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-15" yWindow="7095" windowWidth="28830" windowHeight="6795" tabRatio="894" activeTab="6"/>
  </bookViews>
  <sheets>
    <sheet name="Données" sheetId="22" r:id="rId1"/>
    <sheet name="Synthèse Vxx" sheetId="20" r:id="rId2"/>
    <sheet name="Visu totale" sheetId="5" r:id="rId3"/>
    <sheet name="M2N" sheetId="27" r:id="rId4"/>
    <sheet name="M2B" sheetId="10" r:id="rId5"/>
    <sheet name="M2C" sheetId="9" r:id="rId6"/>
    <sheet name="M2D" sheetId="31" r:id="rId7"/>
    <sheet name="M5F" sheetId="35" r:id="rId8"/>
    <sheet name="Calculateur d'immobilisation" sheetId="33" r:id="rId9"/>
    <sheet name="Graphiques" sheetId="34" r:id="rId10"/>
    <sheet name="Calendrier RMV" sheetId="36" r:id="rId11"/>
  </sheets>
  <functionGroups builtInGroupCount="17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6" hidden="1">M2D!$A$2:$H$97</definedName>
    <definedName name="_xlnm._FilterDatabase" localSheetId="7" hidden="1">M5F!$A$2:$H$126</definedName>
    <definedName name="_xlnm._FilterDatabase" localSheetId="1" hidden="1">'Synthèse Vxx'!$A$1:$H$166</definedName>
    <definedName name="_xlnm._FilterDatabase" localSheetId="2" hidden="1">'Visu totale'!$A$2:$D$168</definedName>
  </definedNames>
  <calcPr calcId="145621"/>
</workbook>
</file>

<file path=xl/calcChain.xml><?xml version="1.0" encoding="utf-8"?>
<calcChain xmlns="http://schemas.openxmlformats.org/spreadsheetml/2006/main">
  <c r="G310" i="31" l="1"/>
  <c r="G311" i="31"/>
  <c r="G312" i="31"/>
  <c r="G313" i="31"/>
  <c r="G314" i="31"/>
  <c r="G315" i="31"/>
  <c r="G316" i="31"/>
  <c r="G317" i="31"/>
  <c r="G318" i="31"/>
  <c r="G319" i="31"/>
  <c r="G320" i="31"/>
  <c r="G321" i="31"/>
  <c r="G322" i="31"/>
  <c r="G323" i="31"/>
  <c r="G324" i="31"/>
  <c r="G325" i="31"/>
  <c r="G326" i="31"/>
  <c r="G327" i="31"/>
  <c r="G328" i="31"/>
  <c r="G329" i="31"/>
  <c r="G330" i="31"/>
  <c r="G331" i="31"/>
  <c r="G332" i="31"/>
  <c r="G333" i="31"/>
  <c r="G334" i="31"/>
  <c r="G335" i="31"/>
  <c r="G336" i="31"/>
  <c r="G337" i="31"/>
  <c r="G338" i="31"/>
  <c r="G339" i="31"/>
  <c r="G340" i="31"/>
  <c r="G341" i="31"/>
  <c r="G342" i="31"/>
  <c r="G343" i="31"/>
  <c r="G344" i="31"/>
  <c r="G345" i="31"/>
  <c r="G346" i="31"/>
  <c r="G347" i="31"/>
  <c r="G348" i="31"/>
  <c r="G349" i="31"/>
  <c r="G350" i="31"/>
  <c r="G351" i="31"/>
  <c r="G352" i="31"/>
  <c r="G353" i="31"/>
  <c r="G354" i="31"/>
  <c r="G355" i="31"/>
  <c r="G356" i="31"/>
  <c r="G357" i="31"/>
  <c r="G358" i="31"/>
  <c r="G359" i="31"/>
  <c r="G360" i="31"/>
  <c r="G361" i="31"/>
  <c r="G362" i="31"/>
  <c r="G363" i="31"/>
  <c r="G364" i="31"/>
  <c r="G365" i="31"/>
  <c r="G366" i="31"/>
  <c r="G367" i="31"/>
  <c r="G368" i="31"/>
  <c r="G369" i="31"/>
  <c r="G370" i="31"/>
  <c r="G371" i="31"/>
  <c r="G372" i="31"/>
  <c r="G373" i="31"/>
  <c r="G374" i="31"/>
  <c r="G375" i="31"/>
  <c r="G376" i="31"/>
  <c r="G377" i="31"/>
  <c r="G378" i="31"/>
  <c r="G379" i="31"/>
  <c r="G380" i="31"/>
  <c r="G381" i="31"/>
  <c r="G382" i="31"/>
  <c r="G383" i="31"/>
  <c r="G384" i="31"/>
  <c r="G385" i="31"/>
  <c r="G309" i="31"/>
  <c r="E317" i="31"/>
  <c r="E318" i="31"/>
  <c r="E319" i="31"/>
  <c r="E320" i="31"/>
  <c r="E321" i="31"/>
  <c r="E322" i="31"/>
  <c r="E323" i="31"/>
  <c r="E324" i="31"/>
  <c r="E325" i="31"/>
  <c r="E326" i="31"/>
  <c r="E327" i="31"/>
  <c r="E328" i="31"/>
  <c r="E329" i="31"/>
  <c r="E330" i="31"/>
  <c r="E331" i="31"/>
  <c r="E332" i="31"/>
  <c r="E333" i="31"/>
  <c r="E334" i="31"/>
  <c r="E335" i="31"/>
  <c r="E336" i="31"/>
  <c r="E337" i="31"/>
  <c r="E338" i="31"/>
  <c r="E339" i="31"/>
  <c r="E340" i="31"/>
  <c r="E341" i="31"/>
  <c r="E342" i="31"/>
  <c r="E343" i="31"/>
  <c r="E344" i="31"/>
  <c r="E345" i="31"/>
  <c r="E346" i="31"/>
  <c r="E347" i="31"/>
  <c r="E348" i="31"/>
  <c r="E349" i="31"/>
  <c r="E350" i="31"/>
  <c r="E351" i="31"/>
  <c r="E352" i="31"/>
  <c r="E353" i="31"/>
  <c r="E354" i="31"/>
  <c r="E355" i="31"/>
  <c r="E356" i="31"/>
  <c r="E357" i="31"/>
  <c r="E358" i="31"/>
  <c r="E359" i="31"/>
  <c r="E360" i="31"/>
  <c r="E361" i="31"/>
  <c r="E362" i="31"/>
  <c r="E363" i="31"/>
  <c r="E364" i="31"/>
  <c r="E365" i="31"/>
  <c r="E366" i="31"/>
  <c r="E367" i="31"/>
  <c r="E368" i="31"/>
  <c r="E369" i="31"/>
  <c r="E370" i="31"/>
  <c r="E371" i="31"/>
  <c r="E372" i="31"/>
  <c r="E373" i="31"/>
  <c r="E374" i="31"/>
  <c r="E375" i="31"/>
  <c r="E376" i="31"/>
  <c r="E377" i="31"/>
  <c r="E378" i="31"/>
  <c r="E379" i="31"/>
  <c r="E380" i="31"/>
  <c r="E381" i="31"/>
  <c r="E382" i="31"/>
  <c r="E383" i="31"/>
  <c r="E384" i="31"/>
  <c r="E385" i="31"/>
  <c r="E309" i="31"/>
  <c r="E310" i="31"/>
  <c r="E311" i="31"/>
  <c r="E312" i="31"/>
  <c r="E313" i="31"/>
  <c r="E314" i="31"/>
  <c r="E315" i="31"/>
  <c r="E60" i="10"/>
  <c r="E61" i="10"/>
  <c r="E63" i="10"/>
  <c r="E64" i="10"/>
  <c r="E65" i="10"/>
  <c r="E66" i="10"/>
  <c r="E59" i="10"/>
  <c r="GD66" i="10"/>
  <c r="GB65" i="10"/>
  <c r="FW64" i="10"/>
  <c r="FS63" i="10"/>
  <c r="FN61" i="10"/>
  <c r="FG60" i="10"/>
  <c r="ET59" i="10"/>
  <c r="DV66" i="10"/>
  <c r="DT65" i="10"/>
  <c r="DP64" i="10"/>
  <c r="DK63" i="10"/>
  <c r="DE61" i="10"/>
  <c r="CY60" i="10"/>
  <c r="CL59" i="10"/>
  <c r="EE336" i="31"/>
  <c r="EE335" i="31"/>
  <c r="DZ327" i="31"/>
  <c r="DK317" i="31"/>
  <c r="DD311" i="31"/>
  <c r="DC309" i="31"/>
  <c r="GK334" i="31"/>
  <c r="R59" i="10"/>
  <c r="S59" i="10" s="1"/>
  <c r="T59" i="10" s="1"/>
  <c r="U59" i="10" s="1"/>
  <c r="R60" i="10"/>
  <c r="S60" i="10" s="1"/>
  <c r="T60" i="10" s="1"/>
  <c r="U60" i="10" s="1"/>
  <c r="R61" i="10"/>
  <c r="S61" i="10" s="1"/>
  <c r="T61" i="10" s="1"/>
  <c r="U61" i="10" s="1"/>
  <c r="R62" i="10"/>
  <c r="S62" i="10" s="1"/>
  <c r="T62" i="10" s="1"/>
  <c r="U62" i="10" s="1"/>
  <c r="R63" i="10"/>
  <c r="S63" i="10" s="1"/>
  <c r="T63" i="10" s="1"/>
  <c r="U63" i="10" s="1"/>
  <c r="R64" i="10"/>
  <c r="S64" i="10" s="1"/>
  <c r="T64" i="10" s="1"/>
  <c r="U64" i="10" s="1"/>
  <c r="R65" i="10"/>
  <c r="S65" i="10" s="1"/>
  <c r="T65" i="10" s="1"/>
  <c r="U65" i="10" s="1"/>
  <c r="R66" i="10"/>
  <c r="S66" i="10" s="1"/>
  <c r="T66" i="10" s="1"/>
  <c r="U66" i="10" s="1"/>
  <c r="CL57" i="10"/>
  <c r="BZ57" i="10"/>
  <c r="BN57" i="10"/>
  <c r="BB57" i="10"/>
  <c r="AP57" i="10"/>
  <c r="AD57" i="10"/>
  <c r="D60" i="10"/>
  <c r="D61" i="10"/>
  <c r="D63" i="10"/>
  <c r="D64" i="10"/>
  <c r="D65" i="10"/>
  <c r="D66" i="10"/>
  <c r="D59" i="10"/>
  <c r="C60" i="10"/>
  <c r="C61" i="10"/>
  <c r="C63" i="10"/>
  <c r="C64" i="10"/>
  <c r="C65" i="10"/>
  <c r="C66" i="10"/>
  <c r="C59" i="10"/>
  <c r="CN307" i="31"/>
  <c r="CB307" i="31"/>
  <c r="BP307" i="31"/>
  <c r="BD307" i="31"/>
  <c r="AR307" i="31"/>
  <c r="F316" i="31"/>
  <c r="F317" i="31"/>
  <c r="F318" i="31"/>
  <c r="F319" i="31"/>
  <c r="F320" i="31"/>
  <c r="F321" i="31"/>
  <c r="F322" i="31"/>
  <c r="F323" i="31"/>
  <c r="F324" i="31"/>
  <c r="F325" i="31"/>
  <c r="F326" i="31"/>
  <c r="F327" i="31"/>
  <c r="F328" i="31"/>
  <c r="F329" i="31"/>
  <c r="F330" i="31"/>
  <c r="F331" i="31"/>
  <c r="F332" i="31"/>
  <c r="F333" i="31"/>
  <c r="F334" i="31"/>
  <c r="F335" i="31"/>
  <c r="F336" i="31"/>
  <c r="F337" i="31"/>
  <c r="F338" i="31"/>
  <c r="F339" i="31"/>
  <c r="F340" i="31"/>
  <c r="F341" i="31"/>
  <c r="F342" i="31"/>
  <c r="F343" i="31"/>
  <c r="F344" i="31"/>
  <c r="F345" i="31"/>
  <c r="F346" i="31"/>
  <c r="F347" i="31"/>
  <c r="F348" i="31"/>
  <c r="F349" i="31"/>
  <c r="F350" i="31"/>
  <c r="F351" i="31"/>
  <c r="F352" i="31"/>
  <c r="F353" i="31"/>
  <c r="F355" i="31"/>
  <c r="F356" i="31"/>
  <c r="F357" i="31"/>
  <c r="F358" i="31"/>
  <c r="F359" i="31"/>
  <c r="F360" i="31"/>
  <c r="F361" i="31"/>
  <c r="F362" i="31"/>
  <c r="F363" i="31"/>
  <c r="F364" i="31"/>
  <c r="F365" i="31"/>
  <c r="F366" i="31"/>
  <c r="F367" i="31"/>
  <c r="F368" i="31"/>
  <c r="F369" i="31"/>
  <c r="F370" i="31"/>
  <c r="F371" i="31"/>
  <c r="F372" i="31"/>
  <c r="F373" i="31"/>
  <c r="F374" i="31"/>
  <c r="F375" i="31"/>
  <c r="F376" i="31"/>
  <c r="F377" i="31"/>
  <c r="F378" i="31"/>
  <c r="F379" i="31"/>
  <c r="F380" i="31"/>
  <c r="F381" i="31"/>
  <c r="F382" i="31"/>
  <c r="F383" i="31"/>
  <c r="F384" i="31"/>
  <c r="F385" i="31"/>
  <c r="F310" i="31"/>
  <c r="F311" i="31"/>
  <c r="F312" i="31"/>
  <c r="F313" i="31"/>
  <c r="F314" i="31"/>
  <c r="F309" i="31"/>
  <c r="E316" i="31"/>
  <c r="AE310" i="31" l="1"/>
  <c r="AF310" i="31" s="1"/>
  <c r="AG310" i="31" s="1"/>
  <c r="AH310" i="31" s="1"/>
  <c r="AI310" i="31" s="1"/>
  <c r="AJ310" i="31" s="1"/>
  <c r="AK310" i="31" s="1"/>
  <c r="AL310" i="31" s="1"/>
  <c r="AM310" i="31" s="1"/>
  <c r="AN310" i="31" s="1"/>
  <c r="AO310" i="31" s="1"/>
  <c r="AP310" i="31" s="1"/>
  <c r="AQ310" i="31" s="1"/>
  <c r="AR310" i="31" s="1"/>
  <c r="AS310" i="31" s="1"/>
  <c r="AT310" i="31" s="1"/>
  <c r="AU310" i="31" s="1"/>
  <c r="AV310" i="31" s="1"/>
  <c r="AW310" i="31" s="1"/>
  <c r="AX310" i="31" s="1"/>
  <c r="AY310" i="31" s="1"/>
  <c r="AZ310" i="31" s="1"/>
  <c r="BA310" i="31" s="1"/>
  <c r="BB310" i="31" s="1"/>
  <c r="BC310" i="31" s="1"/>
  <c r="BD310" i="31" s="1"/>
  <c r="BE310" i="31" s="1"/>
  <c r="BF310" i="31" s="1"/>
  <c r="BG310" i="31" s="1"/>
  <c r="BH310" i="31" s="1"/>
  <c r="BI310" i="31" s="1"/>
  <c r="BJ310" i="31" s="1"/>
  <c r="BK310" i="31" s="1"/>
  <c r="BL310" i="31" s="1"/>
  <c r="BM310" i="31" s="1"/>
  <c r="BN310" i="31" s="1"/>
  <c r="BO310" i="31" s="1"/>
  <c r="BP310" i="31" s="1"/>
  <c r="BQ310" i="31" s="1"/>
  <c r="BR310" i="31" s="1"/>
  <c r="BS310" i="31" s="1"/>
  <c r="BT310" i="31" s="1"/>
  <c r="BU310" i="31" s="1"/>
  <c r="BV310" i="31" s="1"/>
  <c r="BW310" i="31" s="1"/>
  <c r="BX310" i="31" s="1"/>
  <c r="BY310" i="31" s="1"/>
  <c r="BZ310" i="31" s="1"/>
  <c r="CA310" i="31" s="1"/>
  <c r="CB310" i="31" s="1"/>
  <c r="CC310" i="31" s="1"/>
  <c r="CD310" i="31" s="1"/>
  <c r="CE310" i="31" s="1"/>
  <c r="CF310" i="31" s="1"/>
  <c r="CG310" i="31" s="1"/>
  <c r="CH310" i="31" s="1"/>
  <c r="CI310" i="31" s="1"/>
  <c r="CJ310" i="31" s="1"/>
  <c r="CK310" i="31" s="1"/>
  <c r="CL310" i="31" s="1"/>
  <c r="CM310" i="31" s="1"/>
  <c r="CN310" i="31" s="1"/>
  <c r="CO310" i="31" s="1"/>
  <c r="CP310" i="31" s="1"/>
  <c r="CQ310" i="31" s="1"/>
  <c r="CR310" i="31" s="1"/>
  <c r="CS310" i="31" s="1"/>
  <c r="CT310" i="31" s="1"/>
  <c r="CU310" i="31" s="1"/>
  <c r="CV310" i="31" s="1"/>
  <c r="CW310" i="31" s="1"/>
  <c r="CX310" i="31" s="1"/>
  <c r="CY310" i="31" s="1"/>
  <c r="CZ310" i="31" s="1"/>
  <c r="DA310" i="31" s="1"/>
  <c r="DB310" i="31" s="1"/>
  <c r="DC310" i="31" s="1"/>
  <c r="DD310" i="31" s="1"/>
  <c r="DE310" i="31" s="1"/>
  <c r="DF310" i="31" s="1"/>
  <c r="DG310" i="31" s="1"/>
  <c r="DH310" i="31" s="1"/>
  <c r="DI310" i="31" s="1"/>
  <c r="DJ310" i="31" s="1"/>
  <c r="DK310" i="31" s="1"/>
  <c r="DL310" i="31" s="1"/>
  <c r="DM310" i="31" s="1"/>
  <c r="DN310" i="31" s="1"/>
  <c r="DO310" i="31" s="1"/>
  <c r="DP310" i="31" s="1"/>
  <c r="DQ310" i="31" s="1"/>
  <c r="DR310" i="31" s="1"/>
  <c r="DS310" i="31" s="1"/>
  <c r="DT310" i="31" s="1"/>
  <c r="DU310" i="31" s="1"/>
  <c r="DV310" i="31" s="1"/>
  <c r="DW310" i="31" s="1"/>
  <c r="DX310" i="31" s="1"/>
  <c r="DY310" i="31" s="1"/>
  <c r="DZ310" i="31" s="1"/>
  <c r="EA310" i="31" s="1"/>
  <c r="EB310" i="31" s="1"/>
  <c r="EC310" i="31" s="1"/>
  <c r="ED310" i="31" s="1"/>
  <c r="EE310" i="31" s="1"/>
  <c r="EF310" i="31" s="1"/>
  <c r="EG310" i="31" s="1"/>
  <c r="EH310" i="31" s="1"/>
  <c r="EI310" i="31" s="1"/>
  <c r="EJ310" i="31" s="1"/>
  <c r="EK310" i="31" s="1"/>
  <c r="EL310" i="31" s="1"/>
  <c r="EM310" i="31" s="1"/>
  <c r="EN310" i="31" s="1"/>
  <c r="EO310" i="31" s="1"/>
  <c r="EP310" i="31" s="1"/>
  <c r="EQ310" i="31" s="1"/>
  <c r="ER310" i="31" s="1"/>
  <c r="ES310" i="31" s="1"/>
  <c r="ET310" i="31" s="1"/>
  <c r="EU310" i="31" s="1"/>
  <c r="EV310" i="31" s="1"/>
  <c r="EW310" i="31" s="1"/>
  <c r="EX310" i="31" s="1"/>
  <c r="EY310" i="31" s="1"/>
  <c r="EZ310" i="31" s="1"/>
  <c r="FA310" i="31" s="1"/>
  <c r="FB310" i="31" s="1"/>
  <c r="FC310" i="31" s="1"/>
  <c r="FD310" i="31" s="1"/>
  <c r="FE310" i="31" s="1"/>
  <c r="FF310" i="31" s="1"/>
  <c r="FG310" i="31" s="1"/>
  <c r="FH310" i="31" s="1"/>
  <c r="FI310" i="31" s="1"/>
  <c r="FJ310" i="31" s="1"/>
  <c r="FK310" i="31" s="1"/>
  <c r="FL310" i="31" s="1"/>
  <c r="FM310" i="31" s="1"/>
  <c r="FN310" i="31" s="1"/>
  <c r="FO310" i="31" s="1"/>
  <c r="FP310" i="31" s="1"/>
  <c r="FQ310" i="31" s="1"/>
  <c r="FR310" i="31" s="1"/>
  <c r="FS310" i="31" s="1"/>
  <c r="FT310" i="31" s="1"/>
  <c r="FU310" i="31" s="1"/>
  <c r="FV310" i="31" s="1"/>
  <c r="FW310" i="31" s="1"/>
  <c r="FX310" i="31" s="1"/>
  <c r="FY310" i="31" s="1"/>
  <c r="FZ310" i="31" s="1"/>
  <c r="GA310" i="31" s="1"/>
  <c r="GB310" i="31" s="1"/>
  <c r="GC310" i="31" s="1"/>
  <c r="GD310" i="31" s="1"/>
  <c r="GE310" i="31" s="1"/>
  <c r="GF310" i="31" s="1"/>
  <c r="GG310" i="31" s="1"/>
  <c r="GH310" i="31" s="1"/>
  <c r="GI310" i="31" s="1"/>
  <c r="GJ310" i="31" s="1"/>
  <c r="GK310" i="31" s="1"/>
  <c r="GL310" i="31" s="1"/>
  <c r="GM310" i="31" s="1"/>
  <c r="GN310" i="31" s="1"/>
  <c r="GO310" i="31" s="1"/>
  <c r="GP310" i="31" s="1"/>
  <c r="GQ310" i="31" s="1"/>
  <c r="GR310" i="31" s="1"/>
  <c r="AE311" i="31"/>
  <c r="AF311" i="31" s="1"/>
  <c r="AG311" i="31" s="1"/>
  <c r="AH311" i="31" s="1"/>
  <c r="AI311" i="31" s="1"/>
  <c r="AJ311" i="31" s="1"/>
  <c r="AK311" i="31" s="1"/>
  <c r="AL311" i="31" s="1"/>
  <c r="AM311" i="31" s="1"/>
  <c r="AN311" i="31" s="1"/>
  <c r="AO311" i="31" s="1"/>
  <c r="AP311" i="31" s="1"/>
  <c r="AQ311" i="31" s="1"/>
  <c r="AR311" i="31" s="1"/>
  <c r="AS311" i="31" s="1"/>
  <c r="AT311" i="31" s="1"/>
  <c r="AU311" i="31" s="1"/>
  <c r="AV311" i="31" s="1"/>
  <c r="AW311" i="31" s="1"/>
  <c r="AX311" i="31" s="1"/>
  <c r="AY311" i="31" s="1"/>
  <c r="AZ311" i="31" s="1"/>
  <c r="BA311" i="31" s="1"/>
  <c r="BB311" i="31" s="1"/>
  <c r="BC311" i="31" s="1"/>
  <c r="BD311" i="31" s="1"/>
  <c r="BE311" i="31" s="1"/>
  <c r="BF311" i="31" s="1"/>
  <c r="BG311" i="31" s="1"/>
  <c r="BH311" i="31" s="1"/>
  <c r="BI311" i="31" s="1"/>
  <c r="BJ311" i="31" s="1"/>
  <c r="BK311" i="31" s="1"/>
  <c r="BL311" i="31" s="1"/>
  <c r="BM311" i="31" s="1"/>
  <c r="BN311" i="31" s="1"/>
  <c r="BO311" i="31" s="1"/>
  <c r="BP311" i="31" s="1"/>
  <c r="BQ311" i="31" s="1"/>
  <c r="BR311" i="31" s="1"/>
  <c r="BS311" i="31" s="1"/>
  <c r="BT311" i="31" s="1"/>
  <c r="BU311" i="31" s="1"/>
  <c r="BV311" i="31" s="1"/>
  <c r="BW311" i="31" s="1"/>
  <c r="BX311" i="31" s="1"/>
  <c r="BY311" i="31" s="1"/>
  <c r="BZ311" i="31" s="1"/>
  <c r="CA311" i="31" s="1"/>
  <c r="CB311" i="31" s="1"/>
  <c r="CC311" i="31" s="1"/>
  <c r="CD311" i="31" s="1"/>
  <c r="CE311" i="31" s="1"/>
  <c r="CF311" i="31" s="1"/>
  <c r="CG311" i="31" s="1"/>
  <c r="CH311" i="31" s="1"/>
  <c r="CI311" i="31" s="1"/>
  <c r="CJ311" i="31" s="1"/>
  <c r="CK311" i="31" s="1"/>
  <c r="CL311" i="31" s="1"/>
  <c r="CM311" i="31" s="1"/>
  <c r="CN311" i="31" s="1"/>
  <c r="CO311" i="31" s="1"/>
  <c r="CP311" i="31" s="1"/>
  <c r="CQ311" i="31" s="1"/>
  <c r="CR311" i="31" s="1"/>
  <c r="CS311" i="31" s="1"/>
  <c r="CT311" i="31" s="1"/>
  <c r="CU311" i="31" s="1"/>
  <c r="CV311" i="31" s="1"/>
  <c r="CW311" i="31" s="1"/>
  <c r="CX311" i="31" s="1"/>
  <c r="CY311" i="31" s="1"/>
  <c r="CZ311" i="31" s="1"/>
  <c r="DA311" i="31" s="1"/>
  <c r="DB311" i="31" s="1"/>
  <c r="DC311" i="31" s="1"/>
  <c r="DE311" i="31" s="1"/>
  <c r="DF311" i="31" s="1"/>
  <c r="DG311" i="31" s="1"/>
  <c r="DH311" i="31" s="1"/>
  <c r="DI311" i="31" s="1"/>
  <c r="DJ311" i="31" s="1"/>
  <c r="DK311" i="31" s="1"/>
  <c r="DL311" i="31" s="1"/>
  <c r="DM311" i="31" s="1"/>
  <c r="DN311" i="31" s="1"/>
  <c r="DO311" i="31" s="1"/>
  <c r="DP311" i="31" s="1"/>
  <c r="DQ311" i="31" s="1"/>
  <c r="DR311" i="31" s="1"/>
  <c r="DS311" i="31" s="1"/>
  <c r="DT311" i="31" s="1"/>
  <c r="DU311" i="31" s="1"/>
  <c r="DV311" i="31" s="1"/>
  <c r="DW311" i="31" s="1"/>
  <c r="DX311" i="31" s="1"/>
  <c r="DY311" i="31" s="1"/>
  <c r="DZ311" i="31" s="1"/>
  <c r="EA311" i="31" s="1"/>
  <c r="EB311" i="31" s="1"/>
  <c r="EC311" i="31" s="1"/>
  <c r="ED311" i="31" s="1"/>
  <c r="EE311" i="31" s="1"/>
  <c r="EF311" i="31" s="1"/>
  <c r="EG311" i="31" s="1"/>
  <c r="EH311" i="31" s="1"/>
  <c r="EI311" i="31" s="1"/>
  <c r="EJ311" i="31" s="1"/>
  <c r="EK311" i="31" s="1"/>
  <c r="EL311" i="31" s="1"/>
  <c r="EM311" i="31" s="1"/>
  <c r="EN311" i="31" s="1"/>
  <c r="EO311" i="31" s="1"/>
  <c r="EP311" i="31" s="1"/>
  <c r="EQ311" i="31" s="1"/>
  <c r="ER311" i="31" s="1"/>
  <c r="ES311" i="31" s="1"/>
  <c r="ET311" i="31" s="1"/>
  <c r="EU311" i="31" s="1"/>
  <c r="EV311" i="31" s="1"/>
  <c r="EW311" i="31" s="1"/>
  <c r="EX311" i="31" s="1"/>
  <c r="EY311" i="31" s="1"/>
  <c r="EZ311" i="31" s="1"/>
  <c r="FA311" i="31" s="1"/>
  <c r="FB311" i="31" s="1"/>
  <c r="FC311" i="31" s="1"/>
  <c r="FD311" i="31" s="1"/>
  <c r="FE311" i="31" s="1"/>
  <c r="FF311" i="31" s="1"/>
  <c r="FG311" i="31" s="1"/>
  <c r="FH311" i="31" s="1"/>
  <c r="FI311" i="31" s="1"/>
  <c r="FJ311" i="31" s="1"/>
  <c r="FK311" i="31" s="1"/>
  <c r="FL311" i="31" s="1"/>
  <c r="FM311" i="31" s="1"/>
  <c r="FN311" i="31" s="1"/>
  <c r="FO311" i="31" s="1"/>
  <c r="FP311" i="31" s="1"/>
  <c r="FQ311" i="31" s="1"/>
  <c r="FR311" i="31" s="1"/>
  <c r="FS311" i="31" s="1"/>
  <c r="FT311" i="31" s="1"/>
  <c r="FU311" i="31" s="1"/>
  <c r="FV311" i="31" s="1"/>
  <c r="FW311" i="31" s="1"/>
  <c r="FX311" i="31" s="1"/>
  <c r="FY311" i="31" s="1"/>
  <c r="FZ311" i="31" s="1"/>
  <c r="GA311" i="31" s="1"/>
  <c r="GB311" i="31" s="1"/>
  <c r="GC311" i="31" s="1"/>
  <c r="GD311" i="31" s="1"/>
  <c r="GE311" i="31" s="1"/>
  <c r="GF311" i="31" s="1"/>
  <c r="GG311" i="31" s="1"/>
  <c r="GH311" i="31" s="1"/>
  <c r="GI311" i="31" s="1"/>
  <c r="GJ311" i="31" s="1"/>
  <c r="GK311" i="31" s="1"/>
  <c r="GL311" i="31" s="1"/>
  <c r="GM311" i="31" s="1"/>
  <c r="GN311" i="31" s="1"/>
  <c r="GO311" i="31" s="1"/>
  <c r="GP311" i="31" s="1"/>
  <c r="GQ311" i="31" s="1"/>
  <c r="GR311" i="31" s="1"/>
  <c r="AE312" i="31"/>
  <c r="AF312" i="31" s="1"/>
  <c r="AG312" i="31" s="1"/>
  <c r="AH312" i="31" s="1"/>
  <c r="AI312" i="31" s="1"/>
  <c r="AJ312" i="31" s="1"/>
  <c r="AK312" i="31" s="1"/>
  <c r="AL312" i="31" s="1"/>
  <c r="AM312" i="31" s="1"/>
  <c r="AN312" i="31" s="1"/>
  <c r="AO312" i="31" s="1"/>
  <c r="AP312" i="31" s="1"/>
  <c r="AQ312" i="31" s="1"/>
  <c r="AR312" i="31" s="1"/>
  <c r="AS312" i="31" s="1"/>
  <c r="AT312" i="31" s="1"/>
  <c r="AU312" i="31" s="1"/>
  <c r="AV312" i="31" s="1"/>
  <c r="AW312" i="31" s="1"/>
  <c r="AX312" i="31" s="1"/>
  <c r="AY312" i="31" s="1"/>
  <c r="AZ312" i="31" s="1"/>
  <c r="BA312" i="31" s="1"/>
  <c r="BB312" i="31" s="1"/>
  <c r="BC312" i="31" s="1"/>
  <c r="BD312" i="31" s="1"/>
  <c r="BE312" i="31" s="1"/>
  <c r="BF312" i="31" s="1"/>
  <c r="BG312" i="31" s="1"/>
  <c r="BH312" i="31" s="1"/>
  <c r="BI312" i="31" s="1"/>
  <c r="BJ312" i="31" s="1"/>
  <c r="BK312" i="31" s="1"/>
  <c r="BL312" i="31" s="1"/>
  <c r="BM312" i="31" s="1"/>
  <c r="BN312" i="31" s="1"/>
  <c r="BO312" i="31" s="1"/>
  <c r="BP312" i="31" s="1"/>
  <c r="BQ312" i="31" s="1"/>
  <c r="BR312" i="31" s="1"/>
  <c r="BS312" i="31" s="1"/>
  <c r="BT312" i="31" s="1"/>
  <c r="BU312" i="31" s="1"/>
  <c r="BV312" i="31" s="1"/>
  <c r="BW312" i="31" s="1"/>
  <c r="BX312" i="31" s="1"/>
  <c r="BY312" i="31" s="1"/>
  <c r="BZ312" i="31" s="1"/>
  <c r="CA312" i="31" s="1"/>
  <c r="CB312" i="31" s="1"/>
  <c r="CC312" i="31" s="1"/>
  <c r="CD312" i="31" s="1"/>
  <c r="CE312" i="31" s="1"/>
  <c r="CF312" i="31" s="1"/>
  <c r="CG312" i="31" s="1"/>
  <c r="CH312" i="31" s="1"/>
  <c r="CI312" i="31" s="1"/>
  <c r="CJ312" i="31" s="1"/>
  <c r="CK312" i="31" s="1"/>
  <c r="CL312" i="31" s="1"/>
  <c r="CM312" i="31" s="1"/>
  <c r="CN312" i="31" s="1"/>
  <c r="CO312" i="31" s="1"/>
  <c r="CP312" i="31" s="1"/>
  <c r="CQ312" i="31" s="1"/>
  <c r="CR312" i="31" s="1"/>
  <c r="CS312" i="31" s="1"/>
  <c r="CT312" i="31" s="1"/>
  <c r="CU312" i="31" s="1"/>
  <c r="CV312" i="31" s="1"/>
  <c r="CW312" i="31" s="1"/>
  <c r="CX312" i="31" s="1"/>
  <c r="CY312" i="31" s="1"/>
  <c r="CZ312" i="31" s="1"/>
  <c r="DA312" i="31" s="1"/>
  <c r="DB312" i="31" s="1"/>
  <c r="DC312" i="31" s="1"/>
  <c r="DD312" i="31" s="1"/>
  <c r="DE312" i="31" s="1"/>
  <c r="DF312" i="31" s="1"/>
  <c r="DG312" i="31" s="1"/>
  <c r="DH312" i="31" s="1"/>
  <c r="DI312" i="31" s="1"/>
  <c r="DJ312" i="31" s="1"/>
  <c r="DK312" i="31" s="1"/>
  <c r="DL312" i="31" s="1"/>
  <c r="DM312" i="31" s="1"/>
  <c r="DN312" i="31" s="1"/>
  <c r="DO312" i="31" s="1"/>
  <c r="DP312" i="31" s="1"/>
  <c r="DQ312" i="31" s="1"/>
  <c r="DR312" i="31" s="1"/>
  <c r="DS312" i="31" s="1"/>
  <c r="DT312" i="31" s="1"/>
  <c r="DU312" i="31" s="1"/>
  <c r="DV312" i="31" s="1"/>
  <c r="DW312" i="31" s="1"/>
  <c r="DX312" i="31" s="1"/>
  <c r="DY312" i="31" s="1"/>
  <c r="DZ312" i="31" s="1"/>
  <c r="EA312" i="31" s="1"/>
  <c r="EB312" i="31" s="1"/>
  <c r="EC312" i="31" s="1"/>
  <c r="ED312" i="31" s="1"/>
  <c r="EE312" i="31" s="1"/>
  <c r="EF312" i="31" s="1"/>
  <c r="EG312" i="31" s="1"/>
  <c r="EH312" i="31" s="1"/>
  <c r="EI312" i="31" s="1"/>
  <c r="EJ312" i="31" s="1"/>
  <c r="EK312" i="31" s="1"/>
  <c r="EL312" i="31" s="1"/>
  <c r="EM312" i="31" s="1"/>
  <c r="EN312" i="31" s="1"/>
  <c r="EO312" i="31" s="1"/>
  <c r="EP312" i="31" s="1"/>
  <c r="EQ312" i="31" s="1"/>
  <c r="ER312" i="31" s="1"/>
  <c r="ES312" i="31" s="1"/>
  <c r="ET312" i="31" s="1"/>
  <c r="EU312" i="31" s="1"/>
  <c r="EV312" i="31" s="1"/>
  <c r="EW312" i="31" s="1"/>
  <c r="EX312" i="31" s="1"/>
  <c r="EY312" i="31" s="1"/>
  <c r="EZ312" i="31" s="1"/>
  <c r="FA312" i="31" s="1"/>
  <c r="FB312" i="31" s="1"/>
  <c r="FC312" i="31" s="1"/>
  <c r="FD312" i="31" s="1"/>
  <c r="FE312" i="31" s="1"/>
  <c r="FF312" i="31" s="1"/>
  <c r="FG312" i="31" s="1"/>
  <c r="FH312" i="31" s="1"/>
  <c r="FI312" i="31" s="1"/>
  <c r="FJ312" i="31" s="1"/>
  <c r="FK312" i="31" s="1"/>
  <c r="FL312" i="31" s="1"/>
  <c r="FM312" i="31" s="1"/>
  <c r="FN312" i="31" s="1"/>
  <c r="FO312" i="31" s="1"/>
  <c r="FP312" i="31" s="1"/>
  <c r="FQ312" i="31" s="1"/>
  <c r="FR312" i="31" s="1"/>
  <c r="FS312" i="31" s="1"/>
  <c r="FT312" i="31" s="1"/>
  <c r="FU312" i="31" s="1"/>
  <c r="FV312" i="31" s="1"/>
  <c r="FW312" i="31" s="1"/>
  <c r="FX312" i="31" s="1"/>
  <c r="FY312" i="31" s="1"/>
  <c r="FZ312" i="31" s="1"/>
  <c r="GA312" i="31" s="1"/>
  <c r="GB312" i="31" s="1"/>
  <c r="GC312" i="31" s="1"/>
  <c r="GD312" i="31" s="1"/>
  <c r="GE312" i="31" s="1"/>
  <c r="GF312" i="31" s="1"/>
  <c r="GG312" i="31" s="1"/>
  <c r="GH312" i="31" s="1"/>
  <c r="GI312" i="31" s="1"/>
  <c r="GJ312" i="31" s="1"/>
  <c r="GK312" i="31" s="1"/>
  <c r="GL312" i="31" s="1"/>
  <c r="GM312" i="31" s="1"/>
  <c r="GN312" i="31" s="1"/>
  <c r="GO312" i="31" s="1"/>
  <c r="GP312" i="31" s="1"/>
  <c r="GQ312" i="31" s="1"/>
  <c r="GR312" i="31" s="1"/>
  <c r="AE313" i="31"/>
  <c r="AF313" i="31" s="1"/>
  <c r="AG313" i="31" s="1"/>
  <c r="AH313" i="31" s="1"/>
  <c r="AI313" i="31" s="1"/>
  <c r="AJ313" i="31" s="1"/>
  <c r="AK313" i="31" s="1"/>
  <c r="AL313" i="31" s="1"/>
  <c r="AM313" i="31" s="1"/>
  <c r="AN313" i="31" s="1"/>
  <c r="AO313" i="31" s="1"/>
  <c r="AP313" i="31" s="1"/>
  <c r="AQ313" i="31" s="1"/>
  <c r="AR313" i="31" s="1"/>
  <c r="AS313" i="31" s="1"/>
  <c r="AT313" i="31" s="1"/>
  <c r="AU313" i="31" s="1"/>
  <c r="AV313" i="31" s="1"/>
  <c r="AW313" i="31" s="1"/>
  <c r="AX313" i="31" s="1"/>
  <c r="AY313" i="31" s="1"/>
  <c r="AZ313" i="31" s="1"/>
  <c r="BA313" i="31" s="1"/>
  <c r="BB313" i="31" s="1"/>
  <c r="BC313" i="31" s="1"/>
  <c r="BD313" i="31" s="1"/>
  <c r="BE313" i="31" s="1"/>
  <c r="BF313" i="31" s="1"/>
  <c r="BG313" i="31" s="1"/>
  <c r="BH313" i="31" s="1"/>
  <c r="BI313" i="31" s="1"/>
  <c r="BJ313" i="31" s="1"/>
  <c r="BK313" i="31" s="1"/>
  <c r="BL313" i="31" s="1"/>
  <c r="BM313" i="31" s="1"/>
  <c r="BN313" i="31" s="1"/>
  <c r="BO313" i="31" s="1"/>
  <c r="BP313" i="31" s="1"/>
  <c r="BQ313" i="31" s="1"/>
  <c r="BR313" i="31" s="1"/>
  <c r="BS313" i="31" s="1"/>
  <c r="BT313" i="31" s="1"/>
  <c r="BU313" i="31" s="1"/>
  <c r="BV313" i="31" s="1"/>
  <c r="BW313" i="31" s="1"/>
  <c r="BX313" i="31" s="1"/>
  <c r="BY313" i="31" s="1"/>
  <c r="BZ313" i="31" s="1"/>
  <c r="CA313" i="31" s="1"/>
  <c r="CB313" i="31" s="1"/>
  <c r="CC313" i="31" s="1"/>
  <c r="CD313" i="31" s="1"/>
  <c r="CE313" i="31" s="1"/>
  <c r="CF313" i="31" s="1"/>
  <c r="CG313" i="31" s="1"/>
  <c r="CH313" i="31" s="1"/>
  <c r="CI313" i="31" s="1"/>
  <c r="CJ313" i="31" s="1"/>
  <c r="CK313" i="31" s="1"/>
  <c r="CL313" i="31" s="1"/>
  <c r="CM313" i="31" s="1"/>
  <c r="CN313" i="31" s="1"/>
  <c r="CO313" i="31" s="1"/>
  <c r="CP313" i="31" s="1"/>
  <c r="CQ313" i="31" s="1"/>
  <c r="CR313" i="31" s="1"/>
  <c r="CS313" i="31" s="1"/>
  <c r="CT313" i="31" s="1"/>
  <c r="CU313" i="31" s="1"/>
  <c r="CV313" i="31" s="1"/>
  <c r="CW313" i="31" s="1"/>
  <c r="CX313" i="31" s="1"/>
  <c r="CY313" i="31" s="1"/>
  <c r="CZ313" i="31" s="1"/>
  <c r="DA313" i="31" s="1"/>
  <c r="DB313" i="31" s="1"/>
  <c r="DC313" i="31" s="1"/>
  <c r="DD313" i="31" s="1"/>
  <c r="DE313" i="31" s="1"/>
  <c r="DF313" i="31" s="1"/>
  <c r="DG313" i="31" s="1"/>
  <c r="DH313" i="31" s="1"/>
  <c r="DI313" i="31" s="1"/>
  <c r="DJ313" i="31" s="1"/>
  <c r="DK313" i="31" s="1"/>
  <c r="DL313" i="31" s="1"/>
  <c r="DM313" i="31" s="1"/>
  <c r="DN313" i="31" s="1"/>
  <c r="DO313" i="31" s="1"/>
  <c r="DP313" i="31" s="1"/>
  <c r="DQ313" i="31" s="1"/>
  <c r="DR313" i="31" s="1"/>
  <c r="DS313" i="31" s="1"/>
  <c r="DT313" i="31" s="1"/>
  <c r="DU313" i="31" s="1"/>
  <c r="DV313" i="31" s="1"/>
  <c r="DW313" i="31" s="1"/>
  <c r="DX313" i="31" s="1"/>
  <c r="DY313" i="31" s="1"/>
  <c r="DZ313" i="31" s="1"/>
  <c r="EA313" i="31" s="1"/>
  <c r="EB313" i="31" s="1"/>
  <c r="EC313" i="31" s="1"/>
  <c r="ED313" i="31" s="1"/>
  <c r="EE313" i="31" s="1"/>
  <c r="EF313" i="31" s="1"/>
  <c r="EG313" i="31" s="1"/>
  <c r="EH313" i="31" s="1"/>
  <c r="EI313" i="31" s="1"/>
  <c r="EJ313" i="31" s="1"/>
  <c r="EK313" i="31" s="1"/>
  <c r="EL313" i="31" s="1"/>
  <c r="EM313" i="31" s="1"/>
  <c r="EN313" i="31" s="1"/>
  <c r="EO313" i="31" s="1"/>
  <c r="EP313" i="31" s="1"/>
  <c r="EQ313" i="31" s="1"/>
  <c r="ER313" i="31" s="1"/>
  <c r="ES313" i="31" s="1"/>
  <c r="ET313" i="31" s="1"/>
  <c r="EU313" i="31" s="1"/>
  <c r="EV313" i="31" s="1"/>
  <c r="EW313" i="31" s="1"/>
  <c r="EX313" i="31" s="1"/>
  <c r="EY313" i="31" s="1"/>
  <c r="EZ313" i="31" s="1"/>
  <c r="FA313" i="31" s="1"/>
  <c r="FB313" i="31" s="1"/>
  <c r="FC313" i="31" s="1"/>
  <c r="FD313" i="31" s="1"/>
  <c r="FE313" i="31" s="1"/>
  <c r="FF313" i="31" s="1"/>
  <c r="FG313" i="31" s="1"/>
  <c r="FH313" i="31" s="1"/>
  <c r="FI313" i="31" s="1"/>
  <c r="FJ313" i="31" s="1"/>
  <c r="FK313" i="31" s="1"/>
  <c r="FL313" i="31" s="1"/>
  <c r="FM313" i="31" s="1"/>
  <c r="FN313" i="31" s="1"/>
  <c r="FO313" i="31" s="1"/>
  <c r="FP313" i="31" s="1"/>
  <c r="FQ313" i="31" s="1"/>
  <c r="FR313" i="31" s="1"/>
  <c r="FS313" i="31" s="1"/>
  <c r="FT313" i="31" s="1"/>
  <c r="FU313" i="31" s="1"/>
  <c r="FV313" i="31" s="1"/>
  <c r="FW313" i="31" s="1"/>
  <c r="FX313" i="31" s="1"/>
  <c r="FY313" i="31" s="1"/>
  <c r="FZ313" i="31" s="1"/>
  <c r="GA313" i="31" s="1"/>
  <c r="GB313" i="31" s="1"/>
  <c r="GC313" i="31" s="1"/>
  <c r="GD313" i="31" s="1"/>
  <c r="GE313" i="31" s="1"/>
  <c r="GF313" i="31" s="1"/>
  <c r="GG313" i="31" s="1"/>
  <c r="GH313" i="31" s="1"/>
  <c r="GI313" i="31" s="1"/>
  <c r="GJ313" i="31" s="1"/>
  <c r="GK313" i="31" s="1"/>
  <c r="GL313" i="31" s="1"/>
  <c r="GM313" i="31" s="1"/>
  <c r="GN313" i="31" s="1"/>
  <c r="GO313" i="31" s="1"/>
  <c r="GP313" i="31" s="1"/>
  <c r="GQ313" i="31" s="1"/>
  <c r="GR313" i="31" s="1"/>
  <c r="AE314" i="31"/>
  <c r="AF314" i="31" s="1"/>
  <c r="AG314" i="31" s="1"/>
  <c r="AH314" i="31" s="1"/>
  <c r="AI314" i="31" s="1"/>
  <c r="AJ314" i="31" s="1"/>
  <c r="AK314" i="31" s="1"/>
  <c r="AL314" i="31" s="1"/>
  <c r="AM314" i="31" s="1"/>
  <c r="AN314" i="31" s="1"/>
  <c r="AO314" i="31" s="1"/>
  <c r="AP314" i="31" s="1"/>
  <c r="AQ314" i="31" s="1"/>
  <c r="AR314" i="31" s="1"/>
  <c r="AS314" i="31" s="1"/>
  <c r="AT314" i="31" s="1"/>
  <c r="AU314" i="31" s="1"/>
  <c r="AV314" i="31" s="1"/>
  <c r="AW314" i="31" s="1"/>
  <c r="AX314" i="31" s="1"/>
  <c r="AY314" i="31" s="1"/>
  <c r="AZ314" i="31" s="1"/>
  <c r="BA314" i="31" s="1"/>
  <c r="BB314" i="31" s="1"/>
  <c r="BC314" i="31" s="1"/>
  <c r="BD314" i="31" s="1"/>
  <c r="BE314" i="31" s="1"/>
  <c r="BF314" i="31" s="1"/>
  <c r="BG314" i="31" s="1"/>
  <c r="BH314" i="31" s="1"/>
  <c r="BI314" i="31" s="1"/>
  <c r="BJ314" i="31" s="1"/>
  <c r="BK314" i="31" s="1"/>
  <c r="BL314" i="31" s="1"/>
  <c r="BM314" i="31" s="1"/>
  <c r="BN314" i="31" s="1"/>
  <c r="BO314" i="31" s="1"/>
  <c r="BP314" i="31" s="1"/>
  <c r="BQ314" i="31" s="1"/>
  <c r="BR314" i="31" s="1"/>
  <c r="BS314" i="31" s="1"/>
  <c r="BT314" i="31" s="1"/>
  <c r="BU314" i="31" s="1"/>
  <c r="BV314" i="31" s="1"/>
  <c r="BW314" i="31" s="1"/>
  <c r="BX314" i="31" s="1"/>
  <c r="BY314" i="31" s="1"/>
  <c r="BZ314" i="31" s="1"/>
  <c r="CA314" i="31" s="1"/>
  <c r="CB314" i="31" s="1"/>
  <c r="CC314" i="31" s="1"/>
  <c r="CD314" i="31" s="1"/>
  <c r="CE314" i="31" s="1"/>
  <c r="CF314" i="31" s="1"/>
  <c r="CG314" i="31" s="1"/>
  <c r="CH314" i="31" s="1"/>
  <c r="CI314" i="31" s="1"/>
  <c r="CJ314" i="31" s="1"/>
  <c r="CK314" i="31" s="1"/>
  <c r="CL314" i="31" s="1"/>
  <c r="CM314" i="31" s="1"/>
  <c r="CN314" i="31" s="1"/>
  <c r="CO314" i="31" s="1"/>
  <c r="CP314" i="31" s="1"/>
  <c r="CQ314" i="31" s="1"/>
  <c r="CR314" i="31" s="1"/>
  <c r="CS314" i="31" s="1"/>
  <c r="CT314" i="31" s="1"/>
  <c r="CU314" i="31" s="1"/>
  <c r="CV314" i="31" s="1"/>
  <c r="CW314" i="31" s="1"/>
  <c r="CX314" i="31" s="1"/>
  <c r="CY314" i="31" s="1"/>
  <c r="CZ314" i="31" s="1"/>
  <c r="DA314" i="31" s="1"/>
  <c r="DB314" i="31" s="1"/>
  <c r="DC314" i="31" s="1"/>
  <c r="DD314" i="31" s="1"/>
  <c r="DE314" i="31" s="1"/>
  <c r="DF314" i="31" s="1"/>
  <c r="DG314" i="31" s="1"/>
  <c r="DH314" i="31" s="1"/>
  <c r="DI314" i="31" s="1"/>
  <c r="DJ314" i="31" s="1"/>
  <c r="DK314" i="31" s="1"/>
  <c r="DL314" i="31" s="1"/>
  <c r="DM314" i="31" s="1"/>
  <c r="DN314" i="31" s="1"/>
  <c r="DO314" i="31" s="1"/>
  <c r="DP314" i="31" s="1"/>
  <c r="DQ314" i="31" s="1"/>
  <c r="DR314" i="31" s="1"/>
  <c r="DS314" i="31" s="1"/>
  <c r="DT314" i="31" s="1"/>
  <c r="DU314" i="31" s="1"/>
  <c r="DV314" i="31" s="1"/>
  <c r="DW314" i="31" s="1"/>
  <c r="DX314" i="31" s="1"/>
  <c r="DY314" i="31" s="1"/>
  <c r="DZ314" i="31" s="1"/>
  <c r="EA314" i="31" s="1"/>
  <c r="EB314" i="31" s="1"/>
  <c r="EC314" i="31" s="1"/>
  <c r="ED314" i="31" s="1"/>
  <c r="EE314" i="31" s="1"/>
  <c r="EF314" i="31" s="1"/>
  <c r="EG314" i="31" s="1"/>
  <c r="EH314" i="31" s="1"/>
  <c r="EI314" i="31" s="1"/>
  <c r="EJ314" i="31" s="1"/>
  <c r="EK314" i="31" s="1"/>
  <c r="EL314" i="31" s="1"/>
  <c r="EM314" i="31" s="1"/>
  <c r="EN314" i="31" s="1"/>
  <c r="EO314" i="31" s="1"/>
  <c r="EP314" i="31" s="1"/>
  <c r="EQ314" i="31" s="1"/>
  <c r="ER314" i="31" s="1"/>
  <c r="ES314" i="31" s="1"/>
  <c r="ET314" i="31" s="1"/>
  <c r="EU314" i="31" s="1"/>
  <c r="EV314" i="31" s="1"/>
  <c r="EW314" i="31" s="1"/>
  <c r="EX314" i="31" s="1"/>
  <c r="EY314" i="31" s="1"/>
  <c r="EZ314" i="31" s="1"/>
  <c r="FA314" i="31" s="1"/>
  <c r="FB314" i="31" s="1"/>
  <c r="FC314" i="31" s="1"/>
  <c r="FD314" i="31" s="1"/>
  <c r="FE314" i="31" s="1"/>
  <c r="FF314" i="31" s="1"/>
  <c r="FG314" i="31" s="1"/>
  <c r="FH314" i="31" s="1"/>
  <c r="FI314" i="31" s="1"/>
  <c r="FJ314" i="31" s="1"/>
  <c r="FK314" i="31" s="1"/>
  <c r="FL314" i="31" s="1"/>
  <c r="FM314" i="31" s="1"/>
  <c r="FN314" i="31" s="1"/>
  <c r="FO314" i="31" s="1"/>
  <c r="FP314" i="31" s="1"/>
  <c r="FQ314" i="31" s="1"/>
  <c r="FR314" i="31" s="1"/>
  <c r="FS314" i="31" s="1"/>
  <c r="FT314" i="31" s="1"/>
  <c r="FU314" i="31" s="1"/>
  <c r="FV314" i="31" s="1"/>
  <c r="FW314" i="31" s="1"/>
  <c r="FX314" i="31" s="1"/>
  <c r="FY314" i="31" s="1"/>
  <c r="FZ314" i="31" s="1"/>
  <c r="GA314" i="31" s="1"/>
  <c r="GB314" i="31" s="1"/>
  <c r="GC314" i="31" s="1"/>
  <c r="GD314" i="31" s="1"/>
  <c r="GE314" i="31" s="1"/>
  <c r="GF314" i="31" s="1"/>
  <c r="GG314" i="31" s="1"/>
  <c r="GH314" i="31" s="1"/>
  <c r="GI314" i="31" s="1"/>
  <c r="GJ314" i="31" s="1"/>
  <c r="GK314" i="31" s="1"/>
  <c r="GL314" i="31" s="1"/>
  <c r="GM314" i="31" s="1"/>
  <c r="GN314" i="31" s="1"/>
  <c r="GO314" i="31" s="1"/>
  <c r="GP314" i="31" s="1"/>
  <c r="GQ314" i="31" s="1"/>
  <c r="GR314" i="31" s="1"/>
  <c r="AE315" i="31"/>
  <c r="AF315" i="31" s="1"/>
  <c r="AG315" i="31" s="1"/>
  <c r="AH315" i="31" s="1"/>
  <c r="AI315" i="31" s="1"/>
  <c r="AJ315" i="31" s="1"/>
  <c r="AK315" i="31" s="1"/>
  <c r="AL315" i="31" s="1"/>
  <c r="AM315" i="31" s="1"/>
  <c r="AN315" i="31" s="1"/>
  <c r="AO315" i="31" s="1"/>
  <c r="AP315" i="31" s="1"/>
  <c r="AQ315" i="31" s="1"/>
  <c r="AR315" i="31" s="1"/>
  <c r="AS315" i="31" s="1"/>
  <c r="AT315" i="31" s="1"/>
  <c r="AU315" i="31" s="1"/>
  <c r="AV315" i="31" s="1"/>
  <c r="AW315" i="31" s="1"/>
  <c r="AX315" i="31" s="1"/>
  <c r="AY315" i="31" s="1"/>
  <c r="AZ315" i="31" s="1"/>
  <c r="BA315" i="31" s="1"/>
  <c r="BB315" i="31" s="1"/>
  <c r="BC315" i="31" s="1"/>
  <c r="BD315" i="31" s="1"/>
  <c r="BE315" i="31" s="1"/>
  <c r="BF315" i="31" s="1"/>
  <c r="BG315" i="31" s="1"/>
  <c r="BH315" i="31" s="1"/>
  <c r="BI315" i="31" s="1"/>
  <c r="BJ315" i="31" s="1"/>
  <c r="BK315" i="31" s="1"/>
  <c r="BL315" i="31" s="1"/>
  <c r="BM315" i="31" s="1"/>
  <c r="BN315" i="31" s="1"/>
  <c r="BO315" i="31" s="1"/>
  <c r="BP315" i="31" s="1"/>
  <c r="BQ315" i="31" s="1"/>
  <c r="BR315" i="31" s="1"/>
  <c r="BS315" i="31" s="1"/>
  <c r="BT315" i="31" s="1"/>
  <c r="BU315" i="31" s="1"/>
  <c r="BV315" i="31" s="1"/>
  <c r="BW315" i="31" s="1"/>
  <c r="BX315" i="31" s="1"/>
  <c r="BY315" i="31" s="1"/>
  <c r="BZ315" i="31" s="1"/>
  <c r="CA315" i="31" s="1"/>
  <c r="CB315" i="31" s="1"/>
  <c r="CC315" i="31" s="1"/>
  <c r="CD315" i="31" s="1"/>
  <c r="CE315" i="31" s="1"/>
  <c r="CF315" i="31" s="1"/>
  <c r="CG315" i="31" s="1"/>
  <c r="CH315" i="31" s="1"/>
  <c r="CI315" i="31" s="1"/>
  <c r="CJ315" i="31" s="1"/>
  <c r="CK315" i="31" s="1"/>
  <c r="CL315" i="31" s="1"/>
  <c r="CM315" i="31" s="1"/>
  <c r="CN315" i="31" s="1"/>
  <c r="CO315" i="31" s="1"/>
  <c r="CP315" i="31" s="1"/>
  <c r="CQ315" i="31" s="1"/>
  <c r="CR315" i="31" s="1"/>
  <c r="CS315" i="31" s="1"/>
  <c r="CT315" i="31" s="1"/>
  <c r="CU315" i="31" s="1"/>
  <c r="CV315" i="31" s="1"/>
  <c r="CW315" i="31" s="1"/>
  <c r="CX315" i="31" s="1"/>
  <c r="CY315" i="31" s="1"/>
  <c r="CZ315" i="31" s="1"/>
  <c r="DA315" i="31" s="1"/>
  <c r="DB315" i="31" s="1"/>
  <c r="DC315" i="31" s="1"/>
  <c r="DD315" i="31" s="1"/>
  <c r="DE315" i="31" s="1"/>
  <c r="DF315" i="31" s="1"/>
  <c r="DG315" i="31" s="1"/>
  <c r="DH315" i="31" s="1"/>
  <c r="DI315" i="31" s="1"/>
  <c r="DJ315" i="31" s="1"/>
  <c r="DK315" i="31" s="1"/>
  <c r="DL315" i="31" s="1"/>
  <c r="DM315" i="31" s="1"/>
  <c r="DN315" i="31" s="1"/>
  <c r="DO315" i="31" s="1"/>
  <c r="DP315" i="31" s="1"/>
  <c r="DQ315" i="31" s="1"/>
  <c r="DR315" i="31" s="1"/>
  <c r="DS315" i="31" s="1"/>
  <c r="DT315" i="31" s="1"/>
  <c r="DU315" i="31" s="1"/>
  <c r="DV315" i="31" s="1"/>
  <c r="DW315" i="31" s="1"/>
  <c r="DX315" i="31" s="1"/>
  <c r="DY315" i="31" s="1"/>
  <c r="DZ315" i="31" s="1"/>
  <c r="EA315" i="31" s="1"/>
  <c r="EB315" i="31" s="1"/>
  <c r="EC315" i="31" s="1"/>
  <c r="ED315" i="31" s="1"/>
  <c r="EE315" i="31" s="1"/>
  <c r="EF315" i="31" s="1"/>
  <c r="EG315" i="31" s="1"/>
  <c r="EH315" i="31" s="1"/>
  <c r="EI315" i="31" s="1"/>
  <c r="EJ315" i="31" s="1"/>
  <c r="EK315" i="31" s="1"/>
  <c r="EL315" i="31" s="1"/>
  <c r="EM315" i="31" s="1"/>
  <c r="EN315" i="31" s="1"/>
  <c r="EO315" i="31" s="1"/>
  <c r="EP315" i="31" s="1"/>
  <c r="EQ315" i="31" s="1"/>
  <c r="ER315" i="31" s="1"/>
  <c r="ES315" i="31" s="1"/>
  <c r="ET315" i="31" s="1"/>
  <c r="EU315" i="31" s="1"/>
  <c r="EV315" i="31" s="1"/>
  <c r="EW315" i="31" s="1"/>
  <c r="EX315" i="31" s="1"/>
  <c r="EY315" i="31" s="1"/>
  <c r="EZ315" i="31" s="1"/>
  <c r="FA315" i="31" s="1"/>
  <c r="FB315" i="31" s="1"/>
  <c r="FC315" i="31" s="1"/>
  <c r="FD315" i="31" s="1"/>
  <c r="FE315" i="31" s="1"/>
  <c r="FF315" i="31" s="1"/>
  <c r="FG315" i="31" s="1"/>
  <c r="FH315" i="31" s="1"/>
  <c r="FI315" i="31" s="1"/>
  <c r="FJ315" i="31" s="1"/>
  <c r="FK315" i="31" s="1"/>
  <c r="FL315" i="31" s="1"/>
  <c r="FM315" i="31" s="1"/>
  <c r="FN315" i="31" s="1"/>
  <c r="FO315" i="31" s="1"/>
  <c r="FP315" i="31" s="1"/>
  <c r="FQ315" i="31" s="1"/>
  <c r="FR315" i="31" s="1"/>
  <c r="FS315" i="31" s="1"/>
  <c r="FT315" i="31" s="1"/>
  <c r="FU315" i="31" s="1"/>
  <c r="FV315" i="31" s="1"/>
  <c r="FW315" i="31" s="1"/>
  <c r="FX315" i="31" s="1"/>
  <c r="FY315" i="31" s="1"/>
  <c r="FZ315" i="31" s="1"/>
  <c r="GA315" i="31" s="1"/>
  <c r="GB315" i="31" s="1"/>
  <c r="GC315" i="31" s="1"/>
  <c r="GD315" i="31" s="1"/>
  <c r="GE315" i="31" s="1"/>
  <c r="GF315" i="31" s="1"/>
  <c r="GG315" i="31" s="1"/>
  <c r="GH315" i="31" s="1"/>
  <c r="GI315" i="31" s="1"/>
  <c r="GJ315" i="31" s="1"/>
  <c r="GK315" i="31" s="1"/>
  <c r="GL315" i="31" s="1"/>
  <c r="GM315" i="31" s="1"/>
  <c r="GN315" i="31" s="1"/>
  <c r="GO315" i="31" s="1"/>
  <c r="GP315" i="31" s="1"/>
  <c r="GQ315" i="31" s="1"/>
  <c r="GR315" i="31" s="1"/>
  <c r="AE316" i="31"/>
  <c r="AF316" i="31" s="1"/>
  <c r="AG316" i="31" s="1"/>
  <c r="AH316" i="31" s="1"/>
  <c r="AI316" i="31" s="1"/>
  <c r="AJ316" i="31" s="1"/>
  <c r="AK316" i="31" s="1"/>
  <c r="AL316" i="31" s="1"/>
  <c r="AM316" i="31" s="1"/>
  <c r="AN316" i="31" s="1"/>
  <c r="AO316" i="31" s="1"/>
  <c r="AP316" i="31" s="1"/>
  <c r="AQ316" i="31" s="1"/>
  <c r="AR316" i="31" s="1"/>
  <c r="AS316" i="31" s="1"/>
  <c r="AT316" i="31" s="1"/>
  <c r="AU316" i="31" s="1"/>
  <c r="AV316" i="31" s="1"/>
  <c r="AW316" i="31" s="1"/>
  <c r="AX316" i="31" s="1"/>
  <c r="AY316" i="31" s="1"/>
  <c r="AZ316" i="31" s="1"/>
  <c r="BA316" i="31" s="1"/>
  <c r="BB316" i="31" s="1"/>
  <c r="BC316" i="31" s="1"/>
  <c r="BD316" i="31" s="1"/>
  <c r="BE316" i="31" s="1"/>
  <c r="BF316" i="31" s="1"/>
  <c r="BG316" i="31" s="1"/>
  <c r="BH316" i="31" s="1"/>
  <c r="BI316" i="31" s="1"/>
  <c r="BJ316" i="31" s="1"/>
  <c r="BK316" i="31" s="1"/>
  <c r="BL316" i="31" s="1"/>
  <c r="BM316" i="31" s="1"/>
  <c r="BN316" i="31" s="1"/>
  <c r="BO316" i="31" s="1"/>
  <c r="BP316" i="31" s="1"/>
  <c r="BQ316" i="31" s="1"/>
  <c r="BR316" i="31" s="1"/>
  <c r="BS316" i="31" s="1"/>
  <c r="BT316" i="31" s="1"/>
  <c r="BU316" i="31" s="1"/>
  <c r="BV316" i="31" s="1"/>
  <c r="BW316" i="31" s="1"/>
  <c r="BX316" i="31" s="1"/>
  <c r="BY316" i="31" s="1"/>
  <c r="BZ316" i="31" s="1"/>
  <c r="CA316" i="31" s="1"/>
  <c r="CB316" i="31" s="1"/>
  <c r="CC316" i="31" s="1"/>
  <c r="CD316" i="31" s="1"/>
  <c r="CE316" i="31" s="1"/>
  <c r="CF316" i="31" s="1"/>
  <c r="CG316" i="31" s="1"/>
  <c r="CH316" i="31" s="1"/>
  <c r="CI316" i="31" s="1"/>
  <c r="CJ316" i="31" s="1"/>
  <c r="CK316" i="31" s="1"/>
  <c r="CL316" i="31" s="1"/>
  <c r="CM316" i="31" s="1"/>
  <c r="CN316" i="31" s="1"/>
  <c r="CO316" i="31" s="1"/>
  <c r="CP316" i="31" s="1"/>
  <c r="CQ316" i="31" s="1"/>
  <c r="CR316" i="31" s="1"/>
  <c r="CS316" i="31" s="1"/>
  <c r="CT316" i="31" s="1"/>
  <c r="CU316" i="31" s="1"/>
  <c r="CV316" i="31" s="1"/>
  <c r="CW316" i="31" s="1"/>
  <c r="CX316" i="31" s="1"/>
  <c r="CY316" i="31" s="1"/>
  <c r="CZ316" i="31" s="1"/>
  <c r="DA316" i="31" s="1"/>
  <c r="DB316" i="31" s="1"/>
  <c r="DC316" i="31" s="1"/>
  <c r="DD316" i="31" s="1"/>
  <c r="DE316" i="31" s="1"/>
  <c r="DF316" i="31" s="1"/>
  <c r="DG316" i="31" s="1"/>
  <c r="DH316" i="31" s="1"/>
  <c r="DI316" i="31" s="1"/>
  <c r="DJ316" i="31" s="1"/>
  <c r="DK316" i="31" s="1"/>
  <c r="DL316" i="31" s="1"/>
  <c r="DM316" i="31" s="1"/>
  <c r="DN316" i="31" s="1"/>
  <c r="DO316" i="31" s="1"/>
  <c r="DP316" i="31" s="1"/>
  <c r="DQ316" i="31" s="1"/>
  <c r="DR316" i="31" s="1"/>
  <c r="DS316" i="31" s="1"/>
  <c r="DT316" i="31" s="1"/>
  <c r="DU316" i="31" s="1"/>
  <c r="DV316" i="31" s="1"/>
  <c r="DW316" i="31" s="1"/>
  <c r="DX316" i="31" s="1"/>
  <c r="DY316" i="31" s="1"/>
  <c r="DZ316" i="31" s="1"/>
  <c r="EA316" i="31" s="1"/>
  <c r="EB316" i="31" s="1"/>
  <c r="EC316" i="31" s="1"/>
  <c r="ED316" i="31" s="1"/>
  <c r="EE316" i="31" s="1"/>
  <c r="EF316" i="31" s="1"/>
  <c r="EG316" i="31" s="1"/>
  <c r="EH316" i="31" s="1"/>
  <c r="EI316" i="31" s="1"/>
  <c r="EJ316" i="31" s="1"/>
  <c r="EK316" i="31" s="1"/>
  <c r="EL316" i="31" s="1"/>
  <c r="EM316" i="31" s="1"/>
  <c r="EN316" i="31" s="1"/>
  <c r="EO316" i="31" s="1"/>
  <c r="EP316" i="31" s="1"/>
  <c r="EQ316" i="31" s="1"/>
  <c r="ER316" i="31" s="1"/>
  <c r="ES316" i="31" s="1"/>
  <c r="ET316" i="31" s="1"/>
  <c r="EU316" i="31" s="1"/>
  <c r="EV316" i="31" s="1"/>
  <c r="EW316" i="31" s="1"/>
  <c r="EX316" i="31" s="1"/>
  <c r="EY316" i="31" s="1"/>
  <c r="EZ316" i="31" s="1"/>
  <c r="FA316" i="31" s="1"/>
  <c r="FB316" i="31" s="1"/>
  <c r="FC316" i="31" s="1"/>
  <c r="FD316" i="31" s="1"/>
  <c r="FE316" i="31" s="1"/>
  <c r="FF316" i="31" s="1"/>
  <c r="FG316" i="31" s="1"/>
  <c r="FH316" i="31" s="1"/>
  <c r="FI316" i="31" s="1"/>
  <c r="FJ316" i="31" s="1"/>
  <c r="FK316" i="31" s="1"/>
  <c r="FL316" i="31" s="1"/>
  <c r="FM316" i="31" s="1"/>
  <c r="FN316" i="31" s="1"/>
  <c r="FO316" i="31" s="1"/>
  <c r="FP316" i="31" s="1"/>
  <c r="FQ316" i="31" s="1"/>
  <c r="FR316" i="31" s="1"/>
  <c r="FS316" i="31" s="1"/>
  <c r="FT316" i="31" s="1"/>
  <c r="FU316" i="31" s="1"/>
  <c r="FV316" i="31" s="1"/>
  <c r="FW316" i="31" s="1"/>
  <c r="FX316" i="31" s="1"/>
  <c r="FY316" i="31" s="1"/>
  <c r="FZ316" i="31" s="1"/>
  <c r="GA316" i="31" s="1"/>
  <c r="GB316" i="31" s="1"/>
  <c r="GC316" i="31" s="1"/>
  <c r="GD316" i="31" s="1"/>
  <c r="GE316" i="31" s="1"/>
  <c r="GF316" i="31" s="1"/>
  <c r="GG316" i="31" s="1"/>
  <c r="GH316" i="31" s="1"/>
  <c r="GI316" i="31" s="1"/>
  <c r="GJ316" i="31" s="1"/>
  <c r="GK316" i="31" s="1"/>
  <c r="GL316" i="31" s="1"/>
  <c r="GM316" i="31" s="1"/>
  <c r="GN316" i="31" s="1"/>
  <c r="GO316" i="31" s="1"/>
  <c r="GP316" i="31" s="1"/>
  <c r="GQ316" i="31" s="1"/>
  <c r="GR316" i="31" s="1"/>
  <c r="AE317" i="31"/>
  <c r="AF317" i="31" s="1"/>
  <c r="AG317" i="31" s="1"/>
  <c r="AH317" i="31" s="1"/>
  <c r="AI317" i="31" s="1"/>
  <c r="AJ317" i="31" s="1"/>
  <c r="AK317" i="31" s="1"/>
  <c r="AL317" i="31" s="1"/>
  <c r="AM317" i="31" s="1"/>
  <c r="AN317" i="31" s="1"/>
  <c r="AO317" i="31" s="1"/>
  <c r="AP317" i="31" s="1"/>
  <c r="AQ317" i="31" s="1"/>
  <c r="AR317" i="31" s="1"/>
  <c r="AS317" i="31" s="1"/>
  <c r="AT317" i="31" s="1"/>
  <c r="AU317" i="31" s="1"/>
  <c r="AV317" i="31" s="1"/>
  <c r="AW317" i="31" s="1"/>
  <c r="AX317" i="31" s="1"/>
  <c r="AY317" i="31" s="1"/>
  <c r="AZ317" i="31" s="1"/>
  <c r="BA317" i="31" s="1"/>
  <c r="BB317" i="31" s="1"/>
  <c r="BC317" i="31" s="1"/>
  <c r="BD317" i="31" s="1"/>
  <c r="BE317" i="31" s="1"/>
  <c r="BF317" i="31" s="1"/>
  <c r="BG317" i="31" s="1"/>
  <c r="BH317" i="31" s="1"/>
  <c r="BI317" i="31" s="1"/>
  <c r="BJ317" i="31" s="1"/>
  <c r="BK317" i="31" s="1"/>
  <c r="BL317" i="31" s="1"/>
  <c r="BM317" i="31" s="1"/>
  <c r="BN317" i="31" s="1"/>
  <c r="BO317" i="31" s="1"/>
  <c r="BP317" i="31" s="1"/>
  <c r="BQ317" i="31" s="1"/>
  <c r="BR317" i="31" s="1"/>
  <c r="BS317" i="31" s="1"/>
  <c r="BT317" i="31" s="1"/>
  <c r="BU317" i="31" s="1"/>
  <c r="BV317" i="31" s="1"/>
  <c r="BW317" i="31" s="1"/>
  <c r="BX317" i="31" s="1"/>
  <c r="BY317" i="31" s="1"/>
  <c r="BZ317" i="31" s="1"/>
  <c r="CA317" i="31" s="1"/>
  <c r="CB317" i="31" s="1"/>
  <c r="CC317" i="31" s="1"/>
  <c r="CD317" i="31" s="1"/>
  <c r="CE317" i="31" s="1"/>
  <c r="CF317" i="31" s="1"/>
  <c r="CG317" i="31" s="1"/>
  <c r="CH317" i="31" s="1"/>
  <c r="CI317" i="31" s="1"/>
  <c r="CJ317" i="31" s="1"/>
  <c r="CK317" i="31" s="1"/>
  <c r="CL317" i="31" s="1"/>
  <c r="CM317" i="31" s="1"/>
  <c r="CN317" i="31" s="1"/>
  <c r="CO317" i="31" s="1"/>
  <c r="CP317" i="31" s="1"/>
  <c r="CQ317" i="31" s="1"/>
  <c r="CR317" i="31" s="1"/>
  <c r="CS317" i="31" s="1"/>
  <c r="CT317" i="31" s="1"/>
  <c r="CU317" i="31" s="1"/>
  <c r="CV317" i="31" s="1"/>
  <c r="CW317" i="31" s="1"/>
  <c r="CX317" i="31" s="1"/>
  <c r="CY317" i="31" s="1"/>
  <c r="CZ317" i="31" s="1"/>
  <c r="DA317" i="31" s="1"/>
  <c r="DB317" i="31" s="1"/>
  <c r="DC317" i="31" s="1"/>
  <c r="DD317" i="31" s="1"/>
  <c r="DE317" i="31" s="1"/>
  <c r="DF317" i="31" s="1"/>
  <c r="DG317" i="31" s="1"/>
  <c r="DH317" i="31" s="1"/>
  <c r="DI317" i="31" s="1"/>
  <c r="DJ317" i="31" s="1"/>
  <c r="DL317" i="31" s="1"/>
  <c r="DM317" i="31" s="1"/>
  <c r="DN317" i="31" s="1"/>
  <c r="DO317" i="31" s="1"/>
  <c r="DP317" i="31" s="1"/>
  <c r="DQ317" i="31" s="1"/>
  <c r="DR317" i="31" s="1"/>
  <c r="DS317" i="31" s="1"/>
  <c r="DT317" i="31" s="1"/>
  <c r="DU317" i="31" s="1"/>
  <c r="DV317" i="31" s="1"/>
  <c r="DW317" i="31" s="1"/>
  <c r="DX317" i="31" s="1"/>
  <c r="DY317" i="31" s="1"/>
  <c r="DZ317" i="31" s="1"/>
  <c r="EA317" i="31" s="1"/>
  <c r="EB317" i="31" s="1"/>
  <c r="EC317" i="31" s="1"/>
  <c r="ED317" i="31" s="1"/>
  <c r="EE317" i="31" s="1"/>
  <c r="EF317" i="31" s="1"/>
  <c r="EG317" i="31" s="1"/>
  <c r="EH317" i="31" s="1"/>
  <c r="EI317" i="31" s="1"/>
  <c r="EJ317" i="31" s="1"/>
  <c r="EK317" i="31" s="1"/>
  <c r="EL317" i="31" s="1"/>
  <c r="EM317" i="31" s="1"/>
  <c r="EN317" i="31" s="1"/>
  <c r="EO317" i="31" s="1"/>
  <c r="EP317" i="31" s="1"/>
  <c r="EQ317" i="31" s="1"/>
  <c r="ER317" i="31" s="1"/>
  <c r="ES317" i="31" s="1"/>
  <c r="ET317" i="31" s="1"/>
  <c r="EU317" i="31" s="1"/>
  <c r="EV317" i="31" s="1"/>
  <c r="EW317" i="31" s="1"/>
  <c r="EX317" i="31" s="1"/>
  <c r="EY317" i="31" s="1"/>
  <c r="EZ317" i="31" s="1"/>
  <c r="FA317" i="31" s="1"/>
  <c r="FB317" i="31" s="1"/>
  <c r="FC317" i="31" s="1"/>
  <c r="FD317" i="31" s="1"/>
  <c r="FE317" i="31" s="1"/>
  <c r="FF317" i="31" s="1"/>
  <c r="FG317" i="31" s="1"/>
  <c r="FH317" i="31" s="1"/>
  <c r="FI317" i="31" s="1"/>
  <c r="FJ317" i="31" s="1"/>
  <c r="FK317" i="31" s="1"/>
  <c r="FL317" i="31" s="1"/>
  <c r="FM317" i="31" s="1"/>
  <c r="FN317" i="31" s="1"/>
  <c r="FO317" i="31" s="1"/>
  <c r="FP317" i="31" s="1"/>
  <c r="FQ317" i="31" s="1"/>
  <c r="FR317" i="31" s="1"/>
  <c r="AE318" i="31"/>
  <c r="AF318" i="31" s="1"/>
  <c r="AG318" i="31" s="1"/>
  <c r="AH318" i="31" s="1"/>
  <c r="AI318" i="31" s="1"/>
  <c r="AJ318" i="31" s="1"/>
  <c r="AK318" i="31" s="1"/>
  <c r="AL318" i="31" s="1"/>
  <c r="AM318" i="31" s="1"/>
  <c r="AN318" i="31" s="1"/>
  <c r="AO318" i="31" s="1"/>
  <c r="AP318" i="31" s="1"/>
  <c r="AQ318" i="31" s="1"/>
  <c r="AR318" i="31" s="1"/>
  <c r="AS318" i="31" s="1"/>
  <c r="AT318" i="31" s="1"/>
  <c r="AU318" i="31" s="1"/>
  <c r="AV318" i="31" s="1"/>
  <c r="AW318" i="31" s="1"/>
  <c r="AX318" i="31" s="1"/>
  <c r="AY318" i="31" s="1"/>
  <c r="AZ318" i="31" s="1"/>
  <c r="BA318" i="31" s="1"/>
  <c r="BB318" i="31" s="1"/>
  <c r="BC318" i="31" s="1"/>
  <c r="BD318" i="31" s="1"/>
  <c r="BE318" i="31" s="1"/>
  <c r="BF318" i="31" s="1"/>
  <c r="BG318" i="31" s="1"/>
  <c r="BH318" i="31" s="1"/>
  <c r="BI318" i="31" s="1"/>
  <c r="BJ318" i="31" s="1"/>
  <c r="BK318" i="31" s="1"/>
  <c r="BL318" i="31" s="1"/>
  <c r="BM318" i="31" s="1"/>
  <c r="BN318" i="31" s="1"/>
  <c r="BO318" i="31" s="1"/>
  <c r="BP318" i="31" s="1"/>
  <c r="BQ318" i="31" s="1"/>
  <c r="BR318" i="31" s="1"/>
  <c r="BS318" i="31" s="1"/>
  <c r="BT318" i="31" s="1"/>
  <c r="BU318" i="31" s="1"/>
  <c r="BV318" i="31" s="1"/>
  <c r="BW318" i="31" s="1"/>
  <c r="BX318" i="31" s="1"/>
  <c r="BY318" i="31" s="1"/>
  <c r="BZ318" i="31" s="1"/>
  <c r="CA318" i="31" s="1"/>
  <c r="CB318" i="31" s="1"/>
  <c r="CC318" i="31" s="1"/>
  <c r="CD318" i="31" s="1"/>
  <c r="CE318" i="31" s="1"/>
  <c r="CF318" i="31" s="1"/>
  <c r="CG318" i="31" s="1"/>
  <c r="CH318" i="31" s="1"/>
  <c r="CI318" i="31" s="1"/>
  <c r="CJ318" i="31" s="1"/>
  <c r="CK318" i="31" s="1"/>
  <c r="CL318" i="31" s="1"/>
  <c r="CM318" i="31" s="1"/>
  <c r="CN318" i="31" s="1"/>
  <c r="CO318" i="31" s="1"/>
  <c r="CP318" i="31" s="1"/>
  <c r="CQ318" i="31" s="1"/>
  <c r="CR318" i="31" s="1"/>
  <c r="CS318" i="31" s="1"/>
  <c r="CT318" i="31" s="1"/>
  <c r="CU318" i="31" s="1"/>
  <c r="CV318" i="31" s="1"/>
  <c r="CW318" i="31" s="1"/>
  <c r="CX318" i="31" s="1"/>
  <c r="CY318" i="31" s="1"/>
  <c r="CZ318" i="31" s="1"/>
  <c r="DA318" i="31" s="1"/>
  <c r="DB318" i="31" s="1"/>
  <c r="DC318" i="31" s="1"/>
  <c r="DD318" i="31" s="1"/>
  <c r="DE318" i="31" s="1"/>
  <c r="DF318" i="31" s="1"/>
  <c r="DG318" i="31" s="1"/>
  <c r="DH318" i="31" s="1"/>
  <c r="DI318" i="31" s="1"/>
  <c r="DJ318" i="31" s="1"/>
  <c r="DK318" i="31" s="1"/>
  <c r="DL318" i="31" s="1"/>
  <c r="DM318" i="31" s="1"/>
  <c r="DN318" i="31" s="1"/>
  <c r="DO318" i="31" s="1"/>
  <c r="DP318" i="31" s="1"/>
  <c r="DQ318" i="31" s="1"/>
  <c r="DR318" i="31" s="1"/>
  <c r="DS318" i="31" s="1"/>
  <c r="DT318" i="31" s="1"/>
  <c r="DU318" i="31" s="1"/>
  <c r="DV318" i="31" s="1"/>
  <c r="DW318" i="31" s="1"/>
  <c r="DX318" i="31" s="1"/>
  <c r="DY318" i="31" s="1"/>
  <c r="DZ318" i="31" s="1"/>
  <c r="EA318" i="31" s="1"/>
  <c r="EB318" i="31" s="1"/>
  <c r="EC318" i="31" s="1"/>
  <c r="ED318" i="31" s="1"/>
  <c r="EE318" i="31" s="1"/>
  <c r="EF318" i="31" s="1"/>
  <c r="EG318" i="31" s="1"/>
  <c r="EH318" i="31" s="1"/>
  <c r="EI318" i="31" s="1"/>
  <c r="EJ318" i="31" s="1"/>
  <c r="EK318" i="31" s="1"/>
  <c r="EL318" i="31" s="1"/>
  <c r="EM318" i="31" s="1"/>
  <c r="EN318" i="31" s="1"/>
  <c r="EO318" i="31" s="1"/>
  <c r="EP318" i="31" s="1"/>
  <c r="EQ318" i="31" s="1"/>
  <c r="ER318" i="31" s="1"/>
  <c r="ES318" i="31" s="1"/>
  <c r="ET318" i="31" s="1"/>
  <c r="EU318" i="31" s="1"/>
  <c r="EV318" i="31" s="1"/>
  <c r="EW318" i="31" s="1"/>
  <c r="EX318" i="31" s="1"/>
  <c r="EY318" i="31" s="1"/>
  <c r="EZ318" i="31" s="1"/>
  <c r="FA318" i="31" s="1"/>
  <c r="FB318" i="31" s="1"/>
  <c r="FC318" i="31" s="1"/>
  <c r="FD318" i="31" s="1"/>
  <c r="FE318" i="31" s="1"/>
  <c r="FF318" i="31" s="1"/>
  <c r="FG318" i="31" s="1"/>
  <c r="FH318" i="31" s="1"/>
  <c r="FI318" i="31" s="1"/>
  <c r="FJ318" i="31" s="1"/>
  <c r="FK318" i="31" s="1"/>
  <c r="FL318" i="31" s="1"/>
  <c r="FM318" i="31" s="1"/>
  <c r="FN318" i="31" s="1"/>
  <c r="FO318" i="31" s="1"/>
  <c r="FP318" i="31" s="1"/>
  <c r="FQ318" i="31" s="1"/>
  <c r="FR318" i="31" s="1"/>
  <c r="FS318" i="31" s="1"/>
  <c r="FT318" i="31" s="1"/>
  <c r="FU318" i="31" s="1"/>
  <c r="FV318" i="31" s="1"/>
  <c r="FW318" i="31" s="1"/>
  <c r="FX318" i="31" s="1"/>
  <c r="FY318" i="31" s="1"/>
  <c r="FZ318" i="31" s="1"/>
  <c r="GA318" i="31" s="1"/>
  <c r="GB318" i="31" s="1"/>
  <c r="GC318" i="31" s="1"/>
  <c r="GD318" i="31" s="1"/>
  <c r="GE318" i="31" s="1"/>
  <c r="GF318" i="31" s="1"/>
  <c r="GG318" i="31" s="1"/>
  <c r="GH318" i="31" s="1"/>
  <c r="GI318" i="31" s="1"/>
  <c r="GJ318" i="31" s="1"/>
  <c r="GK318" i="31" s="1"/>
  <c r="GL318" i="31" s="1"/>
  <c r="GM318" i="31" s="1"/>
  <c r="GN318" i="31" s="1"/>
  <c r="GO318" i="31" s="1"/>
  <c r="GP318" i="31" s="1"/>
  <c r="GQ318" i="31" s="1"/>
  <c r="GR318" i="31" s="1"/>
  <c r="AE319" i="31"/>
  <c r="AF319" i="31" s="1"/>
  <c r="AG319" i="31" s="1"/>
  <c r="AH319" i="31" s="1"/>
  <c r="AI319" i="31" s="1"/>
  <c r="AJ319" i="31" s="1"/>
  <c r="AK319" i="31" s="1"/>
  <c r="AL319" i="31" s="1"/>
  <c r="AM319" i="31" s="1"/>
  <c r="AN319" i="31" s="1"/>
  <c r="AO319" i="31" s="1"/>
  <c r="AP319" i="31" s="1"/>
  <c r="AQ319" i="31" s="1"/>
  <c r="AR319" i="31" s="1"/>
  <c r="AS319" i="31" s="1"/>
  <c r="AT319" i="31" s="1"/>
  <c r="AU319" i="31" s="1"/>
  <c r="AV319" i="31" s="1"/>
  <c r="AW319" i="31" s="1"/>
  <c r="AX319" i="31" s="1"/>
  <c r="AY319" i="31" s="1"/>
  <c r="AZ319" i="31" s="1"/>
  <c r="BA319" i="31" s="1"/>
  <c r="BB319" i="31" s="1"/>
  <c r="BC319" i="31" s="1"/>
  <c r="BD319" i="31" s="1"/>
  <c r="BE319" i="31" s="1"/>
  <c r="BF319" i="31" s="1"/>
  <c r="BG319" i="31" s="1"/>
  <c r="BH319" i="31" s="1"/>
  <c r="BI319" i="31" s="1"/>
  <c r="BJ319" i="31" s="1"/>
  <c r="BK319" i="31" s="1"/>
  <c r="BL319" i="31" s="1"/>
  <c r="BM319" i="31" s="1"/>
  <c r="BN319" i="31" s="1"/>
  <c r="BO319" i="31" s="1"/>
  <c r="BP319" i="31" s="1"/>
  <c r="BQ319" i="31" s="1"/>
  <c r="BR319" i="31" s="1"/>
  <c r="BS319" i="31" s="1"/>
  <c r="BT319" i="31" s="1"/>
  <c r="BU319" i="31" s="1"/>
  <c r="BV319" i="31" s="1"/>
  <c r="BW319" i="31" s="1"/>
  <c r="BX319" i="31" s="1"/>
  <c r="BY319" i="31" s="1"/>
  <c r="BZ319" i="31" s="1"/>
  <c r="CA319" i="31" s="1"/>
  <c r="CB319" i="31" s="1"/>
  <c r="CC319" i="31" s="1"/>
  <c r="CD319" i="31" s="1"/>
  <c r="CE319" i="31" s="1"/>
  <c r="CF319" i="31" s="1"/>
  <c r="CG319" i="31" s="1"/>
  <c r="CH319" i="31" s="1"/>
  <c r="CI319" i="31" s="1"/>
  <c r="CJ319" i="31" s="1"/>
  <c r="CK319" i="31" s="1"/>
  <c r="CL319" i="31" s="1"/>
  <c r="CM319" i="31" s="1"/>
  <c r="CN319" i="31" s="1"/>
  <c r="CO319" i="31" s="1"/>
  <c r="CP319" i="31" s="1"/>
  <c r="CQ319" i="31" s="1"/>
  <c r="CR319" i="31" s="1"/>
  <c r="CS319" i="31" s="1"/>
  <c r="CT319" i="31" s="1"/>
  <c r="CU319" i="31" s="1"/>
  <c r="CV319" i="31" s="1"/>
  <c r="CW319" i="31" s="1"/>
  <c r="CX319" i="31" s="1"/>
  <c r="CY319" i="31" s="1"/>
  <c r="CZ319" i="31" s="1"/>
  <c r="DA319" i="31" s="1"/>
  <c r="DB319" i="31" s="1"/>
  <c r="DC319" i="31" s="1"/>
  <c r="DD319" i="31" s="1"/>
  <c r="DE319" i="31" s="1"/>
  <c r="DF319" i="31" s="1"/>
  <c r="DG319" i="31" s="1"/>
  <c r="DH319" i="31" s="1"/>
  <c r="DI319" i="31" s="1"/>
  <c r="DJ319" i="31" s="1"/>
  <c r="DK319" i="31" s="1"/>
  <c r="DL319" i="31" s="1"/>
  <c r="DM319" i="31" s="1"/>
  <c r="DN319" i="31" s="1"/>
  <c r="DO319" i="31" s="1"/>
  <c r="DP319" i="31" s="1"/>
  <c r="DQ319" i="31" s="1"/>
  <c r="DR319" i="31" s="1"/>
  <c r="DS319" i="31" s="1"/>
  <c r="DT319" i="31" s="1"/>
  <c r="DU319" i="31" s="1"/>
  <c r="DV319" i="31" s="1"/>
  <c r="DW319" i="31" s="1"/>
  <c r="DX319" i="31" s="1"/>
  <c r="DY319" i="31" s="1"/>
  <c r="DZ319" i="31" s="1"/>
  <c r="EA319" i="31" s="1"/>
  <c r="EB319" i="31" s="1"/>
  <c r="EC319" i="31" s="1"/>
  <c r="ED319" i="31" s="1"/>
  <c r="EE319" i="31" s="1"/>
  <c r="EF319" i="31" s="1"/>
  <c r="EG319" i="31" s="1"/>
  <c r="EH319" i="31" s="1"/>
  <c r="EI319" i="31" s="1"/>
  <c r="EJ319" i="31" s="1"/>
  <c r="EK319" i="31" s="1"/>
  <c r="EL319" i="31" s="1"/>
  <c r="EM319" i="31" s="1"/>
  <c r="EN319" i="31" s="1"/>
  <c r="EO319" i="31" s="1"/>
  <c r="EP319" i="31" s="1"/>
  <c r="EQ319" i="31" s="1"/>
  <c r="ER319" i="31" s="1"/>
  <c r="ES319" i="31" s="1"/>
  <c r="ET319" i="31" s="1"/>
  <c r="EU319" i="31" s="1"/>
  <c r="EV319" i="31" s="1"/>
  <c r="EW319" i="31" s="1"/>
  <c r="EX319" i="31" s="1"/>
  <c r="EY319" i="31" s="1"/>
  <c r="EZ319" i="31" s="1"/>
  <c r="FA319" i="31" s="1"/>
  <c r="FB319" i="31" s="1"/>
  <c r="FC319" i="31" s="1"/>
  <c r="FD319" i="31" s="1"/>
  <c r="FE319" i="31" s="1"/>
  <c r="FF319" i="31" s="1"/>
  <c r="FG319" i="31" s="1"/>
  <c r="FH319" i="31" s="1"/>
  <c r="FI319" i="31" s="1"/>
  <c r="FJ319" i="31" s="1"/>
  <c r="FK319" i="31" s="1"/>
  <c r="FL319" i="31" s="1"/>
  <c r="FM319" i="31" s="1"/>
  <c r="FN319" i="31" s="1"/>
  <c r="FO319" i="31" s="1"/>
  <c r="FP319" i="31" s="1"/>
  <c r="FQ319" i="31" s="1"/>
  <c r="FR319" i="31" s="1"/>
  <c r="FS319" i="31" s="1"/>
  <c r="FT319" i="31" s="1"/>
  <c r="FU319" i="31" s="1"/>
  <c r="FV319" i="31" s="1"/>
  <c r="FW319" i="31" s="1"/>
  <c r="FX319" i="31" s="1"/>
  <c r="FY319" i="31" s="1"/>
  <c r="FZ319" i="31" s="1"/>
  <c r="GA319" i="31" s="1"/>
  <c r="GB319" i="31" s="1"/>
  <c r="GC319" i="31" s="1"/>
  <c r="GD319" i="31" s="1"/>
  <c r="GE319" i="31" s="1"/>
  <c r="GF319" i="31" s="1"/>
  <c r="GG319" i="31" s="1"/>
  <c r="GH319" i="31" s="1"/>
  <c r="GI319" i="31" s="1"/>
  <c r="GJ319" i="31" s="1"/>
  <c r="GK319" i="31" s="1"/>
  <c r="GL319" i="31" s="1"/>
  <c r="GM319" i="31" s="1"/>
  <c r="GN319" i="31" s="1"/>
  <c r="GO319" i="31" s="1"/>
  <c r="GP319" i="31" s="1"/>
  <c r="GQ319" i="31" s="1"/>
  <c r="GR319" i="31" s="1"/>
  <c r="AE320" i="31"/>
  <c r="AF320" i="31" s="1"/>
  <c r="AG320" i="31" s="1"/>
  <c r="AH320" i="31" s="1"/>
  <c r="AI320" i="31" s="1"/>
  <c r="AJ320" i="31" s="1"/>
  <c r="AK320" i="31" s="1"/>
  <c r="AL320" i="31" s="1"/>
  <c r="AM320" i="31" s="1"/>
  <c r="AN320" i="31" s="1"/>
  <c r="AO320" i="31" s="1"/>
  <c r="AP320" i="31" s="1"/>
  <c r="AQ320" i="31" s="1"/>
  <c r="AR320" i="31" s="1"/>
  <c r="AS320" i="31" s="1"/>
  <c r="AT320" i="31" s="1"/>
  <c r="AU320" i="31" s="1"/>
  <c r="AV320" i="31" s="1"/>
  <c r="AW320" i="31" s="1"/>
  <c r="AX320" i="31" s="1"/>
  <c r="AY320" i="31" s="1"/>
  <c r="AZ320" i="31" s="1"/>
  <c r="BA320" i="31" s="1"/>
  <c r="BB320" i="31" s="1"/>
  <c r="BC320" i="31" s="1"/>
  <c r="BD320" i="31" s="1"/>
  <c r="BE320" i="31" s="1"/>
  <c r="BF320" i="31" s="1"/>
  <c r="BG320" i="31" s="1"/>
  <c r="BH320" i="31" s="1"/>
  <c r="BI320" i="31" s="1"/>
  <c r="BJ320" i="31" s="1"/>
  <c r="BK320" i="31" s="1"/>
  <c r="BL320" i="31" s="1"/>
  <c r="BM320" i="31" s="1"/>
  <c r="BN320" i="31" s="1"/>
  <c r="BO320" i="31" s="1"/>
  <c r="BP320" i="31" s="1"/>
  <c r="BQ320" i="31" s="1"/>
  <c r="BR320" i="31" s="1"/>
  <c r="BS320" i="31" s="1"/>
  <c r="BT320" i="31" s="1"/>
  <c r="BU320" i="31" s="1"/>
  <c r="BV320" i="31" s="1"/>
  <c r="BW320" i="31" s="1"/>
  <c r="BX320" i="31" s="1"/>
  <c r="BY320" i="31" s="1"/>
  <c r="BZ320" i="31" s="1"/>
  <c r="CA320" i="31" s="1"/>
  <c r="CB320" i="31" s="1"/>
  <c r="CC320" i="31" s="1"/>
  <c r="CD320" i="31" s="1"/>
  <c r="CE320" i="31" s="1"/>
  <c r="CF320" i="31" s="1"/>
  <c r="CG320" i="31" s="1"/>
  <c r="CH320" i="31" s="1"/>
  <c r="CI320" i="31" s="1"/>
  <c r="CJ320" i="31" s="1"/>
  <c r="CK320" i="31" s="1"/>
  <c r="CL320" i="31" s="1"/>
  <c r="CM320" i="31" s="1"/>
  <c r="CN320" i="31" s="1"/>
  <c r="CO320" i="31" s="1"/>
  <c r="CP320" i="31" s="1"/>
  <c r="CQ320" i="31" s="1"/>
  <c r="CR320" i="31" s="1"/>
  <c r="CS320" i="31" s="1"/>
  <c r="CT320" i="31" s="1"/>
  <c r="CU320" i="31" s="1"/>
  <c r="CV320" i="31" s="1"/>
  <c r="CW320" i="31" s="1"/>
  <c r="CX320" i="31" s="1"/>
  <c r="CY320" i="31" s="1"/>
  <c r="CZ320" i="31" s="1"/>
  <c r="DA320" i="31" s="1"/>
  <c r="DB320" i="31" s="1"/>
  <c r="DC320" i="31" s="1"/>
  <c r="DD320" i="31" s="1"/>
  <c r="DE320" i="31" s="1"/>
  <c r="DF320" i="31" s="1"/>
  <c r="DG320" i="31" s="1"/>
  <c r="DH320" i="31" s="1"/>
  <c r="DI320" i="31" s="1"/>
  <c r="DJ320" i="31" s="1"/>
  <c r="DK320" i="31" s="1"/>
  <c r="DL320" i="31" s="1"/>
  <c r="DM320" i="31" s="1"/>
  <c r="DN320" i="31" s="1"/>
  <c r="DO320" i="31" s="1"/>
  <c r="DP320" i="31" s="1"/>
  <c r="DQ320" i="31" s="1"/>
  <c r="DR320" i="31" s="1"/>
  <c r="DS320" i="31" s="1"/>
  <c r="DT320" i="31" s="1"/>
  <c r="DU320" i="31" s="1"/>
  <c r="DV320" i="31" s="1"/>
  <c r="DW320" i="31" s="1"/>
  <c r="DX320" i="31" s="1"/>
  <c r="DY320" i="31" s="1"/>
  <c r="DZ320" i="31" s="1"/>
  <c r="EA320" i="31" s="1"/>
  <c r="EB320" i="31" s="1"/>
  <c r="EC320" i="31" s="1"/>
  <c r="ED320" i="31" s="1"/>
  <c r="EE320" i="31" s="1"/>
  <c r="EF320" i="31" s="1"/>
  <c r="EG320" i="31" s="1"/>
  <c r="EH320" i="31" s="1"/>
  <c r="EI320" i="31" s="1"/>
  <c r="EJ320" i="31" s="1"/>
  <c r="EK320" i="31" s="1"/>
  <c r="EL320" i="31" s="1"/>
  <c r="EM320" i="31" s="1"/>
  <c r="EN320" i="31" s="1"/>
  <c r="EO320" i="31" s="1"/>
  <c r="EP320" i="31" s="1"/>
  <c r="EQ320" i="31" s="1"/>
  <c r="ER320" i="31" s="1"/>
  <c r="ES320" i="31" s="1"/>
  <c r="ET320" i="31" s="1"/>
  <c r="EU320" i="31" s="1"/>
  <c r="EV320" i="31" s="1"/>
  <c r="EW320" i="31" s="1"/>
  <c r="EX320" i="31" s="1"/>
  <c r="EY320" i="31" s="1"/>
  <c r="EZ320" i="31" s="1"/>
  <c r="FA320" i="31" s="1"/>
  <c r="FB320" i="31" s="1"/>
  <c r="FC320" i="31" s="1"/>
  <c r="FD320" i="31" s="1"/>
  <c r="FE320" i="31" s="1"/>
  <c r="FF320" i="31" s="1"/>
  <c r="FG320" i="31" s="1"/>
  <c r="FH320" i="31" s="1"/>
  <c r="FI320" i="31" s="1"/>
  <c r="FJ320" i="31" s="1"/>
  <c r="FK320" i="31" s="1"/>
  <c r="FL320" i="31" s="1"/>
  <c r="FM320" i="31" s="1"/>
  <c r="FN320" i="31" s="1"/>
  <c r="FO320" i="31" s="1"/>
  <c r="FP320" i="31" s="1"/>
  <c r="FQ320" i="31" s="1"/>
  <c r="FR320" i="31" s="1"/>
  <c r="FS320" i="31" s="1"/>
  <c r="FT320" i="31" s="1"/>
  <c r="FU320" i="31" s="1"/>
  <c r="FV320" i="31" s="1"/>
  <c r="FW320" i="31" s="1"/>
  <c r="FX320" i="31" s="1"/>
  <c r="FY320" i="31" s="1"/>
  <c r="FZ320" i="31" s="1"/>
  <c r="GA320" i="31" s="1"/>
  <c r="GB320" i="31" s="1"/>
  <c r="GC320" i="31" s="1"/>
  <c r="GD320" i="31" s="1"/>
  <c r="GE320" i="31" s="1"/>
  <c r="GF320" i="31" s="1"/>
  <c r="GG320" i="31" s="1"/>
  <c r="GH320" i="31" s="1"/>
  <c r="GI320" i="31" s="1"/>
  <c r="GJ320" i="31" s="1"/>
  <c r="GK320" i="31" s="1"/>
  <c r="GL320" i="31" s="1"/>
  <c r="GM320" i="31" s="1"/>
  <c r="GN320" i="31" s="1"/>
  <c r="GO320" i="31" s="1"/>
  <c r="GP320" i="31" s="1"/>
  <c r="GQ320" i="31" s="1"/>
  <c r="GR320" i="31" s="1"/>
  <c r="AE321" i="31"/>
  <c r="AF321" i="31" s="1"/>
  <c r="AG321" i="31" s="1"/>
  <c r="AH321" i="31" s="1"/>
  <c r="AI321" i="31" s="1"/>
  <c r="AJ321" i="31" s="1"/>
  <c r="AK321" i="31" s="1"/>
  <c r="AL321" i="31" s="1"/>
  <c r="AM321" i="31" s="1"/>
  <c r="AN321" i="31" s="1"/>
  <c r="AO321" i="31" s="1"/>
  <c r="AP321" i="31" s="1"/>
  <c r="AQ321" i="31" s="1"/>
  <c r="AR321" i="31" s="1"/>
  <c r="AS321" i="31" s="1"/>
  <c r="AT321" i="31" s="1"/>
  <c r="AU321" i="31" s="1"/>
  <c r="AV321" i="31" s="1"/>
  <c r="AW321" i="31" s="1"/>
  <c r="AX321" i="31" s="1"/>
  <c r="AY321" i="31" s="1"/>
  <c r="AZ321" i="31" s="1"/>
  <c r="BA321" i="31" s="1"/>
  <c r="BB321" i="31" s="1"/>
  <c r="BC321" i="31" s="1"/>
  <c r="BD321" i="31" s="1"/>
  <c r="BE321" i="31" s="1"/>
  <c r="BF321" i="31" s="1"/>
  <c r="BG321" i="31" s="1"/>
  <c r="BH321" i="31" s="1"/>
  <c r="BI321" i="31" s="1"/>
  <c r="BJ321" i="31" s="1"/>
  <c r="BK321" i="31" s="1"/>
  <c r="BL321" i="31" s="1"/>
  <c r="BM321" i="31" s="1"/>
  <c r="BN321" i="31" s="1"/>
  <c r="BO321" i="31" s="1"/>
  <c r="BP321" i="31" s="1"/>
  <c r="BQ321" i="31" s="1"/>
  <c r="BR321" i="31" s="1"/>
  <c r="BS321" i="31" s="1"/>
  <c r="BT321" i="31" s="1"/>
  <c r="BU321" i="31" s="1"/>
  <c r="BV321" i="31" s="1"/>
  <c r="BW321" i="31" s="1"/>
  <c r="BX321" i="31" s="1"/>
  <c r="BY321" i="31" s="1"/>
  <c r="BZ321" i="31" s="1"/>
  <c r="CA321" i="31" s="1"/>
  <c r="CB321" i="31" s="1"/>
  <c r="CC321" i="31" s="1"/>
  <c r="CD321" i="31" s="1"/>
  <c r="CE321" i="31" s="1"/>
  <c r="CF321" i="31" s="1"/>
  <c r="CG321" i="31" s="1"/>
  <c r="CH321" i="31" s="1"/>
  <c r="CI321" i="31" s="1"/>
  <c r="CJ321" i="31" s="1"/>
  <c r="CK321" i="31" s="1"/>
  <c r="CL321" i="31" s="1"/>
  <c r="CM321" i="31" s="1"/>
  <c r="CN321" i="31" s="1"/>
  <c r="CO321" i="31" s="1"/>
  <c r="CP321" i="31" s="1"/>
  <c r="CQ321" i="31" s="1"/>
  <c r="CR321" i="31" s="1"/>
  <c r="CS321" i="31" s="1"/>
  <c r="CT321" i="31" s="1"/>
  <c r="CU321" i="31" s="1"/>
  <c r="CV321" i="31" s="1"/>
  <c r="CW321" i="31" s="1"/>
  <c r="CX321" i="31" s="1"/>
  <c r="CY321" i="31" s="1"/>
  <c r="CZ321" i="31" s="1"/>
  <c r="DA321" i="31" s="1"/>
  <c r="DB321" i="31" s="1"/>
  <c r="DC321" i="31" s="1"/>
  <c r="DD321" i="31" s="1"/>
  <c r="DE321" i="31" s="1"/>
  <c r="DF321" i="31" s="1"/>
  <c r="DG321" i="31" s="1"/>
  <c r="DH321" i="31" s="1"/>
  <c r="DI321" i="31" s="1"/>
  <c r="DJ321" i="31" s="1"/>
  <c r="DK321" i="31" s="1"/>
  <c r="DL321" i="31" s="1"/>
  <c r="DM321" i="31" s="1"/>
  <c r="DN321" i="31" s="1"/>
  <c r="DO321" i="31" s="1"/>
  <c r="DP321" i="31" s="1"/>
  <c r="DQ321" i="31" s="1"/>
  <c r="DR321" i="31" s="1"/>
  <c r="DS321" i="31" s="1"/>
  <c r="DT321" i="31" s="1"/>
  <c r="DU321" i="31" s="1"/>
  <c r="DV321" i="31" s="1"/>
  <c r="DW321" i="31" s="1"/>
  <c r="DX321" i="31" s="1"/>
  <c r="DY321" i="31" s="1"/>
  <c r="DZ321" i="31" s="1"/>
  <c r="EA321" i="31" s="1"/>
  <c r="EB321" i="31" s="1"/>
  <c r="EC321" i="31" s="1"/>
  <c r="ED321" i="31" s="1"/>
  <c r="EE321" i="31" s="1"/>
  <c r="EF321" i="31" s="1"/>
  <c r="EG321" i="31" s="1"/>
  <c r="EH321" i="31" s="1"/>
  <c r="EI321" i="31" s="1"/>
  <c r="EJ321" i="31" s="1"/>
  <c r="EK321" i="31" s="1"/>
  <c r="EL321" i="31" s="1"/>
  <c r="EM321" i="31" s="1"/>
  <c r="EN321" i="31" s="1"/>
  <c r="EO321" i="31" s="1"/>
  <c r="EP321" i="31" s="1"/>
  <c r="EQ321" i="31" s="1"/>
  <c r="ER321" i="31" s="1"/>
  <c r="ES321" i="31" s="1"/>
  <c r="ET321" i="31" s="1"/>
  <c r="EU321" i="31" s="1"/>
  <c r="EV321" i="31" s="1"/>
  <c r="EW321" i="31" s="1"/>
  <c r="EX321" i="31" s="1"/>
  <c r="EY321" i="31" s="1"/>
  <c r="EZ321" i="31" s="1"/>
  <c r="FA321" i="31" s="1"/>
  <c r="FB321" i="31" s="1"/>
  <c r="FC321" i="31" s="1"/>
  <c r="FD321" i="31" s="1"/>
  <c r="FE321" i="31" s="1"/>
  <c r="FF321" i="31" s="1"/>
  <c r="FG321" i="31" s="1"/>
  <c r="FH321" i="31" s="1"/>
  <c r="FI321" i="31" s="1"/>
  <c r="FJ321" i="31" s="1"/>
  <c r="FK321" i="31" s="1"/>
  <c r="FL321" i="31" s="1"/>
  <c r="FM321" i="31" s="1"/>
  <c r="FN321" i="31" s="1"/>
  <c r="FO321" i="31" s="1"/>
  <c r="FP321" i="31" s="1"/>
  <c r="FQ321" i="31" s="1"/>
  <c r="FR321" i="31" s="1"/>
  <c r="FS321" i="31" s="1"/>
  <c r="FT321" i="31" s="1"/>
  <c r="FU321" i="31" s="1"/>
  <c r="FV321" i="31" s="1"/>
  <c r="FW321" i="31" s="1"/>
  <c r="FX321" i="31" s="1"/>
  <c r="FY321" i="31" s="1"/>
  <c r="FZ321" i="31" s="1"/>
  <c r="GA321" i="31" s="1"/>
  <c r="GB321" i="31" s="1"/>
  <c r="GC321" i="31" s="1"/>
  <c r="GD321" i="31" s="1"/>
  <c r="GE321" i="31" s="1"/>
  <c r="GF321" i="31" s="1"/>
  <c r="GG321" i="31" s="1"/>
  <c r="GH321" i="31" s="1"/>
  <c r="GI321" i="31" s="1"/>
  <c r="GJ321" i="31" s="1"/>
  <c r="GK321" i="31" s="1"/>
  <c r="GL321" i="31" s="1"/>
  <c r="GM321" i="31" s="1"/>
  <c r="GN321" i="31" s="1"/>
  <c r="GO321" i="31" s="1"/>
  <c r="GP321" i="31" s="1"/>
  <c r="GQ321" i="31" s="1"/>
  <c r="GR321" i="31" s="1"/>
  <c r="AE322" i="31"/>
  <c r="AF322" i="31" s="1"/>
  <c r="AG322" i="31" s="1"/>
  <c r="AH322" i="31" s="1"/>
  <c r="AI322" i="31" s="1"/>
  <c r="AJ322" i="31" s="1"/>
  <c r="AK322" i="31" s="1"/>
  <c r="AL322" i="31" s="1"/>
  <c r="AM322" i="31" s="1"/>
  <c r="AN322" i="31" s="1"/>
  <c r="AO322" i="31" s="1"/>
  <c r="AP322" i="31" s="1"/>
  <c r="AQ322" i="31" s="1"/>
  <c r="AR322" i="31" s="1"/>
  <c r="AS322" i="31" s="1"/>
  <c r="AT322" i="31" s="1"/>
  <c r="AU322" i="31" s="1"/>
  <c r="AV322" i="31" s="1"/>
  <c r="AW322" i="31" s="1"/>
  <c r="AX322" i="31" s="1"/>
  <c r="AY322" i="31" s="1"/>
  <c r="AZ322" i="31" s="1"/>
  <c r="BA322" i="31" s="1"/>
  <c r="BB322" i="31" s="1"/>
  <c r="BC322" i="31" s="1"/>
  <c r="BD322" i="31" s="1"/>
  <c r="BE322" i="31" s="1"/>
  <c r="BF322" i="31" s="1"/>
  <c r="BG322" i="31" s="1"/>
  <c r="BH322" i="31" s="1"/>
  <c r="BI322" i="31" s="1"/>
  <c r="BJ322" i="31" s="1"/>
  <c r="BK322" i="31" s="1"/>
  <c r="BL322" i="31" s="1"/>
  <c r="BM322" i="31" s="1"/>
  <c r="BN322" i="31" s="1"/>
  <c r="BO322" i="31" s="1"/>
  <c r="BP322" i="31" s="1"/>
  <c r="BQ322" i="31" s="1"/>
  <c r="BR322" i="31" s="1"/>
  <c r="BS322" i="31" s="1"/>
  <c r="BT322" i="31" s="1"/>
  <c r="BU322" i="31" s="1"/>
  <c r="BV322" i="31" s="1"/>
  <c r="BW322" i="31" s="1"/>
  <c r="BX322" i="31" s="1"/>
  <c r="BY322" i="31" s="1"/>
  <c r="BZ322" i="31" s="1"/>
  <c r="CA322" i="31" s="1"/>
  <c r="CB322" i="31" s="1"/>
  <c r="CC322" i="31" s="1"/>
  <c r="CD322" i="31" s="1"/>
  <c r="CE322" i="31" s="1"/>
  <c r="CF322" i="31" s="1"/>
  <c r="CG322" i="31" s="1"/>
  <c r="CH322" i="31" s="1"/>
  <c r="CI322" i="31" s="1"/>
  <c r="CJ322" i="31" s="1"/>
  <c r="CK322" i="31" s="1"/>
  <c r="CL322" i="31" s="1"/>
  <c r="CM322" i="31" s="1"/>
  <c r="CN322" i="31" s="1"/>
  <c r="CO322" i="31" s="1"/>
  <c r="CP322" i="31" s="1"/>
  <c r="CQ322" i="31" s="1"/>
  <c r="CR322" i="31" s="1"/>
  <c r="CS322" i="31" s="1"/>
  <c r="CT322" i="31" s="1"/>
  <c r="CU322" i="31" s="1"/>
  <c r="CV322" i="31" s="1"/>
  <c r="CW322" i="31" s="1"/>
  <c r="CX322" i="31" s="1"/>
  <c r="CY322" i="31" s="1"/>
  <c r="CZ322" i="31" s="1"/>
  <c r="DA322" i="31" s="1"/>
  <c r="DB322" i="31" s="1"/>
  <c r="DC322" i="31" s="1"/>
  <c r="DD322" i="31" s="1"/>
  <c r="DE322" i="31" s="1"/>
  <c r="DF322" i="31" s="1"/>
  <c r="DG322" i="31" s="1"/>
  <c r="DH322" i="31" s="1"/>
  <c r="DI322" i="31" s="1"/>
  <c r="DJ322" i="31" s="1"/>
  <c r="DK322" i="31" s="1"/>
  <c r="DL322" i="31" s="1"/>
  <c r="DM322" i="31" s="1"/>
  <c r="DN322" i="31" s="1"/>
  <c r="DO322" i="31" s="1"/>
  <c r="DP322" i="31" s="1"/>
  <c r="DQ322" i="31" s="1"/>
  <c r="DR322" i="31" s="1"/>
  <c r="DS322" i="31" s="1"/>
  <c r="DT322" i="31" s="1"/>
  <c r="DU322" i="31" s="1"/>
  <c r="DV322" i="31" s="1"/>
  <c r="DW322" i="31" s="1"/>
  <c r="DX322" i="31" s="1"/>
  <c r="DY322" i="31" s="1"/>
  <c r="DZ322" i="31" s="1"/>
  <c r="EA322" i="31" s="1"/>
  <c r="EB322" i="31" s="1"/>
  <c r="EC322" i="31" s="1"/>
  <c r="ED322" i="31" s="1"/>
  <c r="EE322" i="31" s="1"/>
  <c r="EF322" i="31" s="1"/>
  <c r="EG322" i="31" s="1"/>
  <c r="EH322" i="31" s="1"/>
  <c r="EI322" i="31" s="1"/>
  <c r="EJ322" i="31" s="1"/>
  <c r="EK322" i="31" s="1"/>
  <c r="EL322" i="31" s="1"/>
  <c r="EM322" i="31" s="1"/>
  <c r="EN322" i="31" s="1"/>
  <c r="EO322" i="31" s="1"/>
  <c r="EP322" i="31" s="1"/>
  <c r="EQ322" i="31" s="1"/>
  <c r="ER322" i="31" s="1"/>
  <c r="ES322" i="31" s="1"/>
  <c r="ET322" i="31" s="1"/>
  <c r="EU322" i="31" s="1"/>
  <c r="EV322" i="31" s="1"/>
  <c r="EW322" i="31" s="1"/>
  <c r="EX322" i="31" s="1"/>
  <c r="EY322" i="31" s="1"/>
  <c r="EZ322" i="31" s="1"/>
  <c r="FA322" i="31" s="1"/>
  <c r="FB322" i="31" s="1"/>
  <c r="FC322" i="31" s="1"/>
  <c r="FD322" i="31" s="1"/>
  <c r="FE322" i="31" s="1"/>
  <c r="FF322" i="31" s="1"/>
  <c r="FG322" i="31" s="1"/>
  <c r="FH322" i="31" s="1"/>
  <c r="FI322" i="31" s="1"/>
  <c r="FJ322" i="31" s="1"/>
  <c r="FK322" i="31" s="1"/>
  <c r="FL322" i="31" s="1"/>
  <c r="FM322" i="31" s="1"/>
  <c r="FN322" i="31" s="1"/>
  <c r="FO322" i="31" s="1"/>
  <c r="FP322" i="31" s="1"/>
  <c r="FQ322" i="31" s="1"/>
  <c r="FR322" i="31" s="1"/>
  <c r="FS322" i="31" s="1"/>
  <c r="FT322" i="31" s="1"/>
  <c r="FU322" i="31" s="1"/>
  <c r="FV322" i="31" s="1"/>
  <c r="FW322" i="31" s="1"/>
  <c r="FX322" i="31" s="1"/>
  <c r="FY322" i="31" s="1"/>
  <c r="FZ322" i="31" s="1"/>
  <c r="GA322" i="31" s="1"/>
  <c r="GB322" i="31" s="1"/>
  <c r="GC322" i="31" s="1"/>
  <c r="GD322" i="31" s="1"/>
  <c r="GE322" i="31" s="1"/>
  <c r="GF322" i="31" s="1"/>
  <c r="GG322" i="31" s="1"/>
  <c r="GH322" i="31" s="1"/>
  <c r="GI322" i="31" s="1"/>
  <c r="GJ322" i="31" s="1"/>
  <c r="GK322" i="31" s="1"/>
  <c r="GL322" i="31" s="1"/>
  <c r="GM322" i="31" s="1"/>
  <c r="GN322" i="31" s="1"/>
  <c r="GO322" i="31" s="1"/>
  <c r="GP322" i="31" s="1"/>
  <c r="GQ322" i="31" s="1"/>
  <c r="GR322" i="31" s="1"/>
  <c r="AE323" i="31"/>
  <c r="AF323" i="31" s="1"/>
  <c r="AG323" i="31" s="1"/>
  <c r="AH323" i="31" s="1"/>
  <c r="AI323" i="31" s="1"/>
  <c r="AJ323" i="31" s="1"/>
  <c r="AK323" i="31" s="1"/>
  <c r="AL323" i="31" s="1"/>
  <c r="AM323" i="31" s="1"/>
  <c r="AN323" i="31" s="1"/>
  <c r="AO323" i="31" s="1"/>
  <c r="AP323" i="31" s="1"/>
  <c r="AQ323" i="31" s="1"/>
  <c r="AR323" i="31" s="1"/>
  <c r="AS323" i="31" s="1"/>
  <c r="AT323" i="31" s="1"/>
  <c r="AU323" i="31" s="1"/>
  <c r="AV323" i="31" s="1"/>
  <c r="AW323" i="31" s="1"/>
  <c r="AX323" i="31" s="1"/>
  <c r="AY323" i="31" s="1"/>
  <c r="AZ323" i="31" s="1"/>
  <c r="BA323" i="31" s="1"/>
  <c r="BB323" i="31" s="1"/>
  <c r="BC323" i="31" s="1"/>
  <c r="BD323" i="31" s="1"/>
  <c r="BE323" i="31" s="1"/>
  <c r="BF323" i="31" s="1"/>
  <c r="BG323" i="31" s="1"/>
  <c r="BH323" i="31" s="1"/>
  <c r="BI323" i="31" s="1"/>
  <c r="BJ323" i="31" s="1"/>
  <c r="BK323" i="31" s="1"/>
  <c r="BL323" i="31" s="1"/>
  <c r="BM323" i="31" s="1"/>
  <c r="BN323" i="31" s="1"/>
  <c r="BO323" i="31" s="1"/>
  <c r="BP323" i="31" s="1"/>
  <c r="BQ323" i="31" s="1"/>
  <c r="BR323" i="31" s="1"/>
  <c r="BS323" i="31" s="1"/>
  <c r="BT323" i="31" s="1"/>
  <c r="BU323" i="31" s="1"/>
  <c r="BV323" i="31" s="1"/>
  <c r="BW323" i="31" s="1"/>
  <c r="BX323" i="31" s="1"/>
  <c r="BY323" i="31" s="1"/>
  <c r="BZ323" i="31" s="1"/>
  <c r="CA323" i="31" s="1"/>
  <c r="CB323" i="31" s="1"/>
  <c r="CC323" i="31" s="1"/>
  <c r="CD323" i="31" s="1"/>
  <c r="CE323" i="31" s="1"/>
  <c r="CF323" i="31" s="1"/>
  <c r="CG323" i="31" s="1"/>
  <c r="CH323" i="31" s="1"/>
  <c r="CI323" i="31" s="1"/>
  <c r="CJ323" i="31" s="1"/>
  <c r="CK323" i="31" s="1"/>
  <c r="CL323" i="31" s="1"/>
  <c r="CM323" i="31" s="1"/>
  <c r="CN323" i="31" s="1"/>
  <c r="CO323" i="31" s="1"/>
  <c r="CP323" i="31" s="1"/>
  <c r="CQ323" i="31" s="1"/>
  <c r="CR323" i="31" s="1"/>
  <c r="CS323" i="31" s="1"/>
  <c r="CT323" i="31" s="1"/>
  <c r="CU323" i="31" s="1"/>
  <c r="CV323" i="31" s="1"/>
  <c r="CW323" i="31" s="1"/>
  <c r="CX323" i="31" s="1"/>
  <c r="CY323" i="31" s="1"/>
  <c r="CZ323" i="31" s="1"/>
  <c r="DA323" i="31" s="1"/>
  <c r="DB323" i="31" s="1"/>
  <c r="DC323" i="31" s="1"/>
  <c r="DD323" i="31" s="1"/>
  <c r="DE323" i="31" s="1"/>
  <c r="DF323" i="31" s="1"/>
  <c r="DG323" i="31" s="1"/>
  <c r="DH323" i="31" s="1"/>
  <c r="DI323" i="31" s="1"/>
  <c r="DJ323" i="31" s="1"/>
  <c r="DK323" i="31" s="1"/>
  <c r="DL323" i="31" s="1"/>
  <c r="DM323" i="31" s="1"/>
  <c r="DN323" i="31" s="1"/>
  <c r="DO323" i="31" s="1"/>
  <c r="DP323" i="31" s="1"/>
  <c r="DQ323" i="31" s="1"/>
  <c r="DR323" i="31" s="1"/>
  <c r="DS323" i="31" s="1"/>
  <c r="DT323" i="31" s="1"/>
  <c r="DU323" i="31" s="1"/>
  <c r="DV323" i="31" s="1"/>
  <c r="DW323" i="31" s="1"/>
  <c r="DX323" i="31" s="1"/>
  <c r="DY323" i="31" s="1"/>
  <c r="DZ323" i="31" s="1"/>
  <c r="EA323" i="31" s="1"/>
  <c r="EB323" i="31" s="1"/>
  <c r="EC323" i="31" s="1"/>
  <c r="ED323" i="31" s="1"/>
  <c r="EE323" i="31" s="1"/>
  <c r="EF323" i="31" s="1"/>
  <c r="EG323" i="31" s="1"/>
  <c r="EH323" i="31" s="1"/>
  <c r="EI323" i="31" s="1"/>
  <c r="EJ323" i="31" s="1"/>
  <c r="EK323" i="31" s="1"/>
  <c r="EL323" i="31" s="1"/>
  <c r="EM323" i="31" s="1"/>
  <c r="EN323" i="31" s="1"/>
  <c r="EO323" i="31" s="1"/>
  <c r="EP323" i="31" s="1"/>
  <c r="EQ323" i="31" s="1"/>
  <c r="ER323" i="31" s="1"/>
  <c r="ES323" i="31" s="1"/>
  <c r="ET323" i="31" s="1"/>
  <c r="EU323" i="31" s="1"/>
  <c r="EV323" i="31" s="1"/>
  <c r="EW323" i="31" s="1"/>
  <c r="EX323" i="31" s="1"/>
  <c r="EY323" i="31" s="1"/>
  <c r="EZ323" i="31" s="1"/>
  <c r="FA323" i="31" s="1"/>
  <c r="FB323" i="31" s="1"/>
  <c r="FC323" i="31" s="1"/>
  <c r="FD323" i="31" s="1"/>
  <c r="FE323" i="31" s="1"/>
  <c r="FF323" i="31" s="1"/>
  <c r="FG323" i="31" s="1"/>
  <c r="FH323" i="31" s="1"/>
  <c r="FI323" i="31" s="1"/>
  <c r="FJ323" i="31" s="1"/>
  <c r="FK323" i="31" s="1"/>
  <c r="FL323" i="31" s="1"/>
  <c r="FM323" i="31" s="1"/>
  <c r="FN323" i="31" s="1"/>
  <c r="FO323" i="31" s="1"/>
  <c r="FP323" i="31" s="1"/>
  <c r="FQ323" i="31" s="1"/>
  <c r="FR323" i="31" s="1"/>
  <c r="FS323" i="31" s="1"/>
  <c r="FT323" i="31" s="1"/>
  <c r="FU323" i="31" s="1"/>
  <c r="FV323" i="31" s="1"/>
  <c r="FW323" i="31" s="1"/>
  <c r="FX323" i="31" s="1"/>
  <c r="FY323" i="31" s="1"/>
  <c r="FZ323" i="31" s="1"/>
  <c r="GA323" i="31" s="1"/>
  <c r="GB323" i="31" s="1"/>
  <c r="GC323" i="31" s="1"/>
  <c r="GD323" i="31" s="1"/>
  <c r="GE323" i="31" s="1"/>
  <c r="GF323" i="31" s="1"/>
  <c r="GG323" i="31" s="1"/>
  <c r="GH323" i="31" s="1"/>
  <c r="GI323" i="31" s="1"/>
  <c r="GJ323" i="31" s="1"/>
  <c r="GK323" i="31" s="1"/>
  <c r="GL323" i="31" s="1"/>
  <c r="GM323" i="31" s="1"/>
  <c r="GN323" i="31" s="1"/>
  <c r="GO323" i="31" s="1"/>
  <c r="GP323" i="31" s="1"/>
  <c r="GQ323" i="31" s="1"/>
  <c r="GR323" i="31" s="1"/>
  <c r="AE324" i="31"/>
  <c r="AF324" i="31" s="1"/>
  <c r="AG324" i="31" s="1"/>
  <c r="AH324" i="31" s="1"/>
  <c r="AI324" i="31" s="1"/>
  <c r="AJ324" i="31" s="1"/>
  <c r="AK324" i="31" s="1"/>
  <c r="AL324" i="31" s="1"/>
  <c r="AM324" i="31" s="1"/>
  <c r="AN324" i="31" s="1"/>
  <c r="AO324" i="31" s="1"/>
  <c r="AP324" i="31" s="1"/>
  <c r="AQ324" i="31" s="1"/>
  <c r="AR324" i="31" s="1"/>
  <c r="AS324" i="31" s="1"/>
  <c r="AT324" i="31" s="1"/>
  <c r="AU324" i="31" s="1"/>
  <c r="AV324" i="31" s="1"/>
  <c r="AW324" i="31" s="1"/>
  <c r="AX324" i="31" s="1"/>
  <c r="AY324" i="31" s="1"/>
  <c r="AZ324" i="31" s="1"/>
  <c r="BA324" i="31" s="1"/>
  <c r="BB324" i="31" s="1"/>
  <c r="BC324" i="31" s="1"/>
  <c r="BD324" i="31" s="1"/>
  <c r="BE324" i="31" s="1"/>
  <c r="BF324" i="31" s="1"/>
  <c r="BG324" i="31" s="1"/>
  <c r="BH324" i="31" s="1"/>
  <c r="BI324" i="31" s="1"/>
  <c r="BJ324" i="31" s="1"/>
  <c r="BK324" i="31" s="1"/>
  <c r="BL324" i="31" s="1"/>
  <c r="BM324" i="31" s="1"/>
  <c r="BN324" i="31" s="1"/>
  <c r="BO324" i="31" s="1"/>
  <c r="BP324" i="31" s="1"/>
  <c r="BQ324" i="31" s="1"/>
  <c r="BR324" i="31" s="1"/>
  <c r="BS324" i="31" s="1"/>
  <c r="BT324" i="31" s="1"/>
  <c r="BU324" i="31" s="1"/>
  <c r="BV324" i="31" s="1"/>
  <c r="BW324" i="31" s="1"/>
  <c r="BX324" i="31" s="1"/>
  <c r="BY324" i="31" s="1"/>
  <c r="BZ324" i="31" s="1"/>
  <c r="CA324" i="31" s="1"/>
  <c r="CB324" i="31" s="1"/>
  <c r="CC324" i="31" s="1"/>
  <c r="CD324" i="31" s="1"/>
  <c r="CE324" i="31" s="1"/>
  <c r="CF324" i="31" s="1"/>
  <c r="CG324" i="31" s="1"/>
  <c r="CH324" i="31" s="1"/>
  <c r="CI324" i="31" s="1"/>
  <c r="CJ324" i="31" s="1"/>
  <c r="CK324" i="31" s="1"/>
  <c r="CL324" i="31" s="1"/>
  <c r="CM324" i="31" s="1"/>
  <c r="CN324" i="31" s="1"/>
  <c r="CO324" i="31" s="1"/>
  <c r="CP324" i="31" s="1"/>
  <c r="CQ324" i="31" s="1"/>
  <c r="CR324" i="31" s="1"/>
  <c r="CS324" i="31" s="1"/>
  <c r="CT324" i="31" s="1"/>
  <c r="CU324" i="31" s="1"/>
  <c r="CV324" i="31" s="1"/>
  <c r="CW324" i="31" s="1"/>
  <c r="CX324" i="31" s="1"/>
  <c r="CY324" i="31" s="1"/>
  <c r="CZ324" i="31" s="1"/>
  <c r="DA324" i="31" s="1"/>
  <c r="DB324" i="31" s="1"/>
  <c r="DC324" i="31" s="1"/>
  <c r="DD324" i="31" s="1"/>
  <c r="DE324" i="31" s="1"/>
  <c r="DF324" i="31" s="1"/>
  <c r="DG324" i="31" s="1"/>
  <c r="DH324" i="31" s="1"/>
  <c r="DI324" i="31" s="1"/>
  <c r="DJ324" i="31" s="1"/>
  <c r="DK324" i="31" s="1"/>
  <c r="DL324" i="31" s="1"/>
  <c r="DM324" i="31" s="1"/>
  <c r="DN324" i="31" s="1"/>
  <c r="DO324" i="31" s="1"/>
  <c r="DP324" i="31" s="1"/>
  <c r="DQ324" i="31" s="1"/>
  <c r="DR324" i="31" s="1"/>
  <c r="DS324" i="31" s="1"/>
  <c r="DT324" i="31" s="1"/>
  <c r="DU324" i="31" s="1"/>
  <c r="DV324" i="31" s="1"/>
  <c r="DW324" i="31" s="1"/>
  <c r="DX324" i="31" s="1"/>
  <c r="DY324" i="31" s="1"/>
  <c r="DZ324" i="31" s="1"/>
  <c r="EA324" i="31" s="1"/>
  <c r="EB324" i="31" s="1"/>
  <c r="EC324" i="31" s="1"/>
  <c r="ED324" i="31" s="1"/>
  <c r="EE324" i="31" s="1"/>
  <c r="EF324" i="31" s="1"/>
  <c r="EG324" i="31" s="1"/>
  <c r="EH324" i="31" s="1"/>
  <c r="EI324" i="31" s="1"/>
  <c r="EJ324" i="31" s="1"/>
  <c r="EK324" i="31" s="1"/>
  <c r="EL324" i="31" s="1"/>
  <c r="EM324" i="31" s="1"/>
  <c r="EN324" i="31" s="1"/>
  <c r="EO324" i="31" s="1"/>
  <c r="EP324" i="31" s="1"/>
  <c r="EQ324" i="31" s="1"/>
  <c r="ER324" i="31" s="1"/>
  <c r="ES324" i="31" s="1"/>
  <c r="ET324" i="31" s="1"/>
  <c r="EU324" i="31" s="1"/>
  <c r="EV324" i="31" s="1"/>
  <c r="EW324" i="31" s="1"/>
  <c r="EX324" i="31" s="1"/>
  <c r="EY324" i="31" s="1"/>
  <c r="EZ324" i="31" s="1"/>
  <c r="FA324" i="31" s="1"/>
  <c r="FB324" i="31" s="1"/>
  <c r="FC324" i="31" s="1"/>
  <c r="FD324" i="31" s="1"/>
  <c r="FE324" i="31" s="1"/>
  <c r="FF324" i="31" s="1"/>
  <c r="FG324" i="31" s="1"/>
  <c r="FH324" i="31" s="1"/>
  <c r="FI324" i="31" s="1"/>
  <c r="FJ324" i="31" s="1"/>
  <c r="FK324" i="31" s="1"/>
  <c r="FL324" i="31" s="1"/>
  <c r="FM324" i="31" s="1"/>
  <c r="FN324" i="31" s="1"/>
  <c r="FO324" i="31" s="1"/>
  <c r="FP324" i="31" s="1"/>
  <c r="FQ324" i="31" s="1"/>
  <c r="FR324" i="31" s="1"/>
  <c r="FS324" i="31" s="1"/>
  <c r="FT324" i="31" s="1"/>
  <c r="FU324" i="31" s="1"/>
  <c r="FV324" i="31" s="1"/>
  <c r="FW324" i="31" s="1"/>
  <c r="FX324" i="31" s="1"/>
  <c r="FY324" i="31" s="1"/>
  <c r="FZ324" i="31" s="1"/>
  <c r="GA324" i="31" s="1"/>
  <c r="GB324" i="31" s="1"/>
  <c r="GC324" i="31" s="1"/>
  <c r="GD324" i="31" s="1"/>
  <c r="GE324" i="31" s="1"/>
  <c r="GF324" i="31" s="1"/>
  <c r="GG324" i="31" s="1"/>
  <c r="GH324" i="31" s="1"/>
  <c r="GI324" i="31" s="1"/>
  <c r="GJ324" i="31" s="1"/>
  <c r="GK324" i="31" s="1"/>
  <c r="GL324" i="31" s="1"/>
  <c r="GM324" i="31" s="1"/>
  <c r="GN324" i="31" s="1"/>
  <c r="GO324" i="31" s="1"/>
  <c r="GP324" i="31" s="1"/>
  <c r="GQ324" i="31" s="1"/>
  <c r="GR324" i="31" s="1"/>
  <c r="AE325" i="31"/>
  <c r="AF325" i="31" s="1"/>
  <c r="AG325" i="31" s="1"/>
  <c r="AH325" i="31" s="1"/>
  <c r="AI325" i="31" s="1"/>
  <c r="AJ325" i="31" s="1"/>
  <c r="AK325" i="31" s="1"/>
  <c r="AL325" i="31" s="1"/>
  <c r="AM325" i="31" s="1"/>
  <c r="AN325" i="31" s="1"/>
  <c r="AO325" i="31" s="1"/>
  <c r="AP325" i="31" s="1"/>
  <c r="AQ325" i="31" s="1"/>
  <c r="AR325" i="31" s="1"/>
  <c r="AS325" i="31" s="1"/>
  <c r="AT325" i="31" s="1"/>
  <c r="AU325" i="31" s="1"/>
  <c r="AV325" i="31" s="1"/>
  <c r="AW325" i="31" s="1"/>
  <c r="AX325" i="31" s="1"/>
  <c r="AY325" i="31" s="1"/>
  <c r="AZ325" i="31" s="1"/>
  <c r="BA325" i="31" s="1"/>
  <c r="BB325" i="31" s="1"/>
  <c r="BC325" i="31" s="1"/>
  <c r="BD325" i="31" s="1"/>
  <c r="BE325" i="31" s="1"/>
  <c r="BF325" i="31" s="1"/>
  <c r="BG325" i="31" s="1"/>
  <c r="BH325" i="31" s="1"/>
  <c r="BI325" i="31" s="1"/>
  <c r="BJ325" i="31" s="1"/>
  <c r="BK325" i="31" s="1"/>
  <c r="BL325" i="31" s="1"/>
  <c r="BM325" i="31" s="1"/>
  <c r="BN325" i="31" s="1"/>
  <c r="BO325" i="31" s="1"/>
  <c r="BP325" i="31" s="1"/>
  <c r="BQ325" i="31" s="1"/>
  <c r="BR325" i="31" s="1"/>
  <c r="BS325" i="31" s="1"/>
  <c r="BT325" i="31" s="1"/>
  <c r="BU325" i="31" s="1"/>
  <c r="BV325" i="31" s="1"/>
  <c r="BW325" i="31" s="1"/>
  <c r="BX325" i="31" s="1"/>
  <c r="BY325" i="31" s="1"/>
  <c r="BZ325" i="31" s="1"/>
  <c r="CA325" i="31" s="1"/>
  <c r="CB325" i="31" s="1"/>
  <c r="CC325" i="31" s="1"/>
  <c r="CD325" i="31" s="1"/>
  <c r="CE325" i="31" s="1"/>
  <c r="CF325" i="31" s="1"/>
  <c r="CG325" i="31" s="1"/>
  <c r="CH325" i="31" s="1"/>
  <c r="CI325" i="31" s="1"/>
  <c r="CJ325" i="31" s="1"/>
  <c r="CK325" i="31" s="1"/>
  <c r="CL325" i="31" s="1"/>
  <c r="CM325" i="31" s="1"/>
  <c r="CN325" i="31" s="1"/>
  <c r="CO325" i="31" s="1"/>
  <c r="CP325" i="31" s="1"/>
  <c r="CQ325" i="31" s="1"/>
  <c r="CR325" i="31" s="1"/>
  <c r="CS325" i="31" s="1"/>
  <c r="CT325" i="31" s="1"/>
  <c r="CU325" i="31" s="1"/>
  <c r="CV325" i="31" s="1"/>
  <c r="CW325" i="31" s="1"/>
  <c r="CX325" i="31" s="1"/>
  <c r="CY325" i="31" s="1"/>
  <c r="CZ325" i="31" s="1"/>
  <c r="DA325" i="31" s="1"/>
  <c r="DB325" i="31" s="1"/>
  <c r="DC325" i="31" s="1"/>
  <c r="DD325" i="31" s="1"/>
  <c r="DE325" i="31" s="1"/>
  <c r="DF325" i="31" s="1"/>
  <c r="DG325" i="31" s="1"/>
  <c r="DH325" i="31" s="1"/>
  <c r="DI325" i="31" s="1"/>
  <c r="DJ325" i="31" s="1"/>
  <c r="DK325" i="31" s="1"/>
  <c r="DL325" i="31" s="1"/>
  <c r="DM325" i="31" s="1"/>
  <c r="DN325" i="31" s="1"/>
  <c r="DO325" i="31" s="1"/>
  <c r="DP325" i="31" s="1"/>
  <c r="DQ325" i="31" s="1"/>
  <c r="DR325" i="31" s="1"/>
  <c r="DS325" i="31" s="1"/>
  <c r="DT325" i="31" s="1"/>
  <c r="DU325" i="31" s="1"/>
  <c r="DV325" i="31" s="1"/>
  <c r="DW325" i="31" s="1"/>
  <c r="DX325" i="31" s="1"/>
  <c r="DY325" i="31" s="1"/>
  <c r="DZ325" i="31" s="1"/>
  <c r="EA325" i="31" s="1"/>
  <c r="EB325" i="31" s="1"/>
  <c r="EC325" i="31" s="1"/>
  <c r="ED325" i="31" s="1"/>
  <c r="EE325" i="31" s="1"/>
  <c r="EF325" i="31" s="1"/>
  <c r="EG325" i="31" s="1"/>
  <c r="EH325" i="31" s="1"/>
  <c r="EI325" i="31" s="1"/>
  <c r="EJ325" i="31" s="1"/>
  <c r="EK325" i="31" s="1"/>
  <c r="EL325" i="31" s="1"/>
  <c r="EM325" i="31" s="1"/>
  <c r="EN325" i="31" s="1"/>
  <c r="EO325" i="31" s="1"/>
  <c r="EP325" i="31" s="1"/>
  <c r="EQ325" i="31" s="1"/>
  <c r="ER325" i="31" s="1"/>
  <c r="ES325" i="31" s="1"/>
  <c r="ET325" i="31" s="1"/>
  <c r="EU325" i="31" s="1"/>
  <c r="EV325" i="31" s="1"/>
  <c r="EW325" i="31" s="1"/>
  <c r="EX325" i="31" s="1"/>
  <c r="EY325" i="31" s="1"/>
  <c r="EZ325" i="31" s="1"/>
  <c r="FA325" i="31" s="1"/>
  <c r="FB325" i="31" s="1"/>
  <c r="FC325" i="31" s="1"/>
  <c r="FD325" i="31" s="1"/>
  <c r="FE325" i="31" s="1"/>
  <c r="FF325" i="31" s="1"/>
  <c r="FG325" i="31" s="1"/>
  <c r="FH325" i="31" s="1"/>
  <c r="FI325" i="31" s="1"/>
  <c r="FJ325" i="31" s="1"/>
  <c r="FK325" i="31" s="1"/>
  <c r="FL325" i="31" s="1"/>
  <c r="FM325" i="31" s="1"/>
  <c r="FN325" i="31" s="1"/>
  <c r="FO325" i="31" s="1"/>
  <c r="FP325" i="31" s="1"/>
  <c r="FQ325" i="31" s="1"/>
  <c r="FR325" i="31" s="1"/>
  <c r="FS325" i="31" s="1"/>
  <c r="FT325" i="31" s="1"/>
  <c r="FU325" i="31" s="1"/>
  <c r="FV325" i="31" s="1"/>
  <c r="FW325" i="31" s="1"/>
  <c r="FX325" i="31" s="1"/>
  <c r="FY325" i="31" s="1"/>
  <c r="FZ325" i="31" s="1"/>
  <c r="GA325" i="31" s="1"/>
  <c r="GB325" i="31" s="1"/>
  <c r="GC325" i="31" s="1"/>
  <c r="GD325" i="31" s="1"/>
  <c r="GE325" i="31" s="1"/>
  <c r="GF325" i="31" s="1"/>
  <c r="GG325" i="31" s="1"/>
  <c r="GH325" i="31" s="1"/>
  <c r="GI325" i="31" s="1"/>
  <c r="GJ325" i="31" s="1"/>
  <c r="GK325" i="31" s="1"/>
  <c r="GL325" i="31" s="1"/>
  <c r="GM325" i="31" s="1"/>
  <c r="GN325" i="31" s="1"/>
  <c r="GO325" i="31" s="1"/>
  <c r="GP325" i="31" s="1"/>
  <c r="GQ325" i="31" s="1"/>
  <c r="GR325" i="31" s="1"/>
  <c r="AE326" i="31"/>
  <c r="AF326" i="31" s="1"/>
  <c r="AG326" i="31" s="1"/>
  <c r="AH326" i="31" s="1"/>
  <c r="AI326" i="31" s="1"/>
  <c r="AJ326" i="31" s="1"/>
  <c r="AK326" i="31" s="1"/>
  <c r="AL326" i="31" s="1"/>
  <c r="AM326" i="31" s="1"/>
  <c r="AN326" i="31" s="1"/>
  <c r="AO326" i="31" s="1"/>
  <c r="AP326" i="31" s="1"/>
  <c r="AQ326" i="31" s="1"/>
  <c r="AR326" i="31" s="1"/>
  <c r="AS326" i="31" s="1"/>
  <c r="AT326" i="31" s="1"/>
  <c r="AU326" i="31" s="1"/>
  <c r="AV326" i="31" s="1"/>
  <c r="AW326" i="31" s="1"/>
  <c r="AX326" i="31" s="1"/>
  <c r="AY326" i="31" s="1"/>
  <c r="AZ326" i="31" s="1"/>
  <c r="BA326" i="31" s="1"/>
  <c r="BB326" i="31" s="1"/>
  <c r="BC326" i="31" s="1"/>
  <c r="BD326" i="31" s="1"/>
  <c r="BE326" i="31" s="1"/>
  <c r="BF326" i="31" s="1"/>
  <c r="BG326" i="31" s="1"/>
  <c r="BH326" i="31" s="1"/>
  <c r="BI326" i="31" s="1"/>
  <c r="BJ326" i="31" s="1"/>
  <c r="BK326" i="31" s="1"/>
  <c r="BL326" i="31" s="1"/>
  <c r="BM326" i="31" s="1"/>
  <c r="BN326" i="31" s="1"/>
  <c r="BO326" i="31" s="1"/>
  <c r="BP326" i="31" s="1"/>
  <c r="BQ326" i="31" s="1"/>
  <c r="BR326" i="31" s="1"/>
  <c r="BS326" i="31" s="1"/>
  <c r="BT326" i="31" s="1"/>
  <c r="BU326" i="31" s="1"/>
  <c r="BV326" i="31" s="1"/>
  <c r="BW326" i="31" s="1"/>
  <c r="BX326" i="31" s="1"/>
  <c r="BY326" i="31" s="1"/>
  <c r="BZ326" i="31" s="1"/>
  <c r="CA326" i="31" s="1"/>
  <c r="CB326" i="31" s="1"/>
  <c r="CC326" i="31" s="1"/>
  <c r="CD326" i="31" s="1"/>
  <c r="CE326" i="31" s="1"/>
  <c r="CF326" i="31" s="1"/>
  <c r="CG326" i="31" s="1"/>
  <c r="CH326" i="31" s="1"/>
  <c r="CI326" i="31" s="1"/>
  <c r="CJ326" i="31" s="1"/>
  <c r="CK326" i="31" s="1"/>
  <c r="CL326" i="31" s="1"/>
  <c r="CM326" i="31" s="1"/>
  <c r="CN326" i="31" s="1"/>
  <c r="CO326" i="31" s="1"/>
  <c r="CP326" i="31" s="1"/>
  <c r="CQ326" i="31" s="1"/>
  <c r="CR326" i="31" s="1"/>
  <c r="CS326" i="31" s="1"/>
  <c r="CT326" i="31" s="1"/>
  <c r="CU326" i="31" s="1"/>
  <c r="CV326" i="31" s="1"/>
  <c r="CW326" i="31" s="1"/>
  <c r="CX326" i="31" s="1"/>
  <c r="CY326" i="31" s="1"/>
  <c r="CZ326" i="31" s="1"/>
  <c r="DA326" i="31" s="1"/>
  <c r="DB326" i="31" s="1"/>
  <c r="DC326" i="31" s="1"/>
  <c r="DD326" i="31" s="1"/>
  <c r="DE326" i="31" s="1"/>
  <c r="DF326" i="31" s="1"/>
  <c r="DG326" i="31" s="1"/>
  <c r="DH326" i="31" s="1"/>
  <c r="DI326" i="31" s="1"/>
  <c r="DJ326" i="31" s="1"/>
  <c r="DK326" i="31" s="1"/>
  <c r="DL326" i="31" s="1"/>
  <c r="DM326" i="31" s="1"/>
  <c r="DN326" i="31" s="1"/>
  <c r="DO326" i="31" s="1"/>
  <c r="DP326" i="31" s="1"/>
  <c r="DQ326" i="31" s="1"/>
  <c r="DR326" i="31" s="1"/>
  <c r="DS326" i="31" s="1"/>
  <c r="DT326" i="31" s="1"/>
  <c r="DU326" i="31" s="1"/>
  <c r="DV326" i="31" s="1"/>
  <c r="DW326" i="31" s="1"/>
  <c r="DX326" i="31" s="1"/>
  <c r="DY326" i="31" s="1"/>
  <c r="DZ326" i="31" s="1"/>
  <c r="EA326" i="31" s="1"/>
  <c r="EB326" i="31" s="1"/>
  <c r="EC326" i="31" s="1"/>
  <c r="ED326" i="31" s="1"/>
  <c r="EE326" i="31" s="1"/>
  <c r="EF326" i="31" s="1"/>
  <c r="EG326" i="31" s="1"/>
  <c r="EH326" i="31" s="1"/>
  <c r="EI326" i="31" s="1"/>
  <c r="EJ326" i="31" s="1"/>
  <c r="EK326" i="31" s="1"/>
  <c r="EL326" i="31" s="1"/>
  <c r="EM326" i="31" s="1"/>
  <c r="EN326" i="31" s="1"/>
  <c r="EO326" i="31" s="1"/>
  <c r="EP326" i="31" s="1"/>
  <c r="EQ326" i="31" s="1"/>
  <c r="ER326" i="31" s="1"/>
  <c r="ES326" i="31" s="1"/>
  <c r="ET326" i="31" s="1"/>
  <c r="EU326" i="31" s="1"/>
  <c r="EV326" i="31" s="1"/>
  <c r="EW326" i="31" s="1"/>
  <c r="EX326" i="31" s="1"/>
  <c r="EY326" i="31" s="1"/>
  <c r="EZ326" i="31" s="1"/>
  <c r="FA326" i="31" s="1"/>
  <c r="FB326" i="31" s="1"/>
  <c r="FC326" i="31" s="1"/>
  <c r="FD326" i="31" s="1"/>
  <c r="FE326" i="31" s="1"/>
  <c r="FF326" i="31" s="1"/>
  <c r="FG326" i="31" s="1"/>
  <c r="FH326" i="31" s="1"/>
  <c r="FI326" i="31" s="1"/>
  <c r="FJ326" i="31" s="1"/>
  <c r="FK326" i="31" s="1"/>
  <c r="FL326" i="31" s="1"/>
  <c r="FM326" i="31" s="1"/>
  <c r="FN326" i="31" s="1"/>
  <c r="FO326" i="31" s="1"/>
  <c r="FP326" i="31" s="1"/>
  <c r="FQ326" i="31" s="1"/>
  <c r="FR326" i="31" s="1"/>
  <c r="FS326" i="31" s="1"/>
  <c r="FT326" i="31" s="1"/>
  <c r="FU326" i="31" s="1"/>
  <c r="FV326" i="31" s="1"/>
  <c r="FW326" i="31" s="1"/>
  <c r="FX326" i="31" s="1"/>
  <c r="FY326" i="31" s="1"/>
  <c r="FZ326" i="31" s="1"/>
  <c r="GA326" i="31" s="1"/>
  <c r="GB326" i="31" s="1"/>
  <c r="GC326" i="31" s="1"/>
  <c r="GD326" i="31" s="1"/>
  <c r="GE326" i="31" s="1"/>
  <c r="GF326" i="31" s="1"/>
  <c r="GG326" i="31" s="1"/>
  <c r="GH326" i="31" s="1"/>
  <c r="GI326" i="31" s="1"/>
  <c r="GJ326" i="31" s="1"/>
  <c r="GK326" i="31" s="1"/>
  <c r="GL326" i="31" s="1"/>
  <c r="GM326" i="31" s="1"/>
  <c r="GN326" i="31" s="1"/>
  <c r="GO326" i="31" s="1"/>
  <c r="GP326" i="31" s="1"/>
  <c r="GQ326" i="31" s="1"/>
  <c r="GR326" i="31" s="1"/>
  <c r="AE327" i="31"/>
  <c r="AF327" i="31" s="1"/>
  <c r="AG327" i="31" s="1"/>
  <c r="AH327" i="31" s="1"/>
  <c r="AI327" i="31" s="1"/>
  <c r="AJ327" i="31" s="1"/>
  <c r="AK327" i="31" s="1"/>
  <c r="AL327" i="31" s="1"/>
  <c r="AM327" i="31" s="1"/>
  <c r="AN327" i="31" s="1"/>
  <c r="AO327" i="31" s="1"/>
  <c r="AP327" i="31" s="1"/>
  <c r="AQ327" i="31" s="1"/>
  <c r="AR327" i="31" s="1"/>
  <c r="AS327" i="31" s="1"/>
  <c r="AT327" i="31" s="1"/>
  <c r="AU327" i="31" s="1"/>
  <c r="AV327" i="31" s="1"/>
  <c r="AW327" i="31" s="1"/>
  <c r="AX327" i="31" s="1"/>
  <c r="AY327" i="31" s="1"/>
  <c r="AZ327" i="31" s="1"/>
  <c r="BA327" i="31" s="1"/>
  <c r="BB327" i="31" s="1"/>
  <c r="BC327" i="31" s="1"/>
  <c r="BD327" i="31" s="1"/>
  <c r="BE327" i="31" s="1"/>
  <c r="BF327" i="31" s="1"/>
  <c r="BG327" i="31" s="1"/>
  <c r="BH327" i="31" s="1"/>
  <c r="BI327" i="31" s="1"/>
  <c r="BJ327" i="31" s="1"/>
  <c r="BK327" i="31" s="1"/>
  <c r="BL327" i="31" s="1"/>
  <c r="BM327" i="31" s="1"/>
  <c r="BN327" i="31" s="1"/>
  <c r="BO327" i="31" s="1"/>
  <c r="BP327" i="31" s="1"/>
  <c r="BQ327" i="31" s="1"/>
  <c r="BR327" i="31" s="1"/>
  <c r="BS327" i="31" s="1"/>
  <c r="BT327" i="31" s="1"/>
  <c r="BU327" i="31" s="1"/>
  <c r="BV327" i="31" s="1"/>
  <c r="BW327" i="31" s="1"/>
  <c r="BX327" i="31" s="1"/>
  <c r="BY327" i="31" s="1"/>
  <c r="BZ327" i="31" s="1"/>
  <c r="CA327" i="31" s="1"/>
  <c r="CB327" i="31" s="1"/>
  <c r="CC327" i="31" s="1"/>
  <c r="CD327" i="31" s="1"/>
  <c r="CE327" i="31" s="1"/>
  <c r="CF327" i="31" s="1"/>
  <c r="CG327" i="31" s="1"/>
  <c r="CH327" i="31" s="1"/>
  <c r="CI327" i="31" s="1"/>
  <c r="CJ327" i="31" s="1"/>
  <c r="CK327" i="31" s="1"/>
  <c r="CL327" i="31" s="1"/>
  <c r="CM327" i="31" s="1"/>
  <c r="CN327" i="31" s="1"/>
  <c r="CO327" i="31" s="1"/>
  <c r="CP327" i="31" s="1"/>
  <c r="CQ327" i="31" s="1"/>
  <c r="CR327" i="31" s="1"/>
  <c r="CS327" i="31" s="1"/>
  <c r="CT327" i="31" s="1"/>
  <c r="CU327" i="31" s="1"/>
  <c r="CV327" i="31" s="1"/>
  <c r="CW327" i="31" s="1"/>
  <c r="CX327" i="31" s="1"/>
  <c r="CY327" i="31" s="1"/>
  <c r="CZ327" i="31" s="1"/>
  <c r="DA327" i="31" s="1"/>
  <c r="DB327" i="31" s="1"/>
  <c r="DC327" i="31" s="1"/>
  <c r="DD327" i="31" s="1"/>
  <c r="DE327" i="31" s="1"/>
  <c r="DF327" i="31" s="1"/>
  <c r="DG327" i="31" s="1"/>
  <c r="DH327" i="31" s="1"/>
  <c r="DI327" i="31" s="1"/>
  <c r="DJ327" i="31" s="1"/>
  <c r="DK327" i="31" s="1"/>
  <c r="DL327" i="31" s="1"/>
  <c r="DM327" i="31" s="1"/>
  <c r="DN327" i="31" s="1"/>
  <c r="DO327" i="31" s="1"/>
  <c r="DP327" i="31" s="1"/>
  <c r="DQ327" i="31" s="1"/>
  <c r="DR327" i="31" s="1"/>
  <c r="DS327" i="31" s="1"/>
  <c r="DT327" i="31" s="1"/>
  <c r="DU327" i="31" s="1"/>
  <c r="DV327" i="31" s="1"/>
  <c r="DW327" i="31" s="1"/>
  <c r="DX327" i="31" s="1"/>
  <c r="DY327" i="31" s="1"/>
  <c r="EA327" i="31" s="1"/>
  <c r="EB327" i="31" s="1"/>
  <c r="EC327" i="31" s="1"/>
  <c r="ED327" i="31" s="1"/>
  <c r="EE327" i="31" s="1"/>
  <c r="EF327" i="31" s="1"/>
  <c r="EG327" i="31" s="1"/>
  <c r="EH327" i="31" s="1"/>
  <c r="EI327" i="31" s="1"/>
  <c r="EJ327" i="31" s="1"/>
  <c r="EK327" i="31" s="1"/>
  <c r="EL327" i="31" s="1"/>
  <c r="EM327" i="31" s="1"/>
  <c r="EN327" i="31" s="1"/>
  <c r="EO327" i="31" s="1"/>
  <c r="EP327" i="31" s="1"/>
  <c r="EQ327" i="31" s="1"/>
  <c r="ER327" i="31" s="1"/>
  <c r="ES327" i="31" s="1"/>
  <c r="ET327" i="31" s="1"/>
  <c r="EU327" i="31" s="1"/>
  <c r="EV327" i="31" s="1"/>
  <c r="EW327" i="31" s="1"/>
  <c r="EX327" i="31" s="1"/>
  <c r="EY327" i="31" s="1"/>
  <c r="EZ327" i="31" s="1"/>
  <c r="FA327" i="31" s="1"/>
  <c r="FB327" i="31" s="1"/>
  <c r="FC327" i="31" s="1"/>
  <c r="FD327" i="31" s="1"/>
  <c r="FE327" i="31" s="1"/>
  <c r="FF327" i="31" s="1"/>
  <c r="FG327" i="31" s="1"/>
  <c r="FH327" i="31" s="1"/>
  <c r="FI327" i="31" s="1"/>
  <c r="FJ327" i="31" s="1"/>
  <c r="FK327" i="31" s="1"/>
  <c r="FL327" i="31" s="1"/>
  <c r="FM327" i="31" s="1"/>
  <c r="FN327" i="31" s="1"/>
  <c r="FO327" i="31" s="1"/>
  <c r="FP327" i="31" s="1"/>
  <c r="FQ327" i="31" s="1"/>
  <c r="FR327" i="31" s="1"/>
  <c r="FS327" i="31" s="1"/>
  <c r="FT327" i="31" s="1"/>
  <c r="FU327" i="31" s="1"/>
  <c r="FV327" i="31" s="1"/>
  <c r="FW327" i="31" s="1"/>
  <c r="FX327" i="31" s="1"/>
  <c r="AE328" i="31"/>
  <c r="AF328" i="31" s="1"/>
  <c r="AG328" i="31" s="1"/>
  <c r="AH328" i="31" s="1"/>
  <c r="AI328" i="31" s="1"/>
  <c r="AJ328" i="31" s="1"/>
  <c r="AK328" i="31" s="1"/>
  <c r="AL328" i="31" s="1"/>
  <c r="AM328" i="31" s="1"/>
  <c r="AN328" i="31" s="1"/>
  <c r="AO328" i="31" s="1"/>
  <c r="AP328" i="31" s="1"/>
  <c r="AQ328" i="31" s="1"/>
  <c r="AR328" i="31" s="1"/>
  <c r="AS328" i="31" s="1"/>
  <c r="AT328" i="31" s="1"/>
  <c r="AU328" i="31" s="1"/>
  <c r="AV328" i="31" s="1"/>
  <c r="AW328" i="31" s="1"/>
  <c r="AX328" i="31" s="1"/>
  <c r="AY328" i="31" s="1"/>
  <c r="AZ328" i="31" s="1"/>
  <c r="BA328" i="31" s="1"/>
  <c r="BB328" i="31" s="1"/>
  <c r="BC328" i="31" s="1"/>
  <c r="BD328" i="31" s="1"/>
  <c r="BE328" i="31" s="1"/>
  <c r="BF328" i="31" s="1"/>
  <c r="BG328" i="31" s="1"/>
  <c r="BH328" i="31" s="1"/>
  <c r="BI328" i="31" s="1"/>
  <c r="BJ328" i="31" s="1"/>
  <c r="BK328" i="31" s="1"/>
  <c r="BL328" i="31" s="1"/>
  <c r="BM328" i="31" s="1"/>
  <c r="BN328" i="31" s="1"/>
  <c r="BO328" i="31" s="1"/>
  <c r="BP328" i="31" s="1"/>
  <c r="BQ328" i="31" s="1"/>
  <c r="BR328" i="31" s="1"/>
  <c r="BS328" i="31" s="1"/>
  <c r="BT328" i="31" s="1"/>
  <c r="BU328" i="31" s="1"/>
  <c r="BV328" i="31" s="1"/>
  <c r="BW328" i="31" s="1"/>
  <c r="BX328" i="31" s="1"/>
  <c r="BY328" i="31" s="1"/>
  <c r="BZ328" i="31" s="1"/>
  <c r="CA328" i="31" s="1"/>
  <c r="CB328" i="31" s="1"/>
  <c r="CC328" i="31" s="1"/>
  <c r="CD328" i="31" s="1"/>
  <c r="CE328" i="31" s="1"/>
  <c r="CF328" i="31" s="1"/>
  <c r="CG328" i="31" s="1"/>
  <c r="CH328" i="31" s="1"/>
  <c r="CI328" i="31" s="1"/>
  <c r="CJ328" i="31" s="1"/>
  <c r="CK328" i="31" s="1"/>
  <c r="CL328" i="31" s="1"/>
  <c r="CM328" i="31" s="1"/>
  <c r="CN328" i="31" s="1"/>
  <c r="CO328" i="31" s="1"/>
  <c r="CP328" i="31" s="1"/>
  <c r="CQ328" i="31" s="1"/>
  <c r="CR328" i="31" s="1"/>
  <c r="CS328" i="31" s="1"/>
  <c r="CT328" i="31" s="1"/>
  <c r="CU328" i="31" s="1"/>
  <c r="CV328" i="31" s="1"/>
  <c r="CW328" i="31" s="1"/>
  <c r="CX328" i="31" s="1"/>
  <c r="CY328" i="31" s="1"/>
  <c r="CZ328" i="31" s="1"/>
  <c r="DA328" i="31" s="1"/>
  <c r="DB328" i="31" s="1"/>
  <c r="DC328" i="31" s="1"/>
  <c r="DD328" i="31" s="1"/>
  <c r="DE328" i="31" s="1"/>
  <c r="DF328" i="31" s="1"/>
  <c r="DG328" i="31" s="1"/>
  <c r="DH328" i="31" s="1"/>
  <c r="DI328" i="31" s="1"/>
  <c r="DJ328" i="31" s="1"/>
  <c r="DK328" i="31" s="1"/>
  <c r="DL328" i="31" s="1"/>
  <c r="DM328" i="31" s="1"/>
  <c r="DN328" i="31" s="1"/>
  <c r="DO328" i="31" s="1"/>
  <c r="DP328" i="31" s="1"/>
  <c r="DQ328" i="31" s="1"/>
  <c r="DR328" i="31" s="1"/>
  <c r="DS328" i="31" s="1"/>
  <c r="DT328" i="31" s="1"/>
  <c r="DU328" i="31" s="1"/>
  <c r="DV328" i="31" s="1"/>
  <c r="DW328" i="31" s="1"/>
  <c r="DX328" i="31" s="1"/>
  <c r="DY328" i="31" s="1"/>
  <c r="DZ328" i="31" s="1"/>
  <c r="EA328" i="31" s="1"/>
  <c r="EB328" i="31" s="1"/>
  <c r="EC328" i="31" s="1"/>
  <c r="ED328" i="31" s="1"/>
  <c r="EE328" i="31" s="1"/>
  <c r="EF328" i="31" s="1"/>
  <c r="EG328" i="31" s="1"/>
  <c r="EH328" i="31" s="1"/>
  <c r="EI328" i="31" s="1"/>
  <c r="EJ328" i="31" s="1"/>
  <c r="EK328" i="31" s="1"/>
  <c r="EL328" i="31" s="1"/>
  <c r="EM328" i="31" s="1"/>
  <c r="EN328" i="31" s="1"/>
  <c r="EO328" i="31" s="1"/>
  <c r="EP328" i="31" s="1"/>
  <c r="EQ328" i="31" s="1"/>
  <c r="ER328" i="31" s="1"/>
  <c r="ES328" i="31" s="1"/>
  <c r="ET328" i="31" s="1"/>
  <c r="EU328" i="31" s="1"/>
  <c r="EV328" i="31" s="1"/>
  <c r="EW328" i="31" s="1"/>
  <c r="EX328" i="31" s="1"/>
  <c r="EY328" i="31" s="1"/>
  <c r="EZ328" i="31" s="1"/>
  <c r="FA328" i="31" s="1"/>
  <c r="FB328" i="31" s="1"/>
  <c r="FC328" i="31" s="1"/>
  <c r="FD328" i="31" s="1"/>
  <c r="FE328" i="31" s="1"/>
  <c r="FF328" i="31" s="1"/>
  <c r="FG328" i="31" s="1"/>
  <c r="FH328" i="31" s="1"/>
  <c r="FI328" i="31" s="1"/>
  <c r="FJ328" i="31" s="1"/>
  <c r="FK328" i="31" s="1"/>
  <c r="FL328" i="31" s="1"/>
  <c r="FM328" i="31" s="1"/>
  <c r="FN328" i="31" s="1"/>
  <c r="FO328" i="31" s="1"/>
  <c r="FP328" i="31" s="1"/>
  <c r="FQ328" i="31" s="1"/>
  <c r="FR328" i="31" s="1"/>
  <c r="FS328" i="31" s="1"/>
  <c r="FT328" i="31" s="1"/>
  <c r="FU328" i="31" s="1"/>
  <c r="FV328" i="31" s="1"/>
  <c r="FW328" i="31" s="1"/>
  <c r="FX328" i="31" s="1"/>
  <c r="FY328" i="31" s="1"/>
  <c r="FZ328" i="31" s="1"/>
  <c r="GA328" i="31" s="1"/>
  <c r="GB328" i="31" s="1"/>
  <c r="GC328" i="31" s="1"/>
  <c r="GD328" i="31" s="1"/>
  <c r="GE328" i="31" s="1"/>
  <c r="GF328" i="31" s="1"/>
  <c r="GG328" i="31" s="1"/>
  <c r="GH328" i="31" s="1"/>
  <c r="GI328" i="31" s="1"/>
  <c r="GJ328" i="31" s="1"/>
  <c r="GK328" i="31" s="1"/>
  <c r="GL328" i="31" s="1"/>
  <c r="GM328" i="31" s="1"/>
  <c r="GN328" i="31" s="1"/>
  <c r="GO328" i="31" s="1"/>
  <c r="GP328" i="31" s="1"/>
  <c r="GQ328" i="31" s="1"/>
  <c r="GR328" i="31" s="1"/>
  <c r="AE329" i="31"/>
  <c r="AF329" i="31" s="1"/>
  <c r="AG329" i="31" s="1"/>
  <c r="AH329" i="31" s="1"/>
  <c r="AI329" i="31" s="1"/>
  <c r="AJ329" i="31" s="1"/>
  <c r="AK329" i="31" s="1"/>
  <c r="AL329" i="31" s="1"/>
  <c r="AM329" i="31" s="1"/>
  <c r="AN329" i="31" s="1"/>
  <c r="AO329" i="31" s="1"/>
  <c r="AP329" i="31" s="1"/>
  <c r="AQ329" i="31" s="1"/>
  <c r="AR329" i="31" s="1"/>
  <c r="AS329" i="31" s="1"/>
  <c r="AT329" i="31" s="1"/>
  <c r="AU329" i="31" s="1"/>
  <c r="AV329" i="31" s="1"/>
  <c r="AW329" i="31" s="1"/>
  <c r="AX329" i="31" s="1"/>
  <c r="AY329" i="31" s="1"/>
  <c r="AZ329" i="31" s="1"/>
  <c r="BA329" i="31" s="1"/>
  <c r="BB329" i="31" s="1"/>
  <c r="BC329" i="31" s="1"/>
  <c r="BD329" i="31" s="1"/>
  <c r="BE329" i="31" s="1"/>
  <c r="BF329" i="31" s="1"/>
  <c r="BG329" i="31" s="1"/>
  <c r="BH329" i="31" s="1"/>
  <c r="BI329" i="31" s="1"/>
  <c r="BJ329" i="31" s="1"/>
  <c r="BK329" i="31" s="1"/>
  <c r="BL329" i="31" s="1"/>
  <c r="BM329" i="31" s="1"/>
  <c r="BN329" i="31" s="1"/>
  <c r="BO329" i="31" s="1"/>
  <c r="BP329" i="31" s="1"/>
  <c r="BQ329" i="31" s="1"/>
  <c r="BR329" i="31" s="1"/>
  <c r="BS329" i="31" s="1"/>
  <c r="BT329" i="31" s="1"/>
  <c r="BU329" i="31" s="1"/>
  <c r="BV329" i="31" s="1"/>
  <c r="BW329" i="31" s="1"/>
  <c r="BX329" i="31" s="1"/>
  <c r="BY329" i="31" s="1"/>
  <c r="BZ329" i="31" s="1"/>
  <c r="CA329" i="31" s="1"/>
  <c r="CB329" i="31" s="1"/>
  <c r="CC329" i="31" s="1"/>
  <c r="CD329" i="31" s="1"/>
  <c r="CE329" i="31" s="1"/>
  <c r="CF329" i="31" s="1"/>
  <c r="CG329" i="31" s="1"/>
  <c r="CH329" i="31" s="1"/>
  <c r="CI329" i="31" s="1"/>
  <c r="CJ329" i="31" s="1"/>
  <c r="CK329" i="31" s="1"/>
  <c r="CL329" i="31" s="1"/>
  <c r="CM329" i="31" s="1"/>
  <c r="CN329" i="31" s="1"/>
  <c r="CO329" i="31" s="1"/>
  <c r="CP329" i="31" s="1"/>
  <c r="CQ329" i="31" s="1"/>
  <c r="CR329" i="31" s="1"/>
  <c r="CS329" i="31" s="1"/>
  <c r="CT329" i="31" s="1"/>
  <c r="CU329" i="31" s="1"/>
  <c r="CV329" i="31" s="1"/>
  <c r="CW329" i="31" s="1"/>
  <c r="CX329" i="31" s="1"/>
  <c r="CY329" i="31" s="1"/>
  <c r="CZ329" i="31" s="1"/>
  <c r="DA329" i="31" s="1"/>
  <c r="DB329" i="31" s="1"/>
  <c r="DC329" i="31" s="1"/>
  <c r="DD329" i="31" s="1"/>
  <c r="DE329" i="31" s="1"/>
  <c r="DF329" i="31" s="1"/>
  <c r="DG329" i="31" s="1"/>
  <c r="DH329" i="31" s="1"/>
  <c r="DI329" i="31" s="1"/>
  <c r="DJ329" i="31" s="1"/>
  <c r="DK329" i="31" s="1"/>
  <c r="DL329" i="31" s="1"/>
  <c r="DM329" i="31" s="1"/>
  <c r="DN329" i="31" s="1"/>
  <c r="DO329" i="31" s="1"/>
  <c r="DP329" i="31" s="1"/>
  <c r="DQ329" i="31" s="1"/>
  <c r="DR329" i="31" s="1"/>
  <c r="DS329" i="31" s="1"/>
  <c r="DT329" i="31" s="1"/>
  <c r="DU329" i="31" s="1"/>
  <c r="DV329" i="31" s="1"/>
  <c r="DW329" i="31" s="1"/>
  <c r="DX329" i="31" s="1"/>
  <c r="DY329" i="31" s="1"/>
  <c r="DZ329" i="31" s="1"/>
  <c r="EA329" i="31" s="1"/>
  <c r="EB329" i="31" s="1"/>
  <c r="EC329" i="31" s="1"/>
  <c r="ED329" i="31" s="1"/>
  <c r="EE329" i="31" s="1"/>
  <c r="EF329" i="31" s="1"/>
  <c r="EG329" i="31" s="1"/>
  <c r="EH329" i="31" s="1"/>
  <c r="EI329" i="31" s="1"/>
  <c r="EJ329" i="31" s="1"/>
  <c r="EK329" i="31" s="1"/>
  <c r="EL329" i="31" s="1"/>
  <c r="EM329" i="31" s="1"/>
  <c r="EN329" i="31" s="1"/>
  <c r="EO329" i="31" s="1"/>
  <c r="EP329" i="31" s="1"/>
  <c r="EQ329" i="31" s="1"/>
  <c r="ER329" i="31" s="1"/>
  <c r="ES329" i="31" s="1"/>
  <c r="ET329" i="31" s="1"/>
  <c r="EU329" i="31" s="1"/>
  <c r="EV329" i="31" s="1"/>
  <c r="EW329" i="31" s="1"/>
  <c r="EX329" i="31" s="1"/>
  <c r="EY329" i="31" s="1"/>
  <c r="EZ329" i="31" s="1"/>
  <c r="FA329" i="31" s="1"/>
  <c r="FB329" i="31" s="1"/>
  <c r="FC329" i="31" s="1"/>
  <c r="FD329" i="31" s="1"/>
  <c r="FE329" i="31" s="1"/>
  <c r="FF329" i="31" s="1"/>
  <c r="FG329" i="31" s="1"/>
  <c r="FH329" i="31" s="1"/>
  <c r="FI329" i="31" s="1"/>
  <c r="FJ329" i="31" s="1"/>
  <c r="FK329" i="31" s="1"/>
  <c r="FL329" i="31" s="1"/>
  <c r="FM329" i="31" s="1"/>
  <c r="FN329" i="31" s="1"/>
  <c r="FO329" i="31" s="1"/>
  <c r="FP329" i="31" s="1"/>
  <c r="FQ329" i="31" s="1"/>
  <c r="FR329" i="31" s="1"/>
  <c r="FS329" i="31" s="1"/>
  <c r="FT329" i="31" s="1"/>
  <c r="FU329" i="31" s="1"/>
  <c r="FV329" i="31" s="1"/>
  <c r="FW329" i="31" s="1"/>
  <c r="FX329" i="31" s="1"/>
  <c r="FY329" i="31" s="1"/>
  <c r="FZ329" i="31" s="1"/>
  <c r="GA329" i="31" s="1"/>
  <c r="GB329" i="31" s="1"/>
  <c r="GC329" i="31" s="1"/>
  <c r="GD329" i="31" s="1"/>
  <c r="GE329" i="31" s="1"/>
  <c r="GF329" i="31" s="1"/>
  <c r="GG329" i="31" s="1"/>
  <c r="GH329" i="31" s="1"/>
  <c r="GI329" i="31" s="1"/>
  <c r="GJ329" i="31" s="1"/>
  <c r="GK329" i="31" s="1"/>
  <c r="GL329" i="31" s="1"/>
  <c r="GM329" i="31" s="1"/>
  <c r="GN329" i="31" s="1"/>
  <c r="GO329" i="31" s="1"/>
  <c r="GP329" i="31" s="1"/>
  <c r="GQ329" i="31" s="1"/>
  <c r="GR329" i="31" s="1"/>
  <c r="AE330" i="31"/>
  <c r="AF330" i="31" s="1"/>
  <c r="AG330" i="31" s="1"/>
  <c r="AH330" i="31" s="1"/>
  <c r="AI330" i="31" s="1"/>
  <c r="AJ330" i="31" s="1"/>
  <c r="AK330" i="31" s="1"/>
  <c r="AL330" i="31" s="1"/>
  <c r="AM330" i="31" s="1"/>
  <c r="AN330" i="31" s="1"/>
  <c r="AO330" i="31" s="1"/>
  <c r="AP330" i="31" s="1"/>
  <c r="AQ330" i="31" s="1"/>
  <c r="AR330" i="31" s="1"/>
  <c r="AS330" i="31" s="1"/>
  <c r="AT330" i="31" s="1"/>
  <c r="AU330" i="31" s="1"/>
  <c r="AV330" i="31" s="1"/>
  <c r="AW330" i="31" s="1"/>
  <c r="AX330" i="31" s="1"/>
  <c r="AY330" i="31" s="1"/>
  <c r="AZ330" i="31" s="1"/>
  <c r="BA330" i="31" s="1"/>
  <c r="BB330" i="31" s="1"/>
  <c r="BC330" i="31" s="1"/>
  <c r="BD330" i="31" s="1"/>
  <c r="BE330" i="31" s="1"/>
  <c r="BF330" i="31" s="1"/>
  <c r="BG330" i="31" s="1"/>
  <c r="BH330" i="31" s="1"/>
  <c r="BI330" i="31" s="1"/>
  <c r="BJ330" i="31" s="1"/>
  <c r="BK330" i="31" s="1"/>
  <c r="BL330" i="31" s="1"/>
  <c r="BM330" i="31" s="1"/>
  <c r="BN330" i="31" s="1"/>
  <c r="BO330" i="31" s="1"/>
  <c r="BP330" i="31" s="1"/>
  <c r="BQ330" i="31" s="1"/>
  <c r="BR330" i="31" s="1"/>
  <c r="BS330" i="31" s="1"/>
  <c r="BT330" i="31" s="1"/>
  <c r="BU330" i="31" s="1"/>
  <c r="BV330" i="31" s="1"/>
  <c r="BW330" i="31" s="1"/>
  <c r="BX330" i="31" s="1"/>
  <c r="BY330" i="31" s="1"/>
  <c r="BZ330" i="31" s="1"/>
  <c r="CA330" i="31" s="1"/>
  <c r="CB330" i="31" s="1"/>
  <c r="CC330" i="31" s="1"/>
  <c r="CD330" i="31" s="1"/>
  <c r="CE330" i="31" s="1"/>
  <c r="CF330" i="31" s="1"/>
  <c r="CG330" i="31" s="1"/>
  <c r="CH330" i="31" s="1"/>
  <c r="CI330" i="31" s="1"/>
  <c r="CJ330" i="31" s="1"/>
  <c r="CK330" i="31" s="1"/>
  <c r="CL330" i="31" s="1"/>
  <c r="CM330" i="31" s="1"/>
  <c r="CN330" i="31" s="1"/>
  <c r="CO330" i="31" s="1"/>
  <c r="CP330" i="31" s="1"/>
  <c r="CQ330" i="31" s="1"/>
  <c r="CR330" i="31" s="1"/>
  <c r="CS330" i="31" s="1"/>
  <c r="CT330" i="31" s="1"/>
  <c r="CU330" i="31" s="1"/>
  <c r="CV330" i="31" s="1"/>
  <c r="CW330" i="31" s="1"/>
  <c r="CX330" i="31" s="1"/>
  <c r="CY330" i="31" s="1"/>
  <c r="CZ330" i="31" s="1"/>
  <c r="DA330" i="31" s="1"/>
  <c r="DB330" i="31" s="1"/>
  <c r="DC330" i="31" s="1"/>
  <c r="DD330" i="31" s="1"/>
  <c r="DE330" i="31" s="1"/>
  <c r="DF330" i="31" s="1"/>
  <c r="DG330" i="31" s="1"/>
  <c r="DH330" i="31" s="1"/>
  <c r="DI330" i="31" s="1"/>
  <c r="DJ330" i="31" s="1"/>
  <c r="DK330" i="31" s="1"/>
  <c r="DL330" i="31" s="1"/>
  <c r="DM330" i="31" s="1"/>
  <c r="DN330" i="31" s="1"/>
  <c r="DO330" i="31" s="1"/>
  <c r="DP330" i="31" s="1"/>
  <c r="DQ330" i="31" s="1"/>
  <c r="DR330" i="31" s="1"/>
  <c r="DS330" i="31" s="1"/>
  <c r="DT330" i="31" s="1"/>
  <c r="DU330" i="31" s="1"/>
  <c r="DV330" i="31" s="1"/>
  <c r="DW330" i="31" s="1"/>
  <c r="DX330" i="31" s="1"/>
  <c r="DY330" i="31" s="1"/>
  <c r="DZ330" i="31" s="1"/>
  <c r="EA330" i="31" s="1"/>
  <c r="EB330" i="31" s="1"/>
  <c r="EC330" i="31" s="1"/>
  <c r="ED330" i="31" s="1"/>
  <c r="EE330" i="31" s="1"/>
  <c r="EF330" i="31" s="1"/>
  <c r="EG330" i="31" s="1"/>
  <c r="EH330" i="31" s="1"/>
  <c r="EI330" i="31" s="1"/>
  <c r="EJ330" i="31" s="1"/>
  <c r="EK330" i="31" s="1"/>
  <c r="EL330" i="31" s="1"/>
  <c r="EM330" i="31" s="1"/>
  <c r="EN330" i="31" s="1"/>
  <c r="EO330" i="31" s="1"/>
  <c r="EP330" i="31" s="1"/>
  <c r="EQ330" i="31" s="1"/>
  <c r="ER330" i="31" s="1"/>
  <c r="ES330" i="31" s="1"/>
  <c r="ET330" i="31" s="1"/>
  <c r="EU330" i="31" s="1"/>
  <c r="EV330" i="31" s="1"/>
  <c r="EW330" i="31" s="1"/>
  <c r="EX330" i="31" s="1"/>
  <c r="EY330" i="31" s="1"/>
  <c r="EZ330" i="31" s="1"/>
  <c r="FA330" i="31" s="1"/>
  <c r="FB330" i="31" s="1"/>
  <c r="FC330" i="31" s="1"/>
  <c r="FD330" i="31" s="1"/>
  <c r="FE330" i="31" s="1"/>
  <c r="FF330" i="31" s="1"/>
  <c r="FG330" i="31" s="1"/>
  <c r="FH330" i="31" s="1"/>
  <c r="FI330" i="31" s="1"/>
  <c r="FJ330" i="31" s="1"/>
  <c r="FK330" i="31" s="1"/>
  <c r="FL330" i="31" s="1"/>
  <c r="FM330" i="31" s="1"/>
  <c r="FN330" i="31" s="1"/>
  <c r="FO330" i="31" s="1"/>
  <c r="FP330" i="31" s="1"/>
  <c r="FQ330" i="31" s="1"/>
  <c r="FR330" i="31" s="1"/>
  <c r="FS330" i="31" s="1"/>
  <c r="FT330" i="31" s="1"/>
  <c r="FU330" i="31" s="1"/>
  <c r="FV330" i="31" s="1"/>
  <c r="FW330" i="31" s="1"/>
  <c r="FX330" i="31" s="1"/>
  <c r="FY330" i="31" s="1"/>
  <c r="FZ330" i="31" s="1"/>
  <c r="GA330" i="31" s="1"/>
  <c r="GB330" i="31" s="1"/>
  <c r="GC330" i="31" s="1"/>
  <c r="GD330" i="31" s="1"/>
  <c r="GE330" i="31" s="1"/>
  <c r="GF330" i="31" s="1"/>
  <c r="GG330" i="31" s="1"/>
  <c r="GH330" i="31" s="1"/>
  <c r="GI330" i="31" s="1"/>
  <c r="GJ330" i="31" s="1"/>
  <c r="GK330" i="31" s="1"/>
  <c r="GL330" i="31" s="1"/>
  <c r="GM330" i="31" s="1"/>
  <c r="GN330" i="31" s="1"/>
  <c r="GO330" i="31" s="1"/>
  <c r="GP330" i="31" s="1"/>
  <c r="GQ330" i="31" s="1"/>
  <c r="GR330" i="31" s="1"/>
  <c r="AE331" i="31"/>
  <c r="AF331" i="31" s="1"/>
  <c r="AG331" i="31" s="1"/>
  <c r="AH331" i="31" s="1"/>
  <c r="AI331" i="31" s="1"/>
  <c r="AJ331" i="31" s="1"/>
  <c r="AK331" i="31" s="1"/>
  <c r="AL331" i="31" s="1"/>
  <c r="AM331" i="31" s="1"/>
  <c r="AN331" i="31" s="1"/>
  <c r="AO331" i="31" s="1"/>
  <c r="AP331" i="31" s="1"/>
  <c r="AQ331" i="31" s="1"/>
  <c r="AR331" i="31" s="1"/>
  <c r="AS331" i="31" s="1"/>
  <c r="AT331" i="31" s="1"/>
  <c r="AU331" i="31" s="1"/>
  <c r="AV331" i="31" s="1"/>
  <c r="AW331" i="31" s="1"/>
  <c r="AX331" i="31" s="1"/>
  <c r="AY331" i="31" s="1"/>
  <c r="AZ331" i="31" s="1"/>
  <c r="BA331" i="31" s="1"/>
  <c r="BB331" i="31" s="1"/>
  <c r="BC331" i="31" s="1"/>
  <c r="BD331" i="31" s="1"/>
  <c r="BE331" i="31" s="1"/>
  <c r="BF331" i="31" s="1"/>
  <c r="BG331" i="31" s="1"/>
  <c r="BH331" i="31" s="1"/>
  <c r="BI331" i="31" s="1"/>
  <c r="BJ331" i="31" s="1"/>
  <c r="BK331" i="31" s="1"/>
  <c r="BL331" i="31" s="1"/>
  <c r="BM331" i="31" s="1"/>
  <c r="BN331" i="31" s="1"/>
  <c r="BO331" i="31" s="1"/>
  <c r="BP331" i="31" s="1"/>
  <c r="BQ331" i="31" s="1"/>
  <c r="BR331" i="31" s="1"/>
  <c r="BS331" i="31" s="1"/>
  <c r="BT331" i="31" s="1"/>
  <c r="BU331" i="31" s="1"/>
  <c r="BV331" i="31" s="1"/>
  <c r="BW331" i="31" s="1"/>
  <c r="BX331" i="31" s="1"/>
  <c r="BY331" i="31" s="1"/>
  <c r="BZ331" i="31" s="1"/>
  <c r="CA331" i="31" s="1"/>
  <c r="CB331" i="31" s="1"/>
  <c r="CC331" i="31" s="1"/>
  <c r="CD331" i="31" s="1"/>
  <c r="CE331" i="31" s="1"/>
  <c r="CF331" i="31" s="1"/>
  <c r="CG331" i="31" s="1"/>
  <c r="CH331" i="31" s="1"/>
  <c r="CI331" i="31" s="1"/>
  <c r="CJ331" i="31" s="1"/>
  <c r="CK331" i="31" s="1"/>
  <c r="CL331" i="31" s="1"/>
  <c r="CM331" i="31" s="1"/>
  <c r="CN331" i="31" s="1"/>
  <c r="CO331" i="31" s="1"/>
  <c r="CP331" i="31" s="1"/>
  <c r="CQ331" i="31" s="1"/>
  <c r="CR331" i="31" s="1"/>
  <c r="CS331" i="31" s="1"/>
  <c r="CT331" i="31" s="1"/>
  <c r="CU331" i="31" s="1"/>
  <c r="CV331" i="31" s="1"/>
  <c r="CW331" i="31" s="1"/>
  <c r="CX331" i="31" s="1"/>
  <c r="CY331" i="31" s="1"/>
  <c r="CZ331" i="31" s="1"/>
  <c r="DA331" i="31" s="1"/>
  <c r="DB331" i="31" s="1"/>
  <c r="DC331" i="31" s="1"/>
  <c r="DD331" i="31" s="1"/>
  <c r="DE331" i="31" s="1"/>
  <c r="DF331" i="31" s="1"/>
  <c r="DG331" i="31" s="1"/>
  <c r="DH331" i="31" s="1"/>
  <c r="DI331" i="31" s="1"/>
  <c r="DJ331" i="31" s="1"/>
  <c r="DK331" i="31" s="1"/>
  <c r="DL331" i="31" s="1"/>
  <c r="DM331" i="31" s="1"/>
  <c r="DN331" i="31" s="1"/>
  <c r="DO331" i="31" s="1"/>
  <c r="DP331" i="31" s="1"/>
  <c r="DQ331" i="31" s="1"/>
  <c r="DR331" i="31" s="1"/>
  <c r="DS331" i="31" s="1"/>
  <c r="DT331" i="31" s="1"/>
  <c r="DU331" i="31" s="1"/>
  <c r="DV331" i="31" s="1"/>
  <c r="DW331" i="31" s="1"/>
  <c r="DX331" i="31" s="1"/>
  <c r="DY331" i="31" s="1"/>
  <c r="DZ331" i="31" s="1"/>
  <c r="EA331" i="31" s="1"/>
  <c r="EB331" i="31" s="1"/>
  <c r="EC331" i="31" s="1"/>
  <c r="ED331" i="31" s="1"/>
  <c r="EE331" i="31" s="1"/>
  <c r="EF331" i="31" s="1"/>
  <c r="EG331" i="31" s="1"/>
  <c r="EH331" i="31" s="1"/>
  <c r="EI331" i="31" s="1"/>
  <c r="EJ331" i="31" s="1"/>
  <c r="EK331" i="31" s="1"/>
  <c r="EL331" i="31" s="1"/>
  <c r="EM331" i="31" s="1"/>
  <c r="EN331" i="31" s="1"/>
  <c r="EO331" i="31" s="1"/>
  <c r="EP331" i="31" s="1"/>
  <c r="EQ331" i="31" s="1"/>
  <c r="ER331" i="31" s="1"/>
  <c r="ES331" i="31" s="1"/>
  <c r="ET331" i="31" s="1"/>
  <c r="EU331" i="31" s="1"/>
  <c r="EV331" i="31" s="1"/>
  <c r="EW331" i="31" s="1"/>
  <c r="EX331" i="31" s="1"/>
  <c r="EY331" i="31" s="1"/>
  <c r="EZ331" i="31" s="1"/>
  <c r="FA331" i="31" s="1"/>
  <c r="FB331" i="31" s="1"/>
  <c r="FC331" i="31" s="1"/>
  <c r="FD331" i="31" s="1"/>
  <c r="FE331" i="31" s="1"/>
  <c r="FF331" i="31" s="1"/>
  <c r="FG331" i="31" s="1"/>
  <c r="FH331" i="31" s="1"/>
  <c r="FI331" i="31" s="1"/>
  <c r="FJ331" i="31" s="1"/>
  <c r="FK331" i="31" s="1"/>
  <c r="FL331" i="31" s="1"/>
  <c r="FM331" i="31" s="1"/>
  <c r="FN331" i="31" s="1"/>
  <c r="FO331" i="31" s="1"/>
  <c r="FP331" i="31" s="1"/>
  <c r="FQ331" i="31" s="1"/>
  <c r="FR331" i="31" s="1"/>
  <c r="FS331" i="31" s="1"/>
  <c r="FT331" i="31" s="1"/>
  <c r="FU331" i="31" s="1"/>
  <c r="FV331" i="31" s="1"/>
  <c r="FW331" i="31" s="1"/>
  <c r="FX331" i="31" s="1"/>
  <c r="FY331" i="31" s="1"/>
  <c r="FZ331" i="31" s="1"/>
  <c r="GA331" i="31" s="1"/>
  <c r="GB331" i="31" s="1"/>
  <c r="GC331" i="31" s="1"/>
  <c r="GD331" i="31" s="1"/>
  <c r="GE331" i="31" s="1"/>
  <c r="GF331" i="31" s="1"/>
  <c r="GG331" i="31" s="1"/>
  <c r="GH331" i="31" s="1"/>
  <c r="GI331" i="31" s="1"/>
  <c r="GJ331" i="31" s="1"/>
  <c r="GK331" i="31" s="1"/>
  <c r="GL331" i="31" s="1"/>
  <c r="GM331" i="31" s="1"/>
  <c r="GN331" i="31" s="1"/>
  <c r="GO331" i="31" s="1"/>
  <c r="GP331" i="31" s="1"/>
  <c r="GQ331" i="31" s="1"/>
  <c r="GR331" i="31" s="1"/>
  <c r="AE332" i="31"/>
  <c r="AF332" i="31" s="1"/>
  <c r="AG332" i="31" s="1"/>
  <c r="AH332" i="31" s="1"/>
  <c r="AI332" i="31" s="1"/>
  <c r="AJ332" i="31" s="1"/>
  <c r="AK332" i="31" s="1"/>
  <c r="AL332" i="31" s="1"/>
  <c r="AM332" i="31" s="1"/>
  <c r="AN332" i="31" s="1"/>
  <c r="AO332" i="31" s="1"/>
  <c r="AP332" i="31" s="1"/>
  <c r="AQ332" i="31" s="1"/>
  <c r="AR332" i="31" s="1"/>
  <c r="AS332" i="31" s="1"/>
  <c r="AT332" i="31" s="1"/>
  <c r="AU332" i="31" s="1"/>
  <c r="AV332" i="31" s="1"/>
  <c r="AW332" i="31" s="1"/>
  <c r="AX332" i="31" s="1"/>
  <c r="AY332" i="31" s="1"/>
  <c r="AZ332" i="31" s="1"/>
  <c r="BA332" i="31" s="1"/>
  <c r="BB332" i="31" s="1"/>
  <c r="BC332" i="31" s="1"/>
  <c r="BD332" i="31" s="1"/>
  <c r="BE332" i="31" s="1"/>
  <c r="BF332" i="31" s="1"/>
  <c r="BG332" i="31" s="1"/>
  <c r="BH332" i="31" s="1"/>
  <c r="BI332" i="31" s="1"/>
  <c r="BJ332" i="31" s="1"/>
  <c r="BK332" i="31" s="1"/>
  <c r="BL332" i="31" s="1"/>
  <c r="BM332" i="31" s="1"/>
  <c r="BN332" i="31" s="1"/>
  <c r="BO332" i="31" s="1"/>
  <c r="BP332" i="31" s="1"/>
  <c r="BQ332" i="31" s="1"/>
  <c r="BR332" i="31" s="1"/>
  <c r="BS332" i="31" s="1"/>
  <c r="BT332" i="31" s="1"/>
  <c r="BU332" i="31" s="1"/>
  <c r="BV332" i="31" s="1"/>
  <c r="BW332" i="31" s="1"/>
  <c r="BX332" i="31" s="1"/>
  <c r="BY332" i="31" s="1"/>
  <c r="BZ332" i="31" s="1"/>
  <c r="CA332" i="31" s="1"/>
  <c r="CB332" i="31" s="1"/>
  <c r="CC332" i="31" s="1"/>
  <c r="CD332" i="31" s="1"/>
  <c r="CE332" i="31" s="1"/>
  <c r="CF332" i="31" s="1"/>
  <c r="CG332" i="31" s="1"/>
  <c r="CH332" i="31" s="1"/>
  <c r="CI332" i="31" s="1"/>
  <c r="CJ332" i="31" s="1"/>
  <c r="CK332" i="31" s="1"/>
  <c r="CL332" i="31" s="1"/>
  <c r="CM332" i="31" s="1"/>
  <c r="CN332" i="31" s="1"/>
  <c r="CO332" i="31" s="1"/>
  <c r="CP332" i="31" s="1"/>
  <c r="CQ332" i="31" s="1"/>
  <c r="CR332" i="31" s="1"/>
  <c r="CS332" i="31" s="1"/>
  <c r="CT332" i="31" s="1"/>
  <c r="CU332" i="31" s="1"/>
  <c r="CV332" i="31" s="1"/>
  <c r="CW332" i="31" s="1"/>
  <c r="CX332" i="31" s="1"/>
  <c r="CY332" i="31" s="1"/>
  <c r="CZ332" i="31" s="1"/>
  <c r="DA332" i="31" s="1"/>
  <c r="DB332" i="31" s="1"/>
  <c r="DC332" i="31" s="1"/>
  <c r="DD332" i="31" s="1"/>
  <c r="DE332" i="31" s="1"/>
  <c r="DF332" i="31" s="1"/>
  <c r="DG332" i="31" s="1"/>
  <c r="DH332" i="31" s="1"/>
  <c r="DI332" i="31" s="1"/>
  <c r="DJ332" i="31" s="1"/>
  <c r="DK332" i="31" s="1"/>
  <c r="DL332" i="31" s="1"/>
  <c r="DM332" i="31" s="1"/>
  <c r="DN332" i="31" s="1"/>
  <c r="DO332" i="31" s="1"/>
  <c r="DP332" i="31" s="1"/>
  <c r="DQ332" i="31" s="1"/>
  <c r="DR332" i="31" s="1"/>
  <c r="DS332" i="31" s="1"/>
  <c r="DT332" i="31" s="1"/>
  <c r="DU332" i="31" s="1"/>
  <c r="DV332" i="31" s="1"/>
  <c r="DW332" i="31" s="1"/>
  <c r="DX332" i="31" s="1"/>
  <c r="DY332" i="31" s="1"/>
  <c r="DZ332" i="31" s="1"/>
  <c r="EA332" i="31" s="1"/>
  <c r="EB332" i="31" s="1"/>
  <c r="EC332" i="31" s="1"/>
  <c r="ED332" i="31" s="1"/>
  <c r="EE332" i="31" s="1"/>
  <c r="EF332" i="31" s="1"/>
  <c r="EG332" i="31" s="1"/>
  <c r="EH332" i="31" s="1"/>
  <c r="EI332" i="31" s="1"/>
  <c r="EJ332" i="31" s="1"/>
  <c r="EK332" i="31" s="1"/>
  <c r="EL332" i="31" s="1"/>
  <c r="EM332" i="31" s="1"/>
  <c r="EN332" i="31" s="1"/>
  <c r="EO332" i="31" s="1"/>
  <c r="EP332" i="31" s="1"/>
  <c r="EQ332" i="31" s="1"/>
  <c r="ER332" i="31" s="1"/>
  <c r="ES332" i="31" s="1"/>
  <c r="ET332" i="31" s="1"/>
  <c r="EU332" i="31" s="1"/>
  <c r="EV332" i="31" s="1"/>
  <c r="EW332" i="31" s="1"/>
  <c r="EX332" i="31" s="1"/>
  <c r="EY332" i="31" s="1"/>
  <c r="EZ332" i="31" s="1"/>
  <c r="FA332" i="31" s="1"/>
  <c r="FB332" i="31" s="1"/>
  <c r="FC332" i="31" s="1"/>
  <c r="FD332" i="31" s="1"/>
  <c r="FE332" i="31" s="1"/>
  <c r="FF332" i="31" s="1"/>
  <c r="FG332" i="31" s="1"/>
  <c r="FH332" i="31" s="1"/>
  <c r="FI332" i="31" s="1"/>
  <c r="FJ332" i="31" s="1"/>
  <c r="FK332" i="31" s="1"/>
  <c r="FL332" i="31" s="1"/>
  <c r="FM332" i="31" s="1"/>
  <c r="FN332" i="31" s="1"/>
  <c r="FO332" i="31" s="1"/>
  <c r="FP332" i="31" s="1"/>
  <c r="FQ332" i="31" s="1"/>
  <c r="FR332" i="31" s="1"/>
  <c r="FS332" i="31" s="1"/>
  <c r="FT332" i="31" s="1"/>
  <c r="FU332" i="31" s="1"/>
  <c r="FV332" i="31" s="1"/>
  <c r="FW332" i="31" s="1"/>
  <c r="FX332" i="31" s="1"/>
  <c r="FY332" i="31" s="1"/>
  <c r="FZ332" i="31" s="1"/>
  <c r="GA332" i="31" s="1"/>
  <c r="GB332" i="31" s="1"/>
  <c r="GC332" i="31" s="1"/>
  <c r="GD332" i="31" s="1"/>
  <c r="GE332" i="31" s="1"/>
  <c r="GF332" i="31" s="1"/>
  <c r="GG332" i="31" s="1"/>
  <c r="GH332" i="31" s="1"/>
  <c r="GI332" i="31" s="1"/>
  <c r="GJ332" i="31" s="1"/>
  <c r="GK332" i="31" s="1"/>
  <c r="GL332" i="31" s="1"/>
  <c r="GM332" i="31" s="1"/>
  <c r="GN332" i="31" s="1"/>
  <c r="GO332" i="31" s="1"/>
  <c r="GP332" i="31" s="1"/>
  <c r="GQ332" i="31" s="1"/>
  <c r="GR332" i="31" s="1"/>
  <c r="AE333" i="31"/>
  <c r="AF333" i="31" s="1"/>
  <c r="AG333" i="31" s="1"/>
  <c r="AH333" i="31" s="1"/>
  <c r="AI333" i="31" s="1"/>
  <c r="AJ333" i="31" s="1"/>
  <c r="AK333" i="31" s="1"/>
  <c r="AL333" i="31" s="1"/>
  <c r="AM333" i="31" s="1"/>
  <c r="AN333" i="31" s="1"/>
  <c r="AO333" i="31" s="1"/>
  <c r="AP333" i="31" s="1"/>
  <c r="AQ333" i="31" s="1"/>
  <c r="AR333" i="31" s="1"/>
  <c r="AS333" i="31" s="1"/>
  <c r="AT333" i="31" s="1"/>
  <c r="AU333" i="31" s="1"/>
  <c r="AV333" i="31" s="1"/>
  <c r="AW333" i="31" s="1"/>
  <c r="AX333" i="31" s="1"/>
  <c r="AY333" i="31" s="1"/>
  <c r="AZ333" i="31" s="1"/>
  <c r="BA333" i="31" s="1"/>
  <c r="BB333" i="31" s="1"/>
  <c r="BC333" i="31" s="1"/>
  <c r="BD333" i="31" s="1"/>
  <c r="BE333" i="31" s="1"/>
  <c r="BF333" i="31" s="1"/>
  <c r="BG333" i="31" s="1"/>
  <c r="BH333" i="31" s="1"/>
  <c r="BI333" i="31" s="1"/>
  <c r="BJ333" i="31" s="1"/>
  <c r="BK333" i="31" s="1"/>
  <c r="BL333" i="31" s="1"/>
  <c r="BM333" i="31" s="1"/>
  <c r="BN333" i="31" s="1"/>
  <c r="BO333" i="31" s="1"/>
  <c r="BP333" i="31" s="1"/>
  <c r="BQ333" i="31" s="1"/>
  <c r="BR333" i="31" s="1"/>
  <c r="BS333" i="31" s="1"/>
  <c r="BT333" i="31" s="1"/>
  <c r="BU333" i="31" s="1"/>
  <c r="BV333" i="31" s="1"/>
  <c r="BW333" i="31" s="1"/>
  <c r="BX333" i="31" s="1"/>
  <c r="BY333" i="31" s="1"/>
  <c r="BZ333" i="31" s="1"/>
  <c r="CA333" i="31" s="1"/>
  <c r="CB333" i="31" s="1"/>
  <c r="CC333" i="31" s="1"/>
  <c r="CD333" i="31" s="1"/>
  <c r="CE333" i="31" s="1"/>
  <c r="CF333" i="31" s="1"/>
  <c r="CG333" i="31" s="1"/>
  <c r="CH333" i="31" s="1"/>
  <c r="CI333" i="31" s="1"/>
  <c r="CJ333" i="31" s="1"/>
  <c r="CK333" i="31" s="1"/>
  <c r="CL333" i="31" s="1"/>
  <c r="CM333" i="31" s="1"/>
  <c r="CN333" i="31" s="1"/>
  <c r="CO333" i="31" s="1"/>
  <c r="CP333" i="31" s="1"/>
  <c r="CQ333" i="31" s="1"/>
  <c r="CR333" i="31" s="1"/>
  <c r="CS333" i="31" s="1"/>
  <c r="CT333" i="31" s="1"/>
  <c r="CU333" i="31" s="1"/>
  <c r="CV333" i="31" s="1"/>
  <c r="CW333" i="31" s="1"/>
  <c r="CX333" i="31" s="1"/>
  <c r="CY333" i="31" s="1"/>
  <c r="CZ333" i="31" s="1"/>
  <c r="DA333" i="31" s="1"/>
  <c r="DB333" i="31" s="1"/>
  <c r="DC333" i="31" s="1"/>
  <c r="DD333" i="31" s="1"/>
  <c r="DE333" i="31" s="1"/>
  <c r="DF333" i="31" s="1"/>
  <c r="DG333" i="31" s="1"/>
  <c r="DH333" i="31" s="1"/>
  <c r="DI333" i="31" s="1"/>
  <c r="DJ333" i="31" s="1"/>
  <c r="DK333" i="31" s="1"/>
  <c r="DL333" i="31" s="1"/>
  <c r="DM333" i="31" s="1"/>
  <c r="DN333" i="31" s="1"/>
  <c r="DO333" i="31" s="1"/>
  <c r="DP333" i="31" s="1"/>
  <c r="DQ333" i="31" s="1"/>
  <c r="DR333" i="31" s="1"/>
  <c r="DS333" i="31" s="1"/>
  <c r="DT333" i="31" s="1"/>
  <c r="DU333" i="31" s="1"/>
  <c r="DV333" i="31" s="1"/>
  <c r="DW333" i="31" s="1"/>
  <c r="DX333" i="31" s="1"/>
  <c r="DY333" i="31" s="1"/>
  <c r="DZ333" i="31" s="1"/>
  <c r="EA333" i="31" s="1"/>
  <c r="EB333" i="31" s="1"/>
  <c r="EC333" i="31" s="1"/>
  <c r="ED333" i="31" s="1"/>
  <c r="EE333" i="31" s="1"/>
  <c r="EF333" i="31" s="1"/>
  <c r="EG333" i="31" s="1"/>
  <c r="EH333" i="31" s="1"/>
  <c r="EI333" i="31" s="1"/>
  <c r="EJ333" i="31" s="1"/>
  <c r="EK333" i="31" s="1"/>
  <c r="EL333" i="31" s="1"/>
  <c r="EM333" i="31" s="1"/>
  <c r="EN333" i="31" s="1"/>
  <c r="EO333" i="31" s="1"/>
  <c r="EP333" i="31" s="1"/>
  <c r="EQ333" i="31" s="1"/>
  <c r="ER333" i="31" s="1"/>
  <c r="ES333" i="31" s="1"/>
  <c r="ET333" i="31" s="1"/>
  <c r="EU333" i="31" s="1"/>
  <c r="EV333" i="31" s="1"/>
  <c r="EW333" i="31" s="1"/>
  <c r="EX333" i="31" s="1"/>
  <c r="EY333" i="31" s="1"/>
  <c r="EZ333" i="31" s="1"/>
  <c r="FA333" i="31" s="1"/>
  <c r="FB333" i="31" s="1"/>
  <c r="FC333" i="31" s="1"/>
  <c r="FD333" i="31" s="1"/>
  <c r="FE333" i="31" s="1"/>
  <c r="FF333" i="31" s="1"/>
  <c r="FG333" i="31" s="1"/>
  <c r="FH333" i="31" s="1"/>
  <c r="FI333" i="31" s="1"/>
  <c r="FJ333" i="31" s="1"/>
  <c r="FK333" i="31" s="1"/>
  <c r="FL333" i="31" s="1"/>
  <c r="FM333" i="31" s="1"/>
  <c r="FN333" i="31" s="1"/>
  <c r="FO333" i="31" s="1"/>
  <c r="FP333" i="31" s="1"/>
  <c r="FQ333" i="31" s="1"/>
  <c r="FR333" i="31" s="1"/>
  <c r="FS333" i="31" s="1"/>
  <c r="FT333" i="31" s="1"/>
  <c r="FU333" i="31" s="1"/>
  <c r="FV333" i="31" s="1"/>
  <c r="FW333" i="31" s="1"/>
  <c r="FX333" i="31" s="1"/>
  <c r="FY333" i="31" s="1"/>
  <c r="FZ333" i="31" s="1"/>
  <c r="GA333" i="31" s="1"/>
  <c r="GB333" i="31" s="1"/>
  <c r="GC333" i="31" s="1"/>
  <c r="GD333" i="31" s="1"/>
  <c r="GE333" i="31" s="1"/>
  <c r="GF333" i="31" s="1"/>
  <c r="GG333" i="31" s="1"/>
  <c r="GH333" i="31" s="1"/>
  <c r="GI333" i="31" s="1"/>
  <c r="GJ333" i="31" s="1"/>
  <c r="GK333" i="31" s="1"/>
  <c r="GL333" i="31" s="1"/>
  <c r="GM333" i="31" s="1"/>
  <c r="GN333" i="31" s="1"/>
  <c r="GO333" i="31" s="1"/>
  <c r="GP333" i="31" s="1"/>
  <c r="GQ333" i="31" s="1"/>
  <c r="GR333" i="31" s="1"/>
  <c r="AE334" i="31"/>
  <c r="AF334" i="31" s="1"/>
  <c r="AG334" i="31" s="1"/>
  <c r="AH334" i="31" s="1"/>
  <c r="AI334" i="31" s="1"/>
  <c r="AJ334" i="31" s="1"/>
  <c r="AK334" i="31" s="1"/>
  <c r="AL334" i="31" s="1"/>
  <c r="AM334" i="31" s="1"/>
  <c r="AN334" i="31" s="1"/>
  <c r="AO334" i="31" s="1"/>
  <c r="AP334" i="31" s="1"/>
  <c r="AQ334" i="31" s="1"/>
  <c r="AR334" i="31" s="1"/>
  <c r="AS334" i="31" s="1"/>
  <c r="AT334" i="31" s="1"/>
  <c r="AU334" i="31" s="1"/>
  <c r="AV334" i="31" s="1"/>
  <c r="AW334" i="31" s="1"/>
  <c r="AX334" i="31" s="1"/>
  <c r="AY334" i="31" s="1"/>
  <c r="AZ334" i="31" s="1"/>
  <c r="BA334" i="31" s="1"/>
  <c r="BB334" i="31" s="1"/>
  <c r="BC334" i="31" s="1"/>
  <c r="BD334" i="31" s="1"/>
  <c r="BE334" i="31" s="1"/>
  <c r="BF334" i="31" s="1"/>
  <c r="BG334" i="31" s="1"/>
  <c r="BH334" i="31" s="1"/>
  <c r="BI334" i="31" s="1"/>
  <c r="BJ334" i="31" s="1"/>
  <c r="BK334" i="31" s="1"/>
  <c r="BL334" i="31" s="1"/>
  <c r="BM334" i="31" s="1"/>
  <c r="BN334" i="31" s="1"/>
  <c r="BO334" i="31" s="1"/>
  <c r="BP334" i="31" s="1"/>
  <c r="BQ334" i="31" s="1"/>
  <c r="BR334" i="31" s="1"/>
  <c r="BS334" i="31" s="1"/>
  <c r="BT334" i="31" s="1"/>
  <c r="BU334" i="31" s="1"/>
  <c r="BV334" i="31" s="1"/>
  <c r="BW334" i="31" s="1"/>
  <c r="BX334" i="31" s="1"/>
  <c r="BY334" i="31" s="1"/>
  <c r="BZ334" i="31" s="1"/>
  <c r="CA334" i="31" s="1"/>
  <c r="CB334" i="31" s="1"/>
  <c r="CC334" i="31" s="1"/>
  <c r="CD334" i="31" s="1"/>
  <c r="CE334" i="31" s="1"/>
  <c r="CF334" i="31" s="1"/>
  <c r="CG334" i="31" s="1"/>
  <c r="CH334" i="31" s="1"/>
  <c r="CI334" i="31" s="1"/>
  <c r="CJ334" i="31" s="1"/>
  <c r="CK334" i="31" s="1"/>
  <c r="CL334" i="31" s="1"/>
  <c r="CM334" i="31" s="1"/>
  <c r="CN334" i="31" s="1"/>
  <c r="CO334" i="31" s="1"/>
  <c r="CP334" i="31" s="1"/>
  <c r="CQ334" i="31" s="1"/>
  <c r="CR334" i="31" s="1"/>
  <c r="CS334" i="31" s="1"/>
  <c r="CT334" i="31" s="1"/>
  <c r="CU334" i="31" s="1"/>
  <c r="CV334" i="31" s="1"/>
  <c r="CW334" i="31" s="1"/>
  <c r="CX334" i="31" s="1"/>
  <c r="CY334" i="31" s="1"/>
  <c r="CZ334" i="31" s="1"/>
  <c r="DA334" i="31" s="1"/>
  <c r="DB334" i="31" s="1"/>
  <c r="DC334" i="31" s="1"/>
  <c r="DD334" i="31" s="1"/>
  <c r="DE334" i="31" s="1"/>
  <c r="DF334" i="31" s="1"/>
  <c r="DG334" i="31" s="1"/>
  <c r="DH334" i="31" s="1"/>
  <c r="DI334" i="31" s="1"/>
  <c r="DJ334" i="31" s="1"/>
  <c r="DK334" i="31" s="1"/>
  <c r="DL334" i="31" s="1"/>
  <c r="DM334" i="31" s="1"/>
  <c r="DN334" i="31" s="1"/>
  <c r="DO334" i="31" s="1"/>
  <c r="DP334" i="31" s="1"/>
  <c r="DQ334" i="31" s="1"/>
  <c r="DR334" i="31" s="1"/>
  <c r="DS334" i="31" s="1"/>
  <c r="DT334" i="31" s="1"/>
  <c r="DU334" i="31" s="1"/>
  <c r="DV334" i="31" s="1"/>
  <c r="DW334" i="31" s="1"/>
  <c r="DX334" i="31" s="1"/>
  <c r="DY334" i="31" s="1"/>
  <c r="DZ334" i="31" s="1"/>
  <c r="EA334" i="31" s="1"/>
  <c r="EB334" i="31" s="1"/>
  <c r="EC334" i="31" s="1"/>
  <c r="ED334" i="31" s="1"/>
  <c r="EE334" i="31" s="1"/>
  <c r="EF334" i="31" s="1"/>
  <c r="EG334" i="31" s="1"/>
  <c r="EH334" i="31" s="1"/>
  <c r="EI334" i="31" s="1"/>
  <c r="EJ334" i="31" s="1"/>
  <c r="EK334" i="31" s="1"/>
  <c r="EL334" i="31" s="1"/>
  <c r="EM334" i="31" s="1"/>
  <c r="EN334" i="31" s="1"/>
  <c r="EO334" i="31" s="1"/>
  <c r="EP334" i="31" s="1"/>
  <c r="EQ334" i="31" s="1"/>
  <c r="ER334" i="31" s="1"/>
  <c r="ES334" i="31" s="1"/>
  <c r="ET334" i="31" s="1"/>
  <c r="EU334" i="31" s="1"/>
  <c r="EV334" i="31" s="1"/>
  <c r="EW334" i="31" s="1"/>
  <c r="EX334" i="31" s="1"/>
  <c r="EY334" i="31" s="1"/>
  <c r="EZ334" i="31" s="1"/>
  <c r="FA334" i="31" s="1"/>
  <c r="FB334" i="31" s="1"/>
  <c r="FC334" i="31" s="1"/>
  <c r="FD334" i="31" s="1"/>
  <c r="FE334" i="31" s="1"/>
  <c r="FF334" i="31" s="1"/>
  <c r="FG334" i="31" s="1"/>
  <c r="FH334" i="31" s="1"/>
  <c r="FI334" i="31" s="1"/>
  <c r="FJ334" i="31" s="1"/>
  <c r="FK334" i="31" s="1"/>
  <c r="FL334" i="31" s="1"/>
  <c r="FM334" i="31" s="1"/>
  <c r="FN334" i="31" s="1"/>
  <c r="FO334" i="31" s="1"/>
  <c r="FP334" i="31" s="1"/>
  <c r="FQ334" i="31" s="1"/>
  <c r="FR334" i="31" s="1"/>
  <c r="FS334" i="31" s="1"/>
  <c r="FT334" i="31" s="1"/>
  <c r="FU334" i="31" s="1"/>
  <c r="FV334" i="31" s="1"/>
  <c r="FW334" i="31" s="1"/>
  <c r="FX334" i="31" s="1"/>
  <c r="FY334" i="31" s="1"/>
  <c r="FZ334" i="31" s="1"/>
  <c r="GA334" i="31" s="1"/>
  <c r="GB334" i="31" s="1"/>
  <c r="GC334" i="31" s="1"/>
  <c r="GD334" i="31" s="1"/>
  <c r="GE334" i="31" s="1"/>
  <c r="GF334" i="31" s="1"/>
  <c r="GG334" i="31" s="1"/>
  <c r="GH334" i="31" s="1"/>
  <c r="GI334" i="31" s="1"/>
  <c r="GJ334" i="31" s="1"/>
  <c r="GL334" i="31" s="1"/>
  <c r="GM334" i="31" s="1"/>
  <c r="GN334" i="31" s="1"/>
  <c r="GO334" i="31" s="1"/>
  <c r="GP334" i="31" s="1"/>
  <c r="GQ334" i="31" s="1"/>
  <c r="GR334" i="31" s="1"/>
  <c r="AE335" i="31"/>
  <c r="AF335" i="31" s="1"/>
  <c r="AG335" i="31" s="1"/>
  <c r="AH335" i="31" s="1"/>
  <c r="AI335" i="31" s="1"/>
  <c r="AJ335" i="31" s="1"/>
  <c r="AK335" i="31" s="1"/>
  <c r="AL335" i="31" s="1"/>
  <c r="AM335" i="31" s="1"/>
  <c r="AN335" i="31" s="1"/>
  <c r="AO335" i="31" s="1"/>
  <c r="AP335" i="31" s="1"/>
  <c r="AQ335" i="31" s="1"/>
  <c r="AR335" i="31" s="1"/>
  <c r="AS335" i="31" s="1"/>
  <c r="AT335" i="31" s="1"/>
  <c r="AU335" i="31" s="1"/>
  <c r="AV335" i="31" s="1"/>
  <c r="AW335" i="31" s="1"/>
  <c r="AX335" i="31" s="1"/>
  <c r="AY335" i="31" s="1"/>
  <c r="AZ335" i="31" s="1"/>
  <c r="BA335" i="31" s="1"/>
  <c r="BB335" i="31" s="1"/>
  <c r="BC335" i="31" s="1"/>
  <c r="BD335" i="31" s="1"/>
  <c r="BE335" i="31" s="1"/>
  <c r="BF335" i="31" s="1"/>
  <c r="BG335" i="31" s="1"/>
  <c r="BH335" i="31" s="1"/>
  <c r="BI335" i="31" s="1"/>
  <c r="BJ335" i="31" s="1"/>
  <c r="BK335" i="31" s="1"/>
  <c r="BL335" i="31" s="1"/>
  <c r="BM335" i="31" s="1"/>
  <c r="BN335" i="31" s="1"/>
  <c r="BO335" i="31" s="1"/>
  <c r="BP335" i="31" s="1"/>
  <c r="BQ335" i="31" s="1"/>
  <c r="BR335" i="31" s="1"/>
  <c r="BS335" i="31" s="1"/>
  <c r="BT335" i="31" s="1"/>
  <c r="BU335" i="31" s="1"/>
  <c r="BV335" i="31" s="1"/>
  <c r="BW335" i="31" s="1"/>
  <c r="BX335" i="31" s="1"/>
  <c r="BY335" i="31" s="1"/>
  <c r="BZ335" i="31" s="1"/>
  <c r="CA335" i="31" s="1"/>
  <c r="CB335" i="31" s="1"/>
  <c r="CC335" i="31" s="1"/>
  <c r="CD335" i="31" s="1"/>
  <c r="CE335" i="31" s="1"/>
  <c r="CF335" i="31" s="1"/>
  <c r="CG335" i="31" s="1"/>
  <c r="CH335" i="31" s="1"/>
  <c r="CI335" i="31" s="1"/>
  <c r="CJ335" i="31" s="1"/>
  <c r="CK335" i="31" s="1"/>
  <c r="CL335" i="31" s="1"/>
  <c r="CM335" i="31" s="1"/>
  <c r="CN335" i="31" s="1"/>
  <c r="CO335" i="31" s="1"/>
  <c r="CP335" i="31" s="1"/>
  <c r="CQ335" i="31" s="1"/>
  <c r="CR335" i="31" s="1"/>
  <c r="CS335" i="31" s="1"/>
  <c r="CT335" i="31" s="1"/>
  <c r="CU335" i="31" s="1"/>
  <c r="CV335" i="31" s="1"/>
  <c r="CW335" i="31" s="1"/>
  <c r="CX335" i="31" s="1"/>
  <c r="CY335" i="31" s="1"/>
  <c r="CZ335" i="31" s="1"/>
  <c r="DA335" i="31" s="1"/>
  <c r="DB335" i="31" s="1"/>
  <c r="DC335" i="31" s="1"/>
  <c r="DD335" i="31" s="1"/>
  <c r="DE335" i="31" s="1"/>
  <c r="DF335" i="31" s="1"/>
  <c r="DG335" i="31" s="1"/>
  <c r="DH335" i="31" s="1"/>
  <c r="DI335" i="31" s="1"/>
  <c r="DJ335" i="31" s="1"/>
  <c r="DK335" i="31" s="1"/>
  <c r="DL335" i="31" s="1"/>
  <c r="DM335" i="31" s="1"/>
  <c r="DN335" i="31" s="1"/>
  <c r="DO335" i="31" s="1"/>
  <c r="DP335" i="31" s="1"/>
  <c r="DQ335" i="31" s="1"/>
  <c r="DR335" i="31" s="1"/>
  <c r="DS335" i="31" s="1"/>
  <c r="DT335" i="31" s="1"/>
  <c r="DU335" i="31" s="1"/>
  <c r="DV335" i="31" s="1"/>
  <c r="DW335" i="31" s="1"/>
  <c r="DX335" i="31" s="1"/>
  <c r="DY335" i="31" s="1"/>
  <c r="DZ335" i="31" s="1"/>
  <c r="EA335" i="31" s="1"/>
  <c r="EB335" i="31" s="1"/>
  <c r="EC335" i="31" s="1"/>
  <c r="ED335" i="31" s="1"/>
  <c r="EF335" i="31" s="1"/>
  <c r="EG335" i="31" s="1"/>
  <c r="EH335" i="31" s="1"/>
  <c r="EI335" i="31" s="1"/>
  <c r="EJ335" i="31" s="1"/>
  <c r="EK335" i="31" s="1"/>
  <c r="EL335" i="31" s="1"/>
  <c r="EM335" i="31" s="1"/>
  <c r="EN335" i="31" s="1"/>
  <c r="EO335" i="31" s="1"/>
  <c r="EP335" i="31" s="1"/>
  <c r="EQ335" i="31" s="1"/>
  <c r="ER335" i="31" s="1"/>
  <c r="ES335" i="31" s="1"/>
  <c r="ET335" i="31" s="1"/>
  <c r="EU335" i="31" s="1"/>
  <c r="EV335" i="31" s="1"/>
  <c r="EW335" i="31" s="1"/>
  <c r="EX335" i="31" s="1"/>
  <c r="EY335" i="31" s="1"/>
  <c r="EZ335" i="31" s="1"/>
  <c r="FA335" i="31" s="1"/>
  <c r="FB335" i="31" s="1"/>
  <c r="FC335" i="31" s="1"/>
  <c r="FD335" i="31" s="1"/>
  <c r="FE335" i="31" s="1"/>
  <c r="FF335" i="31" s="1"/>
  <c r="FG335" i="31" s="1"/>
  <c r="FH335" i="31" s="1"/>
  <c r="FI335" i="31" s="1"/>
  <c r="FJ335" i="31" s="1"/>
  <c r="FK335" i="31" s="1"/>
  <c r="FL335" i="31" s="1"/>
  <c r="FM335" i="31" s="1"/>
  <c r="FN335" i="31" s="1"/>
  <c r="FO335" i="31" s="1"/>
  <c r="FP335" i="31" s="1"/>
  <c r="FQ335" i="31" s="1"/>
  <c r="FR335" i="31" s="1"/>
  <c r="FS335" i="31" s="1"/>
  <c r="FT335" i="31" s="1"/>
  <c r="FU335" i="31" s="1"/>
  <c r="FV335" i="31" s="1"/>
  <c r="FW335" i="31" s="1"/>
  <c r="FX335" i="31" s="1"/>
  <c r="FY335" i="31" s="1"/>
  <c r="FZ335" i="31" s="1"/>
  <c r="GA335" i="31" s="1"/>
  <c r="GB335" i="31" s="1"/>
  <c r="GC335" i="31" s="1"/>
  <c r="GD335" i="31" s="1"/>
  <c r="GE335" i="31" s="1"/>
  <c r="GF335" i="31" s="1"/>
  <c r="GG335" i="31" s="1"/>
  <c r="GH335" i="31" s="1"/>
  <c r="GI335" i="31" s="1"/>
  <c r="GJ335" i="31" s="1"/>
  <c r="GK335" i="31" s="1"/>
  <c r="GL335" i="31" s="1"/>
  <c r="AE336" i="31"/>
  <c r="AF336" i="31" s="1"/>
  <c r="AG336" i="31" s="1"/>
  <c r="AH336" i="31" s="1"/>
  <c r="AI336" i="31" s="1"/>
  <c r="AJ336" i="31" s="1"/>
  <c r="AK336" i="31" s="1"/>
  <c r="AL336" i="31" s="1"/>
  <c r="AM336" i="31" s="1"/>
  <c r="AN336" i="31" s="1"/>
  <c r="AO336" i="31" s="1"/>
  <c r="AP336" i="31" s="1"/>
  <c r="AQ336" i="31" s="1"/>
  <c r="AR336" i="31" s="1"/>
  <c r="AS336" i="31" s="1"/>
  <c r="AT336" i="31" s="1"/>
  <c r="AU336" i="31" s="1"/>
  <c r="AV336" i="31" s="1"/>
  <c r="AW336" i="31" s="1"/>
  <c r="AX336" i="31" s="1"/>
  <c r="AY336" i="31" s="1"/>
  <c r="AZ336" i="31" s="1"/>
  <c r="BA336" i="31" s="1"/>
  <c r="BB336" i="31" s="1"/>
  <c r="BC336" i="31" s="1"/>
  <c r="BD336" i="31" s="1"/>
  <c r="BE336" i="31" s="1"/>
  <c r="BF336" i="31" s="1"/>
  <c r="BG336" i="31" s="1"/>
  <c r="BH336" i="31" s="1"/>
  <c r="BI336" i="31" s="1"/>
  <c r="BJ336" i="31" s="1"/>
  <c r="BK336" i="31" s="1"/>
  <c r="BL336" i="31" s="1"/>
  <c r="BM336" i="31" s="1"/>
  <c r="BN336" i="31" s="1"/>
  <c r="BO336" i="31" s="1"/>
  <c r="BP336" i="31" s="1"/>
  <c r="BQ336" i="31" s="1"/>
  <c r="BR336" i="31" s="1"/>
  <c r="BS336" i="31" s="1"/>
  <c r="BT336" i="31" s="1"/>
  <c r="BU336" i="31" s="1"/>
  <c r="BV336" i="31" s="1"/>
  <c r="BW336" i="31" s="1"/>
  <c r="BX336" i="31" s="1"/>
  <c r="BY336" i="31" s="1"/>
  <c r="BZ336" i="31" s="1"/>
  <c r="CA336" i="31" s="1"/>
  <c r="CB336" i="31" s="1"/>
  <c r="CC336" i="31" s="1"/>
  <c r="CD336" i="31" s="1"/>
  <c r="CE336" i="31" s="1"/>
  <c r="CF336" i="31" s="1"/>
  <c r="CG336" i="31" s="1"/>
  <c r="CH336" i="31" s="1"/>
  <c r="CI336" i="31" s="1"/>
  <c r="CJ336" i="31" s="1"/>
  <c r="CK336" i="31" s="1"/>
  <c r="CL336" i="31" s="1"/>
  <c r="CM336" i="31" s="1"/>
  <c r="CN336" i="31" s="1"/>
  <c r="CO336" i="31" s="1"/>
  <c r="CP336" i="31" s="1"/>
  <c r="CQ336" i="31" s="1"/>
  <c r="CR336" i="31" s="1"/>
  <c r="CS336" i="31" s="1"/>
  <c r="CT336" i="31" s="1"/>
  <c r="CU336" i="31" s="1"/>
  <c r="CV336" i="31" s="1"/>
  <c r="CW336" i="31" s="1"/>
  <c r="CX336" i="31" s="1"/>
  <c r="CY336" i="31" s="1"/>
  <c r="CZ336" i="31" s="1"/>
  <c r="DA336" i="31" s="1"/>
  <c r="DB336" i="31" s="1"/>
  <c r="DC336" i="31" s="1"/>
  <c r="DD336" i="31" s="1"/>
  <c r="DE336" i="31" s="1"/>
  <c r="DF336" i="31" s="1"/>
  <c r="DG336" i="31" s="1"/>
  <c r="DH336" i="31" s="1"/>
  <c r="DI336" i="31" s="1"/>
  <c r="DJ336" i="31" s="1"/>
  <c r="DK336" i="31" s="1"/>
  <c r="DL336" i="31" s="1"/>
  <c r="DM336" i="31" s="1"/>
  <c r="DN336" i="31" s="1"/>
  <c r="DO336" i="31" s="1"/>
  <c r="DP336" i="31" s="1"/>
  <c r="DQ336" i="31" s="1"/>
  <c r="DR336" i="31" s="1"/>
  <c r="DS336" i="31" s="1"/>
  <c r="DT336" i="31" s="1"/>
  <c r="DU336" i="31" s="1"/>
  <c r="DV336" i="31" s="1"/>
  <c r="DW336" i="31" s="1"/>
  <c r="DX336" i="31" s="1"/>
  <c r="DY336" i="31" s="1"/>
  <c r="DZ336" i="31" s="1"/>
  <c r="EA336" i="31" s="1"/>
  <c r="EB336" i="31" s="1"/>
  <c r="EC336" i="31" s="1"/>
  <c r="ED336" i="31" s="1"/>
  <c r="EF336" i="31" s="1"/>
  <c r="EG336" i="31" s="1"/>
  <c r="EH336" i="31" s="1"/>
  <c r="EI336" i="31" s="1"/>
  <c r="EJ336" i="31" s="1"/>
  <c r="EK336" i="31" s="1"/>
  <c r="EL336" i="31" s="1"/>
  <c r="EM336" i="31" s="1"/>
  <c r="EN336" i="31" s="1"/>
  <c r="EO336" i="31" s="1"/>
  <c r="EP336" i="31" s="1"/>
  <c r="EQ336" i="31" s="1"/>
  <c r="ER336" i="31" s="1"/>
  <c r="ES336" i="31" s="1"/>
  <c r="ET336" i="31" s="1"/>
  <c r="EU336" i="31" s="1"/>
  <c r="EV336" i="31" s="1"/>
  <c r="EW336" i="31" s="1"/>
  <c r="EX336" i="31" s="1"/>
  <c r="EY336" i="31" s="1"/>
  <c r="EZ336" i="31" s="1"/>
  <c r="FA336" i="31" s="1"/>
  <c r="FB336" i="31" s="1"/>
  <c r="FC336" i="31" s="1"/>
  <c r="FD336" i="31" s="1"/>
  <c r="FE336" i="31" s="1"/>
  <c r="FF336" i="31" s="1"/>
  <c r="FG336" i="31" s="1"/>
  <c r="FH336" i="31" s="1"/>
  <c r="FI336" i="31" s="1"/>
  <c r="FJ336" i="31" s="1"/>
  <c r="FK336" i="31" s="1"/>
  <c r="FL336" i="31" s="1"/>
  <c r="FM336" i="31" s="1"/>
  <c r="FN336" i="31" s="1"/>
  <c r="FO336" i="31" s="1"/>
  <c r="FP336" i="31" s="1"/>
  <c r="FQ336" i="31" s="1"/>
  <c r="FR336" i="31" s="1"/>
  <c r="FS336" i="31" s="1"/>
  <c r="FT336" i="31" s="1"/>
  <c r="FU336" i="31" s="1"/>
  <c r="FV336" i="31" s="1"/>
  <c r="FW336" i="31" s="1"/>
  <c r="FX336" i="31" s="1"/>
  <c r="FY336" i="31" s="1"/>
  <c r="FZ336" i="31" s="1"/>
  <c r="GA336" i="31" s="1"/>
  <c r="GB336" i="31" s="1"/>
  <c r="GC336" i="31" s="1"/>
  <c r="GD336" i="31" s="1"/>
  <c r="GE336" i="31" s="1"/>
  <c r="GF336" i="31" s="1"/>
  <c r="GG336" i="31" s="1"/>
  <c r="GH336" i="31" s="1"/>
  <c r="GI336" i="31" s="1"/>
  <c r="GJ336" i="31" s="1"/>
  <c r="GK336" i="31" s="1"/>
  <c r="GL336" i="31" s="1"/>
  <c r="AE337" i="31"/>
  <c r="AF337" i="31" s="1"/>
  <c r="AG337" i="31" s="1"/>
  <c r="AH337" i="31" s="1"/>
  <c r="AI337" i="31" s="1"/>
  <c r="AJ337" i="31" s="1"/>
  <c r="AK337" i="31" s="1"/>
  <c r="AL337" i="31" s="1"/>
  <c r="AM337" i="31" s="1"/>
  <c r="AN337" i="31" s="1"/>
  <c r="AO337" i="31" s="1"/>
  <c r="AP337" i="31" s="1"/>
  <c r="AQ337" i="31" s="1"/>
  <c r="AR337" i="31" s="1"/>
  <c r="AS337" i="31" s="1"/>
  <c r="AT337" i="31" s="1"/>
  <c r="AU337" i="31" s="1"/>
  <c r="AV337" i="31" s="1"/>
  <c r="AW337" i="31" s="1"/>
  <c r="AX337" i="31" s="1"/>
  <c r="AY337" i="31" s="1"/>
  <c r="AZ337" i="31" s="1"/>
  <c r="BA337" i="31" s="1"/>
  <c r="BB337" i="31" s="1"/>
  <c r="BC337" i="31" s="1"/>
  <c r="BD337" i="31" s="1"/>
  <c r="BE337" i="31" s="1"/>
  <c r="BF337" i="31" s="1"/>
  <c r="BG337" i="31" s="1"/>
  <c r="BH337" i="31" s="1"/>
  <c r="BI337" i="31" s="1"/>
  <c r="BJ337" i="31" s="1"/>
  <c r="BK337" i="31" s="1"/>
  <c r="BL337" i="31" s="1"/>
  <c r="BM337" i="31" s="1"/>
  <c r="BN337" i="31" s="1"/>
  <c r="BO337" i="31" s="1"/>
  <c r="BP337" i="31" s="1"/>
  <c r="BQ337" i="31" s="1"/>
  <c r="BR337" i="31" s="1"/>
  <c r="BS337" i="31" s="1"/>
  <c r="BT337" i="31" s="1"/>
  <c r="BU337" i="31" s="1"/>
  <c r="BV337" i="31" s="1"/>
  <c r="BW337" i="31" s="1"/>
  <c r="BX337" i="31" s="1"/>
  <c r="BY337" i="31" s="1"/>
  <c r="BZ337" i="31" s="1"/>
  <c r="CA337" i="31" s="1"/>
  <c r="CB337" i="31" s="1"/>
  <c r="CC337" i="31" s="1"/>
  <c r="CD337" i="31" s="1"/>
  <c r="CE337" i="31" s="1"/>
  <c r="CF337" i="31" s="1"/>
  <c r="CG337" i="31" s="1"/>
  <c r="CH337" i="31" s="1"/>
  <c r="CI337" i="31" s="1"/>
  <c r="CJ337" i="31" s="1"/>
  <c r="CK337" i="31" s="1"/>
  <c r="CL337" i="31" s="1"/>
  <c r="CM337" i="31" s="1"/>
  <c r="CN337" i="31" s="1"/>
  <c r="CO337" i="31" s="1"/>
  <c r="CP337" i="31" s="1"/>
  <c r="CQ337" i="31" s="1"/>
  <c r="CR337" i="31" s="1"/>
  <c r="CS337" i="31" s="1"/>
  <c r="CT337" i="31" s="1"/>
  <c r="CU337" i="31" s="1"/>
  <c r="CV337" i="31" s="1"/>
  <c r="CW337" i="31" s="1"/>
  <c r="CX337" i="31" s="1"/>
  <c r="CY337" i="31" s="1"/>
  <c r="CZ337" i="31" s="1"/>
  <c r="DA337" i="31" s="1"/>
  <c r="DB337" i="31" s="1"/>
  <c r="DC337" i="31" s="1"/>
  <c r="DD337" i="31" s="1"/>
  <c r="DE337" i="31" s="1"/>
  <c r="DF337" i="31" s="1"/>
  <c r="DG337" i="31" s="1"/>
  <c r="DH337" i="31" s="1"/>
  <c r="DI337" i="31" s="1"/>
  <c r="DJ337" i="31" s="1"/>
  <c r="DK337" i="31" s="1"/>
  <c r="DL337" i="31" s="1"/>
  <c r="DM337" i="31" s="1"/>
  <c r="DN337" i="31" s="1"/>
  <c r="DO337" i="31" s="1"/>
  <c r="DP337" i="31" s="1"/>
  <c r="DQ337" i="31" s="1"/>
  <c r="DR337" i="31" s="1"/>
  <c r="DS337" i="31" s="1"/>
  <c r="DT337" i="31" s="1"/>
  <c r="DU337" i="31" s="1"/>
  <c r="DV337" i="31" s="1"/>
  <c r="DW337" i="31" s="1"/>
  <c r="DX337" i="31" s="1"/>
  <c r="DY337" i="31" s="1"/>
  <c r="DZ337" i="31" s="1"/>
  <c r="EA337" i="31" s="1"/>
  <c r="EB337" i="31" s="1"/>
  <c r="EC337" i="31" s="1"/>
  <c r="ED337" i="31" s="1"/>
  <c r="EE337" i="31" s="1"/>
  <c r="EF337" i="31" s="1"/>
  <c r="EG337" i="31" s="1"/>
  <c r="EH337" i="31" s="1"/>
  <c r="EI337" i="31" s="1"/>
  <c r="EJ337" i="31" s="1"/>
  <c r="EK337" i="31" s="1"/>
  <c r="EL337" i="31" s="1"/>
  <c r="EM337" i="31" s="1"/>
  <c r="EN337" i="31" s="1"/>
  <c r="EO337" i="31" s="1"/>
  <c r="EP337" i="31" s="1"/>
  <c r="EQ337" i="31" s="1"/>
  <c r="ER337" i="31" s="1"/>
  <c r="ES337" i="31" s="1"/>
  <c r="ET337" i="31" s="1"/>
  <c r="EU337" i="31" s="1"/>
  <c r="EV337" i="31" s="1"/>
  <c r="EW337" i="31" s="1"/>
  <c r="EX337" i="31" s="1"/>
  <c r="EY337" i="31" s="1"/>
  <c r="EZ337" i="31" s="1"/>
  <c r="FA337" i="31" s="1"/>
  <c r="FB337" i="31" s="1"/>
  <c r="FC337" i="31" s="1"/>
  <c r="FD337" i="31" s="1"/>
  <c r="FE337" i="31" s="1"/>
  <c r="FF337" i="31" s="1"/>
  <c r="FG337" i="31" s="1"/>
  <c r="FH337" i="31" s="1"/>
  <c r="FI337" i="31" s="1"/>
  <c r="FJ337" i="31" s="1"/>
  <c r="FK337" i="31" s="1"/>
  <c r="FL337" i="31" s="1"/>
  <c r="FM337" i="31" s="1"/>
  <c r="FN337" i="31" s="1"/>
  <c r="FO337" i="31" s="1"/>
  <c r="FP337" i="31" s="1"/>
  <c r="FQ337" i="31" s="1"/>
  <c r="FR337" i="31" s="1"/>
  <c r="FS337" i="31" s="1"/>
  <c r="FT337" i="31" s="1"/>
  <c r="FU337" i="31" s="1"/>
  <c r="FV337" i="31" s="1"/>
  <c r="FW337" i="31" s="1"/>
  <c r="FX337" i="31" s="1"/>
  <c r="FY337" i="31" s="1"/>
  <c r="FZ337" i="31" s="1"/>
  <c r="GA337" i="31" s="1"/>
  <c r="GB337" i="31" s="1"/>
  <c r="GC337" i="31" s="1"/>
  <c r="GD337" i="31" s="1"/>
  <c r="GE337" i="31" s="1"/>
  <c r="GF337" i="31" s="1"/>
  <c r="GG337" i="31" s="1"/>
  <c r="GH337" i="31" s="1"/>
  <c r="GI337" i="31" s="1"/>
  <c r="GJ337" i="31" s="1"/>
  <c r="GK337" i="31" s="1"/>
  <c r="GL337" i="31" s="1"/>
  <c r="GM337" i="31" s="1"/>
  <c r="GN337" i="31" s="1"/>
  <c r="GO337" i="31" s="1"/>
  <c r="GP337" i="31" s="1"/>
  <c r="GQ337" i="31" s="1"/>
  <c r="GR337" i="31" s="1"/>
  <c r="AE338" i="31"/>
  <c r="AF338" i="31" s="1"/>
  <c r="AG338" i="31" s="1"/>
  <c r="AH338" i="31" s="1"/>
  <c r="AI338" i="31" s="1"/>
  <c r="AJ338" i="31" s="1"/>
  <c r="AK338" i="31" s="1"/>
  <c r="AL338" i="31" s="1"/>
  <c r="AM338" i="31" s="1"/>
  <c r="AN338" i="31" s="1"/>
  <c r="AO338" i="31" s="1"/>
  <c r="AP338" i="31" s="1"/>
  <c r="AQ338" i="31" s="1"/>
  <c r="AR338" i="31" s="1"/>
  <c r="AS338" i="31" s="1"/>
  <c r="AT338" i="31" s="1"/>
  <c r="AU338" i="31" s="1"/>
  <c r="AV338" i="31" s="1"/>
  <c r="AW338" i="31" s="1"/>
  <c r="AX338" i="31" s="1"/>
  <c r="AY338" i="31" s="1"/>
  <c r="AZ338" i="31" s="1"/>
  <c r="BA338" i="31" s="1"/>
  <c r="BB338" i="31" s="1"/>
  <c r="BC338" i="31" s="1"/>
  <c r="BD338" i="31" s="1"/>
  <c r="BE338" i="31" s="1"/>
  <c r="BF338" i="31" s="1"/>
  <c r="BG338" i="31" s="1"/>
  <c r="BH338" i="31" s="1"/>
  <c r="BI338" i="31" s="1"/>
  <c r="BJ338" i="31" s="1"/>
  <c r="BK338" i="31" s="1"/>
  <c r="BL338" i="31" s="1"/>
  <c r="BM338" i="31" s="1"/>
  <c r="BN338" i="31" s="1"/>
  <c r="BO338" i="31" s="1"/>
  <c r="BP338" i="31" s="1"/>
  <c r="BQ338" i="31" s="1"/>
  <c r="BR338" i="31" s="1"/>
  <c r="BS338" i="31" s="1"/>
  <c r="BT338" i="31" s="1"/>
  <c r="BU338" i="31" s="1"/>
  <c r="BV338" i="31" s="1"/>
  <c r="BW338" i="31" s="1"/>
  <c r="BX338" i="31" s="1"/>
  <c r="BY338" i="31" s="1"/>
  <c r="BZ338" i="31" s="1"/>
  <c r="CA338" i="31" s="1"/>
  <c r="CB338" i="31" s="1"/>
  <c r="CC338" i="31" s="1"/>
  <c r="CD338" i="31" s="1"/>
  <c r="CE338" i="31" s="1"/>
  <c r="CF338" i="31" s="1"/>
  <c r="CG338" i="31" s="1"/>
  <c r="CH338" i="31" s="1"/>
  <c r="CI338" i="31" s="1"/>
  <c r="CJ338" i="31" s="1"/>
  <c r="CK338" i="31" s="1"/>
  <c r="CL338" i="31" s="1"/>
  <c r="CM338" i="31" s="1"/>
  <c r="CN338" i="31" s="1"/>
  <c r="CO338" i="31" s="1"/>
  <c r="CP338" i="31" s="1"/>
  <c r="CQ338" i="31" s="1"/>
  <c r="CR338" i="31" s="1"/>
  <c r="CS338" i="31" s="1"/>
  <c r="CT338" i="31" s="1"/>
  <c r="CU338" i="31" s="1"/>
  <c r="CV338" i="31" s="1"/>
  <c r="CW338" i="31" s="1"/>
  <c r="CX338" i="31" s="1"/>
  <c r="CY338" i="31" s="1"/>
  <c r="CZ338" i="31" s="1"/>
  <c r="DA338" i="31" s="1"/>
  <c r="DB338" i="31" s="1"/>
  <c r="DC338" i="31" s="1"/>
  <c r="DD338" i="31" s="1"/>
  <c r="DE338" i="31" s="1"/>
  <c r="DF338" i="31" s="1"/>
  <c r="DG338" i="31" s="1"/>
  <c r="DH338" i="31" s="1"/>
  <c r="DI338" i="31" s="1"/>
  <c r="DJ338" i="31" s="1"/>
  <c r="DK338" i="31" s="1"/>
  <c r="DL338" i="31" s="1"/>
  <c r="DM338" i="31" s="1"/>
  <c r="DN338" i="31" s="1"/>
  <c r="DO338" i="31" s="1"/>
  <c r="DP338" i="31" s="1"/>
  <c r="DQ338" i="31" s="1"/>
  <c r="DR338" i="31" s="1"/>
  <c r="DS338" i="31" s="1"/>
  <c r="DT338" i="31" s="1"/>
  <c r="DU338" i="31" s="1"/>
  <c r="DV338" i="31" s="1"/>
  <c r="DW338" i="31" s="1"/>
  <c r="DX338" i="31" s="1"/>
  <c r="DY338" i="31" s="1"/>
  <c r="DZ338" i="31" s="1"/>
  <c r="EA338" i="31" s="1"/>
  <c r="EB338" i="31" s="1"/>
  <c r="EC338" i="31" s="1"/>
  <c r="ED338" i="31" s="1"/>
  <c r="EE338" i="31" s="1"/>
  <c r="EF338" i="31" s="1"/>
  <c r="EG338" i="31" s="1"/>
  <c r="EH338" i="31" s="1"/>
  <c r="EI338" i="31" s="1"/>
  <c r="EJ338" i="31" s="1"/>
  <c r="EK338" i="31" s="1"/>
  <c r="EL338" i="31" s="1"/>
  <c r="EM338" i="31" s="1"/>
  <c r="EN338" i="31" s="1"/>
  <c r="EO338" i="31" s="1"/>
  <c r="EP338" i="31" s="1"/>
  <c r="EQ338" i="31" s="1"/>
  <c r="ER338" i="31" s="1"/>
  <c r="ES338" i="31" s="1"/>
  <c r="ET338" i="31" s="1"/>
  <c r="EU338" i="31" s="1"/>
  <c r="EV338" i="31" s="1"/>
  <c r="EW338" i="31" s="1"/>
  <c r="EX338" i="31" s="1"/>
  <c r="EY338" i="31" s="1"/>
  <c r="EZ338" i="31" s="1"/>
  <c r="FA338" i="31" s="1"/>
  <c r="FB338" i="31" s="1"/>
  <c r="FC338" i="31" s="1"/>
  <c r="FD338" i="31" s="1"/>
  <c r="FE338" i="31" s="1"/>
  <c r="FF338" i="31" s="1"/>
  <c r="FG338" i="31" s="1"/>
  <c r="FH338" i="31" s="1"/>
  <c r="FI338" i="31" s="1"/>
  <c r="FJ338" i="31" s="1"/>
  <c r="FK338" i="31" s="1"/>
  <c r="FL338" i="31" s="1"/>
  <c r="FM338" i="31" s="1"/>
  <c r="FN338" i="31" s="1"/>
  <c r="FO338" i="31" s="1"/>
  <c r="FP338" i="31" s="1"/>
  <c r="FQ338" i="31" s="1"/>
  <c r="FR338" i="31" s="1"/>
  <c r="FS338" i="31" s="1"/>
  <c r="FT338" i="31" s="1"/>
  <c r="FU338" i="31" s="1"/>
  <c r="FV338" i="31" s="1"/>
  <c r="FW338" i="31" s="1"/>
  <c r="FX338" i="31" s="1"/>
  <c r="FY338" i="31" s="1"/>
  <c r="FZ338" i="31" s="1"/>
  <c r="GA338" i="31" s="1"/>
  <c r="GB338" i="31" s="1"/>
  <c r="GC338" i="31" s="1"/>
  <c r="GD338" i="31" s="1"/>
  <c r="GE338" i="31" s="1"/>
  <c r="GF338" i="31" s="1"/>
  <c r="GG338" i="31" s="1"/>
  <c r="GH338" i="31" s="1"/>
  <c r="GI338" i="31" s="1"/>
  <c r="GJ338" i="31" s="1"/>
  <c r="GK338" i="31" s="1"/>
  <c r="GL338" i="31" s="1"/>
  <c r="GM338" i="31" s="1"/>
  <c r="GN338" i="31" s="1"/>
  <c r="GO338" i="31" s="1"/>
  <c r="GP338" i="31" s="1"/>
  <c r="GQ338" i="31" s="1"/>
  <c r="GR338" i="31" s="1"/>
  <c r="AE339" i="31"/>
  <c r="AF339" i="31" s="1"/>
  <c r="AG339" i="31" s="1"/>
  <c r="AH339" i="31" s="1"/>
  <c r="AI339" i="31" s="1"/>
  <c r="AJ339" i="31" s="1"/>
  <c r="AK339" i="31" s="1"/>
  <c r="AL339" i="31" s="1"/>
  <c r="AM339" i="31" s="1"/>
  <c r="AN339" i="31" s="1"/>
  <c r="AO339" i="31" s="1"/>
  <c r="AP339" i="31" s="1"/>
  <c r="AQ339" i="31" s="1"/>
  <c r="AR339" i="31" s="1"/>
  <c r="AS339" i="31" s="1"/>
  <c r="AT339" i="31" s="1"/>
  <c r="AU339" i="31" s="1"/>
  <c r="AV339" i="31" s="1"/>
  <c r="AW339" i="31" s="1"/>
  <c r="AX339" i="31" s="1"/>
  <c r="AY339" i="31" s="1"/>
  <c r="AZ339" i="31" s="1"/>
  <c r="BA339" i="31" s="1"/>
  <c r="BB339" i="31" s="1"/>
  <c r="BC339" i="31" s="1"/>
  <c r="BD339" i="31" s="1"/>
  <c r="BE339" i="31" s="1"/>
  <c r="BF339" i="31" s="1"/>
  <c r="BG339" i="31" s="1"/>
  <c r="BH339" i="31" s="1"/>
  <c r="BI339" i="31" s="1"/>
  <c r="BJ339" i="31" s="1"/>
  <c r="BK339" i="31" s="1"/>
  <c r="BL339" i="31" s="1"/>
  <c r="BM339" i="31" s="1"/>
  <c r="BN339" i="31" s="1"/>
  <c r="BO339" i="31" s="1"/>
  <c r="BP339" i="31" s="1"/>
  <c r="BQ339" i="31" s="1"/>
  <c r="BR339" i="31" s="1"/>
  <c r="BS339" i="31" s="1"/>
  <c r="BT339" i="31" s="1"/>
  <c r="BU339" i="31" s="1"/>
  <c r="BV339" i="31" s="1"/>
  <c r="BW339" i="31" s="1"/>
  <c r="BX339" i="31" s="1"/>
  <c r="BY339" i="31" s="1"/>
  <c r="BZ339" i="31" s="1"/>
  <c r="CA339" i="31" s="1"/>
  <c r="CB339" i="31" s="1"/>
  <c r="CC339" i="31" s="1"/>
  <c r="CD339" i="31" s="1"/>
  <c r="CE339" i="31" s="1"/>
  <c r="CF339" i="31" s="1"/>
  <c r="CG339" i="31" s="1"/>
  <c r="CH339" i="31" s="1"/>
  <c r="CI339" i="31" s="1"/>
  <c r="CJ339" i="31" s="1"/>
  <c r="CK339" i="31" s="1"/>
  <c r="CL339" i="31" s="1"/>
  <c r="CM339" i="31" s="1"/>
  <c r="CN339" i="31" s="1"/>
  <c r="CO339" i="31" s="1"/>
  <c r="CP339" i="31" s="1"/>
  <c r="CQ339" i="31" s="1"/>
  <c r="CR339" i="31" s="1"/>
  <c r="CS339" i="31" s="1"/>
  <c r="CT339" i="31" s="1"/>
  <c r="CU339" i="31" s="1"/>
  <c r="CV339" i="31" s="1"/>
  <c r="CW339" i="31" s="1"/>
  <c r="CX339" i="31" s="1"/>
  <c r="CY339" i="31" s="1"/>
  <c r="CZ339" i="31" s="1"/>
  <c r="DA339" i="31" s="1"/>
  <c r="DB339" i="31" s="1"/>
  <c r="DC339" i="31" s="1"/>
  <c r="DD339" i="31" s="1"/>
  <c r="DE339" i="31" s="1"/>
  <c r="DF339" i="31" s="1"/>
  <c r="DG339" i="31" s="1"/>
  <c r="DH339" i="31" s="1"/>
  <c r="DI339" i="31" s="1"/>
  <c r="DJ339" i="31" s="1"/>
  <c r="DK339" i="31" s="1"/>
  <c r="DL339" i="31" s="1"/>
  <c r="DM339" i="31" s="1"/>
  <c r="DN339" i="31" s="1"/>
  <c r="DO339" i="31" s="1"/>
  <c r="DP339" i="31" s="1"/>
  <c r="DQ339" i="31" s="1"/>
  <c r="DR339" i="31" s="1"/>
  <c r="DS339" i="31" s="1"/>
  <c r="DT339" i="31" s="1"/>
  <c r="DU339" i="31" s="1"/>
  <c r="DV339" i="31" s="1"/>
  <c r="DW339" i="31" s="1"/>
  <c r="DX339" i="31" s="1"/>
  <c r="DY339" i="31" s="1"/>
  <c r="DZ339" i="31" s="1"/>
  <c r="EA339" i="31" s="1"/>
  <c r="EB339" i="31" s="1"/>
  <c r="EC339" i="31" s="1"/>
  <c r="ED339" i="31" s="1"/>
  <c r="EE339" i="31" s="1"/>
  <c r="EF339" i="31" s="1"/>
  <c r="EG339" i="31" s="1"/>
  <c r="EH339" i="31" s="1"/>
  <c r="EI339" i="31" s="1"/>
  <c r="EJ339" i="31" s="1"/>
  <c r="EK339" i="31" s="1"/>
  <c r="EL339" i="31" s="1"/>
  <c r="EM339" i="31" s="1"/>
  <c r="EN339" i="31" s="1"/>
  <c r="EO339" i="31" s="1"/>
  <c r="EP339" i="31" s="1"/>
  <c r="EQ339" i="31" s="1"/>
  <c r="ER339" i="31" s="1"/>
  <c r="ES339" i="31" s="1"/>
  <c r="ET339" i="31" s="1"/>
  <c r="EU339" i="31" s="1"/>
  <c r="EV339" i="31" s="1"/>
  <c r="EW339" i="31" s="1"/>
  <c r="EX339" i="31" s="1"/>
  <c r="EY339" i="31" s="1"/>
  <c r="EZ339" i="31" s="1"/>
  <c r="FA339" i="31" s="1"/>
  <c r="FB339" i="31" s="1"/>
  <c r="FC339" i="31" s="1"/>
  <c r="FD339" i="31" s="1"/>
  <c r="FE339" i="31" s="1"/>
  <c r="FF339" i="31" s="1"/>
  <c r="FG339" i="31" s="1"/>
  <c r="FH339" i="31" s="1"/>
  <c r="FI339" i="31" s="1"/>
  <c r="FJ339" i="31" s="1"/>
  <c r="FK339" i="31" s="1"/>
  <c r="FL339" i="31" s="1"/>
  <c r="FM339" i="31" s="1"/>
  <c r="FN339" i="31" s="1"/>
  <c r="FO339" i="31" s="1"/>
  <c r="FP339" i="31" s="1"/>
  <c r="FQ339" i="31" s="1"/>
  <c r="FR339" i="31" s="1"/>
  <c r="FS339" i="31" s="1"/>
  <c r="FT339" i="31" s="1"/>
  <c r="FU339" i="31" s="1"/>
  <c r="FV339" i="31" s="1"/>
  <c r="FW339" i="31" s="1"/>
  <c r="FX339" i="31" s="1"/>
  <c r="FY339" i="31" s="1"/>
  <c r="FZ339" i="31" s="1"/>
  <c r="GA339" i="31" s="1"/>
  <c r="GB339" i="31" s="1"/>
  <c r="GC339" i="31" s="1"/>
  <c r="GD339" i="31" s="1"/>
  <c r="GE339" i="31" s="1"/>
  <c r="GF339" i="31" s="1"/>
  <c r="GG339" i="31" s="1"/>
  <c r="GH339" i="31" s="1"/>
  <c r="GI339" i="31" s="1"/>
  <c r="GJ339" i="31" s="1"/>
  <c r="GK339" i="31" s="1"/>
  <c r="GL339" i="31" s="1"/>
  <c r="GM339" i="31" s="1"/>
  <c r="GN339" i="31" s="1"/>
  <c r="GO339" i="31" s="1"/>
  <c r="GP339" i="31" s="1"/>
  <c r="GQ339" i="31" s="1"/>
  <c r="GR339" i="31" s="1"/>
  <c r="AE340" i="31"/>
  <c r="AF340" i="31" s="1"/>
  <c r="AG340" i="31" s="1"/>
  <c r="AH340" i="31" s="1"/>
  <c r="AI340" i="31" s="1"/>
  <c r="AJ340" i="31" s="1"/>
  <c r="AK340" i="31" s="1"/>
  <c r="AL340" i="31" s="1"/>
  <c r="AM340" i="31" s="1"/>
  <c r="AN340" i="31" s="1"/>
  <c r="AO340" i="31" s="1"/>
  <c r="AP340" i="31" s="1"/>
  <c r="AQ340" i="31" s="1"/>
  <c r="AR340" i="31" s="1"/>
  <c r="AS340" i="31" s="1"/>
  <c r="AT340" i="31" s="1"/>
  <c r="AU340" i="31" s="1"/>
  <c r="AV340" i="31" s="1"/>
  <c r="AW340" i="31" s="1"/>
  <c r="AX340" i="31" s="1"/>
  <c r="AY340" i="31" s="1"/>
  <c r="AZ340" i="31" s="1"/>
  <c r="BA340" i="31" s="1"/>
  <c r="BB340" i="31" s="1"/>
  <c r="BC340" i="31" s="1"/>
  <c r="BD340" i="31" s="1"/>
  <c r="BE340" i="31" s="1"/>
  <c r="BF340" i="31" s="1"/>
  <c r="BG340" i="31" s="1"/>
  <c r="BH340" i="31" s="1"/>
  <c r="BI340" i="31" s="1"/>
  <c r="BJ340" i="31" s="1"/>
  <c r="BK340" i="31" s="1"/>
  <c r="BL340" i="31" s="1"/>
  <c r="BM340" i="31" s="1"/>
  <c r="BN340" i="31" s="1"/>
  <c r="BO340" i="31" s="1"/>
  <c r="BP340" i="31" s="1"/>
  <c r="BQ340" i="31" s="1"/>
  <c r="BR340" i="31" s="1"/>
  <c r="BS340" i="31" s="1"/>
  <c r="BT340" i="31" s="1"/>
  <c r="BU340" i="31" s="1"/>
  <c r="BV340" i="31" s="1"/>
  <c r="BW340" i="31" s="1"/>
  <c r="BX340" i="31" s="1"/>
  <c r="BY340" i="31" s="1"/>
  <c r="BZ340" i="31" s="1"/>
  <c r="CA340" i="31" s="1"/>
  <c r="CB340" i="31" s="1"/>
  <c r="CC340" i="31" s="1"/>
  <c r="CD340" i="31" s="1"/>
  <c r="CE340" i="31" s="1"/>
  <c r="CF340" i="31" s="1"/>
  <c r="CG340" i="31" s="1"/>
  <c r="CH340" i="31" s="1"/>
  <c r="CI340" i="31" s="1"/>
  <c r="CJ340" i="31" s="1"/>
  <c r="CK340" i="31" s="1"/>
  <c r="CL340" i="31" s="1"/>
  <c r="CM340" i="31" s="1"/>
  <c r="CN340" i="31" s="1"/>
  <c r="CO340" i="31" s="1"/>
  <c r="CP340" i="31" s="1"/>
  <c r="CQ340" i="31" s="1"/>
  <c r="CR340" i="31" s="1"/>
  <c r="CS340" i="31" s="1"/>
  <c r="CT340" i="31" s="1"/>
  <c r="CU340" i="31" s="1"/>
  <c r="CV340" i="31" s="1"/>
  <c r="CW340" i="31" s="1"/>
  <c r="CX340" i="31" s="1"/>
  <c r="CY340" i="31" s="1"/>
  <c r="CZ340" i="31" s="1"/>
  <c r="DA340" i="31" s="1"/>
  <c r="DB340" i="31" s="1"/>
  <c r="DC340" i="31" s="1"/>
  <c r="DD340" i="31" s="1"/>
  <c r="DE340" i="31" s="1"/>
  <c r="DF340" i="31" s="1"/>
  <c r="DG340" i="31" s="1"/>
  <c r="DH340" i="31" s="1"/>
  <c r="DI340" i="31" s="1"/>
  <c r="DJ340" i="31" s="1"/>
  <c r="DK340" i="31" s="1"/>
  <c r="DL340" i="31" s="1"/>
  <c r="DM340" i="31" s="1"/>
  <c r="DN340" i="31" s="1"/>
  <c r="DO340" i="31" s="1"/>
  <c r="DP340" i="31" s="1"/>
  <c r="DQ340" i="31" s="1"/>
  <c r="DR340" i="31" s="1"/>
  <c r="DS340" i="31" s="1"/>
  <c r="DT340" i="31" s="1"/>
  <c r="DU340" i="31" s="1"/>
  <c r="DV340" i="31" s="1"/>
  <c r="DW340" i="31" s="1"/>
  <c r="DX340" i="31" s="1"/>
  <c r="DY340" i="31" s="1"/>
  <c r="DZ340" i="31" s="1"/>
  <c r="EA340" i="31" s="1"/>
  <c r="EB340" i="31" s="1"/>
  <c r="EC340" i="31" s="1"/>
  <c r="ED340" i="31" s="1"/>
  <c r="EE340" i="31" s="1"/>
  <c r="EF340" i="31" s="1"/>
  <c r="EG340" i="31" s="1"/>
  <c r="EH340" i="31" s="1"/>
  <c r="EI340" i="31" s="1"/>
  <c r="EJ340" i="31" s="1"/>
  <c r="EK340" i="31" s="1"/>
  <c r="EL340" i="31" s="1"/>
  <c r="EM340" i="31" s="1"/>
  <c r="EN340" i="31" s="1"/>
  <c r="EO340" i="31" s="1"/>
  <c r="EP340" i="31" s="1"/>
  <c r="EQ340" i="31" s="1"/>
  <c r="ER340" i="31" s="1"/>
  <c r="ES340" i="31" s="1"/>
  <c r="ET340" i="31" s="1"/>
  <c r="EU340" i="31" s="1"/>
  <c r="EV340" i="31" s="1"/>
  <c r="EW340" i="31" s="1"/>
  <c r="EX340" i="31" s="1"/>
  <c r="EY340" i="31" s="1"/>
  <c r="EZ340" i="31" s="1"/>
  <c r="FA340" i="31" s="1"/>
  <c r="FB340" i="31" s="1"/>
  <c r="FC340" i="31" s="1"/>
  <c r="FD340" i="31" s="1"/>
  <c r="FE340" i="31" s="1"/>
  <c r="FF340" i="31" s="1"/>
  <c r="FG340" i="31" s="1"/>
  <c r="FH340" i="31" s="1"/>
  <c r="FI340" i="31" s="1"/>
  <c r="FJ340" i="31" s="1"/>
  <c r="FK340" i="31" s="1"/>
  <c r="FL340" i="31" s="1"/>
  <c r="FM340" i="31" s="1"/>
  <c r="FN340" i="31" s="1"/>
  <c r="FO340" i="31" s="1"/>
  <c r="FP340" i="31" s="1"/>
  <c r="FQ340" i="31" s="1"/>
  <c r="FR340" i="31" s="1"/>
  <c r="FS340" i="31" s="1"/>
  <c r="FT340" i="31" s="1"/>
  <c r="FU340" i="31" s="1"/>
  <c r="FV340" i="31" s="1"/>
  <c r="FW340" i="31" s="1"/>
  <c r="FX340" i="31" s="1"/>
  <c r="FY340" i="31" s="1"/>
  <c r="FZ340" i="31" s="1"/>
  <c r="GA340" i="31" s="1"/>
  <c r="GB340" i="31" s="1"/>
  <c r="GC340" i="31" s="1"/>
  <c r="GD340" i="31" s="1"/>
  <c r="GE340" i="31" s="1"/>
  <c r="GF340" i="31" s="1"/>
  <c r="GG340" i="31" s="1"/>
  <c r="GH340" i="31" s="1"/>
  <c r="GI340" i="31" s="1"/>
  <c r="GJ340" i="31" s="1"/>
  <c r="GK340" i="31" s="1"/>
  <c r="GL340" i="31" s="1"/>
  <c r="GM340" i="31" s="1"/>
  <c r="GN340" i="31" s="1"/>
  <c r="GO340" i="31" s="1"/>
  <c r="GP340" i="31" s="1"/>
  <c r="GQ340" i="31" s="1"/>
  <c r="GR340" i="31" s="1"/>
  <c r="AE341" i="31"/>
  <c r="AF341" i="31" s="1"/>
  <c r="AG341" i="31" s="1"/>
  <c r="AH341" i="31" s="1"/>
  <c r="AI341" i="31" s="1"/>
  <c r="AJ341" i="31" s="1"/>
  <c r="AK341" i="31" s="1"/>
  <c r="AL341" i="31" s="1"/>
  <c r="AM341" i="31" s="1"/>
  <c r="AN341" i="31" s="1"/>
  <c r="AO341" i="31" s="1"/>
  <c r="AP341" i="31" s="1"/>
  <c r="AQ341" i="31" s="1"/>
  <c r="AR341" i="31" s="1"/>
  <c r="AS341" i="31" s="1"/>
  <c r="AT341" i="31" s="1"/>
  <c r="AU341" i="31" s="1"/>
  <c r="AV341" i="31" s="1"/>
  <c r="AW341" i="31" s="1"/>
  <c r="AX341" i="31" s="1"/>
  <c r="AY341" i="31" s="1"/>
  <c r="AZ341" i="31" s="1"/>
  <c r="BA341" i="31" s="1"/>
  <c r="BB341" i="31" s="1"/>
  <c r="BC341" i="31" s="1"/>
  <c r="BD341" i="31" s="1"/>
  <c r="BE341" i="31" s="1"/>
  <c r="BF341" i="31" s="1"/>
  <c r="BG341" i="31" s="1"/>
  <c r="BH341" i="31" s="1"/>
  <c r="BI341" i="31" s="1"/>
  <c r="BJ341" i="31" s="1"/>
  <c r="BK341" i="31" s="1"/>
  <c r="BL341" i="31" s="1"/>
  <c r="BM341" i="31" s="1"/>
  <c r="BN341" i="31" s="1"/>
  <c r="BO341" i="31" s="1"/>
  <c r="BP341" i="31" s="1"/>
  <c r="BQ341" i="31" s="1"/>
  <c r="BR341" i="31" s="1"/>
  <c r="BS341" i="31" s="1"/>
  <c r="BT341" i="31" s="1"/>
  <c r="BU341" i="31" s="1"/>
  <c r="BV341" i="31" s="1"/>
  <c r="BW341" i="31" s="1"/>
  <c r="BX341" i="31" s="1"/>
  <c r="BY341" i="31" s="1"/>
  <c r="BZ341" i="31" s="1"/>
  <c r="CA341" i="31" s="1"/>
  <c r="CB341" i="31" s="1"/>
  <c r="CC341" i="31" s="1"/>
  <c r="CD341" i="31" s="1"/>
  <c r="CE341" i="31" s="1"/>
  <c r="CF341" i="31" s="1"/>
  <c r="CG341" i="31" s="1"/>
  <c r="CH341" i="31" s="1"/>
  <c r="CI341" i="31" s="1"/>
  <c r="CJ341" i="31" s="1"/>
  <c r="CK341" i="31" s="1"/>
  <c r="CL341" i="31" s="1"/>
  <c r="CM341" i="31" s="1"/>
  <c r="CN341" i="31" s="1"/>
  <c r="CO341" i="31" s="1"/>
  <c r="CP341" i="31" s="1"/>
  <c r="CQ341" i="31" s="1"/>
  <c r="CR341" i="31" s="1"/>
  <c r="CS341" i="31" s="1"/>
  <c r="CT341" i="31" s="1"/>
  <c r="CU341" i="31" s="1"/>
  <c r="CV341" i="31" s="1"/>
  <c r="CW341" i="31" s="1"/>
  <c r="CX341" i="31" s="1"/>
  <c r="CY341" i="31" s="1"/>
  <c r="CZ341" i="31" s="1"/>
  <c r="DA341" i="31" s="1"/>
  <c r="DB341" i="31" s="1"/>
  <c r="DC341" i="31" s="1"/>
  <c r="DD341" i="31" s="1"/>
  <c r="DE341" i="31" s="1"/>
  <c r="DF341" i="31" s="1"/>
  <c r="DG341" i="31" s="1"/>
  <c r="DH341" i="31" s="1"/>
  <c r="DI341" i="31" s="1"/>
  <c r="DJ341" i="31" s="1"/>
  <c r="DK341" i="31" s="1"/>
  <c r="DL341" i="31" s="1"/>
  <c r="DM341" i="31" s="1"/>
  <c r="DN341" i="31" s="1"/>
  <c r="DO341" i="31" s="1"/>
  <c r="DP341" i="31" s="1"/>
  <c r="DQ341" i="31" s="1"/>
  <c r="DR341" i="31" s="1"/>
  <c r="DS341" i="31" s="1"/>
  <c r="DT341" i="31" s="1"/>
  <c r="DU341" i="31" s="1"/>
  <c r="DV341" i="31" s="1"/>
  <c r="DW341" i="31" s="1"/>
  <c r="DX341" i="31" s="1"/>
  <c r="DY341" i="31" s="1"/>
  <c r="DZ341" i="31" s="1"/>
  <c r="EA341" i="31" s="1"/>
  <c r="EB341" i="31" s="1"/>
  <c r="EC341" i="31" s="1"/>
  <c r="ED341" i="31" s="1"/>
  <c r="EE341" i="31" s="1"/>
  <c r="EF341" i="31" s="1"/>
  <c r="EG341" i="31" s="1"/>
  <c r="EH341" i="31" s="1"/>
  <c r="EI341" i="31" s="1"/>
  <c r="EJ341" i="31" s="1"/>
  <c r="EK341" i="31" s="1"/>
  <c r="EL341" i="31" s="1"/>
  <c r="EM341" i="31" s="1"/>
  <c r="EN341" i="31" s="1"/>
  <c r="EO341" i="31" s="1"/>
  <c r="EP341" i="31" s="1"/>
  <c r="EQ341" i="31" s="1"/>
  <c r="ER341" i="31" s="1"/>
  <c r="ES341" i="31" s="1"/>
  <c r="ET341" i="31" s="1"/>
  <c r="EU341" i="31" s="1"/>
  <c r="EV341" i="31" s="1"/>
  <c r="EW341" i="31" s="1"/>
  <c r="EX341" i="31" s="1"/>
  <c r="EY341" i="31" s="1"/>
  <c r="EZ341" i="31" s="1"/>
  <c r="FA341" i="31" s="1"/>
  <c r="FB341" i="31" s="1"/>
  <c r="FC341" i="31" s="1"/>
  <c r="FD341" i="31" s="1"/>
  <c r="FE341" i="31" s="1"/>
  <c r="FF341" i="31" s="1"/>
  <c r="FG341" i="31" s="1"/>
  <c r="FH341" i="31" s="1"/>
  <c r="FI341" i="31" s="1"/>
  <c r="FJ341" i="31" s="1"/>
  <c r="FK341" i="31" s="1"/>
  <c r="FL341" i="31" s="1"/>
  <c r="FM341" i="31" s="1"/>
  <c r="FN341" i="31" s="1"/>
  <c r="FO341" i="31" s="1"/>
  <c r="FP341" i="31" s="1"/>
  <c r="FQ341" i="31" s="1"/>
  <c r="FR341" i="31" s="1"/>
  <c r="FS341" i="31" s="1"/>
  <c r="FT341" i="31" s="1"/>
  <c r="FU341" i="31" s="1"/>
  <c r="FV341" i="31" s="1"/>
  <c r="FW341" i="31" s="1"/>
  <c r="FX341" i="31" s="1"/>
  <c r="FY341" i="31" s="1"/>
  <c r="FZ341" i="31" s="1"/>
  <c r="GA341" i="31" s="1"/>
  <c r="GB341" i="31" s="1"/>
  <c r="GC341" i="31" s="1"/>
  <c r="GD341" i="31" s="1"/>
  <c r="GE341" i="31" s="1"/>
  <c r="GF341" i="31" s="1"/>
  <c r="GG341" i="31" s="1"/>
  <c r="GH341" i="31" s="1"/>
  <c r="GI341" i="31" s="1"/>
  <c r="GJ341" i="31" s="1"/>
  <c r="GK341" i="31" s="1"/>
  <c r="GL341" i="31" s="1"/>
  <c r="GM341" i="31" s="1"/>
  <c r="GN341" i="31" s="1"/>
  <c r="GO341" i="31" s="1"/>
  <c r="GP341" i="31" s="1"/>
  <c r="GQ341" i="31" s="1"/>
  <c r="GR341" i="31" s="1"/>
  <c r="AE342" i="31"/>
  <c r="AF342" i="31" s="1"/>
  <c r="AG342" i="31" s="1"/>
  <c r="AH342" i="31" s="1"/>
  <c r="AI342" i="31" s="1"/>
  <c r="AJ342" i="31" s="1"/>
  <c r="AK342" i="31" s="1"/>
  <c r="AL342" i="31" s="1"/>
  <c r="AM342" i="31" s="1"/>
  <c r="AN342" i="31" s="1"/>
  <c r="AO342" i="31" s="1"/>
  <c r="AP342" i="31" s="1"/>
  <c r="AQ342" i="31" s="1"/>
  <c r="AR342" i="31" s="1"/>
  <c r="AS342" i="31" s="1"/>
  <c r="AT342" i="31" s="1"/>
  <c r="AU342" i="31" s="1"/>
  <c r="AV342" i="31" s="1"/>
  <c r="AW342" i="31" s="1"/>
  <c r="AX342" i="31" s="1"/>
  <c r="AY342" i="31" s="1"/>
  <c r="AZ342" i="31" s="1"/>
  <c r="BA342" i="31" s="1"/>
  <c r="BB342" i="31" s="1"/>
  <c r="BC342" i="31" s="1"/>
  <c r="BD342" i="31" s="1"/>
  <c r="BE342" i="31" s="1"/>
  <c r="BF342" i="31" s="1"/>
  <c r="BG342" i="31" s="1"/>
  <c r="BH342" i="31" s="1"/>
  <c r="BI342" i="31" s="1"/>
  <c r="BJ342" i="31" s="1"/>
  <c r="BK342" i="31" s="1"/>
  <c r="BL342" i="31" s="1"/>
  <c r="BM342" i="31" s="1"/>
  <c r="BN342" i="31" s="1"/>
  <c r="BO342" i="31" s="1"/>
  <c r="BP342" i="31" s="1"/>
  <c r="BQ342" i="31" s="1"/>
  <c r="BR342" i="31" s="1"/>
  <c r="BS342" i="31" s="1"/>
  <c r="BT342" i="31" s="1"/>
  <c r="BU342" i="31" s="1"/>
  <c r="BV342" i="31" s="1"/>
  <c r="BW342" i="31" s="1"/>
  <c r="BX342" i="31" s="1"/>
  <c r="BY342" i="31" s="1"/>
  <c r="BZ342" i="31" s="1"/>
  <c r="CA342" i="31" s="1"/>
  <c r="CB342" i="31" s="1"/>
  <c r="CC342" i="31" s="1"/>
  <c r="CD342" i="31" s="1"/>
  <c r="CE342" i="31" s="1"/>
  <c r="CF342" i="31" s="1"/>
  <c r="CG342" i="31" s="1"/>
  <c r="CH342" i="31" s="1"/>
  <c r="CI342" i="31" s="1"/>
  <c r="CJ342" i="31" s="1"/>
  <c r="CK342" i="31" s="1"/>
  <c r="CL342" i="31" s="1"/>
  <c r="CM342" i="31" s="1"/>
  <c r="CN342" i="31" s="1"/>
  <c r="CO342" i="31" s="1"/>
  <c r="CP342" i="31" s="1"/>
  <c r="CQ342" i="31" s="1"/>
  <c r="CR342" i="31" s="1"/>
  <c r="CS342" i="31" s="1"/>
  <c r="CT342" i="31" s="1"/>
  <c r="CU342" i="31" s="1"/>
  <c r="CV342" i="31" s="1"/>
  <c r="CW342" i="31" s="1"/>
  <c r="CX342" i="31" s="1"/>
  <c r="CY342" i="31" s="1"/>
  <c r="CZ342" i="31" s="1"/>
  <c r="DA342" i="31" s="1"/>
  <c r="DB342" i="31" s="1"/>
  <c r="DC342" i="31" s="1"/>
  <c r="DD342" i="31" s="1"/>
  <c r="DE342" i="31" s="1"/>
  <c r="DF342" i="31" s="1"/>
  <c r="DG342" i="31" s="1"/>
  <c r="DH342" i="31" s="1"/>
  <c r="DI342" i="31" s="1"/>
  <c r="DJ342" i="31" s="1"/>
  <c r="DK342" i="31" s="1"/>
  <c r="DL342" i="31" s="1"/>
  <c r="DM342" i="31" s="1"/>
  <c r="DN342" i="31" s="1"/>
  <c r="DO342" i="31" s="1"/>
  <c r="DP342" i="31" s="1"/>
  <c r="DQ342" i="31" s="1"/>
  <c r="DR342" i="31" s="1"/>
  <c r="DS342" i="31" s="1"/>
  <c r="DT342" i="31" s="1"/>
  <c r="DU342" i="31" s="1"/>
  <c r="DV342" i="31" s="1"/>
  <c r="DW342" i="31" s="1"/>
  <c r="DX342" i="31" s="1"/>
  <c r="DY342" i="31" s="1"/>
  <c r="DZ342" i="31" s="1"/>
  <c r="EA342" i="31" s="1"/>
  <c r="EB342" i="31" s="1"/>
  <c r="EC342" i="31" s="1"/>
  <c r="ED342" i="31" s="1"/>
  <c r="EE342" i="31" s="1"/>
  <c r="EF342" i="31" s="1"/>
  <c r="EG342" i="31" s="1"/>
  <c r="EH342" i="31" s="1"/>
  <c r="EI342" i="31" s="1"/>
  <c r="EJ342" i="31" s="1"/>
  <c r="EK342" i="31" s="1"/>
  <c r="EL342" i="31" s="1"/>
  <c r="EM342" i="31" s="1"/>
  <c r="EN342" i="31" s="1"/>
  <c r="EO342" i="31" s="1"/>
  <c r="EP342" i="31" s="1"/>
  <c r="EQ342" i="31" s="1"/>
  <c r="ER342" i="31" s="1"/>
  <c r="ES342" i="31" s="1"/>
  <c r="ET342" i="31" s="1"/>
  <c r="EU342" i="31" s="1"/>
  <c r="EV342" i="31" s="1"/>
  <c r="EW342" i="31" s="1"/>
  <c r="EX342" i="31" s="1"/>
  <c r="EY342" i="31" s="1"/>
  <c r="EZ342" i="31" s="1"/>
  <c r="FA342" i="31" s="1"/>
  <c r="FB342" i="31" s="1"/>
  <c r="FC342" i="31" s="1"/>
  <c r="FD342" i="31" s="1"/>
  <c r="FE342" i="31" s="1"/>
  <c r="FF342" i="31" s="1"/>
  <c r="FG342" i="31" s="1"/>
  <c r="FH342" i="31" s="1"/>
  <c r="FI342" i="31" s="1"/>
  <c r="FJ342" i="31" s="1"/>
  <c r="FK342" i="31" s="1"/>
  <c r="FL342" i="31" s="1"/>
  <c r="FM342" i="31" s="1"/>
  <c r="FN342" i="31" s="1"/>
  <c r="FO342" i="31" s="1"/>
  <c r="FP342" i="31" s="1"/>
  <c r="FQ342" i="31" s="1"/>
  <c r="FR342" i="31" s="1"/>
  <c r="FS342" i="31" s="1"/>
  <c r="FT342" i="31" s="1"/>
  <c r="FU342" i="31" s="1"/>
  <c r="FV342" i="31" s="1"/>
  <c r="FW342" i="31" s="1"/>
  <c r="FX342" i="31" s="1"/>
  <c r="FY342" i="31" s="1"/>
  <c r="FZ342" i="31" s="1"/>
  <c r="GA342" i="31" s="1"/>
  <c r="GB342" i="31" s="1"/>
  <c r="GC342" i="31" s="1"/>
  <c r="GD342" i="31" s="1"/>
  <c r="GE342" i="31" s="1"/>
  <c r="GF342" i="31" s="1"/>
  <c r="GG342" i="31" s="1"/>
  <c r="GH342" i="31" s="1"/>
  <c r="GI342" i="31" s="1"/>
  <c r="GJ342" i="31" s="1"/>
  <c r="GK342" i="31" s="1"/>
  <c r="GL342" i="31" s="1"/>
  <c r="GM342" i="31" s="1"/>
  <c r="GN342" i="31" s="1"/>
  <c r="GO342" i="31" s="1"/>
  <c r="GP342" i="31" s="1"/>
  <c r="GQ342" i="31" s="1"/>
  <c r="GR342" i="31" s="1"/>
  <c r="AE343" i="31"/>
  <c r="AF343" i="31" s="1"/>
  <c r="AG343" i="31" s="1"/>
  <c r="AH343" i="31" s="1"/>
  <c r="AI343" i="31" s="1"/>
  <c r="AJ343" i="31" s="1"/>
  <c r="AK343" i="31" s="1"/>
  <c r="AL343" i="31" s="1"/>
  <c r="AM343" i="31" s="1"/>
  <c r="AN343" i="31" s="1"/>
  <c r="AO343" i="31" s="1"/>
  <c r="AP343" i="31" s="1"/>
  <c r="AQ343" i="31" s="1"/>
  <c r="AR343" i="31" s="1"/>
  <c r="AS343" i="31" s="1"/>
  <c r="AT343" i="31" s="1"/>
  <c r="AU343" i="31" s="1"/>
  <c r="AV343" i="31" s="1"/>
  <c r="AW343" i="31" s="1"/>
  <c r="AX343" i="31" s="1"/>
  <c r="AY343" i="31" s="1"/>
  <c r="AZ343" i="31" s="1"/>
  <c r="BA343" i="31" s="1"/>
  <c r="BB343" i="31" s="1"/>
  <c r="BC343" i="31" s="1"/>
  <c r="BD343" i="31" s="1"/>
  <c r="BE343" i="31" s="1"/>
  <c r="BF343" i="31" s="1"/>
  <c r="BG343" i="31" s="1"/>
  <c r="BH343" i="31" s="1"/>
  <c r="BI343" i="31" s="1"/>
  <c r="BJ343" i="31" s="1"/>
  <c r="BK343" i="31" s="1"/>
  <c r="BL343" i="31" s="1"/>
  <c r="BM343" i="31" s="1"/>
  <c r="BN343" i="31" s="1"/>
  <c r="BO343" i="31" s="1"/>
  <c r="BP343" i="31" s="1"/>
  <c r="BQ343" i="31" s="1"/>
  <c r="BR343" i="31" s="1"/>
  <c r="BS343" i="31" s="1"/>
  <c r="BT343" i="31" s="1"/>
  <c r="BU343" i="31" s="1"/>
  <c r="BV343" i="31" s="1"/>
  <c r="BW343" i="31" s="1"/>
  <c r="BX343" i="31" s="1"/>
  <c r="BY343" i="31" s="1"/>
  <c r="BZ343" i="31" s="1"/>
  <c r="CA343" i="31" s="1"/>
  <c r="CB343" i="31" s="1"/>
  <c r="CC343" i="31" s="1"/>
  <c r="CD343" i="31" s="1"/>
  <c r="CE343" i="31" s="1"/>
  <c r="CF343" i="31" s="1"/>
  <c r="CG343" i="31" s="1"/>
  <c r="CH343" i="31" s="1"/>
  <c r="CI343" i="31" s="1"/>
  <c r="CJ343" i="31" s="1"/>
  <c r="CK343" i="31" s="1"/>
  <c r="CL343" i="31" s="1"/>
  <c r="CM343" i="31" s="1"/>
  <c r="CN343" i="31" s="1"/>
  <c r="CO343" i="31" s="1"/>
  <c r="CP343" i="31" s="1"/>
  <c r="CQ343" i="31" s="1"/>
  <c r="CR343" i="31" s="1"/>
  <c r="CS343" i="31" s="1"/>
  <c r="CT343" i="31" s="1"/>
  <c r="CU343" i="31" s="1"/>
  <c r="CV343" i="31" s="1"/>
  <c r="CW343" i="31" s="1"/>
  <c r="CX343" i="31" s="1"/>
  <c r="CY343" i="31" s="1"/>
  <c r="CZ343" i="31" s="1"/>
  <c r="DA343" i="31" s="1"/>
  <c r="DB343" i="31" s="1"/>
  <c r="DC343" i="31" s="1"/>
  <c r="DD343" i="31" s="1"/>
  <c r="DE343" i="31" s="1"/>
  <c r="DF343" i="31" s="1"/>
  <c r="DG343" i="31" s="1"/>
  <c r="DH343" i="31" s="1"/>
  <c r="DI343" i="31" s="1"/>
  <c r="DJ343" i="31" s="1"/>
  <c r="DK343" i="31" s="1"/>
  <c r="DL343" i="31" s="1"/>
  <c r="DM343" i="31" s="1"/>
  <c r="DN343" i="31" s="1"/>
  <c r="DO343" i="31" s="1"/>
  <c r="DP343" i="31" s="1"/>
  <c r="DQ343" i="31" s="1"/>
  <c r="DR343" i="31" s="1"/>
  <c r="DS343" i="31" s="1"/>
  <c r="DT343" i="31" s="1"/>
  <c r="DU343" i="31" s="1"/>
  <c r="DV343" i="31" s="1"/>
  <c r="DW343" i="31" s="1"/>
  <c r="DX343" i="31" s="1"/>
  <c r="DY343" i="31" s="1"/>
  <c r="DZ343" i="31" s="1"/>
  <c r="EA343" i="31" s="1"/>
  <c r="EB343" i="31" s="1"/>
  <c r="EC343" i="31" s="1"/>
  <c r="ED343" i="31" s="1"/>
  <c r="EE343" i="31" s="1"/>
  <c r="EF343" i="31" s="1"/>
  <c r="EG343" i="31" s="1"/>
  <c r="EH343" i="31" s="1"/>
  <c r="EI343" i="31" s="1"/>
  <c r="EJ343" i="31" s="1"/>
  <c r="EK343" i="31" s="1"/>
  <c r="EL343" i="31" s="1"/>
  <c r="EM343" i="31" s="1"/>
  <c r="EN343" i="31" s="1"/>
  <c r="EO343" i="31" s="1"/>
  <c r="EP343" i="31" s="1"/>
  <c r="EQ343" i="31" s="1"/>
  <c r="ER343" i="31" s="1"/>
  <c r="ES343" i="31" s="1"/>
  <c r="ET343" i="31" s="1"/>
  <c r="EU343" i="31" s="1"/>
  <c r="EV343" i="31" s="1"/>
  <c r="EW343" i="31" s="1"/>
  <c r="EX343" i="31" s="1"/>
  <c r="EY343" i="31" s="1"/>
  <c r="EZ343" i="31" s="1"/>
  <c r="FA343" i="31" s="1"/>
  <c r="FB343" i="31" s="1"/>
  <c r="FC343" i="31" s="1"/>
  <c r="FD343" i="31" s="1"/>
  <c r="FE343" i="31" s="1"/>
  <c r="FF343" i="31" s="1"/>
  <c r="FG343" i="31" s="1"/>
  <c r="FH343" i="31" s="1"/>
  <c r="FI343" i="31" s="1"/>
  <c r="FJ343" i="31" s="1"/>
  <c r="FK343" i="31" s="1"/>
  <c r="FL343" i="31" s="1"/>
  <c r="FM343" i="31" s="1"/>
  <c r="FN343" i="31" s="1"/>
  <c r="FO343" i="31" s="1"/>
  <c r="FP343" i="31" s="1"/>
  <c r="FQ343" i="31" s="1"/>
  <c r="FR343" i="31" s="1"/>
  <c r="FS343" i="31" s="1"/>
  <c r="FT343" i="31" s="1"/>
  <c r="FU343" i="31" s="1"/>
  <c r="FV343" i="31" s="1"/>
  <c r="FW343" i="31" s="1"/>
  <c r="FX343" i="31" s="1"/>
  <c r="FY343" i="31" s="1"/>
  <c r="FZ343" i="31" s="1"/>
  <c r="GA343" i="31" s="1"/>
  <c r="GB343" i="31" s="1"/>
  <c r="GC343" i="31" s="1"/>
  <c r="GD343" i="31" s="1"/>
  <c r="GE343" i="31" s="1"/>
  <c r="GF343" i="31" s="1"/>
  <c r="GG343" i="31" s="1"/>
  <c r="GH343" i="31" s="1"/>
  <c r="GI343" i="31" s="1"/>
  <c r="GJ343" i="31" s="1"/>
  <c r="GK343" i="31" s="1"/>
  <c r="GL343" i="31" s="1"/>
  <c r="GM343" i="31" s="1"/>
  <c r="GN343" i="31" s="1"/>
  <c r="GO343" i="31" s="1"/>
  <c r="GP343" i="31" s="1"/>
  <c r="GQ343" i="31" s="1"/>
  <c r="GR343" i="31" s="1"/>
  <c r="AE344" i="31"/>
  <c r="AF344" i="31" s="1"/>
  <c r="AG344" i="31" s="1"/>
  <c r="AH344" i="31" s="1"/>
  <c r="AI344" i="31" s="1"/>
  <c r="AJ344" i="31" s="1"/>
  <c r="AK344" i="31" s="1"/>
  <c r="AL344" i="31" s="1"/>
  <c r="AM344" i="31" s="1"/>
  <c r="AN344" i="31" s="1"/>
  <c r="AO344" i="31" s="1"/>
  <c r="AP344" i="31" s="1"/>
  <c r="AQ344" i="31" s="1"/>
  <c r="AR344" i="31" s="1"/>
  <c r="AS344" i="31" s="1"/>
  <c r="AT344" i="31" s="1"/>
  <c r="AU344" i="31" s="1"/>
  <c r="AV344" i="31" s="1"/>
  <c r="AW344" i="31" s="1"/>
  <c r="AX344" i="31" s="1"/>
  <c r="AY344" i="31" s="1"/>
  <c r="AZ344" i="31" s="1"/>
  <c r="BA344" i="31" s="1"/>
  <c r="BB344" i="31" s="1"/>
  <c r="BC344" i="31" s="1"/>
  <c r="BD344" i="31" s="1"/>
  <c r="BE344" i="31" s="1"/>
  <c r="BF344" i="31" s="1"/>
  <c r="BG344" i="31" s="1"/>
  <c r="BH344" i="31" s="1"/>
  <c r="BI344" i="31" s="1"/>
  <c r="BJ344" i="31" s="1"/>
  <c r="BK344" i="31" s="1"/>
  <c r="BL344" i="31" s="1"/>
  <c r="BM344" i="31" s="1"/>
  <c r="BN344" i="31" s="1"/>
  <c r="BO344" i="31" s="1"/>
  <c r="BP344" i="31" s="1"/>
  <c r="BQ344" i="31" s="1"/>
  <c r="BR344" i="31" s="1"/>
  <c r="BS344" i="31" s="1"/>
  <c r="BT344" i="31" s="1"/>
  <c r="BU344" i="31" s="1"/>
  <c r="BV344" i="31" s="1"/>
  <c r="BW344" i="31" s="1"/>
  <c r="BX344" i="31" s="1"/>
  <c r="BY344" i="31" s="1"/>
  <c r="BZ344" i="31" s="1"/>
  <c r="CA344" i="31" s="1"/>
  <c r="CB344" i="31" s="1"/>
  <c r="CC344" i="31" s="1"/>
  <c r="CD344" i="31" s="1"/>
  <c r="CE344" i="31" s="1"/>
  <c r="CF344" i="31" s="1"/>
  <c r="CG344" i="31" s="1"/>
  <c r="CH344" i="31" s="1"/>
  <c r="CI344" i="31" s="1"/>
  <c r="CJ344" i="31" s="1"/>
  <c r="CK344" i="31" s="1"/>
  <c r="CL344" i="31" s="1"/>
  <c r="CM344" i="31" s="1"/>
  <c r="CN344" i="31" s="1"/>
  <c r="CO344" i="31" s="1"/>
  <c r="CP344" i="31" s="1"/>
  <c r="CQ344" i="31" s="1"/>
  <c r="CR344" i="31" s="1"/>
  <c r="CS344" i="31" s="1"/>
  <c r="CT344" i="31" s="1"/>
  <c r="CU344" i="31" s="1"/>
  <c r="CV344" i="31" s="1"/>
  <c r="CW344" i="31" s="1"/>
  <c r="CX344" i="31" s="1"/>
  <c r="CY344" i="31" s="1"/>
  <c r="CZ344" i="31" s="1"/>
  <c r="DA344" i="31" s="1"/>
  <c r="DB344" i="31" s="1"/>
  <c r="DC344" i="31" s="1"/>
  <c r="DD344" i="31" s="1"/>
  <c r="DE344" i="31" s="1"/>
  <c r="DF344" i="31" s="1"/>
  <c r="DG344" i="31" s="1"/>
  <c r="DH344" i="31" s="1"/>
  <c r="DI344" i="31" s="1"/>
  <c r="DJ344" i="31" s="1"/>
  <c r="DK344" i="31" s="1"/>
  <c r="DL344" i="31" s="1"/>
  <c r="DM344" i="31" s="1"/>
  <c r="DN344" i="31" s="1"/>
  <c r="DO344" i="31" s="1"/>
  <c r="DP344" i="31" s="1"/>
  <c r="DQ344" i="31" s="1"/>
  <c r="DR344" i="31" s="1"/>
  <c r="DS344" i="31" s="1"/>
  <c r="DT344" i="31" s="1"/>
  <c r="DU344" i="31" s="1"/>
  <c r="DV344" i="31" s="1"/>
  <c r="DW344" i="31" s="1"/>
  <c r="DX344" i="31" s="1"/>
  <c r="DY344" i="31" s="1"/>
  <c r="DZ344" i="31" s="1"/>
  <c r="EA344" i="31" s="1"/>
  <c r="EB344" i="31" s="1"/>
  <c r="EC344" i="31" s="1"/>
  <c r="ED344" i="31" s="1"/>
  <c r="EE344" i="31" s="1"/>
  <c r="EF344" i="31" s="1"/>
  <c r="EG344" i="31" s="1"/>
  <c r="EH344" i="31" s="1"/>
  <c r="EI344" i="31" s="1"/>
  <c r="EJ344" i="31" s="1"/>
  <c r="EK344" i="31" s="1"/>
  <c r="EL344" i="31" s="1"/>
  <c r="EM344" i="31" s="1"/>
  <c r="EN344" i="31" s="1"/>
  <c r="EO344" i="31" s="1"/>
  <c r="EP344" i="31" s="1"/>
  <c r="EQ344" i="31" s="1"/>
  <c r="ER344" i="31" s="1"/>
  <c r="ES344" i="31" s="1"/>
  <c r="ET344" i="31" s="1"/>
  <c r="EU344" i="31" s="1"/>
  <c r="EV344" i="31" s="1"/>
  <c r="EW344" i="31" s="1"/>
  <c r="EX344" i="31" s="1"/>
  <c r="EY344" i="31" s="1"/>
  <c r="EZ344" i="31" s="1"/>
  <c r="FA344" i="31" s="1"/>
  <c r="FB344" i="31" s="1"/>
  <c r="FC344" i="31" s="1"/>
  <c r="FD344" i="31" s="1"/>
  <c r="FE344" i="31" s="1"/>
  <c r="FF344" i="31" s="1"/>
  <c r="FG344" i="31" s="1"/>
  <c r="FH344" i="31" s="1"/>
  <c r="FI344" i="31" s="1"/>
  <c r="FJ344" i="31" s="1"/>
  <c r="FK344" i="31" s="1"/>
  <c r="FL344" i="31" s="1"/>
  <c r="FM344" i="31" s="1"/>
  <c r="FN344" i="31" s="1"/>
  <c r="FO344" i="31" s="1"/>
  <c r="FP344" i="31" s="1"/>
  <c r="FQ344" i="31" s="1"/>
  <c r="FR344" i="31" s="1"/>
  <c r="FS344" i="31" s="1"/>
  <c r="FT344" i="31" s="1"/>
  <c r="FU344" i="31" s="1"/>
  <c r="FV344" i="31" s="1"/>
  <c r="FW344" i="31" s="1"/>
  <c r="FX344" i="31" s="1"/>
  <c r="FY344" i="31" s="1"/>
  <c r="FZ344" i="31" s="1"/>
  <c r="GA344" i="31" s="1"/>
  <c r="GB344" i="31" s="1"/>
  <c r="GC344" i="31" s="1"/>
  <c r="GD344" i="31" s="1"/>
  <c r="GE344" i="31" s="1"/>
  <c r="GF344" i="31" s="1"/>
  <c r="GG344" i="31" s="1"/>
  <c r="GH344" i="31" s="1"/>
  <c r="GI344" i="31" s="1"/>
  <c r="GJ344" i="31" s="1"/>
  <c r="GK344" i="31" s="1"/>
  <c r="GL344" i="31" s="1"/>
  <c r="GM344" i="31" s="1"/>
  <c r="GN344" i="31" s="1"/>
  <c r="GO344" i="31" s="1"/>
  <c r="GP344" i="31" s="1"/>
  <c r="GQ344" i="31" s="1"/>
  <c r="GR344" i="31" s="1"/>
  <c r="AE345" i="31"/>
  <c r="AF345" i="31" s="1"/>
  <c r="AG345" i="31" s="1"/>
  <c r="AH345" i="31" s="1"/>
  <c r="AI345" i="31" s="1"/>
  <c r="AJ345" i="31" s="1"/>
  <c r="AK345" i="31" s="1"/>
  <c r="AL345" i="31" s="1"/>
  <c r="AM345" i="31" s="1"/>
  <c r="AN345" i="31" s="1"/>
  <c r="AO345" i="31" s="1"/>
  <c r="AP345" i="31" s="1"/>
  <c r="AQ345" i="31" s="1"/>
  <c r="AR345" i="31" s="1"/>
  <c r="AS345" i="31" s="1"/>
  <c r="AT345" i="31" s="1"/>
  <c r="AU345" i="31" s="1"/>
  <c r="AV345" i="31" s="1"/>
  <c r="AW345" i="31" s="1"/>
  <c r="AX345" i="31" s="1"/>
  <c r="AY345" i="31" s="1"/>
  <c r="AZ345" i="31" s="1"/>
  <c r="BA345" i="31" s="1"/>
  <c r="BB345" i="31" s="1"/>
  <c r="BC345" i="31" s="1"/>
  <c r="BD345" i="31" s="1"/>
  <c r="BE345" i="31" s="1"/>
  <c r="BF345" i="31" s="1"/>
  <c r="BG345" i="31" s="1"/>
  <c r="BH345" i="31" s="1"/>
  <c r="BI345" i="31" s="1"/>
  <c r="BJ345" i="31" s="1"/>
  <c r="BK345" i="31" s="1"/>
  <c r="BL345" i="31" s="1"/>
  <c r="BM345" i="31" s="1"/>
  <c r="BN345" i="31" s="1"/>
  <c r="BO345" i="31" s="1"/>
  <c r="BP345" i="31" s="1"/>
  <c r="BQ345" i="31" s="1"/>
  <c r="BR345" i="31" s="1"/>
  <c r="BS345" i="31" s="1"/>
  <c r="BT345" i="31" s="1"/>
  <c r="BU345" i="31" s="1"/>
  <c r="BV345" i="31" s="1"/>
  <c r="BW345" i="31" s="1"/>
  <c r="BX345" i="31" s="1"/>
  <c r="BY345" i="31" s="1"/>
  <c r="BZ345" i="31" s="1"/>
  <c r="CA345" i="31" s="1"/>
  <c r="CB345" i="31" s="1"/>
  <c r="CC345" i="31" s="1"/>
  <c r="CD345" i="31" s="1"/>
  <c r="CE345" i="31" s="1"/>
  <c r="CF345" i="31" s="1"/>
  <c r="CG345" i="31" s="1"/>
  <c r="CH345" i="31" s="1"/>
  <c r="CI345" i="31" s="1"/>
  <c r="CJ345" i="31" s="1"/>
  <c r="CK345" i="31" s="1"/>
  <c r="CL345" i="31" s="1"/>
  <c r="CM345" i="31" s="1"/>
  <c r="CN345" i="31" s="1"/>
  <c r="CO345" i="31" s="1"/>
  <c r="CP345" i="31" s="1"/>
  <c r="CQ345" i="31" s="1"/>
  <c r="CR345" i="31" s="1"/>
  <c r="CS345" i="31" s="1"/>
  <c r="CT345" i="31" s="1"/>
  <c r="CU345" i="31" s="1"/>
  <c r="CV345" i="31" s="1"/>
  <c r="CW345" i="31" s="1"/>
  <c r="CX345" i="31" s="1"/>
  <c r="CY345" i="31" s="1"/>
  <c r="CZ345" i="31" s="1"/>
  <c r="DA345" i="31" s="1"/>
  <c r="DB345" i="31" s="1"/>
  <c r="DC345" i="31" s="1"/>
  <c r="DD345" i="31" s="1"/>
  <c r="DE345" i="31" s="1"/>
  <c r="DF345" i="31" s="1"/>
  <c r="DG345" i="31" s="1"/>
  <c r="DH345" i="31" s="1"/>
  <c r="DI345" i="31" s="1"/>
  <c r="DJ345" i="31" s="1"/>
  <c r="DK345" i="31" s="1"/>
  <c r="DL345" i="31" s="1"/>
  <c r="DM345" i="31" s="1"/>
  <c r="DN345" i="31" s="1"/>
  <c r="DO345" i="31" s="1"/>
  <c r="DP345" i="31" s="1"/>
  <c r="DQ345" i="31" s="1"/>
  <c r="DR345" i="31" s="1"/>
  <c r="DS345" i="31" s="1"/>
  <c r="DT345" i="31" s="1"/>
  <c r="DU345" i="31" s="1"/>
  <c r="DV345" i="31" s="1"/>
  <c r="DW345" i="31" s="1"/>
  <c r="DX345" i="31" s="1"/>
  <c r="DY345" i="31" s="1"/>
  <c r="DZ345" i="31" s="1"/>
  <c r="EA345" i="31" s="1"/>
  <c r="EB345" i="31" s="1"/>
  <c r="EC345" i="31" s="1"/>
  <c r="ED345" i="31" s="1"/>
  <c r="EE345" i="31" s="1"/>
  <c r="EF345" i="31" s="1"/>
  <c r="EG345" i="31" s="1"/>
  <c r="EH345" i="31" s="1"/>
  <c r="EI345" i="31" s="1"/>
  <c r="EJ345" i="31" s="1"/>
  <c r="EK345" i="31" s="1"/>
  <c r="EL345" i="31" s="1"/>
  <c r="EM345" i="31" s="1"/>
  <c r="EN345" i="31" s="1"/>
  <c r="EO345" i="31" s="1"/>
  <c r="EP345" i="31" s="1"/>
  <c r="EQ345" i="31" s="1"/>
  <c r="ER345" i="31" s="1"/>
  <c r="ES345" i="31" s="1"/>
  <c r="ET345" i="31" s="1"/>
  <c r="EU345" i="31" s="1"/>
  <c r="EV345" i="31" s="1"/>
  <c r="EW345" i="31" s="1"/>
  <c r="EX345" i="31" s="1"/>
  <c r="EY345" i="31" s="1"/>
  <c r="EZ345" i="31" s="1"/>
  <c r="FA345" i="31" s="1"/>
  <c r="FB345" i="31" s="1"/>
  <c r="FC345" i="31" s="1"/>
  <c r="FD345" i="31" s="1"/>
  <c r="FE345" i="31" s="1"/>
  <c r="FF345" i="31" s="1"/>
  <c r="FG345" i="31" s="1"/>
  <c r="FH345" i="31" s="1"/>
  <c r="FI345" i="31" s="1"/>
  <c r="FJ345" i="31" s="1"/>
  <c r="FK345" i="31" s="1"/>
  <c r="FL345" i="31" s="1"/>
  <c r="FM345" i="31" s="1"/>
  <c r="FN345" i="31" s="1"/>
  <c r="FO345" i="31" s="1"/>
  <c r="FP345" i="31" s="1"/>
  <c r="FQ345" i="31" s="1"/>
  <c r="FR345" i="31" s="1"/>
  <c r="FS345" i="31" s="1"/>
  <c r="FT345" i="31" s="1"/>
  <c r="FU345" i="31" s="1"/>
  <c r="FV345" i="31" s="1"/>
  <c r="FW345" i="31" s="1"/>
  <c r="FX345" i="31" s="1"/>
  <c r="FY345" i="31" s="1"/>
  <c r="FZ345" i="31" s="1"/>
  <c r="GA345" i="31" s="1"/>
  <c r="GB345" i="31" s="1"/>
  <c r="GC345" i="31" s="1"/>
  <c r="GD345" i="31" s="1"/>
  <c r="GE345" i="31" s="1"/>
  <c r="GF345" i="31" s="1"/>
  <c r="GG345" i="31" s="1"/>
  <c r="GH345" i="31" s="1"/>
  <c r="GI345" i="31" s="1"/>
  <c r="GJ345" i="31" s="1"/>
  <c r="GK345" i="31" s="1"/>
  <c r="GL345" i="31" s="1"/>
  <c r="GM345" i="31" s="1"/>
  <c r="GN345" i="31" s="1"/>
  <c r="GO345" i="31" s="1"/>
  <c r="GP345" i="31" s="1"/>
  <c r="GQ345" i="31" s="1"/>
  <c r="GR345" i="31" s="1"/>
  <c r="AE346" i="31"/>
  <c r="AF346" i="31" s="1"/>
  <c r="AG346" i="31" s="1"/>
  <c r="AH346" i="31" s="1"/>
  <c r="AI346" i="31" s="1"/>
  <c r="AJ346" i="31" s="1"/>
  <c r="AK346" i="31" s="1"/>
  <c r="AL346" i="31" s="1"/>
  <c r="AM346" i="31" s="1"/>
  <c r="AN346" i="31" s="1"/>
  <c r="AO346" i="31" s="1"/>
  <c r="AP346" i="31" s="1"/>
  <c r="AQ346" i="31" s="1"/>
  <c r="AR346" i="31" s="1"/>
  <c r="AS346" i="31" s="1"/>
  <c r="AT346" i="31" s="1"/>
  <c r="AU346" i="31" s="1"/>
  <c r="AV346" i="31" s="1"/>
  <c r="AW346" i="31" s="1"/>
  <c r="AX346" i="31" s="1"/>
  <c r="AY346" i="31" s="1"/>
  <c r="AZ346" i="31" s="1"/>
  <c r="BA346" i="31" s="1"/>
  <c r="BB346" i="31" s="1"/>
  <c r="BC346" i="31" s="1"/>
  <c r="BD346" i="31" s="1"/>
  <c r="BE346" i="31" s="1"/>
  <c r="BF346" i="31" s="1"/>
  <c r="BG346" i="31" s="1"/>
  <c r="BH346" i="31" s="1"/>
  <c r="BI346" i="31" s="1"/>
  <c r="BJ346" i="31" s="1"/>
  <c r="BK346" i="31" s="1"/>
  <c r="BL346" i="31" s="1"/>
  <c r="BM346" i="31" s="1"/>
  <c r="BN346" i="31" s="1"/>
  <c r="BO346" i="31" s="1"/>
  <c r="BP346" i="31" s="1"/>
  <c r="BQ346" i="31" s="1"/>
  <c r="BR346" i="31" s="1"/>
  <c r="BS346" i="31" s="1"/>
  <c r="BT346" i="31" s="1"/>
  <c r="BU346" i="31" s="1"/>
  <c r="BV346" i="31" s="1"/>
  <c r="BW346" i="31" s="1"/>
  <c r="BX346" i="31" s="1"/>
  <c r="BY346" i="31" s="1"/>
  <c r="BZ346" i="31" s="1"/>
  <c r="CA346" i="31" s="1"/>
  <c r="CB346" i="31" s="1"/>
  <c r="CC346" i="31" s="1"/>
  <c r="CD346" i="31" s="1"/>
  <c r="CE346" i="31" s="1"/>
  <c r="CF346" i="31" s="1"/>
  <c r="CG346" i="31" s="1"/>
  <c r="CH346" i="31" s="1"/>
  <c r="CI346" i="31" s="1"/>
  <c r="CJ346" i="31" s="1"/>
  <c r="CK346" i="31" s="1"/>
  <c r="CL346" i="31" s="1"/>
  <c r="CM346" i="31" s="1"/>
  <c r="CN346" i="31" s="1"/>
  <c r="CO346" i="31" s="1"/>
  <c r="CP346" i="31" s="1"/>
  <c r="CQ346" i="31" s="1"/>
  <c r="CR346" i="31" s="1"/>
  <c r="CS346" i="31" s="1"/>
  <c r="CT346" i="31" s="1"/>
  <c r="CU346" i="31" s="1"/>
  <c r="CV346" i="31" s="1"/>
  <c r="CW346" i="31" s="1"/>
  <c r="CX346" i="31" s="1"/>
  <c r="CY346" i="31" s="1"/>
  <c r="CZ346" i="31" s="1"/>
  <c r="DA346" i="31" s="1"/>
  <c r="DB346" i="31" s="1"/>
  <c r="DC346" i="31" s="1"/>
  <c r="DD346" i="31" s="1"/>
  <c r="DE346" i="31" s="1"/>
  <c r="DF346" i="31" s="1"/>
  <c r="DG346" i="31" s="1"/>
  <c r="DH346" i="31" s="1"/>
  <c r="DI346" i="31" s="1"/>
  <c r="DJ346" i="31" s="1"/>
  <c r="DK346" i="31" s="1"/>
  <c r="DL346" i="31" s="1"/>
  <c r="DM346" i="31" s="1"/>
  <c r="DN346" i="31" s="1"/>
  <c r="DO346" i="31" s="1"/>
  <c r="DP346" i="31" s="1"/>
  <c r="DQ346" i="31" s="1"/>
  <c r="DR346" i="31" s="1"/>
  <c r="DS346" i="31" s="1"/>
  <c r="DT346" i="31" s="1"/>
  <c r="DU346" i="31" s="1"/>
  <c r="DV346" i="31" s="1"/>
  <c r="DW346" i="31" s="1"/>
  <c r="DX346" i="31" s="1"/>
  <c r="DY346" i="31" s="1"/>
  <c r="DZ346" i="31" s="1"/>
  <c r="EA346" i="31" s="1"/>
  <c r="EB346" i="31" s="1"/>
  <c r="EC346" i="31" s="1"/>
  <c r="ED346" i="31" s="1"/>
  <c r="EE346" i="31" s="1"/>
  <c r="EF346" i="31" s="1"/>
  <c r="EG346" i="31" s="1"/>
  <c r="EH346" i="31" s="1"/>
  <c r="EI346" i="31" s="1"/>
  <c r="EJ346" i="31" s="1"/>
  <c r="EK346" i="31" s="1"/>
  <c r="EL346" i="31" s="1"/>
  <c r="EM346" i="31" s="1"/>
  <c r="EN346" i="31" s="1"/>
  <c r="EO346" i="31" s="1"/>
  <c r="EP346" i="31" s="1"/>
  <c r="EQ346" i="31" s="1"/>
  <c r="ER346" i="31" s="1"/>
  <c r="ES346" i="31" s="1"/>
  <c r="ET346" i="31" s="1"/>
  <c r="EU346" i="31" s="1"/>
  <c r="EV346" i="31" s="1"/>
  <c r="EW346" i="31" s="1"/>
  <c r="EX346" i="31" s="1"/>
  <c r="EY346" i="31" s="1"/>
  <c r="EZ346" i="31" s="1"/>
  <c r="FA346" i="31" s="1"/>
  <c r="FB346" i="31" s="1"/>
  <c r="FC346" i="31" s="1"/>
  <c r="FD346" i="31" s="1"/>
  <c r="FE346" i="31" s="1"/>
  <c r="FF346" i="31" s="1"/>
  <c r="FG346" i="31" s="1"/>
  <c r="FH346" i="31" s="1"/>
  <c r="FI346" i="31" s="1"/>
  <c r="FJ346" i="31" s="1"/>
  <c r="FK346" i="31" s="1"/>
  <c r="FL346" i="31" s="1"/>
  <c r="FM346" i="31" s="1"/>
  <c r="FN346" i="31" s="1"/>
  <c r="FO346" i="31" s="1"/>
  <c r="FP346" i="31" s="1"/>
  <c r="FQ346" i="31" s="1"/>
  <c r="FR346" i="31" s="1"/>
  <c r="FS346" i="31" s="1"/>
  <c r="FT346" i="31" s="1"/>
  <c r="FU346" i="31" s="1"/>
  <c r="FV346" i="31" s="1"/>
  <c r="FW346" i="31" s="1"/>
  <c r="FX346" i="31" s="1"/>
  <c r="FY346" i="31" s="1"/>
  <c r="FZ346" i="31" s="1"/>
  <c r="GA346" i="31" s="1"/>
  <c r="GB346" i="31" s="1"/>
  <c r="GC346" i="31" s="1"/>
  <c r="GD346" i="31" s="1"/>
  <c r="GE346" i="31" s="1"/>
  <c r="GF346" i="31" s="1"/>
  <c r="GG346" i="31" s="1"/>
  <c r="GH346" i="31" s="1"/>
  <c r="GI346" i="31" s="1"/>
  <c r="GJ346" i="31" s="1"/>
  <c r="GK346" i="31" s="1"/>
  <c r="GL346" i="31" s="1"/>
  <c r="GM346" i="31" s="1"/>
  <c r="GN346" i="31" s="1"/>
  <c r="GO346" i="31" s="1"/>
  <c r="GP346" i="31" s="1"/>
  <c r="GQ346" i="31" s="1"/>
  <c r="GR346" i="31" s="1"/>
  <c r="AE347" i="31"/>
  <c r="AF347" i="31" s="1"/>
  <c r="AG347" i="31" s="1"/>
  <c r="AH347" i="31" s="1"/>
  <c r="AI347" i="31" s="1"/>
  <c r="AJ347" i="31" s="1"/>
  <c r="AK347" i="31" s="1"/>
  <c r="AL347" i="31" s="1"/>
  <c r="AM347" i="31" s="1"/>
  <c r="AN347" i="31" s="1"/>
  <c r="AO347" i="31" s="1"/>
  <c r="AP347" i="31" s="1"/>
  <c r="AQ347" i="31" s="1"/>
  <c r="AR347" i="31" s="1"/>
  <c r="AS347" i="31" s="1"/>
  <c r="AT347" i="31" s="1"/>
  <c r="AU347" i="31" s="1"/>
  <c r="AV347" i="31" s="1"/>
  <c r="AW347" i="31" s="1"/>
  <c r="AX347" i="31" s="1"/>
  <c r="AY347" i="31" s="1"/>
  <c r="AZ347" i="31" s="1"/>
  <c r="BA347" i="31" s="1"/>
  <c r="BB347" i="31" s="1"/>
  <c r="BC347" i="31" s="1"/>
  <c r="BD347" i="31" s="1"/>
  <c r="BE347" i="31" s="1"/>
  <c r="BF347" i="31" s="1"/>
  <c r="BG347" i="31" s="1"/>
  <c r="BH347" i="31" s="1"/>
  <c r="BI347" i="31" s="1"/>
  <c r="BJ347" i="31" s="1"/>
  <c r="BK347" i="31" s="1"/>
  <c r="BL347" i="31" s="1"/>
  <c r="BM347" i="31" s="1"/>
  <c r="BN347" i="31" s="1"/>
  <c r="BO347" i="31" s="1"/>
  <c r="BP347" i="31" s="1"/>
  <c r="BQ347" i="31" s="1"/>
  <c r="BR347" i="31" s="1"/>
  <c r="BS347" i="31" s="1"/>
  <c r="BT347" i="31" s="1"/>
  <c r="BU347" i="31" s="1"/>
  <c r="BV347" i="31" s="1"/>
  <c r="BW347" i="31" s="1"/>
  <c r="BX347" i="31" s="1"/>
  <c r="BY347" i="31" s="1"/>
  <c r="BZ347" i="31" s="1"/>
  <c r="CA347" i="31" s="1"/>
  <c r="CB347" i="31" s="1"/>
  <c r="CC347" i="31" s="1"/>
  <c r="CD347" i="31" s="1"/>
  <c r="CE347" i="31" s="1"/>
  <c r="CF347" i="31" s="1"/>
  <c r="CG347" i="31" s="1"/>
  <c r="CH347" i="31" s="1"/>
  <c r="CI347" i="31" s="1"/>
  <c r="CJ347" i="31" s="1"/>
  <c r="CK347" i="31" s="1"/>
  <c r="CL347" i="31" s="1"/>
  <c r="CM347" i="31" s="1"/>
  <c r="CN347" i="31" s="1"/>
  <c r="CO347" i="31" s="1"/>
  <c r="CP347" i="31" s="1"/>
  <c r="CQ347" i="31" s="1"/>
  <c r="CR347" i="31" s="1"/>
  <c r="CS347" i="31" s="1"/>
  <c r="CT347" i="31" s="1"/>
  <c r="CU347" i="31" s="1"/>
  <c r="CV347" i="31" s="1"/>
  <c r="CW347" i="31" s="1"/>
  <c r="CX347" i="31" s="1"/>
  <c r="CY347" i="31" s="1"/>
  <c r="CZ347" i="31" s="1"/>
  <c r="DA347" i="31" s="1"/>
  <c r="DB347" i="31" s="1"/>
  <c r="DC347" i="31" s="1"/>
  <c r="DD347" i="31" s="1"/>
  <c r="DE347" i="31" s="1"/>
  <c r="DF347" i="31" s="1"/>
  <c r="DG347" i="31" s="1"/>
  <c r="DH347" i="31" s="1"/>
  <c r="DI347" i="31" s="1"/>
  <c r="DJ347" i="31" s="1"/>
  <c r="DK347" i="31" s="1"/>
  <c r="DL347" i="31" s="1"/>
  <c r="DM347" i="31" s="1"/>
  <c r="DN347" i="31" s="1"/>
  <c r="DO347" i="31" s="1"/>
  <c r="DP347" i="31" s="1"/>
  <c r="DQ347" i="31" s="1"/>
  <c r="DR347" i="31" s="1"/>
  <c r="DS347" i="31" s="1"/>
  <c r="DT347" i="31" s="1"/>
  <c r="DU347" i="31" s="1"/>
  <c r="DV347" i="31" s="1"/>
  <c r="DW347" i="31" s="1"/>
  <c r="DX347" i="31" s="1"/>
  <c r="DY347" i="31" s="1"/>
  <c r="DZ347" i="31" s="1"/>
  <c r="EA347" i="31" s="1"/>
  <c r="EB347" i="31" s="1"/>
  <c r="EC347" i="31" s="1"/>
  <c r="ED347" i="31" s="1"/>
  <c r="EE347" i="31" s="1"/>
  <c r="EF347" i="31" s="1"/>
  <c r="EG347" i="31" s="1"/>
  <c r="EH347" i="31" s="1"/>
  <c r="EI347" i="31" s="1"/>
  <c r="EJ347" i="31" s="1"/>
  <c r="EK347" i="31" s="1"/>
  <c r="EL347" i="31" s="1"/>
  <c r="EM347" i="31" s="1"/>
  <c r="EN347" i="31" s="1"/>
  <c r="EO347" i="31" s="1"/>
  <c r="EP347" i="31" s="1"/>
  <c r="EQ347" i="31" s="1"/>
  <c r="ER347" i="31" s="1"/>
  <c r="ES347" i="31" s="1"/>
  <c r="ET347" i="31" s="1"/>
  <c r="EU347" i="31" s="1"/>
  <c r="EV347" i="31" s="1"/>
  <c r="EW347" i="31" s="1"/>
  <c r="EX347" i="31" s="1"/>
  <c r="EY347" i="31" s="1"/>
  <c r="EZ347" i="31" s="1"/>
  <c r="FA347" i="31" s="1"/>
  <c r="FB347" i="31" s="1"/>
  <c r="FC347" i="31" s="1"/>
  <c r="FD347" i="31" s="1"/>
  <c r="FE347" i="31" s="1"/>
  <c r="FF347" i="31" s="1"/>
  <c r="FG347" i="31" s="1"/>
  <c r="FH347" i="31" s="1"/>
  <c r="FI347" i="31" s="1"/>
  <c r="FJ347" i="31" s="1"/>
  <c r="FK347" i="31" s="1"/>
  <c r="FL347" i="31" s="1"/>
  <c r="FM347" i="31" s="1"/>
  <c r="FN347" i="31" s="1"/>
  <c r="FO347" i="31" s="1"/>
  <c r="FP347" i="31" s="1"/>
  <c r="FQ347" i="31" s="1"/>
  <c r="FR347" i="31" s="1"/>
  <c r="FS347" i="31" s="1"/>
  <c r="FT347" i="31" s="1"/>
  <c r="FU347" i="31" s="1"/>
  <c r="FV347" i="31" s="1"/>
  <c r="FW347" i="31" s="1"/>
  <c r="FX347" i="31" s="1"/>
  <c r="FY347" i="31" s="1"/>
  <c r="FZ347" i="31" s="1"/>
  <c r="GA347" i="31" s="1"/>
  <c r="GB347" i="31" s="1"/>
  <c r="GC347" i="31" s="1"/>
  <c r="GD347" i="31" s="1"/>
  <c r="GE347" i="31" s="1"/>
  <c r="GF347" i="31" s="1"/>
  <c r="GG347" i="31" s="1"/>
  <c r="GH347" i="31" s="1"/>
  <c r="GI347" i="31" s="1"/>
  <c r="GJ347" i="31" s="1"/>
  <c r="GK347" i="31" s="1"/>
  <c r="GL347" i="31" s="1"/>
  <c r="GM347" i="31" s="1"/>
  <c r="GN347" i="31" s="1"/>
  <c r="GO347" i="31" s="1"/>
  <c r="GP347" i="31" s="1"/>
  <c r="GQ347" i="31" s="1"/>
  <c r="GR347" i="31" s="1"/>
  <c r="AE348" i="31"/>
  <c r="AF348" i="31" s="1"/>
  <c r="AG348" i="31" s="1"/>
  <c r="AH348" i="31" s="1"/>
  <c r="AI348" i="31" s="1"/>
  <c r="AJ348" i="31" s="1"/>
  <c r="AK348" i="31" s="1"/>
  <c r="AL348" i="31" s="1"/>
  <c r="AM348" i="31" s="1"/>
  <c r="AN348" i="31" s="1"/>
  <c r="AO348" i="31" s="1"/>
  <c r="AP348" i="31" s="1"/>
  <c r="AQ348" i="31" s="1"/>
  <c r="AR348" i="31" s="1"/>
  <c r="AS348" i="31" s="1"/>
  <c r="AT348" i="31" s="1"/>
  <c r="AU348" i="31" s="1"/>
  <c r="AV348" i="31" s="1"/>
  <c r="AW348" i="31" s="1"/>
  <c r="AX348" i="31" s="1"/>
  <c r="AY348" i="31" s="1"/>
  <c r="AZ348" i="31" s="1"/>
  <c r="BA348" i="31" s="1"/>
  <c r="BB348" i="31" s="1"/>
  <c r="BC348" i="31" s="1"/>
  <c r="BD348" i="31" s="1"/>
  <c r="BE348" i="31" s="1"/>
  <c r="BF348" i="31" s="1"/>
  <c r="BG348" i="31" s="1"/>
  <c r="BH348" i="31" s="1"/>
  <c r="BI348" i="31" s="1"/>
  <c r="BJ348" i="31" s="1"/>
  <c r="BK348" i="31" s="1"/>
  <c r="BL348" i="31" s="1"/>
  <c r="BM348" i="31" s="1"/>
  <c r="BN348" i="31" s="1"/>
  <c r="BO348" i="31" s="1"/>
  <c r="BP348" i="31" s="1"/>
  <c r="BQ348" i="31" s="1"/>
  <c r="BR348" i="31" s="1"/>
  <c r="BS348" i="31" s="1"/>
  <c r="BT348" i="31" s="1"/>
  <c r="BU348" i="31" s="1"/>
  <c r="BV348" i="31" s="1"/>
  <c r="BW348" i="31" s="1"/>
  <c r="BX348" i="31" s="1"/>
  <c r="BY348" i="31" s="1"/>
  <c r="BZ348" i="31" s="1"/>
  <c r="CA348" i="31" s="1"/>
  <c r="CB348" i="31" s="1"/>
  <c r="CC348" i="31" s="1"/>
  <c r="CD348" i="31" s="1"/>
  <c r="CE348" i="31" s="1"/>
  <c r="CF348" i="31" s="1"/>
  <c r="CG348" i="31" s="1"/>
  <c r="CH348" i="31" s="1"/>
  <c r="CI348" i="31" s="1"/>
  <c r="CJ348" i="31" s="1"/>
  <c r="CK348" i="31" s="1"/>
  <c r="CL348" i="31" s="1"/>
  <c r="CM348" i="31" s="1"/>
  <c r="CN348" i="31" s="1"/>
  <c r="CO348" i="31" s="1"/>
  <c r="CP348" i="31" s="1"/>
  <c r="CQ348" i="31" s="1"/>
  <c r="CR348" i="31" s="1"/>
  <c r="CS348" i="31" s="1"/>
  <c r="CT348" i="31" s="1"/>
  <c r="CU348" i="31" s="1"/>
  <c r="CV348" i="31" s="1"/>
  <c r="CW348" i="31" s="1"/>
  <c r="CX348" i="31" s="1"/>
  <c r="CY348" i="31" s="1"/>
  <c r="CZ348" i="31" s="1"/>
  <c r="DA348" i="31" s="1"/>
  <c r="DB348" i="31" s="1"/>
  <c r="DC348" i="31" s="1"/>
  <c r="DD348" i="31" s="1"/>
  <c r="DE348" i="31" s="1"/>
  <c r="DF348" i="31" s="1"/>
  <c r="DG348" i="31" s="1"/>
  <c r="DH348" i="31" s="1"/>
  <c r="DI348" i="31" s="1"/>
  <c r="DJ348" i="31" s="1"/>
  <c r="DK348" i="31" s="1"/>
  <c r="DL348" i="31" s="1"/>
  <c r="DM348" i="31" s="1"/>
  <c r="DN348" i="31" s="1"/>
  <c r="DO348" i="31" s="1"/>
  <c r="DP348" i="31" s="1"/>
  <c r="DQ348" i="31" s="1"/>
  <c r="DR348" i="31" s="1"/>
  <c r="DS348" i="31" s="1"/>
  <c r="DT348" i="31" s="1"/>
  <c r="DU348" i="31" s="1"/>
  <c r="DV348" i="31" s="1"/>
  <c r="DW348" i="31" s="1"/>
  <c r="DX348" i="31" s="1"/>
  <c r="DY348" i="31" s="1"/>
  <c r="DZ348" i="31" s="1"/>
  <c r="EA348" i="31" s="1"/>
  <c r="EB348" i="31" s="1"/>
  <c r="EC348" i="31" s="1"/>
  <c r="ED348" i="31" s="1"/>
  <c r="EE348" i="31" s="1"/>
  <c r="EF348" i="31" s="1"/>
  <c r="EG348" i="31" s="1"/>
  <c r="EH348" i="31" s="1"/>
  <c r="EI348" i="31" s="1"/>
  <c r="EJ348" i="31" s="1"/>
  <c r="EK348" i="31" s="1"/>
  <c r="EL348" i="31" s="1"/>
  <c r="EM348" i="31" s="1"/>
  <c r="EN348" i="31" s="1"/>
  <c r="EO348" i="31" s="1"/>
  <c r="EP348" i="31" s="1"/>
  <c r="EQ348" i="31" s="1"/>
  <c r="ER348" i="31" s="1"/>
  <c r="ES348" i="31" s="1"/>
  <c r="ET348" i="31" s="1"/>
  <c r="EU348" i="31" s="1"/>
  <c r="EV348" i="31" s="1"/>
  <c r="EW348" i="31" s="1"/>
  <c r="EX348" i="31" s="1"/>
  <c r="EY348" i="31" s="1"/>
  <c r="EZ348" i="31" s="1"/>
  <c r="FA348" i="31" s="1"/>
  <c r="FB348" i="31" s="1"/>
  <c r="FC348" i="31" s="1"/>
  <c r="FD348" i="31" s="1"/>
  <c r="FE348" i="31" s="1"/>
  <c r="FF348" i="31" s="1"/>
  <c r="FG348" i="31" s="1"/>
  <c r="FH348" i="31" s="1"/>
  <c r="FI348" i="31" s="1"/>
  <c r="FJ348" i="31" s="1"/>
  <c r="FK348" i="31" s="1"/>
  <c r="FL348" i="31" s="1"/>
  <c r="FM348" i="31" s="1"/>
  <c r="FN348" i="31" s="1"/>
  <c r="FO348" i="31" s="1"/>
  <c r="FP348" i="31" s="1"/>
  <c r="FQ348" i="31" s="1"/>
  <c r="FR348" i="31" s="1"/>
  <c r="FS348" i="31" s="1"/>
  <c r="FT348" i="31" s="1"/>
  <c r="FU348" i="31" s="1"/>
  <c r="FV348" i="31" s="1"/>
  <c r="FW348" i="31" s="1"/>
  <c r="FX348" i="31" s="1"/>
  <c r="FY348" i="31" s="1"/>
  <c r="FZ348" i="31" s="1"/>
  <c r="GA348" i="31" s="1"/>
  <c r="GB348" i="31" s="1"/>
  <c r="GC348" i="31" s="1"/>
  <c r="GD348" i="31" s="1"/>
  <c r="GE348" i="31" s="1"/>
  <c r="GF348" i="31" s="1"/>
  <c r="GG348" i="31" s="1"/>
  <c r="GH348" i="31" s="1"/>
  <c r="GI348" i="31" s="1"/>
  <c r="GJ348" i="31" s="1"/>
  <c r="GK348" i="31" s="1"/>
  <c r="GL348" i="31" s="1"/>
  <c r="GM348" i="31" s="1"/>
  <c r="GN348" i="31" s="1"/>
  <c r="GO348" i="31" s="1"/>
  <c r="GP348" i="31" s="1"/>
  <c r="GQ348" i="31" s="1"/>
  <c r="GR348" i="31" s="1"/>
  <c r="AE349" i="31"/>
  <c r="AF349" i="31" s="1"/>
  <c r="AG349" i="31" s="1"/>
  <c r="AH349" i="31" s="1"/>
  <c r="AI349" i="31" s="1"/>
  <c r="AJ349" i="31" s="1"/>
  <c r="AK349" i="31" s="1"/>
  <c r="AL349" i="31" s="1"/>
  <c r="AM349" i="31" s="1"/>
  <c r="AN349" i="31" s="1"/>
  <c r="AO349" i="31" s="1"/>
  <c r="AP349" i="31" s="1"/>
  <c r="AQ349" i="31" s="1"/>
  <c r="AR349" i="31" s="1"/>
  <c r="AS349" i="31" s="1"/>
  <c r="AT349" i="31" s="1"/>
  <c r="AU349" i="31" s="1"/>
  <c r="AV349" i="31" s="1"/>
  <c r="AW349" i="31" s="1"/>
  <c r="AX349" i="31" s="1"/>
  <c r="AY349" i="31" s="1"/>
  <c r="AZ349" i="31" s="1"/>
  <c r="BA349" i="31" s="1"/>
  <c r="BB349" i="31" s="1"/>
  <c r="BC349" i="31" s="1"/>
  <c r="BD349" i="31" s="1"/>
  <c r="BE349" i="31" s="1"/>
  <c r="BF349" i="31" s="1"/>
  <c r="BG349" i="31" s="1"/>
  <c r="BH349" i="31" s="1"/>
  <c r="BI349" i="31" s="1"/>
  <c r="BJ349" i="31" s="1"/>
  <c r="BK349" i="31" s="1"/>
  <c r="BL349" i="31" s="1"/>
  <c r="BM349" i="31" s="1"/>
  <c r="BN349" i="31" s="1"/>
  <c r="BO349" i="31" s="1"/>
  <c r="BP349" i="31" s="1"/>
  <c r="BQ349" i="31" s="1"/>
  <c r="BR349" i="31" s="1"/>
  <c r="BS349" i="31" s="1"/>
  <c r="BT349" i="31" s="1"/>
  <c r="BU349" i="31" s="1"/>
  <c r="BV349" i="31" s="1"/>
  <c r="BW349" i="31" s="1"/>
  <c r="BX349" i="31" s="1"/>
  <c r="BY349" i="31" s="1"/>
  <c r="BZ349" i="31" s="1"/>
  <c r="CA349" i="31" s="1"/>
  <c r="CB349" i="31" s="1"/>
  <c r="CC349" i="31" s="1"/>
  <c r="CD349" i="31" s="1"/>
  <c r="CE349" i="31" s="1"/>
  <c r="CF349" i="31" s="1"/>
  <c r="CG349" i="31" s="1"/>
  <c r="CH349" i="31" s="1"/>
  <c r="CI349" i="31" s="1"/>
  <c r="CJ349" i="31" s="1"/>
  <c r="CK349" i="31" s="1"/>
  <c r="CL349" i="31" s="1"/>
  <c r="CM349" i="31" s="1"/>
  <c r="CN349" i="31" s="1"/>
  <c r="CO349" i="31" s="1"/>
  <c r="CP349" i="31" s="1"/>
  <c r="CQ349" i="31" s="1"/>
  <c r="CR349" i="31" s="1"/>
  <c r="CS349" i="31" s="1"/>
  <c r="CT349" i="31" s="1"/>
  <c r="CU349" i="31" s="1"/>
  <c r="CV349" i="31" s="1"/>
  <c r="CW349" i="31" s="1"/>
  <c r="CX349" i="31" s="1"/>
  <c r="CY349" i="31" s="1"/>
  <c r="CZ349" i="31" s="1"/>
  <c r="DA349" i="31" s="1"/>
  <c r="DB349" i="31" s="1"/>
  <c r="DC349" i="31" s="1"/>
  <c r="DD349" i="31" s="1"/>
  <c r="DE349" i="31" s="1"/>
  <c r="DF349" i="31" s="1"/>
  <c r="DG349" i="31" s="1"/>
  <c r="DH349" i="31" s="1"/>
  <c r="DI349" i="31" s="1"/>
  <c r="DJ349" i="31" s="1"/>
  <c r="DK349" i="31" s="1"/>
  <c r="DL349" i="31" s="1"/>
  <c r="DM349" i="31" s="1"/>
  <c r="DN349" i="31" s="1"/>
  <c r="DO349" i="31" s="1"/>
  <c r="DP349" i="31" s="1"/>
  <c r="DQ349" i="31" s="1"/>
  <c r="DR349" i="31" s="1"/>
  <c r="DS349" i="31" s="1"/>
  <c r="DT349" i="31" s="1"/>
  <c r="DU349" i="31" s="1"/>
  <c r="DV349" i="31" s="1"/>
  <c r="DW349" i="31" s="1"/>
  <c r="DX349" i="31" s="1"/>
  <c r="DY349" i="31" s="1"/>
  <c r="DZ349" i="31" s="1"/>
  <c r="EA349" i="31" s="1"/>
  <c r="EB349" i="31" s="1"/>
  <c r="EC349" i="31" s="1"/>
  <c r="ED349" i="31" s="1"/>
  <c r="EE349" i="31" s="1"/>
  <c r="EF349" i="31" s="1"/>
  <c r="EG349" i="31" s="1"/>
  <c r="EH349" i="31" s="1"/>
  <c r="EI349" i="31" s="1"/>
  <c r="EJ349" i="31" s="1"/>
  <c r="EK349" i="31" s="1"/>
  <c r="EL349" i="31" s="1"/>
  <c r="EM349" i="31" s="1"/>
  <c r="EN349" i="31" s="1"/>
  <c r="EO349" i="31" s="1"/>
  <c r="EP349" i="31" s="1"/>
  <c r="EQ349" i="31" s="1"/>
  <c r="ER349" i="31" s="1"/>
  <c r="ES349" i="31" s="1"/>
  <c r="ET349" i="31" s="1"/>
  <c r="EU349" i="31" s="1"/>
  <c r="EV349" i="31" s="1"/>
  <c r="EW349" i="31" s="1"/>
  <c r="EX349" i="31" s="1"/>
  <c r="EY349" i="31" s="1"/>
  <c r="EZ349" i="31" s="1"/>
  <c r="FA349" i="31" s="1"/>
  <c r="FB349" i="31" s="1"/>
  <c r="FC349" i="31" s="1"/>
  <c r="FD349" i="31" s="1"/>
  <c r="FE349" i="31" s="1"/>
  <c r="FF349" i="31" s="1"/>
  <c r="FG349" i="31" s="1"/>
  <c r="FH349" i="31" s="1"/>
  <c r="FI349" i="31" s="1"/>
  <c r="FJ349" i="31" s="1"/>
  <c r="FK349" i="31" s="1"/>
  <c r="FL349" i="31" s="1"/>
  <c r="FM349" i="31" s="1"/>
  <c r="FN349" i="31" s="1"/>
  <c r="FO349" i="31" s="1"/>
  <c r="FP349" i="31" s="1"/>
  <c r="FQ349" i="31" s="1"/>
  <c r="FR349" i="31" s="1"/>
  <c r="FS349" i="31" s="1"/>
  <c r="FT349" i="31" s="1"/>
  <c r="FU349" i="31" s="1"/>
  <c r="FV349" i="31" s="1"/>
  <c r="FW349" i="31" s="1"/>
  <c r="FX349" i="31" s="1"/>
  <c r="FY349" i="31" s="1"/>
  <c r="FZ349" i="31" s="1"/>
  <c r="GA349" i="31" s="1"/>
  <c r="GB349" i="31" s="1"/>
  <c r="GC349" i="31" s="1"/>
  <c r="GD349" i="31" s="1"/>
  <c r="GE349" i="31" s="1"/>
  <c r="GF349" i="31" s="1"/>
  <c r="GG349" i="31" s="1"/>
  <c r="GH349" i="31" s="1"/>
  <c r="GI349" i="31" s="1"/>
  <c r="GJ349" i="31" s="1"/>
  <c r="GK349" i="31" s="1"/>
  <c r="GL349" i="31" s="1"/>
  <c r="GM349" i="31" s="1"/>
  <c r="GN349" i="31" s="1"/>
  <c r="GO349" i="31" s="1"/>
  <c r="GP349" i="31" s="1"/>
  <c r="GQ349" i="31" s="1"/>
  <c r="GR349" i="31" s="1"/>
  <c r="AE350" i="31"/>
  <c r="AF350" i="31" s="1"/>
  <c r="AG350" i="31" s="1"/>
  <c r="AH350" i="31" s="1"/>
  <c r="AI350" i="31" s="1"/>
  <c r="AJ350" i="31" s="1"/>
  <c r="AK350" i="31" s="1"/>
  <c r="AL350" i="31" s="1"/>
  <c r="AM350" i="31" s="1"/>
  <c r="AN350" i="31" s="1"/>
  <c r="AO350" i="31" s="1"/>
  <c r="AP350" i="31" s="1"/>
  <c r="AQ350" i="31" s="1"/>
  <c r="AR350" i="31" s="1"/>
  <c r="AS350" i="31" s="1"/>
  <c r="AT350" i="31" s="1"/>
  <c r="AU350" i="31" s="1"/>
  <c r="AV350" i="31" s="1"/>
  <c r="AW350" i="31" s="1"/>
  <c r="AX350" i="31" s="1"/>
  <c r="AY350" i="31" s="1"/>
  <c r="AZ350" i="31" s="1"/>
  <c r="BA350" i="31" s="1"/>
  <c r="BB350" i="31" s="1"/>
  <c r="BC350" i="31" s="1"/>
  <c r="BD350" i="31" s="1"/>
  <c r="BE350" i="31" s="1"/>
  <c r="BF350" i="31" s="1"/>
  <c r="BG350" i="31" s="1"/>
  <c r="BH350" i="31" s="1"/>
  <c r="BI350" i="31" s="1"/>
  <c r="BJ350" i="31" s="1"/>
  <c r="BK350" i="31" s="1"/>
  <c r="BL350" i="31" s="1"/>
  <c r="BM350" i="31" s="1"/>
  <c r="BN350" i="31" s="1"/>
  <c r="BO350" i="31" s="1"/>
  <c r="BP350" i="31" s="1"/>
  <c r="BQ350" i="31" s="1"/>
  <c r="BR350" i="31" s="1"/>
  <c r="BS350" i="31" s="1"/>
  <c r="BT350" i="31" s="1"/>
  <c r="BU350" i="31" s="1"/>
  <c r="BV350" i="31" s="1"/>
  <c r="BW350" i="31" s="1"/>
  <c r="BX350" i="31" s="1"/>
  <c r="BY350" i="31" s="1"/>
  <c r="BZ350" i="31" s="1"/>
  <c r="CA350" i="31" s="1"/>
  <c r="CB350" i="31" s="1"/>
  <c r="CC350" i="31" s="1"/>
  <c r="CD350" i="31" s="1"/>
  <c r="CE350" i="31" s="1"/>
  <c r="CF350" i="31" s="1"/>
  <c r="CG350" i="31" s="1"/>
  <c r="CH350" i="31" s="1"/>
  <c r="CI350" i="31" s="1"/>
  <c r="CJ350" i="31" s="1"/>
  <c r="CK350" i="31" s="1"/>
  <c r="CL350" i="31" s="1"/>
  <c r="CM350" i="31" s="1"/>
  <c r="CN350" i="31" s="1"/>
  <c r="CO350" i="31" s="1"/>
  <c r="CP350" i="31" s="1"/>
  <c r="CQ350" i="31" s="1"/>
  <c r="CR350" i="31" s="1"/>
  <c r="CS350" i="31" s="1"/>
  <c r="CT350" i="31" s="1"/>
  <c r="CU350" i="31" s="1"/>
  <c r="CV350" i="31" s="1"/>
  <c r="CW350" i="31" s="1"/>
  <c r="CX350" i="31" s="1"/>
  <c r="CY350" i="31" s="1"/>
  <c r="CZ350" i="31" s="1"/>
  <c r="DA350" i="31" s="1"/>
  <c r="DB350" i="31" s="1"/>
  <c r="DC350" i="31" s="1"/>
  <c r="DD350" i="31" s="1"/>
  <c r="DE350" i="31" s="1"/>
  <c r="DF350" i="31" s="1"/>
  <c r="DG350" i="31" s="1"/>
  <c r="DH350" i="31" s="1"/>
  <c r="DI350" i="31" s="1"/>
  <c r="DJ350" i="31" s="1"/>
  <c r="DK350" i="31" s="1"/>
  <c r="DL350" i="31" s="1"/>
  <c r="DM350" i="31" s="1"/>
  <c r="DN350" i="31" s="1"/>
  <c r="DO350" i="31" s="1"/>
  <c r="DP350" i="31" s="1"/>
  <c r="DQ350" i="31" s="1"/>
  <c r="DR350" i="31" s="1"/>
  <c r="DS350" i="31" s="1"/>
  <c r="DT350" i="31" s="1"/>
  <c r="DU350" i="31" s="1"/>
  <c r="DV350" i="31" s="1"/>
  <c r="DW350" i="31" s="1"/>
  <c r="DX350" i="31" s="1"/>
  <c r="DY350" i="31" s="1"/>
  <c r="DZ350" i="31" s="1"/>
  <c r="EA350" i="31" s="1"/>
  <c r="EB350" i="31" s="1"/>
  <c r="EC350" i="31" s="1"/>
  <c r="ED350" i="31" s="1"/>
  <c r="EE350" i="31" s="1"/>
  <c r="EF350" i="31" s="1"/>
  <c r="EG350" i="31" s="1"/>
  <c r="EH350" i="31" s="1"/>
  <c r="EI350" i="31" s="1"/>
  <c r="EJ350" i="31" s="1"/>
  <c r="EK350" i="31" s="1"/>
  <c r="EL350" i="31" s="1"/>
  <c r="EM350" i="31" s="1"/>
  <c r="EN350" i="31" s="1"/>
  <c r="EO350" i="31" s="1"/>
  <c r="EP350" i="31" s="1"/>
  <c r="EQ350" i="31" s="1"/>
  <c r="ER350" i="31" s="1"/>
  <c r="ES350" i="31" s="1"/>
  <c r="ET350" i="31" s="1"/>
  <c r="EU350" i="31" s="1"/>
  <c r="EV350" i="31" s="1"/>
  <c r="EW350" i="31" s="1"/>
  <c r="EX350" i="31" s="1"/>
  <c r="EY350" i="31" s="1"/>
  <c r="EZ350" i="31" s="1"/>
  <c r="FA350" i="31" s="1"/>
  <c r="FB350" i="31" s="1"/>
  <c r="FC350" i="31" s="1"/>
  <c r="FD350" i="31" s="1"/>
  <c r="FE350" i="31" s="1"/>
  <c r="FF350" i="31" s="1"/>
  <c r="FG350" i="31" s="1"/>
  <c r="FH350" i="31" s="1"/>
  <c r="FI350" i="31" s="1"/>
  <c r="FJ350" i="31" s="1"/>
  <c r="FK350" i="31" s="1"/>
  <c r="FL350" i="31" s="1"/>
  <c r="FM350" i="31" s="1"/>
  <c r="FN350" i="31" s="1"/>
  <c r="FO350" i="31" s="1"/>
  <c r="FP350" i="31" s="1"/>
  <c r="FQ350" i="31" s="1"/>
  <c r="FR350" i="31" s="1"/>
  <c r="FS350" i="31" s="1"/>
  <c r="FT350" i="31" s="1"/>
  <c r="FU350" i="31" s="1"/>
  <c r="FV350" i="31" s="1"/>
  <c r="FW350" i="31" s="1"/>
  <c r="FX350" i="31" s="1"/>
  <c r="FY350" i="31" s="1"/>
  <c r="FZ350" i="31" s="1"/>
  <c r="GA350" i="31" s="1"/>
  <c r="GB350" i="31" s="1"/>
  <c r="GC350" i="31" s="1"/>
  <c r="GD350" i="31" s="1"/>
  <c r="GE350" i="31" s="1"/>
  <c r="GF350" i="31" s="1"/>
  <c r="GG350" i="31" s="1"/>
  <c r="GH350" i="31" s="1"/>
  <c r="GI350" i="31" s="1"/>
  <c r="GJ350" i="31" s="1"/>
  <c r="GK350" i="31" s="1"/>
  <c r="GL350" i="31" s="1"/>
  <c r="GM350" i="31" s="1"/>
  <c r="GN350" i="31" s="1"/>
  <c r="GO350" i="31" s="1"/>
  <c r="GP350" i="31" s="1"/>
  <c r="GQ350" i="31" s="1"/>
  <c r="GR350" i="31" s="1"/>
  <c r="AE351" i="31"/>
  <c r="AF351" i="31" s="1"/>
  <c r="AG351" i="31" s="1"/>
  <c r="AH351" i="31" s="1"/>
  <c r="AI351" i="31" s="1"/>
  <c r="AJ351" i="31" s="1"/>
  <c r="AK351" i="31" s="1"/>
  <c r="AL351" i="31" s="1"/>
  <c r="AM351" i="31" s="1"/>
  <c r="AN351" i="31" s="1"/>
  <c r="AO351" i="31" s="1"/>
  <c r="AP351" i="31" s="1"/>
  <c r="AQ351" i="31" s="1"/>
  <c r="AR351" i="31" s="1"/>
  <c r="AS351" i="31" s="1"/>
  <c r="AT351" i="31" s="1"/>
  <c r="AU351" i="31" s="1"/>
  <c r="AV351" i="31" s="1"/>
  <c r="AW351" i="31" s="1"/>
  <c r="AX351" i="31" s="1"/>
  <c r="AY351" i="31" s="1"/>
  <c r="AZ351" i="31" s="1"/>
  <c r="BA351" i="31" s="1"/>
  <c r="BB351" i="31" s="1"/>
  <c r="BC351" i="31" s="1"/>
  <c r="BD351" i="31" s="1"/>
  <c r="BE351" i="31" s="1"/>
  <c r="BF351" i="31" s="1"/>
  <c r="BG351" i="31" s="1"/>
  <c r="BH351" i="31" s="1"/>
  <c r="BI351" i="31" s="1"/>
  <c r="BJ351" i="31" s="1"/>
  <c r="BK351" i="31" s="1"/>
  <c r="BL351" i="31" s="1"/>
  <c r="BM351" i="31" s="1"/>
  <c r="BN351" i="31" s="1"/>
  <c r="BO351" i="31" s="1"/>
  <c r="BP351" i="31" s="1"/>
  <c r="BQ351" i="31" s="1"/>
  <c r="BR351" i="31" s="1"/>
  <c r="BS351" i="31" s="1"/>
  <c r="BT351" i="31" s="1"/>
  <c r="BU351" i="31" s="1"/>
  <c r="BV351" i="31" s="1"/>
  <c r="BW351" i="31" s="1"/>
  <c r="BX351" i="31" s="1"/>
  <c r="BY351" i="31" s="1"/>
  <c r="BZ351" i="31" s="1"/>
  <c r="CA351" i="31" s="1"/>
  <c r="CB351" i="31" s="1"/>
  <c r="CC351" i="31" s="1"/>
  <c r="CD351" i="31" s="1"/>
  <c r="CE351" i="31" s="1"/>
  <c r="CF351" i="31" s="1"/>
  <c r="CG351" i="31" s="1"/>
  <c r="CH351" i="31" s="1"/>
  <c r="CI351" i="31" s="1"/>
  <c r="CJ351" i="31" s="1"/>
  <c r="CK351" i="31" s="1"/>
  <c r="CL351" i="31" s="1"/>
  <c r="CM351" i="31" s="1"/>
  <c r="CN351" i="31" s="1"/>
  <c r="CO351" i="31" s="1"/>
  <c r="CP351" i="31" s="1"/>
  <c r="CQ351" i="31" s="1"/>
  <c r="CR351" i="31" s="1"/>
  <c r="CS351" i="31" s="1"/>
  <c r="CT351" i="31" s="1"/>
  <c r="CU351" i="31" s="1"/>
  <c r="CV351" i="31" s="1"/>
  <c r="CW351" i="31" s="1"/>
  <c r="CX351" i="31" s="1"/>
  <c r="CY351" i="31" s="1"/>
  <c r="CZ351" i="31" s="1"/>
  <c r="DA351" i="31" s="1"/>
  <c r="DB351" i="31" s="1"/>
  <c r="DC351" i="31" s="1"/>
  <c r="DD351" i="31" s="1"/>
  <c r="DE351" i="31" s="1"/>
  <c r="DF351" i="31" s="1"/>
  <c r="DG351" i="31" s="1"/>
  <c r="DH351" i="31" s="1"/>
  <c r="DI351" i="31" s="1"/>
  <c r="DJ351" i="31" s="1"/>
  <c r="DK351" i="31" s="1"/>
  <c r="DL351" i="31" s="1"/>
  <c r="DM351" i="31" s="1"/>
  <c r="DN351" i="31" s="1"/>
  <c r="DO351" i="31" s="1"/>
  <c r="DP351" i="31" s="1"/>
  <c r="DQ351" i="31" s="1"/>
  <c r="DR351" i="31" s="1"/>
  <c r="DS351" i="31" s="1"/>
  <c r="DT351" i="31" s="1"/>
  <c r="DU351" i="31" s="1"/>
  <c r="DV351" i="31" s="1"/>
  <c r="DW351" i="31" s="1"/>
  <c r="DX351" i="31" s="1"/>
  <c r="DY351" i="31" s="1"/>
  <c r="DZ351" i="31" s="1"/>
  <c r="EA351" i="31" s="1"/>
  <c r="EB351" i="31" s="1"/>
  <c r="EC351" i="31" s="1"/>
  <c r="ED351" i="31" s="1"/>
  <c r="EE351" i="31" s="1"/>
  <c r="EF351" i="31" s="1"/>
  <c r="EG351" i="31" s="1"/>
  <c r="EH351" i="31" s="1"/>
  <c r="EI351" i="31" s="1"/>
  <c r="EJ351" i="31" s="1"/>
  <c r="EK351" i="31" s="1"/>
  <c r="EL351" i="31" s="1"/>
  <c r="EM351" i="31" s="1"/>
  <c r="EN351" i="31" s="1"/>
  <c r="EO351" i="31" s="1"/>
  <c r="EP351" i="31" s="1"/>
  <c r="EQ351" i="31" s="1"/>
  <c r="ER351" i="31" s="1"/>
  <c r="ES351" i="31" s="1"/>
  <c r="ET351" i="31" s="1"/>
  <c r="EU351" i="31" s="1"/>
  <c r="EV351" i="31" s="1"/>
  <c r="EW351" i="31" s="1"/>
  <c r="EX351" i="31" s="1"/>
  <c r="EY351" i="31" s="1"/>
  <c r="EZ351" i="31" s="1"/>
  <c r="FA351" i="31" s="1"/>
  <c r="FB351" i="31" s="1"/>
  <c r="FC351" i="31" s="1"/>
  <c r="FD351" i="31" s="1"/>
  <c r="FE351" i="31" s="1"/>
  <c r="FF351" i="31" s="1"/>
  <c r="FG351" i="31" s="1"/>
  <c r="FH351" i="31" s="1"/>
  <c r="FI351" i="31" s="1"/>
  <c r="FJ351" i="31" s="1"/>
  <c r="FK351" i="31" s="1"/>
  <c r="FL351" i="31" s="1"/>
  <c r="FM351" i="31" s="1"/>
  <c r="FN351" i="31" s="1"/>
  <c r="FO351" i="31" s="1"/>
  <c r="FP351" i="31" s="1"/>
  <c r="FQ351" i="31" s="1"/>
  <c r="FR351" i="31" s="1"/>
  <c r="FS351" i="31" s="1"/>
  <c r="FT351" i="31" s="1"/>
  <c r="FU351" i="31" s="1"/>
  <c r="FV351" i="31" s="1"/>
  <c r="FW351" i="31" s="1"/>
  <c r="FX351" i="31" s="1"/>
  <c r="FY351" i="31" s="1"/>
  <c r="FZ351" i="31" s="1"/>
  <c r="GA351" i="31" s="1"/>
  <c r="GB351" i="31" s="1"/>
  <c r="GC351" i="31" s="1"/>
  <c r="GD351" i="31" s="1"/>
  <c r="GE351" i="31" s="1"/>
  <c r="GF351" i="31" s="1"/>
  <c r="GG351" i="31" s="1"/>
  <c r="GH351" i="31" s="1"/>
  <c r="GI351" i="31" s="1"/>
  <c r="GJ351" i="31" s="1"/>
  <c r="GK351" i="31" s="1"/>
  <c r="GL351" i="31" s="1"/>
  <c r="GM351" i="31" s="1"/>
  <c r="GN351" i="31" s="1"/>
  <c r="GO351" i="31" s="1"/>
  <c r="GP351" i="31" s="1"/>
  <c r="GQ351" i="31" s="1"/>
  <c r="GR351" i="31" s="1"/>
  <c r="AE352" i="31"/>
  <c r="AF352" i="31" s="1"/>
  <c r="AG352" i="31" s="1"/>
  <c r="AH352" i="31" s="1"/>
  <c r="AI352" i="31" s="1"/>
  <c r="AJ352" i="31" s="1"/>
  <c r="AK352" i="31" s="1"/>
  <c r="AL352" i="31" s="1"/>
  <c r="AM352" i="31" s="1"/>
  <c r="AN352" i="31" s="1"/>
  <c r="AO352" i="31" s="1"/>
  <c r="AP352" i="31" s="1"/>
  <c r="AQ352" i="31" s="1"/>
  <c r="AR352" i="31" s="1"/>
  <c r="AS352" i="31" s="1"/>
  <c r="AT352" i="31" s="1"/>
  <c r="AU352" i="31" s="1"/>
  <c r="AV352" i="31" s="1"/>
  <c r="AW352" i="31" s="1"/>
  <c r="AX352" i="31" s="1"/>
  <c r="AY352" i="31" s="1"/>
  <c r="AZ352" i="31" s="1"/>
  <c r="BA352" i="31" s="1"/>
  <c r="BB352" i="31" s="1"/>
  <c r="BC352" i="31" s="1"/>
  <c r="BD352" i="31" s="1"/>
  <c r="BE352" i="31" s="1"/>
  <c r="BF352" i="31" s="1"/>
  <c r="BG352" i="31" s="1"/>
  <c r="BH352" i="31" s="1"/>
  <c r="BI352" i="31" s="1"/>
  <c r="BJ352" i="31" s="1"/>
  <c r="BK352" i="31" s="1"/>
  <c r="BL352" i="31" s="1"/>
  <c r="BM352" i="31" s="1"/>
  <c r="BN352" i="31" s="1"/>
  <c r="BO352" i="31" s="1"/>
  <c r="BP352" i="31" s="1"/>
  <c r="BQ352" i="31" s="1"/>
  <c r="BR352" i="31" s="1"/>
  <c r="BS352" i="31" s="1"/>
  <c r="BT352" i="31" s="1"/>
  <c r="BU352" i="31" s="1"/>
  <c r="BV352" i="31" s="1"/>
  <c r="BW352" i="31" s="1"/>
  <c r="BX352" i="31" s="1"/>
  <c r="BY352" i="31" s="1"/>
  <c r="BZ352" i="31" s="1"/>
  <c r="CA352" i="31" s="1"/>
  <c r="CB352" i="31" s="1"/>
  <c r="CC352" i="31" s="1"/>
  <c r="CD352" i="31" s="1"/>
  <c r="CE352" i="31" s="1"/>
  <c r="CF352" i="31" s="1"/>
  <c r="CG352" i="31" s="1"/>
  <c r="CH352" i="31" s="1"/>
  <c r="CI352" i="31" s="1"/>
  <c r="CJ352" i="31" s="1"/>
  <c r="CK352" i="31" s="1"/>
  <c r="CL352" i="31" s="1"/>
  <c r="CM352" i="31" s="1"/>
  <c r="CN352" i="31" s="1"/>
  <c r="CO352" i="31" s="1"/>
  <c r="CP352" i="31" s="1"/>
  <c r="CQ352" i="31" s="1"/>
  <c r="CR352" i="31" s="1"/>
  <c r="CS352" i="31" s="1"/>
  <c r="CT352" i="31" s="1"/>
  <c r="CU352" i="31" s="1"/>
  <c r="CV352" i="31" s="1"/>
  <c r="CW352" i="31" s="1"/>
  <c r="CX352" i="31" s="1"/>
  <c r="CY352" i="31" s="1"/>
  <c r="CZ352" i="31" s="1"/>
  <c r="DA352" i="31" s="1"/>
  <c r="DB352" i="31" s="1"/>
  <c r="DC352" i="31" s="1"/>
  <c r="DD352" i="31" s="1"/>
  <c r="DE352" i="31" s="1"/>
  <c r="DF352" i="31" s="1"/>
  <c r="DG352" i="31" s="1"/>
  <c r="DH352" i="31" s="1"/>
  <c r="DI352" i="31" s="1"/>
  <c r="DJ352" i="31" s="1"/>
  <c r="DK352" i="31" s="1"/>
  <c r="DL352" i="31" s="1"/>
  <c r="DM352" i="31" s="1"/>
  <c r="DN352" i="31" s="1"/>
  <c r="DO352" i="31" s="1"/>
  <c r="DP352" i="31" s="1"/>
  <c r="DQ352" i="31" s="1"/>
  <c r="DR352" i="31" s="1"/>
  <c r="DS352" i="31" s="1"/>
  <c r="DT352" i="31" s="1"/>
  <c r="DU352" i="31" s="1"/>
  <c r="DV352" i="31" s="1"/>
  <c r="DW352" i="31" s="1"/>
  <c r="DX352" i="31" s="1"/>
  <c r="DY352" i="31" s="1"/>
  <c r="DZ352" i="31" s="1"/>
  <c r="EA352" i="31" s="1"/>
  <c r="EB352" i="31" s="1"/>
  <c r="EC352" i="31" s="1"/>
  <c r="ED352" i="31" s="1"/>
  <c r="EE352" i="31" s="1"/>
  <c r="EF352" i="31" s="1"/>
  <c r="EG352" i="31" s="1"/>
  <c r="EH352" i="31" s="1"/>
  <c r="EI352" i="31" s="1"/>
  <c r="EJ352" i="31" s="1"/>
  <c r="EK352" i="31" s="1"/>
  <c r="EL352" i="31" s="1"/>
  <c r="EM352" i="31" s="1"/>
  <c r="EN352" i="31" s="1"/>
  <c r="EO352" i="31" s="1"/>
  <c r="EP352" i="31" s="1"/>
  <c r="EQ352" i="31" s="1"/>
  <c r="ER352" i="31" s="1"/>
  <c r="ES352" i="31" s="1"/>
  <c r="ET352" i="31" s="1"/>
  <c r="EU352" i="31" s="1"/>
  <c r="EV352" i="31" s="1"/>
  <c r="EW352" i="31" s="1"/>
  <c r="EX352" i="31" s="1"/>
  <c r="EY352" i="31" s="1"/>
  <c r="EZ352" i="31" s="1"/>
  <c r="FA352" i="31" s="1"/>
  <c r="FB352" i="31" s="1"/>
  <c r="FC352" i="31" s="1"/>
  <c r="FD352" i="31" s="1"/>
  <c r="FE352" i="31" s="1"/>
  <c r="FF352" i="31" s="1"/>
  <c r="FG352" i="31" s="1"/>
  <c r="FH352" i="31" s="1"/>
  <c r="FI352" i="31" s="1"/>
  <c r="FJ352" i="31" s="1"/>
  <c r="FK352" i="31" s="1"/>
  <c r="FL352" i="31" s="1"/>
  <c r="FM352" i="31" s="1"/>
  <c r="FN352" i="31" s="1"/>
  <c r="FO352" i="31" s="1"/>
  <c r="FP352" i="31" s="1"/>
  <c r="FQ352" i="31" s="1"/>
  <c r="FR352" i="31" s="1"/>
  <c r="FS352" i="31" s="1"/>
  <c r="FT352" i="31" s="1"/>
  <c r="FU352" i="31" s="1"/>
  <c r="FV352" i="31" s="1"/>
  <c r="FW352" i="31" s="1"/>
  <c r="FX352" i="31" s="1"/>
  <c r="FY352" i="31" s="1"/>
  <c r="FZ352" i="31" s="1"/>
  <c r="GA352" i="31" s="1"/>
  <c r="GB352" i="31" s="1"/>
  <c r="GC352" i="31" s="1"/>
  <c r="GD352" i="31" s="1"/>
  <c r="GE352" i="31" s="1"/>
  <c r="GF352" i="31" s="1"/>
  <c r="GG352" i="31" s="1"/>
  <c r="GH352" i="31" s="1"/>
  <c r="GI352" i="31" s="1"/>
  <c r="GJ352" i="31" s="1"/>
  <c r="GK352" i="31" s="1"/>
  <c r="GL352" i="31" s="1"/>
  <c r="GM352" i="31" s="1"/>
  <c r="GN352" i="31" s="1"/>
  <c r="GO352" i="31" s="1"/>
  <c r="GP352" i="31" s="1"/>
  <c r="GQ352" i="31" s="1"/>
  <c r="GR352" i="31" s="1"/>
  <c r="AE353" i="31"/>
  <c r="AF353" i="31" s="1"/>
  <c r="AG353" i="31" s="1"/>
  <c r="AH353" i="31" s="1"/>
  <c r="AI353" i="31" s="1"/>
  <c r="AJ353" i="31" s="1"/>
  <c r="AK353" i="31" s="1"/>
  <c r="AL353" i="31" s="1"/>
  <c r="AM353" i="31" s="1"/>
  <c r="AN353" i="31" s="1"/>
  <c r="AO353" i="31" s="1"/>
  <c r="AP353" i="31" s="1"/>
  <c r="AQ353" i="31" s="1"/>
  <c r="AR353" i="31" s="1"/>
  <c r="AS353" i="31" s="1"/>
  <c r="AT353" i="31" s="1"/>
  <c r="AU353" i="31" s="1"/>
  <c r="AV353" i="31" s="1"/>
  <c r="AW353" i="31" s="1"/>
  <c r="AX353" i="31" s="1"/>
  <c r="AY353" i="31" s="1"/>
  <c r="AZ353" i="31" s="1"/>
  <c r="BA353" i="31" s="1"/>
  <c r="BB353" i="31" s="1"/>
  <c r="BC353" i="31" s="1"/>
  <c r="BD353" i="31" s="1"/>
  <c r="BE353" i="31" s="1"/>
  <c r="BF353" i="31" s="1"/>
  <c r="BG353" i="31" s="1"/>
  <c r="BH353" i="31" s="1"/>
  <c r="BI353" i="31" s="1"/>
  <c r="BJ353" i="31" s="1"/>
  <c r="BK353" i="31" s="1"/>
  <c r="BL353" i="31" s="1"/>
  <c r="BM353" i="31" s="1"/>
  <c r="BN353" i="31" s="1"/>
  <c r="BO353" i="31" s="1"/>
  <c r="BP353" i="31" s="1"/>
  <c r="BQ353" i="31" s="1"/>
  <c r="BR353" i="31" s="1"/>
  <c r="BS353" i="31" s="1"/>
  <c r="BT353" i="31" s="1"/>
  <c r="BU353" i="31" s="1"/>
  <c r="BV353" i="31" s="1"/>
  <c r="BW353" i="31" s="1"/>
  <c r="BX353" i="31" s="1"/>
  <c r="BY353" i="31" s="1"/>
  <c r="BZ353" i="31" s="1"/>
  <c r="CA353" i="31" s="1"/>
  <c r="CB353" i="31" s="1"/>
  <c r="CC353" i="31" s="1"/>
  <c r="CD353" i="31" s="1"/>
  <c r="CE353" i="31" s="1"/>
  <c r="CF353" i="31" s="1"/>
  <c r="CG353" i="31" s="1"/>
  <c r="CH353" i="31" s="1"/>
  <c r="CI353" i="31" s="1"/>
  <c r="CJ353" i="31" s="1"/>
  <c r="CK353" i="31" s="1"/>
  <c r="CL353" i="31" s="1"/>
  <c r="CM353" i="31" s="1"/>
  <c r="CN353" i="31" s="1"/>
  <c r="CO353" i="31" s="1"/>
  <c r="CP353" i="31" s="1"/>
  <c r="CQ353" i="31" s="1"/>
  <c r="CR353" i="31" s="1"/>
  <c r="CS353" i="31" s="1"/>
  <c r="CT353" i="31" s="1"/>
  <c r="CU353" i="31" s="1"/>
  <c r="CV353" i="31" s="1"/>
  <c r="CW353" i="31" s="1"/>
  <c r="CX353" i="31" s="1"/>
  <c r="CY353" i="31" s="1"/>
  <c r="CZ353" i="31" s="1"/>
  <c r="DA353" i="31" s="1"/>
  <c r="DB353" i="31" s="1"/>
  <c r="DC353" i="31" s="1"/>
  <c r="DD353" i="31" s="1"/>
  <c r="DE353" i="31" s="1"/>
  <c r="DF353" i="31" s="1"/>
  <c r="DG353" i="31" s="1"/>
  <c r="DH353" i="31" s="1"/>
  <c r="DI353" i="31" s="1"/>
  <c r="DJ353" i="31" s="1"/>
  <c r="DK353" i="31" s="1"/>
  <c r="DL353" i="31" s="1"/>
  <c r="DM353" i="31" s="1"/>
  <c r="DN353" i="31" s="1"/>
  <c r="DO353" i="31" s="1"/>
  <c r="DP353" i="31" s="1"/>
  <c r="DQ353" i="31" s="1"/>
  <c r="DR353" i="31" s="1"/>
  <c r="DS353" i="31" s="1"/>
  <c r="DT353" i="31" s="1"/>
  <c r="DU353" i="31" s="1"/>
  <c r="DV353" i="31" s="1"/>
  <c r="DW353" i="31" s="1"/>
  <c r="DX353" i="31" s="1"/>
  <c r="DY353" i="31" s="1"/>
  <c r="DZ353" i="31" s="1"/>
  <c r="EA353" i="31" s="1"/>
  <c r="EB353" i="31" s="1"/>
  <c r="EC353" i="31" s="1"/>
  <c r="ED353" i="31" s="1"/>
  <c r="EE353" i="31" s="1"/>
  <c r="EF353" i="31" s="1"/>
  <c r="EG353" i="31" s="1"/>
  <c r="EH353" i="31" s="1"/>
  <c r="EI353" i="31" s="1"/>
  <c r="EJ353" i="31" s="1"/>
  <c r="EK353" i="31" s="1"/>
  <c r="EL353" i="31" s="1"/>
  <c r="EM353" i="31" s="1"/>
  <c r="EN353" i="31" s="1"/>
  <c r="EO353" i="31" s="1"/>
  <c r="EP353" i="31" s="1"/>
  <c r="EQ353" i="31" s="1"/>
  <c r="ER353" i="31" s="1"/>
  <c r="ES353" i="31" s="1"/>
  <c r="ET353" i="31" s="1"/>
  <c r="EU353" i="31" s="1"/>
  <c r="EV353" i="31" s="1"/>
  <c r="EW353" i="31" s="1"/>
  <c r="EX353" i="31" s="1"/>
  <c r="EY353" i="31" s="1"/>
  <c r="EZ353" i="31" s="1"/>
  <c r="FA353" i="31" s="1"/>
  <c r="FB353" i="31" s="1"/>
  <c r="FC353" i="31" s="1"/>
  <c r="FD353" i="31" s="1"/>
  <c r="FE353" i="31" s="1"/>
  <c r="FF353" i="31" s="1"/>
  <c r="FG353" i="31" s="1"/>
  <c r="FH353" i="31" s="1"/>
  <c r="FI353" i="31" s="1"/>
  <c r="FJ353" i="31" s="1"/>
  <c r="FK353" i="31" s="1"/>
  <c r="FL353" i="31" s="1"/>
  <c r="FM353" i="31" s="1"/>
  <c r="FN353" i="31" s="1"/>
  <c r="FO353" i="31" s="1"/>
  <c r="FP353" i="31" s="1"/>
  <c r="FQ353" i="31" s="1"/>
  <c r="FR353" i="31" s="1"/>
  <c r="FS353" i="31" s="1"/>
  <c r="FT353" i="31" s="1"/>
  <c r="FU353" i="31" s="1"/>
  <c r="FV353" i="31" s="1"/>
  <c r="FW353" i="31" s="1"/>
  <c r="FX353" i="31" s="1"/>
  <c r="FY353" i="31" s="1"/>
  <c r="FZ353" i="31" s="1"/>
  <c r="GA353" i="31" s="1"/>
  <c r="GB353" i="31" s="1"/>
  <c r="GC353" i="31" s="1"/>
  <c r="GD353" i="31" s="1"/>
  <c r="GE353" i="31" s="1"/>
  <c r="GF353" i="31" s="1"/>
  <c r="GG353" i="31" s="1"/>
  <c r="GH353" i="31" s="1"/>
  <c r="GI353" i="31" s="1"/>
  <c r="GJ353" i="31" s="1"/>
  <c r="GK353" i="31" s="1"/>
  <c r="GL353" i="31" s="1"/>
  <c r="GM353" i="31" s="1"/>
  <c r="GN353" i="31" s="1"/>
  <c r="GO353" i="31" s="1"/>
  <c r="GP353" i="31" s="1"/>
  <c r="GQ353" i="31" s="1"/>
  <c r="GR353" i="31" s="1"/>
  <c r="AE354" i="31"/>
  <c r="AF354" i="31" s="1"/>
  <c r="AG354" i="31" s="1"/>
  <c r="AH354" i="31" s="1"/>
  <c r="AI354" i="31" s="1"/>
  <c r="AJ354" i="31" s="1"/>
  <c r="AK354" i="31" s="1"/>
  <c r="AL354" i="31" s="1"/>
  <c r="AM354" i="31" s="1"/>
  <c r="AN354" i="31" s="1"/>
  <c r="AO354" i="31" s="1"/>
  <c r="AP354" i="31" s="1"/>
  <c r="AQ354" i="31" s="1"/>
  <c r="AR354" i="31" s="1"/>
  <c r="AS354" i="31" s="1"/>
  <c r="AT354" i="31" s="1"/>
  <c r="AU354" i="31" s="1"/>
  <c r="AV354" i="31" s="1"/>
  <c r="AW354" i="31" s="1"/>
  <c r="AX354" i="31" s="1"/>
  <c r="AY354" i="31" s="1"/>
  <c r="AZ354" i="31" s="1"/>
  <c r="BA354" i="31" s="1"/>
  <c r="BB354" i="31" s="1"/>
  <c r="BC354" i="31" s="1"/>
  <c r="BD354" i="31" s="1"/>
  <c r="BE354" i="31" s="1"/>
  <c r="BF354" i="31" s="1"/>
  <c r="BG354" i="31" s="1"/>
  <c r="BH354" i="31" s="1"/>
  <c r="BI354" i="31" s="1"/>
  <c r="BJ354" i="31" s="1"/>
  <c r="BK354" i="31" s="1"/>
  <c r="BL354" i="31" s="1"/>
  <c r="BM354" i="31" s="1"/>
  <c r="BN354" i="31" s="1"/>
  <c r="BO354" i="31" s="1"/>
  <c r="BP354" i="31" s="1"/>
  <c r="BQ354" i="31" s="1"/>
  <c r="BR354" i="31" s="1"/>
  <c r="BS354" i="31" s="1"/>
  <c r="BT354" i="31" s="1"/>
  <c r="BU354" i="31" s="1"/>
  <c r="BV354" i="31" s="1"/>
  <c r="BW354" i="31" s="1"/>
  <c r="BX354" i="31" s="1"/>
  <c r="BY354" i="31" s="1"/>
  <c r="BZ354" i="31" s="1"/>
  <c r="CA354" i="31" s="1"/>
  <c r="CB354" i="31" s="1"/>
  <c r="CC354" i="31" s="1"/>
  <c r="CD354" i="31" s="1"/>
  <c r="CE354" i="31" s="1"/>
  <c r="CF354" i="31" s="1"/>
  <c r="CG354" i="31" s="1"/>
  <c r="CH354" i="31" s="1"/>
  <c r="CI354" i="31" s="1"/>
  <c r="CJ354" i="31" s="1"/>
  <c r="CK354" i="31" s="1"/>
  <c r="CL354" i="31" s="1"/>
  <c r="CM354" i="31" s="1"/>
  <c r="CN354" i="31" s="1"/>
  <c r="CO354" i="31" s="1"/>
  <c r="CP354" i="31" s="1"/>
  <c r="CQ354" i="31" s="1"/>
  <c r="CR354" i="31" s="1"/>
  <c r="CS354" i="31" s="1"/>
  <c r="CT354" i="31" s="1"/>
  <c r="CU354" i="31" s="1"/>
  <c r="CV354" i="31" s="1"/>
  <c r="CW354" i="31" s="1"/>
  <c r="CX354" i="31" s="1"/>
  <c r="CY354" i="31" s="1"/>
  <c r="CZ354" i="31" s="1"/>
  <c r="DA354" i="31" s="1"/>
  <c r="DB354" i="31" s="1"/>
  <c r="DC354" i="31" s="1"/>
  <c r="DD354" i="31" s="1"/>
  <c r="DE354" i="31" s="1"/>
  <c r="DF354" i="31" s="1"/>
  <c r="DG354" i="31" s="1"/>
  <c r="DH354" i="31" s="1"/>
  <c r="DI354" i="31" s="1"/>
  <c r="DJ354" i="31" s="1"/>
  <c r="DK354" i="31" s="1"/>
  <c r="DL354" i="31" s="1"/>
  <c r="DM354" i="31" s="1"/>
  <c r="DN354" i="31" s="1"/>
  <c r="DO354" i="31" s="1"/>
  <c r="DP354" i="31" s="1"/>
  <c r="DQ354" i="31" s="1"/>
  <c r="DR354" i="31" s="1"/>
  <c r="DS354" i="31" s="1"/>
  <c r="DT354" i="31" s="1"/>
  <c r="DU354" i="31" s="1"/>
  <c r="DV354" i="31" s="1"/>
  <c r="DW354" i="31" s="1"/>
  <c r="DX354" i="31" s="1"/>
  <c r="DY354" i="31" s="1"/>
  <c r="DZ354" i="31" s="1"/>
  <c r="EA354" i="31" s="1"/>
  <c r="EB354" i="31" s="1"/>
  <c r="EC354" i="31" s="1"/>
  <c r="ED354" i="31" s="1"/>
  <c r="EE354" i="31" s="1"/>
  <c r="EF354" i="31" s="1"/>
  <c r="EG354" i="31" s="1"/>
  <c r="EH354" i="31" s="1"/>
  <c r="EI354" i="31" s="1"/>
  <c r="EJ354" i="31" s="1"/>
  <c r="EK354" i="31" s="1"/>
  <c r="EL354" i="31" s="1"/>
  <c r="EM354" i="31" s="1"/>
  <c r="EN354" i="31" s="1"/>
  <c r="EO354" i="31" s="1"/>
  <c r="EP354" i="31" s="1"/>
  <c r="EQ354" i="31" s="1"/>
  <c r="ER354" i="31" s="1"/>
  <c r="ES354" i="31" s="1"/>
  <c r="ET354" i="31" s="1"/>
  <c r="EU354" i="31" s="1"/>
  <c r="EV354" i="31" s="1"/>
  <c r="EW354" i="31" s="1"/>
  <c r="EX354" i="31" s="1"/>
  <c r="EY354" i="31" s="1"/>
  <c r="EZ354" i="31" s="1"/>
  <c r="FA354" i="31" s="1"/>
  <c r="FB354" i="31" s="1"/>
  <c r="FC354" i="31" s="1"/>
  <c r="FD354" i="31" s="1"/>
  <c r="FE354" i="31" s="1"/>
  <c r="FF354" i="31" s="1"/>
  <c r="FG354" i="31" s="1"/>
  <c r="FH354" i="31" s="1"/>
  <c r="FI354" i="31" s="1"/>
  <c r="FJ354" i="31" s="1"/>
  <c r="FK354" i="31" s="1"/>
  <c r="FL354" i="31" s="1"/>
  <c r="FM354" i="31" s="1"/>
  <c r="FN354" i="31" s="1"/>
  <c r="FO354" i="31" s="1"/>
  <c r="FP354" i="31" s="1"/>
  <c r="FQ354" i="31" s="1"/>
  <c r="FR354" i="31" s="1"/>
  <c r="FS354" i="31" s="1"/>
  <c r="FT354" i="31" s="1"/>
  <c r="FU354" i="31" s="1"/>
  <c r="FV354" i="31" s="1"/>
  <c r="FW354" i="31" s="1"/>
  <c r="FX354" i="31" s="1"/>
  <c r="FY354" i="31" s="1"/>
  <c r="FZ354" i="31" s="1"/>
  <c r="GA354" i="31" s="1"/>
  <c r="GB354" i="31" s="1"/>
  <c r="GC354" i="31" s="1"/>
  <c r="GD354" i="31" s="1"/>
  <c r="GE354" i="31" s="1"/>
  <c r="GF354" i="31" s="1"/>
  <c r="GG354" i="31" s="1"/>
  <c r="GH354" i="31" s="1"/>
  <c r="GI354" i="31" s="1"/>
  <c r="GJ354" i="31" s="1"/>
  <c r="GK354" i="31" s="1"/>
  <c r="GL354" i="31" s="1"/>
  <c r="GM354" i="31" s="1"/>
  <c r="GN354" i="31" s="1"/>
  <c r="GO354" i="31" s="1"/>
  <c r="GP354" i="31" s="1"/>
  <c r="GQ354" i="31" s="1"/>
  <c r="GR354" i="31" s="1"/>
  <c r="AE355" i="31"/>
  <c r="AF355" i="31" s="1"/>
  <c r="AG355" i="31" s="1"/>
  <c r="AH355" i="31" s="1"/>
  <c r="AI355" i="31" s="1"/>
  <c r="AJ355" i="31" s="1"/>
  <c r="AK355" i="31" s="1"/>
  <c r="AL355" i="31" s="1"/>
  <c r="AM355" i="31" s="1"/>
  <c r="AN355" i="31" s="1"/>
  <c r="AO355" i="31" s="1"/>
  <c r="AP355" i="31" s="1"/>
  <c r="AQ355" i="31" s="1"/>
  <c r="AR355" i="31" s="1"/>
  <c r="AS355" i="31" s="1"/>
  <c r="AT355" i="31" s="1"/>
  <c r="AU355" i="31" s="1"/>
  <c r="AV355" i="31" s="1"/>
  <c r="AW355" i="31" s="1"/>
  <c r="AX355" i="31" s="1"/>
  <c r="AY355" i="31" s="1"/>
  <c r="AZ355" i="31" s="1"/>
  <c r="BA355" i="31" s="1"/>
  <c r="BB355" i="31" s="1"/>
  <c r="BC355" i="31" s="1"/>
  <c r="BD355" i="31" s="1"/>
  <c r="BE355" i="31" s="1"/>
  <c r="BF355" i="31" s="1"/>
  <c r="BG355" i="31" s="1"/>
  <c r="BH355" i="31" s="1"/>
  <c r="BI355" i="31" s="1"/>
  <c r="BJ355" i="31" s="1"/>
  <c r="BK355" i="31" s="1"/>
  <c r="BL355" i="31" s="1"/>
  <c r="BM355" i="31" s="1"/>
  <c r="BN355" i="31" s="1"/>
  <c r="BO355" i="31" s="1"/>
  <c r="BP355" i="31" s="1"/>
  <c r="BQ355" i="31" s="1"/>
  <c r="BR355" i="31" s="1"/>
  <c r="BS355" i="31" s="1"/>
  <c r="BT355" i="31" s="1"/>
  <c r="BU355" i="31" s="1"/>
  <c r="BV355" i="31" s="1"/>
  <c r="BW355" i="31" s="1"/>
  <c r="BX355" i="31" s="1"/>
  <c r="BY355" i="31" s="1"/>
  <c r="BZ355" i="31" s="1"/>
  <c r="CA355" i="31" s="1"/>
  <c r="CB355" i="31" s="1"/>
  <c r="CC355" i="31" s="1"/>
  <c r="CD355" i="31" s="1"/>
  <c r="CE355" i="31" s="1"/>
  <c r="CF355" i="31" s="1"/>
  <c r="CG355" i="31" s="1"/>
  <c r="CH355" i="31" s="1"/>
  <c r="CI355" i="31" s="1"/>
  <c r="CJ355" i="31" s="1"/>
  <c r="CK355" i="31" s="1"/>
  <c r="CL355" i="31" s="1"/>
  <c r="CM355" i="31" s="1"/>
  <c r="CN355" i="31" s="1"/>
  <c r="CO355" i="31" s="1"/>
  <c r="CP355" i="31" s="1"/>
  <c r="CQ355" i="31" s="1"/>
  <c r="CR355" i="31" s="1"/>
  <c r="CS355" i="31" s="1"/>
  <c r="CT355" i="31" s="1"/>
  <c r="CU355" i="31" s="1"/>
  <c r="CV355" i="31" s="1"/>
  <c r="CW355" i="31" s="1"/>
  <c r="CX355" i="31" s="1"/>
  <c r="CY355" i="31" s="1"/>
  <c r="CZ355" i="31" s="1"/>
  <c r="DA355" i="31" s="1"/>
  <c r="DB355" i="31" s="1"/>
  <c r="DC355" i="31" s="1"/>
  <c r="DD355" i="31" s="1"/>
  <c r="DE355" i="31" s="1"/>
  <c r="DF355" i="31" s="1"/>
  <c r="DG355" i="31" s="1"/>
  <c r="DH355" i="31" s="1"/>
  <c r="DI355" i="31" s="1"/>
  <c r="DJ355" i="31" s="1"/>
  <c r="DK355" i="31" s="1"/>
  <c r="DL355" i="31" s="1"/>
  <c r="DM355" i="31" s="1"/>
  <c r="DN355" i="31" s="1"/>
  <c r="DO355" i="31" s="1"/>
  <c r="DP355" i="31" s="1"/>
  <c r="DQ355" i="31" s="1"/>
  <c r="DR355" i="31" s="1"/>
  <c r="DS355" i="31" s="1"/>
  <c r="DT355" i="31" s="1"/>
  <c r="DU355" i="31" s="1"/>
  <c r="DV355" i="31" s="1"/>
  <c r="DW355" i="31" s="1"/>
  <c r="DX355" i="31" s="1"/>
  <c r="DY355" i="31" s="1"/>
  <c r="DZ355" i="31" s="1"/>
  <c r="EA355" i="31" s="1"/>
  <c r="EB355" i="31" s="1"/>
  <c r="EC355" i="31" s="1"/>
  <c r="ED355" i="31" s="1"/>
  <c r="EE355" i="31" s="1"/>
  <c r="EF355" i="31" s="1"/>
  <c r="EG355" i="31" s="1"/>
  <c r="EH355" i="31" s="1"/>
  <c r="EI355" i="31" s="1"/>
  <c r="EJ355" i="31" s="1"/>
  <c r="EK355" i="31" s="1"/>
  <c r="EL355" i="31" s="1"/>
  <c r="EM355" i="31" s="1"/>
  <c r="EN355" i="31" s="1"/>
  <c r="EO355" i="31" s="1"/>
  <c r="EP355" i="31" s="1"/>
  <c r="EQ355" i="31" s="1"/>
  <c r="ER355" i="31" s="1"/>
  <c r="ES355" i="31" s="1"/>
  <c r="ET355" i="31" s="1"/>
  <c r="EU355" i="31" s="1"/>
  <c r="EV355" i="31" s="1"/>
  <c r="EW355" i="31" s="1"/>
  <c r="EX355" i="31" s="1"/>
  <c r="EY355" i="31" s="1"/>
  <c r="EZ355" i="31" s="1"/>
  <c r="FA355" i="31" s="1"/>
  <c r="FB355" i="31" s="1"/>
  <c r="FC355" i="31" s="1"/>
  <c r="FD355" i="31" s="1"/>
  <c r="FE355" i="31" s="1"/>
  <c r="FF355" i="31" s="1"/>
  <c r="FG355" i="31" s="1"/>
  <c r="FH355" i="31" s="1"/>
  <c r="FI355" i="31" s="1"/>
  <c r="FJ355" i="31" s="1"/>
  <c r="FK355" i="31" s="1"/>
  <c r="FL355" i="31" s="1"/>
  <c r="FM355" i="31" s="1"/>
  <c r="FN355" i="31" s="1"/>
  <c r="FO355" i="31" s="1"/>
  <c r="FP355" i="31" s="1"/>
  <c r="FQ355" i="31" s="1"/>
  <c r="FR355" i="31" s="1"/>
  <c r="FS355" i="31" s="1"/>
  <c r="FT355" i="31" s="1"/>
  <c r="FU355" i="31" s="1"/>
  <c r="FV355" i="31" s="1"/>
  <c r="FW355" i="31" s="1"/>
  <c r="FX355" i="31" s="1"/>
  <c r="FY355" i="31" s="1"/>
  <c r="FZ355" i="31" s="1"/>
  <c r="GA355" i="31" s="1"/>
  <c r="GB355" i="31" s="1"/>
  <c r="GC355" i="31" s="1"/>
  <c r="GD355" i="31" s="1"/>
  <c r="GE355" i="31" s="1"/>
  <c r="GF355" i="31" s="1"/>
  <c r="GG355" i="31" s="1"/>
  <c r="GH355" i="31" s="1"/>
  <c r="GI355" i="31" s="1"/>
  <c r="GJ355" i="31" s="1"/>
  <c r="GK355" i="31" s="1"/>
  <c r="GL355" i="31" s="1"/>
  <c r="GM355" i="31" s="1"/>
  <c r="GN355" i="31" s="1"/>
  <c r="GO355" i="31" s="1"/>
  <c r="GP355" i="31" s="1"/>
  <c r="GQ355" i="31" s="1"/>
  <c r="GR355" i="31" s="1"/>
  <c r="AE356" i="31"/>
  <c r="AF356" i="31" s="1"/>
  <c r="AG356" i="31" s="1"/>
  <c r="AH356" i="31" s="1"/>
  <c r="AI356" i="31" s="1"/>
  <c r="AJ356" i="31" s="1"/>
  <c r="AK356" i="31" s="1"/>
  <c r="AL356" i="31" s="1"/>
  <c r="AM356" i="31" s="1"/>
  <c r="AN356" i="31" s="1"/>
  <c r="AO356" i="31" s="1"/>
  <c r="AP356" i="31" s="1"/>
  <c r="AQ356" i="31" s="1"/>
  <c r="AR356" i="31" s="1"/>
  <c r="AS356" i="31" s="1"/>
  <c r="AT356" i="31" s="1"/>
  <c r="AU356" i="31" s="1"/>
  <c r="AV356" i="31" s="1"/>
  <c r="AW356" i="31" s="1"/>
  <c r="AX356" i="31" s="1"/>
  <c r="AY356" i="31" s="1"/>
  <c r="AZ356" i="31" s="1"/>
  <c r="BA356" i="31" s="1"/>
  <c r="BB356" i="31" s="1"/>
  <c r="BC356" i="31" s="1"/>
  <c r="BD356" i="31" s="1"/>
  <c r="BE356" i="31" s="1"/>
  <c r="BF356" i="31" s="1"/>
  <c r="BG356" i="31" s="1"/>
  <c r="BH356" i="31" s="1"/>
  <c r="BI356" i="31" s="1"/>
  <c r="BJ356" i="31" s="1"/>
  <c r="BK356" i="31" s="1"/>
  <c r="BL356" i="31" s="1"/>
  <c r="BM356" i="31" s="1"/>
  <c r="BN356" i="31" s="1"/>
  <c r="BO356" i="31" s="1"/>
  <c r="BP356" i="31" s="1"/>
  <c r="BQ356" i="31" s="1"/>
  <c r="BR356" i="31" s="1"/>
  <c r="BS356" i="31" s="1"/>
  <c r="BT356" i="31" s="1"/>
  <c r="BU356" i="31" s="1"/>
  <c r="BV356" i="31" s="1"/>
  <c r="BW356" i="31" s="1"/>
  <c r="BX356" i="31" s="1"/>
  <c r="BY356" i="31" s="1"/>
  <c r="BZ356" i="31" s="1"/>
  <c r="CA356" i="31" s="1"/>
  <c r="CB356" i="31" s="1"/>
  <c r="CC356" i="31" s="1"/>
  <c r="CD356" i="31" s="1"/>
  <c r="CE356" i="31" s="1"/>
  <c r="CF356" i="31" s="1"/>
  <c r="CG356" i="31" s="1"/>
  <c r="CH356" i="31" s="1"/>
  <c r="CI356" i="31" s="1"/>
  <c r="CJ356" i="31" s="1"/>
  <c r="CK356" i="31" s="1"/>
  <c r="CL356" i="31" s="1"/>
  <c r="CM356" i="31" s="1"/>
  <c r="CN356" i="31" s="1"/>
  <c r="CO356" i="31" s="1"/>
  <c r="CP356" i="31" s="1"/>
  <c r="CQ356" i="31" s="1"/>
  <c r="CR356" i="31" s="1"/>
  <c r="CS356" i="31" s="1"/>
  <c r="CT356" i="31" s="1"/>
  <c r="CU356" i="31" s="1"/>
  <c r="CV356" i="31" s="1"/>
  <c r="CW356" i="31" s="1"/>
  <c r="CX356" i="31" s="1"/>
  <c r="CY356" i="31" s="1"/>
  <c r="CZ356" i="31" s="1"/>
  <c r="DA356" i="31" s="1"/>
  <c r="DB356" i="31" s="1"/>
  <c r="DC356" i="31" s="1"/>
  <c r="DD356" i="31" s="1"/>
  <c r="DE356" i="31" s="1"/>
  <c r="DF356" i="31" s="1"/>
  <c r="DG356" i="31" s="1"/>
  <c r="DH356" i="31" s="1"/>
  <c r="DI356" i="31" s="1"/>
  <c r="DJ356" i="31" s="1"/>
  <c r="DK356" i="31" s="1"/>
  <c r="DL356" i="31" s="1"/>
  <c r="DM356" i="31" s="1"/>
  <c r="DN356" i="31" s="1"/>
  <c r="DO356" i="31" s="1"/>
  <c r="DP356" i="31" s="1"/>
  <c r="DQ356" i="31" s="1"/>
  <c r="DR356" i="31" s="1"/>
  <c r="DS356" i="31" s="1"/>
  <c r="DT356" i="31" s="1"/>
  <c r="DU356" i="31" s="1"/>
  <c r="DV356" i="31" s="1"/>
  <c r="DW356" i="31" s="1"/>
  <c r="DX356" i="31" s="1"/>
  <c r="DY356" i="31" s="1"/>
  <c r="DZ356" i="31" s="1"/>
  <c r="EA356" i="31" s="1"/>
  <c r="EB356" i="31" s="1"/>
  <c r="EC356" i="31" s="1"/>
  <c r="ED356" i="31" s="1"/>
  <c r="EE356" i="31" s="1"/>
  <c r="EF356" i="31" s="1"/>
  <c r="EG356" i="31" s="1"/>
  <c r="EH356" i="31" s="1"/>
  <c r="EI356" i="31" s="1"/>
  <c r="EJ356" i="31" s="1"/>
  <c r="EK356" i="31" s="1"/>
  <c r="EL356" i="31" s="1"/>
  <c r="EM356" i="31" s="1"/>
  <c r="EN356" i="31" s="1"/>
  <c r="EO356" i="31" s="1"/>
  <c r="EP356" i="31" s="1"/>
  <c r="EQ356" i="31" s="1"/>
  <c r="ER356" i="31" s="1"/>
  <c r="ES356" i="31" s="1"/>
  <c r="ET356" i="31" s="1"/>
  <c r="EU356" i="31" s="1"/>
  <c r="EV356" i="31" s="1"/>
  <c r="EW356" i="31" s="1"/>
  <c r="EX356" i="31" s="1"/>
  <c r="EY356" i="31" s="1"/>
  <c r="EZ356" i="31" s="1"/>
  <c r="FA356" i="31" s="1"/>
  <c r="FB356" i="31" s="1"/>
  <c r="FC356" i="31" s="1"/>
  <c r="FD356" i="31" s="1"/>
  <c r="FE356" i="31" s="1"/>
  <c r="FF356" i="31" s="1"/>
  <c r="FG356" i="31" s="1"/>
  <c r="FH356" i="31" s="1"/>
  <c r="FI356" i="31" s="1"/>
  <c r="FJ356" i="31" s="1"/>
  <c r="FK356" i="31" s="1"/>
  <c r="FL356" i="31" s="1"/>
  <c r="FM356" i="31" s="1"/>
  <c r="FN356" i="31" s="1"/>
  <c r="FO356" i="31" s="1"/>
  <c r="FP356" i="31" s="1"/>
  <c r="FQ356" i="31" s="1"/>
  <c r="FR356" i="31" s="1"/>
  <c r="FS356" i="31" s="1"/>
  <c r="FT356" i="31" s="1"/>
  <c r="FU356" i="31" s="1"/>
  <c r="FV356" i="31" s="1"/>
  <c r="FW356" i="31" s="1"/>
  <c r="FX356" i="31" s="1"/>
  <c r="FY356" i="31" s="1"/>
  <c r="FZ356" i="31" s="1"/>
  <c r="GA356" i="31" s="1"/>
  <c r="GB356" i="31" s="1"/>
  <c r="GC356" i="31" s="1"/>
  <c r="GD356" i="31" s="1"/>
  <c r="GE356" i="31" s="1"/>
  <c r="GF356" i="31" s="1"/>
  <c r="GG356" i="31" s="1"/>
  <c r="GH356" i="31" s="1"/>
  <c r="GI356" i="31" s="1"/>
  <c r="GJ356" i="31" s="1"/>
  <c r="GK356" i="31" s="1"/>
  <c r="GL356" i="31" s="1"/>
  <c r="GM356" i="31" s="1"/>
  <c r="GN356" i="31" s="1"/>
  <c r="GO356" i="31" s="1"/>
  <c r="GP356" i="31" s="1"/>
  <c r="GQ356" i="31" s="1"/>
  <c r="GR356" i="31" s="1"/>
  <c r="AE357" i="31"/>
  <c r="AF357" i="31" s="1"/>
  <c r="AG357" i="31" s="1"/>
  <c r="AH357" i="31" s="1"/>
  <c r="AI357" i="31" s="1"/>
  <c r="AJ357" i="31" s="1"/>
  <c r="AK357" i="31" s="1"/>
  <c r="AL357" i="31" s="1"/>
  <c r="AM357" i="31" s="1"/>
  <c r="AN357" i="31" s="1"/>
  <c r="AO357" i="31" s="1"/>
  <c r="AP357" i="31" s="1"/>
  <c r="AQ357" i="31" s="1"/>
  <c r="AR357" i="31" s="1"/>
  <c r="AS357" i="31" s="1"/>
  <c r="AT357" i="31" s="1"/>
  <c r="AU357" i="31" s="1"/>
  <c r="AV357" i="31" s="1"/>
  <c r="AW357" i="31" s="1"/>
  <c r="AX357" i="31" s="1"/>
  <c r="AY357" i="31" s="1"/>
  <c r="AZ357" i="31" s="1"/>
  <c r="BA357" i="31" s="1"/>
  <c r="BB357" i="31" s="1"/>
  <c r="BC357" i="31" s="1"/>
  <c r="BD357" i="31" s="1"/>
  <c r="BE357" i="31" s="1"/>
  <c r="BF357" i="31" s="1"/>
  <c r="BG357" i="31" s="1"/>
  <c r="BH357" i="31" s="1"/>
  <c r="BI357" i="31" s="1"/>
  <c r="BJ357" i="31" s="1"/>
  <c r="BK357" i="31" s="1"/>
  <c r="BL357" i="31" s="1"/>
  <c r="BM357" i="31" s="1"/>
  <c r="BN357" i="31" s="1"/>
  <c r="BO357" i="31" s="1"/>
  <c r="BP357" i="31" s="1"/>
  <c r="BQ357" i="31" s="1"/>
  <c r="BR357" i="31" s="1"/>
  <c r="BS357" i="31" s="1"/>
  <c r="BT357" i="31" s="1"/>
  <c r="BU357" i="31" s="1"/>
  <c r="BV357" i="31" s="1"/>
  <c r="BW357" i="31" s="1"/>
  <c r="BX357" i="31" s="1"/>
  <c r="BY357" i="31" s="1"/>
  <c r="BZ357" i="31" s="1"/>
  <c r="CA357" i="31" s="1"/>
  <c r="CB357" i="31" s="1"/>
  <c r="CC357" i="31" s="1"/>
  <c r="CD357" i="31" s="1"/>
  <c r="CE357" i="31" s="1"/>
  <c r="CF357" i="31" s="1"/>
  <c r="CG357" i="31" s="1"/>
  <c r="CH357" i="31" s="1"/>
  <c r="CI357" i="31" s="1"/>
  <c r="CJ357" i="31" s="1"/>
  <c r="CK357" i="31" s="1"/>
  <c r="CL357" i="31" s="1"/>
  <c r="CM357" i="31" s="1"/>
  <c r="CN357" i="31" s="1"/>
  <c r="CO357" i="31" s="1"/>
  <c r="CP357" i="31" s="1"/>
  <c r="CQ357" i="31" s="1"/>
  <c r="CR357" i="31" s="1"/>
  <c r="CS357" i="31" s="1"/>
  <c r="CT357" i="31" s="1"/>
  <c r="CU357" i="31" s="1"/>
  <c r="CV357" i="31" s="1"/>
  <c r="CW357" i="31" s="1"/>
  <c r="CX357" i="31" s="1"/>
  <c r="CY357" i="31" s="1"/>
  <c r="CZ357" i="31" s="1"/>
  <c r="DA357" i="31" s="1"/>
  <c r="DB357" i="31" s="1"/>
  <c r="DC357" i="31" s="1"/>
  <c r="DD357" i="31" s="1"/>
  <c r="DE357" i="31" s="1"/>
  <c r="DF357" i="31" s="1"/>
  <c r="DG357" i="31" s="1"/>
  <c r="DH357" i="31" s="1"/>
  <c r="DI357" i="31" s="1"/>
  <c r="DJ357" i="31" s="1"/>
  <c r="DK357" i="31" s="1"/>
  <c r="DL357" i="31" s="1"/>
  <c r="DM357" i="31" s="1"/>
  <c r="DN357" i="31" s="1"/>
  <c r="DO357" i="31" s="1"/>
  <c r="DP357" i="31" s="1"/>
  <c r="DQ357" i="31" s="1"/>
  <c r="DR357" i="31" s="1"/>
  <c r="DS357" i="31" s="1"/>
  <c r="DT357" i="31" s="1"/>
  <c r="DU357" i="31" s="1"/>
  <c r="DV357" i="31" s="1"/>
  <c r="DW357" i="31" s="1"/>
  <c r="DX357" i="31" s="1"/>
  <c r="DY357" i="31" s="1"/>
  <c r="DZ357" i="31" s="1"/>
  <c r="EA357" i="31" s="1"/>
  <c r="EB357" i="31" s="1"/>
  <c r="EC357" i="31" s="1"/>
  <c r="ED357" i="31" s="1"/>
  <c r="EE357" i="31" s="1"/>
  <c r="EF357" i="31" s="1"/>
  <c r="EG357" i="31" s="1"/>
  <c r="EH357" i="31" s="1"/>
  <c r="EI357" i="31" s="1"/>
  <c r="EJ357" i="31" s="1"/>
  <c r="EK357" i="31" s="1"/>
  <c r="EL357" i="31" s="1"/>
  <c r="EM357" i="31" s="1"/>
  <c r="EN357" i="31" s="1"/>
  <c r="EO357" i="31" s="1"/>
  <c r="EP357" i="31" s="1"/>
  <c r="EQ357" i="31" s="1"/>
  <c r="ER357" i="31" s="1"/>
  <c r="ES357" i="31" s="1"/>
  <c r="ET357" i="31" s="1"/>
  <c r="EU357" i="31" s="1"/>
  <c r="EV357" i="31" s="1"/>
  <c r="EW357" i="31" s="1"/>
  <c r="EX357" i="31" s="1"/>
  <c r="EY357" i="31" s="1"/>
  <c r="EZ357" i="31" s="1"/>
  <c r="FA357" i="31" s="1"/>
  <c r="FB357" i="31" s="1"/>
  <c r="FC357" i="31" s="1"/>
  <c r="FD357" i="31" s="1"/>
  <c r="FE357" i="31" s="1"/>
  <c r="FF357" i="31" s="1"/>
  <c r="FG357" i="31" s="1"/>
  <c r="FH357" i="31" s="1"/>
  <c r="FI357" i="31" s="1"/>
  <c r="FJ357" i="31" s="1"/>
  <c r="FK357" i="31" s="1"/>
  <c r="FL357" i="31" s="1"/>
  <c r="FM357" i="31" s="1"/>
  <c r="FN357" i="31" s="1"/>
  <c r="FO357" i="31" s="1"/>
  <c r="FP357" i="31" s="1"/>
  <c r="FQ357" i="31" s="1"/>
  <c r="FR357" i="31" s="1"/>
  <c r="FS357" i="31" s="1"/>
  <c r="FT357" i="31" s="1"/>
  <c r="FU357" i="31" s="1"/>
  <c r="FV357" i="31" s="1"/>
  <c r="FW357" i="31" s="1"/>
  <c r="FX357" i="31" s="1"/>
  <c r="FY357" i="31" s="1"/>
  <c r="FZ357" i="31" s="1"/>
  <c r="GA357" i="31" s="1"/>
  <c r="GB357" i="31" s="1"/>
  <c r="GC357" i="31" s="1"/>
  <c r="GD357" i="31" s="1"/>
  <c r="GE357" i="31" s="1"/>
  <c r="GF357" i="31" s="1"/>
  <c r="GG357" i="31" s="1"/>
  <c r="GH357" i="31" s="1"/>
  <c r="GI357" i="31" s="1"/>
  <c r="GJ357" i="31" s="1"/>
  <c r="GK357" i="31" s="1"/>
  <c r="GL357" i="31" s="1"/>
  <c r="GM357" i="31" s="1"/>
  <c r="GN357" i="31" s="1"/>
  <c r="GO357" i="31" s="1"/>
  <c r="GP357" i="31" s="1"/>
  <c r="GQ357" i="31" s="1"/>
  <c r="GR357" i="31" s="1"/>
  <c r="AE358" i="31"/>
  <c r="AF358" i="31" s="1"/>
  <c r="AG358" i="31" s="1"/>
  <c r="AH358" i="31" s="1"/>
  <c r="AI358" i="31" s="1"/>
  <c r="AJ358" i="31" s="1"/>
  <c r="AK358" i="31" s="1"/>
  <c r="AL358" i="31" s="1"/>
  <c r="AM358" i="31" s="1"/>
  <c r="AN358" i="31" s="1"/>
  <c r="AO358" i="31" s="1"/>
  <c r="AP358" i="31" s="1"/>
  <c r="AQ358" i="31" s="1"/>
  <c r="AR358" i="31" s="1"/>
  <c r="AS358" i="31" s="1"/>
  <c r="AT358" i="31" s="1"/>
  <c r="AU358" i="31" s="1"/>
  <c r="AV358" i="31" s="1"/>
  <c r="AW358" i="31" s="1"/>
  <c r="AX358" i="31" s="1"/>
  <c r="AY358" i="31" s="1"/>
  <c r="AZ358" i="31" s="1"/>
  <c r="BA358" i="31" s="1"/>
  <c r="BB358" i="31" s="1"/>
  <c r="BC358" i="31" s="1"/>
  <c r="BD358" i="31" s="1"/>
  <c r="BE358" i="31" s="1"/>
  <c r="BF358" i="31" s="1"/>
  <c r="BG358" i="31" s="1"/>
  <c r="BH358" i="31" s="1"/>
  <c r="BI358" i="31" s="1"/>
  <c r="BJ358" i="31" s="1"/>
  <c r="BK358" i="31" s="1"/>
  <c r="BL358" i="31" s="1"/>
  <c r="BM358" i="31" s="1"/>
  <c r="BN358" i="31" s="1"/>
  <c r="BO358" i="31" s="1"/>
  <c r="BP358" i="31" s="1"/>
  <c r="BQ358" i="31" s="1"/>
  <c r="BR358" i="31" s="1"/>
  <c r="BS358" i="31" s="1"/>
  <c r="BT358" i="31" s="1"/>
  <c r="BU358" i="31" s="1"/>
  <c r="BV358" i="31" s="1"/>
  <c r="BW358" i="31" s="1"/>
  <c r="BX358" i="31" s="1"/>
  <c r="BY358" i="31" s="1"/>
  <c r="BZ358" i="31" s="1"/>
  <c r="CA358" i="31" s="1"/>
  <c r="CB358" i="31" s="1"/>
  <c r="CC358" i="31" s="1"/>
  <c r="CD358" i="31" s="1"/>
  <c r="CE358" i="31" s="1"/>
  <c r="CF358" i="31" s="1"/>
  <c r="CG358" i="31" s="1"/>
  <c r="CH358" i="31" s="1"/>
  <c r="CI358" i="31" s="1"/>
  <c r="CJ358" i="31" s="1"/>
  <c r="CK358" i="31" s="1"/>
  <c r="CL358" i="31" s="1"/>
  <c r="CM358" i="31" s="1"/>
  <c r="CN358" i="31" s="1"/>
  <c r="CO358" i="31" s="1"/>
  <c r="CP358" i="31" s="1"/>
  <c r="CQ358" i="31" s="1"/>
  <c r="CR358" i="31" s="1"/>
  <c r="CS358" i="31" s="1"/>
  <c r="CT358" i="31" s="1"/>
  <c r="CU358" i="31" s="1"/>
  <c r="CV358" i="31" s="1"/>
  <c r="CW358" i="31" s="1"/>
  <c r="CX358" i="31" s="1"/>
  <c r="CY358" i="31" s="1"/>
  <c r="CZ358" i="31" s="1"/>
  <c r="DA358" i="31" s="1"/>
  <c r="DB358" i="31" s="1"/>
  <c r="DC358" i="31" s="1"/>
  <c r="DD358" i="31" s="1"/>
  <c r="DE358" i="31" s="1"/>
  <c r="DF358" i="31" s="1"/>
  <c r="DG358" i="31" s="1"/>
  <c r="DH358" i="31" s="1"/>
  <c r="DI358" i="31" s="1"/>
  <c r="DJ358" i="31" s="1"/>
  <c r="DK358" i="31" s="1"/>
  <c r="DL358" i="31" s="1"/>
  <c r="DM358" i="31" s="1"/>
  <c r="DN358" i="31" s="1"/>
  <c r="DO358" i="31" s="1"/>
  <c r="DP358" i="31" s="1"/>
  <c r="DQ358" i="31" s="1"/>
  <c r="DR358" i="31" s="1"/>
  <c r="DS358" i="31" s="1"/>
  <c r="DT358" i="31" s="1"/>
  <c r="DU358" i="31" s="1"/>
  <c r="DV358" i="31" s="1"/>
  <c r="DW358" i="31" s="1"/>
  <c r="DX358" i="31" s="1"/>
  <c r="DY358" i="31" s="1"/>
  <c r="DZ358" i="31" s="1"/>
  <c r="EA358" i="31" s="1"/>
  <c r="EB358" i="31" s="1"/>
  <c r="EC358" i="31" s="1"/>
  <c r="ED358" i="31" s="1"/>
  <c r="EE358" i="31" s="1"/>
  <c r="EF358" i="31" s="1"/>
  <c r="EG358" i="31" s="1"/>
  <c r="EH358" i="31" s="1"/>
  <c r="EI358" i="31" s="1"/>
  <c r="EJ358" i="31" s="1"/>
  <c r="EK358" i="31" s="1"/>
  <c r="EL358" i="31" s="1"/>
  <c r="EM358" i="31" s="1"/>
  <c r="EN358" i="31" s="1"/>
  <c r="EO358" i="31" s="1"/>
  <c r="EP358" i="31" s="1"/>
  <c r="EQ358" i="31" s="1"/>
  <c r="ER358" i="31" s="1"/>
  <c r="ES358" i="31" s="1"/>
  <c r="ET358" i="31" s="1"/>
  <c r="EU358" i="31" s="1"/>
  <c r="EV358" i="31" s="1"/>
  <c r="EW358" i="31" s="1"/>
  <c r="EX358" i="31" s="1"/>
  <c r="EY358" i="31" s="1"/>
  <c r="EZ358" i="31" s="1"/>
  <c r="FA358" i="31" s="1"/>
  <c r="FB358" i="31" s="1"/>
  <c r="FC358" i="31" s="1"/>
  <c r="FD358" i="31" s="1"/>
  <c r="FE358" i="31" s="1"/>
  <c r="FF358" i="31" s="1"/>
  <c r="FG358" i="31" s="1"/>
  <c r="FH358" i="31" s="1"/>
  <c r="FI358" i="31" s="1"/>
  <c r="FJ358" i="31" s="1"/>
  <c r="FK358" i="31" s="1"/>
  <c r="FL358" i="31" s="1"/>
  <c r="FM358" i="31" s="1"/>
  <c r="FN358" i="31" s="1"/>
  <c r="FO358" i="31" s="1"/>
  <c r="FP358" i="31" s="1"/>
  <c r="FQ358" i="31" s="1"/>
  <c r="FR358" i="31" s="1"/>
  <c r="FS358" i="31" s="1"/>
  <c r="FT358" i="31" s="1"/>
  <c r="FU358" i="31" s="1"/>
  <c r="FV358" i="31" s="1"/>
  <c r="FW358" i="31" s="1"/>
  <c r="FX358" i="31" s="1"/>
  <c r="FY358" i="31" s="1"/>
  <c r="FZ358" i="31" s="1"/>
  <c r="GA358" i="31" s="1"/>
  <c r="GB358" i="31" s="1"/>
  <c r="GC358" i="31" s="1"/>
  <c r="GD358" i="31" s="1"/>
  <c r="GE358" i="31" s="1"/>
  <c r="GF358" i="31" s="1"/>
  <c r="GG358" i="31" s="1"/>
  <c r="GH358" i="31" s="1"/>
  <c r="GI358" i="31" s="1"/>
  <c r="GJ358" i="31" s="1"/>
  <c r="GK358" i="31" s="1"/>
  <c r="GL358" i="31" s="1"/>
  <c r="GM358" i="31" s="1"/>
  <c r="GN358" i="31" s="1"/>
  <c r="GO358" i="31" s="1"/>
  <c r="GP358" i="31" s="1"/>
  <c r="GQ358" i="31" s="1"/>
  <c r="GR358" i="31" s="1"/>
  <c r="AE359" i="31"/>
  <c r="AF359" i="31" s="1"/>
  <c r="AG359" i="31" s="1"/>
  <c r="AH359" i="31" s="1"/>
  <c r="AI359" i="31" s="1"/>
  <c r="AJ359" i="31" s="1"/>
  <c r="AK359" i="31" s="1"/>
  <c r="AL359" i="31" s="1"/>
  <c r="AM359" i="31" s="1"/>
  <c r="AN359" i="31" s="1"/>
  <c r="AO359" i="31" s="1"/>
  <c r="AP359" i="31" s="1"/>
  <c r="AQ359" i="31" s="1"/>
  <c r="AR359" i="31" s="1"/>
  <c r="AS359" i="31" s="1"/>
  <c r="AT359" i="31" s="1"/>
  <c r="AU359" i="31" s="1"/>
  <c r="AV359" i="31" s="1"/>
  <c r="AW359" i="31" s="1"/>
  <c r="AX359" i="31" s="1"/>
  <c r="AY359" i="31" s="1"/>
  <c r="AZ359" i="31" s="1"/>
  <c r="BA359" i="31" s="1"/>
  <c r="BB359" i="31" s="1"/>
  <c r="BC359" i="31" s="1"/>
  <c r="BD359" i="31" s="1"/>
  <c r="BE359" i="31" s="1"/>
  <c r="BF359" i="31" s="1"/>
  <c r="BG359" i="31" s="1"/>
  <c r="BH359" i="31" s="1"/>
  <c r="BI359" i="31" s="1"/>
  <c r="BJ359" i="31" s="1"/>
  <c r="BK359" i="31" s="1"/>
  <c r="BL359" i="31" s="1"/>
  <c r="BM359" i="31" s="1"/>
  <c r="BN359" i="31" s="1"/>
  <c r="BO359" i="31" s="1"/>
  <c r="BP359" i="31" s="1"/>
  <c r="BQ359" i="31" s="1"/>
  <c r="BR359" i="31" s="1"/>
  <c r="BS359" i="31" s="1"/>
  <c r="BT359" i="31" s="1"/>
  <c r="BU359" i="31" s="1"/>
  <c r="BV359" i="31" s="1"/>
  <c r="BW359" i="31" s="1"/>
  <c r="BX359" i="31" s="1"/>
  <c r="BY359" i="31" s="1"/>
  <c r="BZ359" i="31" s="1"/>
  <c r="CA359" i="31" s="1"/>
  <c r="CB359" i="31" s="1"/>
  <c r="CC359" i="31" s="1"/>
  <c r="CD359" i="31" s="1"/>
  <c r="CE359" i="31" s="1"/>
  <c r="CF359" i="31" s="1"/>
  <c r="CG359" i="31" s="1"/>
  <c r="CH359" i="31" s="1"/>
  <c r="CI359" i="31" s="1"/>
  <c r="CJ359" i="31" s="1"/>
  <c r="CK359" i="31" s="1"/>
  <c r="CL359" i="31" s="1"/>
  <c r="CM359" i="31" s="1"/>
  <c r="CN359" i="31" s="1"/>
  <c r="CO359" i="31" s="1"/>
  <c r="CP359" i="31" s="1"/>
  <c r="CQ359" i="31" s="1"/>
  <c r="CR359" i="31" s="1"/>
  <c r="CS359" i="31" s="1"/>
  <c r="CT359" i="31" s="1"/>
  <c r="CU359" i="31" s="1"/>
  <c r="CV359" i="31" s="1"/>
  <c r="CW359" i="31" s="1"/>
  <c r="CX359" i="31" s="1"/>
  <c r="CY359" i="31" s="1"/>
  <c r="CZ359" i="31" s="1"/>
  <c r="DA359" i="31" s="1"/>
  <c r="DB359" i="31" s="1"/>
  <c r="DC359" i="31" s="1"/>
  <c r="DD359" i="31" s="1"/>
  <c r="DE359" i="31" s="1"/>
  <c r="DF359" i="31" s="1"/>
  <c r="DG359" i="31" s="1"/>
  <c r="DH359" i="31" s="1"/>
  <c r="DI359" i="31" s="1"/>
  <c r="DJ359" i="31" s="1"/>
  <c r="DK359" i="31" s="1"/>
  <c r="DL359" i="31" s="1"/>
  <c r="DM359" i="31" s="1"/>
  <c r="DN359" i="31" s="1"/>
  <c r="DO359" i="31" s="1"/>
  <c r="DP359" i="31" s="1"/>
  <c r="DQ359" i="31" s="1"/>
  <c r="DR359" i="31" s="1"/>
  <c r="DS359" i="31" s="1"/>
  <c r="DT359" i="31" s="1"/>
  <c r="DU359" i="31" s="1"/>
  <c r="DV359" i="31" s="1"/>
  <c r="DW359" i="31" s="1"/>
  <c r="DX359" i="31" s="1"/>
  <c r="DY359" i="31" s="1"/>
  <c r="DZ359" i="31" s="1"/>
  <c r="EA359" i="31" s="1"/>
  <c r="EB359" i="31" s="1"/>
  <c r="EC359" i="31" s="1"/>
  <c r="ED359" i="31" s="1"/>
  <c r="EE359" i="31" s="1"/>
  <c r="EF359" i="31" s="1"/>
  <c r="EG359" i="31" s="1"/>
  <c r="EH359" i="31" s="1"/>
  <c r="EI359" i="31" s="1"/>
  <c r="EJ359" i="31" s="1"/>
  <c r="EK359" i="31" s="1"/>
  <c r="EL359" i="31" s="1"/>
  <c r="EM359" i="31" s="1"/>
  <c r="EN359" i="31" s="1"/>
  <c r="EO359" i="31" s="1"/>
  <c r="EP359" i="31" s="1"/>
  <c r="EQ359" i="31" s="1"/>
  <c r="ER359" i="31" s="1"/>
  <c r="ES359" i="31" s="1"/>
  <c r="ET359" i="31" s="1"/>
  <c r="EU359" i="31" s="1"/>
  <c r="EV359" i="31" s="1"/>
  <c r="EW359" i="31" s="1"/>
  <c r="EX359" i="31" s="1"/>
  <c r="EY359" i="31" s="1"/>
  <c r="EZ359" i="31" s="1"/>
  <c r="FA359" i="31" s="1"/>
  <c r="FB359" i="31" s="1"/>
  <c r="FC359" i="31" s="1"/>
  <c r="FD359" i="31" s="1"/>
  <c r="FE359" i="31" s="1"/>
  <c r="FF359" i="31" s="1"/>
  <c r="FG359" i="31" s="1"/>
  <c r="FH359" i="31" s="1"/>
  <c r="FI359" i="31" s="1"/>
  <c r="FJ359" i="31" s="1"/>
  <c r="FK359" i="31" s="1"/>
  <c r="FL359" i="31" s="1"/>
  <c r="FM359" i="31" s="1"/>
  <c r="FN359" i="31" s="1"/>
  <c r="FO359" i="31" s="1"/>
  <c r="FP359" i="31" s="1"/>
  <c r="FQ359" i="31" s="1"/>
  <c r="FR359" i="31" s="1"/>
  <c r="FS359" i="31" s="1"/>
  <c r="FT359" i="31" s="1"/>
  <c r="FU359" i="31" s="1"/>
  <c r="FV359" i="31" s="1"/>
  <c r="FW359" i="31" s="1"/>
  <c r="FX359" i="31" s="1"/>
  <c r="FY359" i="31" s="1"/>
  <c r="FZ359" i="31" s="1"/>
  <c r="GA359" i="31" s="1"/>
  <c r="GB359" i="31" s="1"/>
  <c r="GC359" i="31" s="1"/>
  <c r="GD359" i="31" s="1"/>
  <c r="GE359" i="31" s="1"/>
  <c r="GF359" i="31" s="1"/>
  <c r="GG359" i="31" s="1"/>
  <c r="GH359" i="31" s="1"/>
  <c r="GI359" i="31" s="1"/>
  <c r="GJ359" i="31" s="1"/>
  <c r="GK359" i="31" s="1"/>
  <c r="GL359" i="31" s="1"/>
  <c r="GM359" i="31" s="1"/>
  <c r="GN359" i="31" s="1"/>
  <c r="GO359" i="31" s="1"/>
  <c r="GP359" i="31" s="1"/>
  <c r="GQ359" i="31" s="1"/>
  <c r="GR359" i="31" s="1"/>
  <c r="AE360" i="31"/>
  <c r="AF360" i="31" s="1"/>
  <c r="AG360" i="31" s="1"/>
  <c r="AH360" i="31" s="1"/>
  <c r="AI360" i="31" s="1"/>
  <c r="AJ360" i="31" s="1"/>
  <c r="AK360" i="31" s="1"/>
  <c r="AL360" i="31" s="1"/>
  <c r="AM360" i="31" s="1"/>
  <c r="AN360" i="31" s="1"/>
  <c r="AO360" i="31" s="1"/>
  <c r="AP360" i="31" s="1"/>
  <c r="AQ360" i="31" s="1"/>
  <c r="AR360" i="31" s="1"/>
  <c r="AS360" i="31" s="1"/>
  <c r="AT360" i="31" s="1"/>
  <c r="AU360" i="31" s="1"/>
  <c r="AV360" i="31" s="1"/>
  <c r="AW360" i="31" s="1"/>
  <c r="AX360" i="31" s="1"/>
  <c r="AY360" i="31" s="1"/>
  <c r="AZ360" i="31" s="1"/>
  <c r="BA360" i="31" s="1"/>
  <c r="BB360" i="31" s="1"/>
  <c r="BC360" i="31" s="1"/>
  <c r="BD360" i="31" s="1"/>
  <c r="BE360" i="31" s="1"/>
  <c r="BF360" i="31" s="1"/>
  <c r="BG360" i="31" s="1"/>
  <c r="BH360" i="31" s="1"/>
  <c r="BI360" i="31" s="1"/>
  <c r="BJ360" i="31" s="1"/>
  <c r="BK360" i="31" s="1"/>
  <c r="BL360" i="31" s="1"/>
  <c r="BM360" i="31" s="1"/>
  <c r="BN360" i="31" s="1"/>
  <c r="BO360" i="31" s="1"/>
  <c r="BP360" i="31" s="1"/>
  <c r="BQ360" i="31" s="1"/>
  <c r="BR360" i="31" s="1"/>
  <c r="BS360" i="31" s="1"/>
  <c r="BT360" i="31" s="1"/>
  <c r="BU360" i="31" s="1"/>
  <c r="BV360" i="31" s="1"/>
  <c r="BW360" i="31" s="1"/>
  <c r="BX360" i="31" s="1"/>
  <c r="BY360" i="31" s="1"/>
  <c r="BZ360" i="31" s="1"/>
  <c r="CA360" i="31" s="1"/>
  <c r="CB360" i="31" s="1"/>
  <c r="CC360" i="31" s="1"/>
  <c r="CD360" i="31" s="1"/>
  <c r="CE360" i="31" s="1"/>
  <c r="CF360" i="31" s="1"/>
  <c r="CG360" i="31" s="1"/>
  <c r="CH360" i="31" s="1"/>
  <c r="CI360" i="31" s="1"/>
  <c r="CJ360" i="31" s="1"/>
  <c r="CK360" i="31" s="1"/>
  <c r="CL360" i="31" s="1"/>
  <c r="CM360" i="31" s="1"/>
  <c r="CN360" i="31" s="1"/>
  <c r="CO360" i="31" s="1"/>
  <c r="CP360" i="31" s="1"/>
  <c r="CQ360" i="31" s="1"/>
  <c r="CR360" i="31" s="1"/>
  <c r="CS360" i="31" s="1"/>
  <c r="CT360" i="31" s="1"/>
  <c r="CU360" i="31" s="1"/>
  <c r="CV360" i="31" s="1"/>
  <c r="CW360" i="31" s="1"/>
  <c r="CX360" i="31" s="1"/>
  <c r="CY360" i="31" s="1"/>
  <c r="CZ360" i="31" s="1"/>
  <c r="DA360" i="31" s="1"/>
  <c r="DB360" i="31" s="1"/>
  <c r="DC360" i="31" s="1"/>
  <c r="DD360" i="31" s="1"/>
  <c r="DE360" i="31" s="1"/>
  <c r="DF360" i="31" s="1"/>
  <c r="DG360" i="31" s="1"/>
  <c r="DH360" i="31" s="1"/>
  <c r="DI360" i="31" s="1"/>
  <c r="DJ360" i="31" s="1"/>
  <c r="DK360" i="31" s="1"/>
  <c r="DL360" i="31" s="1"/>
  <c r="DM360" i="31" s="1"/>
  <c r="DN360" i="31" s="1"/>
  <c r="DO360" i="31" s="1"/>
  <c r="DP360" i="31" s="1"/>
  <c r="DQ360" i="31" s="1"/>
  <c r="DR360" i="31" s="1"/>
  <c r="DS360" i="31" s="1"/>
  <c r="DT360" i="31" s="1"/>
  <c r="DU360" i="31" s="1"/>
  <c r="DV360" i="31" s="1"/>
  <c r="DW360" i="31" s="1"/>
  <c r="DX360" i="31" s="1"/>
  <c r="DY360" i="31" s="1"/>
  <c r="DZ360" i="31" s="1"/>
  <c r="EA360" i="31" s="1"/>
  <c r="EB360" i="31" s="1"/>
  <c r="EC360" i="31" s="1"/>
  <c r="ED360" i="31" s="1"/>
  <c r="EE360" i="31" s="1"/>
  <c r="EF360" i="31" s="1"/>
  <c r="EG360" i="31" s="1"/>
  <c r="EH360" i="31" s="1"/>
  <c r="EI360" i="31" s="1"/>
  <c r="EJ360" i="31" s="1"/>
  <c r="EK360" i="31" s="1"/>
  <c r="EL360" i="31" s="1"/>
  <c r="EM360" i="31" s="1"/>
  <c r="EN360" i="31" s="1"/>
  <c r="EO360" i="31" s="1"/>
  <c r="EP360" i="31" s="1"/>
  <c r="EQ360" i="31" s="1"/>
  <c r="ER360" i="31" s="1"/>
  <c r="ES360" i="31" s="1"/>
  <c r="ET360" i="31" s="1"/>
  <c r="EU360" i="31" s="1"/>
  <c r="EV360" i="31" s="1"/>
  <c r="EW360" i="31" s="1"/>
  <c r="EX360" i="31" s="1"/>
  <c r="EY360" i="31" s="1"/>
  <c r="EZ360" i="31" s="1"/>
  <c r="FA360" i="31" s="1"/>
  <c r="FB360" i="31" s="1"/>
  <c r="FC360" i="31" s="1"/>
  <c r="FD360" i="31" s="1"/>
  <c r="FE360" i="31" s="1"/>
  <c r="FF360" i="31" s="1"/>
  <c r="FG360" i="31" s="1"/>
  <c r="FH360" i="31" s="1"/>
  <c r="FI360" i="31" s="1"/>
  <c r="FJ360" i="31" s="1"/>
  <c r="FK360" i="31" s="1"/>
  <c r="FL360" i="31" s="1"/>
  <c r="FM360" i="31" s="1"/>
  <c r="FN360" i="31" s="1"/>
  <c r="FO360" i="31" s="1"/>
  <c r="FP360" i="31" s="1"/>
  <c r="FQ360" i="31" s="1"/>
  <c r="FR360" i="31" s="1"/>
  <c r="FS360" i="31" s="1"/>
  <c r="FT360" i="31" s="1"/>
  <c r="FU360" i="31" s="1"/>
  <c r="FV360" i="31" s="1"/>
  <c r="FW360" i="31" s="1"/>
  <c r="FX360" i="31" s="1"/>
  <c r="FY360" i="31" s="1"/>
  <c r="FZ360" i="31" s="1"/>
  <c r="GA360" i="31" s="1"/>
  <c r="GB360" i="31" s="1"/>
  <c r="GC360" i="31" s="1"/>
  <c r="GD360" i="31" s="1"/>
  <c r="GE360" i="31" s="1"/>
  <c r="GF360" i="31" s="1"/>
  <c r="GG360" i="31" s="1"/>
  <c r="GH360" i="31" s="1"/>
  <c r="GI360" i="31" s="1"/>
  <c r="GJ360" i="31" s="1"/>
  <c r="GK360" i="31" s="1"/>
  <c r="GL360" i="31" s="1"/>
  <c r="GM360" i="31" s="1"/>
  <c r="GN360" i="31" s="1"/>
  <c r="GO360" i="31" s="1"/>
  <c r="GP360" i="31" s="1"/>
  <c r="GQ360" i="31" s="1"/>
  <c r="GR360" i="31" s="1"/>
  <c r="AE361" i="31"/>
  <c r="AF361" i="31" s="1"/>
  <c r="AG361" i="31" s="1"/>
  <c r="AH361" i="31" s="1"/>
  <c r="AI361" i="31" s="1"/>
  <c r="AJ361" i="31" s="1"/>
  <c r="AK361" i="31" s="1"/>
  <c r="AL361" i="31" s="1"/>
  <c r="AM361" i="31" s="1"/>
  <c r="AN361" i="31" s="1"/>
  <c r="AO361" i="31" s="1"/>
  <c r="AP361" i="31" s="1"/>
  <c r="AQ361" i="31" s="1"/>
  <c r="AR361" i="31" s="1"/>
  <c r="AS361" i="31" s="1"/>
  <c r="AT361" i="31" s="1"/>
  <c r="AU361" i="31" s="1"/>
  <c r="AV361" i="31" s="1"/>
  <c r="AW361" i="31" s="1"/>
  <c r="AX361" i="31" s="1"/>
  <c r="AY361" i="31" s="1"/>
  <c r="AZ361" i="31" s="1"/>
  <c r="BA361" i="31" s="1"/>
  <c r="BB361" i="31" s="1"/>
  <c r="BC361" i="31" s="1"/>
  <c r="BD361" i="31" s="1"/>
  <c r="BE361" i="31" s="1"/>
  <c r="BF361" i="31" s="1"/>
  <c r="BG361" i="31" s="1"/>
  <c r="BH361" i="31" s="1"/>
  <c r="BI361" i="31" s="1"/>
  <c r="BJ361" i="31" s="1"/>
  <c r="BK361" i="31" s="1"/>
  <c r="BL361" i="31" s="1"/>
  <c r="BM361" i="31" s="1"/>
  <c r="BN361" i="31" s="1"/>
  <c r="BO361" i="31" s="1"/>
  <c r="BP361" i="31" s="1"/>
  <c r="BQ361" i="31" s="1"/>
  <c r="BR361" i="31" s="1"/>
  <c r="BS361" i="31" s="1"/>
  <c r="BT361" i="31" s="1"/>
  <c r="BU361" i="31" s="1"/>
  <c r="BV361" i="31" s="1"/>
  <c r="BW361" i="31" s="1"/>
  <c r="BX361" i="31" s="1"/>
  <c r="BY361" i="31" s="1"/>
  <c r="BZ361" i="31" s="1"/>
  <c r="CA361" i="31" s="1"/>
  <c r="CB361" i="31" s="1"/>
  <c r="CC361" i="31" s="1"/>
  <c r="CD361" i="31" s="1"/>
  <c r="CE361" i="31" s="1"/>
  <c r="CF361" i="31" s="1"/>
  <c r="CG361" i="31" s="1"/>
  <c r="CH361" i="31" s="1"/>
  <c r="CI361" i="31" s="1"/>
  <c r="CJ361" i="31" s="1"/>
  <c r="CK361" i="31" s="1"/>
  <c r="CL361" i="31" s="1"/>
  <c r="CM361" i="31" s="1"/>
  <c r="CN361" i="31" s="1"/>
  <c r="CO361" i="31" s="1"/>
  <c r="CP361" i="31" s="1"/>
  <c r="CQ361" i="31" s="1"/>
  <c r="CR361" i="31" s="1"/>
  <c r="CS361" i="31" s="1"/>
  <c r="CT361" i="31" s="1"/>
  <c r="CU361" i="31" s="1"/>
  <c r="CV361" i="31" s="1"/>
  <c r="CW361" i="31" s="1"/>
  <c r="CX361" i="31" s="1"/>
  <c r="CY361" i="31" s="1"/>
  <c r="CZ361" i="31" s="1"/>
  <c r="DA361" i="31" s="1"/>
  <c r="DB361" i="31" s="1"/>
  <c r="DC361" i="31" s="1"/>
  <c r="DD361" i="31" s="1"/>
  <c r="DE361" i="31" s="1"/>
  <c r="DF361" i="31" s="1"/>
  <c r="DG361" i="31" s="1"/>
  <c r="DH361" i="31" s="1"/>
  <c r="DI361" i="31" s="1"/>
  <c r="DJ361" i="31" s="1"/>
  <c r="DK361" i="31" s="1"/>
  <c r="DL361" i="31" s="1"/>
  <c r="DM361" i="31" s="1"/>
  <c r="DN361" i="31" s="1"/>
  <c r="DO361" i="31" s="1"/>
  <c r="DP361" i="31" s="1"/>
  <c r="DQ361" i="31" s="1"/>
  <c r="DR361" i="31" s="1"/>
  <c r="DS361" i="31" s="1"/>
  <c r="DT361" i="31" s="1"/>
  <c r="DU361" i="31" s="1"/>
  <c r="DV361" i="31" s="1"/>
  <c r="DW361" i="31" s="1"/>
  <c r="DX361" i="31" s="1"/>
  <c r="DY361" i="31" s="1"/>
  <c r="DZ361" i="31" s="1"/>
  <c r="EA361" i="31" s="1"/>
  <c r="EB361" i="31" s="1"/>
  <c r="EC361" i="31" s="1"/>
  <c r="ED361" i="31" s="1"/>
  <c r="EE361" i="31" s="1"/>
  <c r="EF361" i="31" s="1"/>
  <c r="EG361" i="31" s="1"/>
  <c r="EH361" i="31" s="1"/>
  <c r="EI361" i="31" s="1"/>
  <c r="EJ361" i="31" s="1"/>
  <c r="EK361" i="31" s="1"/>
  <c r="EL361" i="31" s="1"/>
  <c r="EM361" i="31" s="1"/>
  <c r="EN361" i="31" s="1"/>
  <c r="EO361" i="31" s="1"/>
  <c r="EP361" i="31" s="1"/>
  <c r="EQ361" i="31" s="1"/>
  <c r="ER361" i="31" s="1"/>
  <c r="ES361" i="31" s="1"/>
  <c r="ET361" i="31" s="1"/>
  <c r="EU361" i="31" s="1"/>
  <c r="EV361" i="31" s="1"/>
  <c r="EW361" i="31" s="1"/>
  <c r="EX361" i="31" s="1"/>
  <c r="EY361" i="31" s="1"/>
  <c r="EZ361" i="31" s="1"/>
  <c r="FA361" i="31" s="1"/>
  <c r="FB361" i="31" s="1"/>
  <c r="FC361" i="31" s="1"/>
  <c r="FD361" i="31" s="1"/>
  <c r="FE361" i="31" s="1"/>
  <c r="FF361" i="31" s="1"/>
  <c r="FG361" i="31" s="1"/>
  <c r="FH361" i="31" s="1"/>
  <c r="FI361" i="31" s="1"/>
  <c r="FJ361" i="31" s="1"/>
  <c r="FK361" i="31" s="1"/>
  <c r="FL361" i="31" s="1"/>
  <c r="FM361" i="31" s="1"/>
  <c r="FN361" i="31" s="1"/>
  <c r="FO361" i="31" s="1"/>
  <c r="FP361" i="31" s="1"/>
  <c r="FQ361" i="31" s="1"/>
  <c r="FR361" i="31" s="1"/>
  <c r="FS361" i="31" s="1"/>
  <c r="FT361" i="31" s="1"/>
  <c r="FU361" i="31" s="1"/>
  <c r="FV361" i="31" s="1"/>
  <c r="FW361" i="31" s="1"/>
  <c r="FX361" i="31" s="1"/>
  <c r="FY361" i="31" s="1"/>
  <c r="FZ361" i="31" s="1"/>
  <c r="GA361" i="31" s="1"/>
  <c r="GB361" i="31" s="1"/>
  <c r="GC361" i="31" s="1"/>
  <c r="GD361" i="31" s="1"/>
  <c r="GE361" i="31" s="1"/>
  <c r="GF361" i="31" s="1"/>
  <c r="GG361" i="31" s="1"/>
  <c r="GH361" i="31" s="1"/>
  <c r="GI361" i="31" s="1"/>
  <c r="GJ361" i="31" s="1"/>
  <c r="GK361" i="31" s="1"/>
  <c r="GL361" i="31" s="1"/>
  <c r="GM361" i="31" s="1"/>
  <c r="GN361" i="31" s="1"/>
  <c r="GO361" i="31" s="1"/>
  <c r="GP361" i="31" s="1"/>
  <c r="GQ361" i="31" s="1"/>
  <c r="GR361" i="31" s="1"/>
  <c r="AE362" i="31"/>
  <c r="AF362" i="31" s="1"/>
  <c r="AG362" i="31" s="1"/>
  <c r="AH362" i="31" s="1"/>
  <c r="AI362" i="31" s="1"/>
  <c r="AJ362" i="31" s="1"/>
  <c r="AK362" i="31" s="1"/>
  <c r="AL362" i="31" s="1"/>
  <c r="AM362" i="31" s="1"/>
  <c r="AN362" i="31" s="1"/>
  <c r="AO362" i="31" s="1"/>
  <c r="AP362" i="31" s="1"/>
  <c r="AQ362" i="31" s="1"/>
  <c r="AR362" i="31" s="1"/>
  <c r="AS362" i="31" s="1"/>
  <c r="AT362" i="31" s="1"/>
  <c r="AU362" i="31" s="1"/>
  <c r="AV362" i="31" s="1"/>
  <c r="AW362" i="31" s="1"/>
  <c r="AX362" i="31" s="1"/>
  <c r="AY362" i="31" s="1"/>
  <c r="AZ362" i="31" s="1"/>
  <c r="BA362" i="31" s="1"/>
  <c r="BB362" i="31" s="1"/>
  <c r="BC362" i="31" s="1"/>
  <c r="BD362" i="31" s="1"/>
  <c r="BE362" i="31" s="1"/>
  <c r="BF362" i="31" s="1"/>
  <c r="BG362" i="31" s="1"/>
  <c r="BH362" i="31" s="1"/>
  <c r="BI362" i="31" s="1"/>
  <c r="BJ362" i="31" s="1"/>
  <c r="BK362" i="31" s="1"/>
  <c r="BL362" i="31" s="1"/>
  <c r="BM362" i="31" s="1"/>
  <c r="BN362" i="31" s="1"/>
  <c r="BO362" i="31" s="1"/>
  <c r="BP362" i="31" s="1"/>
  <c r="BQ362" i="31" s="1"/>
  <c r="BR362" i="31" s="1"/>
  <c r="BS362" i="31" s="1"/>
  <c r="BT362" i="31" s="1"/>
  <c r="BU362" i="31" s="1"/>
  <c r="BV362" i="31" s="1"/>
  <c r="BW362" i="31" s="1"/>
  <c r="BX362" i="31" s="1"/>
  <c r="BY362" i="31" s="1"/>
  <c r="BZ362" i="31" s="1"/>
  <c r="CA362" i="31" s="1"/>
  <c r="CB362" i="31" s="1"/>
  <c r="CC362" i="31" s="1"/>
  <c r="CD362" i="31" s="1"/>
  <c r="CE362" i="31" s="1"/>
  <c r="CF362" i="31" s="1"/>
  <c r="CG362" i="31" s="1"/>
  <c r="CH362" i="31" s="1"/>
  <c r="CI362" i="31" s="1"/>
  <c r="CJ362" i="31" s="1"/>
  <c r="CK362" i="31" s="1"/>
  <c r="CL362" i="31" s="1"/>
  <c r="CM362" i="31" s="1"/>
  <c r="CN362" i="31" s="1"/>
  <c r="CO362" i="31" s="1"/>
  <c r="CP362" i="31" s="1"/>
  <c r="CQ362" i="31" s="1"/>
  <c r="CR362" i="31" s="1"/>
  <c r="CS362" i="31" s="1"/>
  <c r="CT362" i="31" s="1"/>
  <c r="CU362" i="31" s="1"/>
  <c r="CV362" i="31" s="1"/>
  <c r="CW362" i="31" s="1"/>
  <c r="CX362" i="31" s="1"/>
  <c r="CY362" i="31" s="1"/>
  <c r="CZ362" i="31" s="1"/>
  <c r="DA362" i="31" s="1"/>
  <c r="DB362" i="31" s="1"/>
  <c r="DC362" i="31" s="1"/>
  <c r="DD362" i="31" s="1"/>
  <c r="DE362" i="31" s="1"/>
  <c r="DF362" i="31" s="1"/>
  <c r="DG362" i="31" s="1"/>
  <c r="DH362" i="31" s="1"/>
  <c r="DI362" i="31" s="1"/>
  <c r="DJ362" i="31" s="1"/>
  <c r="DK362" i="31" s="1"/>
  <c r="DL362" i="31" s="1"/>
  <c r="DM362" i="31" s="1"/>
  <c r="DN362" i="31" s="1"/>
  <c r="DO362" i="31" s="1"/>
  <c r="DP362" i="31" s="1"/>
  <c r="DQ362" i="31" s="1"/>
  <c r="DR362" i="31" s="1"/>
  <c r="DS362" i="31" s="1"/>
  <c r="DT362" i="31" s="1"/>
  <c r="DU362" i="31" s="1"/>
  <c r="DV362" i="31" s="1"/>
  <c r="DW362" i="31" s="1"/>
  <c r="DX362" i="31" s="1"/>
  <c r="DY362" i="31" s="1"/>
  <c r="DZ362" i="31" s="1"/>
  <c r="EA362" i="31" s="1"/>
  <c r="EB362" i="31" s="1"/>
  <c r="EC362" i="31" s="1"/>
  <c r="ED362" i="31" s="1"/>
  <c r="EE362" i="31" s="1"/>
  <c r="EF362" i="31" s="1"/>
  <c r="EG362" i="31" s="1"/>
  <c r="EH362" i="31" s="1"/>
  <c r="EI362" i="31" s="1"/>
  <c r="EJ362" i="31" s="1"/>
  <c r="EK362" i="31" s="1"/>
  <c r="EL362" i="31" s="1"/>
  <c r="EM362" i="31" s="1"/>
  <c r="EN362" i="31" s="1"/>
  <c r="EO362" i="31" s="1"/>
  <c r="EP362" i="31" s="1"/>
  <c r="EQ362" i="31" s="1"/>
  <c r="ER362" i="31" s="1"/>
  <c r="ES362" i="31" s="1"/>
  <c r="ET362" i="31" s="1"/>
  <c r="EU362" i="31" s="1"/>
  <c r="EV362" i="31" s="1"/>
  <c r="EW362" i="31" s="1"/>
  <c r="EX362" i="31" s="1"/>
  <c r="EY362" i="31" s="1"/>
  <c r="EZ362" i="31" s="1"/>
  <c r="FA362" i="31" s="1"/>
  <c r="FB362" i="31" s="1"/>
  <c r="FC362" i="31" s="1"/>
  <c r="FD362" i="31" s="1"/>
  <c r="FE362" i="31" s="1"/>
  <c r="FF362" i="31" s="1"/>
  <c r="FG362" i="31" s="1"/>
  <c r="FH362" i="31" s="1"/>
  <c r="FI362" i="31" s="1"/>
  <c r="FJ362" i="31" s="1"/>
  <c r="FK362" i="31" s="1"/>
  <c r="FL362" i="31" s="1"/>
  <c r="FM362" i="31" s="1"/>
  <c r="FN362" i="31" s="1"/>
  <c r="FO362" i="31" s="1"/>
  <c r="FP362" i="31" s="1"/>
  <c r="FQ362" i="31" s="1"/>
  <c r="FR362" i="31" s="1"/>
  <c r="FS362" i="31" s="1"/>
  <c r="FT362" i="31" s="1"/>
  <c r="FU362" i="31" s="1"/>
  <c r="FV362" i="31" s="1"/>
  <c r="FW362" i="31" s="1"/>
  <c r="FX362" i="31" s="1"/>
  <c r="FY362" i="31" s="1"/>
  <c r="FZ362" i="31" s="1"/>
  <c r="GA362" i="31" s="1"/>
  <c r="GB362" i="31" s="1"/>
  <c r="GC362" i="31" s="1"/>
  <c r="GD362" i="31" s="1"/>
  <c r="GE362" i="31" s="1"/>
  <c r="GF362" i="31" s="1"/>
  <c r="GG362" i="31" s="1"/>
  <c r="GH362" i="31" s="1"/>
  <c r="GI362" i="31" s="1"/>
  <c r="GJ362" i="31" s="1"/>
  <c r="GK362" i="31" s="1"/>
  <c r="GL362" i="31" s="1"/>
  <c r="GM362" i="31" s="1"/>
  <c r="GN362" i="31" s="1"/>
  <c r="GO362" i="31" s="1"/>
  <c r="GP362" i="31" s="1"/>
  <c r="GQ362" i="31" s="1"/>
  <c r="GR362" i="31" s="1"/>
  <c r="AE363" i="31"/>
  <c r="AF363" i="31" s="1"/>
  <c r="AG363" i="31" s="1"/>
  <c r="AH363" i="31" s="1"/>
  <c r="AI363" i="31" s="1"/>
  <c r="AJ363" i="31" s="1"/>
  <c r="AK363" i="31" s="1"/>
  <c r="AL363" i="31" s="1"/>
  <c r="AM363" i="31" s="1"/>
  <c r="AN363" i="31" s="1"/>
  <c r="AO363" i="31" s="1"/>
  <c r="AP363" i="31" s="1"/>
  <c r="AQ363" i="31" s="1"/>
  <c r="AR363" i="31" s="1"/>
  <c r="AS363" i="31" s="1"/>
  <c r="AT363" i="31" s="1"/>
  <c r="AU363" i="31" s="1"/>
  <c r="AV363" i="31" s="1"/>
  <c r="AW363" i="31" s="1"/>
  <c r="AX363" i="31" s="1"/>
  <c r="AY363" i="31" s="1"/>
  <c r="AZ363" i="31" s="1"/>
  <c r="BA363" i="31" s="1"/>
  <c r="BB363" i="31" s="1"/>
  <c r="BC363" i="31" s="1"/>
  <c r="BD363" i="31" s="1"/>
  <c r="BE363" i="31" s="1"/>
  <c r="BF363" i="31" s="1"/>
  <c r="BG363" i="31" s="1"/>
  <c r="BH363" i="31" s="1"/>
  <c r="BI363" i="31" s="1"/>
  <c r="BJ363" i="31" s="1"/>
  <c r="BK363" i="31" s="1"/>
  <c r="BL363" i="31" s="1"/>
  <c r="BM363" i="31" s="1"/>
  <c r="BN363" i="31" s="1"/>
  <c r="BO363" i="31" s="1"/>
  <c r="BP363" i="31" s="1"/>
  <c r="BQ363" i="31" s="1"/>
  <c r="BR363" i="31" s="1"/>
  <c r="BS363" i="31" s="1"/>
  <c r="BT363" i="31" s="1"/>
  <c r="BU363" i="31" s="1"/>
  <c r="BV363" i="31" s="1"/>
  <c r="BW363" i="31" s="1"/>
  <c r="BX363" i="31" s="1"/>
  <c r="BY363" i="31" s="1"/>
  <c r="BZ363" i="31" s="1"/>
  <c r="CA363" i="31" s="1"/>
  <c r="CB363" i="31" s="1"/>
  <c r="CC363" i="31" s="1"/>
  <c r="CD363" i="31" s="1"/>
  <c r="CE363" i="31" s="1"/>
  <c r="CF363" i="31" s="1"/>
  <c r="CG363" i="31" s="1"/>
  <c r="CH363" i="31" s="1"/>
  <c r="CI363" i="31" s="1"/>
  <c r="CJ363" i="31" s="1"/>
  <c r="CK363" i="31" s="1"/>
  <c r="CL363" i="31" s="1"/>
  <c r="CM363" i="31" s="1"/>
  <c r="CN363" i="31" s="1"/>
  <c r="CO363" i="31" s="1"/>
  <c r="CP363" i="31" s="1"/>
  <c r="CQ363" i="31" s="1"/>
  <c r="CR363" i="31" s="1"/>
  <c r="CS363" i="31" s="1"/>
  <c r="CT363" i="31" s="1"/>
  <c r="CU363" i="31" s="1"/>
  <c r="CV363" i="31" s="1"/>
  <c r="CW363" i="31" s="1"/>
  <c r="CX363" i="31" s="1"/>
  <c r="CY363" i="31" s="1"/>
  <c r="CZ363" i="31" s="1"/>
  <c r="DA363" i="31" s="1"/>
  <c r="DB363" i="31" s="1"/>
  <c r="DC363" i="31" s="1"/>
  <c r="DD363" i="31" s="1"/>
  <c r="DE363" i="31" s="1"/>
  <c r="DF363" i="31" s="1"/>
  <c r="DG363" i="31" s="1"/>
  <c r="DH363" i="31" s="1"/>
  <c r="DI363" i="31" s="1"/>
  <c r="DJ363" i="31" s="1"/>
  <c r="DK363" i="31" s="1"/>
  <c r="DL363" i="31" s="1"/>
  <c r="DM363" i="31" s="1"/>
  <c r="DN363" i="31" s="1"/>
  <c r="DO363" i="31" s="1"/>
  <c r="DP363" i="31" s="1"/>
  <c r="DQ363" i="31" s="1"/>
  <c r="DR363" i="31" s="1"/>
  <c r="DS363" i="31" s="1"/>
  <c r="DT363" i="31" s="1"/>
  <c r="DU363" i="31" s="1"/>
  <c r="DV363" i="31" s="1"/>
  <c r="DW363" i="31" s="1"/>
  <c r="DX363" i="31" s="1"/>
  <c r="DY363" i="31" s="1"/>
  <c r="DZ363" i="31" s="1"/>
  <c r="EA363" i="31" s="1"/>
  <c r="EB363" i="31" s="1"/>
  <c r="EC363" i="31" s="1"/>
  <c r="ED363" i="31" s="1"/>
  <c r="EE363" i="31" s="1"/>
  <c r="EF363" i="31" s="1"/>
  <c r="EG363" i="31" s="1"/>
  <c r="EH363" i="31" s="1"/>
  <c r="EI363" i="31" s="1"/>
  <c r="EJ363" i="31" s="1"/>
  <c r="EK363" i="31" s="1"/>
  <c r="EL363" i="31" s="1"/>
  <c r="EM363" i="31" s="1"/>
  <c r="EN363" i="31" s="1"/>
  <c r="EO363" i="31" s="1"/>
  <c r="EP363" i="31" s="1"/>
  <c r="EQ363" i="31" s="1"/>
  <c r="ER363" i="31" s="1"/>
  <c r="ES363" i="31" s="1"/>
  <c r="ET363" i="31" s="1"/>
  <c r="EU363" i="31" s="1"/>
  <c r="EV363" i="31" s="1"/>
  <c r="EW363" i="31" s="1"/>
  <c r="EX363" i="31" s="1"/>
  <c r="EY363" i="31" s="1"/>
  <c r="EZ363" i="31" s="1"/>
  <c r="FA363" i="31" s="1"/>
  <c r="FB363" i="31" s="1"/>
  <c r="FC363" i="31" s="1"/>
  <c r="FD363" i="31" s="1"/>
  <c r="FE363" i="31" s="1"/>
  <c r="FF363" i="31" s="1"/>
  <c r="FG363" i="31" s="1"/>
  <c r="FH363" i="31" s="1"/>
  <c r="FI363" i="31" s="1"/>
  <c r="FJ363" i="31" s="1"/>
  <c r="FK363" i="31" s="1"/>
  <c r="FL363" i="31" s="1"/>
  <c r="FM363" i="31" s="1"/>
  <c r="FN363" i="31" s="1"/>
  <c r="FO363" i="31" s="1"/>
  <c r="FP363" i="31" s="1"/>
  <c r="FQ363" i="31" s="1"/>
  <c r="FR363" i="31" s="1"/>
  <c r="FS363" i="31" s="1"/>
  <c r="FT363" i="31" s="1"/>
  <c r="FU363" i="31" s="1"/>
  <c r="FV363" i="31" s="1"/>
  <c r="FW363" i="31" s="1"/>
  <c r="FX363" i="31" s="1"/>
  <c r="FY363" i="31" s="1"/>
  <c r="FZ363" i="31" s="1"/>
  <c r="GA363" i="31" s="1"/>
  <c r="GB363" i="31" s="1"/>
  <c r="GC363" i="31" s="1"/>
  <c r="GD363" i="31" s="1"/>
  <c r="GE363" i="31" s="1"/>
  <c r="GF363" i="31" s="1"/>
  <c r="GG363" i="31" s="1"/>
  <c r="GH363" i="31" s="1"/>
  <c r="GI363" i="31" s="1"/>
  <c r="GJ363" i="31" s="1"/>
  <c r="GK363" i="31" s="1"/>
  <c r="GL363" i="31" s="1"/>
  <c r="GM363" i="31" s="1"/>
  <c r="GN363" i="31" s="1"/>
  <c r="GO363" i="31" s="1"/>
  <c r="GP363" i="31" s="1"/>
  <c r="GQ363" i="31" s="1"/>
  <c r="GR363" i="31" s="1"/>
  <c r="AE364" i="31"/>
  <c r="AF364" i="31" s="1"/>
  <c r="AG364" i="31" s="1"/>
  <c r="AH364" i="31" s="1"/>
  <c r="AI364" i="31" s="1"/>
  <c r="AJ364" i="31" s="1"/>
  <c r="AK364" i="31" s="1"/>
  <c r="AL364" i="31" s="1"/>
  <c r="AM364" i="31" s="1"/>
  <c r="AN364" i="31" s="1"/>
  <c r="AO364" i="31" s="1"/>
  <c r="AP364" i="31" s="1"/>
  <c r="AQ364" i="31" s="1"/>
  <c r="AR364" i="31" s="1"/>
  <c r="AS364" i="31" s="1"/>
  <c r="AT364" i="31" s="1"/>
  <c r="AU364" i="31" s="1"/>
  <c r="AV364" i="31" s="1"/>
  <c r="AW364" i="31" s="1"/>
  <c r="AX364" i="31" s="1"/>
  <c r="AY364" i="31" s="1"/>
  <c r="AZ364" i="31" s="1"/>
  <c r="BA364" i="31" s="1"/>
  <c r="BB364" i="31" s="1"/>
  <c r="BC364" i="31" s="1"/>
  <c r="BD364" i="31" s="1"/>
  <c r="BE364" i="31" s="1"/>
  <c r="BF364" i="31" s="1"/>
  <c r="BG364" i="31" s="1"/>
  <c r="BH364" i="31" s="1"/>
  <c r="BI364" i="31" s="1"/>
  <c r="BJ364" i="31" s="1"/>
  <c r="BK364" i="31" s="1"/>
  <c r="BL364" i="31" s="1"/>
  <c r="BM364" i="31" s="1"/>
  <c r="BN364" i="31" s="1"/>
  <c r="BO364" i="31" s="1"/>
  <c r="BP364" i="31" s="1"/>
  <c r="BQ364" i="31" s="1"/>
  <c r="BR364" i="31" s="1"/>
  <c r="BS364" i="31" s="1"/>
  <c r="BT364" i="31" s="1"/>
  <c r="BU364" i="31" s="1"/>
  <c r="BV364" i="31" s="1"/>
  <c r="BW364" i="31" s="1"/>
  <c r="BX364" i="31" s="1"/>
  <c r="BY364" i="31" s="1"/>
  <c r="BZ364" i="31" s="1"/>
  <c r="CA364" i="31" s="1"/>
  <c r="CB364" i="31" s="1"/>
  <c r="CC364" i="31" s="1"/>
  <c r="CD364" i="31" s="1"/>
  <c r="CE364" i="31" s="1"/>
  <c r="CF364" i="31" s="1"/>
  <c r="CG364" i="31" s="1"/>
  <c r="CH364" i="31" s="1"/>
  <c r="CI364" i="31" s="1"/>
  <c r="CJ364" i="31" s="1"/>
  <c r="CK364" i="31" s="1"/>
  <c r="CL364" i="31" s="1"/>
  <c r="CM364" i="31" s="1"/>
  <c r="CN364" i="31" s="1"/>
  <c r="CO364" i="31" s="1"/>
  <c r="CP364" i="31" s="1"/>
  <c r="CQ364" i="31" s="1"/>
  <c r="CR364" i="31" s="1"/>
  <c r="CS364" i="31" s="1"/>
  <c r="CT364" i="31" s="1"/>
  <c r="CU364" i="31" s="1"/>
  <c r="CV364" i="31" s="1"/>
  <c r="CW364" i="31" s="1"/>
  <c r="CX364" i="31" s="1"/>
  <c r="CY364" i="31" s="1"/>
  <c r="CZ364" i="31" s="1"/>
  <c r="DA364" i="31" s="1"/>
  <c r="DB364" i="31" s="1"/>
  <c r="DC364" i="31" s="1"/>
  <c r="DD364" i="31" s="1"/>
  <c r="DE364" i="31" s="1"/>
  <c r="DF364" i="31" s="1"/>
  <c r="DG364" i="31" s="1"/>
  <c r="DH364" i="31" s="1"/>
  <c r="DI364" i="31" s="1"/>
  <c r="DJ364" i="31" s="1"/>
  <c r="DK364" i="31" s="1"/>
  <c r="DL364" i="31" s="1"/>
  <c r="DM364" i="31" s="1"/>
  <c r="DN364" i="31" s="1"/>
  <c r="DO364" i="31" s="1"/>
  <c r="DP364" i="31" s="1"/>
  <c r="DQ364" i="31" s="1"/>
  <c r="DR364" i="31" s="1"/>
  <c r="DS364" i="31" s="1"/>
  <c r="DT364" i="31" s="1"/>
  <c r="DU364" i="31" s="1"/>
  <c r="DV364" i="31" s="1"/>
  <c r="DW364" i="31" s="1"/>
  <c r="DX364" i="31" s="1"/>
  <c r="DY364" i="31" s="1"/>
  <c r="DZ364" i="31" s="1"/>
  <c r="EA364" i="31" s="1"/>
  <c r="EB364" i="31" s="1"/>
  <c r="EC364" i="31" s="1"/>
  <c r="ED364" i="31" s="1"/>
  <c r="EE364" i="31" s="1"/>
  <c r="EF364" i="31" s="1"/>
  <c r="EG364" i="31" s="1"/>
  <c r="EH364" i="31" s="1"/>
  <c r="EI364" i="31" s="1"/>
  <c r="EJ364" i="31" s="1"/>
  <c r="EK364" i="31" s="1"/>
  <c r="EL364" i="31" s="1"/>
  <c r="EM364" i="31" s="1"/>
  <c r="EN364" i="31" s="1"/>
  <c r="EO364" i="31" s="1"/>
  <c r="EP364" i="31" s="1"/>
  <c r="EQ364" i="31" s="1"/>
  <c r="ER364" i="31" s="1"/>
  <c r="ES364" i="31" s="1"/>
  <c r="ET364" i="31" s="1"/>
  <c r="EU364" i="31" s="1"/>
  <c r="EV364" i="31" s="1"/>
  <c r="EW364" i="31" s="1"/>
  <c r="EX364" i="31" s="1"/>
  <c r="EY364" i="31" s="1"/>
  <c r="EZ364" i="31" s="1"/>
  <c r="FA364" i="31" s="1"/>
  <c r="FB364" i="31" s="1"/>
  <c r="FC364" i="31" s="1"/>
  <c r="FD364" i="31" s="1"/>
  <c r="FE364" i="31" s="1"/>
  <c r="FF364" i="31" s="1"/>
  <c r="FG364" i="31" s="1"/>
  <c r="FH364" i="31" s="1"/>
  <c r="FI364" i="31" s="1"/>
  <c r="FJ364" i="31" s="1"/>
  <c r="FK364" i="31" s="1"/>
  <c r="FL364" i="31" s="1"/>
  <c r="FM364" i="31" s="1"/>
  <c r="FN364" i="31" s="1"/>
  <c r="FO364" i="31" s="1"/>
  <c r="FP364" i="31" s="1"/>
  <c r="FQ364" i="31" s="1"/>
  <c r="FR364" i="31" s="1"/>
  <c r="FS364" i="31" s="1"/>
  <c r="FT364" i="31" s="1"/>
  <c r="FU364" i="31" s="1"/>
  <c r="FV364" i="31" s="1"/>
  <c r="FW364" i="31" s="1"/>
  <c r="FX364" i="31" s="1"/>
  <c r="FY364" i="31" s="1"/>
  <c r="FZ364" i="31" s="1"/>
  <c r="GA364" i="31" s="1"/>
  <c r="GB364" i="31" s="1"/>
  <c r="GC364" i="31" s="1"/>
  <c r="GD364" i="31" s="1"/>
  <c r="GE364" i="31" s="1"/>
  <c r="GF364" i="31" s="1"/>
  <c r="GG364" i="31" s="1"/>
  <c r="GH364" i="31" s="1"/>
  <c r="GI364" i="31" s="1"/>
  <c r="GJ364" i="31" s="1"/>
  <c r="GK364" i="31" s="1"/>
  <c r="GL364" i="31" s="1"/>
  <c r="GM364" i="31" s="1"/>
  <c r="GN364" i="31" s="1"/>
  <c r="GO364" i="31" s="1"/>
  <c r="GP364" i="31" s="1"/>
  <c r="GQ364" i="31" s="1"/>
  <c r="GR364" i="31" s="1"/>
  <c r="AE365" i="31"/>
  <c r="AF365" i="31" s="1"/>
  <c r="AG365" i="31" s="1"/>
  <c r="AH365" i="31" s="1"/>
  <c r="AI365" i="31" s="1"/>
  <c r="AJ365" i="31" s="1"/>
  <c r="AK365" i="31" s="1"/>
  <c r="AL365" i="31" s="1"/>
  <c r="AM365" i="31" s="1"/>
  <c r="AN365" i="31" s="1"/>
  <c r="AO365" i="31" s="1"/>
  <c r="AP365" i="31" s="1"/>
  <c r="AQ365" i="31" s="1"/>
  <c r="AR365" i="31" s="1"/>
  <c r="AS365" i="31" s="1"/>
  <c r="AT365" i="31" s="1"/>
  <c r="AU365" i="31" s="1"/>
  <c r="AV365" i="31" s="1"/>
  <c r="AW365" i="31" s="1"/>
  <c r="AX365" i="31" s="1"/>
  <c r="AY365" i="31" s="1"/>
  <c r="AZ365" i="31" s="1"/>
  <c r="BA365" i="31" s="1"/>
  <c r="BB365" i="31" s="1"/>
  <c r="BC365" i="31" s="1"/>
  <c r="BD365" i="31" s="1"/>
  <c r="BE365" i="31" s="1"/>
  <c r="BF365" i="31" s="1"/>
  <c r="BG365" i="31" s="1"/>
  <c r="BH365" i="31" s="1"/>
  <c r="BI365" i="31" s="1"/>
  <c r="BJ365" i="31" s="1"/>
  <c r="BK365" i="31" s="1"/>
  <c r="BL365" i="31" s="1"/>
  <c r="BM365" i="31" s="1"/>
  <c r="BN365" i="31" s="1"/>
  <c r="BO365" i="31" s="1"/>
  <c r="BP365" i="31" s="1"/>
  <c r="BQ365" i="31" s="1"/>
  <c r="BR365" i="31" s="1"/>
  <c r="BS365" i="31" s="1"/>
  <c r="BT365" i="31" s="1"/>
  <c r="BU365" i="31" s="1"/>
  <c r="BV365" i="31" s="1"/>
  <c r="BW365" i="31" s="1"/>
  <c r="BX365" i="31" s="1"/>
  <c r="BY365" i="31" s="1"/>
  <c r="BZ365" i="31" s="1"/>
  <c r="CA365" i="31" s="1"/>
  <c r="CB365" i="31" s="1"/>
  <c r="CC365" i="31" s="1"/>
  <c r="CD365" i="31" s="1"/>
  <c r="CE365" i="31" s="1"/>
  <c r="CF365" i="31" s="1"/>
  <c r="CG365" i="31" s="1"/>
  <c r="CH365" i="31" s="1"/>
  <c r="CI365" i="31" s="1"/>
  <c r="CJ365" i="31" s="1"/>
  <c r="CK365" i="31" s="1"/>
  <c r="CL365" i="31" s="1"/>
  <c r="CM365" i="31" s="1"/>
  <c r="CN365" i="31" s="1"/>
  <c r="CO365" i="31" s="1"/>
  <c r="CP365" i="31" s="1"/>
  <c r="CQ365" i="31" s="1"/>
  <c r="CR365" i="31" s="1"/>
  <c r="CS365" i="31" s="1"/>
  <c r="CT365" i="31" s="1"/>
  <c r="CU365" i="31" s="1"/>
  <c r="CV365" i="31" s="1"/>
  <c r="CW365" i="31" s="1"/>
  <c r="CX365" i="31" s="1"/>
  <c r="CY365" i="31" s="1"/>
  <c r="CZ365" i="31" s="1"/>
  <c r="DA365" i="31" s="1"/>
  <c r="DB365" i="31" s="1"/>
  <c r="DC365" i="31" s="1"/>
  <c r="DD365" i="31" s="1"/>
  <c r="DE365" i="31" s="1"/>
  <c r="DF365" i="31" s="1"/>
  <c r="DG365" i="31" s="1"/>
  <c r="DH365" i="31" s="1"/>
  <c r="DI365" i="31" s="1"/>
  <c r="DJ365" i="31" s="1"/>
  <c r="DK365" i="31" s="1"/>
  <c r="DL365" i="31" s="1"/>
  <c r="DM365" i="31" s="1"/>
  <c r="DN365" i="31" s="1"/>
  <c r="DO365" i="31" s="1"/>
  <c r="DP365" i="31" s="1"/>
  <c r="DQ365" i="31" s="1"/>
  <c r="DR365" i="31" s="1"/>
  <c r="DS365" i="31" s="1"/>
  <c r="DT365" i="31" s="1"/>
  <c r="DU365" i="31" s="1"/>
  <c r="DV365" i="31" s="1"/>
  <c r="DW365" i="31" s="1"/>
  <c r="DX365" i="31" s="1"/>
  <c r="DY365" i="31" s="1"/>
  <c r="DZ365" i="31" s="1"/>
  <c r="EA365" i="31" s="1"/>
  <c r="EB365" i="31" s="1"/>
  <c r="EC365" i="31" s="1"/>
  <c r="ED365" i="31" s="1"/>
  <c r="EE365" i="31" s="1"/>
  <c r="EF365" i="31" s="1"/>
  <c r="EG365" i="31" s="1"/>
  <c r="EH365" i="31" s="1"/>
  <c r="EI365" i="31" s="1"/>
  <c r="EJ365" i="31" s="1"/>
  <c r="EK365" i="31" s="1"/>
  <c r="EL365" i="31" s="1"/>
  <c r="EM365" i="31" s="1"/>
  <c r="EN365" i="31" s="1"/>
  <c r="EO365" i="31" s="1"/>
  <c r="EP365" i="31" s="1"/>
  <c r="EQ365" i="31" s="1"/>
  <c r="ER365" i="31" s="1"/>
  <c r="ES365" i="31" s="1"/>
  <c r="ET365" i="31" s="1"/>
  <c r="EU365" i="31" s="1"/>
  <c r="EV365" i="31" s="1"/>
  <c r="EW365" i="31" s="1"/>
  <c r="EX365" i="31" s="1"/>
  <c r="EY365" i="31" s="1"/>
  <c r="EZ365" i="31" s="1"/>
  <c r="FA365" i="31" s="1"/>
  <c r="FB365" i="31" s="1"/>
  <c r="FC365" i="31" s="1"/>
  <c r="FD365" i="31" s="1"/>
  <c r="FE365" i="31" s="1"/>
  <c r="FF365" i="31" s="1"/>
  <c r="FG365" i="31" s="1"/>
  <c r="FH365" i="31" s="1"/>
  <c r="FI365" i="31" s="1"/>
  <c r="FJ365" i="31" s="1"/>
  <c r="FK365" i="31" s="1"/>
  <c r="FL365" i="31" s="1"/>
  <c r="FM365" i="31" s="1"/>
  <c r="FN365" i="31" s="1"/>
  <c r="FO365" i="31" s="1"/>
  <c r="FP365" i="31" s="1"/>
  <c r="FQ365" i="31" s="1"/>
  <c r="FR365" i="31" s="1"/>
  <c r="FS365" i="31" s="1"/>
  <c r="FT365" i="31" s="1"/>
  <c r="FU365" i="31" s="1"/>
  <c r="FV365" i="31" s="1"/>
  <c r="FW365" i="31" s="1"/>
  <c r="FX365" i="31" s="1"/>
  <c r="FY365" i="31" s="1"/>
  <c r="FZ365" i="31" s="1"/>
  <c r="GA365" i="31" s="1"/>
  <c r="GB365" i="31" s="1"/>
  <c r="GC365" i="31" s="1"/>
  <c r="GD365" i="31" s="1"/>
  <c r="GE365" i="31" s="1"/>
  <c r="GF365" i="31" s="1"/>
  <c r="GG365" i="31" s="1"/>
  <c r="GH365" i="31" s="1"/>
  <c r="GI365" i="31" s="1"/>
  <c r="GJ365" i="31" s="1"/>
  <c r="GK365" i="31" s="1"/>
  <c r="GL365" i="31" s="1"/>
  <c r="GM365" i="31" s="1"/>
  <c r="GN365" i="31" s="1"/>
  <c r="GO365" i="31" s="1"/>
  <c r="GP365" i="31" s="1"/>
  <c r="GQ365" i="31" s="1"/>
  <c r="GR365" i="31" s="1"/>
  <c r="AE366" i="31"/>
  <c r="AF366" i="31" s="1"/>
  <c r="AG366" i="31" s="1"/>
  <c r="AH366" i="31" s="1"/>
  <c r="AI366" i="31" s="1"/>
  <c r="AJ366" i="31" s="1"/>
  <c r="AK366" i="31" s="1"/>
  <c r="AL366" i="31" s="1"/>
  <c r="AM366" i="31" s="1"/>
  <c r="AN366" i="31" s="1"/>
  <c r="AO366" i="31" s="1"/>
  <c r="AP366" i="31" s="1"/>
  <c r="AQ366" i="31" s="1"/>
  <c r="AR366" i="31" s="1"/>
  <c r="AS366" i="31" s="1"/>
  <c r="AT366" i="31" s="1"/>
  <c r="AU366" i="31" s="1"/>
  <c r="AV366" i="31" s="1"/>
  <c r="AW366" i="31" s="1"/>
  <c r="AX366" i="31" s="1"/>
  <c r="AY366" i="31" s="1"/>
  <c r="AZ366" i="31" s="1"/>
  <c r="BA366" i="31" s="1"/>
  <c r="BB366" i="31" s="1"/>
  <c r="BC366" i="31" s="1"/>
  <c r="BD366" i="31" s="1"/>
  <c r="BE366" i="31" s="1"/>
  <c r="BF366" i="31" s="1"/>
  <c r="BG366" i="31" s="1"/>
  <c r="BH366" i="31" s="1"/>
  <c r="BI366" i="31" s="1"/>
  <c r="BJ366" i="31" s="1"/>
  <c r="BK366" i="31" s="1"/>
  <c r="BL366" i="31" s="1"/>
  <c r="BM366" i="31" s="1"/>
  <c r="BN366" i="31" s="1"/>
  <c r="BO366" i="31" s="1"/>
  <c r="BP366" i="31" s="1"/>
  <c r="BQ366" i="31" s="1"/>
  <c r="BR366" i="31" s="1"/>
  <c r="BS366" i="31" s="1"/>
  <c r="BT366" i="31" s="1"/>
  <c r="BU366" i="31" s="1"/>
  <c r="BV366" i="31" s="1"/>
  <c r="BW366" i="31" s="1"/>
  <c r="BX366" i="31" s="1"/>
  <c r="BY366" i="31" s="1"/>
  <c r="BZ366" i="31" s="1"/>
  <c r="CA366" i="31" s="1"/>
  <c r="CB366" i="31" s="1"/>
  <c r="CC366" i="31" s="1"/>
  <c r="CD366" i="31" s="1"/>
  <c r="CE366" i="31" s="1"/>
  <c r="CF366" i="31" s="1"/>
  <c r="CG366" i="31" s="1"/>
  <c r="CH366" i="31" s="1"/>
  <c r="CI366" i="31" s="1"/>
  <c r="CJ366" i="31" s="1"/>
  <c r="CK366" i="31" s="1"/>
  <c r="CL366" i="31" s="1"/>
  <c r="CM366" i="31" s="1"/>
  <c r="CN366" i="31" s="1"/>
  <c r="CO366" i="31" s="1"/>
  <c r="CP366" i="31" s="1"/>
  <c r="CQ366" i="31" s="1"/>
  <c r="CR366" i="31" s="1"/>
  <c r="CS366" i="31" s="1"/>
  <c r="CT366" i="31" s="1"/>
  <c r="CU366" i="31" s="1"/>
  <c r="CV366" i="31" s="1"/>
  <c r="CW366" i="31" s="1"/>
  <c r="CX366" i="31" s="1"/>
  <c r="CY366" i="31" s="1"/>
  <c r="CZ366" i="31" s="1"/>
  <c r="DA366" i="31" s="1"/>
  <c r="DB366" i="31" s="1"/>
  <c r="DC366" i="31" s="1"/>
  <c r="DD366" i="31" s="1"/>
  <c r="DE366" i="31" s="1"/>
  <c r="DF366" i="31" s="1"/>
  <c r="DG366" i="31" s="1"/>
  <c r="DH366" i="31" s="1"/>
  <c r="DI366" i="31" s="1"/>
  <c r="DJ366" i="31" s="1"/>
  <c r="DK366" i="31" s="1"/>
  <c r="DL366" i="31" s="1"/>
  <c r="DM366" i="31" s="1"/>
  <c r="DN366" i="31" s="1"/>
  <c r="DO366" i="31" s="1"/>
  <c r="DP366" i="31" s="1"/>
  <c r="DQ366" i="31" s="1"/>
  <c r="DR366" i="31" s="1"/>
  <c r="DS366" i="31" s="1"/>
  <c r="DT366" i="31" s="1"/>
  <c r="DU366" i="31" s="1"/>
  <c r="DV366" i="31" s="1"/>
  <c r="DW366" i="31" s="1"/>
  <c r="DX366" i="31" s="1"/>
  <c r="DY366" i="31" s="1"/>
  <c r="DZ366" i="31" s="1"/>
  <c r="EA366" i="31" s="1"/>
  <c r="EB366" i="31" s="1"/>
  <c r="EC366" i="31" s="1"/>
  <c r="ED366" i="31" s="1"/>
  <c r="EE366" i="31" s="1"/>
  <c r="EF366" i="31" s="1"/>
  <c r="EG366" i="31" s="1"/>
  <c r="EH366" i="31" s="1"/>
  <c r="EI366" i="31" s="1"/>
  <c r="EJ366" i="31" s="1"/>
  <c r="EK366" i="31" s="1"/>
  <c r="EL366" i="31" s="1"/>
  <c r="EM366" i="31" s="1"/>
  <c r="EN366" i="31" s="1"/>
  <c r="EO366" i="31" s="1"/>
  <c r="EP366" i="31" s="1"/>
  <c r="EQ366" i="31" s="1"/>
  <c r="ER366" i="31" s="1"/>
  <c r="ES366" i="31" s="1"/>
  <c r="ET366" i="31" s="1"/>
  <c r="EU366" i="31" s="1"/>
  <c r="EV366" i="31" s="1"/>
  <c r="EW366" i="31" s="1"/>
  <c r="EX366" i="31" s="1"/>
  <c r="EY366" i="31" s="1"/>
  <c r="EZ366" i="31" s="1"/>
  <c r="FA366" i="31" s="1"/>
  <c r="FB366" i="31" s="1"/>
  <c r="FC366" i="31" s="1"/>
  <c r="FD366" i="31" s="1"/>
  <c r="FE366" i="31" s="1"/>
  <c r="FF366" i="31" s="1"/>
  <c r="FG366" i="31" s="1"/>
  <c r="FH366" i="31" s="1"/>
  <c r="FI366" i="31" s="1"/>
  <c r="FJ366" i="31" s="1"/>
  <c r="FK366" i="31" s="1"/>
  <c r="FL366" i="31" s="1"/>
  <c r="FM366" i="31" s="1"/>
  <c r="FN366" i="31" s="1"/>
  <c r="FO366" i="31" s="1"/>
  <c r="FP366" i="31" s="1"/>
  <c r="FQ366" i="31" s="1"/>
  <c r="FR366" i="31" s="1"/>
  <c r="FS366" i="31" s="1"/>
  <c r="FT366" i="31" s="1"/>
  <c r="FU366" i="31" s="1"/>
  <c r="FV366" i="31" s="1"/>
  <c r="FW366" i="31" s="1"/>
  <c r="FX366" i="31" s="1"/>
  <c r="FY366" i="31" s="1"/>
  <c r="FZ366" i="31" s="1"/>
  <c r="GA366" i="31" s="1"/>
  <c r="GB366" i="31" s="1"/>
  <c r="GC366" i="31" s="1"/>
  <c r="GD366" i="31" s="1"/>
  <c r="GE366" i="31" s="1"/>
  <c r="GF366" i="31" s="1"/>
  <c r="GG366" i="31" s="1"/>
  <c r="GH366" i="31" s="1"/>
  <c r="GI366" i="31" s="1"/>
  <c r="GJ366" i="31" s="1"/>
  <c r="GK366" i="31" s="1"/>
  <c r="GL366" i="31" s="1"/>
  <c r="GM366" i="31" s="1"/>
  <c r="GN366" i="31" s="1"/>
  <c r="GO366" i="31" s="1"/>
  <c r="GP366" i="31" s="1"/>
  <c r="GQ366" i="31" s="1"/>
  <c r="GR366" i="31" s="1"/>
  <c r="AE367" i="31"/>
  <c r="AF367" i="31" s="1"/>
  <c r="AG367" i="31" s="1"/>
  <c r="AH367" i="31" s="1"/>
  <c r="AI367" i="31" s="1"/>
  <c r="AJ367" i="31" s="1"/>
  <c r="AK367" i="31" s="1"/>
  <c r="AL367" i="31" s="1"/>
  <c r="AM367" i="31" s="1"/>
  <c r="AN367" i="31" s="1"/>
  <c r="AO367" i="31" s="1"/>
  <c r="AP367" i="31" s="1"/>
  <c r="AQ367" i="31" s="1"/>
  <c r="AR367" i="31" s="1"/>
  <c r="AS367" i="31" s="1"/>
  <c r="AT367" i="31" s="1"/>
  <c r="AU367" i="31" s="1"/>
  <c r="AV367" i="31" s="1"/>
  <c r="AW367" i="31" s="1"/>
  <c r="AX367" i="31" s="1"/>
  <c r="AY367" i="31" s="1"/>
  <c r="AZ367" i="31" s="1"/>
  <c r="BA367" i="31" s="1"/>
  <c r="BB367" i="31" s="1"/>
  <c r="BC367" i="31" s="1"/>
  <c r="BD367" i="31" s="1"/>
  <c r="BE367" i="31" s="1"/>
  <c r="BF367" i="31" s="1"/>
  <c r="BG367" i="31" s="1"/>
  <c r="BH367" i="31" s="1"/>
  <c r="BI367" i="31" s="1"/>
  <c r="BJ367" i="31" s="1"/>
  <c r="BK367" i="31" s="1"/>
  <c r="BL367" i="31" s="1"/>
  <c r="BM367" i="31" s="1"/>
  <c r="BN367" i="31" s="1"/>
  <c r="BO367" i="31" s="1"/>
  <c r="BP367" i="31" s="1"/>
  <c r="BQ367" i="31" s="1"/>
  <c r="BR367" i="31" s="1"/>
  <c r="BS367" i="31" s="1"/>
  <c r="BT367" i="31" s="1"/>
  <c r="BU367" i="31" s="1"/>
  <c r="BV367" i="31" s="1"/>
  <c r="BW367" i="31" s="1"/>
  <c r="BX367" i="31" s="1"/>
  <c r="BY367" i="31" s="1"/>
  <c r="BZ367" i="31" s="1"/>
  <c r="CA367" i="31" s="1"/>
  <c r="CB367" i="31" s="1"/>
  <c r="CC367" i="31" s="1"/>
  <c r="CD367" i="31" s="1"/>
  <c r="CE367" i="31" s="1"/>
  <c r="CF367" i="31" s="1"/>
  <c r="CG367" i="31" s="1"/>
  <c r="CH367" i="31" s="1"/>
  <c r="CI367" i="31" s="1"/>
  <c r="CJ367" i="31" s="1"/>
  <c r="CK367" i="31" s="1"/>
  <c r="CL367" i="31" s="1"/>
  <c r="CM367" i="31" s="1"/>
  <c r="CN367" i="31" s="1"/>
  <c r="CO367" i="31" s="1"/>
  <c r="CP367" i="31" s="1"/>
  <c r="CQ367" i="31" s="1"/>
  <c r="CR367" i="31" s="1"/>
  <c r="CS367" i="31" s="1"/>
  <c r="CT367" i="31" s="1"/>
  <c r="CU367" i="31" s="1"/>
  <c r="CV367" i="31" s="1"/>
  <c r="CW367" i="31" s="1"/>
  <c r="CX367" i="31" s="1"/>
  <c r="CY367" i="31" s="1"/>
  <c r="CZ367" i="31" s="1"/>
  <c r="DA367" i="31" s="1"/>
  <c r="DB367" i="31" s="1"/>
  <c r="DC367" i="31" s="1"/>
  <c r="DD367" i="31" s="1"/>
  <c r="DE367" i="31" s="1"/>
  <c r="DF367" i="31" s="1"/>
  <c r="DG367" i="31" s="1"/>
  <c r="DH367" i="31" s="1"/>
  <c r="DI367" i="31" s="1"/>
  <c r="DJ367" i="31" s="1"/>
  <c r="DK367" i="31" s="1"/>
  <c r="DL367" i="31" s="1"/>
  <c r="DM367" i="31" s="1"/>
  <c r="DN367" i="31" s="1"/>
  <c r="DO367" i="31" s="1"/>
  <c r="DP367" i="31" s="1"/>
  <c r="DQ367" i="31" s="1"/>
  <c r="DR367" i="31" s="1"/>
  <c r="DS367" i="31" s="1"/>
  <c r="DT367" i="31" s="1"/>
  <c r="DU367" i="31" s="1"/>
  <c r="DV367" i="31" s="1"/>
  <c r="DW367" i="31" s="1"/>
  <c r="DX367" i="31" s="1"/>
  <c r="DY367" i="31" s="1"/>
  <c r="DZ367" i="31" s="1"/>
  <c r="EA367" i="31" s="1"/>
  <c r="EB367" i="31" s="1"/>
  <c r="EC367" i="31" s="1"/>
  <c r="ED367" i="31" s="1"/>
  <c r="EE367" i="31" s="1"/>
  <c r="EF367" i="31" s="1"/>
  <c r="EG367" i="31" s="1"/>
  <c r="EH367" i="31" s="1"/>
  <c r="EI367" i="31" s="1"/>
  <c r="EJ367" i="31" s="1"/>
  <c r="EK367" i="31" s="1"/>
  <c r="EL367" i="31" s="1"/>
  <c r="EM367" i="31" s="1"/>
  <c r="EN367" i="31" s="1"/>
  <c r="EO367" i="31" s="1"/>
  <c r="EP367" i="31" s="1"/>
  <c r="EQ367" i="31" s="1"/>
  <c r="ER367" i="31" s="1"/>
  <c r="ES367" i="31" s="1"/>
  <c r="ET367" i="31" s="1"/>
  <c r="EU367" i="31" s="1"/>
  <c r="EV367" i="31" s="1"/>
  <c r="EW367" i="31" s="1"/>
  <c r="EX367" i="31" s="1"/>
  <c r="EY367" i="31" s="1"/>
  <c r="EZ367" i="31" s="1"/>
  <c r="FA367" i="31" s="1"/>
  <c r="FB367" i="31" s="1"/>
  <c r="FC367" i="31" s="1"/>
  <c r="FD367" i="31" s="1"/>
  <c r="FE367" i="31" s="1"/>
  <c r="FF367" i="31" s="1"/>
  <c r="FG367" i="31" s="1"/>
  <c r="FH367" i="31" s="1"/>
  <c r="FI367" i="31" s="1"/>
  <c r="FJ367" i="31" s="1"/>
  <c r="FK367" i="31" s="1"/>
  <c r="FL367" i="31" s="1"/>
  <c r="FM367" i="31" s="1"/>
  <c r="FN367" i="31" s="1"/>
  <c r="FO367" i="31" s="1"/>
  <c r="FP367" i="31" s="1"/>
  <c r="FQ367" i="31" s="1"/>
  <c r="FR367" i="31" s="1"/>
  <c r="FS367" i="31" s="1"/>
  <c r="FT367" i="31" s="1"/>
  <c r="FU367" i="31" s="1"/>
  <c r="FV367" i="31" s="1"/>
  <c r="FW367" i="31" s="1"/>
  <c r="FX367" i="31" s="1"/>
  <c r="FY367" i="31" s="1"/>
  <c r="FZ367" i="31" s="1"/>
  <c r="GA367" i="31" s="1"/>
  <c r="GB367" i="31" s="1"/>
  <c r="GC367" i="31" s="1"/>
  <c r="GD367" i="31" s="1"/>
  <c r="GE367" i="31" s="1"/>
  <c r="GF367" i="31" s="1"/>
  <c r="GG367" i="31" s="1"/>
  <c r="GH367" i="31" s="1"/>
  <c r="GI367" i="31" s="1"/>
  <c r="GJ367" i="31" s="1"/>
  <c r="GK367" i="31" s="1"/>
  <c r="GL367" i="31" s="1"/>
  <c r="GM367" i="31" s="1"/>
  <c r="GN367" i="31" s="1"/>
  <c r="GO367" i="31" s="1"/>
  <c r="GP367" i="31" s="1"/>
  <c r="GQ367" i="31" s="1"/>
  <c r="GR367" i="31" s="1"/>
  <c r="AE368" i="31"/>
  <c r="AF368" i="31" s="1"/>
  <c r="AG368" i="31" s="1"/>
  <c r="AH368" i="31" s="1"/>
  <c r="AI368" i="31" s="1"/>
  <c r="AJ368" i="31" s="1"/>
  <c r="AK368" i="31" s="1"/>
  <c r="AL368" i="31" s="1"/>
  <c r="AM368" i="31" s="1"/>
  <c r="AN368" i="31" s="1"/>
  <c r="AO368" i="31" s="1"/>
  <c r="AP368" i="31" s="1"/>
  <c r="AQ368" i="31" s="1"/>
  <c r="AR368" i="31" s="1"/>
  <c r="AS368" i="31" s="1"/>
  <c r="AT368" i="31" s="1"/>
  <c r="AU368" i="31" s="1"/>
  <c r="AV368" i="31" s="1"/>
  <c r="AW368" i="31" s="1"/>
  <c r="AX368" i="31" s="1"/>
  <c r="AY368" i="31" s="1"/>
  <c r="AZ368" i="31" s="1"/>
  <c r="BA368" i="31" s="1"/>
  <c r="BB368" i="31" s="1"/>
  <c r="BC368" i="31" s="1"/>
  <c r="BD368" i="31" s="1"/>
  <c r="BE368" i="31" s="1"/>
  <c r="BF368" i="31" s="1"/>
  <c r="BG368" i="31" s="1"/>
  <c r="BH368" i="31" s="1"/>
  <c r="BI368" i="31" s="1"/>
  <c r="BJ368" i="31" s="1"/>
  <c r="BK368" i="31" s="1"/>
  <c r="BL368" i="31" s="1"/>
  <c r="BM368" i="31" s="1"/>
  <c r="BN368" i="31" s="1"/>
  <c r="BO368" i="31" s="1"/>
  <c r="BP368" i="31" s="1"/>
  <c r="BQ368" i="31" s="1"/>
  <c r="BR368" i="31" s="1"/>
  <c r="BS368" i="31" s="1"/>
  <c r="BT368" i="31" s="1"/>
  <c r="BU368" i="31" s="1"/>
  <c r="BV368" i="31" s="1"/>
  <c r="BW368" i="31" s="1"/>
  <c r="BX368" i="31" s="1"/>
  <c r="BY368" i="31" s="1"/>
  <c r="BZ368" i="31" s="1"/>
  <c r="CA368" i="31" s="1"/>
  <c r="CB368" i="31" s="1"/>
  <c r="CC368" i="31" s="1"/>
  <c r="CD368" i="31" s="1"/>
  <c r="CE368" i="31" s="1"/>
  <c r="CF368" i="31" s="1"/>
  <c r="CG368" i="31" s="1"/>
  <c r="CH368" i="31" s="1"/>
  <c r="CI368" i="31" s="1"/>
  <c r="CJ368" i="31" s="1"/>
  <c r="CK368" i="31" s="1"/>
  <c r="CL368" i="31" s="1"/>
  <c r="CM368" i="31" s="1"/>
  <c r="CN368" i="31" s="1"/>
  <c r="CO368" i="31" s="1"/>
  <c r="CP368" i="31" s="1"/>
  <c r="CQ368" i="31" s="1"/>
  <c r="CR368" i="31" s="1"/>
  <c r="CS368" i="31" s="1"/>
  <c r="CT368" i="31" s="1"/>
  <c r="CU368" i="31" s="1"/>
  <c r="CV368" i="31" s="1"/>
  <c r="CW368" i="31" s="1"/>
  <c r="CX368" i="31" s="1"/>
  <c r="CY368" i="31" s="1"/>
  <c r="CZ368" i="31" s="1"/>
  <c r="DA368" i="31" s="1"/>
  <c r="DB368" i="31" s="1"/>
  <c r="DC368" i="31" s="1"/>
  <c r="DD368" i="31" s="1"/>
  <c r="DE368" i="31" s="1"/>
  <c r="DF368" i="31" s="1"/>
  <c r="DG368" i="31" s="1"/>
  <c r="DH368" i="31" s="1"/>
  <c r="DI368" i="31" s="1"/>
  <c r="DJ368" i="31" s="1"/>
  <c r="DK368" i="31" s="1"/>
  <c r="DL368" i="31" s="1"/>
  <c r="DM368" i="31" s="1"/>
  <c r="DN368" i="31" s="1"/>
  <c r="DO368" i="31" s="1"/>
  <c r="DP368" i="31" s="1"/>
  <c r="DQ368" i="31" s="1"/>
  <c r="DR368" i="31" s="1"/>
  <c r="DS368" i="31" s="1"/>
  <c r="DT368" i="31" s="1"/>
  <c r="DU368" i="31" s="1"/>
  <c r="DV368" i="31" s="1"/>
  <c r="DW368" i="31" s="1"/>
  <c r="DX368" i="31" s="1"/>
  <c r="DY368" i="31" s="1"/>
  <c r="DZ368" i="31" s="1"/>
  <c r="EA368" i="31" s="1"/>
  <c r="EB368" i="31" s="1"/>
  <c r="EC368" i="31" s="1"/>
  <c r="ED368" i="31" s="1"/>
  <c r="EE368" i="31" s="1"/>
  <c r="EF368" i="31" s="1"/>
  <c r="EG368" i="31" s="1"/>
  <c r="EH368" i="31" s="1"/>
  <c r="EI368" i="31" s="1"/>
  <c r="EJ368" i="31" s="1"/>
  <c r="EK368" i="31" s="1"/>
  <c r="EL368" i="31" s="1"/>
  <c r="EM368" i="31" s="1"/>
  <c r="EN368" i="31" s="1"/>
  <c r="EO368" i="31" s="1"/>
  <c r="EP368" i="31" s="1"/>
  <c r="EQ368" i="31" s="1"/>
  <c r="ER368" i="31" s="1"/>
  <c r="ES368" i="31" s="1"/>
  <c r="ET368" i="31" s="1"/>
  <c r="EU368" i="31" s="1"/>
  <c r="EV368" i="31" s="1"/>
  <c r="EW368" i="31" s="1"/>
  <c r="EX368" i="31" s="1"/>
  <c r="EY368" i="31" s="1"/>
  <c r="EZ368" i="31" s="1"/>
  <c r="FA368" i="31" s="1"/>
  <c r="FB368" i="31" s="1"/>
  <c r="FC368" i="31" s="1"/>
  <c r="FD368" i="31" s="1"/>
  <c r="FE368" i="31" s="1"/>
  <c r="FF368" i="31" s="1"/>
  <c r="FG368" i="31" s="1"/>
  <c r="FH368" i="31" s="1"/>
  <c r="FI368" i="31" s="1"/>
  <c r="FJ368" i="31" s="1"/>
  <c r="FK368" i="31" s="1"/>
  <c r="FL368" i="31" s="1"/>
  <c r="FM368" i="31" s="1"/>
  <c r="FN368" i="31" s="1"/>
  <c r="FO368" i="31" s="1"/>
  <c r="FP368" i="31" s="1"/>
  <c r="FQ368" i="31" s="1"/>
  <c r="FR368" i="31" s="1"/>
  <c r="FS368" i="31" s="1"/>
  <c r="FT368" i="31" s="1"/>
  <c r="FU368" i="31" s="1"/>
  <c r="FV368" i="31" s="1"/>
  <c r="FW368" i="31" s="1"/>
  <c r="FX368" i="31" s="1"/>
  <c r="FY368" i="31" s="1"/>
  <c r="FZ368" i="31" s="1"/>
  <c r="GA368" i="31" s="1"/>
  <c r="GB368" i="31" s="1"/>
  <c r="GC368" i="31" s="1"/>
  <c r="GD368" i="31" s="1"/>
  <c r="GE368" i="31" s="1"/>
  <c r="GF368" i="31" s="1"/>
  <c r="GG368" i="31" s="1"/>
  <c r="GH368" i="31" s="1"/>
  <c r="GI368" i="31" s="1"/>
  <c r="GJ368" i="31" s="1"/>
  <c r="GK368" i="31" s="1"/>
  <c r="GL368" i="31" s="1"/>
  <c r="GM368" i="31" s="1"/>
  <c r="GN368" i="31" s="1"/>
  <c r="GO368" i="31" s="1"/>
  <c r="GP368" i="31" s="1"/>
  <c r="GQ368" i="31" s="1"/>
  <c r="GR368" i="31" s="1"/>
  <c r="AE369" i="31"/>
  <c r="AF369" i="31" s="1"/>
  <c r="AG369" i="31" s="1"/>
  <c r="AH369" i="31" s="1"/>
  <c r="AI369" i="31" s="1"/>
  <c r="AJ369" i="31" s="1"/>
  <c r="AK369" i="31" s="1"/>
  <c r="AL369" i="31" s="1"/>
  <c r="AM369" i="31" s="1"/>
  <c r="AN369" i="31" s="1"/>
  <c r="AO369" i="31" s="1"/>
  <c r="AP369" i="31" s="1"/>
  <c r="AQ369" i="31" s="1"/>
  <c r="AR369" i="31" s="1"/>
  <c r="AS369" i="31" s="1"/>
  <c r="AT369" i="31" s="1"/>
  <c r="AU369" i="31" s="1"/>
  <c r="AV369" i="31" s="1"/>
  <c r="AW369" i="31" s="1"/>
  <c r="AX369" i="31" s="1"/>
  <c r="AY369" i="31" s="1"/>
  <c r="AZ369" i="31" s="1"/>
  <c r="BA369" i="31" s="1"/>
  <c r="BB369" i="31" s="1"/>
  <c r="BC369" i="31" s="1"/>
  <c r="BD369" i="31" s="1"/>
  <c r="BE369" i="31" s="1"/>
  <c r="BF369" i="31" s="1"/>
  <c r="BG369" i="31" s="1"/>
  <c r="BH369" i="31" s="1"/>
  <c r="BI369" i="31" s="1"/>
  <c r="BJ369" i="31" s="1"/>
  <c r="BK369" i="31" s="1"/>
  <c r="BL369" i="31" s="1"/>
  <c r="BM369" i="31" s="1"/>
  <c r="BN369" i="31" s="1"/>
  <c r="BO369" i="31" s="1"/>
  <c r="BP369" i="31" s="1"/>
  <c r="BQ369" i="31" s="1"/>
  <c r="BR369" i="31" s="1"/>
  <c r="BS369" i="31" s="1"/>
  <c r="BT369" i="31" s="1"/>
  <c r="BU369" i="31" s="1"/>
  <c r="BV369" i="31" s="1"/>
  <c r="BW369" i="31" s="1"/>
  <c r="BX369" i="31" s="1"/>
  <c r="BY369" i="31" s="1"/>
  <c r="BZ369" i="31" s="1"/>
  <c r="CA369" i="31" s="1"/>
  <c r="CB369" i="31" s="1"/>
  <c r="CC369" i="31" s="1"/>
  <c r="CD369" i="31" s="1"/>
  <c r="CE369" i="31" s="1"/>
  <c r="CF369" i="31" s="1"/>
  <c r="CG369" i="31" s="1"/>
  <c r="CH369" i="31" s="1"/>
  <c r="CI369" i="31" s="1"/>
  <c r="CJ369" i="31" s="1"/>
  <c r="CK369" i="31" s="1"/>
  <c r="CL369" i="31" s="1"/>
  <c r="CM369" i="31" s="1"/>
  <c r="CN369" i="31" s="1"/>
  <c r="CO369" i="31" s="1"/>
  <c r="CP369" i="31" s="1"/>
  <c r="CQ369" i="31" s="1"/>
  <c r="CR369" i="31" s="1"/>
  <c r="CS369" i="31" s="1"/>
  <c r="CT369" i="31" s="1"/>
  <c r="CU369" i="31" s="1"/>
  <c r="CV369" i="31" s="1"/>
  <c r="CW369" i="31" s="1"/>
  <c r="CX369" i="31" s="1"/>
  <c r="CY369" i="31" s="1"/>
  <c r="CZ369" i="31" s="1"/>
  <c r="DA369" i="31" s="1"/>
  <c r="DB369" i="31" s="1"/>
  <c r="DC369" i="31" s="1"/>
  <c r="DD369" i="31" s="1"/>
  <c r="DE369" i="31" s="1"/>
  <c r="DF369" i="31" s="1"/>
  <c r="DG369" i="31" s="1"/>
  <c r="DH369" i="31" s="1"/>
  <c r="DI369" i="31" s="1"/>
  <c r="DJ369" i="31" s="1"/>
  <c r="DK369" i="31" s="1"/>
  <c r="DL369" i="31" s="1"/>
  <c r="DM369" i="31" s="1"/>
  <c r="DN369" i="31" s="1"/>
  <c r="DO369" i="31" s="1"/>
  <c r="DP369" i="31" s="1"/>
  <c r="DQ369" i="31" s="1"/>
  <c r="DR369" i="31" s="1"/>
  <c r="DS369" i="31" s="1"/>
  <c r="DT369" i="31" s="1"/>
  <c r="DU369" i="31" s="1"/>
  <c r="DV369" i="31" s="1"/>
  <c r="DW369" i="31" s="1"/>
  <c r="DX369" i="31" s="1"/>
  <c r="DY369" i="31" s="1"/>
  <c r="DZ369" i="31" s="1"/>
  <c r="EA369" i="31" s="1"/>
  <c r="EB369" i="31" s="1"/>
  <c r="EC369" i="31" s="1"/>
  <c r="ED369" i="31" s="1"/>
  <c r="EE369" i="31" s="1"/>
  <c r="EF369" i="31" s="1"/>
  <c r="EG369" i="31" s="1"/>
  <c r="EH369" i="31" s="1"/>
  <c r="EI369" i="31" s="1"/>
  <c r="EJ369" i="31" s="1"/>
  <c r="EK369" i="31" s="1"/>
  <c r="EL369" i="31" s="1"/>
  <c r="EM369" i="31" s="1"/>
  <c r="EN369" i="31" s="1"/>
  <c r="EO369" i="31" s="1"/>
  <c r="EP369" i="31" s="1"/>
  <c r="EQ369" i="31" s="1"/>
  <c r="ER369" i="31" s="1"/>
  <c r="ES369" i="31" s="1"/>
  <c r="ET369" i="31" s="1"/>
  <c r="EU369" i="31" s="1"/>
  <c r="EV369" i="31" s="1"/>
  <c r="EW369" i="31" s="1"/>
  <c r="EX369" i="31" s="1"/>
  <c r="EY369" i="31" s="1"/>
  <c r="EZ369" i="31" s="1"/>
  <c r="FA369" i="31" s="1"/>
  <c r="FB369" i="31" s="1"/>
  <c r="FC369" i="31" s="1"/>
  <c r="FD369" i="31" s="1"/>
  <c r="FE369" i="31" s="1"/>
  <c r="FF369" i="31" s="1"/>
  <c r="FG369" i="31" s="1"/>
  <c r="FH369" i="31" s="1"/>
  <c r="FI369" i="31" s="1"/>
  <c r="FJ369" i="31" s="1"/>
  <c r="FK369" i="31" s="1"/>
  <c r="FL369" i="31" s="1"/>
  <c r="FM369" i="31" s="1"/>
  <c r="FN369" i="31" s="1"/>
  <c r="FO369" i="31" s="1"/>
  <c r="FP369" i="31" s="1"/>
  <c r="FQ369" i="31" s="1"/>
  <c r="FR369" i="31" s="1"/>
  <c r="FS369" i="31" s="1"/>
  <c r="FT369" i="31" s="1"/>
  <c r="FU369" i="31" s="1"/>
  <c r="FV369" i="31" s="1"/>
  <c r="FW369" i="31" s="1"/>
  <c r="FX369" i="31" s="1"/>
  <c r="FY369" i="31" s="1"/>
  <c r="FZ369" i="31" s="1"/>
  <c r="GA369" i="31" s="1"/>
  <c r="GB369" i="31" s="1"/>
  <c r="GC369" i="31" s="1"/>
  <c r="GD369" i="31" s="1"/>
  <c r="GE369" i="31" s="1"/>
  <c r="GF369" i="31" s="1"/>
  <c r="GG369" i="31" s="1"/>
  <c r="GH369" i="31" s="1"/>
  <c r="GI369" i="31" s="1"/>
  <c r="GJ369" i="31" s="1"/>
  <c r="GK369" i="31" s="1"/>
  <c r="GL369" i="31" s="1"/>
  <c r="GM369" i="31" s="1"/>
  <c r="GN369" i="31" s="1"/>
  <c r="GO369" i="31" s="1"/>
  <c r="GP369" i="31" s="1"/>
  <c r="GQ369" i="31" s="1"/>
  <c r="GR369" i="31" s="1"/>
  <c r="AE370" i="31"/>
  <c r="AF370" i="31" s="1"/>
  <c r="AG370" i="31" s="1"/>
  <c r="AH370" i="31" s="1"/>
  <c r="AI370" i="31" s="1"/>
  <c r="AJ370" i="31" s="1"/>
  <c r="AK370" i="31" s="1"/>
  <c r="AL370" i="31" s="1"/>
  <c r="AM370" i="31" s="1"/>
  <c r="AN370" i="31" s="1"/>
  <c r="AO370" i="31" s="1"/>
  <c r="AP370" i="31" s="1"/>
  <c r="AQ370" i="31" s="1"/>
  <c r="AR370" i="31" s="1"/>
  <c r="AS370" i="31" s="1"/>
  <c r="AT370" i="31" s="1"/>
  <c r="AU370" i="31" s="1"/>
  <c r="AV370" i="31" s="1"/>
  <c r="AW370" i="31" s="1"/>
  <c r="AX370" i="31" s="1"/>
  <c r="AY370" i="31" s="1"/>
  <c r="AZ370" i="31" s="1"/>
  <c r="BA370" i="31" s="1"/>
  <c r="BB370" i="31" s="1"/>
  <c r="BC370" i="31" s="1"/>
  <c r="BD370" i="31" s="1"/>
  <c r="BE370" i="31" s="1"/>
  <c r="BF370" i="31" s="1"/>
  <c r="BG370" i="31" s="1"/>
  <c r="BH370" i="31" s="1"/>
  <c r="BI370" i="31" s="1"/>
  <c r="BJ370" i="31" s="1"/>
  <c r="BK370" i="31" s="1"/>
  <c r="BL370" i="31" s="1"/>
  <c r="BM370" i="31" s="1"/>
  <c r="BN370" i="31" s="1"/>
  <c r="BO370" i="31" s="1"/>
  <c r="BP370" i="31" s="1"/>
  <c r="BQ370" i="31" s="1"/>
  <c r="BR370" i="31" s="1"/>
  <c r="BS370" i="31" s="1"/>
  <c r="BT370" i="31" s="1"/>
  <c r="BU370" i="31" s="1"/>
  <c r="BV370" i="31" s="1"/>
  <c r="BW370" i="31" s="1"/>
  <c r="BX370" i="31" s="1"/>
  <c r="BY370" i="31" s="1"/>
  <c r="BZ370" i="31" s="1"/>
  <c r="CA370" i="31" s="1"/>
  <c r="CB370" i="31" s="1"/>
  <c r="CC370" i="31" s="1"/>
  <c r="CD370" i="31" s="1"/>
  <c r="CE370" i="31" s="1"/>
  <c r="CF370" i="31" s="1"/>
  <c r="CG370" i="31" s="1"/>
  <c r="CH370" i="31" s="1"/>
  <c r="CI370" i="31" s="1"/>
  <c r="CJ370" i="31" s="1"/>
  <c r="CK370" i="31" s="1"/>
  <c r="CL370" i="31" s="1"/>
  <c r="CM370" i="31" s="1"/>
  <c r="CN370" i="31" s="1"/>
  <c r="CO370" i="31" s="1"/>
  <c r="CP370" i="31" s="1"/>
  <c r="CQ370" i="31" s="1"/>
  <c r="CR370" i="31" s="1"/>
  <c r="CS370" i="31" s="1"/>
  <c r="CT370" i="31" s="1"/>
  <c r="CU370" i="31" s="1"/>
  <c r="CV370" i="31" s="1"/>
  <c r="CW370" i="31" s="1"/>
  <c r="CX370" i="31" s="1"/>
  <c r="CY370" i="31" s="1"/>
  <c r="CZ370" i="31" s="1"/>
  <c r="DA370" i="31" s="1"/>
  <c r="DB370" i="31" s="1"/>
  <c r="DC370" i="31" s="1"/>
  <c r="DD370" i="31" s="1"/>
  <c r="DE370" i="31" s="1"/>
  <c r="DF370" i="31" s="1"/>
  <c r="DG370" i="31" s="1"/>
  <c r="DH370" i="31" s="1"/>
  <c r="DI370" i="31" s="1"/>
  <c r="DJ370" i="31" s="1"/>
  <c r="DK370" i="31" s="1"/>
  <c r="DL370" i="31" s="1"/>
  <c r="DM370" i="31" s="1"/>
  <c r="DN370" i="31" s="1"/>
  <c r="DO370" i="31" s="1"/>
  <c r="DP370" i="31" s="1"/>
  <c r="DQ370" i="31" s="1"/>
  <c r="DR370" i="31" s="1"/>
  <c r="DS370" i="31" s="1"/>
  <c r="DT370" i="31" s="1"/>
  <c r="DU370" i="31" s="1"/>
  <c r="DV370" i="31" s="1"/>
  <c r="DW370" i="31" s="1"/>
  <c r="DX370" i="31" s="1"/>
  <c r="DY370" i="31" s="1"/>
  <c r="DZ370" i="31" s="1"/>
  <c r="EA370" i="31" s="1"/>
  <c r="EB370" i="31" s="1"/>
  <c r="EC370" i="31" s="1"/>
  <c r="ED370" i="31" s="1"/>
  <c r="EE370" i="31" s="1"/>
  <c r="EF370" i="31" s="1"/>
  <c r="EG370" i="31" s="1"/>
  <c r="EH370" i="31" s="1"/>
  <c r="EI370" i="31" s="1"/>
  <c r="EJ370" i="31" s="1"/>
  <c r="EK370" i="31" s="1"/>
  <c r="EL370" i="31" s="1"/>
  <c r="EM370" i="31" s="1"/>
  <c r="EN370" i="31" s="1"/>
  <c r="EO370" i="31" s="1"/>
  <c r="EP370" i="31" s="1"/>
  <c r="EQ370" i="31" s="1"/>
  <c r="ER370" i="31" s="1"/>
  <c r="ES370" i="31" s="1"/>
  <c r="ET370" i="31" s="1"/>
  <c r="EU370" i="31" s="1"/>
  <c r="EV370" i="31" s="1"/>
  <c r="EW370" i="31" s="1"/>
  <c r="EX370" i="31" s="1"/>
  <c r="EY370" i="31" s="1"/>
  <c r="EZ370" i="31" s="1"/>
  <c r="FA370" i="31" s="1"/>
  <c r="FB370" i="31" s="1"/>
  <c r="FC370" i="31" s="1"/>
  <c r="FD370" i="31" s="1"/>
  <c r="FE370" i="31" s="1"/>
  <c r="FF370" i="31" s="1"/>
  <c r="FG370" i="31" s="1"/>
  <c r="FH370" i="31" s="1"/>
  <c r="FI370" i="31" s="1"/>
  <c r="FJ370" i="31" s="1"/>
  <c r="FK370" i="31" s="1"/>
  <c r="FL370" i="31" s="1"/>
  <c r="FM370" i="31" s="1"/>
  <c r="FN370" i="31" s="1"/>
  <c r="FO370" i="31" s="1"/>
  <c r="FP370" i="31" s="1"/>
  <c r="FQ370" i="31" s="1"/>
  <c r="FR370" i="31" s="1"/>
  <c r="FS370" i="31" s="1"/>
  <c r="FT370" i="31" s="1"/>
  <c r="FU370" i="31" s="1"/>
  <c r="FV370" i="31" s="1"/>
  <c r="FW370" i="31" s="1"/>
  <c r="FX370" i="31" s="1"/>
  <c r="FY370" i="31" s="1"/>
  <c r="FZ370" i="31" s="1"/>
  <c r="GA370" i="31" s="1"/>
  <c r="GB370" i="31" s="1"/>
  <c r="GC370" i="31" s="1"/>
  <c r="GD370" i="31" s="1"/>
  <c r="GE370" i="31" s="1"/>
  <c r="GF370" i="31" s="1"/>
  <c r="GG370" i="31" s="1"/>
  <c r="GH370" i="31" s="1"/>
  <c r="GI370" i="31" s="1"/>
  <c r="GJ370" i="31" s="1"/>
  <c r="GK370" i="31" s="1"/>
  <c r="GL370" i="31" s="1"/>
  <c r="GM370" i="31" s="1"/>
  <c r="GN370" i="31" s="1"/>
  <c r="GO370" i="31" s="1"/>
  <c r="GP370" i="31" s="1"/>
  <c r="GQ370" i="31" s="1"/>
  <c r="GR370" i="31" s="1"/>
  <c r="AE371" i="31"/>
  <c r="AF371" i="31" s="1"/>
  <c r="AG371" i="31" s="1"/>
  <c r="AH371" i="31" s="1"/>
  <c r="AI371" i="31" s="1"/>
  <c r="AJ371" i="31" s="1"/>
  <c r="AK371" i="31" s="1"/>
  <c r="AL371" i="31" s="1"/>
  <c r="AM371" i="31" s="1"/>
  <c r="AN371" i="31" s="1"/>
  <c r="AO371" i="31" s="1"/>
  <c r="AP371" i="31" s="1"/>
  <c r="AQ371" i="31" s="1"/>
  <c r="AR371" i="31" s="1"/>
  <c r="AS371" i="31" s="1"/>
  <c r="AT371" i="31" s="1"/>
  <c r="AU371" i="31" s="1"/>
  <c r="AV371" i="31" s="1"/>
  <c r="AW371" i="31" s="1"/>
  <c r="AX371" i="31" s="1"/>
  <c r="AY371" i="31" s="1"/>
  <c r="AZ371" i="31" s="1"/>
  <c r="BA371" i="31" s="1"/>
  <c r="BB371" i="31" s="1"/>
  <c r="BC371" i="31" s="1"/>
  <c r="BD371" i="31" s="1"/>
  <c r="BE371" i="31" s="1"/>
  <c r="BF371" i="31" s="1"/>
  <c r="BG371" i="31" s="1"/>
  <c r="BH371" i="31" s="1"/>
  <c r="BI371" i="31" s="1"/>
  <c r="BJ371" i="31" s="1"/>
  <c r="BK371" i="31" s="1"/>
  <c r="BL371" i="31" s="1"/>
  <c r="BM371" i="31" s="1"/>
  <c r="BN371" i="31" s="1"/>
  <c r="BO371" i="31" s="1"/>
  <c r="BP371" i="31" s="1"/>
  <c r="BQ371" i="31" s="1"/>
  <c r="BR371" i="31" s="1"/>
  <c r="BS371" i="31" s="1"/>
  <c r="BT371" i="31" s="1"/>
  <c r="BU371" i="31" s="1"/>
  <c r="BV371" i="31" s="1"/>
  <c r="BW371" i="31" s="1"/>
  <c r="BX371" i="31" s="1"/>
  <c r="BY371" i="31" s="1"/>
  <c r="BZ371" i="31" s="1"/>
  <c r="CA371" i="31" s="1"/>
  <c r="CB371" i="31" s="1"/>
  <c r="CC371" i="31" s="1"/>
  <c r="CD371" i="31" s="1"/>
  <c r="CE371" i="31" s="1"/>
  <c r="CF371" i="31" s="1"/>
  <c r="CG371" i="31" s="1"/>
  <c r="CH371" i="31" s="1"/>
  <c r="CI371" i="31" s="1"/>
  <c r="CJ371" i="31" s="1"/>
  <c r="CK371" i="31" s="1"/>
  <c r="CL371" i="31" s="1"/>
  <c r="CM371" i="31" s="1"/>
  <c r="CN371" i="31" s="1"/>
  <c r="CO371" i="31" s="1"/>
  <c r="CP371" i="31" s="1"/>
  <c r="CQ371" i="31" s="1"/>
  <c r="CR371" i="31" s="1"/>
  <c r="CS371" i="31" s="1"/>
  <c r="CT371" i="31" s="1"/>
  <c r="CU371" i="31" s="1"/>
  <c r="CV371" i="31" s="1"/>
  <c r="CW371" i="31" s="1"/>
  <c r="CX371" i="31" s="1"/>
  <c r="CY371" i="31" s="1"/>
  <c r="CZ371" i="31" s="1"/>
  <c r="DA371" i="31" s="1"/>
  <c r="DB371" i="31" s="1"/>
  <c r="DC371" i="31" s="1"/>
  <c r="DD371" i="31" s="1"/>
  <c r="DE371" i="31" s="1"/>
  <c r="DF371" i="31" s="1"/>
  <c r="DG371" i="31" s="1"/>
  <c r="DH371" i="31" s="1"/>
  <c r="DI371" i="31" s="1"/>
  <c r="DJ371" i="31" s="1"/>
  <c r="DK371" i="31" s="1"/>
  <c r="DL371" i="31" s="1"/>
  <c r="DM371" i="31" s="1"/>
  <c r="DN371" i="31" s="1"/>
  <c r="DO371" i="31" s="1"/>
  <c r="DP371" i="31" s="1"/>
  <c r="DQ371" i="31" s="1"/>
  <c r="DR371" i="31" s="1"/>
  <c r="DS371" i="31" s="1"/>
  <c r="DT371" i="31" s="1"/>
  <c r="DU371" i="31" s="1"/>
  <c r="DV371" i="31" s="1"/>
  <c r="DW371" i="31" s="1"/>
  <c r="DX371" i="31" s="1"/>
  <c r="DY371" i="31" s="1"/>
  <c r="DZ371" i="31" s="1"/>
  <c r="EA371" i="31" s="1"/>
  <c r="EB371" i="31" s="1"/>
  <c r="EC371" i="31" s="1"/>
  <c r="ED371" i="31" s="1"/>
  <c r="EE371" i="31" s="1"/>
  <c r="EF371" i="31" s="1"/>
  <c r="EG371" i="31" s="1"/>
  <c r="EH371" i="31" s="1"/>
  <c r="EI371" i="31" s="1"/>
  <c r="EJ371" i="31" s="1"/>
  <c r="EK371" i="31" s="1"/>
  <c r="EL371" i="31" s="1"/>
  <c r="EM371" i="31" s="1"/>
  <c r="EN371" i="31" s="1"/>
  <c r="EO371" i="31" s="1"/>
  <c r="EP371" i="31" s="1"/>
  <c r="EQ371" i="31" s="1"/>
  <c r="ER371" i="31" s="1"/>
  <c r="ES371" i="31" s="1"/>
  <c r="ET371" i="31" s="1"/>
  <c r="EU371" i="31" s="1"/>
  <c r="EV371" i="31" s="1"/>
  <c r="EW371" i="31" s="1"/>
  <c r="EX371" i="31" s="1"/>
  <c r="EY371" i="31" s="1"/>
  <c r="EZ371" i="31" s="1"/>
  <c r="FA371" i="31" s="1"/>
  <c r="FB371" i="31" s="1"/>
  <c r="FC371" i="31" s="1"/>
  <c r="FD371" i="31" s="1"/>
  <c r="FE371" i="31" s="1"/>
  <c r="FF371" i="31" s="1"/>
  <c r="FG371" i="31" s="1"/>
  <c r="FH371" i="31" s="1"/>
  <c r="FI371" i="31" s="1"/>
  <c r="FJ371" i="31" s="1"/>
  <c r="FK371" i="31" s="1"/>
  <c r="FL371" i="31" s="1"/>
  <c r="FM371" i="31" s="1"/>
  <c r="FN371" i="31" s="1"/>
  <c r="FO371" i="31" s="1"/>
  <c r="FP371" i="31" s="1"/>
  <c r="FQ371" i="31" s="1"/>
  <c r="FR371" i="31" s="1"/>
  <c r="FS371" i="31" s="1"/>
  <c r="FT371" i="31" s="1"/>
  <c r="FU371" i="31" s="1"/>
  <c r="FV371" i="31" s="1"/>
  <c r="FW371" i="31" s="1"/>
  <c r="FX371" i="31" s="1"/>
  <c r="FY371" i="31" s="1"/>
  <c r="FZ371" i="31" s="1"/>
  <c r="GA371" i="31" s="1"/>
  <c r="GB371" i="31" s="1"/>
  <c r="GC371" i="31" s="1"/>
  <c r="GD371" i="31" s="1"/>
  <c r="GE371" i="31" s="1"/>
  <c r="GF371" i="31" s="1"/>
  <c r="GG371" i="31" s="1"/>
  <c r="GH371" i="31" s="1"/>
  <c r="GI371" i="31" s="1"/>
  <c r="GJ371" i="31" s="1"/>
  <c r="GK371" i="31" s="1"/>
  <c r="GL371" i="31" s="1"/>
  <c r="GM371" i="31" s="1"/>
  <c r="GN371" i="31" s="1"/>
  <c r="GO371" i="31" s="1"/>
  <c r="GP371" i="31" s="1"/>
  <c r="GQ371" i="31" s="1"/>
  <c r="GR371" i="31" s="1"/>
  <c r="AE372" i="31"/>
  <c r="AF372" i="31" s="1"/>
  <c r="AG372" i="31" s="1"/>
  <c r="AH372" i="31" s="1"/>
  <c r="AI372" i="31" s="1"/>
  <c r="AJ372" i="31" s="1"/>
  <c r="AK372" i="31" s="1"/>
  <c r="AL372" i="31" s="1"/>
  <c r="AM372" i="31" s="1"/>
  <c r="AN372" i="31" s="1"/>
  <c r="AO372" i="31" s="1"/>
  <c r="AP372" i="31" s="1"/>
  <c r="AQ372" i="31" s="1"/>
  <c r="AR372" i="31" s="1"/>
  <c r="AS372" i="31" s="1"/>
  <c r="AT372" i="31" s="1"/>
  <c r="AU372" i="31" s="1"/>
  <c r="AV372" i="31" s="1"/>
  <c r="AW372" i="31" s="1"/>
  <c r="AX372" i="31" s="1"/>
  <c r="AY372" i="31" s="1"/>
  <c r="AZ372" i="31" s="1"/>
  <c r="BA372" i="31" s="1"/>
  <c r="BB372" i="31" s="1"/>
  <c r="BC372" i="31" s="1"/>
  <c r="BD372" i="31" s="1"/>
  <c r="BE372" i="31" s="1"/>
  <c r="BF372" i="31" s="1"/>
  <c r="BG372" i="31" s="1"/>
  <c r="BH372" i="31" s="1"/>
  <c r="BI372" i="31" s="1"/>
  <c r="BJ372" i="31" s="1"/>
  <c r="BK372" i="31" s="1"/>
  <c r="BL372" i="31" s="1"/>
  <c r="BM372" i="31" s="1"/>
  <c r="BN372" i="31" s="1"/>
  <c r="BO372" i="31" s="1"/>
  <c r="BP372" i="31" s="1"/>
  <c r="BQ372" i="31" s="1"/>
  <c r="BR372" i="31" s="1"/>
  <c r="BS372" i="31" s="1"/>
  <c r="BT372" i="31" s="1"/>
  <c r="BU372" i="31" s="1"/>
  <c r="BV372" i="31" s="1"/>
  <c r="BW372" i="31" s="1"/>
  <c r="BX372" i="31" s="1"/>
  <c r="BY372" i="31" s="1"/>
  <c r="BZ372" i="31" s="1"/>
  <c r="CA372" i="31" s="1"/>
  <c r="CB372" i="31" s="1"/>
  <c r="CC372" i="31" s="1"/>
  <c r="CD372" i="31" s="1"/>
  <c r="CE372" i="31" s="1"/>
  <c r="CF372" i="31" s="1"/>
  <c r="CG372" i="31" s="1"/>
  <c r="CH372" i="31" s="1"/>
  <c r="CI372" i="31" s="1"/>
  <c r="CJ372" i="31" s="1"/>
  <c r="CK372" i="31" s="1"/>
  <c r="CL372" i="31" s="1"/>
  <c r="CM372" i="31" s="1"/>
  <c r="CN372" i="31" s="1"/>
  <c r="CO372" i="31" s="1"/>
  <c r="CP372" i="31" s="1"/>
  <c r="CQ372" i="31" s="1"/>
  <c r="CR372" i="31" s="1"/>
  <c r="CS372" i="31" s="1"/>
  <c r="CT372" i="31" s="1"/>
  <c r="CU372" i="31" s="1"/>
  <c r="CV372" i="31" s="1"/>
  <c r="CW372" i="31" s="1"/>
  <c r="CX372" i="31" s="1"/>
  <c r="CY372" i="31" s="1"/>
  <c r="CZ372" i="31" s="1"/>
  <c r="DA372" i="31" s="1"/>
  <c r="DB372" i="31" s="1"/>
  <c r="DC372" i="31" s="1"/>
  <c r="DD372" i="31" s="1"/>
  <c r="DE372" i="31" s="1"/>
  <c r="DF372" i="31" s="1"/>
  <c r="DG372" i="31" s="1"/>
  <c r="DH372" i="31" s="1"/>
  <c r="DI372" i="31" s="1"/>
  <c r="DJ372" i="31" s="1"/>
  <c r="DK372" i="31" s="1"/>
  <c r="DL372" i="31" s="1"/>
  <c r="DM372" i="31" s="1"/>
  <c r="DN372" i="31" s="1"/>
  <c r="DO372" i="31" s="1"/>
  <c r="DP372" i="31" s="1"/>
  <c r="DQ372" i="31" s="1"/>
  <c r="DR372" i="31" s="1"/>
  <c r="DS372" i="31" s="1"/>
  <c r="DT372" i="31" s="1"/>
  <c r="DU372" i="31" s="1"/>
  <c r="DV372" i="31" s="1"/>
  <c r="DW372" i="31" s="1"/>
  <c r="DX372" i="31" s="1"/>
  <c r="DY372" i="31" s="1"/>
  <c r="DZ372" i="31" s="1"/>
  <c r="EA372" i="31" s="1"/>
  <c r="EB372" i="31" s="1"/>
  <c r="EC372" i="31" s="1"/>
  <c r="ED372" i="31" s="1"/>
  <c r="EE372" i="31" s="1"/>
  <c r="EF372" i="31" s="1"/>
  <c r="EG372" i="31" s="1"/>
  <c r="EH372" i="31" s="1"/>
  <c r="EI372" i="31" s="1"/>
  <c r="EJ372" i="31" s="1"/>
  <c r="EK372" i="31" s="1"/>
  <c r="EL372" i="31" s="1"/>
  <c r="EM372" i="31" s="1"/>
  <c r="EN372" i="31" s="1"/>
  <c r="EO372" i="31" s="1"/>
  <c r="EP372" i="31" s="1"/>
  <c r="EQ372" i="31" s="1"/>
  <c r="ER372" i="31" s="1"/>
  <c r="ES372" i="31" s="1"/>
  <c r="ET372" i="31" s="1"/>
  <c r="EU372" i="31" s="1"/>
  <c r="EV372" i="31" s="1"/>
  <c r="EW372" i="31" s="1"/>
  <c r="EX372" i="31" s="1"/>
  <c r="EY372" i="31" s="1"/>
  <c r="EZ372" i="31" s="1"/>
  <c r="FA372" i="31" s="1"/>
  <c r="FB372" i="31" s="1"/>
  <c r="FC372" i="31" s="1"/>
  <c r="FD372" i="31" s="1"/>
  <c r="FE372" i="31" s="1"/>
  <c r="FF372" i="31" s="1"/>
  <c r="FG372" i="31" s="1"/>
  <c r="FH372" i="31" s="1"/>
  <c r="FI372" i="31" s="1"/>
  <c r="FJ372" i="31" s="1"/>
  <c r="FK372" i="31" s="1"/>
  <c r="FL372" i="31" s="1"/>
  <c r="FM372" i="31" s="1"/>
  <c r="FN372" i="31" s="1"/>
  <c r="FO372" i="31" s="1"/>
  <c r="FP372" i="31" s="1"/>
  <c r="FQ372" i="31" s="1"/>
  <c r="FR372" i="31" s="1"/>
  <c r="FS372" i="31" s="1"/>
  <c r="FT372" i="31" s="1"/>
  <c r="FU372" i="31" s="1"/>
  <c r="FV372" i="31" s="1"/>
  <c r="FW372" i="31" s="1"/>
  <c r="FX372" i="31" s="1"/>
  <c r="FY372" i="31" s="1"/>
  <c r="FZ372" i="31" s="1"/>
  <c r="GA372" i="31" s="1"/>
  <c r="GB372" i="31" s="1"/>
  <c r="GC372" i="31" s="1"/>
  <c r="GD372" i="31" s="1"/>
  <c r="GE372" i="31" s="1"/>
  <c r="GF372" i="31" s="1"/>
  <c r="GG372" i="31" s="1"/>
  <c r="GH372" i="31" s="1"/>
  <c r="GI372" i="31" s="1"/>
  <c r="GJ372" i="31" s="1"/>
  <c r="GK372" i="31" s="1"/>
  <c r="GL372" i="31" s="1"/>
  <c r="GM372" i="31" s="1"/>
  <c r="GN372" i="31" s="1"/>
  <c r="GO372" i="31" s="1"/>
  <c r="GP372" i="31" s="1"/>
  <c r="GQ372" i="31" s="1"/>
  <c r="GR372" i="31" s="1"/>
  <c r="AE373" i="31"/>
  <c r="AF373" i="31" s="1"/>
  <c r="AG373" i="31" s="1"/>
  <c r="AH373" i="31" s="1"/>
  <c r="AI373" i="31" s="1"/>
  <c r="AJ373" i="31" s="1"/>
  <c r="AK373" i="31" s="1"/>
  <c r="AL373" i="31" s="1"/>
  <c r="AM373" i="31" s="1"/>
  <c r="AN373" i="31" s="1"/>
  <c r="AO373" i="31" s="1"/>
  <c r="AP373" i="31" s="1"/>
  <c r="AQ373" i="31" s="1"/>
  <c r="AR373" i="31" s="1"/>
  <c r="AS373" i="31" s="1"/>
  <c r="AT373" i="31" s="1"/>
  <c r="AU373" i="31" s="1"/>
  <c r="AV373" i="31" s="1"/>
  <c r="AW373" i="31" s="1"/>
  <c r="AX373" i="31" s="1"/>
  <c r="AY373" i="31" s="1"/>
  <c r="AZ373" i="31" s="1"/>
  <c r="BA373" i="31" s="1"/>
  <c r="BB373" i="31" s="1"/>
  <c r="BC373" i="31" s="1"/>
  <c r="BD373" i="31" s="1"/>
  <c r="BE373" i="31" s="1"/>
  <c r="BF373" i="31" s="1"/>
  <c r="BG373" i="31" s="1"/>
  <c r="BH373" i="31" s="1"/>
  <c r="BI373" i="31" s="1"/>
  <c r="BJ373" i="31" s="1"/>
  <c r="BK373" i="31" s="1"/>
  <c r="BL373" i="31" s="1"/>
  <c r="BM373" i="31" s="1"/>
  <c r="BN373" i="31" s="1"/>
  <c r="BO373" i="31" s="1"/>
  <c r="BP373" i="31" s="1"/>
  <c r="BQ373" i="31" s="1"/>
  <c r="BR373" i="31" s="1"/>
  <c r="BS373" i="31" s="1"/>
  <c r="BT373" i="31" s="1"/>
  <c r="BU373" i="31" s="1"/>
  <c r="BV373" i="31" s="1"/>
  <c r="BW373" i="31" s="1"/>
  <c r="BX373" i="31" s="1"/>
  <c r="BY373" i="31" s="1"/>
  <c r="BZ373" i="31" s="1"/>
  <c r="CA373" i="31" s="1"/>
  <c r="CB373" i="31" s="1"/>
  <c r="CC373" i="31" s="1"/>
  <c r="CD373" i="31" s="1"/>
  <c r="CE373" i="31" s="1"/>
  <c r="CF373" i="31" s="1"/>
  <c r="CG373" i="31" s="1"/>
  <c r="CH373" i="31" s="1"/>
  <c r="CI373" i="31" s="1"/>
  <c r="CJ373" i="31" s="1"/>
  <c r="CK373" i="31" s="1"/>
  <c r="CL373" i="31" s="1"/>
  <c r="CM373" i="31" s="1"/>
  <c r="CN373" i="31" s="1"/>
  <c r="CO373" i="31" s="1"/>
  <c r="CP373" i="31" s="1"/>
  <c r="CQ373" i="31" s="1"/>
  <c r="CR373" i="31" s="1"/>
  <c r="CS373" i="31" s="1"/>
  <c r="CT373" i="31" s="1"/>
  <c r="CU373" i="31" s="1"/>
  <c r="CV373" i="31" s="1"/>
  <c r="CW373" i="31" s="1"/>
  <c r="CX373" i="31" s="1"/>
  <c r="CY373" i="31" s="1"/>
  <c r="CZ373" i="31" s="1"/>
  <c r="DA373" i="31" s="1"/>
  <c r="DB373" i="31" s="1"/>
  <c r="DC373" i="31" s="1"/>
  <c r="DD373" i="31" s="1"/>
  <c r="DE373" i="31" s="1"/>
  <c r="DF373" i="31" s="1"/>
  <c r="DG373" i="31" s="1"/>
  <c r="DH373" i="31" s="1"/>
  <c r="DI373" i="31" s="1"/>
  <c r="DJ373" i="31" s="1"/>
  <c r="DK373" i="31" s="1"/>
  <c r="DL373" i="31" s="1"/>
  <c r="DM373" i="31" s="1"/>
  <c r="DN373" i="31" s="1"/>
  <c r="DO373" i="31" s="1"/>
  <c r="DP373" i="31" s="1"/>
  <c r="DQ373" i="31" s="1"/>
  <c r="DR373" i="31" s="1"/>
  <c r="DS373" i="31" s="1"/>
  <c r="DT373" i="31" s="1"/>
  <c r="DU373" i="31" s="1"/>
  <c r="DV373" i="31" s="1"/>
  <c r="DW373" i="31" s="1"/>
  <c r="DX373" i="31" s="1"/>
  <c r="DY373" i="31" s="1"/>
  <c r="DZ373" i="31" s="1"/>
  <c r="EA373" i="31" s="1"/>
  <c r="EB373" i="31" s="1"/>
  <c r="EC373" i="31" s="1"/>
  <c r="ED373" i="31" s="1"/>
  <c r="EE373" i="31" s="1"/>
  <c r="EF373" i="31" s="1"/>
  <c r="EG373" i="31" s="1"/>
  <c r="EH373" i="31" s="1"/>
  <c r="EI373" i="31" s="1"/>
  <c r="EJ373" i="31" s="1"/>
  <c r="EK373" i="31" s="1"/>
  <c r="EL373" i="31" s="1"/>
  <c r="EM373" i="31" s="1"/>
  <c r="EN373" i="31" s="1"/>
  <c r="EO373" i="31" s="1"/>
  <c r="EP373" i="31" s="1"/>
  <c r="EQ373" i="31" s="1"/>
  <c r="ER373" i="31" s="1"/>
  <c r="ES373" i="31" s="1"/>
  <c r="ET373" i="31" s="1"/>
  <c r="EU373" i="31" s="1"/>
  <c r="EV373" i="31" s="1"/>
  <c r="EW373" i="31" s="1"/>
  <c r="EX373" i="31" s="1"/>
  <c r="EY373" i="31" s="1"/>
  <c r="EZ373" i="31" s="1"/>
  <c r="FA373" i="31" s="1"/>
  <c r="FB373" i="31" s="1"/>
  <c r="FC373" i="31" s="1"/>
  <c r="FD373" i="31" s="1"/>
  <c r="FE373" i="31" s="1"/>
  <c r="FF373" i="31" s="1"/>
  <c r="FG373" i="31" s="1"/>
  <c r="FH373" i="31" s="1"/>
  <c r="FI373" i="31" s="1"/>
  <c r="FJ373" i="31" s="1"/>
  <c r="FK373" i="31" s="1"/>
  <c r="FL373" i="31" s="1"/>
  <c r="FM373" i="31" s="1"/>
  <c r="FN373" i="31" s="1"/>
  <c r="FO373" i="31" s="1"/>
  <c r="FP373" i="31" s="1"/>
  <c r="FQ373" i="31" s="1"/>
  <c r="FR373" i="31" s="1"/>
  <c r="FS373" i="31" s="1"/>
  <c r="FT373" i="31" s="1"/>
  <c r="FU373" i="31" s="1"/>
  <c r="FV373" i="31" s="1"/>
  <c r="FW373" i="31" s="1"/>
  <c r="FX373" i="31" s="1"/>
  <c r="FY373" i="31" s="1"/>
  <c r="FZ373" i="31" s="1"/>
  <c r="GA373" i="31" s="1"/>
  <c r="GB373" i="31" s="1"/>
  <c r="GC373" i="31" s="1"/>
  <c r="GD373" i="31" s="1"/>
  <c r="GE373" i="31" s="1"/>
  <c r="GF373" i="31" s="1"/>
  <c r="GG373" i="31" s="1"/>
  <c r="GH373" i="31" s="1"/>
  <c r="GI373" i="31" s="1"/>
  <c r="GJ373" i="31" s="1"/>
  <c r="GK373" i="31" s="1"/>
  <c r="GL373" i="31" s="1"/>
  <c r="GM373" i="31" s="1"/>
  <c r="GN373" i="31" s="1"/>
  <c r="GO373" i="31" s="1"/>
  <c r="GP373" i="31" s="1"/>
  <c r="GQ373" i="31" s="1"/>
  <c r="GR373" i="31" s="1"/>
  <c r="AE374" i="31"/>
  <c r="AF374" i="31" s="1"/>
  <c r="AG374" i="31" s="1"/>
  <c r="AH374" i="31" s="1"/>
  <c r="AI374" i="31" s="1"/>
  <c r="AJ374" i="31" s="1"/>
  <c r="AK374" i="31" s="1"/>
  <c r="AL374" i="31" s="1"/>
  <c r="AM374" i="31" s="1"/>
  <c r="AN374" i="31" s="1"/>
  <c r="AO374" i="31" s="1"/>
  <c r="AP374" i="31" s="1"/>
  <c r="AQ374" i="31" s="1"/>
  <c r="AR374" i="31" s="1"/>
  <c r="AS374" i="31" s="1"/>
  <c r="AT374" i="31" s="1"/>
  <c r="AU374" i="31" s="1"/>
  <c r="AV374" i="31" s="1"/>
  <c r="AW374" i="31" s="1"/>
  <c r="AX374" i="31" s="1"/>
  <c r="AY374" i="31" s="1"/>
  <c r="AZ374" i="31" s="1"/>
  <c r="BA374" i="31" s="1"/>
  <c r="BB374" i="31" s="1"/>
  <c r="BC374" i="31" s="1"/>
  <c r="BD374" i="31" s="1"/>
  <c r="BE374" i="31" s="1"/>
  <c r="BF374" i="31" s="1"/>
  <c r="BG374" i="31" s="1"/>
  <c r="BH374" i="31" s="1"/>
  <c r="BI374" i="31" s="1"/>
  <c r="BJ374" i="31" s="1"/>
  <c r="BK374" i="31" s="1"/>
  <c r="BL374" i="31" s="1"/>
  <c r="BM374" i="31" s="1"/>
  <c r="BN374" i="31" s="1"/>
  <c r="BO374" i="31" s="1"/>
  <c r="BP374" i="31" s="1"/>
  <c r="BQ374" i="31" s="1"/>
  <c r="BR374" i="31" s="1"/>
  <c r="BS374" i="31" s="1"/>
  <c r="BT374" i="31" s="1"/>
  <c r="BU374" i="31" s="1"/>
  <c r="BV374" i="31" s="1"/>
  <c r="BW374" i="31" s="1"/>
  <c r="BX374" i="31" s="1"/>
  <c r="BY374" i="31" s="1"/>
  <c r="BZ374" i="31" s="1"/>
  <c r="CA374" i="31" s="1"/>
  <c r="CB374" i="31" s="1"/>
  <c r="CC374" i="31" s="1"/>
  <c r="CD374" i="31" s="1"/>
  <c r="CE374" i="31" s="1"/>
  <c r="CF374" i="31" s="1"/>
  <c r="CG374" i="31" s="1"/>
  <c r="CH374" i="31" s="1"/>
  <c r="CI374" i="31" s="1"/>
  <c r="CJ374" i="31" s="1"/>
  <c r="CK374" i="31" s="1"/>
  <c r="CL374" i="31" s="1"/>
  <c r="CM374" i="31" s="1"/>
  <c r="CN374" i="31" s="1"/>
  <c r="CO374" i="31" s="1"/>
  <c r="CP374" i="31" s="1"/>
  <c r="CQ374" i="31" s="1"/>
  <c r="CR374" i="31" s="1"/>
  <c r="CS374" i="31" s="1"/>
  <c r="CT374" i="31" s="1"/>
  <c r="CU374" i="31" s="1"/>
  <c r="CV374" i="31" s="1"/>
  <c r="CW374" i="31" s="1"/>
  <c r="CX374" i="31" s="1"/>
  <c r="CY374" i="31" s="1"/>
  <c r="CZ374" i="31" s="1"/>
  <c r="DA374" i="31" s="1"/>
  <c r="DB374" i="31" s="1"/>
  <c r="DC374" i="31" s="1"/>
  <c r="DD374" i="31" s="1"/>
  <c r="DE374" i="31" s="1"/>
  <c r="DF374" i="31" s="1"/>
  <c r="DG374" i="31" s="1"/>
  <c r="DH374" i="31" s="1"/>
  <c r="DI374" i="31" s="1"/>
  <c r="DJ374" i="31" s="1"/>
  <c r="DK374" i="31" s="1"/>
  <c r="DL374" i="31" s="1"/>
  <c r="DM374" i="31" s="1"/>
  <c r="DN374" i="31" s="1"/>
  <c r="DO374" i="31" s="1"/>
  <c r="DP374" i="31" s="1"/>
  <c r="DQ374" i="31" s="1"/>
  <c r="DR374" i="31" s="1"/>
  <c r="DS374" i="31" s="1"/>
  <c r="DT374" i="31" s="1"/>
  <c r="DU374" i="31" s="1"/>
  <c r="DV374" i="31" s="1"/>
  <c r="DW374" i="31" s="1"/>
  <c r="DX374" i="31" s="1"/>
  <c r="DY374" i="31" s="1"/>
  <c r="DZ374" i="31" s="1"/>
  <c r="EA374" i="31" s="1"/>
  <c r="EB374" i="31" s="1"/>
  <c r="EC374" i="31" s="1"/>
  <c r="ED374" i="31" s="1"/>
  <c r="EE374" i="31" s="1"/>
  <c r="EF374" i="31" s="1"/>
  <c r="EG374" i="31" s="1"/>
  <c r="EH374" i="31" s="1"/>
  <c r="EI374" i="31" s="1"/>
  <c r="EJ374" i="31" s="1"/>
  <c r="EK374" i="31" s="1"/>
  <c r="EL374" i="31" s="1"/>
  <c r="EM374" i="31" s="1"/>
  <c r="EN374" i="31" s="1"/>
  <c r="EO374" i="31" s="1"/>
  <c r="EP374" i="31" s="1"/>
  <c r="EQ374" i="31" s="1"/>
  <c r="ER374" i="31" s="1"/>
  <c r="ES374" i="31" s="1"/>
  <c r="ET374" i="31" s="1"/>
  <c r="EU374" i="31" s="1"/>
  <c r="EV374" i="31" s="1"/>
  <c r="EW374" i="31" s="1"/>
  <c r="EX374" i="31" s="1"/>
  <c r="EY374" i="31" s="1"/>
  <c r="EZ374" i="31" s="1"/>
  <c r="FA374" i="31" s="1"/>
  <c r="FB374" i="31" s="1"/>
  <c r="FC374" i="31" s="1"/>
  <c r="FD374" i="31" s="1"/>
  <c r="FE374" i="31" s="1"/>
  <c r="FF374" i="31" s="1"/>
  <c r="FG374" i="31" s="1"/>
  <c r="FH374" i="31" s="1"/>
  <c r="FI374" i="31" s="1"/>
  <c r="FJ374" i="31" s="1"/>
  <c r="FK374" i="31" s="1"/>
  <c r="FL374" i="31" s="1"/>
  <c r="FM374" i="31" s="1"/>
  <c r="FN374" i="31" s="1"/>
  <c r="FO374" i="31" s="1"/>
  <c r="FP374" i="31" s="1"/>
  <c r="FQ374" i="31" s="1"/>
  <c r="FR374" i="31" s="1"/>
  <c r="FS374" i="31" s="1"/>
  <c r="FT374" i="31" s="1"/>
  <c r="FU374" i="31" s="1"/>
  <c r="FV374" i="31" s="1"/>
  <c r="FW374" i="31" s="1"/>
  <c r="FX374" i="31" s="1"/>
  <c r="FY374" i="31" s="1"/>
  <c r="FZ374" i="31" s="1"/>
  <c r="GA374" i="31" s="1"/>
  <c r="GB374" i="31" s="1"/>
  <c r="GC374" i="31" s="1"/>
  <c r="GD374" i="31" s="1"/>
  <c r="GE374" i="31" s="1"/>
  <c r="GF374" i="31" s="1"/>
  <c r="GG374" i="31" s="1"/>
  <c r="GH374" i="31" s="1"/>
  <c r="GI374" i="31" s="1"/>
  <c r="GJ374" i="31" s="1"/>
  <c r="GK374" i="31" s="1"/>
  <c r="GL374" i="31" s="1"/>
  <c r="GM374" i="31" s="1"/>
  <c r="GN374" i="31" s="1"/>
  <c r="GO374" i="31" s="1"/>
  <c r="GP374" i="31" s="1"/>
  <c r="GQ374" i="31" s="1"/>
  <c r="GR374" i="31" s="1"/>
  <c r="AE375" i="31"/>
  <c r="AF375" i="31" s="1"/>
  <c r="AG375" i="31" s="1"/>
  <c r="AH375" i="31" s="1"/>
  <c r="AI375" i="31" s="1"/>
  <c r="AJ375" i="31" s="1"/>
  <c r="AK375" i="31" s="1"/>
  <c r="AL375" i="31" s="1"/>
  <c r="AM375" i="31" s="1"/>
  <c r="AN375" i="31" s="1"/>
  <c r="AO375" i="31" s="1"/>
  <c r="AP375" i="31" s="1"/>
  <c r="AQ375" i="31" s="1"/>
  <c r="AR375" i="31" s="1"/>
  <c r="AS375" i="31" s="1"/>
  <c r="AT375" i="31" s="1"/>
  <c r="AU375" i="31" s="1"/>
  <c r="AV375" i="31" s="1"/>
  <c r="AW375" i="31" s="1"/>
  <c r="AX375" i="31" s="1"/>
  <c r="AY375" i="31" s="1"/>
  <c r="AZ375" i="31" s="1"/>
  <c r="BA375" i="31" s="1"/>
  <c r="BB375" i="31" s="1"/>
  <c r="BC375" i="31" s="1"/>
  <c r="BD375" i="31" s="1"/>
  <c r="BE375" i="31" s="1"/>
  <c r="BF375" i="31" s="1"/>
  <c r="BG375" i="31" s="1"/>
  <c r="BH375" i="31" s="1"/>
  <c r="BI375" i="31" s="1"/>
  <c r="BJ375" i="31" s="1"/>
  <c r="BK375" i="31" s="1"/>
  <c r="BL375" i="31" s="1"/>
  <c r="BM375" i="31" s="1"/>
  <c r="BN375" i="31" s="1"/>
  <c r="BO375" i="31" s="1"/>
  <c r="BP375" i="31" s="1"/>
  <c r="BQ375" i="31" s="1"/>
  <c r="BR375" i="31" s="1"/>
  <c r="BS375" i="31" s="1"/>
  <c r="BT375" i="31" s="1"/>
  <c r="BU375" i="31" s="1"/>
  <c r="BV375" i="31" s="1"/>
  <c r="BW375" i="31" s="1"/>
  <c r="BX375" i="31" s="1"/>
  <c r="BY375" i="31" s="1"/>
  <c r="BZ375" i="31" s="1"/>
  <c r="CA375" i="31" s="1"/>
  <c r="CB375" i="31" s="1"/>
  <c r="CC375" i="31" s="1"/>
  <c r="CD375" i="31" s="1"/>
  <c r="CE375" i="31" s="1"/>
  <c r="CF375" i="31" s="1"/>
  <c r="CG375" i="31" s="1"/>
  <c r="CH375" i="31" s="1"/>
  <c r="CI375" i="31" s="1"/>
  <c r="CJ375" i="31" s="1"/>
  <c r="CK375" i="31" s="1"/>
  <c r="CL375" i="31" s="1"/>
  <c r="CM375" i="31" s="1"/>
  <c r="CN375" i="31" s="1"/>
  <c r="CO375" i="31" s="1"/>
  <c r="CP375" i="31" s="1"/>
  <c r="CQ375" i="31" s="1"/>
  <c r="CR375" i="31" s="1"/>
  <c r="CS375" i="31" s="1"/>
  <c r="CT375" i="31" s="1"/>
  <c r="CU375" i="31" s="1"/>
  <c r="CV375" i="31" s="1"/>
  <c r="CW375" i="31" s="1"/>
  <c r="CX375" i="31" s="1"/>
  <c r="CY375" i="31" s="1"/>
  <c r="CZ375" i="31" s="1"/>
  <c r="DA375" i="31" s="1"/>
  <c r="DB375" i="31" s="1"/>
  <c r="DC375" i="31" s="1"/>
  <c r="DD375" i="31" s="1"/>
  <c r="DE375" i="31" s="1"/>
  <c r="DF375" i="31" s="1"/>
  <c r="DG375" i="31" s="1"/>
  <c r="DH375" i="31" s="1"/>
  <c r="DI375" i="31" s="1"/>
  <c r="DJ375" i="31" s="1"/>
  <c r="DK375" i="31" s="1"/>
  <c r="DL375" i="31" s="1"/>
  <c r="DM375" i="31" s="1"/>
  <c r="DN375" i="31" s="1"/>
  <c r="DO375" i="31" s="1"/>
  <c r="DP375" i="31" s="1"/>
  <c r="DQ375" i="31" s="1"/>
  <c r="DR375" i="31" s="1"/>
  <c r="DS375" i="31" s="1"/>
  <c r="DT375" i="31" s="1"/>
  <c r="DU375" i="31" s="1"/>
  <c r="DV375" i="31" s="1"/>
  <c r="DW375" i="31" s="1"/>
  <c r="DX375" i="31" s="1"/>
  <c r="DY375" i="31" s="1"/>
  <c r="DZ375" i="31" s="1"/>
  <c r="EA375" i="31" s="1"/>
  <c r="EB375" i="31" s="1"/>
  <c r="EC375" i="31" s="1"/>
  <c r="ED375" i="31" s="1"/>
  <c r="EE375" i="31" s="1"/>
  <c r="EF375" i="31" s="1"/>
  <c r="EG375" i="31" s="1"/>
  <c r="EH375" i="31" s="1"/>
  <c r="EI375" i="31" s="1"/>
  <c r="EJ375" i="31" s="1"/>
  <c r="EK375" i="31" s="1"/>
  <c r="EL375" i="31" s="1"/>
  <c r="EM375" i="31" s="1"/>
  <c r="EN375" i="31" s="1"/>
  <c r="EO375" i="31" s="1"/>
  <c r="EP375" i="31" s="1"/>
  <c r="EQ375" i="31" s="1"/>
  <c r="ER375" i="31" s="1"/>
  <c r="ES375" i="31" s="1"/>
  <c r="ET375" i="31" s="1"/>
  <c r="EU375" i="31" s="1"/>
  <c r="EV375" i="31" s="1"/>
  <c r="EW375" i="31" s="1"/>
  <c r="EX375" i="31" s="1"/>
  <c r="EY375" i="31" s="1"/>
  <c r="EZ375" i="31" s="1"/>
  <c r="FA375" i="31" s="1"/>
  <c r="FB375" i="31" s="1"/>
  <c r="FC375" i="31" s="1"/>
  <c r="FD375" i="31" s="1"/>
  <c r="FE375" i="31" s="1"/>
  <c r="FF375" i="31" s="1"/>
  <c r="FG375" i="31" s="1"/>
  <c r="FH375" i="31" s="1"/>
  <c r="FI375" i="31" s="1"/>
  <c r="FJ375" i="31" s="1"/>
  <c r="FK375" i="31" s="1"/>
  <c r="FL375" i="31" s="1"/>
  <c r="FM375" i="31" s="1"/>
  <c r="FN375" i="31" s="1"/>
  <c r="FO375" i="31" s="1"/>
  <c r="FP375" i="31" s="1"/>
  <c r="FQ375" i="31" s="1"/>
  <c r="FR375" i="31" s="1"/>
  <c r="FS375" i="31" s="1"/>
  <c r="FT375" i="31" s="1"/>
  <c r="FU375" i="31" s="1"/>
  <c r="FV375" i="31" s="1"/>
  <c r="FW375" i="31" s="1"/>
  <c r="FX375" i="31" s="1"/>
  <c r="FY375" i="31" s="1"/>
  <c r="FZ375" i="31" s="1"/>
  <c r="GA375" i="31" s="1"/>
  <c r="GB375" i="31" s="1"/>
  <c r="GC375" i="31" s="1"/>
  <c r="GD375" i="31" s="1"/>
  <c r="GE375" i="31" s="1"/>
  <c r="GF375" i="31" s="1"/>
  <c r="GG375" i="31" s="1"/>
  <c r="GH375" i="31" s="1"/>
  <c r="GI375" i="31" s="1"/>
  <c r="GJ375" i="31" s="1"/>
  <c r="GK375" i="31" s="1"/>
  <c r="GL375" i="31" s="1"/>
  <c r="GM375" i="31" s="1"/>
  <c r="GN375" i="31" s="1"/>
  <c r="GO375" i="31" s="1"/>
  <c r="GP375" i="31" s="1"/>
  <c r="GQ375" i="31" s="1"/>
  <c r="GR375" i="31" s="1"/>
  <c r="AE376" i="31"/>
  <c r="AF376" i="31" s="1"/>
  <c r="AG376" i="31" s="1"/>
  <c r="AH376" i="31" s="1"/>
  <c r="AI376" i="31" s="1"/>
  <c r="AJ376" i="31" s="1"/>
  <c r="AK376" i="31" s="1"/>
  <c r="AL376" i="31" s="1"/>
  <c r="AM376" i="31" s="1"/>
  <c r="AN376" i="31" s="1"/>
  <c r="AO376" i="31" s="1"/>
  <c r="AP376" i="31" s="1"/>
  <c r="AQ376" i="31" s="1"/>
  <c r="AR376" i="31" s="1"/>
  <c r="AS376" i="31" s="1"/>
  <c r="AT376" i="31" s="1"/>
  <c r="AU376" i="31" s="1"/>
  <c r="AV376" i="31" s="1"/>
  <c r="AW376" i="31" s="1"/>
  <c r="AX376" i="31" s="1"/>
  <c r="AY376" i="31" s="1"/>
  <c r="AZ376" i="31" s="1"/>
  <c r="BA376" i="31" s="1"/>
  <c r="BB376" i="31" s="1"/>
  <c r="BC376" i="31" s="1"/>
  <c r="BD376" i="31" s="1"/>
  <c r="BE376" i="31" s="1"/>
  <c r="BF376" i="31" s="1"/>
  <c r="BG376" i="31" s="1"/>
  <c r="BH376" i="31" s="1"/>
  <c r="BI376" i="31" s="1"/>
  <c r="BJ376" i="31" s="1"/>
  <c r="BK376" i="31" s="1"/>
  <c r="BL376" i="31" s="1"/>
  <c r="BM376" i="31" s="1"/>
  <c r="BN376" i="31" s="1"/>
  <c r="BO376" i="31" s="1"/>
  <c r="BP376" i="31" s="1"/>
  <c r="BQ376" i="31" s="1"/>
  <c r="BR376" i="31" s="1"/>
  <c r="BS376" i="31" s="1"/>
  <c r="BT376" i="31" s="1"/>
  <c r="BU376" i="31" s="1"/>
  <c r="BV376" i="31" s="1"/>
  <c r="BW376" i="31" s="1"/>
  <c r="BX376" i="31" s="1"/>
  <c r="BY376" i="31" s="1"/>
  <c r="BZ376" i="31" s="1"/>
  <c r="CA376" i="31" s="1"/>
  <c r="CB376" i="31" s="1"/>
  <c r="CC376" i="31" s="1"/>
  <c r="CD376" i="31" s="1"/>
  <c r="CE376" i="31" s="1"/>
  <c r="CF376" i="31" s="1"/>
  <c r="CG376" i="31" s="1"/>
  <c r="CH376" i="31" s="1"/>
  <c r="CI376" i="31" s="1"/>
  <c r="CJ376" i="31" s="1"/>
  <c r="CK376" i="31" s="1"/>
  <c r="CL376" i="31" s="1"/>
  <c r="CM376" i="31" s="1"/>
  <c r="CN376" i="31" s="1"/>
  <c r="CO376" i="31" s="1"/>
  <c r="CP376" i="31" s="1"/>
  <c r="CQ376" i="31" s="1"/>
  <c r="CR376" i="31" s="1"/>
  <c r="CS376" i="31" s="1"/>
  <c r="CT376" i="31" s="1"/>
  <c r="CU376" i="31" s="1"/>
  <c r="CV376" i="31" s="1"/>
  <c r="CW376" i="31" s="1"/>
  <c r="CX376" i="31" s="1"/>
  <c r="CY376" i="31" s="1"/>
  <c r="CZ376" i="31" s="1"/>
  <c r="DA376" i="31" s="1"/>
  <c r="DB376" i="31" s="1"/>
  <c r="DC376" i="31" s="1"/>
  <c r="DD376" i="31" s="1"/>
  <c r="DE376" i="31" s="1"/>
  <c r="DF376" i="31" s="1"/>
  <c r="DG376" i="31" s="1"/>
  <c r="DH376" i="31" s="1"/>
  <c r="DI376" i="31" s="1"/>
  <c r="DJ376" i="31" s="1"/>
  <c r="DK376" i="31" s="1"/>
  <c r="DL376" i="31" s="1"/>
  <c r="DM376" i="31" s="1"/>
  <c r="DN376" i="31" s="1"/>
  <c r="DO376" i="31" s="1"/>
  <c r="DP376" i="31" s="1"/>
  <c r="DQ376" i="31" s="1"/>
  <c r="DR376" i="31" s="1"/>
  <c r="DS376" i="31" s="1"/>
  <c r="DT376" i="31" s="1"/>
  <c r="DU376" i="31" s="1"/>
  <c r="DV376" i="31" s="1"/>
  <c r="DW376" i="31" s="1"/>
  <c r="DX376" i="31" s="1"/>
  <c r="DY376" i="31" s="1"/>
  <c r="DZ376" i="31" s="1"/>
  <c r="EA376" i="31" s="1"/>
  <c r="EB376" i="31" s="1"/>
  <c r="EC376" i="31" s="1"/>
  <c r="ED376" i="31" s="1"/>
  <c r="EE376" i="31" s="1"/>
  <c r="EF376" i="31" s="1"/>
  <c r="EG376" i="31" s="1"/>
  <c r="EH376" i="31" s="1"/>
  <c r="EI376" i="31" s="1"/>
  <c r="EJ376" i="31" s="1"/>
  <c r="EK376" i="31" s="1"/>
  <c r="EL376" i="31" s="1"/>
  <c r="EM376" i="31" s="1"/>
  <c r="EN376" i="31" s="1"/>
  <c r="EO376" i="31" s="1"/>
  <c r="EP376" i="31" s="1"/>
  <c r="EQ376" i="31" s="1"/>
  <c r="ER376" i="31" s="1"/>
  <c r="ES376" i="31" s="1"/>
  <c r="ET376" i="31" s="1"/>
  <c r="EU376" i="31" s="1"/>
  <c r="EV376" i="31" s="1"/>
  <c r="EW376" i="31" s="1"/>
  <c r="EX376" i="31" s="1"/>
  <c r="EY376" i="31" s="1"/>
  <c r="EZ376" i="31" s="1"/>
  <c r="FA376" i="31" s="1"/>
  <c r="FB376" i="31" s="1"/>
  <c r="FC376" i="31" s="1"/>
  <c r="FD376" i="31" s="1"/>
  <c r="FE376" i="31" s="1"/>
  <c r="FF376" i="31" s="1"/>
  <c r="FG376" i="31" s="1"/>
  <c r="FH376" i="31" s="1"/>
  <c r="FI376" i="31" s="1"/>
  <c r="FJ376" i="31" s="1"/>
  <c r="FK376" i="31" s="1"/>
  <c r="FL376" i="31" s="1"/>
  <c r="FM376" i="31" s="1"/>
  <c r="FN376" i="31" s="1"/>
  <c r="FO376" i="31" s="1"/>
  <c r="FP376" i="31" s="1"/>
  <c r="FQ376" i="31" s="1"/>
  <c r="FR376" i="31" s="1"/>
  <c r="FS376" i="31" s="1"/>
  <c r="FT376" i="31" s="1"/>
  <c r="FU376" i="31" s="1"/>
  <c r="FV376" i="31" s="1"/>
  <c r="FW376" i="31" s="1"/>
  <c r="FX376" i="31" s="1"/>
  <c r="FY376" i="31" s="1"/>
  <c r="FZ376" i="31" s="1"/>
  <c r="GA376" i="31" s="1"/>
  <c r="GB376" i="31" s="1"/>
  <c r="GC376" i="31" s="1"/>
  <c r="GD376" i="31" s="1"/>
  <c r="GE376" i="31" s="1"/>
  <c r="GF376" i="31" s="1"/>
  <c r="GG376" i="31" s="1"/>
  <c r="GH376" i="31" s="1"/>
  <c r="GI376" i="31" s="1"/>
  <c r="GJ376" i="31" s="1"/>
  <c r="GK376" i="31" s="1"/>
  <c r="GL376" i="31" s="1"/>
  <c r="GM376" i="31" s="1"/>
  <c r="GN376" i="31" s="1"/>
  <c r="GO376" i="31" s="1"/>
  <c r="GP376" i="31" s="1"/>
  <c r="GQ376" i="31" s="1"/>
  <c r="GR376" i="31" s="1"/>
  <c r="AE377" i="31"/>
  <c r="AF377" i="31" s="1"/>
  <c r="AG377" i="31" s="1"/>
  <c r="AH377" i="31" s="1"/>
  <c r="AI377" i="31" s="1"/>
  <c r="AJ377" i="31" s="1"/>
  <c r="AK377" i="31" s="1"/>
  <c r="AL377" i="31" s="1"/>
  <c r="AM377" i="31" s="1"/>
  <c r="AN377" i="31" s="1"/>
  <c r="AO377" i="31" s="1"/>
  <c r="AP377" i="31" s="1"/>
  <c r="AQ377" i="31" s="1"/>
  <c r="AR377" i="31" s="1"/>
  <c r="AS377" i="31" s="1"/>
  <c r="AT377" i="31" s="1"/>
  <c r="AU377" i="31" s="1"/>
  <c r="AV377" i="31" s="1"/>
  <c r="AW377" i="31" s="1"/>
  <c r="AX377" i="31" s="1"/>
  <c r="AY377" i="31" s="1"/>
  <c r="AZ377" i="31" s="1"/>
  <c r="BA377" i="31" s="1"/>
  <c r="BB377" i="31" s="1"/>
  <c r="BC377" i="31" s="1"/>
  <c r="BD377" i="31" s="1"/>
  <c r="BE377" i="31" s="1"/>
  <c r="BF377" i="31" s="1"/>
  <c r="BG377" i="31" s="1"/>
  <c r="BH377" i="31" s="1"/>
  <c r="BI377" i="31" s="1"/>
  <c r="BJ377" i="31" s="1"/>
  <c r="BK377" i="31" s="1"/>
  <c r="BL377" i="31" s="1"/>
  <c r="BM377" i="31" s="1"/>
  <c r="BN377" i="31" s="1"/>
  <c r="BO377" i="31" s="1"/>
  <c r="BP377" i="31" s="1"/>
  <c r="BQ377" i="31" s="1"/>
  <c r="BR377" i="31" s="1"/>
  <c r="BS377" i="31" s="1"/>
  <c r="BT377" i="31" s="1"/>
  <c r="BU377" i="31" s="1"/>
  <c r="BV377" i="31" s="1"/>
  <c r="BW377" i="31" s="1"/>
  <c r="BX377" i="31" s="1"/>
  <c r="BY377" i="31" s="1"/>
  <c r="BZ377" i="31" s="1"/>
  <c r="CA377" i="31" s="1"/>
  <c r="CB377" i="31" s="1"/>
  <c r="CC377" i="31" s="1"/>
  <c r="CD377" i="31" s="1"/>
  <c r="CE377" i="31" s="1"/>
  <c r="CF377" i="31" s="1"/>
  <c r="CG377" i="31" s="1"/>
  <c r="CH377" i="31" s="1"/>
  <c r="CI377" i="31" s="1"/>
  <c r="CJ377" i="31" s="1"/>
  <c r="CK377" i="31" s="1"/>
  <c r="CL377" i="31" s="1"/>
  <c r="CM377" i="31" s="1"/>
  <c r="CN377" i="31" s="1"/>
  <c r="CO377" i="31" s="1"/>
  <c r="CP377" i="31" s="1"/>
  <c r="CQ377" i="31" s="1"/>
  <c r="CR377" i="31" s="1"/>
  <c r="CS377" i="31" s="1"/>
  <c r="CT377" i="31" s="1"/>
  <c r="CU377" i="31" s="1"/>
  <c r="CV377" i="31" s="1"/>
  <c r="CW377" i="31" s="1"/>
  <c r="CX377" i="31" s="1"/>
  <c r="CY377" i="31" s="1"/>
  <c r="CZ377" i="31" s="1"/>
  <c r="DA377" i="31" s="1"/>
  <c r="DB377" i="31" s="1"/>
  <c r="DC377" i="31" s="1"/>
  <c r="DD377" i="31" s="1"/>
  <c r="DE377" i="31" s="1"/>
  <c r="DF377" i="31" s="1"/>
  <c r="DG377" i="31" s="1"/>
  <c r="DH377" i="31" s="1"/>
  <c r="DI377" i="31" s="1"/>
  <c r="DJ377" i="31" s="1"/>
  <c r="DK377" i="31" s="1"/>
  <c r="DL377" i="31" s="1"/>
  <c r="DM377" i="31" s="1"/>
  <c r="DN377" i="31" s="1"/>
  <c r="DO377" i="31" s="1"/>
  <c r="DP377" i="31" s="1"/>
  <c r="DQ377" i="31" s="1"/>
  <c r="DR377" i="31" s="1"/>
  <c r="DS377" i="31" s="1"/>
  <c r="DT377" i="31" s="1"/>
  <c r="DU377" i="31" s="1"/>
  <c r="DV377" i="31" s="1"/>
  <c r="DW377" i="31" s="1"/>
  <c r="DX377" i="31" s="1"/>
  <c r="DY377" i="31" s="1"/>
  <c r="DZ377" i="31" s="1"/>
  <c r="EA377" i="31" s="1"/>
  <c r="EB377" i="31" s="1"/>
  <c r="EC377" i="31" s="1"/>
  <c r="ED377" i="31" s="1"/>
  <c r="EE377" i="31" s="1"/>
  <c r="EF377" i="31" s="1"/>
  <c r="EG377" i="31" s="1"/>
  <c r="EH377" i="31" s="1"/>
  <c r="EI377" i="31" s="1"/>
  <c r="EJ377" i="31" s="1"/>
  <c r="EK377" i="31" s="1"/>
  <c r="EL377" i="31" s="1"/>
  <c r="EM377" i="31" s="1"/>
  <c r="EN377" i="31" s="1"/>
  <c r="EO377" i="31" s="1"/>
  <c r="EP377" i="31" s="1"/>
  <c r="EQ377" i="31" s="1"/>
  <c r="ER377" i="31" s="1"/>
  <c r="ES377" i="31" s="1"/>
  <c r="ET377" i="31" s="1"/>
  <c r="EU377" i="31" s="1"/>
  <c r="EV377" i="31" s="1"/>
  <c r="EW377" i="31" s="1"/>
  <c r="EX377" i="31" s="1"/>
  <c r="EY377" i="31" s="1"/>
  <c r="EZ377" i="31" s="1"/>
  <c r="FA377" i="31" s="1"/>
  <c r="FB377" i="31" s="1"/>
  <c r="FC377" i="31" s="1"/>
  <c r="FD377" i="31" s="1"/>
  <c r="FE377" i="31" s="1"/>
  <c r="FF377" i="31" s="1"/>
  <c r="FG377" i="31" s="1"/>
  <c r="FH377" i="31" s="1"/>
  <c r="FI377" i="31" s="1"/>
  <c r="FJ377" i="31" s="1"/>
  <c r="FK377" i="31" s="1"/>
  <c r="FL377" i="31" s="1"/>
  <c r="FM377" i="31" s="1"/>
  <c r="FN377" i="31" s="1"/>
  <c r="FO377" i="31" s="1"/>
  <c r="FP377" i="31" s="1"/>
  <c r="FQ377" i="31" s="1"/>
  <c r="FR377" i="31" s="1"/>
  <c r="FS377" i="31" s="1"/>
  <c r="FT377" i="31" s="1"/>
  <c r="FU377" i="31" s="1"/>
  <c r="FV377" i="31" s="1"/>
  <c r="FW377" i="31" s="1"/>
  <c r="FX377" i="31" s="1"/>
  <c r="FY377" i="31" s="1"/>
  <c r="FZ377" i="31" s="1"/>
  <c r="GA377" i="31" s="1"/>
  <c r="GB377" i="31" s="1"/>
  <c r="GC377" i="31" s="1"/>
  <c r="GD377" i="31" s="1"/>
  <c r="GE377" i="31" s="1"/>
  <c r="GF377" i="31" s="1"/>
  <c r="GG377" i="31" s="1"/>
  <c r="GH377" i="31" s="1"/>
  <c r="GI377" i="31" s="1"/>
  <c r="GJ377" i="31" s="1"/>
  <c r="GK377" i="31" s="1"/>
  <c r="GL377" i="31" s="1"/>
  <c r="GM377" i="31" s="1"/>
  <c r="GN377" i="31" s="1"/>
  <c r="GO377" i="31" s="1"/>
  <c r="GP377" i="31" s="1"/>
  <c r="GQ377" i="31" s="1"/>
  <c r="GR377" i="31" s="1"/>
  <c r="AE378" i="31"/>
  <c r="AF378" i="31" s="1"/>
  <c r="AG378" i="31" s="1"/>
  <c r="AH378" i="31" s="1"/>
  <c r="AI378" i="31" s="1"/>
  <c r="AJ378" i="31" s="1"/>
  <c r="AK378" i="31" s="1"/>
  <c r="AL378" i="31" s="1"/>
  <c r="AM378" i="31" s="1"/>
  <c r="AN378" i="31" s="1"/>
  <c r="AO378" i="31" s="1"/>
  <c r="AP378" i="31" s="1"/>
  <c r="AQ378" i="31" s="1"/>
  <c r="AR378" i="31" s="1"/>
  <c r="AS378" i="31" s="1"/>
  <c r="AT378" i="31" s="1"/>
  <c r="AU378" i="31" s="1"/>
  <c r="AV378" i="31" s="1"/>
  <c r="AW378" i="31" s="1"/>
  <c r="AX378" i="31" s="1"/>
  <c r="AY378" i="31" s="1"/>
  <c r="AZ378" i="31" s="1"/>
  <c r="BA378" i="31" s="1"/>
  <c r="BB378" i="31" s="1"/>
  <c r="BC378" i="31" s="1"/>
  <c r="BD378" i="31" s="1"/>
  <c r="BE378" i="31" s="1"/>
  <c r="BF378" i="31" s="1"/>
  <c r="BG378" i="31" s="1"/>
  <c r="BH378" i="31" s="1"/>
  <c r="BI378" i="31" s="1"/>
  <c r="BJ378" i="31" s="1"/>
  <c r="BK378" i="31" s="1"/>
  <c r="BL378" i="31" s="1"/>
  <c r="BM378" i="31" s="1"/>
  <c r="BN378" i="31" s="1"/>
  <c r="BO378" i="31" s="1"/>
  <c r="BP378" i="31" s="1"/>
  <c r="BQ378" i="31" s="1"/>
  <c r="BR378" i="31" s="1"/>
  <c r="BS378" i="31" s="1"/>
  <c r="BT378" i="31" s="1"/>
  <c r="BU378" i="31" s="1"/>
  <c r="BV378" i="31" s="1"/>
  <c r="BW378" i="31" s="1"/>
  <c r="BX378" i="31" s="1"/>
  <c r="BY378" i="31" s="1"/>
  <c r="BZ378" i="31" s="1"/>
  <c r="CA378" i="31" s="1"/>
  <c r="CB378" i="31" s="1"/>
  <c r="CC378" i="31" s="1"/>
  <c r="CD378" i="31" s="1"/>
  <c r="CE378" i="31" s="1"/>
  <c r="CF378" i="31" s="1"/>
  <c r="CG378" i="31" s="1"/>
  <c r="CH378" i="31" s="1"/>
  <c r="CI378" i="31" s="1"/>
  <c r="CJ378" i="31" s="1"/>
  <c r="CK378" i="31" s="1"/>
  <c r="CL378" i="31" s="1"/>
  <c r="CM378" i="31" s="1"/>
  <c r="CN378" i="31" s="1"/>
  <c r="CO378" i="31" s="1"/>
  <c r="CP378" i="31" s="1"/>
  <c r="CQ378" i="31" s="1"/>
  <c r="CR378" i="31" s="1"/>
  <c r="CS378" i="31" s="1"/>
  <c r="CT378" i="31" s="1"/>
  <c r="CU378" i="31" s="1"/>
  <c r="CV378" i="31" s="1"/>
  <c r="CW378" i="31" s="1"/>
  <c r="CX378" i="31" s="1"/>
  <c r="CY378" i="31" s="1"/>
  <c r="CZ378" i="31" s="1"/>
  <c r="DA378" i="31" s="1"/>
  <c r="DB378" i="31" s="1"/>
  <c r="DC378" i="31" s="1"/>
  <c r="DD378" i="31" s="1"/>
  <c r="DE378" i="31" s="1"/>
  <c r="DF378" i="31" s="1"/>
  <c r="DG378" i="31" s="1"/>
  <c r="DH378" i="31" s="1"/>
  <c r="DI378" i="31" s="1"/>
  <c r="DJ378" i="31" s="1"/>
  <c r="DK378" i="31" s="1"/>
  <c r="DL378" i="31" s="1"/>
  <c r="DM378" i="31" s="1"/>
  <c r="DN378" i="31" s="1"/>
  <c r="DO378" i="31" s="1"/>
  <c r="DP378" i="31" s="1"/>
  <c r="DQ378" i="31" s="1"/>
  <c r="DR378" i="31" s="1"/>
  <c r="DS378" i="31" s="1"/>
  <c r="DT378" i="31" s="1"/>
  <c r="DU378" i="31" s="1"/>
  <c r="DV378" i="31" s="1"/>
  <c r="DW378" i="31" s="1"/>
  <c r="DX378" i="31" s="1"/>
  <c r="DY378" i="31" s="1"/>
  <c r="DZ378" i="31" s="1"/>
  <c r="EA378" i="31" s="1"/>
  <c r="EB378" i="31" s="1"/>
  <c r="EC378" i="31" s="1"/>
  <c r="ED378" i="31" s="1"/>
  <c r="EE378" i="31" s="1"/>
  <c r="EF378" i="31" s="1"/>
  <c r="EG378" i="31" s="1"/>
  <c r="EH378" i="31" s="1"/>
  <c r="EI378" i="31" s="1"/>
  <c r="EJ378" i="31" s="1"/>
  <c r="EK378" i="31" s="1"/>
  <c r="EL378" i="31" s="1"/>
  <c r="EM378" i="31" s="1"/>
  <c r="EN378" i="31" s="1"/>
  <c r="EO378" i="31" s="1"/>
  <c r="EP378" i="31" s="1"/>
  <c r="EQ378" i="31" s="1"/>
  <c r="ER378" i="31" s="1"/>
  <c r="ES378" i="31" s="1"/>
  <c r="ET378" i="31" s="1"/>
  <c r="EU378" i="31" s="1"/>
  <c r="EV378" i="31" s="1"/>
  <c r="EW378" i="31" s="1"/>
  <c r="EX378" i="31" s="1"/>
  <c r="EY378" i="31" s="1"/>
  <c r="EZ378" i="31" s="1"/>
  <c r="FA378" i="31" s="1"/>
  <c r="FB378" i="31" s="1"/>
  <c r="FC378" i="31" s="1"/>
  <c r="FD378" i="31" s="1"/>
  <c r="FE378" i="31" s="1"/>
  <c r="FF378" i="31" s="1"/>
  <c r="FG378" i="31" s="1"/>
  <c r="FH378" i="31" s="1"/>
  <c r="FI378" i="31" s="1"/>
  <c r="FJ378" i="31" s="1"/>
  <c r="FK378" i="31" s="1"/>
  <c r="FL378" i="31" s="1"/>
  <c r="FM378" i="31" s="1"/>
  <c r="FN378" i="31" s="1"/>
  <c r="FO378" i="31" s="1"/>
  <c r="FP378" i="31" s="1"/>
  <c r="FQ378" i="31" s="1"/>
  <c r="FR378" i="31" s="1"/>
  <c r="FS378" i="31" s="1"/>
  <c r="FT378" i="31" s="1"/>
  <c r="FU378" i="31" s="1"/>
  <c r="FV378" i="31" s="1"/>
  <c r="FW378" i="31" s="1"/>
  <c r="FX378" i="31" s="1"/>
  <c r="FY378" i="31" s="1"/>
  <c r="FZ378" i="31" s="1"/>
  <c r="GA378" i="31" s="1"/>
  <c r="GB378" i="31" s="1"/>
  <c r="GC378" i="31" s="1"/>
  <c r="GD378" i="31" s="1"/>
  <c r="GE378" i="31" s="1"/>
  <c r="GF378" i="31" s="1"/>
  <c r="GG378" i="31" s="1"/>
  <c r="GH378" i="31" s="1"/>
  <c r="GI378" i="31" s="1"/>
  <c r="GJ378" i="31" s="1"/>
  <c r="GK378" i="31" s="1"/>
  <c r="GL378" i="31" s="1"/>
  <c r="GM378" i="31" s="1"/>
  <c r="GN378" i="31" s="1"/>
  <c r="GO378" i="31" s="1"/>
  <c r="GP378" i="31" s="1"/>
  <c r="GQ378" i="31" s="1"/>
  <c r="GR378" i="31" s="1"/>
  <c r="AE379" i="31"/>
  <c r="AF379" i="31" s="1"/>
  <c r="AG379" i="31" s="1"/>
  <c r="AH379" i="31" s="1"/>
  <c r="AI379" i="31" s="1"/>
  <c r="AJ379" i="31" s="1"/>
  <c r="AK379" i="31" s="1"/>
  <c r="AL379" i="31" s="1"/>
  <c r="AM379" i="31" s="1"/>
  <c r="AN379" i="31" s="1"/>
  <c r="AO379" i="31" s="1"/>
  <c r="AP379" i="31" s="1"/>
  <c r="AQ379" i="31" s="1"/>
  <c r="AR379" i="31" s="1"/>
  <c r="AS379" i="31" s="1"/>
  <c r="AT379" i="31" s="1"/>
  <c r="AU379" i="31" s="1"/>
  <c r="AV379" i="31" s="1"/>
  <c r="AW379" i="31" s="1"/>
  <c r="AX379" i="31" s="1"/>
  <c r="AY379" i="31" s="1"/>
  <c r="AZ379" i="31" s="1"/>
  <c r="BA379" i="31" s="1"/>
  <c r="BB379" i="31" s="1"/>
  <c r="BC379" i="31" s="1"/>
  <c r="BD379" i="31" s="1"/>
  <c r="BE379" i="31" s="1"/>
  <c r="BF379" i="31" s="1"/>
  <c r="BG379" i="31" s="1"/>
  <c r="BH379" i="31" s="1"/>
  <c r="BI379" i="31" s="1"/>
  <c r="BJ379" i="31" s="1"/>
  <c r="BK379" i="31" s="1"/>
  <c r="BL379" i="31" s="1"/>
  <c r="BM379" i="31" s="1"/>
  <c r="BN379" i="31" s="1"/>
  <c r="BO379" i="31" s="1"/>
  <c r="BP379" i="31" s="1"/>
  <c r="BQ379" i="31" s="1"/>
  <c r="BR379" i="31" s="1"/>
  <c r="BS379" i="31" s="1"/>
  <c r="BT379" i="31" s="1"/>
  <c r="BU379" i="31" s="1"/>
  <c r="BV379" i="31" s="1"/>
  <c r="BW379" i="31" s="1"/>
  <c r="BX379" i="31" s="1"/>
  <c r="BY379" i="31" s="1"/>
  <c r="BZ379" i="31" s="1"/>
  <c r="CA379" i="31" s="1"/>
  <c r="CB379" i="31" s="1"/>
  <c r="CC379" i="31" s="1"/>
  <c r="CD379" i="31" s="1"/>
  <c r="CE379" i="31" s="1"/>
  <c r="CF379" i="31" s="1"/>
  <c r="CG379" i="31" s="1"/>
  <c r="CH379" i="31" s="1"/>
  <c r="CI379" i="31" s="1"/>
  <c r="CJ379" i="31" s="1"/>
  <c r="CK379" i="31" s="1"/>
  <c r="CL379" i="31" s="1"/>
  <c r="CM379" i="31" s="1"/>
  <c r="CN379" i="31" s="1"/>
  <c r="CO379" i="31" s="1"/>
  <c r="CP379" i="31" s="1"/>
  <c r="CQ379" i="31" s="1"/>
  <c r="CR379" i="31" s="1"/>
  <c r="CS379" i="31" s="1"/>
  <c r="CT379" i="31" s="1"/>
  <c r="CU379" i="31" s="1"/>
  <c r="CV379" i="31" s="1"/>
  <c r="CW379" i="31" s="1"/>
  <c r="CX379" i="31" s="1"/>
  <c r="CY379" i="31" s="1"/>
  <c r="CZ379" i="31" s="1"/>
  <c r="DA379" i="31" s="1"/>
  <c r="DB379" i="31" s="1"/>
  <c r="DC379" i="31" s="1"/>
  <c r="DD379" i="31" s="1"/>
  <c r="DE379" i="31" s="1"/>
  <c r="DF379" i="31" s="1"/>
  <c r="DG379" i="31" s="1"/>
  <c r="DH379" i="31" s="1"/>
  <c r="DI379" i="31" s="1"/>
  <c r="DJ379" i="31" s="1"/>
  <c r="DK379" i="31" s="1"/>
  <c r="DL379" i="31" s="1"/>
  <c r="DM379" i="31" s="1"/>
  <c r="DN379" i="31" s="1"/>
  <c r="DO379" i="31" s="1"/>
  <c r="DP379" i="31" s="1"/>
  <c r="DQ379" i="31" s="1"/>
  <c r="DR379" i="31" s="1"/>
  <c r="DS379" i="31" s="1"/>
  <c r="DT379" i="31" s="1"/>
  <c r="DU379" i="31" s="1"/>
  <c r="DV379" i="31" s="1"/>
  <c r="DW379" i="31" s="1"/>
  <c r="DX379" i="31" s="1"/>
  <c r="DY379" i="31" s="1"/>
  <c r="DZ379" i="31" s="1"/>
  <c r="EA379" i="31" s="1"/>
  <c r="EB379" i="31" s="1"/>
  <c r="EC379" i="31" s="1"/>
  <c r="ED379" i="31" s="1"/>
  <c r="EE379" i="31" s="1"/>
  <c r="EF379" i="31" s="1"/>
  <c r="EG379" i="31" s="1"/>
  <c r="EH379" i="31" s="1"/>
  <c r="EI379" i="31" s="1"/>
  <c r="EJ379" i="31" s="1"/>
  <c r="EK379" i="31" s="1"/>
  <c r="EL379" i="31" s="1"/>
  <c r="EM379" i="31" s="1"/>
  <c r="EN379" i="31" s="1"/>
  <c r="EO379" i="31" s="1"/>
  <c r="EP379" i="31" s="1"/>
  <c r="EQ379" i="31" s="1"/>
  <c r="ER379" i="31" s="1"/>
  <c r="ES379" i="31" s="1"/>
  <c r="ET379" i="31" s="1"/>
  <c r="EU379" i="31" s="1"/>
  <c r="EV379" i="31" s="1"/>
  <c r="EW379" i="31" s="1"/>
  <c r="EX379" i="31" s="1"/>
  <c r="EY379" i="31" s="1"/>
  <c r="EZ379" i="31" s="1"/>
  <c r="FA379" i="31" s="1"/>
  <c r="FB379" i="31" s="1"/>
  <c r="FC379" i="31" s="1"/>
  <c r="FD379" i="31" s="1"/>
  <c r="FE379" i="31" s="1"/>
  <c r="FF379" i="31" s="1"/>
  <c r="FG379" i="31" s="1"/>
  <c r="FH379" i="31" s="1"/>
  <c r="FI379" i="31" s="1"/>
  <c r="FJ379" i="31" s="1"/>
  <c r="FK379" i="31" s="1"/>
  <c r="FL379" i="31" s="1"/>
  <c r="FM379" i="31" s="1"/>
  <c r="FN379" i="31" s="1"/>
  <c r="FO379" i="31" s="1"/>
  <c r="FP379" i="31" s="1"/>
  <c r="FQ379" i="31" s="1"/>
  <c r="FR379" i="31" s="1"/>
  <c r="FS379" i="31" s="1"/>
  <c r="FT379" i="31" s="1"/>
  <c r="FU379" i="31" s="1"/>
  <c r="FV379" i="31" s="1"/>
  <c r="FW379" i="31" s="1"/>
  <c r="FX379" i="31" s="1"/>
  <c r="FY379" i="31" s="1"/>
  <c r="FZ379" i="31" s="1"/>
  <c r="GA379" i="31" s="1"/>
  <c r="GB379" i="31" s="1"/>
  <c r="GC379" i="31" s="1"/>
  <c r="GD379" i="31" s="1"/>
  <c r="GE379" i="31" s="1"/>
  <c r="GF379" i="31" s="1"/>
  <c r="GG379" i="31" s="1"/>
  <c r="GH379" i="31" s="1"/>
  <c r="GI379" i="31" s="1"/>
  <c r="GJ379" i="31" s="1"/>
  <c r="GK379" i="31" s="1"/>
  <c r="GL379" i="31" s="1"/>
  <c r="GM379" i="31" s="1"/>
  <c r="GN379" i="31" s="1"/>
  <c r="GO379" i="31" s="1"/>
  <c r="GP379" i="31" s="1"/>
  <c r="GQ379" i="31" s="1"/>
  <c r="GR379" i="31" s="1"/>
  <c r="AE380" i="31"/>
  <c r="AF380" i="31" s="1"/>
  <c r="AG380" i="31" s="1"/>
  <c r="AH380" i="31" s="1"/>
  <c r="AI380" i="31" s="1"/>
  <c r="AJ380" i="31" s="1"/>
  <c r="AK380" i="31" s="1"/>
  <c r="AL380" i="31" s="1"/>
  <c r="AM380" i="31" s="1"/>
  <c r="AN380" i="31" s="1"/>
  <c r="AO380" i="31" s="1"/>
  <c r="AP380" i="31" s="1"/>
  <c r="AQ380" i="31" s="1"/>
  <c r="AR380" i="31" s="1"/>
  <c r="AS380" i="31" s="1"/>
  <c r="AT380" i="31" s="1"/>
  <c r="AU380" i="31" s="1"/>
  <c r="AV380" i="31" s="1"/>
  <c r="AW380" i="31" s="1"/>
  <c r="AX380" i="31" s="1"/>
  <c r="AY380" i="31" s="1"/>
  <c r="AZ380" i="31" s="1"/>
  <c r="BA380" i="31" s="1"/>
  <c r="BB380" i="31" s="1"/>
  <c r="BC380" i="31" s="1"/>
  <c r="BD380" i="31" s="1"/>
  <c r="BE380" i="31" s="1"/>
  <c r="BF380" i="31" s="1"/>
  <c r="BG380" i="31" s="1"/>
  <c r="BH380" i="31" s="1"/>
  <c r="BI380" i="31" s="1"/>
  <c r="BJ380" i="31" s="1"/>
  <c r="BK380" i="31" s="1"/>
  <c r="BL380" i="31" s="1"/>
  <c r="BM380" i="31" s="1"/>
  <c r="BN380" i="31" s="1"/>
  <c r="BO380" i="31" s="1"/>
  <c r="BP380" i="31" s="1"/>
  <c r="BQ380" i="31" s="1"/>
  <c r="BR380" i="31" s="1"/>
  <c r="BS380" i="31" s="1"/>
  <c r="BT380" i="31" s="1"/>
  <c r="BU380" i="31" s="1"/>
  <c r="BV380" i="31" s="1"/>
  <c r="BW380" i="31" s="1"/>
  <c r="BX380" i="31" s="1"/>
  <c r="BY380" i="31" s="1"/>
  <c r="BZ380" i="31" s="1"/>
  <c r="CA380" i="31" s="1"/>
  <c r="CB380" i="31" s="1"/>
  <c r="CC380" i="31" s="1"/>
  <c r="CD380" i="31" s="1"/>
  <c r="CE380" i="31" s="1"/>
  <c r="CF380" i="31" s="1"/>
  <c r="CG380" i="31" s="1"/>
  <c r="CH380" i="31" s="1"/>
  <c r="CI380" i="31" s="1"/>
  <c r="CJ380" i="31" s="1"/>
  <c r="CK380" i="31" s="1"/>
  <c r="CL380" i="31" s="1"/>
  <c r="CM380" i="31" s="1"/>
  <c r="CN380" i="31" s="1"/>
  <c r="CO380" i="31" s="1"/>
  <c r="CP380" i="31" s="1"/>
  <c r="CQ380" i="31" s="1"/>
  <c r="CR380" i="31" s="1"/>
  <c r="CS380" i="31" s="1"/>
  <c r="CT380" i="31" s="1"/>
  <c r="CU380" i="31" s="1"/>
  <c r="CV380" i="31" s="1"/>
  <c r="CW380" i="31" s="1"/>
  <c r="CX380" i="31" s="1"/>
  <c r="CY380" i="31" s="1"/>
  <c r="CZ380" i="31" s="1"/>
  <c r="DA380" i="31" s="1"/>
  <c r="DB380" i="31" s="1"/>
  <c r="DC380" i="31" s="1"/>
  <c r="DD380" i="31" s="1"/>
  <c r="DE380" i="31" s="1"/>
  <c r="DF380" i="31" s="1"/>
  <c r="DG380" i="31" s="1"/>
  <c r="DH380" i="31" s="1"/>
  <c r="DI380" i="31" s="1"/>
  <c r="DJ380" i="31" s="1"/>
  <c r="DK380" i="31" s="1"/>
  <c r="DL380" i="31" s="1"/>
  <c r="DM380" i="31" s="1"/>
  <c r="DN380" i="31" s="1"/>
  <c r="DO380" i="31" s="1"/>
  <c r="DP380" i="31" s="1"/>
  <c r="DQ380" i="31" s="1"/>
  <c r="DR380" i="31" s="1"/>
  <c r="DS380" i="31" s="1"/>
  <c r="DT380" i="31" s="1"/>
  <c r="DU380" i="31" s="1"/>
  <c r="DV380" i="31" s="1"/>
  <c r="DW380" i="31" s="1"/>
  <c r="DX380" i="31" s="1"/>
  <c r="DY380" i="31" s="1"/>
  <c r="DZ380" i="31" s="1"/>
  <c r="EA380" i="31" s="1"/>
  <c r="EB380" i="31" s="1"/>
  <c r="EC380" i="31" s="1"/>
  <c r="ED380" i="31" s="1"/>
  <c r="EE380" i="31" s="1"/>
  <c r="EF380" i="31" s="1"/>
  <c r="EG380" i="31" s="1"/>
  <c r="EH380" i="31" s="1"/>
  <c r="EI380" i="31" s="1"/>
  <c r="EJ380" i="31" s="1"/>
  <c r="EK380" i="31" s="1"/>
  <c r="EL380" i="31" s="1"/>
  <c r="EM380" i="31" s="1"/>
  <c r="EN380" i="31" s="1"/>
  <c r="EO380" i="31" s="1"/>
  <c r="EP380" i="31" s="1"/>
  <c r="EQ380" i="31" s="1"/>
  <c r="ER380" i="31" s="1"/>
  <c r="ES380" i="31" s="1"/>
  <c r="ET380" i="31" s="1"/>
  <c r="EU380" i="31" s="1"/>
  <c r="EV380" i="31" s="1"/>
  <c r="EW380" i="31" s="1"/>
  <c r="EX380" i="31" s="1"/>
  <c r="EY380" i="31" s="1"/>
  <c r="EZ380" i="31" s="1"/>
  <c r="FA380" i="31" s="1"/>
  <c r="FB380" i="31" s="1"/>
  <c r="FC380" i="31" s="1"/>
  <c r="FD380" i="31" s="1"/>
  <c r="FE380" i="31" s="1"/>
  <c r="FF380" i="31" s="1"/>
  <c r="FG380" i="31" s="1"/>
  <c r="FH380" i="31" s="1"/>
  <c r="FI380" i="31" s="1"/>
  <c r="FJ380" i="31" s="1"/>
  <c r="FK380" i="31" s="1"/>
  <c r="FL380" i="31" s="1"/>
  <c r="FM380" i="31" s="1"/>
  <c r="FN380" i="31" s="1"/>
  <c r="FO380" i="31" s="1"/>
  <c r="FP380" i="31" s="1"/>
  <c r="FQ380" i="31" s="1"/>
  <c r="FR380" i="31" s="1"/>
  <c r="FS380" i="31" s="1"/>
  <c r="FT380" i="31" s="1"/>
  <c r="FU380" i="31" s="1"/>
  <c r="FV380" i="31" s="1"/>
  <c r="FW380" i="31" s="1"/>
  <c r="FX380" i="31" s="1"/>
  <c r="FY380" i="31" s="1"/>
  <c r="FZ380" i="31" s="1"/>
  <c r="GA380" i="31" s="1"/>
  <c r="GB380" i="31" s="1"/>
  <c r="GC380" i="31" s="1"/>
  <c r="GD380" i="31" s="1"/>
  <c r="GE380" i="31" s="1"/>
  <c r="GF380" i="31" s="1"/>
  <c r="GG380" i="31" s="1"/>
  <c r="GH380" i="31" s="1"/>
  <c r="GI380" i="31" s="1"/>
  <c r="GJ380" i="31" s="1"/>
  <c r="GK380" i="31" s="1"/>
  <c r="GL380" i="31" s="1"/>
  <c r="GM380" i="31" s="1"/>
  <c r="GN380" i="31" s="1"/>
  <c r="GO380" i="31" s="1"/>
  <c r="GP380" i="31" s="1"/>
  <c r="GQ380" i="31" s="1"/>
  <c r="GR380" i="31" s="1"/>
  <c r="AE381" i="31"/>
  <c r="AF381" i="31" s="1"/>
  <c r="AG381" i="31" s="1"/>
  <c r="AH381" i="31" s="1"/>
  <c r="AI381" i="31" s="1"/>
  <c r="AJ381" i="31" s="1"/>
  <c r="AK381" i="31" s="1"/>
  <c r="AL381" i="31" s="1"/>
  <c r="AM381" i="31" s="1"/>
  <c r="AN381" i="31" s="1"/>
  <c r="AO381" i="31" s="1"/>
  <c r="AP381" i="31" s="1"/>
  <c r="AQ381" i="31" s="1"/>
  <c r="AR381" i="31" s="1"/>
  <c r="AS381" i="31" s="1"/>
  <c r="AT381" i="31" s="1"/>
  <c r="AU381" i="31" s="1"/>
  <c r="AV381" i="31" s="1"/>
  <c r="AW381" i="31" s="1"/>
  <c r="AX381" i="31" s="1"/>
  <c r="AY381" i="31" s="1"/>
  <c r="AZ381" i="31" s="1"/>
  <c r="BA381" i="31" s="1"/>
  <c r="BB381" i="31" s="1"/>
  <c r="BC381" i="31" s="1"/>
  <c r="BD381" i="31" s="1"/>
  <c r="BE381" i="31" s="1"/>
  <c r="BF381" i="31" s="1"/>
  <c r="BG381" i="31" s="1"/>
  <c r="BH381" i="31" s="1"/>
  <c r="BI381" i="31" s="1"/>
  <c r="BJ381" i="31" s="1"/>
  <c r="BK381" i="31" s="1"/>
  <c r="BL381" i="31" s="1"/>
  <c r="BM381" i="31" s="1"/>
  <c r="BN381" i="31" s="1"/>
  <c r="BO381" i="31" s="1"/>
  <c r="BP381" i="31" s="1"/>
  <c r="BQ381" i="31" s="1"/>
  <c r="BR381" i="31" s="1"/>
  <c r="BS381" i="31" s="1"/>
  <c r="BT381" i="31" s="1"/>
  <c r="BU381" i="31" s="1"/>
  <c r="BV381" i="31" s="1"/>
  <c r="BW381" i="31" s="1"/>
  <c r="BX381" i="31" s="1"/>
  <c r="BY381" i="31" s="1"/>
  <c r="BZ381" i="31" s="1"/>
  <c r="CA381" i="31" s="1"/>
  <c r="CB381" i="31" s="1"/>
  <c r="CC381" i="31" s="1"/>
  <c r="CD381" i="31" s="1"/>
  <c r="CE381" i="31" s="1"/>
  <c r="CF381" i="31" s="1"/>
  <c r="CG381" i="31" s="1"/>
  <c r="CH381" i="31" s="1"/>
  <c r="CI381" i="31" s="1"/>
  <c r="CJ381" i="31" s="1"/>
  <c r="CK381" i="31" s="1"/>
  <c r="CL381" i="31" s="1"/>
  <c r="CM381" i="31" s="1"/>
  <c r="CN381" i="31" s="1"/>
  <c r="CO381" i="31" s="1"/>
  <c r="CP381" i="31" s="1"/>
  <c r="CQ381" i="31" s="1"/>
  <c r="CR381" i="31" s="1"/>
  <c r="CS381" i="31" s="1"/>
  <c r="CT381" i="31" s="1"/>
  <c r="CU381" i="31" s="1"/>
  <c r="CV381" i="31" s="1"/>
  <c r="CW381" i="31" s="1"/>
  <c r="CX381" i="31" s="1"/>
  <c r="CY381" i="31" s="1"/>
  <c r="CZ381" i="31" s="1"/>
  <c r="DA381" i="31" s="1"/>
  <c r="DB381" i="31" s="1"/>
  <c r="DC381" i="31" s="1"/>
  <c r="DD381" i="31" s="1"/>
  <c r="DE381" i="31" s="1"/>
  <c r="DF381" i="31" s="1"/>
  <c r="DG381" i="31" s="1"/>
  <c r="DH381" i="31" s="1"/>
  <c r="DI381" i="31" s="1"/>
  <c r="DJ381" i="31" s="1"/>
  <c r="DK381" i="31" s="1"/>
  <c r="DL381" i="31" s="1"/>
  <c r="DM381" i="31" s="1"/>
  <c r="DN381" i="31" s="1"/>
  <c r="DO381" i="31" s="1"/>
  <c r="DP381" i="31" s="1"/>
  <c r="DQ381" i="31" s="1"/>
  <c r="DR381" i="31" s="1"/>
  <c r="DS381" i="31" s="1"/>
  <c r="DT381" i="31" s="1"/>
  <c r="DU381" i="31" s="1"/>
  <c r="DV381" i="31" s="1"/>
  <c r="DW381" i="31" s="1"/>
  <c r="DX381" i="31" s="1"/>
  <c r="DY381" i="31" s="1"/>
  <c r="DZ381" i="31" s="1"/>
  <c r="EA381" i="31" s="1"/>
  <c r="EB381" i="31" s="1"/>
  <c r="EC381" i="31" s="1"/>
  <c r="ED381" i="31" s="1"/>
  <c r="EE381" i="31" s="1"/>
  <c r="EF381" i="31" s="1"/>
  <c r="EG381" i="31" s="1"/>
  <c r="EH381" i="31" s="1"/>
  <c r="EI381" i="31" s="1"/>
  <c r="EJ381" i="31" s="1"/>
  <c r="EK381" i="31" s="1"/>
  <c r="EL381" i="31" s="1"/>
  <c r="EM381" i="31" s="1"/>
  <c r="EN381" i="31" s="1"/>
  <c r="EO381" i="31" s="1"/>
  <c r="EP381" i="31" s="1"/>
  <c r="EQ381" i="31" s="1"/>
  <c r="ER381" i="31" s="1"/>
  <c r="ES381" i="31" s="1"/>
  <c r="ET381" i="31" s="1"/>
  <c r="EU381" i="31" s="1"/>
  <c r="EV381" i="31" s="1"/>
  <c r="EW381" i="31" s="1"/>
  <c r="EX381" i="31" s="1"/>
  <c r="EY381" i="31" s="1"/>
  <c r="EZ381" i="31" s="1"/>
  <c r="FA381" i="31" s="1"/>
  <c r="FB381" i="31" s="1"/>
  <c r="FC381" i="31" s="1"/>
  <c r="FD381" i="31" s="1"/>
  <c r="FE381" i="31" s="1"/>
  <c r="FF381" i="31" s="1"/>
  <c r="FG381" i="31" s="1"/>
  <c r="FH381" i="31" s="1"/>
  <c r="FI381" i="31" s="1"/>
  <c r="FJ381" i="31" s="1"/>
  <c r="FK381" i="31" s="1"/>
  <c r="FL381" i="31" s="1"/>
  <c r="FM381" i="31" s="1"/>
  <c r="FN381" i="31" s="1"/>
  <c r="FO381" i="31" s="1"/>
  <c r="FP381" i="31" s="1"/>
  <c r="FQ381" i="31" s="1"/>
  <c r="FR381" i="31" s="1"/>
  <c r="FS381" i="31" s="1"/>
  <c r="FT381" i="31" s="1"/>
  <c r="FU381" i="31" s="1"/>
  <c r="FV381" i="31" s="1"/>
  <c r="FW381" i="31" s="1"/>
  <c r="FX381" i="31" s="1"/>
  <c r="FY381" i="31" s="1"/>
  <c r="FZ381" i="31" s="1"/>
  <c r="GA381" i="31" s="1"/>
  <c r="GB381" i="31" s="1"/>
  <c r="GC381" i="31" s="1"/>
  <c r="GD381" i="31" s="1"/>
  <c r="GE381" i="31" s="1"/>
  <c r="GF381" i="31" s="1"/>
  <c r="GG381" i="31" s="1"/>
  <c r="GH381" i="31" s="1"/>
  <c r="GI381" i="31" s="1"/>
  <c r="GJ381" i="31" s="1"/>
  <c r="GK381" i="31" s="1"/>
  <c r="GL381" i="31" s="1"/>
  <c r="GM381" i="31" s="1"/>
  <c r="GN381" i="31" s="1"/>
  <c r="GO381" i="31" s="1"/>
  <c r="GP381" i="31" s="1"/>
  <c r="GQ381" i="31" s="1"/>
  <c r="GR381" i="31" s="1"/>
  <c r="AE382" i="31"/>
  <c r="AF382" i="31" s="1"/>
  <c r="AG382" i="31" s="1"/>
  <c r="AH382" i="31" s="1"/>
  <c r="AI382" i="31" s="1"/>
  <c r="AJ382" i="31" s="1"/>
  <c r="AK382" i="31" s="1"/>
  <c r="AL382" i="31" s="1"/>
  <c r="AM382" i="31" s="1"/>
  <c r="AN382" i="31" s="1"/>
  <c r="AO382" i="31" s="1"/>
  <c r="AP382" i="31" s="1"/>
  <c r="AQ382" i="31" s="1"/>
  <c r="AR382" i="31" s="1"/>
  <c r="AS382" i="31" s="1"/>
  <c r="AT382" i="31" s="1"/>
  <c r="AU382" i="31" s="1"/>
  <c r="AV382" i="31" s="1"/>
  <c r="AW382" i="31" s="1"/>
  <c r="AX382" i="31" s="1"/>
  <c r="AY382" i="31" s="1"/>
  <c r="AZ382" i="31" s="1"/>
  <c r="BA382" i="31" s="1"/>
  <c r="BB382" i="31" s="1"/>
  <c r="BC382" i="31" s="1"/>
  <c r="BD382" i="31" s="1"/>
  <c r="BE382" i="31" s="1"/>
  <c r="BF382" i="31" s="1"/>
  <c r="BG382" i="31" s="1"/>
  <c r="BH382" i="31" s="1"/>
  <c r="BI382" i="31" s="1"/>
  <c r="BJ382" i="31" s="1"/>
  <c r="BK382" i="31" s="1"/>
  <c r="BL382" i="31" s="1"/>
  <c r="BM382" i="31" s="1"/>
  <c r="BN382" i="31" s="1"/>
  <c r="BO382" i="31" s="1"/>
  <c r="BP382" i="31" s="1"/>
  <c r="BQ382" i="31" s="1"/>
  <c r="BR382" i="31" s="1"/>
  <c r="BS382" i="31" s="1"/>
  <c r="BT382" i="31" s="1"/>
  <c r="BU382" i="31" s="1"/>
  <c r="BV382" i="31" s="1"/>
  <c r="BW382" i="31" s="1"/>
  <c r="BX382" i="31" s="1"/>
  <c r="BY382" i="31" s="1"/>
  <c r="BZ382" i="31" s="1"/>
  <c r="CA382" i="31" s="1"/>
  <c r="CB382" i="31" s="1"/>
  <c r="CC382" i="31" s="1"/>
  <c r="CD382" i="31" s="1"/>
  <c r="CE382" i="31" s="1"/>
  <c r="CF382" i="31" s="1"/>
  <c r="CG382" i="31" s="1"/>
  <c r="CH382" i="31" s="1"/>
  <c r="CI382" i="31" s="1"/>
  <c r="CJ382" i="31" s="1"/>
  <c r="CK382" i="31" s="1"/>
  <c r="CL382" i="31" s="1"/>
  <c r="CM382" i="31" s="1"/>
  <c r="CN382" i="31" s="1"/>
  <c r="CO382" i="31" s="1"/>
  <c r="CP382" i="31" s="1"/>
  <c r="CQ382" i="31" s="1"/>
  <c r="CR382" i="31" s="1"/>
  <c r="CS382" i="31" s="1"/>
  <c r="CT382" i="31" s="1"/>
  <c r="CU382" i="31" s="1"/>
  <c r="CV382" i="31" s="1"/>
  <c r="CW382" i="31" s="1"/>
  <c r="CX382" i="31" s="1"/>
  <c r="CY382" i="31" s="1"/>
  <c r="CZ382" i="31" s="1"/>
  <c r="DA382" i="31" s="1"/>
  <c r="DB382" i="31" s="1"/>
  <c r="DC382" i="31" s="1"/>
  <c r="DD382" i="31" s="1"/>
  <c r="DE382" i="31" s="1"/>
  <c r="DF382" i="31" s="1"/>
  <c r="DG382" i="31" s="1"/>
  <c r="DH382" i="31" s="1"/>
  <c r="DI382" i="31" s="1"/>
  <c r="DJ382" i="31" s="1"/>
  <c r="DK382" i="31" s="1"/>
  <c r="DL382" i="31" s="1"/>
  <c r="DM382" i="31" s="1"/>
  <c r="DN382" i="31" s="1"/>
  <c r="DO382" i="31" s="1"/>
  <c r="DP382" i="31" s="1"/>
  <c r="DQ382" i="31" s="1"/>
  <c r="DR382" i="31" s="1"/>
  <c r="DS382" i="31" s="1"/>
  <c r="DT382" i="31" s="1"/>
  <c r="DU382" i="31" s="1"/>
  <c r="DV382" i="31" s="1"/>
  <c r="DW382" i="31" s="1"/>
  <c r="DX382" i="31" s="1"/>
  <c r="DY382" i="31" s="1"/>
  <c r="DZ382" i="31" s="1"/>
  <c r="EA382" i="31" s="1"/>
  <c r="EB382" i="31" s="1"/>
  <c r="EC382" i="31" s="1"/>
  <c r="ED382" i="31" s="1"/>
  <c r="EE382" i="31" s="1"/>
  <c r="EF382" i="31" s="1"/>
  <c r="EG382" i="31" s="1"/>
  <c r="EH382" i="31" s="1"/>
  <c r="EI382" i="31" s="1"/>
  <c r="EJ382" i="31" s="1"/>
  <c r="EK382" i="31" s="1"/>
  <c r="EL382" i="31" s="1"/>
  <c r="EM382" i="31" s="1"/>
  <c r="EN382" i="31" s="1"/>
  <c r="EO382" i="31" s="1"/>
  <c r="EP382" i="31" s="1"/>
  <c r="EQ382" i="31" s="1"/>
  <c r="ER382" i="31" s="1"/>
  <c r="ES382" i="31" s="1"/>
  <c r="ET382" i="31" s="1"/>
  <c r="EU382" i="31" s="1"/>
  <c r="EV382" i="31" s="1"/>
  <c r="EW382" i="31" s="1"/>
  <c r="EX382" i="31" s="1"/>
  <c r="EY382" i="31" s="1"/>
  <c r="EZ382" i="31" s="1"/>
  <c r="FA382" i="31" s="1"/>
  <c r="FB382" i="31" s="1"/>
  <c r="FC382" i="31" s="1"/>
  <c r="FD382" i="31" s="1"/>
  <c r="FE382" i="31" s="1"/>
  <c r="FF382" i="31" s="1"/>
  <c r="FG382" i="31" s="1"/>
  <c r="FH382" i="31" s="1"/>
  <c r="FI382" i="31" s="1"/>
  <c r="FJ382" i="31" s="1"/>
  <c r="FK382" i="31" s="1"/>
  <c r="FL382" i="31" s="1"/>
  <c r="FM382" i="31" s="1"/>
  <c r="FN382" i="31" s="1"/>
  <c r="FO382" i="31" s="1"/>
  <c r="FP382" i="31" s="1"/>
  <c r="FQ382" i="31" s="1"/>
  <c r="FR382" i="31" s="1"/>
  <c r="FS382" i="31" s="1"/>
  <c r="FT382" i="31" s="1"/>
  <c r="FU382" i="31" s="1"/>
  <c r="FV382" i="31" s="1"/>
  <c r="FW382" i="31" s="1"/>
  <c r="FX382" i="31" s="1"/>
  <c r="FY382" i="31" s="1"/>
  <c r="FZ382" i="31" s="1"/>
  <c r="GA382" i="31" s="1"/>
  <c r="GB382" i="31" s="1"/>
  <c r="GC382" i="31" s="1"/>
  <c r="GD382" i="31" s="1"/>
  <c r="GE382" i="31" s="1"/>
  <c r="GF382" i="31" s="1"/>
  <c r="GG382" i="31" s="1"/>
  <c r="GH382" i="31" s="1"/>
  <c r="GI382" i="31" s="1"/>
  <c r="GJ382" i="31" s="1"/>
  <c r="GK382" i="31" s="1"/>
  <c r="GL382" i="31" s="1"/>
  <c r="GM382" i="31" s="1"/>
  <c r="GN382" i="31" s="1"/>
  <c r="GO382" i="31" s="1"/>
  <c r="GP382" i="31" s="1"/>
  <c r="GQ382" i="31" s="1"/>
  <c r="GR382" i="31" s="1"/>
  <c r="AE383" i="31"/>
  <c r="AF383" i="31" s="1"/>
  <c r="AG383" i="31" s="1"/>
  <c r="AH383" i="31" s="1"/>
  <c r="AI383" i="31" s="1"/>
  <c r="AJ383" i="31" s="1"/>
  <c r="AK383" i="31" s="1"/>
  <c r="AL383" i="31" s="1"/>
  <c r="AM383" i="31" s="1"/>
  <c r="AN383" i="31" s="1"/>
  <c r="AO383" i="31" s="1"/>
  <c r="AP383" i="31" s="1"/>
  <c r="AQ383" i="31" s="1"/>
  <c r="AR383" i="31" s="1"/>
  <c r="AS383" i="31" s="1"/>
  <c r="AT383" i="31" s="1"/>
  <c r="AU383" i="31" s="1"/>
  <c r="AV383" i="31" s="1"/>
  <c r="AW383" i="31" s="1"/>
  <c r="AX383" i="31" s="1"/>
  <c r="AY383" i="31" s="1"/>
  <c r="AZ383" i="31" s="1"/>
  <c r="BA383" i="31" s="1"/>
  <c r="BB383" i="31" s="1"/>
  <c r="BC383" i="31" s="1"/>
  <c r="BD383" i="31" s="1"/>
  <c r="BE383" i="31" s="1"/>
  <c r="BF383" i="31" s="1"/>
  <c r="BG383" i="31" s="1"/>
  <c r="BH383" i="31" s="1"/>
  <c r="BI383" i="31" s="1"/>
  <c r="BJ383" i="31" s="1"/>
  <c r="BK383" i="31" s="1"/>
  <c r="BL383" i="31" s="1"/>
  <c r="BM383" i="31" s="1"/>
  <c r="BN383" i="31" s="1"/>
  <c r="BO383" i="31" s="1"/>
  <c r="BP383" i="31" s="1"/>
  <c r="BQ383" i="31" s="1"/>
  <c r="BR383" i="31" s="1"/>
  <c r="BS383" i="31" s="1"/>
  <c r="BT383" i="31" s="1"/>
  <c r="BU383" i="31" s="1"/>
  <c r="BV383" i="31" s="1"/>
  <c r="BW383" i="31" s="1"/>
  <c r="BX383" i="31" s="1"/>
  <c r="BY383" i="31" s="1"/>
  <c r="BZ383" i="31" s="1"/>
  <c r="CA383" i="31" s="1"/>
  <c r="CB383" i="31" s="1"/>
  <c r="CC383" i="31" s="1"/>
  <c r="CD383" i="31" s="1"/>
  <c r="CE383" i="31" s="1"/>
  <c r="CF383" i="31" s="1"/>
  <c r="CG383" i="31" s="1"/>
  <c r="CH383" i="31" s="1"/>
  <c r="CI383" i="31" s="1"/>
  <c r="CJ383" i="31" s="1"/>
  <c r="CK383" i="31" s="1"/>
  <c r="CL383" i="31" s="1"/>
  <c r="CM383" i="31" s="1"/>
  <c r="CN383" i="31" s="1"/>
  <c r="CO383" i="31" s="1"/>
  <c r="CP383" i="31" s="1"/>
  <c r="CQ383" i="31" s="1"/>
  <c r="CR383" i="31" s="1"/>
  <c r="CS383" i="31" s="1"/>
  <c r="CT383" i="31" s="1"/>
  <c r="CU383" i="31" s="1"/>
  <c r="CV383" i="31" s="1"/>
  <c r="CW383" i="31" s="1"/>
  <c r="CX383" i="31" s="1"/>
  <c r="CY383" i="31" s="1"/>
  <c r="CZ383" i="31" s="1"/>
  <c r="DA383" i="31" s="1"/>
  <c r="DB383" i="31" s="1"/>
  <c r="DC383" i="31" s="1"/>
  <c r="DD383" i="31" s="1"/>
  <c r="DE383" i="31" s="1"/>
  <c r="DF383" i="31" s="1"/>
  <c r="DG383" i="31" s="1"/>
  <c r="DH383" i="31" s="1"/>
  <c r="DI383" i="31" s="1"/>
  <c r="DJ383" i="31" s="1"/>
  <c r="DK383" i="31" s="1"/>
  <c r="DL383" i="31" s="1"/>
  <c r="DM383" i="31" s="1"/>
  <c r="DN383" i="31" s="1"/>
  <c r="DO383" i="31" s="1"/>
  <c r="DP383" i="31" s="1"/>
  <c r="DQ383" i="31" s="1"/>
  <c r="DR383" i="31" s="1"/>
  <c r="DS383" i="31" s="1"/>
  <c r="DT383" i="31" s="1"/>
  <c r="DU383" i="31" s="1"/>
  <c r="DV383" i="31" s="1"/>
  <c r="DW383" i="31" s="1"/>
  <c r="DX383" i="31" s="1"/>
  <c r="DY383" i="31" s="1"/>
  <c r="DZ383" i="31" s="1"/>
  <c r="EA383" i="31" s="1"/>
  <c r="EB383" i="31" s="1"/>
  <c r="EC383" i="31" s="1"/>
  <c r="ED383" i="31" s="1"/>
  <c r="EE383" i="31" s="1"/>
  <c r="EF383" i="31" s="1"/>
  <c r="EG383" i="31" s="1"/>
  <c r="EH383" i="31" s="1"/>
  <c r="EI383" i="31" s="1"/>
  <c r="EJ383" i="31" s="1"/>
  <c r="EK383" i="31" s="1"/>
  <c r="EL383" i="31" s="1"/>
  <c r="EM383" i="31" s="1"/>
  <c r="EN383" i="31" s="1"/>
  <c r="EO383" i="31" s="1"/>
  <c r="EP383" i="31" s="1"/>
  <c r="EQ383" i="31" s="1"/>
  <c r="ER383" i="31" s="1"/>
  <c r="ES383" i="31" s="1"/>
  <c r="ET383" i="31" s="1"/>
  <c r="EU383" i="31" s="1"/>
  <c r="EV383" i="31" s="1"/>
  <c r="EW383" i="31" s="1"/>
  <c r="EX383" i="31" s="1"/>
  <c r="EY383" i="31" s="1"/>
  <c r="EZ383" i="31" s="1"/>
  <c r="FA383" i="31" s="1"/>
  <c r="FB383" i="31" s="1"/>
  <c r="FC383" i="31" s="1"/>
  <c r="FD383" i="31" s="1"/>
  <c r="FE383" i="31" s="1"/>
  <c r="FF383" i="31" s="1"/>
  <c r="FG383" i="31" s="1"/>
  <c r="FH383" i="31" s="1"/>
  <c r="FI383" i="31" s="1"/>
  <c r="FJ383" i="31" s="1"/>
  <c r="FK383" i="31" s="1"/>
  <c r="FL383" i="31" s="1"/>
  <c r="FM383" i="31" s="1"/>
  <c r="FN383" i="31" s="1"/>
  <c r="FO383" i="31" s="1"/>
  <c r="FP383" i="31" s="1"/>
  <c r="FQ383" i="31" s="1"/>
  <c r="FR383" i="31" s="1"/>
  <c r="FS383" i="31" s="1"/>
  <c r="FT383" i="31" s="1"/>
  <c r="FU383" i="31" s="1"/>
  <c r="FV383" i="31" s="1"/>
  <c r="FW383" i="31" s="1"/>
  <c r="FX383" i="31" s="1"/>
  <c r="FY383" i="31" s="1"/>
  <c r="FZ383" i="31" s="1"/>
  <c r="GA383" i="31" s="1"/>
  <c r="GB383" i="31" s="1"/>
  <c r="GC383" i="31" s="1"/>
  <c r="GD383" i="31" s="1"/>
  <c r="GE383" i="31" s="1"/>
  <c r="GF383" i="31" s="1"/>
  <c r="GG383" i="31" s="1"/>
  <c r="GH383" i="31" s="1"/>
  <c r="GI383" i="31" s="1"/>
  <c r="GJ383" i="31" s="1"/>
  <c r="GK383" i="31" s="1"/>
  <c r="GL383" i="31" s="1"/>
  <c r="GM383" i="31" s="1"/>
  <c r="GN383" i="31" s="1"/>
  <c r="GO383" i="31" s="1"/>
  <c r="GP383" i="31" s="1"/>
  <c r="GQ383" i="31" s="1"/>
  <c r="GR383" i="31" s="1"/>
  <c r="AE384" i="31"/>
  <c r="AF384" i="31" s="1"/>
  <c r="AG384" i="31" s="1"/>
  <c r="AH384" i="31" s="1"/>
  <c r="AI384" i="31" s="1"/>
  <c r="AJ384" i="31" s="1"/>
  <c r="AK384" i="31" s="1"/>
  <c r="AL384" i="31" s="1"/>
  <c r="AM384" i="31" s="1"/>
  <c r="AN384" i="31" s="1"/>
  <c r="AO384" i="31" s="1"/>
  <c r="AP384" i="31" s="1"/>
  <c r="AQ384" i="31" s="1"/>
  <c r="AR384" i="31" s="1"/>
  <c r="AS384" i="31" s="1"/>
  <c r="AT384" i="31" s="1"/>
  <c r="AU384" i="31" s="1"/>
  <c r="AV384" i="31" s="1"/>
  <c r="AW384" i="31" s="1"/>
  <c r="AX384" i="31" s="1"/>
  <c r="AY384" i="31" s="1"/>
  <c r="AZ384" i="31" s="1"/>
  <c r="BA384" i="31" s="1"/>
  <c r="BB384" i="31" s="1"/>
  <c r="BC384" i="31" s="1"/>
  <c r="BD384" i="31" s="1"/>
  <c r="BE384" i="31" s="1"/>
  <c r="BF384" i="31" s="1"/>
  <c r="BG384" i="31" s="1"/>
  <c r="BH384" i="31" s="1"/>
  <c r="BI384" i="31" s="1"/>
  <c r="BJ384" i="31" s="1"/>
  <c r="BK384" i="31" s="1"/>
  <c r="BL384" i="31" s="1"/>
  <c r="BM384" i="31" s="1"/>
  <c r="BN384" i="31" s="1"/>
  <c r="BO384" i="31" s="1"/>
  <c r="BP384" i="31" s="1"/>
  <c r="BQ384" i="31" s="1"/>
  <c r="BR384" i="31" s="1"/>
  <c r="BS384" i="31" s="1"/>
  <c r="BT384" i="31" s="1"/>
  <c r="BU384" i="31" s="1"/>
  <c r="BV384" i="31" s="1"/>
  <c r="BW384" i="31" s="1"/>
  <c r="BX384" i="31" s="1"/>
  <c r="BY384" i="31" s="1"/>
  <c r="BZ384" i="31" s="1"/>
  <c r="CA384" i="31" s="1"/>
  <c r="CB384" i="31" s="1"/>
  <c r="CC384" i="31" s="1"/>
  <c r="CD384" i="31" s="1"/>
  <c r="CE384" i="31" s="1"/>
  <c r="CF384" i="31" s="1"/>
  <c r="CG384" i="31" s="1"/>
  <c r="CH384" i="31" s="1"/>
  <c r="CI384" i="31" s="1"/>
  <c r="CJ384" i="31" s="1"/>
  <c r="CK384" i="31" s="1"/>
  <c r="CL384" i="31" s="1"/>
  <c r="CM384" i="31" s="1"/>
  <c r="CN384" i="31" s="1"/>
  <c r="CO384" i="31" s="1"/>
  <c r="CP384" i="31" s="1"/>
  <c r="CQ384" i="31" s="1"/>
  <c r="CR384" i="31" s="1"/>
  <c r="CS384" i="31" s="1"/>
  <c r="CT384" i="31" s="1"/>
  <c r="CU384" i="31" s="1"/>
  <c r="CV384" i="31" s="1"/>
  <c r="CW384" i="31" s="1"/>
  <c r="CX384" i="31" s="1"/>
  <c r="CY384" i="31" s="1"/>
  <c r="CZ384" i="31" s="1"/>
  <c r="DA384" i="31" s="1"/>
  <c r="DB384" i="31" s="1"/>
  <c r="DC384" i="31" s="1"/>
  <c r="DD384" i="31" s="1"/>
  <c r="DE384" i="31" s="1"/>
  <c r="DF384" i="31" s="1"/>
  <c r="DG384" i="31" s="1"/>
  <c r="DH384" i="31" s="1"/>
  <c r="DI384" i="31" s="1"/>
  <c r="DJ384" i="31" s="1"/>
  <c r="DK384" i="31" s="1"/>
  <c r="DL384" i="31" s="1"/>
  <c r="DM384" i="31" s="1"/>
  <c r="DN384" i="31" s="1"/>
  <c r="DO384" i="31" s="1"/>
  <c r="DP384" i="31" s="1"/>
  <c r="DQ384" i="31" s="1"/>
  <c r="DR384" i="31" s="1"/>
  <c r="DS384" i="31" s="1"/>
  <c r="DT384" i="31" s="1"/>
  <c r="DU384" i="31" s="1"/>
  <c r="DV384" i="31" s="1"/>
  <c r="DW384" i="31" s="1"/>
  <c r="DX384" i="31" s="1"/>
  <c r="DY384" i="31" s="1"/>
  <c r="DZ384" i="31" s="1"/>
  <c r="EA384" i="31" s="1"/>
  <c r="EB384" i="31" s="1"/>
  <c r="EC384" i="31" s="1"/>
  <c r="ED384" i="31" s="1"/>
  <c r="EE384" i="31" s="1"/>
  <c r="EF384" i="31" s="1"/>
  <c r="EG384" i="31" s="1"/>
  <c r="EH384" i="31" s="1"/>
  <c r="EI384" i="31" s="1"/>
  <c r="EJ384" i="31" s="1"/>
  <c r="EK384" i="31" s="1"/>
  <c r="EL384" i="31" s="1"/>
  <c r="EM384" i="31" s="1"/>
  <c r="EN384" i="31" s="1"/>
  <c r="EO384" i="31" s="1"/>
  <c r="EP384" i="31" s="1"/>
  <c r="EQ384" i="31" s="1"/>
  <c r="ER384" i="31" s="1"/>
  <c r="ES384" i="31" s="1"/>
  <c r="ET384" i="31" s="1"/>
  <c r="EU384" i="31" s="1"/>
  <c r="EV384" i="31" s="1"/>
  <c r="EW384" i="31" s="1"/>
  <c r="EX384" i="31" s="1"/>
  <c r="EY384" i="31" s="1"/>
  <c r="EZ384" i="31" s="1"/>
  <c r="FA384" i="31" s="1"/>
  <c r="FB384" i="31" s="1"/>
  <c r="FC384" i="31" s="1"/>
  <c r="FD384" i="31" s="1"/>
  <c r="FE384" i="31" s="1"/>
  <c r="FF384" i="31" s="1"/>
  <c r="FG384" i="31" s="1"/>
  <c r="FH384" i="31" s="1"/>
  <c r="FI384" i="31" s="1"/>
  <c r="FJ384" i="31" s="1"/>
  <c r="FK384" i="31" s="1"/>
  <c r="FL384" i="31" s="1"/>
  <c r="FM384" i="31" s="1"/>
  <c r="FN384" i="31" s="1"/>
  <c r="FO384" i="31" s="1"/>
  <c r="FP384" i="31" s="1"/>
  <c r="FQ384" i="31" s="1"/>
  <c r="FR384" i="31" s="1"/>
  <c r="FS384" i="31" s="1"/>
  <c r="FT384" i="31" s="1"/>
  <c r="FU384" i="31" s="1"/>
  <c r="FV384" i="31" s="1"/>
  <c r="FW384" i="31" s="1"/>
  <c r="FX384" i="31" s="1"/>
  <c r="FY384" i="31" s="1"/>
  <c r="FZ384" i="31" s="1"/>
  <c r="GA384" i="31" s="1"/>
  <c r="GB384" i="31" s="1"/>
  <c r="GC384" i="31" s="1"/>
  <c r="GD384" i="31" s="1"/>
  <c r="GE384" i="31" s="1"/>
  <c r="GF384" i="31" s="1"/>
  <c r="GG384" i="31" s="1"/>
  <c r="GH384" i="31" s="1"/>
  <c r="GI384" i="31" s="1"/>
  <c r="GJ384" i="31" s="1"/>
  <c r="GK384" i="31" s="1"/>
  <c r="GL384" i="31" s="1"/>
  <c r="GM384" i="31" s="1"/>
  <c r="GN384" i="31" s="1"/>
  <c r="GO384" i="31" s="1"/>
  <c r="GP384" i="31" s="1"/>
  <c r="GQ384" i="31" s="1"/>
  <c r="GR384" i="31" s="1"/>
  <c r="AE385" i="31"/>
  <c r="AF385" i="31" s="1"/>
  <c r="AG385" i="31" s="1"/>
  <c r="AH385" i="31" s="1"/>
  <c r="AI385" i="31" s="1"/>
  <c r="AJ385" i="31" s="1"/>
  <c r="AK385" i="31" s="1"/>
  <c r="AL385" i="31" s="1"/>
  <c r="AM385" i="31" s="1"/>
  <c r="AN385" i="31" s="1"/>
  <c r="AO385" i="31" s="1"/>
  <c r="AP385" i="31" s="1"/>
  <c r="AQ385" i="31" s="1"/>
  <c r="AR385" i="31" s="1"/>
  <c r="AS385" i="31" s="1"/>
  <c r="AT385" i="31" s="1"/>
  <c r="AU385" i="31" s="1"/>
  <c r="AV385" i="31" s="1"/>
  <c r="AW385" i="31" s="1"/>
  <c r="AX385" i="31" s="1"/>
  <c r="AY385" i="31" s="1"/>
  <c r="AZ385" i="31" s="1"/>
  <c r="BA385" i="31" s="1"/>
  <c r="BB385" i="31" s="1"/>
  <c r="BC385" i="31" s="1"/>
  <c r="BD385" i="31" s="1"/>
  <c r="BE385" i="31" s="1"/>
  <c r="BF385" i="31" s="1"/>
  <c r="BG385" i="31" s="1"/>
  <c r="BH385" i="31" s="1"/>
  <c r="BI385" i="31" s="1"/>
  <c r="BJ385" i="31" s="1"/>
  <c r="BK385" i="31" s="1"/>
  <c r="BL385" i="31" s="1"/>
  <c r="BM385" i="31" s="1"/>
  <c r="BN385" i="31" s="1"/>
  <c r="BO385" i="31" s="1"/>
  <c r="BP385" i="31" s="1"/>
  <c r="BQ385" i="31" s="1"/>
  <c r="BR385" i="31" s="1"/>
  <c r="BS385" i="31" s="1"/>
  <c r="BT385" i="31" s="1"/>
  <c r="BU385" i="31" s="1"/>
  <c r="BV385" i="31" s="1"/>
  <c r="BW385" i="31" s="1"/>
  <c r="BX385" i="31" s="1"/>
  <c r="BY385" i="31" s="1"/>
  <c r="BZ385" i="31" s="1"/>
  <c r="CA385" i="31" s="1"/>
  <c r="CB385" i="31" s="1"/>
  <c r="CC385" i="31" s="1"/>
  <c r="CD385" i="31" s="1"/>
  <c r="CE385" i="31" s="1"/>
  <c r="CF385" i="31" s="1"/>
  <c r="CG385" i="31" s="1"/>
  <c r="CH385" i="31" s="1"/>
  <c r="CI385" i="31" s="1"/>
  <c r="CJ385" i="31" s="1"/>
  <c r="CK385" i="31" s="1"/>
  <c r="CL385" i="31" s="1"/>
  <c r="CM385" i="31" s="1"/>
  <c r="CN385" i="31" s="1"/>
  <c r="CO385" i="31" s="1"/>
  <c r="CP385" i="31" s="1"/>
  <c r="CQ385" i="31" s="1"/>
  <c r="CR385" i="31" s="1"/>
  <c r="CS385" i="31" s="1"/>
  <c r="CT385" i="31" s="1"/>
  <c r="CU385" i="31" s="1"/>
  <c r="CV385" i="31" s="1"/>
  <c r="CW385" i="31" s="1"/>
  <c r="CX385" i="31" s="1"/>
  <c r="CY385" i="31" s="1"/>
  <c r="CZ385" i="31" s="1"/>
  <c r="DA385" i="31" s="1"/>
  <c r="DB385" i="31" s="1"/>
  <c r="DC385" i="31" s="1"/>
  <c r="DD385" i="31" s="1"/>
  <c r="DE385" i="31" s="1"/>
  <c r="DF385" i="31" s="1"/>
  <c r="DG385" i="31" s="1"/>
  <c r="DH385" i="31" s="1"/>
  <c r="DI385" i="31" s="1"/>
  <c r="DJ385" i="31" s="1"/>
  <c r="DK385" i="31" s="1"/>
  <c r="DL385" i="31" s="1"/>
  <c r="DM385" i="31" s="1"/>
  <c r="DN385" i="31" s="1"/>
  <c r="DO385" i="31" s="1"/>
  <c r="DP385" i="31" s="1"/>
  <c r="DQ385" i="31" s="1"/>
  <c r="DR385" i="31" s="1"/>
  <c r="DS385" i="31" s="1"/>
  <c r="DT385" i="31" s="1"/>
  <c r="DU385" i="31" s="1"/>
  <c r="DV385" i="31" s="1"/>
  <c r="DW385" i="31" s="1"/>
  <c r="DX385" i="31" s="1"/>
  <c r="DY385" i="31" s="1"/>
  <c r="DZ385" i="31" s="1"/>
  <c r="EA385" i="31" s="1"/>
  <c r="EB385" i="31" s="1"/>
  <c r="EC385" i="31" s="1"/>
  <c r="ED385" i="31" s="1"/>
  <c r="EE385" i="31" s="1"/>
  <c r="EF385" i="31" s="1"/>
  <c r="EG385" i="31" s="1"/>
  <c r="EH385" i="31" s="1"/>
  <c r="EI385" i="31" s="1"/>
  <c r="EJ385" i="31" s="1"/>
  <c r="EK385" i="31" s="1"/>
  <c r="EL385" i="31" s="1"/>
  <c r="EM385" i="31" s="1"/>
  <c r="EN385" i="31" s="1"/>
  <c r="EO385" i="31" s="1"/>
  <c r="EP385" i="31" s="1"/>
  <c r="EQ385" i="31" s="1"/>
  <c r="ER385" i="31" s="1"/>
  <c r="ES385" i="31" s="1"/>
  <c r="ET385" i="31" s="1"/>
  <c r="EU385" i="31" s="1"/>
  <c r="EV385" i="31" s="1"/>
  <c r="EW385" i="31" s="1"/>
  <c r="EX385" i="31" s="1"/>
  <c r="EY385" i="31" s="1"/>
  <c r="EZ385" i="31" s="1"/>
  <c r="FA385" i="31" s="1"/>
  <c r="FB385" i="31" s="1"/>
  <c r="FC385" i="31" s="1"/>
  <c r="FD385" i="31" s="1"/>
  <c r="FE385" i="31" s="1"/>
  <c r="FF385" i="31" s="1"/>
  <c r="FG385" i="31" s="1"/>
  <c r="FH385" i="31" s="1"/>
  <c r="FI385" i="31" s="1"/>
  <c r="FJ385" i="31" s="1"/>
  <c r="FK385" i="31" s="1"/>
  <c r="FL385" i="31" s="1"/>
  <c r="FM385" i="31" s="1"/>
  <c r="FN385" i="31" s="1"/>
  <c r="FO385" i="31" s="1"/>
  <c r="FP385" i="31" s="1"/>
  <c r="FQ385" i="31" s="1"/>
  <c r="FR385" i="31" s="1"/>
  <c r="FS385" i="31" s="1"/>
  <c r="FT385" i="31" s="1"/>
  <c r="FU385" i="31" s="1"/>
  <c r="FV385" i="31" s="1"/>
  <c r="FW385" i="31" s="1"/>
  <c r="FX385" i="31" s="1"/>
  <c r="FY385" i="31" s="1"/>
  <c r="FZ385" i="31" s="1"/>
  <c r="GA385" i="31" s="1"/>
  <c r="GB385" i="31" s="1"/>
  <c r="GC385" i="31" s="1"/>
  <c r="GD385" i="31" s="1"/>
  <c r="GE385" i="31" s="1"/>
  <c r="GF385" i="31" s="1"/>
  <c r="GG385" i="31" s="1"/>
  <c r="GH385" i="31" s="1"/>
  <c r="GI385" i="31" s="1"/>
  <c r="GJ385" i="31" s="1"/>
  <c r="GK385" i="31" s="1"/>
  <c r="GL385" i="31" s="1"/>
  <c r="GM385" i="31" s="1"/>
  <c r="GN385" i="31" s="1"/>
  <c r="GO385" i="31" s="1"/>
  <c r="GP385" i="31" s="1"/>
  <c r="GQ385" i="31" s="1"/>
  <c r="GR385" i="31" s="1"/>
  <c r="AE309" i="31"/>
  <c r="AF309" i="31" s="1"/>
  <c r="AG309" i="31" s="1"/>
  <c r="AH309" i="31" s="1"/>
  <c r="AI309" i="31" s="1"/>
  <c r="AJ309" i="31" s="1"/>
  <c r="AK309" i="31" s="1"/>
  <c r="AL309" i="31" s="1"/>
  <c r="AM309" i="31" s="1"/>
  <c r="AN309" i="31" s="1"/>
  <c r="AO309" i="31" s="1"/>
  <c r="AP309" i="31" s="1"/>
  <c r="AQ309" i="31" s="1"/>
  <c r="AR309" i="31" s="1"/>
  <c r="AS309" i="31" s="1"/>
  <c r="AT309" i="31" s="1"/>
  <c r="AU309" i="31" s="1"/>
  <c r="AV309" i="31" s="1"/>
  <c r="AW309" i="31" s="1"/>
  <c r="AX309" i="31" s="1"/>
  <c r="AY309" i="31" s="1"/>
  <c r="AZ309" i="31" s="1"/>
  <c r="BA309" i="31" s="1"/>
  <c r="BB309" i="31" s="1"/>
  <c r="BC309" i="31" s="1"/>
  <c r="BD309" i="31" s="1"/>
  <c r="BE309" i="31" s="1"/>
  <c r="BF309" i="31" s="1"/>
  <c r="BG309" i="31" s="1"/>
  <c r="BH309" i="31" s="1"/>
  <c r="BI309" i="31" s="1"/>
  <c r="BJ309" i="31" s="1"/>
  <c r="BK309" i="31" s="1"/>
  <c r="BL309" i="31" s="1"/>
  <c r="BM309" i="31" s="1"/>
  <c r="BN309" i="31" s="1"/>
  <c r="BO309" i="31" s="1"/>
  <c r="BP309" i="31" s="1"/>
  <c r="BQ309" i="31" s="1"/>
  <c r="BR309" i="31" s="1"/>
  <c r="BS309" i="31" s="1"/>
  <c r="BT309" i="31" s="1"/>
  <c r="BU309" i="31" s="1"/>
  <c r="BV309" i="31" s="1"/>
  <c r="BW309" i="31" s="1"/>
  <c r="BX309" i="31" s="1"/>
  <c r="BY309" i="31" s="1"/>
  <c r="BZ309" i="31" s="1"/>
  <c r="CA309" i="31" s="1"/>
  <c r="CB309" i="31" s="1"/>
  <c r="CC309" i="31" s="1"/>
  <c r="CD309" i="31" s="1"/>
  <c r="CE309" i="31" s="1"/>
  <c r="CF309" i="31" s="1"/>
  <c r="CG309" i="31" s="1"/>
  <c r="CH309" i="31" s="1"/>
  <c r="CI309" i="31" s="1"/>
  <c r="CJ309" i="31" s="1"/>
  <c r="CK309" i="31" s="1"/>
  <c r="CL309" i="31" s="1"/>
  <c r="CM309" i="31" s="1"/>
  <c r="CN309" i="31" s="1"/>
  <c r="CO309" i="31" s="1"/>
  <c r="CP309" i="31" s="1"/>
  <c r="CQ309" i="31" s="1"/>
  <c r="CR309" i="31" s="1"/>
  <c r="CS309" i="31" s="1"/>
  <c r="CT309" i="31" s="1"/>
  <c r="CU309" i="31" s="1"/>
  <c r="CV309" i="31" s="1"/>
  <c r="CW309" i="31" s="1"/>
  <c r="CX309" i="31" s="1"/>
  <c r="CY309" i="31" s="1"/>
  <c r="CZ309" i="31" s="1"/>
  <c r="DA309" i="31" s="1"/>
  <c r="DB309" i="31" s="1"/>
  <c r="DD309" i="31" s="1"/>
  <c r="DE309" i="31" s="1"/>
  <c r="DF309" i="31" s="1"/>
  <c r="DG309" i="31" s="1"/>
  <c r="DH309" i="31" s="1"/>
  <c r="DI309" i="31" s="1"/>
  <c r="DJ309" i="31" s="1"/>
  <c r="DK309" i="31" s="1"/>
  <c r="DL309" i="31" s="1"/>
  <c r="DM309" i="31" s="1"/>
  <c r="DN309" i="31" s="1"/>
  <c r="DO309" i="31" s="1"/>
  <c r="DP309" i="31" s="1"/>
  <c r="DQ309" i="31" s="1"/>
  <c r="DR309" i="31" s="1"/>
  <c r="DS309" i="31" s="1"/>
  <c r="DT309" i="31" s="1"/>
  <c r="DU309" i="31" s="1"/>
  <c r="DV309" i="31" s="1"/>
  <c r="DW309" i="31" s="1"/>
  <c r="DX309" i="31" s="1"/>
  <c r="DY309" i="31" s="1"/>
  <c r="DZ309" i="31" s="1"/>
  <c r="EA309" i="31" s="1"/>
  <c r="EB309" i="31" s="1"/>
  <c r="EC309" i="31" s="1"/>
  <c r="ED309" i="31" s="1"/>
  <c r="EE309" i="31" s="1"/>
  <c r="EF309" i="31" s="1"/>
  <c r="EG309" i="31" s="1"/>
  <c r="EH309" i="31" s="1"/>
  <c r="EI309" i="31" s="1"/>
  <c r="EJ309" i="31" s="1"/>
  <c r="EK309" i="31" s="1"/>
  <c r="EL309" i="31" s="1"/>
  <c r="EM309" i="31" s="1"/>
  <c r="EN309" i="31" s="1"/>
  <c r="EO309" i="31" s="1"/>
  <c r="EP309" i="31" s="1"/>
  <c r="EQ309" i="31" s="1"/>
  <c r="ER309" i="31" s="1"/>
  <c r="ES309" i="31" s="1"/>
  <c r="ET309" i="31" s="1"/>
  <c r="EU309" i="31" s="1"/>
  <c r="EV309" i="31" s="1"/>
  <c r="EW309" i="31" s="1"/>
  <c r="EX309" i="31" s="1"/>
  <c r="EY309" i="31" s="1"/>
  <c r="EZ309" i="31" s="1"/>
  <c r="FA309" i="31" s="1"/>
  <c r="FB309" i="31" s="1"/>
  <c r="FC309" i="31" s="1"/>
  <c r="FD309" i="31" s="1"/>
  <c r="FE309" i="31" s="1"/>
  <c r="FF309" i="31" s="1"/>
  <c r="FG309" i="31" s="1"/>
  <c r="FH309" i="31" s="1"/>
  <c r="FI309" i="31" s="1"/>
  <c r="FJ309" i="31" s="1"/>
  <c r="GN336" i="31" l="1"/>
  <c r="GO336" i="31" s="1"/>
  <c r="GP336" i="31" s="1"/>
  <c r="GQ336" i="31" s="1"/>
  <c r="GR336" i="31" s="1"/>
  <c r="GM336" i="31"/>
  <c r="GN335" i="31"/>
  <c r="GO335" i="31" s="1"/>
  <c r="GP335" i="31" s="1"/>
  <c r="GQ335" i="31" s="1"/>
  <c r="GR335" i="31" s="1"/>
  <c r="GM335" i="31"/>
  <c r="FZ327" i="31"/>
  <c r="GA327" i="31" s="1"/>
  <c r="GB327" i="31" s="1"/>
  <c r="GC327" i="31" s="1"/>
  <c r="GD327" i="31" s="1"/>
  <c r="GE327" i="31" s="1"/>
  <c r="GF327" i="31" s="1"/>
  <c r="GG327" i="31" s="1"/>
  <c r="GH327" i="31" s="1"/>
  <c r="GI327" i="31" s="1"/>
  <c r="GJ327" i="31" s="1"/>
  <c r="GK327" i="31" s="1"/>
  <c r="GL327" i="31" s="1"/>
  <c r="GM327" i="31" s="1"/>
  <c r="GN327" i="31" s="1"/>
  <c r="GO327" i="31" s="1"/>
  <c r="GP327" i="31" s="1"/>
  <c r="GQ327" i="31" s="1"/>
  <c r="GR327" i="31" s="1"/>
  <c r="FY327" i="31"/>
  <c r="FT317" i="31"/>
  <c r="FU317" i="31" s="1"/>
  <c r="FV317" i="31" s="1"/>
  <c r="FW317" i="31" s="1"/>
  <c r="FX317" i="31" s="1"/>
  <c r="FY317" i="31" s="1"/>
  <c r="FZ317" i="31" s="1"/>
  <c r="GA317" i="31" s="1"/>
  <c r="GB317" i="31" s="1"/>
  <c r="GC317" i="31" s="1"/>
  <c r="GD317" i="31" s="1"/>
  <c r="GE317" i="31" s="1"/>
  <c r="GF317" i="31" s="1"/>
  <c r="GG317" i="31" s="1"/>
  <c r="GH317" i="31" s="1"/>
  <c r="GI317" i="31" s="1"/>
  <c r="GJ317" i="31" s="1"/>
  <c r="GK317" i="31" s="1"/>
  <c r="GL317" i="31" s="1"/>
  <c r="GM317" i="31" s="1"/>
  <c r="GN317" i="31" s="1"/>
  <c r="GO317" i="31" s="1"/>
  <c r="GP317" i="31" s="1"/>
  <c r="GQ317" i="31" s="1"/>
  <c r="GR317" i="31" s="1"/>
  <c r="FS317" i="31"/>
  <c r="FL309" i="31"/>
  <c r="FM309" i="31" s="1"/>
  <c r="FN309" i="31" s="1"/>
  <c r="FO309" i="31" s="1"/>
  <c r="FP309" i="31" s="1"/>
  <c r="FQ309" i="31" s="1"/>
  <c r="FR309" i="31" s="1"/>
  <c r="FS309" i="31" s="1"/>
  <c r="FT309" i="31" s="1"/>
  <c r="FU309" i="31" s="1"/>
  <c r="FV309" i="31" s="1"/>
  <c r="FW309" i="31" s="1"/>
  <c r="FX309" i="31" s="1"/>
  <c r="FY309" i="31" s="1"/>
  <c r="FZ309" i="31" s="1"/>
  <c r="GA309" i="31" s="1"/>
  <c r="GB309" i="31" s="1"/>
  <c r="GC309" i="31" s="1"/>
  <c r="GD309" i="31" s="1"/>
  <c r="GE309" i="31" s="1"/>
  <c r="GF309" i="31" s="1"/>
  <c r="GG309" i="31" s="1"/>
  <c r="GH309" i="31" s="1"/>
  <c r="GI309" i="31" s="1"/>
  <c r="GJ309" i="31" s="1"/>
  <c r="GK309" i="31" s="1"/>
  <c r="GL309" i="31" s="1"/>
  <c r="GM309" i="31" s="1"/>
  <c r="GN309" i="31" s="1"/>
  <c r="GO309" i="31" s="1"/>
  <c r="GP309" i="31" s="1"/>
  <c r="GQ309" i="31" s="1"/>
  <c r="GR309" i="31" s="1"/>
  <c r="FK309" i="31"/>
  <c r="P59" i="10"/>
  <c r="Y149" i="35"/>
  <c r="BR91" i="31" l="1"/>
  <c r="BS91" i="31"/>
  <c r="BT91" i="31"/>
  <c r="BU91" i="31"/>
  <c r="BV91" i="31"/>
  <c r="BW91" i="31"/>
  <c r="BX91" i="31"/>
  <c r="BY91" i="31"/>
  <c r="BZ91" i="31"/>
  <c r="CA91" i="31"/>
  <c r="CB91" i="31"/>
  <c r="BQ91" i="31"/>
  <c r="BG91" i="31"/>
  <c r="BG90" i="31"/>
  <c r="BH90" i="31"/>
  <c r="BI90" i="31"/>
  <c r="BJ90" i="31"/>
  <c r="BK90" i="31"/>
  <c r="BL90" i="31"/>
  <c r="BM90" i="31"/>
  <c r="BN90" i="31"/>
  <c r="BO90" i="31"/>
  <c r="AU90" i="31"/>
  <c r="AV90" i="31"/>
  <c r="AW90" i="31"/>
  <c r="AX90" i="31"/>
  <c r="AY90" i="31"/>
  <c r="AZ90" i="31"/>
  <c r="BA90" i="31"/>
  <c r="BB90" i="31"/>
  <c r="BC90" i="31"/>
  <c r="BD90" i="31"/>
  <c r="BP90" i="31"/>
  <c r="BS90" i="31"/>
  <c r="BT90" i="31"/>
  <c r="BU90" i="31"/>
  <c r="BV90" i="31"/>
  <c r="BW90" i="31"/>
  <c r="BX90" i="31"/>
  <c r="BY90" i="31"/>
  <c r="BZ90" i="31"/>
  <c r="CA90" i="31"/>
  <c r="CB90" i="31"/>
  <c r="BR90" i="31"/>
  <c r="BQ90" i="31"/>
  <c r="BE90" i="31"/>
  <c r="BF90" i="31"/>
  <c r="AT90" i="31"/>
  <c r="AS90" i="31"/>
  <c r="AS91" i="31"/>
  <c r="AT184" i="31"/>
  <c r="AU184" i="31"/>
  <c r="AV184" i="31"/>
  <c r="AW184" i="31"/>
  <c r="AX184" i="31"/>
  <c r="AY184" i="31"/>
  <c r="AZ184" i="31"/>
  <c r="CQ184" i="31"/>
  <c r="CR184" i="31"/>
  <c r="CS184" i="31"/>
  <c r="CT184" i="31"/>
  <c r="CU184" i="31"/>
  <c r="CV184" i="31"/>
  <c r="CW184" i="31"/>
  <c r="CX184" i="31"/>
  <c r="CY184" i="31"/>
  <c r="CZ184" i="31"/>
  <c r="DA184" i="31"/>
  <c r="DB184" i="31"/>
  <c r="DC184" i="31"/>
  <c r="DD184" i="31"/>
  <c r="DE184" i="31"/>
  <c r="DF184" i="31"/>
  <c r="DG184" i="31"/>
  <c r="DH184" i="31"/>
  <c r="DI184" i="31"/>
  <c r="DJ184" i="31"/>
  <c r="DK184" i="31"/>
  <c r="DL184" i="31"/>
  <c r="DM184" i="31"/>
  <c r="DN184" i="31"/>
  <c r="DO184" i="31"/>
  <c r="DP184" i="31"/>
  <c r="DQ184" i="31"/>
  <c r="DR184" i="31"/>
  <c r="DS184" i="31"/>
  <c r="DT184" i="31"/>
  <c r="DU184" i="31"/>
  <c r="DV184" i="31"/>
  <c r="DW184" i="31"/>
  <c r="DX184" i="31"/>
  <c r="DY184" i="31"/>
  <c r="DZ184" i="31"/>
  <c r="EA184" i="31"/>
  <c r="EB184" i="31"/>
  <c r="EC184" i="31"/>
  <c r="ED184" i="31"/>
  <c r="EE184" i="31"/>
  <c r="EF184" i="31"/>
  <c r="EG184" i="31"/>
  <c r="EH184" i="31"/>
  <c r="EI184" i="31"/>
  <c r="EJ184" i="31"/>
  <c r="EK184" i="31"/>
  <c r="EL184" i="31"/>
  <c r="EM184" i="31"/>
  <c r="EN184" i="31"/>
  <c r="EO184" i="31"/>
  <c r="EP184" i="31"/>
  <c r="EQ184" i="31"/>
  <c r="ER184" i="31"/>
  <c r="ES184" i="31"/>
  <c r="ET184" i="31"/>
  <c r="EU184" i="31"/>
  <c r="EV184" i="31"/>
  <c r="EW184" i="31"/>
  <c r="EX184" i="31"/>
  <c r="EY184" i="31"/>
  <c r="EZ184" i="31"/>
  <c r="FA184" i="31"/>
  <c r="FB184" i="31"/>
  <c r="FC184" i="31"/>
  <c r="FD184" i="31"/>
  <c r="FE184" i="31"/>
  <c r="FF184" i="31"/>
  <c r="FG184" i="31"/>
  <c r="FH184" i="31"/>
  <c r="FI184" i="31"/>
  <c r="FJ184" i="31"/>
  <c r="FK184" i="31"/>
  <c r="FL184" i="31"/>
  <c r="FM184" i="31"/>
  <c r="FN184" i="31"/>
  <c r="FO184" i="31"/>
  <c r="FP184" i="31"/>
  <c r="FQ184" i="31"/>
  <c r="FR184" i="31"/>
  <c r="FS184" i="31"/>
  <c r="FT184" i="31"/>
  <c r="FU184" i="31"/>
  <c r="FV184" i="31"/>
  <c r="FW184" i="31"/>
  <c r="FX184" i="31"/>
  <c r="FY184" i="31"/>
  <c r="FZ184" i="31"/>
  <c r="GA184" i="31"/>
  <c r="GB184" i="31"/>
  <c r="GC184" i="31"/>
  <c r="GD184" i="31"/>
  <c r="GE184" i="31"/>
  <c r="GF184" i="31"/>
  <c r="GG184" i="31"/>
  <c r="GH184" i="31"/>
  <c r="GI184" i="31"/>
  <c r="GJ184" i="31"/>
  <c r="GK184" i="31"/>
  <c r="GL184" i="31"/>
  <c r="GM184" i="31"/>
  <c r="GN184" i="31"/>
  <c r="GO184" i="31"/>
  <c r="GP184" i="31"/>
  <c r="GQ184" i="31"/>
  <c r="AT185" i="31"/>
  <c r="AU185" i="31"/>
  <c r="AV185" i="31"/>
  <c r="AZ185" i="31"/>
  <c r="BA185" i="31"/>
  <c r="BI185" i="31"/>
  <c r="BJ185" i="31"/>
  <c r="BK185" i="31"/>
  <c r="BL185" i="31"/>
  <c r="BM185" i="31"/>
  <c r="BN185" i="31"/>
  <c r="BO185" i="31"/>
  <c r="BP185" i="31"/>
  <c r="BQ185" i="31"/>
  <c r="BR185" i="31"/>
  <c r="BS185" i="31"/>
  <c r="BT185" i="31"/>
  <c r="BU185" i="31"/>
  <c r="DE185" i="31"/>
  <c r="DF185" i="31"/>
  <c r="DG185" i="31"/>
  <c r="DH185" i="31"/>
  <c r="DI185" i="31"/>
  <c r="DJ185" i="31"/>
  <c r="DK185" i="31"/>
  <c r="DL185" i="31"/>
  <c r="DM185" i="31"/>
  <c r="DN185" i="31"/>
  <c r="DO185" i="31"/>
  <c r="DP185" i="31"/>
  <c r="DQ185" i="31"/>
  <c r="DR185" i="31"/>
  <c r="DS185" i="31"/>
  <c r="DT185" i="31"/>
  <c r="DU185" i="31"/>
  <c r="DV185" i="31"/>
  <c r="DW185" i="31"/>
  <c r="DX185" i="31"/>
  <c r="DY185" i="31"/>
  <c r="DZ185" i="31"/>
  <c r="EA185" i="31"/>
  <c r="EB185" i="31"/>
  <c r="EC185" i="31"/>
  <c r="ED185" i="31"/>
  <c r="EE185" i="31"/>
  <c r="EF185" i="31"/>
  <c r="EG185" i="31"/>
  <c r="EH185" i="31"/>
  <c r="EI185" i="31"/>
  <c r="EJ185" i="31"/>
  <c r="EK185" i="31"/>
  <c r="EL185" i="31"/>
  <c r="EM185" i="31"/>
  <c r="EN185" i="31"/>
  <c r="EO185" i="31"/>
  <c r="EP185" i="31"/>
  <c r="EQ185" i="31"/>
  <c r="ER185" i="31"/>
  <c r="ES185" i="31"/>
  <c r="ET185" i="31"/>
  <c r="EU185" i="31"/>
  <c r="EV185" i="31"/>
  <c r="EW185" i="31"/>
  <c r="EX185" i="31"/>
  <c r="EY185" i="31"/>
  <c r="EZ185" i="31"/>
  <c r="FA185" i="31"/>
  <c r="FB185" i="31"/>
  <c r="FC185" i="31"/>
  <c r="FD185" i="31"/>
  <c r="FE185" i="31"/>
  <c r="FF185" i="31"/>
  <c r="FG185" i="31"/>
  <c r="FH185" i="31"/>
  <c r="FI185" i="31"/>
  <c r="FJ185" i="31"/>
  <c r="FK185" i="31"/>
  <c r="FL185" i="31"/>
  <c r="FM185" i="31"/>
  <c r="FN185" i="31"/>
  <c r="FO185" i="31"/>
  <c r="FP185" i="31"/>
  <c r="FQ185" i="31"/>
  <c r="FR185" i="31"/>
  <c r="FS185" i="31"/>
  <c r="FT185" i="31"/>
  <c r="FU185" i="31"/>
  <c r="FV185" i="31"/>
  <c r="FW185" i="31"/>
  <c r="FX185" i="31"/>
  <c r="FY185" i="31"/>
  <c r="FZ185" i="31"/>
  <c r="GA185" i="31"/>
  <c r="GB185" i="31"/>
  <c r="GC185" i="31"/>
  <c r="GD185" i="31"/>
  <c r="GE185" i="31"/>
  <c r="GF185" i="31"/>
  <c r="GG185" i="31"/>
  <c r="GH185" i="31"/>
  <c r="GI185" i="31"/>
  <c r="GJ185" i="31"/>
  <c r="GK185" i="31"/>
  <c r="GL185" i="31"/>
  <c r="GM185" i="31"/>
  <c r="GN185" i="31"/>
  <c r="GO185" i="31"/>
  <c r="GP185" i="31"/>
  <c r="GQ185" i="31"/>
  <c r="GR185" i="31"/>
  <c r="BC186" i="31"/>
  <c r="BD186" i="31"/>
  <c r="BE186" i="31"/>
  <c r="CO186" i="31"/>
  <c r="CP186" i="31"/>
  <c r="CQ186" i="31"/>
  <c r="CR186" i="31"/>
  <c r="CS186" i="31"/>
  <c r="CT186" i="31"/>
  <c r="DK186" i="31"/>
  <c r="DL186" i="31"/>
  <c r="DM186" i="31"/>
  <c r="DN186" i="31"/>
  <c r="DO186" i="31"/>
  <c r="DP186" i="31"/>
  <c r="DQ186" i="31"/>
  <c r="DR186" i="31"/>
  <c r="DS186" i="31"/>
  <c r="DT186" i="31"/>
  <c r="DU186" i="31"/>
  <c r="DV186" i="31"/>
  <c r="DW186" i="31"/>
  <c r="DX186" i="31"/>
  <c r="DY186" i="31"/>
  <c r="DZ186" i="31"/>
  <c r="EA186" i="31"/>
  <c r="EB186" i="31"/>
  <c r="EC186" i="31"/>
  <c r="ED186" i="31"/>
  <c r="EE186" i="31"/>
  <c r="EF186" i="31"/>
  <c r="EG186" i="31"/>
  <c r="EH186" i="31"/>
  <c r="EI186" i="31"/>
  <c r="EJ186" i="31"/>
  <c r="EK186" i="31"/>
  <c r="EL186" i="31"/>
  <c r="EM186" i="31"/>
  <c r="EN186" i="31"/>
  <c r="EO186" i="31"/>
  <c r="EP186" i="31"/>
  <c r="EQ186" i="31"/>
  <c r="ER186" i="31"/>
  <c r="ES186" i="31"/>
  <c r="ET186" i="31"/>
  <c r="EU186" i="31"/>
  <c r="EV186" i="31"/>
  <c r="EW186" i="31"/>
  <c r="EX186" i="31"/>
  <c r="EY186" i="31"/>
  <c r="EZ186" i="31"/>
  <c r="FA186" i="31"/>
  <c r="FB186" i="31"/>
  <c r="FC186" i="31"/>
  <c r="FD186" i="31"/>
  <c r="FE186" i="31"/>
  <c r="FF186" i="31"/>
  <c r="FG186" i="31"/>
  <c r="FH186" i="31"/>
  <c r="FI186" i="31"/>
  <c r="FJ186" i="31"/>
  <c r="FK186" i="31"/>
  <c r="FL186" i="31"/>
  <c r="FM186" i="31"/>
  <c r="FN186" i="31"/>
  <c r="FO186" i="31"/>
  <c r="FP186" i="31"/>
  <c r="FQ186" i="31"/>
  <c r="FR186" i="31"/>
  <c r="FS186" i="31"/>
  <c r="FT186" i="31"/>
  <c r="FU186" i="31"/>
  <c r="FV186" i="31"/>
  <c r="FW186" i="31"/>
  <c r="FX186" i="31"/>
  <c r="FY186" i="31"/>
  <c r="FZ186" i="31"/>
  <c r="GA186" i="31"/>
  <c r="GB186" i="31"/>
  <c r="GC186" i="31"/>
  <c r="GD186" i="31"/>
  <c r="GE186" i="31"/>
  <c r="GF186" i="31"/>
  <c r="GG186" i="31"/>
  <c r="GH186" i="31"/>
  <c r="GI186" i="31"/>
  <c r="GJ186" i="31"/>
  <c r="GK186" i="31"/>
  <c r="GL186" i="31"/>
  <c r="GM186" i="31"/>
  <c r="GN186" i="31"/>
  <c r="GO186" i="31"/>
  <c r="GP186" i="31"/>
  <c r="GQ186" i="31"/>
  <c r="GR186" i="31"/>
  <c r="BE187" i="31"/>
  <c r="BF187" i="31"/>
  <c r="BG187" i="31"/>
  <c r="BH187" i="31"/>
  <c r="BI187" i="31"/>
  <c r="CL187" i="31"/>
  <c r="CM187" i="31"/>
  <c r="CN187" i="31"/>
  <c r="CO187" i="31"/>
  <c r="CP187" i="31"/>
  <c r="CQ187" i="31"/>
  <c r="CR187" i="31"/>
  <c r="CS187" i="31"/>
  <c r="CT187" i="31"/>
  <c r="CU187" i="31"/>
  <c r="CV187" i="31"/>
  <c r="CW187" i="31"/>
  <c r="CX187" i="31"/>
  <c r="CY187" i="31"/>
  <c r="CZ187" i="31"/>
  <c r="DA187" i="31"/>
  <c r="DB187" i="31"/>
  <c r="DC187" i="31"/>
  <c r="DD187" i="31"/>
  <c r="DE187" i="31"/>
  <c r="DF187" i="31"/>
  <c r="DG187" i="31"/>
  <c r="DH187" i="31"/>
  <c r="DI187" i="31"/>
  <c r="DJ187" i="31"/>
  <c r="EU187" i="31"/>
  <c r="EV187" i="31"/>
  <c r="EW187" i="31"/>
  <c r="EX187" i="31"/>
  <c r="EY187" i="31"/>
  <c r="EZ187" i="31"/>
  <c r="GO187" i="31"/>
  <c r="GP187" i="31"/>
  <c r="GQ187" i="31"/>
  <c r="GR187" i="31"/>
  <c r="AT188" i="31"/>
  <c r="AU188" i="31"/>
  <c r="AV188" i="31"/>
  <c r="AW188" i="31"/>
  <c r="AX188" i="31"/>
  <c r="AY188" i="31"/>
  <c r="AZ188" i="31"/>
  <c r="BA188" i="31"/>
  <c r="BB188" i="31"/>
  <c r="BC188" i="31"/>
  <c r="BD188" i="31"/>
  <c r="BE188" i="31"/>
  <c r="BF188" i="31"/>
  <c r="BG188" i="31"/>
  <c r="BH188" i="31"/>
  <c r="BI188" i="31"/>
  <c r="BJ188" i="31"/>
  <c r="BK188" i="31"/>
  <c r="BL188" i="31"/>
  <c r="BM188" i="31"/>
  <c r="BN188" i="31"/>
  <c r="BO188" i="31"/>
  <c r="BP188" i="31"/>
  <c r="BQ188" i="31"/>
  <c r="BR188" i="31"/>
  <c r="BS188" i="31"/>
  <c r="BT188" i="31"/>
  <c r="BU188" i="31"/>
  <c r="BV188" i="31"/>
  <c r="BW188" i="31"/>
  <c r="BX188" i="31"/>
  <c r="BY188" i="31"/>
  <c r="BZ188" i="31"/>
  <c r="CA188" i="31"/>
  <c r="CB188" i="31"/>
  <c r="CC188" i="31"/>
  <c r="CD188" i="31"/>
  <c r="CE188" i="31"/>
  <c r="CF188" i="31"/>
  <c r="CG188" i="31"/>
  <c r="CH188" i="31"/>
  <c r="CI188" i="31"/>
  <c r="CJ188" i="31"/>
  <c r="CK188" i="31"/>
  <c r="CL188" i="31"/>
  <c r="CM188" i="31"/>
  <c r="CN188" i="31"/>
  <c r="CO188" i="31"/>
  <c r="CP188" i="31"/>
  <c r="CQ188" i="31"/>
  <c r="CR188" i="31"/>
  <c r="CS188" i="31"/>
  <c r="CT188" i="31"/>
  <c r="CU188" i="31"/>
  <c r="CV188" i="31"/>
  <c r="CW188" i="31"/>
  <c r="CX188" i="31"/>
  <c r="CY188" i="31"/>
  <c r="CZ188" i="31"/>
  <c r="DA188" i="31"/>
  <c r="DB188" i="31"/>
  <c r="DC188" i="31"/>
  <c r="DD188" i="31"/>
  <c r="DE188" i="31"/>
  <c r="DF188" i="31"/>
  <c r="DG188" i="31"/>
  <c r="DH188" i="31"/>
  <c r="DI188" i="31"/>
  <c r="DJ188" i="31"/>
  <c r="DK188" i="31"/>
  <c r="DL188" i="31"/>
  <c r="DM188" i="31"/>
  <c r="DN188" i="31"/>
  <c r="DO188" i="31"/>
  <c r="DP188" i="31"/>
  <c r="DQ188" i="31"/>
  <c r="DR188" i="31"/>
  <c r="DS188" i="31"/>
  <c r="DT188" i="31"/>
  <c r="DU188" i="31"/>
  <c r="DV188" i="31"/>
  <c r="DW188" i="31"/>
  <c r="DX188" i="31"/>
  <c r="DY188" i="31"/>
  <c r="DZ188" i="31"/>
  <c r="EA188" i="31"/>
  <c r="EB188" i="31"/>
  <c r="EC188" i="31"/>
  <c r="ED188" i="31"/>
  <c r="EE188" i="31"/>
  <c r="EF188" i="31"/>
  <c r="EG188" i="31"/>
  <c r="EH188" i="31"/>
  <c r="EI188" i="31"/>
  <c r="EJ188" i="31"/>
  <c r="EK188" i="31"/>
  <c r="EL188" i="31"/>
  <c r="EM188" i="31"/>
  <c r="EN188" i="31"/>
  <c r="EO188" i="31"/>
  <c r="EP188" i="31"/>
  <c r="EQ188" i="31"/>
  <c r="ER188" i="31"/>
  <c r="ES188" i="31"/>
  <c r="ET188" i="31"/>
  <c r="EU188" i="31"/>
  <c r="EV188" i="31"/>
  <c r="EW188" i="31"/>
  <c r="EX188" i="31"/>
  <c r="EY188" i="31"/>
  <c r="EZ188" i="31"/>
  <c r="FA188" i="31"/>
  <c r="FB188" i="31"/>
  <c r="FC188" i="31"/>
  <c r="FD188" i="31"/>
  <c r="FE188" i="31"/>
  <c r="FF188" i="31"/>
  <c r="FG188" i="31"/>
  <c r="FH188" i="31"/>
  <c r="FI188" i="31"/>
  <c r="FJ188" i="31"/>
  <c r="FK188" i="31"/>
  <c r="FL188" i="31"/>
  <c r="FM188" i="31"/>
  <c r="FN188" i="31"/>
  <c r="FO188" i="31"/>
  <c r="FP188" i="31"/>
  <c r="FQ188" i="31"/>
  <c r="FR188" i="31"/>
  <c r="FS188" i="31"/>
  <c r="FT188" i="31"/>
  <c r="FU188" i="31"/>
  <c r="FV188" i="31"/>
  <c r="FW188" i="31"/>
  <c r="FX188" i="31"/>
  <c r="FY188" i="31"/>
  <c r="FZ188" i="31"/>
  <c r="GA188" i="31"/>
  <c r="GB188" i="31"/>
  <c r="GC188" i="31"/>
  <c r="GD188" i="31"/>
  <c r="GE188" i="31"/>
  <c r="GF188" i="31"/>
  <c r="GG188" i="31"/>
  <c r="GH188" i="31"/>
  <c r="GI188" i="31"/>
  <c r="GJ188" i="31"/>
  <c r="GK188" i="31"/>
  <c r="GL188" i="31"/>
  <c r="GM188" i="31"/>
  <c r="GN188" i="31"/>
  <c r="GO188" i="31"/>
  <c r="GP188" i="31"/>
  <c r="GQ188" i="31"/>
  <c r="GR188" i="31"/>
  <c r="BW189" i="31"/>
  <c r="BX189" i="31"/>
  <c r="BY189" i="31"/>
  <c r="BZ189" i="31"/>
  <c r="CA189" i="31"/>
  <c r="CB189" i="31"/>
  <c r="CC189" i="31"/>
  <c r="CD189" i="31"/>
  <c r="CE189" i="31"/>
  <c r="CF189" i="31"/>
  <c r="CG189" i="31"/>
  <c r="DW189" i="31"/>
  <c r="DX189" i="31"/>
  <c r="DY189" i="31"/>
  <c r="DZ189" i="31"/>
  <c r="EA189" i="31"/>
  <c r="EB189" i="31"/>
  <c r="GC189" i="31"/>
  <c r="GD189" i="31"/>
  <c r="GE189" i="31"/>
  <c r="GF189" i="31"/>
  <c r="GG189" i="31"/>
  <c r="GH189" i="31"/>
  <c r="GI189" i="31"/>
  <c r="GJ189" i="31"/>
  <c r="GK189" i="31"/>
  <c r="GL189" i="31"/>
  <c r="GM189" i="31"/>
  <c r="GN189" i="31"/>
  <c r="GO189" i="31"/>
  <c r="GP189" i="31"/>
  <c r="GQ189" i="31"/>
  <c r="GR189" i="31"/>
  <c r="AT190" i="31"/>
  <c r="AU190" i="31"/>
  <c r="AV190" i="31"/>
  <c r="AW190" i="31"/>
  <c r="AX190" i="31"/>
  <c r="AY190" i="31"/>
  <c r="AZ190" i="31"/>
  <c r="BA190" i="31"/>
  <c r="BB190" i="31"/>
  <c r="BC190" i="31"/>
  <c r="BD190" i="31"/>
  <c r="BE190" i="31"/>
  <c r="BF190" i="31"/>
  <c r="BG190" i="31"/>
  <c r="BH190" i="31"/>
  <c r="BI190" i="31"/>
  <c r="BJ190" i="31"/>
  <c r="BK190" i="31"/>
  <c r="BL190" i="31"/>
  <c r="BM190" i="31"/>
  <c r="BN190" i="31"/>
  <c r="BO190" i="31"/>
  <c r="BP190" i="31"/>
  <c r="BQ190" i="31"/>
  <c r="BR190" i="31"/>
  <c r="BS190" i="31"/>
  <c r="BT190" i="31"/>
  <c r="BU190" i="31"/>
  <c r="BV190" i="31"/>
  <c r="BW190" i="31"/>
  <c r="BX190" i="31"/>
  <c r="BY190" i="31"/>
  <c r="BZ190" i="31"/>
  <c r="CA190" i="31"/>
  <c r="CB190" i="31"/>
  <c r="CC190" i="31"/>
  <c r="CD190" i="31"/>
  <c r="CE190" i="31"/>
  <c r="CF190" i="31"/>
  <c r="CG190" i="31"/>
  <c r="CH190" i="31"/>
  <c r="CI190" i="31"/>
  <c r="CJ190" i="31"/>
  <c r="CK190" i="31"/>
  <c r="CL190" i="31"/>
  <c r="CM190" i="31"/>
  <c r="CN190" i="31"/>
  <c r="CO190" i="31"/>
  <c r="CP190" i="31"/>
  <c r="CQ190" i="31"/>
  <c r="CR190" i="31"/>
  <c r="CS190" i="31"/>
  <c r="CT190" i="31"/>
  <c r="CU190" i="31"/>
  <c r="CV190" i="31"/>
  <c r="CW190" i="31"/>
  <c r="CX190" i="31"/>
  <c r="CY190" i="31"/>
  <c r="CZ190" i="31"/>
  <c r="DA190" i="31"/>
  <c r="DB190" i="31"/>
  <c r="DC190" i="31"/>
  <c r="DD190" i="31"/>
  <c r="DE190" i="31"/>
  <c r="DF190" i="31"/>
  <c r="DG190" i="31"/>
  <c r="DH190" i="31"/>
  <c r="DI190" i="31"/>
  <c r="DJ190" i="31"/>
  <c r="DK190" i="31"/>
  <c r="DL190" i="31"/>
  <c r="DM190" i="31"/>
  <c r="DN190" i="31"/>
  <c r="DO190" i="31"/>
  <c r="DP190" i="31"/>
  <c r="DQ190" i="31"/>
  <c r="DR190" i="31"/>
  <c r="DS190" i="31"/>
  <c r="DT190" i="31"/>
  <c r="DU190" i="31"/>
  <c r="DV190" i="31"/>
  <c r="DW190" i="31"/>
  <c r="DX190" i="31"/>
  <c r="DY190" i="31"/>
  <c r="DZ190" i="31"/>
  <c r="EA190" i="31"/>
  <c r="EB190" i="31"/>
  <c r="EC190" i="31"/>
  <c r="ED190" i="31"/>
  <c r="EE190" i="31"/>
  <c r="EF190" i="31"/>
  <c r="EG190" i="31"/>
  <c r="EH190" i="31"/>
  <c r="EI190" i="31"/>
  <c r="EJ190" i="31"/>
  <c r="EK190" i="31"/>
  <c r="EL190" i="31"/>
  <c r="EM190" i="31"/>
  <c r="EN190" i="31"/>
  <c r="EO190" i="31"/>
  <c r="EP190" i="31"/>
  <c r="EQ190" i="31"/>
  <c r="ER190" i="31"/>
  <c r="ES190" i="31"/>
  <c r="ET190" i="31"/>
  <c r="EU190" i="31"/>
  <c r="EV190" i="31"/>
  <c r="EW190" i="31"/>
  <c r="EX190" i="31"/>
  <c r="EY190" i="31"/>
  <c r="EZ190" i="31"/>
  <c r="FA190" i="31"/>
  <c r="FB190" i="31"/>
  <c r="FC190" i="31"/>
  <c r="FD190" i="31"/>
  <c r="FE190" i="31"/>
  <c r="FF190" i="31"/>
  <c r="FG190" i="31"/>
  <c r="FH190" i="31"/>
  <c r="FI190" i="31"/>
  <c r="FJ190" i="31"/>
  <c r="FK190" i="31"/>
  <c r="FL190" i="31"/>
  <c r="FM190" i="31"/>
  <c r="FN190" i="31"/>
  <c r="FO190" i="31"/>
  <c r="FP190" i="31"/>
  <c r="FQ190" i="31"/>
  <c r="FR190" i="31"/>
  <c r="FS190" i="31"/>
  <c r="FT190" i="31"/>
  <c r="FU190" i="31"/>
  <c r="FV190" i="31"/>
  <c r="FW190" i="31"/>
  <c r="FX190" i="31"/>
  <c r="FY190" i="31"/>
  <c r="FZ190" i="31"/>
  <c r="GA190" i="31"/>
  <c r="GB190" i="31"/>
  <c r="GC190" i="31"/>
  <c r="GD190" i="31"/>
  <c r="GE190" i="31"/>
  <c r="GF190" i="31"/>
  <c r="GG190" i="31"/>
  <c r="GH190" i="31"/>
  <c r="GI190" i="31"/>
  <c r="GJ190" i="31"/>
  <c r="GK190" i="31"/>
  <c r="GL190" i="31"/>
  <c r="GM190" i="31"/>
  <c r="GN190" i="31"/>
  <c r="GO190" i="31"/>
  <c r="GP190" i="31"/>
  <c r="GQ190" i="31"/>
  <c r="GR190" i="31"/>
  <c r="CA191" i="31"/>
  <c r="CB191" i="31"/>
  <c r="CC191" i="31"/>
  <c r="CD191" i="31"/>
  <c r="CE191" i="31"/>
  <c r="CF191" i="31"/>
  <c r="CG191" i="31"/>
  <c r="CH191" i="31"/>
  <c r="CI191" i="31"/>
  <c r="CJ191" i="31"/>
  <c r="CK191" i="31"/>
  <c r="EG191" i="31"/>
  <c r="EH191" i="31"/>
  <c r="EI191" i="31"/>
  <c r="EJ191" i="31"/>
  <c r="EK191" i="31"/>
  <c r="EL191" i="31"/>
  <c r="GM191" i="31"/>
  <c r="GN191" i="31"/>
  <c r="GO191" i="31"/>
  <c r="GP191" i="31"/>
  <c r="GQ191" i="31"/>
  <c r="GR191" i="31"/>
  <c r="CF192" i="31"/>
  <c r="CG192" i="31"/>
  <c r="CH192" i="31"/>
  <c r="CI192" i="31"/>
  <c r="CJ192" i="31"/>
  <c r="EA192" i="31"/>
  <c r="EB192" i="31"/>
  <c r="EC192" i="31"/>
  <c r="ED192" i="31"/>
  <c r="EE192" i="31"/>
  <c r="EF192" i="31"/>
  <c r="EG192" i="31"/>
  <c r="EH192" i="31"/>
  <c r="EI192" i="31"/>
  <c r="EJ192" i="31"/>
  <c r="EK192" i="31"/>
  <c r="EL192" i="31"/>
  <c r="EM192" i="31"/>
  <c r="EN192" i="31"/>
  <c r="EO192" i="31"/>
  <c r="EP192" i="31"/>
  <c r="EQ192" i="31"/>
  <c r="ER192" i="31"/>
  <c r="ES192" i="31"/>
  <c r="ET192" i="31"/>
  <c r="EU192" i="31"/>
  <c r="EV192" i="31"/>
  <c r="EW192" i="31"/>
  <c r="EX192" i="31"/>
  <c r="EY192" i="31"/>
  <c r="EZ192" i="31"/>
  <c r="FA192" i="31"/>
  <c r="FB192" i="31"/>
  <c r="FC192" i="31"/>
  <c r="FD192" i="31"/>
  <c r="FE192" i="31"/>
  <c r="FF192" i="31"/>
  <c r="FG192" i="31"/>
  <c r="FH192" i="31"/>
  <c r="FI192" i="31"/>
  <c r="FJ192" i="31"/>
  <c r="FK192" i="31"/>
  <c r="FL192" i="31"/>
  <c r="FM192" i="31"/>
  <c r="FN192" i="31"/>
  <c r="FO192" i="31"/>
  <c r="FP192" i="31"/>
  <c r="FQ192" i="31"/>
  <c r="FR192" i="31"/>
  <c r="FS192" i="31"/>
  <c r="FT192" i="31"/>
  <c r="FU192" i="31"/>
  <c r="FV192" i="31"/>
  <c r="FW192" i="31"/>
  <c r="FX192" i="31"/>
  <c r="FY192" i="31"/>
  <c r="FZ192" i="31"/>
  <c r="GA192" i="31"/>
  <c r="GB192" i="31"/>
  <c r="GC192" i="31"/>
  <c r="GD192" i="31"/>
  <c r="GE192" i="31"/>
  <c r="GF192" i="31"/>
  <c r="GG192" i="31"/>
  <c r="GH192" i="31"/>
  <c r="GI192" i="31"/>
  <c r="GJ192" i="31"/>
  <c r="GK192" i="31"/>
  <c r="GL192" i="31"/>
  <c r="GM192" i="31"/>
  <c r="GN192" i="31"/>
  <c r="GO192" i="31"/>
  <c r="GP192" i="31"/>
  <c r="GQ192" i="31"/>
  <c r="GR192" i="31"/>
  <c r="AZ193" i="31"/>
  <c r="BA193" i="31"/>
  <c r="BB193" i="31"/>
  <c r="BC193" i="31"/>
  <c r="BD193" i="31"/>
  <c r="BE193" i="31"/>
  <c r="BF193" i="31"/>
  <c r="BG193" i="31"/>
  <c r="BH193" i="31"/>
  <c r="CG193" i="31"/>
  <c r="CH193" i="31"/>
  <c r="CI193" i="31"/>
  <c r="CJ193" i="31"/>
  <c r="CK193" i="31"/>
  <c r="CL193" i="31"/>
  <c r="CM193" i="31"/>
  <c r="CN193" i="31"/>
  <c r="CV193" i="31"/>
  <c r="CW193" i="31"/>
  <c r="CX193" i="31"/>
  <c r="CY193" i="31"/>
  <c r="CZ193" i="31"/>
  <c r="DA193" i="31"/>
  <c r="DB193" i="31"/>
  <c r="DC193" i="31"/>
  <c r="DD193" i="31"/>
  <c r="DE193" i="31"/>
  <c r="DF193" i="31"/>
  <c r="EU193" i="31"/>
  <c r="EV193" i="31"/>
  <c r="EW193" i="31"/>
  <c r="EX193" i="31"/>
  <c r="EY193" i="31"/>
  <c r="EZ193" i="31"/>
  <c r="GO193" i="31"/>
  <c r="GP193" i="31"/>
  <c r="GQ193" i="31"/>
  <c r="GR193" i="31"/>
  <c r="CN194" i="31"/>
  <c r="CO194" i="31"/>
  <c r="CP194" i="31"/>
  <c r="CQ194" i="31"/>
  <c r="CR194" i="31"/>
  <c r="CS194" i="31"/>
  <c r="CT194" i="31"/>
  <c r="CU194" i="31"/>
  <c r="CV194" i="31"/>
  <c r="CW194" i="31"/>
  <c r="CX194" i="31"/>
  <c r="CY194" i="31"/>
  <c r="CZ194" i="31"/>
  <c r="DA194" i="31"/>
  <c r="DB194" i="31"/>
  <c r="DC194" i="31"/>
  <c r="DD194" i="31"/>
  <c r="DE194" i="31"/>
  <c r="DF194" i="31"/>
  <c r="DG194" i="31"/>
  <c r="DH194" i="31"/>
  <c r="DI194" i="31"/>
  <c r="DJ194" i="31"/>
  <c r="DK194" i="31"/>
  <c r="DL194" i="31"/>
  <c r="DM194" i="31"/>
  <c r="DN194" i="31"/>
  <c r="DO194" i="31"/>
  <c r="DP194" i="31"/>
  <c r="DQ194" i="31"/>
  <c r="DR194" i="31"/>
  <c r="DS194" i="31"/>
  <c r="DT194" i="31"/>
  <c r="DU194" i="31"/>
  <c r="DV194" i="31"/>
  <c r="DW194" i="31"/>
  <c r="DX194" i="31"/>
  <c r="DY194" i="31"/>
  <c r="DZ194" i="31"/>
  <c r="EA194" i="31"/>
  <c r="EB194" i="31"/>
  <c r="EC194" i="31"/>
  <c r="ED194" i="31"/>
  <c r="EE194" i="31"/>
  <c r="EF194" i="31"/>
  <c r="EG194" i="31"/>
  <c r="EH194" i="31"/>
  <c r="EI194" i="31"/>
  <c r="EJ194" i="31"/>
  <c r="EK194" i="31"/>
  <c r="EL194" i="31"/>
  <c r="EM194" i="31"/>
  <c r="EN194" i="31"/>
  <c r="EO194" i="31"/>
  <c r="EP194" i="31"/>
  <c r="EQ194" i="31"/>
  <c r="ER194" i="31"/>
  <c r="ES194" i="31"/>
  <c r="ET194" i="31"/>
  <c r="EU194" i="31"/>
  <c r="EV194" i="31"/>
  <c r="EW194" i="31"/>
  <c r="EX194" i="31"/>
  <c r="EY194" i="31"/>
  <c r="EZ194" i="31"/>
  <c r="FA194" i="31"/>
  <c r="FB194" i="31"/>
  <c r="FC194" i="31"/>
  <c r="FD194" i="31"/>
  <c r="FE194" i="31"/>
  <c r="FF194" i="31"/>
  <c r="FG194" i="31"/>
  <c r="FH194" i="31"/>
  <c r="FI194" i="31"/>
  <c r="FJ194" i="31"/>
  <c r="FK194" i="31"/>
  <c r="FL194" i="31"/>
  <c r="FM194" i="31"/>
  <c r="FN194" i="31"/>
  <c r="FO194" i="31"/>
  <c r="FP194" i="31"/>
  <c r="FQ194" i="31"/>
  <c r="FR194" i="31"/>
  <c r="FS194" i="31"/>
  <c r="FT194" i="31"/>
  <c r="FU194" i="31"/>
  <c r="FV194" i="31"/>
  <c r="FW194" i="31"/>
  <c r="FX194" i="31"/>
  <c r="FY194" i="31"/>
  <c r="FZ194" i="31"/>
  <c r="GA194" i="31"/>
  <c r="GB194" i="31"/>
  <c r="GC194" i="31"/>
  <c r="GD194" i="31"/>
  <c r="GE194" i="31"/>
  <c r="GF194" i="31"/>
  <c r="GG194" i="31"/>
  <c r="GH194" i="31"/>
  <c r="GI194" i="31"/>
  <c r="GJ194" i="31"/>
  <c r="GK194" i="31"/>
  <c r="GL194" i="31"/>
  <c r="GM194" i="31"/>
  <c r="GN194" i="31"/>
  <c r="GO194" i="31"/>
  <c r="GP194" i="31"/>
  <c r="GQ194" i="31"/>
  <c r="GR194" i="31"/>
  <c r="AT195" i="31"/>
  <c r="AU195" i="31"/>
  <c r="BG195" i="31"/>
  <c r="BH195" i="31"/>
  <c r="BI195" i="31"/>
  <c r="BJ195" i="31"/>
  <c r="BK195" i="31"/>
  <c r="BL195" i="31"/>
  <c r="BM195" i="31"/>
  <c r="BN195" i="31"/>
  <c r="BO195" i="31"/>
  <c r="BP195" i="31"/>
  <c r="DA195" i="31"/>
  <c r="DB195" i="31"/>
  <c r="DC195" i="31"/>
  <c r="DD195" i="31"/>
  <c r="DE195" i="31"/>
  <c r="DF195" i="31"/>
  <c r="DG195" i="31"/>
  <c r="DH195" i="31"/>
  <c r="DI195" i="31"/>
  <c r="DJ195" i="31"/>
  <c r="DK195" i="31"/>
  <c r="FB195" i="31"/>
  <c r="FC195" i="31"/>
  <c r="FD195" i="31"/>
  <c r="FE195" i="31"/>
  <c r="FF195" i="31"/>
  <c r="FG195" i="31"/>
  <c r="GO195" i="31"/>
  <c r="GP195" i="31"/>
  <c r="GQ195" i="31"/>
  <c r="GR195" i="31"/>
  <c r="BB196" i="31"/>
  <c r="BC196" i="31"/>
  <c r="BD196" i="31"/>
  <c r="BE196" i="31"/>
  <c r="BF196" i="31"/>
  <c r="CH196" i="31"/>
  <c r="CI196" i="31"/>
  <c r="CJ196" i="31"/>
  <c r="CK196" i="31"/>
  <c r="CL196" i="31"/>
  <c r="CM196" i="31"/>
  <c r="CN196" i="31"/>
  <c r="CO196" i="31"/>
  <c r="CP196" i="31"/>
  <c r="CQ196" i="31"/>
  <c r="CR196" i="31"/>
  <c r="EJ196" i="31"/>
  <c r="EK196" i="31"/>
  <c r="EL196" i="31"/>
  <c r="EM196" i="31"/>
  <c r="EN196" i="31"/>
  <c r="EO196" i="31"/>
  <c r="GO196" i="31"/>
  <c r="GP196" i="31"/>
  <c r="GQ196" i="31"/>
  <c r="GR196" i="31"/>
  <c r="AT197" i="31"/>
  <c r="AU197" i="31"/>
  <c r="AV197" i="31"/>
  <c r="AW197" i="31"/>
  <c r="AX197" i="31"/>
  <c r="AY197" i="31"/>
  <c r="AZ197" i="31"/>
  <c r="BA197" i="31"/>
  <c r="BB197" i="31"/>
  <c r="BC197" i="31"/>
  <c r="BD197" i="31"/>
  <c r="BE197" i="31"/>
  <c r="BF197" i="31"/>
  <c r="BG197" i="31"/>
  <c r="BH197" i="31"/>
  <c r="BI197" i="31"/>
  <c r="BJ197" i="31"/>
  <c r="BK197" i="31"/>
  <c r="BL197" i="31"/>
  <c r="BM197" i="31"/>
  <c r="BN197" i="31"/>
  <c r="BO197" i="31"/>
  <c r="BP197" i="31"/>
  <c r="BQ197" i="31"/>
  <c r="BR197" i="31"/>
  <c r="BS197" i="31"/>
  <c r="BT197" i="31"/>
  <c r="BU197" i="31"/>
  <c r="BV197" i="31"/>
  <c r="BW197" i="31"/>
  <c r="BX197" i="31"/>
  <c r="BY197" i="31"/>
  <c r="BZ197" i="31"/>
  <c r="CA197" i="31"/>
  <c r="CB197" i="31"/>
  <c r="CC197" i="31"/>
  <c r="CD197" i="31"/>
  <c r="CE197" i="31"/>
  <c r="CF197" i="31"/>
  <c r="CG197" i="31"/>
  <c r="CH197" i="31"/>
  <c r="CI197" i="31"/>
  <c r="CJ197" i="31"/>
  <c r="CK197" i="31"/>
  <c r="CL197" i="31"/>
  <c r="CM197" i="31"/>
  <c r="CN197" i="31"/>
  <c r="CO197" i="31"/>
  <c r="CP197" i="31"/>
  <c r="CQ197" i="31"/>
  <c r="CR197" i="31"/>
  <c r="CS197" i="31"/>
  <c r="CT197" i="31"/>
  <c r="CU197" i="31"/>
  <c r="CV197" i="31"/>
  <c r="CW197" i="31"/>
  <c r="CX197" i="31"/>
  <c r="CY197" i="31"/>
  <c r="CZ197" i="31"/>
  <c r="DA197" i="31"/>
  <c r="DB197" i="31"/>
  <c r="DC197" i="31"/>
  <c r="DD197" i="31"/>
  <c r="DE197" i="31"/>
  <c r="DF197" i="31"/>
  <c r="DG197" i="31"/>
  <c r="DH197" i="31"/>
  <c r="DI197" i="31"/>
  <c r="DJ197" i="31"/>
  <c r="DK197" i="31"/>
  <c r="DL197" i="31"/>
  <c r="DM197" i="31"/>
  <c r="DN197" i="31"/>
  <c r="DO197" i="31"/>
  <c r="DP197" i="31"/>
  <c r="DQ197" i="31"/>
  <c r="DR197" i="31"/>
  <c r="DS197" i="31"/>
  <c r="DT197" i="31"/>
  <c r="DU197" i="31"/>
  <c r="DV197" i="31"/>
  <c r="DW197" i="31"/>
  <c r="DX197" i="31"/>
  <c r="DY197" i="31"/>
  <c r="DZ197" i="31"/>
  <c r="EA197" i="31"/>
  <c r="EB197" i="31"/>
  <c r="EC197" i="31"/>
  <c r="ED197" i="31"/>
  <c r="EE197" i="31"/>
  <c r="EF197" i="31"/>
  <c r="EG197" i="31"/>
  <c r="EH197" i="31"/>
  <c r="EI197" i="31"/>
  <c r="EJ197" i="31"/>
  <c r="EK197" i="31"/>
  <c r="EL197" i="31"/>
  <c r="EM197" i="31"/>
  <c r="EN197" i="31"/>
  <c r="EO197" i="31"/>
  <c r="EP197" i="31"/>
  <c r="EQ197" i="31"/>
  <c r="ER197" i="31"/>
  <c r="ES197" i="31"/>
  <c r="ET197" i="31"/>
  <c r="EU197" i="31"/>
  <c r="EV197" i="31"/>
  <c r="EW197" i="31"/>
  <c r="EX197" i="31"/>
  <c r="EY197" i="31"/>
  <c r="EZ197" i="31"/>
  <c r="FA197" i="31"/>
  <c r="FB197" i="31"/>
  <c r="FC197" i="31"/>
  <c r="FD197" i="31"/>
  <c r="FE197" i="31"/>
  <c r="FF197" i="31"/>
  <c r="FG197" i="31"/>
  <c r="FH197" i="31"/>
  <c r="FI197" i="31"/>
  <c r="FJ197" i="31"/>
  <c r="FK197" i="31"/>
  <c r="FL197" i="31"/>
  <c r="FM197" i="31"/>
  <c r="FN197" i="31"/>
  <c r="FO197" i="31"/>
  <c r="FP197" i="31"/>
  <c r="FQ197" i="31"/>
  <c r="FR197" i="31"/>
  <c r="FS197" i="31"/>
  <c r="FT197" i="31"/>
  <c r="FU197" i="31"/>
  <c r="FV197" i="31"/>
  <c r="FW197" i="31"/>
  <c r="FX197" i="31"/>
  <c r="FY197" i="31"/>
  <c r="FZ197" i="31"/>
  <c r="GA197" i="31"/>
  <c r="GB197" i="31"/>
  <c r="GC197" i="31"/>
  <c r="GD197" i="31"/>
  <c r="GE197" i="31"/>
  <c r="GF197" i="31"/>
  <c r="GG197" i="31"/>
  <c r="GH197" i="31"/>
  <c r="GI197" i="31"/>
  <c r="GJ197" i="31"/>
  <c r="GK197" i="31"/>
  <c r="GL197" i="31"/>
  <c r="GM197" i="31"/>
  <c r="GN197" i="31"/>
  <c r="GO197" i="31"/>
  <c r="GP197" i="31"/>
  <c r="GQ197" i="31"/>
  <c r="GR197" i="31"/>
  <c r="AT198" i="31"/>
  <c r="AU198" i="31"/>
  <c r="AV198" i="31"/>
  <c r="AW198" i="31"/>
  <c r="CT198" i="31"/>
  <c r="CU198" i="31"/>
  <c r="CV198" i="31"/>
  <c r="CW198" i="31"/>
  <c r="CX198" i="31"/>
  <c r="CY198" i="31"/>
  <c r="CZ198" i="31"/>
  <c r="DA198" i="31"/>
  <c r="DB198" i="31"/>
  <c r="DC198" i="31"/>
  <c r="DD198" i="31"/>
  <c r="DE198" i="31"/>
  <c r="DF198" i="31"/>
  <c r="DG198" i="31"/>
  <c r="DH198" i="31"/>
  <c r="DI198" i="31"/>
  <c r="DJ198" i="31"/>
  <c r="DK198" i="31"/>
  <c r="DL198" i="31"/>
  <c r="DM198" i="31"/>
  <c r="EZ198" i="31"/>
  <c r="FA198" i="31"/>
  <c r="FB198" i="31"/>
  <c r="FC198" i="31"/>
  <c r="FD198" i="31"/>
  <c r="GO198" i="31"/>
  <c r="GP198" i="31"/>
  <c r="GQ198" i="31"/>
  <c r="GR198" i="31"/>
  <c r="BE199" i="31"/>
  <c r="BF199" i="31"/>
  <c r="BG199" i="31"/>
  <c r="BH199" i="31"/>
  <c r="BI199" i="31"/>
  <c r="BJ199" i="31"/>
  <c r="BK199" i="31"/>
  <c r="BL199" i="31"/>
  <c r="BM199" i="31"/>
  <c r="BN199" i="31"/>
  <c r="BO199" i="31"/>
  <c r="BP199" i="31"/>
  <c r="CS199" i="31"/>
  <c r="CT199" i="31"/>
  <c r="CU199" i="31"/>
  <c r="CV199" i="31"/>
  <c r="CW199" i="31"/>
  <c r="CX199" i="31"/>
  <c r="CY199" i="31"/>
  <c r="CZ199" i="31"/>
  <c r="DA199" i="31"/>
  <c r="DB199" i="31"/>
  <c r="DC199" i="31"/>
  <c r="DD199" i="31"/>
  <c r="DE199" i="31"/>
  <c r="DF199" i="31"/>
  <c r="DG199" i="31"/>
  <c r="DH199" i="31"/>
  <c r="DI199" i="31"/>
  <c r="DJ199" i="31"/>
  <c r="DK199" i="31"/>
  <c r="DL199" i="31"/>
  <c r="DM199" i="31"/>
  <c r="DN199" i="31"/>
  <c r="DO199" i="31"/>
  <c r="DP199" i="31"/>
  <c r="DQ199" i="31"/>
  <c r="DR199" i="31"/>
  <c r="DS199" i="31"/>
  <c r="DT199" i="31"/>
  <c r="DU199" i="31"/>
  <c r="DV199" i="31"/>
  <c r="DW199" i="31"/>
  <c r="DX199" i="31"/>
  <c r="DY199" i="31"/>
  <c r="DZ199" i="31"/>
  <c r="EA199" i="31"/>
  <c r="EB199" i="31"/>
  <c r="EC199" i="31"/>
  <c r="ED199" i="31"/>
  <c r="EE199" i="31"/>
  <c r="EF199" i="31"/>
  <c r="EG199" i="31"/>
  <c r="EH199" i="31"/>
  <c r="EI199" i="31"/>
  <c r="EJ199" i="31"/>
  <c r="EK199" i="31"/>
  <c r="EL199" i="31"/>
  <c r="EM199" i="31"/>
  <c r="EN199" i="31"/>
  <c r="EO199" i="31"/>
  <c r="EP199" i="31"/>
  <c r="EQ199" i="31"/>
  <c r="ER199" i="31"/>
  <c r="ES199" i="31"/>
  <c r="ET199" i="31"/>
  <c r="EU199" i="31"/>
  <c r="EV199" i="31"/>
  <c r="EW199" i="31"/>
  <c r="EX199" i="31"/>
  <c r="EY199" i="31"/>
  <c r="EZ199" i="31"/>
  <c r="FA199" i="31"/>
  <c r="FB199" i="31"/>
  <c r="FC199" i="31"/>
  <c r="FD199" i="31"/>
  <c r="FE199" i="31"/>
  <c r="FF199" i="31"/>
  <c r="FG199" i="31"/>
  <c r="FH199" i="31"/>
  <c r="FI199" i="31"/>
  <c r="FJ199" i="31"/>
  <c r="FK199" i="31"/>
  <c r="FL199" i="31"/>
  <c r="FM199" i="31"/>
  <c r="FN199" i="31"/>
  <c r="FO199" i="31"/>
  <c r="FP199" i="31"/>
  <c r="FQ199" i="31"/>
  <c r="FR199" i="31"/>
  <c r="FS199" i="31"/>
  <c r="FT199" i="31"/>
  <c r="FU199" i="31"/>
  <c r="FV199" i="31"/>
  <c r="FW199" i="31"/>
  <c r="FX199" i="31"/>
  <c r="FY199" i="31"/>
  <c r="FZ199" i="31"/>
  <c r="GA199" i="31"/>
  <c r="GB199" i="31"/>
  <c r="GC199" i="31"/>
  <c r="GD199" i="31"/>
  <c r="GE199" i="31"/>
  <c r="GF199" i="31"/>
  <c r="GG199" i="31"/>
  <c r="GH199" i="31"/>
  <c r="GI199" i="31"/>
  <c r="GJ199" i="31"/>
  <c r="GK199" i="31"/>
  <c r="GL199" i="31"/>
  <c r="GM199" i="31"/>
  <c r="GN199" i="31"/>
  <c r="GO199" i="31"/>
  <c r="GP199" i="31"/>
  <c r="GQ199" i="31"/>
  <c r="GR199" i="31"/>
  <c r="BT200" i="31"/>
  <c r="BU200" i="31"/>
  <c r="BV200" i="31"/>
  <c r="BW200" i="31"/>
  <c r="BX200" i="31"/>
  <c r="BY200" i="31"/>
  <c r="BZ200" i="31"/>
  <c r="CA200" i="31"/>
  <c r="CB200" i="31"/>
  <c r="CC200" i="31"/>
  <c r="CD200" i="31"/>
  <c r="CE200" i="31"/>
  <c r="CF200" i="31"/>
  <c r="CG200" i="31"/>
  <c r="CH200" i="31"/>
  <c r="CI200" i="31"/>
  <c r="CJ200" i="31"/>
  <c r="CK200" i="31"/>
  <c r="CL200" i="31"/>
  <c r="CM200" i="31"/>
  <c r="CN200" i="31"/>
  <c r="CO200" i="31"/>
  <c r="CP200" i="31"/>
  <c r="DK200" i="31"/>
  <c r="DL200" i="31"/>
  <c r="DM200" i="31"/>
  <c r="DN200" i="31"/>
  <c r="DO200" i="31"/>
  <c r="DP200" i="31"/>
  <c r="DQ200" i="31"/>
  <c r="DR200" i="31"/>
  <c r="DS200" i="31"/>
  <c r="DT200" i="31"/>
  <c r="DU200" i="31"/>
  <c r="DV200" i="31"/>
  <c r="DW200" i="31"/>
  <c r="DX200" i="31"/>
  <c r="DY200" i="31"/>
  <c r="DZ200" i="31"/>
  <c r="EA200" i="31"/>
  <c r="EB200" i="31"/>
  <c r="EC200" i="31"/>
  <c r="ED200" i="31"/>
  <c r="EE200" i="31"/>
  <c r="EF200" i="31"/>
  <c r="EG200" i="31"/>
  <c r="EH200" i="31"/>
  <c r="EI200" i="31"/>
  <c r="EJ200" i="31"/>
  <c r="EK200" i="31"/>
  <c r="EL200" i="31"/>
  <c r="EM200" i="31"/>
  <c r="EN200" i="31"/>
  <c r="EO200" i="31"/>
  <c r="EP200" i="31"/>
  <c r="EQ200" i="31"/>
  <c r="ER200" i="31"/>
  <c r="ES200" i="31"/>
  <c r="ET200" i="31"/>
  <c r="EU200" i="31"/>
  <c r="EV200" i="31"/>
  <c r="EW200" i="31"/>
  <c r="EX200" i="31"/>
  <c r="EY200" i="31"/>
  <c r="EZ200" i="31"/>
  <c r="FA200" i="31"/>
  <c r="FB200" i="31"/>
  <c r="FC200" i="31"/>
  <c r="FD200" i="31"/>
  <c r="FE200" i="31"/>
  <c r="FF200" i="31"/>
  <c r="FG200" i="31"/>
  <c r="FH200" i="31"/>
  <c r="FI200" i="31"/>
  <c r="FJ200" i="31"/>
  <c r="FK200" i="31"/>
  <c r="FL200" i="31"/>
  <c r="FM200" i="31"/>
  <c r="FN200" i="31"/>
  <c r="FO200" i="31"/>
  <c r="FP200" i="31"/>
  <c r="FQ200" i="31"/>
  <c r="FR200" i="31"/>
  <c r="FS200" i="31"/>
  <c r="FT200" i="31"/>
  <c r="FU200" i="31"/>
  <c r="FV200" i="31"/>
  <c r="FW200" i="31"/>
  <c r="FX200" i="31"/>
  <c r="FY200" i="31"/>
  <c r="FZ200" i="31"/>
  <c r="GA200" i="31"/>
  <c r="GB200" i="31"/>
  <c r="GC200" i="31"/>
  <c r="GD200" i="31"/>
  <c r="GE200" i="31"/>
  <c r="GF200" i="31"/>
  <c r="GG200" i="31"/>
  <c r="GH200" i="31"/>
  <c r="GI200" i="31"/>
  <c r="GJ200" i="31"/>
  <c r="GK200" i="31"/>
  <c r="GL200" i="31"/>
  <c r="GM200" i="31"/>
  <c r="GN200" i="31"/>
  <c r="GO200" i="31"/>
  <c r="GP200" i="31"/>
  <c r="GQ200" i="31"/>
  <c r="GR200" i="31"/>
  <c r="AZ201" i="31"/>
  <c r="BA201" i="31"/>
  <c r="BE201" i="31"/>
  <c r="BF201" i="31"/>
  <c r="BG201" i="31"/>
  <c r="BH201" i="31"/>
  <c r="BI201" i="31"/>
  <c r="BJ201" i="31"/>
  <c r="BN201" i="31"/>
  <c r="BO201" i="31"/>
  <c r="BP201" i="31"/>
  <c r="BQ201" i="31"/>
  <c r="BR201" i="31"/>
  <c r="BS201" i="31"/>
  <c r="BT201" i="31"/>
  <c r="BU201" i="31"/>
  <c r="BV201" i="31"/>
  <c r="BW201" i="31"/>
  <c r="BX201" i="31"/>
  <c r="DL201" i="31"/>
  <c r="DM201" i="31"/>
  <c r="DN201" i="31"/>
  <c r="DO201" i="31"/>
  <c r="DP201" i="31"/>
  <c r="FN201" i="31"/>
  <c r="FO201" i="31"/>
  <c r="FP201" i="31"/>
  <c r="FQ201" i="31"/>
  <c r="FR201" i="31"/>
  <c r="FS201" i="31"/>
  <c r="FT201" i="31"/>
  <c r="FU201" i="31"/>
  <c r="FV201" i="31"/>
  <c r="FW201" i="31"/>
  <c r="GO201" i="31"/>
  <c r="GP201" i="31"/>
  <c r="GQ201" i="31"/>
  <c r="GR201" i="31"/>
  <c r="BA202" i="31"/>
  <c r="BB202" i="31"/>
  <c r="BC202" i="31"/>
  <c r="CL202" i="31"/>
  <c r="CM202" i="31"/>
  <c r="CN202" i="31"/>
  <c r="CO202" i="31"/>
  <c r="CP202" i="31"/>
  <c r="EP202" i="31"/>
  <c r="EQ202" i="31"/>
  <c r="ER202" i="31"/>
  <c r="ES202" i="31"/>
  <c r="ET202" i="31"/>
  <c r="EU202" i="31"/>
  <c r="EV202" i="31"/>
  <c r="EW202" i="31"/>
  <c r="EX202" i="31"/>
  <c r="EY202" i="31"/>
  <c r="EZ202" i="31"/>
  <c r="FA202" i="31"/>
  <c r="FB202" i="31"/>
  <c r="FC202" i="31"/>
  <c r="FD202" i="31"/>
  <c r="FE202" i="31"/>
  <c r="FF202" i="31"/>
  <c r="FG202" i="31"/>
  <c r="FH202" i="31"/>
  <c r="FI202" i="31"/>
  <c r="FJ202" i="31"/>
  <c r="FK202" i="31"/>
  <c r="FL202" i="31"/>
  <c r="FM202" i="31"/>
  <c r="FN202" i="31"/>
  <c r="FO202" i="31"/>
  <c r="FP202" i="31"/>
  <c r="FQ202" i="31"/>
  <c r="FR202" i="31"/>
  <c r="FS202" i="31"/>
  <c r="FT202" i="31"/>
  <c r="FU202" i="31"/>
  <c r="FV202" i="31"/>
  <c r="FW202" i="31"/>
  <c r="FX202" i="31"/>
  <c r="FY202" i="31"/>
  <c r="FZ202" i="31"/>
  <c r="GA202" i="31"/>
  <c r="GB202" i="31"/>
  <c r="GC202" i="31"/>
  <c r="GD202" i="31"/>
  <c r="GE202" i="31"/>
  <c r="GF202" i="31"/>
  <c r="GG202" i="31"/>
  <c r="GH202" i="31"/>
  <c r="GI202" i="31"/>
  <c r="GJ202" i="31"/>
  <c r="GK202" i="31"/>
  <c r="GL202" i="31"/>
  <c r="GM202" i="31"/>
  <c r="GN202" i="31"/>
  <c r="GO202" i="31"/>
  <c r="GP202" i="31"/>
  <c r="GQ202" i="31"/>
  <c r="GR202" i="31"/>
  <c r="AV203" i="31"/>
  <c r="AW203" i="31"/>
  <c r="AX203" i="31"/>
  <c r="AY203" i="31"/>
  <c r="AZ203" i="31"/>
  <c r="BA203" i="31"/>
  <c r="BB203" i="31"/>
  <c r="BC203" i="31"/>
  <c r="BD203" i="31"/>
  <c r="BE203" i="31"/>
  <c r="BF203" i="31"/>
  <c r="BG203" i="31"/>
  <c r="BH203" i="31"/>
  <c r="BI203" i="31"/>
  <c r="BJ203" i="31"/>
  <c r="BK203" i="31"/>
  <c r="BL203" i="31"/>
  <c r="BM203" i="31"/>
  <c r="CQ203" i="31"/>
  <c r="CR203" i="31"/>
  <c r="CS203" i="31"/>
  <c r="DG203" i="31"/>
  <c r="DH203" i="31"/>
  <c r="DI203" i="31"/>
  <c r="DJ203" i="31"/>
  <c r="DK203" i="31"/>
  <c r="DL203" i="31"/>
  <c r="DM203" i="31"/>
  <c r="DN203" i="31"/>
  <c r="DO203" i="31"/>
  <c r="DP203" i="31"/>
  <c r="DQ203" i="31"/>
  <c r="DR203" i="31"/>
  <c r="DS203" i="31"/>
  <c r="DT203" i="31"/>
  <c r="DU203" i="31"/>
  <c r="DV203" i="31"/>
  <c r="DW203" i="31"/>
  <c r="DX203" i="31"/>
  <c r="DY203" i="31"/>
  <c r="DZ203" i="31"/>
  <c r="EA203" i="31"/>
  <c r="EB203" i="31"/>
  <c r="EC203" i="31"/>
  <c r="ED203" i="31"/>
  <c r="EE203" i="31"/>
  <c r="EF203" i="31"/>
  <c r="EG203" i="31"/>
  <c r="EH203" i="31"/>
  <c r="EI203" i="31"/>
  <c r="EJ203" i="31"/>
  <c r="EK203" i="31"/>
  <c r="EL203" i="31"/>
  <c r="EM203" i="31"/>
  <c r="EN203" i="31"/>
  <c r="EO203" i="31"/>
  <c r="EP203" i="31"/>
  <c r="EQ203" i="31"/>
  <c r="ER203" i="31"/>
  <c r="ES203" i="31"/>
  <c r="ET203" i="31"/>
  <c r="EU203" i="31"/>
  <c r="EV203" i="31"/>
  <c r="EW203" i="31"/>
  <c r="EX203" i="31"/>
  <c r="EY203" i="31"/>
  <c r="EZ203" i="31"/>
  <c r="FA203" i="31"/>
  <c r="FB203" i="31"/>
  <c r="FC203" i="31"/>
  <c r="FD203" i="31"/>
  <c r="FE203" i="31"/>
  <c r="FF203" i="31"/>
  <c r="FG203" i="31"/>
  <c r="FH203" i="31"/>
  <c r="FI203" i="31"/>
  <c r="FJ203" i="31"/>
  <c r="FK203" i="31"/>
  <c r="FL203" i="31"/>
  <c r="FM203" i="31"/>
  <c r="FN203" i="31"/>
  <c r="FO203" i="31"/>
  <c r="FP203" i="31"/>
  <c r="FQ203" i="31"/>
  <c r="FR203" i="31"/>
  <c r="FS203" i="31"/>
  <c r="FT203" i="31"/>
  <c r="FU203" i="31"/>
  <c r="FV203" i="31"/>
  <c r="FW203" i="31"/>
  <c r="FX203" i="31"/>
  <c r="FY203" i="31"/>
  <c r="FZ203" i="31"/>
  <c r="GA203" i="31"/>
  <c r="GB203" i="31"/>
  <c r="GC203" i="31"/>
  <c r="GD203" i="31"/>
  <c r="GE203" i="31"/>
  <c r="GF203" i="31"/>
  <c r="GG203" i="31"/>
  <c r="GH203" i="31"/>
  <c r="GI203" i="31"/>
  <c r="GJ203" i="31"/>
  <c r="GK203" i="31"/>
  <c r="GL203" i="31"/>
  <c r="GM203" i="31"/>
  <c r="GN203" i="31"/>
  <c r="GO203" i="31"/>
  <c r="GP203" i="31"/>
  <c r="GQ203" i="31"/>
  <c r="GR203" i="31"/>
  <c r="CE204" i="31"/>
  <c r="CF204" i="31"/>
  <c r="CG204" i="31"/>
  <c r="CH204" i="31"/>
  <c r="CI204" i="31"/>
  <c r="CJ204" i="31"/>
  <c r="CK204" i="31"/>
  <c r="CL204" i="31"/>
  <c r="CM204" i="31"/>
  <c r="CN204" i="31"/>
  <c r="CO204" i="31"/>
  <c r="EL204" i="31"/>
  <c r="EM204" i="31"/>
  <c r="EN204" i="31"/>
  <c r="EO204" i="31"/>
  <c r="EP204" i="31"/>
  <c r="EQ204" i="31"/>
  <c r="GO204" i="31"/>
  <c r="GP204" i="31"/>
  <c r="GQ204" i="31"/>
  <c r="GR204" i="31"/>
  <c r="AT205" i="31"/>
  <c r="AU205" i="31"/>
  <c r="AV205" i="31"/>
  <c r="BN205" i="31"/>
  <c r="BO205" i="31"/>
  <c r="BP205" i="31"/>
  <c r="BQ205" i="31"/>
  <c r="CN205" i="31"/>
  <c r="CO205" i="31"/>
  <c r="CP205" i="31"/>
  <c r="CQ205" i="31"/>
  <c r="CR205" i="31"/>
  <c r="CS205" i="31"/>
  <c r="CT205" i="31"/>
  <c r="CU205" i="31"/>
  <c r="CV205" i="31"/>
  <c r="CW205" i="31"/>
  <c r="CX205" i="31"/>
  <c r="ET205" i="31"/>
  <c r="EU205" i="31"/>
  <c r="EV205" i="31"/>
  <c r="EW205" i="31"/>
  <c r="EX205" i="31"/>
  <c r="EY205" i="31"/>
  <c r="GO205" i="31"/>
  <c r="GP205" i="31"/>
  <c r="GQ205" i="31"/>
  <c r="GR205" i="31"/>
  <c r="AY206" i="31"/>
  <c r="AZ206" i="31"/>
  <c r="BJ206" i="31"/>
  <c r="BK206" i="31"/>
  <c r="BL206" i="31"/>
  <c r="BM206" i="31"/>
  <c r="BN206" i="31"/>
  <c r="BO206" i="31"/>
  <c r="CJ206" i="31"/>
  <c r="CK206" i="31"/>
  <c r="CL206" i="31"/>
  <c r="CM206" i="31"/>
  <c r="CN206" i="31"/>
  <c r="CO206" i="31"/>
  <c r="CP206" i="31"/>
  <c r="CQ206" i="31"/>
  <c r="CR206" i="31"/>
  <c r="CS206" i="31"/>
  <c r="DL206" i="31"/>
  <c r="DM206" i="31"/>
  <c r="DN206" i="31"/>
  <c r="DO206" i="31"/>
  <c r="DP206" i="31"/>
  <c r="DQ206" i="31"/>
  <c r="DR206" i="31"/>
  <c r="DS206" i="31"/>
  <c r="DT206" i="31"/>
  <c r="DU206" i="31"/>
  <c r="DV206" i="31"/>
  <c r="FT206" i="31"/>
  <c r="FU206" i="31"/>
  <c r="FV206" i="31"/>
  <c r="FW206" i="31"/>
  <c r="FX206" i="31"/>
  <c r="FY206" i="31"/>
  <c r="GO206" i="31"/>
  <c r="GP206" i="31"/>
  <c r="GQ206" i="31"/>
  <c r="GR206" i="31"/>
  <c r="AT207" i="31"/>
  <c r="AU207" i="31"/>
  <c r="AV207" i="31"/>
  <c r="AW207" i="31"/>
  <c r="AX207" i="31"/>
  <c r="CS207" i="31"/>
  <c r="CT207" i="31"/>
  <c r="CU207" i="31"/>
  <c r="CV207" i="31"/>
  <c r="CW207" i="31"/>
  <c r="CX207" i="31"/>
  <c r="CY207" i="31"/>
  <c r="CZ207" i="31"/>
  <c r="DA207" i="31"/>
  <c r="DB207" i="31"/>
  <c r="DC207" i="31"/>
  <c r="DD207" i="31"/>
  <c r="DE207" i="31"/>
  <c r="DF207" i="31"/>
  <c r="DG207" i="31"/>
  <c r="DH207" i="31"/>
  <c r="DI207" i="31"/>
  <c r="DJ207" i="31"/>
  <c r="DK207" i="31"/>
  <c r="DL207" i="31"/>
  <c r="DM207" i="31"/>
  <c r="DN207" i="31"/>
  <c r="DO207" i="31"/>
  <c r="DP207" i="31"/>
  <c r="DQ207" i="31"/>
  <c r="DR207" i="31"/>
  <c r="DS207" i="31"/>
  <c r="DT207" i="31"/>
  <c r="DU207" i="31"/>
  <c r="DV207" i="31"/>
  <c r="DW207" i="31"/>
  <c r="DX207" i="31"/>
  <c r="DY207" i="31"/>
  <c r="DZ207" i="31"/>
  <c r="EA207" i="31"/>
  <c r="EB207" i="31"/>
  <c r="EC207" i="31"/>
  <c r="ED207" i="31"/>
  <c r="EE207" i="31"/>
  <c r="EF207" i="31"/>
  <c r="EG207" i="31"/>
  <c r="EH207" i="31"/>
  <c r="EI207" i="31"/>
  <c r="EJ207" i="31"/>
  <c r="EK207" i="31"/>
  <c r="EL207" i="31"/>
  <c r="EM207" i="31"/>
  <c r="EN207" i="31"/>
  <c r="EO207" i="31"/>
  <c r="EP207" i="31"/>
  <c r="EQ207" i="31"/>
  <c r="ER207" i="31"/>
  <c r="ES207" i="31"/>
  <c r="ET207" i="31"/>
  <c r="EU207" i="31"/>
  <c r="EV207" i="31"/>
  <c r="EW207" i="31"/>
  <c r="EX207" i="31"/>
  <c r="EY207" i="31"/>
  <c r="EZ207" i="31"/>
  <c r="FA207" i="31"/>
  <c r="FB207" i="31"/>
  <c r="FC207" i="31"/>
  <c r="FD207" i="31"/>
  <c r="FE207" i="31"/>
  <c r="FF207" i="31"/>
  <c r="FG207" i="31"/>
  <c r="FH207" i="31"/>
  <c r="FI207" i="31"/>
  <c r="FJ207" i="31"/>
  <c r="FK207" i="31"/>
  <c r="FL207" i="31"/>
  <c r="FM207" i="31"/>
  <c r="FN207" i="31"/>
  <c r="FO207" i="31"/>
  <c r="FP207" i="31"/>
  <c r="FQ207" i="31"/>
  <c r="FR207" i="31"/>
  <c r="FS207" i="31"/>
  <c r="FT207" i="31"/>
  <c r="FU207" i="31"/>
  <c r="FV207" i="31"/>
  <c r="FW207" i="31"/>
  <c r="FX207" i="31"/>
  <c r="FY207" i="31"/>
  <c r="FZ207" i="31"/>
  <c r="GA207" i="31"/>
  <c r="GB207" i="31"/>
  <c r="GC207" i="31"/>
  <c r="GD207" i="31"/>
  <c r="GE207" i="31"/>
  <c r="GF207" i="31"/>
  <c r="GG207" i="31"/>
  <c r="GH207" i="31"/>
  <c r="GI207" i="31"/>
  <c r="GJ207" i="31"/>
  <c r="GK207" i="31"/>
  <c r="GL207" i="31"/>
  <c r="GM207" i="31"/>
  <c r="GN207" i="31"/>
  <c r="GO207" i="31"/>
  <c r="GP207" i="31"/>
  <c r="GQ207" i="31"/>
  <c r="GR207" i="31"/>
  <c r="AT208" i="31"/>
  <c r="AU208" i="31"/>
  <c r="AV208" i="31"/>
  <c r="AW208" i="31"/>
  <c r="AX208" i="31"/>
  <c r="AY208" i="31"/>
  <c r="AZ208" i="31"/>
  <c r="BA208" i="31"/>
  <c r="CV208" i="31"/>
  <c r="CW208" i="31"/>
  <c r="CX208" i="31"/>
  <c r="CY208" i="31"/>
  <c r="CZ208" i="31"/>
  <c r="DA208" i="31"/>
  <c r="DB208" i="31"/>
  <c r="DC208" i="31"/>
  <c r="DD208" i="31"/>
  <c r="DE208" i="31"/>
  <c r="DF208" i="31"/>
  <c r="DG208" i="31"/>
  <c r="DH208" i="31"/>
  <c r="DI208" i="31"/>
  <c r="DJ208" i="31"/>
  <c r="FD208" i="31"/>
  <c r="FE208" i="31"/>
  <c r="FF208" i="31"/>
  <c r="FG208" i="31"/>
  <c r="FH208" i="31"/>
  <c r="FI208" i="31"/>
  <c r="GO208" i="31"/>
  <c r="GP208" i="31"/>
  <c r="GQ208" i="31"/>
  <c r="GR208" i="31"/>
  <c r="AU209" i="31"/>
  <c r="AV209" i="31"/>
  <c r="AW209" i="31"/>
  <c r="AX209" i="31"/>
  <c r="AY209" i="31"/>
  <c r="AZ209" i="31"/>
  <c r="BA209" i="31"/>
  <c r="BB209" i="31"/>
  <c r="CZ209" i="31"/>
  <c r="DA209" i="31"/>
  <c r="DB209" i="31"/>
  <c r="DC209" i="31"/>
  <c r="DD209" i="31"/>
  <c r="FE209" i="31"/>
  <c r="FF209" i="31"/>
  <c r="FG209" i="31"/>
  <c r="FH209" i="31"/>
  <c r="FI209" i="31"/>
  <c r="FJ209" i="31"/>
  <c r="FK209" i="31"/>
  <c r="FL209" i="31"/>
  <c r="FM209" i="31"/>
  <c r="FN209" i="31"/>
  <c r="FO209" i="31"/>
  <c r="FP209" i="31"/>
  <c r="FQ209" i="31"/>
  <c r="FR209" i="31"/>
  <c r="FS209" i="31"/>
  <c r="FT209" i="31"/>
  <c r="FU209" i="31"/>
  <c r="FV209" i="31"/>
  <c r="FW209" i="31"/>
  <c r="FX209" i="31"/>
  <c r="FY209" i="31"/>
  <c r="FZ209" i="31"/>
  <c r="GA209" i="31"/>
  <c r="GB209" i="31"/>
  <c r="GC209" i="31"/>
  <c r="GD209" i="31"/>
  <c r="GE209" i="31"/>
  <c r="GF209" i="31"/>
  <c r="GG209" i="31"/>
  <c r="GH209" i="31"/>
  <c r="GI209" i="31"/>
  <c r="GJ209" i="31"/>
  <c r="GK209" i="31"/>
  <c r="GL209" i="31"/>
  <c r="GM209" i="31"/>
  <c r="GN209" i="31"/>
  <c r="GO209" i="31"/>
  <c r="GP209" i="31"/>
  <c r="GQ209" i="31"/>
  <c r="GR209" i="31"/>
  <c r="AT210" i="31"/>
  <c r="AU210" i="31"/>
  <c r="AV210" i="31"/>
  <c r="AW210" i="31"/>
  <c r="AX210" i="31"/>
  <c r="AY210" i="31"/>
  <c r="AZ210" i="31"/>
  <c r="BA210" i="31"/>
  <c r="CW210" i="31"/>
  <c r="CX210" i="31"/>
  <c r="CY210" i="31"/>
  <c r="CZ210" i="31"/>
  <c r="DA210" i="31"/>
  <c r="FA210" i="31"/>
  <c r="FB210" i="31"/>
  <c r="FC210" i="31"/>
  <c r="FD210" i="31"/>
  <c r="FE210" i="31"/>
  <c r="FF210" i="31"/>
  <c r="FG210" i="31"/>
  <c r="FH210" i="31"/>
  <c r="FI210" i="31"/>
  <c r="FJ210" i="31"/>
  <c r="FK210" i="31"/>
  <c r="FL210" i="31"/>
  <c r="FM210" i="31"/>
  <c r="FN210" i="31"/>
  <c r="FO210" i="31"/>
  <c r="FP210" i="31"/>
  <c r="FQ210" i="31"/>
  <c r="FR210" i="31"/>
  <c r="FS210" i="31"/>
  <c r="FT210" i="31"/>
  <c r="FU210" i="31"/>
  <c r="FV210" i="31"/>
  <c r="FW210" i="31"/>
  <c r="FX210" i="31"/>
  <c r="FY210" i="31"/>
  <c r="FZ210" i="31"/>
  <c r="GA210" i="31"/>
  <c r="GB210" i="31"/>
  <c r="GC210" i="31"/>
  <c r="GD210" i="31"/>
  <c r="GE210" i="31"/>
  <c r="GF210" i="31"/>
  <c r="GG210" i="31"/>
  <c r="GH210" i="31"/>
  <c r="GI210" i="31"/>
  <c r="GJ210" i="31"/>
  <c r="GK210" i="31"/>
  <c r="GL210" i="31"/>
  <c r="GM210" i="31"/>
  <c r="GN210" i="31"/>
  <c r="GO210" i="31"/>
  <c r="GP210" i="31"/>
  <c r="GQ210" i="31"/>
  <c r="GR210" i="31"/>
  <c r="CC211" i="31"/>
  <c r="CD211" i="31"/>
  <c r="CE211" i="31"/>
  <c r="CF211" i="31"/>
  <c r="CG211" i="31"/>
  <c r="CH211" i="31"/>
  <c r="CI211" i="31"/>
  <c r="CJ211" i="31"/>
  <c r="CK211" i="31"/>
  <c r="CL211" i="31"/>
  <c r="CM211" i="31"/>
  <c r="CN211" i="31"/>
  <c r="CO211" i="31"/>
  <c r="CP211" i="31"/>
  <c r="CQ211" i="31"/>
  <c r="CR211" i="31"/>
  <c r="CS211" i="31"/>
  <c r="CT211" i="31"/>
  <c r="CU211" i="31"/>
  <c r="CV211" i="31"/>
  <c r="CW211" i="31"/>
  <c r="CX211" i="31"/>
  <c r="CY211" i="31"/>
  <c r="CZ211" i="31"/>
  <c r="DA211" i="31"/>
  <c r="DB211" i="31"/>
  <c r="DC211" i="31"/>
  <c r="DD211" i="31"/>
  <c r="DE211" i="31"/>
  <c r="DF211" i="31"/>
  <c r="DG211" i="31"/>
  <c r="DH211" i="31"/>
  <c r="DI211" i="31"/>
  <c r="DJ211" i="31"/>
  <c r="FI211" i="31"/>
  <c r="FJ211" i="31"/>
  <c r="FK211" i="31"/>
  <c r="FL211" i="31"/>
  <c r="FM211" i="31"/>
  <c r="FN211" i="31"/>
  <c r="GO211" i="31"/>
  <c r="GP211" i="31"/>
  <c r="GQ211" i="31"/>
  <c r="GR211" i="31"/>
  <c r="AU212" i="31"/>
  <c r="AV212" i="31"/>
  <c r="BB212" i="31"/>
  <c r="BC212" i="31"/>
  <c r="BD212" i="31"/>
  <c r="BE212" i="31"/>
  <c r="BF212" i="31"/>
  <c r="CG212" i="31"/>
  <c r="CH212" i="31"/>
  <c r="CI212" i="31"/>
  <c r="CJ212" i="31"/>
  <c r="CK212" i="31"/>
  <c r="CL212" i="31"/>
  <c r="CM212" i="31"/>
  <c r="CN212" i="31"/>
  <c r="CO212" i="31"/>
  <c r="CP212" i="31"/>
  <c r="CQ212" i="31"/>
  <c r="CR212" i="31"/>
  <c r="EK212" i="31"/>
  <c r="EL212" i="31"/>
  <c r="EM212" i="31"/>
  <c r="EN212" i="31"/>
  <c r="EO212" i="31"/>
  <c r="GO212" i="31"/>
  <c r="GP212" i="31"/>
  <c r="GQ212" i="31"/>
  <c r="GR212" i="31"/>
  <c r="AT213" i="31"/>
  <c r="AU213" i="31"/>
  <c r="AV213" i="31"/>
  <c r="AW213" i="31"/>
  <c r="AX213" i="31"/>
  <c r="CO213" i="31"/>
  <c r="CP213" i="31"/>
  <c r="CQ213" i="31"/>
  <c r="CR213" i="31"/>
  <c r="CS213" i="31"/>
  <c r="CT213" i="31"/>
  <c r="CU213" i="31"/>
  <c r="CV213" i="31"/>
  <c r="CW213" i="31"/>
  <c r="CX213" i="31"/>
  <c r="CY213" i="31"/>
  <c r="CZ213" i="31"/>
  <c r="DA213" i="31"/>
  <c r="DB213" i="31"/>
  <c r="DC213" i="31"/>
  <c r="DD213" i="31"/>
  <c r="DE213" i="31"/>
  <c r="DF213" i="31"/>
  <c r="FG213" i="31"/>
  <c r="FH213" i="31"/>
  <c r="FI213" i="31"/>
  <c r="FJ213" i="31"/>
  <c r="FK213" i="31"/>
  <c r="FL213" i="31"/>
  <c r="GO213" i="31"/>
  <c r="GP213" i="31"/>
  <c r="GQ213" i="31"/>
  <c r="GR213" i="31"/>
  <c r="AT214" i="31"/>
  <c r="AU214" i="31"/>
  <c r="AV214" i="31"/>
  <c r="BS214" i="31"/>
  <c r="BT214" i="31"/>
  <c r="BU214" i="31"/>
  <c r="CO214" i="31"/>
  <c r="CP214" i="31"/>
  <c r="CQ214" i="31"/>
  <c r="CR214" i="31"/>
  <c r="CS214" i="31"/>
  <c r="CT214" i="31"/>
  <c r="CU214" i="31"/>
  <c r="CV214" i="31"/>
  <c r="CW214" i="31"/>
  <c r="CX214" i="31"/>
  <c r="CY214" i="31"/>
  <c r="CZ214" i="31"/>
  <c r="DA214" i="31"/>
  <c r="DB214" i="31"/>
  <c r="DC214" i="31"/>
  <c r="DD214" i="31"/>
  <c r="DE214" i="31"/>
  <c r="DF214" i="31"/>
  <c r="FE214" i="31"/>
  <c r="FF214" i="31"/>
  <c r="FG214" i="31"/>
  <c r="FH214" i="31"/>
  <c r="FI214" i="31"/>
  <c r="FJ214" i="31"/>
  <c r="GO214" i="31"/>
  <c r="GP214" i="31"/>
  <c r="GQ214" i="31"/>
  <c r="GR214" i="31"/>
  <c r="AW215" i="31"/>
  <c r="AX215" i="31"/>
  <c r="BD215" i="31"/>
  <c r="BE215" i="31"/>
  <c r="BF215" i="31"/>
  <c r="BG215" i="31"/>
  <c r="BH215" i="31"/>
  <c r="BI215" i="31"/>
  <c r="BM215" i="31"/>
  <c r="BN215" i="31"/>
  <c r="BO215" i="31"/>
  <c r="BP215" i="31"/>
  <c r="BQ215" i="31"/>
  <c r="BR215" i="31"/>
  <c r="BS215" i="31"/>
  <c r="BT215" i="31"/>
  <c r="BU215" i="31"/>
  <c r="BV215" i="31"/>
  <c r="BW215" i="31"/>
  <c r="BX215" i="31"/>
  <c r="DO215" i="31"/>
  <c r="DP215" i="31"/>
  <c r="DQ215" i="31"/>
  <c r="DR215" i="31"/>
  <c r="DS215" i="31"/>
  <c r="FX215" i="31"/>
  <c r="FY215" i="31"/>
  <c r="FZ215" i="31"/>
  <c r="GA215" i="31"/>
  <c r="GB215" i="31"/>
  <c r="GC215" i="31"/>
  <c r="GO215" i="31"/>
  <c r="GP215" i="31"/>
  <c r="GQ215" i="31"/>
  <c r="GR215" i="31"/>
  <c r="BH216" i="31"/>
  <c r="BI216" i="31"/>
  <c r="BJ216" i="31"/>
  <c r="BK216" i="31"/>
  <c r="BL216" i="31"/>
  <c r="BM216" i="31"/>
  <c r="BX216" i="31"/>
  <c r="BY216" i="31"/>
  <c r="BZ216" i="31"/>
  <c r="CA216" i="31"/>
  <c r="CB216" i="31"/>
  <c r="CC216" i="31"/>
  <c r="CD216" i="31"/>
  <c r="CE216" i="31"/>
  <c r="CF216" i="31"/>
  <c r="CG216" i="31"/>
  <c r="CH216" i="31"/>
  <c r="CI216" i="31"/>
  <c r="CJ216" i="31"/>
  <c r="CK216" i="31"/>
  <c r="CL216" i="31"/>
  <c r="CM216" i="31"/>
  <c r="CN216" i="31"/>
  <c r="CO216" i="31"/>
  <c r="CP216" i="31"/>
  <c r="CQ216" i="31"/>
  <c r="CR216" i="31"/>
  <c r="CS216" i="31"/>
  <c r="CT216" i="31"/>
  <c r="EI216" i="31"/>
  <c r="EJ216" i="31"/>
  <c r="EK216" i="31"/>
  <c r="EL216" i="31"/>
  <c r="EM216" i="31"/>
  <c r="EN216" i="31"/>
  <c r="EO216" i="31"/>
  <c r="EP216" i="31"/>
  <c r="EQ216" i="31"/>
  <c r="ER216" i="31"/>
  <c r="ES216" i="31"/>
  <c r="ET216" i="31"/>
  <c r="EU216" i="31"/>
  <c r="EV216" i="31"/>
  <c r="EW216" i="31"/>
  <c r="EX216" i="31"/>
  <c r="EY216" i="31"/>
  <c r="EZ216" i="31"/>
  <c r="FA216" i="31"/>
  <c r="FB216" i="31"/>
  <c r="FC216" i="31"/>
  <c r="FD216" i="31"/>
  <c r="FE216" i="31"/>
  <c r="FF216" i="31"/>
  <c r="FG216" i="31"/>
  <c r="FH216" i="31"/>
  <c r="FI216" i="31"/>
  <c r="FJ216" i="31"/>
  <c r="FK216" i="31"/>
  <c r="FL216" i="31"/>
  <c r="FM216" i="31"/>
  <c r="FN216" i="31"/>
  <c r="FO216" i="31"/>
  <c r="FP216" i="31"/>
  <c r="FQ216" i="31"/>
  <c r="FR216" i="31"/>
  <c r="FS216" i="31"/>
  <c r="FT216" i="31"/>
  <c r="FU216" i="31"/>
  <c r="FV216" i="31"/>
  <c r="FW216" i="31"/>
  <c r="FX216" i="31"/>
  <c r="FY216" i="31"/>
  <c r="FZ216" i="31"/>
  <c r="GA216" i="31"/>
  <c r="GB216" i="31"/>
  <c r="GC216" i="31"/>
  <c r="GD216" i="31"/>
  <c r="GE216" i="31"/>
  <c r="GF216" i="31"/>
  <c r="GG216" i="31"/>
  <c r="GH216" i="31"/>
  <c r="GI216" i="31"/>
  <c r="GJ216" i="31"/>
  <c r="GK216" i="31"/>
  <c r="GL216" i="31"/>
  <c r="GM216" i="31"/>
  <c r="GN216" i="31"/>
  <c r="GO216" i="31"/>
  <c r="GP216" i="31"/>
  <c r="GQ216" i="31"/>
  <c r="GR216" i="31"/>
  <c r="BE217" i="31"/>
  <c r="BF217" i="31"/>
  <c r="BG217" i="31"/>
  <c r="BH217" i="31"/>
  <c r="BI217" i="31"/>
  <c r="BJ217" i="31"/>
  <c r="BM217" i="31"/>
  <c r="BN217" i="31"/>
  <c r="BO217" i="31"/>
  <c r="BP217" i="31"/>
  <c r="BQ217" i="31"/>
  <c r="BR217" i="31"/>
  <c r="BS217" i="31"/>
  <c r="BT217" i="31"/>
  <c r="BU217" i="31"/>
  <c r="BV217" i="31"/>
  <c r="BW217" i="31"/>
  <c r="BX217" i="31"/>
  <c r="DL217" i="31"/>
  <c r="DM217" i="31"/>
  <c r="DN217" i="31"/>
  <c r="DO217" i="31"/>
  <c r="DP217" i="31"/>
  <c r="FL217" i="31"/>
  <c r="FM217" i="31"/>
  <c r="FN217" i="31"/>
  <c r="FO217" i="31"/>
  <c r="FP217" i="31"/>
  <c r="FQ217" i="31"/>
  <c r="FR217" i="31"/>
  <c r="FS217" i="31"/>
  <c r="FT217" i="31"/>
  <c r="FU217" i="31"/>
  <c r="FV217" i="31"/>
  <c r="FW217" i="31"/>
  <c r="GO217" i="31"/>
  <c r="GP217" i="31"/>
  <c r="GQ217" i="31"/>
  <c r="GR217" i="31"/>
  <c r="BR218" i="31"/>
  <c r="BS218" i="31"/>
  <c r="BT218" i="31"/>
  <c r="BU218" i="31"/>
  <c r="BV218" i="31"/>
  <c r="BW218" i="31"/>
  <c r="BX218" i="31"/>
  <c r="BY218" i="31"/>
  <c r="BZ218" i="31"/>
  <c r="CA218" i="31"/>
  <c r="CB218" i="31"/>
  <c r="CC218" i="31"/>
  <c r="CD218" i="31"/>
  <c r="CE218" i="31"/>
  <c r="CF218" i="31"/>
  <c r="CG218" i="31"/>
  <c r="CH218" i="31"/>
  <c r="CI218" i="31"/>
  <c r="ED218" i="31"/>
  <c r="EE218" i="31"/>
  <c r="EF218" i="31"/>
  <c r="EG218" i="31"/>
  <c r="EH218" i="31"/>
  <c r="GI218" i="31"/>
  <c r="GJ218" i="31"/>
  <c r="GK218" i="31"/>
  <c r="GL218" i="31"/>
  <c r="GM218" i="31"/>
  <c r="GN218" i="31"/>
  <c r="GO218" i="31"/>
  <c r="GP218" i="31"/>
  <c r="GQ218" i="31"/>
  <c r="GR218" i="31"/>
  <c r="BF219" i="31"/>
  <c r="BG219" i="31"/>
  <c r="BH219" i="31"/>
  <c r="BI219" i="31"/>
  <c r="BJ219" i="31"/>
  <c r="BK219" i="31"/>
  <c r="BO219" i="31"/>
  <c r="BP219" i="31"/>
  <c r="BQ219" i="31"/>
  <c r="BR219" i="31"/>
  <c r="BS219" i="31"/>
  <c r="BT219" i="31"/>
  <c r="BU219" i="31"/>
  <c r="BV219" i="31"/>
  <c r="BW219" i="31"/>
  <c r="BX219" i="31"/>
  <c r="DI219" i="31"/>
  <c r="DJ219" i="31"/>
  <c r="DK219" i="31"/>
  <c r="DL219" i="31"/>
  <c r="DM219" i="31"/>
  <c r="DN219" i="31"/>
  <c r="DY219" i="31"/>
  <c r="DZ219" i="31"/>
  <c r="EA219" i="31"/>
  <c r="EB219" i="31"/>
  <c r="EC219" i="31"/>
  <c r="GC219" i="31"/>
  <c r="GD219" i="31"/>
  <c r="GE219" i="31"/>
  <c r="GF219" i="31"/>
  <c r="GG219" i="31"/>
  <c r="GH219" i="31"/>
  <c r="GO219" i="31"/>
  <c r="GP219" i="31"/>
  <c r="GQ219" i="31"/>
  <c r="GR219" i="31"/>
  <c r="BM220" i="31"/>
  <c r="BN220" i="31"/>
  <c r="BO220" i="31"/>
  <c r="CA220" i="31"/>
  <c r="CB220" i="31"/>
  <c r="CC220" i="31"/>
  <c r="CD220" i="31"/>
  <c r="CE220" i="31"/>
  <c r="CF220" i="31"/>
  <c r="CG220" i="31"/>
  <c r="CH220" i="31"/>
  <c r="CI220" i="31"/>
  <c r="CJ220" i="31"/>
  <c r="CK220" i="31"/>
  <c r="CL220" i="31"/>
  <c r="DA220" i="31"/>
  <c r="DB220" i="31"/>
  <c r="DC220" i="31"/>
  <c r="DD220" i="31"/>
  <c r="DE220" i="31"/>
  <c r="DF220" i="31"/>
  <c r="DG220" i="31"/>
  <c r="DH220" i="31"/>
  <c r="EQ220" i="31"/>
  <c r="ER220" i="31"/>
  <c r="ES220" i="31"/>
  <c r="ET220" i="31"/>
  <c r="EU220" i="31"/>
  <c r="GO220" i="31"/>
  <c r="GP220" i="31"/>
  <c r="GQ220" i="31"/>
  <c r="GR220" i="31"/>
  <c r="BE221" i="31"/>
  <c r="BF221" i="31"/>
  <c r="BG221" i="31"/>
  <c r="BH221" i="31"/>
  <c r="BI221" i="31"/>
  <c r="BJ221" i="31"/>
  <c r="BN221" i="31"/>
  <c r="BO221" i="31"/>
  <c r="BP221" i="31"/>
  <c r="BQ221" i="31"/>
  <c r="BR221" i="31"/>
  <c r="BS221" i="31"/>
  <c r="BT221" i="31"/>
  <c r="BU221" i="31"/>
  <c r="BV221" i="31"/>
  <c r="BW221" i="31"/>
  <c r="BX221" i="31"/>
  <c r="DF221" i="31"/>
  <c r="DG221" i="31"/>
  <c r="DH221" i="31"/>
  <c r="DI221" i="31"/>
  <c r="DJ221" i="31"/>
  <c r="DK221" i="31"/>
  <c r="DL221" i="31"/>
  <c r="DM221" i="31"/>
  <c r="DN221" i="31"/>
  <c r="DO221" i="31"/>
  <c r="DP221" i="31"/>
  <c r="DQ221" i="31"/>
  <c r="DR221" i="31"/>
  <c r="DS221" i="31"/>
  <c r="DT221" i="31"/>
  <c r="FN221" i="31"/>
  <c r="FO221" i="31"/>
  <c r="FP221" i="31"/>
  <c r="FQ221" i="31"/>
  <c r="FR221" i="31"/>
  <c r="FS221" i="31"/>
  <c r="GO221" i="31"/>
  <c r="GP221" i="31"/>
  <c r="GQ221" i="31"/>
  <c r="GR221" i="31"/>
  <c r="AT222" i="31"/>
  <c r="AU222" i="31"/>
  <c r="AV222" i="31"/>
  <c r="AW222" i="31"/>
  <c r="AX222" i="31"/>
  <c r="AY222" i="31"/>
  <c r="AZ222" i="31"/>
  <c r="BA222" i="31"/>
  <c r="BB222" i="31"/>
  <c r="BC222" i="31"/>
  <c r="BD222" i="31"/>
  <c r="BE222" i="31"/>
  <c r="BF222" i="31"/>
  <c r="BG222" i="31"/>
  <c r="BH222" i="31"/>
  <c r="BI222" i="31"/>
  <c r="BJ222" i="31"/>
  <c r="BK222" i="31"/>
  <c r="BL222" i="31"/>
  <c r="BM222" i="31"/>
  <c r="BN222" i="31"/>
  <c r="BO222" i="31"/>
  <c r="BP222" i="31"/>
  <c r="BQ222" i="31"/>
  <c r="BR222" i="31"/>
  <c r="BS222" i="31"/>
  <c r="BT222" i="31"/>
  <c r="BU222" i="31"/>
  <c r="BV222" i="31"/>
  <c r="BW222" i="31"/>
  <c r="BX222" i="31"/>
  <c r="BY222" i="31"/>
  <c r="BZ222" i="31"/>
  <c r="CA222" i="31"/>
  <c r="CB222" i="31"/>
  <c r="CC222" i="31"/>
  <c r="CD222" i="31"/>
  <c r="CE222" i="31"/>
  <c r="CF222" i="31"/>
  <c r="CG222" i="31"/>
  <c r="CH222" i="31"/>
  <c r="CI222" i="31"/>
  <c r="CJ222" i="31"/>
  <c r="CK222" i="31"/>
  <c r="CL222" i="31"/>
  <c r="CM222" i="31"/>
  <c r="CN222" i="31"/>
  <c r="CO222" i="31"/>
  <c r="CP222" i="31"/>
  <c r="CQ222" i="31"/>
  <c r="CR222" i="31"/>
  <c r="CS222" i="31"/>
  <c r="CT222" i="31"/>
  <c r="CU222" i="31"/>
  <c r="CV222" i="31"/>
  <c r="CW222" i="31"/>
  <c r="CX222" i="31"/>
  <c r="CY222" i="31"/>
  <c r="CZ222" i="31"/>
  <c r="DA222" i="31"/>
  <c r="DB222" i="31"/>
  <c r="DC222" i="31"/>
  <c r="DD222" i="31"/>
  <c r="DE222" i="31"/>
  <c r="DF222" i="31"/>
  <c r="DG222" i="31"/>
  <c r="DH222" i="31"/>
  <c r="DI222" i="31"/>
  <c r="DJ222" i="31"/>
  <c r="DK222" i="31"/>
  <c r="DL222" i="31"/>
  <c r="DM222" i="31"/>
  <c r="DN222" i="31"/>
  <c r="DO222" i="31"/>
  <c r="DP222" i="31"/>
  <c r="DQ222" i="31"/>
  <c r="DR222" i="31"/>
  <c r="DS222" i="31"/>
  <c r="DT222" i="31"/>
  <c r="DU222" i="31"/>
  <c r="DV222" i="31"/>
  <c r="DW222" i="31"/>
  <c r="DX222" i="31"/>
  <c r="DY222" i="31"/>
  <c r="DZ222" i="31"/>
  <c r="EA222" i="31"/>
  <c r="EB222" i="31"/>
  <c r="EC222" i="31"/>
  <c r="ED222" i="31"/>
  <c r="EE222" i="31"/>
  <c r="EF222" i="31"/>
  <c r="EG222" i="31"/>
  <c r="EH222" i="31"/>
  <c r="EI222" i="31"/>
  <c r="EJ222" i="31"/>
  <c r="EK222" i="31"/>
  <c r="EL222" i="31"/>
  <c r="EM222" i="31"/>
  <c r="EN222" i="31"/>
  <c r="EO222" i="31"/>
  <c r="EP222" i="31"/>
  <c r="EQ222" i="31"/>
  <c r="ER222" i="31"/>
  <c r="ES222" i="31"/>
  <c r="ET222" i="31"/>
  <c r="EU222" i="31"/>
  <c r="EV222" i="31"/>
  <c r="EW222" i="31"/>
  <c r="EX222" i="31"/>
  <c r="EY222" i="31"/>
  <c r="EZ222" i="31"/>
  <c r="FA222" i="31"/>
  <c r="FB222" i="31"/>
  <c r="FC222" i="31"/>
  <c r="FD222" i="31"/>
  <c r="FE222" i="31"/>
  <c r="FF222" i="31"/>
  <c r="FG222" i="31"/>
  <c r="FH222" i="31"/>
  <c r="FI222" i="31"/>
  <c r="FJ222" i="31"/>
  <c r="FK222" i="31"/>
  <c r="FL222" i="31"/>
  <c r="FM222" i="31"/>
  <c r="FN222" i="31"/>
  <c r="FO222" i="31"/>
  <c r="FP222" i="31"/>
  <c r="FQ222" i="31"/>
  <c r="FR222" i="31"/>
  <c r="FS222" i="31"/>
  <c r="FT222" i="31"/>
  <c r="FU222" i="31"/>
  <c r="FV222" i="31"/>
  <c r="FW222" i="31"/>
  <c r="FX222" i="31"/>
  <c r="FY222" i="31"/>
  <c r="FZ222" i="31"/>
  <c r="GA222" i="31"/>
  <c r="GB222" i="31"/>
  <c r="GC222" i="31"/>
  <c r="GD222" i="31"/>
  <c r="GE222" i="31"/>
  <c r="GF222" i="31"/>
  <c r="GG222" i="31"/>
  <c r="GH222" i="31"/>
  <c r="GI222" i="31"/>
  <c r="GJ222" i="31"/>
  <c r="GK222" i="31"/>
  <c r="GL222" i="31"/>
  <c r="GM222" i="31"/>
  <c r="GN222" i="31"/>
  <c r="GO222" i="31"/>
  <c r="GP222" i="31"/>
  <c r="GQ222" i="31"/>
  <c r="GR222" i="31"/>
  <c r="CB223" i="31"/>
  <c r="CC223" i="31"/>
  <c r="CD223" i="31"/>
  <c r="CE223" i="31"/>
  <c r="CF223" i="31"/>
  <c r="CG223" i="31"/>
  <c r="CH223" i="31"/>
  <c r="CI223" i="31"/>
  <c r="CJ223" i="31"/>
  <c r="CK223" i="31"/>
  <c r="CL223" i="31"/>
  <c r="CM223" i="31"/>
  <c r="EH223" i="31"/>
  <c r="EI223" i="31"/>
  <c r="EJ223" i="31"/>
  <c r="EK223" i="31"/>
  <c r="EL223" i="31"/>
  <c r="GK223" i="31"/>
  <c r="GL223" i="31"/>
  <c r="GM223" i="31"/>
  <c r="GN223" i="31"/>
  <c r="GO223" i="31"/>
  <c r="GP223" i="31"/>
  <c r="GQ223" i="31"/>
  <c r="GR223" i="31"/>
  <c r="AU224" i="31"/>
  <c r="AV224" i="31"/>
  <c r="AW224" i="31"/>
  <c r="AX224" i="31"/>
  <c r="AY224" i="31"/>
  <c r="AZ224" i="31"/>
  <c r="BA224" i="31"/>
  <c r="BK224" i="31"/>
  <c r="BL224" i="31"/>
  <c r="BM224" i="31"/>
  <c r="BN224" i="31"/>
  <c r="BO224" i="31"/>
  <c r="BP224" i="31"/>
  <c r="BS224" i="31"/>
  <c r="BT224" i="31"/>
  <c r="BU224" i="31"/>
  <c r="BV224" i="31"/>
  <c r="BW224" i="31"/>
  <c r="BX224" i="31"/>
  <c r="BY224" i="31"/>
  <c r="DI224" i="31"/>
  <c r="DJ224" i="31"/>
  <c r="DK224" i="31"/>
  <c r="DL224" i="31"/>
  <c r="DM224" i="31"/>
  <c r="FL224" i="31"/>
  <c r="FM224" i="31"/>
  <c r="FN224" i="31"/>
  <c r="FO224" i="31"/>
  <c r="FP224" i="31"/>
  <c r="FQ224" i="31"/>
  <c r="GO224" i="31"/>
  <c r="GP224" i="31"/>
  <c r="GQ224" i="31"/>
  <c r="GR224" i="31"/>
  <c r="AW225" i="31"/>
  <c r="AX225" i="31"/>
  <c r="BX225" i="31"/>
  <c r="BY225" i="31"/>
  <c r="BZ225" i="31"/>
  <c r="CA225" i="31"/>
  <c r="CB225" i="31"/>
  <c r="CC225" i="31"/>
  <c r="CD225" i="31"/>
  <c r="CE225" i="31"/>
  <c r="CF225" i="31"/>
  <c r="CG225" i="31"/>
  <c r="CH225" i="31"/>
  <c r="CI225" i="31"/>
  <c r="EI225" i="31"/>
  <c r="EJ225" i="31"/>
  <c r="EK225" i="31"/>
  <c r="EL225" i="31"/>
  <c r="EM225" i="31"/>
  <c r="GK225" i="31"/>
  <c r="GL225" i="31"/>
  <c r="GM225" i="31"/>
  <c r="GN225" i="31"/>
  <c r="GO225" i="31"/>
  <c r="GP225" i="31"/>
  <c r="GQ225" i="31"/>
  <c r="GR225" i="31"/>
  <c r="BE226" i="31"/>
  <c r="BF226" i="31"/>
  <c r="BG226" i="31"/>
  <c r="BH226" i="31"/>
  <c r="BI226" i="31"/>
  <c r="BJ226" i="31"/>
  <c r="BO226" i="31"/>
  <c r="BP226" i="31"/>
  <c r="BQ226" i="31"/>
  <c r="BR226" i="31"/>
  <c r="BS226" i="31"/>
  <c r="BT226" i="31"/>
  <c r="BU226" i="31"/>
  <c r="BV226" i="31"/>
  <c r="BW226" i="31"/>
  <c r="BX226" i="31"/>
  <c r="DL226" i="31"/>
  <c r="DM226" i="31"/>
  <c r="DN226" i="31"/>
  <c r="DO226" i="31"/>
  <c r="DP226" i="31"/>
  <c r="FO226" i="31"/>
  <c r="FP226" i="31"/>
  <c r="FQ226" i="31"/>
  <c r="FR226" i="31"/>
  <c r="FS226" i="31"/>
  <c r="FU226" i="31"/>
  <c r="FV226" i="31"/>
  <c r="FW226" i="31"/>
  <c r="FX226" i="31"/>
  <c r="FY226" i="31"/>
  <c r="FZ226" i="31"/>
  <c r="GO226" i="31"/>
  <c r="GP226" i="31"/>
  <c r="GQ226" i="31"/>
  <c r="GR226" i="31"/>
  <c r="BQ227" i="31"/>
  <c r="BR227" i="31"/>
  <c r="BS227" i="31"/>
  <c r="BT227" i="31"/>
  <c r="BX227" i="31"/>
  <c r="BY227" i="31"/>
  <c r="BZ227" i="31"/>
  <c r="CA227" i="31"/>
  <c r="CB227" i="31"/>
  <c r="CC227" i="31"/>
  <c r="CD227" i="31"/>
  <c r="CE227" i="31"/>
  <c r="CF227" i="31"/>
  <c r="CG227" i="31"/>
  <c r="CH227" i="31"/>
  <c r="CI227" i="31"/>
  <c r="EA227" i="31"/>
  <c r="EB227" i="31"/>
  <c r="EC227" i="31"/>
  <c r="ED227" i="31"/>
  <c r="EE227" i="31"/>
  <c r="GC227" i="31"/>
  <c r="GD227" i="31"/>
  <c r="GE227" i="31"/>
  <c r="GF227" i="31"/>
  <c r="GG227" i="31"/>
  <c r="GH227" i="31"/>
  <c r="GI227" i="31"/>
  <c r="GO227" i="31"/>
  <c r="GP227" i="31"/>
  <c r="GQ227" i="31"/>
  <c r="GR227" i="31"/>
  <c r="BD228" i="31"/>
  <c r="BE228" i="31"/>
  <c r="BF228" i="31"/>
  <c r="BG228" i="31"/>
  <c r="BH228" i="31"/>
  <c r="BI228" i="31"/>
  <c r="DC228" i="31"/>
  <c r="DD228" i="31"/>
  <c r="DE228" i="31"/>
  <c r="DF228" i="31"/>
  <c r="DG228" i="31"/>
  <c r="DH228" i="31"/>
  <c r="DI228" i="31"/>
  <c r="DJ228" i="31"/>
  <c r="DK228" i="31"/>
  <c r="DL228" i="31"/>
  <c r="DM228" i="31"/>
  <c r="FI228" i="31"/>
  <c r="FJ228" i="31"/>
  <c r="FK228" i="31"/>
  <c r="FL228" i="31"/>
  <c r="FM228" i="31"/>
  <c r="FN228" i="31"/>
  <c r="GO228" i="31"/>
  <c r="GP228" i="31"/>
  <c r="GQ228" i="31"/>
  <c r="GR228" i="31"/>
  <c r="AT229" i="31"/>
  <c r="AU229" i="31"/>
  <c r="AV229" i="31"/>
  <c r="AW229" i="31"/>
  <c r="AX229" i="31"/>
  <c r="AY229" i="31"/>
  <c r="AZ229" i="31"/>
  <c r="BA229" i="31"/>
  <c r="BB229" i="31"/>
  <c r="BC229" i="31"/>
  <c r="BD229" i="31"/>
  <c r="BE229" i="31"/>
  <c r="BF229" i="31"/>
  <c r="BG229" i="31"/>
  <c r="BH229" i="31"/>
  <c r="BI229" i="31"/>
  <c r="BJ229" i="31"/>
  <c r="BK229" i="31"/>
  <c r="BL229" i="31"/>
  <c r="BM229" i="31"/>
  <c r="BN229" i="31"/>
  <c r="BO229" i="31"/>
  <c r="BP229" i="31"/>
  <c r="BQ229" i="31"/>
  <c r="BR229" i="31"/>
  <c r="BS229" i="31"/>
  <c r="BT229" i="31"/>
  <c r="BU229" i="31"/>
  <c r="BV229" i="31"/>
  <c r="BW229" i="31"/>
  <c r="BX229" i="31"/>
  <c r="BY229" i="31"/>
  <c r="BZ229" i="31"/>
  <c r="CA229" i="31"/>
  <c r="CB229" i="31"/>
  <c r="CC229" i="31"/>
  <c r="CD229" i="31"/>
  <c r="CE229" i="31"/>
  <c r="CF229" i="31"/>
  <c r="CG229" i="31"/>
  <c r="CH229" i="31"/>
  <c r="CI229" i="31"/>
  <c r="CJ229" i="31"/>
  <c r="CK229" i="31"/>
  <c r="CL229" i="31"/>
  <c r="CM229" i="31"/>
  <c r="CN229" i="31"/>
  <c r="CO229" i="31"/>
  <c r="CP229" i="31"/>
  <c r="CQ229" i="31"/>
  <c r="CR229" i="31"/>
  <c r="CS229" i="31"/>
  <c r="CT229" i="31"/>
  <c r="CU229" i="31"/>
  <c r="CV229" i="31"/>
  <c r="CW229" i="31"/>
  <c r="CX229" i="31"/>
  <c r="CY229" i="31"/>
  <c r="CZ229" i="31"/>
  <c r="DA229" i="31"/>
  <c r="DB229" i="31"/>
  <c r="DC229" i="31"/>
  <c r="DD229" i="31"/>
  <c r="DE229" i="31"/>
  <c r="DF229" i="31"/>
  <c r="DG229" i="31"/>
  <c r="DH229" i="31"/>
  <c r="DI229" i="31"/>
  <c r="DJ229" i="31"/>
  <c r="DK229" i="31"/>
  <c r="DL229" i="31"/>
  <c r="DM229" i="31"/>
  <c r="DN229" i="31"/>
  <c r="DO229" i="31"/>
  <c r="DP229" i="31"/>
  <c r="DQ229" i="31"/>
  <c r="DR229" i="31"/>
  <c r="DS229" i="31"/>
  <c r="DT229" i="31"/>
  <c r="DU229" i="31"/>
  <c r="DV229" i="31"/>
  <c r="DW229" i="31"/>
  <c r="DX229" i="31"/>
  <c r="DY229" i="31"/>
  <c r="DZ229" i="31"/>
  <c r="EA229" i="31"/>
  <c r="EB229" i="31"/>
  <c r="EC229" i="31"/>
  <c r="ED229" i="31"/>
  <c r="EE229" i="31"/>
  <c r="EF229" i="31"/>
  <c r="EG229" i="31"/>
  <c r="EH229" i="31"/>
  <c r="EI229" i="31"/>
  <c r="EJ229" i="31"/>
  <c r="EK229" i="31"/>
  <c r="EL229" i="31"/>
  <c r="EM229" i="31"/>
  <c r="EN229" i="31"/>
  <c r="EO229" i="31"/>
  <c r="EP229" i="31"/>
  <c r="EQ229" i="31"/>
  <c r="ER229" i="31"/>
  <c r="ES229" i="31"/>
  <c r="ET229" i="31"/>
  <c r="EU229" i="31"/>
  <c r="EV229" i="31"/>
  <c r="EW229" i="31"/>
  <c r="EX229" i="31"/>
  <c r="EY229" i="31"/>
  <c r="EZ229" i="31"/>
  <c r="FA229" i="31"/>
  <c r="FB229" i="31"/>
  <c r="FC229" i="31"/>
  <c r="FD229" i="31"/>
  <c r="FE229" i="31"/>
  <c r="FF229" i="31"/>
  <c r="FG229" i="31"/>
  <c r="FH229" i="31"/>
  <c r="FI229" i="31"/>
  <c r="FJ229" i="31"/>
  <c r="FK229" i="31"/>
  <c r="FL229" i="31"/>
  <c r="FM229" i="31"/>
  <c r="FN229" i="31"/>
  <c r="FO229" i="31"/>
  <c r="FP229" i="31"/>
  <c r="FQ229" i="31"/>
  <c r="FR229" i="31"/>
  <c r="FS229" i="31"/>
  <c r="FT229" i="31"/>
  <c r="FU229" i="31"/>
  <c r="FV229" i="31"/>
  <c r="FW229" i="31"/>
  <c r="FX229" i="31"/>
  <c r="FY229" i="31"/>
  <c r="FZ229" i="31"/>
  <c r="GA229" i="31"/>
  <c r="GB229" i="31"/>
  <c r="GC229" i="31"/>
  <c r="GD229" i="31"/>
  <c r="GE229" i="31"/>
  <c r="GF229" i="31"/>
  <c r="GG229" i="31"/>
  <c r="GH229" i="31"/>
  <c r="GI229" i="31"/>
  <c r="GJ229" i="31"/>
  <c r="GK229" i="31"/>
  <c r="GL229" i="31"/>
  <c r="GM229" i="31"/>
  <c r="GN229" i="31"/>
  <c r="GO229" i="31"/>
  <c r="GP229" i="31"/>
  <c r="GQ229" i="31"/>
  <c r="GR229" i="31"/>
  <c r="AV230" i="31"/>
  <c r="AW230" i="31"/>
  <c r="AX230" i="31"/>
  <c r="AY230" i="31"/>
  <c r="AZ230" i="31"/>
  <c r="BA230" i="31"/>
  <c r="CB230" i="31"/>
  <c r="CC230" i="31"/>
  <c r="CD230" i="31"/>
  <c r="CE230" i="31"/>
  <c r="CF230" i="31"/>
  <c r="CG230" i="31"/>
  <c r="CH230" i="31"/>
  <c r="CI230" i="31"/>
  <c r="CJ230" i="31"/>
  <c r="CK230" i="31"/>
  <c r="CL230" i="31"/>
  <c r="CM230" i="31"/>
  <c r="CN230" i="31"/>
  <c r="CO230" i="31"/>
  <c r="CP230" i="31"/>
  <c r="CQ230" i="31"/>
  <c r="CR230" i="31"/>
  <c r="CS230" i="31"/>
  <c r="CT230" i="31"/>
  <c r="CU230" i="31"/>
  <c r="CV230" i="31"/>
  <c r="CW230" i="31"/>
  <c r="CX230" i="31"/>
  <c r="CY230" i="31"/>
  <c r="CZ230" i="31"/>
  <c r="DA230" i="31"/>
  <c r="DB230" i="31"/>
  <c r="DC230" i="31"/>
  <c r="DD230" i="31"/>
  <c r="DE230" i="31"/>
  <c r="DF230" i="31"/>
  <c r="DG230" i="31"/>
  <c r="DH230" i="31"/>
  <c r="DI230" i="31"/>
  <c r="DJ230" i="31"/>
  <c r="DK230" i="31"/>
  <c r="DL230" i="31"/>
  <c r="DM230" i="31"/>
  <c r="DN230" i="31"/>
  <c r="DO230" i="31"/>
  <c r="DP230" i="31"/>
  <c r="DQ230" i="31"/>
  <c r="DR230" i="31"/>
  <c r="DS230" i="31"/>
  <c r="DT230" i="31"/>
  <c r="DU230" i="31"/>
  <c r="DV230" i="31"/>
  <c r="DW230" i="31"/>
  <c r="DX230" i="31"/>
  <c r="DY230" i="31"/>
  <c r="DZ230" i="31"/>
  <c r="EA230" i="31"/>
  <c r="EB230" i="31"/>
  <c r="EC230" i="31"/>
  <c r="ED230" i="31"/>
  <c r="EE230" i="31"/>
  <c r="EF230" i="31"/>
  <c r="EG230" i="31"/>
  <c r="EH230" i="31"/>
  <c r="EI230" i="31"/>
  <c r="EJ230" i="31"/>
  <c r="EK230" i="31"/>
  <c r="EL230" i="31"/>
  <c r="EM230" i="31"/>
  <c r="EN230" i="31"/>
  <c r="EO230" i="31"/>
  <c r="EP230" i="31"/>
  <c r="EQ230" i="31"/>
  <c r="ER230" i="31"/>
  <c r="ES230" i="31"/>
  <c r="ET230" i="31"/>
  <c r="EU230" i="31"/>
  <c r="EV230" i="31"/>
  <c r="EW230" i="31"/>
  <c r="EX230" i="31"/>
  <c r="EY230" i="31"/>
  <c r="EZ230" i="31"/>
  <c r="FA230" i="31"/>
  <c r="FB230" i="31"/>
  <c r="FC230" i="31"/>
  <c r="FD230" i="31"/>
  <c r="FE230" i="31"/>
  <c r="FF230" i="31"/>
  <c r="FG230" i="31"/>
  <c r="FH230" i="31"/>
  <c r="FI230" i="31"/>
  <c r="FJ230" i="31"/>
  <c r="FK230" i="31"/>
  <c r="FL230" i="31"/>
  <c r="FM230" i="31"/>
  <c r="FN230" i="31"/>
  <c r="FO230" i="31"/>
  <c r="FP230" i="31"/>
  <c r="FQ230" i="31"/>
  <c r="FR230" i="31"/>
  <c r="FS230" i="31"/>
  <c r="FT230" i="31"/>
  <c r="FU230" i="31"/>
  <c r="FV230" i="31"/>
  <c r="FW230" i="31"/>
  <c r="FX230" i="31"/>
  <c r="FY230" i="31"/>
  <c r="FZ230" i="31"/>
  <c r="GA230" i="31"/>
  <c r="GB230" i="31"/>
  <c r="GC230" i="31"/>
  <c r="GD230" i="31"/>
  <c r="GE230" i="31"/>
  <c r="GF230" i="31"/>
  <c r="GG230" i="31"/>
  <c r="GH230" i="31"/>
  <c r="GI230" i="31"/>
  <c r="GJ230" i="31"/>
  <c r="GK230" i="31"/>
  <c r="GL230" i="31"/>
  <c r="GM230" i="31"/>
  <c r="GN230" i="31"/>
  <c r="GO230" i="31"/>
  <c r="GP230" i="31"/>
  <c r="GQ230" i="31"/>
  <c r="GR230" i="31"/>
  <c r="CM231" i="31"/>
  <c r="CN231" i="31"/>
  <c r="CO231" i="31"/>
  <c r="CP231" i="31"/>
  <c r="CQ231" i="31"/>
  <c r="CR231" i="31"/>
  <c r="CS231" i="31"/>
  <c r="CT231" i="31"/>
  <c r="CU231" i="31"/>
  <c r="CV231" i="31"/>
  <c r="CW231" i="31"/>
  <c r="CX231" i="31"/>
  <c r="CY231" i="31"/>
  <c r="CZ231" i="31"/>
  <c r="DA231" i="31"/>
  <c r="DC231" i="31"/>
  <c r="DD231" i="31"/>
  <c r="DE231" i="31"/>
  <c r="DF231" i="31"/>
  <c r="DG231" i="31"/>
  <c r="DH231" i="31"/>
  <c r="DI231" i="31"/>
  <c r="DJ231" i="31"/>
  <c r="DK231" i="31"/>
  <c r="DL231" i="31"/>
  <c r="DM231" i="31"/>
  <c r="DN231" i="31"/>
  <c r="FJ231" i="31"/>
  <c r="FK231" i="31"/>
  <c r="FL231" i="31"/>
  <c r="FM231" i="31"/>
  <c r="FN231" i="31"/>
  <c r="GO231" i="31"/>
  <c r="GP231" i="31"/>
  <c r="GQ231" i="31"/>
  <c r="GR231" i="31"/>
  <c r="BD232" i="31"/>
  <c r="BE232" i="31"/>
  <c r="BF232" i="31"/>
  <c r="CN232" i="31"/>
  <c r="CO232" i="31"/>
  <c r="CP232" i="31"/>
  <c r="CQ232" i="31"/>
  <c r="CR232" i="31"/>
  <c r="CS232" i="31"/>
  <c r="CT232" i="31"/>
  <c r="CU232" i="31"/>
  <c r="CV232" i="31"/>
  <c r="CW232" i="31"/>
  <c r="CX232" i="31"/>
  <c r="ET232" i="31"/>
  <c r="EU232" i="31"/>
  <c r="EV232" i="31"/>
  <c r="EW232" i="31"/>
  <c r="EX232" i="31"/>
  <c r="EY232" i="31"/>
  <c r="GO232" i="31"/>
  <c r="GP232" i="31"/>
  <c r="GQ232" i="31"/>
  <c r="GR232" i="31"/>
  <c r="BA233" i="31"/>
  <c r="BB233" i="31"/>
  <c r="BC233" i="31"/>
  <c r="BD233" i="31"/>
  <c r="BE233" i="31"/>
  <c r="BF233" i="31"/>
  <c r="BG233" i="31"/>
  <c r="BH233" i="31"/>
  <c r="BI233" i="31"/>
  <c r="BJ233" i="31"/>
  <c r="BK233" i="31"/>
  <c r="BL233" i="31"/>
  <c r="BZ233" i="31"/>
  <c r="CA233" i="31"/>
  <c r="CB233" i="31"/>
  <c r="CC233" i="31"/>
  <c r="CD233" i="31"/>
  <c r="CE233" i="31"/>
  <c r="CF233" i="31"/>
  <c r="CG233" i="31"/>
  <c r="CH233" i="31"/>
  <c r="CI233" i="31"/>
  <c r="CJ233" i="31"/>
  <c r="CK233" i="31"/>
  <c r="EC233" i="31"/>
  <c r="ED233" i="31"/>
  <c r="EE233" i="31"/>
  <c r="EF233" i="31"/>
  <c r="EG233" i="31"/>
  <c r="GG233" i="31"/>
  <c r="GH233" i="31"/>
  <c r="GI233" i="31"/>
  <c r="GJ233" i="31"/>
  <c r="GK233" i="31"/>
  <c r="GL233" i="31"/>
  <c r="GM233" i="31"/>
  <c r="GN233" i="31"/>
  <c r="GO233" i="31"/>
  <c r="GP233" i="31"/>
  <c r="GQ233" i="31"/>
  <c r="GR233" i="31"/>
  <c r="CP234" i="31"/>
  <c r="CQ234" i="31"/>
  <c r="CR234" i="31"/>
  <c r="CS234" i="31"/>
  <c r="CT234" i="31"/>
  <c r="CU234" i="31"/>
  <c r="CV234" i="31"/>
  <c r="CW234" i="31"/>
  <c r="CX234" i="31"/>
  <c r="CY234" i="31"/>
  <c r="CZ234" i="31"/>
  <c r="DA234" i="31"/>
  <c r="EV234" i="31"/>
  <c r="EW234" i="31"/>
  <c r="EX234" i="31"/>
  <c r="EY234" i="31"/>
  <c r="EZ234" i="31"/>
  <c r="GO234" i="31"/>
  <c r="GP234" i="31"/>
  <c r="GQ234" i="31"/>
  <c r="GR234" i="31"/>
  <c r="BR235" i="31"/>
  <c r="BS235" i="31"/>
  <c r="BT235" i="31"/>
  <c r="BU235" i="31"/>
  <c r="BV235" i="31"/>
  <c r="BW235" i="31"/>
  <c r="CD235" i="31"/>
  <c r="CE235" i="31"/>
  <c r="CF235" i="31"/>
  <c r="CG235" i="31"/>
  <c r="CH235" i="31"/>
  <c r="CI235" i="31"/>
  <c r="CJ235" i="31"/>
  <c r="CK235" i="31"/>
  <c r="CL235" i="31"/>
  <c r="CM235" i="31"/>
  <c r="CN235" i="31"/>
  <c r="CO235" i="31"/>
  <c r="EF235" i="31"/>
  <c r="EG235" i="31"/>
  <c r="EH235" i="31"/>
  <c r="EI235" i="31"/>
  <c r="EJ235" i="31"/>
  <c r="GH235" i="31"/>
  <c r="GI235" i="31"/>
  <c r="GJ235" i="31"/>
  <c r="GK235" i="31"/>
  <c r="GL235" i="31"/>
  <c r="GM235" i="31"/>
  <c r="GN235" i="31"/>
  <c r="GO235" i="31"/>
  <c r="GP235" i="31"/>
  <c r="GQ235" i="31"/>
  <c r="GR235" i="31"/>
  <c r="CE236" i="31"/>
  <c r="CF236" i="31"/>
  <c r="CG236" i="31"/>
  <c r="CH236" i="31"/>
  <c r="CI236" i="31"/>
  <c r="CJ236" i="31"/>
  <c r="CK236" i="31"/>
  <c r="CL236" i="31"/>
  <c r="CM236" i="31"/>
  <c r="CN236" i="31"/>
  <c r="CO236" i="31"/>
  <c r="CP236" i="31"/>
  <c r="EK236" i="31"/>
  <c r="EL236" i="31"/>
  <c r="EM236" i="31"/>
  <c r="EN236" i="31"/>
  <c r="EO236" i="31"/>
  <c r="GO236" i="31"/>
  <c r="GP236" i="31"/>
  <c r="GQ236" i="31"/>
  <c r="GR236" i="31"/>
  <c r="CF237" i="31"/>
  <c r="CG237" i="31"/>
  <c r="CH237" i="31"/>
  <c r="CI237" i="31"/>
  <c r="CJ237" i="31"/>
  <c r="CK237" i="31"/>
  <c r="CL237" i="31"/>
  <c r="CM237" i="31"/>
  <c r="CN237" i="31"/>
  <c r="CO237" i="31"/>
  <c r="CP237" i="31"/>
  <c r="EO237" i="31"/>
  <c r="EP237" i="31"/>
  <c r="EQ237" i="31"/>
  <c r="ER237" i="31"/>
  <c r="ES237" i="31"/>
  <c r="ET237" i="31"/>
  <c r="GO237" i="31"/>
  <c r="GP237" i="31"/>
  <c r="GQ237" i="31"/>
  <c r="GR237" i="31"/>
  <c r="AT238" i="31"/>
  <c r="AU238" i="31"/>
  <c r="AV238" i="31"/>
  <c r="AW238" i="31"/>
  <c r="CP238" i="31"/>
  <c r="CQ238" i="31"/>
  <c r="CR238" i="31"/>
  <c r="CS238" i="31"/>
  <c r="CT238" i="31"/>
  <c r="CU238" i="31"/>
  <c r="CV238" i="31"/>
  <c r="CW238" i="31"/>
  <c r="CX238" i="31"/>
  <c r="CY238" i="31"/>
  <c r="CZ238" i="31"/>
  <c r="DA238" i="31"/>
  <c r="EW238" i="31"/>
  <c r="EX238" i="31"/>
  <c r="EY238" i="31"/>
  <c r="EZ238" i="31"/>
  <c r="FA238" i="31"/>
  <c r="GO238" i="31"/>
  <c r="GP238" i="31"/>
  <c r="GQ238" i="31"/>
  <c r="GR238" i="31"/>
  <c r="CQ239" i="31"/>
  <c r="CR239" i="31"/>
  <c r="CS239" i="31"/>
  <c r="CT239" i="31"/>
  <c r="CU239" i="31"/>
  <c r="CV239" i="31"/>
  <c r="CW239" i="31"/>
  <c r="CX239" i="31"/>
  <c r="CY239" i="31"/>
  <c r="CZ239" i="31"/>
  <c r="DA239" i="31"/>
  <c r="DB239" i="31"/>
  <c r="EX239" i="31"/>
  <c r="EY239" i="31"/>
  <c r="EZ239" i="31"/>
  <c r="FA239" i="31"/>
  <c r="FB239" i="31"/>
  <c r="GO239" i="31"/>
  <c r="GP239" i="31"/>
  <c r="GQ239" i="31"/>
  <c r="GR239" i="31"/>
  <c r="CD240" i="31"/>
  <c r="CE240" i="31"/>
  <c r="CH240" i="31"/>
  <c r="CI240" i="31"/>
  <c r="CJ240" i="31"/>
  <c r="CK240" i="31"/>
  <c r="CL240" i="31"/>
  <c r="CM240" i="31"/>
  <c r="CN240" i="31"/>
  <c r="CO240" i="31"/>
  <c r="CP240" i="31"/>
  <c r="CQ240" i="31"/>
  <c r="CR240" i="31"/>
  <c r="CS240" i="31"/>
  <c r="EN240" i="31"/>
  <c r="EO240" i="31"/>
  <c r="EP240" i="31"/>
  <c r="EQ240" i="31"/>
  <c r="ER240" i="31"/>
  <c r="GO240" i="31"/>
  <c r="GP240" i="31"/>
  <c r="GQ240" i="31"/>
  <c r="GR240" i="31"/>
  <c r="BR241" i="31"/>
  <c r="BS241" i="31"/>
  <c r="BT241" i="31"/>
  <c r="BU241" i="31"/>
  <c r="BV241" i="31"/>
  <c r="BW241" i="31"/>
  <c r="CH241" i="31"/>
  <c r="CI241" i="31"/>
  <c r="CJ241" i="31"/>
  <c r="CK241" i="31"/>
  <c r="CL241" i="31"/>
  <c r="CM241" i="31"/>
  <c r="CN241" i="31"/>
  <c r="CO241" i="31"/>
  <c r="CP241" i="31"/>
  <c r="CQ241" i="31"/>
  <c r="CR241" i="31"/>
  <c r="CS241" i="31"/>
  <c r="EK241" i="31"/>
  <c r="EL241" i="31"/>
  <c r="EM241" i="31"/>
  <c r="EN241" i="31"/>
  <c r="EO241" i="31"/>
  <c r="GO241" i="31"/>
  <c r="GP241" i="31"/>
  <c r="GQ241" i="31"/>
  <c r="GR241" i="31"/>
  <c r="CA242" i="31"/>
  <c r="CB242" i="31"/>
  <c r="CC242" i="31"/>
  <c r="CD242" i="31"/>
  <c r="CE242" i="31"/>
  <c r="CF242" i="31"/>
  <c r="CG242" i="31"/>
  <c r="CH242" i="31"/>
  <c r="CI242" i="31"/>
  <c r="CJ242" i="31"/>
  <c r="CK242" i="31"/>
  <c r="CL242" i="31"/>
  <c r="EN242" i="31"/>
  <c r="EO242" i="31"/>
  <c r="EP242" i="31"/>
  <c r="EQ242" i="31"/>
  <c r="ER242" i="31"/>
  <c r="GO242" i="31"/>
  <c r="GP242" i="31"/>
  <c r="GQ242" i="31"/>
  <c r="GR242" i="31"/>
  <c r="BA243" i="31"/>
  <c r="BB243" i="31"/>
  <c r="BC243" i="31"/>
  <c r="BD243" i="31"/>
  <c r="BE243" i="31"/>
  <c r="BF243" i="31"/>
  <c r="BG243" i="31"/>
  <c r="DB243" i="31"/>
  <c r="DC243" i="31"/>
  <c r="DD243" i="31"/>
  <c r="DE243" i="31"/>
  <c r="DF243" i="31"/>
  <c r="DG243" i="31"/>
  <c r="DH243" i="31"/>
  <c r="DI243" i="31"/>
  <c r="DJ243" i="31"/>
  <c r="DK243" i="31"/>
  <c r="DL243" i="31"/>
  <c r="DM243" i="31"/>
  <c r="FC243" i="31"/>
  <c r="FD243" i="31"/>
  <c r="FE243" i="31"/>
  <c r="FF243" i="31"/>
  <c r="FG243" i="31"/>
  <c r="GO243" i="31"/>
  <c r="GP243" i="31"/>
  <c r="GQ243" i="31"/>
  <c r="GR243" i="31"/>
  <c r="AT244" i="31"/>
  <c r="AU244" i="31"/>
  <c r="AV244" i="31"/>
  <c r="AW244" i="31"/>
  <c r="AX244" i="31"/>
  <c r="AY244" i="31"/>
  <c r="AZ244" i="31"/>
  <c r="BA244" i="31"/>
  <c r="BB244" i="31"/>
  <c r="BC244" i="31"/>
  <c r="BD244" i="31"/>
  <c r="BE244" i="31"/>
  <c r="BF244" i="31"/>
  <c r="BG244" i="31"/>
  <c r="BH244" i="31"/>
  <c r="BI244" i="31"/>
  <c r="BJ244" i="31"/>
  <c r="BK244" i="31"/>
  <c r="BL244" i="31"/>
  <c r="BM244" i="31"/>
  <c r="BN244" i="31"/>
  <c r="BO244" i="31"/>
  <c r="BP244" i="31"/>
  <c r="BQ244" i="31"/>
  <c r="BR244" i="31"/>
  <c r="BS244" i="31"/>
  <c r="BT244" i="31"/>
  <c r="BU244" i="31"/>
  <c r="BV244" i="31"/>
  <c r="BW244" i="31"/>
  <c r="BX244" i="31"/>
  <c r="BY244" i="31"/>
  <c r="BZ244" i="31"/>
  <c r="CA244" i="31"/>
  <c r="CB244" i="31"/>
  <c r="CC244" i="31"/>
  <c r="CD244" i="31"/>
  <c r="CE244" i="31"/>
  <c r="CF244" i="31"/>
  <c r="CG244" i="31"/>
  <c r="CH244" i="31"/>
  <c r="CI244" i="31"/>
  <c r="CJ244" i="31"/>
  <c r="CK244" i="31"/>
  <c r="CL244" i="31"/>
  <c r="CM244" i="31"/>
  <c r="CN244" i="31"/>
  <c r="CO244" i="31"/>
  <c r="CP244" i="31"/>
  <c r="CQ244" i="31"/>
  <c r="CR244" i="31"/>
  <c r="CS244" i="31"/>
  <c r="CT244" i="31"/>
  <c r="CU244" i="31"/>
  <c r="CV244" i="31"/>
  <c r="CW244" i="31"/>
  <c r="CX244" i="31"/>
  <c r="CY244" i="31"/>
  <c r="CZ244" i="31"/>
  <c r="DA244" i="31"/>
  <c r="DB244" i="31"/>
  <c r="DC244" i="31"/>
  <c r="DD244" i="31"/>
  <c r="DE244" i="31"/>
  <c r="DF244" i="31"/>
  <c r="DG244" i="31"/>
  <c r="DH244" i="31"/>
  <c r="DI244" i="31"/>
  <c r="DJ244" i="31"/>
  <c r="DK244" i="31"/>
  <c r="DL244" i="31"/>
  <c r="DM244" i="31"/>
  <c r="DN244" i="31"/>
  <c r="DO244" i="31"/>
  <c r="DP244" i="31"/>
  <c r="DQ244" i="31"/>
  <c r="DR244" i="31"/>
  <c r="DS244" i="31"/>
  <c r="DT244" i="31"/>
  <c r="DU244" i="31"/>
  <c r="DV244" i="31"/>
  <c r="DW244" i="31"/>
  <c r="DX244" i="31"/>
  <c r="DY244" i="31"/>
  <c r="DZ244" i="31"/>
  <c r="EA244" i="31"/>
  <c r="EB244" i="31"/>
  <c r="EC244" i="31"/>
  <c r="ED244" i="31"/>
  <c r="EE244" i="31"/>
  <c r="EF244" i="31"/>
  <c r="EG244" i="31"/>
  <c r="EH244" i="31"/>
  <c r="EI244" i="31"/>
  <c r="EJ244" i="31"/>
  <c r="EK244" i="31"/>
  <c r="EL244" i="31"/>
  <c r="EM244" i="31"/>
  <c r="EN244" i="31"/>
  <c r="EO244" i="31"/>
  <c r="EP244" i="31"/>
  <c r="EQ244" i="31"/>
  <c r="ER244" i="31"/>
  <c r="ES244" i="31"/>
  <c r="ET244" i="31"/>
  <c r="EU244" i="31"/>
  <c r="EV244" i="31"/>
  <c r="EW244" i="31"/>
  <c r="EX244" i="31"/>
  <c r="EY244" i="31"/>
  <c r="EZ244" i="31"/>
  <c r="FA244" i="31"/>
  <c r="FB244" i="31"/>
  <c r="FC244" i="31"/>
  <c r="FD244" i="31"/>
  <c r="FE244" i="31"/>
  <c r="FF244" i="31"/>
  <c r="FG244" i="31"/>
  <c r="FH244" i="31"/>
  <c r="FI244" i="31"/>
  <c r="FJ244" i="31"/>
  <c r="FK244" i="31"/>
  <c r="FL244" i="31"/>
  <c r="FM244" i="31"/>
  <c r="FN244" i="31"/>
  <c r="FO244" i="31"/>
  <c r="FP244" i="31"/>
  <c r="FQ244" i="31"/>
  <c r="FR244" i="31"/>
  <c r="FS244" i="31"/>
  <c r="FT244" i="31"/>
  <c r="FU244" i="31"/>
  <c r="FV244" i="31"/>
  <c r="FW244" i="31"/>
  <c r="FX244" i="31"/>
  <c r="FY244" i="31"/>
  <c r="FZ244" i="31"/>
  <c r="GA244" i="31"/>
  <c r="GB244" i="31"/>
  <c r="GC244" i="31"/>
  <c r="GD244" i="31"/>
  <c r="GE244" i="31"/>
  <c r="GF244" i="31"/>
  <c r="GG244" i="31"/>
  <c r="GH244" i="31"/>
  <c r="GI244" i="31"/>
  <c r="GJ244" i="31"/>
  <c r="GK244" i="31"/>
  <c r="GL244" i="31"/>
  <c r="GM244" i="31"/>
  <c r="GN244" i="31"/>
  <c r="GO244" i="31"/>
  <c r="GP244" i="31"/>
  <c r="GQ244" i="31"/>
  <c r="GR244" i="31"/>
  <c r="BB245" i="31"/>
  <c r="BC245" i="31"/>
  <c r="BD245" i="31"/>
  <c r="BE245" i="31"/>
  <c r="BF245" i="31"/>
  <c r="BG245" i="31"/>
  <c r="BH245" i="31"/>
  <c r="CU245" i="31"/>
  <c r="CV245" i="31"/>
  <c r="CW245" i="31"/>
  <c r="CX245" i="31"/>
  <c r="CY245" i="31"/>
  <c r="CZ245" i="31"/>
  <c r="DA245" i="31"/>
  <c r="DB245" i="31"/>
  <c r="DC245" i="31"/>
  <c r="DD245" i="31"/>
  <c r="DE245" i="31"/>
  <c r="DF245" i="31"/>
  <c r="DG245" i="31"/>
  <c r="DH245" i="31"/>
  <c r="DI245" i="31"/>
  <c r="DJ245" i="31"/>
  <c r="DK245" i="31"/>
  <c r="DL245" i="31"/>
  <c r="DM245" i="31"/>
  <c r="FD245" i="31"/>
  <c r="FE245" i="31"/>
  <c r="FF245" i="31"/>
  <c r="FG245" i="31"/>
  <c r="FH245" i="31"/>
  <c r="GO245" i="31"/>
  <c r="GP245" i="31"/>
  <c r="GQ245" i="31"/>
  <c r="GR245" i="31"/>
  <c r="CV246" i="31"/>
  <c r="CW246" i="31"/>
  <c r="CX246" i="31"/>
  <c r="CY246" i="31"/>
  <c r="CZ246" i="31"/>
  <c r="DA246" i="31"/>
  <c r="DB246" i="31"/>
  <c r="DC246" i="31"/>
  <c r="DD246" i="31"/>
  <c r="DE246" i="31"/>
  <c r="DF246" i="31"/>
  <c r="EW246" i="31"/>
  <c r="EX246" i="31"/>
  <c r="EY246" i="31"/>
  <c r="EZ246" i="31"/>
  <c r="FA246" i="31"/>
  <c r="FB246" i="31"/>
  <c r="GO246" i="31"/>
  <c r="GP246" i="31"/>
  <c r="GQ246" i="31"/>
  <c r="GR246" i="31"/>
  <c r="CH247" i="31"/>
  <c r="CI247" i="31"/>
  <c r="CJ247" i="31"/>
  <c r="CK247" i="31"/>
  <c r="CL247" i="31"/>
  <c r="CM247" i="31"/>
  <c r="CN247" i="31"/>
  <c r="CO247" i="31"/>
  <c r="CP247" i="31"/>
  <c r="CQ247" i="31"/>
  <c r="CR247" i="31"/>
  <c r="CS247" i="31"/>
  <c r="EK247" i="31"/>
  <c r="EL247" i="31"/>
  <c r="EM247" i="31"/>
  <c r="EN247" i="31"/>
  <c r="EO247" i="31"/>
  <c r="GO247" i="31"/>
  <c r="GP247" i="31"/>
  <c r="GQ247" i="31"/>
  <c r="GR247" i="31"/>
  <c r="AT248" i="31"/>
  <c r="AU248" i="31"/>
  <c r="AV248" i="31"/>
  <c r="AW248" i="31"/>
  <c r="AX248" i="31"/>
  <c r="AY248" i="31"/>
  <c r="AZ248" i="31"/>
  <c r="BA248" i="31"/>
  <c r="BB248" i="31"/>
  <c r="BC248" i="31"/>
  <c r="BD248" i="31"/>
  <c r="BE248" i="31"/>
  <c r="BF248" i="31"/>
  <c r="BG248" i="31"/>
  <c r="BH248" i="31"/>
  <c r="BI248" i="31"/>
  <c r="BJ248" i="31"/>
  <c r="BK248" i="31"/>
  <c r="BL248" i="31"/>
  <c r="BM248" i="31"/>
  <c r="BN248" i="31"/>
  <c r="BO248" i="31"/>
  <c r="BP248" i="31"/>
  <c r="BQ248" i="31"/>
  <c r="BR248" i="31"/>
  <c r="BS248" i="31"/>
  <c r="BT248" i="31"/>
  <c r="BU248" i="31"/>
  <c r="BV248" i="31"/>
  <c r="BW248" i="31"/>
  <c r="BX248" i="31"/>
  <c r="BY248" i="31"/>
  <c r="BZ248" i="31"/>
  <c r="CA248" i="31"/>
  <c r="CB248" i="31"/>
  <c r="CC248" i="31"/>
  <c r="CD248" i="31"/>
  <c r="CE248" i="31"/>
  <c r="CF248" i="31"/>
  <c r="CG248" i="31"/>
  <c r="CH248" i="31"/>
  <c r="CI248" i="31"/>
  <c r="CJ248" i="31"/>
  <c r="CK248" i="31"/>
  <c r="CL248" i="31"/>
  <c r="CM248" i="31"/>
  <c r="CN248" i="31"/>
  <c r="CO248" i="31"/>
  <c r="CP248" i="31"/>
  <c r="CQ248" i="31"/>
  <c r="CR248" i="31"/>
  <c r="CS248" i="31"/>
  <c r="CT248" i="31"/>
  <c r="CU248" i="31"/>
  <c r="CV248" i="31"/>
  <c r="CW248" i="31"/>
  <c r="CX248" i="31"/>
  <c r="CY248" i="31"/>
  <c r="CZ248" i="31"/>
  <c r="DA248" i="31"/>
  <c r="DB248" i="31"/>
  <c r="DC248" i="31"/>
  <c r="DD248" i="31"/>
  <c r="DE248" i="31"/>
  <c r="DF248" i="31"/>
  <c r="DG248" i="31"/>
  <c r="DH248" i="31"/>
  <c r="DI248" i="31"/>
  <c r="DJ248" i="31"/>
  <c r="DK248" i="31"/>
  <c r="DL248" i="31"/>
  <c r="DM248" i="31"/>
  <c r="DN248" i="31"/>
  <c r="DO248" i="31"/>
  <c r="DP248" i="31"/>
  <c r="DQ248" i="31"/>
  <c r="DR248" i="31"/>
  <c r="DS248" i="31"/>
  <c r="DT248" i="31"/>
  <c r="DU248" i="31"/>
  <c r="DV248" i="31"/>
  <c r="DW248" i="31"/>
  <c r="DX248" i="31"/>
  <c r="DY248" i="31"/>
  <c r="DZ248" i="31"/>
  <c r="EA248" i="31"/>
  <c r="EB248" i="31"/>
  <c r="EC248" i="31"/>
  <c r="ED248" i="31"/>
  <c r="EE248" i="31"/>
  <c r="EF248" i="31"/>
  <c r="EG248" i="31"/>
  <c r="EH248" i="31"/>
  <c r="EI248" i="31"/>
  <c r="EJ248" i="31"/>
  <c r="EK248" i="31"/>
  <c r="EL248" i="31"/>
  <c r="EM248" i="31"/>
  <c r="EN248" i="31"/>
  <c r="EO248" i="31"/>
  <c r="EP248" i="31"/>
  <c r="EQ248" i="31"/>
  <c r="ER248" i="31"/>
  <c r="ES248" i="31"/>
  <c r="ET248" i="31"/>
  <c r="EU248" i="31"/>
  <c r="EV248" i="31"/>
  <c r="EW248" i="31"/>
  <c r="EX248" i="31"/>
  <c r="EY248" i="31"/>
  <c r="EZ248" i="31"/>
  <c r="FA248" i="31"/>
  <c r="FB248" i="31"/>
  <c r="FC248" i="31"/>
  <c r="FD248" i="31"/>
  <c r="FE248" i="31"/>
  <c r="FF248" i="31"/>
  <c r="FG248" i="31"/>
  <c r="FH248" i="31"/>
  <c r="FI248" i="31"/>
  <c r="FJ248" i="31"/>
  <c r="FK248" i="31"/>
  <c r="FL248" i="31"/>
  <c r="FM248" i="31"/>
  <c r="FN248" i="31"/>
  <c r="FO248" i="31"/>
  <c r="FP248" i="31"/>
  <c r="FQ248" i="31"/>
  <c r="FR248" i="31"/>
  <c r="FS248" i="31"/>
  <c r="FT248" i="31"/>
  <c r="FU248" i="31"/>
  <c r="FV248" i="31"/>
  <c r="FW248" i="31"/>
  <c r="FX248" i="31"/>
  <c r="FY248" i="31"/>
  <c r="FZ248" i="31"/>
  <c r="GA248" i="31"/>
  <c r="GB248" i="31"/>
  <c r="GC248" i="31"/>
  <c r="GD248" i="31"/>
  <c r="GE248" i="31"/>
  <c r="GF248" i="31"/>
  <c r="GG248" i="31"/>
  <c r="GH248" i="31"/>
  <c r="GI248" i="31"/>
  <c r="GJ248" i="31"/>
  <c r="GK248" i="31"/>
  <c r="GL248" i="31"/>
  <c r="GM248" i="31"/>
  <c r="GN248" i="31"/>
  <c r="GO248" i="31"/>
  <c r="GP248" i="31"/>
  <c r="GQ248" i="31"/>
  <c r="GR248" i="31"/>
  <c r="BU249" i="31"/>
  <c r="BV249" i="31"/>
  <c r="BW249" i="31"/>
  <c r="BX249" i="31"/>
  <c r="BY249" i="31"/>
  <c r="BZ249" i="31"/>
  <c r="CA249" i="31"/>
  <c r="CB249" i="31"/>
  <c r="CC249" i="31"/>
  <c r="CD249" i="31"/>
  <c r="CE249" i="31"/>
  <c r="DM249" i="31"/>
  <c r="DN249" i="31"/>
  <c r="DO249" i="31"/>
  <c r="DP249" i="31"/>
  <c r="DQ249" i="31"/>
  <c r="FP249" i="31"/>
  <c r="FQ249" i="31"/>
  <c r="FR249" i="31"/>
  <c r="FS249" i="31"/>
  <c r="FT249" i="31"/>
  <c r="GO249" i="31"/>
  <c r="GP249" i="31"/>
  <c r="GQ249" i="31"/>
  <c r="GR249" i="31"/>
  <c r="BJ250" i="31"/>
  <c r="BK250" i="31"/>
  <c r="BL250" i="31"/>
  <c r="BM250" i="31"/>
  <c r="BN250" i="31"/>
  <c r="BO250" i="31"/>
  <c r="BP250" i="31"/>
  <c r="CN250" i="31"/>
  <c r="CO250" i="31"/>
  <c r="CP250" i="31"/>
  <c r="CQ250" i="31"/>
  <c r="CR250" i="31"/>
  <c r="CS250" i="31"/>
  <c r="CT250" i="31"/>
  <c r="CU250" i="31"/>
  <c r="CV250" i="31"/>
  <c r="CW250" i="31"/>
  <c r="CX250" i="31"/>
  <c r="CY250" i="31"/>
  <c r="EN250" i="31"/>
  <c r="EO250" i="31"/>
  <c r="EP250" i="31"/>
  <c r="EQ250" i="31"/>
  <c r="ER250" i="31"/>
  <c r="GO250" i="31"/>
  <c r="GP250" i="31"/>
  <c r="GQ250" i="31"/>
  <c r="GR250" i="31"/>
  <c r="AT251" i="31"/>
  <c r="AU251" i="31"/>
  <c r="AV251" i="31"/>
  <c r="AW251" i="31"/>
  <c r="AX251" i="31"/>
  <c r="AY251" i="31"/>
  <c r="AZ251" i="31"/>
  <c r="BA251" i="31"/>
  <c r="BB251" i="31"/>
  <c r="BC251" i="31"/>
  <c r="BD251" i="31"/>
  <c r="BE251" i="31"/>
  <c r="BF251" i="31"/>
  <c r="BG251" i="31"/>
  <c r="BH251" i="31"/>
  <c r="BI251" i="31"/>
  <c r="BJ251" i="31"/>
  <c r="BK251" i="31"/>
  <c r="BL251" i="31"/>
  <c r="BM251" i="31"/>
  <c r="BN251" i="31"/>
  <c r="BO251" i="31"/>
  <c r="BP251" i="31"/>
  <c r="BQ251" i="31"/>
  <c r="BR251" i="31"/>
  <c r="BS251" i="31"/>
  <c r="BT251" i="31"/>
  <c r="BU251" i="31"/>
  <c r="BV251" i="31"/>
  <c r="BW251" i="31"/>
  <c r="BX251" i="31"/>
  <c r="BY251" i="31"/>
  <c r="BZ251" i="31"/>
  <c r="CA251" i="31"/>
  <c r="CB251" i="31"/>
  <c r="CC251" i="31"/>
  <c r="CD251" i="31"/>
  <c r="CE251" i="31"/>
  <c r="CF251" i="31"/>
  <c r="CG251" i="31"/>
  <c r="CH251" i="31"/>
  <c r="CI251" i="31"/>
  <c r="CJ251" i="31"/>
  <c r="CK251" i="31"/>
  <c r="CL251" i="31"/>
  <c r="CM251" i="31"/>
  <c r="CN251" i="31"/>
  <c r="CO251" i="31"/>
  <c r="CP251" i="31"/>
  <c r="CQ251" i="31"/>
  <c r="CR251" i="31"/>
  <c r="CS251" i="31"/>
  <c r="CT251" i="31"/>
  <c r="CU251" i="31"/>
  <c r="CV251" i="31"/>
  <c r="CW251" i="31"/>
  <c r="CX251" i="31"/>
  <c r="CY251" i="31"/>
  <c r="CZ251" i="31"/>
  <c r="DA251" i="31"/>
  <c r="DB251" i="31"/>
  <c r="DC251" i="31"/>
  <c r="DD251" i="31"/>
  <c r="DE251" i="31"/>
  <c r="DF251" i="31"/>
  <c r="DG251" i="31"/>
  <c r="DH251" i="31"/>
  <c r="DI251" i="31"/>
  <c r="DJ251" i="31"/>
  <c r="DK251" i="31"/>
  <c r="DL251" i="31"/>
  <c r="DM251" i="31"/>
  <c r="DN251" i="31"/>
  <c r="DO251" i="31"/>
  <c r="DP251" i="31"/>
  <c r="DQ251" i="31"/>
  <c r="DR251" i="31"/>
  <c r="DS251" i="31"/>
  <c r="DT251" i="31"/>
  <c r="DU251" i="31"/>
  <c r="DV251" i="31"/>
  <c r="DW251" i="31"/>
  <c r="DX251" i="31"/>
  <c r="DY251" i="31"/>
  <c r="DZ251" i="31"/>
  <c r="EA251" i="31"/>
  <c r="EB251" i="31"/>
  <c r="EC251" i="31"/>
  <c r="ED251" i="31"/>
  <c r="EE251" i="31"/>
  <c r="EF251" i="31"/>
  <c r="EG251" i="31"/>
  <c r="EH251" i="31"/>
  <c r="EI251" i="31"/>
  <c r="EJ251" i="31"/>
  <c r="EK251" i="31"/>
  <c r="EL251" i="31"/>
  <c r="EM251" i="31"/>
  <c r="EN251" i="31"/>
  <c r="EO251" i="31"/>
  <c r="EP251" i="31"/>
  <c r="EQ251" i="31"/>
  <c r="ER251" i="31"/>
  <c r="ES251" i="31"/>
  <c r="ET251" i="31"/>
  <c r="EU251" i="31"/>
  <c r="EV251" i="31"/>
  <c r="EW251" i="31"/>
  <c r="EX251" i="31"/>
  <c r="EY251" i="31"/>
  <c r="EZ251" i="31"/>
  <c r="FA251" i="31"/>
  <c r="FB251" i="31"/>
  <c r="FC251" i="31"/>
  <c r="FD251" i="31"/>
  <c r="FE251" i="31"/>
  <c r="FF251" i="31"/>
  <c r="FG251" i="31"/>
  <c r="FH251" i="31"/>
  <c r="FI251" i="31"/>
  <c r="FJ251" i="31"/>
  <c r="FK251" i="31"/>
  <c r="FL251" i="31"/>
  <c r="FM251" i="31"/>
  <c r="FN251" i="31"/>
  <c r="FO251" i="31"/>
  <c r="FP251" i="31"/>
  <c r="FQ251" i="31"/>
  <c r="FR251" i="31"/>
  <c r="FS251" i="31"/>
  <c r="FT251" i="31"/>
  <c r="FU251" i="31"/>
  <c r="FV251" i="31"/>
  <c r="FW251" i="31"/>
  <c r="FX251" i="31"/>
  <c r="FY251" i="31"/>
  <c r="FZ251" i="31"/>
  <c r="GA251" i="31"/>
  <c r="GB251" i="31"/>
  <c r="GC251" i="31"/>
  <c r="GD251" i="31"/>
  <c r="GE251" i="31"/>
  <c r="GF251" i="31"/>
  <c r="GG251" i="31"/>
  <c r="GH251" i="31"/>
  <c r="GI251" i="31"/>
  <c r="GJ251" i="31"/>
  <c r="GK251" i="31"/>
  <c r="GL251" i="31"/>
  <c r="GM251" i="31"/>
  <c r="GN251" i="31"/>
  <c r="GO251" i="31"/>
  <c r="GP251" i="31"/>
  <c r="GQ251" i="31"/>
  <c r="GR251" i="31"/>
  <c r="CP252" i="31"/>
  <c r="CQ252" i="31"/>
  <c r="CR252" i="31"/>
  <c r="CS252" i="31"/>
  <c r="CT252" i="31"/>
  <c r="CU252" i="31"/>
  <c r="CV252" i="31"/>
  <c r="CW252" i="31"/>
  <c r="CX252" i="31"/>
  <c r="CY252" i="31"/>
  <c r="CZ252" i="31"/>
  <c r="DA252" i="31"/>
  <c r="ER252" i="31"/>
  <c r="ES252" i="31"/>
  <c r="ET252" i="31"/>
  <c r="EU252" i="31"/>
  <c r="EV252" i="31"/>
  <c r="GO252" i="31"/>
  <c r="GP252" i="31"/>
  <c r="GQ252" i="31"/>
  <c r="GR252" i="31"/>
  <c r="AT253" i="31"/>
  <c r="AU253" i="31"/>
  <c r="AV253" i="31"/>
  <c r="AW253" i="31"/>
  <c r="AX253" i="31"/>
  <c r="AY253" i="31"/>
  <c r="AZ253" i="31"/>
  <c r="BA253" i="31"/>
  <c r="BB253" i="31"/>
  <c r="BC253" i="31"/>
  <c r="BD253" i="31"/>
  <c r="BE253" i="31"/>
  <c r="BF253" i="31"/>
  <c r="BG253" i="31"/>
  <c r="BH253" i="31"/>
  <c r="BI253" i="31"/>
  <c r="BJ253" i="31"/>
  <c r="BK253" i="31"/>
  <c r="BL253" i="31"/>
  <c r="BM253" i="31"/>
  <c r="BN253" i="31"/>
  <c r="BO253" i="31"/>
  <c r="BP253" i="31"/>
  <c r="BQ253" i="31"/>
  <c r="BR253" i="31"/>
  <c r="BS253" i="31"/>
  <c r="CO253" i="31"/>
  <c r="CP253" i="31"/>
  <c r="CQ253" i="31"/>
  <c r="CR253" i="31"/>
  <c r="CS253" i="31"/>
  <c r="EW253" i="31"/>
  <c r="EX253" i="31"/>
  <c r="EY253" i="31"/>
  <c r="EZ253" i="31"/>
  <c r="FA253" i="31"/>
  <c r="FB253" i="31"/>
  <c r="GO253" i="31"/>
  <c r="GP253" i="31"/>
  <c r="GQ253" i="31"/>
  <c r="GR253" i="31"/>
  <c r="BE254" i="31"/>
  <c r="BF254" i="31"/>
  <c r="BG254" i="31"/>
  <c r="BH254" i="31"/>
  <c r="BI254" i="31"/>
  <c r="BJ254" i="31"/>
  <c r="BK254" i="31"/>
  <c r="BY254" i="31"/>
  <c r="BZ254" i="31"/>
  <c r="CA254" i="31"/>
  <c r="CB254" i="31"/>
  <c r="DM254" i="31"/>
  <c r="DN254" i="31"/>
  <c r="DO254" i="31"/>
  <c r="DP254" i="31"/>
  <c r="DQ254" i="31"/>
  <c r="DR254" i="31"/>
  <c r="DS254" i="31"/>
  <c r="DT254" i="31"/>
  <c r="DU254" i="31"/>
  <c r="DV254" i="31"/>
  <c r="DW254" i="31"/>
  <c r="FR254" i="31"/>
  <c r="FS254" i="31"/>
  <c r="FT254" i="31"/>
  <c r="FU254" i="31"/>
  <c r="FV254" i="31"/>
  <c r="GO254" i="31"/>
  <c r="GP254" i="31"/>
  <c r="GQ254" i="31"/>
  <c r="GR254" i="31"/>
  <c r="AT255" i="31"/>
  <c r="BT255" i="31"/>
  <c r="BU255" i="31"/>
  <c r="BV255" i="31"/>
  <c r="CR255" i="31"/>
  <c r="CS255" i="31"/>
  <c r="CT255" i="31"/>
  <c r="CU255" i="31"/>
  <c r="CV255" i="31"/>
  <c r="CW255" i="31"/>
  <c r="CX255" i="31"/>
  <c r="CY255" i="31"/>
  <c r="CZ255" i="31"/>
  <c r="DA255" i="31"/>
  <c r="DB255" i="31"/>
  <c r="DC255" i="31"/>
  <c r="ER255" i="31"/>
  <c r="ES255" i="31"/>
  <c r="ET255" i="31"/>
  <c r="EU255" i="31"/>
  <c r="EV255" i="31"/>
  <c r="GO255" i="31"/>
  <c r="GP255" i="31"/>
  <c r="GQ255" i="31"/>
  <c r="GR255" i="31"/>
  <c r="BY256" i="31"/>
  <c r="BZ256" i="31"/>
  <c r="CA256" i="31"/>
  <c r="CB256" i="31"/>
  <c r="CC256" i="31"/>
  <c r="CD256" i="31"/>
  <c r="CE256" i="31"/>
  <c r="CF256" i="31"/>
  <c r="CG256" i="31"/>
  <c r="CH256" i="31"/>
  <c r="CI256" i="31"/>
  <c r="CJ256" i="31"/>
  <c r="ED256" i="31"/>
  <c r="EE256" i="31"/>
  <c r="EF256" i="31"/>
  <c r="EG256" i="31"/>
  <c r="EH256" i="31"/>
  <c r="GH256" i="31"/>
  <c r="GI256" i="31"/>
  <c r="GJ256" i="31"/>
  <c r="GK256" i="31"/>
  <c r="GL256" i="31"/>
  <c r="GM256" i="31"/>
  <c r="GN256" i="31"/>
  <c r="GO256" i="31"/>
  <c r="GP256" i="31"/>
  <c r="GQ256" i="31"/>
  <c r="GR256" i="31"/>
  <c r="AT257" i="31"/>
  <c r="AU257" i="31"/>
  <c r="AV257" i="31"/>
  <c r="AW257" i="31"/>
  <c r="CQ257" i="31"/>
  <c r="CR257" i="31"/>
  <c r="CS257" i="31"/>
  <c r="CT257" i="31"/>
  <c r="CU257" i="31"/>
  <c r="CV257" i="31"/>
  <c r="CW257" i="31"/>
  <c r="CX257" i="31"/>
  <c r="CY257" i="31"/>
  <c r="CZ257" i="31"/>
  <c r="DA257" i="31"/>
  <c r="DB257" i="31"/>
  <c r="DC257" i="31"/>
  <c r="DD257" i="31"/>
  <c r="DE257" i="31"/>
  <c r="DF257" i="31"/>
  <c r="DG257" i="31"/>
  <c r="DH257" i="31"/>
  <c r="DI257" i="31"/>
  <c r="DJ257" i="31"/>
  <c r="DK257" i="31"/>
  <c r="DL257" i="31"/>
  <c r="DM257" i="31"/>
  <c r="DN257" i="31"/>
  <c r="EY257" i="31"/>
  <c r="EZ257" i="31"/>
  <c r="FA257" i="31"/>
  <c r="FB257" i="31"/>
  <c r="FC257" i="31"/>
  <c r="GO257" i="31"/>
  <c r="GP257" i="31"/>
  <c r="GQ257" i="31"/>
  <c r="GR257" i="31"/>
  <c r="CB258" i="31"/>
  <c r="CC258" i="31"/>
  <c r="CD258" i="31"/>
  <c r="CE258" i="31"/>
  <c r="CF258" i="31"/>
  <c r="CG258" i="31"/>
  <c r="CI258" i="31"/>
  <c r="CJ258" i="31"/>
  <c r="CK258" i="31"/>
  <c r="CL258" i="31"/>
  <c r="CM258" i="31"/>
  <c r="CN258" i="31"/>
  <c r="CO258" i="31"/>
  <c r="CP258" i="31"/>
  <c r="CQ258" i="31"/>
  <c r="CR258" i="31"/>
  <c r="CS258" i="31"/>
  <c r="CT258" i="31"/>
  <c r="EL258" i="31"/>
  <c r="EM258" i="31"/>
  <c r="EN258" i="31"/>
  <c r="EO258" i="31"/>
  <c r="EP258" i="31"/>
  <c r="GO258" i="31"/>
  <c r="GP258" i="31"/>
  <c r="GQ258" i="31"/>
  <c r="GR258" i="31"/>
  <c r="AV259" i="31"/>
  <c r="AW259" i="31"/>
  <c r="AX259" i="31"/>
  <c r="AY259" i="31"/>
  <c r="AZ259" i="31"/>
  <c r="BY259" i="31"/>
  <c r="BZ259" i="31"/>
  <c r="CA259" i="31"/>
  <c r="CB259" i="31"/>
  <c r="CC259" i="31"/>
  <c r="CD259" i="31"/>
  <c r="CE259" i="31"/>
  <c r="CF259" i="31"/>
  <c r="CG259" i="31"/>
  <c r="CH259" i="31"/>
  <c r="CI259" i="31"/>
  <c r="DY259" i="31"/>
  <c r="DZ259" i="31"/>
  <c r="EA259" i="31"/>
  <c r="EB259" i="31"/>
  <c r="EC259" i="31"/>
  <c r="ED259" i="31"/>
  <c r="GD259" i="31"/>
  <c r="GE259" i="31"/>
  <c r="GF259" i="31"/>
  <c r="GG259" i="31"/>
  <c r="GH259" i="31"/>
  <c r="GO259" i="31"/>
  <c r="GP259" i="31"/>
  <c r="GQ259" i="31"/>
  <c r="GR259" i="31"/>
  <c r="BY260" i="31"/>
  <c r="BZ260" i="31"/>
  <c r="CA260" i="31"/>
  <c r="CB260" i="31"/>
  <c r="CC260" i="31"/>
  <c r="CD260" i="31"/>
  <c r="CE260" i="31"/>
  <c r="CF260" i="31"/>
  <c r="CG260" i="31"/>
  <c r="CH260" i="31"/>
  <c r="CI260" i="31"/>
  <c r="EA260" i="31"/>
  <c r="EB260" i="31"/>
  <c r="EC260" i="31"/>
  <c r="ED260" i="31"/>
  <c r="EE260" i="31"/>
  <c r="EF260" i="31"/>
  <c r="GH260" i="31"/>
  <c r="GI260" i="31"/>
  <c r="GJ260" i="31"/>
  <c r="GK260" i="31"/>
  <c r="GL260" i="31"/>
  <c r="GO260" i="31"/>
  <c r="GP260" i="31"/>
  <c r="GQ260" i="31"/>
  <c r="GR260" i="31"/>
  <c r="AS185" i="31"/>
  <c r="AS188" i="31"/>
  <c r="AS190" i="31"/>
  <c r="AS195" i="31"/>
  <c r="AS197" i="31"/>
  <c r="AS198" i="31"/>
  <c r="AS205" i="31"/>
  <c r="AS207" i="31"/>
  <c r="AS213" i="31"/>
  <c r="AS214" i="31"/>
  <c r="AS222" i="31"/>
  <c r="AS229" i="31"/>
  <c r="AS232" i="31"/>
  <c r="AS238" i="31"/>
  <c r="AS244" i="31"/>
  <c r="AS246" i="31"/>
  <c r="AS248" i="31"/>
  <c r="AS251" i="31"/>
  <c r="AS253" i="31"/>
  <c r="AS255" i="31"/>
  <c r="AS257" i="31"/>
  <c r="AS184" i="31"/>
  <c r="AA65" i="20" l="1"/>
  <c r="GG81" i="31" l="1"/>
  <c r="FU81" i="31"/>
  <c r="FI81" i="31"/>
  <c r="EW81" i="31"/>
  <c r="EK81" i="31"/>
  <c r="DY81" i="31"/>
  <c r="DM81" i="31"/>
  <c r="DA81" i="31"/>
  <c r="CO81" i="31"/>
  <c r="CC81" i="31"/>
  <c r="AS81" i="31"/>
  <c r="AG81" i="31"/>
  <c r="U81" i="31"/>
  <c r="I81" i="31"/>
  <c r="F4" i="31" l="1"/>
  <c r="AP25" i="10" l="1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AG33" i="9"/>
  <c r="AF33" i="9"/>
  <c r="D19" i="9"/>
  <c r="B19" i="9"/>
  <c r="A19" i="9"/>
  <c r="D18" i="9"/>
  <c r="B18" i="9"/>
  <c r="A18" i="9"/>
  <c r="D17" i="9"/>
  <c r="B17" i="9"/>
  <c r="A17" i="9"/>
  <c r="D16" i="9"/>
  <c r="B16" i="9"/>
  <c r="A16" i="9"/>
  <c r="D15" i="9"/>
  <c r="B15" i="9"/>
  <c r="A15" i="9"/>
  <c r="D14" i="9"/>
  <c r="B14" i="9"/>
  <c r="A14" i="9"/>
  <c r="D12" i="9"/>
  <c r="B12" i="9"/>
  <c r="A12" i="9"/>
  <c r="D11" i="9"/>
  <c r="B11" i="9"/>
  <c r="A11" i="9"/>
  <c r="D10" i="9"/>
  <c r="B10" i="9"/>
  <c r="A10" i="9"/>
  <c r="D9" i="9"/>
  <c r="B9" i="9"/>
  <c r="A9" i="9"/>
  <c r="D8" i="9"/>
  <c r="B8" i="9"/>
  <c r="A8" i="9"/>
  <c r="D7" i="9"/>
  <c r="B7" i="9"/>
  <c r="A7" i="9"/>
  <c r="D6" i="9"/>
  <c r="B6" i="9"/>
  <c r="A6" i="9"/>
  <c r="D5" i="9"/>
  <c r="B5" i="9"/>
  <c r="A5" i="9"/>
  <c r="D4" i="9"/>
  <c r="B4" i="9"/>
  <c r="B45" i="31"/>
  <c r="A4" i="9"/>
  <c r="A45" i="31"/>
  <c r="F32" i="35" l="1"/>
  <c r="F31" i="35"/>
  <c r="F30" i="35"/>
  <c r="F27" i="35"/>
  <c r="F26" i="35"/>
  <c r="F25" i="35"/>
  <c r="F24" i="35"/>
  <c r="F23" i="35"/>
  <c r="F22" i="35"/>
  <c r="F21" i="35"/>
  <c r="B30" i="35"/>
  <c r="B31" i="35"/>
  <c r="B32" i="35"/>
  <c r="A32" i="35"/>
  <c r="A31" i="35"/>
  <c r="A30" i="35"/>
  <c r="F29" i="35"/>
  <c r="B29" i="35"/>
  <c r="A29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A27" i="35"/>
  <c r="A26" i="35"/>
  <c r="A25" i="35"/>
  <c r="A24" i="35"/>
  <c r="A23" i="35"/>
  <c r="A22" i="35"/>
  <c r="A21" i="35"/>
  <c r="F20" i="35"/>
  <c r="F19" i="35"/>
  <c r="F18" i="35"/>
  <c r="F17" i="35"/>
  <c r="A20" i="35"/>
  <c r="A19" i="35"/>
  <c r="A18" i="35"/>
  <c r="A17" i="35"/>
  <c r="F16" i="35"/>
  <c r="A16" i="35"/>
  <c r="F15" i="35"/>
  <c r="F14" i="35"/>
  <c r="F13" i="35"/>
  <c r="F12" i="35"/>
  <c r="F11" i="35"/>
  <c r="F10" i="35"/>
  <c r="F9" i="35" l="1"/>
  <c r="F8" i="35"/>
  <c r="F7" i="35"/>
  <c r="F6" i="35"/>
  <c r="F5" i="35"/>
  <c r="F4" i="35"/>
  <c r="F3" i="35"/>
  <c r="B15" i="35"/>
  <c r="B14" i="35"/>
  <c r="B13" i="35"/>
  <c r="B12" i="35"/>
  <c r="B11" i="35"/>
  <c r="B10" i="35"/>
  <c r="B9" i="35"/>
  <c r="B8" i="35"/>
  <c r="A15" i="35"/>
  <c r="B7" i="35"/>
  <c r="B6" i="35"/>
  <c r="B5" i="35"/>
  <c r="B4" i="35"/>
  <c r="B3" i="35"/>
  <c r="A14" i="35"/>
  <c r="A13" i="35"/>
  <c r="A12" i="35"/>
  <c r="A11" i="35"/>
  <c r="A10" i="35"/>
  <c r="A9" i="35"/>
  <c r="A8" i="35"/>
  <c r="A7" i="35"/>
  <c r="A6" i="35"/>
  <c r="A5" i="35"/>
  <c r="A4" i="35"/>
  <c r="A3" i="35"/>
  <c r="AL200" i="31" l="1"/>
  <c r="AP200" i="31"/>
  <c r="AQ200" i="31"/>
  <c r="AJ205" i="31"/>
  <c r="I3" i="36"/>
  <c r="J3" i="36"/>
  <c r="F6" i="36"/>
  <c r="G6" i="36"/>
  <c r="BN184" i="31"/>
  <c r="CS192" i="31"/>
  <c r="BQ203" i="31"/>
  <c r="EI211" i="31"/>
  <c r="DG213" i="31"/>
  <c r="BG220" i="31"/>
  <c r="BD205" i="31"/>
  <c r="BW195" i="31"/>
  <c r="AX220" i="31"/>
  <c r="BQ211" i="31"/>
  <c r="DP214" i="31"/>
  <c r="AV215" i="31"/>
  <c r="DS213" i="31"/>
  <c r="AU241" i="31"/>
  <c r="CN239" i="31"/>
  <c r="BH191" i="31"/>
  <c r="BE189" i="31"/>
  <c r="DA189" i="31"/>
  <c r="AU193" i="31"/>
  <c r="DK213" i="31"/>
  <c r="BR203" i="31"/>
  <c r="BD220" i="31"/>
  <c r="DT213" i="31"/>
  <c r="BZ210" i="31"/>
  <c r="BE223" i="31"/>
  <c r="DX213" i="31"/>
  <c r="CX206" i="31"/>
  <c r="BC215" i="31"/>
  <c r="BH213" i="31"/>
  <c r="BA215" i="31"/>
  <c r="DJ213" i="31"/>
  <c r="CP191" i="31"/>
  <c r="CA187" i="31"/>
  <c r="CF198" i="31"/>
  <c r="EJ211" i="31"/>
  <c r="EQ213" i="31"/>
  <c r="BH214" i="31"/>
  <c r="DS214" i="31"/>
  <c r="CI217" i="31"/>
  <c r="AX223" i="31"/>
  <c r="CF221" i="31"/>
  <c r="CA210" i="31"/>
  <c r="ET214" i="31"/>
  <c r="BD223" i="31"/>
  <c r="DP213" i="31"/>
  <c r="DT236" i="31"/>
  <c r="DG237" i="31"/>
  <c r="BD189" i="31"/>
  <c r="CQ191" i="31"/>
  <c r="CY189" i="31"/>
  <c r="BN208" i="31"/>
  <c r="BC204" i="31"/>
  <c r="DA215" i="31"/>
  <c r="BN211" i="31"/>
  <c r="FD213" i="31"/>
  <c r="CK215" i="31"/>
  <c r="AY219" i="31"/>
  <c r="BZ219" i="31"/>
  <c r="EV214" i="31"/>
  <c r="BJ214" i="31"/>
  <c r="BO237" i="31"/>
  <c r="DF237" i="31"/>
  <c r="DK234" i="31"/>
  <c r="BK214" i="31"/>
  <c r="DO242" i="31"/>
  <c r="BZ228" i="31"/>
  <c r="CE239" i="31"/>
  <c r="CT240" i="31"/>
  <c r="BC205" i="31"/>
  <c r="DF233" i="31"/>
  <c r="CQ237" i="31"/>
  <c r="BJ234" i="31"/>
  <c r="CV218" i="31"/>
  <c r="BN240" i="31"/>
  <c r="CH219" i="31"/>
  <c r="CS256" i="31"/>
  <c r="DE240" i="31"/>
  <c r="CG239" i="31"/>
  <c r="BA227" i="31"/>
  <c r="DM214" i="31"/>
  <c r="BE205" i="31"/>
  <c r="BV234" i="31"/>
  <c r="DU214" i="31"/>
  <c r="CY240" i="31"/>
  <c r="DM246" i="31"/>
  <c r="BH234" i="31"/>
  <c r="BS234" i="31"/>
  <c r="DE253" i="31"/>
  <c r="ED215" i="31"/>
  <c r="DG214" i="31"/>
  <c r="FA214" i="31"/>
  <c r="CS246" i="31"/>
  <c r="CV240" i="31"/>
  <c r="BE220" i="31"/>
  <c r="BQ234" i="31"/>
  <c r="BX234" i="31"/>
  <c r="BM208" i="31"/>
  <c r="DD225" i="31"/>
  <c r="DV214" i="31"/>
  <c r="CC215" i="31"/>
  <c r="CX225" i="31"/>
  <c r="CY242" i="31"/>
  <c r="EL214" i="31"/>
  <c r="DK253" i="31"/>
  <c r="CV225" i="31"/>
  <c r="BR240" i="31"/>
  <c r="CD206" i="31"/>
  <c r="DK260" i="31"/>
  <c r="BX212" i="31"/>
  <c r="CV235" i="31"/>
  <c r="EK213" i="31"/>
  <c r="BY215" i="31"/>
  <c r="CZ215" i="31"/>
  <c r="BG240" i="31"/>
  <c r="EK214" i="31"/>
  <c r="CX218" i="31"/>
  <c r="CC240" i="31"/>
  <c r="BA219" i="31"/>
  <c r="CD215" i="31"/>
  <c r="BJ237" i="31"/>
  <c r="DC226" i="31"/>
  <c r="DK258" i="31"/>
  <c r="CU225" i="31"/>
  <c r="DF225" i="31"/>
  <c r="BA242" i="31"/>
  <c r="BP237" i="31"/>
  <c r="CQ225" i="31"/>
  <c r="AX187" i="31"/>
  <c r="BY186" i="31"/>
  <c r="BP204" i="31"/>
  <c r="EM213" i="31"/>
  <c r="DM213" i="31"/>
  <c r="CW223" i="31"/>
  <c r="DO205" i="31"/>
  <c r="DI214" i="31"/>
  <c r="CW218" i="31"/>
  <c r="AY223" i="31"/>
  <c r="BE225" i="31"/>
  <c r="DX224" i="31"/>
  <c r="BQ184" i="31"/>
  <c r="BF191" i="31"/>
  <c r="DW213" i="31"/>
  <c r="AT193" i="31"/>
  <c r="DH213" i="31"/>
  <c r="CS219" i="31"/>
  <c r="BI214" i="31"/>
  <c r="DR213" i="31"/>
  <c r="CZ206" i="31"/>
  <c r="BU196" i="31"/>
  <c r="BP247" i="31"/>
  <c r="BU237" i="31"/>
  <c r="BB189" i="31"/>
  <c r="BY193" i="31"/>
  <c r="CQ192" i="31"/>
  <c r="BO208" i="31"/>
  <c r="CB206" i="31"/>
  <c r="EX213" i="31"/>
  <c r="DU213" i="31"/>
  <c r="EC215" i="31"/>
  <c r="EU214" i="31"/>
  <c r="CK219" i="31"/>
  <c r="CK224" i="31"/>
  <c r="BR206" i="31"/>
  <c r="CL189" i="31"/>
  <c r="CG198" i="31"/>
  <c r="CE205" i="31"/>
  <c r="CK201" i="31"/>
  <c r="CD219" i="31"/>
  <c r="EP214" i="31"/>
  <c r="BO211" i="31"/>
  <c r="DI213" i="31"/>
  <c r="BQ204" i="31"/>
  <c r="BV239" i="31"/>
  <c r="CX240" i="31"/>
  <c r="BK232" i="31"/>
  <c r="CW225" i="31"/>
  <c r="BQ240" i="31"/>
  <c r="CA228" i="31"/>
  <c r="EB215" i="31"/>
  <c r="FA213" i="31"/>
  <c r="DB225" i="31"/>
  <c r="CH221" i="31"/>
  <c r="BE204" i="31"/>
  <c r="AT235" i="31"/>
  <c r="BS238" i="31"/>
  <c r="BC242" i="31"/>
  <c r="EH249" i="31"/>
  <c r="DB226" i="31"/>
  <c r="DU236" i="31"/>
  <c r="FC214" i="31"/>
  <c r="DS238" i="31"/>
  <c r="BC223" i="31"/>
  <c r="CI214" i="31"/>
  <c r="DS242" i="31"/>
  <c r="CB228" i="31"/>
  <c r="BB227" i="31"/>
  <c r="CJ239" i="31"/>
  <c r="AS215" i="31"/>
  <c r="BF223" i="31"/>
  <c r="DE237" i="31"/>
  <c r="DH237" i="31"/>
  <c r="CJ214" i="31"/>
  <c r="BQ237" i="31"/>
  <c r="DV241" i="31"/>
  <c r="BF225" i="31"/>
  <c r="DR247" i="31"/>
  <c r="CN254" i="31"/>
  <c r="DE235" i="31"/>
  <c r="CO249" i="31"/>
  <c r="BB234" i="31"/>
  <c r="ER213" i="31"/>
  <c r="DC250" i="31"/>
  <c r="EY213" i="31"/>
  <c r="BR238" i="31"/>
  <c r="CH215" i="31"/>
  <c r="BU239" i="31"/>
  <c r="BX239" i="31"/>
  <c r="AZ250" i="31"/>
  <c r="CS225" i="31"/>
  <c r="DP232" i="31"/>
  <c r="DV228" i="31"/>
  <c r="AV241" i="31"/>
  <c r="EW213" i="31"/>
  <c r="AZ219" i="31"/>
  <c r="EA215" i="31"/>
  <c r="CL234" i="31"/>
  <c r="DB253" i="31"/>
  <c r="BG225" i="31"/>
  <c r="CL246" i="31"/>
  <c r="BK237" i="31"/>
  <c r="EW214" i="31"/>
  <c r="EM249" i="31"/>
  <c r="ER214" i="31"/>
  <c r="CG246" i="31"/>
  <c r="CD255" i="31"/>
  <c r="CM260" i="31"/>
  <c r="EI253" i="31"/>
  <c r="AV242" i="31"/>
  <c r="EM253" i="31"/>
  <c r="BN247" i="31"/>
  <c r="DJ242" i="31"/>
  <c r="DX225" i="31"/>
  <c r="CE246" i="31"/>
  <c r="AS220" i="31"/>
  <c r="EO249" i="31"/>
  <c r="AY250" i="31"/>
  <c r="DQ232" i="31"/>
  <c r="AS249" i="31"/>
  <c r="DX214" i="31"/>
  <c r="DJ259" i="31"/>
  <c r="DG252" i="31"/>
  <c r="DL213" i="31"/>
  <c r="CT243" i="31"/>
  <c r="CM259" i="31"/>
  <c r="BZ186" i="31"/>
  <c r="BW196" i="31"/>
  <c r="CI201" i="31"/>
  <c r="BW193" i="31"/>
  <c r="ET213" i="31"/>
  <c r="DJ214" i="31"/>
  <c r="AY215" i="31"/>
  <c r="AU220" i="31"/>
  <c r="FE213" i="31"/>
  <c r="CP219" i="31"/>
  <c r="EH211" i="31"/>
  <c r="BC189" i="31"/>
  <c r="CV223" i="31"/>
  <c r="CA186" i="31"/>
  <c r="CY237" i="31"/>
  <c r="BX186" i="31"/>
  <c r="DZ215" i="31"/>
  <c r="CT227" i="31"/>
  <c r="AX240" i="31"/>
  <c r="DQ213" i="31"/>
  <c r="DX253" i="31"/>
  <c r="AZ240" i="31"/>
  <c r="BF234" i="31"/>
  <c r="CZ237" i="31"/>
  <c r="DO213" i="31"/>
  <c r="CI221" i="31"/>
  <c r="BI237" i="31"/>
  <c r="BL234" i="31"/>
  <c r="BF237" i="31"/>
  <c r="EN253" i="31"/>
  <c r="BG218" i="31"/>
  <c r="DU249" i="31"/>
  <c r="CH239" i="31"/>
  <c r="DM256" i="31"/>
  <c r="EP253" i="31"/>
  <c r="CW237" i="31"/>
  <c r="AS233" i="31"/>
  <c r="DY249" i="31"/>
  <c r="EN249" i="31"/>
  <c r="CM246" i="31"/>
  <c r="CN246" i="31"/>
  <c r="DO256" i="31"/>
  <c r="BV257" i="31"/>
  <c r="AS242" i="31"/>
  <c r="DG255" i="31"/>
  <c r="EI249" i="31"/>
  <c r="DP253" i="31"/>
  <c r="CN259" i="31"/>
  <c r="DQ214" i="31"/>
  <c r="DS247" i="31"/>
  <c r="CP249" i="31"/>
  <c r="AY236" i="31"/>
  <c r="CI246" i="31"/>
  <c r="BG247" i="31"/>
  <c r="CL224" i="31"/>
  <c r="DX228" i="31"/>
  <c r="BW239" i="31"/>
  <c r="DH259" i="31"/>
  <c r="DD233" i="31"/>
  <c r="CF255" i="31"/>
  <c r="CL259" i="31"/>
  <c r="DG233" i="31"/>
  <c r="DH252" i="31"/>
  <c r="CS242" i="31"/>
  <c r="CU242" i="31"/>
  <c r="DQ247" i="31"/>
  <c r="DS245" i="31"/>
  <c r="CD205" i="31"/>
  <c r="DN205" i="31"/>
  <c r="CK214" i="31"/>
  <c r="EE215" i="31"/>
  <c r="CR191" i="31"/>
  <c r="BS203" i="31"/>
  <c r="EF211" i="31"/>
  <c r="CC206" i="31"/>
  <c r="DE233" i="31"/>
  <c r="BR204" i="31"/>
  <c r="CI213" i="31"/>
  <c r="BU195" i="31"/>
  <c r="CF219" i="31"/>
  <c r="CZ189" i="31"/>
  <c r="DY211" i="31"/>
  <c r="BM209" i="31"/>
  <c r="CA215" i="31"/>
  <c r="CM239" i="31"/>
  <c r="CP192" i="31"/>
  <c r="BK202" i="31"/>
  <c r="CY206" i="31"/>
  <c r="DT214" i="31"/>
  <c r="BL208" i="31"/>
  <c r="BD204" i="31"/>
  <c r="CJ213" i="31"/>
  <c r="AZ215" i="31"/>
  <c r="CE226" i="31"/>
  <c r="BZ187" i="31"/>
  <c r="CH201" i="31"/>
  <c r="BB205" i="31"/>
  <c r="DV213" i="31"/>
  <c r="AW220" i="31"/>
  <c r="BY219" i="31"/>
  <c r="CF215" i="31"/>
  <c r="AY234" i="31"/>
  <c r="CO189" i="31"/>
  <c r="BY187" i="31"/>
  <c r="BT195" i="31"/>
  <c r="CH213" i="31"/>
  <c r="DY215" i="31"/>
  <c r="AT220" i="31"/>
  <c r="ES213" i="31"/>
  <c r="BO209" i="31"/>
  <c r="BM240" i="31"/>
  <c r="BX187" i="31"/>
  <c r="CR192" i="31"/>
  <c r="EG211" i="31"/>
  <c r="BL202" i="31"/>
  <c r="EO214" i="31"/>
  <c r="CG221" i="31"/>
  <c r="EI215" i="31"/>
  <c r="BV193" i="31"/>
  <c r="BI234" i="31"/>
  <c r="CX223" i="31"/>
  <c r="CJ215" i="31"/>
  <c r="FD214" i="31"/>
  <c r="EJ215" i="31"/>
  <c r="AZ223" i="31"/>
  <c r="DL253" i="31"/>
  <c r="CQ254" i="31"/>
  <c r="CN249" i="31"/>
  <c r="BL237" i="31"/>
  <c r="AV236" i="31"/>
  <c r="CH217" i="31"/>
  <c r="EM214" i="31"/>
  <c r="CV233" i="31"/>
  <c r="CW233" i="31"/>
  <c r="DR253" i="31"/>
  <c r="CV243" i="31"/>
  <c r="BW234" i="31"/>
  <c r="CB239" i="31"/>
  <c r="DL214" i="31"/>
  <c r="CZ241" i="31"/>
  <c r="DA225" i="31"/>
  <c r="DV237" i="31"/>
  <c r="DX208" i="31"/>
  <c r="CO259" i="31"/>
  <c r="ES214" i="31"/>
  <c r="DD235" i="31"/>
  <c r="BF236" i="31"/>
  <c r="CD226" i="31"/>
  <c r="BA223" i="31"/>
  <c r="AZ231" i="31"/>
  <c r="EP213" i="31"/>
  <c r="DT238" i="31"/>
  <c r="CK234" i="31"/>
  <c r="CM219" i="31"/>
  <c r="EB249" i="31"/>
  <c r="CZ225" i="31"/>
  <c r="CU233" i="31"/>
  <c r="DM250" i="31"/>
  <c r="CA245" i="31"/>
  <c r="FB214" i="31"/>
  <c r="DB237" i="31"/>
  <c r="DS240" i="31"/>
  <c r="DJ234" i="31"/>
  <c r="AS196" i="31"/>
  <c r="CT233" i="31"/>
  <c r="BG234" i="31"/>
  <c r="BL232" i="31"/>
  <c r="AZ242" i="31"/>
  <c r="BM234" i="31"/>
  <c r="DD242" i="31"/>
  <c r="CH246" i="31"/>
  <c r="DI239" i="31"/>
  <c r="DR245" i="31"/>
  <c r="CB240" i="31"/>
  <c r="BB223" i="31"/>
  <c r="DH255" i="31"/>
  <c r="BI240" i="31"/>
  <c r="BQ245" i="31"/>
  <c r="AX236" i="31"/>
  <c r="CC245" i="31"/>
  <c r="DZ249" i="31"/>
  <c r="DF255" i="31"/>
  <c r="DO250" i="31"/>
  <c r="CO246" i="31"/>
  <c r="DD253" i="31"/>
  <c r="BX257" i="31"/>
  <c r="DQ227" i="31"/>
  <c r="CM224" i="31"/>
  <c r="DL246" i="31"/>
  <c r="DG242" i="31"/>
  <c r="DT253" i="31"/>
  <c r="DA237" i="31"/>
  <c r="CG255" i="31"/>
  <c r="BA240" i="31"/>
  <c r="BQ247" i="31"/>
  <c r="DR242" i="31"/>
  <c r="DL250" i="31"/>
  <c r="BB215" i="31"/>
  <c r="EF253" i="31"/>
  <c r="CW243" i="31"/>
  <c r="DW241" i="31"/>
  <c r="DQ245" i="31"/>
  <c r="DO253" i="31"/>
  <c r="CC228" i="31"/>
  <c r="EK253" i="31"/>
  <c r="DU241" i="31"/>
  <c r="BI236" i="31"/>
  <c r="CV237" i="31"/>
  <c r="DC253" i="31"/>
  <c r="DF242" i="31"/>
  <c r="BU238" i="31"/>
  <c r="CQ249" i="31"/>
  <c r="BO245" i="31"/>
  <c r="BO247" i="31"/>
  <c r="CB245" i="31"/>
  <c r="EE211" i="31"/>
  <c r="BJ232" i="31"/>
  <c r="EL213" i="31"/>
  <c r="EA253" i="31"/>
  <c r="EE253" i="31"/>
  <c r="DF239" i="31"/>
  <c r="BC231" i="31"/>
  <c r="BG237" i="31"/>
  <c r="BT256" i="31"/>
  <c r="DL256" i="31"/>
  <c r="AU235" i="31"/>
  <c r="DJ246" i="31"/>
  <c r="AT242" i="31"/>
  <c r="AS193" i="31"/>
  <c r="DQ242" i="31"/>
  <c r="EK249" i="31"/>
  <c r="EX214" i="31"/>
  <c r="DG235" i="31"/>
  <c r="CP225" i="31"/>
  <c r="BJ240" i="31"/>
  <c r="DK242" i="31"/>
  <c r="CJ234" i="31"/>
  <c r="CJ201" i="31"/>
  <c r="AV187" i="31"/>
  <c r="CX189" i="31"/>
  <c r="DZ211" i="31"/>
  <c r="AX219" i="31"/>
  <c r="CE219" i="31"/>
  <c r="BR237" i="31"/>
  <c r="CD198" i="31"/>
  <c r="BU206" i="31"/>
  <c r="CB205" i="31"/>
  <c r="CH214" i="31"/>
  <c r="CF217" i="31"/>
  <c r="BP184" i="31"/>
  <c r="DY208" i="31"/>
  <c r="EC211" i="31"/>
  <c r="BJ213" i="31"/>
  <c r="EY214" i="31"/>
  <c r="CY223" i="31"/>
  <c r="DX231" i="31"/>
  <c r="EN214" i="31"/>
  <c r="CT237" i="31"/>
  <c r="CB215" i="31"/>
  <c r="DV249" i="31"/>
  <c r="DV231" i="31"/>
  <c r="DN227" i="31"/>
  <c r="AW236" i="31"/>
  <c r="BK234" i="31"/>
  <c r="CG219" i="31"/>
  <c r="DG239" i="31"/>
  <c r="CI215" i="31"/>
  <c r="BN237" i="31"/>
  <c r="AW223" i="31"/>
  <c r="CX215" i="31"/>
  <c r="DR236" i="31"/>
  <c r="DF235" i="31"/>
  <c r="DY228" i="31"/>
  <c r="DD237" i="31"/>
  <c r="AV249" i="31"/>
  <c r="CX237" i="31"/>
  <c r="BH236" i="31"/>
  <c r="DX249" i="31"/>
  <c r="CS237" i="31"/>
  <c r="CU237" i="31"/>
  <c r="BS237" i="31"/>
  <c r="EJ253" i="31"/>
  <c r="AV258" i="31"/>
  <c r="BC234" i="31"/>
  <c r="DI252" i="31"/>
  <c r="CC239" i="31"/>
  <c r="CQ242" i="31"/>
  <c r="CY218" i="31"/>
  <c r="BP240" i="31"/>
  <c r="EB253" i="31"/>
  <c r="DW249" i="31"/>
  <c r="DB241" i="31"/>
  <c r="BN234" i="31"/>
  <c r="BL259" i="31"/>
  <c r="AS247" i="31"/>
  <c r="DE247" i="31"/>
  <c r="AU249" i="31"/>
  <c r="BI247" i="31"/>
  <c r="CA240" i="31"/>
  <c r="DH214" i="31"/>
  <c r="DN242" i="31"/>
  <c r="BB231" i="31"/>
  <c r="BT196" i="31"/>
  <c r="CW242" i="31"/>
  <c r="DH260" i="31"/>
  <c r="BS239" i="31"/>
  <c r="CN242" i="31"/>
  <c r="EL249" i="31"/>
  <c r="CW235" i="31"/>
  <c r="DN232" i="31"/>
  <c r="DI237" i="31"/>
  <c r="DA226" i="31"/>
  <c r="DU237" i="31"/>
  <c r="AD106" i="35"/>
  <c r="EG253" i="31"/>
  <c r="BC227" i="31"/>
  <c r="DP247" i="31"/>
  <c r="BP211" i="31"/>
  <c r="BT239" i="31"/>
  <c r="BA250" i="31"/>
  <c r="BZ240" i="31"/>
  <c r="EC249" i="31"/>
  <c r="BG191" i="31"/>
  <c r="BT206" i="31"/>
  <c r="EO213" i="31"/>
  <c r="BY212" i="31"/>
  <c r="CR227" i="31"/>
  <c r="AT196" i="31"/>
  <c r="CC219" i="31"/>
  <c r="BK213" i="31"/>
  <c r="DA240" i="31"/>
  <c r="CM189" i="31"/>
  <c r="BI213" i="31"/>
  <c r="CJ219" i="31"/>
  <c r="BF218" i="31"/>
  <c r="DU240" i="31"/>
  <c r="CS191" i="31"/>
  <c r="DN213" i="31"/>
  <c r="EF215" i="31"/>
  <c r="DW208" i="31"/>
  <c r="BL209" i="31"/>
  <c r="EZ214" i="31"/>
  <c r="BP203" i="31"/>
  <c r="BN209" i="31"/>
  <c r="AU196" i="31"/>
  <c r="DV208" i="31"/>
  <c r="CN189" i="31"/>
  <c r="BH218" i="31"/>
  <c r="AV220" i="31"/>
  <c r="BU234" i="31"/>
  <c r="FF213" i="31"/>
  <c r="DU238" i="31"/>
  <c r="EE249" i="31"/>
  <c r="CK239" i="31"/>
  <c r="CB210" i="31"/>
  <c r="BT237" i="31"/>
  <c r="CA239" i="31"/>
  <c r="CL239" i="31"/>
  <c r="CW240" i="31"/>
  <c r="BM237" i="31"/>
  <c r="EA211" i="31"/>
  <c r="DF240" i="31"/>
  <c r="CC210" i="31"/>
  <c r="BA231" i="31"/>
  <c r="CX242" i="31"/>
  <c r="DF252" i="31"/>
  <c r="BM259" i="31"/>
  <c r="BF220" i="31"/>
  <c r="DE242" i="31"/>
  <c r="BZ239" i="31"/>
  <c r="AT249" i="31"/>
  <c r="BV237" i="31"/>
  <c r="DB242" i="31"/>
  <c r="DM253" i="31"/>
  <c r="BW257" i="31"/>
  <c r="EG215" i="31"/>
  <c r="BE234" i="31"/>
  <c r="BZ245" i="31"/>
  <c r="CL225" i="31"/>
  <c r="DO227" i="31"/>
  <c r="BW237" i="31"/>
  <c r="CM225" i="31"/>
  <c r="DW253" i="31"/>
  <c r="EP249" i="31"/>
  <c r="CB219" i="31"/>
  <c r="AU215" i="31"/>
  <c r="DR240" i="31"/>
  <c r="BE247" i="31"/>
  <c r="EJ249" i="31"/>
  <c r="EF249" i="31"/>
  <c r="CT242" i="31"/>
  <c r="CK246" i="31"/>
  <c r="DR238" i="31"/>
  <c r="BH240" i="31"/>
  <c r="DZ253" i="31"/>
  <c r="BV196" i="31"/>
  <c r="CO225" i="31"/>
  <c r="DW237" i="31"/>
  <c r="BR256" i="31"/>
  <c r="DD240" i="31"/>
  <c r="CP246" i="31"/>
  <c r="AW241" i="31"/>
  <c r="BJ259" i="31"/>
  <c r="BH247" i="31"/>
  <c r="DH239" i="31"/>
  <c r="DJ258" i="31"/>
  <c r="CO254" i="31"/>
  <c r="DW231" i="31"/>
  <c r="BM202" i="31"/>
  <c r="AT258" i="31"/>
  <c r="DB250" i="31"/>
  <c r="DE225" i="31"/>
  <c r="BR234" i="31"/>
  <c r="DL258" i="31"/>
  <c r="DY253" i="31"/>
  <c r="DT249" i="31"/>
  <c r="BD237" i="31"/>
  <c r="DB240" i="31"/>
  <c r="BU240" i="31"/>
  <c r="DI242" i="31"/>
  <c r="ED249" i="31"/>
  <c r="BL240" i="31"/>
  <c r="CT235" i="31"/>
  <c r="AS254" i="31"/>
  <c r="BW240" i="31"/>
  <c r="DL234" i="31"/>
  <c r="DN250" i="31"/>
  <c r="AX242" i="31"/>
  <c r="DC237" i="31"/>
  <c r="DN214" i="31"/>
  <c r="DM234" i="31"/>
  <c r="CC205" i="31"/>
  <c r="DA206" i="31"/>
  <c r="FC213" i="31"/>
  <c r="DO214" i="31"/>
  <c r="AW187" i="31"/>
  <c r="CG215" i="31"/>
  <c r="BW212" i="31"/>
  <c r="BX237" i="31"/>
  <c r="BB204" i="31"/>
  <c r="BT234" i="31"/>
  <c r="AU242" i="31"/>
  <c r="EH215" i="31"/>
  <c r="CZ226" i="31"/>
  <c r="AV235" i="31"/>
  <c r="BS240" i="31"/>
  <c r="DT237" i="31"/>
  <c r="CQ219" i="31"/>
  <c r="CJ224" i="31"/>
  <c r="DI260" i="31"/>
  <c r="BY257" i="31"/>
  <c r="DJ237" i="31"/>
  <c r="BO234" i="31"/>
  <c r="EO253" i="31"/>
  <c r="DM258" i="31"/>
  <c r="BT240" i="31"/>
  <c r="CU240" i="31"/>
  <c r="BM232" i="31"/>
  <c r="BV240" i="31"/>
  <c r="CN260" i="31"/>
  <c r="DC241" i="31"/>
  <c r="DV253" i="31"/>
  <c r="CZ240" i="31"/>
  <c r="CU243" i="31"/>
  <c r="AT215" i="31"/>
  <c r="DH242" i="31"/>
  <c r="BK240" i="31"/>
  <c r="DS253" i="31"/>
  <c r="CR256" i="31"/>
  <c r="DD250" i="31"/>
  <c r="CF226" i="31"/>
  <c r="DD247" i="31"/>
  <c r="CU227" i="31"/>
  <c r="CF239" i="31"/>
  <c r="BP234" i="31"/>
  <c r="BH237" i="31"/>
  <c r="CE255" i="31"/>
  <c r="DK259" i="31"/>
  <c r="BU256" i="31"/>
  <c r="CD246" i="31"/>
  <c r="AZ234" i="31"/>
  <c r="BY240" i="31"/>
  <c r="AW249" i="31"/>
  <c r="CP254" i="31"/>
  <c r="BP245" i="31"/>
  <c r="BF247" i="31"/>
  <c r="DU253" i="31"/>
  <c r="EL253" i="31"/>
  <c r="DE250" i="31"/>
  <c r="CR219" i="31"/>
  <c r="DN253" i="31"/>
  <c r="CM234" i="31"/>
  <c r="EA249" i="31"/>
  <c r="BO240" i="31"/>
  <c r="BK247" i="31"/>
  <c r="DA241" i="31"/>
  <c r="AY187" i="31"/>
  <c r="EZ213" i="31"/>
  <c r="DP205" i="31"/>
  <c r="CI219" i="31"/>
  <c r="CP239" i="31"/>
  <c r="BV195" i="31"/>
  <c r="BZ215" i="31"/>
  <c r="CE198" i="31"/>
  <c r="EN213" i="31"/>
  <c r="BX240" i="31"/>
  <c r="DT241" i="31"/>
  <c r="CT225" i="31"/>
  <c r="DW228" i="31"/>
  <c r="ED211" i="31"/>
  <c r="BD225" i="31"/>
  <c r="ED253" i="31"/>
  <c r="CY215" i="31"/>
  <c r="CG226" i="31"/>
  <c r="FB213" i="31"/>
  <c r="DO232" i="31"/>
  <c r="CR242" i="31"/>
  <c r="DY231" i="31"/>
  <c r="CS227" i="31"/>
  <c r="CL219" i="31"/>
  <c r="BE237" i="31"/>
  <c r="AX249" i="31"/>
  <c r="BM247" i="31"/>
  <c r="BJ247" i="31"/>
  <c r="DL242" i="31"/>
  <c r="EV213" i="31"/>
  <c r="AX250" i="31"/>
  <c r="BR247" i="31"/>
  <c r="DJ260" i="31"/>
  <c r="EG249" i="31"/>
  <c r="EC253" i="31"/>
  <c r="CE215" i="31"/>
  <c r="BY239" i="31"/>
  <c r="CR246" i="31"/>
  <c r="CZ242" i="31"/>
  <c r="DC247" i="31"/>
  <c r="CJ246" i="31"/>
  <c r="AZ227" i="31"/>
  <c r="CP242" i="31"/>
  <c r="CR237" i="31"/>
  <c r="DC240" i="31"/>
  <c r="AT241" i="31"/>
  <c r="DC242" i="31"/>
  <c r="DP227" i="31"/>
  <c r="DI255" i="31"/>
  <c r="DI259" i="31"/>
  <c r="BD234" i="31"/>
  <c r="CU256" i="31"/>
  <c r="CV242" i="31"/>
  <c r="CU235" i="31"/>
  <c r="DP242" i="31"/>
  <c r="CL260" i="31"/>
  <c r="AY240" i="31"/>
  <c r="DB247" i="31"/>
  <c r="CO260" i="31"/>
  <c r="AU258" i="31"/>
  <c r="DR214" i="31"/>
  <c r="AY242" i="31"/>
  <c r="DM242" i="31"/>
  <c r="DS236" i="31"/>
  <c r="DA242" i="31"/>
  <c r="BT238" i="31"/>
  <c r="BS256" i="31"/>
  <c r="BS204" i="31"/>
  <c r="BI218" i="31"/>
  <c r="BI191" i="31"/>
  <c r="DQ205" i="31"/>
  <c r="BO184" i="31"/>
  <c r="BS206" i="31"/>
  <c r="BX193" i="31"/>
  <c r="CK213" i="31"/>
  <c r="EU213" i="31"/>
  <c r="CE206" i="31"/>
  <c r="CA219" i="31"/>
  <c r="CO242" i="31"/>
  <c r="BG236" i="31"/>
  <c r="BJ202" i="31"/>
  <c r="CY225" i="31"/>
  <c r="CN225" i="31"/>
  <c r="CQ246" i="31"/>
  <c r="AW235" i="31"/>
  <c r="CG217" i="31"/>
  <c r="CO239" i="31"/>
  <c r="DN256" i="31"/>
  <c r="DK214" i="31"/>
  <c r="BA234" i="31"/>
  <c r="BL247" i="31"/>
  <c r="DW214" i="31"/>
  <c r="BN245" i="31"/>
  <c r="CF246" i="31"/>
  <c r="EQ214" i="31"/>
  <c r="BD247" i="31"/>
  <c r="DC225" i="31"/>
  <c r="BK259" i="31"/>
  <c r="AW242" i="31"/>
  <c r="CT256" i="31"/>
  <c r="CI239" i="31"/>
  <c r="EH253" i="31"/>
  <c r="BV212" i="31"/>
  <c r="CD239" i="31"/>
  <c r="DQ253" i="31"/>
  <c r="DP245" i="31"/>
  <c r="EB211" i="31"/>
  <c r="CR225" i="31"/>
  <c r="AW258" i="31"/>
  <c r="BB242" i="31"/>
  <c r="DK246" i="31"/>
  <c r="DT240" i="31"/>
  <c r="AF130" i="5" l="1"/>
  <c r="AG130" i="5"/>
  <c r="AC103" i="5"/>
  <c r="AD103" i="5"/>
  <c r="AQ12" i="5"/>
  <c r="AR12" i="5"/>
  <c r="AS12" i="5"/>
  <c r="AF12" i="5"/>
  <c r="AG12" i="5"/>
  <c r="AH12" i="5"/>
  <c r="AD56" i="5"/>
  <c r="AE56" i="5"/>
  <c r="AF56" i="5"/>
  <c r="AV90" i="5"/>
  <c r="AW90" i="5"/>
  <c r="AX90" i="5"/>
  <c r="AL85" i="5"/>
  <c r="AM85" i="5"/>
  <c r="AN85" i="5"/>
  <c r="AL60" i="5"/>
  <c r="AM60" i="5"/>
  <c r="AK60" i="5"/>
  <c r="AM92" i="5"/>
  <c r="AN92" i="5"/>
  <c r="AO92" i="5"/>
  <c r="AK97" i="5"/>
  <c r="AL97" i="5"/>
  <c r="AM97" i="5"/>
  <c r="AN97" i="5"/>
  <c r="AO97" i="5"/>
  <c r="AP97" i="5"/>
  <c r="AL36" i="5"/>
  <c r="AM36" i="5"/>
  <c r="AJ79" i="5"/>
  <c r="AK79" i="5"/>
  <c r="AL79" i="5"/>
  <c r="AR60" i="5"/>
  <c r="AS60" i="5"/>
  <c r="AV60" i="5"/>
  <c r="AW60" i="5"/>
  <c r="AS85" i="5"/>
  <c r="AT85" i="5"/>
  <c r="AP92" i="5"/>
  <c r="AQ92" i="5"/>
  <c r="AR92" i="5"/>
  <c r="AS92" i="5"/>
  <c r="AJ92" i="5"/>
  <c r="AK92" i="5"/>
  <c r="AL92" i="5"/>
  <c r="AG79" i="5"/>
  <c r="AH79" i="5"/>
  <c r="AI79" i="5"/>
  <c r="AH120" i="5"/>
  <c r="AI120" i="5"/>
  <c r="AI12" i="5"/>
  <c r="AP216" i="31" l="1"/>
  <c r="AQ216" i="31"/>
  <c r="AQ221" i="31"/>
  <c r="AR221" i="31"/>
  <c r="BA164" i="31"/>
  <c r="BB164" i="31"/>
  <c r="BC164" i="31"/>
  <c r="BH137" i="31"/>
  <c r="BD136" i="31"/>
  <c r="BE136" i="31"/>
  <c r="BF136" i="31"/>
  <c r="AQ215" i="31"/>
  <c r="AR215" i="31"/>
  <c r="C1" i="31" l="1"/>
  <c r="GQ19" i="9" l="1"/>
  <c r="GQ18" i="9"/>
  <c r="GQ17" i="9"/>
  <c r="GQ16" i="9"/>
  <c r="GQ15" i="9"/>
  <c r="GQ14" i="9"/>
  <c r="GQ12" i="9"/>
  <c r="GQ11" i="9"/>
  <c r="GQ10" i="9"/>
  <c r="GQ9" i="9"/>
  <c r="GQ8" i="9"/>
  <c r="GQ7" i="9"/>
  <c r="GQ6" i="9"/>
  <c r="GQ5" i="9"/>
  <c r="GQ4" i="9"/>
  <c r="D20" i="9"/>
  <c r="B20" i="9"/>
  <c r="A20" i="9"/>
  <c r="GW79" i="31"/>
  <c r="GW78" i="31"/>
  <c r="GW77" i="31"/>
  <c r="GW76" i="31"/>
  <c r="GW75" i="31"/>
  <c r="GW74" i="31"/>
  <c r="GW73" i="31"/>
  <c r="GW72" i="31"/>
  <c r="GW71" i="31"/>
  <c r="GW70" i="31"/>
  <c r="GW69" i="31"/>
  <c r="GW68" i="31"/>
  <c r="GW67" i="31"/>
  <c r="GW66" i="31"/>
  <c r="GW65" i="31"/>
  <c r="GW62" i="31"/>
  <c r="GW61" i="31"/>
  <c r="GW60" i="31"/>
  <c r="GW59" i="31"/>
  <c r="GW58" i="31"/>
  <c r="GW57" i="31"/>
  <c r="GW56" i="31"/>
  <c r="GW55" i="31"/>
  <c r="GW54" i="31"/>
  <c r="GW53" i="31"/>
  <c r="GW52" i="31"/>
  <c r="GW51" i="31"/>
  <c r="GW50" i="31"/>
  <c r="GW47" i="31"/>
  <c r="GW46" i="31"/>
  <c r="GW45" i="31"/>
  <c r="GW44" i="31"/>
  <c r="GW43" i="31"/>
  <c r="GW42" i="31"/>
  <c r="GW41" i="31"/>
  <c r="GW40" i="31"/>
  <c r="GW39" i="31"/>
  <c r="GW38" i="31"/>
  <c r="GW37" i="31"/>
  <c r="GW36" i="31"/>
  <c r="GW35" i="31"/>
  <c r="GW34" i="31"/>
  <c r="GW33" i="31"/>
  <c r="GW31" i="31"/>
  <c r="GW30" i="31"/>
  <c r="GW27" i="31"/>
  <c r="GW25" i="31"/>
  <c r="GW24" i="31"/>
  <c r="GW23" i="31"/>
  <c r="GW22" i="31"/>
  <c r="GW21" i="31"/>
  <c r="GW20" i="31"/>
  <c r="GW19" i="31"/>
  <c r="GW18" i="31"/>
  <c r="GW17" i="31"/>
  <c r="GW15" i="31"/>
  <c r="GW14" i="31"/>
  <c r="GW12" i="31"/>
  <c r="GW11" i="31"/>
  <c r="GW10" i="31"/>
  <c r="GW9" i="31"/>
  <c r="GW8" i="31"/>
  <c r="GW6" i="31"/>
  <c r="GW5" i="31"/>
  <c r="GW4" i="31"/>
  <c r="GW3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2" i="31"/>
  <c r="F61" i="31"/>
  <c r="F60" i="31"/>
  <c r="F59" i="31"/>
  <c r="F58" i="31"/>
  <c r="F57" i="31"/>
  <c r="F56" i="31"/>
  <c r="F55" i="31"/>
  <c r="F54" i="31"/>
  <c r="F52" i="31"/>
  <c r="F51" i="31"/>
  <c r="F50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1" i="31"/>
  <c r="F30" i="31"/>
  <c r="F27" i="31"/>
  <c r="F25" i="31"/>
  <c r="F24" i="31"/>
  <c r="F23" i="31"/>
  <c r="F22" i="31"/>
  <c r="F21" i="31"/>
  <c r="F20" i="31"/>
  <c r="F19" i="31"/>
  <c r="F18" i="31"/>
  <c r="F17" i="31"/>
  <c r="F15" i="31"/>
  <c r="F14" i="31"/>
  <c r="F12" i="31"/>
  <c r="F11" i="31"/>
  <c r="F10" i="31"/>
  <c r="F9" i="31"/>
  <c r="F8" i="31"/>
  <c r="F6" i="31"/>
  <c r="F5" i="31"/>
  <c r="B79" i="31"/>
  <c r="A79" i="31"/>
  <c r="B78" i="31"/>
  <c r="A78" i="31"/>
  <c r="B77" i="31"/>
  <c r="A77" i="31"/>
  <c r="B76" i="31"/>
  <c r="A76" i="31"/>
  <c r="B75" i="31"/>
  <c r="A75" i="31"/>
  <c r="B74" i="31"/>
  <c r="A74" i="31"/>
  <c r="B73" i="31"/>
  <c r="A73" i="31"/>
  <c r="B72" i="31"/>
  <c r="A72" i="31"/>
  <c r="B71" i="31"/>
  <c r="A71" i="31"/>
  <c r="A70" i="31"/>
  <c r="B69" i="31"/>
  <c r="A69" i="31"/>
  <c r="B68" i="31"/>
  <c r="A68" i="31"/>
  <c r="A67" i="31"/>
  <c r="B66" i="31"/>
  <c r="A66" i="31"/>
  <c r="B65" i="31"/>
  <c r="A65" i="31"/>
  <c r="B64" i="31"/>
  <c r="A64" i="31"/>
  <c r="B62" i="31"/>
  <c r="A62" i="31"/>
  <c r="A61" i="31"/>
  <c r="B60" i="31"/>
  <c r="A60" i="31"/>
  <c r="B59" i="31"/>
  <c r="A59" i="31"/>
  <c r="B58" i="31"/>
  <c r="A58" i="31"/>
  <c r="B57" i="31"/>
  <c r="A57" i="31"/>
  <c r="B56" i="31"/>
  <c r="A56" i="31"/>
  <c r="B55" i="31"/>
  <c r="A55" i="31"/>
  <c r="B54" i="31"/>
  <c r="A54" i="31"/>
  <c r="B53" i="31"/>
  <c r="A53" i="31"/>
  <c r="B52" i="31"/>
  <c r="A52" i="31"/>
  <c r="B51" i="31"/>
  <c r="A51" i="31"/>
  <c r="B50" i="31"/>
  <c r="A50" i="31"/>
  <c r="B49" i="31"/>
  <c r="A49" i="31"/>
  <c r="B47" i="31"/>
  <c r="A47" i="31"/>
  <c r="B46" i="31"/>
  <c r="A46" i="31"/>
  <c r="B44" i="31"/>
  <c r="A44" i="31"/>
  <c r="B43" i="31"/>
  <c r="A43" i="31"/>
  <c r="B42" i="31"/>
  <c r="A42" i="31"/>
  <c r="A41" i="31"/>
  <c r="B40" i="31"/>
  <c r="A40" i="31"/>
  <c r="B39" i="31"/>
  <c r="A39" i="31"/>
  <c r="B38" i="31"/>
  <c r="A38" i="31"/>
  <c r="B37" i="31"/>
  <c r="A37" i="31"/>
  <c r="B36" i="31"/>
  <c r="A36" i="31"/>
  <c r="B35" i="31"/>
  <c r="A35" i="31"/>
  <c r="B34" i="31"/>
  <c r="A34" i="31"/>
  <c r="B33" i="31"/>
  <c r="A33" i="31"/>
  <c r="B32" i="31"/>
  <c r="A32" i="31"/>
  <c r="B31" i="31"/>
  <c r="A31" i="31"/>
  <c r="B30" i="31"/>
  <c r="A30" i="31"/>
  <c r="B29" i="31"/>
  <c r="A29" i="31"/>
  <c r="B28" i="31"/>
  <c r="A28" i="31"/>
  <c r="B27" i="31"/>
  <c r="A27" i="31"/>
  <c r="B26" i="31"/>
  <c r="A26" i="31"/>
  <c r="B25" i="31"/>
  <c r="A25" i="31"/>
  <c r="B24" i="31"/>
  <c r="A24" i="31"/>
  <c r="B23" i="31"/>
  <c r="A23" i="31"/>
  <c r="B22" i="31"/>
  <c r="A22" i="31"/>
  <c r="B21" i="31"/>
  <c r="A21" i="31"/>
  <c r="B20" i="31"/>
  <c r="A20" i="31"/>
  <c r="B19" i="31"/>
  <c r="A19" i="31"/>
  <c r="B18" i="31"/>
  <c r="A18" i="31"/>
  <c r="B17" i="31"/>
  <c r="A17" i="31"/>
  <c r="B16" i="31"/>
  <c r="A16" i="31"/>
  <c r="B15" i="31"/>
  <c r="A15" i="31"/>
  <c r="B14" i="31"/>
  <c r="A14" i="31"/>
  <c r="B13" i="31"/>
  <c r="A13" i="31"/>
  <c r="B12" i="31"/>
  <c r="A12" i="31"/>
  <c r="B11" i="31"/>
  <c r="A11" i="31"/>
  <c r="B10" i="31"/>
  <c r="A10" i="31"/>
  <c r="A9" i="31"/>
  <c r="B8" i="31"/>
  <c r="A8" i="31"/>
  <c r="B7" i="31"/>
  <c r="A7" i="31"/>
  <c r="B6" i="31"/>
  <c r="A6" i="31"/>
  <c r="B5" i="31"/>
  <c r="A5" i="31"/>
  <c r="B4" i="31"/>
  <c r="A4" i="31"/>
  <c r="B3" i="31"/>
  <c r="A3" i="31"/>
  <c r="GS11" i="10"/>
  <c r="GS10" i="10"/>
  <c r="GS9" i="10"/>
  <c r="GS8" i="10"/>
  <c r="GS6" i="10"/>
  <c r="GS4" i="10"/>
  <c r="D11" i="10"/>
  <c r="B11" i="10"/>
  <c r="A11" i="10"/>
  <c r="D10" i="10"/>
  <c r="B10" i="10"/>
  <c r="A10" i="10"/>
  <c r="D9" i="10"/>
  <c r="B9" i="10"/>
  <c r="A9" i="10"/>
  <c r="D8" i="10"/>
  <c r="B8" i="10"/>
  <c r="A8" i="10"/>
  <c r="D6" i="10"/>
  <c r="B6" i="10"/>
  <c r="A6" i="10"/>
  <c r="B5" i="10"/>
  <c r="A5" i="10"/>
  <c r="D4" i="10"/>
  <c r="B4" i="10"/>
  <c r="A4" i="10"/>
  <c r="D3" i="10"/>
  <c r="A3" i="10"/>
  <c r="GU32" i="35"/>
  <c r="GU31" i="35"/>
  <c r="GU30" i="35"/>
  <c r="GU29" i="35"/>
  <c r="GU27" i="35"/>
  <c r="GU26" i="35"/>
  <c r="GU25" i="35"/>
  <c r="GU24" i="35"/>
  <c r="GU23" i="35"/>
  <c r="GU22" i="35"/>
  <c r="GU21" i="35"/>
  <c r="GU20" i="35"/>
  <c r="GU19" i="35"/>
  <c r="GU18" i="35"/>
  <c r="GU17" i="35"/>
  <c r="GU16" i="35"/>
  <c r="GU15" i="35"/>
  <c r="GU14" i="35"/>
  <c r="GU13" i="35"/>
  <c r="GU12" i="35"/>
  <c r="GU11" i="35"/>
  <c r="GU10" i="35"/>
  <c r="GU9" i="35"/>
  <c r="GU8" i="35"/>
  <c r="GU7" i="35"/>
  <c r="GU6" i="35"/>
  <c r="GU5" i="35"/>
  <c r="GU4" i="35"/>
  <c r="GU3" i="35"/>
  <c r="B61" i="31" l="1"/>
  <c r="F53" i="31"/>
  <c r="GW64" i="31"/>
  <c r="HX92" i="31"/>
  <c r="HX93" i="31"/>
  <c r="HX94" i="31"/>
  <c r="HX95" i="31"/>
  <c r="HX96" i="31"/>
  <c r="HX97" i="31"/>
  <c r="HX98" i="31"/>
  <c r="HX99" i="31"/>
  <c r="HX100" i="31"/>
  <c r="HX101" i="31"/>
  <c r="HX102" i="31"/>
  <c r="HX103" i="31"/>
  <c r="HX104" i="31"/>
  <c r="HX105" i="31"/>
  <c r="HX106" i="31"/>
  <c r="HX107" i="31"/>
  <c r="HX108" i="31"/>
  <c r="HX109" i="31"/>
  <c r="HX110" i="31"/>
  <c r="HX111" i="31"/>
  <c r="HX112" i="31"/>
  <c r="HX113" i="31"/>
  <c r="HX114" i="31"/>
  <c r="HX115" i="31"/>
  <c r="HX116" i="31"/>
  <c r="HX117" i="31"/>
  <c r="HX118" i="31"/>
  <c r="HX119" i="31"/>
  <c r="HX120" i="31"/>
  <c r="HX121" i="31"/>
  <c r="HX122" i="31"/>
  <c r="HX123" i="31"/>
  <c r="HX124" i="31"/>
  <c r="HX125" i="31"/>
  <c r="HX126" i="31"/>
  <c r="HX127" i="31"/>
  <c r="HX128" i="31"/>
  <c r="HX129" i="31"/>
  <c r="HX130" i="31"/>
  <c r="HX131" i="31"/>
  <c r="HX132" i="31"/>
  <c r="HX133" i="31"/>
  <c r="HX134" i="31"/>
  <c r="HX135" i="31"/>
  <c r="HX136" i="31"/>
  <c r="HX137" i="31"/>
  <c r="HX138" i="31"/>
  <c r="HX139" i="31"/>
  <c r="HX140" i="31"/>
  <c r="HX141" i="31"/>
  <c r="HX142" i="31"/>
  <c r="HX143" i="31"/>
  <c r="HX144" i="31"/>
  <c r="HX145" i="31"/>
  <c r="HX146" i="31"/>
  <c r="HX147" i="31"/>
  <c r="HX148" i="31"/>
  <c r="HX149" i="31"/>
  <c r="HX150" i="31"/>
  <c r="HX151" i="31"/>
  <c r="HX152" i="31"/>
  <c r="HX153" i="31"/>
  <c r="HX154" i="31"/>
  <c r="HX155" i="31"/>
  <c r="HX156" i="31"/>
  <c r="HX157" i="31"/>
  <c r="HX158" i="31"/>
  <c r="HX159" i="31"/>
  <c r="HX160" i="31"/>
  <c r="HX161" i="31"/>
  <c r="HX162" i="31"/>
  <c r="HX163" i="31"/>
  <c r="HX164" i="31"/>
  <c r="HX165" i="31"/>
  <c r="HX166" i="31"/>
  <c r="HX167" i="31"/>
  <c r="HX91" i="31"/>
  <c r="C10" i="9" l="1"/>
  <c r="F64" i="31" l="1"/>
  <c r="AY37" i="10" l="1"/>
  <c r="AZ37" i="10"/>
  <c r="AQ85" i="5" l="1"/>
  <c r="AR85" i="5"/>
  <c r="AA85" i="5"/>
  <c r="AM81" i="5"/>
  <c r="AN81" i="5"/>
  <c r="AG81" i="5"/>
  <c r="AH81" i="5"/>
  <c r="BG120" i="5"/>
  <c r="BH120" i="5"/>
  <c r="AP130" i="5"/>
  <c r="AQ130" i="5"/>
  <c r="AR130" i="5"/>
  <c r="AS130" i="5"/>
  <c r="AF102" i="5"/>
  <c r="AG102" i="5"/>
  <c r="AH102" i="5"/>
  <c r="AI102" i="5"/>
  <c r="AV89" i="5"/>
  <c r="AW89" i="5"/>
  <c r="AX89" i="5"/>
  <c r="AI89" i="5"/>
  <c r="AJ89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T97" i="5"/>
  <c r="AU97" i="5"/>
  <c r="AV97" i="5"/>
  <c r="AH80" i="5"/>
  <c r="AI80" i="5"/>
  <c r="AJ80" i="5"/>
  <c r="AB85" i="5"/>
  <c r="AG56" i="5"/>
  <c r="AH56" i="5"/>
  <c r="Z36" i="5"/>
  <c r="AA36" i="5"/>
  <c r="AE53" i="5"/>
  <c r="AH232" i="31" l="1"/>
  <c r="AP217" i="31"/>
  <c r="J123" i="33" l="1"/>
  <c r="J122" i="33"/>
  <c r="J121" i="33"/>
  <c r="J120" i="33"/>
  <c r="J119" i="33"/>
  <c r="Z13" i="33" s="1"/>
  <c r="J118" i="33"/>
  <c r="L117" i="33"/>
  <c r="J117" i="33"/>
  <c r="L116" i="33"/>
  <c r="J116" i="33"/>
  <c r="L115" i="33"/>
  <c r="J115" i="33"/>
  <c r="L114" i="33"/>
  <c r="J114" i="33"/>
  <c r="L113" i="33"/>
  <c r="J113" i="33"/>
  <c r="L112" i="33"/>
  <c r="J112" i="33"/>
  <c r="L111" i="33"/>
  <c r="J111" i="33"/>
  <c r="L110" i="33"/>
  <c r="J110" i="33"/>
  <c r="L109" i="33"/>
  <c r="J109" i="33"/>
  <c r="L108" i="33"/>
  <c r="J108" i="33"/>
  <c r="L107" i="33"/>
  <c r="J107" i="33"/>
  <c r="L106" i="33"/>
  <c r="J106" i="33"/>
  <c r="L105" i="33"/>
  <c r="J105" i="33"/>
  <c r="L104" i="33"/>
  <c r="J104" i="33"/>
  <c r="L103" i="33"/>
  <c r="J103" i="33"/>
  <c r="L102" i="33"/>
  <c r="J102" i="33"/>
  <c r="L101" i="33"/>
  <c r="J101" i="33"/>
  <c r="L100" i="33"/>
  <c r="J100" i="33"/>
  <c r="L99" i="33"/>
  <c r="J99" i="33"/>
  <c r="L98" i="33"/>
  <c r="J98" i="33"/>
  <c r="L97" i="33"/>
  <c r="J97" i="33"/>
  <c r="L96" i="33"/>
  <c r="J96" i="33"/>
  <c r="L95" i="33"/>
  <c r="J95" i="33"/>
  <c r="L94" i="33"/>
  <c r="J94" i="33"/>
  <c r="L93" i="33"/>
  <c r="J93" i="33"/>
  <c r="L92" i="33"/>
  <c r="J92" i="33"/>
  <c r="L91" i="33"/>
  <c r="J91" i="33"/>
  <c r="L90" i="33"/>
  <c r="J90" i="33"/>
  <c r="L89" i="33"/>
  <c r="J89" i="33"/>
  <c r="L88" i="33"/>
  <c r="J88" i="33"/>
  <c r="L87" i="33"/>
  <c r="J87" i="33"/>
  <c r="L86" i="33"/>
  <c r="J86" i="33"/>
  <c r="L85" i="33"/>
  <c r="J85" i="33"/>
  <c r="L84" i="33"/>
  <c r="J84" i="33"/>
  <c r="L83" i="33"/>
  <c r="J83" i="33"/>
  <c r="L82" i="33"/>
  <c r="J82" i="33"/>
  <c r="L81" i="33"/>
  <c r="J81" i="33"/>
  <c r="L80" i="33"/>
  <c r="J80" i="33"/>
  <c r="L79" i="33"/>
  <c r="J79" i="33"/>
  <c r="L78" i="33"/>
  <c r="J78" i="33"/>
  <c r="L77" i="33"/>
  <c r="J77" i="33"/>
  <c r="L76" i="33"/>
  <c r="J76" i="33"/>
  <c r="L75" i="33"/>
  <c r="J75" i="33"/>
  <c r="L74" i="33"/>
  <c r="J74" i="33"/>
  <c r="L73" i="33"/>
  <c r="J73" i="33"/>
  <c r="L72" i="33"/>
  <c r="J72" i="33"/>
  <c r="L71" i="33"/>
  <c r="J71" i="33"/>
  <c r="L70" i="33"/>
  <c r="J70" i="33"/>
  <c r="L69" i="33"/>
  <c r="J69" i="33"/>
  <c r="L68" i="33"/>
  <c r="J68" i="33"/>
  <c r="L67" i="33"/>
  <c r="J67" i="33"/>
  <c r="L66" i="33"/>
  <c r="J66" i="33"/>
  <c r="L65" i="33"/>
  <c r="J65" i="33"/>
  <c r="L64" i="33"/>
  <c r="J64" i="33"/>
  <c r="L63" i="33"/>
  <c r="J63" i="33"/>
  <c r="L62" i="33"/>
  <c r="J62" i="33"/>
  <c r="L61" i="33"/>
  <c r="J61" i="33"/>
  <c r="L60" i="33"/>
  <c r="J60" i="33"/>
  <c r="L59" i="33"/>
  <c r="J59" i="33"/>
  <c r="L58" i="33"/>
  <c r="J58" i="33"/>
  <c r="L57" i="33"/>
  <c r="J57" i="33"/>
  <c r="L56" i="33"/>
  <c r="J56" i="33"/>
  <c r="L55" i="33"/>
  <c r="J55" i="33"/>
  <c r="L54" i="33"/>
  <c r="J54" i="33"/>
  <c r="L53" i="33"/>
  <c r="J53" i="33"/>
  <c r="L52" i="33"/>
  <c r="J52" i="33"/>
  <c r="L51" i="33"/>
  <c r="J51" i="33"/>
  <c r="L50" i="33"/>
  <c r="J50" i="33"/>
  <c r="L49" i="33"/>
  <c r="J49" i="33"/>
  <c r="L48" i="33"/>
  <c r="J48" i="33"/>
  <c r="L47" i="33"/>
  <c r="J47" i="33"/>
  <c r="L46" i="33"/>
  <c r="J46" i="33"/>
  <c r="L45" i="33"/>
  <c r="J45" i="33"/>
  <c r="L44" i="33"/>
  <c r="J44" i="33"/>
  <c r="L43" i="33"/>
  <c r="J43" i="33"/>
  <c r="L42" i="33"/>
  <c r="J42" i="33"/>
  <c r="L41" i="33"/>
  <c r="J41" i="33"/>
  <c r="L40" i="33"/>
  <c r="J40" i="33"/>
  <c r="L39" i="33"/>
  <c r="J39" i="33"/>
  <c r="L38" i="33"/>
  <c r="J38" i="33"/>
  <c r="L37" i="33"/>
  <c r="J37" i="33"/>
  <c r="L36" i="33"/>
  <c r="J36" i="33"/>
  <c r="L35" i="33"/>
  <c r="J35" i="33"/>
  <c r="L34" i="33"/>
  <c r="J34" i="33"/>
  <c r="L33" i="33"/>
  <c r="J33" i="33"/>
  <c r="L32" i="33"/>
  <c r="J32" i="33"/>
  <c r="L31" i="33"/>
  <c r="J31" i="33"/>
  <c r="L30" i="33"/>
  <c r="J30" i="33"/>
  <c r="L29" i="33"/>
  <c r="J29" i="33"/>
  <c r="L28" i="33"/>
  <c r="J28" i="33"/>
  <c r="L27" i="33"/>
  <c r="J27" i="33"/>
  <c r="L26" i="33"/>
  <c r="J26" i="33"/>
  <c r="L25" i="33"/>
  <c r="J25" i="33"/>
  <c r="L24" i="33"/>
  <c r="J24" i="33"/>
  <c r="L23" i="33"/>
  <c r="J23" i="33"/>
  <c r="L22" i="33"/>
  <c r="J22" i="33"/>
  <c r="L21" i="33"/>
  <c r="J21" i="33"/>
  <c r="L20" i="33"/>
  <c r="J20" i="33"/>
  <c r="L19" i="33"/>
  <c r="J19" i="33"/>
  <c r="L18" i="33"/>
  <c r="J18" i="33"/>
  <c r="L17" i="33"/>
  <c r="J17" i="33"/>
  <c r="L16" i="33"/>
  <c r="J16" i="33"/>
  <c r="L15" i="33"/>
  <c r="J15" i="33"/>
  <c r="Y14" i="33"/>
  <c r="L14" i="33"/>
  <c r="J14" i="33"/>
  <c r="Y13" i="33"/>
  <c r="L13" i="33"/>
  <c r="J13" i="33"/>
  <c r="Z12" i="33"/>
  <c r="Y12" i="33"/>
  <c r="L12" i="33"/>
  <c r="J12" i="33"/>
  <c r="Y11" i="33"/>
  <c r="L11" i="33"/>
  <c r="J11" i="33"/>
  <c r="Z10" i="33"/>
  <c r="Y10" i="33"/>
  <c r="L10" i="33"/>
  <c r="J10" i="33"/>
  <c r="Y9" i="33"/>
  <c r="L9" i="33"/>
  <c r="J9" i="33"/>
  <c r="Z8" i="33"/>
  <c r="Y8" i="33"/>
  <c r="L8" i="33"/>
  <c r="J8" i="33"/>
  <c r="Z7" i="33"/>
  <c r="AB7" i="33" s="1"/>
  <c r="AC7" i="33" s="1"/>
  <c r="Y7" i="33"/>
  <c r="L7" i="33"/>
  <c r="J7" i="33"/>
  <c r="Z6" i="33"/>
  <c r="AB6" i="33" s="1"/>
  <c r="AC6" i="33" s="1"/>
  <c r="Y6" i="33"/>
  <c r="L6" i="33"/>
  <c r="J6" i="33"/>
  <c r="Z5" i="33"/>
  <c r="AB5" i="33" s="1"/>
  <c r="AC5" i="33" s="1"/>
  <c r="Y5" i="33"/>
  <c r="L5" i="33"/>
  <c r="J5" i="33"/>
  <c r="Z4" i="33"/>
  <c r="AB4" i="33" s="1"/>
  <c r="AC4" i="33" s="1"/>
  <c r="Y4" i="33"/>
  <c r="L4" i="33"/>
  <c r="J4" i="33"/>
  <c r="Z3" i="33"/>
  <c r="AB3" i="33" s="1"/>
  <c r="AC3" i="33" s="1"/>
  <c r="Y3" i="33"/>
  <c r="L3" i="33"/>
  <c r="J3" i="33"/>
  <c r="Z2" i="33"/>
  <c r="AB2" i="33" s="1"/>
  <c r="AC2" i="33" s="1"/>
  <c r="Y2" i="33"/>
  <c r="L2" i="33"/>
  <c r="J2" i="33"/>
  <c r="AA14" i="33" l="1"/>
  <c r="AB14" i="33" s="1"/>
  <c r="AC14" i="33" s="1"/>
  <c r="AA12" i="33"/>
  <c r="AA8" i="33"/>
  <c r="AA9" i="33"/>
  <c r="AA13" i="33"/>
  <c r="AB13" i="33" s="1"/>
  <c r="AC13" i="33" s="1"/>
  <c r="AA10" i="33"/>
  <c r="AB10" i="33" s="1"/>
  <c r="AC10" i="33" s="1"/>
  <c r="AA11" i="33"/>
  <c r="AB8" i="33"/>
  <c r="AC8" i="33" s="1"/>
  <c r="AB12" i="33"/>
  <c r="AC12" i="33" s="1"/>
  <c r="Z9" i="33"/>
  <c r="AB9" i="33" s="1"/>
  <c r="AC9" i="33" s="1"/>
  <c r="Z11" i="33"/>
  <c r="S40" i="10"/>
  <c r="S42" i="10"/>
  <c r="T41" i="10"/>
  <c r="S41" i="10" s="1"/>
  <c r="T42" i="10"/>
  <c r="T43" i="10"/>
  <c r="S43" i="10" s="1"/>
  <c r="T40" i="10"/>
  <c r="T37" i="10"/>
  <c r="S37" i="10" s="1"/>
  <c r="T38" i="10"/>
  <c r="S38" i="10" s="1"/>
  <c r="S36" i="10"/>
  <c r="T36" i="10"/>
  <c r="V36" i="10"/>
  <c r="AB11" i="33" l="1"/>
  <c r="AC11" i="33" s="1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4" i="27"/>
  <c r="A5" i="27"/>
  <c r="A3" i="27"/>
  <c r="G88" i="31" l="1"/>
  <c r="F88" i="31"/>
  <c r="CY26" i="9" l="1"/>
  <c r="DJ27" i="9"/>
  <c r="DI27" i="9"/>
  <c r="DH27" i="9"/>
  <c r="DG27" i="9"/>
  <c r="DF27" i="9"/>
  <c r="DE27" i="9"/>
  <c r="DD27" i="9"/>
  <c r="DC27" i="9"/>
  <c r="DB27" i="9"/>
  <c r="DA27" i="9"/>
  <c r="CZ27" i="9"/>
  <c r="CY27" i="9"/>
  <c r="DE26" i="9"/>
  <c r="CY29" i="9" l="1"/>
  <c r="CY28" i="9"/>
  <c r="E28" i="22"/>
  <c r="HN23" i="31" l="1"/>
  <c r="GO35" i="5" s="1"/>
  <c r="HN24" i="31"/>
  <c r="GO55" i="5" s="1"/>
  <c r="HN25" i="31"/>
  <c r="GO34" i="5" s="1"/>
  <c r="HN26" i="31"/>
  <c r="GO122" i="5" s="1"/>
  <c r="HN27" i="31"/>
  <c r="GO64" i="5" s="1"/>
  <c r="HN28" i="31"/>
  <c r="GO18" i="5" s="1"/>
  <c r="HN29" i="31"/>
  <c r="GO36" i="5" s="1"/>
  <c r="HN30" i="31"/>
  <c r="GO90" i="5" s="1"/>
  <c r="HN31" i="31"/>
  <c r="GO38" i="5" s="1"/>
  <c r="HN32" i="31"/>
  <c r="GO48" i="5" s="1"/>
  <c r="HN33" i="31"/>
  <c r="GO44" i="5" s="1"/>
  <c r="HN34" i="31"/>
  <c r="GO56" i="5" s="1"/>
  <c r="HN35" i="31"/>
  <c r="GO98" i="5" s="1"/>
  <c r="HN36" i="31"/>
  <c r="GO61" i="5" s="1"/>
  <c r="HN37" i="31"/>
  <c r="GO73" i="5" s="1"/>
  <c r="HN38" i="31"/>
  <c r="GO74" i="5" s="1"/>
  <c r="HN39" i="31"/>
  <c r="GO71" i="5" s="1"/>
  <c r="HN40" i="31"/>
  <c r="GO24" i="5" s="1"/>
  <c r="HN41" i="31"/>
  <c r="GO118" i="5" s="1"/>
  <c r="HN42" i="31"/>
  <c r="GO63" i="5" s="1"/>
  <c r="HN43" i="31"/>
  <c r="GO58" i="5" s="1"/>
  <c r="HN44" i="31"/>
  <c r="GO85" i="5" s="1"/>
  <c r="HN45" i="31"/>
  <c r="GO97" i="5" s="1"/>
  <c r="HN46" i="31"/>
  <c r="GO88" i="5" s="1"/>
  <c r="HN47" i="31"/>
  <c r="GO111" i="5" s="1"/>
  <c r="HN48" i="31"/>
  <c r="GO93" i="5" s="1"/>
  <c r="HN49" i="31"/>
  <c r="GO3" i="5" s="1"/>
  <c r="HN50" i="31"/>
  <c r="GO92" i="5" s="1"/>
  <c r="HN51" i="31"/>
  <c r="GO108" i="5" s="1"/>
  <c r="HN52" i="31"/>
  <c r="GO117" i="5" s="1"/>
  <c r="HN53" i="31"/>
  <c r="GO100" i="5" s="1"/>
  <c r="HN54" i="31"/>
  <c r="GO113" i="5" s="1"/>
  <c r="HN55" i="31"/>
  <c r="GO89" i="5" s="1"/>
  <c r="HN56" i="31"/>
  <c r="GO110" i="5" s="1"/>
  <c r="HN57" i="31"/>
  <c r="GO83" i="5" s="1"/>
  <c r="HN58" i="31"/>
  <c r="GO123" i="5" s="1"/>
  <c r="HN59" i="31"/>
  <c r="GO120" i="5" s="1"/>
  <c r="HN60" i="31"/>
  <c r="GO52" i="5" s="1"/>
  <c r="HN61" i="31"/>
  <c r="GO53" i="5" s="1"/>
  <c r="HN62" i="31"/>
  <c r="GO116" i="5" s="1"/>
  <c r="HN63" i="31"/>
  <c r="GO31" i="5" s="1"/>
  <c r="HN64" i="31"/>
  <c r="GO12" i="5" s="1"/>
  <c r="HN65" i="31"/>
  <c r="GO45" i="5" s="1"/>
  <c r="HN66" i="31"/>
  <c r="GO5" i="5" s="1"/>
  <c r="HN67" i="31"/>
  <c r="GO62" i="5" s="1"/>
  <c r="HN68" i="31"/>
  <c r="GO32" i="5" s="1"/>
  <c r="HN69" i="31"/>
  <c r="GO17" i="5" s="1"/>
  <c r="HN70" i="31"/>
  <c r="GO30" i="5" s="1"/>
  <c r="HN71" i="31"/>
  <c r="GO6" i="5" s="1"/>
  <c r="HN72" i="31"/>
  <c r="GO79" i="5" s="1"/>
  <c r="HN73" i="31"/>
  <c r="GO124" i="5" s="1"/>
  <c r="HN74" i="31"/>
  <c r="GO81" i="5" s="1"/>
  <c r="HN75" i="31"/>
  <c r="GO51" i="5" s="1"/>
  <c r="HN76" i="31"/>
  <c r="GO28" i="5" s="1"/>
  <c r="HN77" i="31"/>
  <c r="GO66" i="5" s="1"/>
  <c r="HN78" i="31"/>
  <c r="GO106" i="5" s="1"/>
  <c r="HN79" i="31"/>
  <c r="GO39" i="5" s="1"/>
  <c r="HN80" i="31"/>
  <c r="GO86" i="5" s="1"/>
  <c r="HN81" i="31"/>
  <c r="GO40" i="5" s="1"/>
  <c r="HN82" i="31"/>
  <c r="GO42" i="5" s="1"/>
  <c r="HN83" i="31"/>
  <c r="GO91" i="5" s="1"/>
  <c r="HN84" i="31"/>
  <c r="GO54" i="5" s="1"/>
  <c r="HN85" i="31"/>
  <c r="GO20" i="5" s="1"/>
  <c r="HN86" i="31"/>
  <c r="GO65" i="5" s="1"/>
  <c r="HN87" i="31"/>
  <c r="GO23" i="5" s="1"/>
  <c r="HN88" i="31"/>
  <c r="GO114" i="5" s="1"/>
  <c r="HN89" i="31"/>
  <c r="GO9" i="5" s="1"/>
  <c r="HN14" i="31"/>
  <c r="GO60" i="5" s="1"/>
  <c r="HN15" i="31"/>
  <c r="GO41" i="5" s="1"/>
  <c r="HN16" i="31"/>
  <c r="GO43" i="5" s="1"/>
  <c r="HN17" i="31"/>
  <c r="GO121" i="5" s="1"/>
  <c r="HN18" i="31"/>
  <c r="GO10" i="5" s="1"/>
  <c r="HN19" i="31"/>
  <c r="GO119" i="5" s="1"/>
  <c r="HN20" i="31"/>
  <c r="GO21" i="5" s="1"/>
  <c r="HN21" i="31"/>
  <c r="GO13" i="5" s="1"/>
  <c r="HN22" i="31"/>
  <c r="GO33" i="5" s="1"/>
  <c r="HN13" i="31"/>
  <c r="HL14" i="9"/>
  <c r="GO128" i="5" s="1"/>
  <c r="HL15" i="9"/>
  <c r="GO129" i="5" s="1"/>
  <c r="HL16" i="9"/>
  <c r="GO130" i="5" s="1"/>
  <c r="HL17" i="9"/>
  <c r="GO131" i="5" s="1"/>
  <c r="HL18" i="9"/>
  <c r="GO132" i="5" s="1"/>
  <c r="HL19" i="9"/>
  <c r="GO4" i="5" s="1"/>
  <c r="HL20" i="9"/>
  <c r="GO11" i="5" s="1"/>
  <c r="HL21" i="9"/>
  <c r="GO15" i="5" s="1"/>
  <c r="HL22" i="9"/>
  <c r="GO133" i="5" s="1"/>
  <c r="HL23" i="9"/>
  <c r="GO134" i="5" s="1"/>
  <c r="HL24" i="9"/>
  <c r="GO135" i="5" s="1"/>
  <c r="HL25" i="9"/>
  <c r="GO26" i="5" s="1"/>
  <c r="HL26" i="9"/>
  <c r="GO136" i="5" s="1"/>
  <c r="HL27" i="9"/>
  <c r="GO22" i="5" s="1"/>
  <c r="HL28" i="9"/>
  <c r="GO137" i="5" s="1"/>
  <c r="HL29" i="9"/>
  <c r="GO138" i="5" s="1"/>
  <c r="HL30" i="9"/>
  <c r="GO127" i="5" s="1"/>
  <c r="HL13" i="9"/>
  <c r="GX13" i="9"/>
  <c r="HL14" i="10"/>
  <c r="GO99" i="5" s="1"/>
  <c r="HL15" i="10"/>
  <c r="GO80" i="5" s="1"/>
  <c r="HL16" i="10"/>
  <c r="GO29" i="5" s="1"/>
  <c r="HL17" i="10"/>
  <c r="GO126" i="5" s="1"/>
  <c r="HL18" i="10"/>
  <c r="GO49" i="5" s="1"/>
  <c r="HL19" i="10"/>
  <c r="GO75" i="5" s="1"/>
  <c r="HL20" i="10"/>
  <c r="GO70" i="5" s="1"/>
  <c r="HL21" i="10"/>
  <c r="GO87" i="5" s="1"/>
  <c r="HL13" i="10"/>
  <c r="GX13" i="10"/>
  <c r="HN14" i="35"/>
  <c r="GO95" i="5" s="1"/>
  <c r="HN15" i="35"/>
  <c r="GO112" i="5" s="1"/>
  <c r="HN16" i="35"/>
  <c r="GO37" i="5" s="1"/>
  <c r="HN17" i="35"/>
  <c r="GO69" i="5" s="1"/>
  <c r="HN18" i="35"/>
  <c r="GO50" i="5" s="1"/>
  <c r="HN19" i="35"/>
  <c r="GO8" i="5" s="1"/>
  <c r="HN20" i="35"/>
  <c r="GO82" i="5" s="1"/>
  <c r="HN21" i="35"/>
  <c r="GO102" i="5" s="1"/>
  <c r="HN22" i="35"/>
  <c r="GO72" i="5" s="1"/>
  <c r="HN23" i="35"/>
  <c r="GO84" i="5" s="1"/>
  <c r="HN24" i="35"/>
  <c r="GO14" i="5" s="1"/>
  <c r="HN25" i="35"/>
  <c r="GO94" i="5" s="1"/>
  <c r="HN26" i="35"/>
  <c r="GO47" i="5" s="1"/>
  <c r="HN27" i="35"/>
  <c r="GO103" i="5" s="1"/>
  <c r="HN28" i="35"/>
  <c r="GO46" i="5" s="1"/>
  <c r="HN29" i="35"/>
  <c r="GO115" i="5" s="1"/>
  <c r="HN30" i="35"/>
  <c r="GO77" i="5" s="1"/>
  <c r="HN31" i="35"/>
  <c r="GO101" i="5" s="1"/>
  <c r="HN32" i="35"/>
  <c r="GO59" i="5" s="1"/>
  <c r="HN33" i="35"/>
  <c r="GO105" i="5" s="1"/>
  <c r="HN34" i="35"/>
  <c r="GO57" i="5" s="1"/>
  <c r="HN35" i="35"/>
  <c r="GO107" i="5" s="1"/>
  <c r="HN36" i="35"/>
  <c r="GO16" i="5" s="1"/>
  <c r="HN37" i="35"/>
  <c r="GO104" i="5" s="1"/>
  <c r="HN38" i="35"/>
  <c r="GO125" i="5" s="1"/>
  <c r="HN39" i="35"/>
  <c r="GO96" i="5" s="1"/>
  <c r="HN40" i="35"/>
  <c r="GO76" i="5" s="1"/>
  <c r="HN41" i="35"/>
  <c r="GO19" i="5" s="1"/>
  <c r="HN42" i="35"/>
  <c r="GO109" i="5" s="1"/>
  <c r="HN13" i="35"/>
  <c r="GZ13" i="35"/>
  <c r="GZ13" i="31"/>
  <c r="CW174" i="5"/>
  <c r="CK174" i="5"/>
  <c r="BY174" i="5"/>
  <c r="BM174" i="5"/>
  <c r="BA174" i="5"/>
  <c r="AO174" i="5"/>
  <c r="AC174" i="5"/>
  <c r="Q174" i="5"/>
  <c r="E174" i="5"/>
  <c r="CN1" i="35" l="1"/>
  <c r="BP1" i="35"/>
  <c r="AR1" i="35"/>
  <c r="CB1" i="35"/>
  <c r="BD1" i="35"/>
  <c r="AF1" i="35"/>
  <c r="GO78" i="5"/>
  <c r="CL1" i="9"/>
  <c r="BN1" i="9"/>
  <c r="AP1" i="9"/>
  <c r="BZ1" i="9"/>
  <c r="BB1" i="9"/>
  <c r="AD1" i="9"/>
  <c r="GO25" i="5"/>
  <c r="BZ1" i="10"/>
  <c r="AD1" i="10"/>
  <c r="CL1" i="10"/>
  <c r="BN1" i="10"/>
  <c r="AP1" i="10"/>
  <c r="BB1" i="10"/>
  <c r="GO67" i="5"/>
  <c r="GO68" i="5"/>
  <c r="D69" i="31"/>
  <c r="D68" i="31"/>
  <c r="Q9" i="22" l="1"/>
  <c r="AC13" i="22"/>
  <c r="AC9" i="22" s="1"/>
  <c r="Z13" i="22"/>
  <c r="Z9" i="22" s="1"/>
  <c r="W13" i="22"/>
  <c r="W9" i="22" s="1"/>
  <c r="T13" i="22"/>
  <c r="T9" i="22" s="1"/>
  <c r="Q13" i="22"/>
  <c r="D72" i="31"/>
  <c r="D73" i="31"/>
  <c r="D74" i="31"/>
  <c r="D75" i="31"/>
  <c r="D76" i="31"/>
  <c r="D77" i="31"/>
  <c r="D78" i="31"/>
  <c r="D79" i="31"/>
  <c r="D71" i="31"/>
  <c r="D65" i="31"/>
  <c r="D66" i="31"/>
  <c r="D64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49" i="31"/>
  <c r="D47" i="31"/>
  <c r="D46" i="31"/>
  <c r="D45" i="31"/>
  <c r="D44" i="31"/>
  <c r="D43" i="31"/>
  <c r="D42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8" i="31"/>
  <c r="D7" i="31"/>
  <c r="D6" i="31"/>
  <c r="D5" i="31"/>
  <c r="D4" i="31"/>
  <c r="D3" i="31"/>
  <c r="BN30" i="9" l="1"/>
  <c r="R21" i="22" l="1"/>
  <c r="U21" i="22"/>
  <c r="X21" i="22"/>
  <c r="AA21" i="22"/>
  <c r="AD21" i="22"/>
  <c r="R13" i="22"/>
  <c r="U13" i="22"/>
  <c r="X13" i="22"/>
  <c r="AA13" i="22"/>
  <c r="AD13" i="22"/>
  <c r="AD9" i="22"/>
  <c r="AA9" i="22"/>
  <c r="X9" i="22"/>
  <c r="U9" i="22"/>
  <c r="R9" i="22"/>
  <c r="AD5" i="22"/>
  <c r="AA5" i="22"/>
  <c r="X5" i="22"/>
  <c r="U5" i="22"/>
  <c r="R5" i="22"/>
  <c r="AB17" i="22"/>
  <c r="AD17" i="22" s="1"/>
  <c r="Y17" i="22"/>
  <c r="AA17" i="22" s="1"/>
  <c r="V17" i="22"/>
  <c r="X17" i="22" s="1"/>
  <c r="S17" i="22"/>
  <c r="U17" i="22" s="1"/>
  <c r="P17" i="22"/>
  <c r="R17" i="22" s="1"/>
  <c r="D24" i="22"/>
  <c r="E24" i="22"/>
  <c r="F24" i="22"/>
  <c r="G24" i="22"/>
  <c r="H24" i="22"/>
  <c r="I24" i="22"/>
  <c r="J24" i="22"/>
  <c r="K24" i="22"/>
  <c r="L24" i="22"/>
  <c r="M24" i="22"/>
  <c r="N24" i="22"/>
  <c r="C24" i="22"/>
  <c r="AE260" i="31"/>
  <c r="AD260" i="31"/>
  <c r="AC260" i="31"/>
  <c r="AB260" i="31"/>
  <c r="AA260" i="31"/>
  <c r="Z260" i="31"/>
  <c r="Y260" i="31"/>
  <c r="X260" i="31"/>
  <c r="Z259" i="31"/>
  <c r="Y259" i="31"/>
  <c r="X259" i="31"/>
  <c r="W259" i="31"/>
  <c r="V259" i="31"/>
  <c r="U259" i="31"/>
  <c r="AJ258" i="31"/>
  <c r="AI258" i="31"/>
  <c r="AH258" i="31"/>
  <c r="AG258" i="31"/>
  <c r="AF258" i="31"/>
  <c r="AE258" i="31"/>
  <c r="AD258" i="31"/>
  <c r="AR257" i="31"/>
  <c r="AH256" i="31"/>
  <c r="AG256" i="31"/>
  <c r="AF256" i="31"/>
  <c r="AE256" i="31"/>
  <c r="AD256" i="31"/>
  <c r="AC256" i="31"/>
  <c r="AR255" i="31"/>
  <c r="AQ255" i="31"/>
  <c r="AP255" i="31"/>
  <c r="AO255" i="31"/>
  <c r="AN255" i="31"/>
  <c r="AO253" i="31"/>
  <c r="AN253" i="31"/>
  <c r="AM253" i="31"/>
  <c r="AL253" i="31"/>
  <c r="AK253" i="31"/>
  <c r="AJ253" i="31"/>
  <c r="AN252" i="31"/>
  <c r="AM252" i="31"/>
  <c r="AL252" i="31"/>
  <c r="AR251" i="31"/>
  <c r="AQ251" i="31"/>
  <c r="AP251" i="31"/>
  <c r="AO251" i="31"/>
  <c r="AN251" i="31"/>
  <c r="AM251" i="31"/>
  <c r="AL251" i="31"/>
  <c r="AK251" i="31"/>
  <c r="AJ251" i="31"/>
  <c r="AI251" i="31"/>
  <c r="AH251" i="31"/>
  <c r="AG251" i="31"/>
  <c r="AF251" i="31"/>
  <c r="AE251" i="31"/>
  <c r="AD251" i="31"/>
  <c r="AC251" i="31"/>
  <c r="AB251" i="31"/>
  <c r="AA251" i="31"/>
  <c r="Z251" i="31"/>
  <c r="Y251" i="31"/>
  <c r="X251" i="31"/>
  <c r="W251" i="31"/>
  <c r="V251" i="31"/>
  <c r="U251" i="31"/>
  <c r="AN250" i="31"/>
  <c r="AM250" i="31"/>
  <c r="AL250" i="31"/>
  <c r="AR248" i="31"/>
  <c r="AQ248" i="31"/>
  <c r="AP248" i="31"/>
  <c r="AO248" i="31"/>
  <c r="AN248" i="31"/>
  <c r="AM248" i="31"/>
  <c r="AK248" i="31"/>
  <c r="AJ248" i="31"/>
  <c r="AI248" i="31"/>
  <c r="AH248" i="31"/>
  <c r="AG248" i="31"/>
  <c r="AF248" i="31"/>
  <c r="AE248" i="31"/>
  <c r="AD248" i="31"/>
  <c r="AC248" i="31"/>
  <c r="AB248" i="31"/>
  <c r="AA248" i="31"/>
  <c r="Z248" i="31"/>
  <c r="Y248" i="31"/>
  <c r="X248" i="31"/>
  <c r="W248" i="31"/>
  <c r="V248" i="31"/>
  <c r="U248" i="31"/>
  <c r="AJ247" i="31"/>
  <c r="AI247" i="31"/>
  <c r="AH247" i="31"/>
  <c r="AG247" i="31"/>
  <c r="AF247" i="31"/>
  <c r="AE247" i="31"/>
  <c r="AR244" i="31"/>
  <c r="AQ244" i="31"/>
  <c r="AP244" i="31"/>
  <c r="AO244" i="31"/>
  <c r="AN244" i="31"/>
  <c r="AM244" i="31"/>
  <c r="AL244" i="31"/>
  <c r="AK244" i="31"/>
  <c r="AJ244" i="31"/>
  <c r="AI244" i="31"/>
  <c r="AH244" i="31"/>
  <c r="AG244" i="31"/>
  <c r="AF244" i="31"/>
  <c r="AE244" i="31"/>
  <c r="AD244" i="31"/>
  <c r="AC244" i="31"/>
  <c r="AB244" i="31"/>
  <c r="AA244" i="31"/>
  <c r="Z244" i="31"/>
  <c r="Y244" i="31"/>
  <c r="X244" i="31"/>
  <c r="W244" i="31"/>
  <c r="V244" i="31"/>
  <c r="U244" i="31"/>
  <c r="AC242" i="31"/>
  <c r="AB242" i="31"/>
  <c r="AA242" i="31"/>
  <c r="Z242" i="31"/>
  <c r="Y242" i="31"/>
  <c r="X242" i="31"/>
  <c r="W242" i="31"/>
  <c r="AK241" i="31"/>
  <c r="AJ241" i="31"/>
  <c r="AI241" i="31"/>
  <c r="AH241" i="31"/>
  <c r="AG241" i="31"/>
  <c r="AF241" i="31"/>
  <c r="AG240" i="31"/>
  <c r="AF240" i="31"/>
  <c r="AE240" i="31"/>
  <c r="AD240" i="31"/>
  <c r="AC240" i="31"/>
  <c r="AB240" i="31"/>
  <c r="AA240" i="31"/>
  <c r="AL239" i="31"/>
  <c r="AK239" i="31"/>
  <c r="AJ239" i="31"/>
  <c r="AI239" i="31"/>
  <c r="AH239" i="31"/>
  <c r="AG239" i="31"/>
  <c r="AF239" i="31"/>
  <c r="AR238" i="31"/>
  <c r="AB237" i="31"/>
  <c r="AA237" i="31"/>
  <c r="Z237" i="31"/>
  <c r="Y237" i="31"/>
  <c r="X237" i="31"/>
  <c r="W237" i="31"/>
  <c r="AP236" i="31"/>
  <c r="AO236" i="31"/>
  <c r="AN236" i="31"/>
  <c r="AM236" i="31"/>
  <c r="AL236" i="31"/>
  <c r="AK236" i="31"/>
  <c r="AE235" i="31"/>
  <c r="AD235" i="31"/>
  <c r="AC235" i="31"/>
  <c r="AB235" i="31"/>
  <c r="AA235" i="31"/>
  <c r="Z235" i="31"/>
  <c r="AK234" i="31"/>
  <c r="AJ234" i="31"/>
  <c r="AI234" i="31"/>
  <c r="AH234" i="31"/>
  <c r="AG234" i="31"/>
  <c r="AF234" i="31"/>
  <c r="U233" i="31"/>
  <c r="AQ232" i="31"/>
  <c r="AP232" i="31"/>
  <c r="AO232" i="31"/>
  <c r="AN232" i="31"/>
  <c r="Z230" i="31"/>
  <c r="Y230" i="31"/>
  <c r="X230" i="31"/>
  <c r="W230" i="31"/>
  <c r="V230" i="31"/>
  <c r="U230" i="31"/>
  <c r="AR229" i="31"/>
  <c r="AQ229" i="31"/>
  <c r="AP229" i="31"/>
  <c r="AO229" i="31"/>
  <c r="AN229" i="31"/>
  <c r="AM229" i="31"/>
  <c r="AL229" i="31"/>
  <c r="AK229" i="31"/>
  <c r="AJ229" i="31"/>
  <c r="AI229" i="31"/>
  <c r="AH229" i="31"/>
  <c r="AG229" i="31"/>
  <c r="AF229" i="31"/>
  <c r="AE229" i="31"/>
  <c r="AD229" i="31"/>
  <c r="AC229" i="31"/>
  <c r="AB229" i="31"/>
  <c r="AA229" i="31"/>
  <c r="Z229" i="31"/>
  <c r="Y229" i="31"/>
  <c r="X229" i="31"/>
  <c r="W229" i="31"/>
  <c r="V229" i="31"/>
  <c r="U229" i="31"/>
  <c r="Z227" i="31"/>
  <c r="Y227" i="31"/>
  <c r="X227" i="31"/>
  <c r="W227" i="31"/>
  <c r="V227" i="31"/>
  <c r="U227" i="31"/>
  <c r="Y225" i="31"/>
  <c r="X225" i="31"/>
  <c r="W225" i="31"/>
  <c r="V225" i="31"/>
  <c r="U225" i="31"/>
  <c r="AA223" i="31"/>
  <c r="Y223" i="31"/>
  <c r="X223" i="31"/>
  <c r="W223" i="31"/>
  <c r="V223" i="31"/>
  <c r="U223" i="31"/>
  <c r="AR222" i="31"/>
  <c r="AQ222" i="31"/>
  <c r="AP222" i="31"/>
  <c r="AO222" i="31"/>
  <c r="AN222" i="31"/>
  <c r="AM222" i="31"/>
  <c r="AL222" i="31"/>
  <c r="AK222" i="31"/>
  <c r="AJ222" i="31"/>
  <c r="AI222" i="31"/>
  <c r="AH222" i="31"/>
  <c r="AG222" i="31"/>
  <c r="AF222" i="31"/>
  <c r="AE222" i="31"/>
  <c r="AD222" i="31"/>
  <c r="AC222" i="31"/>
  <c r="AB222" i="31"/>
  <c r="AA222" i="31"/>
  <c r="Z222" i="31"/>
  <c r="Y222" i="31"/>
  <c r="X222" i="31"/>
  <c r="W222" i="31"/>
  <c r="V222" i="31"/>
  <c r="U222" i="31"/>
  <c r="X220" i="31"/>
  <c r="W220" i="31"/>
  <c r="V220" i="31"/>
  <c r="U220" i="31"/>
  <c r="U219" i="31"/>
  <c r="W218" i="31"/>
  <c r="V218" i="31"/>
  <c r="U218" i="31"/>
  <c r="AR213" i="31"/>
  <c r="AD213" i="31"/>
  <c r="AC213" i="31"/>
  <c r="AB213" i="31"/>
  <c r="AA213" i="31"/>
  <c r="Z213" i="31"/>
  <c r="Y213" i="31"/>
  <c r="X213" i="31"/>
  <c r="W213" i="31"/>
  <c r="V213" i="31"/>
  <c r="U213" i="31"/>
  <c r="AC212" i="31"/>
  <c r="AB212" i="31"/>
  <c r="AA212" i="31"/>
  <c r="Z212" i="31"/>
  <c r="Y212" i="31"/>
  <c r="X212" i="31"/>
  <c r="W212" i="31"/>
  <c r="V212" i="31"/>
  <c r="U212" i="31"/>
  <c r="AI211" i="31"/>
  <c r="AH211" i="31"/>
  <c r="AG211" i="31"/>
  <c r="AF211" i="31"/>
  <c r="AE211" i="31"/>
  <c r="AD211" i="31"/>
  <c r="AI210" i="31"/>
  <c r="AH210" i="31"/>
  <c r="AG210" i="31"/>
  <c r="AF210" i="31"/>
  <c r="AE210" i="31"/>
  <c r="AD210" i="31"/>
  <c r="AC210" i="31"/>
  <c r="AB210" i="31"/>
  <c r="AA210" i="31"/>
  <c r="Z210" i="31"/>
  <c r="Y210" i="31"/>
  <c r="X210" i="31"/>
  <c r="W210" i="31"/>
  <c r="V210" i="31"/>
  <c r="U210" i="31"/>
  <c r="AD208" i="31"/>
  <c r="AC208" i="31"/>
  <c r="AL207" i="31"/>
  <c r="AK207" i="31"/>
  <c r="AJ207" i="31"/>
  <c r="AI207" i="31"/>
  <c r="AH207" i="31"/>
  <c r="AG207" i="31"/>
  <c r="AF207" i="31"/>
  <c r="AE207" i="31"/>
  <c r="AD207" i="31"/>
  <c r="AC207" i="31"/>
  <c r="AB207" i="31"/>
  <c r="AA207" i="31"/>
  <c r="Z207" i="31"/>
  <c r="Y207" i="31"/>
  <c r="X207" i="31"/>
  <c r="W207" i="31"/>
  <c r="V207" i="31"/>
  <c r="U207" i="31"/>
  <c r="AR205" i="31"/>
  <c r="AQ205" i="31"/>
  <c r="AP205" i="31"/>
  <c r="AO205" i="31"/>
  <c r="X205" i="31"/>
  <c r="W205" i="31"/>
  <c r="V205" i="31"/>
  <c r="U205" i="31"/>
  <c r="Z203" i="31"/>
  <c r="Y203" i="31"/>
  <c r="X203" i="31"/>
  <c r="AO202" i="31"/>
  <c r="AM202" i="31"/>
  <c r="AL202" i="31"/>
  <c r="AK202" i="31"/>
  <c r="AJ202" i="31"/>
  <c r="AI202" i="31"/>
  <c r="AH202" i="31"/>
  <c r="AJ200" i="31"/>
  <c r="AF199" i="31"/>
  <c r="AE199" i="31"/>
  <c r="AD199" i="31"/>
  <c r="AC199" i="31"/>
  <c r="AB199" i="31"/>
  <c r="AA199" i="31"/>
  <c r="AR198" i="31"/>
  <c r="AR197" i="31"/>
  <c r="AQ197" i="31"/>
  <c r="AP197" i="31"/>
  <c r="AO197" i="31"/>
  <c r="AN197" i="31"/>
  <c r="AM197" i="31"/>
  <c r="AL197" i="31"/>
  <c r="AK197" i="31"/>
  <c r="AJ197" i="31"/>
  <c r="AI197" i="31"/>
  <c r="AH197" i="31"/>
  <c r="AG197" i="31"/>
  <c r="AF197" i="31"/>
  <c r="AE197" i="31"/>
  <c r="AD197" i="31"/>
  <c r="AC197" i="31"/>
  <c r="AB197" i="31"/>
  <c r="AA197" i="31"/>
  <c r="Z197" i="31"/>
  <c r="Y197" i="31"/>
  <c r="X197" i="31"/>
  <c r="W197" i="31"/>
  <c r="V197" i="31"/>
  <c r="U197" i="31"/>
  <c r="AM196" i="31"/>
  <c r="AL196" i="31"/>
  <c r="AK196" i="31"/>
  <c r="AJ196" i="31"/>
  <c r="AI196" i="31"/>
  <c r="AH196" i="31"/>
  <c r="AG196" i="31"/>
  <c r="AR195" i="31"/>
  <c r="AQ195" i="31"/>
  <c r="AI194" i="31"/>
  <c r="AH194" i="31"/>
  <c r="AE194" i="31"/>
  <c r="AD194" i="31"/>
  <c r="AC194" i="31"/>
  <c r="AB194" i="31"/>
  <c r="AA194" i="31"/>
  <c r="Z194" i="31"/>
  <c r="Y194" i="31"/>
  <c r="X194" i="31"/>
  <c r="W194" i="31"/>
  <c r="V194" i="31"/>
  <c r="U194" i="31"/>
  <c r="AN193" i="31"/>
  <c r="AM193" i="31"/>
  <c r="AL193" i="31"/>
  <c r="AK193" i="31"/>
  <c r="AJ193" i="31"/>
  <c r="AI193" i="31"/>
  <c r="AH193" i="31"/>
  <c r="AG193" i="31"/>
  <c r="AF193" i="31"/>
  <c r="AE192" i="31"/>
  <c r="AD192" i="31"/>
  <c r="AC192" i="31"/>
  <c r="AB192" i="31"/>
  <c r="AA192" i="31"/>
  <c r="Z192" i="31"/>
  <c r="AH191" i="31"/>
  <c r="AG191" i="31"/>
  <c r="AF191" i="31"/>
  <c r="AE191" i="31"/>
  <c r="AD191" i="31"/>
  <c r="AC191" i="31"/>
  <c r="AA191" i="31"/>
  <c r="Z191" i="31"/>
  <c r="Y191" i="31"/>
  <c r="X191" i="31"/>
  <c r="W191" i="31"/>
  <c r="V191" i="31"/>
  <c r="U191" i="31"/>
  <c r="AR190" i="31"/>
  <c r="AQ190" i="31"/>
  <c r="AP190" i="31"/>
  <c r="AO190" i="31"/>
  <c r="AN190" i="31"/>
  <c r="AM190" i="31"/>
  <c r="AL190" i="31"/>
  <c r="AK190" i="31"/>
  <c r="AJ190" i="31"/>
  <c r="AI190" i="31"/>
  <c r="AH190" i="31"/>
  <c r="AG190" i="31"/>
  <c r="AF190" i="31"/>
  <c r="AE190" i="31"/>
  <c r="AD190" i="31"/>
  <c r="AC190" i="31"/>
  <c r="AB190" i="31"/>
  <c r="AA190" i="31"/>
  <c r="Z190" i="31"/>
  <c r="Y190" i="31"/>
  <c r="X190" i="31"/>
  <c r="W190" i="31"/>
  <c r="V190" i="31"/>
  <c r="U190" i="31"/>
  <c r="AE189" i="31"/>
  <c r="AD189" i="31"/>
  <c r="AC189" i="31"/>
  <c r="AB189" i="31"/>
  <c r="AA189" i="31"/>
  <c r="Z189" i="31"/>
  <c r="Y189" i="31"/>
  <c r="AR188" i="31"/>
  <c r="AQ188" i="31"/>
  <c r="AP188" i="31"/>
  <c r="AO188" i="31"/>
  <c r="AN188" i="31"/>
  <c r="AM188" i="31"/>
  <c r="AL188" i="31"/>
  <c r="AK188" i="31"/>
  <c r="AJ188" i="31"/>
  <c r="AI188" i="31"/>
  <c r="AH188" i="31"/>
  <c r="AG188" i="31"/>
  <c r="AF188" i="31"/>
  <c r="AE188" i="31"/>
  <c r="AD188" i="31"/>
  <c r="AC188" i="31"/>
  <c r="AB188" i="31"/>
  <c r="AA188" i="31"/>
  <c r="Z188" i="31"/>
  <c r="Y188" i="31"/>
  <c r="X188" i="31"/>
  <c r="W188" i="31"/>
  <c r="V188" i="31"/>
  <c r="U188" i="31"/>
  <c r="AK186" i="31"/>
  <c r="AJ186" i="31"/>
  <c r="AF184" i="31"/>
  <c r="AE184" i="31"/>
  <c r="AD184" i="31"/>
  <c r="AC184" i="31"/>
  <c r="AB184" i="31"/>
  <c r="AA184" i="31"/>
  <c r="Z184" i="31"/>
  <c r="Y184" i="31"/>
  <c r="X184" i="31"/>
  <c r="W184" i="31"/>
  <c r="V184" i="31"/>
  <c r="U184" i="31"/>
  <c r="AL248" i="31"/>
  <c r="AL186" i="31"/>
  <c r="AP231" i="31"/>
  <c r="AH250" i="31"/>
  <c r="AJ250" i="31"/>
  <c r="AI250" i="31"/>
  <c r="AK250" i="31"/>
  <c r="Y28" i="22" l="1"/>
  <c r="S28" i="22"/>
  <c r="AB28" i="22"/>
  <c r="V28" i="22"/>
  <c r="P28" i="22"/>
  <c r="AO91" i="31" l="1"/>
  <c r="AN91" i="31"/>
  <c r="AM91" i="31"/>
  <c r="AL91" i="31"/>
  <c r="AK91" i="31"/>
  <c r="AJ91" i="31"/>
  <c r="AI91" i="31"/>
  <c r="AH91" i="31"/>
  <c r="AG91" i="31"/>
  <c r="AF91" i="31"/>
  <c r="AE91" i="31"/>
  <c r="AD91" i="31"/>
  <c r="C1" i="10"/>
  <c r="C1" i="9"/>
  <c r="C1" i="35"/>
  <c r="GR148" i="35" l="1"/>
  <c r="GQ148" i="35" s="1"/>
  <c r="GP148" i="35" s="1"/>
  <c r="GO148" i="35" s="1"/>
  <c r="GN148" i="35" s="1"/>
  <c r="GM148" i="35" s="1"/>
  <c r="GL148" i="35" s="1"/>
  <c r="GK148" i="35" s="1"/>
  <c r="GJ148" i="35" s="1"/>
  <c r="GI148" i="35" s="1"/>
  <c r="GH148" i="35" s="1"/>
  <c r="GG148" i="35" s="1"/>
  <c r="GF148" i="35" s="1"/>
  <c r="GE148" i="35" s="1"/>
  <c r="GD148" i="35" s="1"/>
  <c r="GC148" i="35" s="1"/>
  <c r="GB148" i="35" s="1"/>
  <c r="GA148" i="35" s="1"/>
  <c r="FZ148" i="35" s="1"/>
  <c r="FY148" i="35" s="1"/>
  <c r="FX148" i="35" s="1"/>
  <c r="FW148" i="35" s="1"/>
  <c r="FV148" i="35" s="1"/>
  <c r="FU148" i="35" s="1"/>
  <c r="FT148" i="35" s="1"/>
  <c r="FS148" i="35" s="1"/>
  <c r="FR148" i="35" s="1"/>
  <c r="FQ148" i="35" s="1"/>
  <c r="FP148" i="35" s="1"/>
  <c r="FO148" i="35" s="1"/>
  <c r="FN148" i="35" s="1"/>
  <c r="FM148" i="35" s="1"/>
  <c r="FL148" i="35" s="1"/>
  <c r="FK148" i="35" s="1"/>
  <c r="FJ148" i="35" s="1"/>
  <c r="FI148" i="35" s="1"/>
  <c r="FH148" i="35" s="1"/>
  <c r="FG148" i="35" s="1"/>
  <c r="FF148" i="35" s="1"/>
  <c r="FE148" i="35" s="1"/>
  <c r="FD148" i="35" s="1"/>
  <c r="FC148" i="35" s="1"/>
  <c r="FB148" i="35" s="1"/>
  <c r="FA148" i="35" s="1"/>
  <c r="EZ148" i="35" s="1"/>
  <c r="EY148" i="35" s="1"/>
  <c r="EX148" i="35" s="1"/>
  <c r="EW148" i="35" s="1"/>
  <c r="EV148" i="35" s="1"/>
  <c r="EU148" i="35" s="1"/>
  <c r="ET148" i="35" s="1"/>
  <c r="ES148" i="35" s="1"/>
  <c r="ER148" i="35" s="1"/>
  <c r="EQ148" i="35" s="1"/>
  <c r="EP148" i="35" s="1"/>
  <c r="EO148" i="35" s="1"/>
  <c r="EN148" i="35" s="1"/>
  <c r="EM148" i="35" s="1"/>
  <c r="EL148" i="35" s="1"/>
  <c r="EK148" i="35" s="1"/>
  <c r="EJ148" i="35" s="1"/>
  <c r="EI148" i="35" s="1"/>
  <c r="EH148" i="35" s="1"/>
  <c r="EG148" i="35" s="1"/>
  <c r="EF148" i="35" s="1"/>
  <c r="EE148" i="35" s="1"/>
  <c r="ED148" i="35" s="1"/>
  <c r="EC148" i="35" s="1"/>
  <c r="EB148" i="35" s="1"/>
  <c r="EA148" i="35" s="1"/>
  <c r="DZ148" i="35" s="1"/>
  <c r="DY148" i="35" s="1"/>
  <c r="DX148" i="35" s="1"/>
  <c r="DW148" i="35" s="1"/>
  <c r="DV148" i="35" s="1"/>
  <c r="DU148" i="35" s="1"/>
  <c r="DT148" i="35" s="1"/>
  <c r="DS148" i="35" s="1"/>
  <c r="DR148" i="35" s="1"/>
  <c r="DQ148" i="35" s="1"/>
  <c r="DP148" i="35" s="1"/>
  <c r="DO148" i="35" s="1"/>
  <c r="DN148" i="35" s="1"/>
  <c r="DM148" i="35" s="1"/>
  <c r="DL148" i="35" s="1"/>
  <c r="DK148" i="35" s="1"/>
  <c r="DJ148" i="35" s="1"/>
  <c r="DI148" i="35" s="1"/>
  <c r="DH148" i="35" s="1"/>
  <c r="DG148" i="35" s="1"/>
  <c r="DF148" i="35" s="1"/>
  <c r="DE148" i="35" s="1"/>
  <c r="DD148" i="35" s="1"/>
  <c r="DC148" i="35" s="1"/>
  <c r="DB148" i="35" s="1"/>
  <c r="DA148" i="35" s="1"/>
  <c r="CZ148" i="35" s="1"/>
  <c r="CY148" i="35" s="1"/>
  <c r="CX148" i="35" s="1"/>
  <c r="CW148" i="35" s="1"/>
  <c r="CV148" i="35" s="1"/>
  <c r="CU148" i="35" s="1"/>
  <c r="CT148" i="35" s="1"/>
  <c r="CS148" i="35" s="1"/>
  <c r="CR148" i="35" s="1"/>
  <c r="CQ148" i="35" s="1"/>
  <c r="CP148" i="35" s="1"/>
  <c r="CO148" i="35" s="1"/>
  <c r="CN148" i="35" s="1"/>
  <c r="CM148" i="35" s="1"/>
  <c r="CL148" i="35" s="1"/>
  <c r="CK148" i="35" s="1"/>
  <c r="CJ148" i="35" s="1"/>
  <c r="CI148" i="35" s="1"/>
  <c r="CH148" i="35" s="1"/>
  <c r="CG148" i="35" s="1"/>
  <c r="CF148" i="35" s="1"/>
  <c r="CE148" i="35" s="1"/>
  <c r="CD148" i="35" s="1"/>
  <c r="CC148" i="35" s="1"/>
  <c r="CB148" i="35" s="1"/>
  <c r="CA148" i="35" s="1"/>
  <c r="BZ148" i="35" s="1"/>
  <c r="BY148" i="35" s="1"/>
  <c r="BX148" i="35" s="1"/>
  <c r="BW148" i="35" s="1"/>
  <c r="BV148" i="35" s="1"/>
  <c r="BU148" i="35" s="1"/>
  <c r="BT148" i="35" s="1"/>
  <c r="BS148" i="35" s="1"/>
  <c r="BR148" i="35" s="1"/>
  <c r="BQ148" i="35" s="1"/>
  <c r="BP148" i="35" s="1"/>
  <c r="BO148" i="35" s="1"/>
  <c r="BN148" i="35" s="1"/>
  <c r="BM148" i="35" s="1"/>
  <c r="BL148" i="35" s="1"/>
  <c r="BK148" i="35" s="1"/>
  <c r="BJ148" i="35" s="1"/>
  <c r="BI148" i="35" s="1"/>
  <c r="BH148" i="35" s="1"/>
  <c r="BG148" i="35" s="1"/>
  <c r="BF148" i="35" s="1"/>
  <c r="BE148" i="35" s="1"/>
  <c r="BD148" i="35" s="1"/>
  <c r="BC148" i="35" s="1"/>
  <c r="BB148" i="35" s="1"/>
  <c r="BA148" i="35" s="1"/>
  <c r="AZ148" i="35" s="1"/>
  <c r="AY148" i="35" s="1"/>
  <c r="AX148" i="35" s="1"/>
  <c r="AW148" i="35" s="1"/>
  <c r="AV148" i="35" s="1"/>
  <c r="AU148" i="35" s="1"/>
  <c r="AT148" i="35" s="1"/>
  <c r="AS148" i="35" s="1"/>
  <c r="AR148" i="35" s="1"/>
  <c r="AQ148" i="35" s="1"/>
  <c r="AP148" i="35" s="1"/>
  <c r="AO148" i="35" s="1"/>
  <c r="AN148" i="35" s="1"/>
  <c r="AM148" i="35" s="1"/>
  <c r="AL148" i="35" s="1"/>
  <c r="AK148" i="35" s="1"/>
  <c r="AJ148" i="35" s="1"/>
  <c r="AI148" i="35" s="1"/>
  <c r="AH148" i="35" s="1"/>
  <c r="L4" i="20" l="1"/>
  <c r="M4" i="20"/>
  <c r="N4" i="20"/>
  <c r="O4" i="20"/>
  <c r="P4" i="20"/>
  <c r="Q4" i="20"/>
  <c r="R4" i="20"/>
  <c r="S4" i="20"/>
  <c r="T4" i="20"/>
  <c r="U4" i="20"/>
  <c r="V4" i="20"/>
  <c r="W4" i="20"/>
  <c r="X4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K4" i="20"/>
  <c r="K8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A59" i="20"/>
  <c r="AA63" i="20"/>
  <c r="AB48" i="20"/>
  <c r="AC48" i="20"/>
  <c r="AD48" i="20"/>
  <c r="AE48" i="20"/>
  <c r="AF48" i="20"/>
  <c r="AG48" i="20"/>
  <c r="AH48" i="20"/>
  <c r="AI48" i="20"/>
  <c r="AJ48" i="20"/>
  <c r="AK48" i="20"/>
  <c r="AL48" i="20"/>
  <c r="AM48" i="20"/>
  <c r="AN48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A48" i="20"/>
  <c r="AA52" i="20"/>
  <c r="AB37" i="20"/>
  <c r="AC37" i="20"/>
  <c r="AD37" i="20"/>
  <c r="AE37" i="20"/>
  <c r="AF37" i="20"/>
  <c r="AG37" i="20"/>
  <c r="AH37" i="20"/>
  <c r="AI37" i="20"/>
  <c r="AJ37" i="20"/>
  <c r="AK37" i="20"/>
  <c r="AL37" i="20"/>
  <c r="AM37" i="20"/>
  <c r="AN37" i="20"/>
  <c r="AB41" i="20"/>
  <c r="AC41" i="20"/>
  <c r="AD41" i="20"/>
  <c r="AE41" i="20"/>
  <c r="AF41" i="20"/>
  <c r="AG41" i="20"/>
  <c r="AH41" i="20"/>
  <c r="AI41" i="20"/>
  <c r="AJ41" i="20"/>
  <c r="AK41" i="20"/>
  <c r="AL41" i="20"/>
  <c r="AM41" i="20"/>
  <c r="AN41" i="20"/>
  <c r="AA37" i="20"/>
  <c r="AA41" i="20"/>
  <c r="AB26" i="20"/>
  <c r="AC26" i="20"/>
  <c r="AD26" i="20"/>
  <c r="AE26" i="20"/>
  <c r="AF26" i="20"/>
  <c r="AG26" i="20"/>
  <c r="AH26" i="20"/>
  <c r="AI26" i="20"/>
  <c r="AJ26" i="20"/>
  <c r="AK26" i="20"/>
  <c r="AL26" i="20"/>
  <c r="AM26" i="20"/>
  <c r="AN26" i="20"/>
  <c r="AB30" i="20"/>
  <c r="AC30" i="20"/>
  <c r="AD30" i="20"/>
  <c r="AE30" i="20"/>
  <c r="AF30" i="20"/>
  <c r="AG30" i="20"/>
  <c r="AH30" i="20"/>
  <c r="AI30" i="20"/>
  <c r="AJ30" i="20"/>
  <c r="AK30" i="20"/>
  <c r="AL30" i="20"/>
  <c r="AM30" i="20"/>
  <c r="AN30" i="20"/>
  <c r="AA26" i="20"/>
  <c r="AA30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A15" i="20"/>
  <c r="AA19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Q8" i="20"/>
  <c r="AA8" i="20"/>
  <c r="AA4" i="20" l="1"/>
  <c r="HC101" i="31"/>
  <c r="GV70" i="31" l="1"/>
  <c r="GU70" i="31"/>
  <c r="GV67" i="31"/>
  <c r="GU67" i="31"/>
  <c r="GV63" i="31"/>
  <c r="GU63" i="31"/>
  <c r="GV49" i="31"/>
  <c r="GU49" i="31"/>
  <c r="GV48" i="31"/>
  <c r="GU48" i="31"/>
  <c r="GV41" i="31"/>
  <c r="GU41" i="31"/>
  <c r="GV35" i="31"/>
  <c r="GU35" i="31"/>
  <c r="GV26" i="31"/>
  <c r="GU26" i="31"/>
  <c r="GV22" i="31"/>
  <c r="GU22" i="31"/>
  <c r="GV19" i="31"/>
  <c r="GU19" i="31"/>
  <c r="GV18" i="31"/>
  <c r="GU18" i="31"/>
  <c r="GV16" i="31"/>
  <c r="GU16" i="31"/>
  <c r="GV13" i="31"/>
  <c r="GU13" i="31"/>
  <c r="GV9" i="31"/>
  <c r="GU9" i="31"/>
  <c r="GV7" i="31"/>
  <c r="GU7" i="31"/>
  <c r="Z30" i="9" l="1"/>
  <c r="AA30" i="9"/>
  <c r="AG148" i="35" l="1"/>
  <c r="AF148" i="35" s="1"/>
  <c r="AE148" i="35" s="1"/>
  <c r="AD148" i="35" s="1"/>
  <c r="AC148" i="35" s="1"/>
  <c r="AB148" i="35" s="1"/>
  <c r="AA148" i="35" s="1"/>
  <c r="Z148" i="35" s="1"/>
  <c r="Y148" i="35" s="1"/>
  <c r="X148" i="35" s="1"/>
  <c r="W148" i="35" s="1"/>
  <c r="V148" i="35" s="1"/>
  <c r="U148" i="35" s="1"/>
  <c r="GT48" i="31" l="1"/>
  <c r="C4" i="35" l="1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9" i="35"/>
  <c r="C30" i="35"/>
  <c r="C31" i="35"/>
  <c r="C32" i="35"/>
  <c r="C3" i="35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C38" i="31"/>
  <c r="C39" i="31"/>
  <c r="C40" i="31"/>
  <c r="C41" i="31"/>
  <c r="C42" i="31"/>
  <c r="C43" i="31"/>
  <c r="C44" i="31"/>
  <c r="C45" i="31"/>
  <c r="C46" i="31"/>
  <c r="C47" i="31"/>
  <c r="C48" i="31"/>
  <c r="C49" i="31"/>
  <c r="C50" i="31"/>
  <c r="C51" i="31"/>
  <c r="C52" i="31"/>
  <c r="C53" i="31"/>
  <c r="C54" i="31"/>
  <c r="C55" i="31"/>
  <c r="C56" i="31"/>
  <c r="C57" i="31"/>
  <c r="C58" i="31"/>
  <c r="C59" i="31"/>
  <c r="C60" i="31"/>
  <c r="C61" i="31"/>
  <c r="C62" i="31"/>
  <c r="C63" i="31"/>
  <c r="C64" i="31"/>
  <c r="C65" i="31"/>
  <c r="C66" i="31"/>
  <c r="C67" i="31"/>
  <c r="C68" i="31"/>
  <c r="C69" i="31"/>
  <c r="C70" i="31"/>
  <c r="C71" i="31"/>
  <c r="C72" i="31"/>
  <c r="C73" i="31"/>
  <c r="C74" i="31"/>
  <c r="C75" i="31"/>
  <c r="C76" i="31"/>
  <c r="C77" i="31"/>
  <c r="C78" i="31"/>
  <c r="C79" i="31"/>
  <c r="C3" i="31"/>
  <c r="C4" i="9"/>
  <c r="C5" i="9"/>
  <c r="C6" i="9"/>
  <c r="C7" i="9"/>
  <c r="C8" i="9"/>
  <c r="C9" i="9"/>
  <c r="C11" i="9"/>
  <c r="C12" i="9"/>
  <c r="C13" i="9"/>
  <c r="C14" i="9"/>
  <c r="C15" i="9"/>
  <c r="C16" i="9"/>
  <c r="C17" i="9"/>
  <c r="C18" i="9"/>
  <c r="C19" i="9"/>
  <c r="C20" i="9"/>
  <c r="C3" i="9"/>
  <c r="C4" i="10"/>
  <c r="C5" i="10"/>
  <c r="C6" i="10"/>
  <c r="C7" i="10"/>
  <c r="C8" i="10"/>
  <c r="C9" i="10"/>
  <c r="C10" i="10"/>
  <c r="C11" i="10"/>
  <c r="C3" i="10"/>
  <c r="Y91" i="31" l="1"/>
  <c r="Z91" i="31"/>
  <c r="AA91" i="31"/>
  <c r="AB91" i="31"/>
  <c r="AC91" i="31"/>
  <c r="CO83" i="31"/>
  <c r="CO84" i="31"/>
  <c r="CP84" i="31"/>
  <c r="CQ84" i="31"/>
  <c r="CR84" i="31"/>
  <c r="CS84" i="31"/>
  <c r="CT84" i="31"/>
  <c r="CU84" i="31"/>
  <c r="CV84" i="31"/>
  <c r="CW84" i="31"/>
  <c r="CX84" i="31"/>
  <c r="CY84" i="31"/>
  <c r="CZ84" i="31"/>
  <c r="CO90" i="31"/>
  <c r="CP90" i="31"/>
  <c r="CQ90" i="31"/>
  <c r="CR90" i="31"/>
  <c r="CS90" i="31"/>
  <c r="CT90" i="31"/>
  <c r="CU90" i="31"/>
  <c r="CV90" i="31"/>
  <c r="CW90" i="31"/>
  <c r="CX90" i="31"/>
  <c r="CY90" i="31"/>
  <c r="CZ90" i="31"/>
  <c r="CO91" i="31"/>
  <c r="CP91" i="31"/>
  <c r="CQ91" i="31"/>
  <c r="CR91" i="31"/>
  <c r="CS91" i="31"/>
  <c r="CT91" i="31"/>
  <c r="CU91" i="31"/>
  <c r="CV91" i="31"/>
  <c r="CW91" i="31"/>
  <c r="CX91" i="31"/>
  <c r="CY91" i="31"/>
  <c r="CZ91" i="31"/>
  <c r="CO92" i="31"/>
  <c r="CP92" i="31"/>
  <c r="CQ92" i="31"/>
  <c r="CR92" i="31"/>
  <c r="CS92" i="31"/>
  <c r="CT92" i="31"/>
  <c r="CU92" i="31"/>
  <c r="CV92" i="31"/>
  <c r="CW92" i="31"/>
  <c r="CX92" i="31"/>
  <c r="CY92" i="31"/>
  <c r="CZ92" i="31"/>
  <c r="CO111" i="31"/>
  <c r="CP111" i="31"/>
  <c r="CQ111" i="31" s="1"/>
  <c r="CR111" i="31" s="1"/>
  <c r="CS111" i="31" s="1"/>
  <c r="CT111" i="31" s="1"/>
  <c r="CU111" i="31" s="1"/>
  <c r="CV111" i="31" s="1"/>
  <c r="CW111" i="31" s="1"/>
  <c r="CX111" i="31" s="1"/>
  <c r="CY111" i="31" s="1"/>
  <c r="CZ111" i="31" s="1"/>
  <c r="Z225" i="31"/>
  <c r="AA259" i="31"/>
  <c r="CW114" i="31" l="1"/>
  <c r="CX114" i="31" s="1"/>
  <c r="CY114" i="31" s="1"/>
  <c r="CZ114" i="31" s="1"/>
  <c r="CO86" i="31"/>
  <c r="CO85" i="31"/>
  <c r="CU83" i="31"/>
  <c r="V149" i="35" l="1"/>
  <c r="U34" i="35" l="1"/>
  <c r="Q173" i="5" s="1"/>
  <c r="S22" i="9" l="1"/>
  <c r="T22" i="9"/>
  <c r="U22" i="9"/>
  <c r="V22" i="9"/>
  <c r="W22" i="9"/>
  <c r="X22" i="9"/>
  <c r="Y22" i="9"/>
  <c r="Z22" i="9"/>
  <c r="AA22" i="9"/>
  <c r="AB22" i="9"/>
  <c r="AC22" i="9"/>
  <c r="AD22" i="9"/>
  <c r="S23" i="9"/>
  <c r="S26" i="9" s="1"/>
  <c r="S27" i="9"/>
  <c r="T27" i="9"/>
  <c r="U27" i="9"/>
  <c r="V27" i="9"/>
  <c r="W27" i="9"/>
  <c r="X27" i="9"/>
  <c r="Y27" i="9"/>
  <c r="Z27" i="9"/>
  <c r="AA27" i="9"/>
  <c r="AB27" i="9"/>
  <c r="AC27" i="9"/>
  <c r="AD27" i="9"/>
  <c r="AB30" i="9"/>
  <c r="AC30" i="9"/>
  <c r="AD30" i="9"/>
  <c r="Y26" i="9" l="1"/>
  <c r="S29" i="9"/>
  <c r="S28" i="9"/>
  <c r="D42" i="9"/>
  <c r="E42" i="9" s="1"/>
  <c r="C42" i="9"/>
  <c r="A91" i="20" l="1"/>
  <c r="A101" i="20"/>
  <c r="A159" i="20"/>
  <c r="GU4" i="31" l="1"/>
  <c r="GV4" i="31"/>
  <c r="GU5" i="31"/>
  <c r="GV5" i="31"/>
  <c r="GU6" i="31"/>
  <c r="GV6" i="31"/>
  <c r="GU8" i="31"/>
  <c r="GV8" i="31"/>
  <c r="GU10" i="31"/>
  <c r="GV10" i="31"/>
  <c r="GU11" i="31"/>
  <c r="GV11" i="31"/>
  <c r="GU12" i="31"/>
  <c r="GV12" i="31"/>
  <c r="GU14" i="31"/>
  <c r="GV14" i="31"/>
  <c r="GU15" i="31"/>
  <c r="GV15" i="31"/>
  <c r="GU17" i="31"/>
  <c r="GV17" i="31"/>
  <c r="GU20" i="31"/>
  <c r="GV20" i="31"/>
  <c r="GU21" i="31"/>
  <c r="GV21" i="31"/>
  <c r="GU23" i="31"/>
  <c r="GV23" i="31"/>
  <c r="GU24" i="31"/>
  <c r="GV24" i="31"/>
  <c r="GU25" i="31"/>
  <c r="GV25" i="31"/>
  <c r="GU27" i="31"/>
  <c r="GV27" i="31"/>
  <c r="GU28" i="31"/>
  <c r="GV28" i="31"/>
  <c r="GU29" i="31"/>
  <c r="GV29" i="31"/>
  <c r="GU30" i="31"/>
  <c r="GV30" i="31"/>
  <c r="GU31" i="31"/>
  <c r="GV31" i="31"/>
  <c r="GU32" i="31"/>
  <c r="GV32" i="31"/>
  <c r="GU33" i="31"/>
  <c r="GV33" i="31"/>
  <c r="GU34" i="31"/>
  <c r="GV34" i="31"/>
  <c r="GU36" i="31"/>
  <c r="GV36" i="31"/>
  <c r="GU37" i="31"/>
  <c r="GV37" i="31"/>
  <c r="GU38" i="31"/>
  <c r="GV38" i="31"/>
  <c r="GU39" i="31"/>
  <c r="GV39" i="31"/>
  <c r="GU40" i="31"/>
  <c r="GV40" i="31"/>
  <c r="GU42" i="31"/>
  <c r="GV42" i="31"/>
  <c r="GU43" i="31"/>
  <c r="GV43" i="31"/>
  <c r="GU44" i="31"/>
  <c r="GV44" i="31"/>
  <c r="GU45" i="31"/>
  <c r="GV45" i="31"/>
  <c r="GU46" i="31"/>
  <c r="GV46" i="31"/>
  <c r="GU47" i="31"/>
  <c r="GV47" i="31"/>
  <c r="GU50" i="31"/>
  <c r="GV50" i="31"/>
  <c r="GU51" i="31"/>
  <c r="GV51" i="31"/>
  <c r="GU52" i="31"/>
  <c r="GV52" i="31"/>
  <c r="GU53" i="31"/>
  <c r="GV53" i="31"/>
  <c r="GU54" i="31"/>
  <c r="GV54" i="31"/>
  <c r="GU55" i="31"/>
  <c r="GV55" i="31"/>
  <c r="GU56" i="31"/>
  <c r="GV56" i="31"/>
  <c r="GU57" i="31"/>
  <c r="GV57" i="31"/>
  <c r="GU58" i="31"/>
  <c r="GV58" i="31"/>
  <c r="GU59" i="31"/>
  <c r="GV59" i="31"/>
  <c r="GU60" i="31"/>
  <c r="GV60" i="31"/>
  <c r="GU61" i="31"/>
  <c r="GV61" i="31"/>
  <c r="GU62" i="31"/>
  <c r="GV62" i="31"/>
  <c r="GU64" i="31"/>
  <c r="GV64" i="31"/>
  <c r="GU65" i="31"/>
  <c r="GV65" i="31"/>
  <c r="GU66" i="31"/>
  <c r="GV66" i="31"/>
  <c r="GU68" i="31"/>
  <c r="GV68" i="31"/>
  <c r="GU69" i="31"/>
  <c r="GV69" i="31"/>
  <c r="GU71" i="31"/>
  <c r="GV71" i="31"/>
  <c r="GU72" i="31"/>
  <c r="GV72" i="31"/>
  <c r="GU73" i="31"/>
  <c r="GV73" i="31"/>
  <c r="GU74" i="31"/>
  <c r="GV74" i="31"/>
  <c r="GU75" i="31"/>
  <c r="GV75" i="31"/>
  <c r="GU76" i="31"/>
  <c r="GV76" i="31"/>
  <c r="GU77" i="31"/>
  <c r="GV77" i="31"/>
  <c r="GU78" i="31"/>
  <c r="GV78" i="31"/>
  <c r="GU79" i="31"/>
  <c r="GV79" i="31"/>
  <c r="GU3" i="31"/>
  <c r="GV3" i="31"/>
  <c r="GT3" i="31"/>
  <c r="E55" i="36" l="1"/>
  <c r="F55" i="36"/>
  <c r="G55" i="36"/>
  <c r="H55" i="36"/>
  <c r="I55" i="36"/>
  <c r="J55" i="36"/>
  <c r="E12" i="36"/>
  <c r="F12" i="36"/>
  <c r="G12" i="36"/>
  <c r="H12" i="36"/>
  <c r="I12" i="36"/>
  <c r="J12" i="36"/>
  <c r="E6" i="36"/>
  <c r="H6" i="36"/>
  <c r="I6" i="36"/>
  <c r="J6" i="36"/>
  <c r="E8" i="36"/>
  <c r="F8" i="36"/>
  <c r="G8" i="36"/>
  <c r="H8" i="36"/>
  <c r="I8" i="36"/>
  <c r="J8" i="36"/>
  <c r="E15" i="36"/>
  <c r="F15" i="36"/>
  <c r="G15" i="36"/>
  <c r="H15" i="36"/>
  <c r="I15" i="36"/>
  <c r="J15" i="36"/>
  <c r="E16" i="36"/>
  <c r="F16" i="36"/>
  <c r="G16" i="36"/>
  <c r="H16" i="36"/>
  <c r="I16" i="36"/>
  <c r="J16" i="36"/>
  <c r="E40" i="36"/>
  <c r="F40" i="36"/>
  <c r="G40" i="36"/>
  <c r="H40" i="36"/>
  <c r="I40" i="36"/>
  <c r="J40" i="36"/>
  <c r="E47" i="36"/>
  <c r="F47" i="36"/>
  <c r="G47" i="36"/>
  <c r="H47" i="36"/>
  <c r="I47" i="36"/>
  <c r="J47" i="36"/>
  <c r="E20" i="36"/>
  <c r="F20" i="36"/>
  <c r="G20" i="36"/>
  <c r="H20" i="36"/>
  <c r="I20" i="36"/>
  <c r="J20" i="36"/>
  <c r="E19" i="36"/>
  <c r="F19" i="36"/>
  <c r="G19" i="36"/>
  <c r="H19" i="36"/>
  <c r="I19" i="36"/>
  <c r="J19" i="36"/>
  <c r="E32" i="36"/>
  <c r="F32" i="36"/>
  <c r="G32" i="36"/>
  <c r="H32" i="36"/>
  <c r="I32" i="36"/>
  <c r="J32" i="36"/>
  <c r="E43" i="36"/>
  <c r="F43" i="36"/>
  <c r="G43" i="36"/>
  <c r="H43" i="36"/>
  <c r="I43" i="36"/>
  <c r="J43" i="36"/>
  <c r="E24" i="36"/>
  <c r="F24" i="36"/>
  <c r="G24" i="36"/>
  <c r="H24" i="36"/>
  <c r="I24" i="36"/>
  <c r="J24" i="36"/>
  <c r="E33" i="36"/>
  <c r="F33" i="36"/>
  <c r="G33" i="36"/>
  <c r="H33" i="36"/>
  <c r="I33" i="36"/>
  <c r="J33" i="36"/>
  <c r="E35" i="36"/>
  <c r="F35" i="36"/>
  <c r="G35" i="36"/>
  <c r="H35" i="36"/>
  <c r="I35" i="36"/>
  <c r="J35" i="36"/>
  <c r="E42" i="36"/>
  <c r="F42" i="36"/>
  <c r="G42" i="36"/>
  <c r="H42" i="36"/>
  <c r="I42" i="36"/>
  <c r="J42" i="36"/>
  <c r="E34" i="36"/>
  <c r="F34" i="36"/>
  <c r="G34" i="36"/>
  <c r="H34" i="36"/>
  <c r="I34" i="36"/>
  <c r="J34" i="36"/>
  <c r="E53" i="36"/>
  <c r="F53" i="36"/>
  <c r="G53" i="36"/>
  <c r="H53" i="36"/>
  <c r="I53" i="36"/>
  <c r="J53" i="36"/>
  <c r="E25" i="36"/>
  <c r="F25" i="36"/>
  <c r="G25" i="36"/>
  <c r="H25" i="36"/>
  <c r="I25" i="36"/>
  <c r="J25" i="36"/>
  <c r="E21" i="36"/>
  <c r="F21" i="36"/>
  <c r="G21" i="36"/>
  <c r="H21" i="36"/>
  <c r="I21" i="36"/>
  <c r="J21" i="36"/>
  <c r="E37" i="36"/>
  <c r="F37" i="36"/>
  <c r="G37" i="36"/>
  <c r="H37" i="36"/>
  <c r="I37" i="36"/>
  <c r="J37" i="36"/>
  <c r="E28" i="36"/>
  <c r="F28" i="36"/>
  <c r="G28" i="36"/>
  <c r="H28" i="36"/>
  <c r="I28" i="36"/>
  <c r="J28" i="36"/>
  <c r="E30" i="36"/>
  <c r="F30" i="36"/>
  <c r="G30" i="36"/>
  <c r="H30" i="36"/>
  <c r="I30" i="36"/>
  <c r="J30" i="36"/>
  <c r="E31" i="36"/>
  <c r="F31" i="36"/>
  <c r="G31" i="36"/>
  <c r="H31" i="36"/>
  <c r="I31" i="36"/>
  <c r="J31" i="36"/>
  <c r="E29" i="36"/>
  <c r="F29" i="36"/>
  <c r="G29" i="36"/>
  <c r="H29" i="36"/>
  <c r="I29" i="36"/>
  <c r="J29" i="36"/>
  <c r="E49" i="36"/>
  <c r="F49" i="36"/>
  <c r="G49" i="36"/>
  <c r="H49" i="36"/>
  <c r="I49" i="36"/>
  <c r="J49" i="36"/>
  <c r="E36" i="36"/>
  <c r="F36" i="36"/>
  <c r="G36" i="36"/>
  <c r="H36" i="36"/>
  <c r="I36" i="36"/>
  <c r="J36" i="36"/>
  <c r="E52" i="36"/>
  <c r="F52" i="36"/>
  <c r="G52" i="36"/>
  <c r="H52" i="36"/>
  <c r="I52" i="36"/>
  <c r="J52" i="36"/>
  <c r="E51" i="36"/>
  <c r="F51" i="36"/>
  <c r="G51" i="36"/>
  <c r="H51" i="36"/>
  <c r="I51" i="36"/>
  <c r="J51" i="36"/>
  <c r="E45" i="36"/>
  <c r="F45" i="36"/>
  <c r="G45" i="36"/>
  <c r="H45" i="36"/>
  <c r="I45" i="36"/>
  <c r="J45" i="36"/>
  <c r="E41" i="36"/>
  <c r="F41" i="36"/>
  <c r="G41" i="36"/>
  <c r="H41" i="36"/>
  <c r="I41" i="36"/>
  <c r="J41" i="36"/>
  <c r="E57" i="36"/>
  <c r="F57" i="36"/>
  <c r="G57" i="36"/>
  <c r="H57" i="36"/>
  <c r="I57" i="36"/>
  <c r="J57" i="36"/>
  <c r="E4" i="36"/>
  <c r="F4" i="36"/>
  <c r="G4" i="36"/>
  <c r="H4" i="36"/>
  <c r="I4" i="36"/>
  <c r="J4" i="36"/>
  <c r="E13" i="36"/>
  <c r="F13" i="36"/>
  <c r="G13" i="36"/>
  <c r="H13" i="36"/>
  <c r="I13" i="36"/>
  <c r="J13" i="36"/>
  <c r="E38" i="36"/>
  <c r="F38" i="36"/>
  <c r="G38" i="36"/>
  <c r="H38" i="36"/>
  <c r="I38" i="36"/>
  <c r="J38" i="36"/>
  <c r="E48" i="36"/>
  <c r="F48" i="36"/>
  <c r="G48" i="36"/>
  <c r="H48" i="36"/>
  <c r="I48" i="36"/>
  <c r="J48" i="36"/>
  <c r="E3" i="36"/>
  <c r="F3" i="36"/>
  <c r="G3" i="36"/>
  <c r="H3" i="36"/>
  <c r="E7" i="36"/>
  <c r="F7" i="36"/>
  <c r="G7" i="36"/>
  <c r="H7" i="36"/>
  <c r="I7" i="36"/>
  <c r="J7" i="36"/>
  <c r="E54" i="36"/>
  <c r="F54" i="36"/>
  <c r="G54" i="36"/>
  <c r="H54" i="36"/>
  <c r="I54" i="36"/>
  <c r="J54" i="36"/>
  <c r="E56" i="36"/>
  <c r="F56" i="36"/>
  <c r="G56" i="36"/>
  <c r="H56" i="36"/>
  <c r="I56" i="36"/>
  <c r="J56" i="36"/>
  <c r="E50" i="36"/>
  <c r="F50" i="36"/>
  <c r="G50" i="36"/>
  <c r="H50" i="36"/>
  <c r="I50" i="36"/>
  <c r="J50" i="36"/>
  <c r="E9" i="36"/>
  <c r="F9" i="36"/>
  <c r="G9" i="36"/>
  <c r="H9" i="36"/>
  <c r="I9" i="36"/>
  <c r="J9" i="36"/>
  <c r="E46" i="36"/>
  <c r="F46" i="36"/>
  <c r="G46" i="36"/>
  <c r="H46" i="36"/>
  <c r="I46" i="36"/>
  <c r="J46" i="36"/>
  <c r="E14" i="36"/>
  <c r="F14" i="36"/>
  <c r="G14" i="36"/>
  <c r="H14" i="36"/>
  <c r="I14" i="36"/>
  <c r="J14" i="36"/>
  <c r="E5" i="36"/>
  <c r="F5" i="36"/>
  <c r="G5" i="36"/>
  <c r="H5" i="36"/>
  <c r="I5" i="36"/>
  <c r="J5" i="36"/>
  <c r="E39" i="36"/>
  <c r="F39" i="36"/>
  <c r="G39" i="36"/>
  <c r="H39" i="36"/>
  <c r="I39" i="36"/>
  <c r="J39" i="36"/>
  <c r="E10" i="36"/>
  <c r="F10" i="36"/>
  <c r="G10" i="36"/>
  <c r="H10" i="36"/>
  <c r="I10" i="36"/>
  <c r="J10" i="36"/>
  <c r="E44" i="36"/>
  <c r="F44" i="36"/>
  <c r="G44" i="36"/>
  <c r="H44" i="36"/>
  <c r="I44" i="36"/>
  <c r="J44" i="36"/>
  <c r="E27" i="36"/>
  <c r="F27" i="36"/>
  <c r="G27" i="36"/>
  <c r="H27" i="36"/>
  <c r="I27" i="36"/>
  <c r="J27" i="36"/>
  <c r="E11" i="36"/>
  <c r="F11" i="36"/>
  <c r="G11" i="36"/>
  <c r="H11" i="36"/>
  <c r="I11" i="36"/>
  <c r="J11" i="36"/>
  <c r="E17" i="36"/>
  <c r="F17" i="36"/>
  <c r="G17" i="36"/>
  <c r="H17" i="36"/>
  <c r="I17" i="36"/>
  <c r="J17" i="36"/>
  <c r="E18" i="36"/>
  <c r="F18" i="36"/>
  <c r="G18" i="36"/>
  <c r="H18" i="36"/>
  <c r="I18" i="36"/>
  <c r="J18" i="36"/>
  <c r="E23" i="36"/>
  <c r="F23" i="36"/>
  <c r="G23" i="36"/>
  <c r="H23" i="36"/>
  <c r="I23" i="36"/>
  <c r="J23" i="36"/>
  <c r="E22" i="36"/>
  <c r="F22" i="36"/>
  <c r="G22" i="36"/>
  <c r="H22" i="36"/>
  <c r="I22" i="36"/>
  <c r="J22" i="36"/>
  <c r="E26" i="36"/>
  <c r="F26" i="36"/>
  <c r="G26" i="36"/>
  <c r="H26" i="36"/>
  <c r="I26" i="36"/>
  <c r="J26" i="36"/>
  <c r="C57" i="36" l="1"/>
  <c r="B57" i="36"/>
  <c r="B56" i="36"/>
  <c r="B40" i="36"/>
  <c r="B15" i="36"/>
  <c r="B52" i="36"/>
  <c r="B32" i="36"/>
  <c r="B16" i="36"/>
  <c r="B17" i="36"/>
  <c r="B36" i="36"/>
  <c r="B33" i="36"/>
  <c r="B10" i="36"/>
  <c r="B44" i="36"/>
  <c r="B31" i="36"/>
  <c r="B48" i="36"/>
  <c r="B34" i="36"/>
  <c r="B18" i="36"/>
  <c r="B37" i="36"/>
  <c r="B23" i="36"/>
  <c r="B25" i="36"/>
  <c r="B26" i="36"/>
  <c r="B38" i="36"/>
  <c r="B39" i="36"/>
  <c r="B28" i="36"/>
  <c r="B30" i="36"/>
  <c r="B19" i="36"/>
  <c r="B49" i="36"/>
  <c r="B53" i="36"/>
  <c r="B9" i="36"/>
  <c r="B14" i="36"/>
  <c r="B7" i="36"/>
  <c r="B13" i="36"/>
  <c r="B54" i="36"/>
  <c r="B22" i="36"/>
  <c r="B12" i="36"/>
  <c r="B8" i="36"/>
  <c r="B20" i="36"/>
  <c r="B6" i="36"/>
  <c r="B4" i="36"/>
  <c r="B43" i="36"/>
  <c r="B42" i="36"/>
  <c r="B3" i="36"/>
  <c r="B27" i="36"/>
  <c r="B46" i="36"/>
  <c r="B47" i="36"/>
  <c r="B35" i="36"/>
  <c r="B55" i="36"/>
  <c r="B24" i="36"/>
  <c r="B5" i="36"/>
  <c r="B51" i="36"/>
  <c r="B29" i="36"/>
  <c r="B50" i="36"/>
  <c r="B41" i="36"/>
  <c r="B21" i="36"/>
  <c r="B11" i="36"/>
  <c r="B45" i="36"/>
  <c r="L45" i="36"/>
  <c r="M45" i="36"/>
  <c r="N45" i="36"/>
  <c r="O45" i="36"/>
  <c r="P45" i="36"/>
  <c r="Q45" i="36"/>
  <c r="R45" i="36"/>
  <c r="S45" i="36"/>
  <c r="T45" i="36"/>
  <c r="U45" i="36"/>
  <c r="V45" i="36"/>
  <c r="W45" i="36"/>
  <c r="X45" i="36"/>
  <c r="Y45" i="36"/>
  <c r="Z45" i="36"/>
  <c r="AA45" i="36"/>
  <c r="AB45" i="36"/>
  <c r="AC45" i="36"/>
  <c r="AD45" i="36"/>
  <c r="AE45" i="36"/>
  <c r="AF45" i="36"/>
  <c r="AG45" i="36"/>
  <c r="AH45" i="36"/>
  <c r="AI45" i="36"/>
  <c r="AJ45" i="36"/>
  <c r="AK45" i="36"/>
  <c r="AL45" i="36"/>
  <c r="AM45" i="36"/>
  <c r="AN45" i="36"/>
  <c r="AO45" i="36"/>
  <c r="AP45" i="36"/>
  <c r="AQ45" i="36"/>
  <c r="AR45" i="36"/>
  <c r="AS45" i="36"/>
  <c r="AT45" i="36"/>
  <c r="AU45" i="36"/>
  <c r="AV45" i="36"/>
  <c r="AW45" i="36"/>
  <c r="AX45" i="36"/>
  <c r="AY45" i="36"/>
  <c r="AZ45" i="36"/>
  <c r="BA45" i="36"/>
  <c r="BB45" i="36"/>
  <c r="BC45" i="36"/>
  <c r="BD45" i="36"/>
  <c r="BE45" i="36"/>
  <c r="BF45" i="36"/>
  <c r="BG45" i="36"/>
  <c r="BH45" i="36"/>
  <c r="BI45" i="36"/>
  <c r="BJ45" i="36"/>
  <c r="BK45" i="36"/>
  <c r="BL45" i="36"/>
  <c r="BM45" i="36"/>
  <c r="BN45" i="36"/>
  <c r="BO45" i="36"/>
  <c r="BP45" i="36"/>
  <c r="BQ45" i="36"/>
  <c r="BR45" i="36"/>
  <c r="BS45" i="36"/>
  <c r="BT45" i="36"/>
  <c r="BU45" i="36"/>
  <c r="BV45" i="36"/>
  <c r="BW45" i="36"/>
  <c r="BX45" i="36"/>
  <c r="BY45" i="36"/>
  <c r="BZ45" i="36"/>
  <c r="CA45" i="36"/>
  <c r="CB45" i="36"/>
  <c r="CC45" i="36"/>
  <c r="CD45" i="36"/>
  <c r="CE45" i="36"/>
  <c r="CF45" i="36"/>
  <c r="CG45" i="36"/>
  <c r="CH45" i="36"/>
  <c r="CI45" i="36"/>
  <c r="CJ45" i="36"/>
  <c r="CK45" i="36"/>
  <c r="CL45" i="36"/>
  <c r="CM45" i="36"/>
  <c r="CN45" i="36"/>
  <c r="CO45" i="36"/>
  <c r="CP45" i="36"/>
  <c r="CQ45" i="36"/>
  <c r="CR45" i="36"/>
  <c r="CS45" i="36"/>
  <c r="CT45" i="36"/>
  <c r="CU45" i="36"/>
  <c r="CV45" i="36"/>
  <c r="L11" i="36"/>
  <c r="M11" i="36"/>
  <c r="N11" i="36"/>
  <c r="O11" i="36"/>
  <c r="P11" i="36"/>
  <c r="Q11" i="36"/>
  <c r="R11" i="36"/>
  <c r="S11" i="36"/>
  <c r="T11" i="36"/>
  <c r="U11" i="36"/>
  <c r="V11" i="36"/>
  <c r="W11" i="36"/>
  <c r="X11" i="36"/>
  <c r="Y11" i="36"/>
  <c r="Z11" i="36"/>
  <c r="AA11" i="36"/>
  <c r="AB11" i="36"/>
  <c r="AC11" i="36"/>
  <c r="AD11" i="36"/>
  <c r="AE11" i="36"/>
  <c r="AF11" i="36"/>
  <c r="AG11" i="36"/>
  <c r="AH11" i="36"/>
  <c r="AI11" i="36"/>
  <c r="AJ11" i="36"/>
  <c r="AK11" i="36"/>
  <c r="AL11" i="36"/>
  <c r="AM11" i="36"/>
  <c r="AN11" i="36"/>
  <c r="AO11" i="36"/>
  <c r="AP11" i="36"/>
  <c r="AQ11" i="36"/>
  <c r="AR11" i="36"/>
  <c r="AS11" i="36"/>
  <c r="AT11" i="36"/>
  <c r="AU11" i="36"/>
  <c r="AV11" i="36"/>
  <c r="AW11" i="36"/>
  <c r="AX11" i="36"/>
  <c r="AY11" i="36"/>
  <c r="AZ11" i="36"/>
  <c r="BA11" i="36"/>
  <c r="BB11" i="36"/>
  <c r="BC11" i="36"/>
  <c r="BD11" i="36"/>
  <c r="BE11" i="36"/>
  <c r="BF11" i="36"/>
  <c r="BG11" i="36"/>
  <c r="BH11" i="36"/>
  <c r="BI11" i="36"/>
  <c r="BJ11" i="36"/>
  <c r="BK11" i="36"/>
  <c r="BL11" i="36"/>
  <c r="BM11" i="36"/>
  <c r="BN11" i="36"/>
  <c r="BO11" i="36"/>
  <c r="BP11" i="36"/>
  <c r="BQ11" i="36"/>
  <c r="BR11" i="36"/>
  <c r="BS11" i="36"/>
  <c r="BT11" i="36"/>
  <c r="BU11" i="36"/>
  <c r="BV11" i="36"/>
  <c r="BW11" i="36"/>
  <c r="BX11" i="36"/>
  <c r="BY11" i="36"/>
  <c r="BZ11" i="36"/>
  <c r="CA11" i="36"/>
  <c r="CB11" i="36"/>
  <c r="CC11" i="36"/>
  <c r="CD11" i="36"/>
  <c r="CE11" i="36"/>
  <c r="CF11" i="36"/>
  <c r="CG11" i="36"/>
  <c r="CH11" i="36"/>
  <c r="CI11" i="36"/>
  <c r="CJ11" i="36"/>
  <c r="CK11" i="36"/>
  <c r="CL11" i="36"/>
  <c r="CM11" i="36"/>
  <c r="CN11" i="36"/>
  <c r="CO11" i="36"/>
  <c r="CP11" i="36"/>
  <c r="CQ11" i="36"/>
  <c r="CR11" i="36"/>
  <c r="CS11" i="36"/>
  <c r="CT11" i="36"/>
  <c r="CU11" i="36"/>
  <c r="CV11" i="36"/>
  <c r="L21" i="36"/>
  <c r="M21" i="36"/>
  <c r="N21" i="36"/>
  <c r="O21" i="36"/>
  <c r="P21" i="36"/>
  <c r="Q21" i="36"/>
  <c r="R21" i="36"/>
  <c r="S21" i="36"/>
  <c r="T21" i="36"/>
  <c r="U21" i="36"/>
  <c r="V21" i="36"/>
  <c r="W21" i="36"/>
  <c r="X21" i="36"/>
  <c r="Y21" i="36"/>
  <c r="Z21" i="36"/>
  <c r="AA21" i="36"/>
  <c r="AB21" i="36"/>
  <c r="AC21" i="36"/>
  <c r="AD21" i="36"/>
  <c r="AE21" i="36"/>
  <c r="AF21" i="36"/>
  <c r="AG21" i="36"/>
  <c r="AH21" i="36"/>
  <c r="AI21" i="36"/>
  <c r="AJ21" i="36"/>
  <c r="AK21" i="36"/>
  <c r="AL21" i="36"/>
  <c r="AM21" i="36"/>
  <c r="AN21" i="36"/>
  <c r="AO21" i="36"/>
  <c r="AP21" i="36"/>
  <c r="AQ21" i="36"/>
  <c r="AR21" i="36"/>
  <c r="AS21" i="36"/>
  <c r="AT21" i="36"/>
  <c r="AU21" i="36"/>
  <c r="AV21" i="36"/>
  <c r="AW21" i="36"/>
  <c r="AX21" i="36"/>
  <c r="AY21" i="36"/>
  <c r="AZ21" i="36"/>
  <c r="BA21" i="36"/>
  <c r="BB21" i="36"/>
  <c r="BC21" i="36"/>
  <c r="BD21" i="36"/>
  <c r="BE21" i="36"/>
  <c r="BF21" i="36"/>
  <c r="BG21" i="36"/>
  <c r="BH21" i="36"/>
  <c r="BI21" i="36"/>
  <c r="BJ21" i="36"/>
  <c r="BK21" i="36"/>
  <c r="BL21" i="36"/>
  <c r="BM21" i="36"/>
  <c r="BN21" i="36"/>
  <c r="BO21" i="36"/>
  <c r="BP21" i="36"/>
  <c r="BQ21" i="36"/>
  <c r="BR21" i="36"/>
  <c r="BS21" i="36"/>
  <c r="BT21" i="36"/>
  <c r="BU21" i="36"/>
  <c r="BV21" i="36"/>
  <c r="BW21" i="36"/>
  <c r="BX21" i="36"/>
  <c r="BY21" i="36"/>
  <c r="BZ21" i="36"/>
  <c r="CA21" i="36"/>
  <c r="CB21" i="36"/>
  <c r="CC21" i="36"/>
  <c r="CD21" i="36"/>
  <c r="CE21" i="36"/>
  <c r="CF21" i="36"/>
  <c r="CG21" i="36"/>
  <c r="CH21" i="36"/>
  <c r="CI21" i="36"/>
  <c r="CJ21" i="36"/>
  <c r="CK21" i="36"/>
  <c r="CL21" i="36"/>
  <c r="CM21" i="36"/>
  <c r="CN21" i="36"/>
  <c r="CO21" i="36"/>
  <c r="CP21" i="36"/>
  <c r="CQ21" i="36"/>
  <c r="CR21" i="36"/>
  <c r="CS21" i="36"/>
  <c r="CT21" i="36"/>
  <c r="CU21" i="36"/>
  <c r="CV21" i="36"/>
  <c r="L41" i="36"/>
  <c r="M41" i="36"/>
  <c r="N41" i="36"/>
  <c r="O41" i="36"/>
  <c r="P41" i="36"/>
  <c r="Q41" i="36"/>
  <c r="R41" i="36"/>
  <c r="S41" i="36"/>
  <c r="T41" i="36"/>
  <c r="U41" i="36"/>
  <c r="V41" i="36"/>
  <c r="W41" i="36"/>
  <c r="X41" i="36"/>
  <c r="Y41" i="36"/>
  <c r="Z41" i="36"/>
  <c r="AA41" i="36"/>
  <c r="AB41" i="36"/>
  <c r="AC41" i="36"/>
  <c r="AD41" i="36"/>
  <c r="AE41" i="36"/>
  <c r="AF41" i="36"/>
  <c r="AG41" i="36"/>
  <c r="AH41" i="36"/>
  <c r="AI41" i="36"/>
  <c r="AJ41" i="36"/>
  <c r="AK41" i="36"/>
  <c r="AL41" i="36"/>
  <c r="AM41" i="36"/>
  <c r="AN41" i="36"/>
  <c r="AO41" i="36"/>
  <c r="AP41" i="36"/>
  <c r="AQ41" i="36"/>
  <c r="AR41" i="36"/>
  <c r="AS41" i="36"/>
  <c r="AT41" i="36"/>
  <c r="AU41" i="36"/>
  <c r="AV41" i="36"/>
  <c r="AW41" i="36"/>
  <c r="AX41" i="36"/>
  <c r="AY41" i="36"/>
  <c r="AZ41" i="36"/>
  <c r="BA41" i="36"/>
  <c r="BB41" i="36"/>
  <c r="BC41" i="36"/>
  <c r="BD41" i="36"/>
  <c r="BE41" i="36"/>
  <c r="BF41" i="36"/>
  <c r="BG41" i="36"/>
  <c r="BH41" i="36"/>
  <c r="BI41" i="36"/>
  <c r="BJ41" i="36"/>
  <c r="BK41" i="36"/>
  <c r="BL41" i="36"/>
  <c r="BM41" i="36"/>
  <c r="BN41" i="36"/>
  <c r="BO41" i="36"/>
  <c r="BP41" i="36"/>
  <c r="BQ41" i="36"/>
  <c r="BR41" i="36"/>
  <c r="BS41" i="36"/>
  <c r="BT41" i="36"/>
  <c r="BU41" i="36"/>
  <c r="BV41" i="36"/>
  <c r="BW41" i="36"/>
  <c r="BX41" i="36"/>
  <c r="BY41" i="36"/>
  <c r="BZ41" i="36"/>
  <c r="CA41" i="36"/>
  <c r="CB41" i="36"/>
  <c r="CC41" i="36"/>
  <c r="CD41" i="36"/>
  <c r="CE41" i="36"/>
  <c r="CF41" i="36"/>
  <c r="CG41" i="36"/>
  <c r="CH41" i="36"/>
  <c r="CI41" i="36"/>
  <c r="CJ41" i="36"/>
  <c r="CK41" i="36"/>
  <c r="CL41" i="36"/>
  <c r="CM41" i="36"/>
  <c r="CN41" i="36"/>
  <c r="CO41" i="36"/>
  <c r="CP41" i="36"/>
  <c r="CQ41" i="36"/>
  <c r="CR41" i="36"/>
  <c r="CS41" i="36"/>
  <c r="CT41" i="36"/>
  <c r="CU41" i="36"/>
  <c r="CV41" i="36"/>
  <c r="L50" i="36"/>
  <c r="M50" i="36"/>
  <c r="N50" i="36"/>
  <c r="O50" i="36"/>
  <c r="P50" i="36"/>
  <c r="Q50" i="36"/>
  <c r="R50" i="36"/>
  <c r="S50" i="36"/>
  <c r="T50" i="36"/>
  <c r="U50" i="36"/>
  <c r="V50" i="36"/>
  <c r="W50" i="36"/>
  <c r="X50" i="36"/>
  <c r="Y50" i="36"/>
  <c r="Z50" i="36"/>
  <c r="AA50" i="36"/>
  <c r="AB50" i="36"/>
  <c r="AC50" i="36"/>
  <c r="AD50" i="36"/>
  <c r="AE50" i="36"/>
  <c r="AF50" i="36"/>
  <c r="AG50" i="36"/>
  <c r="AH50" i="36"/>
  <c r="AI50" i="36"/>
  <c r="AJ50" i="36"/>
  <c r="AK50" i="36"/>
  <c r="AL50" i="36"/>
  <c r="AM50" i="36"/>
  <c r="AN50" i="36"/>
  <c r="AO50" i="36"/>
  <c r="AP50" i="36"/>
  <c r="AQ50" i="36"/>
  <c r="AR50" i="36"/>
  <c r="AS50" i="36"/>
  <c r="AT50" i="36"/>
  <c r="AU50" i="36"/>
  <c r="AV50" i="36"/>
  <c r="AW50" i="36"/>
  <c r="AX50" i="36"/>
  <c r="AY50" i="36"/>
  <c r="AZ50" i="36"/>
  <c r="BA50" i="36"/>
  <c r="BB50" i="36"/>
  <c r="BC50" i="36"/>
  <c r="BD50" i="36"/>
  <c r="BE50" i="36"/>
  <c r="BF50" i="36"/>
  <c r="BG50" i="36"/>
  <c r="BH50" i="36"/>
  <c r="BI50" i="36"/>
  <c r="BJ50" i="36"/>
  <c r="BK50" i="36"/>
  <c r="BL50" i="36"/>
  <c r="BM50" i="36"/>
  <c r="BN50" i="36"/>
  <c r="BO50" i="36"/>
  <c r="BP50" i="36"/>
  <c r="BQ50" i="36"/>
  <c r="BR50" i="36"/>
  <c r="BS50" i="36"/>
  <c r="BT50" i="36"/>
  <c r="BU50" i="36"/>
  <c r="BV50" i="36"/>
  <c r="BW50" i="36"/>
  <c r="BX50" i="36"/>
  <c r="BY50" i="36"/>
  <c r="BZ50" i="36"/>
  <c r="CA50" i="36"/>
  <c r="CB50" i="36"/>
  <c r="CC50" i="36"/>
  <c r="CD50" i="36"/>
  <c r="CE50" i="36"/>
  <c r="CF50" i="36"/>
  <c r="CG50" i="36"/>
  <c r="CH50" i="36"/>
  <c r="CI50" i="36"/>
  <c r="CJ50" i="36"/>
  <c r="CK50" i="36"/>
  <c r="CL50" i="36"/>
  <c r="CM50" i="36"/>
  <c r="CN50" i="36"/>
  <c r="CO50" i="36"/>
  <c r="CP50" i="36"/>
  <c r="CQ50" i="36"/>
  <c r="CR50" i="36"/>
  <c r="CS50" i="36"/>
  <c r="CT50" i="36"/>
  <c r="CU50" i="36"/>
  <c r="CV50" i="36"/>
  <c r="L29" i="36"/>
  <c r="M29" i="36"/>
  <c r="N29" i="36"/>
  <c r="O29" i="36"/>
  <c r="P29" i="36"/>
  <c r="Q29" i="36"/>
  <c r="R29" i="36"/>
  <c r="S29" i="36"/>
  <c r="T29" i="36"/>
  <c r="U29" i="36"/>
  <c r="V29" i="36"/>
  <c r="W29" i="36"/>
  <c r="X29" i="36"/>
  <c r="Y29" i="36"/>
  <c r="Z29" i="36"/>
  <c r="AA29" i="36"/>
  <c r="AB29" i="36"/>
  <c r="AC29" i="36"/>
  <c r="AD29" i="36"/>
  <c r="AE29" i="36"/>
  <c r="AF29" i="36"/>
  <c r="AG29" i="36"/>
  <c r="AH29" i="36"/>
  <c r="AI29" i="36"/>
  <c r="AJ29" i="36"/>
  <c r="AK29" i="36"/>
  <c r="AL29" i="36"/>
  <c r="AM29" i="36"/>
  <c r="AN29" i="36"/>
  <c r="AO29" i="36"/>
  <c r="AP29" i="36"/>
  <c r="AQ29" i="36"/>
  <c r="AR29" i="36"/>
  <c r="AS29" i="36"/>
  <c r="AT29" i="36"/>
  <c r="AU29" i="36"/>
  <c r="AV29" i="36"/>
  <c r="AW29" i="36"/>
  <c r="AX29" i="36"/>
  <c r="AY29" i="36"/>
  <c r="AZ29" i="36"/>
  <c r="BA29" i="36"/>
  <c r="BB29" i="36"/>
  <c r="BC29" i="36"/>
  <c r="BD29" i="36"/>
  <c r="BE29" i="36"/>
  <c r="BF29" i="36"/>
  <c r="BG29" i="36"/>
  <c r="BH29" i="36"/>
  <c r="BI29" i="36"/>
  <c r="BJ29" i="36"/>
  <c r="BK29" i="36"/>
  <c r="BL29" i="36"/>
  <c r="BM29" i="36"/>
  <c r="BN29" i="36"/>
  <c r="BO29" i="36"/>
  <c r="BP29" i="36"/>
  <c r="BQ29" i="36"/>
  <c r="BR29" i="36"/>
  <c r="BS29" i="36"/>
  <c r="BT29" i="36"/>
  <c r="BU29" i="36"/>
  <c r="BV29" i="36"/>
  <c r="BW29" i="36"/>
  <c r="BX29" i="36"/>
  <c r="BY29" i="36"/>
  <c r="BZ29" i="36"/>
  <c r="CA29" i="36"/>
  <c r="CB29" i="36"/>
  <c r="CC29" i="36"/>
  <c r="CD29" i="36"/>
  <c r="CE29" i="36"/>
  <c r="CF29" i="36"/>
  <c r="CG29" i="36"/>
  <c r="CH29" i="36"/>
  <c r="CI29" i="36"/>
  <c r="CJ29" i="36"/>
  <c r="CK29" i="36"/>
  <c r="CL29" i="36"/>
  <c r="CM29" i="36"/>
  <c r="CN29" i="36"/>
  <c r="CO29" i="36"/>
  <c r="CP29" i="36"/>
  <c r="CQ29" i="36"/>
  <c r="CR29" i="36"/>
  <c r="CS29" i="36"/>
  <c r="CT29" i="36"/>
  <c r="CU29" i="36"/>
  <c r="CV29" i="36"/>
  <c r="L51" i="36"/>
  <c r="M51" i="36"/>
  <c r="N51" i="36"/>
  <c r="O51" i="36"/>
  <c r="P51" i="36"/>
  <c r="Q51" i="36"/>
  <c r="R51" i="36"/>
  <c r="S51" i="36"/>
  <c r="T51" i="36"/>
  <c r="U51" i="36"/>
  <c r="V51" i="36"/>
  <c r="W51" i="36"/>
  <c r="X51" i="36"/>
  <c r="Y51" i="36"/>
  <c r="Z51" i="36"/>
  <c r="AA51" i="36"/>
  <c r="AB51" i="36"/>
  <c r="AC51" i="36"/>
  <c r="AD51" i="36"/>
  <c r="AE51" i="36"/>
  <c r="AF51" i="36"/>
  <c r="AG51" i="36"/>
  <c r="AH51" i="36"/>
  <c r="AI51" i="36"/>
  <c r="AJ51" i="36"/>
  <c r="AK51" i="36"/>
  <c r="AL51" i="36"/>
  <c r="AM51" i="36"/>
  <c r="AN51" i="36"/>
  <c r="AO51" i="36"/>
  <c r="AP51" i="36"/>
  <c r="AQ51" i="36"/>
  <c r="AR51" i="36"/>
  <c r="AS51" i="36"/>
  <c r="AT51" i="36"/>
  <c r="AU51" i="36"/>
  <c r="AV51" i="36"/>
  <c r="AW51" i="36"/>
  <c r="AX51" i="36"/>
  <c r="AY51" i="36"/>
  <c r="AZ51" i="36"/>
  <c r="BA51" i="36"/>
  <c r="BB51" i="36"/>
  <c r="BC51" i="36"/>
  <c r="BD51" i="36"/>
  <c r="BE51" i="36"/>
  <c r="BF51" i="36"/>
  <c r="BG51" i="36"/>
  <c r="BH51" i="36"/>
  <c r="BI51" i="36"/>
  <c r="BJ51" i="36"/>
  <c r="BK51" i="36"/>
  <c r="BL51" i="36"/>
  <c r="BM51" i="36"/>
  <c r="BN51" i="36"/>
  <c r="BO51" i="36"/>
  <c r="BP51" i="36"/>
  <c r="BQ51" i="36"/>
  <c r="BR51" i="36"/>
  <c r="BS51" i="36"/>
  <c r="BT51" i="36"/>
  <c r="BU51" i="36"/>
  <c r="BV51" i="36"/>
  <c r="BW51" i="36"/>
  <c r="BX51" i="36"/>
  <c r="BY51" i="36"/>
  <c r="BZ51" i="36"/>
  <c r="CA51" i="36"/>
  <c r="CB51" i="36"/>
  <c r="CC51" i="36"/>
  <c r="CD51" i="36"/>
  <c r="CE51" i="36"/>
  <c r="CF51" i="36"/>
  <c r="CG51" i="36"/>
  <c r="CH51" i="36"/>
  <c r="CI51" i="36"/>
  <c r="CJ51" i="36"/>
  <c r="CK51" i="36"/>
  <c r="CL51" i="36"/>
  <c r="CM51" i="36"/>
  <c r="CN51" i="36"/>
  <c r="CO51" i="36"/>
  <c r="CP51" i="36"/>
  <c r="CQ51" i="36"/>
  <c r="CR51" i="36"/>
  <c r="CS51" i="36"/>
  <c r="CT51" i="36"/>
  <c r="CU51" i="36"/>
  <c r="CV51" i="36"/>
  <c r="L5" i="36"/>
  <c r="M5" i="36"/>
  <c r="N5" i="36"/>
  <c r="O5" i="36"/>
  <c r="P5" i="36"/>
  <c r="Q5" i="36"/>
  <c r="R5" i="36"/>
  <c r="S5" i="36"/>
  <c r="T5" i="36"/>
  <c r="U5" i="36"/>
  <c r="V5" i="36"/>
  <c r="W5" i="36"/>
  <c r="X5" i="36"/>
  <c r="Y5" i="36"/>
  <c r="Z5" i="36"/>
  <c r="AA5" i="36"/>
  <c r="AB5" i="36"/>
  <c r="AC5" i="36"/>
  <c r="AD5" i="36"/>
  <c r="AE5" i="36"/>
  <c r="AF5" i="36"/>
  <c r="AG5" i="36"/>
  <c r="AH5" i="36"/>
  <c r="AI5" i="36"/>
  <c r="AJ5" i="36"/>
  <c r="AK5" i="36"/>
  <c r="AL5" i="36"/>
  <c r="AM5" i="36"/>
  <c r="AN5" i="36"/>
  <c r="AO5" i="36"/>
  <c r="AP5" i="36"/>
  <c r="AQ5" i="36"/>
  <c r="AR5" i="36"/>
  <c r="AS5" i="36"/>
  <c r="AT5" i="36"/>
  <c r="AU5" i="36"/>
  <c r="AV5" i="36"/>
  <c r="AW5" i="36"/>
  <c r="AX5" i="36"/>
  <c r="AY5" i="36"/>
  <c r="AZ5" i="36"/>
  <c r="BA5" i="36"/>
  <c r="BB5" i="36"/>
  <c r="BC5" i="36"/>
  <c r="BD5" i="36"/>
  <c r="BE5" i="36"/>
  <c r="BF5" i="36"/>
  <c r="BG5" i="36"/>
  <c r="BH5" i="36"/>
  <c r="BI5" i="36"/>
  <c r="BJ5" i="36"/>
  <c r="BK5" i="36"/>
  <c r="BL5" i="36"/>
  <c r="BM5" i="36"/>
  <c r="BN5" i="36"/>
  <c r="BO5" i="36"/>
  <c r="BP5" i="36"/>
  <c r="BQ5" i="36"/>
  <c r="BR5" i="36"/>
  <c r="BS5" i="36"/>
  <c r="BT5" i="36"/>
  <c r="BU5" i="36"/>
  <c r="BV5" i="36"/>
  <c r="BW5" i="36"/>
  <c r="BX5" i="36"/>
  <c r="BY5" i="36"/>
  <c r="BZ5" i="36"/>
  <c r="CA5" i="36"/>
  <c r="CB5" i="36"/>
  <c r="CC5" i="36"/>
  <c r="CD5" i="36"/>
  <c r="CE5" i="36"/>
  <c r="CF5" i="36"/>
  <c r="CG5" i="36"/>
  <c r="CH5" i="36"/>
  <c r="CI5" i="36"/>
  <c r="CJ5" i="36"/>
  <c r="CK5" i="36"/>
  <c r="CL5" i="36"/>
  <c r="CM5" i="36"/>
  <c r="CN5" i="36"/>
  <c r="CO5" i="36"/>
  <c r="CP5" i="36"/>
  <c r="CQ5" i="36"/>
  <c r="CR5" i="36"/>
  <c r="CS5" i="36"/>
  <c r="CT5" i="36"/>
  <c r="CU5" i="36"/>
  <c r="CV5" i="36"/>
  <c r="L24" i="36"/>
  <c r="M24" i="36"/>
  <c r="N24" i="36"/>
  <c r="O24" i="36"/>
  <c r="P24" i="36"/>
  <c r="Q24" i="36"/>
  <c r="R24" i="36"/>
  <c r="S24" i="36"/>
  <c r="T24" i="36"/>
  <c r="U24" i="36"/>
  <c r="V24" i="36"/>
  <c r="W24" i="36"/>
  <c r="X24" i="36"/>
  <c r="Y24" i="36"/>
  <c r="Z24" i="36"/>
  <c r="AA24" i="36"/>
  <c r="AB24" i="36"/>
  <c r="AC24" i="36"/>
  <c r="AD24" i="36"/>
  <c r="AE24" i="36"/>
  <c r="AF24" i="36"/>
  <c r="AG24" i="36"/>
  <c r="AH24" i="36"/>
  <c r="AI24" i="36"/>
  <c r="AJ24" i="36"/>
  <c r="AK24" i="36"/>
  <c r="AL24" i="36"/>
  <c r="AM24" i="36"/>
  <c r="AN24" i="36"/>
  <c r="AO24" i="36"/>
  <c r="AP24" i="36"/>
  <c r="AQ24" i="36"/>
  <c r="AR24" i="36"/>
  <c r="AS24" i="36"/>
  <c r="AT24" i="36"/>
  <c r="AU24" i="36"/>
  <c r="AV24" i="36"/>
  <c r="AW24" i="36"/>
  <c r="AX24" i="36"/>
  <c r="AY24" i="36"/>
  <c r="AZ24" i="36"/>
  <c r="BA24" i="36"/>
  <c r="BB24" i="36"/>
  <c r="BC24" i="36"/>
  <c r="BD24" i="36"/>
  <c r="BE24" i="36"/>
  <c r="BF24" i="36"/>
  <c r="BG24" i="36"/>
  <c r="BH24" i="36"/>
  <c r="BI24" i="36"/>
  <c r="BJ24" i="36"/>
  <c r="BK24" i="36"/>
  <c r="BL24" i="36"/>
  <c r="BM24" i="36"/>
  <c r="BN24" i="36"/>
  <c r="BO24" i="36"/>
  <c r="BP24" i="36"/>
  <c r="BQ24" i="36"/>
  <c r="BR24" i="36"/>
  <c r="BS24" i="36"/>
  <c r="BT24" i="36"/>
  <c r="BU24" i="36"/>
  <c r="BV24" i="36"/>
  <c r="BW24" i="36"/>
  <c r="BX24" i="36"/>
  <c r="BY24" i="36"/>
  <c r="BZ24" i="36"/>
  <c r="CA24" i="36"/>
  <c r="CB24" i="36"/>
  <c r="CC24" i="36"/>
  <c r="CD24" i="36"/>
  <c r="CE24" i="36"/>
  <c r="CF24" i="36"/>
  <c r="CG24" i="36"/>
  <c r="CH24" i="36"/>
  <c r="CI24" i="36"/>
  <c r="CJ24" i="36"/>
  <c r="CK24" i="36"/>
  <c r="CL24" i="36"/>
  <c r="CM24" i="36"/>
  <c r="CN24" i="36"/>
  <c r="CO24" i="36"/>
  <c r="CP24" i="36"/>
  <c r="CQ24" i="36"/>
  <c r="CR24" i="36"/>
  <c r="CS24" i="36"/>
  <c r="CT24" i="36"/>
  <c r="CU24" i="36"/>
  <c r="CV24" i="36"/>
  <c r="L35" i="36"/>
  <c r="M35" i="36"/>
  <c r="N35" i="36"/>
  <c r="O35" i="36"/>
  <c r="P35" i="36"/>
  <c r="Q35" i="36"/>
  <c r="R35" i="36"/>
  <c r="S35" i="36"/>
  <c r="T35" i="36"/>
  <c r="U35" i="36"/>
  <c r="V35" i="36"/>
  <c r="W35" i="36"/>
  <c r="X35" i="36"/>
  <c r="Y35" i="36"/>
  <c r="Z35" i="36"/>
  <c r="AA35" i="36"/>
  <c r="AB35" i="36"/>
  <c r="AC35" i="36"/>
  <c r="AD35" i="36"/>
  <c r="AE35" i="36"/>
  <c r="AF35" i="36"/>
  <c r="AG35" i="36"/>
  <c r="AH35" i="36"/>
  <c r="AI35" i="36"/>
  <c r="AJ35" i="36"/>
  <c r="AK35" i="36"/>
  <c r="AL35" i="36"/>
  <c r="AM35" i="36"/>
  <c r="AN35" i="36"/>
  <c r="AO35" i="36"/>
  <c r="AP35" i="36"/>
  <c r="AQ35" i="36"/>
  <c r="AR35" i="36"/>
  <c r="AS35" i="36"/>
  <c r="AT35" i="36"/>
  <c r="AU35" i="36"/>
  <c r="AV35" i="36"/>
  <c r="AW35" i="36"/>
  <c r="AX35" i="36"/>
  <c r="AY35" i="36"/>
  <c r="AZ35" i="36"/>
  <c r="BA35" i="36"/>
  <c r="BB35" i="36"/>
  <c r="BC35" i="36"/>
  <c r="BD35" i="36"/>
  <c r="BE35" i="36"/>
  <c r="BF35" i="36"/>
  <c r="BG35" i="36"/>
  <c r="BH35" i="36"/>
  <c r="BI35" i="36"/>
  <c r="BJ35" i="36"/>
  <c r="BK35" i="36"/>
  <c r="BL35" i="36"/>
  <c r="BM35" i="36"/>
  <c r="BN35" i="36"/>
  <c r="BO35" i="36"/>
  <c r="BP35" i="36"/>
  <c r="BQ35" i="36"/>
  <c r="BR35" i="36"/>
  <c r="BS35" i="36"/>
  <c r="BT35" i="36"/>
  <c r="BU35" i="36"/>
  <c r="BV35" i="36"/>
  <c r="BW35" i="36"/>
  <c r="BX35" i="36"/>
  <c r="BY35" i="36"/>
  <c r="BZ35" i="36"/>
  <c r="CA35" i="36"/>
  <c r="CB35" i="36"/>
  <c r="CC35" i="36"/>
  <c r="CD35" i="36"/>
  <c r="CE35" i="36"/>
  <c r="CF35" i="36"/>
  <c r="CG35" i="36"/>
  <c r="CH35" i="36"/>
  <c r="CI35" i="36"/>
  <c r="CJ35" i="36"/>
  <c r="CK35" i="36"/>
  <c r="CL35" i="36"/>
  <c r="CM35" i="36"/>
  <c r="CN35" i="36"/>
  <c r="CO35" i="36"/>
  <c r="CP35" i="36"/>
  <c r="CQ35" i="36"/>
  <c r="CR35" i="36"/>
  <c r="CS35" i="36"/>
  <c r="CT35" i="36"/>
  <c r="CU35" i="36"/>
  <c r="CV35" i="36"/>
  <c r="L55" i="36"/>
  <c r="M55" i="36"/>
  <c r="N55" i="36"/>
  <c r="O55" i="36"/>
  <c r="P55" i="36"/>
  <c r="Q55" i="36"/>
  <c r="R55" i="36"/>
  <c r="S55" i="36"/>
  <c r="T55" i="36"/>
  <c r="U55" i="36"/>
  <c r="V55" i="36"/>
  <c r="W55" i="36"/>
  <c r="X55" i="36"/>
  <c r="Y55" i="36"/>
  <c r="Z55" i="36"/>
  <c r="AA55" i="36"/>
  <c r="AB55" i="36"/>
  <c r="AC55" i="36"/>
  <c r="AD55" i="36"/>
  <c r="AE55" i="36"/>
  <c r="AF55" i="36"/>
  <c r="AG55" i="36"/>
  <c r="AH55" i="36"/>
  <c r="AI55" i="36"/>
  <c r="AJ55" i="36"/>
  <c r="AK55" i="36"/>
  <c r="AL55" i="36"/>
  <c r="AM55" i="36"/>
  <c r="AN55" i="36"/>
  <c r="AO55" i="36"/>
  <c r="AP55" i="36"/>
  <c r="AQ55" i="36"/>
  <c r="AR55" i="36"/>
  <c r="AS55" i="36"/>
  <c r="AT55" i="36"/>
  <c r="AU55" i="36"/>
  <c r="AV55" i="36"/>
  <c r="AW55" i="36"/>
  <c r="AX55" i="36"/>
  <c r="AY55" i="36"/>
  <c r="AZ55" i="36"/>
  <c r="BA55" i="36"/>
  <c r="BB55" i="36"/>
  <c r="BC55" i="36"/>
  <c r="BD55" i="36"/>
  <c r="BE55" i="36"/>
  <c r="BF55" i="36"/>
  <c r="BG55" i="36"/>
  <c r="BH55" i="36"/>
  <c r="BI55" i="36"/>
  <c r="BJ55" i="36"/>
  <c r="BK55" i="36"/>
  <c r="BL55" i="36"/>
  <c r="BM55" i="36"/>
  <c r="BN55" i="36"/>
  <c r="BO55" i="36"/>
  <c r="BP55" i="36"/>
  <c r="BQ55" i="36"/>
  <c r="BR55" i="36"/>
  <c r="BS55" i="36"/>
  <c r="BT55" i="36"/>
  <c r="BU55" i="36"/>
  <c r="BV55" i="36"/>
  <c r="BW55" i="36"/>
  <c r="BX55" i="36"/>
  <c r="BY55" i="36"/>
  <c r="BZ55" i="36"/>
  <c r="CA55" i="36"/>
  <c r="CB55" i="36"/>
  <c r="CC55" i="36"/>
  <c r="CD55" i="36"/>
  <c r="CE55" i="36"/>
  <c r="CF55" i="36"/>
  <c r="CG55" i="36"/>
  <c r="CH55" i="36"/>
  <c r="CI55" i="36"/>
  <c r="CJ55" i="36"/>
  <c r="CK55" i="36"/>
  <c r="CL55" i="36"/>
  <c r="CM55" i="36"/>
  <c r="CN55" i="36"/>
  <c r="CO55" i="36"/>
  <c r="CP55" i="36"/>
  <c r="CQ55" i="36"/>
  <c r="CR55" i="36"/>
  <c r="CS55" i="36"/>
  <c r="CT55" i="36"/>
  <c r="CU55" i="36"/>
  <c r="CV55" i="36"/>
  <c r="L47" i="36"/>
  <c r="M47" i="36"/>
  <c r="N47" i="36"/>
  <c r="O47" i="36"/>
  <c r="P47" i="36"/>
  <c r="Q47" i="36"/>
  <c r="R47" i="36"/>
  <c r="S47" i="36"/>
  <c r="T47" i="36"/>
  <c r="U47" i="36"/>
  <c r="V47" i="36"/>
  <c r="W47" i="36"/>
  <c r="X47" i="36"/>
  <c r="Y47" i="36"/>
  <c r="Z47" i="36"/>
  <c r="AA47" i="36"/>
  <c r="AB47" i="36"/>
  <c r="AC47" i="36"/>
  <c r="AD47" i="36"/>
  <c r="AE47" i="36"/>
  <c r="AF47" i="36"/>
  <c r="AG47" i="36"/>
  <c r="AH47" i="36"/>
  <c r="AI47" i="36"/>
  <c r="AJ47" i="36"/>
  <c r="AK47" i="36"/>
  <c r="AL47" i="36"/>
  <c r="AM47" i="36"/>
  <c r="AN47" i="36"/>
  <c r="AO47" i="36"/>
  <c r="AP47" i="36"/>
  <c r="AQ47" i="36"/>
  <c r="AR47" i="36"/>
  <c r="AS47" i="36"/>
  <c r="AT47" i="36"/>
  <c r="AU47" i="36"/>
  <c r="AV47" i="36"/>
  <c r="AW47" i="36"/>
  <c r="AX47" i="36"/>
  <c r="AY47" i="36"/>
  <c r="AZ47" i="36"/>
  <c r="BA47" i="36"/>
  <c r="BB47" i="36"/>
  <c r="BC47" i="36"/>
  <c r="BD47" i="36"/>
  <c r="BE47" i="36"/>
  <c r="BF47" i="36"/>
  <c r="BG47" i="36"/>
  <c r="BH47" i="36"/>
  <c r="BI47" i="36"/>
  <c r="BJ47" i="36"/>
  <c r="BK47" i="36"/>
  <c r="BL47" i="36"/>
  <c r="BM47" i="36"/>
  <c r="BN47" i="36"/>
  <c r="BO47" i="36"/>
  <c r="BP47" i="36"/>
  <c r="BQ47" i="36"/>
  <c r="BR47" i="36"/>
  <c r="BS47" i="36"/>
  <c r="BT47" i="36"/>
  <c r="BU47" i="36"/>
  <c r="BV47" i="36"/>
  <c r="BW47" i="36"/>
  <c r="BX47" i="36"/>
  <c r="BY47" i="36"/>
  <c r="BZ47" i="36"/>
  <c r="CA47" i="36"/>
  <c r="CB47" i="36"/>
  <c r="CC47" i="36"/>
  <c r="CD47" i="36"/>
  <c r="CE47" i="36"/>
  <c r="CF47" i="36"/>
  <c r="CG47" i="36"/>
  <c r="CH47" i="36"/>
  <c r="CI47" i="36"/>
  <c r="CJ47" i="36"/>
  <c r="CK47" i="36"/>
  <c r="CL47" i="36"/>
  <c r="CM47" i="36"/>
  <c r="CN47" i="36"/>
  <c r="CO47" i="36"/>
  <c r="CP47" i="36"/>
  <c r="CQ47" i="36"/>
  <c r="CR47" i="36"/>
  <c r="CS47" i="36"/>
  <c r="CT47" i="36"/>
  <c r="CU47" i="36"/>
  <c r="CV47" i="36"/>
  <c r="L46" i="36"/>
  <c r="M46" i="36"/>
  <c r="N46" i="36"/>
  <c r="O46" i="36"/>
  <c r="P46" i="36"/>
  <c r="Q46" i="36"/>
  <c r="R46" i="36"/>
  <c r="S46" i="36"/>
  <c r="T46" i="36"/>
  <c r="U46" i="36"/>
  <c r="V46" i="36"/>
  <c r="W46" i="36"/>
  <c r="X46" i="36"/>
  <c r="Y46" i="36"/>
  <c r="Z46" i="36"/>
  <c r="AA46" i="36"/>
  <c r="AB46" i="36"/>
  <c r="AC46" i="36"/>
  <c r="AD46" i="36"/>
  <c r="AE46" i="36"/>
  <c r="AF46" i="36"/>
  <c r="AG46" i="36"/>
  <c r="AH46" i="36"/>
  <c r="AI46" i="36"/>
  <c r="AJ46" i="36"/>
  <c r="AK46" i="36"/>
  <c r="AL46" i="36"/>
  <c r="AM46" i="36"/>
  <c r="AN46" i="36"/>
  <c r="AO46" i="36"/>
  <c r="AP46" i="36"/>
  <c r="AQ46" i="36"/>
  <c r="AR46" i="36"/>
  <c r="AS46" i="36"/>
  <c r="AT46" i="36"/>
  <c r="AU46" i="36"/>
  <c r="AV46" i="36"/>
  <c r="AW46" i="36"/>
  <c r="AX46" i="36"/>
  <c r="AY46" i="36"/>
  <c r="AZ46" i="36"/>
  <c r="BA46" i="36"/>
  <c r="BB46" i="36"/>
  <c r="BC46" i="36"/>
  <c r="BD46" i="36"/>
  <c r="BE46" i="36"/>
  <c r="BF46" i="36"/>
  <c r="BG46" i="36"/>
  <c r="BH46" i="36"/>
  <c r="BI46" i="36"/>
  <c r="BJ46" i="36"/>
  <c r="BK46" i="36"/>
  <c r="BL46" i="36"/>
  <c r="BM46" i="36"/>
  <c r="BN46" i="36"/>
  <c r="BO46" i="36"/>
  <c r="BP46" i="36"/>
  <c r="BQ46" i="36"/>
  <c r="BR46" i="36"/>
  <c r="BS46" i="36"/>
  <c r="BT46" i="36"/>
  <c r="BU46" i="36"/>
  <c r="BV46" i="36"/>
  <c r="BW46" i="36"/>
  <c r="BX46" i="36"/>
  <c r="BY46" i="36"/>
  <c r="BZ46" i="36"/>
  <c r="CA46" i="36"/>
  <c r="CB46" i="36"/>
  <c r="CC46" i="36"/>
  <c r="CD46" i="36"/>
  <c r="CE46" i="36"/>
  <c r="CF46" i="36"/>
  <c r="CG46" i="36"/>
  <c r="CH46" i="36"/>
  <c r="CI46" i="36"/>
  <c r="CJ46" i="36"/>
  <c r="CK46" i="36"/>
  <c r="CL46" i="36"/>
  <c r="CM46" i="36"/>
  <c r="CN46" i="36"/>
  <c r="CO46" i="36"/>
  <c r="CP46" i="36"/>
  <c r="CQ46" i="36"/>
  <c r="CR46" i="36"/>
  <c r="CS46" i="36"/>
  <c r="CT46" i="36"/>
  <c r="CU46" i="36"/>
  <c r="CV46" i="36"/>
  <c r="L27" i="36"/>
  <c r="M27" i="36"/>
  <c r="N27" i="36"/>
  <c r="O27" i="36"/>
  <c r="P27" i="36"/>
  <c r="Q27" i="36"/>
  <c r="R27" i="36"/>
  <c r="S27" i="36"/>
  <c r="T27" i="36"/>
  <c r="U27" i="36"/>
  <c r="V27" i="36"/>
  <c r="W27" i="36"/>
  <c r="X27" i="36"/>
  <c r="Y27" i="36"/>
  <c r="Z27" i="36"/>
  <c r="AA27" i="36"/>
  <c r="AB27" i="36"/>
  <c r="AC27" i="36"/>
  <c r="AD27" i="36"/>
  <c r="AE27" i="36"/>
  <c r="AF27" i="36"/>
  <c r="AG27" i="36"/>
  <c r="AH27" i="36"/>
  <c r="AI27" i="36"/>
  <c r="AJ27" i="36"/>
  <c r="AK27" i="36"/>
  <c r="AL27" i="36"/>
  <c r="AM27" i="36"/>
  <c r="AN27" i="36"/>
  <c r="AO27" i="36"/>
  <c r="AP27" i="36"/>
  <c r="AQ27" i="36"/>
  <c r="AR27" i="36"/>
  <c r="AS27" i="36"/>
  <c r="AT27" i="36"/>
  <c r="AU27" i="36"/>
  <c r="AV27" i="36"/>
  <c r="AW27" i="36"/>
  <c r="AX27" i="36"/>
  <c r="AY27" i="36"/>
  <c r="AZ27" i="36"/>
  <c r="BA27" i="36"/>
  <c r="BB27" i="36"/>
  <c r="BC27" i="36"/>
  <c r="BD27" i="36"/>
  <c r="BE27" i="36"/>
  <c r="BF27" i="36"/>
  <c r="BG27" i="36"/>
  <c r="BH27" i="36"/>
  <c r="BI27" i="36"/>
  <c r="BJ27" i="36"/>
  <c r="BK27" i="36"/>
  <c r="BL27" i="36"/>
  <c r="BM27" i="36"/>
  <c r="BN27" i="36"/>
  <c r="BO27" i="36"/>
  <c r="BP27" i="36"/>
  <c r="BQ27" i="36"/>
  <c r="BR27" i="36"/>
  <c r="BS27" i="36"/>
  <c r="BT27" i="36"/>
  <c r="BU27" i="36"/>
  <c r="BV27" i="36"/>
  <c r="BW27" i="36"/>
  <c r="BX27" i="36"/>
  <c r="BY27" i="36"/>
  <c r="BZ27" i="36"/>
  <c r="CA27" i="36"/>
  <c r="CB27" i="36"/>
  <c r="CC27" i="36"/>
  <c r="CD27" i="36"/>
  <c r="CE27" i="36"/>
  <c r="CF27" i="36"/>
  <c r="CG27" i="36"/>
  <c r="CH27" i="36"/>
  <c r="CI27" i="36"/>
  <c r="CJ27" i="36"/>
  <c r="CK27" i="36"/>
  <c r="CL27" i="36"/>
  <c r="CM27" i="36"/>
  <c r="CN27" i="36"/>
  <c r="CO27" i="36"/>
  <c r="CP27" i="36"/>
  <c r="CQ27" i="36"/>
  <c r="CR27" i="36"/>
  <c r="CS27" i="36"/>
  <c r="CT27" i="36"/>
  <c r="CU27" i="36"/>
  <c r="CV27" i="36"/>
  <c r="L43" i="36"/>
  <c r="M43" i="36"/>
  <c r="N43" i="36"/>
  <c r="O43" i="36"/>
  <c r="P43" i="36"/>
  <c r="Q43" i="36"/>
  <c r="R43" i="36"/>
  <c r="S43" i="36"/>
  <c r="T43" i="36"/>
  <c r="U43" i="36"/>
  <c r="V43" i="36"/>
  <c r="W43" i="36"/>
  <c r="X43" i="36"/>
  <c r="Y43" i="36"/>
  <c r="Z43" i="36"/>
  <c r="AA43" i="36"/>
  <c r="AB43" i="36"/>
  <c r="AC43" i="36"/>
  <c r="AD43" i="36"/>
  <c r="AE43" i="36"/>
  <c r="AF43" i="36"/>
  <c r="AG43" i="36"/>
  <c r="AH43" i="36"/>
  <c r="AI43" i="36"/>
  <c r="AJ43" i="36"/>
  <c r="AK43" i="36"/>
  <c r="AL43" i="36"/>
  <c r="AM43" i="36"/>
  <c r="AN43" i="36"/>
  <c r="AO43" i="36"/>
  <c r="AP43" i="36"/>
  <c r="AQ43" i="36"/>
  <c r="AR43" i="36"/>
  <c r="AS43" i="36"/>
  <c r="AT43" i="36"/>
  <c r="AU43" i="36"/>
  <c r="AV43" i="36"/>
  <c r="AW43" i="36"/>
  <c r="AX43" i="36"/>
  <c r="AY43" i="36"/>
  <c r="AZ43" i="36"/>
  <c r="BA43" i="36"/>
  <c r="BB43" i="36"/>
  <c r="BC43" i="36"/>
  <c r="BD43" i="36"/>
  <c r="BE43" i="36"/>
  <c r="BF43" i="36"/>
  <c r="BG43" i="36"/>
  <c r="BH43" i="36"/>
  <c r="BI43" i="36"/>
  <c r="BJ43" i="36"/>
  <c r="BK43" i="36"/>
  <c r="BL43" i="36"/>
  <c r="BM43" i="36"/>
  <c r="BN43" i="36"/>
  <c r="BO43" i="36"/>
  <c r="BP43" i="36"/>
  <c r="BQ43" i="36"/>
  <c r="BR43" i="36"/>
  <c r="BS43" i="36"/>
  <c r="BT43" i="36"/>
  <c r="BU43" i="36"/>
  <c r="BV43" i="36"/>
  <c r="BW43" i="36"/>
  <c r="BX43" i="36"/>
  <c r="BY43" i="36"/>
  <c r="BZ43" i="36"/>
  <c r="CA43" i="36"/>
  <c r="CB43" i="36"/>
  <c r="CC43" i="36"/>
  <c r="CD43" i="36"/>
  <c r="CE43" i="36"/>
  <c r="CF43" i="36"/>
  <c r="CG43" i="36"/>
  <c r="CH43" i="36"/>
  <c r="CI43" i="36"/>
  <c r="CJ43" i="36"/>
  <c r="CK43" i="36"/>
  <c r="CL43" i="36"/>
  <c r="CM43" i="36"/>
  <c r="CN43" i="36"/>
  <c r="CO43" i="36"/>
  <c r="CP43" i="36"/>
  <c r="CQ43" i="36"/>
  <c r="CR43" i="36"/>
  <c r="CS43" i="36"/>
  <c r="CT43" i="36"/>
  <c r="CU43" i="36"/>
  <c r="CV43" i="36"/>
  <c r="L42" i="36"/>
  <c r="M42" i="36"/>
  <c r="N42" i="36"/>
  <c r="O42" i="36"/>
  <c r="P42" i="36"/>
  <c r="Q42" i="36"/>
  <c r="R42" i="36"/>
  <c r="S42" i="36"/>
  <c r="T42" i="36"/>
  <c r="U42" i="36"/>
  <c r="V42" i="36"/>
  <c r="W42" i="36"/>
  <c r="X42" i="36"/>
  <c r="Y42" i="36"/>
  <c r="Z42" i="36"/>
  <c r="AA42" i="36"/>
  <c r="AB42" i="36"/>
  <c r="AC42" i="36"/>
  <c r="AD42" i="36"/>
  <c r="AE42" i="36"/>
  <c r="AF42" i="36"/>
  <c r="AG42" i="36"/>
  <c r="AH42" i="36"/>
  <c r="AI42" i="36"/>
  <c r="AJ42" i="36"/>
  <c r="AK42" i="36"/>
  <c r="AL42" i="36"/>
  <c r="AM42" i="36"/>
  <c r="AN42" i="36"/>
  <c r="AO42" i="36"/>
  <c r="AP42" i="36"/>
  <c r="AQ42" i="36"/>
  <c r="AR42" i="36"/>
  <c r="AS42" i="36"/>
  <c r="AT42" i="36"/>
  <c r="AU42" i="36"/>
  <c r="AV42" i="36"/>
  <c r="AW42" i="36"/>
  <c r="AX42" i="36"/>
  <c r="AY42" i="36"/>
  <c r="AZ42" i="36"/>
  <c r="BA42" i="36"/>
  <c r="BB42" i="36"/>
  <c r="BC42" i="36"/>
  <c r="BD42" i="36"/>
  <c r="BE42" i="36"/>
  <c r="BF42" i="36"/>
  <c r="BG42" i="36"/>
  <c r="BH42" i="36"/>
  <c r="BI42" i="36"/>
  <c r="BJ42" i="36"/>
  <c r="BK42" i="36"/>
  <c r="BL42" i="36"/>
  <c r="BM42" i="36"/>
  <c r="BN42" i="36"/>
  <c r="BO42" i="36"/>
  <c r="BP42" i="36"/>
  <c r="BQ42" i="36"/>
  <c r="BR42" i="36"/>
  <c r="BS42" i="36"/>
  <c r="BT42" i="36"/>
  <c r="BU42" i="36"/>
  <c r="BV42" i="36"/>
  <c r="BW42" i="36"/>
  <c r="BX42" i="36"/>
  <c r="BY42" i="36"/>
  <c r="BZ42" i="36"/>
  <c r="CA42" i="36"/>
  <c r="CB42" i="36"/>
  <c r="CC42" i="36"/>
  <c r="CD42" i="36"/>
  <c r="CE42" i="36"/>
  <c r="CF42" i="36"/>
  <c r="CG42" i="36"/>
  <c r="CH42" i="36"/>
  <c r="CI42" i="36"/>
  <c r="CJ42" i="36"/>
  <c r="CK42" i="36"/>
  <c r="CL42" i="36"/>
  <c r="CM42" i="36"/>
  <c r="CN42" i="36"/>
  <c r="CO42" i="36"/>
  <c r="CP42" i="36"/>
  <c r="CQ42" i="36"/>
  <c r="CR42" i="36"/>
  <c r="CS42" i="36"/>
  <c r="CT42" i="36"/>
  <c r="CU42" i="36"/>
  <c r="CV42" i="36"/>
  <c r="L3" i="36"/>
  <c r="M3" i="36"/>
  <c r="N3" i="36"/>
  <c r="O3" i="36"/>
  <c r="P3" i="36"/>
  <c r="Q3" i="36"/>
  <c r="R3" i="36"/>
  <c r="S3" i="36"/>
  <c r="T3" i="36"/>
  <c r="U3" i="36"/>
  <c r="V3" i="36"/>
  <c r="W3" i="36"/>
  <c r="X3" i="36"/>
  <c r="Y3" i="36"/>
  <c r="Z3" i="36"/>
  <c r="AA3" i="36"/>
  <c r="AB3" i="36"/>
  <c r="AC3" i="36"/>
  <c r="AD3" i="36"/>
  <c r="AE3" i="36"/>
  <c r="AF3" i="36"/>
  <c r="AG3" i="36"/>
  <c r="AH3" i="36"/>
  <c r="AI3" i="36"/>
  <c r="AJ3" i="36"/>
  <c r="AK3" i="36"/>
  <c r="AL3" i="36"/>
  <c r="AM3" i="36"/>
  <c r="AN3" i="36"/>
  <c r="AO3" i="36"/>
  <c r="AP3" i="36"/>
  <c r="AQ3" i="36"/>
  <c r="AR3" i="36"/>
  <c r="AS3" i="36"/>
  <c r="AT3" i="36"/>
  <c r="AU3" i="36"/>
  <c r="AV3" i="36"/>
  <c r="AW3" i="36"/>
  <c r="AX3" i="36"/>
  <c r="AY3" i="36"/>
  <c r="AZ3" i="36"/>
  <c r="BA3" i="36"/>
  <c r="BB3" i="36"/>
  <c r="BC3" i="36"/>
  <c r="BD3" i="36"/>
  <c r="BE3" i="36"/>
  <c r="BF3" i="36"/>
  <c r="BG3" i="36"/>
  <c r="BH3" i="36"/>
  <c r="BI3" i="36"/>
  <c r="BJ3" i="36"/>
  <c r="BK3" i="36"/>
  <c r="BL3" i="36"/>
  <c r="BM3" i="36"/>
  <c r="BN3" i="36"/>
  <c r="BO3" i="36"/>
  <c r="BP3" i="36"/>
  <c r="BQ3" i="36"/>
  <c r="BR3" i="36"/>
  <c r="BS3" i="36"/>
  <c r="BT3" i="36"/>
  <c r="BU3" i="36"/>
  <c r="BV3" i="36"/>
  <c r="BW3" i="36"/>
  <c r="BX3" i="36"/>
  <c r="BY3" i="36"/>
  <c r="BZ3" i="36"/>
  <c r="CA3" i="36"/>
  <c r="CB3" i="36"/>
  <c r="CC3" i="36"/>
  <c r="CD3" i="36"/>
  <c r="CE3" i="36"/>
  <c r="CF3" i="36"/>
  <c r="CG3" i="36"/>
  <c r="CH3" i="36"/>
  <c r="CI3" i="36"/>
  <c r="CJ3" i="36"/>
  <c r="CK3" i="36"/>
  <c r="CL3" i="36"/>
  <c r="CM3" i="36"/>
  <c r="CN3" i="36"/>
  <c r="CO3" i="36"/>
  <c r="CP3" i="36"/>
  <c r="CQ3" i="36"/>
  <c r="CR3" i="36"/>
  <c r="CS3" i="36"/>
  <c r="CT3" i="36"/>
  <c r="CU3" i="36"/>
  <c r="CV3" i="36"/>
  <c r="L4" i="36"/>
  <c r="M4" i="36"/>
  <c r="N4" i="36"/>
  <c r="O4" i="36"/>
  <c r="P4" i="36"/>
  <c r="Q4" i="36"/>
  <c r="R4" i="36"/>
  <c r="S4" i="36"/>
  <c r="T4" i="36"/>
  <c r="U4" i="36"/>
  <c r="V4" i="36"/>
  <c r="W4" i="36"/>
  <c r="X4" i="36"/>
  <c r="Y4" i="36"/>
  <c r="Z4" i="36"/>
  <c r="AA4" i="36"/>
  <c r="AB4" i="36"/>
  <c r="AC4" i="36"/>
  <c r="AD4" i="36"/>
  <c r="AE4" i="36"/>
  <c r="AF4" i="36"/>
  <c r="AG4" i="36"/>
  <c r="AH4" i="36"/>
  <c r="AI4" i="36"/>
  <c r="AJ4" i="36"/>
  <c r="AK4" i="36"/>
  <c r="AL4" i="36"/>
  <c r="AM4" i="36"/>
  <c r="AN4" i="36"/>
  <c r="AO4" i="36"/>
  <c r="AP4" i="36"/>
  <c r="AQ4" i="36"/>
  <c r="AR4" i="36"/>
  <c r="AS4" i="36"/>
  <c r="AT4" i="36"/>
  <c r="AU4" i="36"/>
  <c r="AV4" i="36"/>
  <c r="AW4" i="36"/>
  <c r="AX4" i="36"/>
  <c r="AY4" i="36"/>
  <c r="AZ4" i="36"/>
  <c r="BA4" i="36"/>
  <c r="BB4" i="36"/>
  <c r="BC4" i="36"/>
  <c r="BD4" i="36"/>
  <c r="BE4" i="36"/>
  <c r="BF4" i="36"/>
  <c r="BG4" i="36"/>
  <c r="BH4" i="36"/>
  <c r="BI4" i="36"/>
  <c r="BJ4" i="36"/>
  <c r="BK4" i="36"/>
  <c r="BL4" i="36"/>
  <c r="BM4" i="36"/>
  <c r="BN4" i="36"/>
  <c r="BO4" i="36"/>
  <c r="BP4" i="36"/>
  <c r="BQ4" i="36"/>
  <c r="BR4" i="36"/>
  <c r="BS4" i="36"/>
  <c r="BT4" i="36"/>
  <c r="BU4" i="36"/>
  <c r="BV4" i="36"/>
  <c r="BW4" i="36"/>
  <c r="BX4" i="36"/>
  <c r="BY4" i="36"/>
  <c r="BZ4" i="36"/>
  <c r="CA4" i="36"/>
  <c r="CB4" i="36"/>
  <c r="CC4" i="36"/>
  <c r="CD4" i="36"/>
  <c r="CE4" i="36"/>
  <c r="CF4" i="36"/>
  <c r="CG4" i="36"/>
  <c r="CH4" i="36"/>
  <c r="CI4" i="36"/>
  <c r="CJ4" i="36"/>
  <c r="CK4" i="36"/>
  <c r="CL4" i="36"/>
  <c r="CM4" i="36"/>
  <c r="CN4" i="36"/>
  <c r="CO4" i="36"/>
  <c r="CP4" i="36"/>
  <c r="CQ4" i="36"/>
  <c r="CR4" i="36"/>
  <c r="CS4" i="36"/>
  <c r="CT4" i="36"/>
  <c r="CU4" i="36"/>
  <c r="CV4" i="36"/>
  <c r="L12" i="36"/>
  <c r="M12" i="36"/>
  <c r="N12" i="36"/>
  <c r="O12" i="36"/>
  <c r="P12" i="36"/>
  <c r="Q12" i="36"/>
  <c r="R12" i="36"/>
  <c r="S12" i="36"/>
  <c r="T12" i="36"/>
  <c r="U12" i="36"/>
  <c r="V12" i="36"/>
  <c r="W12" i="36"/>
  <c r="X12" i="36"/>
  <c r="Y12" i="36"/>
  <c r="Z12" i="36"/>
  <c r="AA12" i="36"/>
  <c r="AB12" i="36"/>
  <c r="AC12" i="36"/>
  <c r="AD12" i="36"/>
  <c r="AE12" i="36"/>
  <c r="AF12" i="36"/>
  <c r="AG12" i="36"/>
  <c r="AH12" i="36"/>
  <c r="AI12" i="36"/>
  <c r="AJ12" i="36"/>
  <c r="AK12" i="36"/>
  <c r="AL12" i="36"/>
  <c r="AM12" i="36"/>
  <c r="AN12" i="36"/>
  <c r="AO12" i="36"/>
  <c r="AP12" i="36"/>
  <c r="AQ12" i="36"/>
  <c r="AR12" i="36"/>
  <c r="AS12" i="36"/>
  <c r="AT12" i="36"/>
  <c r="AU12" i="36"/>
  <c r="AV12" i="36"/>
  <c r="AW12" i="36"/>
  <c r="AX12" i="36"/>
  <c r="AY12" i="36"/>
  <c r="AZ12" i="36"/>
  <c r="BA12" i="36"/>
  <c r="BB12" i="36"/>
  <c r="BC12" i="36"/>
  <c r="BD12" i="36"/>
  <c r="BE12" i="36"/>
  <c r="BF12" i="36"/>
  <c r="BG12" i="36"/>
  <c r="BH12" i="36"/>
  <c r="BI12" i="36"/>
  <c r="BJ12" i="36"/>
  <c r="BK12" i="36"/>
  <c r="BL12" i="36"/>
  <c r="BM12" i="36"/>
  <c r="BN12" i="36"/>
  <c r="BO12" i="36"/>
  <c r="BP12" i="36"/>
  <c r="BQ12" i="36"/>
  <c r="BR12" i="36"/>
  <c r="BS12" i="36"/>
  <c r="BT12" i="36"/>
  <c r="BU12" i="36"/>
  <c r="BV12" i="36"/>
  <c r="BW12" i="36"/>
  <c r="BX12" i="36"/>
  <c r="BY12" i="36"/>
  <c r="BZ12" i="36"/>
  <c r="CA12" i="36"/>
  <c r="CB12" i="36"/>
  <c r="CC12" i="36"/>
  <c r="CD12" i="36"/>
  <c r="CE12" i="36"/>
  <c r="CF12" i="36"/>
  <c r="CG12" i="36"/>
  <c r="CH12" i="36"/>
  <c r="CI12" i="36"/>
  <c r="CJ12" i="36"/>
  <c r="CK12" i="36"/>
  <c r="CL12" i="36"/>
  <c r="CM12" i="36"/>
  <c r="CN12" i="36"/>
  <c r="CO12" i="36"/>
  <c r="CP12" i="36"/>
  <c r="CQ12" i="36"/>
  <c r="CR12" i="36"/>
  <c r="CS12" i="36"/>
  <c r="CT12" i="36"/>
  <c r="CU12" i="36"/>
  <c r="CV12" i="36"/>
  <c r="L8" i="36"/>
  <c r="M8" i="36"/>
  <c r="N8" i="36"/>
  <c r="O8" i="36"/>
  <c r="P8" i="36"/>
  <c r="Q8" i="36"/>
  <c r="R8" i="36"/>
  <c r="S8" i="36"/>
  <c r="T8" i="36"/>
  <c r="U8" i="36"/>
  <c r="V8" i="36"/>
  <c r="W8" i="36"/>
  <c r="X8" i="36"/>
  <c r="Y8" i="36"/>
  <c r="Z8" i="36"/>
  <c r="AA8" i="36"/>
  <c r="AB8" i="36"/>
  <c r="AC8" i="36"/>
  <c r="AD8" i="36"/>
  <c r="AE8" i="36"/>
  <c r="AF8" i="36"/>
  <c r="AG8" i="36"/>
  <c r="AH8" i="36"/>
  <c r="AI8" i="36"/>
  <c r="AJ8" i="36"/>
  <c r="AK8" i="36"/>
  <c r="AL8" i="36"/>
  <c r="AM8" i="36"/>
  <c r="AN8" i="36"/>
  <c r="AO8" i="36"/>
  <c r="AP8" i="36"/>
  <c r="AQ8" i="36"/>
  <c r="AR8" i="36"/>
  <c r="AS8" i="36"/>
  <c r="AT8" i="36"/>
  <c r="AU8" i="36"/>
  <c r="AV8" i="36"/>
  <c r="AW8" i="36"/>
  <c r="AX8" i="36"/>
  <c r="AY8" i="36"/>
  <c r="AZ8" i="36"/>
  <c r="BA8" i="36"/>
  <c r="BB8" i="36"/>
  <c r="BC8" i="36"/>
  <c r="BD8" i="36"/>
  <c r="BE8" i="36"/>
  <c r="BF8" i="36"/>
  <c r="BG8" i="36"/>
  <c r="BH8" i="36"/>
  <c r="BI8" i="36"/>
  <c r="BJ8" i="36"/>
  <c r="BK8" i="36"/>
  <c r="BL8" i="36"/>
  <c r="BM8" i="36"/>
  <c r="BN8" i="36"/>
  <c r="BO8" i="36"/>
  <c r="BP8" i="36"/>
  <c r="BQ8" i="36"/>
  <c r="BR8" i="36"/>
  <c r="BS8" i="36"/>
  <c r="BT8" i="36"/>
  <c r="BU8" i="36"/>
  <c r="BV8" i="36"/>
  <c r="BW8" i="36"/>
  <c r="BX8" i="36"/>
  <c r="BY8" i="36"/>
  <c r="BZ8" i="36"/>
  <c r="CA8" i="36"/>
  <c r="CB8" i="36"/>
  <c r="CC8" i="36"/>
  <c r="CD8" i="36"/>
  <c r="CE8" i="36"/>
  <c r="CF8" i="36"/>
  <c r="CG8" i="36"/>
  <c r="CH8" i="36"/>
  <c r="CI8" i="36"/>
  <c r="CJ8" i="36"/>
  <c r="CK8" i="36"/>
  <c r="CL8" i="36"/>
  <c r="CM8" i="36"/>
  <c r="CN8" i="36"/>
  <c r="CO8" i="36"/>
  <c r="CP8" i="36"/>
  <c r="CQ8" i="36"/>
  <c r="CR8" i="36"/>
  <c r="CS8" i="36"/>
  <c r="CT8" i="36"/>
  <c r="CU8" i="36"/>
  <c r="CV8" i="36"/>
  <c r="L20" i="36"/>
  <c r="M20" i="36"/>
  <c r="N20" i="36"/>
  <c r="O20" i="36"/>
  <c r="P20" i="36"/>
  <c r="Q20" i="36"/>
  <c r="R20" i="36"/>
  <c r="S20" i="36"/>
  <c r="T20" i="36"/>
  <c r="U20" i="36"/>
  <c r="V20" i="36"/>
  <c r="W20" i="36"/>
  <c r="X20" i="36"/>
  <c r="Y20" i="36"/>
  <c r="Z20" i="36"/>
  <c r="AA20" i="36"/>
  <c r="AB20" i="36"/>
  <c r="AC20" i="36"/>
  <c r="AD20" i="36"/>
  <c r="AE20" i="36"/>
  <c r="AF20" i="36"/>
  <c r="AG20" i="36"/>
  <c r="AH20" i="36"/>
  <c r="AI20" i="36"/>
  <c r="AJ20" i="36"/>
  <c r="AK20" i="36"/>
  <c r="AL20" i="36"/>
  <c r="AM20" i="36"/>
  <c r="AN20" i="36"/>
  <c r="AO20" i="36"/>
  <c r="AP20" i="36"/>
  <c r="AQ20" i="36"/>
  <c r="AR20" i="36"/>
  <c r="AS20" i="36"/>
  <c r="AT20" i="36"/>
  <c r="AU20" i="36"/>
  <c r="AV20" i="36"/>
  <c r="AW20" i="36"/>
  <c r="AX20" i="36"/>
  <c r="AY20" i="36"/>
  <c r="AZ20" i="36"/>
  <c r="BA20" i="36"/>
  <c r="BB20" i="36"/>
  <c r="BC20" i="36"/>
  <c r="BD20" i="36"/>
  <c r="BE20" i="36"/>
  <c r="BF20" i="36"/>
  <c r="BG20" i="36"/>
  <c r="BH20" i="36"/>
  <c r="BI20" i="36"/>
  <c r="BJ20" i="36"/>
  <c r="BK20" i="36"/>
  <c r="BL20" i="36"/>
  <c r="BM20" i="36"/>
  <c r="BN20" i="36"/>
  <c r="BO20" i="36"/>
  <c r="BP20" i="36"/>
  <c r="BQ20" i="36"/>
  <c r="BR20" i="36"/>
  <c r="BS20" i="36"/>
  <c r="BT20" i="36"/>
  <c r="BU20" i="36"/>
  <c r="BV20" i="36"/>
  <c r="BW20" i="36"/>
  <c r="BX20" i="36"/>
  <c r="BY20" i="36"/>
  <c r="BZ20" i="36"/>
  <c r="CA20" i="36"/>
  <c r="CB20" i="36"/>
  <c r="CC20" i="36"/>
  <c r="CD20" i="36"/>
  <c r="CE20" i="36"/>
  <c r="CF20" i="36"/>
  <c r="CG20" i="36"/>
  <c r="CH20" i="36"/>
  <c r="CI20" i="36"/>
  <c r="CJ20" i="36"/>
  <c r="CK20" i="36"/>
  <c r="CL20" i="36"/>
  <c r="CM20" i="36"/>
  <c r="CN20" i="36"/>
  <c r="CO20" i="36"/>
  <c r="CP20" i="36"/>
  <c r="CQ20" i="36"/>
  <c r="CR20" i="36"/>
  <c r="CS20" i="36"/>
  <c r="CT20" i="36"/>
  <c r="CU20" i="36"/>
  <c r="CV20" i="36"/>
  <c r="L6" i="36"/>
  <c r="M6" i="36"/>
  <c r="N6" i="36"/>
  <c r="O6" i="36"/>
  <c r="P6" i="36"/>
  <c r="Q6" i="36"/>
  <c r="R6" i="36"/>
  <c r="S6" i="36"/>
  <c r="T6" i="36"/>
  <c r="U6" i="36"/>
  <c r="V6" i="36"/>
  <c r="W6" i="36"/>
  <c r="X6" i="36"/>
  <c r="Y6" i="36"/>
  <c r="Z6" i="36"/>
  <c r="AA6" i="36"/>
  <c r="AB6" i="36"/>
  <c r="AC6" i="36"/>
  <c r="AD6" i="36"/>
  <c r="AE6" i="36"/>
  <c r="AF6" i="36"/>
  <c r="AG6" i="36"/>
  <c r="AH6" i="36"/>
  <c r="AI6" i="36"/>
  <c r="AJ6" i="36"/>
  <c r="AK6" i="36"/>
  <c r="AL6" i="36"/>
  <c r="AM6" i="36"/>
  <c r="AN6" i="36"/>
  <c r="AO6" i="36"/>
  <c r="AP6" i="36"/>
  <c r="AQ6" i="36"/>
  <c r="AR6" i="36"/>
  <c r="AS6" i="36"/>
  <c r="AT6" i="36"/>
  <c r="AU6" i="36"/>
  <c r="AV6" i="36"/>
  <c r="AW6" i="36"/>
  <c r="AX6" i="36"/>
  <c r="AY6" i="36"/>
  <c r="AZ6" i="36"/>
  <c r="BA6" i="36"/>
  <c r="BB6" i="36"/>
  <c r="BC6" i="36"/>
  <c r="BD6" i="36"/>
  <c r="BE6" i="36"/>
  <c r="BF6" i="36"/>
  <c r="BG6" i="36"/>
  <c r="BH6" i="36"/>
  <c r="BI6" i="36"/>
  <c r="BJ6" i="36"/>
  <c r="BK6" i="36"/>
  <c r="BL6" i="36"/>
  <c r="BM6" i="36"/>
  <c r="BN6" i="36"/>
  <c r="BO6" i="36"/>
  <c r="BP6" i="36"/>
  <c r="BQ6" i="36"/>
  <c r="BR6" i="36"/>
  <c r="BS6" i="36"/>
  <c r="BT6" i="36"/>
  <c r="BU6" i="36"/>
  <c r="BV6" i="36"/>
  <c r="BW6" i="36"/>
  <c r="BX6" i="36"/>
  <c r="BY6" i="36"/>
  <c r="BZ6" i="36"/>
  <c r="CA6" i="36"/>
  <c r="CB6" i="36"/>
  <c r="CC6" i="36"/>
  <c r="CD6" i="36"/>
  <c r="CE6" i="36"/>
  <c r="CF6" i="36"/>
  <c r="CG6" i="36"/>
  <c r="CH6" i="36"/>
  <c r="CI6" i="36"/>
  <c r="CJ6" i="36"/>
  <c r="CK6" i="36"/>
  <c r="CL6" i="36"/>
  <c r="CM6" i="36"/>
  <c r="CN6" i="36"/>
  <c r="CO6" i="36"/>
  <c r="CP6" i="36"/>
  <c r="CQ6" i="36"/>
  <c r="CR6" i="36"/>
  <c r="CS6" i="36"/>
  <c r="CT6" i="36"/>
  <c r="CU6" i="36"/>
  <c r="CV6" i="36"/>
  <c r="L22" i="36"/>
  <c r="M22" i="36"/>
  <c r="N22" i="36"/>
  <c r="O22" i="36"/>
  <c r="P22" i="36"/>
  <c r="Q22" i="36"/>
  <c r="R22" i="36"/>
  <c r="S22" i="36"/>
  <c r="T22" i="36"/>
  <c r="U22" i="36"/>
  <c r="V22" i="36"/>
  <c r="W22" i="36"/>
  <c r="X22" i="36"/>
  <c r="Y22" i="36"/>
  <c r="Z22" i="36"/>
  <c r="AA22" i="36"/>
  <c r="AB22" i="36"/>
  <c r="AC22" i="36"/>
  <c r="AD22" i="36"/>
  <c r="AE22" i="36"/>
  <c r="AF22" i="36"/>
  <c r="AG22" i="36"/>
  <c r="AH22" i="36"/>
  <c r="AI22" i="36"/>
  <c r="AJ22" i="36"/>
  <c r="AK22" i="36"/>
  <c r="AL22" i="36"/>
  <c r="AM22" i="36"/>
  <c r="AN22" i="36"/>
  <c r="AO22" i="36"/>
  <c r="AP22" i="36"/>
  <c r="AQ22" i="36"/>
  <c r="AR22" i="36"/>
  <c r="AS22" i="36"/>
  <c r="AT22" i="36"/>
  <c r="AU22" i="36"/>
  <c r="AV22" i="36"/>
  <c r="AW22" i="36"/>
  <c r="AX22" i="36"/>
  <c r="AY22" i="36"/>
  <c r="AZ22" i="36"/>
  <c r="BA22" i="36"/>
  <c r="BB22" i="36"/>
  <c r="BC22" i="36"/>
  <c r="BD22" i="36"/>
  <c r="BE22" i="36"/>
  <c r="BF22" i="36"/>
  <c r="BG22" i="36"/>
  <c r="BH22" i="36"/>
  <c r="BI22" i="36"/>
  <c r="BJ22" i="36"/>
  <c r="BK22" i="36"/>
  <c r="BL22" i="36"/>
  <c r="BM22" i="36"/>
  <c r="BN22" i="36"/>
  <c r="BO22" i="36"/>
  <c r="BP22" i="36"/>
  <c r="BQ22" i="36"/>
  <c r="BR22" i="36"/>
  <c r="BS22" i="36"/>
  <c r="BT22" i="36"/>
  <c r="BU22" i="36"/>
  <c r="BV22" i="36"/>
  <c r="BW22" i="36"/>
  <c r="BX22" i="36"/>
  <c r="BY22" i="36"/>
  <c r="BZ22" i="36"/>
  <c r="CA22" i="36"/>
  <c r="CB22" i="36"/>
  <c r="CC22" i="36"/>
  <c r="CD22" i="36"/>
  <c r="CE22" i="36"/>
  <c r="CF22" i="36"/>
  <c r="CG22" i="36"/>
  <c r="CH22" i="36"/>
  <c r="CI22" i="36"/>
  <c r="CJ22" i="36"/>
  <c r="CK22" i="36"/>
  <c r="CL22" i="36"/>
  <c r="CM22" i="36"/>
  <c r="CN22" i="36"/>
  <c r="CO22" i="36"/>
  <c r="CP22" i="36"/>
  <c r="CQ22" i="36"/>
  <c r="CR22" i="36"/>
  <c r="CS22" i="36"/>
  <c r="CT22" i="36"/>
  <c r="CU22" i="36"/>
  <c r="CV22" i="36"/>
  <c r="L9" i="36"/>
  <c r="M9" i="36"/>
  <c r="N9" i="36"/>
  <c r="O9" i="36"/>
  <c r="P9" i="36"/>
  <c r="Q9" i="36"/>
  <c r="R9" i="36"/>
  <c r="S9" i="36"/>
  <c r="T9" i="36"/>
  <c r="U9" i="36"/>
  <c r="V9" i="36"/>
  <c r="W9" i="36"/>
  <c r="X9" i="36"/>
  <c r="Y9" i="36"/>
  <c r="Z9" i="36"/>
  <c r="AA9" i="36"/>
  <c r="AB9" i="36"/>
  <c r="AC9" i="36"/>
  <c r="AD9" i="36"/>
  <c r="AE9" i="36"/>
  <c r="AF9" i="36"/>
  <c r="AG9" i="36"/>
  <c r="AH9" i="36"/>
  <c r="AI9" i="36"/>
  <c r="AJ9" i="36"/>
  <c r="AK9" i="36"/>
  <c r="AL9" i="36"/>
  <c r="AM9" i="36"/>
  <c r="AN9" i="36"/>
  <c r="AO9" i="36"/>
  <c r="AP9" i="36"/>
  <c r="AQ9" i="36"/>
  <c r="AR9" i="36"/>
  <c r="AS9" i="36"/>
  <c r="AT9" i="36"/>
  <c r="AU9" i="36"/>
  <c r="AV9" i="36"/>
  <c r="AW9" i="36"/>
  <c r="AX9" i="36"/>
  <c r="AY9" i="36"/>
  <c r="AZ9" i="36"/>
  <c r="BA9" i="36"/>
  <c r="BB9" i="36"/>
  <c r="BC9" i="36"/>
  <c r="BD9" i="36"/>
  <c r="BE9" i="36"/>
  <c r="BF9" i="36"/>
  <c r="BG9" i="36"/>
  <c r="BH9" i="36"/>
  <c r="BI9" i="36"/>
  <c r="BJ9" i="36"/>
  <c r="BK9" i="36"/>
  <c r="BL9" i="36"/>
  <c r="BM9" i="36"/>
  <c r="BN9" i="36"/>
  <c r="BO9" i="36"/>
  <c r="BP9" i="36"/>
  <c r="BQ9" i="36"/>
  <c r="BR9" i="36"/>
  <c r="BS9" i="36"/>
  <c r="BT9" i="36"/>
  <c r="BU9" i="36"/>
  <c r="BV9" i="36"/>
  <c r="BW9" i="36"/>
  <c r="BX9" i="36"/>
  <c r="BY9" i="36"/>
  <c r="BZ9" i="36"/>
  <c r="CA9" i="36"/>
  <c r="CB9" i="36"/>
  <c r="CC9" i="36"/>
  <c r="CD9" i="36"/>
  <c r="CE9" i="36"/>
  <c r="CF9" i="36"/>
  <c r="CG9" i="36"/>
  <c r="CH9" i="36"/>
  <c r="CI9" i="36"/>
  <c r="CJ9" i="36"/>
  <c r="CK9" i="36"/>
  <c r="CL9" i="36"/>
  <c r="CM9" i="36"/>
  <c r="CN9" i="36"/>
  <c r="CO9" i="36"/>
  <c r="CP9" i="36"/>
  <c r="CQ9" i="36"/>
  <c r="CR9" i="36"/>
  <c r="CS9" i="36"/>
  <c r="CT9" i="36"/>
  <c r="CU9" i="36"/>
  <c r="CV9" i="36"/>
  <c r="L14" i="36"/>
  <c r="M14" i="36"/>
  <c r="N14" i="36"/>
  <c r="O14" i="36"/>
  <c r="P14" i="36"/>
  <c r="Q14" i="36"/>
  <c r="R14" i="36"/>
  <c r="S14" i="36"/>
  <c r="T14" i="36"/>
  <c r="U14" i="36"/>
  <c r="V14" i="36"/>
  <c r="W14" i="36"/>
  <c r="X14" i="36"/>
  <c r="Y14" i="36"/>
  <c r="Z14" i="36"/>
  <c r="AA14" i="36"/>
  <c r="AB14" i="36"/>
  <c r="AC14" i="36"/>
  <c r="AD14" i="36"/>
  <c r="AE14" i="36"/>
  <c r="AF14" i="36"/>
  <c r="AG14" i="36"/>
  <c r="AH14" i="36"/>
  <c r="AI14" i="36"/>
  <c r="AJ14" i="36"/>
  <c r="AK14" i="36"/>
  <c r="AL14" i="36"/>
  <c r="AM14" i="36"/>
  <c r="AN14" i="36"/>
  <c r="AO14" i="36"/>
  <c r="AP14" i="36"/>
  <c r="AQ14" i="36"/>
  <c r="AR14" i="36"/>
  <c r="AS14" i="36"/>
  <c r="AT14" i="36"/>
  <c r="AU14" i="36"/>
  <c r="AV14" i="36"/>
  <c r="AW14" i="36"/>
  <c r="AX14" i="36"/>
  <c r="AY14" i="36"/>
  <c r="AZ14" i="36"/>
  <c r="BA14" i="36"/>
  <c r="BB14" i="36"/>
  <c r="BC14" i="36"/>
  <c r="BD14" i="36"/>
  <c r="BE14" i="36"/>
  <c r="BF14" i="36"/>
  <c r="BG14" i="36"/>
  <c r="BH14" i="36"/>
  <c r="BI14" i="36"/>
  <c r="BJ14" i="36"/>
  <c r="BK14" i="36"/>
  <c r="BL14" i="36"/>
  <c r="BM14" i="36"/>
  <c r="BN14" i="36"/>
  <c r="BO14" i="36"/>
  <c r="BP14" i="36"/>
  <c r="BQ14" i="36"/>
  <c r="BR14" i="36"/>
  <c r="BS14" i="36"/>
  <c r="BT14" i="36"/>
  <c r="BU14" i="36"/>
  <c r="BV14" i="36"/>
  <c r="BW14" i="36"/>
  <c r="BX14" i="36"/>
  <c r="BY14" i="36"/>
  <c r="BZ14" i="36"/>
  <c r="CA14" i="36"/>
  <c r="CB14" i="36"/>
  <c r="CC14" i="36"/>
  <c r="CD14" i="36"/>
  <c r="CE14" i="36"/>
  <c r="CF14" i="36"/>
  <c r="CG14" i="36"/>
  <c r="CH14" i="36"/>
  <c r="CI14" i="36"/>
  <c r="CJ14" i="36"/>
  <c r="CK14" i="36"/>
  <c r="CL14" i="36"/>
  <c r="CM14" i="36"/>
  <c r="CN14" i="36"/>
  <c r="CO14" i="36"/>
  <c r="CP14" i="36"/>
  <c r="CQ14" i="36"/>
  <c r="CR14" i="36"/>
  <c r="CS14" i="36"/>
  <c r="CT14" i="36"/>
  <c r="CU14" i="36"/>
  <c r="CV14" i="36"/>
  <c r="L7" i="36"/>
  <c r="M7" i="36"/>
  <c r="N7" i="36"/>
  <c r="O7" i="36"/>
  <c r="P7" i="36"/>
  <c r="Q7" i="36"/>
  <c r="R7" i="36"/>
  <c r="S7" i="36"/>
  <c r="T7" i="36"/>
  <c r="U7" i="36"/>
  <c r="V7" i="36"/>
  <c r="W7" i="36"/>
  <c r="X7" i="36"/>
  <c r="Y7" i="36"/>
  <c r="Z7" i="36"/>
  <c r="AA7" i="36"/>
  <c r="AB7" i="36"/>
  <c r="AC7" i="36"/>
  <c r="AD7" i="36"/>
  <c r="AE7" i="36"/>
  <c r="AF7" i="36"/>
  <c r="AG7" i="36"/>
  <c r="AH7" i="36"/>
  <c r="AI7" i="36"/>
  <c r="AJ7" i="36"/>
  <c r="AK7" i="36"/>
  <c r="AL7" i="36"/>
  <c r="AM7" i="36"/>
  <c r="AN7" i="36"/>
  <c r="AO7" i="36"/>
  <c r="AP7" i="36"/>
  <c r="AQ7" i="36"/>
  <c r="AR7" i="36"/>
  <c r="AS7" i="36"/>
  <c r="AT7" i="36"/>
  <c r="AU7" i="36"/>
  <c r="AV7" i="36"/>
  <c r="AW7" i="36"/>
  <c r="AX7" i="36"/>
  <c r="AY7" i="36"/>
  <c r="AZ7" i="36"/>
  <c r="BA7" i="36"/>
  <c r="BB7" i="36"/>
  <c r="BC7" i="36"/>
  <c r="BD7" i="36"/>
  <c r="BE7" i="36"/>
  <c r="BF7" i="36"/>
  <c r="BG7" i="36"/>
  <c r="BH7" i="36"/>
  <c r="BI7" i="36"/>
  <c r="BJ7" i="36"/>
  <c r="BK7" i="36"/>
  <c r="BL7" i="36"/>
  <c r="BM7" i="36"/>
  <c r="BN7" i="36"/>
  <c r="BO7" i="36"/>
  <c r="BP7" i="36"/>
  <c r="BQ7" i="36"/>
  <c r="BR7" i="36"/>
  <c r="BS7" i="36"/>
  <c r="BT7" i="36"/>
  <c r="BU7" i="36"/>
  <c r="BV7" i="36"/>
  <c r="BW7" i="36"/>
  <c r="BX7" i="36"/>
  <c r="BY7" i="36"/>
  <c r="BZ7" i="36"/>
  <c r="CA7" i="36"/>
  <c r="CB7" i="36"/>
  <c r="CC7" i="36"/>
  <c r="CD7" i="36"/>
  <c r="CE7" i="36"/>
  <c r="CF7" i="36"/>
  <c r="CG7" i="36"/>
  <c r="CH7" i="36"/>
  <c r="CI7" i="36"/>
  <c r="CJ7" i="36"/>
  <c r="CK7" i="36"/>
  <c r="CL7" i="36"/>
  <c r="CM7" i="36"/>
  <c r="CN7" i="36"/>
  <c r="CO7" i="36"/>
  <c r="CP7" i="36"/>
  <c r="CQ7" i="36"/>
  <c r="CR7" i="36"/>
  <c r="CS7" i="36"/>
  <c r="CT7" i="36"/>
  <c r="CU7" i="36"/>
  <c r="CV7" i="36"/>
  <c r="L13" i="36"/>
  <c r="M13" i="36"/>
  <c r="N13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AB13" i="36"/>
  <c r="AC13" i="36"/>
  <c r="AD13" i="36"/>
  <c r="AE13" i="36"/>
  <c r="AF13" i="36"/>
  <c r="AG13" i="36"/>
  <c r="AH13" i="36"/>
  <c r="AI13" i="36"/>
  <c r="AJ13" i="36"/>
  <c r="AK13" i="36"/>
  <c r="AL13" i="36"/>
  <c r="AM13" i="36"/>
  <c r="AN13" i="36"/>
  <c r="AO13" i="36"/>
  <c r="AP13" i="36"/>
  <c r="AQ13" i="36"/>
  <c r="AR13" i="36"/>
  <c r="AS13" i="36"/>
  <c r="AT13" i="36"/>
  <c r="AU13" i="36"/>
  <c r="AV13" i="36"/>
  <c r="AW13" i="36"/>
  <c r="AX13" i="36"/>
  <c r="AY13" i="36"/>
  <c r="AZ13" i="36"/>
  <c r="BA13" i="36"/>
  <c r="BB13" i="36"/>
  <c r="BC13" i="36"/>
  <c r="BD13" i="36"/>
  <c r="BE13" i="36"/>
  <c r="BF13" i="36"/>
  <c r="BG13" i="36"/>
  <c r="BH13" i="36"/>
  <c r="BI13" i="36"/>
  <c r="BJ13" i="36"/>
  <c r="BK13" i="36"/>
  <c r="BL13" i="36"/>
  <c r="BM13" i="36"/>
  <c r="BN13" i="36"/>
  <c r="BO13" i="36"/>
  <c r="BP13" i="36"/>
  <c r="BQ13" i="36"/>
  <c r="BR13" i="36"/>
  <c r="BS13" i="36"/>
  <c r="BT13" i="36"/>
  <c r="BU13" i="36"/>
  <c r="BV13" i="36"/>
  <c r="BW13" i="36"/>
  <c r="BX13" i="36"/>
  <c r="BY13" i="36"/>
  <c r="BZ13" i="36"/>
  <c r="CA13" i="36"/>
  <c r="CB13" i="36"/>
  <c r="CC13" i="36"/>
  <c r="CD13" i="36"/>
  <c r="CE13" i="36"/>
  <c r="CF13" i="36"/>
  <c r="CG13" i="36"/>
  <c r="CH13" i="36"/>
  <c r="CI13" i="36"/>
  <c r="CJ13" i="36"/>
  <c r="CK13" i="36"/>
  <c r="CL13" i="36"/>
  <c r="CM13" i="36"/>
  <c r="CN13" i="36"/>
  <c r="CO13" i="36"/>
  <c r="CP13" i="36"/>
  <c r="CQ13" i="36"/>
  <c r="CR13" i="36"/>
  <c r="CS13" i="36"/>
  <c r="CT13" i="36"/>
  <c r="CU13" i="36"/>
  <c r="CV13" i="36"/>
  <c r="L54" i="36"/>
  <c r="M54" i="36"/>
  <c r="N54" i="36"/>
  <c r="O54" i="36"/>
  <c r="P54" i="36"/>
  <c r="Q54" i="36"/>
  <c r="R54" i="36"/>
  <c r="S54" i="36"/>
  <c r="T54" i="36"/>
  <c r="U54" i="36"/>
  <c r="V54" i="36"/>
  <c r="W54" i="36"/>
  <c r="X54" i="36"/>
  <c r="Y54" i="36"/>
  <c r="Z54" i="36"/>
  <c r="AA54" i="36"/>
  <c r="AB54" i="36"/>
  <c r="AC54" i="36"/>
  <c r="AD54" i="36"/>
  <c r="AE54" i="36"/>
  <c r="AF54" i="36"/>
  <c r="AG54" i="36"/>
  <c r="AH54" i="36"/>
  <c r="AI54" i="36"/>
  <c r="AJ54" i="36"/>
  <c r="AK54" i="36"/>
  <c r="AL54" i="36"/>
  <c r="AM54" i="36"/>
  <c r="AN54" i="36"/>
  <c r="AO54" i="36"/>
  <c r="AP54" i="36"/>
  <c r="AQ54" i="36"/>
  <c r="AR54" i="36"/>
  <c r="AS54" i="36"/>
  <c r="AT54" i="36"/>
  <c r="AU54" i="36"/>
  <c r="AV54" i="36"/>
  <c r="AW54" i="36"/>
  <c r="AX54" i="36"/>
  <c r="AY54" i="36"/>
  <c r="AZ54" i="36"/>
  <c r="BA54" i="36"/>
  <c r="BB54" i="36"/>
  <c r="BC54" i="36"/>
  <c r="BD54" i="36"/>
  <c r="BE54" i="36"/>
  <c r="BF54" i="36"/>
  <c r="BG54" i="36"/>
  <c r="BH54" i="36"/>
  <c r="BI54" i="36"/>
  <c r="BJ54" i="36"/>
  <c r="BK54" i="36"/>
  <c r="BL54" i="36"/>
  <c r="BM54" i="36"/>
  <c r="BN54" i="36"/>
  <c r="BO54" i="36"/>
  <c r="BP54" i="36"/>
  <c r="BQ54" i="36"/>
  <c r="BR54" i="36"/>
  <c r="BS54" i="36"/>
  <c r="BT54" i="36"/>
  <c r="BU54" i="36"/>
  <c r="BV54" i="36"/>
  <c r="BW54" i="36"/>
  <c r="BX54" i="36"/>
  <c r="BY54" i="36"/>
  <c r="BZ54" i="36"/>
  <c r="CA54" i="36"/>
  <c r="CB54" i="36"/>
  <c r="CC54" i="36"/>
  <c r="CD54" i="36"/>
  <c r="CE54" i="36"/>
  <c r="CF54" i="36"/>
  <c r="CG54" i="36"/>
  <c r="CH54" i="36"/>
  <c r="CI54" i="36"/>
  <c r="CJ54" i="36"/>
  <c r="CK54" i="36"/>
  <c r="CL54" i="36"/>
  <c r="CM54" i="36"/>
  <c r="CN54" i="36"/>
  <c r="CO54" i="36"/>
  <c r="CP54" i="36"/>
  <c r="CQ54" i="36"/>
  <c r="CR54" i="36"/>
  <c r="CS54" i="36"/>
  <c r="CT54" i="36"/>
  <c r="CU54" i="36"/>
  <c r="CV54" i="36"/>
  <c r="L53" i="36"/>
  <c r="M53" i="36"/>
  <c r="N53" i="36"/>
  <c r="O53" i="36"/>
  <c r="P53" i="36"/>
  <c r="Q53" i="36"/>
  <c r="R53" i="36"/>
  <c r="S53" i="36"/>
  <c r="T53" i="36"/>
  <c r="U53" i="36"/>
  <c r="V53" i="36"/>
  <c r="W53" i="36"/>
  <c r="X53" i="36"/>
  <c r="Y53" i="36"/>
  <c r="Z53" i="36"/>
  <c r="AA53" i="36"/>
  <c r="AB53" i="36"/>
  <c r="AC53" i="36"/>
  <c r="AD53" i="36"/>
  <c r="AE53" i="36"/>
  <c r="AF53" i="36"/>
  <c r="AG53" i="36"/>
  <c r="AH53" i="36"/>
  <c r="AI53" i="36"/>
  <c r="AJ53" i="36"/>
  <c r="AK53" i="36"/>
  <c r="AL53" i="36"/>
  <c r="AM53" i="36"/>
  <c r="AN53" i="36"/>
  <c r="AO53" i="36"/>
  <c r="AP53" i="36"/>
  <c r="AQ53" i="36"/>
  <c r="AR53" i="36"/>
  <c r="AS53" i="36"/>
  <c r="AT53" i="36"/>
  <c r="AU53" i="36"/>
  <c r="AV53" i="36"/>
  <c r="AW53" i="36"/>
  <c r="AX53" i="36"/>
  <c r="AY53" i="36"/>
  <c r="AZ53" i="36"/>
  <c r="BA53" i="36"/>
  <c r="BB53" i="36"/>
  <c r="BC53" i="36"/>
  <c r="BD53" i="36"/>
  <c r="BE53" i="36"/>
  <c r="BF53" i="36"/>
  <c r="BG53" i="36"/>
  <c r="BH53" i="36"/>
  <c r="BI53" i="36"/>
  <c r="BJ53" i="36"/>
  <c r="BK53" i="36"/>
  <c r="BL53" i="36"/>
  <c r="BM53" i="36"/>
  <c r="BN53" i="36"/>
  <c r="BO53" i="36"/>
  <c r="BP53" i="36"/>
  <c r="BQ53" i="36"/>
  <c r="BR53" i="36"/>
  <c r="BS53" i="36"/>
  <c r="BT53" i="36"/>
  <c r="BU53" i="36"/>
  <c r="BV53" i="36"/>
  <c r="BW53" i="36"/>
  <c r="BX53" i="36"/>
  <c r="BY53" i="36"/>
  <c r="BZ53" i="36"/>
  <c r="CA53" i="36"/>
  <c r="CB53" i="36"/>
  <c r="CC53" i="36"/>
  <c r="CD53" i="36"/>
  <c r="CE53" i="36"/>
  <c r="CF53" i="36"/>
  <c r="CG53" i="36"/>
  <c r="CH53" i="36"/>
  <c r="CI53" i="36"/>
  <c r="CJ53" i="36"/>
  <c r="CK53" i="36"/>
  <c r="CL53" i="36"/>
  <c r="CM53" i="36"/>
  <c r="CN53" i="36"/>
  <c r="CO53" i="36"/>
  <c r="CP53" i="36"/>
  <c r="CQ53" i="36"/>
  <c r="CR53" i="36"/>
  <c r="CS53" i="36"/>
  <c r="CT53" i="36"/>
  <c r="CU53" i="36"/>
  <c r="CV53" i="36"/>
  <c r="L34" i="36"/>
  <c r="M34" i="36"/>
  <c r="N34" i="36"/>
  <c r="O34" i="36"/>
  <c r="P34" i="36"/>
  <c r="Q34" i="36"/>
  <c r="R34" i="36"/>
  <c r="S34" i="36"/>
  <c r="T34" i="36"/>
  <c r="U34" i="36"/>
  <c r="V34" i="36"/>
  <c r="W34" i="36"/>
  <c r="X34" i="36"/>
  <c r="Y34" i="36"/>
  <c r="Z34" i="36"/>
  <c r="AA34" i="36"/>
  <c r="AB34" i="36"/>
  <c r="AC34" i="36"/>
  <c r="AD34" i="36"/>
  <c r="AE34" i="36"/>
  <c r="AF34" i="36"/>
  <c r="AG34" i="36"/>
  <c r="AH34" i="36"/>
  <c r="AI34" i="36"/>
  <c r="AJ34" i="36"/>
  <c r="AK34" i="36"/>
  <c r="AL34" i="36"/>
  <c r="AM34" i="36"/>
  <c r="AN34" i="36"/>
  <c r="AO34" i="36"/>
  <c r="AP34" i="36"/>
  <c r="AQ34" i="36"/>
  <c r="AR34" i="36"/>
  <c r="AS34" i="36"/>
  <c r="AT34" i="36"/>
  <c r="AU34" i="36"/>
  <c r="AV34" i="36"/>
  <c r="AW34" i="36"/>
  <c r="AX34" i="36"/>
  <c r="AY34" i="36"/>
  <c r="AZ34" i="36"/>
  <c r="BA34" i="36"/>
  <c r="BB34" i="36"/>
  <c r="BC34" i="36"/>
  <c r="BD34" i="36"/>
  <c r="BE34" i="36"/>
  <c r="BF34" i="36"/>
  <c r="BG34" i="36"/>
  <c r="BH34" i="36"/>
  <c r="BI34" i="36"/>
  <c r="BJ34" i="36"/>
  <c r="BK34" i="36"/>
  <c r="BL34" i="36"/>
  <c r="BM34" i="36"/>
  <c r="BN34" i="36"/>
  <c r="BO34" i="36"/>
  <c r="BP34" i="36"/>
  <c r="BQ34" i="36"/>
  <c r="BR34" i="36"/>
  <c r="BS34" i="36"/>
  <c r="BT34" i="36"/>
  <c r="BU34" i="36"/>
  <c r="BV34" i="36"/>
  <c r="BW34" i="36"/>
  <c r="BX34" i="36"/>
  <c r="BY34" i="36"/>
  <c r="BZ34" i="36"/>
  <c r="CA34" i="36"/>
  <c r="CB34" i="36"/>
  <c r="CC34" i="36"/>
  <c r="CD34" i="36"/>
  <c r="CE34" i="36"/>
  <c r="CF34" i="36"/>
  <c r="CG34" i="36"/>
  <c r="CH34" i="36"/>
  <c r="CI34" i="36"/>
  <c r="CJ34" i="36"/>
  <c r="CK34" i="36"/>
  <c r="CL34" i="36"/>
  <c r="CM34" i="36"/>
  <c r="CN34" i="36"/>
  <c r="CO34" i="36"/>
  <c r="CP34" i="36"/>
  <c r="CQ34" i="36"/>
  <c r="CR34" i="36"/>
  <c r="CS34" i="36"/>
  <c r="CT34" i="36"/>
  <c r="CU34" i="36"/>
  <c r="CV34" i="36"/>
  <c r="L18" i="36"/>
  <c r="M18" i="36"/>
  <c r="N18" i="36"/>
  <c r="O18" i="36"/>
  <c r="P18" i="36"/>
  <c r="Q18" i="36"/>
  <c r="R18" i="36"/>
  <c r="S18" i="36"/>
  <c r="T18" i="36"/>
  <c r="U18" i="36"/>
  <c r="V18" i="36"/>
  <c r="W18" i="36"/>
  <c r="X18" i="36"/>
  <c r="Y18" i="36"/>
  <c r="Z18" i="36"/>
  <c r="AA18" i="36"/>
  <c r="AB18" i="36"/>
  <c r="AC18" i="36"/>
  <c r="AD18" i="36"/>
  <c r="AE18" i="36"/>
  <c r="AF18" i="36"/>
  <c r="AG18" i="36"/>
  <c r="AH18" i="36"/>
  <c r="AI18" i="36"/>
  <c r="AJ18" i="36"/>
  <c r="AK18" i="36"/>
  <c r="AL18" i="36"/>
  <c r="AM18" i="36"/>
  <c r="AN18" i="36"/>
  <c r="AO18" i="36"/>
  <c r="AP18" i="36"/>
  <c r="AQ18" i="36"/>
  <c r="AR18" i="36"/>
  <c r="AS18" i="36"/>
  <c r="AT18" i="36"/>
  <c r="AU18" i="36"/>
  <c r="AV18" i="36"/>
  <c r="AW18" i="36"/>
  <c r="AX18" i="36"/>
  <c r="AY18" i="36"/>
  <c r="AZ18" i="36"/>
  <c r="BA18" i="36"/>
  <c r="BB18" i="36"/>
  <c r="BC18" i="36"/>
  <c r="BD18" i="36"/>
  <c r="BE18" i="36"/>
  <c r="BF18" i="36"/>
  <c r="BG18" i="36"/>
  <c r="BH18" i="36"/>
  <c r="BI18" i="36"/>
  <c r="BJ18" i="36"/>
  <c r="BK18" i="36"/>
  <c r="BL18" i="36"/>
  <c r="BM18" i="36"/>
  <c r="BN18" i="36"/>
  <c r="BO18" i="36"/>
  <c r="BP18" i="36"/>
  <c r="BQ18" i="36"/>
  <c r="BR18" i="36"/>
  <c r="BS18" i="36"/>
  <c r="BT18" i="36"/>
  <c r="BU18" i="36"/>
  <c r="BV18" i="36"/>
  <c r="BW18" i="36"/>
  <c r="BX18" i="36"/>
  <c r="BY18" i="36"/>
  <c r="BZ18" i="36"/>
  <c r="CA18" i="36"/>
  <c r="CB18" i="36"/>
  <c r="CC18" i="36"/>
  <c r="CD18" i="36"/>
  <c r="CE18" i="36"/>
  <c r="CF18" i="36"/>
  <c r="CG18" i="36"/>
  <c r="CH18" i="36"/>
  <c r="CI18" i="36"/>
  <c r="CJ18" i="36"/>
  <c r="CK18" i="36"/>
  <c r="CL18" i="36"/>
  <c r="CM18" i="36"/>
  <c r="CN18" i="36"/>
  <c r="CO18" i="36"/>
  <c r="CP18" i="36"/>
  <c r="CQ18" i="36"/>
  <c r="CR18" i="36"/>
  <c r="CS18" i="36"/>
  <c r="CT18" i="36"/>
  <c r="CU18" i="36"/>
  <c r="CV18" i="36"/>
  <c r="L37" i="36"/>
  <c r="M37" i="36"/>
  <c r="N37" i="36"/>
  <c r="O37" i="36"/>
  <c r="P37" i="36"/>
  <c r="Q37" i="36"/>
  <c r="R37" i="36"/>
  <c r="S37" i="36"/>
  <c r="T37" i="36"/>
  <c r="U37" i="36"/>
  <c r="V37" i="36"/>
  <c r="W37" i="36"/>
  <c r="X37" i="36"/>
  <c r="Y37" i="36"/>
  <c r="Z37" i="36"/>
  <c r="AA37" i="36"/>
  <c r="AB37" i="36"/>
  <c r="AC37" i="36"/>
  <c r="AD37" i="36"/>
  <c r="AE37" i="36"/>
  <c r="AF37" i="36"/>
  <c r="AG37" i="36"/>
  <c r="AH37" i="36"/>
  <c r="AI37" i="36"/>
  <c r="AJ37" i="36"/>
  <c r="AK37" i="36"/>
  <c r="AL37" i="36"/>
  <c r="AM37" i="36"/>
  <c r="AN37" i="36"/>
  <c r="AO37" i="36"/>
  <c r="AP37" i="36"/>
  <c r="AQ37" i="36"/>
  <c r="AR37" i="36"/>
  <c r="AS37" i="36"/>
  <c r="AT37" i="36"/>
  <c r="AU37" i="36"/>
  <c r="AV37" i="36"/>
  <c r="AW37" i="36"/>
  <c r="AX37" i="36"/>
  <c r="AY37" i="36"/>
  <c r="AZ37" i="36"/>
  <c r="BA37" i="36"/>
  <c r="BB37" i="36"/>
  <c r="BC37" i="36"/>
  <c r="BD37" i="36"/>
  <c r="BE37" i="36"/>
  <c r="BF37" i="36"/>
  <c r="BG37" i="36"/>
  <c r="BH37" i="36"/>
  <c r="BI37" i="36"/>
  <c r="BJ37" i="36"/>
  <c r="BK37" i="36"/>
  <c r="BL37" i="36"/>
  <c r="BM37" i="36"/>
  <c r="BN37" i="36"/>
  <c r="BO37" i="36"/>
  <c r="BP37" i="36"/>
  <c r="BQ37" i="36"/>
  <c r="BR37" i="36"/>
  <c r="BS37" i="36"/>
  <c r="BT37" i="36"/>
  <c r="BU37" i="36"/>
  <c r="BV37" i="36"/>
  <c r="BW37" i="36"/>
  <c r="BX37" i="36"/>
  <c r="BY37" i="36"/>
  <c r="BZ37" i="36"/>
  <c r="CA37" i="36"/>
  <c r="CB37" i="36"/>
  <c r="CC37" i="36"/>
  <c r="CD37" i="36"/>
  <c r="CE37" i="36"/>
  <c r="CF37" i="36"/>
  <c r="CG37" i="36"/>
  <c r="CH37" i="36"/>
  <c r="CI37" i="36"/>
  <c r="CJ37" i="36"/>
  <c r="CK37" i="36"/>
  <c r="CL37" i="36"/>
  <c r="CM37" i="36"/>
  <c r="CN37" i="36"/>
  <c r="CO37" i="36"/>
  <c r="CP37" i="36"/>
  <c r="CQ37" i="36"/>
  <c r="CR37" i="36"/>
  <c r="CS37" i="36"/>
  <c r="CT37" i="36"/>
  <c r="CU37" i="36"/>
  <c r="CV37" i="36"/>
  <c r="L23" i="36"/>
  <c r="M23" i="36"/>
  <c r="N23" i="36"/>
  <c r="O23" i="36"/>
  <c r="P23" i="36"/>
  <c r="Q23" i="36"/>
  <c r="R23" i="36"/>
  <c r="S23" i="36"/>
  <c r="T23" i="36"/>
  <c r="U23" i="36"/>
  <c r="V23" i="36"/>
  <c r="W23" i="36"/>
  <c r="X23" i="36"/>
  <c r="Y23" i="36"/>
  <c r="Z23" i="36"/>
  <c r="AA23" i="36"/>
  <c r="AB23" i="36"/>
  <c r="AC23" i="36"/>
  <c r="AD23" i="36"/>
  <c r="AE23" i="36"/>
  <c r="AF23" i="36"/>
  <c r="AG23" i="36"/>
  <c r="AH23" i="36"/>
  <c r="AI23" i="36"/>
  <c r="AJ23" i="36"/>
  <c r="AK23" i="36"/>
  <c r="AL23" i="36"/>
  <c r="AM23" i="36"/>
  <c r="AN23" i="36"/>
  <c r="AO23" i="36"/>
  <c r="AP23" i="36"/>
  <c r="AQ23" i="36"/>
  <c r="AR23" i="36"/>
  <c r="AS23" i="36"/>
  <c r="AT23" i="36"/>
  <c r="AU23" i="36"/>
  <c r="AV23" i="36"/>
  <c r="AW23" i="36"/>
  <c r="AX23" i="36"/>
  <c r="AY23" i="36"/>
  <c r="AZ23" i="36"/>
  <c r="BA23" i="36"/>
  <c r="BB23" i="36"/>
  <c r="BC23" i="36"/>
  <c r="BD23" i="36"/>
  <c r="BE23" i="36"/>
  <c r="BF23" i="36"/>
  <c r="BG23" i="36"/>
  <c r="BH23" i="36"/>
  <c r="BI23" i="36"/>
  <c r="BJ23" i="36"/>
  <c r="BK23" i="36"/>
  <c r="BL23" i="36"/>
  <c r="BM23" i="36"/>
  <c r="BN23" i="36"/>
  <c r="BO23" i="36"/>
  <c r="BP23" i="36"/>
  <c r="BQ23" i="36"/>
  <c r="BR23" i="36"/>
  <c r="BS23" i="36"/>
  <c r="BT23" i="36"/>
  <c r="BU23" i="36"/>
  <c r="BV23" i="36"/>
  <c r="BW23" i="36"/>
  <c r="BX23" i="36"/>
  <c r="BY23" i="36"/>
  <c r="BZ23" i="36"/>
  <c r="CA23" i="36"/>
  <c r="CB23" i="36"/>
  <c r="CC23" i="36"/>
  <c r="CD23" i="36"/>
  <c r="CE23" i="36"/>
  <c r="CF23" i="36"/>
  <c r="CG23" i="36"/>
  <c r="CH23" i="36"/>
  <c r="CI23" i="36"/>
  <c r="CJ23" i="36"/>
  <c r="CK23" i="36"/>
  <c r="CL23" i="36"/>
  <c r="CM23" i="36"/>
  <c r="CN23" i="36"/>
  <c r="CO23" i="36"/>
  <c r="CP23" i="36"/>
  <c r="CQ23" i="36"/>
  <c r="CR23" i="36"/>
  <c r="CS23" i="36"/>
  <c r="CT23" i="36"/>
  <c r="CU23" i="36"/>
  <c r="CV23" i="36"/>
  <c r="L25" i="36"/>
  <c r="M25" i="36"/>
  <c r="N25" i="36"/>
  <c r="O25" i="36"/>
  <c r="P25" i="36"/>
  <c r="Q25" i="36"/>
  <c r="R25" i="36"/>
  <c r="S25" i="36"/>
  <c r="T25" i="36"/>
  <c r="U25" i="36"/>
  <c r="V25" i="36"/>
  <c r="W25" i="36"/>
  <c r="X25" i="36"/>
  <c r="Y25" i="36"/>
  <c r="Z25" i="36"/>
  <c r="AA25" i="36"/>
  <c r="AB25" i="36"/>
  <c r="AC25" i="36"/>
  <c r="AD25" i="36"/>
  <c r="AE25" i="36"/>
  <c r="AF25" i="36"/>
  <c r="AG25" i="36"/>
  <c r="AH25" i="36"/>
  <c r="AI25" i="36"/>
  <c r="AJ25" i="36"/>
  <c r="AK25" i="36"/>
  <c r="AL25" i="36"/>
  <c r="AM25" i="36"/>
  <c r="AN25" i="36"/>
  <c r="AO25" i="36"/>
  <c r="AP25" i="36"/>
  <c r="AQ25" i="36"/>
  <c r="AR25" i="36"/>
  <c r="AS25" i="36"/>
  <c r="AT25" i="36"/>
  <c r="AU25" i="36"/>
  <c r="AV25" i="36"/>
  <c r="AW25" i="36"/>
  <c r="AX25" i="36"/>
  <c r="AY25" i="36"/>
  <c r="AZ25" i="36"/>
  <c r="BA25" i="36"/>
  <c r="BB25" i="36"/>
  <c r="BC25" i="36"/>
  <c r="BD25" i="36"/>
  <c r="BE25" i="36"/>
  <c r="BF25" i="36"/>
  <c r="BG25" i="36"/>
  <c r="BH25" i="36"/>
  <c r="BI25" i="36"/>
  <c r="BJ25" i="36"/>
  <c r="BK25" i="36"/>
  <c r="BL25" i="36"/>
  <c r="BM25" i="36"/>
  <c r="BN25" i="36"/>
  <c r="BO25" i="36"/>
  <c r="BP25" i="36"/>
  <c r="BQ25" i="36"/>
  <c r="BR25" i="36"/>
  <c r="BS25" i="36"/>
  <c r="BT25" i="36"/>
  <c r="BU25" i="36"/>
  <c r="BV25" i="36"/>
  <c r="BW25" i="36"/>
  <c r="BX25" i="36"/>
  <c r="BY25" i="36"/>
  <c r="BZ25" i="36"/>
  <c r="CA25" i="36"/>
  <c r="CB25" i="36"/>
  <c r="CC25" i="36"/>
  <c r="CD25" i="36"/>
  <c r="CE25" i="36"/>
  <c r="CF25" i="36"/>
  <c r="CG25" i="36"/>
  <c r="CH25" i="36"/>
  <c r="CI25" i="36"/>
  <c r="CJ25" i="36"/>
  <c r="CK25" i="36"/>
  <c r="CL25" i="36"/>
  <c r="CM25" i="36"/>
  <c r="CN25" i="36"/>
  <c r="CO25" i="36"/>
  <c r="CP25" i="36"/>
  <c r="CQ25" i="36"/>
  <c r="CR25" i="36"/>
  <c r="CS25" i="36"/>
  <c r="CT25" i="36"/>
  <c r="CU25" i="36"/>
  <c r="CV25" i="36"/>
  <c r="L26" i="36"/>
  <c r="M26" i="36"/>
  <c r="N26" i="36"/>
  <c r="O26" i="36"/>
  <c r="P26" i="36"/>
  <c r="Q26" i="36"/>
  <c r="R26" i="36"/>
  <c r="S26" i="36"/>
  <c r="T26" i="36"/>
  <c r="U26" i="36"/>
  <c r="V26" i="36"/>
  <c r="W26" i="36"/>
  <c r="X26" i="36"/>
  <c r="Y26" i="36"/>
  <c r="Z26" i="36"/>
  <c r="AA26" i="36"/>
  <c r="AB26" i="36"/>
  <c r="AC26" i="36"/>
  <c r="AD26" i="36"/>
  <c r="AE26" i="36"/>
  <c r="AF26" i="36"/>
  <c r="AG26" i="36"/>
  <c r="AH26" i="36"/>
  <c r="AI26" i="36"/>
  <c r="AJ26" i="36"/>
  <c r="AK26" i="36"/>
  <c r="AL26" i="36"/>
  <c r="AM26" i="36"/>
  <c r="AN26" i="36"/>
  <c r="AO26" i="36"/>
  <c r="AP26" i="36"/>
  <c r="AQ26" i="36"/>
  <c r="AR26" i="36"/>
  <c r="AS26" i="36"/>
  <c r="AT26" i="36"/>
  <c r="AU26" i="36"/>
  <c r="AV26" i="36"/>
  <c r="AW26" i="36"/>
  <c r="AX26" i="36"/>
  <c r="AY26" i="36"/>
  <c r="AZ26" i="36"/>
  <c r="BA26" i="36"/>
  <c r="BB26" i="36"/>
  <c r="BC26" i="36"/>
  <c r="BD26" i="36"/>
  <c r="BE26" i="36"/>
  <c r="BF26" i="36"/>
  <c r="BG26" i="36"/>
  <c r="BH26" i="36"/>
  <c r="BI26" i="36"/>
  <c r="BJ26" i="36"/>
  <c r="BK26" i="36"/>
  <c r="BL26" i="36"/>
  <c r="BM26" i="36"/>
  <c r="BN26" i="36"/>
  <c r="BO26" i="36"/>
  <c r="BP26" i="36"/>
  <c r="BQ26" i="36"/>
  <c r="BR26" i="36"/>
  <c r="BS26" i="36"/>
  <c r="BT26" i="36"/>
  <c r="BU26" i="36"/>
  <c r="BV26" i="36"/>
  <c r="BW26" i="36"/>
  <c r="BX26" i="36"/>
  <c r="BY26" i="36"/>
  <c r="BZ26" i="36"/>
  <c r="CA26" i="36"/>
  <c r="CB26" i="36"/>
  <c r="CC26" i="36"/>
  <c r="CD26" i="36"/>
  <c r="CE26" i="36"/>
  <c r="CF26" i="36"/>
  <c r="CG26" i="36"/>
  <c r="CH26" i="36"/>
  <c r="CI26" i="36"/>
  <c r="CJ26" i="36"/>
  <c r="CK26" i="36"/>
  <c r="CL26" i="36"/>
  <c r="CM26" i="36"/>
  <c r="CN26" i="36"/>
  <c r="CO26" i="36"/>
  <c r="CP26" i="36"/>
  <c r="CQ26" i="36"/>
  <c r="CR26" i="36"/>
  <c r="CS26" i="36"/>
  <c r="CT26" i="36"/>
  <c r="CU26" i="36"/>
  <c r="CV26" i="36"/>
  <c r="L38" i="36"/>
  <c r="M38" i="36"/>
  <c r="N38" i="36"/>
  <c r="O38" i="36"/>
  <c r="P38" i="36"/>
  <c r="Q38" i="36"/>
  <c r="R38" i="36"/>
  <c r="S38" i="36"/>
  <c r="T38" i="36"/>
  <c r="U38" i="36"/>
  <c r="V38" i="36"/>
  <c r="W38" i="36"/>
  <c r="X38" i="36"/>
  <c r="Y38" i="36"/>
  <c r="Z38" i="36"/>
  <c r="AA38" i="36"/>
  <c r="AB38" i="36"/>
  <c r="AC38" i="36"/>
  <c r="AD38" i="36"/>
  <c r="AE38" i="36"/>
  <c r="AF38" i="36"/>
  <c r="AG38" i="36"/>
  <c r="AH38" i="36"/>
  <c r="AI38" i="36"/>
  <c r="AJ38" i="36"/>
  <c r="AK38" i="36"/>
  <c r="AL38" i="36"/>
  <c r="AM38" i="36"/>
  <c r="AN38" i="36"/>
  <c r="AO38" i="36"/>
  <c r="AP38" i="36"/>
  <c r="AQ38" i="36"/>
  <c r="AR38" i="36"/>
  <c r="AS38" i="36"/>
  <c r="AT38" i="36"/>
  <c r="AU38" i="36"/>
  <c r="AV38" i="36"/>
  <c r="AW38" i="36"/>
  <c r="AX38" i="36"/>
  <c r="AY38" i="36"/>
  <c r="AZ38" i="36"/>
  <c r="BA38" i="36"/>
  <c r="BB38" i="36"/>
  <c r="BC38" i="36"/>
  <c r="BD38" i="36"/>
  <c r="BE38" i="36"/>
  <c r="BF38" i="36"/>
  <c r="BG38" i="36"/>
  <c r="BH38" i="36"/>
  <c r="BI38" i="36"/>
  <c r="BJ38" i="36"/>
  <c r="BK38" i="36"/>
  <c r="BL38" i="36"/>
  <c r="BM38" i="36"/>
  <c r="BN38" i="36"/>
  <c r="BO38" i="36"/>
  <c r="BP38" i="36"/>
  <c r="BQ38" i="36"/>
  <c r="BR38" i="36"/>
  <c r="BS38" i="36"/>
  <c r="BT38" i="36"/>
  <c r="BU38" i="36"/>
  <c r="BV38" i="36"/>
  <c r="BW38" i="36"/>
  <c r="BX38" i="36"/>
  <c r="BY38" i="36"/>
  <c r="BZ38" i="36"/>
  <c r="CA38" i="36"/>
  <c r="CB38" i="36"/>
  <c r="CC38" i="36"/>
  <c r="CD38" i="36"/>
  <c r="CE38" i="36"/>
  <c r="CF38" i="36"/>
  <c r="CG38" i="36"/>
  <c r="CH38" i="36"/>
  <c r="CI38" i="36"/>
  <c r="CJ38" i="36"/>
  <c r="CK38" i="36"/>
  <c r="CL38" i="36"/>
  <c r="CM38" i="36"/>
  <c r="CN38" i="36"/>
  <c r="CO38" i="36"/>
  <c r="CP38" i="36"/>
  <c r="CQ38" i="36"/>
  <c r="CR38" i="36"/>
  <c r="CS38" i="36"/>
  <c r="CT38" i="36"/>
  <c r="CU38" i="36"/>
  <c r="CV38" i="36"/>
  <c r="L39" i="36"/>
  <c r="M39" i="36"/>
  <c r="N39" i="36"/>
  <c r="O39" i="36"/>
  <c r="P39" i="36"/>
  <c r="Q39" i="36"/>
  <c r="R39" i="36"/>
  <c r="S39" i="36"/>
  <c r="T39" i="36"/>
  <c r="U39" i="36"/>
  <c r="V39" i="36"/>
  <c r="W39" i="36"/>
  <c r="X39" i="36"/>
  <c r="Y39" i="36"/>
  <c r="Z39" i="36"/>
  <c r="AA39" i="36"/>
  <c r="AB39" i="36"/>
  <c r="AC39" i="36"/>
  <c r="AD39" i="36"/>
  <c r="AE39" i="36"/>
  <c r="AF39" i="36"/>
  <c r="AG39" i="36"/>
  <c r="AH39" i="36"/>
  <c r="AI39" i="36"/>
  <c r="AJ39" i="36"/>
  <c r="AK39" i="36"/>
  <c r="AL39" i="36"/>
  <c r="AM39" i="36"/>
  <c r="AN39" i="36"/>
  <c r="AO39" i="36"/>
  <c r="AP39" i="36"/>
  <c r="AQ39" i="36"/>
  <c r="AR39" i="36"/>
  <c r="AS39" i="36"/>
  <c r="AT39" i="36"/>
  <c r="AU39" i="36"/>
  <c r="AV39" i="36"/>
  <c r="AW39" i="36"/>
  <c r="AX39" i="36"/>
  <c r="AY39" i="36"/>
  <c r="AZ39" i="36"/>
  <c r="BA39" i="36"/>
  <c r="BB39" i="36"/>
  <c r="BC39" i="36"/>
  <c r="BD39" i="36"/>
  <c r="BE39" i="36"/>
  <c r="BF39" i="36"/>
  <c r="BG39" i="36"/>
  <c r="BH39" i="36"/>
  <c r="BI39" i="36"/>
  <c r="BJ39" i="36"/>
  <c r="BK39" i="36"/>
  <c r="BL39" i="36"/>
  <c r="BM39" i="36"/>
  <c r="BN39" i="36"/>
  <c r="BO39" i="36"/>
  <c r="BP39" i="36"/>
  <c r="BQ39" i="36"/>
  <c r="BR39" i="36"/>
  <c r="BS39" i="36"/>
  <c r="BT39" i="36"/>
  <c r="BU39" i="36"/>
  <c r="BV39" i="36"/>
  <c r="BW39" i="36"/>
  <c r="BX39" i="36"/>
  <c r="BY39" i="36"/>
  <c r="BZ39" i="36"/>
  <c r="CA39" i="36"/>
  <c r="CB39" i="36"/>
  <c r="CC39" i="36"/>
  <c r="CD39" i="36"/>
  <c r="CE39" i="36"/>
  <c r="CF39" i="36"/>
  <c r="CG39" i="36"/>
  <c r="CH39" i="36"/>
  <c r="CI39" i="36"/>
  <c r="CJ39" i="36"/>
  <c r="CK39" i="36"/>
  <c r="CL39" i="36"/>
  <c r="CM39" i="36"/>
  <c r="CN39" i="36"/>
  <c r="CO39" i="36"/>
  <c r="CP39" i="36"/>
  <c r="CQ39" i="36"/>
  <c r="CR39" i="36"/>
  <c r="CS39" i="36"/>
  <c r="CT39" i="36"/>
  <c r="CU39" i="36"/>
  <c r="CV39" i="36"/>
  <c r="L28" i="36"/>
  <c r="M28" i="36"/>
  <c r="N28" i="36"/>
  <c r="O28" i="36"/>
  <c r="P28" i="36"/>
  <c r="Q28" i="36"/>
  <c r="R28" i="36"/>
  <c r="S28" i="36"/>
  <c r="T28" i="36"/>
  <c r="U28" i="36"/>
  <c r="V28" i="36"/>
  <c r="W28" i="36"/>
  <c r="X28" i="36"/>
  <c r="Y28" i="36"/>
  <c r="Z28" i="36"/>
  <c r="AA28" i="36"/>
  <c r="AB28" i="36"/>
  <c r="AC28" i="36"/>
  <c r="AD28" i="36"/>
  <c r="AE28" i="36"/>
  <c r="AF28" i="36"/>
  <c r="AG28" i="36"/>
  <c r="AH28" i="36"/>
  <c r="AI28" i="36"/>
  <c r="AJ28" i="36"/>
  <c r="AK28" i="36"/>
  <c r="AL28" i="36"/>
  <c r="AM28" i="36"/>
  <c r="AN28" i="36"/>
  <c r="AO28" i="36"/>
  <c r="AP28" i="36"/>
  <c r="AQ28" i="36"/>
  <c r="AR28" i="36"/>
  <c r="AS28" i="36"/>
  <c r="AT28" i="36"/>
  <c r="AU28" i="36"/>
  <c r="AV28" i="36"/>
  <c r="AW28" i="36"/>
  <c r="AX28" i="36"/>
  <c r="AY28" i="36"/>
  <c r="AZ28" i="36"/>
  <c r="BA28" i="36"/>
  <c r="BB28" i="36"/>
  <c r="BC28" i="36"/>
  <c r="BD28" i="36"/>
  <c r="BE28" i="36"/>
  <c r="BF28" i="36"/>
  <c r="BG28" i="36"/>
  <c r="BH28" i="36"/>
  <c r="BI28" i="36"/>
  <c r="BJ28" i="36"/>
  <c r="BK28" i="36"/>
  <c r="BL28" i="36"/>
  <c r="BM28" i="36"/>
  <c r="BN28" i="36"/>
  <c r="BO28" i="36"/>
  <c r="BP28" i="36"/>
  <c r="BQ28" i="36"/>
  <c r="BR28" i="36"/>
  <c r="BS28" i="36"/>
  <c r="BT28" i="36"/>
  <c r="BU28" i="36"/>
  <c r="BV28" i="36"/>
  <c r="BW28" i="36"/>
  <c r="BX28" i="36"/>
  <c r="BY28" i="36"/>
  <c r="BZ28" i="36"/>
  <c r="CA28" i="36"/>
  <c r="CB28" i="36"/>
  <c r="CC28" i="36"/>
  <c r="CD28" i="36"/>
  <c r="CE28" i="36"/>
  <c r="CF28" i="36"/>
  <c r="CG28" i="36"/>
  <c r="CH28" i="36"/>
  <c r="CI28" i="36"/>
  <c r="CJ28" i="36"/>
  <c r="CK28" i="36"/>
  <c r="CL28" i="36"/>
  <c r="CM28" i="36"/>
  <c r="CN28" i="36"/>
  <c r="CO28" i="36"/>
  <c r="CP28" i="36"/>
  <c r="CQ28" i="36"/>
  <c r="CR28" i="36"/>
  <c r="CS28" i="36"/>
  <c r="CT28" i="36"/>
  <c r="CU28" i="36"/>
  <c r="CV28" i="36"/>
  <c r="L30" i="36"/>
  <c r="M30" i="36"/>
  <c r="N30" i="36"/>
  <c r="O30" i="36"/>
  <c r="P30" i="36"/>
  <c r="Q30" i="36"/>
  <c r="R30" i="36"/>
  <c r="S30" i="36"/>
  <c r="T30" i="36"/>
  <c r="U30" i="36"/>
  <c r="V30" i="36"/>
  <c r="W30" i="36"/>
  <c r="X30" i="36"/>
  <c r="Y30" i="36"/>
  <c r="Z30" i="36"/>
  <c r="AA30" i="36"/>
  <c r="AB30" i="36"/>
  <c r="AC30" i="36"/>
  <c r="AD30" i="36"/>
  <c r="AE30" i="36"/>
  <c r="AF30" i="36"/>
  <c r="AG30" i="36"/>
  <c r="AH30" i="36"/>
  <c r="AI30" i="36"/>
  <c r="AJ30" i="36"/>
  <c r="AK30" i="36"/>
  <c r="AL30" i="36"/>
  <c r="AM30" i="36"/>
  <c r="AN30" i="36"/>
  <c r="AO30" i="36"/>
  <c r="AP30" i="36"/>
  <c r="AQ30" i="36"/>
  <c r="AR30" i="36"/>
  <c r="AS30" i="36"/>
  <c r="AT30" i="36"/>
  <c r="AU30" i="36"/>
  <c r="AV30" i="36"/>
  <c r="AW30" i="36"/>
  <c r="AX30" i="36"/>
  <c r="AY30" i="36"/>
  <c r="AZ30" i="36"/>
  <c r="BA30" i="36"/>
  <c r="BB30" i="36"/>
  <c r="BC30" i="36"/>
  <c r="BD30" i="36"/>
  <c r="BE30" i="36"/>
  <c r="BF30" i="36"/>
  <c r="BG30" i="36"/>
  <c r="BH30" i="36"/>
  <c r="BI30" i="36"/>
  <c r="BJ30" i="36"/>
  <c r="BK30" i="36"/>
  <c r="BL30" i="36"/>
  <c r="BM30" i="36"/>
  <c r="BN30" i="36"/>
  <c r="BO30" i="36"/>
  <c r="BP30" i="36"/>
  <c r="BQ30" i="36"/>
  <c r="BR30" i="36"/>
  <c r="BS30" i="36"/>
  <c r="BT30" i="36"/>
  <c r="BU30" i="36"/>
  <c r="BV30" i="36"/>
  <c r="BW30" i="36"/>
  <c r="BX30" i="36"/>
  <c r="BY30" i="36"/>
  <c r="BZ30" i="36"/>
  <c r="CA30" i="36"/>
  <c r="CB30" i="36"/>
  <c r="CC30" i="36"/>
  <c r="CD30" i="36"/>
  <c r="CE30" i="36"/>
  <c r="CF30" i="36"/>
  <c r="CG30" i="36"/>
  <c r="CH30" i="36"/>
  <c r="CI30" i="36"/>
  <c r="CJ30" i="36"/>
  <c r="CK30" i="36"/>
  <c r="CL30" i="36"/>
  <c r="CM30" i="36"/>
  <c r="CN30" i="36"/>
  <c r="CO30" i="36"/>
  <c r="CP30" i="36"/>
  <c r="CQ30" i="36"/>
  <c r="CR30" i="36"/>
  <c r="CS30" i="36"/>
  <c r="CT30" i="36"/>
  <c r="CU30" i="36"/>
  <c r="CV30" i="36"/>
  <c r="L19" i="36"/>
  <c r="M19" i="36"/>
  <c r="N19" i="36"/>
  <c r="O19" i="36"/>
  <c r="P19" i="36"/>
  <c r="Q19" i="36"/>
  <c r="R19" i="36"/>
  <c r="S19" i="36"/>
  <c r="T19" i="36"/>
  <c r="U19" i="36"/>
  <c r="V19" i="36"/>
  <c r="W19" i="36"/>
  <c r="X19" i="36"/>
  <c r="Y19" i="36"/>
  <c r="Z19" i="36"/>
  <c r="AA19" i="36"/>
  <c r="AB19" i="36"/>
  <c r="AC19" i="36"/>
  <c r="AD19" i="36"/>
  <c r="AE19" i="36"/>
  <c r="AF19" i="36"/>
  <c r="AG19" i="36"/>
  <c r="AH19" i="36"/>
  <c r="AI19" i="36"/>
  <c r="AJ19" i="36"/>
  <c r="AK19" i="36"/>
  <c r="AL19" i="36"/>
  <c r="AM19" i="36"/>
  <c r="AN19" i="36"/>
  <c r="AO19" i="36"/>
  <c r="AP19" i="36"/>
  <c r="AQ19" i="36"/>
  <c r="AR19" i="36"/>
  <c r="AS19" i="36"/>
  <c r="AT19" i="36"/>
  <c r="AU19" i="36"/>
  <c r="AV19" i="36"/>
  <c r="AW19" i="36"/>
  <c r="AX19" i="36"/>
  <c r="AY19" i="36"/>
  <c r="AZ19" i="36"/>
  <c r="BA19" i="36"/>
  <c r="BB19" i="36"/>
  <c r="BC19" i="36"/>
  <c r="BD19" i="36"/>
  <c r="BE19" i="36"/>
  <c r="BF19" i="36"/>
  <c r="BG19" i="36"/>
  <c r="BH19" i="36"/>
  <c r="BI19" i="36"/>
  <c r="BJ19" i="36"/>
  <c r="BK19" i="36"/>
  <c r="BL19" i="36"/>
  <c r="BM19" i="36"/>
  <c r="BN19" i="36"/>
  <c r="BO19" i="36"/>
  <c r="BP19" i="36"/>
  <c r="BQ19" i="36"/>
  <c r="BR19" i="36"/>
  <c r="BS19" i="36"/>
  <c r="BT19" i="36"/>
  <c r="BU19" i="36"/>
  <c r="BV19" i="36"/>
  <c r="BW19" i="36"/>
  <c r="BX19" i="36"/>
  <c r="BY19" i="36"/>
  <c r="BZ19" i="36"/>
  <c r="CA19" i="36"/>
  <c r="CB19" i="36"/>
  <c r="CC19" i="36"/>
  <c r="CD19" i="36"/>
  <c r="CE19" i="36"/>
  <c r="CF19" i="36"/>
  <c r="CG19" i="36"/>
  <c r="CH19" i="36"/>
  <c r="CI19" i="36"/>
  <c r="CJ19" i="36"/>
  <c r="CK19" i="36"/>
  <c r="CL19" i="36"/>
  <c r="CM19" i="36"/>
  <c r="CN19" i="36"/>
  <c r="CO19" i="36"/>
  <c r="CP19" i="36"/>
  <c r="CQ19" i="36"/>
  <c r="CR19" i="36"/>
  <c r="CS19" i="36"/>
  <c r="CT19" i="36"/>
  <c r="CU19" i="36"/>
  <c r="CV19" i="36"/>
  <c r="L49" i="36"/>
  <c r="M49" i="36"/>
  <c r="N49" i="36"/>
  <c r="O49" i="36"/>
  <c r="P49" i="36"/>
  <c r="Q49" i="36"/>
  <c r="R49" i="36"/>
  <c r="S49" i="36"/>
  <c r="T49" i="36"/>
  <c r="U49" i="36"/>
  <c r="V49" i="36"/>
  <c r="W49" i="36"/>
  <c r="X49" i="36"/>
  <c r="Y49" i="36"/>
  <c r="Z49" i="36"/>
  <c r="AA49" i="36"/>
  <c r="AB49" i="36"/>
  <c r="AC49" i="36"/>
  <c r="AD49" i="36"/>
  <c r="AE49" i="36"/>
  <c r="AF49" i="36"/>
  <c r="AG49" i="36"/>
  <c r="AH49" i="36"/>
  <c r="AI49" i="36"/>
  <c r="AJ49" i="36"/>
  <c r="AK49" i="36"/>
  <c r="AL49" i="36"/>
  <c r="AM49" i="36"/>
  <c r="AN49" i="36"/>
  <c r="AO49" i="36"/>
  <c r="AP49" i="36"/>
  <c r="AQ49" i="36"/>
  <c r="AR49" i="36"/>
  <c r="AS49" i="36"/>
  <c r="AT49" i="36"/>
  <c r="AU49" i="36"/>
  <c r="AV49" i="36"/>
  <c r="AW49" i="36"/>
  <c r="AX49" i="36"/>
  <c r="AY49" i="36"/>
  <c r="AZ49" i="36"/>
  <c r="BA49" i="36"/>
  <c r="BB49" i="36"/>
  <c r="BC49" i="36"/>
  <c r="BD49" i="36"/>
  <c r="BE49" i="36"/>
  <c r="BF49" i="36"/>
  <c r="BG49" i="36"/>
  <c r="BH49" i="36"/>
  <c r="BI49" i="36"/>
  <c r="BJ49" i="36"/>
  <c r="BK49" i="36"/>
  <c r="BL49" i="36"/>
  <c r="BM49" i="36"/>
  <c r="BN49" i="36"/>
  <c r="BO49" i="36"/>
  <c r="BP49" i="36"/>
  <c r="BQ49" i="36"/>
  <c r="BR49" i="36"/>
  <c r="BS49" i="36"/>
  <c r="BT49" i="36"/>
  <c r="BU49" i="36"/>
  <c r="BV49" i="36"/>
  <c r="BW49" i="36"/>
  <c r="BX49" i="36"/>
  <c r="BY49" i="36"/>
  <c r="BZ49" i="36"/>
  <c r="CA49" i="36"/>
  <c r="CB49" i="36"/>
  <c r="CC49" i="36"/>
  <c r="CD49" i="36"/>
  <c r="CE49" i="36"/>
  <c r="CF49" i="36"/>
  <c r="CG49" i="36"/>
  <c r="CH49" i="36"/>
  <c r="CI49" i="36"/>
  <c r="CJ49" i="36"/>
  <c r="CK49" i="36"/>
  <c r="CL49" i="36"/>
  <c r="CM49" i="36"/>
  <c r="CN49" i="36"/>
  <c r="CO49" i="36"/>
  <c r="CP49" i="36"/>
  <c r="CQ49" i="36"/>
  <c r="CR49" i="36"/>
  <c r="CS49" i="36"/>
  <c r="CT49" i="36"/>
  <c r="CU49" i="36"/>
  <c r="CV49" i="36"/>
  <c r="L48" i="36"/>
  <c r="M48" i="36"/>
  <c r="N48" i="36"/>
  <c r="O48" i="36"/>
  <c r="P48" i="36"/>
  <c r="Q48" i="36"/>
  <c r="R48" i="36"/>
  <c r="S48" i="36"/>
  <c r="T48" i="36"/>
  <c r="U48" i="36"/>
  <c r="V48" i="36"/>
  <c r="W48" i="36"/>
  <c r="X48" i="36"/>
  <c r="Y48" i="36"/>
  <c r="Z48" i="36"/>
  <c r="AA48" i="36"/>
  <c r="AB48" i="36"/>
  <c r="AC48" i="36"/>
  <c r="AD48" i="36"/>
  <c r="AE48" i="36"/>
  <c r="AF48" i="36"/>
  <c r="AG48" i="36"/>
  <c r="AH48" i="36"/>
  <c r="AI48" i="36"/>
  <c r="AJ48" i="36"/>
  <c r="AK48" i="36"/>
  <c r="AL48" i="36"/>
  <c r="AM48" i="36"/>
  <c r="AN48" i="36"/>
  <c r="AO48" i="36"/>
  <c r="AP48" i="36"/>
  <c r="AQ48" i="36"/>
  <c r="AR48" i="36"/>
  <c r="AS48" i="36"/>
  <c r="AT48" i="36"/>
  <c r="AU48" i="36"/>
  <c r="AV48" i="36"/>
  <c r="AW48" i="36"/>
  <c r="AX48" i="36"/>
  <c r="AY48" i="36"/>
  <c r="AZ48" i="36"/>
  <c r="BA48" i="36"/>
  <c r="BB48" i="36"/>
  <c r="BC48" i="36"/>
  <c r="BD48" i="36"/>
  <c r="BE48" i="36"/>
  <c r="BF48" i="36"/>
  <c r="BG48" i="36"/>
  <c r="BH48" i="36"/>
  <c r="BI48" i="36"/>
  <c r="BJ48" i="36"/>
  <c r="BK48" i="36"/>
  <c r="BL48" i="36"/>
  <c r="BM48" i="36"/>
  <c r="BN48" i="36"/>
  <c r="BO48" i="36"/>
  <c r="BP48" i="36"/>
  <c r="BQ48" i="36"/>
  <c r="BR48" i="36"/>
  <c r="BS48" i="36"/>
  <c r="BT48" i="36"/>
  <c r="BU48" i="36"/>
  <c r="BV48" i="36"/>
  <c r="BW48" i="36"/>
  <c r="BX48" i="36"/>
  <c r="BY48" i="36"/>
  <c r="BZ48" i="36"/>
  <c r="CA48" i="36"/>
  <c r="CB48" i="36"/>
  <c r="CC48" i="36"/>
  <c r="CD48" i="36"/>
  <c r="CE48" i="36"/>
  <c r="CF48" i="36"/>
  <c r="CG48" i="36"/>
  <c r="CH48" i="36"/>
  <c r="CI48" i="36"/>
  <c r="CJ48" i="36"/>
  <c r="CK48" i="36"/>
  <c r="CL48" i="36"/>
  <c r="CM48" i="36"/>
  <c r="CN48" i="36"/>
  <c r="CO48" i="36"/>
  <c r="CP48" i="36"/>
  <c r="CQ48" i="36"/>
  <c r="CR48" i="36"/>
  <c r="CS48" i="36"/>
  <c r="CT48" i="36"/>
  <c r="CU48" i="36"/>
  <c r="CV48" i="36"/>
  <c r="L44" i="36"/>
  <c r="M44" i="36"/>
  <c r="N44" i="36"/>
  <c r="O44" i="36"/>
  <c r="P44" i="36"/>
  <c r="Q44" i="36"/>
  <c r="R44" i="36"/>
  <c r="S44" i="36"/>
  <c r="T44" i="36"/>
  <c r="U44" i="36"/>
  <c r="V44" i="36"/>
  <c r="W44" i="36"/>
  <c r="X44" i="36"/>
  <c r="Y44" i="36"/>
  <c r="Z44" i="36"/>
  <c r="AA44" i="36"/>
  <c r="AB44" i="36"/>
  <c r="AC44" i="36"/>
  <c r="AD44" i="36"/>
  <c r="AE44" i="36"/>
  <c r="AF44" i="36"/>
  <c r="AG44" i="36"/>
  <c r="AH44" i="36"/>
  <c r="AI44" i="36"/>
  <c r="AJ44" i="36"/>
  <c r="AK44" i="36"/>
  <c r="AL44" i="36"/>
  <c r="AM44" i="36"/>
  <c r="AN44" i="36"/>
  <c r="AO44" i="36"/>
  <c r="AP44" i="36"/>
  <c r="AQ44" i="36"/>
  <c r="AR44" i="36"/>
  <c r="AS44" i="36"/>
  <c r="AT44" i="36"/>
  <c r="AU44" i="36"/>
  <c r="AV44" i="36"/>
  <c r="AW44" i="36"/>
  <c r="AX44" i="36"/>
  <c r="AY44" i="36"/>
  <c r="AZ44" i="36"/>
  <c r="BA44" i="36"/>
  <c r="BB44" i="36"/>
  <c r="BC44" i="36"/>
  <c r="BD44" i="36"/>
  <c r="BE44" i="36"/>
  <c r="BF44" i="36"/>
  <c r="BG44" i="36"/>
  <c r="BH44" i="36"/>
  <c r="BI44" i="36"/>
  <c r="BJ44" i="36"/>
  <c r="BK44" i="36"/>
  <c r="BL44" i="36"/>
  <c r="BM44" i="36"/>
  <c r="BN44" i="36"/>
  <c r="BO44" i="36"/>
  <c r="BP44" i="36"/>
  <c r="BQ44" i="36"/>
  <c r="BR44" i="36"/>
  <c r="BS44" i="36"/>
  <c r="BT44" i="36"/>
  <c r="BU44" i="36"/>
  <c r="BV44" i="36"/>
  <c r="BW44" i="36"/>
  <c r="BX44" i="36"/>
  <c r="BY44" i="36"/>
  <c r="BZ44" i="36"/>
  <c r="CA44" i="36"/>
  <c r="CB44" i="36"/>
  <c r="CC44" i="36"/>
  <c r="CD44" i="36"/>
  <c r="CE44" i="36"/>
  <c r="CF44" i="36"/>
  <c r="CG44" i="36"/>
  <c r="CH44" i="36"/>
  <c r="CI44" i="36"/>
  <c r="CJ44" i="36"/>
  <c r="CK44" i="36"/>
  <c r="CL44" i="36"/>
  <c r="CM44" i="36"/>
  <c r="CN44" i="36"/>
  <c r="CO44" i="36"/>
  <c r="CP44" i="36"/>
  <c r="CQ44" i="36"/>
  <c r="CR44" i="36"/>
  <c r="CS44" i="36"/>
  <c r="CT44" i="36"/>
  <c r="CU44" i="36"/>
  <c r="CV44" i="36"/>
  <c r="L31" i="36"/>
  <c r="M31" i="36"/>
  <c r="N31" i="36"/>
  <c r="O31" i="36"/>
  <c r="P31" i="36"/>
  <c r="Q31" i="36"/>
  <c r="R31" i="36"/>
  <c r="S31" i="36"/>
  <c r="T31" i="36"/>
  <c r="U31" i="36"/>
  <c r="V31" i="36"/>
  <c r="W31" i="36"/>
  <c r="X31" i="36"/>
  <c r="Y31" i="36"/>
  <c r="Z31" i="36"/>
  <c r="AA31" i="36"/>
  <c r="AB31" i="36"/>
  <c r="AC31" i="36"/>
  <c r="AD31" i="36"/>
  <c r="AE31" i="36"/>
  <c r="AF31" i="36"/>
  <c r="AG31" i="36"/>
  <c r="AH31" i="36"/>
  <c r="AI31" i="36"/>
  <c r="AJ31" i="36"/>
  <c r="AK31" i="36"/>
  <c r="AL31" i="36"/>
  <c r="AM31" i="36"/>
  <c r="AN31" i="36"/>
  <c r="AO31" i="36"/>
  <c r="AP31" i="36"/>
  <c r="AQ31" i="36"/>
  <c r="AR31" i="36"/>
  <c r="AS31" i="36"/>
  <c r="AT31" i="36"/>
  <c r="AU31" i="36"/>
  <c r="AV31" i="36"/>
  <c r="AW31" i="36"/>
  <c r="AX31" i="36"/>
  <c r="AY31" i="36"/>
  <c r="AZ31" i="36"/>
  <c r="BA31" i="36"/>
  <c r="BB31" i="36"/>
  <c r="BC31" i="36"/>
  <c r="BD31" i="36"/>
  <c r="BE31" i="36"/>
  <c r="BF31" i="36"/>
  <c r="BG31" i="36"/>
  <c r="BH31" i="36"/>
  <c r="BI31" i="36"/>
  <c r="BJ31" i="36"/>
  <c r="BK31" i="36"/>
  <c r="BL31" i="36"/>
  <c r="BM31" i="36"/>
  <c r="BN31" i="36"/>
  <c r="BO31" i="36"/>
  <c r="BP31" i="36"/>
  <c r="BQ31" i="36"/>
  <c r="BR31" i="36"/>
  <c r="BS31" i="36"/>
  <c r="BT31" i="36"/>
  <c r="BU31" i="36"/>
  <c r="BV31" i="36"/>
  <c r="BW31" i="36"/>
  <c r="BX31" i="36"/>
  <c r="BY31" i="36"/>
  <c r="BZ31" i="36"/>
  <c r="CA31" i="36"/>
  <c r="CB31" i="36"/>
  <c r="CC31" i="36"/>
  <c r="CD31" i="36"/>
  <c r="CE31" i="36"/>
  <c r="CF31" i="36"/>
  <c r="CG31" i="36"/>
  <c r="CH31" i="36"/>
  <c r="CI31" i="36"/>
  <c r="CJ31" i="36"/>
  <c r="CK31" i="36"/>
  <c r="CL31" i="36"/>
  <c r="CM31" i="36"/>
  <c r="CN31" i="36"/>
  <c r="CO31" i="36"/>
  <c r="CP31" i="36"/>
  <c r="CQ31" i="36"/>
  <c r="CR31" i="36"/>
  <c r="CS31" i="36"/>
  <c r="CT31" i="36"/>
  <c r="CU31" i="36"/>
  <c r="CV31" i="36"/>
  <c r="L10" i="36"/>
  <c r="M10" i="36"/>
  <c r="N10" i="36"/>
  <c r="O10" i="36"/>
  <c r="P10" i="36"/>
  <c r="Q10" i="36"/>
  <c r="R10" i="36"/>
  <c r="S10" i="36"/>
  <c r="T10" i="36"/>
  <c r="U10" i="36"/>
  <c r="V10" i="36"/>
  <c r="W10" i="36"/>
  <c r="X10" i="36"/>
  <c r="Y10" i="36"/>
  <c r="Z10" i="36"/>
  <c r="AA10" i="36"/>
  <c r="AB10" i="36"/>
  <c r="AC10" i="36"/>
  <c r="AD10" i="36"/>
  <c r="AE10" i="36"/>
  <c r="AF10" i="36"/>
  <c r="AG10" i="36"/>
  <c r="AH10" i="36"/>
  <c r="AI10" i="36"/>
  <c r="AJ10" i="36"/>
  <c r="AK10" i="36"/>
  <c r="AL10" i="36"/>
  <c r="AM10" i="36"/>
  <c r="AN10" i="36"/>
  <c r="AO10" i="36"/>
  <c r="AP10" i="36"/>
  <c r="AQ10" i="36"/>
  <c r="AR10" i="36"/>
  <c r="AS10" i="36"/>
  <c r="AT10" i="36"/>
  <c r="AU10" i="36"/>
  <c r="AV10" i="36"/>
  <c r="AW10" i="36"/>
  <c r="AX10" i="36"/>
  <c r="AY10" i="36"/>
  <c r="AZ10" i="36"/>
  <c r="BA10" i="36"/>
  <c r="BB10" i="36"/>
  <c r="BC10" i="36"/>
  <c r="BD10" i="36"/>
  <c r="BE10" i="36"/>
  <c r="BF10" i="36"/>
  <c r="BG10" i="36"/>
  <c r="BH10" i="36"/>
  <c r="BI10" i="36"/>
  <c r="BJ10" i="36"/>
  <c r="BK10" i="36"/>
  <c r="BL10" i="36"/>
  <c r="BM10" i="36"/>
  <c r="BN10" i="36"/>
  <c r="BO10" i="36"/>
  <c r="BP10" i="36"/>
  <c r="BQ10" i="36"/>
  <c r="BR10" i="36"/>
  <c r="BS10" i="36"/>
  <c r="BT10" i="36"/>
  <c r="BU10" i="36"/>
  <c r="BV10" i="36"/>
  <c r="BW10" i="36"/>
  <c r="BX10" i="36"/>
  <c r="BY10" i="36"/>
  <c r="BZ10" i="36"/>
  <c r="CA10" i="36"/>
  <c r="CB10" i="36"/>
  <c r="CC10" i="36"/>
  <c r="CD10" i="36"/>
  <c r="CE10" i="36"/>
  <c r="CF10" i="36"/>
  <c r="CG10" i="36"/>
  <c r="CH10" i="36"/>
  <c r="CI10" i="36"/>
  <c r="CJ10" i="36"/>
  <c r="CK10" i="36"/>
  <c r="CL10" i="36"/>
  <c r="CM10" i="36"/>
  <c r="CN10" i="36"/>
  <c r="CO10" i="36"/>
  <c r="CP10" i="36"/>
  <c r="CQ10" i="36"/>
  <c r="CR10" i="36"/>
  <c r="CS10" i="36"/>
  <c r="CT10" i="36"/>
  <c r="CU10" i="36"/>
  <c r="CV10" i="36"/>
  <c r="L33" i="36"/>
  <c r="M33" i="36"/>
  <c r="N33" i="36"/>
  <c r="O33" i="36"/>
  <c r="P33" i="36"/>
  <c r="Q33" i="36"/>
  <c r="R33" i="36"/>
  <c r="S33" i="36"/>
  <c r="T33" i="36"/>
  <c r="U33" i="36"/>
  <c r="V33" i="36"/>
  <c r="W33" i="36"/>
  <c r="X33" i="36"/>
  <c r="Y33" i="36"/>
  <c r="Z33" i="36"/>
  <c r="AA33" i="36"/>
  <c r="AB33" i="36"/>
  <c r="AC33" i="36"/>
  <c r="AD33" i="36"/>
  <c r="AE33" i="36"/>
  <c r="AF33" i="36"/>
  <c r="AG33" i="36"/>
  <c r="AH33" i="36"/>
  <c r="AI33" i="36"/>
  <c r="AJ33" i="36"/>
  <c r="AK33" i="36"/>
  <c r="AL33" i="36"/>
  <c r="AM33" i="36"/>
  <c r="AN33" i="36"/>
  <c r="AO33" i="36"/>
  <c r="AP33" i="36"/>
  <c r="AQ33" i="36"/>
  <c r="AR33" i="36"/>
  <c r="AS33" i="36"/>
  <c r="AT33" i="36"/>
  <c r="AU33" i="36"/>
  <c r="AV33" i="36"/>
  <c r="AW33" i="36"/>
  <c r="AX33" i="36"/>
  <c r="AY33" i="36"/>
  <c r="AZ33" i="36"/>
  <c r="BA33" i="36"/>
  <c r="BB33" i="36"/>
  <c r="BC33" i="36"/>
  <c r="BD33" i="36"/>
  <c r="BE33" i="36"/>
  <c r="BF33" i="36"/>
  <c r="BG33" i="36"/>
  <c r="BH33" i="36"/>
  <c r="BI33" i="36"/>
  <c r="BJ33" i="36"/>
  <c r="BK33" i="36"/>
  <c r="BL33" i="36"/>
  <c r="BM33" i="36"/>
  <c r="BN33" i="36"/>
  <c r="BO33" i="36"/>
  <c r="BP33" i="36"/>
  <c r="BQ33" i="36"/>
  <c r="BR33" i="36"/>
  <c r="BS33" i="36"/>
  <c r="BT33" i="36"/>
  <c r="BU33" i="36"/>
  <c r="BV33" i="36"/>
  <c r="BW33" i="36"/>
  <c r="BX33" i="36"/>
  <c r="BY33" i="36"/>
  <c r="BZ33" i="36"/>
  <c r="CA33" i="36"/>
  <c r="CB33" i="36"/>
  <c r="CC33" i="36"/>
  <c r="CD33" i="36"/>
  <c r="CE33" i="36"/>
  <c r="CF33" i="36"/>
  <c r="CG33" i="36"/>
  <c r="CH33" i="36"/>
  <c r="CI33" i="36"/>
  <c r="CJ33" i="36"/>
  <c r="CK33" i="36"/>
  <c r="CL33" i="36"/>
  <c r="CM33" i="36"/>
  <c r="CN33" i="36"/>
  <c r="CO33" i="36"/>
  <c r="CP33" i="36"/>
  <c r="CQ33" i="36"/>
  <c r="CR33" i="36"/>
  <c r="CS33" i="36"/>
  <c r="CT33" i="36"/>
  <c r="CU33" i="36"/>
  <c r="CV33" i="36"/>
  <c r="L36" i="36"/>
  <c r="M36" i="36"/>
  <c r="N36" i="36"/>
  <c r="O36" i="36"/>
  <c r="P36" i="36"/>
  <c r="Q36" i="36"/>
  <c r="R36" i="36"/>
  <c r="S36" i="36"/>
  <c r="T36" i="36"/>
  <c r="U36" i="36"/>
  <c r="V36" i="36"/>
  <c r="W36" i="36"/>
  <c r="X36" i="36"/>
  <c r="Y36" i="36"/>
  <c r="Z36" i="36"/>
  <c r="AA36" i="36"/>
  <c r="AB36" i="36"/>
  <c r="AC36" i="36"/>
  <c r="AD36" i="36"/>
  <c r="AE36" i="36"/>
  <c r="AF36" i="36"/>
  <c r="AG36" i="36"/>
  <c r="AH36" i="36"/>
  <c r="AI36" i="36"/>
  <c r="AJ36" i="36"/>
  <c r="AK36" i="36"/>
  <c r="AL36" i="36"/>
  <c r="AM36" i="36"/>
  <c r="AN36" i="36"/>
  <c r="AO36" i="36"/>
  <c r="AP36" i="36"/>
  <c r="AQ36" i="36"/>
  <c r="AR36" i="36"/>
  <c r="AS36" i="36"/>
  <c r="AT36" i="36"/>
  <c r="AU36" i="36"/>
  <c r="AV36" i="36"/>
  <c r="AW36" i="36"/>
  <c r="AX36" i="36"/>
  <c r="AY36" i="36"/>
  <c r="AZ36" i="36"/>
  <c r="BA36" i="36"/>
  <c r="BB36" i="36"/>
  <c r="BC36" i="36"/>
  <c r="BD36" i="36"/>
  <c r="BE36" i="36"/>
  <c r="BF36" i="36"/>
  <c r="BG36" i="36"/>
  <c r="BH36" i="36"/>
  <c r="BI36" i="36"/>
  <c r="BJ36" i="36"/>
  <c r="BK36" i="36"/>
  <c r="BL36" i="36"/>
  <c r="BM36" i="36"/>
  <c r="BN36" i="36"/>
  <c r="BO36" i="36"/>
  <c r="BP36" i="36"/>
  <c r="BQ36" i="36"/>
  <c r="BR36" i="36"/>
  <c r="BS36" i="36"/>
  <c r="BT36" i="36"/>
  <c r="BU36" i="36"/>
  <c r="BV36" i="36"/>
  <c r="BW36" i="36"/>
  <c r="BX36" i="36"/>
  <c r="BY36" i="36"/>
  <c r="BZ36" i="36"/>
  <c r="CA36" i="36"/>
  <c r="CB36" i="36"/>
  <c r="CC36" i="36"/>
  <c r="CD36" i="36"/>
  <c r="CE36" i="36"/>
  <c r="CF36" i="36"/>
  <c r="CG36" i="36"/>
  <c r="CH36" i="36"/>
  <c r="CI36" i="36"/>
  <c r="CJ36" i="36"/>
  <c r="CK36" i="36"/>
  <c r="CL36" i="36"/>
  <c r="CM36" i="36"/>
  <c r="CN36" i="36"/>
  <c r="CO36" i="36"/>
  <c r="CP36" i="36"/>
  <c r="CQ36" i="36"/>
  <c r="CR36" i="36"/>
  <c r="CS36" i="36"/>
  <c r="CT36" i="36"/>
  <c r="CU36" i="36"/>
  <c r="CV36" i="36"/>
  <c r="L57" i="36"/>
  <c r="M57" i="36"/>
  <c r="N57" i="36"/>
  <c r="O57" i="36"/>
  <c r="P57" i="36"/>
  <c r="Q57" i="36"/>
  <c r="R57" i="36"/>
  <c r="S57" i="36"/>
  <c r="T57" i="36"/>
  <c r="U57" i="36"/>
  <c r="V57" i="36"/>
  <c r="W57" i="36"/>
  <c r="X57" i="36"/>
  <c r="Y57" i="36"/>
  <c r="Z57" i="36"/>
  <c r="AA57" i="36"/>
  <c r="AB57" i="36"/>
  <c r="AC57" i="36"/>
  <c r="AD57" i="36"/>
  <c r="AE57" i="36"/>
  <c r="AF57" i="36"/>
  <c r="AG57" i="36"/>
  <c r="AH57" i="36"/>
  <c r="AI57" i="36"/>
  <c r="AJ57" i="36"/>
  <c r="AK57" i="36"/>
  <c r="AL57" i="36"/>
  <c r="AM57" i="36"/>
  <c r="AN57" i="36"/>
  <c r="AO57" i="36"/>
  <c r="AP57" i="36"/>
  <c r="AQ57" i="36"/>
  <c r="AR57" i="36"/>
  <c r="AS57" i="36"/>
  <c r="AT57" i="36"/>
  <c r="AU57" i="36"/>
  <c r="AV57" i="36"/>
  <c r="AW57" i="36"/>
  <c r="AX57" i="36"/>
  <c r="AY57" i="36"/>
  <c r="AZ57" i="36"/>
  <c r="BA57" i="36"/>
  <c r="BB57" i="36"/>
  <c r="BC57" i="36"/>
  <c r="BD57" i="36"/>
  <c r="BE57" i="36"/>
  <c r="BF57" i="36"/>
  <c r="BG57" i="36"/>
  <c r="BH57" i="36"/>
  <c r="BI57" i="36"/>
  <c r="BJ57" i="36"/>
  <c r="BK57" i="36"/>
  <c r="BL57" i="36"/>
  <c r="BM57" i="36"/>
  <c r="BN57" i="36"/>
  <c r="BO57" i="36"/>
  <c r="BP57" i="36"/>
  <c r="BQ57" i="36"/>
  <c r="BR57" i="36"/>
  <c r="BS57" i="36"/>
  <c r="BT57" i="36"/>
  <c r="BU57" i="36"/>
  <c r="BV57" i="36"/>
  <c r="BW57" i="36"/>
  <c r="BX57" i="36"/>
  <c r="BY57" i="36"/>
  <c r="BZ57" i="36"/>
  <c r="CA57" i="36"/>
  <c r="CB57" i="36"/>
  <c r="CC57" i="36"/>
  <c r="CD57" i="36"/>
  <c r="CE57" i="36"/>
  <c r="CF57" i="36"/>
  <c r="CG57" i="36"/>
  <c r="CH57" i="36"/>
  <c r="CI57" i="36"/>
  <c r="CJ57" i="36"/>
  <c r="CK57" i="36"/>
  <c r="CL57" i="36"/>
  <c r="CM57" i="36"/>
  <c r="CN57" i="36"/>
  <c r="CO57" i="36"/>
  <c r="CP57" i="36"/>
  <c r="CQ57" i="36"/>
  <c r="CR57" i="36"/>
  <c r="CS57" i="36"/>
  <c r="CT57" i="36"/>
  <c r="CU57" i="36"/>
  <c r="CV57" i="36"/>
  <c r="L56" i="36"/>
  <c r="M56" i="36"/>
  <c r="N56" i="36"/>
  <c r="O56" i="36"/>
  <c r="P56" i="36"/>
  <c r="Q56" i="36"/>
  <c r="R56" i="36"/>
  <c r="S56" i="36"/>
  <c r="T56" i="36"/>
  <c r="U56" i="36"/>
  <c r="V56" i="36"/>
  <c r="W56" i="36"/>
  <c r="X56" i="36"/>
  <c r="Y56" i="36"/>
  <c r="Z56" i="36"/>
  <c r="AA56" i="36"/>
  <c r="AB56" i="36"/>
  <c r="AC56" i="36"/>
  <c r="AD56" i="36"/>
  <c r="AE56" i="36"/>
  <c r="AF56" i="36"/>
  <c r="AG56" i="36"/>
  <c r="AH56" i="36"/>
  <c r="AI56" i="36"/>
  <c r="AJ56" i="36"/>
  <c r="AK56" i="36"/>
  <c r="AL56" i="36"/>
  <c r="AM56" i="36"/>
  <c r="AN56" i="36"/>
  <c r="AO56" i="36"/>
  <c r="AP56" i="36"/>
  <c r="AQ56" i="36"/>
  <c r="AR56" i="36"/>
  <c r="AS56" i="36"/>
  <c r="AT56" i="36"/>
  <c r="AU56" i="36"/>
  <c r="AV56" i="36"/>
  <c r="AW56" i="36"/>
  <c r="AX56" i="36"/>
  <c r="AY56" i="36"/>
  <c r="AZ56" i="36"/>
  <c r="BA56" i="36"/>
  <c r="BB56" i="36"/>
  <c r="BC56" i="36"/>
  <c r="BD56" i="36"/>
  <c r="BE56" i="36"/>
  <c r="BF56" i="36"/>
  <c r="BG56" i="36"/>
  <c r="BH56" i="36"/>
  <c r="BI56" i="36"/>
  <c r="BJ56" i="36"/>
  <c r="BK56" i="36"/>
  <c r="BL56" i="36"/>
  <c r="BM56" i="36"/>
  <c r="BN56" i="36"/>
  <c r="BO56" i="36"/>
  <c r="BP56" i="36"/>
  <c r="BQ56" i="36"/>
  <c r="BR56" i="36"/>
  <c r="BS56" i="36"/>
  <c r="BT56" i="36"/>
  <c r="BU56" i="36"/>
  <c r="BV56" i="36"/>
  <c r="BW56" i="36"/>
  <c r="BX56" i="36"/>
  <c r="BY56" i="36"/>
  <c r="BZ56" i="36"/>
  <c r="CA56" i="36"/>
  <c r="CB56" i="36"/>
  <c r="CC56" i="36"/>
  <c r="CD56" i="36"/>
  <c r="CE56" i="36"/>
  <c r="CF56" i="36"/>
  <c r="CG56" i="36"/>
  <c r="CH56" i="36"/>
  <c r="CI56" i="36"/>
  <c r="CJ56" i="36"/>
  <c r="CK56" i="36"/>
  <c r="CL56" i="36"/>
  <c r="CM56" i="36"/>
  <c r="CN56" i="36"/>
  <c r="CO56" i="36"/>
  <c r="CP56" i="36"/>
  <c r="CQ56" i="36"/>
  <c r="CR56" i="36"/>
  <c r="CS56" i="36"/>
  <c r="CT56" i="36"/>
  <c r="CU56" i="36"/>
  <c r="CV56" i="36"/>
  <c r="L40" i="36"/>
  <c r="M40" i="36"/>
  <c r="N40" i="36"/>
  <c r="O40" i="36"/>
  <c r="P40" i="36"/>
  <c r="Q40" i="36"/>
  <c r="R40" i="36"/>
  <c r="S40" i="36"/>
  <c r="T40" i="36"/>
  <c r="U40" i="36"/>
  <c r="V40" i="36"/>
  <c r="W40" i="36"/>
  <c r="X40" i="36"/>
  <c r="Y40" i="36"/>
  <c r="Z40" i="36"/>
  <c r="AA40" i="36"/>
  <c r="AB40" i="36"/>
  <c r="AC40" i="36"/>
  <c r="AD40" i="36"/>
  <c r="AE40" i="36"/>
  <c r="AF40" i="36"/>
  <c r="AG40" i="36"/>
  <c r="AH40" i="36"/>
  <c r="AI40" i="36"/>
  <c r="AJ40" i="36"/>
  <c r="AK40" i="36"/>
  <c r="AL40" i="36"/>
  <c r="AM40" i="36"/>
  <c r="AN40" i="36"/>
  <c r="AO40" i="36"/>
  <c r="AP40" i="36"/>
  <c r="AQ40" i="36"/>
  <c r="AR40" i="36"/>
  <c r="AS40" i="36"/>
  <c r="AT40" i="36"/>
  <c r="AU40" i="36"/>
  <c r="AV40" i="36"/>
  <c r="AW40" i="36"/>
  <c r="AX40" i="36"/>
  <c r="AY40" i="36"/>
  <c r="AZ40" i="36"/>
  <c r="BA40" i="36"/>
  <c r="BB40" i="36"/>
  <c r="BC40" i="36"/>
  <c r="BD40" i="36"/>
  <c r="BE40" i="36"/>
  <c r="BF40" i="36"/>
  <c r="BG40" i="36"/>
  <c r="BH40" i="36"/>
  <c r="BI40" i="36"/>
  <c r="BJ40" i="36"/>
  <c r="BK40" i="36"/>
  <c r="BL40" i="36"/>
  <c r="BM40" i="36"/>
  <c r="BN40" i="36"/>
  <c r="BO40" i="36"/>
  <c r="BP40" i="36"/>
  <c r="BQ40" i="36"/>
  <c r="BR40" i="36"/>
  <c r="BS40" i="36"/>
  <c r="BT40" i="36"/>
  <c r="BU40" i="36"/>
  <c r="BV40" i="36"/>
  <c r="BW40" i="36"/>
  <c r="BX40" i="36"/>
  <c r="BY40" i="36"/>
  <c r="BZ40" i="36"/>
  <c r="CA40" i="36"/>
  <c r="CB40" i="36"/>
  <c r="CC40" i="36"/>
  <c r="CD40" i="36"/>
  <c r="CE40" i="36"/>
  <c r="CF40" i="36"/>
  <c r="CG40" i="36"/>
  <c r="CH40" i="36"/>
  <c r="CI40" i="36"/>
  <c r="CJ40" i="36"/>
  <c r="CK40" i="36"/>
  <c r="CL40" i="36"/>
  <c r="CM40" i="36"/>
  <c r="CN40" i="36"/>
  <c r="CO40" i="36"/>
  <c r="CP40" i="36"/>
  <c r="CQ40" i="36"/>
  <c r="CR40" i="36"/>
  <c r="CS40" i="36"/>
  <c r="CT40" i="36"/>
  <c r="CU40" i="36"/>
  <c r="CV40" i="36"/>
  <c r="L15" i="36"/>
  <c r="M15" i="36"/>
  <c r="N15" i="36"/>
  <c r="O15" i="36"/>
  <c r="P15" i="36"/>
  <c r="Q15" i="36"/>
  <c r="R15" i="36"/>
  <c r="S15" i="36"/>
  <c r="T15" i="36"/>
  <c r="U15" i="36"/>
  <c r="V15" i="36"/>
  <c r="W15" i="36"/>
  <c r="X15" i="36"/>
  <c r="Y15" i="36"/>
  <c r="Z15" i="36"/>
  <c r="AA15" i="36"/>
  <c r="AB15" i="36"/>
  <c r="AC15" i="36"/>
  <c r="AD15" i="36"/>
  <c r="AE15" i="36"/>
  <c r="AF15" i="36"/>
  <c r="AG15" i="36"/>
  <c r="AH15" i="36"/>
  <c r="AI15" i="36"/>
  <c r="AJ15" i="36"/>
  <c r="AK15" i="36"/>
  <c r="AL15" i="36"/>
  <c r="AM15" i="36"/>
  <c r="AN15" i="36"/>
  <c r="AO15" i="36"/>
  <c r="AP15" i="36"/>
  <c r="AQ15" i="36"/>
  <c r="AR15" i="36"/>
  <c r="AS15" i="36"/>
  <c r="AT15" i="36"/>
  <c r="AU15" i="36"/>
  <c r="AV15" i="36"/>
  <c r="AW15" i="36"/>
  <c r="AX15" i="36"/>
  <c r="AY15" i="36"/>
  <c r="AZ15" i="36"/>
  <c r="BA15" i="36"/>
  <c r="BB15" i="36"/>
  <c r="BC15" i="36"/>
  <c r="BD15" i="36"/>
  <c r="BE15" i="36"/>
  <c r="BF15" i="36"/>
  <c r="BG15" i="36"/>
  <c r="BH15" i="36"/>
  <c r="BI15" i="36"/>
  <c r="BJ15" i="36"/>
  <c r="BK15" i="36"/>
  <c r="BL15" i="36"/>
  <c r="BM15" i="36"/>
  <c r="BN15" i="36"/>
  <c r="BO15" i="36"/>
  <c r="BP15" i="36"/>
  <c r="BQ15" i="36"/>
  <c r="BR15" i="36"/>
  <c r="BS15" i="36"/>
  <c r="BT15" i="36"/>
  <c r="BU15" i="36"/>
  <c r="BV15" i="36"/>
  <c r="BW15" i="36"/>
  <c r="BX15" i="36"/>
  <c r="BY15" i="36"/>
  <c r="BZ15" i="36"/>
  <c r="CA15" i="36"/>
  <c r="CB15" i="36"/>
  <c r="CC15" i="36"/>
  <c r="CD15" i="36"/>
  <c r="CE15" i="36"/>
  <c r="CF15" i="36"/>
  <c r="CG15" i="36"/>
  <c r="CH15" i="36"/>
  <c r="CI15" i="36"/>
  <c r="CJ15" i="36"/>
  <c r="CK15" i="36"/>
  <c r="CL15" i="36"/>
  <c r="CM15" i="36"/>
  <c r="CN15" i="36"/>
  <c r="CO15" i="36"/>
  <c r="CP15" i="36"/>
  <c r="CQ15" i="36"/>
  <c r="CR15" i="36"/>
  <c r="CS15" i="36"/>
  <c r="CT15" i="36"/>
  <c r="CU15" i="36"/>
  <c r="CV15" i="36"/>
  <c r="L52" i="36"/>
  <c r="M52" i="36"/>
  <c r="N52" i="36"/>
  <c r="O52" i="36"/>
  <c r="P52" i="36"/>
  <c r="Q52" i="36"/>
  <c r="R52" i="36"/>
  <c r="S52" i="36"/>
  <c r="T52" i="36"/>
  <c r="U52" i="36"/>
  <c r="V52" i="36"/>
  <c r="W52" i="36"/>
  <c r="X52" i="36"/>
  <c r="Y52" i="36"/>
  <c r="Z52" i="36"/>
  <c r="AA52" i="36"/>
  <c r="AB52" i="36"/>
  <c r="AC52" i="36"/>
  <c r="AD52" i="36"/>
  <c r="AE52" i="36"/>
  <c r="AF52" i="36"/>
  <c r="AG52" i="36"/>
  <c r="AH52" i="36"/>
  <c r="AI52" i="36"/>
  <c r="AJ52" i="36"/>
  <c r="AK52" i="36"/>
  <c r="AL52" i="36"/>
  <c r="AM52" i="36"/>
  <c r="AN52" i="36"/>
  <c r="AO52" i="36"/>
  <c r="AP52" i="36"/>
  <c r="AQ52" i="36"/>
  <c r="AR52" i="36"/>
  <c r="AS52" i="36"/>
  <c r="AT52" i="36"/>
  <c r="AU52" i="36"/>
  <c r="AV52" i="36"/>
  <c r="AW52" i="36"/>
  <c r="AX52" i="36"/>
  <c r="AY52" i="36"/>
  <c r="AZ52" i="36"/>
  <c r="BA52" i="36"/>
  <c r="BB52" i="36"/>
  <c r="BC52" i="36"/>
  <c r="BD52" i="36"/>
  <c r="BE52" i="36"/>
  <c r="BF52" i="36"/>
  <c r="BG52" i="36"/>
  <c r="BH52" i="36"/>
  <c r="BI52" i="36"/>
  <c r="BJ52" i="36"/>
  <c r="BK52" i="36"/>
  <c r="BL52" i="36"/>
  <c r="BM52" i="36"/>
  <c r="BN52" i="36"/>
  <c r="BO52" i="36"/>
  <c r="BP52" i="36"/>
  <c r="BQ52" i="36"/>
  <c r="BR52" i="36"/>
  <c r="BS52" i="36"/>
  <c r="BT52" i="36"/>
  <c r="BU52" i="36"/>
  <c r="BV52" i="36"/>
  <c r="BW52" i="36"/>
  <c r="BX52" i="36"/>
  <c r="BY52" i="36"/>
  <c r="BZ52" i="36"/>
  <c r="CA52" i="36"/>
  <c r="CB52" i="36"/>
  <c r="CC52" i="36"/>
  <c r="CD52" i="36"/>
  <c r="CE52" i="36"/>
  <c r="CF52" i="36"/>
  <c r="CG52" i="36"/>
  <c r="CH52" i="36"/>
  <c r="CI52" i="36"/>
  <c r="CJ52" i="36"/>
  <c r="CK52" i="36"/>
  <c r="CL52" i="36"/>
  <c r="CM52" i="36"/>
  <c r="CN52" i="36"/>
  <c r="CO52" i="36"/>
  <c r="CP52" i="36"/>
  <c r="CQ52" i="36"/>
  <c r="CR52" i="36"/>
  <c r="CS52" i="36"/>
  <c r="CT52" i="36"/>
  <c r="CU52" i="36"/>
  <c r="CV52" i="36"/>
  <c r="L32" i="36"/>
  <c r="M32" i="36"/>
  <c r="N32" i="36"/>
  <c r="O32" i="36"/>
  <c r="P32" i="36"/>
  <c r="Q32" i="36"/>
  <c r="R32" i="36"/>
  <c r="S32" i="36"/>
  <c r="T32" i="36"/>
  <c r="U32" i="36"/>
  <c r="V32" i="36"/>
  <c r="W32" i="36"/>
  <c r="X32" i="36"/>
  <c r="Y32" i="36"/>
  <c r="Z32" i="36"/>
  <c r="AA32" i="36"/>
  <c r="AB32" i="36"/>
  <c r="AC32" i="36"/>
  <c r="AD32" i="36"/>
  <c r="AE32" i="36"/>
  <c r="AF32" i="36"/>
  <c r="AG32" i="36"/>
  <c r="AH32" i="36"/>
  <c r="AI32" i="36"/>
  <c r="AJ32" i="36"/>
  <c r="AK32" i="36"/>
  <c r="AL32" i="36"/>
  <c r="AM32" i="36"/>
  <c r="AN32" i="36"/>
  <c r="AO32" i="36"/>
  <c r="AP32" i="36"/>
  <c r="AQ32" i="36"/>
  <c r="AR32" i="36"/>
  <c r="AS32" i="36"/>
  <c r="AT32" i="36"/>
  <c r="AU32" i="36"/>
  <c r="AV32" i="36"/>
  <c r="AW32" i="36"/>
  <c r="AX32" i="36"/>
  <c r="AY32" i="36"/>
  <c r="AZ32" i="36"/>
  <c r="BA32" i="36"/>
  <c r="BB32" i="36"/>
  <c r="BC32" i="36"/>
  <c r="BD32" i="36"/>
  <c r="BE32" i="36"/>
  <c r="BF32" i="36"/>
  <c r="BG32" i="36"/>
  <c r="BH32" i="36"/>
  <c r="BI32" i="36"/>
  <c r="BJ32" i="36"/>
  <c r="BK32" i="36"/>
  <c r="BL32" i="36"/>
  <c r="BM32" i="36"/>
  <c r="BN32" i="36"/>
  <c r="BO32" i="36"/>
  <c r="BP32" i="36"/>
  <c r="BQ32" i="36"/>
  <c r="BR32" i="36"/>
  <c r="BS32" i="36"/>
  <c r="BT32" i="36"/>
  <c r="BU32" i="36"/>
  <c r="BV32" i="36"/>
  <c r="BW32" i="36"/>
  <c r="BX32" i="36"/>
  <c r="BY32" i="36"/>
  <c r="BZ32" i="36"/>
  <c r="CA32" i="36"/>
  <c r="CB32" i="36"/>
  <c r="CC32" i="36"/>
  <c r="CD32" i="36"/>
  <c r="CE32" i="36"/>
  <c r="CF32" i="36"/>
  <c r="CG32" i="36"/>
  <c r="CH32" i="36"/>
  <c r="CI32" i="36"/>
  <c r="CJ32" i="36"/>
  <c r="CK32" i="36"/>
  <c r="CL32" i="36"/>
  <c r="CM32" i="36"/>
  <c r="CN32" i="36"/>
  <c r="CO32" i="36"/>
  <c r="CP32" i="36"/>
  <c r="CQ32" i="36"/>
  <c r="CR32" i="36"/>
  <c r="CS32" i="36"/>
  <c r="CT32" i="36"/>
  <c r="CU32" i="36"/>
  <c r="CV32" i="36"/>
  <c r="L16" i="36"/>
  <c r="M16" i="36"/>
  <c r="N16" i="36"/>
  <c r="O16" i="36"/>
  <c r="P16" i="36"/>
  <c r="Q16" i="36"/>
  <c r="R16" i="36"/>
  <c r="S16" i="36"/>
  <c r="T16" i="36"/>
  <c r="U16" i="36"/>
  <c r="V16" i="36"/>
  <c r="W16" i="36"/>
  <c r="X16" i="36"/>
  <c r="Y16" i="36"/>
  <c r="Z16" i="36"/>
  <c r="AA16" i="36"/>
  <c r="AB16" i="36"/>
  <c r="AC16" i="36"/>
  <c r="AD16" i="36"/>
  <c r="AE16" i="36"/>
  <c r="AF16" i="36"/>
  <c r="AG16" i="36"/>
  <c r="AH16" i="36"/>
  <c r="AI16" i="36"/>
  <c r="AJ16" i="36"/>
  <c r="AK16" i="36"/>
  <c r="AL16" i="36"/>
  <c r="AM16" i="36"/>
  <c r="AN16" i="36"/>
  <c r="AO16" i="36"/>
  <c r="AP16" i="36"/>
  <c r="AQ16" i="36"/>
  <c r="AR16" i="36"/>
  <c r="AS16" i="36"/>
  <c r="AT16" i="36"/>
  <c r="AU16" i="36"/>
  <c r="AV16" i="36"/>
  <c r="AW16" i="36"/>
  <c r="AX16" i="36"/>
  <c r="AY16" i="36"/>
  <c r="AZ16" i="36"/>
  <c r="BA16" i="36"/>
  <c r="BB16" i="36"/>
  <c r="BC16" i="36"/>
  <c r="BD16" i="36"/>
  <c r="BE16" i="36"/>
  <c r="BF16" i="36"/>
  <c r="BG16" i="36"/>
  <c r="BH16" i="36"/>
  <c r="BI16" i="36"/>
  <c r="BJ16" i="36"/>
  <c r="BK16" i="36"/>
  <c r="BL16" i="36"/>
  <c r="BM16" i="36"/>
  <c r="BN16" i="36"/>
  <c r="BO16" i="36"/>
  <c r="BP16" i="36"/>
  <c r="BQ16" i="36"/>
  <c r="BR16" i="36"/>
  <c r="BS16" i="36"/>
  <c r="BT16" i="36"/>
  <c r="BU16" i="36"/>
  <c r="BV16" i="36"/>
  <c r="BW16" i="36"/>
  <c r="BX16" i="36"/>
  <c r="BY16" i="36"/>
  <c r="BZ16" i="36"/>
  <c r="CA16" i="36"/>
  <c r="CB16" i="36"/>
  <c r="CC16" i="36"/>
  <c r="CD16" i="36"/>
  <c r="CE16" i="36"/>
  <c r="CF16" i="36"/>
  <c r="CG16" i="36"/>
  <c r="CH16" i="36"/>
  <c r="CI16" i="36"/>
  <c r="CJ16" i="36"/>
  <c r="CK16" i="36"/>
  <c r="CL16" i="36"/>
  <c r="CM16" i="36"/>
  <c r="CN16" i="36"/>
  <c r="CO16" i="36"/>
  <c r="CP16" i="36"/>
  <c r="CQ16" i="36"/>
  <c r="CR16" i="36"/>
  <c r="CS16" i="36"/>
  <c r="CT16" i="36"/>
  <c r="CU16" i="36"/>
  <c r="CV16" i="36"/>
  <c r="L17" i="36"/>
  <c r="M17" i="36"/>
  <c r="N17" i="36"/>
  <c r="O17" i="36"/>
  <c r="P17" i="36"/>
  <c r="Q17" i="36"/>
  <c r="R17" i="36"/>
  <c r="S17" i="36"/>
  <c r="T17" i="36"/>
  <c r="U17" i="36"/>
  <c r="V17" i="36"/>
  <c r="W17" i="36"/>
  <c r="X17" i="36"/>
  <c r="Y17" i="36"/>
  <c r="Z17" i="36"/>
  <c r="AA17" i="36"/>
  <c r="AB17" i="36"/>
  <c r="AC17" i="36"/>
  <c r="AD17" i="36"/>
  <c r="AE17" i="36"/>
  <c r="AF17" i="36"/>
  <c r="AG17" i="36"/>
  <c r="AH17" i="36"/>
  <c r="AI17" i="36"/>
  <c r="AJ17" i="36"/>
  <c r="AK17" i="36"/>
  <c r="AL17" i="36"/>
  <c r="AM17" i="36"/>
  <c r="AN17" i="36"/>
  <c r="AO17" i="36"/>
  <c r="AP17" i="36"/>
  <c r="AQ17" i="36"/>
  <c r="AR17" i="36"/>
  <c r="AS17" i="36"/>
  <c r="AT17" i="36"/>
  <c r="AU17" i="36"/>
  <c r="AV17" i="36"/>
  <c r="AW17" i="36"/>
  <c r="AX17" i="36"/>
  <c r="AY17" i="36"/>
  <c r="AZ17" i="36"/>
  <c r="BA17" i="36"/>
  <c r="BB17" i="36"/>
  <c r="BC17" i="36"/>
  <c r="BD17" i="36"/>
  <c r="BE17" i="36"/>
  <c r="BF17" i="36"/>
  <c r="BG17" i="36"/>
  <c r="BH17" i="36"/>
  <c r="BI17" i="36"/>
  <c r="BJ17" i="36"/>
  <c r="BK17" i="36"/>
  <c r="BL17" i="36"/>
  <c r="BM17" i="36"/>
  <c r="BN17" i="36"/>
  <c r="BO17" i="36"/>
  <c r="BP17" i="36"/>
  <c r="BQ17" i="36"/>
  <c r="BR17" i="36"/>
  <c r="BS17" i="36"/>
  <c r="BT17" i="36"/>
  <c r="BU17" i="36"/>
  <c r="BV17" i="36"/>
  <c r="BW17" i="36"/>
  <c r="BX17" i="36"/>
  <c r="BY17" i="36"/>
  <c r="BZ17" i="36"/>
  <c r="CA17" i="36"/>
  <c r="CB17" i="36"/>
  <c r="CC17" i="36"/>
  <c r="CD17" i="36"/>
  <c r="CE17" i="36"/>
  <c r="CF17" i="36"/>
  <c r="CG17" i="36"/>
  <c r="CH17" i="36"/>
  <c r="CI17" i="36"/>
  <c r="CJ17" i="36"/>
  <c r="CK17" i="36"/>
  <c r="CL17" i="36"/>
  <c r="CM17" i="36"/>
  <c r="CN17" i="36"/>
  <c r="CO17" i="36"/>
  <c r="CP17" i="36"/>
  <c r="CQ17" i="36"/>
  <c r="CR17" i="36"/>
  <c r="CS17" i="36"/>
  <c r="CT17" i="36"/>
  <c r="CU17" i="36"/>
  <c r="CV17" i="36"/>
  <c r="K57" i="36"/>
  <c r="K56" i="36"/>
  <c r="K40" i="36"/>
  <c r="K15" i="36"/>
  <c r="K52" i="36"/>
  <c r="K32" i="36"/>
  <c r="K16" i="36"/>
  <c r="K17" i="36"/>
  <c r="K36" i="36"/>
  <c r="K33" i="36"/>
  <c r="K10" i="36"/>
  <c r="K44" i="36"/>
  <c r="K31" i="36"/>
  <c r="K48" i="36"/>
  <c r="K34" i="36"/>
  <c r="K18" i="36"/>
  <c r="K37" i="36"/>
  <c r="K23" i="36"/>
  <c r="K25" i="36"/>
  <c r="K26" i="36"/>
  <c r="K38" i="36"/>
  <c r="K39" i="36"/>
  <c r="K28" i="36"/>
  <c r="K30" i="36"/>
  <c r="K19" i="36"/>
  <c r="K49" i="36"/>
  <c r="K53" i="36"/>
  <c r="K9" i="36"/>
  <c r="K14" i="36"/>
  <c r="K7" i="36"/>
  <c r="K13" i="36"/>
  <c r="K54" i="36"/>
  <c r="K22" i="36"/>
  <c r="K12" i="36"/>
  <c r="K8" i="36"/>
  <c r="K20" i="36"/>
  <c r="K6" i="36"/>
  <c r="K4" i="36"/>
  <c r="K27" i="36"/>
  <c r="K43" i="36"/>
  <c r="K42" i="36"/>
  <c r="K3" i="36"/>
  <c r="K46" i="36"/>
  <c r="K47" i="36"/>
  <c r="K35" i="36"/>
  <c r="K55" i="36"/>
  <c r="K24" i="36"/>
  <c r="K5" i="36"/>
  <c r="K51" i="36"/>
  <c r="K29" i="36"/>
  <c r="K50" i="36"/>
  <c r="K41" i="36"/>
  <c r="K21" i="36"/>
  <c r="K11" i="36"/>
  <c r="K45" i="36"/>
  <c r="CP71" i="5"/>
  <c r="CQ71" i="5"/>
  <c r="CR71" i="5"/>
  <c r="CS71" i="5"/>
  <c r="C56" i="36" l="1"/>
  <c r="C3" i="36"/>
  <c r="C45" i="36"/>
  <c r="GR4" i="10" l="1"/>
  <c r="F25" i="9"/>
  <c r="F16" i="10"/>
  <c r="GT19" i="35"/>
  <c r="GT4" i="35"/>
  <c r="GT5" i="35"/>
  <c r="GT6" i="35"/>
  <c r="GT7" i="35"/>
  <c r="GT8" i="35"/>
  <c r="GT9" i="35"/>
  <c r="GT10" i="35"/>
  <c r="GT11" i="35"/>
  <c r="GT12" i="35"/>
  <c r="GT13" i="35"/>
  <c r="GT14" i="35"/>
  <c r="GT15" i="35"/>
  <c r="GT16" i="35"/>
  <c r="GT17" i="35"/>
  <c r="GT18" i="35"/>
  <c r="GT20" i="35"/>
  <c r="GT21" i="35"/>
  <c r="GT22" i="35"/>
  <c r="GT23" i="35"/>
  <c r="GT24" i="35"/>
  <c r="GT25" i="35"/>
  <c r="GT26" i="35"/>
  <c r="GT27" i="35"/>
  <c r="GT28" i="35"/>
  <c r="GT29" i="35"/>
  <c r="GT30" i="35"/>
  <c r="GT31" i="35"/>
  <c r="GT32" i="35"/>
  <c r="GT3" i="35"/>
  <c r="GW31" i="10" l="1"/>
  <c r="GY168" i="31"/>
  <c r="HM74" i="35"/>
  <c r="HK74" i="35"/>
  <c r="HJ74" i="35"/>
  <c r="HM169" i="31"/>
  <c r="HK169" i="31"/>
  <c r="HJ169" i="31"/>
  <c r="HK32" i="10"/>
  <c r="HI32" i="10"/>
  <c r="HH32" i="10"/>
  <c r="HI50" i="9"/>
  <c r="HK50" i="9"/>
  <c r="HH50" i="9"/>
  <c r="HD25" i="10"/>
  <c r="HD26" i="10"/>
  <c r="HD27" i="10"/>
  <c r="HD28" i="10"/>
  <c r="HD29" i="10"/>
  <c r="HD30" i="10"/>
  <c r="HD24" i="10"/>
  <c r="HD23" i="10"/>
  <c r="HC25" i="10"/>
  <c r="HC26" i="10"/>
  <c r="HC27" i="10"/>
  <c r="HC28" i="10"/>
  <c r="HC29" i="10"/>
  <c r="HC30" i="10"/>
  <c r="HC24" i="10"/>
  <c r="HC23" i="10"/>
  <c r="HB25" i="10"/>
  <c r="HB26" i="10"/>
  <c r="HB27" i="10"/>
  <c r="HT27" i="10" s="1"/>
  <c r="HB28" i="10"/>
  <c r="HT28" i="10" s="1"/>
  <c r="HB29" i="10"/>
  <c r="HT29" i="10" s="1"/>
  <c r="HB30" i="10"/>
  <c r="HT30" i="10" s="1"/>
  <c r="HB24" i="10"/>
  <c r="HT24" i="10" s="1"/>
  <c r="HB23" i="10"/>
  <c r="HA25" i="10"/>
  <c r="HS25" i="10" s="1"/>
  <c r="HA26" i="10"/>
  <c r="HA27" i="10"/>
  <c r="HS27" i="10" s="1"/>
  <c r="HA28" i="10"/>
  <c r="HS28" i="10" s="1"/>
  <c r="HA29" i="10"/>
  <c r="HA30" i="10"/>
  <c r="HS30" i="10" s="1"/>
  <c r="HA24" i="10"/>
  <c r="HS24" i="10" s="1"/>
  <c r="HA23" i="10"/>
  <c r="GZ25" i="10"/>
  <c r="HR25" i="10" s="1"/>
  <c r="GZ26" i="10"/>
  <c r="HR26" i="10" s="1"/>
  <c r="GZ27" i="10"/>
  <c r="HR27" i="10" s="1"/>
  <c r="GZ28" i="10"/>
  <c r="HR28" i="10" s="1"/>
  <c r="GZ29" i="10"/>
  <c r="HR29" i="10" s="1"/>
  <c r="GZ30" i="10"/>
  <c r="GZ24" i="10"/>
  <c r="GZ23" i="10"/>
  <c r="GY25" i="10"/>
  <c r="HQ25" i="10" s="1"/>
  <c r="GY26" i="10"/>
  <c r="GY27" i="10"/>
  <c r="HQ27" i="10" s="1"/>
  <c r="GY28" i="10"/>
  <c r="HQ28" i="10" s="1"/>
  <c r="GY29" i="10"/>
  <c r="GY30" i="10"/>
  <c r="HQ30" i="10" s="1"/>
  <c r="GY24" i="10"/>
  <c r="HQ24" i="10" s="1"/>
  <c r="GY23" i="10"/>
  <c r="GX23" i="10"/>
  <c r="GX30" i="10"/>
  <c r="W58" i="35"/>
  <c r="W59" i="35"/>
  <c r="W60" i="35"/>
  <c r="W61" i="35"/>
  <c r="W62" i="35"/>
  <c r="W63" i="35"/>
  <c r="W64" i="35"/>
  <c r="W65" i="35"/>
  <c r="W66" i="35"/>
  <c r="W67" i="35"/>
  <c r="W68" i="35"/>
  <c r="W69" i="35"/>
  <c r="W70" i="35"/>
  <c r="W71" i="35"/>
  <c r="W72" i="35"/>
  <c r="W73" i="35"/>
  <c r="W74" i="35"/>
  <c r="W75" i="35"/>
  <c r="W76" i="35"/>
  <c r="W77" i="35"/>
  <c r="W78" i="35"/>
  <c r="W79" i="35"/>
  <c r="W80" i="35"/>
  <c r="W81" i="35"/>
  <c r="W82" i="35"/>
  <c r="W83" i="35"/>
  <c r="W84" i="35"/>
  <c r="W85" i="35"/>
  <c r="W86" i="35"/>
  <c r="W87" i="35"/>
  <c r="V59" i="35"/>
  <c r="V60" i="35"/>
  <c r="V61" i="35"/>
  <c r="V62" i="35"/>
  <c r="V63" i="35"/>
  <c r="V64" i="35"/>
  <c r="V65" i="35"/>
  <c r="V66" i="35"/>
  <c r="V67" i="35"/>
  <c r="V68" i="35"/>
  <c r="V69" i="35"/>
  <c r="V70" i="35"/>
  <c r="V71" i="35"/>
  <c r="V72" i="35"/>
  <c r="V73" i="35"/>
  <c r="V74" i="35"/>
  <c r="V75" i="35"/>
  <c r="V76" i="35"/>
  <c r="V77" i="35"/>
  <c r="V78" i="35"/>
  <c r="V79" i="35"/>
  <c r="V80" i="35"/>
  <c r="V81" i="35"/>
  <c r="V82" i="35"/>
  <c r="V83" i="35"/>
  <c r="V84" i="35"/>
  <c r="V85" i="35"/>
  <c r="V86" i="35"/>
  <c r="V87" i="35"/>
  <c r="GX27" i="10"/>
  <c r="GX25" i="10"/>
  <c r="GX26" i="10"/>
  <c r="GX28" i="10"/>
  <c r="GX29" i="10"/>
  <c r="GX24" i="10"/>
  <c r="HP24" i="10" s="1"/>
  <c r="GX32" i="9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CX18" i="10"/>
  <c r="CY18" i="10"/>
  <c r="CZ18" i="10"/>
  <c r="DA18" i="10"/>
  <c r="DB18" i="10"/>
  <c r="DC18" i="10"/>
  <c r="DD18" i="10"/>
  <c r="DE18" i="10"/>
  <c r="DF18" i="10"/>
  <c r="DG18" i="10"/>
  <c r="DH18" i="10"/>
  <c r="DI18" i="10"/>
  <c r="DJ18" i="10"/>
  <c r="DK18" i="10"/>
  <c r="DL18" i="10"/>
  <c r="DM18" i="10"/>
  <c r="DN18" i="10"/>
  <c r="DO18" i="10"/>
  <c r="DP18" i="10"/>
  <c r="DQ18" i="10"/>
  <c r="DR18" i="10"/>
  <c r="DS18" i="10"/>
  <c r="DT18" i="10"/>
  <c r="DU18" i="10"/>
  <c r="DV18" i="10"/>
  <c r="DW18" i="10"/>
  <c r="DX18" i="10"/>
  <c r="DY18" i="10"/>
  <c r="DZ18" i="10"/>
  <c r="EA18" i="10"/>
  <c r="EB18" i="10"/>
  <c r="EC18" i="10"/>
  <c r="ED18" i="10"/>
  <c r="EE18" i="10"/>
  <c r="EF18" i="10"/>
  <c r="EG18" i="10"/>
  <c r="EH18" i="10"/>
  <c r="EI18" i="10"/>
  <c r="EJ18" i="10"/>
  <c r="EK18" i="10"/>
  <c r="EL18" i="10"/>
  <c r="EM18" i="10"/>
  <c r="EN18" i="10"/>
  <c r="EO18" i="10"/>
  <c r="EP18" i="10"/>
  <c r="EQ18" i="10"/>
  <c r="ER18" i="10"/>
  <c r="ES18" i="10"/>
  <c r="ET18" i="10"/>
  <c r="EU18" i="10"/>
  <c r="EV18" i="10"/>
  <c r="EW18" i="10"/>
  <c r="EX18" i="10"/>
  <c r="EY18" i="10"/>
  <c r="EZ18" i="10"/>
  <c r="FA18" i="10"/>
  <c r="FB18" i="10"/>
  <c r="FC18" i="10"/>
  <c r="FD18" i="10"/>
  <c r="FE18" i="10"/>
  <c r="FF18" i="10"/>
  <c r="FG18" i="10"/>
  <c r="FH18" i="10"/>
  <c r="FI18" i="10"/>
  <c r="FJ18" i="10"/>
  <c r="FK18" i="10"/>
  <c r="FL18" i="10"/>
  <c r="FM18" i="10"/>
  <c r="FN18" i="10"/>
  <c r="FO18" i="10"/>
  <c r="FP18" i="10"/>
  <c r="FQ18" i="10"/>
  <c r="FR18" i="10"/>
  <c r="FS18" i="10"/>
  <c r="FT18" i="10"/>
  <c r="FU18" i="10"/>
  <c r="FV18" i="10"/>
  <c r="FW18" i="10"/>
  <c r="FX18" i="10"/>
  <c r="FY18" i="10"/>
  <c r="FZ18" i="10"/>
  <c r="GA18" i="10"/>
  <c r="GB18" i="10"/>
  <c r="GC18" i="10"/>
  <c r="GD18" i="10"/>
  <c r="GE18" i="10"/>
  <c r="GF18" i="10"/>
  <c r="GG18" i="10"/>
  <c r="GH18" i="10"/>
  <c r="GI18" i="10"/>
  <c r="GJ18" i="10"/>
  <c r="GK18" i="10"/>
  <c r="GL18" i="10"/>
  <c r="GM18" i="10"/>
  <c r="GN18" i="10"/>
  <c r="GO18" i="10"/>
  <c r="GP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G18" i="10"/>
  <c r="G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BL27" i="9"/>
  <c r="BM27" i="9"/>
  <c r="BN27" i="9"/>
  <c r="L27" i="9"/>
  <c r="M27" i="9"/>
  <c r="N27" i="9"/>
  <c r="O27" i="9"/>
  <c r="P27" i="9"/>
  <c r="Q27" i="9"/>
  <c r="R27" i="9"/>
  <c r="J27" i="9"/>
  <c r="K27" i="9"/>
  <c r="H27" i="9"/>
  <c r="I27" i="9"/>
  <c r="I37" i="35"/>
  <c r="HT26" i="10" l="1"/>
  <c r="HQ26" i="10"/>
  <c r="HS26" i="10"/>
  <c r="HQ29" i="10"/>
  <c r="HY29" i="10" s="1"/>
  <c r="HP30" i="10"/>
  <c r="HX30" i="10" s="1"/>
  <c r="HR24" i="10"/>
  <c r="HP26" i="10"/>
  <c r="HP25" i="10"/>
  <c r="HP29" i="10"/>
  <c r="HP28" i="10"/>
  <c r="HX27" i="10"/>
  <c r="HP27" i="10"/>
  <c r="HQ23" i="10"/>
  <c r="HY23" i="10" s="1"/>
  <c r="HR23" i="10"/>
  <c r="HZ23" i="10" s="1"/>
  <c r="HR30" i="10"/>
  <c r="HZ30" i="10" s="1"/>
  <c r="HS23" i="10"/>
  <c r="IA23" i="10" s="1"/>
  <c r="IB23" i="10"/>
  <c r="HT23" i="10"/>
  <c r="HU23" i="10"/>
  <c r="HU30" i="10"/>
  <c r="HU28" i="10"/>
  <c r="HU26" i="10"/>
  <c r="HP23" i="10"/>
  <c r="IA29" i="10"/>
  <c r="HS29" i="10"/>
  <c r="IB25" i="10"/>
  <c r="HT25" i="10"/>
  <c r="HU24" i="10"/>
  <c r="IC24" i="10" s="1"/>
  <c r="IC29" i="10"/>
  <c r="HU29" i="10"/>
  <c r="IC27" i="10"/>
  <c r="HU27" i="10"/>
  <c r="HU25" i="10"/>
  <c r="HX24" i="10"/>
  <c r="HX23" i="10"/>
  <c r="IC23" i="10"/>
  <c r="HZ24" i="10"/>
  <c r="IB24" i="10"/>
  <c r="HZ25" i="10"/>
  <c r="HX25" i="10"/>
  <c r="IC25" i="10"/>
  <c r="HY26" i="10"/>
  <c r="IA26" i="10"/>
  <c r="IC26" i="10"/>
  <c r="HZ27" i="10"/>
  <c r="IB27" i="10"/>
  <c r="HY28" i="10"/>
  <c r="HX28" i="10"/>
  <c r="IC28" i="10"/>
  <c r="HX29" i="10"/>
  <c r="IB29" i="10"/>
  <c r="IA30" i="10"/>
  <c r="IC30" i="10"/>
  <c r="IA27" i="10"/>
  <c r="HY27" i="10"/>
  <c r="HY25" i="10"/>
  <c r="HZ29" i="10"/>
  <c r="HY24" i="10"/>
  <c r="IA24" i="10"/>
  <c r="HX26" i="10"/>
  <c r="HZ26" i="10"/>
  <c r="IB26" i="10"/>
  <c r="HZ28" i="10"/>
  <c r="IB28" i="10"/>
  <c r="HY30" i="10"/>
  <c r="IB30" i="10"/>
  <c r="IA28" i="10"/>
  <c r="V58" i="35"/>
  <c r="HV42" i="9"/>
  <c r="HU21" i="10" l="1"/>
  <c r="IA25" i="10"/>
  <c r="T64" i="35"/>
  <c r="HT42" i="35"/>
  <c r="HF45" i="35" l="1"/>
  <c r="HF46" i="35"/>
  <c r="HF47" i="35"/>
  <c r="HF48" i="35"/>
  <c r="HF49" i="35"/>
  <c r="HF50" i="35"/>
  <c r="HF51" i="35"/>
  <c r="HF52" i="35"/>
  <c r="HF53" i="35"/>
  <c r="HF54" i="35"/>
  <c r="HF55" i="35"/>
  <c r="HF56" i="35"/>
  <c r="HF57" i="35"/>
  <c r="HF58" i="35"/>
  <c r="HF59" i="35"/>
  <c r="HF60" i="35"/>
  <c r="HF61" i="35"/>
  <c r="HF62" i="35"/>
  <c r="HF63" i="35"/>
  <c r="HF64" i="35"/>
  <c r="HF65" i="35"/>
  <c r="HF66" i="35"/>
  <c r="HF67" i="35"/>
  <c r="HF68" i="35"/>
  <c r="HF69" i="35"/>
  <c r="HF70" i="35"/>
  <c r="HF71" i="35"/>
  <c r="HF72" i="35"/>
  <c r="HF73" i="35"/>
  <c r="HF44" i="35"/>
  <c r="HA44" i="35"/>
  <c r="HB44" i="35"/>
  <c r="HC44" i="35"/>
  <c r="HD44" i="35"/>
  <c r="HE44" i="35"/>
  <c r="HA45" i="35"/>
  <c r="HB45" i="35"/>
  <c r="HC45" i="35"/>
  <c r="HD45" i="35"/>
  <c r="HE45" i="35"/>
  <c r="HA46" i="35"/>
  <c r="HB46" i="35"/>
  <c r="HC46" i="35"/>
  <c r="HD46" i="35"/>
  <c r="HE46" i="35"/>
  <c r="HA47" i="35"/>
  <c r="HB47" i="35"/>
  <c r="HC47" i="35"/>
  <c r="HD47" i="35"/>
  <c r="HE47" i="35"/>
  <c r="HA48" i="35"/>
  <c r="HB48" i="35"/>
  <c r="HC48" i="35"/>
  <c r="HD48" i="35"/>
  <c r="HE48" i="35"/>
  <c r="HA49" i="35"/>
  <c r="HB49" i="35"/>
  <c r="HC49" i="35"/>
  <c r="HD49" i="35"/>
  <c r="HE49" i="35"/>
  <c r="HA50" i="35"/>
  <c r="HB50" i="35"/>
  <c r="HC50" i="35"/>
  <c r="HD50" i="35"/>
  <c r="HE50" i="35"/>
  <c r="HA51" i="35"/>
  <c r="HB51" i="35"/>
  <c r="HC51" i="35"/>
  <c r="HD51" i="35"/>
  <c r="HE51" i="35"/>
  <c r="HA52" i="35"/>
  <c r="HB52" i="35"/>
  <c r="HC52" i="35"/>
  <c r="HD52" i="35"/>
  <c r="HE52" i="35"/>
  <c r="HA53" i="35"/>
  <c r="HB53" i="35"/>
  <c r="HC53" i="35"/>
  <c r="HD53" i="35"/>
  <c r="HE53" i="35"/>
  <c r="HA54" i="35"/>
  <c r="HB54" i="35"/>
  <c r="HC54" i="35"/>
  <c r="HD54" i="35"/>
  <c r="HE54" i="35"/>
  <c r="HA55" i="35"/>
  <c r="HB55" i="35"/>
  <c r="HC55" i="35"/>
  <c r="HD55" i="35"/>
  <c r="HE55" i="35"/>
  <c r="HA56" i="35"/>
  <c r="HB56" i="35"/>
  <c r="HC56" i="35"/>
  <c r="HD56" i="35"/>
  <c r="HE56" i="35"/>
  <c r="HA57" i="35"/>
  <c r="HB57" i="35"/>
  <c r="HC57" i="35"/>
  <c r="HD57" i="35"/>
  <c r="HE57" i="35"/>
  <c r="HA58" i="35"/>
  <c r="HB58" i="35"/>
  <c r="HC58" i="35"/>
  <c r="HD58" i="35"/>
  <c r="HE58" i="35"/>
  <c r="HA59" i="35"/>
  <c r="HB59" i="35"/>
  <c r="HC59" i="35"/>
  <c r="HD59" i="35"/>
  <c r="HE59" i="35"/>
  <c r="HA60" i="35"/>
  <c r="HB60" i="35"/>
  <c r="HC60" i="35"/>
  <c r="HD60" i="35"/>
  <c r="HE60" i="35"/>
  <c r="HA61" i="35"/>
  <c r="HB61" i="35"/>
  <c r="HC61" i="35"/>
  <c r="HD61" i="35"/>
  <c r="HE61" i="35"/>
  <c r="HA62" i="35"/>
  <c r="HB62" i="35"/>
  <c r="HC62" i="35"/>
  <c r="HD62" i="35"/>
  <c r="HE62" i="35"/>
  <c r="HA63" i="35"/>
  <c r="HB63" i="35"/>
  <c r="HC63" i="35"/>
  <c r="HD63" i="35"/>
  <c r="HE63" i="35"/>
  <c r="HA64" i="35"/>
  <c r="HB64" i="35"/>
  <c r="HC64" i="35"/>
  <c r="HD64" i="35"/>
  <c r="HE64" i="35"/>
  <c r="HA65" i="35"/>
  <c r="HB65" i="35"/>
  <c r="HC65" i="35"/>
  <c r="HD65" i="35"/>
  <c r="HE65" i="35"/>
  <c r="HA66" i="35"/>
  <c r="HB66" i="35"/>
  <c r="HC66" i="35"/>
  <c r="HD66" i="35"/>
  <c r="HE66" i="35"/>
  <c r="HA67" i="35"/>
  <c r="HB67" i="35"/>
  <c r="HC67" i="35"/>
  <c r="HD67" i="35"/>
  <c r="HE67" i="35"/>
  <c r="HA68" i="35"/>
  <c r="HB68" i="35"/>
  <c r="HC68" i="35"/>
  <c r="HD68" i="35"/>
  <c r="HE68" i="35"/>
  <c r="HA69" i="35"/>
  <c r="HB69" i="35"/>
  <c r="HC69" i="35"/>
  <c r="HD69" i="35"/>
  <c r="HE69" i="35"/>
  <c r="HA70" i="35"/>
  <c r="HB70" i="35"/>
  <c r="HC70" i="35"/>
  <c r="HD70" i="35"/>
  <c r="HE70" i="35"/>
  <c r="HA71" i="35"/>
  <c r="HB71" i="35"/>
  <c r="HC71" i="35"/>
  <c r="HD71" i="35"/>
  <c r="HE71" i="35"/>
  <c r="HA72" i="35"/>
  <c r="HB72" i="35"/>
  <c r="HC72" i="35"/>
  <c r="HD72" i="35"/>
  <c r="HE72" i="35"/>
  <c r="HA73" i="35"/>
  <c r="HB73" i="35"/>
  <c r="HC73" i="35"/>
  <c r="HD73" i="35"/>
  <c r="ID73" i="35" s="1"/>
  <c r="HE73" i="35"/>
  <c r="GZ45" i="35"/>
  <c r="GZ46" i="35"/>
  <c r="GZ47" i="35"/>
  <c r="GZ48" i="35"/>
  <c r="GZ49" i="35"/>
  <c r="GZ50" i="35"/>
  <c r="GZ51" i="35"/>
  <c r="GZ52" i="35"/>
  <c r="GZ53" i="35"/>
  <c r="GZ54" i="35"/>
  <c r="GZ55" i="35"/>
  <c r="GZ56" i="35"/>
  <c r="GZ57" i="35"/>
  <c r="GZ58" i="35"/>
  <c r="GZ59" i="35"/>
  <c r="GZ60" i="35"/>
  <c r="GZ61" i="35"/>
  <c r="GZ62" i="35"/>
  <c r="GZ63" i="35"/>
  <c r="GZ64" i="35"/>
  <c r="GZ65" i="35"/>
  <c r="GZ66" i="35"/>
  <c r="GZ67" i="35"/>
  <c r="GZ68" i="35"/>
  <c r="GZ69" i="35"/>
  <c r="GZ70" i="35"/>
  <c r="GZ71" i="35"/>
  <c r="GZ72" i="35"/>
  <c r="GZ73" i="35"/>
  <c r="GZ44" i="35"/>
  <c r="GZ91" i="31"/>
  <c r="H40" i="35"/>
  <c r="C40" i="36"/>
  <c r="C52" i="36"/>
  <c r="C16" i="36"/>
  <c r="C36" i="36"/>
  <c r="C31" i="36"/>
  <c r="C48" i="36"/>
  <c r="C18" i="36"/>
  <c r="C23" i="36"/>
  <c r="C26" i="36"/>
  <c r="C39" i="36"/>
  <c r="C30" i="36"/>
  <c r="C19" i="36"/>
  <c r="C49" i="36"/>
  <c r="C55" i="36"/>
  <c r="HR66" i="35" l="1"/>
  <c r="HZ66" i="35" s="1"/>
  <c r="HR62" i="35"/>
  <c r="HR58" i="35"/>
  <c r="HZ58" i="35" s="1"/>
  <c r="HR54" i="35"/>
  <c r="HR50" i="35"/>
  <c r="HR46" i="35"/>
  <c r="HR64" i="35"/>
  <c r="HR60" i="35"/>
  <c r="HR56" i="35"/>
  <c r="HR52" i="35"/>
  <c r="HR48" i="35"/>
  <c r="HR44" i="35"/>
  <c r="HR73" i="35"/>
  <c r="HZ73" i="35" s="1"/>
  <c r="HR71" i="35"/>
  <c r="HR69" i="35"/>
  <c r="HR67" i="35"/>
  <c r="HR65" i="35"/>
  <c r="HR63" i="35"/>
  <c r="HR61" i="35"/>
  <c r="HR59" i="35"/>
  <c r="HR57" i="35"/>
  <c r="HR55" i="35"/>
  <c r="HR53" i="35"/>
  <c r="HR51" i="35"/>
  <c r="HR49" i="35"/>
  <c r="HR47" i="35"/>
  <c r="HR45" i="35"/>
  <c r="HV73" i="35"/>
  <c r="HT73" i="35"/>
  <c r="HU72" i="35"/>
  <c r="HS72" i="35"/>
  <c r="IA72" i="35" s="1"/>
  <c r="HV71" i="35"/>
  <c r="HT71" i="35"/>
  <c r="IB71" i="35" s="1"/>
  <c r="HU70" i="35"/>
  <c r="HS70" i="35"/>
  <c r="IA70" i="35" s="1"/>
  <c r="HV69" i="35"/>
  <c r="HT69" i="35"/>
  <c r="HU68" i="35"/>
  <c r="HS68" i="35"/>
  <c r="HV67" i="35"/>
  <c r="HT67" i="35"/>
  <c r="IB67" i="35" s="1"/>
  <c r="HU66" i="35"/>
  <c r="HS66" i="35"/>
  <c r="HV65" i="35"/>
  <c r="HT65" i="35"/>
  <c r="IB65" i="35" s="1"/>
  <c r="HU64" i="35"/>
  <c r="IC64" i="35" s="1"/>
  <c r="HS64" i="35"/>
  <c r="HV63" i="35"/>
  <c r="ID63" i="35" s="1"/>
  <c r="HT63" i="35"/>
  <c r="IB63" i="35" s="1"/>
  <c r="HU62" i="35"/>
  <c r="IC62" i="35" s="1"/>
  <c r="HS62" i="35"/>
  <c r="HV61" i="35"/>
  <c r="ID61" i="35" s="1"/>
  <c r="HT61" i="35"/>
  <c r="IB61" i="35" s="1"/>
  <c r="HU60" i="35"/>
  <c r="IC60" i="35" s="1"/>
  <c r="HS60" i="35"/>
  <c r="HV59" i="35"/>
  <c r="ID59" i="35" s="1"/>
  <c r="HW72" i="35"/>
  <c r="HT59" i="35"/>
  <c r="IB59" i="35" s="1"/>
  <c r="HU58" i="35"/>
  <c r="HS58" i="35"/>
  <c r="IA58" i="35" s="1"/>
  <c r="HV57" i="35"/>
  <c r="HT57" i="35"/>
  <c r="IB57" i="35" s="1"/>
  <c r="HU56" i="35"/>
  <c r="HS56" i="35"/>
  <c r="IA56" i="35" s="1"/>
  <c r="HV55" i="35"/>
  <c r="HT55" i="35"/>
  <c r="IB55" i="35" s="1"/>
  <c r="HU54" i="35"/>
  <c r="HS54" i="35"/>
  <c r="IA54" i="35" s="1"/>
  <c r="HV53" i="35"/>
  <c r="HT53" i="35"/>
  <c r="IB53" i="35" s="1"/>
  <c r="HU52" i="35"/>
  <c r="IC52" i="35" s="1"/>
  <c r="HS52" i="35"/>
  <c r="HT51" i="35"/>
  <c r="IB51" i="35" s="1"/>
  <c r="HU50" i="35"/>
  <c r="IC50" i="35" s="1"/>
  <c r="HV49" i="35"/>
  <c r="HT49" i="35"/>
  <c r="IB49" i="35" s="1"/>
  <c r="HU48" i="35"/>
  <c r="IC48" i="35" s="1"/>
  <c r="HV47" i="35"/>
  <c r="HW70" i="35"/>
  <c r="HT47" i="35"/>
  <c r="IB47" i="35" s="1"/>
  <c r="HU46" i="35"/>
  <c r="IC46" i="35" s="1"/>
  <c r="HS46" i="35"/>
  <c r="HV45" i="35"/>
  <c r="HT45" i="35"/>
  <c r="IB45" i="35" s="1"/>
  <c r="HR68" i="35"/>
  <c r="HZ68" i="35" s="1"/>
  <c r="HR72" i="35"/>
  <c r="HR70" i="35"/>
  <c r="HZ70" i="35" s="1"/>
  <c r="HW73" i="35"/>
  <c r="IE73" i="35" s="1"/>
  <c r="HU73" i="35"/>
  <c r="HS73" i="35"/>
  <c r="IA73" i="35" s="1"/>
  <c r="HV72" i="35"/>
  <c r="HT72" i="35"/>
  <c r="IB72" i="35" s="1"/>
  <c r="HW71" i="35"/>
  <c r="HU71" i="35"/>
  <c r="IC71" i="35" s="1"/>
  <c r="HS71" i="35"/>
  <c r="HV70" i="35"/>
  <c r="HT70" i="35"/>
  <c r="HW69" i="35"/>
  <c r="HU69" i="35"/>
  <c r="HS69" i="35"/>
  <c r="HV68" i="35"/>
  <c r="HT68" i="35"/>
  <c r="HW67" i="35"/>
  <c r="HU67" i="35"/>
  <c r="IC67" i="35" s="1"/>
  <c r="HS67" i="35"/>
  <c r="HV66" i="35"/>
  <c r="HT66" i="35"/>
  <c r="HW65" i="35"/>
  <c r="HU65" i="35"/>
  <c r="IC65" i="35" s="1"/>
  <c r="HS65" i="35"/>
  <c r="HV64" i="35"/>
  <c r="ID64" i="35" s="1"/>
  <c r="HT64" i="35"/>
  <c r="IB64" i="35" s="1"/>
  <c r="HW63" i="35"/>
  <c r="HU63" i="35"/>
  <c r="IC63" i="35" s="1"/>
  <c r="HS63" i="35"/>
  <c r="HV62" i="35"/>
  <c r="ID62" i="35" s="1"/>
  <c r="HT62" i="35"/>
  <c r="IB62" i="35" s="1"/>
  <c r="HW61" i="35"/>
  <c r="HU61" i="35"/>
  <c r="IC61" i="35" s="1"/>
  <c r="HS61" i="35"/>
  <c r="HV60" i="35"/>
  <c r="ID60" i="35" s="1"/>
  <c r="HT60" i="35"/>
  <c r="IB60" i="35" s="1"/>
  <c r="HW59" i="35"/>
  <c r="HU59" i="35"/>
  <c r="IC59" i="35" s="1"/>
  <c r="HS59" i="35"/>
  <c r="HV58" i="35"/>
  <c r="HT58" i="35"/>
  <c r="IB58" i="35" s="1"/>
  <c r="HW57" i="35"/>
  <c r="HU57" i="35"/>
  <c r="IC57" i="35" s="1"/>
  <c r="HS57" i="35"/>
  <c r="HV56" i="35"/>
  <c r="HT56" i="35"/>
  <c r="IB56" i="35" s="1"/>
  <c r="HW55" i="35"/>
  <c r="HU55" i="35"/>
  <c r="IC55" i="35" s="1"/>
  <c r="HS55" i="35"/>
  <c r="HV54" i="35"/>
  <c r="HT54" i="35"/>
  <c r="IB54" i="35" s="1"/>
  <c r="HW53" i="35"/>
  <c r="HU53" i="35"/>
  <c r="IC53" i="35" s="1"/>
  <c r="HS53" i="35"/>
  <c r="HV52" i="35"/>
  <c r="ID52" i="35" s="1"/>
  <c r="HT52" i="35"/>
  <c r="IB52" i="35" s="1"/>
  <c r="HW51" i="35"/>
  <c r="HU51" i="35"/>
  <c r="HS51" i="35"/>
  <c r="IA51" i="35" s="1"/>
  <c r="HV50" i="35"/>
  <c r="HT50" i="35"/>
  <c r="IB50" i="35" s="1"/>
  <c r="HW49" i="35"/>
  <c r="HU49" i="35"/>
  <c r="IC49" i="35" s="1"/>
  <c r="HS49" i="35"/>
  <c r="HV48" i="35"/>
  <c r="ID48" i="35" s="1"/>
  <c r="HT48" i="35"/>
  <c r="IB48" i="35" s="1"/>
  <c r="HW47" i="35"/>
  <c r="HU47" i="35"/>
  <c r="IC47" i="35" s="1"/>
  <c r="HS47" i="35"/>
  <c r="HV46" i="35"/>
  <c r="ID46" i="35" s="1"/>
  <c r="HT46" i="35"/>
  <c r="IB46" i="35" s="1"/>
  <c r="HW45" i="35"/>
  <c r="HU45" i="35"/>
  <c r="HS45" i="35"/>
  <c r="IA45" i="35" s="1"/>
  <c r="HV44" i="35"/>
  <c r="HT44" i="35"/>
  <c r="IB44" i="35" s="1"/>
  <c r="HW68" i="35"/>
  <c r="HW66" i="35"/>
  <c r="HW64" i="35"/>
  <c r="HW62" i="35"/>
  <c r="HW60" i="35"/>
  <c r="HW58" i="35"/>
  <c r="HW56" i="35"/>
  <c r="IE54" i="35"/>
  <c r="HW54" i="35"/>
  <c r="IE52" i="35"/>
  <c r="HW52" i="35"/>
  <c r="ID51" i="35"/>
  <c r="HV51" i="35"/>
  <c r="HW50" i="35"/>
  <c r="IA50" i="35"/>
  <c r="HS50" i="35"/>
  <c r="HW48" i="35"/>
  <c r="IA48" i="35"/>
  <c r="HS48" i="35"/>
  <c r="HW46" i="35"/>
  <c r="HW44" i="35"/>
  <c r="HU44" i="35"/>
  <c r="HS44" i="35"/>
  <c r="IA44" i="35" s="1"/>
  <c r="C44" i="36"/>
  <c r="CW40" i="36" s="1"/>
  <c r="C33" i="36"/>
  <c r="C32" i="36"/>
  <c r="C15" i="36"/>
  <c r="C51" i="36"/>
  <c r="C35" i="36"/>
  <c r="C46" i="36"/>
  <c r="C42" i="36"/>
  <c r="C6" i="36"/>
  <c r="C8" i="36"/>
  <c r="C22" i="36"/>
  <c r="C13" i="36"/>
  <c r="C14" i="36"/>
  <c r="C53" i="36"/>
  <c r="C28" i="36"/>
  <c r="C38" i="36"/>
  <c r="C25" i="36"/>
  <c r="C37" i="36"/>
  <c r="C34" i="36"/>
  <c r="C5" i="36"/>
  <c r="C43" i="36"/>
  <c r="C4" i="36"/>
  <c r="C12" i="36"/>
  <c r="C54" i="36"/>
  <c r="C9" i="36"/>
  <c r="C17" i="36"/>
  <c r="CW17" i="36" s="1"/>
  <c r="C24" i="36"/>
  <c r="C27" i="36"/>
  <c r="C11" i="36"/>
  <c r="C7" i="36"/>
  <c r="C20" i="36"/>
  <c r="C10" i="36"/>
  <c r="C47" i="36"/>
  <c r="HI91" i="31"/>
  <c r="HZ65" i="35"/>
  <c r="HI44" i="35"/>
  <c r="HI72" i="35"/>
  <c r="HZ49" i="35"/>
  <c r="IA52" i="35"/>
  <c r="IE62" i="35"/>
  <c r="IE60" i="35"/>
  <c r="IE50" i="35"/>
  <c r="IE48" i="35"/>
  <c r="IC70" i="35"/>
  <c r="IC54" i="35"/>
  <c r="HN68" i="35"/>
  <c r="HN66" i="35"/>
  <c r="IC44" i="35"/>
  <c r="HI69" i="35"/>
  <c r="HI65" i="35"/>
  <c r="HI55" i="35"/>
  <c r="HI53" i="35"/>
  <c r="HI49" i="35"/>
  <c r="HI45" i="35"/>
  <c r="HN72" i="35"/>
  <c r="HK69" i="35"/>
  <c r="HL68" i="35"/>
  <c r="HN64" i="35"/>
  <c r="HJ64" i="35"/>
  <c r="HN62" i="35"/>
  <c r="HJ62" i="35"/>
  <c r="HN60" i="35"/>
  <c r="HJ60" i="35"/>
  <c r="HN58" i="35"/>
  <c r="HL58" i="35"/>
  <c r="HN56" i="35"/>
  <c r="HL56" i="35"/>
  <c r="HN54" i="35"/>
  <c r="HL54" i="35"/>
  <c r="HN52" i="35"/>
  <c r="HJ52" i="35"/>
  <c r="HM51" i="35"/>
  <c r="HN50" i="35"/>
  <c r="HJ50" i="35"/>
  <c r="HN48" i="35"/>
  <c r="HJ48" i="35"/>
  <c r="HN46" i="35"/>
  <c r="HJ46" i="35"/>
  <c r="HM45" i="35"/>
  <c r="HN44" i="35"/>
  <c r="HZ69" i="35"/>
  <c r="HI71" i="35"/>
  <c r="HI67" i="35"/>
  <c r="HI63" i="35"/>
  <c r="HI61" i="35"/>
  <c r="HI59" i="35"/>
  <c r="HI57" i="35"/>
  <c r="HI51" i="35"/>
  <c r="HI47" i="35"/>
  <c r="HM73" i="35"/>
  <c r="HK73" i="35"/>
  <c r="HN70" i="35"/>
  <c r="HL70" i="35"/>
  <c r="HM69" i="35"/>
  <c r="HL66" i="35"/>
  <c r="HZ51" i="35"/>
  <c r="IA60" i="35"/>
  <c r="IA62" i="35"/>
  <c r="HZ63" i="35"/>
  <c r="IC68" i="35"/>
  <c r="ID69" i="35"/>
  <c r="HZ71" i="35"/>
  <c r="HI70" i="35"/>
  <c r="HI68" i="35"/>
  <c r="HI66" i="35"/>
  <c r="HI64" i="35"/>
  <c r="HI62" i="35"/>
  <c r="HI60" i="35"/>
  <c r="HI58" i="35"/>
  <c r="HI56" i="35"/>
  <c r="HI54" i="35"/>
  <c r="HI52" i="35"/>
  <c r="HI50" i="35"/>
  <c r="HI48" i="35"/>
  <c r="HI46" i="35"/>
  <c r="HN73" i="35"/>
  <c r="HL73" i="35"/>
  <c r="HM72" i="35"/>
  <c r="HN71" i="35"/>
  <c r="HJ71" i="35"/>
  <c r="HM70" i="35"/>
  <c r="HK70" i="35"/>
  <c r="HN69" i="35"/>
  <c r="HL69" i="35"/>
  <c r="HJ69" i="35"/>
  <c r="HM68" i="35"/>
  <c r="HK68" i="35"/>
  <c r="HN67" i="35"/>
  <c r="HJ67" i="35"/>
  <c r="HM66" i="35"/>
  <c r="HK66" i="35"/>
  <c r="HN65" i="35"/>
  <c r="HJ65" i="35"/>
  <c r="HN63" i="35"/>
  <c r="HJ63" i="35"/>
  <c r="HN61" i="35"/>
  <c r="HJ61" i="35"/>
  <c r="IE59" i="35"/>
  <c r="HJ59" i="35"/>
  <c r="HM58" i="35"/>
  <c r="HN57" i="35"/>
  <c r="HJ57" i="35"/>
  <c r="HM56" i="35"/>
  <c r="IE55" i="35"/>
  <c r="HJ55" i="35"/>
  <c r="HM54" i="35"/>
  <c r="HN53" i="35"/>
  <c r="HJ53" i="35"/>
  <c r="HN51" i="35"/>
  <c r="HL51" i="35"/>
  <c r="HN49" i="35"/>
  <c r="HJ49" i="35"/>
  <c r="HN47" i="35"/>
  <c r="HJ47" i="35"/>
  <c r="HN45" i="35"/>
  <c r="IC45" i="35"/>
  <c r="ID44" i="35"/>
  <c r="HM44" i="35"/>
  <c r="HN59" i="35"/>
  <c r="HN55" i="35"/>
  <c r="IA55" i="35"/>
  <c r="IA59" i="35"/>
  <c r="HZ44" i="35"/>
  <c r="HZ46" i="35"/>
  <c r="ID66" i="35"/>
  <c r="HJ73" i="35"/>
  <c r="HK72" i="35"/>
  <c r="HL71" i="35"/>
  <c r="HL67" i="35"/>
  <c r="HL65" i="35"/>
  <c r="HM64" i="35"/>
  <c r="HK64" i="35"/>
  <c r="HL63" i="35"/>
  <c r="HM62" i="35"/>
  <c r="HK62" i="35"/>
  <c r="HL61" i="35"/>
  <c r="HM60" i="35"/>
  <c r="HK60" i="35"/>
  <c r="HL59" i="35"/>
  <c r="HK58" i="35"/>
  <c r="HL57" i="35"/>
  <c r="HK56" i="35"/>
  <c r="HL55" i="35"/>
  <c r="HK54" i="35"/>
  <c r="HL53" i="35"/>
  <c r="HM52" i="35"/>
  <c r="HK52" i="35"/>
  <c r="HJ51" i="35"/>
  <c r="HM50" i="35"/>
  <c r="HK50" i="35"/>
  <c r="HL49" i="35"/>
  <c r="HM48" i="35"/>
  <c r="HK48" i="35"/>
  <c r="HL47" i="35"/>
  <c r="HM46" i="35"/>
  <c r="HK46" i="35"/>
  <c r="HJ45" i="35"/>
  <c r="HK44" i="35"/>
  <c r="IA57" i="35"/>
  <c r="HZ60" i="35"/>
  <c r="IA63" i="35"/>
  <c r="IE67" i="35"/>
  <c r="HL72" i="35"/>
  <c r="HM71" i="35"/>
  <c r="HM67" i="35"/>
  <c r="HM65" i="35"/>
  <c r="HL64" i="35"/>
  <c r="HM63" i="35"/>
  <c r="HL62" i="35"/>
  <c r="HL45" i="35"/>
  <c r="HI73" i="35"/>
  <c r="HJ72" i="35"/>
  <c r="HK71" i="35"/>
  <c r="HJ70" i="35"/>
  <c r="HJ68" i="35"/>
  <c r="HK67" i="35"/>
  <c r="HJ66" i="35"/>
  <c r="HK65" i="35"/>
  <c r="HK63" i="35"/>
  <c r="IE57" i="35"/>
  <c r="IE63" i="35"/>
  <c r="IA65" i="35"/>
  <c r="IA67" i="35"/>
  <c r="HM61" i="35"/>
  <c r="HK61" i="35"/>
  <c r="HL60" i="35"/>
  <c r="HM59" i="35"/>
  <c r="HK59" i="35"/>
  <c r="HJ58" i="35"/>
  <c r="HM57" i="35"/>
  <c r="HK57" i="35"/>
  <c r="HJ56" i="35"/>
  <c r="HM55" i="35"/>
  <c r="HK55" i="35"/>
  <c r="HJ54" i="35"/>
  <c r="HM53" i="35"/>
  <c r="HK53" i="35"/>
  <c r="HL52" i="35"/>
  <c r="HK51" i="35"/>
  <c r="HL50" i="35"/>
  <c r="HM49" i="35"/>
  <c r="HK49" i="35"/>
  <c r="HL48" i="35"/>
  <c r="HM47" i="35"/>
  <c r="HK47" i="35"/>
  <c r="HL46" i="35"/>
  <c r="HK45" i="35"/>
  <c r="HL44" i="35"/>
  <c r="HJ44" i="35"/>
  <c r="IB66" i="35"/>
  <c r="IB69" i="35"/>
  <c r="IE70" i="35"/>
  <c r="IA47" i="35"/>
  <c r="IE47" i="35"/>
  <c r="HZ53" i="35"/>
  <c r="HZ56" i="35"/>
  <c r="ID56" i="35"/>
  <c r="ID58" i="35"/>
  <c r="HZ61" i="35"/>
  <c r="HZ64" i="35"/>
  <c r="IE65" i="35"/>
  <c r="IE72" i="35"/>
  <c r="IB73" i="35"/>
  <c r="IE45" i="35"/>
  <c r="IE44" i="35"/>
  <c r="HZ45" i="35"/>
  <c r="ID45" i="35"/>
  <c r="IA46" i="35"/>
  <c r="IE46" i="35"/>
  <c r="HZ47" i="35"/>
  <c r="HZ48" i="35"/>
  <c r="HZ50" i="35"/>
  <c r="HZ52" i="35"/>
  <c r="HZ54" i="35"/>
  <c r="ID54" i="35"/>
  <c r="IC56" i="35"/>
  <c r="IE56" i="35"/>
  <c r="IA49" i="35"/>
  <c r="IE49" i="35"/>
  <c r="IC51" i="35"/>
  <c r="IE51" i="35"/>
  <c r="IA53" i="35"/>
  <c r="IE53" i="35"/>
  <c r="HZ55" i="35"/>
  <c r="HZ57" i="35"/>
  <c r="IC58" i="35"/>
  <c r="IE58" i="35"/>
  <c r="HZ59" i="35"/>
  <c r="IA61" i="35"/>
  <c r="IE61" i="35"/>
  <c r="HZ62" i="35"/>
  <c r="IA64" i="35"/>
  <c r="IE64" i="35"/>
  <c r="HZ67" i="35"/>
  <c r="IA69" i="35"/>
  <c r="IC69" i="35"/>
  <c r="IE69" i="35"/>
  <c r="IC66" i="35"/>
  <c r="IB68" i="35"/>
  <c r="ID68" i="35"/>
  <c r="IB70" i="35"/>
  <c r="ID70" i="35"/>
  <c r="IA71" i="35"/>
  <c r="IE71" i="35"/>
  <c r="HZ72" i="35"/>
  <c r="ID72" i="35"/>
  <c r="IC73" i="35"/>
  <c r="CW24" i="36" l="1"/>
  <c r="CW28" i="36"/>
  <c r="CW12" i="36"/>
  <c r="CW56" i="36"/>
  <c r="CW20" i="36"/>
  <c r="CW14" i="36"/>
  <c r="CW23" i="36"/>
  <c r="CW13" i="36"/>
  <c r="CW37" i="36"/>
  <c r="CW52" i="36"/>
  <c r="CW53" i="36"/>
  <c r="CW10" i="36"/>
  <c r="CW36" i="36"/>
  <c r="CW44" i="36"/>
  <c r="CW35" i="36"/>
  <c r="CW47" i="36"/>
  <c r="CW39" i="36"/>
  <c r="CW55" i="36"/>
  <c r="CW19" i="36"/>
  <c r="CW31" i="36"/>
  <c r="CW51" i="36"/>
  <c r="CW48" i="36"/>
  <c r="CW42" i="36"/>
  <c r="CW18" i="36"/>
  <c r="CW9" i="36"/>
  <c r="C50" i="36"/>
  <c r="CW8" i="36" s="1"/>
  <c r="C21" i="36"/>
  <c r="CW32" i="36" s="1"/>
  <c r="C29" i="36"/>
  <c r="CW30" i="36" s="1"/>
  <c r="C41" i="36"/>
  <c r="CW34" i="36" s="1"/>
  <c r="CW54" i="36"/>
  <c r="CW41" i="36" l="1"/>
  <c r="CW29" i="36"/>
  <c r="CW21" i="36"/>
  <c r="CW26" i="36"/>
  <c r="CW43" i="36"/>
  <c r="CW45" i="36"/>
  <c r="CW46" i="36"/>
  <c r="CW16" i="36"/>
  <c r="CW15" i="36"/>
  <c r="CW33" i="36"/>
  <c r="CW38" i="36"/>
  <c r="CW27" i="36"/>
  <c r="CW6" i="36"/>
  <c r="CW4" i="36"/>
  <c r="CW50" i="36"/>
  <c r="CW5" i="36"/>
  <c r="CW57" i="36"/>
  <c r="CW49" i="36"/>
  <c r="CW22" i="36"/>
  <c r="CW3" i="36"/>
  <c r="CW25" i="36"/>
  <c r="CW11" i="36"/>
  <c r="HT89" i="31"/>
  <c r="H87" i="31"/>
  <c r="HF167" i="31"/>
  <c r="HE167" i="31"/>
  <c r="HD167" i="31"/>
  <c r="HC167" i="31"/>
  <c r="HB167" i="31"/>
  <c r="HA167" i="31"/>
  <c r="GZ167" i="31"/>
  <c r="HF166" i="31"/>
  <c r="HE166" i="31"/>
  <c r="HD166" i="31"/>
  <c r="HC166" i="31"/>
  <c r="HB166" i="31"/>
  <c r="HA166" i="31"/>
  <c r="GZ166" i="31"/>
  <c r="HF165" i="31"/>
  <c r="HE165" i="31"/>
  <c r="HD165" i="31"/>
  <c r="HC165" i="31"/>
  <c r="HB165" i="31"/>
  <c r="HA165" i="31"/>
  <c r="GZ165" i="31"/>
  <c r="HF164" i="31"/>
  <c r="HE164" i="31"/>
  <c r="HD164" i="31"/>
  <c r="HC164" i="31"/>
  <c r="HB164" i="31"/>
  <c r="HA164" i="31"/>
  <c r="GZ164" i="31"/>
  <c r="HF163" i="31"/>
  <c r="HE163" i="31"/>
  <c r="HD163" i="31"/>
  <c r="HC163" i="31"/>
  <c r="HB163" i="31"/>
  <c r="HA163" i="31"/>
  <c r="GZ163" i="31"/>
  <c r="HF162" i="31"/>
  <c r="HE162" i="31"/>
  <c r="HD162" i="31"/>
  <c r="HC162" i="31"/>
  <c r="HB162" i="31"/>
  <c r="HA162" i="31"/>
  <c r="GZ162" i="31"/>
  <c r="HF161" i="31"/>
  <c r="HE161" i="31"/>
  <c r="HD161" i="31"/>
  <c r="HC161" i="31"/>
  <c r="HB161" i="31"/>
  <c r="HA161" i="31"/>
  <c r="GZ161" i="31"/>
  <c r="HF160" i="31"/>
  <c r="HE160" i="31"/>
  <c r="HD160" i="31"/>
  <c r="HC160" i="31"/>
  <c r="HB160" i="31"/>
  <c r="HA160" i="31"/>
  <c r="GZ160" i="31"/>
  <c r="HF159" i="31"/>
  <c r="HE159" i="31"/>
  <c r="HD159" i="31"/>
  <c r="HC159" i="31"/>
  <c r="HB159" i="31"/>
  <c r="HA159" i="31"/>
  <c r="GZ159" i="31"/>
  <c r="HF158" i="31"/>
  <c r="HE158" i="31"/>
  <c r="HD158" i="31"/>
  <c r="HC158" i="31"/>
  <c r="HB158" i="31"/>
  <c r="HA158" i="31"/>
  <c r="GZ158" i="31"/>
  <c r="HF157" i="31"/>
  <c r="HE157" i="31"/>
  <c r="HD157" i="31"/>
  <c r="HC157" i="31"/>
  <c r="HB157" i="31"/>
  <c r="HA157" i="31"/>
  <c r="GZ157" i="31"/>
  <c r="HF156" i="31"/>
  <c r="HE156" i="31"/>
  <c r="HD156" i="31"/>
  <c r="HC156" i="31"/>
  <c r="HB156" i="31"/>
  <c r="HA156" i="31"/>
  <c r="GZ156" i="31"/>
  <c r="HF155" i="31"/>
  <c r="HE155" i="31"/>
  <c r="HD155" i="31"/>
  <c r="HC155" i="31"/>
  <c r="HB155" i="31"/>
  <c r="HA155" i="31"/>
  <c r="GZ155" i="31"/>
  <c r="HF154" i="31"/>
  <c r="HE154" i="31"/>
  <c r="HD154" i="31"/>
  <c r="HC154" i="31"/>
  <c r="HB154" i="31"/>
  <c r="HA154" i="31"/>
  <c r="GZ154" i="31"/>
  <c r="HF153" i="31"/>
  <c r="HE153" i="31"/>
  <c r="HD153" i="31"/>
  <c r="HC153" i="31"/>
  <c r="HB153" i="31"/>
  <c r="HA153" i="31"/>
  <c r="GZ153" i="31"/>
  <c r="HF152" i="31"/>
  <c r="HE152" i="31"/>
  <c r="HD152" i="31"/>
  <c r="HC152" i="31"/>
  <c r="HB152" i="31"/>
  <c r="HA152" i="31"/>
  <c r="GZ152" i="31"/>
  <c r="HF151" i="31"/>
  <c r="HE151" i="31"/>
  <c r="HD151" i="31"/>
  <c r="HC151" i="31"/>
  <c r="HB151" i="31"/>
  <c r="HA151" i="31"/>
  <c r="GZ151" i="31"/>
  <c r="HF150" i="31"/>
  <c r="HE150" i="31"/>
  <c r="HD150" i="31"/>
  <c r="HC150" i="31"/>
  <c r="HB150" i="31"/>
  <c r="HA150" i="31"/>
  <c r="GZ150" i="31"/>
  <c r="HF149" i="31"/>
  <c r="HE149" i="31"/>
  <c r="HD149" i="31"/>
  <c r="HC149" i="31"/>
  <c r="HB149" i="31"/>
  <c r="HA149" i="31"/>
  <c r="GZ149" i="31"/>
  <c r="HF148" i="31"/>
  <c r="HE148" i="31"/>
  <c r="HD148" i="31"/>
  <c r="HC148" i="31"/>
  <c r="HB148" i="31"/>
  <c r="HA148" i="31"/>
  <c r="GZ148" i="31"/>
  <c r="HF147" i="31"/>
  <c r="HE147" i="31"/>
  <c r="HD147" i="31"/>
  <c r="HC147" i="31"/>
  <c r="HB147" i="31"/>
  <c r="HA147" i="31"/>
  <c r="GZ147" i="31"/>
  <c r="HF146" i="31"/>
  <c r="HE146" i="31"/>
  <c r="HD146" i="31"/>
  <c r="HC146" i="31"/>
  <c r="HB146" i="31"/>
  <c r="HA146" i="31"/>
  <c r="GZ146" i="31"/>
  <c r="HF145" i="31"/>
  <c r="HE145" i="31"/>
  <c r="HD145" i="31"/>
  <c r="HC145" i="31"/>
  <c r="HB145" i="31"/>
  <c r="HA145" i="31"/>
  <c r="GZ145" i="31"/>
  <c r="HF144" i="31"/>
  <c r="HE144" i="31"/>
  <c r="HD144" i="31"/>
  <c r="HC144" i="31"/>
  <c r="HB144" i="31"/>
  <c r="HA144" i="31"/>
  <c r="GZ144" i="31"/>
  <c r="HF143" i="31"/>
  <c r="HE143" i="31"/>
  <c r="HD143" i="31"/>
  <c r="HC143" i="31"/>
  <c r="HB143" i="31"/>
  <c r="HA143" i="31"/>
  <c r="GZ143" i="31"/>
  <c r="HF142" i="31"/>
  <c r="HE142" i="31"/>
  <c r="HD142" i="31"/>
  <c r="HC142" i="31"/>
  <c r="HB142" i="31"/>
  <c r="HA142" i="31"/>
  <c r="GZ142" i="31"/>
  <c r="HF141" i="31"/>
  <c r="HE141" i="31"/>
  <c r="HD141" i="31"/>
  <c r="HC141" i="31"/>
  <c r="HB141" i="31"/>
  <c r="HA141" i="31"/>
  <c r="GZ141" i="31"/>
  <c r="HF140" i="31"/>
  <c r="HE140" i="31"/>
  <c r="HD140" i="31"/>
  <c r="HC140" i="31"/>
  <c r="HB140" i="31"/>
  <c r="HA140" i="31"/>
  <c r="GZ140" i="31"/>
  <c r="HF139" i="31"/>
  <c r="HE139" i="31"/>
  <c r="HD139" i="31"/>
  <c r="HC139" i="31"/>
  <c r="HB139" i="31"/>
  <c r="HA139" i="31"/>
  <c r="GZ139" i="31"/>
  <c r="HF138" i="31"/>
  <c r="HE138" i="31"/>
  <c r="HD138" i="31"/>
  <c r="HC138" i="31"/>
  <c r="HB138" i="31"/>
  <c r="HA138" i="31"/>
  <c r="GZ138" i="31"/>
  <c r="HF137" i="31"/>
  <c r="HE137" i="31"/>
  <c r="HD137" i="31"/>
  <c r="HC137" i="31"/>
  <c r="HB137" i="31"/>
  <c r="HA137" i="31"/>
  <c r="GZ137" i="31"/>
  <c r="HF136" i="31"/>
  <c r="HE136" i="31"/>
  <c r="HD136" i="31"/>
  <c r="HC136" i="31"/>
  <c r="HB136" i="31"/>
  <c r="HA136" i="31"/>
  <c r="GZ136" i="31"/>
  <c r="HF135" i="31"/>
  <c r="HE135" i="31"/>
  <c r="HD135" i="31"/>
  <c r="HC135" i="31"/>
  <c r="HB135" i="31"/>
  <c r="HA135" i="31"/>
  <c r="GZ135" i="31"/>
  <c r="HF134" i="31"/>
  <c r="HE134" i="31"/>
  <c r="HD134" i="31"/>
  <c r="HC134" i="31"/>
  <c r="HB134" i="31"/>
  <c r="HA134" i="31"/>
  <c r="GZ134" i="31"/>
  <c r="HF133" i="31"/>
  <c r="HE133" i="31"/>
  <c r="HD133" i="31"/>
  <c r="HC133" i="31"/>
  <c r="HB133" i="31"/>
  <c r="HA133" i="31"/>
  <c r="GZ133" i="31"/>
  <c r="HF132" i="31"/>
  <c r="HE132" i="31"/>
  <c r="HD132" i="31"/>
  <c r="HC132" i="31"/>
  <c r="HB132" i="31"/>
  <c r="HA132" i="31"/>
  <c r="GZ132" i="31"/>
  <c r="HF131" i="31"/>
  <c r="HE131" i="31"/>
  <c r="HD131" i="31"/>
  <c r="HC131" i="31"/>
  <c r="HB131" i="31"/>
  <c r="HA131" i="31"/>
  <c r="GZ131" i="31"/>
  <c r="HF130" i="31"/>
  <c r="HE130" i="31"/>
  <c r="HD130" i="31"/>
  <c r="HC130" i="31"/>
  <c r="HB130" i="31"/>
  <c r="HA130" i="31"/>
  <c r="GZ130" i="31"/>
  <c r="HF129" i="31"/>
  <c r="HE129" i="31"/>
  <c r="HD129" i="31"/>
  <c r="HC129" i="31"/>
  <c r="HB129" i="31"/>
  <c r="HA129" i="31"/>
  <c r="GZ129" i="31"/>
  <c r="HF128" i="31"/>
  <c r="HE128" i="31"/>
  <c r="HD128" i="31"/>
  <c r="HC128" i="31"/>
  <c r="HB128" i="31"/>
  <c r="HA128" i="31"/>
  <c r="GZ128" i="31"/>
  <c r="HF127" i="31"/>
  <c r="HE127" i="31"/>
  <c r="HD127" i="31"/>
  <c r="HC127" i="31"/>
  <c r="HB127" i="31"/>
  <c r="HA127" i="31"/>
  <c r="GZ127" i="31"/>
  <c r="HF126" i="31"/>
  <c r="HE126" i="31"/>
  <c r="HD126" i="31"/>
  <c r="HC126" i="31"/>
  <c r="HB126" i="31"/>
  <c r="HA126" i="31"/>
  <c r="GZ126" i="31"/>
  <c r="HF125" i="31"/>
  <c r="HE125" i="31"/>
  <c r="HD125" i="31"/>
  <c r="HC125" i="31"/>
  <c r="HB125" i="31"/>
  <c r="HA125" i="31"/>
  <c r="GZ125" i="31"/>
  <c r="HF124" i="31"/>
  <c r="HE124" i="31"/>
  <c r="HD124" i="31"/>
  <c r="HC124" i="31"/>
  <c r="HB124" i="31"/>
  <c r="HA124" i="31"/>
  <c r="GZ124" i="31"/>
  <c r="HF123" i="31"/>
  <c r="HE123" i="31"/>
  <c r="HD123" i="31"/>
  <c r="HC123" i="31"/>
  <c r="HB123" i="31"/>
  <c r="HA123" i="31"/>
  <c r="GZ123" i="31"/>
  <c r="HF122" i="31"/>
  <c r="HE122" i="31"/>
  <c r="HD122" i="31"/>
  <c r="HC122" i="31"/>
  <c r="HB122" i="31"/>
  <c r="HA122" i="31"/>
  <c r="GZ122" i="31"/>
  <c r="HF121" i="31"/>
  <c r="HE121" i="31"/>
  <c r="HD121" i="31"/>
  <c r="HC121" i="31"/>
  <c r="HB121" i="31"/>
  <c r="HA121" i="31"/>
  <c r="GZ121" i="31"/>
  <c r="HF120" i="31"/>
  <c r="HE120" i="31"/>
  <c r="HD120" i="31"/>
  <c r="HC120" i="31"/>
  <c r="HB120" i="31"/>
  <c r="HA120" i="31"/>
  <c r="GZ120" i="31"/>
  <c r="HF119" i="31"/>
  <c r="HE119" i="31"/>
  <c r="HD119" i="31"/>
  <c r="HC119" i="31"/>
  <c r="HB119" i="31"/>
  <c r="HA119" i="31"/>
  <c r="GZ119" i="31"/>
  <c r="HF118" i="31"/>
  <c r="HE118" i="31"/>
  <c r="HD118" i="31"/>
  <c r="HC118" i="31"/>
  <c r="HB118" i="31"/>
  <c r="HA118" i="31"/>
  <c r="GZ118" i="31"/>
  <c r="HF117" i="31"/>
  <c r="HE117" i="31"/>
  <c r="HD117" i="31"/>
  <c r="HC117" i="31"/>
  <c r="HB117" i="31"/>
  <c r="HA117" i="31"/>
  <c r="GZ117" i="31"/>
  <c r="HF116" i="31"/>
  <c r="HE116" i="31"/>
  <c r="HD116" i="31"/>
  <c r="HC116" i="31"/>
  <c r="HB116" i="31"/>
  <c r="HA116" i="31"/>
  <c r="GZ116" i="31"/>
  <c r="HF115" i="31"/>
  <c r="HE115" i="31"/>
  <c r="HD115" i="31"/>
  <c r="HC115" i="31"/>
  <c r="HB115" i="31"/>
  <c r="HA115" i="31"/>
  <c r="GZ115" i="31"/>
  <c r="HF114" i="31"/>
  <c r="HE114" i="31"/>
  <c r="HD114" i="31"/>
  <c r="HC114" i="31"/>
  <c r="HB114" i="31"/>
  <c r="HA114" i="31"/>
  <c r="GZ114" i="31"/>
  <c r="HF113" i="31"/>
  <c r="HE113" i="31"/>
  <c r="HD113" i="31"/>
  <c r="HC113" i="31"/>
  <c r="HB113" i="31"/>
  <c r="HA113" i="31"/>
  <c r="GZ113" i="31"/>
  <c r="HF112" i="31"/>
  <c r="HE112" i="31"/>
  <c r="HD112" i="31"/>
  <c r="HC112" i="31"/>
  <c r="HB112" i="31"/>
  <c r="HA112" i="31"/>
  <c r="GZ112" i="31"/>
  <c r="HF111" i="31"/>
  <c r="HE111" i="31"/>
  <c r="HD111" i="31"/>
  <c r="HC111" i="31"/>
  <c r="HB111" i="31"/>
  <c r="HA111" i="31"/>
  <c r="GZ111" i="31"/>
  <c r="HF110" i="31"/>
  <c r="HE110" i="31"/>
  <c r="HD110" i="31"/>
  <c r="HC110" i="31"/>
  <c r="HB110" i="31"/>
  <c r="HA110" i="31"/>
  <c r="GZ110" i="31"/>
  <c r="HF109" i="31"/>
  <c r="HE109" i="31"/>
  <c r="HD109" i="31"/>
  <c r="HC109" i="31"/>
  <c r="HB109" i="31"/>
  <c r="HA109" i="31"/>
  <c r="GZ109" i="31"/>
  <c r="HF108" i="31"/>
  <c r="HE108" i="31"/>
  <c r="HD108" i="31"/>
  <c r="HC108" i="31"/>
  <c r="HB108" i="31"/>
  <c r="HA108" i="31"/>
  <c r="GZ108" i="31"/>
  <c r="HF107" i="31"/>
  <c r="HE107" i="31"/>
  <c r="HD107" i="31"/>
  <c r="HC107" i="31"/>
  <c r="HB107" i="31"/>
  <c r="HA107" i="31"/>
  <c r="GZ107" i="31"/>
  <c r="HF106" i="31"/>
  <c r="HE106" i="31"/>
  <c r="HD106" i="31"/>
  <c r="HC106" i="31"/>
  <c r="HB106" i="31"/>
  <c r="HA106" i="31"/>
  <c r="GZ106" i="31"/>
  <c r="HF105" i="31"/>
  <c r="HE105" i="31"/>
  <c r="HD105" i="31"/>
  <c r="HC105" i="31"/>
  <c r="HB105" i="31"/>
  <c r="HA105" i="31"/>
  <c r="GZ105" i="31"/>
  <c r="HF104" i="31"/>
  <c r="HE104" i="31"/>
  <c r="HD104" i="31"/>
  <c r="HC104" i="31"/>
  <c r="HB104" i="31"/>
  <c r="HA104" i="31"/>
  <c r="GZ104" i="31"/>
  <c r="HF103" i="31"/>
  <c r="HE103" i="31"/>
  <c r="HD103" i="31"/>
  <c r="HC103" i="31"/>
  <c r="HB103" i="31"/>
  <c r="HA103" i="31"/>
  <c r="GZ103" i="31"/>
  <c r="HF102" i="31"/>
  <c r="HE102" i="31"/>
  <c r="HD102" i="31"/>
  <c r="HC102" i="31"/>
  <c r="HB102" i="31"/>
  <c r="HA102" i="31"/>
  <c r="GZ102" i="31"/>
  <c r="HF101" i="31"/>
  <c r="HE101" i="31"/>
  <c r="HD101" i="31"/>
  <c r="HB101" i="31"/>
  <c r="HA101" i="31"/>
  <c r="GZ101" i="31"/>
  <c r="HF100" i="31"/>
  <c r="HE100" i="31"/>
  <c r="HD100" i="31"/>
  <c r="HC100" i="31"/>
  <c r="HB100" i="31"/>
  <c r="HA100" i="31"/>
  <c r="GZ100" i="31"/>
  <c r="HF99" i="31"/>
  <c r="HE99" i="31"/>
  <c r="HD99" i="31"/>
  <c r="HC99" i="31"/>
  <c r="HB99" i="31"/>
  <c r="HA99" i="31"/>
  <c r="GZ99" i="31"/>
  <c r="HF98" i="31"/>
  <c r="HE98" i="31"/>
  <c r="HD98" i="31"/>
  <c r="HC98" i="31"/>
  <c r="HB98" i="31"/>
  <c r="HA98" i="31"/>
  <c r="GZ98" i="31"/>
  <c r="HF97" i="31"/>
  <c r="HE97" i="31"/>
  <c r="HD97" i="31"/>
  <c r="HC97" i="31"/>
  <c r="HB97" i="31"/>
  <c r="HA97" i="31"/>
  <c r="GZ97" i="31"/>
  <c r="HF96" i="31"/>
  <c r="HE96" i="31"/>
  <c r="HD96" i="31"/>
  <c r="HC96" i="31"/>
  <c r="HB96" i="31"/>
  <c r="HA96" i="31"/>
  <c r="GZ96" i="31"/>
  <c r="HF95" i="31"/>
  <c r="HE95" i="31"/>
  <c r="HD95" i="31"/>
  <c r="HC95" i="31"/>
  <c r="HB95" i="31"/>
  <c r="HA95" i="31"/>
  <c r="GZ95" i="31"/>
  <c r="HF94" i="31"/>
  <c r="HE94" i="31"/>
  <c r="HD94" i="31"/>
  <c r="HC94" i="31"/>
  <c r="HB94" i="31"/>
  <c r="HA94" i="31"/>
  <c r="GZ94" i="31"/>
  <c r="HF93" i="31"/>
  <c r="HE93" i="31"/>
  <c r="HD93" i="31"/>
  <c r="HC93" i="31"/>
  <c r="HB93" i="31"/>
  <c r="HA93" i="31"/>
  <c r="GZ93" i="31"/>
  <c r="HF92" i="31"/>
  <c r="HE92" i="31"/>
  <c r="HD92" i="31"/>
  <c r="HC92" i="31"/>
  <c r="HB92" i="31"/>
  <c r="HA92" i="31"/>
  <c r="GZ92" i="31"/>
  <c r="HF91" i="31"/>
  <c r="HE91" i="31"/>
  <c r="HW91" i="31" s="1"/>
  <c r="HD91" i="31"/>
  <c r="HC91" i="31"/>
  <c r="HB91" i="31"/>
  <c r="HA91" i="31"/>
  <c r="HZ91" i="31"/>
  <c r="HV92" i="31" l="1"/>
  <c r="HU93" i="31"/>
  <c r="IC93" i="31" s="1"/>
  <c r="HW93" i="31"/>
  <c r="HV94" i="31"/>
  <c r="HU95" i="31"/>
  <c r="HW95" i="31"/>
  <c r="HV96" i="31"/>
  <c r="HU97" i="31"/>
  <c r="HW97" i="31"/>
  <c r="HV98" i="31"/>
  <c r="HU99" i="31"/>
  <c r="HW99" i="31"/>
  <c r="IE99" i="31" s="1"/>
  <c r="HV100" i="31"/>
  <c r="HU102" i="31"/>
  <c r="HW102" i="31"/>
  <c r="HV103" i="31"/>
  <c r="ID103" i="31" s="1"/>
  <c r="HU104" i="31"/>
  <c r="HW104" i="31"/>
  <c r="HU106" i="31"/>
  <c r="HW106" i="31"/>
  <c r="IE106" i="31" s="1"/>
  <c r="HV107" i="31"/>
  <c r="HU108" i="31"/>
  <c r="HW108" i="31"/>
  <c r="HV109" i="31"/>
  <c r="HU110" i="31"/>
  <c r="HW110" i="31"/>
  <c r="HV111" i="31"/>
  <c r="HU112" i="31"/>
  <c r="HW112" i="31"/>
  <c r="HV113" i="31"/>
  <c r="HU114" i="31"/>
  <c r="HW114" i="31"/>
  <c r="HV115" i="31"/>
  <c r="HU116" i="31"/>
  <c r="HW116" i="31"/>
  <c r="HV117" i="31"/>
  <c r="HU118" i="31"/>
  <c r="HW118" i="31"/>
  <c r="HV119" i="31"/>
  <c r="HU120" i="31"/>
  <c r="HW120" i="31"/>
  <c r="HV121" i="31"/>
  <c r="HU122" i="31"/>
  <c r="HW122" i="31"/>
  <c r="HV123" i="31"/>
  <c r="HU124" i="31"/>
  <c r="HV125" i="31"/>
  <c r="HU126" i="31"/>
  <c r="HV127" i="31"/>
  <c r="HU128" i="31"/>
  <c r="HV129" i="31"/>
  <c r="HU130" i="31"/>
  <c r="HW130" i="31"/>
  <c r="HV131" i="31"/>
  <c r="HU132" i="31"/>
  <c r="IC132" i="31" s="1"/>
  <c r="HW132" i="31"/>
  <c r="HV133" i="31"/>
  <c r="HU134" i="31"/>
  <c r="IC134" i="31" s="1"/>
  <c r="HW134" i="31"/>
  <c r="HV135" i="31"/>
  <c r="HU136" i="31"/>
  <c r="HW136" i="31"/>
  <c r="HV137" i="31"/>
  <c r="HU138" i="31"/>
  <c r="IC138" i="31" s="1"/>
  <c r="HW138" i="31"/>
  <c r="HV139" i="31"/>
  <c r="HU140" i="31"/>
  <c r="HW140" i="31"/>
  <c r="HV141" i="31"/>
  <c r="HU142" i="31"/>
  <c r="IC142" i="31" s="1"/>
  <c r="HW142" i="31"/>
  <c r="HV143" i="31"/>
  <c r="HU144" i="31"/>
  <c r="IC144" i="31" s="1"/>
  <c r="HW144" i="31"/>
  <c r="HV145" i="31"/>
  <c r="HU146" i="31"/>
  <c r="HW146" i="31"/>
  <c r="HV147" i="31"/>
  <c r="HU148" i="31"/>
  <c r="IC148" i="31" s="1"/>
  <c r="HW148" i="31"/>
  <c r="HV149" i="31"/>
  <c r="HU150" i="31"/>
  <c r="IC150" i="31" s="1"/>
  <c r="HW150" i="31"/>
  <c r="HV151" i="31"/>
  <c r="HU152" i="31"/>
  <c r="IC152" i="31" s="1"/>
  <c r="HW152" i="31"/>
  <c r="HV153" i="31"/>
  <c r="HU154" i="31"/>
  <c r="IC154" i="31" s="1"/>
  <c r="HW154" i="31"/>
  <c r="HU156" i="31"/>
  <c r="HW156" i="31"/>
  <c r="HV157" i="31"/>
  <c r="HU158" i="31"/>
  <c r="IC158" i="31" s="1"/>
  <c r="HV159" i="31"/>
  <c r="HU160" i="31"/>
  <c r="HW160" i="31"/>
  <c r="HV161" i="31"/>
  <c r="HU162" i="31"/>
  <c r="IC162" i="31" s="1"/>
  <c r="HW162" i="31"/>
  <c r="HV163" i="31"/>
  <c r="HU164" i="31"/>
  <c r="IC164" i="31" s="1"/>
  <c r="HV165" i="31"/>
  <c r="HU166" i="31"/>
  <c r="HV105" i="31"/>
  <c r="HW124" i="31"/>
  <c r="HW126" i="31"/>
  <c r="HW128" i="31"/>
  <c r="HW158" i="31"/>
  <c r="HW164" i="31"/>
  <c r="HW166" i="31"/>
  <c r="HV167" i="31"/>
  <c r="HV155" i="31"/>
  <c r="HV101" i="31"/>
  <c r="HU101" i="31"/>
  <c r="HU92" i="31"/>
  <c r="HW92" i="31"/>
  <c r="IE92" i="31" s="1"/>
  <c r="HV93" i="31"/>
  <c r="HU94" i="31"/>
  <c r="HW94" i="31"/>
  <c r="HV95" i="31"/>
  <c r="HU96" i="31"/>
  <c r="HW96" i="31"/>
  <c r="HV97" i="31"/>
  <c r="HU98" i="31"/>
  <c r="HW98" i="31"/>
  <c r="HV99" i="31"/>
  <c r="HU100" i="31"/>
  <c r="HW100" i="31"/>
  <c r="HW101" i="31"/>
  <c r="HV102" i="31"/>
  <c r="HU103" i="31"/>
  <c r="HW103" i="31"/>
  <c r="HV104" i="31"/>
  <c r="HU105" i="31"/>
  <c r="IC105" i="31" s="1"/>
  <c r="HW105" i="31"/>
  <c r="IE105" i="31" s="1"/>
  <c r="HV106" i="31"/>
  <c r="HU107" i="31"/>
  <c r="HW107" i="31"/>
  <c r="HV108" i="31"/>
  <c r="HU109" i="31"/>
  <c r="HW109" i="31"/>
  <c r="HV110" i="31"/>
  <c r="HU111" i="31"/>
  <c r="HW111" i="31"/>
  <c r="HV112" i="31"/>
  <c r="HU113" i="31"/>
  <c r="HW113" i="31"/>
  <c r="HV114" i="31"/>
  <c r="HU115" i="31"/>
  <c r="HW115" i="31"/>
  <c r="HV116" i="31"/>
  <c r="HU117" i="31"/>
  <c r="HW117" i="31"/>
  <c r="HV118" i="31"/>
  <c r="HU119" i="31"/>
  <c r="HW119" i="31"/>
  <c r="HV120" i="31"/>
  <c r="HU121" i="31"/>
  <c r="HW121" i="31"/>
  <c r="HV122" i="31"/>
  <c r="HU123" i="31"/>
  <c r="HW123" i="31"/>
  <c r="HV124" i="31"/>
  <c r="HU125" i="31"/>
  <c r="HW125" i="31"/>
  <c r="HV126" i="31"/>
  <c r="HU127" i="31"/>
  <c r="HW127" i="31"/>
  <c r="HV128" i="31"/>
  <c r="HU129" i="31"/>
  <c r="HW129" i="31"/>
  <c r="HV130" i="31"/>
  <c r="HU131" i="31"/>
  <c r="HW131" i="31"/>
  <c r="HV132" i="31"/>
  <c r="ID132" i="31" s="1"/>
  <c r="HU133" i="31"/>
  <c r="HW133" i="31"/>
  <c r="HV134" i="31"/>
  <c r="ID134" i="31" s="1"/>
  <c r="HU135" i="31"/>
  <c r="HW135" i="31"/>
  <c r="HV136" i="31"/>
  <c r="HU137" i="31"/>
  <c r="HW137" i="31"/>
  <c r="HV138" i="31"/>
  <c r="HU139" i="31"/>
  <c r="HW139" i="31"/>
  <c r="HV140" i="31"/>
  <c r="HU141" i="31"/>
  <c r="IC141" i="31" s="1"/>
  <c r="HW141" i="31"/>
  <c r="HV142" i="31"/>
  <c r="ID142" i="31" s="1"/>
  <c r="HU143" i="31"/>
  <c r="IC143" i="31" s="1"/>
  <c r="HW143" i="31"/>
  <c r="HV144" i="31"/>
  <c r="HU145" i="31"/>
  <c r="IC145" i="31" s="1"/>
  <c r="HW145" i="31"/>
  <c r="HV146" i="31"/>
  <c r="HU147" i="31"/>
  <c r="IC147" i="31" s="1"/>
  <c r="HW147" i="31"/>
  <c r="HV148" i="31"/>
  <c r="HU149" i="31"/>
  <c r="IC149" i="31" s="1"/>
  <c r="HW149" i="31"/>
  <c r="HV150" i="31"/>
  <c r="HU151" i="31"/>
  <c r="HW151" i="31"/>
  <c r="HV152" i="31"/>
  <c r="HU153" i="31"/>
  <c r="HW153" i="31"/>
  <c r="HV154" i="31"/>
  <c r="HU155" i="31"/>
  <c r="IC155" i="31" s="1"/>
  <c r="HW155" i="31"/>
  <c r="HV156" i="31"/>
  <c r="HU157" i="31"/>
  <c r="IC157" i="31" s="1"/>
  <c r="HW157" i="31"/>
  <c r="HV158" i="31"/>
  <c r="HU159" i="31"/>
  <c r="IC159" i="31" s="1"/>
  <c r="HW159" i="31"/>
  <c r="HV160" i="31"/>
  <c r="HU161" i="31"/>
  <c r="IC161" i="31" s="1"/>
  <c r="HW161" i="31"/>
  <c r="HV162" i="31"/>
  <c r="HU163" i="31"/>
  <c r="IC163" i="31" s="1"/>
  <c r="HW163" i="31"/>
  <c r="HV164" i="31"/>
  <c r="HU165" i="31"/>
  <c r="IC165" i="31" s="1"/>
  <c r="HW165" i="31"/>
  <c r="HV166" i="31"/>
  <c r="HU167" i="31"/>
  <c r="HW167" i="31"/>
  <c r="HR93" i="31"/>
  <c r="HS94" i="31"/>
  <c r="IA94" i="31" s="1"/>
  <c r="HR95" i="31"/>
  <c r="HS96" i="31"/>
  <c r="IA96" i="31" s="1"/>
  <c r="HR97" i="31"/>
  <c r="HZ97" i="31" s="1"/>
  <c r="HT97" i="31"/>
  <c r="HS98" i="31"/>
  <c r="IA98" i="31" s="1"/>
  <c r="HR99" i="31"/>
  <c r="HZ99" i="31" s="1"/>
  <c r="HS100" i="31"/>
  <c r="IA100" i="31" s="1"/>
  <c r="HR101" i="31"/>
  <c r="HS102" i="31"/>
  <c r="HR103" i="31"/>
  <c r="HT103" i="31"/>
  <c r="IB103" i="31" s="1"/>
  <c r="HR105" i="31"/>
  <c r="HT105" i="31"/>
  <c r="IB105" i="31" s="1"/>
  <c r="HR107" i="31"/>
  <c r="HT107" i="31"/>
  <c r="HS108" i="31"/>
  <c r="IA108" i="31" s="1"/>
  <c r="HR109" i="31"/>
  <c r="HT109" i="31"/>
  <c r="IB109" i="31" s="1"/>
  <c r="HR111" i="31"/>
  <c r="HT111" i="31"/>
  <c r="IB111" i="31" s="1"/>
  <c r="HS112" i="31"/>
  <c r="IA112" i="31" s="1"/>
  <c r="HR113" i="31"/>
  <c r="HT113" i="31"/>
  <c r="IB113" i="31" s="1"/>
  <c r="HR115" i="31"/>
  <c r="HT115" i="31"/>
  <c r="IB115" i="31" s="1"/>
  <c r="HS116" i="31"/>
  <c r="IA116" i="31" s="1"/>
  <c r="HR117" i="31"/>
  <c r="HT117" i="31"/>
  <c r="IB117" i="31" s="1"/>
  <c r="HS118" i="31"/>
  <c r="IA118" i="31" s="1"/>
  <c r="HR119" i="31"/>
  <c r="HT119" i="31"/>
  <c r="HS120" i="31"/>
  <c r="IA120" i="31" s="1"/>
  <c r="HR121" i="31"/>
  <c r="HT121" i="31"/>
  <c r="IB121" i="31" s="1"/>
  <c r="HS122" i="31"/>
  <c r="IA122" i="31" s="1"/>
  <c r="HR123" i="31"/>
  <c r="HT123" i="31"/>
  <c r="HS124" i="31"/>
  <c r="IA124" i="31" s="1"/>
  <c r="HR125" i="31"/>
  <c r="HZ125" i="31" s="1"/>
  <c r="HT125" i="31"/>
  <c r="HS126" i="31"/>
  <c r="IA126" i="31" s="1"/>
  <c r="HR127" i="31"/>
  <c r="HZ127" i="31" s="1"/>
  <c r="HT127" i="31"/>
  <c r="HS128" i="31"/>
  <c r="IA128" i="31" s="1"/>
  <c r="HR129" i="31"/>
  <c r="HZ129" i="31" s="1"/>
  <c r="HS130" i="31"/>
  <c r="IA130" i="31" s="1"/>
  <c r="HR131" i="31"/>
  <c r="HZ131" i="31" s="1"/>
  <c r="HT131" i="31"/>
  <c r="IB131" i="31" s="1"/>
  <c r="HR133" i="31"/>
  <c r="HT133" i="31"/>
  <c r="IB133" i="31" s="1"/>
  <c r="HR135" i="31"/>
  <c r="HZ135" i="31" s="1"/>
  <c r="HT135" i="31"/>
  <c r="IB135" i="31" s="1"/>
  <c r="HR137" i="31"/>
  <c r="HR139" i="31"/>
  <c r="HT139" i="31"/>
  <c r="IB139" i="31" s="1"/>
  <c r="HS140" i="31"/>
  <c r="IA140" i="31" s="1"/>
  <c r="HR141" i="31"/>
  <c r="HT141" i="31"/>
  <c r="IB141" i="31" s="1"/>
  <c r="HR143" i="31"/>
  <c r="HT143" i="31"/>
  <c r="IB143" i="31" s="1"/>
  <c r="HS144" i="31"/>
  <c r="IA144" i="31" s="1"/>
  <c r="HR145" i="31"/>
  <c r="HT145" i="31"/>
  <c r="IB145" i="31" s="1"/>
  <c r="HR147" i="31"/>
  <c r="HT147" i="31"/>
  <c r="IB147" i="31" s="1"/>
  <c r="HS148" i="31"/>
  <c r="HR149" i="31"/>
  <c r="HT149" i="31"/>
  <c r="IB149" i="31" s="1"/>
  <c r="HR151" i="31"/>
  <c r="HR153" i="31"/>
  <c r="HT153" i="31"/>
  <c r="IB153" i="31" s="1"/>
  <c r="HR155" i="31"/>
  <c r="HT155" i="31"/>
  <c r="IB155" i="31" s="1"/>
  <c r="HR157" i="31"/>
  <c r="HT157" i="31"/>
  <c r="IB157" i="31" s="1"/>
  <c r="HR159" i="31"/>
  <c r="HT159" i="31"/>
  <c r="IB159" i="31" s="1"/>
  <c r="HS160" i="31"/>
  <c r="HR161" i="31"/>
  <c r="HT161" i="31"/>
  <c r="IB161" i="31" s="1"/>
  <c r="HR163" i="31"/>
  <c r="HT163" i="31"/>
  <c r="IB163" i="31" s="1"/>
  <c r="HR165" i="31"/>
  <c r="HT165" i="31"/>
  <c r="IB165" i="31" s="1"/>
  <c r="HS166" i="31"/>
  <c r="IA166" i="31" s="1"/>
  <c r="HR167" i="31"/>
  <c r="HZ167" i="31" s="1"/>
  <c r="HT167" i="31"/>
  <c r="HT129" i="31"/>
  <c r="IB91" i="31"/>
  <c r="HT91" i="31"/>
  <c r="ID91" i="31"/>
  <c r="HV91" i="31"/>
  <c r="IA92" i="31"/>
  <c r="HS92" i="31"/>
  <c r="IC92" i="31"/>
  <c r="IE94" i="31"/>
  <c r="IB95" i="31"/>
  <c r="HT95" i="31"/>
  <c r="ID95" i="31"/>
  <c r="IE96" i="31"/>
  <c r="ID97" i="31"/>
  <c r="IE100" i="31"/>
  <c r="IB101" i="31"/>
  <c r="HT101" i="31"/>
  <c r="IA104" i="31"/>
  <c r="HS104" i="31"/>
  <c r="IE104" i="31"/>
  <c r="HN108" i="31"/>
  <c r="IC110" i="31"/>
  <c r="IE112" i="31"/>
  <c r="HS114" i="31"/>
  <c r="IA114" i="31" s="1"/>
  <c r="IE114" i="31"/>
  <c r="IE116" i="31"/>
  <c r="IE120" i="31"/>
  <c r="IE122" i="31"/>
  <c r="ID125" i="31"/>
  <c r="HN126" i="31"/>
  <c r="ID129" i="31"/>
  <c r="HS91" i="31"/>
  <c r="IA91" i="31" s="1"/>
  <c r="HR91" i="31"/>
  <c r="IC91" i="31"/>
  <c r="HU91" i="31"/>
  <c r="IE91" i="31"/>
  <c r="HR92" i="31"/>
  <c r="IB92" i="31"/>
  <c r="HT92" i="31"/>
  <c r="HM92" i="31"/>
  <c r="IA93" i="31"/>
  <c r="HS93" i="31"/>
  <c r="IE93" i="31"/>
  <c r="HR94" i="31"/>
  <c r="HT94" i="31"/>
  <c r="IB94" i="31" s="1"/>
  <c r="HM94" i="31"/>
  <c r="IA95" i="31"/>
  <c r="HS95" i="31"/>
  <c r="IC95" i="31"/>
  <c r="IE95" i="31"/>
  <c r="HR96" i="31"/>
  <c r="HT96" i="31"/>
  <c r="IB96" i="31" s="1"/>
  <c r="HS97" i="31"/>
  <c r="IA97" i="31" s="1"/>
  <c r="IC97" i="31"/>
  <c r="IE97" i="31"/>
  <c r="HR98" i="31"/>
  <c r="HT98" i="31"/>
  <c r="IB98" i="31" s="1"/>
  <c r="IA99" i="31"/>
  <c r="HS99" i="31"/>
  <c r="IC99" i="31"/>
  <c r="HR100" i="31"/>
  <c r="HT100" i="31"/>
  <c r="IB100" i="31" s="1"/>
  <c r="HS101" i="31"/>
  <c r="IA101" i="31" s="1"/>
  <c r="HT93" i="31"/>
  <c r="IB93" i="31" s="1"/>
  <c r="ID93" i="31"/>
  <c r="IE98" i="31"/>
  <c r="IB99" i="31"/>
  <c r="HT99" i="31"/>
  <c r="ID99" i="31"/>
  <c r="ID101" i="31"/>
  <c r="IC102" i="31"/>
  <c r="IC104" i="31"/>
  <c r="IA106" i="31"/>
  <c r="HS106" i="31"/>
  <c r="IC106" i="31"/>
  <c r="ID109" i="31"/>
  <c r="HS110" i="31"/>
  <c r="IA110" i="31" s="1"/>
  <c r="IE110" i="31"/>
  <c r="IC114" i="31"/>
  <c r="IC116" i="31"/>
  <c r="ID117" i="31"/>
  <c r="IE118" i="31"/>
  <c r="HN124" i="31"/>
  <c r="ID127" i="31"/>
  <c r="HN128" i="31"/>
  <c r="HN130" i="31"/>
  <c r="IA132" i="31"/>
  <c r="HS132" i="31"/>
  <c r="IA134" i="31"/>
  <c r="HS134" i="31"/>
  <c r="IA136" i="31"/>
  <c r="HS136" i="31"/>
  <c r="HL136" i="31"/>
  <c r="IE136" i="31"/>
  <c r="IB137" i="31"/>
  <c r="HT137" i="31"/>
  <c r="IA138" i="31"/>
  <c r="HS138" i="31"/>
  <c r="IE140" i="31"/>
  <c r="IC101" i="31"/>
  <c r="IE101" i="31"/>
  <c r="HR102" i="31"/>
  <c r="HZ102" i="31" s="1"/>
  <c r="IB102" i="31"/>
  <c r="HT102" i="31"/>
  <c r="ID102" i="31"/>
  <c r="HS103" i="31"/>
  <c r="IA103" i="31" s="1"/>
  <c r="IE103" i="31"/>
  <c r="HR104" i="31"/>
  <c r="IB104" i="31"/>
  <c r="HT104" i="31"/>
  <c r="ID104" i="31"/>
  <c r="HJ105" i="31"/>
  <c r="HS105" i="31"/>
  <c r="HN105" i="31"/>
  <c r="HR106" i="31"/>
  <c r="IB106" i="31"/>
  <c r="HT106" i="31"/>
  <c r="ID106" i="31"/>
  <c r="HS107" i="31"/>
  <c r="IA107" i="31" s="1"/>
  <c r="IC107" i="31"/>
  <c r="IE107" i="31"/>
  <c r="HR108" i="31"/>
  <c r="HT108" i="31"/>
  <c r="IB108" i="31" s="1"/>
  <c r="HS109" i="31"/>
  <c r="IA109" i="31" s="1"/>
  <c r="IC109" i="31"/>
  <c r="IE109" i="31"/>
  <c r="HR110" i="31"/>
  <c r="HT110" i="31"/>
  <c r="HS111" i="31"/>
  <c r="IA111" i="31" s="1"/>
  <c r="HN111" i="31"/>
  <c r="HR112" i="31"/>
  <c r="HT112" i="31"/>
  <c r="IB112" i="31" s="1"/>
  <c r="HS113" i="31"/>
  <c r="IA113" i="31" s="1"/>
  <c r="IE113" i="31"/>
  <c r="HR114" i="31"/>
  <c r="HT114" i="31"/>
  <c r="HS115" i="31"/>
  <c r="IA115" i="31" s="1"/>
  <c r="HN115" i="31"/>
  <c r="HR116" i="31"/>
  <c r="HT116" i="31"/>
  <c r="IB116" i="31" s="1"/>
  <c r="ID116" i="31"/>
  <c r="HS117" i="31"/>
  <c r="IA117" i="31" s="1"/>
  <c r="IC117" i="31"/>
  <c r="HN117" i="31"/>
  <c r="HR118" i="31"/>
  <c r="HT118" i="31"/>
  <c r="IB118" i="31" s="1"/>
  <c r="HS119" i="31"/>
  <c r="IA119" i="31" s="1"/>
  <c r="HN119" i="31"/>
  <c r="HR120" i="31"/>
  <c r="HT120" i="31"/>
  <c r="IB120" i="31" s="1"/>
  <c r="HS121" i="31"/>
  <c r="IA121" i="31" s="1"/>
  <c r="HN121" i="31"/>
  <c r="HR122" i="31"/>
  <c r="HT122" i="31"/>
  <c r="IB122" i="31" s="1"/>
  <c r="HS123" i="31"/>
  <c r="IA123" i="31" s="1"/>
  <c r="IC123" i="31"/>
  <c r="IE123" i="31"/>
  <c r="HR124" i="31"/>
  <c r="HT124" i="31"/>
  <c r="IB124" i="31" s="1"/>
  <c r="HS125" i="31"/>
  <c r="IA125" i="31" s="1"/>
  <c r="IE125" i="31"/>
  <c r="HR126" i="31"/>
  <c r="HZ126" i="31" s="1"/>
  <c r="HT126" i="31"/>
  <c r="IB126" i="31" s="1"/>
  <c r="HS127" i="31"/>
  <c r="IA127" i="31" s="1"/>
  <c r="IE127" i="31"/>
  <c r="HR128" i="31"/>
  <c r="HZ128" i="31" s="1"/>
  <c r="HT128" i="31"/>
  <c r="IB128" i="31" s="1"/>
  <c r="HS129" i="31"/>
  <c r="IA129" i="31" s="1"/>
  <c r="HR130" i="31"/>
  <c r="HZ130" i="31" s="1"/>
  <c r="HT130" i="31"/>
  <c r="IB130" i="31" s="1"/>
  <c r="HS131" i="31"/>
  <c r="IA131" i="31" s="1"/>
  <c r="HR132" i="31"/>
  <c r="HT132" i="31"/>
  <c r="IB132" i="31" s="1"/>
  <c r="HS133" i="31"/>
  <c r="IA133" i="31" s="1"/>
  <c r="HR134" i="31"/>
  <c r="HT134" i="31"/>
  <c r="IB134" i="31" s="1"/>
  <c r="HS135" i="31"/>
  <c r="IA135" i="31" s="1"/>
  <c r="HR136" i="31"/>
  <c r="HT136" i="31"/>
  <c r="HS137" i="31"/>
  <c r="HR138" i="31"/>
  <c r="HT138" i="31"/>
  <c r="IB138" i="31" s="1"/>
  <c r="HS139" i="31"/>
  <c r="IA139" i="31" s="1"/>
  <c r="HR140" i="31"/>
  <c r="HZ140" i="31" s="1"/>
  <c r="HT140" i="31"/>
  <c r="IB140" i="31" s="1"/>
  <c r="HS141" i="31"/>
  <c r="HR142" i="31"/>
  <c r="HT142" i="31"/>
  <c r="IB142" i="31" s="1"/>
  <c r="HS143" i="31"/>
  <c r="HR144" i="31"/>
  <c r="HT144" i="31"/>
  <c r="IB144" i="31" s="1"/>
  <c r="HS145" i="31"/>
  <c r="HR146" i="31"/>
  <c r="HT146" i="31"/>
  <c r="IB146" i="31" s="1"/>
  <c r="HS147" i="31"/>
  <c r="HR148" i="31"/>
  <c r="HT148" i="31"/>
  <c r="IB148" i="31" s="1"/>
  <c r="IA149" i="31"/>
  <c r="HS149" i="31"/>
  <c r="HR150" i="31"/>
  <c r="HT150" i="31"/>
  <c r="IB150" i="31" s="1"/>
  <c r="IA151" i="31"/>
  <c r="HS151" i="31"/>
  <c r="IC151" i="31"/>
  <c r="IE151" i="31"/>
  <c r="HR152" i="31"/>
  <c r="HT152" i="31"/>
  <c r="IB152" i="31" s="1"/>
  <c r="HS153" i="31"/>
  <c r="IA153" i="31" s="1"/>
  <c r="HN153" i="31"/>
  <c r="HR154" i="31"/>
  <c r="HT154" i="31"/>
  <c r="IB154" i="31" s="1"/>
  <c r="IA155" i="31"/>
  <c r="HS155" i="31"/>
  <c r="IE155" i="31"/>
  <c r="HR156" i="31"/>
  <c r="HT156" i="31"/>
  <c r="IA157" i="31"/>
  <c r="HS157" i="31"/>
  <c r="HR158" i="31"/>
  <c r="HT158" i="31"/>
  <c r="IB158" i="31" s="1"/>
  <c r="IA159" i="31"/>
  <c r="HS159" i="31"/>
  <c r="HR160" i="31"/>
  <c r="HZ160" i="31" s="1"/>
  <c r="IB160" i="31"/>
  <c r="HT160" i="31"/>
  <c r="ID160" i="31"/>
  <c r="HS161" i="31"/>
  <c r="IA161" i="31" s="1"/>
  <c r="IE161" i="31"/>
  <c r="HR162" i="31"/>
  <c r="HT162" i="31"/>
  <c r="IB162" i="31" s="1"/>
  <c r="IA163" i="31"/>
  <c r="HS163" i="31"/>
  <c r="HR164" i="31"/>
  <c r="HT164" i="31"/>
  <c r="IB164" i="31" s="1"/>
  <c r="IA165" i="31"/>
  <c r="HS165" i="31"/>
  <c r="HR166" i="31"/>
  <c r="HZ166" i="31" s="1"/>
  <c r="HT166" i="31"/>
  <c r="ID166" i="31"/>
  <c r="HS167" i="31"/>
  <c r="IA167" i="31" s="1"/>
  <c r="IC167" i="31"/>
  <c r="IA142" i="31"/>
  <c r="HS142" i="31"/>
  <c r="IE144" i="31"/>
  <c r="IA146" i="31"/>
  <c r="HS146" i="31"/>
  <c r="IA150" i="31"/>
  <c r="HS150" i="31"/>
  <c r="IB151" i="31"/>
  <c r="HT151" i="31"/>
  <c r="ID151" i="31"/>
  <c r="IA152" i="31"/>
  <c r="HS152" i="31"/>
  <c r="IA154" i="31"/>
  <c r="HS154" i="31"/>
  <c r="IA156" i="31"/>
  <c r="HS156" i="31"/>
  <c r="IA158" i="31"/>
  <c r="HS158" i="31"/>
  <c r="HN158" i="31"/>
  <c r="IC160" i="31"/>
  <c r="IA162" i="31"/>
  <c r="HS162" i="31"/>
  <c r="IA164" i="31"/>
  <c r="HS164" i="31"/>
  <c r="IC166" i="31"/>
  <c r="ID167" i="31"/>
  <c r="HZ92" i="31"/>
  <c r="HZ93" i="31"/>
  <c r="HZ95" i="31"/>
  <c r="HZ101" i="31"/>
  <c r="HZ103" i="31"/>
  <c r="HZ105" i="31"/>
  <c r="HZ109" i="31"/>
  <c r="HZ111" i="31"/>
  <c r="HZ113" i="31"/>
  <c r="HZ117" i="31"/>
  <c r="HZ119" i="31"/>
  <c r="HZ121" i="31"/>
  <c r="HI133" i="31"/>
  <c r="HI137" i="31"/>
  <c r="HI139" i="31"/>
  <c r="HL140" i="31"/>
  <c r="HI141" i="31"/>
  <c r="HI143" i="31"/>
  <c r="HI147" i="31"/>
  <c r="HZ151" i="31"/>
  <c r="HZ155" i="31"/>
  <c r="HZ157" i="31"/>
  <c r="HZ161" i="31"/>
  <c r="HZ163" i="31"/>
  <c r="HZ165" i="31"/>
  <c r="HI94" i="31"/>
  <c r="HZ96" i="31"/>
  <c r="HZ98" i="31"/>
  <c r="HZ100" i="31"/>
  <c r="HZ104" i="31"/>
  <c r="HZ106" i="31"/>
  <c r="HZ108" i="31"/>
  <c r="HZ112" i="31"/>
  <c r="HI116" i="31"/>
  <c r="HZ118" i="31"/>
  <c r="HZ120" i="31"/>
  <c r="HZ122" i="31"/>
  <c r="HZ124" i="31"/>
  <c r="HZ150" i="31"/>
  <c r="HZ152" i="31"/>
  <c r="HZ154" i="31"/>
  <c r="HZ156" i="31"/>
  <c r="HZ162" i="31"/>
  <c r="HZ164" i="31"/>
  <c r="HN149" i="31"/>
  <c r="HJ121" i="31"/>
  <c r="HK122" i="31"/>
  <c r="HJ124" i="31"/>
  <c r="HK125" i="31"/>
  <c r="HJ126" i="31"/>
  <c r="HJ128" i="31"/>
  <c r="HI129" i="31"/>
  <c r="HJ130" i="31"/>
  <c r="HL132" i="31"/>
  <c r="HI120" i="31"/>
  <c r="HK141" i="31"/>
  <c r="HL142" i="31"/>
  <c r="HK143" i="31"/>
  <c r="HL144" i="31"/>
  <c r="HM116" i="31"/>
  <c r="IE115" i="31"/>
  <c r="IE119" i="31"/>
  <c r="HJ108" i="31"/>
  <c r="HK109" i="31"/>
  <c r="HJ111" i="31"/>
  <c r="HK112" i="31"/>
  <c r="HK135" i="31"/>
  <c r="HK139" i="31"/>
  <c r="HL117" i="31"/>
  <c r="HM106" i="31"/>
  <c r="HN107" i="31"/>
  <c r="HJ115" i="31"/>
  <c r="HL115" i="31"/>
  <c r="IE117" i="31"/>
  <c r="HI118" i="31"/>
  <c r="HL119" i="31"/>
  <c r="HK120" i="31"/>
  <c r="IE121" i="31"/>
  <c r="HI122" i="31"/>
  <c r="HL123" i="31"/>
  <c r="HK133" i="31"/>
  <c r="HL134" i="31"/>
  <c r="HN134" i="31"/>
  <c r="HI135" i="31"/>
  <c r="HL138" i="31"/>
  <c r="HZ139" i="31"/>
  <c r="HN140" i="31"/>
  <c r="HM147" i="31"/>
  <c r="HL121" i="31"/>
  <c r="HK127" i="31"/>
  <c r="HN132" i="31"/>
  <c r="HN136" i="31"/>
  <c r="HZ143" i="31"/>
  <c r="HN144" i="31"/>
  <c r="HN91" i="31"/>
  <c r="ID92" i="31"/>
  <c r="HL93" i="31"/>
  <c r="HK94" i="31"/>
  <c r="HZ94" i="31"/>
  <c r="ID94" i="31"/>
  <c r="HM96" i="31"/>
  <c r="HL105" i="31"/>
  <c r="IA105" i="31"/>
  <c r="HL108" i="31"/>
  <c r="IE108" i="31"/>
  <c r="HI109" i="31"/>
  <c r="HM109" i="31"/>
  <c r="HN110" i="31"/>
  <c r="HL111" i="31"/>
  <c r="IE111" i="31"/>
  <c r="HI112" i="31"/>
  <c r="HM112" i="31"/>
  <c r="HL113" i="31"/>
  <c r="HL114" i="31"/>
  <c r="HK116" i="31"/>
  <c r="HZ116" i="31"/>
  <c r="HJ117" i="31"/>
  <c r="HK118" i="31"/>
  <c r="HM118" i="31"/>
  <c r="HN93" i="31"/>
  <c r="HK96" i="31"/>
  <c r="HM100" i="31"/>
  <c r="HL107" i="31"/>
  <c r="HL110" i="31"/>
  <c r="HJ113" i="31"/>
  <c r="HN113" i="31"/>
  <c r="HJ114" i="31"/>
  <c r="HN114" i="31"/>
  <c r="HJ119" i="31"/>
  <c r="HJ123" i="31"/>
  <c r="HN123" i="31"/>
  <c r="HL124" i="31"/>
  <c r="IE124" i="31"/>
  <c r="HI125" i="31"/>
  <c r="HM125" i="31"/>
  <c r="HL126" i="31"/>
  <c r="IE126" i="31"/>
  <c r="HI127" i="31"/>
  <c r="HM127" i="31"/>
  <c r="HL128" i="31"/>
  <c r="IE128" i="31"/>
  <c r="HM129" i="31"/>
  <c r="HL130" i="31"/>
  <c r="IE130" i="31"/>
  <c r="HI131" i="31"/>
  <c r="HJ132" i="31"/>
  <c r="HZ133" i="31"/>
  <c r="ID135" i="31"/>
  <c r="HM135" i="31"/>
  <c r="HJ136" i="31"/>
  <c r="IC136" i="31"/>
  <c r="HK137" i="31"/>
  <c r="HZ137" i="31"/>
  <c r="HN138" i="31"/>
  <c r="HM139" i="31"/>
  <c r="HJ140" i="31"/>
  <c r="HZ141" i="31"/>
  <c r="HN142" i="31"/>
  <c r="HM143" i="31"/>
  <c r="HJ144" i="31"/>
  <c r="HK145" i="31"/>
  <c r="HM120" i="31"/>
  <c r="HM122" i="31"/>
  <c r="HK129" i="31"/>
  <c r="HM131" i="31"/>
  <c r="HK131" i="31"/>
  <c r="HM133" i="31"/>
  <c r="HJ134" i="31"/>
  <c r="HM137" i="31"/>
  <c r="ID137" i="31"/>
  <c r="HJ138" i="31"/>
  <c r="HM141" i="31"/>
  <c r="HJ142" i="31"/>
  <c r="HZ145" i="31"/>
  <c r="HI145" i="31"/>
  <c r="HM145" i="31"/>
  <c r="HL146" i="31"/>
  <c r="HK147" i="31"/>
  <c r="HZ147" i="31"/>
  <c r="HM148" i="31"/>
  <c r="HM150" i="31"/>
  <c r="HM152" i="31"/>
  <c r="IE153" i="31"/>
  <c r="HM154" i="31"/>
  <c r="HJ146" i="31"/>
  <c r="HN146" i="31"/>
  <c r="HJ91" i="31"/>
  <c r="HL91" i="31"/>
  <c r="HI92" i="31"/>
  <c r="HK92" i="31"/>
  <c r="HJ93" i="31"/>
  <c r="HJ95" i="31"/>
  <c r="HL95" i="31"/>
  <c r="HN95" i="31"/>
  <c r="HI96" i="31"/>
  <c r="HJ97" i="31"/>
  <c r="HL97" i="31"/>
  <c r="HN97" i="31"/>
  <c r="HI98" i="31"/>
  <c r="HK98" i="31"/>
  <c r="HM98" i="31"/>
  <c r="HJ99" i="31"/>
  <c r="HL99" i="31"/>
  <c r="HN99" i="31"/>
  <c r="HI100" i="31"/>
  <c r="HK100" i="31"/>
  <c r="ID100" i="31"/>
  <c r="HJ101" i="31"/>
  <c r="HL101" i="31"/>
  <c r="HN101" i="31"/>
  <c r="HI102" i="31"/>
  <c r="HK102" i="31"/>
  <c r="HM102" i="31"/>
  <c r="HJ103" i="31"/>
  <c r="HL103" i="31"/>
  <c r="HN103" i="31"/>
  <c r="HI104" i="31"/>
  <c r="HK104" i="31"/>
  <c r="HM104" i="31"/>
  <c r="HI106" i="31"/>
  <c r="HK106" i="31"/>
  <c r="HJ107" i="31"/>
  <c r="HZ107" i="31"/>
  <c r="IB107" i="31"/>
  <c r="ID107" i="31"/>
  <c r="HJ110" i="31"/>
  <c r="HZ110" i="31"/>
  <c r="IB110" i="31"/>
  <c r="ID110" i="31"/>
  <c r="HI114" i="31"/>
  <c r="HK114" i="31"/>
  <c r="HM114" i="31"/>
  <c r="HZ114" i="31"/>
  <c r="ID114" i="31"/>
  <c r="HK91" i="31"/>
  <c r="HM91" i="31"/>
  <c r="HJ92" i="31"/>
  <c r="HL92" i="31"/>
  <c r="HN92" i="31"/>
  <c r="HI93" i="31"/>
  <c r="HK93" i="31"/>
  <c r="HM93" i="31"/>
  <c r="HJ94" i="31"/>
  <c r="HL94" i="31"/>
  <c r="HN94" i="31"/>
  <c r="HI95" i="31"/>
  <c r="HK95" i="31"/>
  <c r="HM95" i="31"/>
  <c r="HJ96" i="31"/>
  <c r="HL96" i="31"/>
  <c r="HN96" i="31"/>
  <c r="HI97" i="31"/>
  <c r="HK97" i="31"/>
  <c r="HM97" i="31"/>
  <c r="HJ98" i="31"/>
  <c r="HL98" i="31"/>
  <c r="HN98" i="31"/>
  <c r="HI99" i="31"/>
  <c r="HK99" i="31"/>
  <c r="HM99" i="31"/>
  <c r="HJ100" i="31"/>
  <c r="HL100" i="31"/>
  <c r="HN100" i="31"/>
  <c r="HI101" i="31"/>
  <c r="HK101" i="31"/>
  <c r="HM101" i="31"/>
  <c r="HJ102" i="31"/>
  <c r="HL102" i="31"/>
  <c r="HN102" i="31"/>
  <c r="HI103" i="31"/>
  <c r="HK103" i="31"/>
  <c r="HM103" i="31"/>
  <c r="HJ104" i="31"/>
  <c r="HL104" i="31"/>
  <c r="HN104" i="31"/>
  <c r="HI105" i="31"/>
  <c r="HK105" i="31"/>
  <c r="HM105" i="31"/>
  <c r="HJ106" i="31"/>
  <c r="HL106" i="31"/>
  <c r="HN106" i="31"/>
  <c r="HI107" i="31"/>
  <c r="HK107" i="31"/>
  <c r="HM107" i="31"/>
  <c r="HI108" i="31"/>
  <c r="HK108" i="31"/>
  <c r="HM108" i="31"/>
  <c r="ID108" i="31"/>
  <c r="HJ109" i="31"/>
  <c r="HL109" i="31"/>
  <c r="HN109" i="31"/>
  <c r="HI110" i="31"/>
  <c r="HK110" i="31"/>
  <c r="HM110" i="31"/>
  <c r="HI111" i="31"/>
  <c r="HK111" i="31"/>
  <c r="HM111" i="31"/>
  <c r="HJ112" i="31"/>
  <c r="HL112" i="31"/>
  <c r="HN112" i="31"/>
  <c r="HI113" i="31"/>
  <c r="HK113" i="31"/>
  <c r="HM113" i="31"/>
  <c r="ID113" i="31"/>
  <c r="IB114" i="31"/>
  <c r="HZ115" i="31"/>
  <c r="HI115" i="31"/>
  <c r="ID118" i="31"/>
  <c r="ID122" i="31"/>
  <c r="HZ123" i="31"/>
  <c r="IB123" i="31"/>
  <c r="ID123" i="31"/>
  <c r="IC129" i="31"/>
  <c r="IE129" i="31"/>
  <c r="HI130" i="31"/>
  <c r="HK130" i="31"/>
  <c r="ID130" i="31"/>
  <c r="HM130" i="31"/>
  <c r="HZ132" i="31"/>
  <c r="HI132" i="31"/>
  <c r="HK132" i="31"/>
  <c r="HM132" i="31"/>
  <c r="HZ134" i="31"/>
  <c r="HI134" i="31"/>
  <c r="HK134" i="31"/>
  <c r="HM134" i="31"/>
  <c r="HZ136" i="31"/>
  <c r="HI136" i="31"/>
  <c r="IB136" i="31"/>
  <c r="HK136" i="31"/>
  <c r="ID136" i="31"/>
  <c r="HM136" i="31"/>
  <c r="HZ138" i="31"/>
  <c r="HI138" i="31"/>
  <c r="HK138" i="31"/>
  <c r="HM138" i="31"/>
  <c r="HI140" i="31"/>
  <c r="HK140" i="31"/>
  <c r="ID140" i="31"/>
  <c r="HM140" i="31"/>
  <c r="HZ142" i="31"/>
  <c r="HI142" i="31"/>
  <c r="HK142" i="31"/>
  <c r="HM142" i="31"/>
  <c r="HZ144" i="31"/>
  <c r="HI144" i="31"/>
  <c r="HK144" i="31"/>
  <c r="HM144" i="31"/>
  <c r="HI146" i="31"/>
  <c r="HK146" i="31"/>
  <c r="HM146" i="31"/>
  <c r="HZ148" i="31"/>
  <c r="HI148" i="31"/>
  <c r="HK115" i="31"/>
  <c r="HM115" i="31"/>
  <c r="HJ116" i="31"/>
  <c r="HL116" i="31"/>
  <c r="HN116" i="31"/>
  <c r="HI117" i="31"/>
  <c r="HK117" i="31"/>
  <c r="HM117" i="31"/>
  <c r="HJ118" i="31"/>
  <c r="HL118" i="31"/>
  <c r="HN118" i="31"/>
  <c r="HI119" i="31"/>
  <c r="HK119" i="31"/>
  <c r="HM119" i="31"/>
  <c r="ID119" i="31"/>
  <c r="HJ120" i="31"/>
  <c r="HL120" i="31"/>
  <c r="HN120" i="31"/>
  <c r="HI121" i="31"/>
  <c r="HK121" i="31"/>
  <c r="HM121" i="31"/>
  <c r="ID121" i="31"/>
  <c r="HJ122" i="31"/>
  <c r="HL122" i="31"/>
  <c r="HN122" i="31"/>
  <c r="HI123" i="31"/>
  <c r="HK123" i="31"/>
  <c r="HM123" i="31"/>
  <c r="HI124" i="31"/>
  <c r="HK124" i="31"/>
  <c r="HM124" i="31"/>
  <c r="ID124" i="31"/>
  <c r="HJ125" i="31"/>
  <c r="HL125" i="31"/>
  <c r="HN125" i="31"/>
  <c r="HI126" i="31"/>
  <c r="HK126" i="31"/>
  <c r="HM126" i="31"/>
  <c r="ID126" i="31"/>
  <c r="HJ127" i="31"/>
  <c r="HL127" i="31"/>
  <c r="HN127" i="31"/>
  <c r="HI128" i="31"/>
  <c r="HK128" i="31"/>
  <c r="HM128" i="31"/>
  <c r="ID128" i="31"/>
  <c r="HJ129" i="31"/>
  <c r="HL129" i="31"/>
  <c r="HN129" i="31"/>
  <c r="HJ131" i="31"/>
  <c r="HL131" i="31"/>
  <c r="IE131" i="31"/>
  <c r="HN131" i="31"/>
  <c r="HJ133" i="31"/>
  <c r="HL133" i="31"/>
  <c r="IE133" i="31"/>
  <c r="HN133" i="31"/>
  <c r="HJ135" i="31"/>
  <c r="HL135" i="31"/>
  <c r="IE135" i="31"/>
  <c r="HN135" i="31"/>
  <c r="IA137" i="31"/>
  <c r="HJ137" i="31"/>
  <c r="IC137" i="31"/>
  <c r="HL137" i="31"/>
  <c r="IE137" i="31"/>
  <c r="HN137" i="31"/>
  <c r="HJ139" i="31"/>
  <c r="HL139" i="31"/>
  <c r="IE139" i="31"/>
  <c r="HN139" i="31"/>
  <c r="IA141" i="31"/>
  <c r="HJ141" i="31"/>
  <c r="HL141" i="31"/>
  <c r="HN141" i="31"/>
  <c r="IA143" i="31"/>
  <c r="HJ143" i="31"/>
  <c r="HL143" i="31"/>
  <c r="HN143" i="31"/>
  <c r="IA145" i="31"/>
  <c r="HJ145" i="31"/>
  <c r="HL145" i="31"/>
  <c r="IE145" i="31"/>
  <c r="HN145" i="31"/>
  <c r="IA147" i="31"/>
  <c r="HJ147" i="31"/>
  <c r="HL147" i="31"/>
  <c r="HN147" i="31"/>
  <c r="IA148" i="31"/>
  <c r="HJ148" i="31"/>
  <c r="HL148" i="31"/>
  <c r="HN148" i="31"/>
  <c r="HI149" i="31"/>
  <c r="HK149" i="31"/>
  <c r="HM149" i="31"/>
  <c r="HZ149" i="31"/>
  <c r="HJ150" i="31"/>
  <c r="HL150" i="31"/>
  <c r="HN150" i="31"/>
  <c r="HI151" i="31"/>
  <c r="HK151" i="31"/>
  <c r="HM151" i="31"/>
  <c r="HJ152" i="31"/>
  <c r="HL152" i="31"/>
  <c r="HN152" i="31"/>
  <c r="IE152" i="31"/>
  <c r="HI153" i="31"/>
  <c r="HK153" i="31"/>
  <c r="HM153" i="31"/>
  <c r="HZ153" i="31"/>
  <c r="HJ154" i="31"/>
  <c r="HL154" i="31"/>
  <c r="HN154" i="31"/>
  <c r="HI155" i="31"/>
  <c r="HK155" i="31"/>
  <c r="HM155" i="31"/>
  <c r="HJ156" i="31"/>
  <c r="HL156" i="31"/>
  <c r="HN156" i="31"/>
  <c r="HI157" i="31"/>
  <c r="HK157" i="31"/>
  <c r="HM157" i="31"/>
  <c r="HJ158" i="31"/>
  <c r="HL158" i="31"/>
  <c r="HZ158" i="31"/>
  <c r="HK148" i="31"/>
  <c r="HJ149" i="31"/>
  <c r="HL149" i="31"/>
  <c r="HI150" i="31"/>
  <c r="HK150" i="31"/>
  <c r="HJ151" i="31"/>
  <c r="HL151" i="31"/>
  <c r="HN151" i="31"/>
  <c r="HI152" i="31"/>
  <c r="HK152" i="31"/>
  <c r="HJ153" i="31"/>
  <c r="HL153" i="31"/>
  <c r="HI154" i="31"/>
  <c r="HK154" i="31"/>
  <c r="HJ155" i="31"/>
  <c r="HL155" i="31"/>
  <c r="HN155" i="31"/>
  <c r="HI156" i="31"/>
  <c r="HK156" i="31"/>
  <c r="HM156" i="31"/>
  <c r="HJ157" i="31"/>
  <c r="HL157" i="31"/>
  <c r="HN157" i="31"/>
  <c r="IE158" i="31"/>
  <c r="HI158" i="31"/>
  <c r="HK158" i="31"/>
  <c r="HM158" i="31"/>
  <c r="HZ159" i="31"/>
  <c r="HI159" i="31"/>
  <c r="HK159" i="31"/>
  <c r="HM159" i="31"/>
  <c r="HJ160" i="31"/>
  <c r="HL160" i="31"/>
  <c r="HN160" i="31"/>
  <c r="HI161" i="31"/>
  <c r="HK161" i="31"/>
  <c r="HM161" i="31"/>
  <c r="HJ162" i="31"/>
  <c r="HL162" i="31"/>
  <c r="HN162" i="31"/>
  <c r="HI163" i="31"/>
  <c r="HK163" i="31"/>
  <c r="HM163" i="31"/>
  <c r="HJ164" i="31"/>
  <c r="HL164" i="31"/>
  <c r="HN164" i="31"/>
  <c r="HI165" i="31"/>
  <c r="HK165" i="31"/>
  <c r="HM165" i="31"/>
  <c r="HJ166" i="31"/>
  <c r="HL166" i="31"/>
  <c r="HN166" i="31"/>
  <c r="HI167" i="31"/>
  <c r="HK167" i="31"/>
  <c r="HM167" i="31"/>
  <c r="HJ159" i="31"/>
  <c r="HL159" i="31"/>
  <c r="HN159" i="31"/>
  <c r="HI160" i="31"/>
  <c r="HK160" i="31"/>
  <c r="HM160" i="31"/>
  <c r="HJ161" i="31"/>
  <c r="HL161" i="31"/>
  <c r="HN161" i="31"/>
  <c r="HI162" i="31"/>
  <c r="HK162" i="31"/>
  <c r="HM162" i="31"/>
  <c r="HJ163" i="31"/>
  <c r="HL163" i="31"/>
  <c r="HN163" i="31"/>
  <c r="HI164" i="31"/>
  <c r="HK164" i="31"/>
  <c r="HM164" i="31"/>
  <c r="HJ165" i="31"/>
  <c r="HL165" i="31"/>
  <c r="HN165" i="31"/>
  <c r="HI166" i="31"/>
  <c r="HK166" i="31"/>
  <c r="HM166" i="31"/>
  <c r="HJ167" i="31"/>
  <c r="HL167" i="31"/>
  <c r="HN167" i="31"/>
  <c r="HW89" i="31" l="1"/>
  <c r="AA84" i="31"/>
  <c r="V84" i="31"/>
  <c r="W84" i="31"/>
  <c r="X84" i="31"/>
  <c r="Y84" i="31"/>
  <c r="Z84" i="31"/>
  <c r="AB84" i="31"/>
  <c r="AC84" i="31"/>
  <c r="AD84" i="31"/>
  <c r="AE84" i="31"/>
  <c r="AF84" i="31"/>
  <c r="U84" i="31"/>
  <c r="V280" i="31"/>
  <c r="W280" i="31"/>
  <c r="X280" i="31"/>
  <c r="Y280" i="31"/>
  <c r="Z280" i="31"/>
  <c r="AA280" i="31"/>
  <c r="AB280" i="31"/>
  <c r="AC280" i="31"/>
  <c r="AD280" i="31"/>
  <c r="AE280" i="31"/>
  <c r="AF280" i="31"/>
  <c r="AG280" i="31"/>
  <c r="AH280" i="31"/>
  <c r="AI280" i="31"/>
  <c r="AJ280" i="31"/>
  <c r="AK280" i="31"/>
  <c r="AL280" i="31"/>
  <c r="AM280" i="31"/>
  <c r="AN280" i="31"/>
  <c r="AO280" i="31"/>
  <c r="AP280" i="31"/>
  <c r="AQ280" i="31"/>
  <c r="AR280" i="31"/>
  <c r="AS280" i="31"/>
  <c r="AT280" i="31"/>
  <c r="AU280" i="31"/>
  <c r="AV280" i="31"/>
  <c r="AW280" i="31"/>
  <c r="AX280" i="31"/>
  <c r="AY280" i="31"/>
  <c r="AZ280" i="31"/>
  <c r="BA280" i="31"/>
  <c r="BB280" i="31"/>
  <c r="BC280" i="31"/>
  <c r="BD280" i="31"/>
  <c r="BE280" i="31"/>
  <c r="BF280" i="31"/>
  <c r="BG280" i="31"/>
  <c r="BH280" i="31"/>
  <c r="BI280" i="31"/>
  <c r="BJ280" i="31"/>
  <c r="BK280" i="31"/>
  <c r="BL280" i="31"/>
  <c r="BM280" i="31"/>
  <c r="BN280" i="31"/>
  <c r="BO280" i="31"/>
  <c r="BP280" i="31"/>
  <c r="BQ280" i="31"/>
  <c r="BR280" i="31"/>
  <c r="BS280" i="31"/>
  <c r="BT280" i="31"/>
  <c r="BU280" i="31"/>
  <c r="BV280" i="31"/>
  <c r="BW280" i="31"/>
  <c r="BX280" i="31"/>
  <c r="BY280" i="31"/>
  <c r="BZ280" i="31"/>
  <c r="CA280" i="31"/>
  <c r="CB280" i="31"/>
  <c r="CC280" i="31"/>
  <c r="CD280" i="31"/>
  <c r="CE280" i="31"/>
  <c r="CF280" i="31"/>
  <c r="CG280" i="31"/>
  <c r="CH280" i="31"/>
  <c r="CI280" i="31"/>
  <c r="CJ280" i="31"/>
  <c r="CK280" i="31"/>
  <c r="CL280" i="31"/>
  <c r="CM280" i="31"/>
  <c r="CN280" i="31"/>
  <c r="CO280" i="31"/>
  <c r="CP280" i="31"/>
  <c r="CQ280" i="31"/>
  <c r="CR280" i="31"/>
  <c r="CS280" i="31"/>
  <c r="CT280" i="31"/>
  <c r="CU280" i="31"/>
  <c r="CV280" i="31"/>
  <c r="CW280" i="31"/>
  <c r="CX280" i="31"/>
  <c r="CY280" i="31"/>
  <c r="CZ280" i="31"/>
  <c r="DA280" i="31"/>
  <c r="DB280" i="31"/>
  <c r="DC280" i="31"/>
  <c r="DD280" i="31"/>
  <c r="DE280" i="31"/>
  <c r="DF280" i="31"/>
  <c r="DG280" i="31"/>
  <c r="DH280" i="31"/>
  <c r="DI280" i="31"/>
  <c r="DJ280" i="31"/>
  <c r="DK280" i="31"/>
  <c r="DL280" i="31"/>
  <c r="DM280" i="31"/>
  <c r="DN280" i="31"/>
  <c r="DO280" i="31"/>
  <c r="DP280" i="31"/>
  <c r="DQ280" i="31"/>
  <c r="DR280" i="31"/>
  <c r="DS280" i="31"/>
  <c r="DT280" i="31"/>
  <c r="DU280" i="31"/>
  <c r="DV280" i="31"/>
  <c r="DW280" i="31"/>
  <c r="DX280" i="31"/>
  <c r="DY280" i="31"/>
  <c r="DZ280" i="31"/>
  <c r="EA280" i="31"/>
  <c r="EB280" i="31"/>
  <c r="EC280" i="31"/>
  <c r="ED280" i="31"/>
  <c r="EE280" i="31"/>
  <c r="EF280" i="31"/>
  <c r="EG280" i="31"/>
  <c r="EH280" i="31"/>
  <c r="EI280" i="31"/>
  <c r="EJ280" i="31"/>
  <c r="EK280" i="31"/>
  <c r="EL280" i="31"/>
  <c r="EM280" i="31"/>
  <c r="EN280" i="31"/>
  <c r="EO280" i="31"/>
  <c r="EP280" i="31"/>
  <c r="EQ280" i="31"/>
  <c r="ER280" i="31"/>
  <c r="ES280" i="31"/>
  <c r="ET280" i="31"/>
  <c r="EU280" i="31"/>
  <c r="EV280" i="31"/>
  <c r="EW280" i="31"/>
  <c r="EX280" i="31"/>
  <c r="EY280" i="31"/>
  <c r="EZ280" i="31"/>
  <c r="FA280" i="31"/>
  <c r="FB280" i="31"/>
  <c r="FC280" i="31"/>
  <c r="FD280" i="31"/>
  <c r="FE280" i="31"/>
  <c r="FF280" i="31"/>
  <c r="FG280" i="31"/>
  <c r="FH280" i="31"/>
  <c r="FI280" i="31"/>
  <c r="FJ280" i="31"/>
  <c r="FK280" i="31"/>
  <c r="FL280" i="31"/>
  <c r="FM280" i="31"/>
  <c r="FN280" i="31"/>
  <c r="FO280" i="31"/>
  <c r="FP280" i="31"/>
  <c r="FQ280" i="31"/>
  <c r="FR280" i="31"/>
  <c r="FS280" i="31"/>
  <c r="FT280" i="31"/>
  <c r="FU280" i="31"/>
  <c r="FV280" i="31"/>
  <c r="FW280" i="31"/>
  <c r="FX280" i="31"/>
  <c r="FY280" i="31"/>
  <c r="FZ280" i="31"/>
  <c r="GA280" i="31"/>
  <c r="GB280" i="31"/>
  <c r="GC280" i="31"/>
  <c r="GD280" i="31"/>
  <c r="GE280" i="31"/>
  <c r="GF280" i="31"/>
  <c r="GG280" i="31"/>
  <c r="GH280" i="31"/>
  <c r="GI280" i="31"/>
  <c r="GJ280" i="31"/>
  <c r="GK280" i="31"/>
  <c r="GL280" i="31"/>
  <c r="GM280" i="31"/>
  <c r="GN280" i="31"/>
  <c r="GO280" i="31"/>
  <c r="GP280" i="31"/>
  <c r="GQ280" i="31"/>
  <c r="U280" i="31"/>
  <c r="V281" i="31"/>
  <c r="W281" i="31"/>
  <c r="X281" i="31"/>
  <c r="Y281" i="31"/>
  <c r="Z281" i="31"/>
  <c r="AA281" i="31"/>
  <c r="AB281" i="31"/>
  <c r="AC281" i="31"/>
  <c r="AD281" i="31"/>
  <c r="AE281" i="31"/>
  <c r="AF281" i="31"/>
  <c r="AG281" i="31"/>
  <c r="AH281" i="31"/>
  <c r="AI281" i="31"/>
  <c r="AJ281" i="31"/>
  <c r="AK281" i="31"/>
  <c r="AL281" i="31"/>
  <c r="AM281" i="31"/>
  <c r="AN281" i="31"/>
  <c r="AO281" i="31"/>
  <c r="AP281" i="31"/>
  <c r="AQ281" i="31"/>
  <c r="AR281" i="31"/>
  <c r="V282" i="31"/>
  <c r="W282" i="31"/>
  <c r="X282" i="31"/>
  <c r="Y282" i="31"/>
  <c r="Z282" i="31"/>
  <c r="AA282" i="31"/>
  <c r="AB282" i="31"/>
  <c r="AC282" i="31"/>
  <c r="AD282" i="31"/>
  <c r="AE282" i="31"/>
  <c r="AF282" i="31"/>
  <c r="AG282" i="31"/>
  <c r="AH282" i="31"/>
  <c r="AI282" i="31"/>
  <c r="AJ282" i="31"/>
  <c r="AK282" i="31"/>
  <c r="AL282" i="31"/>
  <c r="AM282" i="31"/>
  <c r="AN282" i="31"/>
  <c r="AO282" i="31"/>
  <c r="AP282" i="31"/>
  <c r="AQ282" i="31"/>
  <c r="AR282" i="31"/>
  <c r="V283" i="31"/>
  <c r="W283" i="31"/>
  <c r="X283" i="31"/>
  <c r="Y283" i="31"/>
  <c r="Z283" i="31"/>
  <c r="AA283" i="31"/>
  <c r="AB283" i="31"/>
  <c r="AC283" i="31"/>
  <c r="AD283" i="31"/>
  <c r="AE283" i="31"/>
  <c r="AF283" i="31"/>
  <c r="AG283" i="31"/>
  <c r="AH283" i="31"/>
  <c r="AI283" i="31"/>
  <c r="AJ283" i="31"/>
  <c r="AK283" i="31"/>
  <c r="AL283" i="31"/>
  <c r="AM283" i="31"/>
  <c r="AN283" i="31"/>
  <c r="AO283" i="31"/>
  <c r="AP283" i="31"/>
  <c r="AQ283" i="31"/>
  <c r="AR283" i="31"/>
  <c r="V284" i="31"/>
  <c r="W284" i="31"/>
  <c r="X284" i="31"/>
  <c r="Y284" i="31"/>
  <c r="Z284" i="31"/>
  <c r="AA284" i="31"/>
  <c r="AB284" i="31"/>
  <c r="AC284" i="31"/>
  <c r="AD284" i="31"/>
  <c r="AE284" i="31"/>
  <c r="AF284" i="31"/>
  <c r="AG284" i="31"/>
  <c r="AH284" i="31"/>
  <c r="AI284" i="31"/>
  <c r="AJ284" i="31"/>
  <c r="AK284" i="31"/>
  <c r="AL284" i="31"/>
  <c r="AM284" i="31"/>
  <c r="AN284" i="31"/>
  <c r="AO284" i="31"/>
  <c r="AP284" i="31"/>
  <c r="AQ284" i="31"/>
  <c r="AR284" i="31"/>
  <c r="V285" i="31"/>
  <c r="W285" i="31"/>
  <c r="X285" i="31"/>
  <c r="Y285" i="31"/>
  <c r="Z285" i="31"/>
  <c r="AA285" i="31"/>
  <c r="AB285" i="31"/>
  <c r="AC285" i="31"/>
  <c r="AD285" i="31"/>
  <c r="AE285" i="31"/>
  <c r="AF285" i="31"/>
  <c r="AG285" i="31"/>
  <c r="AH285" i="31"/>
  <c r="AI285" i="31"/>
  <c r="AJ285" i="31"/>
  <c r="AK285" i="31"/>
  <c r="AL285" i="31"/>
  <c r="AM285" i="31"/>
  <c r="AN285" i="31"/>
  <c r="AO285" i="31"/>
  <c r="AP285" i="31"/>
  <c r="AQ285" i="31"/>
  <c r="AR285" i="31"/>
  <c r="V287" i="31"/>
  <c r="W287" i="31"/>
  <c r="X287" i="31"/>
  <c r="Y287" i="31"/>
  <c r="Z287" i="31"/>
  <c r="AA287" i="31"/>
  <c r="AB287" i="31"/>
  <c r="AC287" i="31"/>
  <c r="AD287" i="31"/>
  <c r="AE287" i="31"/>
  <c r="AF287" i="31"/>
  <c r="AG287" i="31"/>
  <c r="AH287" i="31"/>
  <c r="AI287" i="31"/>
  <c r="AJ287" i="31"/>
  <c r="AK287" i="31"/>
  <c r="AL287" i="31"/>
  <c r="AM287" i="31"/>
  <c r="AN287" i="31"/>
  <c r="AO287" i="31"/>
  <c r="AP287" i="31"/>
  <c r="AQ287" i="31"/>
  <c r="AR287" i="31"/>
  <c r="U287" i="31"/>
  <c r="U285" i="31"/>
  <c r="GR280" i="31"/>
  <c r="BK281" i="31"/>
  <c r="BL281" i="31"/>
  <c r="BM281" i="31"/>
  <c r="BN281" i="31"/>
  <c r="BO281" i="31"/>
  <c r="BP281" i="31"/>
  <c r="BQ281" i="31"/>
  <c r="BR281" i="31"/>
  <c r="BS281" i="31"/>
  <c r="BT281" i="31"/>
  <c r="BU281" i="31"/>
  <c r="BV281" i="31"/>
  <c r="BW281" i="31"/>
  <c r="BX281" i="31"/>
  <c r="BY281" i="31"/>
  <c r="BZ281" i="31"/>
  <c r="CA281" i="31"/>
  <c r="CB281" i="31"/>
  <c r="CC281" i="31"/>
  <c r="CD281" i="31"/>
  <c r="CE281" i="31"/>
  <c r="CF281" i="31"/>
  <c r="CG281" i="31"/>
  <c r="CH281" i="31"/>
  <c r="CI281" i="31"/>
  <c r="CJ281" i="31"/>
  <c r="CK281" i="31"/>
  <c r="CL281" i="31"/>
  <c r="CM281" i="31"/>
  <c r="CN281" i="31"/>
  <c r="CO281" i="31"/>
  <c r="CP281" i="31"/>
  <c r="CQ281" i="31"/>
  <c r="CR281" i="31"/>
  <c r="CS281" i="31"/>
  <c r="CT281" i="31"/>
  <c r="CU281" i="31"/>
  <c r="CV281" i="31"/>
  <c r="CW281" i="31"/>
  <c r="CX281" i="31"/>
  <c r="CY281" i="31"/>
  <c r="CZ281" i="31"/>
  <c r="DA281" i="31"/>
  <c r="DB281" i="31"/>
  <c r="DC281" i="31"/>
  <c r="DD281" i="31"/>
  <c r="DE281" i="31"/>
  <c r="DF281" i="31"/>
  <c r="DG281" i="31"/>
  <c r="DH281" i="31"/>
  <c r="DI281" i="31"/>
  <c r="DJ281" i="31"/>
  <c r="DK281" i="31"/>
  <c r="DL281" i="31"/>
  <c r="DM281" i="31"/>
  <c r="DN281" i="31"/>
  <c r="DO281" i="31"/>
  <c r="DP281" i="31"/>
  <c r="DQ281" i="31"/>
  <c r="DR281" i="31"/>
  <c r="DS281" i="31"/>
  <c r="DT281" i="31"/>
  <c r="DU281" i="31"/>
  <c r="DV281" i="31"/>
  <c r="DW281" i="31"/>
  <c r="DX281" i="31"/>
  <c r="DY281" i="31"/>
  <c r="DZ281" i="31"/>
  <c r="EA281" i="31"/>
  <c r="EB281" i="31"/>
  <c r="EC281" i="31"/>
  <c r="ED281" i="31"/>
  <c r="EE281" i="31"/>
  <c r="EF281" i="31"/>
  <c r="EG281" i="31"/>
  <c r="EH281" i="31"/>
  <c r="EI281" i="31"/>
  <c r="EJ281" i="31"/>
  <c r="EK281" i="31"/>
  <c r="EL281" i="31"/>
  <c r="EM281" i="31"/>
  <c r="EN281" i="31"/>
  <c r="EO281" i="31"/>
  <c r="EP281" i="31"/>
  <c r="EQ281" i="31"/>
  <c r="ER281" i="31"/>
  <c r="ES281" i="31"/>
  <c r="ET281" i="31"/>
  <c r="EU281" i="31"/>
  <c r="EV281" i="31"/>
  <c r="EW281" i="31"/>
  <c r="EX281" i="31"/>
  <c r="EY281" i="31"/>
  <c r="EZ281" i="31"/>
  <c r="FA281" i="31"/>
  <c r="FB281" i="31"/>
  <c r="FC281" i="31"/>
  <c r="FD281" i="31"/>
  <c r="FE281" i="31"/>
  <c r="FF281" i="31"/>
  <c r="FG281" i="31"/>
  <c r="FH281" i="31"/>
  <c r="FI281" i="31"/>
  <c r="FJ281" i="31"/>
  <c r="FK281" i="31"/>
  <c r="FL281" i="31"/>
  <c r="FM281" i="31"/>
  <c r="FN281" i="31"/>
  <c r="FO281" i="31"/>
  <c r="FP281" i="31"/>
  <c r="FQ281" i="31"/>
  <c r="FR281" i="31"/>
  <c r="FS281" i="31"/>
  <c r="FT281" i="31"/>
  <c r="FU281" i="31"/>
  <c r="FV281" i="31"/>
  <c r="FW281" i="31"/>
  <c r="FX281" i="31"/>
  <c r="FY281" i="31"/>
  <c r="FZ281" i="31"/>
  <c r="GA281" i="31"/>
  <c r="GB281" i="31"/>
  <c r="GC281" i="31"/>
  <c r="GD281" i="31"/>
  <c r="GE281" i="31"/>
  <c r="GF281" i="31"/>
  <c r="GG281" i="31"/>
  <c r="GH281" i="31"/>
  <c r="GI281" i="31"/>
  <c r="GJ281" i="31"/>
  <c r="GK281" i="31"/>
  <c r="GL281" i="31"/>
  <c r="GM281" i="31"/>
  <c r="GN281" i="31"/>
  <c r="GO281" i="31"/>
  <c r="GP281" i="31"/>
  <c r="GQ281" i="31"/>
  <c r="GR281" i="31"/>
  <c r="BK282" i="31"/>
  <c r="BL282" i="31"/>
  <c r="BM282" i="31"/>
  <c r="BN282" i="31"/>
  <c r="BO282" i="31"/>
  <c r="BP282" i="31"/>
  <c r="BQ282" i="31"/>
  <c r="BR282" i="31"/>
  <c r="BS282" i="31"/>
  <c r="BT282" i="31"/>
  <c r="BU282" i="31"/>
  <c r="BV282" i="31"/>
  <c r="BW282" i="31"/>
  <c r="BX282" i="31"/>
  <c r="BY282" i="31"/>
  <c r="BZ282" i="31"/>
  <c r="CA282" i="31"/>
  <c r="CB282" i="31"/>
  <c r="CC282" i="31"/>
  <c r="CD282" i="31"/>
  <c r="CE282" i="31"/>
  <c r="CF282" i="31"/>
  <c r="CG282" i="31"/>
  <c r="CH282" i="31"/>
  <c r="CI282" i="31"/>
  <c r="CJ282" i="31"/>
  <c r="CK282" i="31"/>
  <c r="CL282" i="31"/>
  <c r="CM282" i="31"/>
  <c r="CN282" i="31"/>
  <c r="CO282" i="31"/>
  <c r="CP282" i="31"/>
  <c r="CQ282" i="31"/>
  <c r="CR282" i="31"/>
  <c r="CS282" i="31"/>
  <c r="CT282" i="31"/>
  <c r="CU282" i="31"/>
  <c r="CV282" i="31"/>
  <c r="CW282" i="31"/>
  <c r="CX282" i="31"/>
  <c r="CY282" i="31"/>
  <c r="CZ282" i="31"/>
  <c r="DA282" i="31"/>
  <c r="DB282" i="31"/>
  <c r="DC282" i="31"/>
  <c r="DD282" i="31"/>
  <c r="DE282" i="31"/>
  <c r="DF282" i="31"/>
  <c r="DG282" i="31"/>
  <c r="DH282" i="31"/>
  <c r="DI282" i="31"/>
  <c r="DJ282" i="31"/>
  <c r="DK282" i="31"/>
  <c r="DL282" i="31"/>
  <c r="DM282" i="31"/>
  <c r="DN282" i="31"/>
  <c r="DO282" i="31"/>
  <c r="DP282" i="31"/>
  <c r="DQ282" i="31"/>
  <c r="DR282" i="31"/>
  <c r="DS282" i="31"/>
  <c r="DT282" i="31"/>
  <c r="DU282" i="31"/>
  <c r="DV282" i="31"/>
  <c r="DW282" i="31"/>
  <c r="DX282" i="31"/>
  <c r="DY282" i="31"/>
  <c r="DZ282" i="31"/>
  <c r="EA282" i="31"/>
  <c r="EB282" i="31"/>
  <c r="EC282" i="31"/>
  <c r="ED282" i="31"/>
  <c r="EE282" i="31"/>
  <c r="EF282" i="31"/>
  <c r="EG282" i="31"/>
  <c r="EH282" i="31"/>
  <c r="EI282" i="31"/>
  <c r="EJ282" i="31"/>
  <c r="EK282" i="31"/>
  <c r="EL282" i="31"/>
  <c r="EM282" i="31"/>
  <c r="EN282" i="31"/>
  <c r="EO282" i="31"/>
  <c r="EP282" i="31"/>
  <c r="EQ282" i="31"/>
  <c r="ER282" i="31"/>
  <c r="ES282" i="31"/>
  <c r="ET282" i="31"/>
  <c r="EU282" i="31"/>
  <c r="EV282" i="31"/>
  <c r="EW282" i="31"/>
  <c r="EX282" i="31"/>
  <c r="EY282" i="31"/>
  <c r="EZ282" i="31"/>
  <c r="FA282" i="31"/>
  <c r="FB282" i="31"/>
  <c r="FC282" i="31"/>
  <c r="FD282" i="31"/>
  <c r="FE282" i="31"/>
  <c r="FF282" i="31"/>
  <c r="FG282" i="31"/>
  <c r="FH282" i="31"/>
  <c r="FI282" i="31"/>
  <c r="FJ282" i="31"/>
  <c r="FK282" i="31"/>
  <c r="FL282" i="31"/>
  <c r="FM282" i="31"/>
  <c r="FN282" i="31"/>
  <c r="FO282" i="31"/>
  <c r="FP282" i="31"/>
  <c r="FQ282" i="31"/>
  <c r="FR282" i="31"/>
  <c r="FS282" i="31"/>
  <c r="FT282" i="31"/>
  <c r="FU282" i="31"/>
  <c r="FV282" i="31"/>
  <c r="FW282" i="31"/>
  <c r="FX282" i="31"/>
  <c r="FY282" i="31"/>
  <c r="FZ282" i="31"/>
  <c r="GA282" i="31"/>
  <c r="GB282" i="31"/>
  <c r="GC282" i="31"/>
  <c r="GD282" i="31"/>
  <c r="GE282" i="31"/>
  <c r="GF282" i="31"/>
  <c r="GG282" i="31"/>
  <c r="GH282" i="31"/>
  <c r="GI282" i="31"/>
  <c r="GJ282" i="31"/>
  <c r="GK282" i="31"/>
  <c r="GL282" i="31"/>
  <c r="GM282" i="31"/>
  <c r="GN282" i="31"/>
  <c r="GO282" i="31"/>
  <c r="GP282" i="31"/>
  <c r="GQ282" i="31"/>
  <c r="GR282" i="31"/>
  <c r="BK283" i="31"/>
  <c r="BL283" i="31"/>
  <c r="BM283" i="31"/>
  <c r="BN283" i="31"/>
  <c r="BO283" i="31"/>
  <c r="BP283" i="31"/>
  <c r="BQ283" i="31"/>
  <c r="BR283" i="31"/>
  <c r="BS283" i="31"/>
  <c r="BT283" i="31"/>
  <c r="BU283" i="31"/>
  <c r="BV283" i="31"/>
  <c r="BW283" i="31"/>
  <c r="BX283" i="31"/>
  <c r="BY283" i="31"/>
  <c r="BZ283" i="31"/>
  <c r="CA283" i="31"/>
  <c r="CB283" i="31"/>
  <c r="CC283" i="31"/>
  <c r="CD283" i="31"/>
  <c r="CE283" i="31"/>
  <c r="CF283" i="31"/>
  <c r="CG283" i="31"/>
  <c r="CH283" i="31"/>
  <c r="CI283" i="31"/>
  <c r="CJ283" i="31"/>
  <c r="CK283" i="31"/>
  <c r="CL283" i="31"/>
  <c r="CM283" i="31"/>
  <c r="CN283" i="31"/>
  <c r="CO283" i="31"/>
  <c r="CP283" i="31"/>
  <c r="CQ283" i="31"/>
  <c r="CR283" i="31"/>
  <c r="CS283" i="31"/>
  <c r="CT283" i="31"/>
  <c r="CU283" i="31"/>
  <c r="CV283" i="31"/>
  <c r="CW283" i="31"/>
  <c r="CX283" i="31"/>
  <c r="CY283" i="31"/>
  <c r="CZ283" i="31"/>
  <c r="DA283" i="31"/>
  <c r="DB283" i="31"/>
  <c r="DC283" i="31"/>
  <c r="DD283" i="31"/>
  <c r="DE283" i="31"/>
  <c r="DF283" i="31"/>
  <c r="DG283" i="31"/>
  <c r="DH283" i="31"/>
  <c r="DI283" i="31"/>
  <c r="DJ283" i="31"/>
  <c r="DK283" i="31"/>
  <c r="DL283" i="31"/>
  <c r="DM283" i="31"/>
  <c r="DN283" i="31"/>
  <c r="DO283" i="31"/>
  <c r="DP283" i="31"/>
  <c r="DQ283" i="31"/>
  <c r="DR283" i="31"/>
  <c r="DS283" i="31"/>
  <c r="DT283" i="31"/>
  <c r="DU283" i="31"/>
  <c r="DV283" i="31"/>
  <c r="DW283" i="31"/>
  <c r="DX283" i="31"/>
  <c r="DY283" i="31"/>
  <c r="DZ283" i="31"/>
  <c r="EA283" i="31"/>
  <c r="EB283" i="31"/>
  <c r="EC283" i="31"/>
  <c r="ED283" i="31"/>
  <c r="EE283" i="31"/>
  <c r="EF283" i="31"/>
  <c r="EG283" i="31"/>
  <c r="EH283" i="31"/>
  <c r="EI283" i="31"/>
  <c r="EJ283" i="31"/>
  <c r="EK283" i="31"/>
  <c r="EL283" i="31"/>
  <c r="EM283" i="31"/>
  <c r="EN283" i="31"/>
  <c r="EO283" i="31"/>
  <c r="EP283" i="31"/>
  <c r="EQ283" i="31"/>
  <c r="ER283" i="31"/>
  <c r="ES283" i="31"/>
  <c r="ET283" i="31"/>
  <c r="EU283" i="31"/>
  <c r="EV283" i="31"/>
  <c r="EW283" i="31"/>
  <c r="EX283" i="31"/>
  <c r="EY283" i="31"/>
  <c r="EZ283" i="31"/>
  <c r="FA283" i="31"/>
  <c r="FB283" i="31"/>
  <c r="FC283" i="31"/>
  <c r="FD283" i="31"/>
  <c r="FE283" i="31"/>
  <c r="FF283" i="31"/>
  <c r="FG283" i="31"/>
  <c r="FH283" i="31"/>
  <c r="FI283" i="31"/>
  <c r="FJ283" i="31"/>
  <c r="FK283" i="31"/>
  <c r="FL283" i="31"/>
  <c r="FM283" i="31"/>
  <c r="FN283" i="31"/>
  <c r="FO283" i="31"/>
  <c r="FP283" i="31"/>
  <c r="FQ283" i="31"/>
  <c r="FR283" i="31"/>
  <c r="FS283" i="31"/>
  <c r="FT283" i="31"/>
  <c r="FU283" i="31"/>
  <c r="FV283" i="31"/>
  <c r="FW283" i="31"/>
  <c r="FX283" i="31"/>
  <c r="FY283" i="31"/>
  <c r="FZ283" i="31"/>
  <c r="GA283" i="31"/>
  <c r="GB283" i="31"/>
  <c r="GC283" i="31"/>
  <c r="GD283" i="31"/>
  <c r="GE283" i="31"/>
  <c r="GF283" i="31"/>
  <c r="GG283" i="31"/>
  <c r="GH283" i="31"/>
  <c r="GI283" i="31"/>
  <c r="GJ283" i="31"/>
  <c r="GK283" i="31"/>
  <c r="GL283" i="31"/>
  <c r="GM283" i="31"/>
  <c r="GN283" i="31"/>
  <c r="GO283" i="31"/>
  <c r="GP283" i="31"/>
  <c r="GQ283" i="31"/>
  <c r="GR283" i="31"/>
  <c r="BK284" i="31"/>
  <c r="BL284" i="31"/>
  <c r="BM284" i="31"/>
  <c r="BN284" i="31"/>
  <c r="BO284" i="31"/>
  <c r="BP284" i="31"/>
  <c r="BQ284" i="31"/>
  <c r="BR284" i="31"/>
  <c r="BS284" i="31"/>
  <c r="BT284" i="31"/>
  <c r="BU284" i="31"/>
  <c r="BV284" i="31"/>
  <c r="BW284" i="31"/>
  <c r="BX284" i="31"/>
  <c r="BY284" i="31"/>
  <c r="BZ284" i="31"/>
  <c r="CA284" i="31"/>
  <c r="CB284" i="31"/>
  <c r="CC284" i="31"/>
  <c r="CD284" i="31"/>
  <c r="CE284" i="31"/>
  <c r="CF284" i="31"/>
  <c r="CG284" i="31"/>
  <c r="CH284" i="31"/>
  <c r="CI284" i="31"/>
  <c r="CJ284" i="31"/>
  <c r="CK284" i="31"/>
  <c r="CL284" i="31"/>
  <c r="CM284" i="31"/>
  <c r="CN284" i="31"/>
  <c r="CO284" i="31"/>
  <c r="CP284" i="31"/>
  <c r="CQ284" i="31"/>
  <c r="CR284" i="31"/>
  <c r="CS284" i="31"/>
  <c r="CT284" i="31"/>
  <c r="CU284" i="31"/>
  <c r="CV284" i="31"/>
  <c r="CW284" i="31"/>
  <c r="CX284" i="31"/>
  <c r="CY284" i="31"/>
  <c r="CZ284" i="31"/>
  <c r="DA284" i="31"/>
  <c r="DB284" i="31"/>
  <c r="DC284" i="31"/>
  <c r="DD284" i="31"/>
  <c r="DE284" i="31"/>
  <c r="DF284" i="31"/>
  <c r="DG284" i="31"/>
  <c r="DH284" i="31"/>
  <c r="DI284" i="31"/>
  <c r="DJ284" i="31"/>
  <c r="DK284" i="31"/>
  <c r="DL284" i="31"/>
  <c r="DM284" i="31"/>
  <c r="DN284" i="31"/>
  <c r="DO284" i="31"/>
  <c r="DP284" i="31"/>
  <c r="DQ284" i="31"/>
  <c r="DR284" i="31"/>
  <c r="DS284" i="31"/>
  <c r="DT284" i="31"/>
  <c r="DU284" i="31"/>
  <c r="DV284" i="31"/>
  <c r="DW284" i="31"/>
  <c r="DX284" i="31"/>
  <c r="DY284" i="31"/>
  <c r="DZ284" i="31"/>
  <c r="EA284" i="31"/>
  <c r="EB284" i="31"/>
  <c r="EC284" i="31"/>
  <c r="ED284" i="31"/>
  <c r="EE284" i="31"/>
  <c r="EF284" i="31"/>
  <c r="EG284" i="31"/>
  <c r="EH284" i="31"/>
  <c r="EI284" i="31"/>
  <c r="EJ284" i="31"/>
  <c r="EK284" i="31"/>
  <c r="EL284" i="31"/>
  <c r="EM284" i="31"/>
  <c r="EN284" i="31"/>
  <c r="EO284" i="31"/>
  <c r="EP284" i="31"/>
  <c r="EQ284" i="31"/>
  <c r="ER284" i="31"/>
  <c r="ES284" i="31"/>
  <c r="ET284" i="31"/>
  <c r="EU284" i="31"/>
  <c r="EV284" i="31"/>
  <c r="EW284" i="31"/>
  <c r="EX284" i="31"/>
  <c r="EY284" i="31"/>
  <c r="EZ284" i="31"/>
  <c r="FA284" i="31"/>
  <c r="FB284" i="31"/>
  <c r="FC284" i="31"/>
  <c r="FD284" i="31"/>
  <c r="FE284" i="31"/>
  <c r="FF284" i="31"/>
  <c r="FG284" i="31"/>
  <c r="FH284" i="31"/>
  <c r="FI284" i="31"/>
  <c r="FJ284" i="31"/>
  <c r="FK284" i="31"/>
  <c r="FL284" i="31"/>
  <c r="FM284" i="31"/>
  <c r="FN284" i="31"/>
  <c r="FO284" i="31"/>
  <c r="FP284" i="31"/>
  <c r="FQ284" i="31"/>
  <c r="FR284" i="31"/>
  <c r="FS284" i="31"/>
  <c r="FT284" i="31"/>
  <c r="FU284" i="31"/>
  <c r="FV284" i="31"/>
  <c r="FW284" i="31"/>
  <c r="FX284" i="31"/>
  <c r="FY284" i="31"/>
  <c r="FZ284" i="31"/>
  <c r="GA284" i="31"/>
  <c r="GB284" i="31"/>
  <c r="GC284" i="31"/>
  <c r="GD284" i="31"/>
  <c r="GE284" i="31"/>
  <c r="GF284" i="31"/>
  <c r="GG284" i="31"/>
  <c r="GH284" i="31"/>
  <c r="GI284" i="31"/>
  <c r="GJ284" i="31"/>
  <c r="GK284" i="31"/>
  <c r="GL284" i="31"/>
  <c r="GM284" i="31"/>
  <c r="GN284" i="31"/>
  <c r="GO284" i="31"/>
  <c r="GP284" i="31"/>
  <c r="GQ284" i="31"/>
  <c r="GR284" i="31"/>
  <c r="AS281" i="31"/>
  <c r="AT281" i="31"/>
  <c r="AU281" i="31"/>
  <c r="AV281" i="31"/>
  <c r="AW281" i="31"/>
  <c r="AX281" i="31"/>
  <c r="AY281" i="31"/>
  <c r="AZ281" i="31"/>
  <c r="BA281" i="31"/>
  <c r="BB281" i="31"/>
  <c r="BC281" i="31"/>
  <c r="BD281" i="31"/>
  <c r="BE281" i="31"/>
  <c r="BF281" i="31"/>
  <c r="BG281" i="31"/>
  <c r="BH281" i="31"/>
  <c r="BI281" i="31"/>
  <c r="BJ281" i="31"/>
  <c r="AS282" i="31"/>
  <c r="AT282" i="31"/>
  <c r="AU282" i="31"/>
  <c r="AV282" i="31"/>
  <c r="AW282" i="31"/>
  <c r="AX282" i="31"/>
  <c r="AY282" i="31"/>
  <c r="AZ282" i="31"/>
  <c r="BA282" i="31"/>
  <c r="BB282" i="31"/>
  <c r="BC282" i="31"/>
  <c r="BD282" i="31"/>
  <c r="BE282" i="31"/>
  <c r="BF282" i="31"/>
  <c r="BG282" i="31"/>
  <c r="BH282" i="31"/>
  <c r="BI282" i="31"/>
  <c r="BJ282" i="31"/>
  <c r="AS283" i="31"/>
  <c r="AT283" i="31"/>
  <c r="AU283" i="31"/>
  <c r="AV283" i="31"/>
  <c r="AW283" i="31"/>
  <c r="AX283" i="31"/>
  <c r="AY283" i="31"/>
  <c r="AZ283" i="31"/>
  <c r="BA283" i="31"/>
  <c r="BB283" i="31"/>
  <c r="BC283" i="31"/>
  <c r="BD283" i="31"/>
  <c r="BE283" i="31"/>
  <c r="BF283" i="31"/>
  <c r="BG283" i="31"/>
  <c r="BH283" i="31"/>
  <c r="BI283" i="31"/>
  <c r="BJ283" i="31"/>
  <c r="AS284" i="31"/>
  <c r="AT284" i="31"/>
  <c r="AU284" i="31"/>
  <c r="AV284" i="31"/>
  <c r="AW284" i="31"/>
  <c r="AX284" i="31"/>
  <c r="AY284" i="31"/>
  <c r="AZ284" i="31"/>
  <c r="BA284" i="31"/>
  <c r="BB284" i="31"/>
  <c r="BC284" i="31"/>
  <c r="BD284" i="31"/>
  <c r="BE284" i="31"/>
  <c r="BF284" i="31"/>
  <c r="BG284" i="31"/>
  <c r="BH284" i="31"/>
  <c r="BI284" i="31"/>
  <c r="BJ284" i="31"/>
  <c r="V270" i="31"/>
  <c r="W270" i="31"/>
  <c r="AD92" i="31" l="1"/>
  <c r="AE92" i="31"/>
  <c r="AF92" i="31"/>
  <c r="AG92" i="31"/>
  <c r="AH92" i="31"/>
  <c r="AI92" i="31"/>
  <c r="AJ92" i="31"/>
  <c r="AK92" i="31"/>
  <c r="AL92" i="31"/>
  <c r="AM92" i="31"/>
  <c r="AN92" i="31"/>
  <c r="AO92" i="31"/>
  <c r="AP92" i="31"/>
  <c r="AQ92" i="31"/>
  <c r="AR92" i="31"/>
  <c r="AS92" i="31"/>
  <c r="AT92" i="31"/>
  <c r="AU92" i="31"/>
  <c r="AV92" i="31"/>
  <c r="AW92" i="31"/>
  <c r="AX92" i="31"/>
  <c r="AY92" i="31"/>
  <c r="AZ92" i="31"/>
  <c r="BA92" i="31"/>
  <c r="BB92" i="31"/>
  <c r="BC92" i="31"/>
  <c r="BD92" i="31"/>
  <c r="BE92" i="31"/>
  <c r="BF92" i="31"/>
  <c r="BG92" i="31"/>
  <c r="BH92" i="31"/>
  <c r="BI92" i="31"/>
  <c r="BJ92" i="31"/>
  <c r="BK92" i="31"/>
  <c r="BL92" i="31"/>
  <c r="BM92" i="31"/>
  <c r="BN92" i="31"/>
  <c r="BO92" i="31"/>
  <c r="BP92" i="31"/>
  <c r="BQ92" i="31"/>
  <c r="BR92" i="31"/>
  <c r="BS92" i="31"/>
  <c r="BT92" i="31"/>
  <c r="BU92" i="31"/>
  <c r="BV92" i="31"/>
  <c r="BW92" i="31"/>
  <c r="BX92" i="31"/>
  <c r="BY92" i="31"/>
  <c r="BZ92" i="31"/>
  <c r="CA92" i="31"/>
  <c r="CB92" i="31"/>
  <c r="CC92" i="31"/>
  <c r="CD92" i="31"/>
  <c r="CE92" i="31"/>
  <c r="CF92" i="31"/>
  <c r="CG92" i="31"/>
  <c r="CH92" i="31"/>
  <c r="CI92" i="31"/>
  <c r="CJ92" i="31"/>
  <c r="CK92" i="31"/>
  <c r="CL92" i="31"/>
  <c r="CM92" i="31"/>
  <c r="CN92" i="31"/>
  <c r="DA92" i="31"/>
  <c r="DB92" i="31"/>
  <c r="DC92" i="31"/>
  <c r="DD92" i="31"/>
  <c r="DE92" i="31"/>
  <c r="DF92" i="31"/>
  <c r="DG92" i="31"/>
  <c r="DH92" i="31"/>
  <c r="DI92" i="31"/>
  <c r="DJ92" i="31"/>
  <c r="DK92" i="31"/>
  <c r="DL92" i="31"/>
  <c r="DM92" i="31"/>
  <c r="DN92" i="31"/>
  <c r="DO92" i="31"/>
  <c r="DP92" i="31"/>
  <c r="DQ92" i="31"/>
  <c r="DR92" i="31"/>
  <c r="DS92" i="31"/>
  <c r="DT92" i="31"/>
  <c r="DU92" i="31"/>
  <c r="DV92" i="31"/>
  <c r="DW92" i="31"/>
  <c r="DX92" i="31"/>
  <c r="DY92" i="31"/>
  <c r="DZ92" i="31"/>
  <c r="EA92" i="31"/>
  <c r="EB92" i="31"/>
  <c r="EC92" i="31"/>
  <c r="ED92" i="31"/>
  <c r="EE92" i="31"/>
  <c r="EF92" i="31"/>
  <c r="EG92" i="31"/>
  <c r="EH92" i="31"/>
  <c r="EI92" i="31"/>
  <c r="EJ92" i="31"/>
  <c r="EK92" i="31"/>
  <c r="EL92" i="31"/>
  <c r="EM92" i="31"/>
  <c r="EN92" i="31"/>
  <c r="EO92" i="31"/>
  <c r="EP92" i="31"/>
  <c r="EQ92" i="31"/>
  <c r="ER92" i="31"/>
  <c r="ES92" i="31"/>
  <c r="ET92" i="31"/>
  <c r="EU92" i="31"/>
  <c r="EV92" i="31"/>
  <c r="EW92" i="31"/>
  <c r="EX92" i="31"/>
  <c r="EY92" i="31"/>
  <c r="EZ92" i="31"/>
  <c r="FA92" i="31"/>
  <c r="FB92" i="31"/>
  <c r="FC92" i="31"/>
  <c r="FD92" i="31"/>
  <c r="FE92" i="31"/>
  <c r="FF92" i="31"/>
  <c r="FG92" i="31"/>
  <c r="FH92" i="31"/>
  <c r="FI92" i="31"/>
  <c r="FJ92" i="31"/>
  <c r="FK92" i="31"/>
  <c r="FL92" i="31"/>
  <c r="FM92" i="31"/>
  <c r="FN92" i="31"/>
  <c r="FO92" i="31"/>
  <c r="FP92" i="31"/>
  <c r="FQ92" i="31"/>
  <c r="FR92" i="31"/>
  <c r="FS92" i="31"/>
  <c r="FT92" i="31"/>
  <c r="FU92" i="31"/>
  <c r="FV92" i="31"/>
  <c r="FW92" i="31"/>
  <c r="FX92" i="31"/>
  <c r="FY92" i="31"/>
  <c r="FZ92" i="31"/>
  <c r="GA92" i="31"/>
  <c r="GB92" i="31"/>
  <c r="GC92" i="31"/>
  <c r="GD92" i="31"/>
  <c r="GE92" i="31"/>
  <c r="GF92" i="31"/>
  <c r="GG92" i="31"/>
  <c r="GH92" i="31"/>
  <c r="GI92" i="31"/>
  <c r="GJ92" i="31"/>
  <c r="GK92" i="31"/>
  <c r="GL92" i="31"/>
  <c r="GM92" i="31"/>
  <c r="GN92" i="31"/>
  <c r="GO92" i="31"/>
  <c r="GP92" i="31"/>
  <c r="GQ92" i="31"/>
  <c r="GR92" i="31"/>
  <c r="X92" i="31"/>
  <c r="Y92" i="31"/>
  <c r="Z92" i="31"/>
  <c r="AA92" i="31"/>
  <c r="AB92" i="31"/>
  <c r="AC92" i="31"/>
  <c r="W92" i="31"/>
  <c r="V92" i="31"/>
  <c r="U92" i="31"/>
  <c r="J92" i="31"/>
  <c r="K92" i="31"/>
  <c r="L92" i="31"/>
  <c r="M92" i="31"/>
  <c r="N92" i="31"/>
  <c r="O92" i="31"/>
  <c r="P92" i="31"/>
  <c r="Q92" i="31"/>
  <c r="R92" i="31"/>
  <c r="S92" i="31"/>
  <c r="T92" i="31"/>
  <c r="I92" i="31"/>
  <c r="I84" i="31"/>
  <c r="Z110" i="31" l="1"/>
  <c r="AA110" i="31"/>
  <c r="AB110" i="31"/>
  <c r="AC110" i="31" s="1"/>
  <c r="AD110" i="31" s="1"/>
  <c r="AE110" i="31" s="1"/>
  <c r="AF110" i="31" s="1"/>
  <c r="DA111" i="31"/>
  <c r="DB111" i="31" s="1"/>
  <c r="DC111" i="31" s="1"/>
  <c r="DD111" i="31" s="1"/>
  <c r="DE111" i="31" s="1"/>
  <c r="DF111" i="31" s="1"/>
  <c r="DG111" i="31" s="1"/>
  <c r="DH111" i="31" s="1"/>
  <c r="DI111" i="31" s="1"/>
  <c r="DJ111" i="31" s="1"/>
  <c r="DK111" i="31" s="1"/>
  <c r="DL111" i="31" s="1"/>
  <c r="DM111" i="31" s="1"/>
  <c r="DN111" i="31" s="1"/>
  <c r="DO111" i="31" s="1"/>
  <c r="DP111" i="31" s="1"/>
  <c r="DQ111" i="31" s="1"/>
  <c r="DR111" i="31" s="1"/>
  <c r="DS111" i="31" s="1"/>
  <c r="DT111" i="31" s="1"/>
  <c r="DU111" i="31" s="1"/>
  <c r="DV111" i="31" s="1"/>
  <c r="DW111" i="31" s="1"/>
  <c r="DX111" i="31" s="1"/>
  <c r="DY111" i="31" s="1"/>
  <c r="DZ111" i="31" s="1"/>
  <c r="EA111" i="31" s="1"/>
  <c r="EB111" i="31" s="1"/>
  <c r="EC111" i="31" s="1"/>
  <c r="ED111" i="31" s="1"/>
  <c r="EE111" i="31" s="1"/>
  <c r="EF111" i="31" s="1"/>
  <c r="EG111" i="31" s="1"/>
  <c r="EH111" i="31" s="1"/>
  <c r="EI111" i="31" s="1"/>
  <c r="EJ111" i="31" s="1"/>
  <c r="EK111" i="31" s="1"/>
  <c r="EL111" i="31" s="1"/>
  <c r="EM111" i="31" s="1"/>
  <c r="EN111" i="31" s="1"/>
  <c r="EO111" i="31" s="1"/>
  <c r="EP111" i="31" s="1"/>
  <c r="EQ111" i="31" s="1"/>
  <c r="ER111" i="31" s="1"/>
  <c r="ES111" i="31" s="1"/>
  <c r="ET111" i="31" s="1"/>
  <c r="EU111" i="31" s="1"/>
  <c r="EV111" i="31" s="1"/>
  <c r="EW111" i="31" s="1"/>
  <c r="EX111" i="31" s="1"/>
  <c r="EY111" i="31"/>
  <c r="EZ111" i="31"/>
  <c r="FA111" i="31" s="1"/>
  <c r="FB111" i="31" s="1"/>
  <c r="FC111" i="31" s="1"/>
  <c r="FD111" i="31" s="1"/>
  <c r="FE111" i="31" s="1"/>
  <c r="FF111" i="31" s="1"/>
  <c r="FG111" i="31" s="1"/>
  <c r="FH111" i="31" s="1"/>
  <c r="FI111" i="31" s="1"/>
  <c r="FJ111" i="31" s="1"/>
  <c r="FK111" i="31" s="1"/>
  <c r="FL111" i="31" s="1"/>
  <c r="FM111" i="31" s="1"/>
  <c r="FN111" i="31" s="1"/>
  <c r="FO111" i="31" s="1"/>
  <c r="FP111" i="31" s="1"/>
  <c r="FQ111" i="31" s="1"/>
  <c r="FR111" i="31" s="1"/>
  <c r="FS111" i="31" s="1"/>
  <c r="FT111" i="31" s="1"/>
  <c r="FU111" i="31" s="1"/>
  <c r="FV111" i="31" s="1"/>
  <c r="FW111" i="31" s="1"/>
  <c r="FX111" i="31" s="1"/>
  <c r="FY111" i="31" s="1"/>
  <c r="FZ111" i="31" s="1"/>
  <c r="GA111" i="31" s="1"/>
  <c r="GB111" i="31" s="1"/>
  <c r="GC111" i="31" s="1"/>
  <c r="GD111" i="31" s="1"/>
  <c r="GE111" i="31" s="1"/>
  <c r="GF111" i="31" s="1"/>
  <c r="GG111" i="31" s="1"/>
  <c r="GH111" i="31" s="1"/>
  <c r="GI111" i="31" s="1"/>
  <c r="GJ111" i="31" s="1"/>
  <c r="GK111" i="31" s="1"/>
  <c r="GL111" i="31" s="1"/>
  <c r="GM111" i="31" s="1"/>
  <c r="GN111" i="31" s="1"/>
  <c r="GO111" i="31" s="1"/>
  <c r="GP111" i="31" s="1"/>
  <c r="GQ111" i="31" s="1"/>
  <c r="GR111" i="31" s="1"/>
  <c r="AH123" i="31"/>
  <c r="AI123" i="31"/>
  <c r="AJ123" i="31"/>
  <c r="AK123" i="31" s="1"/>
  <c r="AL123" i="31" s="1"/>
  <c r="AM123" i="31" s="1"/>
  <c r="AN123" i="31" s="1"/>
  <c r="AK157" i="31"/>
  <c r="AL157" i="31"/>
  <c r="AM157" i="31" s="1"/>
  <c r="AN157" i="31" s="1"/>
  <c r="AO157" i="31" s="1"/>
  <c r="AP157" i="31" s="1"/>
  <c r="AQ157" i="31" s="1"/>
  <c r="AC161" i="31"/>
  <c r="AD161" i="31" s="1"/>
  <c r="AE161" i="31" s="1"/>
  <c r="AF161" i="31" s="1"/>
  <c r="AG161" i="31" s="1"/>
  <c r="AH161" i="31" s="1"/>
  <c r="AE168" i="31"/>
  <c r="AF168" i="31"/>
  <c r="AG168" i="31"/>
  <c r="AH168" i="31" s="1"/>
  <c r="AI168" i="31" s="1"/>
  <c r="AJ168" i="31" s="1"/>
  <c r="AK168" i="31" s="1"/>
  <c r="AJ174" i="31"/>
  <c r="AK174" i="31"/>
  <c r="AL174" i="31"/>
  <c r="AM174" i="31"/>
  <c r="AN174" i="31"/>
  <c r="AO174" i="31" s="1"/>
  <c r="AP174" i="31" s="1"/>
  <c r="AC177" i="31"/>
  <c r="AD177" i="31"/>
  <c r="AE177" i="31"/>
  <c r="AF177" i="31" s="1"/>
  <c r="AG177" i="31" s="1"/>
  <c r="AH177" i="31" s="1"/>
  <c r="AI177" i="31" s="1"/>
  <c r="AD179" i="31"/>
  <c r="AE179" i="31"/>
  <c r="AF179" i="31"/>
  <c r="AG179" i="31" s="1"/>
  <c r="AH179" i="31" s="1"/>
  <c r="AI179" i="31" s="1"/>
  <c r="AJ179" i="31" s="1"/>
  <c r="AK179" i="31" s="1"/>
  <c r="X180" i="31"/>
  <c r="Y180" i="31"/>
  <c r="Z180" i="31" s="1"/>
  <c r="AA180" i="31" s="1"/>
  <c r="X181" i="31"/>
  <c r="Y181" i="31"/>
  <c r="Z181" i="31"/>
  <c r="AA181" i="31"/>
  <c r="AB181" i="31"/>
  <c r="AC181" i="31"/>
  <c r="AD181" i="31" s="1"/>
  <c r="AE181" i="31" s="1"/>
  <c r="AF181" i="31" s="1"/>
  <c r="W50" i="9"/>
  <c r="X50" i="9"/>
  <c r="Y50" i="9"/>
  <c r="Z50" i="9" s="1"/>
  <c r="AA50" i="9" s="1"/>
  <c r="AB50" i="9" s="1"/>
  <c r="AC50" i="9" s="1"/>
  <c r="AD50" i="9" s="1"/>
  <c r="AE50" i="9" s="1"/>
  <c r="AF50" i="9" s="1"/>
  <c r="AG50" i="9" s="1"/>
  <c r="AH50" i="9" s="1"/>
  <c r="AI50" i="9" s="1"/>
  <c r="AJ50" i="9" s="1"/>
  <c r="AK50" i="9" s="1"/>
  <c r="AL50" i="9" s="1"/>
  <c r="AM50" i="9" s="1"/>
  <c r="AN50" i="9" s="1"/>
  <c r="AO50" i="9" s="1"/>
  <c r="AP50" i="9" s="1"/>
  <c r="AQ50" i="9" s="1"/>
  <c r="AR50" i="9" s="1"/>
  <c r="AS50" i="9" s="1"/>
  <c r="AT50" i="9" s="1"/>
  <c r="AU50" i="9" s="1"/>
  <c r="AV50" i="9" s="1"/>
  <c r="AW50" i="9" s="1"/>
  <c r="AX50" i="9" s="1"/>
  <c r="AY50" i="9" s="1"/>
  <c r="AZ50" i="9" s="1"/>
  <c r="BA50" i="9" s="1"/>
  <c r="BB50" i="9" s="1"/>
  <c r="BC50" i="9" s="1"/>
  <c r="BD50" i="9" s="1"/>
  <c r="BE50" i="9" s="1"/>
  <c r="BF50" i="9" s="1"/>
  <c r="BG50" i="9" s="1"/>
  <c r="BH50" i="9" s="1"/>
  <c r="BI50" i="9" s="1"/>
  <c r="BJ50" i="9" s="1"/>
  <c r="BK50" i="9" s="1"/>
  <c r="BL50" i="9" s="1"/>
  <c r="BM50" i="9" s="1"/>
  <c r="BN50" i="9" s="1"/>
  <c r="BO50" i="9" s="1"/>
  <c r="BP50" i="9" s="1"/>
  <c r="BQ50" i="9" s="1"/>
  <c r="BR50" i="9" s="1"/>
  <c r="BS50" i="9" s="1"/>
  <c r="BT50" i="9" s="1"/>
  <c r="BU50" i="9" s="1"/>
  <c r="BV50" i="9" s="1"/>
  <c r="BW50" i="9" s="1"/>
  <c r="BX50" i="9" s="1"/>
  <c r="BY50" i="9" s="1"/>
  <c r="BZ50" i="9" s="1"/>
  <c r="CA50" i="9" s="1"/>
  <c r="CB50" i="9" s="1"/>
  <c r="CC50" i="9" s="1"/>
  <c r="CD50" i="9" s="1"/>
  <c r="CE50" i="9" s="1"/>
  <c r="CF50" i="9" s="1"/>
  <c r="CG50" i="9" s="1"/>
  <c r="CH50" i="9" s="1"/>
  <c r="CI50" i="9" s="1"/>
  <c r="CJ50" i="9" s="1"/>
  <c r="CK50" i="9" s="1"/>
  <c r="CL50" i="9" s="1"/>
  <c r="CM50" i="9" s="1"/>
  <c r="CN50" i="9" s="1"/>
  <c r="CO50" i="9" s="1"/>
  <c r="CP50" i="9" s="1"/>
  <c r="CQ50" i="9" s="1"/>
  <c r="CR50" i="9" s="1"/>
  <c r="CS50" i="9" s="1"/>
  <c r="CT50" i="9" s="1"/>
  <c r="CU50" i="9" s="1"/>
  <c r="CV50" i="9" s="1"/>
  <c r="CW50" i="9" s="1"/>
  <c r="CX50" i="9" s="1"/>
  <c r="CY50" i="9" s="1"/>
  <c r="CZ50" i="9" s="1"/>
  <c r="DA50" i="9" s="1"/>
  <c r="DB50" i="9" s="1"/>
  <c r="DC50" i="9" s="1"/>
  <c r="DD50" i="9" s="1"/>
  <c r="DE50" i="9" s="1"/>
  <c r="DF50" i="9" s="1"/>
  <c r="DG50" i="9" s="1"/>
  <c r="DH50" i="9" s="1"/>
  <c r="DI50" i="9" s="1"/>
  <c r="DJ50" i="9" s="1"/>
  <c r="DK50" i="9" s="1"/>
  <c r="DL50" i="9" s="1"/>
  <c r="DM50" i="9" s="1"/>
  <c r="DN50" i="9" s="1"/>
  <c r="DO50" i="9" s="1"/>
  <c r="DP50" i="9" s="1"/>
  <c r="DQ50" i="9" s="1"/>
  <c r="DR50" i="9" s="1"/>
  <c r="DS50" i="9" s="1"/>
  <c r="DT50" i="9" s="1"/>
  <c r="DU50" i="9" s="1"/>
  <c r="DV50" i="9" s="1"/>
  <c r="DW50" i="9" s="1"/>
  <c r="DX50" i="9" s="1"/>
  <c r="DY50" i="9" s="1"/>
  <c r="DZ50" i="9" s="1"/>
  <c r="EA50" i="9" s="1"/>
  <c r="EB50" i="9" s="1"/>
  <c r="EC50" i="9" s="1"/>
  <c r="ED50" i="9" s="1"/>
  <c r="EE50" i="9" s="1"/>
  <c r="EF50" i="9" s="1"/>
  <c r="EG50" i="9" s="1"/>
  <c r="EH50" i="9" s="1"/>
  <c r="EI50" i="9" s="1"/>
  <c r="EJ50" i="9" s="1"/>
  <c r="EK50" i="9" s="1"/>
  <c r="EL50" i="9" s="1"/>
  <c r="EM50" i="9" s="1"/>
  <c r="EN50" i="9" s="1"/>
  <c r="EO50" i="9" s="1"/>
  <c r="EP50" i="9" s="1"/>
  <c r="EQ50" i="9" s="1"/>
  <c r="ER50" i="9" s="1"/>
  <c r="ES50" i="9" s="1"/>
  <c r="ET50" i="9" s="1"/>
  <c r="EU50" i="9" s="1"/>
  <c r="EV50" i="9" s="1"/>
  <c r="EW50" i="9" s="1"/>
  <c r="EX50" i="9" s="1"/>
  <c r="EY50" i="9" s="1"/>
  <c r="EZ50" i="9" s="1"/>
  <c r="FA50" i="9" s="1"/>
  <c r="FB50" i="9" s="1"/>
  <c r="FC50" i="9" s="1"/>
  <c r="FD50" i="9" s="1"/>
  <c r="FE50" i="9" s="1"/>
  <c r="FF50" i="9" s="1"/>
  <c r="FG50" i="9" s="1"/>
  <c r="FH50" i="9" s="1"/>
  <c r="FI50" i="9" s="1"/>
  <c r="FJ50" i="9" s="1"/>
  <c r="FK50" i="9" s="1"/>
  <c r="FL50" i="9" s="1"/>
  <c r="FM50" i="9" s="1"/>
  <c r="FN50" i="9" s="1"/>
  <c r="FO50" i="9" s="1"/>
  <c r="FP50" i="9" s="1"/>
  <c r="FQ50" i="9" s="1"/>
  <c r="FR50" i="9" s="1"/>
  <c r="FS50" i="9" s="1"/>
  <c r="FT50" i="9" s="1"/>
  <c r="FU50" i="9" s="1"/>
  <c r="FV50" i="9" s="1"/>
  <c r="FW50" i="9" s="1"/>
  <c r="FX50" i="9" s="1"/>
  <c r="FY50" i="9" s="1"/>
  <c r="FZ50" i="9" s="1"/>
  <c r="GA50" i="9" s="1"/>
  <c r="GB50" i="9" s="1"/>
  <c r="GC50" i="9" s="1"/>
  <c r="GD50" i="9" s="1"/>
  <c r="GE50" i="9" s="1"/>
  <c r="GF50" i="9" s="1"/>
  <c r="GG50" i="9" s="1"/>
  <c r="GH50" i="9" s="1"/>
  <c r="GI50" i="9" s="1"/>
  <c r="GJ50" i="9" s="1"/>
  <c r="GK50" i="9" s="1"/>
  <c r="GL50" i="9" s="1"/>
  <c r="GM50" i="9" s="1"/>
  <c r="GN50" i="9" s="1"/>
  <c r="GO50" i="9" s="1"/>
  <c r="GP50" i="9" s="1"/>
  <c r="W51" i="9"/>
  <c r="X51" i="9"/>
  <c r="Y51" i="9"/>
  <c r="Z51" i="9"/>
  <c r="AA51" i="9"/>
  <c r="AB51" i="9"/>
  <c r="AC51" i="9"/>
  <c r="AD51" i="9" s="1"/>
  <c r="AE51" i="9" s="1"/>
  <c r="AF51" i="9" s="1"/>
  <c r="AG51" i="9" s="1"/>
  <c r="AH51" i="9" s="1"/>
  <c r="AI51" i="9" s="1"/>
  <c r="AJ51" i="9" s="1"/>
  <c r="AK51" i="9" s="1"/>
  <c r="AL51" i="9" s="1"/>
  <c r="AM51" i="9" s="1"/>
  <c r="AN51" i="9" s="1"/>
  <c r="AO51" i="9" s="1"/>
  <c r="AP51" i="9" s="1"/>
  <c r="AQ51" i="9" s="1"/>
  <c r="AR51" i="9" s="1"/>
  <c r="AS51" i="9" s="1"/>
  <c r="AT51" i="9" s="1"/>
  <c r="AU51" i="9" s="1"/>
  <c r="AV51" i="9" s="1"/>
  <c r="AW51" i="9" s="1"/>
  <c r="AX51" i="9" s="1"/>
  <c r="AY51" i="9" s="1"/>
  <c r="AZ51" i="9" s="1"/>
  <c r="BA51" i="9" s="1"/>
  <c r="BB51" i="9" s="1"/>
  <c r="BC51" i="9" s="1"/>
  <c r="BD51" i="9" s="1"/>
  <c r="BE51" i="9" s="1"/>
  <c r="BF51" i="9" s="1"/>
  <c r="BG51" i="9" s="1"/>
  <c r="BH51" i="9" s="1"/>
  <c r="BI51" i="9" s="1"/>
  <c r="BJ51" i="9" s="1"/>
  <c r="BK51" i="9" s="1"/>
  <c r="BL51" i="9" s="1"/>
  <c r="BM51" i="9" s="1"/>
  <c r="BN51" i="9" s="1"/>
  <c r="BO51" i="9" s="1"/>
  <c r="BP51" i="9" s="1"/>
  <c r="BQ51" i="9" s="1"/>
  <c r="BR51" i="9" s="1"/>
  <c r="BS51" i="9" s="1"/>
  <c r="BT51" i="9" s="1"/>
  <c r="BU51" i="9" s="1"/>
  <c r="BV51" i="9" s="1"/>
  <c r="BW51" i="9" s="1"/>
  <c r="BX51" i="9" s="1"/>
  <c r="BY51" i="9" s="1"/>
  <c r="BZ51" i="9" s="1"/>
  <c r="CA51" i="9" s="1"/>
  <c r="CB51" i="9" s="1"/>
  <c r="CC51" i="9" s="1"/>
  <c r="CD51" i="9" s="1"/>
  <c r="CE51" i="9" s="1"/>
  <c r="CF51" i="9" s="1"/>
  <c r="CG51" i="9" s="1"/>
  <c r="CH51" i="9" s="1"/>
  <c r="CI51" i="9" s="1"/>
  <c r="CJ51" i="9" s="1"/>
  <c r="CK51" i="9" s="1"/>
  <c r="CL51" i="9" s="1"/>
  <c r="CM51" i="9" s="1"/>
  <c r="CN51" i="9" s="1"/>
  <c r="CO51" i="9" s="1"/>
  <c r="CP51" i="9" s="1"/>
  <c r="CQ51" i="9" s="1"/>
  <c r="CR51" i="9" s="1"/>
  <c r="CS51" i="9" s="1"/>
  <c r="CT51" i="9" s="1"/>
  <c r="CU51" i="9" s="1"/>
  <c r="CV51" i="9" s="1"/>
  <c r="CW51" i="9" s="1"/>
  <c r="CX51" i="9" s="1"/>
  <c r="CY51" i="9" s="1"/>
  <c r="CZ51" i="9" s="1"/>
  <c r="DA51" i="9" s="1"/>
  <c r="DB51" i="9" s="1"/>
  <c r="DC51" i="9" s="1"/>
  <c r="DD51" i="9" s="1"/>
  <c r="DE51" i="9" s="1"/>
  <c r="DF51" i="9" s="1"/>
  <c r="DG51" i="9" s="1"/>
  <c r="DH51" i="9" s="1"/>
  <c r="DI51" i="9" s="1"/>
  <c r="DJ51" i="9" s="1"/>
  <c r="DK51" i="9" s="1"/>
  <c r="DL51" i="9" s="1"/>
  <c r="DM51" i="9" s="1"/>
  <c r="DN51" i="9" s="1"/>
  <c r="DO51" i="9" s="1"/>
  <c r="DP51" i="9" s="1"/>
  <c r="DQ51" i="9" s="1"/>
  <c r="DR51" i="9" s="1"/>
  <c r="DS51" i="9" s="1"/>
  <c r="DT51" i="9" s="1"/>
  <c r="DU51" i="9" s="1"/>
  <c r="DV51" i="9" s="1"/>
  <c r="DW51" i="9" s="1"/>
  <c r="DX51" i="9" s="1"/>
  <c r="DY51" i="9" s="1"/>
  <c r="DZ51" i="9" s="1"/>
  <c r="EA51" i="9" s="1"/>
  <c r="EB51" i="9" s="1"/>
  <c r="EC51" i="9" s="1"/>
  <c r="ED51" i="9" s="1"/>
  <c r="EE51" i="9" s="1"/>
  <c r="EF51" i="9" s="1"/>
  <c r="EG51" i="9" s="1"/>
  <c r="EH51" i="9" s="1"/>
  <c r="EI51" i="9" s="1"/>
  <c r="EJ51" i="9" s="1"/>
  <c r="EK51" i="9" s="1"/>
  <c r="EL51" i="9" s="1"/>
  <c r="EM51" i="9" s="1"/>
  <c r="EN51" i="9" s="1"/>
  <c r="EO51" i="9" s="1"/>
  <c r="EP51" i="9" s="1"/>
  <c r="EQ51" i="9" s="1"/>
  <c r="ER51" i="9" s="1"/>
  <c r="ES51" i="9" s="1"/>
  <c r="ET51" i="9" s="1"/>
  <c r="EU51" i="9" s="1"/>
  <c r="EV51" i="9" s="1"/>
  <c r="EW51" i="9" s="1"/>
  <c r="EX51" i="9" s="1"/>
  <c r="EY51" i="9" s="1"/>
  <c r="EZ51" i="9" s="1"/>
  <c r="FA51" i="9" s="1"/>
  <c r="FB51" i="9" s="1"/>
  <c r="FC51" i="9" s="1"/>
  <c r="FD51" i="9" s="1"/>
  <c r="FE51" i="9" s="1"/>
  <c r="FF51" i="9" s="1"/>
  <c r="FG51" i="9" s="1"/>
  <c r="FH51" i="9" s="1"/>
  <c r="FI51" i="9" s="1"/>
  <c r="FJ51" i="9" s="1"/>
  <c r="FK51" i="9" s="1"/>
  <c r="FL51" i="9" s="1"/>
  <c r="FM51" i="9" s="1"/>
  <c r="FN51" i="9" s="1"/>
  <c r="FO51" i="9" s="1"/>
  <c r="FP51" i="9" s="1"/>
  <c r="FQ51" i="9" s="1"/>
  <c r="FR51" i="9" s="1"/>
  <c r="FS51" i="9" s="1"/>
  <c r="FT51" i="9" s="1"/>
  <c r="FU51" i="9" s="1"/>
  <c r="FV51" i="9" s="1"/>
  <c r="FW51" i="9" s="1"/>
  <c r="FX51" i="9" s="1"/>
  <c r="FY51" i="9" s="1"/>
  <c r="FZ51" i="9" s="1"/>
  <c r="GA51" i="9" s="1"/>
  <c r="GB51" i="9" s="1"/>
  <c r="GC51" i="9" s="1"/>
  <c r="GD51" i="9" s="1"/>
  <c r="GE51" i="9" s="1"/>
  <c r="GF51" i="9" s="1"/>
  <c r="GG51" i="9" s="1"/>
  <c r="GH51" i="9" s="1"/>
  <c r="GI51" i="9" s="1"/>
  <c r="GJ51" i="9" s="1"/>
  <c r="GK51" i="9" s="1"/>
  <c r="GL51" i="9" s="1"/>
  <c r="GM51" i="9" s="1"/>
  <c r="GN51" i="9" s="1"/>
  <c r="GO51" i="9" s="1"/>
  <c r="GP51" i="9" s="1"/>
  <c r="X52" i="9"/>
  <c r="Y52" i="9"/>
  <c r="Z52" i="9"/>
  <c r="AA52" i="9"/>
  <c r="AB52" i="9"/>
  <c r="AC52" i="9"/>
  <c r="AD52" i="9"/>
  <c r="AE52" i="9" s="1"/>
  <c r="AF52" i="9" s="1"/>
  <c r="AG52" i="9" s="1"/>
  <c r="AH52" i="9" s="1"/>
  <c r="AI52" i="9" s="1"/>
  <c r="AJ52" i="9" s="1"/>
  <c r="AK52" i="9" s="1"/>
  <c r="AL52" i="9" s="1"/>
  <c r="AM52" i="9" s="1"/>
  <c r="AN52" i="9" s="1"/>
  <c r="AO52" i="9" s="1"/>
  <c r="AP52" i="9" s="1"/>
  <c r="AQ52" i="9" s="1"/>
  <c r="AR52" i="9" s="1"/>
  <c r="AS52" i="9" s="1"/>
  <c r="AT52" i="9" s="1"/>
  <c r="AU52" i="9" s="1"/>
  <c r="AV52" i="9" s="1"/>
  <c r="AW52" i="9" s="1"/>
  <c r="AX52" i="9" s="1"/>
  <c r="AY52" i="9" s="1"/>
  <c r="AZ52" i="9" s="1"/>
  <c r="BA52" i="9" s="1"/>
  <c r="BB52" i="9" s="1"/>
  <c r="BC52" i="9" s="1"/>
  <c r="BD52" i="9" s="1"/>
  <c r="BE52" i="9" s="1"/>
  <c r="BF52" i="9" s="1"/>
  <c r="BG52" i="9" s="1"/>
  <c r="BH52" i="9" s="1"/>
  <c r="BI52" i="9" s="1"/>
  <c r="BJ52" i="9" s="1"/>
  <c r="BK52" i="9" s="1"/>
  <c r="BL52" i="9" s="1"/>
  <c r="BM52" i="9" s="1"/>
  <c r="BN52" i="9" s="1"/>
  <c r="BO52" i="9" s="1"/>
  <c r="BP52" i="9" s="1"/>
  <c r="BQ52" i="9" s="1"/>
  <c r="BR52" i="9" s="1"/>
  <c r="BS52" i="9" s="1"/>
  <c r="BT52" i="9" s="1"/>
  <c r="BU52" i="9" s="1"/>
  <c r="BV52" i="9" s="1"/>
  <c r="BW52" i="9" s="1"/>
  <c r="BX52" i="9" s="1"/>
  <c r="BY52" i="9" s="1"/>
  <c r="BZ52" i="9" s="1"/>
  <c r="CA52" i="9" s="1"/>
  <c r="CB52" i="9" s="1"/>
  <c r="CC52" i="9" s="1"/>
  <c r="CD52" i="9" s="1"/>
  <c r="CE52" i="9" s="1"/>
  <c r="CF52" i="9" s="1"/>
  <c r="CG52" i="9" s="1"/>
  <c r="CH52" i="9" s="1"/>
  <c r="CI52" i="9" s="1"/>
  <c r="CJ52" i="9" s="1"/>
  <c r="CK52" i="9" s="1"/>
  <c r="CL52" i="9" s="1"/>
  <c r="CM52" i="9" s="1"/>
  <c r="CN52" i="9" s="1"/>
  <c r="CO52" i="9" s="1"/>
  <c r="CP52" i="9" s="1"/>
  <c r="CQ52" i="9" s="1"/>
  <c r="CR52" i="9" s="1"/>
  <c r="CS52" i="9" s="1"/>
  <c r="CT52" i="9" s="1"/>
  <c r="CU52" i="9" s="1"/>
  <c r="CV52" i="9" s="1"/>
  <c r="CW52" i="9" s="1"/>
  <c r="CX52" i="9" s="1"/>
  <c r="CY52" i="9" s="1"/>
  <c r="CZ52" i="9" s="1"/>
  <c r="DA52" i="9" s="1"/>
  <c r="DB52" i="9" s="1"/>
  <c r="DC52" i="9" s="1"/>
  <c r="DD52" i="9" s="1"/>
  <c r="DE52" i="9" s="1"/>
  <c r="DF52" i="9" s="1"/>
  <c r="DG52" i="9" s="1"/>
  <c r="DH52" i="9" s="1"/>
  <c r="DI52" i="9" s="1"/>
  <c r="DJ52" i="9" s="1"/>
  <c r="DK52" i="9" s="1"/>
  <c r="DL52" i="9" s="1"/>
  <c r="DM52" i="9" s="1"/>
  <c r="DN52" i="9" s="1"/>
  <c r="DO52" i="9" s="1"/>
  <c r="DP52" i="9" s="1"/>
  <c r="DQ52" i="9" s="1"/>
  <c r="DR52" i="9" s="1"/>
  <c r="DS52" i="9" s="1"/>
  <c r="DT52" i="9" s="1"/>
  <c r="DU52" i="9" s="1"/>
  <c r="DV52" i="9" s="1"/>
  <c r="DW52" i="9" s="1"/>
  <c r="DX52" i="9" s="1"/>
  <c r="DY52" i="9" s="1"/>
  <c r="DZ52" i="9" s="1"/>
  <c r="EA52" i="9" s="1"/>
  <c r="EB52" i="9" s="1"/>
  <c r="EC52" i="9" s="1"/>
  <c r="ED52" i="9" s="1"/>
  <c r="EE52" i="9" s="1"/>
  <c r="EF52" i="9" s="1"/>
  <c r="EG52" i="9" s="1"/>
  <c r="EH52" i="9" s="1"/>
  <c r="EI52" i="9" s="1"/>
  <c r="EJ52" i="9" s="1"/>
  <c r="EK52" i="9" s="1"/>
  <c r="EL52" i="9" s="1"/>
  <c r="EM52" i="9" s="1"/>
  <c r="EN52" i="9" s="1"/>
  <c r="EO52" i="9" s="1"/>
  <c r="EP52" i="9" s="1"/>
  <c r="EQ52" i="9" s="1"/>
  <c r="ER52" i="9" s="1"/>
  <c r="ES52" i="9" s="1"/>
  <c r="ET52" i="9" s="1"/>
  <c r="EU52" i="9" s="1"/>
  <c r="EV52" i="9" s="1"/>
  <c r="EW52" i="9" s="1"/>
  <c r="EX52" i="9" s="1"/>
  <c r="EY52" i="9" s="1"/>
  <c r="EZ52" i="9" s="1"/>
  <c r="FA52" i="9" s="1"/>
  <c r="FB52" i="9" s="1"/>
  <c r="FC52" i="9" s="1"/>
  <c r="FD52" i="9" s="1"/>
  <c r="FE52" i="9" s="1"/>
  <c r="FF52" i="9" s="1"/>
  <c r="FG52" i="9" s="1"/>
  <c r="FH52" i="9" s="1"/>
  <c r="FI52" i="9" s="1"/>
  <c r="FJ52" i="9" s="1"/>
  <c r="FK52" i="9" s="1"/>
  <c r="FL52" i="9" s="1"/>
  <c r="FM52" i="9" s="1"/>
  <c r="FN52" i="9" s="1"/>
  <c r="FO52" i="9" s="1"/>
  <c r="FP52" i="9" s="1"/>
  <c r="FQ52" i="9" s="1"/>
  <c r="FR52" i="9" s="1"/>
  <c r="FS52" i="9" s="1"/>
  <c r="FT52" i="9" s="1"/>
  <c r="FU52" i="9" s="1"/>
  <c r="FV52" i="9" s="1"/>
  <c r="FW52" i="9" s="1"/>
  <c r="FX52" i="9" s="1"/>
  <c r="FY52" i="9" s="1"/>
  <c r="FZ52" i="9" s="1"/>
  <c r="GA52" i="9" s="1"/>
  <c r="GB52" i="9" s="1"/>
  <c r="GC52" i="9" s="1"/>
  <c r="GD52" i="9" s="1"/>
  <c r="GE52" i="9" s="1"/>
  <c r="GF52" i="9" s="1"/>
  <c r="GG52" i="9" s="1"/>
  <c r="GH52" i="9" s="1"/>
  <c r="GI52" i="9" s="1"/>
  <c r="GJ52" i="9" s="1"/>
  <c r="GK52" i="9" s="1"/>
  <c r="GL52" i="9" s="1"/>
  <c r="GM52" i="9" s="1"/>
  <c r="GN52" i="9" s="1"/>
  <c r="GO52" i="9" s="1"/>
  <c r="GP52" i="9" s="1"/>
  <c r="AB56" i="9"/>
  <c r="AC56" i="9"/>
  <c r="AD56" i="9" s="1"/>
  <c r="AE56" i="9" s="1"/>
  <c r="AF56" i="9" s="1"/>
  <c r="AG56" i="9" s="1"/>
  <c r="AH56" i="9" s="1"/>
  <c r="AI56" i="9" s="1"/>
  <c r="AJ56" i="9" s="1"/>
  <c r="AK56" i="9" s="1"/>
  <c r="AL56" i="9" s="1"/>
  <c r="AM56" i="9" s="1"/>
  <c r="AN56" i="9" s="1"/>
  <c r="AO56" i="9" s="1"/>
  <c r="AP56" i="9" s="1"/>
  <c r="AQ56" i="9" s="1"/>
  <c r="AR56" i="9" s="1"/>
  <c r="AS56" i="9" s="1"/>
  <c r="AT56" i="9" s="1"/>
  <c r="AU56" i="9" s="1"/>
  <c r="AV56" i="9" s="1"/>
  <c r="AW56" i="9" s="1"/>
  <c r="AX56" i="9" s="1"/>
  <c r="AY56" i="9" s="1"/>
  <c r="AZ56" i="9" s="1"/>
  <c r="BA56" i="9" s="1"/>
  <c r="BB56" i="9" s="1"/>
  <c r="BC56" i="9" s="1"/>
  <c r="BD56" i="9" s="1"/>
  <c r="BE56" i="9" s="1"/>
  <c r="BF56" i="9" s="1"/>
  <c r="BG56" i="9" s="1"/>
  <c r="BH56" i="9" s="1"/>
  <c r="BI56" i="9" s="1"/>
  <c r="BJ56" i="9" s="1"/>
  <c r="BK56" i="9" s="1"/>
  <c r="BL56" i="9" s="1"/>
  <c r="BM56" i="9" s="1"/>
  <c r="BN56" i="9" s="1"/>
  <c r="BO56" i="9" s="1"/>
  <c r="BP56" i="9" s="1"/>
  <c r="BQ56" i="9" s="1"/>
  <c r="BR56" i="9" s="1"/>
  <c r="BS56" i="9" s="1"/>
  <c r="BT56" i="9" s="1"/>
  <c r="BU56" i="9" s="1"/>
  <c r="BV56" i="9" s="1"/>
  <c r="BW56" i="9" s="1"/>
  <c r="BX56" i="9" s="1"/>
  <c r="BY56" i="9" s="1"/>
  <c r="BZ56" i="9" s="1"/>
  <c r="CA56" i="9" s="1"/>
  <c r="CB56" i="9" s="1"/>
  <c r="CC56" i="9" s="1"/>
  <c r="CD56" i="9" s="1"/>
  <c r="CE56" i="9" s="1"/>
  <c r="CF56" i="9" s="1"/>
  <c r="CG56" i="9" s="1"/>
  <c r="CH56" i="9" s="1"/>
  <c r="CI56" i="9" s="1"/>
  <c r="CJ56" i="9" s="1"/>
  <c r="CK56" i="9" s="1"/>
  <c r="CL56" i="9" s="1"/>
  <c r="CM56" i="9" s="1"/>
  <c r="CN56" i="9" s="1"/>
  <c r="CO56" i="9" s="1"/>
  <c r="CP56" i="9" s="1"/>
  <c r="CQ56" i="9" s="1"/>
  <c r="CR56" i="9" s="1"/>
  <c r="CS56" i="9" s="1"/>
  <c r="CT56" i="9" s="1"/>
  <c r="CU56" i="9" s="1"/>
  <c r="CV56" i="9" s="1"/>
  <c r="CW56" i="9" s="1"/>
  <c r="CX56" i="9" s="1"/>
  <c r="CY56" i="9" s="1"/>
  <c r="CZ56" i="9" s="1"/>
  <c r="DA56" i="9" s="1"/>
  <c r="DB56" i="9" s="1"/>
  <c r="DC56" i="9" s="1"/>
  <c r="DD56" i="9" s="1"/>
  <c r="DE56" i="9" s="1"/>
  <c r="DF56" i="9" s="1"/>
  <c r="DG56" i="9" s="1"/>
  <c r="DH56" i="9" s="1"/>
  <c r="DI56" i="9" s="1"/>
  <c r="DJ56" i="9" s="1"/>
  <c r="DK56" i="9" s="1"/>
  <c r="DL56" i="9" s="1"/>
  <c r="DM56" i="9" s="1"/>
  <c r="DN56" i="9" s="1"/>
  <c r="DO56" i="9" s="1"/>
  <c r="DP56" i="9" s="1"/>
  <c r="DQ56" i="9" s="1"/>
  <c r="DR56" i="9" s="1"/>
  <c r="DS56" i="9" s="1"/>
  <c r="DT56" i="9" s="1"/>
  <c r="DU56" i="9" s="1"/>
  <c r="DV56" i="9" s="1"/>
  <c r="DW56" i="9" s="1"/>
  <c r="DX56" i="9" s="1"/>
  <c r="DY56" i="9" s="1"/>
  <c r="DZ56" i="9" s="1"/>
  <c r="EA56" i="9" s="1"/>
  <c r="EB56" i="9" s="1"/>
  <c r="EC56" i="9" s="1"/>
  <c r="ED56" i="9" s="1"/>
  <c r="EE56" i="9" s="1"/>
  <c r="EF56" i="9" s="1"/>
  <c r="EG56" i="9" s="1"/>
  <c r="EH56" i="9" s="1"/>
  <c r="EI56" i="9" s="1"/>
  <c r="EJ56" i="9" s="1"/>
  <c r="EK56" i="9" s="1"/>
  <c r="EL56" i="9" s="1"/>
  <c r="EM56" i="9" s="1"/>
  <c r="EN56" i="9" s="1"/>
  <c r="EO56" i="9" s="1"/>
  <c r="EP56" i="9" s="1"/>
  <c r="EQ56" i="9" s="1"/>
  <c r="ER56" i="9" s="1"/>
  <c r="ES56" i="9" s="1"/>
  <c r="ET56" i="9" s="1"/>
  <c r="EU56" i="9" s="1"/>
  <c r="EV56" i="9" s="1"/>
  <c r="EW56" i="9" s="1"/>
  <c r="EX56" i="9" s="1"/>
  <c r="EY56" i="9" s="1"/>
  <c r="EZ56" i="9" s="1"/>
  <c r="FA56" i="9" s="1"/>
  <c r="FB56" i="9" s="1"/>
  <c r="FC56" i="9" s="1"/>
  <c r="FD56" i="9" s="1"/>
  <c r="FE56" i="9" s="1"/>
  <c r="FF56" i="9" s="1"/>
  <c r="FG56" i="9" s="1"/>
  <c r="FH56" i="9" s="1"/>
  <c r="FI56" i="9" s="1"/>
  <c r="FJ56" i="9" s="1"/>
  <c r="FK56" i="9" s="1"/>
  <c r="FL56" i="9" s="1"/>
  <c r="FM56" i="9" s="1"/>
  <c r="FN56" i="9" s="1"/>
  <c r="FO56" i="9" s="1"/>
  <c r="FP56" i="9" s="1"/>
  <c r="FQ56" i="9" s="1"/>
  <c r="FR56" i="9" s="1"/>
  <c r="FS56" i="9" s="1"/>
  <c r="FT56" i="9" s="1"/>
  <c r="FU56" i="9" s="1"/>
  <c r="FV56" i="9" s="1"/>
  <c r="FW56" i="9" s="1"/>
  <c r="FX56" i="9" s="1"/>
  <c r="FY56" i="9" s="1"/>
  <c r="FZ56" i="9" s="1"/>
  <c r="GA56" i="9" s="1"/>
  <c r="GB56" i="9" s="1"/>
  <c r="GC56" i="9" s="1"/>
  <c r="GD56" i="9" s="1"/>
  <c r="GE56" i="9" s="1"/>
  <c r="GF56" i="9" s="1"/>
  <c r="GG56" i="9" s="1"/>
  <c r="GH56" i="9" s="1"/>
  <c r="GI56" i="9" s="1"/>
  <c r="GJ56" i="9" s="1"/>
  <c r="GK56" i="9" s="1"/>
  <c r="GL56" i="9" s="1"/>
  <c r="GM56" i="9" s="1"/>
  <c r="GN56" i="9" s="1"/>
  <c r="GO56" i="9" s="1"/>
  <c r="GP56" i="9" s="1"/>
  <c r="AA58" i="9"/>
  <c r="AB58" i="9"/>
  <c r="AC58" i="9"/>
  <c r="AD58" i="9" s="1"/>
  <c r="AE58" i="9" s="1"/>
  <c r="AF58" i="9" s="1"/>
  <c r="AG58" i="9" s="1"/>
  <c r="AH58" i="9" s="1"/>
  <c r="AI58" i="9" s="1"/>
  <c r="AJ58" i="9" s="1"/>
  <c r="AK58" i="9" s="1"/>
  <c r="AL58" i="9" s="1"/>
  <c r="AM58" i="9" s="1"/>
  <c r="AN58" i="9" s="1"/>
  <c r="AO58" i="9" s="1"/>
  <c r="AP58" i="9" s="1"/>
  <c r="AQ58" i="9" s="1"/>
  <c r="AR58" i="9" s="1"/>
  <c r="AS58" i="9" s="1"/>
  <c r="AT58" i="9" s="1"/>
  <c r="AU58" i="9" s="1"/>
  <c r="AV58" i="9" s="1"/>
  <c r="AW58" i="9" s="1"/>
  <c r="AX58" i="9" s="1"/>
  <c r="AY58" i="9" s="1"/>
  <c r="AZ58" i="9" s="1"/>
  <c r="BA58" i="9" s="1"/>
  <c r="BB58" i="9" s="1"/>
  <c r="BC58" i="9" s="1"/>
  <c r="BD58" i="9" s="1"/>
  <c r="BE58" i="9" s="1"/>
  <c r="BF58" i="9" s="1"/>
  <c r="BG58" i="9" s="1"/>
  <c r="BH58" i="9" s="1"/>
  <c r="BI58" i="9" s="1"/>
  <c r="BJ58" i="9" s="1"/>
  <c r="BK58" i="9" s="1"/>
  <c r="BL58" i="9" s="1"/>
  <c r="BM58" i="9" s="1"/>
  <c r="BN58" i="9" s="1"/>
  <c r="BO58" i="9" s="1"/>
  <c r="BP58" i="9" s="1"/>
  <c r="BQ58" i="9" s="1"/>
  <c r="BR58" i="9" s="1"/>
  <c r="BS58" i="9" s="1"/>
  <c r="BT58" i="9" s="1"/>
  <c r="BU58" i="9" s="1"/>
  <c r="BV58" i="9" s="1"/>
  <c r="BW58" i="9" s="1"/>
  <c r="BX58" i="9" s="1"/>
  <c r="BY58" i="9" s="1"/>
  <c r="BZ58" i="9" s="1"/>
  <c r="CA58" i="9" s="1"/>
  <c r="CB58" i="9" s="1"/>
  <c r="CC58" i="9" s="1"/>
  <c r="CD58" i="9" s="1"/>
  <c r="CE58" i="9" s="1"/>
  <c r="CF58" i="9" s="1"/>
  <c r="CG58" i="9" s="1"/>
  <c r="CH58" i="9" s="1"/>
  <c r="CI58" i="9" s="1"/>
  <c r="CJ58" i="9" s="1"/>
  <c r="CK58" i="9" s="1"/>
  <c r="CL58" i="9" s="1"/>
  <c r="CM58" i="9" s="1"/>
  <c r="CN58" i="9" s="1"/>
  <c r="CO58" i="9" s="1"/>
  <c r="CP58" i="9" s="1"/>
  <c r="CQ58" i="9" s="1"/>
  <c r="CR58" i="9" s="1"/>
  <c r="CS58" i="9" s="1"/>
  <c r="CT58" i="9" s="1"/>
  <c r="CU58" i="9" s="1"/>
  <c r="CV58" i="9" s="1"/>
  <c r="CW58" i="9" s="1"/>
  <c r="CX58" i="9" s="1"/>
  <c r="CY58" i="9" s="1"/>
  <c r="CZ58" i="9" s="1"/>
  <c r="DA58" i="9" s="1"/>
  <c r="DB58" i="9" s="1"/>
  <c r="DC58" i="9" s="1"/>
  <c r="DD58" i="9" s="1"/>
  <c r="DE58" i="9" s="1"/>
  <c r="DF58" i="9" s="1"/>
  <c r="DG58" i="9" s="1"/>
  <c r="DH58" i="9" s="1"/>
  <c r="DI58" i="9" s="1"/>
  <c r="DJ58" i="9" s="1"/>
  <c r="DK58" i="9" s="1"/>
  <c r="DL58" i="9" s="1"/>
  <c r="DM58" i="9" s="1"/>
  <c r="DN58" i="9" s="1"/>
  <c r="DO58" i="9" s="1"/>
  <c r="DP58" i="9" s="1"/>
  <c r="DQ58" i="9" s="1"/>
  <c r="DR58" i="9" s="1"/>
  <c r="DS58" i="9" s="1"/>
  <c r="DT58" i="9" s="1"/>
  <c r="DU58" i="9" s="1"/>
  <c r="DV58" i="9" s="1"/>
  <c r="DW58" i="9" s="1"/>
  <c r="DX58" i="9" s="1"/>
  <c r="DY58" i="9" s="1"/>
  <c r="DZ58" i="9" s="1"/>
  <c r="EA58" i="9" s="1"/>
  <c r="EB58" i="9" s="1"/>
  <c r="EC58" i="9" s="1"/>
  <c r="ED58" i="9" s="1"/>
  <c r="EE58" i="9" s="1"/>
  <c r="EF58" i="9" s="1"/>
  <c r="EG58" i="9" s="1"/>
  <c r="EH58" i="9" s="1"/>
  <c r="EI58" i="9" s="1"/>
  <c r="EJ58" i="9" s="1"/>
  <c r="EK58" i="9" s="1"/>
  <c r="EL58" i="9" s="1"/>
  <c r="EM58" i="9" s="1"/>
  <c r="EN58" i="9" s="1"/>
  <c r="EO58" i="9" s="1"/>
  <c r="EP58" i="9" s="1"/>
  <c r="EQ58" i="9" s="1"/>
  <c r="ER58" i="9" s="1"/>
  <c r="ES58" i="9" s="1"/>
  <c r="ET58" i="9" s="1"/>
  <c r="EU58" i="9" s="1"/>
  <c r="EV58" i="9" s="1"/>
  <c r="EW58" i="9" s="1"/>
  <c r="EX58" i="9" s="1"/>
  <c r="EY58" i="9" s="1"/>
  <c r="EZ58" i="9" s="1"/>
  <c r="FA58" i="9" s="1"/>
  <c r="FB58" i="9" s="1"/>
  <c r="FC58" i="9" s="1"/>
  <c r="FD58" i="9" s="1"/>
  <c r="FE58" i="9" s="1"/>
  <c r="FF58" i="9" s="1"/>
  <c r="FG58" i="9" s="1"/>
  <c r="FH58" i="9" s="1"/>
  <c r="FI58" i="9" s="1"/>
  <c r="FJ58" i="9" s="1"/>
  <c r="FK58" i="9" s="1"/>
  <c r="FL58" i="9" s="1"/>
  <c r="FM58" i="9" s="1"/>
  <c r="FN58" i="9" s="1"/>
  <c r="FO58" i="9" s="1"/>
  <c r="FP58" i="9" s="1"/>
  <c r="FQ58" i="9" s="1"/>
  <c r="FR58" i="9" s="1"/>
  <c r="FS58" i="9" s="1"/>
  <c r="FT58" i="9" s="1"/>
  <c r="FU58" i="9" s="1"/>
  <c r="FV58" i="9" s="1"/>
  <c r="FW58" i="9" s="1"/>
  <c r="FX58" i="9" s="1"/>
  <c r="FY58" i="9" s="1"/>
  <c r="FZ58" i="9" s="1"/>
  <c r="GA58" i="9" s="1"/>
  <c r="GB58" i="9" s="1"/>
  <c r="GC58" i="9" s="1"/>
  <c r="GD58" i="9" s="1"/>
  <c r="GE58" i="9" s="1"/>
  <c r="GF58" i="9" s="1"/>
  <c r="GG58" i="9" s="1"/>
  <c r="GH58" i="9" s="1"/>
  <c r="GI58" i="9" s="1"/>
  <c r="GJ58" i="9" s="1"/>
  <c r="GK58" i="9" s="1"/>
  <c r="GL58" i="9" s="1"/>
  <c r="GM58" i="9" s="1"/>
  <c r="GN58" i="9" s="1"/>
  <c r="GO58" i="9" s="1"/>
  <c r="GP58" i="9" s="1"/>
  <c r="V46" i="9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N46" i="9" s="1"/>
  <c r="AO46" i="9" s="1"/>
  <c r="AP46" i="9" s="1"/>
  <c r="AQ46" i="9" s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BC46" i="9" s="1"/>
  <c r="BD46" i="9" s="1"/>
  <c r="BE46" i="9" s="1"/>
  <c r="BF46" i="9" s="1"/>
  <c r="BG46" i="9" s="1"/>
  <c r="BH46" i="9" s="1"/>
  <c r="BI46" i="9" s="1"/>
  <c r="BJ46" i="9" s="1"/>
  <c r="BK46" i="9" s="1"/>
  <c r="BL46" i="9" s="1"/>
  <c r="BM46" i="9" s="1"/>
  <c r="BN46" i="9" s="1"/>
  <c r="BO46" i="9" s="1"/>
  <c r="BP46" i="9" s="1"/>
  <c r="BQ46" i="9" s="1"/>
  <c r="BR46" i="9" s="1"/>
  <c r="BS46" i="9" s="1"/>
  <c r="BT46" i="9" s="1"/>
  <c r="BU46" i="9" s="1"/>
  <c r="BV46" i="9" s="1"/>
  <c r="BW46" i="9" s="1"/>
  <c r="BX46" i="9" s="1"/>
  <c r="BY46" i="9" s="1"/>
  <c r="BZ46" i="9" s="1"/>
  <c r="CA46" i="9" s="1"/>
  <c r="CB46" i="9" s="1"/>
  <c r="CC46" i="9" s="1"/>
  <c r="CD46" i="9" s="1"/>
  <c r="CE46" i="9" s="1"/>
  <c r="CF46" i="9" s="1"/>
  <c r="CG46" i="9" s="1"/>
  <c r="CH46" i="9" s="1"/>
  <c r="CI46" i="9" s="1"/>
  <c r="CJ46" i="9" s="1"/>
  <c r="CK46" i="9" s="1"/>
  <c r="CL46" i="9" s="1"/>
  <c r="CM46" i="9" s="1"/>
  <c r="CN46" i="9" s="1"/>
  <c r="CO46" i="9" s="1"/>
  <c r="CP46" i="9" s="1"/>
  <c r="CQ46" i="9" s="1"/>
  <c r="CR46" i="9" s="1"/>
  <c r="CS46" i="9" s="1"/>
  <c r="CT46" i="9" s="1"/>
  <c r="CU46" i="9" s="1"/>
  <c r="CV46" i="9" s="1"/>
  <c r="CW46" i="9" s="1"/>
  <c r="CX46" i="9" s="1"/>
  <c r="CY46" i="9" s="1"/>
  <c r="CZ46" i="9" s="1"/>
  <c r="DA46" i="9" s="1"/>
  <c r="DB46" i="9" s="1"/>
  <c r="DC46" i="9" s="1"/>
  <c r="DD46" i="9" s="1"/>
  <c r="DE46" i="9" s="1"/>
  <c r="DF46" i="9" s="1"/>
  <c r="DG46" i="9" s="1"/>
  <c r="DH46" i="9" s="1"/>
  <c r="DI46" i="9" s="1"/>
  <c r="DJ46" i="9" s="1"/>
  <c r="DK46" i="9" s="1"/>
  <c r="DL46" i="9" s="1"/>
  <c r="DM46" i="9" s="1"/>
  <c r="DN46" i="9" s="1"/>
  <c r="DO46" i="9" s="1"/>
  <c r="DP46" i="9" s="1"/>
  <c r="DQ46" i="9" s="1"/>
  <c r="DR46" i="9" s="1"/>
  <c r="DS46" i="9" s="1"/>
  <c r="DT46" i="9" s="1"/>
  <c r="DU46" i="9" s="1"/>
  <c r="DV46" i="9" s="1"/>
  <c r="DW46" i="9" s="1"/>
  <c r="DX46" i="9" s="1"/>
  <c r="DY46" i="9" s="1"/>
  <c r="DZ46" i="9" s="1"/>
  <c r="EA46" i="9" s="1"/>
  <c r="EB46" i="9" s="1"/>
  <c r="EC46" i="9" s="1"/>
  <c r="ED46" i="9" s="1"/>
  <c r="EE46" i="9" s="1"/>
  <c r="EF46" i="9" s="1"/>
  <c r="EG46" i="9" s="1"/>
  <c r="EH46" i="9" s="1"/>
  <c r="EI46" i="9" s="1"/>
  <c r="EJ46" i="9" s="1"/>
  <c r="EK46" i="9" s="1"/>
  <c r="EL46" i="9" s="1"/>
  <c r="EM46" i="9" s="1"/>
  <c r="EN46" i="9" s="1"/>
  <c r="EO46" i="9" s="1"/>
  <c r="EP46" i="9" s="1"/>
  <c r="EQ46" i="9" s="1"/>
  <c r="ER46" i="9" s="1"/>
  <c r="ES46" i="9" s="1"/>
  <c r="ET46" i="9" s="1"/>
  <c r="EU46" i="9" s="1"/>
  <c r="EV46" i="9" s="1"/>
  <c r="EW46" i="9" s="1"/>
  <c r="EX46" i="9" s="1"/>
  <c r="EY46" i="9" s="1"/>
  <c r="EZ46" i="9" s="1"/>
  <c r="FA46" i="9" s="1"/>
  <c r="FB46" i="9" s="1"/>
  <c r="FC46" i="9" s="1"/>
  <c r="FD46" i="9" s="1"/>
  <c r="FE46" i="9" s="1"/>
  <c r="FF46" i="9" s="1"/>
  <c r="FG46" i="9" s="1"/>
  <c r="FH46" i="9" s="1"/>
  <c r="FI46" i="9" s="1"/>
  <c r="FJ46" i="9" s="1"/>
  <c r="FK46" i="9" s="1"/>
  <c r="FL46" i="9" s="1"/>
  <c r="FM46" i="9" s="1"/>
  <c r="FN46" i="9" s="1"/>
  <c r="FO46" i="9" s="1"/>
  <c r="FP46" i="9" s="1"/>
  <c r="FQ46" i="9" s="1"/>
  <c r="FR46" i="9" s="1"/>
  <c r="FS46" i="9" s="1"/>
  <c r="FT46" i="9" s="1"/>
  <c r="FU46" i="9" s="1"/>
  <c r="FV46" i="9" s="1"/>
  <c r="FW46" i="9" s="1"/>
  <c r="FX46" i="9" s="1"/>
  <c r="FY46" i="9" s="1"/>
  <c r="FZ46" i="9" s="1"/>
  <c r="GA46" i="9" s="1"/>
  <c r="GB46" i="9" s="1"/>
  <c r="GC46" i="9" s="1"/>
  <c r="GD46" i="9" s="1"/>
  <c r="GE46" i="9" s="1"/>
  <c r="GF46" i="9" s="1"/>
  <c r="GG46" i="9" s="1"/>
  <c r="GH46" i="9" s="1"/>
  <c r="GI46" i="9" s="1"/>
  <c r="GJ46" i="9" s="1"/>
  <c r="GK46" i="9" s="1"/>
  <c r="GL46" i="9" s="1"/>
  <c r="GM46" i="9" s="1"/>
  <c r="GN46" i="9" s="1"/>
  <c r="GO46" i="9" s="1"/>
  <c r="GP46" i="9" s="1"/>
  <c r="V47" i="9"/>
  <c r="W47" i="9" s="1"/>
  <c r="X47" i="9" s="1"/>
  <c r="Y47" i="9" s="1"/>
  <c r="Z47" i="9" s="1"/>
  <c r="AA47" i="9" s="1"/>
  <c r="AB47" i="9" s="1"/>
  <c r="AC47" i="9" s="1"/>
  <c r="AD47" i="9" s="1"/>
  <c r="AE47" i="9" s="1"/>
  <c r="AF47" i="9" s="1"/>
  <c r="AG47" i="9" s="1"/>
  <c r="AH47" i="9" s="1"/>
  <c r="AI47" i="9" s="1"/>
  <c r="AJ47" i="9" s="1"/>
  <c r="AK47" i="9" s="1"/>
  <c r="AL47" i="9" s="1"/>
  <c r="AM47" i="9" s="1"/>
  <c r="AN47" i="9" s="1"/>
  <c r="AO47" i="9" s="1"/>
  <c r="AP47" i="9" s="1"/>
  <c r="AQ47" i="9" s="1"/>
  <c r="AR47" i="9" s="1"/>
  <c r="AS47" i="9" s="1"/>
  <c r="AT47" i="9" s="1"/>
  <c r="AU47" i="9" s="1"/>
  <c r="AV47" i="9" s="1"/>
  <c r="AW47" i="9" s="1"/>
  <c r="AX47" i="9" s="1"/>
  <c r="AY47" i="9" s="1"/>
  <c r="AZ47" i="9" s="1"/>
  <c r="BA47" i="9" s="1"/>
  <c r="BB47" i="9" s="1"/>
  <c r="BC47" i="9" s="1"/>
  <c r="BD47" i="9" s="1"/>
  <c r="BE47" i="9" s="1"/>
  <c r="BF47" i="9" s="1"/>
  <c r="BG47" i="9" s="1"/>
  <c r="BH47" i="9" s="1"/>
  <c r="BI47" i="9" s="1"/>
  <c r="BJ47" i="9" s="1"/>
  <c r="BK47" i="9" s="1"/>
  <c r="BL47" i="9" s="1"/>
  <c r="BM47" i="9" s="1"/>
  <c r="BN47" i="9" s="1"/>
  <c r="BO47" i="9" s="1"/>
  <c r="BP47" i="9" s="1"/>
  <c r="BQ47" i="9" s="1"/>
  <c r="BR47" i="9" s="1"/>
  <c r="BS47" i="9" s="1"/>
  <c r="BT47" i="9" s="1"/>
  <c r="BU47" i="9" s="1"/>
  <c r="BV47" i="9" s="1"/>
  <c r="BW47" i="9" s="1"/>
  <c r="BX47" i="9" s="1"/>
  <c r="BY47" i="9" s="1"/>
  <c r="BZ47" i="9" s="1"/>
  <c r="CA47" i="9" s="1"/>
  <c r="CB47" i="9" s="1"/>
  <c r="CC47" i="9" s="1"/>
  <c r="CD47" i="9" s="1"/>
  <c r="CE47" i="9" s="1"/>
  <c r="CF47" i="9" s="1"/>
  <c r="CG47" i="9" s="1"/>
  <c r="CH47" i="9" s="1"/>
  <c r="CI47" i="9" s="1"/>
  <c r="CJ47" i="9" s="1"/>
  <c r="CK47" i="9" s="1"/>
  <c r="CL47" i="9" s="1"/>
  <c r="CM47" i="9" s="1"/>
  <c r="CN47" i="9" s="1"/>
  <c r="CO47" i="9" s="1"/>
  <c r="CP47" i="9" s="1"/>
  <c r="CQ47" i="9" s="1"/>
  <c r="CR47" i="9" s="1"/>
  <c r="CS47" i="9" s="1"/>
  <c r="CT47" i="9" s="1"/>
  <c r="CU47" i="9" s="1"/>
  <c r="CV47" i="9" s="1"/>
  <c r="CW47" i="9" s="1"/>
  <c r="CX47" i="9" s="1"/>
  <c r="CY47" i="9" s="1"/>
  <c r="CZ47" i="9" s="1"/>
  <c r="DA47" i="9" s="1"/>
  <c r="DB47" i="9" s="1"/>
  <c r="DC47" i="9" s="1"/>
  <c r="DD47" i="9" s="1"/>
  <c r="DE47" i="9" s="1"/>
  <c r="DF47" i="9" s="1"/>
  <c r="DG47" i="9" s="1"/>
  <c r="DH47" i="9" s="1"/>
  <c r="DI47" i="9" s="1"/>
  <c r="DJ47" i="9" s="1"/>
  <c r="DK47" i="9" s="1"/>
  <c r="DL47" i="9" s="1"/>
  <c r="DM47" i="9" s="1"/>
  <c r="DN47" i="9" s="1"/>
  <c r="DO47" i="9" s="1"/>
  <c r="DP47" i="9" s="1"/>
  <c r="DQ47" i="9" s="1"/>
  <c r="DR47" i="9" s="1"/>
  <c r="DS47" i="9" s="1"/>
  <c r="DT47" i="9" s="1"/>
  <c r="DU47" i="9" s="1"/>
  <c r="DV47" i="9" s="1"/>
  <c r="DW47" i="9" s="1"/>
  <c r="DX47" i="9" s="1"/>
  <c r="DY47" i="9" s="1"/>
  <c r="DZ47" i="9" s="1"/>
  <c r="EA47" i="9" s="1"/>
  <c r="EB47" i="9" s="1"/>
  <c r="EC47" i="9" s="1"/>
  <c r="ED47" i="9" s="1"/>
  <c r="EE47" i="9" s="1"/>
  <c r="EF47" i="9" s="1"/>
  <c r="EG47" i="9" s="1"/>
  <c r="EH47" i="9" s="1"/>
  <c r="EI47" i="9" s="1"/>
  <c r="EJ47" i="9" s="1"/>
  <c r="EK47" i="9" s="1"/>
  <c r="EL47" i="9" s="1"/>
  <c r="EM47" i="9" s="1"/>
  <c r="EN47" i="9" s="1"/>
  <c r="EO47" i="9" s="1"/>
  <c r="EP47" i="9" s="1"/>
  <c r="EQ47" i="9" s="1"/>
  <c r="ER47" i="9" s="1"/>
  <c r="ES47" i="9" s="1"/>
  <c r="ET47" i="9" s="1"/>
  <c r="EU47" i="9" s="1"/>
  <c r="EV47" i="9" s="1"/>
  <c r="EW47" i="9" s="1"/>
  <c r="EX47" i="9" s="1"/>
  <c r="EY47" i="9" s="1"/>
  <c r="EZ47" i="9" s="1"/>
  <c r="FA47" i="9" s="1"/>
  <c r="FB47" i="9" s="1"/>
  <c r="FC47" i="9" s="1"/>
  <c r="FD47" i="9" s="1"/>
  <c r="FE47" i="9" s="1"/>
  <c r="FF47" i="9" s="1"/>
  <c r="FG47" i="9" s="1"/>
  <c r="FH47" i="9" s="1"/>
  <c r="FI47" i="9" s="1"/>
  <c r="FJ47" i="9" s="1"/>
  <c r="FK47" i="9" s="1"/>
  <c r="FL47" i="9" s="1"/>
  <c r="FM47" i="9" s="1"/>
  <c r="FN47" i="9" s="1"/>
  <c r="FO47" i="9" s="1"/>
  <c r="FP47" i="9" s="1"/>
  <c r="FQ47" i="9" s="1"/>
  <c r="FR47" i="9" s="1"/>
  <c r="FS47" i="9" s="1"/>
  <c r="FT47" i="9" s="1"/>
  <c r="FU47" i="9" s="1"/>
  <c r="FV47" i="9" s="1"/>
  <c r="FW47" i="9" s="1"/>
  <c r="FX47" i="9" s="1"/>
  <c r="FY47" i="9" s="1"/>
  <c r="FZ47" i="9" s="1"/>
  <c r="GA47" i="9" s="1"/>
  <c r="GB47" i="9" s="1"/>
  <c r="GC47" i="9" s="1"/>
  <c r="GD47" i="9" s="1"/>
  <c r="GE47" i="9" s="1"/>
  <c r="GF47" i="9" s="1"/>
  <c r="GG47" i="9" s="1"/>
  <c r="GH47" i="9" s="1"/>
  <c r="GI47" i="9" s="1"/>
  <c r="GJ47" i="9" s="1"/>
  <c r="GK47" i="9" s="1"/>
  <c r="GL47" i="9" s="1"/>
  <c r="GM47" i="9" s="1"/>
  <c r="GN47" i="9" s="1"/>
  <c r="GO47" i="9" s="1"/>
  <c r="GP47" i="9" s="1"/>
  <c r="V48" i="9"/>
  <c r="W48" i="9" s="1"/>
  <c r="X48" i="9" s="1"/>
  <c r="Y48" i="9" s="1"/>
  <c r="Z48" i="9" s="1"/>
  <c r="AA48" i="9" s="1"/>
  <c r="AB48" i="9" s="1"/>
  <c r="AC48" i="9" s="1"/>
  <c r="AD48" i="9" s="1"/>
  <c r="AE48" i="9" s="1"/>
  <c r="AF48" i="9" s="1"/>
  <c r="AG48" i="9" s="1"/>
  <c r="AH48" i="9" s="1"/>
  <c r="AI48" i="9" s="1"/>
  <c r="AJ48" i="9" s="1"/>
  <c r="AK48" i="9" s="1"/>
  <c r="AL48" i="9" s="1"/>
  <c r="AM48" i="9" s="1"/>
  <c r="AN48" i="9" s="1"/>
  <c r="AO48" i="9" s="1"/>
  <c r="AP48" i="9" s="1"/>
  <c r="AQ48" i="9" s="1"/>
  <c r="AR48" i="9" s="1"/>
  <c r="AS48" i="9" s="1"/>
  <c r="AT48" i="9" s="1"/>
  <c r="AU48" i="9" s="1"/>
  <c r="AV48" i="9" s="1"/>
  <c r="V49" i="9"/>
  <c r="W49" i="9" s="1"/>
  <c r="X49" i="9" s="1"/>
  <c r="Y49" i="9" s="1"/>
  <c r="Z49" i="9" s="1"/>
  <c r="AA49" i="9" s="1"/>
  <c r="AB49" i="9" s="1"/>
  <c r="AC49" i="9" s="1"/>
  <c r="AD49" i="9" s="1"/>
  <c r="AE49" i="9" s="1"/>
  <c r="AF49" i="9" s="1"/>
  <c r="AG49" i="9" s="1"/>
  <c r="AH49" i="9" s="1"/>
  <c r="AI49" i="9" s="1"/>
  <c r="AJ49" i="9" s="1"/>
  <c r="AK49" i="9" s="1"/>
  <c r="AL49" i="9" s="1"/>
  <c r="AM49" i="9" s="1"/>
  <c r="AN49" i="9" s="1"/>
  <c r="AO49" i="9" s="1"/>
  <c r="AP49" i="9" s="1"/>
  <c r="AQ49" i="9" s="1"/>
  <c r="AR49" i="9" s="1"/>
  <c r="AS49" i="9" s="1"/>
  <c r="AT49" i="9" s="1"/>
  <c r="AU49" i="9" s="1"/>
  <c r="AV49" i="9" s="1"/>
  <c r="AW49" i="9" s="1"/>
  <c r="AX49" i="9" s="1"/>
  <c r="AY49" i="9" s="1"/>
  <c r="AZ49" i="9" s="1"/>
  <c r="BA49" i="9" s="1"/>
  <c r="BB49" i="9" s="1"/>
  <c r="BC49" i="9" s="1"/>
  <c r="BD49" i="9" s="1"/>
  <c r="BE49" i="9" s="1"/>
  <c r="BF49" i="9" s="1"/>
  <c r="BG49" i="9" s="1"/>
  <c r="BH49" i="9" s="1"/>
  <c r="BI49" i="9" s="1"/>
  <c r="BJ49" i="9" s="1"/>
  <c r="BK49" i="9" s="1"/>
  <c r="BL49" i="9" s="1"/>
  <c r="BM49" i="9" s="1"/>
  <c r="BN49" i="9" s="1"/>
  <c r="BO49" i="9" s="1"/>
  <c r="BP49" i="9" s="1"/>
  <c r="BQ49" i="9" s="1"/>
  <c r="BR49" i="9" s="1"/>
  <c r="BS49" i="9" s="1"/>
  <c r="BT49" i="9" s="1"/>
  <c r="BU49" i="9" s="1"/>
  <c r="BV49" i="9" s="1"/>
  <c r="BW49" i="9" s="1"/>
  <c r="BX49" i="9" s="1"/>
  <c r="BY49" i="9" s="1"/>
  <c r="BZ49" i="9" s="1"/>
  <c r="CA49" i="9" s="1"/>
  <c r="CB49" i="9" s="1"/>
  <c r="CC49" i="9" s="1"/>
  <c r="CD49" i="9" s="1"/>
  <c r="CE49" i="9" s="1"/>
  <c r="CF49" i="9" s="1"/>
  <c r="CG49" i="9" s="1"/>
  <c r="CH49" i="9" s="1"/>
  <c r="CI49" i="9" s="1"/>
  <c r="CJ49" i="9" s="1"/>
  <c r="CK49" i="9" s="1"/>
  <c r="CL49" i="9" s="1"/>
  <c r="CM49" i="9" s="1"/>
  <c r="CN49" i="9" s="1"/>
  <c r="CO49" i="9" s="1"/>
  <c r="CP49" i="9" s="1"/>
  <c r="CQ49" i="9" s="1"/>
  <c r="CR49" i="9" s="1"/>
  <c r="CS49" i="9" s="1"/>
  <c r="CT49" i="9" s="1"/>
  <c r="CU49" i="9" s="1"/>
  <c r="CV49" i="9" s="1"/>
  <c r="CW49" i="9" s="1"/>
  <c r="CX49" i="9" s="1"/>
  <c r="CY49" i="9" s="1"/>
  <c r="CZ49" i="9" s="1"/>
  <c r="DA49" i="9" s="1"/>
  <c r="DB49" i="9" s="1"/>
  <c r="DC49" i="9" s="1"/>
  <c r="DD49" i="9" s="1"/>
  <c r="DE49" i="9" s="1"/>
  <c r="DF49" i="9" s="1"/>
  <c r="DG49" i="9" s="1"/>
  <c r="DH49" i="9" s="1"/>
  <c r="DI49" i="9" s="1"/>
  <c r="DJ49" i="9" s="1"/>
  <c r="DK49" i="9" s="1"/>
  <c r="DL49" i="9" s="1"/>
  <c r="DM49" i="9" s="1"/>
  <c r="DN49" i="9" s="1"/>
  <c r="DO49" i="9" s="1"/>
  <c r="DP49" i="9" s="1"/>
  <c r="DQ49" i="9" s="1"/>
  <c r="DR49" i="9" s="1"/>
  <c r="DS49" i="9" s="1"/>
  <c r="DT49" i="9" s="1"/>
  <c r="DU49" i="9" s="1"/>
  <c r="DV49" i="9" s="1"/>
  <c r="DW49" i="9" s="1"/>
  <c r="DX49" i="9" s="1"/>
  <c r="DY49" i="9" s="1"/>
  <c r="DZ49" i="9" s="1"/>
  <c r="EA49" i="9" s="1"/>
  <c r="EB49" i="9" s="1"/>
  <c r="EC49" i="9" s="1"/>
  <c r="ED49" i="9" s="1"/>
  <c r="EE49" i="9" s="1"/>
  <c r="EF49" i="9" s="1"/>
  <c r="EG49" i="9" s="1"/>
  <c r="EH49" i="9" s="1"/>
  <c r="EI49" i="9" s="1"/>
  <c r="EJ49" i="9" s="1"/>
  <c r="EK49" i="9" s="1"/>
  <c r="EL49" i="9" s="1"/>
  <c r="EM49" i="9" s="1"/>
  <c r="EN49" i="9" s="1"/>
  <c r="EO49" i="9" s="1"/>
  <c r="EP49" i="9" s="1"/>
  <c r="EQ49" i="9" s="1"/>
  <c r="ER49" i="9" s="1"/>
  <c r="ES49" i="9" s="1"/>
  <c r="ET49" i="9" s="1"/>
  <c r="EU49" i="9" s="1"/>
  <c r="EV49" i="9" s="1"/>
  <c r="EW49" i="9" s="1"/>
  <c r="EX49" i="9" s="1"/>
  <c r="EY49" i="9" s="1"/>
  <c r="EZ49" i="9" s="1"/>
  <c r="FA49" i="9" s="1"/>
  <c r="FB49" i="9" s="1"/>
  <c r="FC49" i="9" s="1"/>
  <c r="FD49" i="9" s="1"/>
  <c r="FE49" i="9" s="1"/>
  <c r="FF49" i="9" s="1"/>
  <c r="FG49" i="9" s="1"/>
  <c r="FH49" i="9" s="1"/>
  <c r="FI49" i="9" s="1"/>
  <c r="FJ49" i="9" s="1"/>
  <c r="FK49" i="9" s="1"/>
  <c r="FL49" i="9" s="1"/>
  <c r="FM49" i="9" s="1"/>
  <c r="FN49" i="9" s="1"/>
  <c r="FO49" i="9" s="1"/>
  <c r="FP49" i="9" s="1"/>
  <c r="FQ49" i="9" s="1"/>
  <c r="FR49" i="9" s="1"/>
  <c r="FS49" i="9" s="1"/>
  <c r="FT49" i="9" s="1"/>
  <c r="FU49" i="9" s="1"/>
  <c r="FV49" i="9" s="1"/>
  <c r="FW49" i="9" s="1"/>
  <c r="FX49" i="9" s="1"/>
  <c r="FY49" i="9" s="1"/>
  <c r="FZ49" i="9" s="1"/>
  <c r="GA49" i="9" s="1"/>
  <c r="GB49" i="9" s="1"/>
  <c r="GC49" i="9" s="1"/>
  <c r="GD49" i="9" s="1"/>
  <c r="GE49" i="9" s="1"/>
  <c r="GF49" i="9" s="1"/>
  <c r="GG49" i="9" s="1"/>
  <c r="GH49" i="9" s="1"/>
  <c r="GI49" i="9" s="1"/>
  <c r="GJ49" i="9" s="1"/>
  <c r="GK49" i="9" s="1"/>
  <c r="GL49" i="9" s="1"/>
  <c r="GM49" i="9" s="1"/>
  <c r="GN49" i="9" s="1"/>
  <c r="GO49" i="9" s="1"/>
  <c r="GP49" i="9" s="1"/>
  <c r="V50" i="9"/>
  <c r="V51" i="9"/>
  <c r="V52" i="9"/>
  <c r="W52" i="9" s="1"/>
  <c r="V53" i="9"/>
  <c r="W53" i="9" s="1"/>
  <c r="X53" i="9" s="1"/>
  <c r="Y53" i="9" s="1"/>
  <c r="Z53" i="9" s="1"/>
  <c r="AA53" i="9" s="1"/>
  <c r="AB53" i="9" s="1"/>
  <c r="AC53" i="9" s="1"/>
  <c r="AD53" i="9" s="1"/>
  <c r="AE53" i="9" s="1"/>
  <c r="AF53" i="9" s="1"/>
  <c r="AG53" i="9" s="1"/>
  <c r="AH53" i="9" s="1"/>
  <c r="AI53" i="9" s="1"/>
  <c r="AJ53" i="9" s="1"/>
  <c r="AK53" i="9" s="1"/>
  <c r="AL53" i="9" s="1"/>
  <c r="AM53" i="9" s="1"/>
  <c r="AN53" i="9" s="1"/>
  <c r="AO53" i="9" s="1"/>
  <c r="AP53" i="9" s="1"/>
  <c r="AQ53" i="9" s="1"/>
  <c r="AR53" i="9" s="1"/>
  <c r="AS53" i="9" s="1"/>
  <c r="AT53" i="9" s="1"/>
  <c r="AU53" i="9" s="1"/>
  <c r="AV53" i="9" s="1"/>
  <c r="AW53" i="9" s="1"/>
  <c r="AX53" i="9" s="1"/>
  <c r="AY53" i="9" s="1"/>
  <c r="AZ53" i="9" s="1"/>
  <c r="BA53" i="9" s="1"/>
  <c r="BB53" i="9" s="1"/>
  <c r="BC53" i="9" s="1"/>
  <c r="BD53" i="9" s="1"/>
  <c r="BE53" i="9" s="1"/>
  <c r="BF53" i="9" s="1"/>
  <c r="BG53" i="9" s="1"/>
  <c r="BH53" i="9" s="1"/>
  <c r="BI53" i="9" s="1"/>
  <c r="BJ53" i="9" s="1"/>
  <c r="BK53" i="9" s="1"/>
  <c r="BL53" i="9" s="1"/>
  <c r="BM53" i="9" s="1"/>
  <c r="BN53" i="9" s="1"/>
  <c r="BO53" i="9" s="1"/>
  <c r="BP53" i="9" s="1"/>
  <c r="BQ53" i="9" s="1"/>
  <c r="BR53" i="9" s="1"/>
  <c r="BS53" i="9" s="1"/>
  <c r="BT53" i="9" s="1"/>
  <c r="BU53" i="9" s="1"/>
  <c r="BV53" i="9" s="1"/>
  <c r="BW53" i="9" s="1"/>
  <c r="BX53" i="9" s="1"/>
  <c r="BY53" i="9" s="1"/>
  <c r="BZ53" i="9" s="1"/>
  <c r="CA53" i="9" s="1"/>
  <c r="CB53" i="9" s="1"/>
  <c r="CC53" i="9" s="1"/>
  <c r="CD53" i="9" s="1"/>
  <c r="CE53" i="9" s="1"/>
  <c r="CF53" i="9" s="1"/>
  <c r="CG53" i="9" s="1"/>
  <c r="CH53" i="9" s="1"/>
  <c r="CI53" i="9" s="1"/>
  <c r="CJ53" i="9" s="1"/>
  <c r="CK53" i="9" s="1"/>
  <c r="CL53" i="9" s="1"/>
  <c r="CM53" i="9" s="1"/>
  <c r="CN53" i="9" s="1"/>
  <c r="CO53" i="9" s="1"/>
  <c r="CP53" i="9" s="1"/>
  <c r="CQ53" i="9" s="1"/>
  <c r="CR53" i="9" s="1"/>
  <c r="CS53" i="9" s="1"/>
  <c r="CT53" i="9" s="1"/>
  <c r="CU53" i="9" s="1"/>
  <c r="CV53" i="9" s="1"/>
  <c r="CW53" i="9" s="1"/>
  <c r="CX53" i="9" s="1"/>
  <c r="CY53" i="9" s="1"/>
  <c r="CZ53" i="9" s="1"/>
  <c r="DA53" i="9" s="1"/>
  <c r="DB53" i="9" s="1"/>
  <c r="DC53" i="9" s="1"/>
  <c r="DD53" i="9" s="1"/>
  <c r="DE53" i="9" s="1"/>
  <c r="DF53" i="9" s="1"/>
  <c r="DG53" i="9" s="1"/>
  <c r="DH53" i="9" s="1"/>
  <c r="DI53" i="9" s="1"/>
  <c r="DJ53" i="9" s="1"/>
  <c r="DK53" i="9" s="1"/>
  <c r="DL53" i="9" s="1"/>
  <c r="DM53" i="9" s="1"/>
  <c r="DN53" i="9" s="1"/>
  <c r="DO53" i="9" s="1"/>
  <c r="DP53" i="9" s="1"/>
  <c r="DQ53" i="9" s="1"/>
  <c r="DR53" i="9" s="1"/>
  <c r="DS53" i="9" s="1"/>
  <c r="DT53" i="9" s="1"/>
  <c r="DU53" i="9" s="1"/>
  <c r="DV53" i="9" s="1"/>
  <c r="DW53" i="9" s="1"/>
  <c r="DX53" i="9" s="1"/>
  <c r="DY53" i="9" s="1"/>
  <c r="DZ53" i="9" s="1"/>
  <c r="EA53" i="9" s="1"/>
  <c r="EB53" i="9" s="1"/>
  <c r="EC53" i="9" s="1"/>
  <c r="ED53" i="9" s="1"/>
  <c r="EE53" i="9" s="1"/>
  <c r="EF53" i="9" s="1"/>
  <c r="EG53" i="9" s="1"/>
  <c r="EH53" i="9" s="1"/>
  <c r="EI53" i="9" s="1"/>
  <c r="EJ53" i="9" s="1"/>
  <c r="EK53" i="9" s="1"/>
  <c r="EL53" i="9" s="1"/>
  <c r="EM53" i="9" s="1"/>
  <c r="EN53" i="9" s="1"/>
  <c r="EO53" i="9" s="1"/>
  <c r="EP53" i="9" s="1"/>
  <c r="EQ53" i="9" s="1"/>
  <c r="ER53" i="9" s="1"/>
  <c r="ES53" i="9" s="1"/>
  <c r="ET53" i="9" s="1"/>
  <c r="EU53" i="9" s="1"/>
  <c r="EV53" i="9" s="1"/>
  <c r="EW53" i="9" s="1"/>
  <c r="EX53" i="9" s="1"/>
  <c r="EY53" i="9" s="1"/>
  <c r="EZ53" i="9" s="1"/>
  <c r="FA53" i="9" s="1"/>
  <c r="FB53" i="9" s="1"/>
  <c r="FC53" i="9" s="1"/>
  <c r="FD53" i="9" s="1"/>
  <c r="FE53" i="9" s="1"/>
  <c r="FF53" i="9" s="1"/>
  <c r="FG53" i="9" s="1"/>
  <c r="FH53" i="9" s="1"/>
  <c r="FI53" i="9" s="1"/>
  <c r="FJ53" i="9" s="1"/>
  <c r="FK53" i="9" s="1"/>
  <c r="FL53" i="9" s="1"/>
  <c r="FM53" i="9" s="1"/>
  <c r="FN53" i="9" s="1"/>
  <c r="FO53" i="9" s="1"/>
  <c r="FP53" i="9" s="1"/>
  <c r="FQ53" i="9" s="1"/>
  <c r="FR53" i="9" s="1"/>
  <c r="FS53" i="9" s="1"/>
  <c r="FT53" i="9" s="1"/>
  <c r="FU53" i="9" s="1"/>
  <c r="FV53" i="9" s="1"/>
  <c r="FW53" i="9" s="1"/>
  <c r="FX53" i="9" s="1"/>
  <c r="FY53" i="9" s="1"/>
  <c r="FZ53" i="9" s="1"/>
  <c r="GA53" i="9" s="1"/>
  <c r="GB53" i="9" s="1"/>
  <c r="GC53" i="9" s="1"/>
  <c r="GD53" i="9" s="1"/>
  <c r="GE53" i="9" s="1"/>
  <c r="GF53" i="9" s="1"/>
  <c r="GG53" i="9" s="1"/>
  <c r="GH53" i="9" s="1"/>
  <c r="GI53" i="9" s="1"/>
  <c r="GJ53" i="9" s="1"/>
  <c r="GK53" i="9" s="1"/>
  <c r="GL53" i="9" s="1"/>
  <c r="GM53" i="9" s="1"/>
  <c r="GN53" i="9" s="1"/>
  <c r="GO53" i="9" s="1"/>
  <c r="GP53" i="9" s="1"/>
  <c r="V54" i="9"/>
  <c r="W54" i="9" s="1"/>
  <c r="X54" i="9" s="1"/>
  <c r="Y54" i="9" s="1"/>
  <c r="Z54" i="9" s="1"/>
  <c r="AA54" i="9" s="1"/>
  <c r="AB54" i="9" s="1"/>
  <c r="AC54" i="9" s="1"/>
  <c r="AD54" i="9" s="1"/>
  <c r="AE54" i="9" s="1"/>
  <c r="AF54" i="9" s="1"/>
  <c r="AG54" i="9" s="1"/>
  <c r="AH54" i="9" s="1"/>
  <c r="AI54" i="9" s="1"/>
  <c r="AJ54" i="9" s="1"/>
  <c r="AK54" i="9" s="1"/>
  <c r="AL54" i="9" s="1"/>
  <c r="AM54" i="9" s="1"/>
  <c r="AN54" i="9" s="1"/>
  <c r="AO54" i="9" s="1"/>
  <c r="AP54" i="9" s="1"/>
  <c r="AQ54" i="9" s="1"/>
  <c r="AR54" i="9" s="1"/>
  <c r="AS54" i="9" s="1"/>
  <c r="AT54" i="9" s="1"/>
  <c r="AU54" i="9" s="1"/>
  <c r="AV54" i="9" s="1"/>
  <c r="AW54" i="9" s="1"/>
  <c r="AX54" i="9" s="1"/>
  <c r="AY54" i="9" s="1"/>
  <c r="AZ54" i="9" s="1"/>
  <c r="BA54" i="9" s="1"/>
  <c r="BB54" i="9" s="1"/>
  <c r="BC54" i="9" s="1"/>
  <c r="BD54" i="9" s="1"/>
  <c r="BE54" i="9" s="1"/>
  <c r="BF54" i="9" s="1"/>
  <c r="BG54" i="9" s="1"/>
  <c r="BH54" i="9" s="1"/>
  <c r="BI54" i="9" s="1"/>
  <c r="BJ54" i="9" s="1"/>
  <c r="BK54" i="9" s="1"/>
  <c r="BL54" i="9" s="1"/>
  <c r="BM54" i="9" s="1"/>
  <c r="BN54" i="9" s="1"/>
  <c r="BO54" i="9" s="1"/>
  <c r="BP54" i="9" s="1"/>
  <c r="BQ54" i="9" s="1"/>
  <c r="BR54" i="9" s="1"/>
  <c r="BS54" i="9" s="1"/>
  <c r="BT54" i="9" s="1"/>
  <c r="BU54" i="9" s="1"/>
  <c r="BV54" i="9" s="1"/>
  <c r="BW54" i="9" s="1"/>
  <c r="BX54" i="9" s="1"/>
  <c r="BY54" i="9" s="1"/>
  <c r="BZ54" i="9" s="1"/>
  <c r="CA54" i="9" s="1"/>
  <c r="CB54" i="9" s="1"/>
  <c r="CC54" i="9" s="1"/>
  <c r="CD54" i="9" s="1"/>
  <c r="CE54" i="9" s="1"/>
  <c r="CF54" i="9" s="1"/>
  <c r="CG54" i="9" s="1"/>
  <c r="CH54" i="9" s="1"/>
  <c r="CI54" i="9" s="1"/>
  <c r="CJ54" i="9" s="1"/>
  <c r="CK54" i="9" s="1"/>
  <c r="CL54" i="9" s="1"/>
  <c r="CM54" i="9" s="1"/>
  <c r="CN54" i="9" s="1"/>
  <c r="CO54" i="9" s="1"/>
  <c r="CP54" i="9" s="1"/>
  <c r="CQ54" i="9" s="1"/>
  <c r="CR54" i="9" s="1"/>
  <c r="CS54" i="9" s="1"/>
  <c r="CT54" i="9" s="1"/>
  <c r="CU54" i="9" s="1"/>
  <c r="CV54" i="9" s="1"/>
  <c r="CW54" i="9" s="1"/>
  <c r="CX54" i="9" s="1"/>
  <c r="CY54" i="9" s="1"/>
  <c r="CZ54" i="9" s="1"/>
  <c r="DA54" i="9" s="1"/>
  <c r="DB54" i="9" s="1"/>
  <c r="DC54" i="9" s="1"/>
  <c r="DD54" i="9" s="1"/>
  <c r="DE54" i="9" s="1"/>
  <c r="DF54" i="9" s="1"/>
  <c r="DG54" i="9" s="1"/>
  <c r="DH54" i="9" s="1"/>
  <c r="DI54" i="9" s="1"/>
  <c r="DJ54" i="9" s="1"/>
  <c r="DK54" i="9" s="1"/>
  <c r="DL54" i="9" s="1"/>
  <c r="DM54" i="9" s="1"/>
  <c r="DN54" i="9" s="1"/>
  <c r="DO54" i="9" s="1"/>
  <c r="DP54" i="9" s="1"/>
  <c r="DQ54" i="9" s="1"/>
  <c r="DR54" i="9" s="1"/>
  <c r="DS54" i="9" s="1"/>
  <c r="DT54" i="9" s="1"/>
  <c r="DU54" i="9" s="1"/>
  <c r="DV54" i="9" s="1"/>
  <c r="DW54" i="9" s="1"/>
  <c r="DX54" i="9" s="1"/>
  <c r="DY54" i="9" s="1"/>
  <c r="DZ54" i="9" s="1"/>
  <c r="EA54" i="9" s="1"/>
  <c r="EB54" i="9" s="1"/>
  <c r="EC54" i="9" s="1"/>
  <c r="ED54" i="9" s="1"/>
  <c r="EE54" i="9" s="1"/>
  <c r="EF54" i="9" s="1"/>
  <c r="EG54" i="9" s="1"/>
  <c r="EH54" i="9" s="1"/>
  <c r="EI54" i="9" s="1"/>
  <c r="EJ54" i="9" s="1"/>
  <c r="EK54" i="9" s="1"/>
  <c r="EL54" i="9" s="1"/>
  <c r="EM54" i="9" s="1"/>
  <c r="EN54" i="9" s="1"/>
  <c r="EO54" i="9" s="1"/>
  <c r="EP54" i="9" s="1"/>
  <c r="EQ54" i="9" s="1"/>
  <c r="ER54" i="9" s="1"/>
  <c r="ES54" i="9" s="1"/>
  <c r="ET54" i="9" s="1"/>
  <c r="EU54" i="9" s="1"/>
  <c r="EV54" i="9" s="1"/>
  <c r="EW54" i="9" s="1"/>
  <c r="EX54" i="9" s="1"/>
  <c r="EY54" i="9" s="1"/>
  <c r="EZ54" i="9" s="1"/>
  <c r="FA54" i="9" s="1"/>
  <c r="FB54" i="9" s="1"/>
  <c r="FC54" i="9" s="1"/>
  <c r="FD54" i="9" s="1"/>
  <c r="FE54" i="9" s="1"/>
  <c r="FF54" i="9" s="1"/>
  <c r="FG54" i="9" s="1"/>
  <c r="FH54" i="9" s="1"/>
  <c r="FI54" i="9" s="1"/>
  <c r="FJ54" i="9" s="1"/>
  <c r="FK54" i="9" s="1"/>
  <c r="FL54" i="9" s="1"/>
  <c r="FM54" i="9" s="1"/>
  <c r="FN54" i="9" s="1"/>
  <c r="FO54" i="9" s="1"/>
  <c r="FP54" i="9" s="1"/>
  <c r="FQ54" i="9" s="1"/>
  <c r="FR54" i="9" s="1"/>
  <c r="FS54" i="9" s="1"/>
  <c r="FT54" i="9" s="1"/>
  <c r="FU54" i="9" s="1"/>
  <c r="FV54" i="9" s="1"/>
  <c r="FW54" i="9" s="1"/>
  <c r="FX54" i="9" s="1"/>
  <c r="FY54" i="9" s="1"/>
  <c r="FZ54" i="9" s="1"/>
  <c r="GA54" i="9" s="1"/>
  <c r="GB54" i="9" s="1"/>
  <c r="GC54" i="9" s="1"/>
  <c r="GD54" i="9" s="1"/>
  <c r="GE54" i="9" s="1"/>
  <c r="GF54" i="9" s="1"/>
  <c r="GG54" i="9" s="1"/>
  <c r="GH54" i="9" s="1"/>
  <c r="GI54" i="9" s="1"/>
  <c r="GJ54" i="9" s="1"/>
  <c r="GK54" i="9" s="1"/>
  <c r="GL54" i="9" s="1"/>
  <c r="GM54" i="9" s="1"/>
  <c r="GN54" i="9" s="1"/>
  <c r="GO54" i="9" s="1"/>
  <c r="GP54" i="9" s="1"/>
  <c r="V56" i="9"/>
  <c r="W56" i="9" s="1"/>
  <c r="X56" i="9" s="1"/>
  <c r="Y56" i="9" s="1"/>
  <c r="Z56" i="9" s="1"/>
  <c r="AA56" i="9" s="1"/>
  <c r="V57" i="9"/>
  <c r="W57" i="9" s="1"/>
  <c r="X57" i="9" s="1"/>
  <c r="Y57" i="9" s="1"/>
  <c r="Z57" i="9" s="1"/>
  <c r="AA57" i="9" s="1"/>
  <c r="AB57" i="9" s="1"/>
  <c r="AC57" i="9" s="1"/>
  <c r="AD57" i="9" s="1"/>
  <c r="AE57" i="9" s="1"/>
  <c r="AF57" i="9" s="1"/>
  <c r="AG57" i="9" s="1"/>
  <c r="AH57" i="9" s="1"/>
  <c r="AI57" i="9" s="1"/>
  <c r="AJ57" i="9" s="1"/>
  <c r="AK57" i="9" s="1"/>
  <c r="AL57" i="9" s="1"/>
  <c r="AM57" i="9" s="1"/>
  <c r="AN57" i="9" s="1"/>
  <c r="AO57" i="9" s="1"/>
  <c r="AP57" i="9" s="1"/>
  <c r="AQ57" i="9" s="1"/>
  <c r="AR57" i="9" s="1"/>
  <c r="AS57" i="9" s="1"/>
  <c r="AT57" i="9" s="1"/>
  <c r="AU57" i="9" s="1"/>
  <c r="AV57" i="9" s="1"/>
  <c r="AW57" i="9" s="1"/>
  <c r="AX57" i="9" s="1"/>
  <c r="AY57" i="9" s="1"/>
  <c r="AZ57" i="9" s="1"/>
  <c r="BA57" i="9" s="1"/>
  <c r="BB57" i="9" s="1"/>
  <c r="BC57" i="9" s="1"/>
  <c r="BD57" i="9" s="1"/>
  <c r="BE57" i="9" s="1"/>
  <c r="BF57" i="9" s="1"/>
  <c r="BG57" i="9" s="1"/>
  <c r="BH57" i="9" s="1"/>
  <c r="BI57" i="9" s="1"/>
  <c r="BJ57" i="9" s="1"/>
  <c r="BK57" i="9" s="1"/>
  <c r="BL57" i="9" s="1"/>
  <c r="BM57" i="9" s="1"/>
  <c r="BN57" i="9" s="1"/>
  <c r="BO57" i="9" s="1"/>
  <c r="BP57" i="9" s="1"/>
  <c r="BQ57" i="9" s="1"/>
  <c r="BR57" i="9" s="1"/>
  <c r="BS57" i="9" s="1"/>
  <c r="BT57" i="9" s="1"/>
  <c r="BU57" i="9" s="1"/>
  <c r="BV57" i="9" s="1"/>
  <c r="BW57" i="9" s="1"/>
  <c r="BX57" i="9" s="1"/>
  <c r="BY57" i="9" s="1"/>
  <c r="BZ57" i="9" s="1"/>
  <c r="CA57" i="9" s="1"/>
  <c r="CB57" i="9" s="1"/>
  <c r="CC57" i="9" s="1"/>
  <c r="CD57" i="9" s="1"/>
  <c r="CE57" i="9" s="1"/>
  <c r="CF57" i="9" s="1"/>
  <c r="CG57" i="9" s="1"/>
  <c r="CH57" i="9" s="1"/>
  <c r="CI57" i="9" s="1"/>
  <c r="CJ57" i="9" s="1"/>
  <c r="CK57" i="9" s="1"/>
  <c r="CL57" i="9" s="1"/>
  <c r="CM57" i="9" s="1"/>
  <c r="CN57" i="9" s="1"/>
  <c r="CO57" i="9" s="1"/>
  <c r="CP57" i="9" s="1"/>
  <c r="CQ57" i="9" s="1"/>
  <c r="CR57" i="9" s="1"/>
  <c r="CS57" i="9" s="1"/>
  <c r="CT57" i="9" s="1"/>
  <c r="CU57" i="9" s="1"/>
  <c r="CV57" i="9" s="1"/>
  <c r="CW57" i="9" s="1"/>
  <c r="CX57" i="9" s="1"/>
  <c r="CY57" i="9" s="1"/>
  <c r="CZ57" i="9" s="1"/>
  <c r="DA57" i="9" s="1"/>
  <c r="DB57" i="9" s="1"/>
  <c r="DC57" i="9" s="1"/>
  <c r="DD57" i="9" s="1"/>
  <c r="DE57" i="9" s="1"/>
  <c r="DF57" i="9" s="1"/>
  <c r="DG57" i="9" s="1"/>
  <c r="DH57" i="9" s="1"/>
  <c r="DI57" i="9" s="1"/>
  <c r="DJ57" i="9" s="1"/>
  <c r="DK57" i="9" s="1"/>
  <c r="DL57" i="9" s="1"/>
  <c r="DM57" i="9" s="1"/>
  <c r="DN57" i="9" s="1"/>
  <c r="DO57" i="9" s="1"/>
  <c r="DP57" i="9" s="1"/>
  <c r="DQ57" i="9" s="1"/>
  <c r="DR57" i="9" s="1"/>
  <c r="DS57" i="9" s="1"/>
  <c r="DT57" i="9" s="1"/>
  <c r="DU57" i="9" s="1"/>
  <c r="DV57" i="9" s="1"/>
  <c r="DW57" i="9" s="1"/>
  <c r="DX57" i="9" s="1"/>
  <c r="DY57" i="9" s="1"/>
  <c r="DZ57" i="9" s="1"/>
  <c r="EA57" i="9" s="1"/>
  <c r="EB57" i="9" s="1"/>
  <c r="EC57" i="9" s="1"/>
  <c r="ED57" i="9" s="1"/>
  <c r="EE57" i="9" s="1"/>
  <c r="EF57" i="9" s="1"/>
  <c r="EG57" i="9" s="1"/>
  <c r="EH57" i="9" s="1"/>
  <c r="EI57" i="9" s="1"/>
  <c r="EJ57" i="9" s="1"/>
  <c r="EK57" i="9" s="1"/>
  <c r="EL57" i="9" s="1"/>
  <c r="EM57" i="9" s="1"/>
  <c r="EN57" i="9" s="1"/>
  <c r="EO57" i="9" s="1"/>
  <c r="EP57" i="9" s="1"/>
  <c r="EQ57" i="9" s="1"/>
  <c r="ER57" i="9" s="1"/>
  <c r="ES57" i="9" s="1"/>
  <c r="ET57" i="9" s="1"/>
  <c r="EU57" i="9" s="1"/>
  <c r="EV57" i="9" s="1"/>
  <c r="EW57" i="9" s="1"/>
  <c r="EX57" i="9" s="1"/>
  <c r="EY57" i="9" s="1"/>
  <c r="EZ57" i="9" s="1"/>
  <c r="FA57" i="9" s="1"/>
  <c r="FB57" i="9" s="1"/>
  <c r="FC57" i="9" s="1"/>
  <c r="FD57" i="9" s="1"/>
  <c r="FE57" i="9" s="1"/>
  <c r="FF57" i="9" s="1"/>
  <c r="FG57" i="9" s="1"/>
  <c r="FH57" i="9" s="1"/>
  <c r="FI57" i="9" s="1"/>
  <c r="FJ57" i="9" s="1"/>
  <c r="FK57" i="9" s="1"/>
  <c r="FL57" i="9" s="1"/>
  <c r="FM57" i="9" s="1"/>
  <c r="FN57" i="9" s="1"/>
  <c r="FO57" i="9" s="1"/>
  <c r="FP57" i="9" s="1"/>
  <c r="FQ57" i="9" s="1"/>
  <c r="FR57" i="9" s="1"/>
  <c r="FS57" i="9" s="1"/>
  <c r="FT57" i="9" s="1"/>
  <c r="FU57" i="9" s="1"/>
  <c r="FV57" i="9" s="1"/>
  <c r="FW57" i="9" s="1"/>
  <c r="FX57" i="9" s="1"/>
  <c r="FY57" i="9" s="1"/>
  <c r="FZ57" i="9" s="1"/>
  <c r="GA57" i="9" s="1"/>
  <c r="GB57" i="9" s="1"/>
  <c r="GC57" i="9" s="1"/>
  <c r="GD57" i="9" s="1"/>
  <c r="GE57" i="9" s="1"/>
  <c r="GF57" i="9" s="1"/>
  <c r="GG57" i="9" s="1"/>
  <c r="GH57" i="9" s="1"/>
  <c r="GI57" i="9" s="1"/>
  <c r="GJ57" i="9" s="1"/>
  <c r="GK57" i="9" s="1"/>
  <c r="GL57" i="9" s="1"/>
  <c r="GM57" i="9" s="1"/>
  <c r="GN57" i="9" s="1"/>
  <c r="GO57" i="9" s="1"/>
  <c r="GP57" i="9" s="1"/>
  <c r="V58" i="9"/>
  <c r="W58" i="9" s="1"/>
  <c r="X58" i="9" s="1"/>
  <c r="Y58" i="9" s="1"/>
  <c r="Z58" i="9" s="1"/>
  <c r="V59" i="9"/>
  <c r="W59" i="9" s="1"/>
  <c r="X59" i="9" s="1"/>
  <c r="Y59" i="9" s="1"/>
  <c r="Z59" i="9" s="1"/>
  <c r="AA59" i="9" s="1"/>
  <c r="AB59" i="9" s="1"/>
  <c r="AC59" i="9" s="1"/>
  <c r="AD59" i="9" s="1"/>
  <c r="AE59" i="9" s="1"/>
  <c r="AF59" i="9" s="1"/>
  <c r="AG59" i="9" s="1"/>
  <c r="AH59" i="9" s="1"/>
  <c r="AI59" i="9" s="1"/>
  <c r="AJ59" i="9" s="1"/>
  <c r="AK59" i="9" s="1"/>
  <c r="AL59" i="9" s="1"/>
  <c r="AM59" i="9" s="1"/>
  <c r="AN59" i="9" s="1"/>
  <c r="AO59" i="9" s="1"/>
  <c r="AP59" i="9" s="1"/>
  <c r="AQ59" i="9" s="1"/>
  <c r="AR59" i="9" s="1"/>
  <c r="AS59" i="9" s="1"/>
  <c r="AT59" i="9" s="1"/>
  <c r="AU59" i="9" s="1"/>
  <c r="AV59" i="9" s="1"/>
  <c r="AW59" i="9" s="1"/>
  <c r="AX59" i="9" s="1"/>
  <c r="AY59" i="9" s="1"/>
  <c r="AZ59" i="9" s="1"/>
  <c r="BA59" i="9" s="1"/>
  <c r="BB59" i="9" s="1"/>
  <c r="BC59" i="9" s="1"/>
  <c r="BD59" i="9" s="1"/>
  <c r="BE59" i="9" s="1"/>
  <c r="BF59" i="9" s="1"/>
  <c r="BG59" i="9" s="1"/>
  <c r="BH59" i="9" s="1"/>
  <c r="BI59" i="9" s="1"/>
  <c r="BJ59" i="9" s="1"/>
  <c r="BK59" i="9" s="1"/>
  <c r="BL59" i="9" s="1"/>
  <c r="BM59" i="9" s="1"/>
  <c r="BN59" i="9" s="1"/>
  <c r="BO59" i="9" s="1"/>
  <c r="BP59" i="9" s="1"/>
  <c r="BQ59" i="9" s="1"/>
  <c r="BR59" i="9" s="1"/>
  <c r="BS59" i="9" s="1"/>
  <c r="BT59" i="9" s="1"/>
  <c r="BU59" i="9" s="1"/>
  <c r="BV59" i="9" s="1"/>
  <c r="BW59" i="9" s="1"/>
  <c r="BX59" i="9" s="1"/>
  <c r="BY59" i="9" s="1"/>
  <c r="BZ59" i="9" s="1"/>
  <c r="CA59" i="9" s="1"/>
  <c r="CB59" i="9" s="1"/>
  <c r="CC59" i="9" s="1"/>
  <c r="CD59" i="9" s="1"/>
  <c r="CE59" i="9" s="1"/>
  <c r="CF59" i="9" s="1"/>
  <c r="CG59" i="9" s="1"/>
  <c r="CH59" i="9" s="1"/>
  <c r="CI59" i="9" s="1"/>
  <c r="CJ59" i="9" s="1"/>
  <c r="CK59" i="9" s="1"/>
  <c r="CL59" i="9" s="1"/>
  <c r="CM59" i="9" s="1"/>
  <c r="CN59" i="9" s="1"/>
  <c r="CO59" i="9" s="1"/>
  <c r="CP59" i="9" s="1"/>
  <c r="CQ59" i="9" s="1"/>
  <c r="CR59" i="9" s="1"/>
  <c r="CS59" i="9" s="1"/>
  <c r="CT59" i="9" s="1"/>
  <c r="CU59" i="9" s="1"/>
  <c r="CV59" i="9" s="1"/>
  <c r="CW59" i="9" s="1"/>
  <c r="CX59" i="9" s="1"/>
  <c r="CY59" i="9" s="1"/>
  <c r="CZ59" i="9" s="1"/>
  <c r="DA59" i="9" s="1"/>
  <c r="DB59" i="9" s="1"/>
  <c r="DC59" i="9" s="1"/>
  <c r="DD59" i="9" s="1"/>
  <c r="DE59" i="9" s="1"/>
  <c r="DF59" i="9" s="1"/>
  <c r="DG59" i="9" s="1"/>
  <c r="DH59" i="9" s="1"/>
  <c r="DI59" i="9" s="1"/>
  <c r="DJ59" i="9" s="1"/>
  <c r="DK59" i="9" s="1"/>
  <c r="DL59" i="9" s="1"/>
  <c r="DM59" i="9" s="1"/>
  <c r="DN59" i="9" s="1"/>
  <c r="DO59" i="9" s="1"/>
  <c r="DP59" i="9" s="1"/>
  <c r="DQ59" i="9" s="1"/>
  <c r="DR59" i="9" s="1"/>
  <c r="DS59" i="9" s="1"/>
  <c r="DT59" i="9" s="1"/>
  <c r="DU59" i="9" s="1"/>
  <c r="DV59" i="9" s="1"/>
  <c r="DW59" i="9" s="1"/>
  <c r="DX59" i="9" s="1"/>
  <c r="DY59" i="9" s="1"/>
  <c r="DZ59" i="9" s="1"/>
  <c r="EA59" i="9" s="1"/>
  <c r="EB59" i="9" s="1"/>
  <c r="EC59" i="9" s="1"/>
  <c r="ED59" i="9" s="1"/>
  <c r="EE59" i="9" s="1"/>
  <c r="EF59" i="9" s="1"/>
  <c r="EG59" i="9" s="1"/>
  <c r="EH59" i="9" s="1"/>
  <c r="EI59" i="9" s="1"/>
  <c r="EJ59" i="9" s="1"/>
  <c r="EK59" i="9" s="1"/>
  <c r="EL59" i="9" s="1"/>
  <c r="EM59" i="9" s="1"/>
  <c r="EN59" i="9" s="1"/>
  <c r="EO59" i="9" s="1"/>
  <c r="EP59" i="9" s="1"/>
  <c r="EQ59" i="9" s="1"/>
  <c r="ER59" i="9" s="1"/>
  <c r="ES59" i="9" s="1"/>
  <c r="ET59" i="9" s="1"/>
  <c r="EU59" i="9" s="1"/>
  <c r="EV59" i="9" s="1"/>
  <c r="EW59" i="9" s="1"/>
  <c r="EX59" i="9" s="1"/>
  <c r="EY59" i="9" s="1"/>
  <c r="EZ59" i="9" s="1"/>
  <c r="FA59" i="9" s="1"/>
  <c r="FB59" i="9" s="1"/>
  <c r="FC59" i="9" s="1"/>
  <c r="FD59" i="9" s="1"/>
  <c r="FE59" i="9" s="1"/>
  <c r="FF59" i="9" s="1"/>
  <c r="FG59" i="9" s="1"/>
  <c r="FH59" i="9" s="1"/>
  <c r="FI59" i="9" s="1"/>
  <c r="FJ59" i="9" s="1"/>
  <c r="FK59" i="9" s="1"/>
  <c r="FL59" i="9" s="1"/>
  <c r="FM59" i="9" s="1"/>
  <c r="FN59" i="9" s="1"/>
  <c r="FO59" i="9" s="1"/>
  <c r="FP59" i="9" s="1"/>
  <c r="FQ59" i="9" s="1"/>
  <c r="FR59" i="9" s="1"/>
  <c r="FS59" i="9" s="1"/>
  <c r="FT59" i="9" s="1"/>
  <c r="FU59" i="9" s="1"/>
  <c r="FV59" i="9" s="1"/>
  <c r="FW59" i="9" s="1"/>
  <c r="FX59" i="9" s="1"/>
  <c r="FY59" i="9" s="1"/>
  <c r="FZ59" i="9" s="1"/>
  <c r="GA59" i="9" s="1"/>
  <c r="GB59" i="9" s="1"/>
  <c r="GC59" i="9" s="1"/>
  <c r="GD59" i="9" s="1"/>
  <c r="GE59" i="9" s="1"/>
  <c r="GF59" i="9" s="1"/>
  <c r="GG59" i="9" s="1"/>
  <c r="GH59" i="9" s="1"/>
  <c r="GI59" i="9" s="1"/>
  <c r="GJ59" i="9" s="1"/>
  <c r="GK59" i="9" s="1"/>
  <c r="GL59" i="9" s="1"/>
  <c r="GM59" i="9" s="1"/>
  <c r="GN59" i="9" s="1"/>
  <c r="GO59" i="9" s="1"/>
  <c r="GP59" i="9" s="1"/>
  <c r="V60" i="9"/>
  <c r="W60" i="9" s="1"/>
  <c r="X60" i="9" s="1"/>
  <c r="Y60" i="9" s="1"/>
  <c r="Z60" i="9" s="1"/>
  <c r="AA60" i="9" s="1"/>
  <c r="AB60" i="9" s="1"/>
  <c r="AC60" i="9" s="1"/>
  <c r="AD60" i="9" s="1"/>
  <c r="AE60" i="9" s="1"/>
  <c r="AF60" i="9" s="1"/>
  <c r="AG60" i="9" s="1"/>
  <c r="AH60" i="9" s="1"/>
  <c r="AI60" i="9" s="1"/>
  <c r="AJ60" i="9" s="1"/>
  <c r="AK60" i="9" s="1"/>
  <c r="AL60" i="9" s="1"/>
  <c r="AM60" i="9" s="1"/>
  <c r="AN60" i="9" s="1"/>
  <c r="AO60" i="9" s="1"/>
  <c r="AP60" i="9" s="1"/>
  <c r="AQ60" i="9" s="1"/>
  <c r="AR60" i="9" s="1"/>
  <c r="AS60" i="9" s="1"/>
  <c r="AT60" i="9" s="1"/>
  <c r="AU60" i="9" s="1"/>
  <c r="AV60" i="9" s="1"/>
  <c r="AW60" i="9" s="1"/>
  <c r="AX60" i="9" s="1"/>
  <c r="AY60" i="9" s="1"/>
  <c r="AZ60" i="9" s="1"/>
  <c r="BA60" i="9" s="1"/>
  <c r="BB60" i="9" s="1"/>
  <c r="BC60" i="9" s="1"/>
  <c r="BD60" i="9" s="1"/>
  <c r="BE60" i="9" s="1"/>
  <c r="BF60" i="9" s="1"/>
  <c r="BG60" i="9" s="1"/>
  <c r="BH60" i="9" s="1"/>
  <c r="BI60" i="9" s="1"/>
  <c r="BJ60" i="9" s="1"/>
  <c r="BK60" i="9" s="1"/>
  <c r="BL60" i="9" s="1"/>
  <c r="BM60" i="9" s="1"/>
  <c r="BN60" i="9" s="1"/>
  <c r="BO60" i="9" s="1"/>
  <c r="BP60" i="9" s="1"/>
  <c r="BQ60" i="9" s="1"/>
  <c r="BR60" i="9" s="1"/>
  <c r="BS60" i="9" s="1"/>
  <c r="BT60" i="9" s="1"/>
  <c r="BU60" i="9" s="1"/>
  <c r="BV60" i="9" s="1"/>
  <c r="BW60" i="9" s="1"/>
  <c r="BX60" i="9" s="1"/>
  <c r="BY60" i="9" s="1"/>
  <c r="BZ60" i="9" s="1"/>
  <c r="CA60" i="9" s="1"/>
  <c r="CB60" i="9" s="1"/>
  <c r="CC60" i="9" s="1"/>
  <c r="CD60" i="9" s="1"/>
  <c r="CE60" i="9" s="1"/>
  <c r="CF60" i="9" s="1"/>
  <c r="CG60" i="9" s="1"/>
  <c r="CH60" i="9" s="1"/>
  <c r="CI60" i="9" s="1"/>
  <c r="CJ60" i="9" s="1"/>
  <c r="CK60" i="9" s="1"/>
  <c r="CL60" i="9" s="1"/>
  <c r="CM60" i="9" s="1"/>
  <c r="CN60" i="9" s="1"/>
  <c r="CO60" i="9" s="1"/>
  <c r="CP60" i="9" s="1"/>
  <c r="CQ60" i="9" s="1"/>
  <c r="CR60" i="9" s="1"/>
  <c r="CS60" i="9" s="1"/>
  <c r="CT60" i="9" s="1"/>
  <c r="CU60" i="9" s="1"/>
  <c r="CV60" i="9" s="1"/>
  <c r="CW60" i="9" s="1"/>
  <c r="CX60" i="9" s="1"/>
  <c r="CY60" i="9" s="1"/>
  <c r="CZ60" i="9" s="1"/>
  <c r="DA60" i="9" s="1"/>
  <c r="DB60" i="9" s="1"/>
  <c r="DC60" i="9" s="1"/>
  <c r="DD60" i="9" s="1"/>
  <c r="DE60" i="9" s="1"/>
  <c r="DF60" i="9" s="1"/>
  <c r="DG60" i="9" s="1"/>
  <c r="DH60" i="9" s="1"/>
  <c r="DI60" i="9" s="1"/>
  <c r="DJ60" i="9" s="1"/>
  <c r="DK60" i="9" s="1"/>
  <c r="DL60" i="9" s="1"/>
  <c r="DM60" i="9" s="1"/>
  <c r="DN60" i="9" s="1"/>
  <c r="DO60" i="9" s="1"/>
  <c r="DP60" i="9" s="1"/>
  <c r="DQ60" i="9" s="1"/>
  <c r="DR60" i="9" s="1"/>
  <c r="DS60" i="9" s="1"/>
  <c r="DT60" i="9" s="1"/>
  <c r="DU60" i="9" s="1"/>
  <c r="DV60" i="9" s="1"/>
  <c r="DW60" i="9" s="1"/>
  <c r="DX60" i="9" s="1"/>
  <c r="DY60" i="9" s="1"/>
  <c r="DZ60" i="9" s="1"/>
  <c r="EA60" i="9" s="1"/>
  <c r="EB60" i="9" s="1"/>
  <c r="EC60" i="9" s="1"/>
  <c r="ED60" i="9" s="1"/>
  <c r="EE60" i="9" s="1"/>
  <c r="EF60" i="9" s="1"/>
  <c r="EG60" i="9" s="1"/>
  <c r="EH60" i="9" s="1"/>
  <c r="EI60" i="9" s="1"/>
  <c r="EJ60" i="9" s="1"/>
  <c r="EK60" i="9" s="1"/>
  <c r="EL60" i="9" s="1"/>
  <c r="EM60" i="9" s="1"/>
  <c r="EN60" i="9" s="1"/>
  <c r="EO60" i="9" s="1"/>
  <c r="EP60" i="9" s="1"/>
  <c r="EQ60" i="9" s="1"/>
  <c r="ER60" i="9" s="1"/>
  <c r="ES60" i="9" s="1"/>
  <c r="ET60" i="9" s="1"/>
  <c r="EU60" i="9" s="1"/>
  <c r="EV60" i="9" s="1"/>
  <c r="EW60" i="9" s="1"/>
  <c r="EX60" i="9" s="1"/>
  <c r="EY60" i="9" s="1"/>
  <c r="EZ60" i="9" s="1"/>
  <c r="FA60" i="9" s="1"/>
  <c r="FB60" i="9" s="1"/>
  <c r="FC60" i="9" s="1"/>
  <c r="FD60" i="9" s="1"/>
  <c r="FE60" i="9" s="1"/>
  <c r="FF60" i="9" s="1"/>
  <c r="FG60" i="9" s="1"/>
  <c r="FH60" i="9" s="1"/>
  <c r="FI60" i="9" s="1"/>
  <c r="FJ60" i="9" s="1"/>
  <c r="FK60" i="9" s="1"/>
  <c r="FL60" i="9" s="1"/>
  <c r="FM60" i="9" s="1"/>
  <c r="FN60" i="9" s="1"/>
  <c r="FO60" i="9" s="1"/>
  <c r="FP60" i="9" s="1"/>
  <c r="FQ60" i="9" s="1"/>
  <c r="FR60" i="9" s="1"/>
  <c r="FS60" i="9" s="1"/>
  <c r="FT60" i="9" s="1"/>
  <c r="FU60" i="9" s="1"/>
  <c r="FV60" i="9" s="1"/>
  <c r="FW60" i="9" s="1"/>
  <c r="FX60" i="9" s="1"/>
  <c r="FY60" i="9" s="1"/>
  <c r="FZ60" i="9" s="1"/>
  <c r="GA60" i="9" s="1"/>
  <c r="GB60" i="9" s="1"/>
  <c r="GC60" i="9" s="1"/>
  <c r="GD60" i="9" s="1"/>
  <c r="GE60" i="9" s="1"/>
  <c r="GF60" i="9" s="1"/>
  <c r="GG60" i="9" s="1"/>
  <c r="GH60" i="9" s="1"/>
  <c r="GI60" i="9" s="1"/>
  <c r="GJ60" i="9" s="1"/>
  <c r="GK60" i="9" s="1"/>
  <c r="GL60" i="9" s="1"/>
  <c r="GM60" i="9" s="1"/>
  <c r="GN60" i="9" s="1"/>
  <c r="GO60" i="9" s="1"/>
  <c r="GP60" i="9" s="1"/>
  <c r="V45" i="9"/>
  <c r="W45" i="9" s="1"/>
  <c r="X45" i="9" s="1"/>
  <c r="Y45" i="9" s="1"/>
  <c r="Z45" i="9" s="1"/>
  <c r="AA45" i="9" s="1"/>
  <c r="AB45" i="9" s="1"/>
  <c r="AC45" i="9" s="1"/>
  <c r="AD45" i="9" s="1"/>
  <c r="AE45" i="9" s="1"/>
  <c r="AF45" i="9" s="1"/>
  <c r="AG45" i="9" s="1"/>
  <c r="AH45" i="9" s="1"/>
  <c r="AI45" i="9" s="1"/>
  <c r="AJ45" i="9" s="1"/>
  <c r="AK45" i="9" s="1"/>
  <c r="AL45" i="9" s="1"/>
  <c r="AM45" i="9" s="1"/>
  <c r="AN45" i="9" s="1"/>
  <c r="AO45" i="9" s="1"/>
  <c r="AP45" i="9" s="1"/>
  <c r="AQ45" i="9" s="1"/>
  <c r="AR45" i="9" s="1"/>
  <c r="AS45" i="9" s="1"/>
  <c r="AT45" i="9" s="1"/>
  <c r="AU45" i="9" s="1"/>
  <c r="AV45" i="9" s="1"/>
  <c r="AW45" i="9" s="1"/>
  <c r="AX45" i="9" s="1"/>
  <c r="AY45" i="9" s="1"/>
  <c r="AZ45" i="9" s="1"/>
  <c r="BA45" i="9" s="1"/>
  <c r="BB45" i="9" s="1"/>
  <c r="BC45" i="9" s="1"/>
  <c r="BD45" i="9" s="1"/>
  <c r="BE45" i="9" s="1"/>
  <c r="BF45" i="9" s="1"/>
  <c r="BG45" i="9" s="1"/>
  <c r="BH45" i="9" s="1"/>
  <c r="BI45" i="9" s="1"/>
  <c r="BJ45" i="9" s="1"/>
  <c r="BK45" i="9" s="1"/>
  <c r="BL45" i="9" s="1"/>
  <c r="BM45" i="9" s="1"/>
  <c r="BN45" i="9" s="1"/>
  <c r="BO45" i="9" s="1"/>
  <c r="BP45" i="9" s="1"/>
  <c r="BQ45" i="9" s="1"/>
  <c r="BR45" i="9" s="1"/>
  <c r="BS45" i="9" s="1"/>
  <c r="BT45" i="9" s="1"/>
  <c r="BU45" i="9" s="1"/>
  <c r="BV45" i="9" s="1"/>
  <c r="BW45" i="9" s="1"/>
  <c r="BX45" i="9" s="1"/>
  <c r="BY45" i="9" s="1"/>
  <c r="BZ45" i="9" s="1"/>
  <c r="CA45" i="9" s="1"/>
  <c r="CB45" i="9" s="1"/>
  <c r="CC45" i="9" s="1"/>
  <c r="CD45" i="9" s="1"/>
  <c r="CE45" i="9" s="1"/>
  <c r="CF45" i="9" s="1"/>
  <c r="CG45" i="9" s="1"/>
  <c r="CH45" i="9" s="1"/>
  <c r="CI45" i="9" s="1"/>
  <c r="CJ45" i="9" s="1"/>
  <c r="CK45" i="9" s="1"/>
  <c r="CL45" i="9" s="1"/>
  <c r="CM45" i="9" s="1"/>
  <c r="CN45" i="9" s="1"/>
  <c r="CO45" i="9" s="1"/>
  <c r="CP45" i="9" s="1"/>
  <c r="CQ45" i="9" s="1"/>
  <c r="CR45" i="9" s="1"/>
  <c r="CS45" i="9" s="1"/>
  <c r="CT45" i="9" s="1"/>
  <c r="CU45" i="9" s="1"/>
  <c r="CV45" i="9" s="1"/>
  <c r="CW45" i="9" s="1"/>
  <c r="CX45" i="9" s="1"/>
  <c r="CY45" i="9" s="1"/>
  <c r="CZ45" i="9" s="1"/>
  <c r="DA45" i="9" s="1"/>
  <c r="DB45" i="9" s="1"/>
  <c r="DC45" i="9" s="1"/>
  <c r="DD45" i="9" s="1"/>
  <c r="DE45" i="9" s="1"/>
  <c r="DF45" i="9" s="1"/>
  <c r="DG45" i="9" s="1"/>
  <c r="DH45" i="9" s="1"/>
  <c r="DI45" i="9" s="1"/>
  <c r="DJ45" i="9" s="1"/>
  <c r="DK45" i="9" s="1"/>
  <c r="DL45" i="9" s="1"/>
  <c r="DM45" i="9" s="1"/>
  <c r="DN45" i="9" s="1"/>
  <c r="DO45" i="9" s="1"/>
  <c r="DP45" i="9" s="1"/>
  <c r="DQ45" i="9" s="1"/>
  <c r="DR45" i="9" s="1"/>
  <c r="DS45" i="9" s="1"/>
  <c r="DT45" i="9" s="1"/>
  <c r="DU45" i="9" s="1"/>
  <c r="DV45" i="9" s="1"/>
  <c r="DW45" i="9" s="1"/>
  <c r="DX45" i="9" s="1"/>
  <c r="DY45" i="9" s="1"/>
  <c r="DZ45" i="9" s="1"/>
  <c r="EA45" i="9" s="1"/>
  <c r="EB45" i="9" s="1"/>
  <c r="EC45" i="9" s="1"/>
  <c r="ED45" i="9" s="1"/>
  <c r="EE45" i="9" s="1"/>
  <c r="EF45" i="9" s="1"/>
  <c r="EG45" i="9" s="1"/>
  <c r="EH45" i="9" s="1"/>
  <c r="EI45" i="9" s="1"/>
  <c r="EJ45" i="9" s="1"/>
  <c r="EK45" i="9" s="1"/>
  <c r="EL45" i="9" s="1"/>
  <c r="EM45" i="9" s="1"/>
  <c r="EN45" i="9" s="1"/>
  <c r="EO45" i="9" s="1"/>
  <c r="EP45" i="9" s="1"/>
  <c r="EQ45" i="9" s="1"/>
  <c r="ER45" i="9" s="1"/>
  <c r="ES45" i="9" s="1"/>
  <c r="ET45" i="9" s="1"/>
  <c r="EU45" i="9" s="1"/>
  <c r="EV45" i="9" s="1"/>
  <c r="EW45" i="9" s="1"/>
  <c r="EX45" i="9" s="1"/>
  <c r="EY45" i="9" s="1"/>
  <c r="EZ45" i="9" s="1"/>
  <c r="FA45" i="9" s="1"/>
  <c r="FB45" i="9" s="1"/>
  <c r="FC45" i="9" s="1"/>
  <c r="FD45" i="9" s="1"/>
  <c r="FE45" i="9" s="1"/>
  <c r="FF45" i="9" s="1"/>
  <c r="FG45" i="9" s="1"/>
  <c r="FH45" i="9" s="1"/>
  <c r="FI45" i="9" s="1"/>
  <c r="FJ45" i="9" s="1"/>
  <c r="FK45" i="9" s="1"/>
  <c r="FL45" i="9" s="1"/>
  <c r="FM45" i="9" s="1"/>
  <c r="FN45" i="9" s="1"/>
  <c r="FO45" i="9" s="1"/>
  <c r="FP45" i="9" s="1"/>
  <c r="FQ45" i="9" s="1"/>
  <c r="FR45" i="9" s="1"/>
  <c r="FS45" i="9" s="1"/>
  <c r="FT45" i="9" s="1"/>
  <c r="FU45" i="9" s="1"/>
  <c r="FV45" i="9" s="1"/>
  <c r="FW45" i="9" s="1"/>
  <c r="FX45" i="9" s="1"/>
  <c r="FY45" i="9" s="1"/>
  <c r="FZ45" i="9" s="1"/>
  <c r="GA45" i="9" s="1"/>
  <c r="GB45" i="9" s="1"/>
  <c r="GC45" i="9" s="1"/>
  <c r="GD45" i="9" s="1"/>
  <c r="GE45" i="9" s="1"/>
  <c r="GF45" i="9" s="1"/>
  <c r="GG45" i="9" s="1"/>
  <c r="GH45" i="9" s="1"/>
  <c r="GI45" i="9" s="1"/>
  <c r="GJ45" i="9" s="1"/>
  <c r="GK45" i="9" s="1"/>
  <c r="GL45" i="9" s="1"/>
  <c r="GM45" i="9" s="1"/>
  <c r="GN45" i="9" s="1"/>
  <c r="GO45" i="9" s="1"/>
  <c r="GP45" i="9" s="1"/>
  <c r="U59" i="9"/>
  <c r="U55" i="9"/>
  <c r="V55" i="9" s="1"/>
  <c r="W55" i="9" s="1"/>
  <c r="X55" i="9" s="1"/>
  <c r="Y55" i="9" s="1"/>
  <c r="Z55" i="9" s="1"/>
  <c r="AA55" i="9" s="1"/>
  <c r="AB55" i="9" s="1"/>
  <c r="AC55" i="9" s="1"/>
  <c r="AD55" i="9" s="1"/>
  <c r="AE55" i="9" s="1"/>
  <c r="AF55" i="9" s="1"/>
  <c r="AG55" i="9" s="1"/>
  <c r="AH55" i="9" s="1"/>
  <c r="AI55" i="9" s="1"/>
  <c r="AJ55" i="9" s="1"/>
  <c r="AK55" i="9" s="1"/>
  <c r="AL55" i="9" s="1"/>
  <c r="AM55" i="9" s="1"/>
  <c r="AN55" i="9" s="1"/>
  <c r="AO55" i="9" s="1"/>
  <c r="AP55" i="9" s="1"/>
  <c r="AQ55" i="9" s="1"/>
  <c r="AR55" i="9" s="1"/>
  <c r="AS55" i="9" s="1"/>
  <c r="AT55" i="9" s="1"/>
  <c r="AU55" i="9" s="1"/>
  <c r="AV55" i="9" s="1"/>
  <c r="AW55" i="9" s="1"/>
  <c r="AX55" i="9" s="1"/>
  <c r="AY55" i="9" s="1"/>
  <c r="AZ55" i="9" s="1"/>
  <c r="BA55" i="9" s="1"/>
  <c r="BB55" i="9" s="1"/>
  <c r="BC55" i="9" s="1"/>
  <c r="BD55" i="9" s="1"/>
  <c r="BE55" i="9" s="1"/>
  <c r="BF55" i="9" s="1"/>
  <c r="BG55" i="9" s="1"/>
  <c r="BH55" i="9" s="1"/>
  <c r="BI55" i="9" s="1"/>
  <c r="BJ55" i="9" s="1"/>
  <c r="BK55" i="9" s="1"/>
  <c r="BL55" i="9" s="1"/>
  <c r="BM55" i="9" s="1"/>
  <c r="BN55" i="9" s="1"/>
  <c r="BO55" i="9" s="1"/>
  <c r="BP55" i="9" s="1"/>
  <c r="BQ55" i="9" s="1"/>
  <c r="BR55" i="9" s="1"/>
  <c r="BS55" i="9" s="1"/>
  <c r="BT55" i="9" s="1"/>
  <c r="BU55" i="9" s="1"/>
  <c r="BV55" i="9" s="1"/>
  <c r="BW55" i="9" s="1"/>
  <c r="BX55" i="9" s="1"/>
  <c r="BY55" i="9" s="1"/>
  <c r="BZ55" i="9" s="1"/>
  <c r="CA55" i="9" s="1"/>
  <c r="CB55" i="9" s="1"/>
  <c r="CC55" i="9" s="1"/>
  <c r="CD55" i="9" s="1"/>
  <c r="CE55" i="9" s="1"/>
  <c r="CF55" i="9" s="1"/>
  <c r="CG55" i="9" s="1"/>
  <c r="CH55" i="9" s="1"/>
  <c r="CI55" i="9" s="1"/>
  <c r="CJ55" i="9" s="1"/>
  <c r="CK55" i="9" s="1"/>
  <c r="CL55" i="9" s="1"/>
  <c r="CM55" i="9" s="1"/>
  <c r="CN55" i="9" s="1"/>
  <c r="CO55" i="9" s="1"/>
  <c r="CP55" i="9" s="1"/>
  <c r="CQ55" i="9" s="1"/>
  <c r="CR55" i="9" s="1"/>
  <c r="CS55" i="9" s="1"/>
  <c r="CT55" i="9" s="1"/>
  <c r="CU55" i="9" s="1"/>
  <c r="CV55" i="9" s="1"/>
  <c r="CW55" i="9" s="1"/>
  <c r="CX55" i="9" s="1"/>
  <c r="CY55" i="9" s="1"/>
  <c r="CZ55" i="9" s="1"/>
  <c r="DA55" i="9" s="1"/>
  <c r="DB55" i="9" s="1"/>
  <c r="DC55" i="9" s="1"/>
  <c r="DD55" i="9" s="1"/>
  <c r="DE55" i="9" s="1"/>
  <c r="DF55" i="9" s="1"/>
  <c r="DG55" i="9" s="1"/>
  <c r="DH55" i="9" s="1"/>
  <c r="DI55" i="9" s="1"/>
  <c r="DJ55" i="9" s="1"/>
  <c r="DK55" i="9" s="1"/>
  <c r="DL55" i="9" s="1"/>
  <c r="DM55" i="9" s="1"/>
  <c r="DN55" i="9" s="1"/>
  <c r="DO55" i="9" s="1"/>
  <c r="DP55" i="9" s="1"/>
  <c r="DQ55" i="9" s="1"/>
  <c r="DR55" i="9" s="1"/>
  <c r="DS55" i="9" s="1"/>
  <c r="DT55" i="9" s="1"/>
  <c r="DU55" i="9" s="1"/>
  <c r="DV55" i="9" s="1"/>
  <c r="DW55" i="9" s="1"/>
  <c r="DX55" i="9" s="1"/>
  <c r="DY55" i="9" s="1"/>
  <c r="DZ55" i="9" s="1"/>
  <c r="EA55" i="9" s="1"/>
  <c r="EB55" i="9" s="1"/>
  <c r="EC55" i="9" s="1"/>
  <c r="ED55" i="9" s="1"/>
  <c r="EE55" i="9" s="1"/>
  <c r="EF55" i="9" s="1"/>
  <c r="EG55" i="9" s="1"/>
  <c r="EH55" i="9" s="1"/>
  <c r="EI55" i="9" s="1"/>
  <c r="EJ55" i="9" s="1"/>
  <c r="EK55" i="9" s="1"/>
  <c r="EL55" i="9" s="1"/>
  <c r="EM55" i="9" s="1"/>
  <c r="EN55" i="9" s="1"/>
  <c r="EO55" i="9" s="1"/>
  <c r="EP55" i="9" s="1"/>
  <c r="EQ55" i="9" s="1"/>
  <c r="ER55" i="9" s="1"/>
  <c r="ES55" i="9" s="1"/>
  <c r="ET55" i="9" s="1"/>
  <c r="EU55" i="9" s="1"/>
  <c r="EV55" i="9" s="1"/>
  <c r="EW55" i="9" s="1"/>
  <c r="EX55" i="9" s="1"/>
  <c r="EY55" i="9" s="1"/>
  <c r="EZ55" i="9" s="1"/>
  <c r="FA55" i="9" s="1"/>
  <c r="FB55" i="9" s="1"/>
  <c r="FC55" i="9" s="1"/>
  <c r="FD55" i="9" s="1"/>
  <c r="FE55" i="9" s="1"/>
  <c r="FF55" i="9" s="1"/>
  <c r="FG55" i="9" s="1"/>
  <c r="FH55" i="9" s="1"/>
  <c r="FI55" i="9" s="1"/>
  <c r="FJ55" i="9" s="1"/>
  <c r="FK55" i="9" s="1"/>
  <c r="FL55" i="9" s="1"/>
  <c r="FM55" i="9" s="1"/>
  <c r="FN55" i="9" s="1"/>
  <c r="FO55" i="9" s="1"/>
  <c r="FP55" i="9" s="1"/>
  <c r="FQ55" i="9" s="1"/>
  <c r="FR55" i="9" s="1"/>
  <c r="FS55" i="9" s="1"/>
  <c r="FT55" i="9" s="1"/>
  <c r="FU55" i="9" s="1"/>
  <c r="FV55" i="9" s="1"/>
  <c r="FW55" i="9" s="1"/>
  <c r="FX55" i="9" s="1"/>
  <c r="FY55" i="9" s="1"/>
  <c r="FZ55" i="9" s="1"/>
  <c r="GA55" i="9" s="1"/>
  <c r="GB55" i="9" s="1"/>
  <c r="GC55" i="9" s="1"/>
  <c r="GD55" i="9" s="1"/>
  <c r="GE55" i="9" s="1"/>
  <c r="GF55" i="9" s="1"/>
  <c r="GG55" i="9" s="1"/>
  <c r="GH55" i="9" s="1"/>
  <c r="GI55" i="9" s="1"/>
  <c r="GJ55" i="9" s="1"/>
  <c r="GK55" i="9" s="1"/>
  <c r="GL55" i="9" s="1"/>
  <c r="GM55" i="9" s="1"/>
  <c r="GN55" i="9" s="1"/>
  <c r="GO55" i="9" s="1"/>
  <c r="GP55" i="9" s="1"/>
  <c r="AN202" i="31"/>
  <c r="AG184" i="31"/>
  <c r="AH184" i="31"/>
  <c r="AP253" i="31"/>
  <c r="AK247" i="31"/>
  <c r="AQ236" i="31"/>
  <c r="AF189" i="31"/>
  <c r="AK258" i="31"/>
  <c r="AF260" i="31"/>
  <c r="AI256" i="31"/>
  <c r="AH240" i="31"/>
  <c r="DE169" i="31" l="1"/>
  <c r="AL168" i="31"/>
  <c r="AG110" i="31"/>
  <c r="AJ177" i="31"/>
  <c r="AG181" i="31"/>
  <c r="AH181" i="31" s="1"/>
  <c r="AI181" i="31" s="1"/>
  <c r="AL179" i="31"/>
  <c r="AM179" i="31" s="1"/>
  <c r="AI161" i="31"/>
  <c r="AQ174" i="31"/>
  <c r="AO123" i="31"/>
  <c r="AP123" i="31" s="1"/>
  <c r="AW48" i="9"/>
  <c r="AX48" i="9" s="1"/>
  <c r="AY48" i="9" s="1"/>
  <c r="AZ48" i="9" s="1"/>
  <c r="BA48" i="9" s="1"/>
  <c r="BB48" i="9" s="1"/>
  <c r="BC48" i="9" s="1"/>
  <c r="BD48" i="9" s="1"/>
  <c r="BE48" i="9" s="1"/>
  <c r="BF48" i="9" s="1"/>
  <c r="BG48" i="9" s="1"/>
  <c r="BH48" i="9" s="1"/>
  <c r="BI48" i="9" s="1"/>
  <c r="BJ48" i="9" s="1"/>
  <c r="BK48" i="9" s="1"/>
  <c r="BL48" i="9" s="1"/>
  <c r="BM48" i="9" s="1"/>
  <c r="BN48" i="9" s="1"/>
  <c r="BO48" i="9" s="1"/>
  <c r="BP48" i="9" s="1"/>
  <c r="BQ48" i="9" s="1"/>
  <c r="BR48" i="9" s="1"/>
  <c r="BS48" i="9" s="1"/>
  <c r="BT48" i="9" s="1"/>
  <c r="BU48" i="9" s="1"/>
  <c r="BV48" i="9" s="1"/>
  <c r="BW48" i="9" s="1"/>
  <c r="BX48" i="9" s="1"/>
  <c r="BY48" i="9" s="1"/>
  <c r="BZ48" i="9" s="1"/>
  <c r="CA48" i="9" s="1"/>
  <c r="CB48" i="9" s="1"/>
  <c r="CC48" i="9" s="1"/>
  <c r="CD48" i="9" s="1"/>
  <c r="CE48" i="9" s="1"/>
  <c r="CF48" i="9" s="1"/>
  <c r="CG48" i="9" s="1"/>
  <c r="CH48" i="9" s="1"/>
  <c r="CI48" i="9" s="1"/>
  <c r="CJ48" i="9" s="1"/>
  <c r="CK48" i="9" s="1"/>
  <c r="CL48" i="9" s="1"/>
  <c r="CM48" i="9" s="1"/>
  <c r="CN48" i="9" s="1"/>
  <c r="CO48" i="9" s="1"/>
  <c r="CP48" i="9" s="1"/>
  <c r="CQ48" i="9" s="1"/>
  <c r="CR48" i="9" s="1"/>
  <c r="CS48" i="9" s="1"/>
  <c r="CT48" i="9" s="1"/>
  <c r="CU48" i="9" s="1"/>
  <c r="CV48" i="9" s="1"/>
  <c r="CW48" i="9" s="1"/>
  <c r="CX48" i="9" s="1"/>
  <c r="CY48" i="9" s="1"/>
  <c r="CZ48" i="9" s="1"/>
  <c r="DA48" i="9" s="1"/>
  <c r="DB48" i="9" s="1"/>
  <c r="DC48" i="9" s="1"/>
  <c r="DD48" i="9" s="1"/>
  <c r="DE48" i="9" s="1"/>
  <c r="DF48" i="9" s="1"/>
  <c r="DG48" i="9" s="1"/>
  <c r="DH48" i="9" s="1"/>
  <c r="DI48" i="9" s="1"/>
  <c r="DJ48" i="9" s="1"/>
  <c r="DK48" i="9" s="1"/>
  <c r="DL48" i="9" s="1"/>
  <c r="DM48" i="9" s="1"/>
  <c r="DN48" i="9" s="1"/>
  <c r="DO48" i="9" s="1"/>
  <c r="DP48" i="9" s="1"/>
  <c r="DQ48" i="9" s="1"/>
  <c r="DR48" i="9" s="1"/>
  <c r="DS48" i="9" s="1"/>
  <c r="DT48" i="9" s="1"/>
  <c r="DU48" i="9" s="1"/>
  <c r="DV48" i="9" s="1"/>
  <c r="DW48" i="9" s="1"/>
  <c r="DX48" i="9" s="1"/>
  <c r="DY48" i="9" s="1"/>
  <c r="DZ48" i="9" s="1"/>
  <c r="EA48" i="9" s="1"/>
  <c r="EB48" i="9" s="1"/>
  <c r="EC48" i="9" s="1"/>
  <c r="ED48" i="9" s="1"/>
  <c r="EE48" i="9" s="1"/>
  <c r="EF48" i="9" s="1"/>
  <c r="EG48" i="9" s="1"/>
  <c r="EH48" i="9" s="1"/>
  <c r="EI48" i="9" s="1"/>
  <c r="EJ48" i="9" s="1"/>
  <c r="EK48" i="9" s="1"/>
  <c r="EL48" i="9" s="1"/>
  <c r="EM48" i="9" s="1"/>
  <c r="EN48" i="9" s="1"/>
  <c r="EO48" i="9" s="1"/>
  <c r="EP48" i="9" s="1"/>
  <c r="EQ48" i="9" s="1"/>
  <c r="ER48" i="9" s="1"/>
  <c r="ES48" i="9" s="1"/>
  <c r="ET48" i="9" s="1"/>
  <c r="EU48" i="9" s="1"/>
  <c r="EV48" i="9" s="1"/>
  <c r="EW48" i="9" s="1"/>
  <c r="EX48" i="9" s="1"/>
  <c r="EY48" i="9" s="1"/>
  <c r="EZ48" i="9" s="1"/>
  <c r="FA48" i="9" s="1"/>
  <c r="FB48" i="9" s="1"/>
  <c r="FC48" i="9" s="1"/>
  <c r="FD48" i="9" s="1"/>
  <c r="FE48" i="9" s="1"/>
  <c r="FF48" i="9" s="1"/>
  <c r="FG48" i="9" s="1"/>
  <c r="FH48" i="9" s="1"/>
  <c r="FI48" i="9" s="1"/>
  <c r="FJ48" i="9" s="1"/>
  <c r="FK48" i="9" s="1"/>
  <c r="FL48" i="9" s="1"/>
  <c r="FM48" i="9" s="1"/>
  <c r="FN48" i="9" s="1"/>
  <c r="FO48" i="9" s="1"/>
  <c r="FP48" i="9" s="1"/>
  <c r="FQ48" i="9" s="1"/>
  <c r="FR48" i="9" s="1"/>
  <c r="FS48" i="9" s="1"/>
  <c r="FT48" i="9" s="1"/>
  <c r="FU48" i="9" s="1"/>
  <c r="FV48" i="9" s="1"/>
  <c r="FW48" i="9" s="1"/>
  <c r="FX48" i="9" s="1"/>
  <c r="FY48" i="9" s="1"/>
  <c r="FZ48" i="9" s="1"/>
  <c r="GA48" i="9" s="1"/>
  <c r="GB48" i="9" s="1"/>
  <c r="GC48" i="9" s="1"/>
  <c r="GD48" i="9" s="1"/>
  <c r="GE48" i="9" s="1"/>
  <c r="GF48" i="9" s="1"/>
  <c r="GG48" i="9" s="1"/>
  <c r="GH48" i="9" s="1"/>
  <c r="GI48" i="9" s="1"/>
  <c r="GJ48" i="9" s="1"/>
  <c r="GK48" i="9" s="1"/>
  <c r="GL48" i="9" s="1"/>
  <c r="GM48" i="9" s="1"/>
  <c r="GN48" i="9" s="1"/>
  <c r="GO48" i="9" s="1"/>
  <c r="GP48" i="9" s="1"/>
  <c r="AR178" i="31"/>
  <c r="AS178" i="31" s="1"/>
  <c r="AT178" i="31" s="1"/>
  <c r="AU178" i="31" s="1"/>
  <c r="AV178" i="31" s="1"/>
  <c r="AW178" i="31" s="1"/>
  <c r="AB180" i="31"/>
  <c r="AR157" i="31"/>
  <c r="BB37" i="10"/>
  <c r="BC37" i="10"/>
  <c r="BD37" i="10" s="1"/>
  <c r="BE37" i="10" s="1"/>
  <c r="BF37" i="10" s="1"/>
  <c r="BG37" i="10" s="1"/>
  <c r="BH37" i="10" s="1"/>
  <c r="BI37" i="10" s="1"/>
  <c r="BJ37" i="10" s="1"/>
  <c r="BK37" i="10" s="1"/>
  <c r="BL37" i="10" s="1"/>
  <c r="BM37" i="10" s="1"/>
  <c r="BN37" i="10" s="1"/>
  <c r="BO37" i="10" s="1"/>
  <c r="BP37" i="10" s="1"/>
  <c r="BQ37" i="10" s="1"/>
  <c r="BR37" i="10" s="1"/>
  <c r="BS37" i="10" s="1"/>
  <c r="BT37" i="10" s="1"/>
  <c r="BU37" i="10" s="1"/>
  <c r="BV37" i="10" s="1"/>
  <c r="BW37" i="10" s="1"/>
  <c r="BX37" i="10" s="1"/>
  <c r="BY37" i="10" s="1"/>
  <c r="BZ37" i="10" s="1"/>
  <c r="CA37" i="10" s="1"/>
  <c r="CB37" i="10" s="1"/>
  <c r="CC37" i="10" s="1"/>
  <c r="CD37" i="10" s="1"/>
  <c r="CE37" i="10" s="1"/>
  <c r="CF37" i="10" s="1"/>
  <c r="CG37" i="10" s="1"/>
  <c r="CH37" i="10" s="1"/>
  <c r="CI37" i="10" s="1"/>
  <c r="CJ37" i="10" s="1"/>
  <c r="CK37" i="10" s="1"/>
  <c r="CL37" i="10" s="1"/>
  <c r="CM37" i="10" s="1"/>
  <c r="CN37" i="10" s="1"/>
  <c r="CO37" i="10" s="1"/>
  <c r="CP37" i="10" s="1"/>
  <c r="CQ37" i="10" s="1"/>
  <c r="CR37" i="10" s="1"/>
  <c r="CS37" i="10" s="1"/>
  <c r="CT37" i="10" s="1"/>
  <c r="CU37" i="10" s="1"/>
  <c r="CV37" i="10" s="1"/>
  <c r="CW37" i="10" s="1"/>
  <c r="CX37" i="10" s="1"/>
  <c r="CY37" i="10" s="1"/>
  <c r="CZ37" i="10" s="1"/>
  <c r="DA37" i="10" s="1"/>
  <c r="DB37" i="10" s="1"/>
  <c r="DC37" i="10" s="1"/>
  <c r="DD37" i="10" s="1"/>
  <c r="DE37" i="10" s="1"/>
  <c r="DF37" i="10" s="1"/>
  <c r="DG37" i="10" s="1"/>
  <c r="DH37" i="10" s="1"/>
  <c r="DI37" i="10" s="1"/>
  <c r="DJ37" i="10" s="1"/>
  <c r="DK37" i="10" s="1"/>
  <c r="DL37" i="10" s="1"/>
  <c r="DM37" i="10" s="1"/>
  <c r="DN37" i="10" s="1"/>
  <c r="DO37" i="10" s="1"/>
  <c r="DP37" i="10" s="1"/>
  <c r="DQ37" i="10" s="1"/>
  <c r="DR37" i="10" s="1"/>
  <c r="DS37" i="10" s="1"/>
  <c r="DT37" i="10" s="1"/>
  <c r="DU37" i="10" s="1"/>
  <c r="DV37" i="10" s="1"/>
  <c r="DW37" i="10" s="1"/>
  <c r="DX37" i="10" s="1"/>
  <c r="DY37" i="10" s="1"/>
  <c r="DZ37" i="10" s="1"/>
  <c r="EA37" i="10" s="1"/>
  <c r="EB37" i="10" s="1"/>
  <c r="EC37" i="10" s="1"/>
  <c r="ED37" i="10" s="1"/>
  <c r="EE37" i="10" s="1"/>
  <c r="EF37" i="10" s="1"/>
  <c r="EG37" i="10" s="1"/>
  <c r="EH37" i="10" s="1"/>
  <c r="EI37" i="10" s="1"/>
  <c r="EJ37" i="10" s="1"/>
  <c r="EK37" i="10" s="1"/>
  <c r="EL37" i="10" s="1"/>
  <c r="EM37" i="10" s="1"/>
  <c r="EN37" i="10" s="1"/>
  <c r="EO37" i="10" s="1"/>
  <c r="EP37" i="10" s="1"/>
  <c r="EQ37" i="10" s="1"/>
  <c r="ER37" i="10" s="1"/>
  <c r="ES37" i="10" s="1"/>
  <c r="ET37" i="10" s="1"/>
  <c r="EU37" i="10" s="1"/>
  <c r="EV37" i="10" s="1"/>
  <c r="EW37" i="10" s="1"/>
  <c r="EX37" i="10" s="1"/>
  <c r="EY37" i="10" s="1"/>
  <c r="EZ37" i="10" s="1"/>
  <c r="FA37" i="10" s="1"/>
  <c r="FB37" i="10" s="1"/>
  <c r="FC37" i="10" s="1"/>
  <c r="FD37" i="10" s="1"/>
  <c r="FE37" i="10" s="1"/>
  <c r="FF37" i="10" s="1"/>
  <c r="FG37" i="10" s="1"/>
  <c r="FH37" i="10" s="1"/>
  <c r="FI37" i="10" s="1"/>
  <c r="FJ37" i="10" s="1"/>
  <c r="FK37" i="10" s="1"/>
  <c r="FL37" i="10" s="1"/>
  <c r="FM37" i="10" s="1"/>
  <c r="FN37" i="10" s="1"/>
  <c r="FO37" i="10" s="1"/>
  <c r="FP37" i="10" s="1"/>
  <c r="FQ37" i="10" s="1"/>
  <c r="FR37" i="10" s="1"/>
  <c r="FS37" i="10" s="1"/>
  <c r="FT37" i="10" s="1"/>
  <c r="FU37" i="10" s="1"/>
  <c r="FV37" i="10" s="1"/>
  <c r="FW37" i="10" s="1"/>
  <c r="FX37" i="10" s="1"/>
  <c r="FY37" i="10" s="1"/>
  <c r="FZ37" i="10" s="1"/>
  <c r="GA37" i="10" s="1"/>
  <c r="GB37" i="10" s="1"/>
  <c r="GC37" i="10" s="1"/>
  <c r="GD37" i="10" s="1"/>
  <c r="GE37" i="10" s="1"/>
  <c r="GF37" i="10" s="1"/>
  <c r="GG37" i="10" s="1"/>
  <c r="GH37" i="10" s="1"/>
  <c r="GI37" i="10" s="1"/>
  <c r="GJ37" i="10" s="1"/>
  <c r="GK37" i="10" s="1"/>
  <c r="GL37" i="10" s="1"/>
  <c r="GM37" i="10" s="1"/>
  <c r="GN37" i="10" s="1"/>
  <c r="GO37" i="10" s="1"/>
  <c r="GP37" i="10" s="1"/>
  <c r="AC38" i="10"/>
  <c r="AD38" i="10"/>
  <c r="AE38" i="10"/>
  <c r="AF38" i="10"/>
  <c r="AG38" i="10"/>
  <c r="AH38" i="10"/>
  <c r="AI38" i="10" s="1"/>
  <c r="AJ38" i="10" s="1"/>
  <c r="AK38" i="10" s="1"/>
  <c r="AL38" i="10" s="1"/>
  <c r="AM38" i="10" s="1"/>
  <c r="AN38" i="10" s="1"/>
  <c r="AO38" i="10" s="1"/>
  <c r="AP38" i="10" s="1"/>
  <c r="AQ38" i="10" s="1"/>
  <c r="AR38" i="10" s="1"/>
  <c r="AS38" i="10" s="1"/>
  <c r="AT38" i="10" s="1"/>
  <c r="AU38" i="10" s="1"/>
  <c r="AV38" i="10" s="1"/>
  <c r="AW38" i="10" s="1"/>
  <c r="AX38" i="10" s="1"/>
  <c r="AY38" i="10" s="1"/>
  <c r="AZ38" i="10" s="1"/>
  <c r="BA38" i="10" s="1"/>
  <c r="BB38" i="10" s="1"/>
  <c r="BC38" i="10" s="1"/>
  <c r="BD38" i="10" s="1"/>
  <c r="BE38" i="10" s="1"/>
  <c r="BF38" i="10" s="1"/>
  <c r="BG38" i="10" s="1"/>
  <c r="BH38" i="10" s="1"/>
  <c r="BI38" i="10" s="1"/>
  <c r="BJ38" i="10" s="1"/>
  <c r="BK38" i="10" s="1"/>
  <c r="BL38" i="10" s="1"/>
  <c r="BM38" i="10" s="1"/>
  <c r="BN38" i="10" s="1"/>
  <c r="BO38" i="10" s="1"/>
  <c r="BP38" i="10" s="1"/>
  <c r="BQ38" i="10" s="1"/>
  <c r="BR38" i="10" s="1"/>
  <c r="BS38" i="10" s="1"/>
  <c r="BT38" i="10" s="1"/>
  <c r="BU38" i="10" s="1"/>
  <c r="BV38" i="10" s="1"/>
  <c r="BW38" i="10" s="1"/>
  <c r="BX38" i="10" s="1"/>
  <c r="BY38" i="10" s="1"/>
  <c r="BZ38" i="10" s="1"/>
  <c r="CA38" i="10" s="1"/>
  <c r="CB38" i="10" s="1"/>
  <c r="CC38" i="10" s="1"/>
  <c r="CD38" i="10" s="1"/>
  <c r="CE38" i="10" s="1"/>
  <c r="CF38" i="10" s="1"/>
  <c r="CG38" i="10" s="1"/>
  <c r="CH38" i="10" s="1"/>
  <c r="CI38" i="10" s="1"/>
  <c r="CJ38" i="10" s="1"/>
  <c r="CK38" i="10" s="1"/>
  <c r="CL38" i="10" s="1"/>
  <c r="CM38" i="10" s="1"/>
  <c r="CN38" i="10" s="1"/>
  <c r="CO38" i="10" s="1"/>
  <c r="CP38" i="10" s="1"/>
  <c r="CQ38" i="10" s="1"/>
  <c r="CR38" i="10" s="1"/>
  <c r="CS38" i="10" s="1"/>
  <c r="CT38" i="10" s="1"/>
  <c r="CU38" i="10" s="1"/>
  <c r="CV38" i="10" s="1"/>
  <c r="CW38" i="10" s="1"/>
  <c r="CX38" i="10" s="1"/>
  <c r="CY38" i="10" s="1"/>
  <c r="CZ38" i="10" s="1"/>
  <c r="DA38" i="10" s="1"/>
  <c r="DB38" i="10" s="1"/>
  <c r="DC38" i="10" s="1"/>
  <c r="DD38" i="10" s="1"/>
  <c r="DE38" i="10" s="1"/>
  <c r="DF38" i="10" s="1"/>
  <c r="DG38" i="10" s="1"/>
  <c r="DH38" i="10" s="1"/>
  <c r="DI38" i="10" s="1"/>
  <c r="DJ38" i="10" s="1"/>
  <c r="DK38" i="10" s="1"/>
  <c r="DL38" i="10" s="1"/>
  <c r="DM38" i="10" s="1"/>
  <c r="DN38" i="10" s="1"/>
  <c r="DO38" i="10" s="1"/>
  <c r="DP38" i="10" s="1"/>
  <c r="DQ38" i="10" s="1"/>
  <c r="DR38" i="10" s="1"/>
  <c r="DS38" i="10" s="1"/>
  <c r="DT38" i="10" s="1"/>
  <c r="DU38" i="10" s="1"/>
  <c r="DV38" i="10" s="1"/>
  <c r="DW38" i="10" s="1"/>
  <c r="DX38" i="10" s="1"/>
  <c r="DY38" i="10" s="1"/>
  <c r="DZ38" i="10" s="1"/>
  <c r="EA38" i="10" s="1"/>
  <c r="EB38" i="10" s="1"/>
  <c r="EC38" i="10" s="1"/>
  <c r="ED38" i="10" s="1"/>
  <c r="EE38" i="10" s="1"/>
  <c r="EF38" i="10" s="1"/>
  <c r="EG38" i="10" s="1"/>
  <c r="EH38" i="10" s="1"/>
  <c r="EI38" i="10" s="1"/>
  <c r="EJ38" i="10" s="1"/>
  <c r="EK38" i="10" s="1"/>
  <c r="EL38" i="10" s="1"/>
  <c r="EM38" i="10" s="1"/>
  <c r="EN38" i="10" s="1"/>
  <c r="EO38" i="10" s="1"/>
  <c r="EP38" i="10" s="1"/>
  <c r="EQ38" i="10" s="1"/>
  <c r="ER38" i="10" s="1"/>
  <c r="ES38" i="10" s="1"/>
  <c r="ET38" i="10" s="1"/>
  <c r="EU38" i="10" s="1"/>
  <c r="EV38" i="10" s="1"/>
  <c r="EW38" i="10" s="1"/>
  <c r="EX38" i="10" s="1"/>
  <c r="EY38" i="10" s="1"/>
  <c r="EZ38" i="10" s="1"/>
  <c r="FA38" i="10" s="1"/>
  <c r="FB38" i="10" s="1"/>
  <c r="FC38" i="10" s="1"/>
  <c r="FD38" i="10" s="1"/>
  <c r="FE38" i="10" s="1"/>
  <c r="FF38" i="10" s="1"/>
  <c r="FG38" i="10" s="1"/>
  <c r="FH38" i="10" s="1"/>
  <c r="FI38" i="10" s="1"/>
  <c r="FJ38" i="10" s="1"/>
  <c r="FK38" i="10" s="1"/>
  <c r="FL38" i="10" s="1"/>
  <c r="FM38" i="10" s="1"/>
  <c r="FN38" i="10" s="1"/>
  <c r="FO38" i="10" s="1"/>
  <c r="FP38" i="10" s="1"/>
  <c r="FQ38" i="10" s="1"/>
  <c r="FR38" i="10" s="1"/>
  <c r="FS38" i="10" s="1"/>
  <c r="FT38" i="10" s="1"/>
  <c r="FU38" i="10" s="1"/>
  <c r="FV38" i="10" s="1"/>
  <c r="FW38" i="10" s="1"/>
  <c r="FX38" i="10" s="1"/>
  <c r="FY38" i="10" s="1"/>
  <c r="FZ38" i="10" s="1"/>
  <c r="GA38" i="10" s="1"/>
  <c r="GB38" i="10" s="1"/>
  <c r="GC38" i="10" s="1"/>
  <c r="GD38" i="10" s="1"/>
  <c r="GE38" i="10" s="1"/>
  <c r="GF38" i="10" s="1"/>
  <c r="GG38" i="10" s="1"/>
  <c r="GH38" i="10" s="1"/>
  <c r="GI38" i="10" s="1"/>
  <c r="GJ38" i="10" s="1"/>
  <c r="GK38" i="10" s="1"/>
  <c r="GL38" i="10" s="1"/>
  <c r="GM38" i="10" s="1"/>
  <c r="GN38" i="10" s="1"/>
  <c r="GO38" i="10" s="1"/>
  <c r="GP38" i="10" s="1"/>
  <c r="AV41" i="10"/>
  <c r="AW41" i="10"/>
  <c r="AX41" i="10" s="1"/>
  <c r="AY41" i="10" s="1"/>
  <c r="AZ41" i="10" s="1"/>
  <c r="BA41" i="10" s="1"/>
  <c r="BB41" i="10" s="1"/>
  <c r="BC41" i="10" s="1"/>
  <c r="BD41" i="10" s="1"/>
  <c r="BE41" i="10" s="1"/>
  <c r="BF41" i="10" s="1"/>
  <c r="BG41" i="10" s="1"/>
  <c r="BH41" i="10" s="1"/>
  <c r="BI41" i="10" s="1"/>
  <c r="BJ41" i="10" s="1"/>
  <c r="BK41" i="10" s="1"/>
  <c r="BL41" i="10" s="1"/>
  <c r="BM41" i="10" s="1"/>
  <c r="BN41" i="10" s="1"/>
  <c r="BO41" i="10" s="1"/>
  <c r="BP41" i="10" s="1"/>
  <c r="BQ41" i="10" s="1"/>
  <c r="BR41" i="10" s="1"/>
  <c r="BS41" i="10" s="1"/>
  <c r="BT41" i="10" s="1"/>
  <c r="BU41" i="10" s="1"/>
  <c r="BV41" i="10" s="1"/>
  <c r="BW41" i="10" s="1"/>
  <c r="BX41" i="10" s="1"/>
  <c r="BY41" i="10" s="1"/>
  <c r="BZ41" i="10" s="1"/>
  <c r="CA41" i="10" s="1"/>
  <c r="CB41" i="10" s="1"/>
  <c r="CC41" i="10" s="1"/>
  <c r="CD41" i="10" s="1"/>
  <c r="CE41" i="10" s="1"/>
  <c r="CF41" i="10" s="1"/>
  <c r="CG41" i="10" s="1"/>
  <c r="CH41" i="10" s="1"/>
  <c r="CI41" i="10" s="1"/>
  <c r="CJ41" i="10" s="1"/>
  <c r="CK41" i="10" s="1"/>
  <c r="CL41" i="10" s="1"/>
  <c r="CM41" i="10" s="1"/>
  <c r="CN41" i="10" s="1"/>
  <c r="CO41" i="10" s="1"/>
  <c r="CP41" i="10" s="1"/>
  <c r="CQ41" i="10" s="1"/>
  <c r="CR41" i="10" s="1"/>
  <c r="CS41" i="10" s="1"/>
  <c r="CT41" i="10" s="1"/>
  <c r="CU41" i="10" s="1"/>
  <c r="CV41" i="10" s="1"/>
  <c r="CW41" i="10" s="1"/>
  <c r="CX41" i="10" s="1"/>
  <c r="CY41" i="10" s="1"/>
  <c r="CZ41" i="10" s="1"/>
  <c r="DA41" i="10" s="1"/>
  <c r="DB41" i="10" s="1"/>
  <c r="DC41" i="10" s="1"/>
  <c r="DD41" i="10" s="1"/>
  <c r="DE41" i="10" s="1"/>
  <c r="DF41" i="10" s="1"/>
  <c r="DG41" i="10" s="1"/>
  <c r="DH41" i="10" s="1"/>
  <c r="DI41" i="10" s="1"/>
  <c r="DJ41" i="10" s="1"/>
  <c r="DK41" i="10" s="1"/>
  <c r="DL41" i="10" s="1"/>
  <c r="DM41" i="10" s="1"/>
  <c r="DN41" i="10" s="1"/>
  <c r="DO41" i="10" s="1"/>
  <c r="DP41" i="10" s="1"/>
  <c r="DQ41" i="10" s="1"/>
  <c r="DR41" i="10" s="1"/>
  <c r="DS41" i="10" s="1"/>
  <c r="DT41" i="10" s="1"/>
  <c r="DU41" i="10" s="1"/>
  <c r="DV41" i="10" s="1"/>
  <c r="DW41" i="10" s="1"/>
  <c r="DX41" i="10" s="1"/>
  <c r="DY41" i="10" s="1"/>
  <c r="DZ41" i="10" s="1"/>
  <c r="EA41" i="10" s="1"/>
  <c r="EB41" i="10" s="1"/>
  <c r="EC41" i="10" s="1"/>
  <c r="ED41" i="10" s="1"/>
  <c r="EE41" i="10" s="1"/>
  <c r="EF41" i="10" s="1"/>
  <c r="EG41" i="10" s="1"/>
  <c r="EH41" i="10" s="1"/>
  <c r="EI41" i="10" s="1"/>
  <c r="EJ41" i="10" s="1"/>
  <c r="EK41" i="10" s="1"/>
  <c r="EL41" i="10" s="1"/>
  <c r="EM41" i="10" s="1"/>
  <c r="EN41" i="10" s="1"/>
  <c r="EO41" i="10" s="1"/>
  <c r="EP41" i="10" s="1"/>
  <c r="EQ41" i="10" s="1"/>
  <c r="ER41" i="10" s="1"/>
  <c r="ES41" i="10" s="1"/>
  <c r="ET41" i="10" s="1"/>
  <c r="EU41" i="10" s="1"/>
  <c r="EV41" i="10" s="1"/>
  <c r="EW41" i="10" s="1"/>
  <c r="EX41" i="10" s="1"/>
  <c r="EY41" i="10" s="1"/>
  <c r="EZ41" i="10" s="1"/>
  <c r="FA41" i="10" s="1"/>
  <c r="FB41" i="10" s="1"/>
  <c r="FC41" i="10" s="1"/>
  <c r="FD41" i="10" s="1"/>
  <c r="FE41" i="10" s="1"/>
  <c r="FF41" i="10" s="1"/>
  <c r="FG41" i="10" s="1"/>
  <c r="FH41" i="10" s="1"/>
  <c r="FI41" i="10" s="1"/>
  <c r="FJ41" i="10" s="1"/>
  <c r="FK41" i="10" s="1"/>
  <c r="FL41" i="10" s="1"/>
  <c r="FM41" i="10" s="1"/>
  <c r="FN41" i="10" s="1"/>
  <c r="FO41" i="10" s="1"/>
  <c r="FP41" i="10" s="1"/>
  <c r="FQ41" i="10" s="1"/>
  <c r="FR41" i="10" s="1"/>
  <c r="FS41" i="10" s="1"/>
  <c r="FT41" i="10" s="1"/>
  <c r="FU41" i="10" s="1"/>
  <c r="FV41" i="10" s="1"/>
  <c r="FW41" i="10" s="1"/>
  <c r="FX41" i="10" s="1"/>
  <c r="FY41" i="10" s="1"/>
  <c r="FZ41" i="10" s="1"/>
  <c r="GA41" i="10" s="1"/>
  <c r="GB41" i="10" s="1"/>
  <c r="GC41" i="10" s="1"/>
  <c r="GD41" i="10" s="1"/>
  <c r="GE41" i="10" s="1"/>
  <c r="GF41" i="10" s="1"/>
  <c r="GG41" i="10" s="1"/>
  <c r="GH41" i="10" s="1"/>
  <c r="GI41" i="10" s="1"/>
  <c r="GJ41" i="10" s="1"/>
  <c r="GK41" i="10" s="1"/>
  <c r="GL41" i="10" s="1"/>
  <c r="GM41" i="10" s="1"/>
  <c r="GN41" i="10" s="1"/>
  <c r="GO41" i="10" s="1"/>
  <c r="GP41" i="10" s="1"/>
  <c r="W36" i="10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AP36" i="10" s="1"/>
  <c r="AQ36" i="10" s="1"/>
  <c r="AR36" i="10" s="1"/>
  <c r="AS36" i="10" s="1"/>
  <c r="AT36" i="10" s="1"/>
  <c r="AU36" i="10" s="1"/>
  <c r="AV36" i="10" s="1"/>
  <c r="AW36" i="10" s="1"/>
  <c r="AX36" i="10" s="1"/>
  <c r="AY36" i="10" s="1"/>
  <c r="AZ36" i="10" s="1"/>
  <c r="BA36" i="10" s="1"/>
  <c r="BB36" i="10" s="1"/>
  <c r="BC36" i="10" s="1"/>
  <c r="BD36" i="10" s="1"/>
  <c r="BE36" i="10" s="1"/>
  <c r="BF36" i="10" s="1"/>
  <c r="BG36" i="10" s="1"/>
  <c r="BH36" i="10" s="1"/>
  <c r="BI36" i="10" s="1"/>
  <c r="BJ36" i="10" s="1"/>
  <c r="BK36" i="10" s="1"/>
  <c r="BL36" i="10" s="1"/>
  <c r="BM36" i="10" s="1"/>
  <c r="BN36" i="10" s="1"/>
  <c r="BO36" i="10" s="1"/>
  <c r="BP36" i="10" s="1"/>
  <c r="BQ36" i="10" s="1"/>
  <c r="BR36" i="10" s="1"/>
  <c r="BS36" i="10" s="1"/>
  <c r="BT36" i="10" s="1"/>
  <c r="BU36" i="10" s="1"/>
  <c r="BV36" i="10" s="1"/>
  <c r="BW36" i="10" s="1"/>
  <c r="BX36" i="10" s="1"/>
  <c r="BY36" i="10" s="1"/>
  <c r="BZ36" i="10" s="1"/>
  <c r="CA36" i="10" s="1"/>
  <c r="CB36" i="10" s="1"/>
  <c r="CC36" i="10" s="1"/>
  <c r="CD36" i="10" s="1"/>
  <c r="CE36" i="10" s="1"/>
  <c r="CF36" i="10" s="1"/>
  <c r="CG36" i="10" s="1"/>
  <c r="CH36" i="10" s="1"/>
  <c r="CI36" i="10" s="1"/>
  <c r="CJ36" i="10" s="1"/>
  <c r="CK36" i="10" s="1"/>
  <c r="CL36" i="10" s="1"/>
  <c r="CM36" i="10" s="1"/>
  <c r="CN36" i="10" s="1"/>
  <c r="CO36" i="10" s="1"/>
  <c r="CP36" i="10" s="1"/>
  <c r="CQ36" i="10" s="1"/>
  <c r="CR36" i="10" s="1"/>
  <c r="CS36" i="10" s="1"/>
  <c r="CT36" i="10" s="1"/>
  <c r="CU36" i="10" s="1"/>
  <c r="CV36" i="10" s="1"/>
  <c r="CW36" i="10" s="1"/>
  <c r="CX36" i="10" s="1"/>
  <c r="CY36" i="10" s="1"/>
  <c r="CZ36" i="10" s="1"/>
  <c r="DA36" i="10" s="1"/>
  <c r="DB36" i="10" s="1"/>
  <c r="DC36" i="10" s="1"/>
  <c r="DD36" i="10" s="1"/>
  <c r="DE36" i="10" s="1"/>
  <c r="DF36" i="10" s="1"/>
  <c r="DG36" i="10" s="1"/>
  <c r="DH36" i="10" s="1"/>
  <c r="DI36" i="10" s="1"/>
  <c r="DJ36" i="10" s="1"/>
  <c r="DK36" i="10" s="1"/>
  <c r="DL36" i="10" s="1"/>
  <c r="DM36" i="10" s="1"/>
  <c r="DN36" i="10" s="1"/>
  <c r="DO36" i="10" s="1"/>
  <c r="DP36" i="10" s="1"/>
  <c r="DQ36" i="10" s="1"/>
  <c r="DR36" i="10" s="1"/>
  <c r="DS36" i="10" s="1"/>
  <c r="DT36" i="10" s="1"/>
  <c r="DU36" i="10" s="1"/>
  <c r="DV36" i="10" s="1"/>
  <c r="DW36" i="10" s="1"/>
  <c r="DX36" i="10" s="1"/>
  <c r="DY36" i="10" s="1"/>
  <c r="DZ36" i="10" s="1"/>
  <c r="EA36" i="10" s="1"/>
  <c r="EB36" i="10" s="1"/>
  <c r="EC36" i="10" s="1"/>
  <c r="ED36" i="10" s="1"/>
  <c r="EE36" i="10" s="1"/>
  <c r="EF36" i="10" s="1"/>
  <c r="EG36" i="10" s="1"/>
  <c r="EH36" i="10" s="1"/>
  <c r="EI36" i="10" s="1"/>
  <c r="EJ36" i="10" s="1"/>
  <c r="EK36" i="10" s="1"/>
  <c r="EL36" i="10" s="1"/>
  <c r="EM36" i="10" s="1"/>
  <c r="EN36" i="10" s="1"/>
  <c r="EO36" i="10" s="1"/>
  <c r="EP36" i="10" s="1"/>
  <c r="EQ36" i="10" s="1"/>
  <c r="ER36" i="10" s="1"/>
  <c r="ES36" i="10" s="1"/>
  <c r="ET36" i="10" s="1"/>
  <c r="EU36" i="10" s="1"/>
  <c r="EV36" i="10" s="1"/>
  <c r="EW36" i="10" s="1"/>
  <c r="EX36" i="10" s="1"/>
  <c r="EY36" i="10" s="1"/>
  <c r="EZ36" i="10" s="1"/>
  <c r="FA36" i="10" s="1"/>
  <c r="FB36" i="10" s="1"/>
  <c r="FC36" i="10" s="1"/>
  <c r="FD36" i="10" s="1"/>
  <c r="FE36" i="10" s="1"/>
  <c r="FF36" i="10" s="1"/>
  <c r="FG36" i="10" s="1"/>
  <c r="FH36" i="10" s="1"/>
  <c r="FI36" i="10" s="1"/>
  <c r="FJ36" i="10" s="1"/>
  <c r="FK36" i="10" s="1"/>
  <c r="FL36" i="10" s="1"/>
  <c r="FM36" i="10" s="1"/>
  <c r="FN36" i="10" s="1"/>
  <c r="FO36" i="10" s="1"/>
  <c r="FP36" i="10" s="1"/>
  <c r="FQ36" i="10" s="1"/>
  <c r="FR36" i="10" s="1"/>
  <c r="FS36" i="10" s="1"/>
  <c r="FT36" i="10" s="1"/>
  <c r="FU36" i="10" s="1"/>
  <c r="FV36" i="10" s="1"/>
  <c r="FW36" i="10" s="1"/>
  <c r="FX36" i="10" s="1"/>
  <c r="FY36" i="10" s="1"/>
  <c r="FZ36" i="10" s="1"/>
  <c r="GA36" i="10" s="1"/>
  <c r="GB36" i="10" s="1"/>
  <c r="GC36" i="10" s="1"/>
  <c r="GD36" i="10" s="1"/>
  <c r="GE36" i="10" s="1"/>
  <c r="GF36" i="10" s="1"/>
  <c r="GG36" i="10" s="1"/>
  <c r="GH36" i="10" s="1"/>
  <c r="GI36" i="10" s="1"/>
  <c r="GJ36" i="10" s="1"/>
  <c r="GK36" i="10" s="1"/>
  <c r="GL36" i="10" s="1"/>
  <c r="GM36" i="10" s="1"/>
  <c r="GN36" i="10" s="1"/>
  <c r="GO36" i="10" s="1"/>
  <c r="GP36" i="10" s="1"/>
  <c r="V37" i="10"/>
  <c r="W37" i="10" s="1"/>
  <c r="X37" i="10" s="1"/>
  <c r="Y37" i="10" s="1"/>
  <c r="Z37" i="10" s="1"/>
  <c r="AA37" i="10" s="1"/>
  <c r="AB37" i="10" s="1"/>
  <c r="AC37" i="10" s="1"/>
  <c r="AD37" i="10" s="1"/>
  <c r="AE37" i="10" s="1"/>
  <c r="AF37" i="10" s="1"/>
  <c r="AG37" i="10" s="1"/>
  <c r="AH37" i="10" s="1"/>
  <c r="AI37" i="10" s="1"/>
  <c r="V38" i="10"/>
  <c r="W38" i="10" s="1"/>
  <c r="X38" i="10" s="1"/>
  <c r="Y38" i="10" s="1"/>
  <c r="Z38" i="10" s="1"/>
  <c r="AA38" i="10" s="1"/>
  <c r="AB38" i="10" s="1"/>
  <c r="V40" i="10"/>
  <c r="W40" i="10" s="1"/>
  <c r="X40" i="10" s="1"/>
  <c r="Y40" i="10" s="1"/>
  <c r="Z40" i="10" s="1"/>
  <c r="AA40" i="10" s="1"/>
  <c r="AB40" i="10" s="1"/>
  <c r="AC40" i="10" s="1"/>
  <c r="AD40" i="10" s="1"/>
  <c r="AE40" i="10" s="1"/>
  <c r="AF40" i="10" s="1"/>
  <c r="AG40" i="10" s="1"/>
  <c r="AH40" i="10" s="1"/>
  <c r="AI40" i="10" s="1"/>
  <c r="AJ40" i="10" s="1"/>
  <c r="AK40" i="10" s="1"/>
  <c r="AL40" i="10" s="1"/>
  <c r="AM40" i="10" s="1"/>
  <c r="AN40" i="10" s="1"/>
  <c r="AO40" i="10" s="1"/>
  <c r="AP40" i="10" s="1"/>
  <c r="AQ40" i="10" s="1"/>
  <c r="AR40" i="10" s="1"/>
  <c r="AS40" i="10" s="1"/>
  <c r="AT40" i="10" s="1"/>
  <c r="AU40" i="10" s="1"/>
  <c r="AV40" i="10" s="1"/>
  <c r="AW40" i="10" s="1"/>
  <c r="AX40" i="10" s="1"/>
  <c r="AY40" i="10" s="1"/>
  <c r="AZ40" i="10" s="1"/>
  <c r="BA40" i="10" s="1"/>
  <c r="BB40" i="10" s="1"/>
  <c r="BC40" i="10" s="1"/>
  <c r="BD40" i="10" s="1"/>
  <c r="BE40" i="10" s="1"/>
  <c r="BF40" i="10" s="1"/>
  <c r="BG40" i="10" s="1"/>
  <c r="BH40" i="10" s="1"/>
  <c r="BI40" i="10" s="1"/>
  <c r="BJ40" i="10" s="1"/>
  <c r="BK40" i="10" s="1"/>
  <c r="BL40" i="10" s="1"/>
  <c r="BM40" i="10" s="1"/>
  <c r="BN40" i="10" s="1"/>
  <c r="BO40" i="10" s="1"/>
  <c r="BP40" i="10" s="1"/>
  <c r="BQ40" i="10" s="1"/>
  <c r="BR40" i="10" s="1"/>
  <c r="BS40" i="10" s="1"/>
  <c r="BT40" i="10" s="1"/>
  <c r="BU40" i="10" s="1"/>
  <c r="BV40" i="10" s="1"/>
  <c r="BW40" i="10" s="1"/>
  <c r="BX40" i="10" s="1"/>
  <c r="BY40" i="10" s="1"/>
  <c r="BZ40" i="10" s="1"/>
  <c r="CA40" i="10" s="1"/>
  <c r="CB40" i="10" s="1"/>
  <c r="CC40" i="10" s="1"/>
  <c r="CD40" i="10" s="1"/>
  <c r="CE40" i="10" s="1"/>
  <c r="CF40" i="10" s="1"/>
  <c r="CG40" i="10" s="1"/>
  <c r="CH40" i="10" s="1"/>
  <c r="CI40" i="10" s="1"/>
  <c r="CJ40" i="10" s="1"/>
  <c r="CK40" i="10" s="1"/>
  <c r="CL40" i="10" s="1"/>
  <c r="CM40" i="10" s="1"/>
  <c r="CN40" i="10" s="1"/>
  <c r="CO40" i="10" s="1"/>
  <c r="CP40" i="10" s="1"/>
  <c r="CQ40" i="10" s="1"/>
  <c r="CR40" i="10" s="1"/>
  <c r="CS40" i="10" s="1"/>
  <c r="CT40" i="10" s="1"/>
  <c r="CU40" i="10" s="1"/>
  <c r="CV40" i="10" s="1"/>
  <c r="CW40" i="10" s="1"/>
  <c r="CX40" i="10" s="1"/>
  <c r="CY40" i="10" s="1"/>
  <c r="CZ40" i="10" s="1"/>
  <c r="DA40" i="10" s="1"/>
  <c r="DB40" i="10" s="1"/>
  <c r="DC40" i="10" s="1"/>
  <c r="DD40" i="10" s="1"/>
  <c r="DE40" i="10" s="1"/>
  <c r="DF40" i="10" s="1"/>
  <c r="DG40" i="10" s="1"/>
  <c r="DH40" i="10" s="1"/>
  <c r="DI40" i="10" s="1"/>
  <c r="DJ40" i="10" s="1"/>
  <c r="DK40" i="10" s="1"/>
  <c r="DL40" i="10" s="1"/>
  <c r="DM40" i="10" s="1"/>
  <c r="DN40" i="10" s="1"/>
  <c r="DO40" i="10" s="1"/>
  <c r="DP40" i="10" s="1"/>
  <c r="DQ40" i="10" s="1"/>
  <c r="DR40" i="10" s="1"/>
  <c r="DS40" i="10" s="1"/>
  <c r="DT40" i="10" s="1"/>
  <c r="DU40" i="10" s="1"/>
  <c r="DV40" i="10" s="1"/>
  <c r="DW40" i="10" s="1"/>
  <c r="DX40" i="10" s="1"/>
  <c r="DY40" i="10" s="1"/>
  <c r="DZ40" i="10" s="1"/>
  <c r="EA40" i="10" s="1"/>
  <c r="EB40" i="10" s="1"/>
  <c r="EC40" i="10" s="1"/>
  <c r="ED40" i="10" s="1"/>
  <c r="EE40" i="10" s="1"/>
  <c r="EF40" i="10" s="1"/>
  <c r="EG40" i="10" s="1"/>
  <c r="EH40" i="10" s="1"/>
  <c r="EI40" i="10" s="1"/>
  <c r="EJ40" i="10" s="1"/>
  <c r="EK40" i="10" s="1"/>
  <c r="EL40" i="10" s="1"/>
  <c r="EM40" i="10" s="1"/>
  <c r="EN40" i="10" s="1"/>
  <c r="EO40" i="10" s="1"/>
  <c r="EP40" i="10" s="1"/>
  <c r="EQ40" i="10" s="1"/>
  <c r="ER40" i="10" s="1"/>
  <c r="ES40" i="10" s="1"/>
  <c r="ET40" i="10" s="1"/>
  <c r="EU40" i="10" s="1"/>
  <c r="EV40" i="10" s="1"/>
  <c r="EW40" i="10" s="1"/>
  <c r="EX40" i="10" s="1"/>
  <c r="EY40" i="10" s="1"/>
  <c r="EZ40" i="10" s="1"/>
  <c r="FA40" i="10" s="1"/>
  <c r="FB40" i="10" s="1"/>
  <c r="FC40" i="10" s="1"/>
  <c r="FD40" i="10" s="1"/>
  <c r="FE40" i="10" s="1"/>
  <c r="FF40" i="10" s="1"/>
  <c r="FG40" i="10" s="1"/>
  <c r="FH40" i="10" s="1"/>
  <c r="FI40" i="10" s="1"/>
  <c r="FJ40" i="10" s="1"/>
  <c r="FK40" i="10" s="1"/>
  <c r="FL40" i="10" s="1"/>
  <c r="FM40" i="10" s="1"/>
  <c r="FN40" i="10" s="1"/>
  <c r="FO40" i="10" s="1"/>
  <c r="FP40" i="10" s="1"/>
  <c r="FQ40" i="10" s="1"/>
  <c r="FR40" i="10" s="1"/>
  <c r="FS40" i="10" s="1"/>
  <c r="FT40" i="10" s="1"/>
  <c r="FU40" i="10" s="1"/>
  <c r="FV40" i="10" s="1"/>
  <c r="FW40" i="10" s="1"/>
  <c r="FX40" i="10" s="1"/>
  <c r="FY40" i="10" s="1"/>
  <c r="FZ40" i="10" s="1"/>
  <c r="GA40" i="10" s="1"/>
  <c r="GB40" i="10" s="1"/>
  <c r="GC40" i="10" s="1"/>
  <c r="GD40" i="10" s="1"/>
  <c r="GE40" i="10" s="1"/>
  <c r="GF40" i="10" s="1"/>
  <c r="GG40" i="10" s="1"/>
  <c r="GH40" i="10" s="1"/>
  <c r="GI40" i="10" s="1"/>
  <c r="GJ40" i="10" s="1"/>
  <c r="GK40" i="10" s="1"/>
  <c r="GL40" i="10" s="1"/>
  <c r="GM40" i="10" s="1"/>
  <c r="GN40" i="10" s="1"/>
  <c r="GO40" i="10" s="1"/>
  <c r="GP40" i="10" s="1"/>
  <c r="V41" i="10"/>
  <c r="W41" i="10" s="1"/>
  <c r="X41" i="10" s="1"/>
  <c r="Y41" i="10" s="1"/>
  <c r="Z41" i="10" s="1"/>
  <c r="AA41" i="10" s="1"/>
  <c r="AB41" i="10" s="1"/>
  <c r="AC41" i="10" s="1"/>
  <c r="AD41" i="10" s="1"/>
  <c r="AE41" i="10" s="1"/>
  <c r="AF41" i="10" s="1"/>
  <c r="AG41" i="10" s="1"/>
  <c r="AH41" i="10" s="1"/>
  <c r="AI41" i="10" s="1"/>
  <c r="AJ41" i="10" s="1"/>
  <c r="AK41" i="10" s="1"/>
  <c r="AL41" i="10" s="1"/>
  <c r="AM41" i="10" s="1"/>
  <c r="AN41" i="10" s="1"/>
  <c r="AO41" i="10" s="1"/>
  <c r="AP41" i="10" s="1"/>
  <c r="AQ41" i="10" s="1"/>
  <c r="AR41" i="10" s="1"/>
  <c r="AS41" i="10" s="1"/>
  <c r="AT41" i="10" s="1"/>
  <c r="AU41" i="10" s="1"/>
  <c r="V42" i="10"/>
  <c r="W42" i="10" s="1"/>
  <c r="X42" i="10" s="1"/>
  <c r="Y42" i="10" s="1"/>
  <c r="Z42" i="10" s="1"/>
  <c r="AA42" i="10" s="1"/>
  <c r="AB42" i="10" s="1"/>
  <c r="AC42" i="10" s="1"/>
  <c r="AD42" i="10" s="1"/>
  <c r="AE42" i="10" s="1"/>
  <c r="AF42" i="10" s="1"/>
  <c r="AG42" i="10" s="1"/>
  <c r="AH42" i="10" s="1"/>
  <c r="AI42" i="10" s="1"/>
  <c r="AJ42" i="10" s="1"/>
  <c r="AK42" i="10" s="1"/>
  <c r="AL42" i="10" s="1"/>
  <c r="AM42" i="10" s="1"/>
  <c r="AN42" i="10" s="1"/>
  <c r="AO42" i="10" s="1"/>
  <c r="AP42" i="10" s="1"/>
  <c r="AQ42" i="10" s="1"/>
  <c r="AR42" i="10" s="1"/>
  <c r="AS42" i="10" s="1"/>
  <c r="AT42" i="10" s="1"/>
  <c r="AU42" i="10" s="1"/>
  <c r="AV42" i="10" s="1"/>
  <c r="AW42" i="10" s="1"/>
  <c r="AX42" i="10" s="1"/>
  <c r="AY42" i="10" s="1"/>
  <c r="AZ42" i="10" s="1"/>
  <c r="BA42" i="10" s="1"/>
  <c r="BB42" i="10" s="1"/>
  <c r="BC42" i="10" s="1"/>
  <c r="BD42" i="10" s="1"/>
  <c r="BE42" i="10" s="1"/>
  <c r="BF42" i="10" s="1"/>
  <c r="BG42" i="10" s="1"/>
  <c r="BH42" i="10" s="1"/>
  <c r="BI42" i="10" s="1"/>
  <c r="BJ42" i="10" s="1"/>
  <c r="BK42" i="10" s="1"/>
  <c r="BL42" i="10" s="1"/>
  <c r="BM42" i="10" s="1"/>
  <c r="BN42" i="10" s="1"/>
  <c r="BO42" i="10" s="1"/>
  <c r="BP42" i="10" s="1"/>
  <c r="BQ42" i="10" s="1"/>
  <c r="BR42" i="10" s="1"/>
  <c r="BS42" i="10" s="1"/>
  <c r="BT42" i="10" s="1"/>
  <c r="BU42" i="10" s="1"/>
  <c r="BV42" i="10" s="1"/>
  <c r="BW42" i="10" s="1"/>
  <c r="BX42" i="10" s="1"/>
  <c r="BY42" i="10" s="1"/>
  <c r="BZ42" i="10" s="1"/>
  <c r="CA42" i="10" s="1"/>
  <c r="CB42" i="10" s="1"/>
  <c r="CC42" i="10" s="1"/>
  <c r="CD42" i="10" s="1"/>
  <c r="CE42" i="10" s="1"/>
  <c r="CF42" i="10" s="1"/>
  <c r="CG42" i="10" s="1"/>
  <c r="CH42" i="10" s="1"/>
  <c r="CI42" i="10" s="1"/>
  <c r="CJ42" i="10" s="1"/>
  <c r="CK42" i="10" s="1"/>
  <c r="CL42" i="10" s="1"/>
  <c r="CM42" i="10" s="1"/>
  <c r="CN42" i="10" s="1"/>
  <c r="CO42" i="10" s="1"/>
  <c r="CP42" i="10" s="1"/>
  <c r="CQ42" i="10" s="1"/>
  <c r="CR42" i="10" s="1"/>
  <c r="CS42" i="10" s="1"/>
  <c r="CT42" i="10" s="1"/>
  <c r="CU42" i="10" s="1"/>
  <c r="CV42" i="10" s="1"/>
  <c r="CW42" i="10" s="1"/>
  <c r="CX42" i="10" s="1"/>
  <c r="CY42" i="10" s="1"/>
  <c r="CZ42" i="10" s="1"/>
  <c r="DA42" i="10" s="1"/>
  <c r="DB42" i="10" s="1"/>
  <c r="DC42" i="10" s="1"/>
  <c r="DD42" i="10" s="1"/>
  <c r="DE42" i="10" s="1"/>
  <c r="DF42" i="10" s="1"/>
  <c r="DG42" i="10" s="1"/>
  <c r="DH42" i="10" s="1"/>
  <c r="DI42" i="10" s="1"/>
  <c r="DJ42" i="10" s="1"/>
  <c r="DK42" i="10" s="1"/>
  <c r="DL42" i="10" s="1"/>
  <c r="DM42" i="10" s="1"/>
  <c r="DN42" i="10" s="1"/>
  <c r="DO42" i="10" s="1"/>
  <c r="DP42" i="10" s="1"/>
  <c r="DQ42" i="10" s="1"/>
  <c r="DR42" i="10" s="1"/>
  <c r="DS42" i="10" s="1"/>
  <c r="DT42" i="10" s="1"/>
  <c r="DU42" i="10" s="1"/>
  <c r="DV42" i="10" s="1"/>
  <c r="DW42" i="10" s="1"/>
  <c r="DX42" i="10" s="1"/>
  <c r="DY42" i="10" s="1"/>
  <c r="DZ42" i="10" s="1"/>
  <c r="EA42" i="10" s="1"/>
  <c r="EB42" i="10" s="1"/>
  <c r="EC42" i="10" s="1"/>
  <c r="ED42" i="10" s="1"/>
  <c r="EE42" i="10" s="1"/>
  <c r="EF42" i="10" s="1"/>
  <c r="EG42" i="10" s="1"/>
  <c r="EH42" i="10" s="1"/>
  <c r="EI42" i="10" s="1"/>
  <c r="EJ42" i="10" s="1"/>
  <c r="EK42" i="10" s="1"/>
  <c r="EL42" i="10" s="1"/>
  <c r="EM42" i="10" s="1"/>
  <c r="EN42" i="10" s="1"/>
  <c r="EO42" i="10" s="1"/>
  <c r="EP42" i="10" s="1"/>
  <c r="EQ42" i="10" s="1"/>
  <c r="ER42" i="10" s="1"/>
  <c r="ES42" i="10" s="1"/>
  <c r="ET42" i="10" s="1"/>
  <c r="EU42" i="10" s="1"/>
  <c r="EV42" i="10" s="1"/>
  <c r="EW42" i="10" s="1"/>
  <c r="EX42" i="10" s="1"/>
  <c r="EY42" i="10" s="1"/>
  <c r="EZ42" i="10" s="1"/>
  <c r="FA42" i="10" s="1"/>
  <c r="FB42" i="10" s="1"/>
  <c r="FC42" i="10" s="1"/>
  <c r="FD42" i="10" s="1"/>
  <c r="FE42" i="10" s="1"/>
  <c r="FF42" i="10" s="1"/>
  <c r="FG42" i="10" s="1"/>
  <c r="FH42" i="10" s="1"/>
  <c r="FI42" i="10" s="1"/>
  <c r="FJ42" i="10" s="1"/>
  <c r="FK42" i="10" s="1"/>
  <c r="FL42" i="10" s="1"/>
  <c r="FM42" i="10" s="1"/>
  <c r="FN42" i="10" s="1"/>
  <c r="FO42" i="10" s="1"/>
  <c r="FP42" i="10" s="1"/>
  <c r="FQ42" i="10" s="1"/>
  <c r="FR42" i="10" s="1"/>
  <c r="FS42" i="10" s="1"/>
  <c r="FT42" i="10" s="1"/>
  <c r="FU42" i="10" s="1"/>
  <c r="FV42" i="10" s="1"/>
  <c r="FW42" i="10" s="1"/>
  <c r="FX42" i="10" s="1"/>
  <c r="FY42" i="10" s="1"/>
  <c r="FZ42" i="10" s="1"/>
  <c r="GA42" i="10" s="1"/>
  <c r="GB42" i="10" s="1"/>
  <c r="GC42" i="10" s="1"/>
  <c r="GD42" i="10" s="1"/>
  <c r="GE42" i="10" s="1"/>
  <c r="GF42" i="10" s="1"/>
  <c r="GG42" i="10" s="1"/>
  <c r="GH42" i="10" s="1"/>
  <c r="GI42" i="10" s="1"/>
  <c r="GJ42" i="10" s="1"/>
  <c r="GK42" i="10" s="1"/>
  <c r="GL42" i="10" s="1"/>
  <c r="GM42" i="10" s="1"/>
  <c r="GN42" i="10" s="1"/>
  <c r="GO42" i="10" s="1"/>
  <c r="GP42" i="10" s="1"/>
  <c r="V43" i="10"/>
  <c r="W43" i="10" s="1"/>
  <c r="X43" i="10" s="1"/>
  <c r="Y43" i="10" s="1"/>
  <c r="Z43" i="10" s="1"/>
  <c r="AA43" i="10" s="1"/>
  <c r="AB43" i="10" s="1"/>
  <c r="AC43" i="10" s="1"/>
  <c r="AD43" i="10" s="1"/>
  <c r="AE43" i="10" s="1"/>
  <c r="AF43" i="10" s="1"/>
  <c r="AG43" i="10" s="1"/>
  <c r="AH43" i="10" s="1"/>
  <c r="AI43" i="10" s="1"/>
  <c r="AJ43" i="10" s="1"/>
  <c r="AK43" i="10" s="1"/>
  <c r="AL43" i="10" s="1"/>
  <c r="AM43" i="10" s="1"/>
  <c r="AN43" i="10" s="1"/>
  <c r="AO43" i="10" s="1"/>
  <c r="AP43" i="10" s="1"/>
  <c r="AQ43" i="10" s="1"/>
  <c r="AR43" i="10" s="1"/>
  <c r="AS43" i="10" s="1"/>
  <c r="AT43" i="10" s="1"/>
  <c r="AU43" i="10" s="1"/>
  <c r="AV43" i="10" s="1"/>
  <c r="AW43" i="10" s="1"/>
  <c r="AX43" i="10" s="1"/>
  <c r="AY43" i="10" s="1"/>
  <c r="AZ43" i="10" s="1"/>
  <c r="BA43" i="10" s="1"/>
  <c r="BB43" i="10" s="1"/>
  <c r="BC43" i="10" s="1"/>
  <c r="BD43" i="10" s="1"/>
  <c r="BE43" i="10" s="1"/>
  <c r="BF43" i="10" s="1"/>
  <c r="BG43" i="10" s="1"/>
  <c r="BH43" i="10" s="1"/>
  <c r="BI43" i="10" s="1"/>
  <c r="BJ43" i="10" s="1"/>
  <c r="AI184" i="31"/>
  <c r="AQ253" i="31"/>
  <c r="AI240" i="31"/>
  <c r="AL247" i="31"/>
  <c r="AG189" i="31"/>
  <c r="AP202" i="31"/>
  <c r="AJ256" i="31"/>
  <c r="DF169" i="31" l="1"/>
  <c r="AJ161" i="31"/>
  <c r="AK161" i="31" s="1"/>
  <c r="AL161" i="31" s="1"/>
  <c r="AM161" i="31" s="1"/>
  <c r="AH110" i="31"/>
  <c r="AI110" i="31" s="1"/>
  <c r="AJ110" i="31" s="1"/>
  <c r="AK177" i="31"/>
  <c r="AL177" i="31" s="1"/>
  <c r="AM177" i="31" s="1"/>
  <c r="AM168" i="31"/>
  <c r="AN168" i="31" s="1"/>
  <c r="AO168" i="31" s="1"/>
  <c r="AP168" i="31" s="1"/>
  <c r="BA37" i="10"/>
  <c r="AJ37" i="10"/>
  <c r="AK37" i="10" s="1"/>
  <c r="AL37" i="10" s="1"/>
  <c r="AM37" i="10" s="1"/>
  <c r="AN37" i="10" s="1"/>
  <c r="AO37" i="10" s="1"/>
  <c r="AP37" i="10" s="1"/>
  <c r="AQ37" i="10" s="1"/>
  <c r="AR37" i="10" s="1"/>
  <c r="AS37" i="10" s="1"/>
  <c r="AT37" i="10" s="1"/>
  <c r="AU37" i="10" s="1"/>
  <c r="AV37" i="10" s="1"/>
  <c r="AW37" i="10" s="1"/>
  <c r="AX37" i="10" s="1"/>
  <c r="AR174" i="31"/>
  <c r="AS174" i="31" s="1"/>
  <c r="AT174" i="31" s="1"/>
  <c r="AX178" i="31"/>
  <c r="AQ123" i="31"/>
  <c r="AC180" i="31"/>
  <c r="AS157" i="31"/>
  <c r="AN179" i="31"/>
  <c r="AJ181" i="31"/>
  <c r="BK43" i="10"/>
  <c r="BL43" i="10" s="1"/>
  <c r="BM43" i="10" s="1"/>
  <c r="BN43" i="10" s="1"/>
  <c r="BO43" i="10" s="1"/>
  <c r="BP43" i="10" s="1"/>
  <c r="BQ43" i="10" s="1"/>
  <c r="BR43" i="10" s="1"/>
  <c r="BS43" i="10" s="1"/>
  <c r="BT43" i="10" s="1"/>
  <c r="BU43" i="10" s="1"/>
  <c r="BV43" i="10" s="1"/>
  <c r="BW43" i="10" s="1"/>
  <c r="BX43" i="10" s="1"/>
  <c r="BY43" i="10" s="1"/>
  <c r="BZ43" i="10" s="1"/>
  <c r="CA43" i="10" s="1"/>
  <c r="CB43" i="10" s="1"/>
  <c r="CC43" i="10" s="1"/>
  <c r="CD43" i="10" s="1"/>
  <c r="CE43" i="10" s="1"/>
  <c r="CF43" i="10" s="1"/>
  <c r="CG43" i="10" s="1"/>
  <c r="CH43" i="10" s="1"/>
  <c r="CI43" i="10" s="1"/>
  <c r="CJ43" i="10" s="1"/>
  <c r="CK43" i="10" s="1"/>
  <c r="CL43" i="10" s="1"/>
  <c r="CM43" i="10" s="1"/>
  <c r="CN43" i="10" s="1"/>
  <c r="CO43" i="10" s="1"/>
  <c r="CP43" i="10" s="1"/>
  <c r="CQ43" i="10" s="1"/>
  <c r="CR43" i="10" s="1"/>
  <c r="CS43" i="10" s="1"/>
  <c r="CT43" i="10" s="1"/>
  <c r="CU43" i="10" s="1"/>
  <c r="CV43" i="10" s="1"/>
  <c r="CW43" i="10" s="1"/>
  <c r="CX43" i="10" s="1"/>
  <c r="CY43" i="10" s="1"/>
  <c r="CZ43" i="10" s="1"/>
  <c r="DA43" i="10" s="1"/>
  <c r="DB43" i="10" s="1"/>
  <c r="DC43" i="10" s="1"/>
  <c r="DD43" i="10" s="1"/>
  <c r="DE43" i="10" s="1"/>
  <c r="DF43" i="10" s="1"/>
  <c r="DG43" i="10" s="1"/>
  <c r="DH43" i="10" s="1"/>
  <c r="DI43" i="10" s="1"/>
  <c r="DJ43" i="10" s="1"/>
  <c r="DK43" i="10" s="1"/>
  <c r="DL43" i="10" s="1"/>
  <c r="DM43" i="10" s="1"/>
  <c r="DN43" i="10" s="1"/>
  <c r="DO43" i="10" s="1"/>
  <c r="DP43" i="10" s="1"/>
  <c r="DQ43" i="10" s="1"/>
  <c r="DR43" i="10" s="1"/>
  <c r="DS43" i="10" s="1"/>
  <c r="DT43" i="10" s="1"/>
  <c r="DU43" i="10" s="1"/>
  <c r="DV43" i="10" s="1"/>
  <c r="DW43" i="10" s="1"/>
  <c r="DX43" i="10" s="1"/>
  <c r="DY43" i="10" s="1"/>
  <c r="DZ43" i="10" s="1"/>
  <c r="EA43" i="10" s="1"/>
  <c r="EB43" i="10" s="1"/>
  <c r="EC43" i="10" s="1"/>
  <c r="ED43" i="10" s="1"/>
  <c r="EE43" i="10" s="1"/>
  <c r="EF43" i="10" s="1"/>
  <c r="EG43" i="10" s="1"/>
  <c r="EH43" i="10" s="1"/>
  <c r="EI43" i="10" s="1"/>
  <c r="EJ43" i="10" s="1"/>
  <c r="EK43" i="10" s="1"/>
  <c r="EL43" i="10" s="1"/>
  <c r="EM43" i="10" s="1"/>
  <c r="EN43" i="10" s="1"/>
  <c r="EO43" i="10" s="1"/>
  <c r="EP43" i="10" s="1"/>
  <c r="EQ43" i="10" s="1"/>
  <c r="ER43" i="10" s="1"/>
  <c r="ES43" i="10" s="1"/>
  <c r="ET43" i="10" s="1"/>
  <c r="EU43" i="10" s="1"/>
  <c r="EV43" i="10" s="1"/>
  <c r="EW43" i="10" s="1"/>
  <c r="EX43" i="10" s="1"/>
  <c r="EY43" i="10" s="1"/>
  <c r="EZ43" i="10" s="1"/>
  <c r="FA43" i="10" s="1"/>
  <c r="FB43" i="10" s="1"/>
  <c r="FC43" i="10" s="1"/>
  <c r="FD43" i="10" s="1"/>
  <c r="FE43" i="10" s="1"/>
  <c r="FF43" i="10" s="1"/>
  <c r="FG43" i="10" s="1"/>
  <c r="FH43" i="10" s="1"/>
  <c r="FI43" i="10" s="1"/>
  <c r="FJ43" i="10" s="1"/>
  <c r="FK43" i="10" s="1"/>
  <c r="FL43" i="10" s="1"/>
  <c r="FM43" i="10" s="1"/>
  <c r="FN43" i="10" s="1"/>
  <c r="FO43" i="10" s="1"/>
  <c r="FP43" i="10" s="1"/>
  <c r="FQ43" i="10" s="1"/>
  <c r="FR43" i="10" s="1"/>
  <c r="FS43" i="10" s="1"/>
  <c r="FT43" i="10" s="1"/>
  <c r="FU43" i="10" s="1"/>
  <c r="FV43" i="10" s="1"/>
  <c r="FW43" i="10" s="1"/>
  <c r="FX43" i="10" s="1"/>
  <c r="FY43" i="10" s="1"/>
  <c r="FZ43" i="10" s="1"/>
  <c r="GA43" i="10" s="1"/>
  <c r="GB43" i="10" s="1"/>
  <c r="GC43" i="10" s="1"/>
  <c r="GD43" i="10" s="1"/>
  <c r="GE43" i="10" s="1"/>
  <c r="GF43" i="10" s="1"/>
  <c r="GG43" i="10" s="1"/>
  <c r="GH43" i="10" s="1"/>
  <c r="GI43" i="10" s="1"/>
  <c r="GJ43" i="10" s="1"/>
  <c r="GK43" i="10" s="1"/>
  <c r="GL43" i="10" s="1"/>
  <c r="GM43" i="10" s="1"/>
  <c r="GN43" i="10" s="1"/>
  <c r="GO43" i="10" s="1"/>
  <c r="GP43" i="10" s="1"/>
  <c r="AJ184" i="31"/>
  <c r="AS236" i="31"/>
  <c r="AX257" i="31"/>
  <c r="AY178" i="31" l="1"/>
  <c r="AZ178" i="31" s="1"/>
  <c r="DG169" i="31"/>
  <c r="AR123" i="31"/>
  <c r="AN153" i="31"/>
  <c r="AO153" i="31" s="1"/>
  <c r="AP153" i="31" s="1"/>
  <c r="AQ153" i="31" s="1"/>
  <c r="AR153" i="31" s="1"/>
  <c r="AN177" i="31"/>
  <c r="AU174" i="31"/>
  <c r="AK181" i="31"/>
  <c r="AT157" i="31"/>
  <c r="AK110" i="31"/>
  <c r="AN161" i="31"/>
  <c r="AO179" i="31"/>
  <c r="AD180" i="31"/>
  <c r="AQ168" i="31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N60" i="5"/>
  <c r="AO60" i="5"/>
  <c r="AP60" i="5"/>
  <c r="AQ60" i="5"/>
  <c r="AT60" i="5"/>
  <c r="AU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DU60" i="5"/>
  <c r="DV60" i="5"/>
  <c r="DW60" i="5"/>
  <c r="DX60" i="5"/>
  <c r="DY60" i="5"/>
  <c r="DZ60" i="5"/>
  <c r="EA60" i="5"/>
  <c r="EB60" i="5"/>
  <c r="EC60" i="5"/>
  <c r="ED60" i="5"/>
  <c r="EE60" i="5"/>
  <c r="EF60" i="5"/>
  <c r="EG60" i="5"/>
  <c r="EH60" i="5"/>
  <c r="EI60" i="5"/>
  <c r="EJ60" i="5"/>
  <c r="EK60" i="5"/>
  <c r="EL60" i="5"/>
  <c r="EM60" i="5"/>
  <c r="EN60" i="5"/>
  <c r="EO60" i="5"/>
  <c r="EP60" i="5"/>
  <c r="EQ60" i="5"/>
  <c r="ER60" i="5"/>
  <c r="ES60" i="5"/>
  <c r="ET60" i="5"/>
  <c r="EU60" i="5"/>
  <c r="EV60" i="5"/>
  <c r="EW60" i="5"/>
  <c r="EX60" i="5"/>
  <c r="EY60" i="5"/>
  <c r="EZ60" i="5"/>
  <c r="FA60" i="5"/>
  <c r="FB60" i="5"/>
  <c r="FC60" i="5"/>
  <c r="FD60" i="5"/>
  <c r="FE60" i="5"/>
  <c r="FF60" i="5"/>
  <c r="FG60" i="5"/>
  <c r="FH60" i="5"/>
  <c r="FI60" i="5"/>
  <c r="FJ60" i="5"/>
  <c r="FK60" i="5"/>
  <c r="FL60" i="5"/>
  <c r="FM60" i="5"/>
  <c r="FN60" i="5"/>
  <c r="FO60" i="5"/>
  <c r="FP60" i="5"/>
  <c r="FQ60" i="5"/>
  <c r="FR60" i="5"/>
  <c r="FS60" i="5"/>
  <c r="FT60" i="5"/>
  <c r="FU60" i="5"/>
  <c r="FV60" i="5"/>
  <c r="FW60" i="5"/>
  <c r="FX60" i="5"/>
  <c r="FY60" i="5"/>
  <c r="FZ60" i="5"/>
  <c r="GA60" i="5"/>
  <c r="GB60" i="5"/>
  <c r="GC60" i="5"/>
  <c r="GD60" i="5"/>
  <c r="GE60" i="5"/>
  <c r="GF60" i="5"/>
  <c r="GG60" i="5"/>
  <c r="GH60" i="5"/>
  <c r="GI60" i="5"/>
  <c r="GJ60" i="5"/>
  <c r="GK60" i="5"/>
  <c r="GL60" i="5"/>
  <c r="GM60" i="5"/>
  <c r="GN60" i="5"/>
  <c r="D41" i="5"/>
  <c r="E41" i="5"/>
  <c r="F41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ES41" i="5"/>
  <c r="ET41" i="5"/>
  <c r="EU41" i="5"/>
  <c r="EV41" i="5"/>
  <c r="EW41" i="5"/>
  <c r="EX41" i="5"/>
  <c r="EY41" i="5"/>
  <c r="EZ41" i="5"/>
  <c r="FA41" i="5"/>
  <c r="FB41" i="5"/>
  <c r="FC41" i="5"/>
  <c r="FD41" i="5"/>
  <c r="FE41" i="5"/>
  <c r="FF41" i="5"/>
  <c r="FG41" i="5"/>
  <c r="FH41" i="5"/>
  <c r="FI41" i="5"/>
  <c r="FJ41" i="5"/>
  <c r="FK41" i="5"/>
  <c r="FL41" i="5"/>
  <c r="FM41" i="5"/>
  <c r="FN41" i="5"/>
  <c r="FO41" i="5"/>
  <c r="FP41" i="5"/>
  <c r="FQ41" i="5"/>
  <c r="FR41" i="5"/>
  <c r="FS41" i="5"/>
  <c r="FT41" i="5"/>
  <c r="FU41" i="5"/>
  <c r="FV41" i="5"/>
  <c r="FW41" i="5"/>
  <c r="FX41" i="5"/>
  <c r="FY41" i="5"/>
  <c r="FZ41" i="5"/>
  <c r="GA41" i="5"/>
  <c r="GB41" i="5"/>
  <c r="GC41" i="5"/>
  <c r="GD41" i="5"/>
  <c r="GE41" i="5"/>
  <c r="GF41" i="5"/>
  <c r="GG41" i="5"/>
  <c r="GH41" i="5"/>
  <c r="GI41" i="5"/>
  <c r="GJ41" i="5"/>
  <c r="GK41" i="5"/>
  <c r="GL41" i="5"/>
  <c r="GM41" i="5"/>
  <c r="GN41" i="5"/>
  <c r="D43" i="5"/>
  <c r="E43" i="5"/>
  <c r="F43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H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DY43" i="5"/>
  <c r="DZ43" i="5"/>
  <c r="EA43" i="5"/>
  <c r="EB43" i="5"/>
  <c r="EC43" i="5"/>
  <c r="ED43" i="5"/>
  <c r="EE43" i="5"/>
  <c r="EF43" i="5"/>
  <c r="EG43" i="5"/>
  <c r="EH43" i="5"/>
  <c r="EI43" i="5"/>
  <c r="EJ43" i="5"/>
  <c r="EK43" i="5"/>
  <c r="EL43" i="5"/>
  <c r="EM43" i="5"/>
  <c r="EN43" i="5"/>
  <c r="EO43" i="5"/>
  <c r="EP43" i="5"/>
  <c r="EQ43" i="5"/>
  <c r="ER43" i="5"/>
  <c r="ES43" i="5"/>
  <c r="ET43" i="5"/>
  <c r="EU43" i="5"/>
  <c r="EV43" i="5"/>
  <c r="EW43" i="5"/>
  <c r="EX43" i="5"/>
  <c r="EY43" i="5"/>
  <c r="EZ43" i="5"/>
  <c r="FA43" i="5"/>
  <c r="FB43" i="5"/>
  <c r="FC43" i="5"/>
  <c r="FD43" i="5"/>
  <c r="FE43" i="5"/>
  <c r="FF43" i="5"/>
  <c r="FG43" i="5"/>
  <c r="FH43" i="5"/>
  <c r="FI43" i="5"/>
  <c r="FJ43" i="5"/>
  <c r="FK43" i="5"/>
  <c r="FL43" i="5"/>
  <c r="FM43" i="5"/>
  <c r="FN43" i="5"/>
  <c r="FO43" i="5"/>
  <c r="FP43" i="5"/>
  <c r="FQ43" i="5"/>
  <c r="FR43" i="5"/>
  <c r="FS43" i="5"/>
  <c r="FT43" i="5"/>
  <c r="FU43" i="5"/>
  <c r="FV43" i="5"/>
  <c r="FW43" i="5"/>
  <c r="FX43" i="5"/>
  <c r="FY43" i="5"/>
  <c r="FZ43" i="5"/>
  <c r="GA43" i="5"/>
  <c r="GB43" i="5"/>
  <c r="GC43" i="5"/>
  <c r="GD43" i="5"/>
  <c r="GE43" i="5"/>
  <c r="GF43" i="5"/>
  <c r="GG43" i="5"/>
  <c r="GH43" i="5"/>
  <c r="GI43" i="5"/>
  <c r="GJ43" i="5"/>
  <c r="GK43" i="5"/>
  <c r="GL43" i="5"/>
  <c r="GM43" i="5"/>
  <c r="GN43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CK121" i="5"/>
  <c r="CL121" i="5"/>
  <c r="CM121" i="5"/>
  <c r="CN121" i="5"/>
  <c r="CO121" i="5"/>
  <c r="CP121" i="5"/>
  <c r="CQ121" i="5"/>
  <c r="CR121" i="5"/>
  <c r="CS121" i="5"/>
  <c r="CT121" i="5"/>
  <c r="CU121" i="5"/>
  <c r="CV121" i="5"/>
  <c r="CW121" i="5"/>
  <c r="CX121" i="5"/>
  <c r="CY121" i="5"/>
  <c r="CZ121" i="5"/>
  <c r="DA121" i="5"/>
  <c r="DB121" i="5"/>
  <c r="DC121" i="5"/>
  <c r="DD121" i="5"/>
  <c r="DE121" i="5"/>
  <c r="DF121" i="5"/>
  <c r="DG121" i="5"/>
  <c r="DH121" i="5"/>
  <c r="DI121" i="5"/>
  <c r="DJ121" i="5"/>
  <c r="DK121" i="5"/>
  <c r="DL121" i="5"/>
  <c r="DM121" i="5"/>
  <c r="DN121" i="5"/>
  <c r="DO121" i="5"/>
  <c r="DP121" i="5"/>
  <c r="DQ121" i="5"/>
  <c r="DR121" i="5"/>
  <c r="DS121" i="5"/>
  <c r="DT121" i="5"/>
  <c r="DU121" i="5"/>
  <c r="DV121" i="5"/>
  <c r="DW121" i="5"/>
  <c r="DX121" i="5"/>
  <c r="DY121" i="5"/>
  <c r="DZ121" i="5"/>
  <c r="EA121" i="5"/>
  <c r="EB121" i="5"/>
  <c r="EC121" i="5"/>
  <c r="ED121" i="5"/>
  <c r="EE121" i="5"/>
  <c r="EF121" i="5"/>
  <c r="EG121" i="5"/>
  <c r="EH121" i="5"/>
  <c r="EI121" i="5"/>
  <c r="EJ121" i="5"/>
  <c r="EK121" i="5"/>
  <c r="EL121" i="5"/>
  <c r="EM121" i="5"/>
  <c r="EN121" i="5"/>
  <c r="EO121" i="5"/>
  <c r="EP121" i="5"/>
  <c r="EQ121" i="5"/>
  <c r="ER121" i="5"/>
  <c r="ES121" i="5"/>
  <c r="ET121" i="5"/>
  <c r="EU121" i="5"/>
  <c r="EV121" i="5"/>
  <c r="EW121" i="5"/>
  <c r="EX121" i="5"/>
  <c r="EY121" i="5"/>
  <c r="EZ121" i="5"/>
  <c r="FA121" i="5"/>
  <c r="FB121" i="5"/>
  <c r="FC121" i="5"/>
  <c r="FD121" i="5"/>
  <c r="FE121" i="5"/>
  <c r="FF121" i="5"/>
  <c r="FG121" i="5"/>
  <c r="FH121" i="5"/>
  <c r="FI121" i="5"/>
  <c r="FJ121" i="5"/>
  <c r="FK121" i="5"/>
  <c r="FL121" i="5"/>
  <c r="FM121" i="5"/>
  <c r="FN121" i="5"/>
  <c r="FO121" i="5"/>
  <c r="FP121" i="5"/>
  <c r="FQ121" i="5"/>
  <c r="FR121" i="5"/>
  <c r="FS121" i="5"/>
  <c r="FT121" i="5"/>
  <c r="FU121" i="5"/>
  <c r="FV121" i="5"/>
  <c r="FW121" i="5"/>
  <c r="FX121" i="5"/>
  <c r="FY121" i="5"/>
  <c r="FZ121" i="5"/>
  <c r="GA121" i="5"/>
  <c r="GB121" i="5"/>
  <c r="GC121" i="5"/>
  <c r="GD121" i="5"/>
  <c r="GE121" i="5"/>
  <c r="GF121" i="5"/>
  <c r="GG121" i="5"/>
  <c r="GH121" i="5"/>
  <c r="GI121" i="5"/>
  <c r="GJ121" i="5"/>
  <c r="GK121" i="5"/>
  <c r="GL121" i="5"/>
  <c r="GM121" i="5"/>
  <c r="GN121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H10" i="5"/>
  <c r="CI10" i="5"/>
  <c r="CJ10" i="5"/>
  <c r="CK10" i="5"/>
  <c r="CL10" i="5"/>
  <c r="CM10" i="5"/>
  <c r="CN10" i="5"/>
  <c r="CO10" i="5"/>
  <c r="CP10" i="5"/>
  <c r="CQ10" i="5"/>
  <c r="CR10" i="5"/>
  <c r="CS10" i="5"/>
  <c r="CT10" i="5"/>
  <c r="CU10" i="5"/>
  <c r="CV10" i="5"/>
  <c r="CW10" i="5"/>
  <c r="CX10" i="5"/>
  <c r="CY10" i="5"/>
  <c r="CZ10" i="5"/>
  <c r="DA10" i="5"/>
  <c r="DB10" i="5"/>
  <c r="DC10" i="5"/>
  <c r="DD10" i="5"/>
  <c r="DE10" i="5"/>
  <c r="DF10" i="5"/>
  <c r="DG10" i="5"/>
  <c r="DH10" i="5"/>
  <c r="DI10" i="5"/>
  <c r="DJ10" i="5"/>
  <c r="DK10" i="5"/>
  <c r="DL10" i="5"/>
  <c r="DM10" i="5"/>
  <c r="DN10" i="5"/>
  <c r="DO10" i="5"/>
  <c r="DP10" i="5"/>
  <c r="DQ10" i="5"/>
  <c r="DR10" i="5"/>
  <c r="DS10" i="5"/>
  <c r="DT10" i="5"/>
  <c r="DU10" i="5"/>
  <c r="DV10" i="5"/>
  <c r="DW10" i="5"/>
  <c r="DX10" i="5"/>
  <c r="DY10" i="5"/>
  <c r="DZ10" i="5"/>
  <c r="EA10" i="5"/>
  <c r="EB10" i="5"/>
  <c r="EC10" i="5"/>
  <c r="ED10" i="5"/>
  <c r="EE10" i="5"/>
  <c r="EF10" i="5"/>
  <c r="EG10" i="5"/>
  <c r="EH10" i="5"/>
  <c r="EI10" i="5"/>
  <c r="EJ10" i="5"/>
  <c r="EK10" i="5"/>
  <c r="EL10" i="5"/>
  <c r="EM10" i="5"/>
  <c r="EN10" i="5"/>
  <c r="EO10" i="5"/>
  <c r="EP10" i="5"/>
  <c r="EQ10" i="5"/>
  <c r="ER10" i="5"/>
  <c r="ES10" i="5"/>
  <c r="ET10" i="5"/>
  <c r="EU10" i="5"/>
  <c r="EV10" i="5"/>
  <c r="EW10" i="5"/>
  <c r="EX10" i="5"/>
  <c r="EY10" i="5"/>
  <c r="EZ10" i="5"/>
  <c r="FA10" i="5"/>
  <c r="FB10" i="5"/>
  <c r="FC10" i="5"/>
  <c r="FD10" i="5"/>
  <c r="FE10" i="5"/>
  <c r="FF10" i="5"/>
  <c r="FG10" i="5"/>
  <c r="FH10" i="5"/>
  <c r="FI10" i="5"/>
  <c r="FJ10" i="5"/>
  <c r="FK10" i="5"/>
  <c r="FL10" i="5"/>
  <c r="FM10" i="5"/>
  <c r="FN10" i="5"/>
  <c r="FO10" i="5"/>
  <c r="FP10" i="5"/>
  <c r="FQ10" i="5"/>
  <c r="FR10" i="5"/>
  <c r="FS10" i="5"/>
  <c r="FT10" i="5"/>
  <c r="FU10" i="5"/>
  <c r="FV10" i="5"/>
  <c r="FW10" i="5"/>
  <c r="FX10" i="5"/>
  <c r="FY10" i="5"/>
  <c r="FZ10" i="5"/>
  <c r="GA10" i="5"/>
  <c r="GB10" i="5"/>
  <c r="GC10" i="5"/>
  <c r="GD10" i="5"/>
  <c r="GE10" i="5"/>
  <c r="GF10" i="5"/>
  <c r="GG10" i="5"/>
  <c r="GH10" i="5"/>
  <c r="GI10" i="5"/>
  <c r="GJ10" i="5"/>
  <c r="GK10" i="5"/>
  <c r="GL10" i="5"/>
  <c r="GM10" i="5"/>
  <c r="GN10" i="5"/>
  <c r="D119" i="5"/>
  <c r="E119" i="5"/>
  <c r="F119" i="5"/>
  <c r="G119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CK119" i="5"/>
  <c r="CL119" i="5"/>
  <c r="CM119" i="5"/>
  <c r="CN119" i="5"/>
  <c r="CO119" i="5"/>
  <c r="CP119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C119" i="5"/>
  <c r="DD119" i="5"/>
  <c r="DE119" i="5"/>
  <c r="DF119" i="5"/>
  <c r="DG119" i="5"/>
  <c r="DH119" i="5"/>
  <c r="DI119" i="5"/>
  <c r="DJ119" i="5"/>
  <c r="DK119" i="5"/>
  <c r="DL119" i="5"/>
  <c r="DM119" i="5"/>
  <c r="DN119" i="5"/>
  <c r="DO119" i="5"/>
  <c r="DP119" i="5"/>
  <c r="DQ119" i="5"/>
  <c r="DR119" i="5"/>
  <c r="DS119" i="5"/>
  <c r="DT119" i="5"/>
  <c r="DU119" i="5"/>
  <c r="DV119" i="5"/>
  <c r="DW119" i="5"/>
  <c r="DX119" i="5"/>
  <c r="DY119" i="5"/>
  <c r="DZ119" i="5"/>
  <c r="EA119" i="5"/>
  <c r="EB119" i="5"/>
  <c r="EC119" i="5"/>
  <c r="ED119" i="5"/>
  <c r="EE119" i="5"/>
  <c r="EF119" i="5"/>
  <c r="EG119" i="5"/>
  <c r="EH119" i="5"/>
  <c r="EI119" i="5"/>
  <c r="EJ119" i="5"/>
  <c r="EK119" i="5"/>
  <c r="EL119" i="5"/>
  <c r="EM119" i="5"/>
  <c r="EN119" i="5"/>
  <c r="EO119" i="5"/>
  <c r="EP119" i="5"/>
  <c r="EQ119" i="5"/>
  <c r="ER119" i="5"/>
  <c r="ES119" i="5"/>
  <c r="ET119" i="5"/>
  <c r="EU119" i="5"/>
  <c r="EV119" i="5"/>
  <c r="EW119" i="5"/>
  <c r="EX119" i="5"/>
  <c r="EY119" i="5"/>
  <c r="EZ119" i="5"/>
  <c r="FA119" i="5"/>
  <c r="FB119" i="5"/>
  <c r="FC119" i="5"/>
  <c r="FD119" i="5"/>
  <c r="FE119" i="5"/>
  <c r="FF119" i="5"/>
  <c r="FG119" i="5"/>
  <c r="FH119" i="5"/>
  <c r="FI119" i="5"/>
  <c r="FJ119" i="5"/>
  <c r="FK119" i="5"/>
  <c r="FL119" i="5"/>
  <c r="FM119" i="5"/>
  <c r="FN119" i="5"/>
  <c r="FO119" i="5"/>
  <c r="FP119" i="5"/>
  <c r="FQ119" i="5"/>
  <c r="FR119" i="5"/>
  <c r="FS119" i="5"/>
  <c r="FT119" i="5"/>
  <c r="FU119" i="5"/>
  <c r="FV119" i="5"/>
  <c r="FW119" i="5"/>
  <c r="FX119" i="5"/>
  <c r="FY119" i="5"/>
  <c r="FZ119" i="5"/>
  <c r="GA119" i="5"/>
  <c r="GB119" i="5"/>
  <c r="GC119" i="5"/>
  <c r="GD119" i="5"/>
  <c r="GE119" i="5"/>
  <c r="GF119" i="5"/>
  <c r="GG119" i="5"/>
  <c r="GH119" i="5"/>
  <c r="GI119" i="5"/>
  <c r="GJ119" i="5"/>
  <c r="GK119" i="5"/>
  <c r="GL119" i="5"/>
  <c r="GM119" i="5"/>
  <c r="GN119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H21" i="5"/>
  <c r="CI21" i="5"/>
  <c r="CJ21" i="5"/>
  <c r="CK21" i="5"/>
  <c r="CL21" i="5"/>
  <c r="CM21" i="5"/>
  <c r="CN21" i="5"/>
  <c r="CO21" i="5"/>
  <c r="CP21" i="5"/>
  <c r="CQ21" i="5"/>
  <c r="CR21" i="5"/>
  <c r="CS21" i="5"/>
  <c r="CT21" i="5"/>
  <c r="CU21" i="5"/>
  <c r="CV21" i="5"/>
  <c r="CW21" i="5"/>
  <c r="CX21" i="5"/>
  <c r="CY21" i="5"/>
  <c r="CZ21" i="5"/>
  <c r="DA21" i="5"/>
  <c r="DB21" i="5"/>
  <c r="DC21" i="5"/>
  <c r="DD21" i="5"/>
  <c r="DE21" i="5"/>
  <c r="DF21" i="5"/>
  <c r="DG21" i="5"/>
  <c r="DH21" i="5"/>
  <c r="DI21" i="5"/>
  <c r="DJ21" i="5"/>
  <c r="DK21" i="5"/>
  <c r="DL21" i="5"/>
  <c r="DM21" i="5"/>
  <c r="DN21" i="5"/>
  <c r="DO21" i="5"/>
  <c r="DP21" i="5"/>
  <c r="DQ21" i="5"/>
  <c r="DR21" i="5"/>
  <c r="DS21" i="5"/>
  <c r="DT21" i="5"/>
  <c r="DU21" i="5"/>
  <c r="DV21" i="5"/>
  <c r="DW21" i="5"/>
  <c r="DX21" i="5"/>
  <c r="DY21" i="5"/>
  <c r="DZ21" i="5"/>
  <c r="EA21" i="5"/>
  <c r="EB21" i="5"/>
  <c r="EC21" i="5"/>
  <c r="ED21" i="5"/>
  <c r="EE21" i="5"/>
  <c r="EF21" i="5"/>
  <c r="EG21" i="5"/>
  <c r="EH21" i="5"/>
  <c r="EI21" i="5"/>
  <c r="EJ21" i="5"/>
  <c r="EK21" i="5"/>
  <c r="EL21" i="5"/>
  <c r="EM21" i="5"/>
  <c r="EN21" i="5"/>
  <c r="EO21" i="5"/>
  <c r="EP21" i="5"/>
  <c r="EQ21" i="5"/>
  <c r="ER21" i="5"/>
  <c r="ES21" i="5"/>
  <c r="ET21" i="5"/>
  <c r="EU21" i="5"/>
  <c r="EV21" i="5"/>
  <c r="EW21" i="5"/>
  <c r="EX21" i="5"/>
  <c r="EY21" i="5"/>
  <c r="EZ21" i="5"/>
  <c r="FA21" i="5"/>
  <c r="FB21" i="5"/>
  <c r="FC21" i="5"/>
  <c r="FD21" i="5"/>
  <c r="FE21" i="5"/>
  <c r="FF21" i="5"/>
  <c r="FG21" i="5"/>
  <c r="FH21" i="5"/>
  <c r="FI21" i="5"/>
  <c r="FJ21" i="5"/>
  <c r="FK21" i="5"/>
  <c r="FL21" i="5"/>
  <c r="FM21" i="5"/>
  <c r="FN21" i="5"/>
  <c r="FO21" i="5"/>
  <c r="FP21" i="5"/>
  <c r="FQ21" i="5"/>
  <c r="FR21" i="5"/>
  <c r="FS21" i="5"/>
  <c r="FT21" i="5"/>
  <c r="FU21" i="5"/>
  <c r="FV21" i="5"/>
  <c r="FW21" i="5"/>
  <c r="FX21" i="5"/>
  <c r="FY21" i="5"/>
  <c r="FZ21" i="5"/>
  <c r="GA21" i="5"/>
  <c r="GB21" i="5"/>
  <c r="GC21" i="5"/>
  <c r="GD21" i="5"/>
  <c r="GE21" i="5"/>
  <c r="GF21" i="5"/>
  <c r="GG21" i="5"/>
  <c r="GH21" i="5"/>
  <c r="GI21" i="5"/>
  <c r="GJ21" i="5"/>
  <c r="GK21" i="5"/>
  <c r="GL21" i="5"/>
  <c r="GM21" i="5"/>
  <c r="GN21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H13" i="5"/>
  <c r="CI13" i="5"/>
  <c r="CJ13" i="5"/>
  <c r="CK13" i="5"/>
  <c r="CL13" i="5"/>
  <c r="CM13" i="5"/>
  <c r="CN13" i="5"/>
  <c r="CO13" i="5"/>
  <c r="CP13" i="5"/>
  <c r="CQ13" i="5"/>
  <c r="CR13" i="5"/>
  <c r="CS13" i="5"/>
  <c r="CT13" i="5"/>
  <c r="CU13" i="5"/>
  <c r="CV13" i="5"/>
  <c r="CW13" i="5"/>
  <c r="CX13" i="5"/>
  <c r="CY13" i="5"/>
  <c r="CZ13" i="5"/>
  <c r="DA13" i="5"/>
  <c r="DB13" i="5"/>
  <c r="DC13" i="5"/>
  <c r="DD13" i="5"/>
  <c r="DE13" i="5"/>
  <c r="DF13" i="5"/>
  <c r="DG13" i="5"/>
  <c r="DH13" i="5"/>
  <c r="DI13" i="5"/>
  <c r="DJ13" i="5"/>
  <c r="DK13" i="5"/>
  <c r="DL13" i="5"/>
  <c r="DM13" i="5"/>
  <c r="DN13" i="5"/>
  <c r="DO13" i="5"/>
  <c r="DP13" i="5"/>
  <c r="DQ13" i="5"/>
  <c r="DR13" i="5"/>
  <c r="DS13" i="5"/>
  <c r="DT13" i="5"/>
  <c r="DU13" i="5"/>
  <c r="DV13" i="5"/>
  <c r="DW13" i="5"/>
  <c r="DX13" i="5"/>
  <c r="DY13" i="5"/>
  <c r="DZ13" i="5"/>
  <c r="EA13" i="5"/>
  <c r="EB13" i="5"/>
  <c r="EC13" i="5"/>
  <c r="ED13" i="5"/>
  <c r="EE13" i="5"/>
  <c r="EF13" i="5"/>
  <c r="EG13" i="5"/>
  <c r="EH13" i="5"/>
  <c r="EI13" i="5"/>
  <c r="EJ13" i="5"/>
  <c r="EK13" i="5"/>
  <c r="EL13" i="5"/>
  <c r="EM13" i="5"/>
  <c r="EN13" i="5"/>
  <c r="EO13" i="5"/>
  <c r="EP13" i="5"/>
  <c r="EQ13" i="5"/>
  <c r="ER13" i="5"/>
  <c r="ES13" i="5"/>
  <c r="ET13" i="5"/>
  <c r="EU13" i="5"/>
  <c r="EV13" i="5"/>
  <c r="EW13" i="5"/>
  <c r="EX13" i="5"/>
  <c r="EY13" i="5"/>
  <c r="EZ13" i="5"/>
  <c r="FA13" i="5"/>
  <c r="FB13" i="5"/>
  <c r="FC13" i="5"/>
  <c r="FD13" i="5"/>
  <c r="FE13" i="5"/>
  <c r="FF13" i="5"/>
  <c r="FG13" i="5"/>
  <c r="FH13" i="5"/>
  <c r="FI13" i="5"/>
  <c r="FJ13" i="5"/>
  <c r="FK13" i="5"/>
  <c r="FL13" i="5"/>
  <c r="FM13" i="5"/>
  <c r="FN13" i="5"/>
  <c r="FO13" i="5"/>
  <c r="FP13" i="5"/>
  <c r="FQ13" i="5"/>
  <c r="FR13" i="5"/>
  <c r="FS13" i="5"/>
  <c r="FT13" i="5"/>
  <c r="FU13" i="5"/>
  <c r="FV13" i="5"/>
  <c r="FW13" i="5"/>
  <c r="FX13" i="5"/>
  <c r="FY13" i="5"/>
  <c r="FZ13" i="5"/>
  <c r="GA13" i="5"/>
  <c r="GB13" i="5"/>
  <c r="GC13" i="5"/>
  <c r="GD13" i="5"/>
  <c r="GE13" i="5"/>
  <c r="GF13" i="5"/>
  <c r="GG13" i="5"/>
  <c r="GH13" i="5"/>
  <c r="GI13" i="5"/>
  <c r="GJ13" i="5"/>
  <c r="GK13" i="5"/>
  <c r="GL13" i="5"/>
  <c r="GM13" i="5"/>
  <c r="GN1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H33" i="5"/>
  <c r="CI33" i="5"/>
  <c r="CJ33" i="5"/>
  <c r="CK33" i="5"/>
  <c r="CL33" i="5"/>
  <c r="CM33" i="5"/>
  <c r="CN33" i="5"/>
  <c r="CO33" i="5"/>
  <c r="CP33" i="5"/>
  <c r="CQ33" i="5"/>
  <c r="CR33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ES33" i="5"/>
  <c r="ET33" i="5"/>
  <c r="EU33" i="5"/>
  <c r="EV33" i="5"/>
  <c r="EW33" i="5"/>
  <c r="EX33" i="5"/>
  <c r="EY33" i="5"/>
  <c r="EZ33" i="5"/>
  <c r="FA33" i="5"/>
  <c r="FB33" i="5"/>
  <c r="FC33" i="5"/>
  <c r="FD33" i="5"/>
  <c r="FE33" i="5"/>
  <c r="FF33" i="5"/>
  <c r="FG33" i="5"/>
  <c r="FH33" i="5"/>
  <c r="FI33" i="5"/>
  <c r="FJ33" i="5"/>
  <c r="FK33" i="5"/>
  <c r="FL33" i="5"/>
  <c r="FM33" i="5"/>
  <c r="FN33" i="5"/>
  <c r="FO33" i="5"/>
  <c r="FP33" i="5"/>
  <c r="FQ33" i="5"/>
  <c r="FR33" i="5"/>
  <c r="FS33" i="5"/>
  <c r="FT33" i="5"/>
  <c r="FU33" i="5"/>
  <c r="FV33" i="5"/>
  <c r="FW33" i="5"/>
  <c r="FX33" i="5"/>
  <c r="FY33" i="5"/>
  <c r="FZ33" i="5"/>
  <c r="GA33" i="5"/>
  <c r="GB33" i="5"/>
  <c r="GC33" i="5"/>
  <c r="GD33" i="5"/>
  <c r="GE33" i="5"/>
  <c r="GF33" i="5"/>
  <c r="GG33" i="5"/>
  <c r="GH33" i="5"/>
  <c r="GI33" i="5"/>
  <c r="GJ33" i="5"/>
  <c r="GK33" i="5"/>
  <c r="GL33" i="5"/>
  <c r="GM33" i="5"/>
  <c r="GN33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H35" i="5"/>
  <c r="CI35" i="5"/>
  <c r="CJ35" i="5"/>
  <c r="CK35" i="5"/>
  <c r="CL35" i="5"/>
  <c r="CM35" i="5"/>
  <c r="CN35" i="5"/>
  <c r="CO35" i="5"/>
  <c r="CP35" i="5"/>
  <c r="CQ35" i="5"/>
  <c r="CR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ES35" i="5"/>
  <c r="ET35" i="5"/>
  <c r="EU35" i="5"/>
  <c r="EV35" i="5"/>
  <c r="EW35" i="5"/>
  <c r="EX35" i="5"/>
  <c r="EY35" i="5"/>
  <c r="EZ35" i="5"/>
  <c r="FA35" i="5"/>
  <c r="FB35" i="5"/>
  <c r="FC35" i="5"/>
  <c r="FD35" i="5"/>
  <c r="FE35" i="5"/>
  <c r="FF35" i="5"/>
  <c r="FG35" i="5"/>
  <c r="FH35" i="5"/>
  <c r="FI35" i="5"/>
  <c r="FJ35" i="5"/>
  <c r="FK35" i="5"/>
  <c r="FL35" i="5"/>
  <c r="FM35" i="5"/>
  <c r="FN35" i="5"/>
  <c r="FO35" i="5"/>
  <c r="FP35" i="5"/>
  <c r="FQ35" i="5"/>
  <c r="FR35" i="5"/>
  <c r="FS35" i="5"/>
  <c r="FT35" i="5"/>
  <c r="FU35" i="5"/>
  <c r="FV35" i="5"/>
  <c r="FW35" i="5"/>
  <c r="FX35" i="5"/>
  <c r="FY35" i="5"/>
  <c r="FZ35" i="5"/>
  <c r="GA35" i="5"/>
  <c r="GB35" i="5"/>
  <c r="GC35" i="5"/>
  <c r="GD35" i="5"/>
  <c r="GE35" i="5"/>
  <c r="GF35" i="5"/>
  <c r="GG35" i="5"/>
  <c r="GH35" i="5"/>
  <c r="GI35" i="5"/>
  <c r="GJ35" i="5"/>
  <c r="GK35" i="5"/>
  <c r="GL35" i="5"/>
  <c r="GM35" i="5"/>
  <c r="GN3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DW55" i="5"/>
  <c r="DX55" i="5"/>
  <c r="DY55" i="5"/>
  <c r="DZ55" i="5"/>
  <c r="EA55" i="5"/>
  <c r="EB55" i="5"/>
  <c r="EC55" i="5"/>
  <c r="ED55" i="5"/>
  <c r="EE55" i="5"/>
  <c r="EF55" i="5"/>
  <c r="EG55" i="5"/>
  <c r="EH55" i="5"/>
  <c r="EI55" i="5"/>
  <c r="EJ55" i="5"/>
  <c r="EK55" i="5"/>
  <c r="EL55" i="5"/>
  <c r="EM55" i="5"/>
  <c r="EN55" i="5"/>
  <c r="EO55" i="5"/>
  <c r="EP55" i="5"/>
  <c r="EQ55" i="5"/>
  <c r="ER55" i="5"/>
  <c r="ES55" i="5"/>
  <c r="ET55" i="5"/>
  <c r="EU55" i="5"/>
  <c r="EV55" i="5"/>
  <c r="EW55" i="5"/>
  <c r="EX55" i="5"/>
  <c r="EY55" i="5"/>
  <c r="EZ55" i="5"/>
  <c r="FA55" i="5"/>
  <c r="FB55" i="5"/>
  <c r="FC55" i="5"/>
  <c r="FD55" i="5"/>
  <c r="FE55" i="5"/>
  <c r="FF55" i="5"/>
  <c r="FG55" i="5"/>
  <c r="FH55" i="5"/>
  <c r="FI55" i="5"/>
  <c r="FJ55" i="5"/>
  <c r="FK55" i="5"/>
  <c r="FL55" i="5"/>
  <c r="FM55" i="5"/>
  <c r="FN55" i="5"/>
  <c r="FO55" i="5"/>
  <c r="FP55" i="5"/>
  <c r="FQ55" i="5"/>
  <c r="FR55" i="5"/>
  <c r="FS55" i="5"/>
  <c r="FT55" i="5"/>
  <c r="FU55" i="5"/>
  <c r="FV55" i="5"/>
  <c r="FW55" i="5"/>
  <c r="FX55" i="5"/>
  <c r="FY55" i="5"/>
  <c r="FZ55" i="5"/>
  <c r="GA55" i="5"/>
  <c r="GB55" i="5"/>
  <c r="GC55" i="5"/>
  <c r="GD55" i="5"/>
  <c r="GE55" i="5"/>
  <c r="GF55" i="5"/>
  <c r="GG55" i="5"/>
  <c r="GH55" i="5"/>
  <c r="GI55" i="5"/>
  <c r="GJ55" i="5"/>
  <c r="GK55" i="5"/>
  <c r="GL55" i="5"/>
  <c r="GM55" i="5"/>
  <c r="GN55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H34" i="5"/>
  <c r="CI34" i="5"/>
  <c r="CJ34" i="5"/>
  <c r="CK34" i="5"/>
  <c r="CL34" i="5"/>
  <c r="CM34" i="5"/>
  <c r="CN34" i="5"/>
  <c r="CO34" i="5"/>
  <c r="CP34" i="5"/>
  <c r="CQ34" i="5"/>
  <c r="CR34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ES34" i="5"/>
  <c r="ET34" i="5"/>
  <c r="EU34" i="5"/>
  <c r="EV34" i="5"/>
  <c r="EW34" i="5"/>
  <c r="EX34" i="5"/>
  <c r="EY34" i="5"/>
  <c r="EZ34" i="5"/>
  <c r="FA34" i="5"/>
  <c r="FB34" i="5"/>
  <c r="FC34" i="5"/>
  <c r="FD34" i="5"/>
  <c r="FE34" i="5"/>
  <c r="FF34" i="5"/>
  <c r="FG34" i="5"/>
  <c r="FH34" i="5"/>
  <c r="FI34" i="5"/>
  <c r="FJ34" i="5"/>
  <c r="FK34" i="5"/>
  <c r="FL34" i="5"/>
  <c r="FM34" i="5"/>
  <c r="FN34" i="5"/>
  <c r="FO34" i="5"/>
  <c r="FP34" i="5"/>
  <c r="FQ34" i="5"/>
  <c r="FR34" i="5"/>
  <c r="FS34" i="5"/>
  <c r="FT34" i="5"/>
  <c r="FU34" i="5"/>
  <c r="FV34" i="5"/>
  <c r="FW34" i="5"/>
  <c r="FX34" i="5"/>
  <c r="FY34" i="5"/>
  <c r="FZ34" i="5"/>
  <c r="GA34" i="5"/>
  <c r="GB34" i="5"/>
  <c r="GC34" i="5"/>
  <c r="GD34" i="5"/>
  <c r="GE34" i="5"/>
  <c r="GF34" i="5"/>
  <c r="GG34" i="5"/>
  <c r="GH34" i="5"/>
  <c r="GI34" i="5"/>
  <c r="GJ34" i="5"/>
  <c r="GK34" i="5"/>
  <c r="GL34" i="5"/>
  <c r="GM34" i="5"/>
  <c r="GN34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CK122" i="5"/>
  <c r="CL122" i="5"/>
  <c r="CM122" i="5"/>
  <c r="CN122" i="5"/>
  <c r="CO122" i="5"/>
  <c r="CP122" i="5"/>
  <c r="CQ122" i="5"/>
  <c r="CR122" i="5"/>
  <c r="CS122" i="5"/>
  <c r="CT122" i="5"/>
  <c r="CU122" i="5"/>
  <c r="CV122" i="5"/>
  <c r="CW122" i="5"/>
  <c r="CX122" i="5"/>
  <c r="CY122" i="5"/>
  <c r="CZ122" i="5"/>
  <c r="DA122" i="5"/>
  <c r="DB122" i="5"/>
  <c r="DC122" i="5"/>
  <c r="DD122" i="5"/>
  <c r="DE122" i="5"/>
  <c r="DF122" i="5"/>
  <c r="DG122" i="5"/>
  <c r="DH122" i="5"/>
  <c r="DI122" i="5"/>
  <c r="DJ122" i="5"/>
  <c r="DK122" i="5"/>
  <c r="DL122" i="5"/>
  <c r="DM122" i="5"/>
  <c r="DN122" i="5"/>
  <c r="DO122" i="5"/>
  <c r="DP122" i="5"/>
  <c r="DQ122" i="5"/>
  <c r="DR122" i="5"/>
  <c r="DS122" i="5"/>
  <c r="DT122" i="5"/>
  <c r="DU122" i="5"/>
  <c r="DV122" i="5"/>
  <c r="DW122" i="5"/>
  <c r="DX122" i="5"/>
  <c r="DY122" i="5"/>
  <c r="DZ122" i="5"/>
  <c r="EA122" i="5"/>
  <c r="EB122" i="5"/>
  <c r="EC122" i="5"/>
  <c r="ED122" i="5"/>
  <c r="EE122" i="5"/>
  <c r="EF122" i="5"/>
  <c r="EG122" i="5"/>
  <c r="EH122" i="5"/>
  <c r="EI122" i="5"/>
  <c r="EJ122" i="5"/>
  <c r="EK122" i="5"/>
  <c r="EL122" i="5"/>
  <c r="EM122" i="5"/>
  <c r="EN122" i="5"/>
  <c r="EO122" i="5"/>
  <c r="EP122" i="5"/>
  <c r="EQ122" i="5"/>
  <c r="ER122" i="5"/>
  <c r="ES122" i="5"/>
  <c r="ET122" i="5"/>
  <c r="EU122" i="5"/>
  <c r="EV122" i="5"/>
  <c r="EW122" i="5"/>
  <c r="EX122" i="5"/>
  <c r="EY122" i="5"/>
  <c r="EZ122" i="5"/>
  <c r="FA122" i="5"/>
  <c r="FB122" i="5"/>
  <c r="FC122" i="5"/>
  <c r="FD122" i="5"/>
  <c r="FE122" i="5"/>
  <c r="FF122" i="5"/>
  <c r="FG122" i="5"/>
  <c r="FH122" i="5"/>
  <c r="FI122" i="5"/>
  <c r="FJ122" i="5"/>
  <c r="FK122" i="5"/>
  <c r="FL122" i="5"/>
  <c r="FM122" i="5"/>
  <c r="FN122" i="5"/>
  <c r="FO122" i="5"/>
  <c r="FP122" i="5"/>
  <c r="FQ122" i="5"/>
  <c r="FR122" i="5"/>
  <c r="FS122" i="5"/>
  <c r="FT122" i="5"/>
  <c r="FU122" i="5"/>
  <c r="FV122" i="5"/>
  <c r="FW122" i="5"/>
  <c r="FX122" i="5"/>
  <c r="FY122" i="5"/>
  <c r="FZ122" i="5"/>
  <c r="GA122" i="5"/>
  <c r="GB122" i="5"/>
  <c r="GC122" i="5"/>
  <c r="GD122" i="5"/>
  <c r="GE122" i="5"/>
  <c r="GF122" i="5"/>
  <c r="GG122" i="5"/>
  <c r="GH122" i="5"/>
  <c r="GI122" i="5"/>
  <c r="GJ122" i="5"/>
  <c r="GK122" i="5"/>
  <c r="GL122" i="5"/>
  <c r="GM122" i="5"/>
  <c r="GN122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DU64" i="5"/>
  <c r="DV64" i="5"/>
  <c r="DW64" i="5"/>
  <c r="DX64" i="5"/>
  <c r="DY64" i="5"/>
  <c r="DZ64" i="5"/>
  <c r="EA64" i="5"/>
  <c r="EB64" i="5"/>
  <c r="EC64" i="5"/>
  <c r="ED64" i="5"/>
  <c r="EE64" i="5"/>
  <c r="EF64" i="5"/>
  <c r="EG64" i="5"/>
  <c r="EH64" i="5"/>
  <c r="EI64" i="5"/>
  <c r="EJ64" i="5"/>
  <c r="EK64" i="5"/>
  <c r="EL64" i="5"/>
  <c r="EM64" i="5"/>
  <c r="EN64" i="5"/>
  <c r="EO64" i="5"/>
  <c r="EP64" i="5"/>
  <c r="EQ64" i="5"/>
  <c r="ER64" i="5"/>
  <c r="ES64" i="5"/>
  <c r="ET64" i="5"/>
  <c r="EU64" i="5"/>
  <c r="EV64" i="5"/>
  <c r="EW64" i="5"/>
  <c r="EX64" i="5"/>
  <c r="EY64" i="5"/>
  <c r="EZ64" i="5"/>
  <c r="FA64" i="5"/>
  <c r="FB64" i="5"/>
  <c r="FC64" i="5"/>
  <c r="FD64" i="5"/>
  <c r="FE64" i="5"/>
  <c r="FF64" i="5"/>
  <c r="FG64" i="5"/>
  <c r="FH64" i="5"/>
  <c r="FI64" i="5"/>
  <c r="FJ64" i="5"/>
  <c r="FK64" i="5"/>
  <c r="FL64" i="5"/>
  <c r="FM64" i="5"/>
  <c r="FN64" i="5"/>
  <c r="FO64" i="5"/>
  <c r="FP64" i="5"/>
  <c r="FQ64" i="5"/>
  <c r="FR64" i="5"/>
  <c r="FS64" i="5"/>
  <c r="FT64" i="5"/>
  <c r="FU64" i="5"/>
  <c r="FV64" i="5"/>
  <c r="FW64" i="5"/>
  <c r="FX64" i="5"/>
  <c r="FY64" i="5"/>
  <c r="FZ64" i="5"/>
  <c r="GA64" i="5"/>
  <c r="GB64" i="5"/>
  <c r="GC64" i="5"/>
  <c r="GD64" i="5"/>
  <c r="GE64" i="5"/>
  <c r="GF64" i="5"/>
  <c r="GG64" i="5"/>
  <c r="GH64" i="5"/>
  <c r="GI64" i="5"/>
  <c r="GJ64" i="5"/>
  <c r="GK64" i="5"/>
  <c r="GL64" i="5"/>
  <c r="GM64" i="5"/>
  <c r="GN64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H18" i="5"/>
  <c r="CI18" i="5"/>
  <c r="CJ18" i="5"/>
  <c r="CK18" i="5"/>
  <c r="CL18" i="5"/>
  <c r="CM18" i="5"/>
  <c r="CN18" i="5"/>
  <c r="CO18" i="5"/>
  <c r="CP18" i="5"/>
  <c r="CQ18" i="5"/>
  <c r="CR18" i="5"/>
  <c r="CS18" i="5"/>
  <c r="CT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DJ18" i="5"/>
  <c r="DK18" i="5"/>
  <c r="DL18" i="5"/>
  <c r="DM18" i="5"/>
  <c r="DN18" i="5"/>
  <c r="DO18" i="5"/>
  <c r="DP18" i="5"/>
  <c r="DQ18" i="5"/>
  <c r="DR18" i="5"/>
  <c r="DS18" i="5"/>
  <c r="DT18" i="5"/>
  <c r="DU18" i="5"/>
  <c r="DV18" i="5"/>
  <c r="DW18" i="5"/>
  <c r="DX18" i="5"/>
  <c r="DY18" i="5"/>
  <c r="DZ18" i="5"/>
  <c r="EA18" i="5"/>
  <c r="EB18" i="5"/>
  <c r="EC18" i="5"/>
  <c r="ED18" i="5"/>
  <c r="EE18" i="5"/>
  <c r="EF18" i="5"/>
  <c r="EG18" i="5"/>
  <c r="EH18" i="5"/>
  <c r="EI18" i="5"/>
  <c r="EJ18" i="5"/>
  <c r="EK18" i="5"/>
  <c r="EL18" i="5"/>
  <c r="EM18" i="5"/>
  <c r="EN18" i="5"/>
  <c r="EO18" i="5"/>
  <c r="EP18" i="5"/>
  <c r="EQ18" i="5"/>
  <c r="ER18" i="5"/>
  <c r="ES18" i="5"/>
  <c r="ET18" i="5"/>
  <c r="EU18" i="5"/>
  <c r="EV18" i="5"/>
  <c r="EW18" i="5"/>
  <c r="EX18" i="5"/>
  <c r="EY18" i="5"/>
  <c r="EZ18" i="5"/>
  <c r="FA18" i="5"/>
  <c r="FB18" i="5"/>
  <c r="FC18" i="5"/>
  <c r="FD18" i="5"/>
  <c r="FE18" i="5"/>
  <c r="FF18" i="5"/>
  <c r="FG18" i="5"/>
  <c r="FH18" i="5"/>
  <c r="FI18" i="5"/>
  <c r="FJ18" i="5"/>
  <c r="FK18" i="5"/>
  <c r="FL18" i="5"/>
  <c r="FM18" i="5"/>
  <c r="FN18" i="5"/>
  <c r="FO18" i="5"/>
  <c r="FP18" i="5"/>
  <c r="FQ18" i="5"/>
  <c r="FR18" i="5"/>
  <c r="FS18" i="5"/>
  <c r="FT18" i="5"/>
  <c r="FU18" i="5"/>
  <c r="FV18" i="5"/>
  <c r="FW18" i="5"/>
  <c r="FX18" i="5"/>
  <c r="FY18" i="5"/>
  <c r="FZ18" i="5"/>
  <c r="GA18" i="5"/>
  <c r="GB18" i="5"/>
  <c r="GC18" i="5"/>
  <c r="GD18" i="5"/>
  <c r="GE18" i="5"/>
  <c r="GF18" i="5"/>
  <c r="GG18" i="5"/>
  <c r="GH18" i="5"/>
  <c r="GI18" i="5"/>
  <c r="GJ18" i="5"/>
  <c r="GK18" i="5"/>
  <c r="GL18" i="5"/>
  <c r="GM18" i="5"/>
  <c r="GN18" i="5"/>
  <c r="D36" i="5"/>
  <c r="E36" i="5"/>
  <c r="F36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AB36" i="5"/>
  <c r="AC36" i="5"/>
  <c r="AD36" i="5"/>
  <c r="AE36" i="5"/>
  <c r="AF36" i="5"/>
  <c r="AG36" i="5"/>
  <c r="AH36" i="5"/>
  <c r="AI36" i="5"/>
  <c r="AJ36" i="5"/>
  <c r="AK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DU36" i="5"/>
  <c r="DV36" i="5"/>
  <c r="DW36" i="5"/>
  <c r="DX36" i="5"/>
  <c r="DY36" i="5"/>
  <c r="DZ36" i="5"/>
  <c r="EA36" i="5"/>
  <c r="EB36" i="5"/>
  <c r="EC36" i="5"/>
  <c r="ED36" i="5"/>
  <c r="EE36" i="5"/>
  <c r="EF36" i="5"/>
  <c r="EG36" i="5"/>
  <c r="EH36" i="5"/>
  <c r="EI36" i="5"/>
  <c r="EJ36" i="5"/>
  <c r="EK36" i="5"/>
  <c r="EL36" i="5"/>
  <c r="EM36" i="5"/>
  <c r="EN36" i="5"/>
  <c r="EO36" i="5"/>
  <c r="EP36" i="5"/>
  <c r="EQ36" i="5"/>
  <c r="ER36" i="5"/>
  <c r="ES36" i="5"/>
  <c r="ET36" i="5"/>
  <c r="EU36" i="5"/>
  <c r="EV36" i="5"/>
  <c r="EW36" i="5"/>
  <c r="EX36" i="5"/>
  <c r="EY36" i="5"/>
  <c r="EZ36" i="5"/>
  <c r="FA36" i="5"/>
  <c r="FB36" i="5"/>
  <c r="FC36" i="5"/>
  <c r="FD36" i="5"/>
  <c r="FE36" i="5"/>
  <c r="FF36" i="5"/>
  <c r="FG36" i="5"/>
  <c r="FH36" i="5"/>
  <c r="FI36" i="5"/>
  <c r="FJ36" i="5"/>
  <c r="FK36" i="5"/>
  <c r="FL36" i="5"/>
  <c r="FM36" i="5"/>
  <c r="FN36" i="5"/>
  <c r="FO36" i="5"/>
  <c r="FP36" i="5"/>
  <c r="FQ36" i="5"/>
  <c r="FR36" i="5"/>
  <c r="FS36" i="5"/>
  <c r="FT36" i="5"/>
  <c r="FU36" i="5"/>
  <c r="FV36" i="5"/>
  <c r="FW36" i="5"/>
  <c r="FX36" i="5"/>
  <c r="FY36" i="5"/>
  <c r="FZ36" i="5"/>
  <c r="GA36" i="5"/>
  <c r="GB36" i="5"/>
  <c r="GC36" i="5"/>
  <c r="GD36" i="5"/>
  <c r="GE36" i="5"/>
  <c r="GF36" i="5"/>
  <c r="GG36" i="5"/>
  <c r="GH36" i="5"/>
  <c r="GI36" i="5"/>
  <c r="GJ36" i="5"/>
  <c r="GK36" i="5"/>
  <c r="GL36" i="5"/>
  <c r="GM36" i="5"/>
  <c r="GN36" i="5"/>
  <c r="D90" i="5"/>
  <c r="E90" i="5"/>
  <c r="F90" i="5"/>
  <c r="G90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CK90" i="5"/>
  <c r="CL90" i="5"/>
  <c r="CM90" i="5"/>
  <c r="CN90" i="5"/>
  <c r="CO90" i="5"/>
  <c r="CP90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C90" i="5"/>
  <c r="DD90" i="5"/>
  <c r="DE90" i="5"/>
  <c r="DF90" i="5"/>
  <c r="DG90" i="5"/>
  <c r="DH90" i="5"/>
  <c r="DI90" i="5"/>
  <c r="DJ90" i="5"/>
  <c r="DK90" i="5"/>
  <c r="DL90" i="5"/>
  <c r="DM90" i="5"/>
  <c r="DN90" i="5"/>
  <c r="DO90" i="5"/>
  <c r="DP90" i="5"/>
  <c r="DQ90" i="5"/>
  <c r="DR90" i="5"/>
  <c r="DS90" i="5"/>
  <c r="DT90" i="5"/>
  <c r="DU90" i="5"/>
  <c r="DV90" i="5"/>
  <c r="DW90" i="5"/>
  <c r="DX90" i="5"/>
  <c r="DY90" i="5"/>
  <c r="DZ90" i="5"/>
  <c r="EA90" i="5"/>
  <c r="EB90" i="5"/>
  <c r="EC90" i="5"/>
  <c r="ED90" i="5"/>
  <c r="EE90" i="5"/>
  <c r="EF90" i="5"/>
  <c r="EG90" i="5"/>
  <c r="EH90" i="5"/>
  <c r="EI90" i="5"/>
  <c r="EJ90" i="5"/>
  <c r="EK90" i="5"/>
  <c r="EL90" i="5"/>
  <c r="EM90" i="5"/>
  <c r="EN90" i="5"/>
  <c r="EO90" i="5"/>
  <c r="EP90" i="5"/>
  <c r="EQ90" i="5"/>
  <c r="ER90" i="5"/>
  <c r="ES90" i="5"/>
  <c r="ET90" i="5"/>
  <c r="EU90" i="5"/>
  <c r="EV90" i="5"/>
  <c r="EW90" i="5"/>
  <c r="EX90" i="5"/>
  <c r="EY90" i="5"/>
  <c r="EZ90" i="5"/>
  <c r="FA90" i="5"/>
  <c r="FB90" i="5"/>
  <c r="FC90" i="5"/>
  <c r="FD90" i="5"/>
  <c r="FE90" i="5"/>
  <c r="FF90" i="5"/>
  <c r="FG90" i="5"/>
  <c r="FH90" i="5"/>
  <c r="FI90" i="5"/>
  <c r="FJ90" i="5"/>
  <c r="FK90" i="5"/>
  <c r="FL90" i="5"/>
  <c r="FM90" i="5"/>
  <c r="FN90" i="5"/>
  <c r="FO90" i="5"/>
  <c r="FP90" i="5"/>
  <c r="FQ90" i="5"/>
  <c r="FR90" i="5"/>
  <c r="FS90" i="5"/>
  <c r="FT90" i="5"/>
  <c r="FU90" i="5"/>
  <c r="FV90" i="5"/>
  <c r="FW90" i="5"/>
  <c r="FX90" i="5"/>
  <c r="FY90" i="5"/>
  <c r="FZ90" i="5"/>
  <c r="GA90" i="5"/>
  <c r="GB90" i="5"/>
  <c r="GC90" i="5"/>
  <c r="GD90" i="5"/>
  <c r="GE90" i="5"/>
  <c r="GF90" i="5"/>
  <c r="GG90" i="5"/>
  <c r="GH90" i="5"/>
  <c r="GI90" i="5"/>
  <c r="GJ90" i="5"/>
  <c r="GK90" i="5"/>
  <c r="GL90" i="5"/>
  <c r="GM90" i="5"/>
  <c r="GN90" i="5"/>
  <c r="D38" i="5"/>
  <c r="E38" i="5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ET38" i="5"/>
  <c r="EU38" i="5"/>
  <c r="EV38" i="5"/>
  <c r="EW38" i="5"/>
  <c r="EX38" i="5"/>
  <c r="EY38" i="5"/>
  <c r="EZ38" i="5"/>
  <c r="FA38" i="5"/>
  <c r="FB38" i="5"/>
  <c r="FC38" i="5"/>
  <c r="FD38" i="5"/>
  <c r="FE38" i="5"/>
  <c r="FF38" i="5"/>
  <c r="FG38" i="5"/>
  <c r="FH38" i="5"/>
  <c r="FI38" i="5"/>
  <c r="FJ38" i="5"/>
  <c r="FK38" i="5"/>
  <c r="FL38" i="5"/>
  <c r="FM38" i="5"/>
  <c r="FN38" i="5"/>
  <c r="FO38" i="5"/>
  <c r="FP38" i="5"/>
  <c r="FQ38" i="5"/>
  <c r="FR38" i="5"/>
  <c r="FS38" i="5"/>
  <c r="FT38" i="5"/>
  <c r="FU38" i="5"/>
  <c r="FV38" i="5"/>
  <c r="FW38" i="5"/>
  <c r="FX38" i="5"/>
  <c r="FY38" i="5"/>
  <c r="FZ38" i="5"/>
  <c r="GA38" i="5"/>
  <c r="GB38" i="5"/>
  <c r="GC38" i="5"/>
  <c r="GD38" i="5"/>
  <c r="GE38" i="5"/>
  <c r="GF38" i="5"/>
  <c r="GG38" i="5"/>
  <c r="GH38" i="5"/>
  <c r="GI38" i="5"/>
  <c r="GJ38" i="5"/>
  <c r="GK38" i="5"/>
  <c r="GL38" i="5"/>
  <c r="GM38" i="5"/>
  <c r="GN38" i="5"/>
  <c r="D48" i="5"/>
  <c r="E48" i="5"/>
  <c r="F48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DU48" i="5"/>
  <c r="DV48" i="5"/>
  <c r="DW48" i="5"/>
  <c r="DX48" i="5"/>
  <c r="DY48" i="5"/>
  <c r="DZ48" i="5"/>
  <c r="EA48" i="5"/>
  <c r="EB48" i="5"/>
  <c r="EC48" i="5"/>
  <c r="ED48" i="5"/>
  <c r="EE48" i="5"/>
  <c r="EF48" i="5"/>
  <c r="EG48" i="5"/>
  <c r="EH48" i="5"/>
  <c r="EI48" i="5"/>
  <c r="EJ48" i="5"/>
  <c r="EK48" i="5"/>
  <c r="EL48" i="5"/>
  <c r="EM48" i="5"/>
  <c r="EN48" i="5"/>
  <c r="EO48" i="5"/>
  <c r="EP48" i="5"/>
  <c r="EQ48" i="5"/>
  <c r="ER48" i="5"/>
  <c r="ES48" i="5"/>
  <c r="ET48" i="5"/>
  <c r="EU48" i="5"/>
  <c r="EV48" i="5"/>
  <c r="EW48" i="5"/>
  <c r="EX48" i="5"/>
  <c r="EY48" i="5"/>
  <c r="EZ48" i="5"/>
  <c r="FA48" i="5"/>
  <c r="FB48" i="5"/>
  <c r="FC48" i="5"/>
  <c r="FD48" i="5"/>
  <c r="FE48" i="5"/>
  <c r="FF48" i="5"/>
  <c r="FG48" i="5"/>
  <c r="FH48" i="5"/>
  <c r="FI48" i="5"/>
  <c r="FJ48" i="5"/>
  <c r="FK48" i="5"/>
  <c r="FL48" i="5"/>
  <c r="FM48" i="5"/>
  <c r="FN48" i="5"/>
  <c r="FO48" i="5"/>
  <c r="FP48" i="5"/>
  <c r="FQ48" i="5"/>
  <c r="FR48" i="5"/>
  <c r="FS48" i="5"/>
  <c r="FT48" i="5"/>
  <c r="FU48" i="5"/>
  <c r="FV48" i="5"/>
  <c r="FW48" i="5"/>
  <c r="FX48" i="5"/>
  <c r="FY48" i="5"/>
  <c r="FZ48" i="5"/>
  <c r="GA48" i="5"/>
  <c r="GB48" i="5"/>
  <c r="GC48" i="5"/>
  <c r="GD48" i="5"/>
  <c r="GE48" i="5"/>
  <c r="GF48" i="5"/>
  <c r="GG48" i="5"/>
  <c r="GH48" i="5"/>
  <c r="GI48" i="5"/>
  <c r="GJ48" i="5"/>
  <c r="GK48" i="5"/>
  <c r="GL48" i="5"/>
  <c r="GM48" i="5"/>
  <c r="GN48" i="5"/>
  <c r="D44" i="5"/>
  <c r="E44" i="5"/>
  <c r="F44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DX44" i="5"/>
  <c r="DY44" i="5"/>
  <c r="DZ44" i="5"/>
  <c r="EA44" i="5"/>
  <c r="EB44" i="5"/>
  <c r="EC44" i="5"/>
  <c r="ED44" i="5"/>
  <c r="EE44" i="5"/>
  <c r="EF44" i="5"/>
  <c r="EG44" i="5"/>
  <c r="EH44" i="5"/>
  <c r="EI44" i="5"/>
  <c r="EJ44" i="5"/>
  <c r="EK44" i="5"/>
  <c r="EL44" i="5"/>
  <c r="EM44" i="5"/>
  <c r="EN44" i="5"/>
  <c r="EO44" i="5"/>
  <c r="EP44" i="5"/>
  <c r="EQ44" i="5"/>
  <c r="ER44" i="5"/>
  <c r="ES44" i="5"/>
  <c r="ET44" i="5"/>
  <c r="EU44" i="5"/>
  <c r="EV44" i="5"/>
  <c r="EW44" i="5"/>
  <c r="EX44" i="5"/>
  <c r="EY44" i="5"/>
  <c r="EZ44" i="5"/>
  <c r="FA44" i="5"/>
  <c r="FB44" i="5"/>
  <c r="FC44" i="5"/>
  <c r="FD44" i="5"/>
  <c r="FE44" i="5"/>
  <c r="FF44" i="5"/>
  <c r="FG44" i="5"/>
  <c r="FH44" i="5"/>
  <c r="FI44" i="5"/>
  <c r="FJ44" i="5"/>
  <c r="FK44" i="5"/>
  <c r="FL44" i="5"/>
  <c r="FM44" i="5"/>
  <c r="FN44" i="5"/>
  <c r="FO44" i="5"/>
  <c r="FP44" i="5"/>
  <c r="FQ44" i="5"/>
  <c r="FR44" i="5"/>
  <c r="FS44" i="5"/>
  <c r="FT44" i="5"/>
  <c r="FU44" i="5"/>
  <c r="FV44" i="5"/>
  <c r="FW44" i="5"/>
  <c r="FX44" i="5"/>
  <c r="FY44" i="5"/>
  <c r="FZ44" i="5"/>
  <c r="GA44" i="5"/>
  <c r="GB44" i="5"/>
  <c r="GC44" i="5"/>
  <c r="GD44" i="5"/>
  <c r="GE44" i="5"/>
  <c r="GF44" i="5"/>
  <c r="GG44" i="5"/>
  <c r="GH44" i="5"/>
  <c r="GI44" i="5"/>
  <c r="GJ44" i="5"/>
  <c r="GK44" i="5"/>
  <c r="GL44" i="5"/>
  <c r="GM44" i="5"/>
  <c r="GN44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DU56" i="5"/>
  <c r="DV56" i="5"/>
  <c r="DW56" i="5"/>
  <c r="DX56" i="5"/>
  <c r="DY56" i="5"/>
  <c r="DZ56" i="5"/>
  <c r="EA56" i="5"/>
  <c r="EB56" i="5"/>
  <c r="EC56" i="5"/>
  <c r="ED56" i="5"/>
  <c r="EE56" i="5"/>
  <c r="EF56" i="5"/>
  <c r="EG56" i="5"/>
  <c r="EH56" i="5"/>
  <c r="EI56" i="5"/>
  <c r="EJ56" i="5"/>
  <c r="EK56" i="5"/>
  <c r="EL56" i="5"/>
  <c r="EM56" i="5"/>
  <c r="EN56" i="5"/>
  <c r="EO56" i="5"/>
  <c r="EP56" i="5"/>
  <c r="EQ56" i="5"/>
  <c r="ER56" i="5"/>
  <c r="ES56" i="5"/>
  <c r="ET56" i="5"/>
  <c r="EU56" i="5"/>
  <c r="EV56" i="5"/>
  <c r="EW56" i="5"/>
  <c r="EX56" i="5"/>
  <c r="EY56" i="5"/>
  <c r="EZ56" i="5"/>
  <c r="FA56" i="5"/>
  <c r="FB56" i="5"/>
  <c r="FC56" i="5"/>
  <c r="FD56" i="5"/>
  <c r="FE56" i="5"/>
  <c r="FF56" i="5"/>
  <c r="FG56" i="5"/>
  <c r="FH56" i="5"/>
  <c r="FI56" i="5"/>
  <c r="FJ56" i="5"/>
  <c r="FK56" i="5"/>
  <c r="FL56" i="5"/>
  <c r="FM56" i="5"/>
  <c r="FN56" i="5"/>
  <c r="FO56" i="5"/>
  <c r="FP56" i="5"/>
  <c r="FQ56" i="5"/>
  <c r="FR56" i="5"/>
  <c r="FS56" i="5"/>
  <c r="FT56" i="5"/>
  <c r="FU56" i="5"/>
  <c r="FV56" i="5"/>
  <c r="FW56" i="5"/>
  <c r="FX56" i="5"/>
  <c r="FY56" i="5"/>
  <c r="FZ56" i="5"/>
  <c r="GA56" i="5"/>
  <c r="GB56" i="5"/>
  <c r="GC56" i="5"/>
  <c r="GD56" i="5"/>
  <c r="GE56" i="5"/>
  <c r="GF56" i="5"/>
  <c r="GG56" i="5"/>
  <c r="GH56" i="5"/>
  <c r="GI56" i="5"/>
  <c r="GJ56" i="5"/>
  <c r="GK56" i="5"/>
  <c r="GL56" i="5"/>
  <c r="GM56" i="5"/>
  <c r="GN56" i="5"/>
  <c r="D98" i="5"/>
  <c r="E98" i="5"/>
  <c r="F98" i="5"/>
  <c r="G98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DU98" i="5"/>
  <c r="DV98" i="5"/>
  <c r="DW98" i="5"/>
  <c r="DX98" i="5"/>
  <c r="DY98" i="5"/>
  <c r="DZ98" i="5"/>
  <c r="EA98" i="5"/>
  <c r="EB98" i="5"/>
  <c r="EC98" i="5"/>
  <c r="ED98" i="5"/>
  <c r="EE98" i="5"/>
  <c r="EF98" i="5"/>
  <c r="EG98" i="5"/>
  <c r="EH98" i="5"/>
  <c r="EI98" i="5"/>
  <c r="EJ98" i="5"/>
  <c r="EK98" i="5"/>
  <c r="EL98" i="5"/>
  <c r="EM98" i="5"/>
  <c r="EN98" i="5"/>
  <c r="EO98" i="5"/>
  <c r="EP98" i="5"/>
  <c r="EQ98" i="5"/>
  <c r="ER98" i="5"/>
  <c r="ES98" i="5"/>
  <c r="ET98" i="5"/>
  <c r="EU98" i="5"/>
  <c r="EV98" i="5"/>
  <c r="EW98" i="5"/>
  <c r="EX98" i="5"/>
  <c r="EY98" i="5"/>
  <c r="EZ98" i="5"/>
  <c r="FA98" i="5"/>
  <c r="FB98" i="5"/>
  <c r="FC98" i="5"/>
  <c r="FD98" i="5"/>
  <c r="FE98" i="5"/>
  <c r="FF98" i="5"/>
  <c r="FG98" i="5"/>
  <c r="FH98" i="5"/>
  <c r="FI98" i="5"/>
  <c r="FJ98" i="5"/>
  <c r="FK98" i="5"/>
  <c r="FL98" i="5"/>
  <c r="FM98" i="5"/>
  <c r="FN98" i="5"/>
  <c r="FO98" i="5"/>
  <c r="FP98" i="5"/>
  <c r="FQ98" i="5"/>
  <c r="FR98" i="5"/>
  <c r="FS98" i="5"/>
  <c r="FT98" i="5"/>
  <c r="FU98" i="5"/>
  <c r="FV98" i="5"/>
  <c r="FW98" i="5"/>
  <c r="FX98" i="5"/>
  <c r="FY98" i="5"/>
  <c r="FZ98" i="5"/>
  <c r="GA98" i="5"/>
  <c r="GB98" i="5"/>
  <c r="GC98" i="5"/>
  <c r="GD98" i="5"/>
  <c r="GE98" i="5"/>
  <c r="GF98" i="5"/>
  <c r="GG98" i="5"/>
  <c r="GH98" i="5"/>
  <c r="GI98" i="5"/>
  <c r="GJ98" i="5"/>
  <c r="GK98" i="5"/>
  <c r="GL98" i="5"/>
  <c r="GM98" i="5"/>
  <c r="GN98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CK61" i="5"/>
  <c r="CL61" i="5"/>
  <c r="CM61" i="5"/>
  <c r="CN61" i="5"/>
  <c r="CO61" i="5"/>
  <c r="CP61" i="5"/>
  <c r="CQ61" i="5"/>
  <c r="CR61" i="5"/>
  <c r="CS61" i="5"/>
  <c r="CT61" i="5"/>
  <c r="CU61" i="5"/>
  <c r="CV61" i="5"/>
  <c r="CW61" i="5"/>
  <c r="CX61" i="5"/>
  <c r="CY61" i="5"/>
  <c r="CZ61" i="5"/>
  <c r="DA61" i="5"/>
  <c r="DB61" i="5"/>
  <c r="DC61" i="5"/>
  <c r="DD61" i="5"/>
  <c r="DE61" i="5"/>
  <c r="DF61" i="5"/>
  <c r="DG61" i="5"/>
  <c r="DH61" i="5"/>
  <c r="DI61" i="5"/>
  <c r="DJ61" i="5"/>
  <c r="DK61" i="5"/>
  <c r="DL61" i="5"/>
  <c r="DM61" i="5"/>
  <c r="DN61" i="5"/>
  <c r="DO61" i="5"/>
  <c r="DP61" i="5"/>
  <c r="DQ61" i="5"/>
  <c r="DR61" i="5"/>
  <c r="DS61" i="5"/>
  <c r="DT61" i="5"/>
  <c r="DU61" i="5"/>
  <c r="DV61" i="5"/>
  <c r="DW61" i="5"/>
  <c r="DX61" i="5"/>
  <c r="DY61" i="5"/>
  <c r="DZ61" i="5"/>
  <c r="EA61" i="5"/>
  <c r="EB61" i="5"/>
  <c r="EC61" i="5"/>
  <c r="ED61" i="5"/>
  <c r="EE61" i="5"/>
  <c r="EF61" i="5"/>
  <c r="EG61" i="5"/>
  <c r="EH61" i="5"/>
  <c r="EI61" i="5"/>
  <c r="EJ61" i="5"/>
  <c r="EK61" i="5"/>
  <c r="EL61" i="5"/>
  <c r="EM61" i="5"/>
  <c r="EN61" i="5"/>
  <c r="EO61" i="5"/>
  <c r="EP61" i="5"/>
  <c r="EQ61" i="5"/>
  <c r="ER61" i="5"/>
  <c r="ES61" i="5"/>
  <c r="ET61" i="5"/>
  <c r="EU61" i="5"/>
  <c r="EV61" i="5"/>
  <c r="EW61" i="5"/>
  <c r="EX61" i="5"/>
  <c r="EY61" i="5"/>
  <c r="EZ61" i="5"/>
  <c r="FA61" i="5"/>
  <c r="FB61" i="5"/>
  <c r="FC61" i="5"/>
  <c r="FD61" i="5"/>
  <c r="FE61" i="5"/>
  <c r="FF61" i="5"/>
  <c r="FG61" i="5"/>
  <c r="FH61" i="5"/>
  <c r="FI61" i="5"/>
  <c r="FJ61" i="5"/>
  <c r="FK61" i="5"/>
  <c r="FL61" i="5"/>
  <c r="FM61" i="5"/>
  <c r="FN61" i="5"/>
  <c r="FO61" i="5"/>
  <c r="FP61" i="5"/>
  <c r="FQ61" i="5"/>
  <c r="FR61" i="5"/>
  <c r="FS61" i="5"/>
  <c r="FT61" i="5"/>
  <c r="FU61" i="5"/>
  <c r="FV61" i="5"/>
  <c r="FW61" i="5"/>
  <c r="FX61" i="5"/>
  <c r="FY61" i="5"/>
  <c r="FZ61" i="5"/>
  <c r="GA61" i="5"/>
  <c r="GB61" i="5"/>
  <c r="GC61" i="5"/>
  <c r="GD61" i="5"/>
  <c r="GE61" i="5"/>
  <c r="GF61" i="5"/>
  <c r="GG61" i="5"/>
  <c r="GH61" i="5"/>
  <c r="GI61" i="5"/>
  <c r="GJ61" i="5"/>
  <c r="GK61" i="5"/>
  <c r="GL61" i="5"/>
  <c r="GM61" i="5"/>
  <c r="GN61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BE73" i="5"/>
  <c r="BF73" i="5"/>
  <c r="BG73" i="5"/>
  <c r="BH73" i="5"/>
  <c r="BI73" i="5"/>
  <c r="BJ73" i="5"/>
  <c r="BK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CK73" i="5"/>
  <c r="CL73" i="5"/>
  <c r="CM73" i="5"/>
  <c r="CN73" i="5"/>
  <c r="CO73" i="5"/>
  <c r="CP73" i="5"/>
  <c r="CQ73" i="5"/>
  <c r="CR73" i="5"/>
  <c r="CS73" i="5"/>
  <c r="CT73" i="5"/>
  <c r="CU73" i="5"/>
  <c r="CV73" i="5"/>
  <c r="CW73" i="5"/>
  <c r="CX73" i="5"/>
  <c r="CY73" i="5"/>
  <c r="CZ73" i="5"/>
  <c r="DA73" i="5"/>
  <c r="DB73" i="5"/>
  <c r="DC73" i="5"/>
  <c r="DD73" i="5"/>
  <c r="DE73" i="5"/>
  <c r="DF73" i="5"/>
  <c r="DG73" i="5"/>
  <c r="DH73" i="5"/>
  <c r="DI73" i="5"/>
  <c r="DJ73" i="5"/>
  <c r="DK73" i="5"/>
  <c r="DL73" i="5"/>
  <c r="DM73" i="5"/>
  <c r="DN73" i="5"/>
  <c r="DO73" i="5"/>
  <c r="DP73" i="5"/>
  <c r="DQ73" i="5"/>
  <c r="DR73" i="5"/>
  <c r="DS73" i="5"/>
  <c r="DT73" i="5"/>
  <c r="DU73" i="5"/>
  <c r="DV73" i="5"/>
  <c r="DW73" i="5"/>
  <c r="DX73" i="5"/>
  <c r="DY73" i="5"/>
  <c r="DZ73" i="5"/>
  <c r="EA73" i="5"/>
  <c r="EB73" i="5"/>
  <c r="EC73" i="5"/>
  <c r="ED73" i="5"/>
  <c r="EE73" i="5"/>
  <c r="EF73" i="5"/>
  <c r="EG73" i="5"/>
  <c r="EH73" i="5"/>
  <c r="EI73" i="5"/>
  <c r="EJ73" i="5"/>
  <c r="EK73" i="5"/>
  <c r="EL73" i="5"/>
  <c r="EM73" i="5"/>
  <c r="EN73" i="5"/>
  <c r="EO73" i="5"/>
  <c r="EP73" i="5"/>
  <c r="EQ73" i="5"/>
  <c r="ER73" i="5"/>
  <c r="ES73" i="5"/>
  <c r="ET73" i="5"/>
  <c r="EU73" i="5"/>
  <c r="EV73" i="5"/>
  <c r="EW73" i="5"/>
  <c r="EX73" i="5"/>
  <c r="EY73" i="5"/>
  <c r="EZ73" i="5"/>
  <c r="FA73" i="5"/>
  <c r="FB73" i="5"/>
  <c r="FC73" i="5"/>
  <c r="FD73" i="5"/>
  <c r="FE73" i="5"/>
  <c r="FF73" i="5"/>
  <c r="FG73" i="5"/>
  <c r="FH73" i="5"/>
  <c r="FI73" i="5"/>
  <c r="FJ73" i="5"/>
  <c r="FK73" i="5"/>
  <c r="FL73" i="5"/>
  <c r="FM73" i="5"/>
  <c r="FN73" i="5"/>
  <c r="FO73" i="5"/>
  <c r="FP73" i="5"/>
  <c r="FQ73" i="5"/>
  <c r="FR73" i="5"/>
  <c r="FS73" i="5"/>
  <c r="FT73" i="5"/>
  <c r="FU73" i="5"/>
  <c r="FV73" i="5"/>
  <c r="FW73" i="5"/>
  <c r="FX73" i="5"/>
  <c r="FY73" i="5"/>
  <c r="FZ73" i="5"/>
  <c r="GA73" i="5"/>
  <c r="GB73" i="5"/>
  <c r="GC73" i="5"/>
  <c r="GD73" i="5"/>
  <c r="GE73" i="5"/>
  <c r="GF73" i="5"/>
  <c r="GG73" i="5"/>
  <c r="GH73" i="5"/>
  <c r="GI73" i="5"/>
  <c r="GJ73" i="5"/>
  <c r="GK73" i="5"/>
  <c r="GL73" i="5"/>
  <c r="GM73" i="5"/>
  <c r="GN73" i="5"/>
  <c r="D74" i="5"/>
  <c r="E74" i="5"/>
  <c r="F74" i="5"/>
  <c r="G74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BE74" i="5"/>
  <c r="BF74" i="5"/>
  <c r="BG74" i="5"/>
  <c r="BH74" i="5"/>
  <c r="BI74" i="5"/>
  <c r="BJ74" i="5"/>
  <c r="BK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CK74" i="5"/>
  <c r="CL74" i="5"/>
  <c r="CM74" i="5"/>
  <c r="CN74" i="5"/>
  <c r="CO74" i="5"/>
  <c r="CP74" i="5"/>
  <c r="CQ74" i="5"/>
  <c r="CR74" i="5"/>
  <c r="CS74" i="5"/>
  <c r="CT74" i="5"/>
  <c r="CU74" i="5"/>
  <c r="CV74" i="5"/>
  <c r="CW74" i="5"/>
  <c r="CX74" i="5"/>
  <c r="CY74" i="5"/>
  <c r="CZ74" i="5"/>
  <c r="DA74" i="5"/>
  <c r="DB74" i="5"/>
  <c r="DC74" i="5"/>
  <c r="DD74" i="5"/>
  <c r="DE74" i="5"/>
  <c r="DF74" i="5"/>
  <c r="DG74" i="5"/>
  <c r="DH74" i="5"/>
  <c r="DI74" i="5"/>
  <c r="DJ74" i="5"/>
  <c r="DK74" i="5"/>
  <c r="DL74" i="5"/>
  <c r="DM74" i="5"/>
  <c r="DN74" i="5"/>
  <c r="DO74" i="5"/>
  <c r="DP74" i="5"/>
  <c r="DQ74" i="5"/>
  <c r="DR74" i="5"/>
  <c r="DS74" i="5"/>
  <c r="DT74" i="5"/>
  <c r="DU74" i="5"/>
  <c r="DV74" i="5"/>
  <c r="DW74" i="5"/>
  <c r="DX74" i="5"/>
  <c r="DY74" i="5"/>
  <c r="DZ74" i="5"/>
  <c r="EA74" i="5"/>
  <c r="EB74" i="5"/>
  <c r="EC74" i="5"/>
  <c r="ED74" i="5"/>
  <c r="EE74" i="5"/>
  <c r="EF74" i="5"/>
  <c r="EG74" i="5"/>
  <c r="EH74" i="5"/>
  <c r="EI74" i="5"/>
  <c r="EJ74" i="5"/>
  <c r="EK74" i="5"/>
  <c r="EL74" i="5"/>
  <c r="EM74" i="5"/>
  <c r="EN74" i="5"/>
  <c r="EO74" i="5"/>
  <c r="EP74" i="5"/>
  <c r="EQ74" i="5"/>
  <c r="ER74" i="5"/>
  <c r="ES74" i="5"/>
  <c r="ET74" i="5"/>
  <c r="EU74" i="5"/>
  <c r="EV74" i="5"/>
  <c r="EW74" i="5"/>
  <c r="EX74" i="5"/>
  <c r="EY74" i="5"/>
  <c r="EZ74" i="5"/>
  <c r="FA74" i="5"/>
  <c r="FB74" i="5"/>
  <c r="FC74" i="5"/>
  <c r="FD74" i="5"/>
  <c r="FE74" i="5"/>
  <c r="FF74" i="5"/>
  <c r="FG74" i="5"/>
  <c r="FH74" i="5"/>
  <c r="FI74" i="5"/>
  <c r="FJ74" i="5"/>
  <c r="FK74" i="5"/>
  <c r="FL74" i="5"/>
  <c r="FM74" i="5"/>
  <c r="FN74" i="5"/>
  <c r="FO74" i="5"/>
  <c r="FP74" i="5"/>
  <c r="FQ74" i="5"/>
  <c r="FR74" i="5"/>
  <c r="FS74" i="5"/>
  <c r="FT74" i="5"/>
  <c r="FU74" i="5"/>
  <c r="FV74" i="5"/>
  <c r="FW74" i="5"/>
  <c r="FX74" i="5"/>
  <c r="FY74" i="5"/>
  <c r="FZ74" i="5"/>
  <c r="GA74" i="5"/>
  <c r="GB74" i="5"/>
  <c r="GC74" i="5"/>
  <c r="GD74" i="5"/>
  <c r="GE74" i="5"/>
  <c r="GF74" i="5"/>
  <c r="GG74" i="5"/>
  <c r="GH74" i="5"/>
  <c r="GI74" i="5"/>
  <c r="GJ74" i="5"/>
  <c r="GK74" i="5"/>
  <c r="GL74" i="5"/>
  <c r="GM74" i="5"/>
  <c r="GN74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BE71" i="5"/>
  <c r="BF71" i="5"/>
  <c r="BG71" i="5"/>
  <c r="BH71" i="5"/>
  <c r="BI71" i="5"/>
  <c r="BJ71" i="5"/>
  <c r="BK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CK71" i="5"/>
  <c r="CL71" i="5"/>
  <c r="CM71" i="5"/>
  <c r="CN71" i="5"/>
  <c r="CO71" i="5"/>
  <c r="CT71" i="5"/>
  <c r="CU71" i="5"/>
  <c r="CV71" i="5"/>
  <c r="CW71" i="5"/>
  <c r="CX71" i="5"/>
  <c r="CY71" i="5"/>
  <c r="CZ71" i="5"/>
  <c r="DA71" i="5"/>
  <c r="DB71" i="5"/>
  <c r="DC71" i="5"/>
  <c r="DD71" i="5"/>
  <c r="DE71" i="5"/>
  <c r="DF71" i="5"/>
  <c r="DG71" i="5"/>
  <c r="DH71" i="5"/>
  <c r="DI71" i="5"/>
  <c r="DJ71" i="5"/>
  <c r="DK71" i="5"/>
  <c r="DL71" i="5"/>
  <c r="DM71" i="5"/>
  <c r="DN71" i="5"/>
  <c r="DO71" i="5"/>
  <c r="DP71" i="5"/>
  <c r="DQ71" i="5"/>
  <c r="DR71" i="5"/>
  <c r="DS71" i="5"/>
  <c r="DT71" i="5"/>
  <c r="DU71" i="5"/>
  <c r="DV71" i="5"/>
  <c r="DW71" i="5"/>
  <c r="DX71" i="5"/>
  <c r="DY71" i="5"/>
  <c r="DZ71" i="5"/>
  <c r="EA71" i="5"/>
  <c r="EB71" i="5"/>
  <c r="EC71" i="5"/>
  <c r="ED71" i="5"/>
  <c r="EE71" i="5"/>
  <c r="EF71" i="5"/>
  <c r="EG71" i="5"/>
  <c r="EH71" i="5"/>
  <c r="EI71" i="5"/>
  <c r="EJ71" i="5"/>
  <c r="EK71" i="5"/>
  <c r="EL71" i="5"/>
  <c r="EM71" i="5"/>
  <c r="EN71" i="5"/>
  <c r="EO71" i="5"/>
  <c r="EP71" i="5"/>
  <c r="EQ71" i="5"/>
  <c r="ER71" i="5"/>
  <c r="ES71" i="5"/>
  <c r="ET71" i="5"/>
  <c r="EU71" i="5"/>
  <c r="EV71" i="5"/>
  <c r="EW71" i="5"/>
  <c r="EX71" i="5"/>
  <c r="EY71" i="5"/>
  <c r="EZ71" i="5"/>
  <c r="FA71" i="5"/>
  <c r="FB71" i="5"/>
  <c r="FC71" i="5"/>
  <c r="FD71" i="5"/>
  <c r="FE71" i="5"/>
  <c r="FF71" i="5"/>
  <c r="FG71" i="5"/>
  <c r="FH71" i="5"/>
  <c r="FI71" i="5"/>
  <c r="FJ71" i="5"/>
  <c r="FK71" i="5"/>
  <c r="FL71" i="5"/>
  <c r="FM71" i="5"/>
  <c r="FN71" i="5"/>
  <c r="FO71" i="5"/>
  <c r="FP71" i="5"/>
  <c r="FQ71" i="5"/>
  <c r="FR71" i="5"/>
  <c r="FS71" i="5"/>
  <c r="FT71" i="5"/>
  <c r="FU71" i="5"/>
  <c r="FV71" i="5"/>
  <c r="FW71" i="5"/>
  <c r="FX71" i="5"/>
  <c r="FY71" i="5"/>
  <c r="FZ71" i="5"/>
  <c r="GA71" i="5"/>
  <c r="GB71" i="5"/>
  <c r="GC71" i="5"/>
  <c r="GD71" i="5"/>
  <c r="GE71" i="5"/>
  <c r="GF71" i="5"/>
  <c r="GG71" i="5"/>
  <c r="GH71" i="5"/>
  <c r="GI71" i="5"/>
  <c r="GJ71" i="5"/>
  <c r="GK71" i="5"/>
  <c r="GL71" i="5"/>
  <c r="GM71" i="5"/>
  <c r="GN71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H24" i="5"/>
  <c r="CI24" i="5"/>
  <c r="CJ24" i="5"/>
  <c r="CK24" i="5"/>
  <c r="CL24" i="5"/>
  <c r="CM24" i="5"/>
  <c r="CN24" i="5"/>
  <c r="CO24" i="5"/>
  <c r="CP24" i="5"/>
  <c r="CQ24" i="5"/>
  <c r="CR24" i="5"/>
  <c r="CS24" i="5"/>
  <c r="CT24" i="5"/>
  <c r="CU24" i="5"/>
  <c r="CV24" i="5"/>
  <c r="CW24" i="5"/>
  <c r="CX24" i="5"/>
  <c r="CY24" i="5"/>
  <c r="CZ24" i="5"/>
  <c r="DA24" i="5"/>
  <c r="DB24" i="5"/>
  <c r="DC24" i="5"/>
  <c r="DD24" i="5"/>
  <c r="DE24" i="5"/>
  <c r="DF24" i="5"/>
  <c r="DG24" i="5"/>
  <c r="DH24" i="5"/>
  <c r="DI24" i="5"/>
  <c r="DJ24" i="5"/>
  <c r="DK24" i="5"/>
  <c r="DL24" i="5"/>
  <c r="DM24" i="5"/>
  <c r="DN24" i="5"/>
  <c r="DO24" i="5"/>
  <c r="DP24" i="5"/>
  <c r="DQ24" i="5"/>
  <c r="DR24" i="5"/>
  <c r="DS24" i="5"/>
  <c r="DT24" i="5"/>
  <c r="DU24" i="5"/>
  <c r="DV24" i="5"/>
  <c r="DW24" i="5"/>
  <c r="DX24" i="5"/>
  <c r="DY24" i="5"/>
  <c r="DZ24" i="5"/>
  <c r="EA24" i="5"/>
  <c r="EB24" i="5"/>
  <c r="EC24" i="5"/>
  <c r="ED24" i="5"/>
  <c r="EE24" i="5"/>
  <c r="EF24" i="5"/>
  <c r="EG24" i="5"/>
  <c r="EH24" i="5"/>
  <c r="EI24" i="5"/>
  <c r="EJ24" i="5"/>
  <c r="EK24" i="5"/>
  <c r="EL24" i="5"/>
  <c r="EM24" i="5"/>
  <c r="EN24" i="5"/>
  <c r="EO24" i="5"/>
  <c r="EP24" i="5"/>
  <c r="EQ24" i="5"/>
  <c r="ER24" i="5"/>
  <c r="ES24" i="5"/>
  <c r="ET24" i="5"/>
  <c r="EU24" i="5"/>
  <c r="EV24" i="5"/>
  <c r="EW24" i="5"/>
  <c r="EX24" i="5"/>
  <c r="EY24" i="5"/>
  <c r="EZ24" i="5"/>
  <c r="FA24" i="5"/>
  <c r="FB24" i="5"/>
  <c r="FC24" i="5"/>
  <c r="FD24" i="5"/>
  <c r="FE24" i="5"/>
  <c r="FF24" i="5"/>
  <c r="FG24" i="5"/>
  <c r="FH24" i="5"/>
  <c r="FI24" i="5"/>
  <c r="FJ24" i="5"/>
  <c r="FK24" i="5"/>
  <c r="FL24" i="5"/>
  <c r="FM24" i="5"/>
  <c r="FN24" i="5"/>
  <c r="FO24" i="5"/>
  <c r="FP24" i="5"/>
  <c r="FQ24" i="5"/>
  <c r="FR24" i="5"/>
  <c r="FS24" i="5"/>
  <c r="FT24" i="5"/>
  <c r="FU24" i="5"/>
  <c r="FV24" i="5"/>
  <c r="FW24" i="5"/>
  <c r="FX24" i="5"/>
  <c r="FY24" i="5"/>
  <c r="FZ24" i="5"/>
  <c r="GA24" i="5"/>
  <c r="GB24" i="5"/>
  <c r="GC24" i="5"/>
  <c r="GD24" i="5"/>
  <c r="GE24" i="5"/>
  <c r="GF24" i="5"/>
  <c r="GG24" i="5"/>
  <c r="GH24" i="5"/>
  <c r="GI24" i="5"/>
  <c r="GJ24" i="5"/>
  <c r="GK24" i="5"/>
  <c r="GL24" i="5"/>
  <c r="GM24" i="5"/>
  <c r="GN24" i="5"/>
  <c r="D118" i="5"/>
  <c r="E118" i="5"/>
  <c r="F118" i="5"/>
  <c r="G118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L118" i="5"/>
  <c r="DM118" i="5"/>
  <c r="DN118" i="5"/>
  <c r="DO118" i="5"/>
  <c r="DP118" i="5"/>
  <c r="DQ118" i="5"/>
  <c r="DR118" i="5"/>
  <c r="DS118" i="5"/>
  <c r="DT118" i="5"/>
  <c r="DU118" i="5"/>
  <c r="DV118" i="5"/>
  <c r="DW118" i="5"/>
  <c r="DX118" i="5"/>
  <c r="DY118" i="5"/>
  <c r="DZ118" i="5"/>
  <c r="EA118" i="5"/>
  <c r="EB118" i="5"/>
  <c r="EC118" i="5"/>
  <c r="ED118" i="5"/>
  <c r="EE118" i="5"/>
  <c r="EF118" i="5"/>
  <c r="EG118" i="5"/>
  <c r="EH118" i="5"/>
  <c r="EI118" i="5"/>
  <c r="EJ118" i="5"/>
  <c r="EK118" i="5"/>
  <c r="EL118" i="5"/>
  <c r="EM118" i="5"/>
  <c r="EN118" i="5"/>
  <c r="EO118" i="5"/>
  <c r="EP118" i="5"/>
  <c r="EQ118" i="5"/>
  <c r="ER118" i="5"/>
  <c r="ES118" i="5"/>
  <c r="ET118" i="5"/>
  <c r="EU118" i="5"/>
  <c r="EV118" i="5"/>
  <c r="EW118" i="5"/>
  <c r="EX118" i="5"/>
  <c r="EY118" i="5"/>
  <c r="EZ118" i="5"/>
  <c r="FA118" i="5"/>
  <c r="FB118" i="5"/>
  <c r="FC118" i="5"/>
  <c r="FD118" i="5"/>
  <c r="FE118" i="5"/>
  <c r="FF118" i="5"/>
  <c r="FG118" i="5"/>
  <c r="FH118" i="5"/>
  <c r="FI118" i="5"/>
  <c r="FJ118" i="5"/>
  <c r="FK118" i="5"/>
  <c r="FL118" i="5"/>
  <c r="FM118" i="5"/>
  <c r="FN118" i="5"/>
  <c r="FO118" i="5"/>
  <c r="FP118" i="5"/>
  <c r="FQ118" i="5"/>
  <c r="FR118" i="5"/>
  <c r="FS118" i="5"/>
  <c r="FT118" i="5"/>
  <c r="FU118" i="5"/>
  <c r="FV118" i="5"/>
  <c r="FW118" i="5"/>
  <c r="FX118" i="5"/>
  <c r="FY118" i="5"/>
  <c r="FZ118" i="5"/>
  <c r="GA118" i="5"/>
  <c r="GB118" i="5"/>
  <c r="GC118" i="5"/>
  <c r="GD118" i="5"/>
  <c r="GE118" i="5"/>
  <c r="GF118" i="5"/>
  <c r="GG118" i="5"/>
  <c r="GH118" i="5"/>
  <c r="GI118" i="5"/>
  <c r="GJ118" i="5"/>
  <c r="GK118" i="5"/>
  <c r="GL118" i="5"/>
  <c r="GM118" i="5"/>
  <c r="GN118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BE63" i="5"/>
  <c r="BF63" i="5"/>
  <c r="BG63" i="5"/>
  <c r="BH63" i="5"/>
  <c r="BI63" i="5"/>
  <c r="BJ63" i="5"/>
  <c r="BK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CK63" i="5"/>
  <c r="CL63" i="5"/>
  <c r="CM63" i="5"/>
  <c r="CN63" i="5"/>
  <c r="CO63" i="5"/>
  <c r="CP63" i="5"/>
  <c r="CQ63" i="5"/>
  <c r="CR63" i="5"/>
  <c r="CS63" i="5"/>
  <c r="CT63" i="5"/>
  <c r="CU63" i="5"/>
  <c r="CV63" i="5"/>
  <c r="CW63" i="5"/>
  <c r="CX63" i="5"/>
  <c r="CY63" i="5"/>
  <c r="CZ63" i="5"/>
  <c r="DA63" i="5"/>
  <c r="DB63" i="5"/>
  <c r="DC63" i="5"/>
  <c r="DD63" i="5"/>
  <c r="DE63" i="5"/>
  <c r="DF63" i="5"/>
  <c r="DG63" i="5"/>
  <c r="DH63" i="5"/>
  <c r="DI63" i="5"/>
  <c r="DJ63" i="5"/>
  <c r="DK63" i="5"/>
  <c r="DL63" i="5"/>
  <c r="DM63" i="5"/>
  <c r="DN63" i="5"/>
  <c r="DO63" i="5"/>
  <c r="DP63" i="5"/>
  <c r="DQ63" i="5"/>
  <c r="DR63" i="5"/>
  <c r="DS63" i="5"/>
  <c r="DT63" i="5"/>
  <c r="DU63" i="5"/>
  <c r="DV63" i="5"/>
  <c r="DW63" i="5"/>
  <c r="DX63" i="5"/>
  <c r="DY63" i="5"/>
  <c r="DZ63" i="5"/>
  <c r="EA63" i="5"/>
  <c r="EB63" i="5"/>
  <c r="EC63" i="5"/>
  <c r="ED63" i="5"/>
  <c r="EE63" i="5"/>
  <c r="EF63" i="5"/>
  <c r="EG63" i="5"/>
  <c r="EH63" i="5"/>
  <c r="EI63" i="5"/>
  <c r="EJ63" i="5"/>
  <c r="EK63" i="5"/>
  <c r="EL63" i="5"/>
  <c r="EM63" i="5"/>
  <c r="EN63" i="5"/>
  <c r="EO63" i="5"/>
  <c r="EP63" i="5"/>
  <c r="EQ63" i="5"/>
  <c r="ER63" i="5"/>
  <c r="ES63" i="5"/>
  <c r="ET63" i="5"/>
  <c r="EU63" i="5"/>
  <c r="EV63" i="5"/>
  <c r="EW63" i="5"/>
  <c r="EX63" i="5"/>
  <c r="EY63" i="5"/>
  <c r="EZ63" i="5"/>
  <c r="FA63" i="5"/>
  <c r="FB63" i="5"/>
  <c r="FC63" i="5"/>
  <c r="FD63" i="5"/>
  <c r="FE63" i="5"/>
  <c r="FF63" i="5"/>
  <c r="FG63" i="5"/>
  <c r="FH63" i="5"/>
  <c r="FI63" i="5"/>
  <c r="FJ63" i="5"/>
  <c r="FK63" i="5"/>
  <c r="FL63" i="5"/>
  <c r="FM63" i="5"/>
  <c r="FN63" i="5"/>
  <c r="FO63" i="5"/>
  <c r="FP63" i="5"/>
  <c r="FQ63" i="5"/>
  <c r="FR63" i="5"/>
  <c r="FS63" i="5"/>
  <c r="FT63" i="5"/>
  <c r="FU63" i="5"/>
  <c r="FV63" i="5"/>
  <c r="FW63" i="5"/>
  <c r="FX63" i="5"/>
  <c r="FY63" i="5"/>
  <c r="FZ63" i="5"/>
  <c r="GA63" i="5"/>
  <c r="GB63" i="5"/>
  <c r="GC63" i="5"/>
  <c r="GD63" i="5"/>
  <c r="GE63" i="5"/>
  <c r="GF63" i="5"/>
  <c r="GG63" i="5"/>
  <c r="GH63" i="5"/>
  <c r="GI63" i="5"/>
  <c r="GJ63" i="5"/>
  <c r="GK63" i="5"/>
  <c r="GL63" i="5"/>
  <c r="GM63" i="5"/>
  <c r="GN63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CK58" i="5"/>
  <c r="CL58" i="5"/>
  <c r="CM58" i="5"/>
  <c r="CN58" i="5"/>
  <c r="CO58" i="5"/>
  <c r="CP58" i="5"/>
  <c r="CQ58" i="5"/>
  <c r="CR58" i="5"/>
  <c r="CS58" i="5"/>
  <c r="CT58" i="5"/>
  <c r="CU58" i="5"/>
  <c r="CV58" i="5"/>
  <c r="CW58" i="5"/>
  <c r="CX58" i="5"/>
  <c r="CY58" i="5"/>
  <c r="CZ58" i="5"/>
  <c r="DA58" i="5"/>
  <c r="DB58" i="5"/>
  <c r="DC58" i="5"/>
  <c r="DD58" i="5"/>
  <c r="DE58" i="5"/>
  <c r="DF58" i="5"/>
  <c r="DG58" i="5"/>
  <c r="DH58" i="5"/>
  <c r="DI58" i="5"/>
  <c r="DJ58" i="5"/>
  <c r="DK58" i="5"/>
  <c r="DL58" i="5"/>
  <c r="DM58" i="5"/>
  <c r="DN58" i="5"/>
  <c r="DO58" i="5"/>
  <c r="DP58" i="5"/>
  <c r="DQ58" i="5"/>
  <c r="DR58" i="5"/>
  <c r="DS58" i="5"/>
  <c r="DT58" i="5"/>
  <c r="DU58" i="5"/>
  <c r="DV58" i="5"/>
  <c r="DW58" i="5"/>
  <c r="DX58" i="5"/>
  <c r="DY58" i="5"/>
  <c r="DZ58" i="5"/>
  <c r="EA58" i="5"/>
  <c r="EB58" i="5"/>
  <c r="EC58" i="5"/>
  <c r="ED58" i="5"/>
  <c r="EE58" i="5"/>
  <c r="EF58" i="5"/>
  <c r="EG58" i="5"/>
  <c r="EH58" i="5"/>
  <c r="EI58" i="5"/>
  <c r="EJ58" i="5"/>
  <c r="EK58" i="5"/>
  <c r="EL58" i="5"/>
  <c r="EM58" i="5"/>
  <c r="EN58" i="5"/>
  <c r="EO58" i="5"/>
  <c r="EP58" i="5"/>
  <c r="EQ58" i="5"/>
  <c r="ER58" i="5"/>
  <c r="ES58" i="5"/>
  <c r="ET58" i="5"/>
  <c r="EU58" i="5"/>
  <c r="EV58" i="5"/>
  <c r="EW58" i="5"/>
  <c r="EX58" i="5"/>
  <c r="EY58" i="5"/>
  <c r="EZ58" i="5"/>
  <c r="FA58" i="5"/>
  <c r="FB58" i="5"/>
  <c r="FC58" i="5"/>
  <c r="FD58" i="5"/>
  <c r="FE58" i="5"/>
  <c r="FF58" i="5"/>
  <c r="FG58" i="5"/>
  <c r="FH58" i="5"/>
  <c r="FI58" i="5"/>
  <c r="FJ58" i="5"/>
  <c r="FK58" i="5"/>
  <c r="FL58" i="5"/>
  <c r="FM58" i="5"/>
  <c r="FN58" i="5"/>
  <c r="FO58" i="5"/>
  <c r="FP58" i="5"/>
  <c r="FQ58" i="5"/>
  <c r="FR58" i="5"/>
  <c r="FS58" i="5"/>
  <c r="FT58" i="5"/>
  <c r="FU58" i="5"/>
  <c r="FV58" i="5"/>
  <c r="FW58" i="5"/>
  <c r="FX58" i="5"/>
  <c r="FY58" i="5"/>
  <c r="FZ58" i="5"/>
  <c r="GA58" i="5"/>
  <c r="GB58" i="5"/>
  <c r="GC58" i="5"/>
  <c r="GD58" i="5"/>
  <c r="GE58" i="5"/>
  <c r="GF58" i="5"/>
  <c r="GG58" i="5"/>
  <c r="GH58" i="5"/>
  <c r="GI58" i="5"/>
  <c r="GJ58" i="5"/>
  <c r="GK58" i="5"/>
  <c r="GL58" i="5"/>
  <c r="GM58" i="5"/>
  <c r="GN58" i="5"/>
  <c r="D85" i="5"/>
  <c r="E85" i="5"/>
  <c r="F85" i="5"/>
  <c r="G85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C85" i="5"/>
  <c r="AD85" i="5"/>
  <c r="AE85" i="5"/>
  <c r="AF85" i="5"/>
  <c r="AG85" i="5"/>
  <c r="AH85" i="5"/>
  <c r="AI85" i="5"/>
  <c r="AJ85" i="5"/>
  <c r="AK85" i="5"/>
  <c r="AO85" i="5"/>
  <c r="AP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BU85" i="5"/>
  <c r="BV85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C85" i="5"/>
  <c r="DD85" i="5"/>
  <c r="DE85" i="5"/>
  <c r="DF85" i="5"/>
  <c r="DG85" i="5"/>
  <c r="DH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W85" i="5"/>
  <c r="DX85" i="5"/>
  <c r="DY85" i="5"/>
  <c r="DZ85" i="5"/>
  <c r="EA85" i="5"/>
  <c r="EB85" i="5"/>
  <c r="EC85" i="5"/>
  <c r="ED85" i="5"/>
  <c r="EE85" i="5"/>
  <c r="EF85" i="5"/>
  <c r="EG85" i="5"/>
  <c r="EH85" i="5"/>
  <c r="EI85" i="5"/>
  <c r="EJ85" i="5"/>
  <c r="EK85" i="5"/>
  <c r="EL85" i="5"/>
  <c r="EM85" i="5"/>
  <c r="EN85" i="5"/>
  <c r="EO85" i="5"/>
  <c r="EP85" i="5"/>
  <c r="EQ85" i="5"/>
  <c r="ER85" i="5"/>
  <c r="ES85" i="5"/>
  <c r="ET85" i="5"/>
  <c r="EU85" i="5"/>
  <c r="EV85" i="5"/>
  <c r="EW85" i="5"/>
  <c r="EX85" i="5"/>
  <c r="EY85" i="5"/>
  <c r="EZ85" i="5"/>
  <c r="FA85" i="5"/>
  <c r="FB85" i="5"/>
  <c r="FC85" i="5"/>
  <c r="FD85" i="5"/>
  <c r="FE85" i="5"/>
  <c r="FF85" i="5"/>
  <c r="FG85" i="5"/>
  <c r="FH85" i="5"/>
  <c r="FI85" i="5"/>
  <c r="FJ85" i="5"/>
  <c r="FK85" i="5"/>
  <c r="FL85" i="5"/>
  <c r="FM85" i="5"/>
  <c r="FN85" i="5"/>
  <c r="FO85" i="5"/>
  <c r="FP85" i="5"/>
  <c r="FQ85" i="5"/>
  <c r="FR85" i="5"/>
  <c r="FS85" i="5"/>
  <c r="FT85" i="5"/>
  <c r="FU85" i="5"/>
  <c r="FV85" i="5"/>
  <c r="FW85" i="5"/>
  <c r="FX85" i="5"/>
  <c r="FY85" i="5"/>
  <c r="FZ85" i="5"/>
  <c r="GA85" i="5"/>
  <c r="GB85" i="5"/>
  <c r="GC85" i="5"/>
  <c r="GD85" i="5"/>
  <c r="GE85" i="5"/>
  <c r="GF85" i="5"/>
  <c r="GG85" i="5"/>
  <c r="GH85" i="5"/>
  <c r="GI85" i="5"/>
  <c r="GJ85" i="5"/>
  <c r="GK85" i="5"/>
  <c r="GL85" i="5"/>
  <c r="GM85" i="5"/>
  <c r="GN85" i="5"/>
  <c r="D97" i="5"/>
  <c r="E97" i="5"/>
  <c r="F97" i="5"/>
  <c r="G97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Q97" i="5"/>
  <c r="AR97" i="5"/>
  <c r="AS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BU97" i="5"/>
  <c r="BV97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CK97" i="5"/>
  <c r="CL97" i="5"/>
  <c r="CM97" i="5"/>
  <c r="CN97" i="5"/>
  <c r="CO97" i="5"/>
  <c r="CP97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C97" i="5"/>
  <c r="DD97" i="5"/>
  <c r="DE97" i="5"/>
  <c r="DF97" i="5"/>
  <c r="DG97" i="5"/>
  <c r="DH97" i="5"/>
  <c r="DI97" i="5"/>
  <c r="DJ97" i="5"/>
  <c r="DK97" i="5"/>
  <c r="DL97" i="5"/>
  <c r="DM97" i="5"/>
  <c r="DN97" i="5"/>
  <c r="DO97" i="5"/>
  <c r="DP97" i="5"/>
  <c r="DQ97" i="5"/>
  <c r="DR97" i="5"/>
  <c r="DS97" i="5"/>
  <c r="DT97" i="5"/>
  <c r="DU97" i="5"/>
  <c r="DV97" i="5"/>
  <c r="DW97" i="5"/>
  <c r="DX97" i="5"/>
  <c r="DY97" i="5"/>
  <c r="DZ97" i="5"/>
  <c r="EA97" i="5"/>
  <c r="EB97" i="5"/>
  <c r="EC97" i="5"/>
  <c r="ED97" i="5"/>
  <c r="EE97" i="5"/>
  <c r="EF97" i="5"/>
  <c r="EG97" i="5"/>
  <c r="EH97" i="5"/>
  <c r="EI97" i="5"/>
  <c r="EJ97" i="5"/>
  <c r="EK97" i="5"/>
  <c r="EL97" i="5"/>
  <c r="EM97" i="5"/>
  <c r="EN97" i="5"/>
  <c r="EO97" i="5"/>
  <c r="EP97" i="5"/>
  <c r="EQ97" i="5"/>
  <c r="ER97" i="5"/>
  <c r="ES97" i="5"/>
  <c r="ET97" i="5"/>
  <c r="EU97" i="5"/>
  <c r="EV97" i="5"/>
  <c r="EW97" i="5"/>
  <c r="EX97" i="5"/>
  <c r="EY97" i="5"/>
  <c r="EZ97" i="5"/>
  <c r="FA97" i="5"/>
  <c r="FB97" i="5"/>
  <c r="FC97" i="5"/>
  <c r="FD97" i="5"/>
  <c r="FE97" i="5"/>
  <c r="FF97" i="5"/>
  <c r="FG97" i="5"/>
  <c r="FH97" i="5"/>
  <c r="FI97" i="5"/>
  <c r="FJ97" i="5"/>
  <c r="FK97" i="5"/>
  <c r="FL97" i="5"/>
  <c r="FM97" i="5"/>
  <c r="FN97" i="5"/>
  <c r="FO97" i="5"/>
  <c r="FP97" i="5"/>
  <c r="FQ97" i="5"/>
  <c r="FR97" i="5"/>
  <c r="FS97" i="5"/>
  <c r="FT97" i="5"/>
  <c r="FU97" i="5"/>
  <c r="FV97" i="5"/>
  <c r="FW97" i="5"/>
  <c r="FX97" i="5"/>
  <c r="FY97" i="5"/>
  <c r="FZ97" i="5"/>
  <c r="GA97" i="5"/>
  <c r="GB97" i="5"/>
  <c r="GC97" i="5"/>
  <c r="GD97" i="5"/>
  <c r="GE97" i="5"/>
  <c r="GF97" i="5"/>
  <c r="GG97" i="5"/>
  <c r="GH97" i="5"/>
  <c r="GI97" i="5"/>
  <c r="GJ97" i="5"/>
  <c r="GK97" i="5"/>
  <c r="GL97" i="5"/>
  <c r="GM97" i="5"/>
  <c r="GN97" i="5"/>
  <c r="D88" i="5"/>
  <c r="E88" i="5"/>
  <c r="F88" i="5"/>
  <c r="G88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DU88" i="5"/>
  <c r="DV88" i="5"/>
  <c r="DW88" i="5"/>
  <c r="DX88" i="5"/>
  <c r="DY88" i="5"/>
  <c r="DZ88" i="5"/>
  <c r="EA88" i="5"/>
  <c r="EB88" i="5"/>
  <c r="EC88" i="5"/>
  <c r="ED88" i="5"/>
  <c r="EE88" i="5"/>
  <c r="EF88" i="5"/>
  <c r="EG88" i="5"/>
  <c r="EH88" i="5"/>
  <c r="EI88" i="5"/>
  <c r="EJ88" i="5"/>
  <c r="EK88" i="5"/>
  <c r="EL88" i="5"/>
  <c r="EM88" i="5"/>
  <c r="EN88" i="5"/>
  <c r="EO88" i="5"/>
  <c r="EP88" i="5"/>
  <c r="EQ88" i="5"/>
  <c r="ER88" i="5"/>
  <c r="ES88" i="5"/>
  <c r="ET88" i="5"/>
  <c r="EU88" i="5"/>
  <c r="EV88" i="5"/>
  <c r="EW88" i="5"/>
  <c r="EX88" i="5"/>
  <c r="EY88" i="5"/>
  <c r="EZ88" i="5"/>
  <c r="FA88" i="5"/>
  <c r="FB88" i="5"/>
  <c r="FC88" i="5"/>
  <c r="FD88" i="5"/>
  <c r="FE88" i="5"/>
  <c r="FF88" i="5"/>
  <c r="FG88" i="5"/>
  <c r="FH88" i="5"/>
  <c r="FI88" i="5"/>
  <c r="FJ88" i="5"/>
  <c r="FK88" i="5"/>
  <c r="FL88" i="5"/>
  <c r="FM88" i="5"/>
  <c r="FN88" i="5"/>
  <c r="FO88" i="5"/>
  <c r="FP88" i="5"/>
  <c r="FQ88" i="5"/>
  <c r="FR88" i="5"/>
  <c r="FS88" i="5"/>
  <c r="FT88" i="5"/>
  <c r="FU88" i="5"/>
  <c r="FV88" i="5"/>
  <c r="FW88" i="5"/>
  <c r="FX88" i="5"/>
  <c r="FY88" i="5"/>
  <c r="FZ88" i="5"/>
  <c r="GA88" i="5"/>
  <c r="GB88" i="5"/>
  <c r="GC88" i="5"/>
  <c r="GD88" i="5"/>
  <c r="GE88" i="5"/>
  <c r="GF88" i="5"/>
  <c r="GG88" i="5"/>
  <c r="GH88" i="5"/>
  <c r="GI88" i="5"/>
  <c r="GJ88" i="5"/>
  <c r="GK88" i="5"/>
  <c r="GL88" i="5"/>
  <c r="GM88" i="5"/>
  <c r="GN88" i="5"/>
  <c r="D111" i="5"/>
  <c r="E111" i="5"/>
  <c r="F111" i="5"/>
  <c r="G111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DU111" i="5"/>
  <c r="DV111" i="5"/>
  <c r="DW111" i="5"/>
  <c r="DX111" i="5"/>
  <c r="DY111" i="5"/>
  <c r="DZ111" i="5"/>
  <c r="EA111" i="5"/>
  <c r="EB111" i="5"/>
  <c r="EC111" i="5"/>
  <c r="ED111" i="5"/>
  <c r="EE111" i="5"/>
  <c r="EF111" i="5"/>
  <c r="EG111" i="5"/>
  <c r="EH111" i="5"/>
  <c r="EI111" i="5"/>
  <c r="EJ111" i="5"/>
  <c r="EK111" i="5"/>
  <c r="EL111" i="5"/>
  <c r="EM111" i="5"/>
  <c r="EN111" i="5"/>
  <c r="EO111" i="5"/>
  <c r="EP111" i="5"/>
  <c r="EQ111" i="5"/>
  <c r="ER111" i="5"/>
  <c r="ES111" i="5"/>
  <c r="ET111" i="5"/>
  <c r="EU111" i="5"/>
  <c r="EV111" i="5"/>
  <c r="EW111" i="5"/>
  <c r="EX111" i="5"/>
  <c r="EY111" i="5"/>
  <c r="EZ111" i="5"/>
  <c r="FA111" i="5"/>
  <c r="FB111" i="5"/>
  <c r="FC111" i="5"/>
  <c r="FD111" i="5"/>
  <c r="FE111" i="5"/>
  <c r="FF111" i="5"/>
  <c r="FG111" i="5"/>
  <c r="FH111" i="5"/>
  <c r="FI111" i="5"/>
  <c r="FJ111" i="5"/>
  <c r="FK111" i="5"/>
  <c r="FL111" i="5"/>
  <c r="FM111" i="5"/>
  <c r="FN111" i="5"/>
  <c r="FO111" i="5"/>
  <c r="FP111" i="5"/>
  <c r="FQ111" i="5"/>
  <c r="FR111" i="5"/>
  <c r="FS111" i="5"/>
  <c r="FT111" i="5"/>
  <c r="FU111" i="5"/>
  <c r="FV111" i="5"/>
  <c r="FW111" i="5"/>
  <c r="FX111" i="5"/>
  <c r="FY111" i="5"/>
  <c r="FZ111" i="5"/>
  <c r="GA111" i="5"/>
  <c r="GB111" i="5"/>
  <c r="GC111" i="5"/>
  <c r="GD111" i="5"/>
  <c r="GE111" i="5"/>
  <c r="GF111" i="5"/>
  <c r="GG111" i="5"/>
  <c r="GH111" i="5"/>
  <c r="GI111" i="5"/>
  <c r="GJ111" i="5"/>
  <c r="GK111" i="5"/>
  <c r="GL111" i="5"/>
  <c r="GM111" i="5"/>
  <c r="GN111" i="5"/>
  <c r="D93" i="5"/>
  <c r="E93" i="5"/>
  <c r="F93" i="5"/>
  <c r="G93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DU93" i="5"/>
  <c r="DV93" i="5"/>
  <c r="DW93" i="5"/>
  <c r="DX93" i="5"/>
  <c r="DY93" i="5"/>
  <c r="DZ93" i="5"/>
  <c r="EA93" i="5"/>
  <c r="EB93" i="5"/>
  <c r="EC93" i="5"/>
  <c r="ED93" i="5"/>
  <c r="EE93" i="5"/>
  <c r="EF93" i="5"/>
  <c r="EG93" i="5"/>
  <c r="EH93" i="5"/>
  <c r="EI93" i="5"/>
  <c r="EJ93" i="5"/>
  <c r="EK93" i="5"/>
  <c r="EL93" i="5"/>
  <c r="EM93" i="5"/>
  <c r="EN93" i="5"/>
  <c r="EO93" i="5"/>
  <c r="EP93" i="5"/>
  <c r="EQ93" i="5"/>
  <c r="ER93" i="5"/>
  <c r="ES93" i="5"/>
  <c r="ET93" i="5"/>
  <c r="EU93" i="5"/>
  <c r="EV93" i="5"/>
  <c r="EW93" i="5"/>
  <c r="EX93" i="5"/>
  <c r="EY93" i="5"/>
  <c r="EZ93" i="5"/>
  <c r="FA93" i="5"/>
  <c r="FB93" i="5"/>
  <c r="FC93" i="5"/>
  <c r="FD93" i="5"/>
  <c r="FE93" i="5"/>
  <c r="FF93" i="5"/>
  <c r="FG93" i="5"/>
  <c r="FH93" i="5"/>
  <c r="FI93" i="5"/>
  <c r="FJ93" i="5"/>
  <c r="FK93" i="5"/>
  <c r="FL93" i="5"/>
  <c r="FM93" i="5"/>
  <c r="FN93" i="5"/>
  <c r="FO93" i="5"/>
  <c r="FP93" i="5"/>
  <c r="FQ93" i="5"/>
  <c r="FR93" i="5"/>
  <c r="FS93" i="5"/>
  <c r="FT93" i="5"/>
  <c r="FU93" i="5"/>
  <c r="FV93" i="5"/>
  <c r="FW93" i="5"/>
  <c r="FX93" i="5"/>
  <c r="FY93" i="5"/>
  <c r="FZ93" i="5"/>
  <c r="GA93" i="5"/>
  <c r="GB93" i="5"/>
  <c r="GC93" i="5"/>
  <c r="GD93" i="5"/>
  <c r="GE93" i="5"/>
  <c r="GF93" i="5"/>
  <c r="GG93" i="5"/>
  <c r="GH93" i="5"/>
  <c r="GI93" i="5"/>
  <c r="GJ93" i="5"/>
  <c r="GK93" i="5"/>
  <c r="GL93" i="5"/>
  <c r="GM93" i="5"/>
  <c r="GN9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CT3" i="5"/>
  <c r="CU3" i="5"/>
  <c r="CV3" i="5"/>
  <c r="CW3" i="5"/>
  <c r="CX3" i="5"/>
  <c r="CY3" i="5"/>
  <c r="CZ3" i="5"/>
  <c r="DA3" i="5"/>
  <c r="DB3" i="5"/>
  <c r="DC3" i="5"/>
  <c r="DD3" i="5"/>
  <c r="DE3" i="5"/>
  <c r="DF3" i="5"/>
  <c r="DG3" i="5"/>
  <c r="DH3" i="5"/>
  <c r="DI3" i="5"/>
  <c r="DJ3" i="5"/>
  <c r="DK3" i="5"/>
  <c r="DL3" i="5"/>
  <c r="DM3" i="5"/>
  <c r="DN3" i="5"/>
  <c r="DO3" i="5"/>
  <c r="DP3" i="5"/>
  <c r="DQ3" i="5"/>
  <c r="DR3" i="5"/>
  <c r="DS3" i="5"/>
  <c r="DT3" i="5"/>
  <c r="DU3" i="5"/>
  <c r="DV3" i="5"/>
  <c r="DW3" i="5"/>
  <c r="DX3" i="5"/>
  <c r="DY3" i="5"/>
  <c r="DZ3" i="5"/>
  <c r="EA3" i="5"/>
  <c r="EB3" i="5"/>
  <c r="EC3" i="5"/>
  <c r="ED3" i="5"/>
  <c r="EE3" i="5"/>
  <c r="EF3" i="5"/>
  <c r="EG3" i="5"/>
  <c r="EH3" i="5"/>
  <c r="EI3" i="5"/>
  <c r="EJ3" i="5"/>
  <c r="EK3" i="5"/>
  <c r="EL3" i="5"/>
  <c r="EM3" i="5"/>
  <c r="EN3" i="5"/>
  <c r="EO3" i="5"/>
  <c r="EP3" i="5"/>
  <c r="EQ3" i="5"/>
  <c r="ER3" i="5"/>
  <c r="ES3" i="5"/>
  <c r="ET3" i="5"/>
  <c r="EU3" i="5"/>
  <c r="EV3" i="5"/>
  <c r="EW3" i="5"/>
  <c r="EX3" i="5"/>
  <c r="EY3" i="5"/>
  <c r="EZ3" i="5"/>
  <c r="FA3" i="5"/>
  <c r="FB3" i="5"/>
  <c r="FC3" i="5"/>
  <c r="FD3" i="5"/>
  <c r="FE3" i="5"/>
  <c r="FF3" i="5"/>
  <c r="FG3" i="5"/>
  <c r="FH3" i="5"/>
  <c r="FI3" i="5"/>
  <c r="FJ3" i="5"/>
  <c r="FK3" i="5"/>
  <c r="FL3" i="5"/>
  <c r="FM3" i="5"/>
  <c r="FN3" i="5"/>
  <c r="FO3" i="5"/>
  <c r="FP3" i="5"/>
  <c r="FQ3" i="5"/>
  <c r="FR3" i="5"/>
  <c r="FS3" i="5"/>
  <c r="FT3" i="5"/>
  <c r="FU3" i="5"/>
  <c r="FV3" i="5"/>
  <c r="FW3" i="5"/>
  <c r="FX3" i="5"/>
  <c r="FY3" i="5"/>
  <c r="FZ3" i="5"/>
  <c r="GA3" i="5"/>
  <c r="GB3" i="5"/>
  <c r="GC3" i="5"/>
  <c r="GD3" i="5"/>
  <c r="GE3" i="5"/>
  <c r="GF3" i="5"/>
  <c r="GG3" i="5"/>
  <c r="GH3" i="5"/>
  <c r="GI3" i="5"/>
  <c r="GJ3" i="5"/>
  <c r="GK3" i="5"/>
  <c r="GL3" i="5"/>
  <c r="GM3" i="5"/>
  <c r="GN3" i="5"/>
  <c r="D92" i="5"/>
  <c r="E92" i="5"/>
  <c r="F92" i="5"/>
  <c r="G92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CK92" i="5"/>
  <c r="CL92" i="5"/>
  <c r="CM92" i="5"/>
  <c r="CN92" i="5"/>
  <c r="CO92" i="5"/>
  <c r="CP92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C92" i="5"/>
  <c r="DD92" i="5"/>
  <c r="DE92" i="5"/>
  <c r="DF92" i="5"/>
  <c r="DG92" i="5"/>
  <c r="DH92" i="5"/>
  <c r="DI92" i="5"/>
  <c r="DJ92" i="5"/>
  <c r="DK92" i="5"/>
  <c r="DL92" i="5"/>
  <c r="DM92" i="5"/>
  <c r="DN92" i="5"/>
  <c r="DO92" i="5"/>
  <c r="DP92" i="5"/>
  <c r="DQ92" i="5"/>
  <c r="DR92" i="5"/>
  <c r="DS92" i="5"/>
  <c r="DT92" i="5"/>
  <c r="DU92" i="5"/>
  <c r="DV92" i="5"/>
  <c r="DW92" i="5"/>
  <c r="DX92" i="5"/>
  <c r="DY92" i="5"/>
  <c r="DZ92" i="5"/>
  <c r="EA92" i="5"/>
  <c r="EB92" i="5"/>
  <c r="EC92" i="5"/>
  <c r="ED92" i="5"/>
  <c r="EE92" i="5"/>
  <c r="EF92" i="5"/>
  <c r="EG92" i="5"/>
  <c r="EH92" i="5"/>
  <c r="EI92" i="5"/>
  <c r="EJ92" i="5"/>
  <c r="EK92" i="5"/>
  <c r="EL92" i="5"/>
  <c r="EM92" i="5"/>
  <c r="EN92" i="5"/>
  <c r="EO92" i="5"/>
  <c r="EP92" i="5"/>
  <c r="EQ92" i="5"/>
  <c r="ER92" i="5"/>
  <c r="ES92" i="5"/>
  <c r="ET92" i="5"/>
  <c r="EU92" i="5"/>
  <c r="EV92" i="5"/>
  <c r="EW92" i="5"/>
  <c r="EX92" i="5"/>
  <c r="EY92" i="5"/>
  <c r="EZ92" i="5"/>
  <c r="FA92" i="5"/>
  <c r="FB92" i="5"/>
  <c r="FC92" i="5"/>
  <c r="FD92" i="5"/>
  <c r="FE92" i="5"/>
  <c r="FF92" i="5"/>
  <c r="FG92" i="5"/>
  <c r="FH92" i="5"/>
  <c r="FI92" i="5"/>
  <c r="FJ92" i="5"/>
  <c r="FK92" i="5"/>
  <c r="FL92" i="5"/>
  <c r="FM92" i="5"/>
  <c r="FN92" i="5"/>
  <c r="FO92" i="5"/>
  <c r="FP92" i="5"/>
  <c r="FQ92" i="5"/>
  <c r="FR92" i="5"/>
  <c r="FS92" i="5"/>
  <c r="FT92" i="5"/>
  <c r="FU92" i="5"/>
  <c r="FV92" i="5"/>
  <c r="FW92" i="5"/>
  <c r="FX92" i="5"/>
  <c r="FY92" i="5"/>
  <c r="FZ92" i="5"/>
  <c r="GA92" i="5"/>
  <c r="GB92" i="5"/>
  <c r="GC92" i="5"/>
  <c r="GD92" i="5"/>
  <c r="GE92" i="5"/>
  <c r="GF92" i="5"/>
  <c r="GG92" i="5"/>
  <c r="GH92" i="5"/>
  <c r="GI92" i="5"/>
  <c r="GJ92" i="5"/>
  <c r="GK92" i="5"/>
  <c r="GL92" i="5"/>
  <c r="GM92" i="5"/>
  <c r="GN92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DU108" i="5"/>
  <c r="DV108" i="5"/>
  <c r="DW108" i="5"/>
  <c r="DX108" i="5"/>
  <c r="DY108" i="5"/>
  <c r="DZ108" i="5"/>
  <c r="EA108" i="5"/>
  <c r="EB108" i="5"/>
  <c r="EC108" i="5"/>
  <c r="ED108" i="5"/>
  <c r="EE108" i="5"/>
  <c r="EF108" i="5"/>
  <c r="EG108" i="5"/>
  <c r="EH108" i="5"/>
  <c r="EI108" i="5"/>
  <c r="EJ108" i="5"/>
  <c r="EK108" i="5"/>
  <c r="EL108" i="5"/>
  <c r="EM108" i="5"/>
  <c r="EN108" i="5"/>
  <c r="EO108" i="5"/>
  <c r="EP108" i="5"/>
  <c r="EQ108" i="5"/>
  <c r="ER108" i="5"/>
  <c r="ES108" i="5"/>
  <c r="ET108" i="5"/>
  <c r="EU108" i="5"/>
  <c r="EV108" i="5"/>
  <c r="EW108" i="5"/>
  <c r="EX108" i="5"/>
  <c r="EY108" i="5"/>
  <c r="EZ108" i="5"/>
  <c r="FA108" i="5"/>
  <c r="FB108" i="5"/>
  <c r="FC108" i="5"/>
  <c r="FD108" i="5"/>
  <c r="FE108" i="5"/>
  <c r="FF108" i="5"/>
  <c r="FG108" i="5"/>
  <c r="FH108" i="5"/>
  <c r="FI108" i="5"/>
  <c r="FJ108" i="5"/>
  <c r="FK108" i="5"/>
  <c r="FL108" i="5"/>
  <c r="FM108" i="5"/>
  <c r="FN108" i="5"/>
  <c r="FO108" i="5"/>
  <c r="FP108" i="5"/>
  <c r="FQ108" i="5"/>
  <c r="FR108" i="5"/>
  <c r="FS108" i="5"/>
  <c r="FT108" i="5"/>
  <c r="FU108" i="5"/>
  <c r="FV108" i="5"/>
  <c r="FW108" i="5"/>
  <c r="FX108" i="5"/>
  <c r="FY108" i="5"/>
  <c r="FZ108" i="5"/>
  <c r="GA108" i="5"/>
  <c r="GB108" i="5"/>
  <c r="GC108" i="5"/>
  <c r="GD108" i="5"/>
  <c r="GE108" i="5"/>
  <c r="GF108" i="5"/>
  <c r="GG108" i="5"/>
  <c r="GH108" i="5"/>
  <c r="GI108" i="5"/>
  <c r="GJ108" i="5"/>
  <c r="GK108" i="5"/>
  <c r="GL108" i="5"/>
  <c r="GM108" i="5"/>
  <c r="GN108" i="5"/>
  <c r="D117" i="5"/>
  <c r="E117" i="5"/>
  <c r="F117" i="5"/>
  <c r="G117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DU117" i="5"/>
  <c r="DV117" i="5"/>
  <c r="DW117" i="5"/>
  <c r="DX117" i="5"/>
  <c r="DY117" i="5"/>
  <c r="DZ117" i="5"/>
  <c r="EA117" i="5"/>
  <c r="EB117" i="5"/>
  <c r="EC117" i="5"/>
  <c r="ED117" i="5"/>
  <c r="EE117" i="5"/>
  <c r="EF117" i="5"/>
  <c r="EG117" i="5"/>
  <c r="EH117" i="5"/>
  <c r="EI117" i="5"/>
  <c r="EJ117" i="5"/>
  <c r="EK117" i="5"/>
  <c r="EL117" i="5"/>
  <c r="EM117" i="5"/>
  <c r="EN117" i="5"/>
  <c r="EO117" i="5"/>
  <c r="EP117" i="5"/>
  <c r="EQ117" i="5"/>
  <c r="ER117" i="5"/>
  <c r="ES117" i="5"/>
  <c r="ET117" i="5"/>
  <c r="EU117" i="5"/>
  <c r="EV117" i="5"/>
  <c r="EW117" i="5"/>
  <c r="EX117" i="5"/>
  <c r="EY117" i="5"/>
  <c r="EZ117" i="5"/>
  <c r="FA117" i="5"/>
  <c r="FB117" i="5"/>
  <c r="FC117" i="5"/>
  <c r="FD117" i="5"/>
  <c r="FE117" i="5"/>
  <c r="FF117" i="5"/>
  <c r="FG117" i="5"/>
  <c r="FH117" i="5"/>
  <c r="FI117" i="5"/>
  <c r="FJ117" i="5"/>
  <c r="FK117" i="5"/>
  <c r="FL117" i="5"/>
  <c r="FM117" i="5"/>
  <c r="FN117" i="5"/>
  <c r="FO117" i="5"/>
  <c r="FP117" i="5"/>
  <c r="FQ117" i="5"/>
  <c r="FR117" i="5"/>
  <c r="FS117" i="5"/>
  <c r="FT117" i="5"/>
  <c r="FU117" i="5"/>
  <c r="FV117" i="5"/>
  <c r="FW117" i="5"/>
  <c r="FX117" i="5"/>
  <c r="FY117" i="5"/>
  <c r="FZ117" i="5"/>
  <c r="GA117" i="5"/>
  <c r="GB117" i="5"/>
  <c r="GC117" i="5"/>
  <c r="GD117" i="5"/>
  <c r="GE117" i="5"/>
  <c r="GF117" i="5"/>
  <c r="GG117" i="5"/>
  <c r="GH117" i="5"/>
  <c r="GI117" i="5"/>
  <c r="GJ117" i="5"/>
  <c r="GK117" i="5"/>
  <c r="GL117" i="5"/>
  <c r="GM117" i="5"/>
  <c r="GN117" i="5"/>
  <c r="D100" i="5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DW100" i="5"/>
  <c r="DX100" i="5"/>
  <c r="DY100" i="5"/>
  <c r="DZ100" i="5"/>
  <c r="EA100" i="5"/>
  <c r="EB100" i="5"/>
  <c r="EC100" i="5"/>
  <c r="ED100" i="5"/>
  <c r="EE100" i="5"/>
  <c r="EF100" i="5"/>
  <c r="EG100" i="5"/>
  <c r="EH100" i="5"/>
  <c r="EI100" i="5"/>
  <c r="EJ100" i="5"/>
  <c r="EK100" i="5"/>
  <c r="EL100" i="5"/>
  <c r="EM100" i="5"/>
  <c r="EN100" i="5"/>
  <c r="EO100" i="5"/>
  <c r="EP100" i="5"/>
  <c r="EQ100" i="5"/>
  <c r="ER100" i="5"/>
  <c r="ES100" i="5"/>
  <c r="ET100" i="5"/>
  <c r="EU100" i="5"/>
  <c r="EV100" i="5"/>
  <c r="EW100" i="5"/>
  <c r="EX100" i="5"/>
  <c r="EY100" i="5"/>
  <c r="EZ100" i="5"/>
  <c r="FA100" i="5"/>
  <c r="FB100" i="5"/>
  <c r="FC100" i="5"/>
  <c r="FD100" i="5"/>
  <c r="FE100" i="5"/>
  <c r="FF100" i="5"/>
  <c r="FG100" i="5"/>
  <c r="FH100" i="5"/>
  <c r="FI100" i="5"/>
  <c r="FJ100" i="5"/>
  <c r="FK100" i="5"/>
  <c r="FL100" i="5"/>
  <c r="FM100" i="5"/>
  <c r="FN100" i="5"/>
  <c r="FO100" i="5"/>
  <c r="FP100" i="5"/>
  <c r="FQ100" i="5"/>
  <c r="FR100" i="5"/>
  <c r="FS100" i="5"/>
  <c r="FT100" i="5"/>
  <c r="FU100" i="5"/>
  <c r="FV100" i="5"/>
  <c r="FW100" i="5"/>
  <c r="FX100" i="5"/>
  <c r="FY100" i="5"/>
  <c r="FZ100" i="5"/>
  <c r="GA100" i="5"/>
  <c r="GB100" i="5"/>
  <c r="GC100" i="5"/>
  <c r="GD100" i="5"/>
  <c r="GE100" i="5"/>
  <c r="GF100" i="5"/>
  <c r="GG100" i="5"/>
  <c r="GH100" i="5"/>
  <c r="GI100" i="5"/>
  <c r="GJ100" i="5"/>
  <c r="GK100" i="5"/>
  <c r="GL100" i="5"/>
  <c r="GM100" i="5"/>
  <c r="GN100" i="5"/>
  <c r="D113" i="5"/>
  <c r="E113" i="5"/>
  <c r="F113" i="5"/>
  <c r="G113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DU113" i="5"/>
  <c r="DV113" i="5"/>
  <c r="DW113" i="5"/>
  <c r="DX113" i="5"/>
  <c r="DY113" i="5"/>
  <c r="DZ113" i="5"/>
  <c r="EA113" i="5"/>
  <c r="EB113" i="5"/>
  <c r="EC113" i="5"/>
  <c r="ED113" i="5"/>
  <c r="EE113" i="5"/>
  <c r="EF113" i="5"/>
  <c r="EG113" i="5"/>
  <c r="EH113" i="5"/>
  <c r="EI113" i="5"/>
  <c r="EJ113" i="5"/>
  <c r="EK113" i="5"/>
  <c r="EL113" i="5"/>
  <c r="EM113" i="5"/>
  <c r="EN113" i="5"/>
  <c r="EO113" i="5"/>
  <c r="EP113" i="5"/>
  <c r="EQ113" i="5"/>
  <c r="ER113" i="5"/>
  <c r="ES113" i="5"/>
  <c r="ET113" i="5"/>
  <c r="EU113" i="5"/>
  <c r="EV113" i="5"/>
  <c r="EW113" i="5"/>
  <c r="EX113" i="5"/>
  <c r="EY113" i="5"/>
  <c r="EZ113" i="5"/>
  <c r="FA113" i="5"/>
  <c r="FB113" i="5"/>
  <c r="FC113" i="5"/>
  <c r="FD113" i="5"/>
  <c r="FE113" i="5"/>
  <c r="FF113" i="5"/>
  <c r="FG113" i="5"/>
  <c r="FH113" i="5"/>
  <c r="FI113" i="5"/>
  <c r="FJ113" i="5"/>
  <c r="FK113" i="5"/>
  <c r="FL113" i="5"/>
  <c r="FM113" i="5"/>
  <c r="FN113" i="5"/>
  <c r="FO113" i="5"/>
  <c r="FP113" i="5"/>
  <c r="FQ113" i="5"/>
  <c r="FR113" i="5"/>
  <c r="FS113" i="5"/>
  <c r="FT113" i="5"/>
  <c r="FU113" i="5"/>
  <c r="FV113" i="5"/>
  <c r="FW113" i="5"/>
  <c r="FX113" i="5"/>
  <c r="FY113" i="5"/>
  <c r="FZ113" i="5"/>
  <c r="GA113" i="5"/>
  <c r="GB113" i="5"/>
  <c r="GC113" i="5"/>
  <c r="GD113" i="5"/>
  <c r="GE113" i="5"/>
  <c r="GF113" i="5"/>
  <c r="GG113" i="5"/>
  <c r="GH113" i="5"/>
  <c r="GI113" i="5"/>
  <c r="GJ113" i="5"/>
  <c r="GK113" i="5"/>
  <c r="GL113" i="5"/>
  <c r="GM113" i="5"/>
  <c r="GN113" i="5"/>
  <c r="D89" i="5"/>
  <c r="E89" i="5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K89" i="5"/>
  <c r="AL89" i="5"/>
  <c r="AM89" i="5"/>
  <c r="AN89" i="5"/>
  <c r="AO89" i="5"/>
  <c r="AP89" i="5"/>
  <c r="AQ89" i="5"/>
  <c r="AR89" i="5"/>
  <c r="AS89" i="5"/>
  <c r="AT89" i="5"/>
  <c r="AU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EQ89" i="5"/>
  <c r="ER89" i="5"/>
  <c r="ES89" i="5"/>
  <c r="ET89" i="5"/>
  <c r="EU89" i="5"/>
  <c r="EV89" i="5"/>
  <c r="EW89" i="5"/>
  <c r="EX89" i="5"/>
  <c r="EY89" i="5"/>
  <c r="EZ89" i="5"/>
  <c r="FA89" i="5"/>
  <c r="FB89" i="5"/>
  <c r="FC89" i="5"/>
  <c r="FD89" i="5"/>
  <c r="FE89" i="5"/>
  <c r="FF89" i="5"/>
  <c r="FG89" i="5"/>
  <c r="FH89" i="5"/>
  <c r="FI89" i="5"/>
  <c r="FJ89" i="5"/>
  <c r="FK89" i="5"/>
  <c r="FL89" i="5"/>
  <c r="FM89" i="5"/>
  <c r="FN89" i="5"/>
  <c r="FO89" i="5"/>
  <c r="FP89" i="5"/>
  <c r="FQ89" i="5"/>
  <c r="FR89" i="5"/>
  <c r="FS89" i="5"/>
  <c r="FT89" i="5"/>
  <c r="FU89" i="5"/>
  <c r="FV89" i="5"/>
  <c r="FW89" i="5"/>
  <c r="FX89" i="5"/>
  <c r="FY89" i="5"/>
  <c r="FZ89" i="5"/>
  <c r="GA89" i="5"/>
  <c r="GB89" i="5"/>
  <c r="GC89" i="5"/>
  <c r="GD89" i="5"/>
  <c r="GE89" i="5"/>
  <c r="GF89" i="5"/>
  <c r="GG89" i="5"/>
  <c r="GH89" i="5"/>
  <c r="GI89" i="5"/>
  <c r="GJ89" i="5"/>
  <c r="GK89" i="5"/>
  <c r="GL89" i="5"/>
  <c r="GM89" i="5"/>
  <c r="GN89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DY110" i="5"/>
  <c r="DZ110" i="5"/>
  <c r="EA110" i="5"/>
  <c r="EB110" i="5"/>
  <c r="EC110" i="5"/>
  <c r="ED110" i="5"/>
  <c r="EE110" i="5"/>
  <c r="EF110" i="5"/>
  <c r="EG110" i="5"/>
  <c r="EH110" i="5"/>
  <c r="EI110" i="5"/>
  <c r="EJ110" i="5"/>
  <c r="EK110" i="5"/>
  <c r="EL110" i="5"/>
  <c r="EM110" i="5"/>
  <c r="EN110" i="5"/>
  <c r="EO110" i="5"/>
  <c r="EP110" i="5"/>
  <c r="EQ110" i="5"/>
  <c r="ER110" i="5"/>
  <c r="ES110" i="5"/>
  <c r="ET110" i="5"/>
  <c r="EU110" i="5"/>
  <c r="EV110" i="5"/>
  <c r="EW110" i="5"/>
  <c r="EX110" i="5"/>
  <c r="EY110" i="5"/>
  <c r="EZ110" i="5"/>
  <c r="FA110" i="5"/>
  <c r="FB110" i="5"/>
  <c r="FC110" i="5"/>
  <c r="FD110" i="5"/>
  <c r="FE110" i="5"/>
  <c r="FF110" i="5"/>
  <c r="FG110" i="5"/>
  <c r="FH110" i="5"/>
  <c r="FI110" i="5"/>
  <c r="FJ110" i="5"/>
  <c r="FK110" i="5"/>
  <c r="FL110" i="5"/>
  <c r="FM110" i="5"/>
  <c r="FN110" i="5"/>
  <c r="FO110" i="5"/>
  <c r="FP110" i="5"/>
  <c r="FQ110" i="5"/>
  <c r="FR110" i="5"/>
  <c r="FS110" i="5"/>
  <c r="FT110" i="5"/>
  <c r="FU110" i="5"/>
  <c r="FV110" i="5"/>
  <c r="FW110" i="5"/>
  <c r="FX110" i="5"/>
  <c r="FY110" i="5"/>
  <c r="FZ110" i="5"/>
  <c r="GA110" i="5"/>
  <c r="GB110" i="5"/>
  <c r="GC110" i="5"/>
  <c r="GD110" i="5"/>
  <c r="GE110" i="5"/>
  <c r="GF110" i="5"/>
  <c r="GG110" i="5"/>
  <c r="GH110" i="5"/>
  <c r="GI110" i="5"/>
  <c r="GJ110" i="5"/>
  <c r="GK110" i="5"/>
  <c r="GL110" i="5"/>
  <c r="GM110" i="5"/>
  <c r="GN110" i="5"/>
  <c r="D83" i="5"/>
  <c r="E83" i="5"/>
  <c r="F83" i="5"/>
  <c r="G83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DU83" i="5"/>
  <c r="DV83" i="5"/>
  <c r="DW83" i="5"/>
  <c r="DX83" i="5"/>
  <c r="DY83" i="5"/>
  <c r="DZ83" i="5"/>
  <c r="EA83" i="5"/>
  <c r="EB83" i="5"/>
  <c r="EC83" i="5"/>
  <c r="ED83" i="5"/>
  <c r="EE83" i="5"/>
  <c r="EF83" i="5"/>
  <c r="EG83" i="5"/>
  <c r="EH83" i="5"/>
  <c r="EI83" i="5"/>
  <c r="EJ83" i="5"/>
  <c r="EK83" i="5"/>
  <c r="EL83" i="5"/>
  <c r="EM83" i="5"/>
  <c r="EN83" i="5"/>
  <c r="EO83" i="5"/>
  <c r="EP83" i="5"/>
  <c r="EQ83" i="5"/>
  <c r="ER83" i="5"/>
  <c r="ES83" i="5"/>
  <c r="ET83" i="5"/>
  <c r="EU83" i="5"/>
  <c r="EV83" i="5"/>
  <c r="EW83" i="5"/>
  <c r="EX83" i="5"/>
  <c r="EY83" i="5"/>
  <c r="EZ83" i="5"/>
  <c r="FA83" i="5"/>
  <c r="FB83" i="5"/>
  <c r="FC83" i="5"/>
  <c r="FD83" i="5"/>
  <c r="FE83" i="5"/>
  <c r="FF83" i="5"/>
  <c r="FG83" i="5"/>
  <c r="FH83" i="5"/>
  <c r="FI83" i="5"/>
  <c r="FJ83" i="5"/>
  <c r="FK83" i="5"/>
  <c r="FL83" i="5"/>
  <c r="FM83" i="5"/>
  <c r="FN83" i="5"/>
  <c r="FO83" i="5"/>
  <c r="FP83" i="5"/>
  <c r="FQ83" i="5"/>
  <c r="FR83" i="5"/>
  <c r="FS83" i="5"/>
  <c r="FT83" i="5"/>
  <c r="FU83" i="5"/>
  <c r="FV83" i="5"/>
  <c r="FW83" i="5"/>
  <c r="FX83" i="5"/>
  <c r="FY83" i="5"/>
  <c r="FZ83" i="5"/>
  <c r="GA83" i="5"/>
  <c r="GB83" i="5"/>
  <c r="GC83" i="5"/>
  <c r="GD83" i="5"/>
  <c r="GE83" i="5"/>
  <c r="GF83" i="5"/>
  <c r="GG83" i="5"/>
  <c r="GH83" i="5"/>
  <c r="GI83" i="5"/>
  <c r="GJ83" i="5"/>
  <c r="GK83" i="5"/>
  <c r="GL83" i="5"/>
  <c r="GM83" i="5"/>
  <c r="GN83" i="5"/>
  <c r="A123" i="5"/>
  <c r="B123" i="5"/>
  <c r="D123" i="5"/>
  <c r="E123" i="5"/>
  <c r="F123" i="5"/>
  <c r="G123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CK123" i="5"/>
  <c r="CL123" i="5"/>
  <c r="CM123" i="5"/>
  <c r="CN123" i="5"/>
  <c r="CO123" i="5"/>
  <c r="CP123" i="5"/>
  <c r="CQ123" i="5"/>
  <c r="CR123" i="5"/>
  <c r="CS123" i="5"/>
  <c r="CT123" i="5"/>
  <c r="CU123" i="5"/>
  <c r="CV123" i="5"/>
  <c r="CW123" i="5"/>
  <c r="CX123" i="5"/>
  <c r="CY123" i="5"/>
  <c r="CZ123" i="5"/>
  <c r="DA123" i="5"/>
  <c r="DB123" i="5"/>
  <c r="DC123" i="5"/>
  <c r="DD123" i="5"/>
  <c r="DE123" i="5"/>
  <c r="DF123" i="5"/>
  <c r="DG123" i="5"/>
  <c r="DH123" i="5"/>
  <c r="DI123" i="5"/>
  <c r="DJ123" i="5"/>
  <c r="DK123" i="5"/>
  <c r="DL123" i="5"/>
  <c r="DM123" i="5"/>
  <c r="DN123" i="5"/>
  <c r="DO123" i="5"/>
  <c r="DP123" i="5"/>
  <c r="DQ123" i="5"/>
  <c r="DR123" i="5"/>
  <c r="DS123" i="5"/>
  <c r="DT123" i="5"/>
  <c r="DU123" i="5"/>
  <c r="DV123" i="5"/>
  <c r="DW123" i="5"/>
  <c r="DX123" i="5"/>
  <c r="DY123" i="5"/>
  <c r="DZ123" i="5"/>
  <c r="EA123" i="5"/>
  <c r="EB123" i="5"/>
  <c r="EC123" i="5"/>
  <c r="ED123" i="5"/>
  <c r="EE123" i="5"/>
  <c r="EF123" i="5"/>
  <c r="EG123" i="5"/>
  <c r="EH123" i="5"/>
  <c r="EI123" i="5"/>
  <c r="EJ123" i="5"/>
  <c r="EK123" i="5"/>
  <c r="EL123" i="5"/>
  <c r="EM123" i="5"/>
  <c r="EN123" i="5"/>
  <c r="EO123" i="5"/>
  <c r="EP123" i="5"/>
  <c r="EQ123" i="5"/>
  <c r="ER123" i="5"/>
  <c r="ES123" i="5"/>
  <c r="ET123" i="5"/>
  <c r="EU123" i="5"/>
  <c r="EV123" i="5"/>
  <c r="EW123" i="5"/>
  <c r="EX123" i="5"/>
  <c r="EY123" i="5"/>
  <c r="EZ123" i="5"/>
  <c r="FA123" i="5"/>
  <c r="FB123" i="5"/>
  <c r="FC123" i="5"/>
  <c r="FD123" i="5"/>
  <c r="FE123" i="5"/>
  <c r="FF123" i="5"/>
  <c r="FG123" i="5"/>
  <c r="FH123" i="5"/>
  <c r="FI123" i="5"/>
  <c r="FJ123" i="5"/>
  <c r="FK123" i="5"/>
  <c r="FL123" i="5"/>
  <c r="FM123" i="5"/>
  <c r="FN123" i="5"/>
  <c r="FO123" i="5"/>
  <c r="FP123" i="5"/>
  <c r="FQ123" i="5"/>
  <c r="FR123" i="5"/>
  <c r="FS123" i="5"/>
  <c r="FT123" i="5"/>
  <c r="FU123" i="5"/>
  <c r="FV123" i="5"/>
  <c r="FW123" i="5"/>
  <c r="FX123" i="5"/>
  <c r="FY123" i="5"/>
  <c r="FZ123" i="5"/>
  <c r="GA123" i="5"/>
  <c r="GB123" i="5"/>
  <c r="GC123" i="5"/>
  <c r="GD123" i="5"/>
  <c r="GE123" i="5"/>
  <c r="GF123" i="5"/>
  <c r="GG123" i="5"/>
  <c r="GH123" i="5"/>
  <c r="GI123" i="5"/>
  <c r="GJ123" i="5"/>
  <c r="GK123" i="5"/>
  <c r="GL123" i="5"/>
  <c r="GM123" i="5"/>
  <c r="GN123" i="5"/>
  <c r="D120" i="5"/>
  <c r="E120" i="5"/>
  <c r="F120" i="5"/>
  <c r="G120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CK120" i="5"/>
  <c r="CL120" i="5"/>
  <c r="CM120" i="5"/>
  <c r="CN120" i="5"/>
  <c r="CO120" i="5"/>
  <c r="CP120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C120" i="5"/>
  <c r="DD120" i="5"/>
  <c r="DE120" i="5"/>
  <c r="DF120" i="5"/>
  <c r="DG120" i="5"/>
  <c r="DH120" i="5"/>
  <c r="DI120" i="5"/>
  <c r="DJ120" i="5"/>
  <c r="DK120" i="5"/>
  <c r="DL120" i="5"/>
  <c r="DM120" i="5"/>
  <c r="DN120" i="5"/>
  <c r="DO120" i="5"/>
  <c r="DP120" i="5"/>
  <c r="DQ120" i="5"/>
  <c r="DR120" i="5"/>
  <c r="DS120" i="5"/>
  <c r="DT120" i="5"/>
  <c r="DU120" i="5"/>
  <c r="DV120" i="5"/>
  <c r="DW120" i="5"/>
  <c r="DX120" i="5"/>
  <c r="DY120" i="5"/>
  <c r="DZ120" i="5"/>
  <c r="EA120" i="5"/>
  <c r="EB120" i="5"/>
  <c r="EC120" i="5"/>
  <c r="ED120" i="5"/>
  <c r="EE120" i="5"/>
  <c r="EF120" i="5"/>
  <c r="EG120" i="5"/>
  <c r="EH120" i="5"/>
  <c r="EI120" i="5"/>
  <c r="EJ120" i="5"/>
  <c r="EK120" i="5"/>
  <c r="EL120" i="5"/>
  <c r="EM120" i="5"/>
  <c r="EN120" i="5"/>
  <c r="EO120" i="5"/>
  <c r="EP120" i="5"/>
  <c r="EQ120" i="5"/>
  <c r="ER120" i="5"/>
  <c r="ES120" i="5"/>
  <c r="ET120" i="5"/>
  <c r="EU120" i="5"/>
  <c r="EV120" i="5"/>
  <c r="EW120" i="5"/>
  <c r="EX120" i="5"/>
  <c r="EY120" i="5"/>
  <c r="EZ120" i="5"/>
  <c r="FA120" i="5"/>
  <c r="FB120" i="5"/>
  <c r="FC120" i="5"/>
  <c r="FD120" i="5"/>
  <c r="FE120" i="5"/>
  <c r="FF120" i="5"/>
  <c r="FG120" i="5"/>
  <c r="FH120" i="5"/>
  <c r="FI120" i="5"/>
  <c r="FJ120" i="5"/>
  <c r="FK120" i="5"/>
  <c r="FL120" i="5"/>
  <c r="FM120" i="5"/>
  <c r="FN120" i="5"/>
  <c r="FO120" i="5"/>
  <c r="FP120" i="5"/>
  <c r="FQ120" i="5"/>
  <c r="FR120" i="5"/>
  <c r="FS120" i="5"/>
  <c r="FT120" i="5"/>
  <c r="FU120" i="5"/>
  <c r="FV120" i="5"/>
  <c r="FW120" i="5"/>
  <c r="FX120" i="5"/>
  <c r="FY120" i="5"/>
  <c r="FZ120" i="5"/>
  <c r="GA120" i="5"/>
  <c r="GB120" i="5"/>
  <c r="GC120" i="5"/>
  <c r="GD120" i="5"/>
  <c r="GE120" i="5"/>
  <c r="GF120" i="5"/>
  <c r="GG120" i="5"/>
  <c r="GH120" i="5"/>
  <c r="GI120" i="5"/>
  <c r="GJ120" i="5"/>
  <c r="GK120" i="5"/>
  <c r="GL120" i="5"/>
  <c r="GM120" i="5"/>
  <c r="GN120" i="5"/>
  <c r="D52" i="5"/>
  <c r="E52" i="5"/>
  <c r="F52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DU52" i="5"/>
  <c r="DV52" i="5"/>
  <c r="DW52" i="5"/>
  <c r="DX52" i="5"/>
  <c r="DY52" i="5"/>
  <c r="DZ52" i="5"/>
  <c r="EA52" i="5"/>
  <c r="EB52" i="5"/>
  <c r="EC52" i="5"/>
  <c r="ED52" i="5"/>
  <c r="EE52" i="5"/>
  <c r="EF52" i="5"/>
  <c r="EG52" i="5"/>
  <c r="EH52" i="5"/>
  <c r="EI52" i="5"/>
  <c r="EJ52" i="5"/>
  <c r="EK52" i="5"/>
  <c r="EL52" i="5"/>
  <c r="EM52" i="5"/>
  <c r="EN52" i="5"/>
  <c r="EO52" i="5"/>
  <c r="EP52" i="5"/>
  <c r="EQ52" i="5"/>
  <c r="ER52" i="5"/>
  <c r="ES52" i="5"/>
  <c r="ET52" i="5"/>
  <c r="EU52" i="5"/>
  <c r="EV52" i="5"/>
  <c r="EW52" i="5"/>
  <c r="EX52" i="5"/>
  <c r="EY52" i="5"/>
  <c r="EZ52" i="5"/>
  <c r="FA52" i="5"/>
  <c r="FB52" i="5"/>
  <c r="FC52" i="5"/>
  <c r="FD52" i="5"/>
  <c r="FE52" i="5"/>
  <c r="FF52" i="5"/>
  <c r="FG52" i="5"/>
  <c r="FH52" i="5"/>
  <c r="FI52" i="5"/>
  <c r="FJ52" i="5"/>
  <c r="FK52" i="5"/>
  <c r="FL52" i="5"/>
  <c r="FM52" i="5"/>
  <c r="FN52" i="5"/>
  <c r="FO52" i="5"/>
  <c r="FP52" i="5"/>
  <c r="FQ52" i="5"/>
  <c r="FR52" i="5"/>
  <c r="FS52" i="5"/>
  <c r="FT52" i="5"/>
  <c r="FU52" i="5"/>
  <c r="FV52" i="5"/>
  <c r="FW52" i="5"/>
  <c r="FX52" i="5"/>
  <c r="FY52" i="5"/>
  <c r="FZ52" i="5"/>
  <c r="GA52" i="5"/>
  <c r="GB52" i="5"/>
  <c r="GC52" i="5"/>
  <c r="GD52" i="5"/>
  <c r="GE52" i="5"/>
  <c r="GF52" i="5"/>
  <c r="GG52" i="5"/>
  <c r="GH52" i="5"/>
  <c r="GI52" i="5"/>
  <c r="GJ52" i="5"/>
  <c r="GK52" i="5"/>
  <c r="GL52" i="5"/>
  <c r="GM52" i="5"/>
  <c r="GN52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DU53" i="5"/>
  <c r="DV53" i="5"/>
  <c r="DW53" i="5"/>
  <c r="DX53" i="5"/>
  <c r="DY53" i="5"/>
  <c r="DZ53" i="5"/>
  <c r="EA53" i="5"/>
  <c r="EB53" i="5"/>
  <c r="EC53" i="5"/>
  <c r="ED53" i="5"/>
  <c r="EE53" i="5"/>
  <c r="EF53" i="5"/>
  <c r="EG53" i="5"/>
  <c r="EH53" i="5"/>
  <c r="EI53" i="5"/>
  <c r="EJ53" i="5"/>
  <c r="EK53" i="5"/>
  <c r="EL53" i="5"/>
  <c r="EM53" i="5"/>
  <c r="EN53" i="5"/>
  <c r="EO53" i="5"/>
  <c r="EP53" i="5"/>
  <c r="EQ53" i="5"/>
  <c r="ER53" i="5"/>
  <c r="ES53" i="5"/>
  <c r="ET53" i="5"/>
  <c r="EU53" i="5"/>
  <c r="EV53" i="5"/>
  <c r="EW53" i="5"/>
  <c r="EX53" i="5"/>
  <c r="EY53" i="5"/>
  <c r="EZ53" i="5"/>
  <c r="FA53" i="5"/>
  <c r="FB53" i="5"/>
  <c r="FC53" i="5"/>
  <c r="FD53" i="5"/>
  <c r="FE53" i="5"/>
  <c r="FF53" i="5"/>
  <c r="FG53" i="5"/>
  <c r="FH53" i="5"/>
  <c r="FI53" i="5"/>
  <c r="FJ53" i="5"/>
  <c r="FK53" i="5"/>
  <c r="FL53" i="5"/>
  <c r="FM53" i="5"/>
  <c r="FN53" i="5"/>
  <c r="FO53" i="5"/>
  <c r="FP53" i="5"/>
  <c r="FQ53" i="5"/>
  <c r="FR53" i="5"/>
  <c r="FS53" i="5"/>
  <c r="FT53" i="5"/>
  <c r="FU53" i="5"/>
  <c r="FV53" i="5"/>
  <c r="FW53" i="5"/>
  <c r="FX53" i="5"/>
  <c r="FY53" i="5"/>
  <c r="FZ53" i="5"/>
  <c r="GA53" i="5"/>
  <c r="GB53" i="5"/>
  <c r="GC53" i="5"/>
  <c r="GD53" i="5"/>
  <c r="GE53" i="5"/>
  <c r="GF53" i="5"/>
  <c r="GG53" i="5"/>
  <c r="GH53" i="5"/>
  <c r="GI53" i="5"/>
  <c r="GJ53" i="5"/>
  <c r="GK53" i="5"/>
  <c r="GL53" i="5"/>
  <c r="GM53" i="5"/>
  <c r="GN53" i="5"/>
  <c r="D116" i="5"/>
  <c r="E116" i="5"/>
  <c r="F116" i="5"/>
  <c r="G116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DU116" i="5"/>
  <c r="DV116" i="5"/>
  <c r="DW116" i="5"/>
  <c r="DX116" i="5"/>
  <c r="DY116" i="5"/>
  <c r="DZ116" i="5"/>
  <c r="EA116" i="5"/>
  <c r="EB116" i="5"/>
  <c r="EC116" i="5"/>
  <c r="ED116" i="5"/>
  <c r="EE116" i="5"/>
  <c r="EF116" i="5"/>
  <c r="EG116" i="5"/>
  <c r="EH116" i="5"/>
  <c r="EI116" i="5"/>
  <c r="EJ116" i="5"/>
  <c r="EK116" i="5"/>
  <c r="EL116" i="5"/>
  <c r="EM116" i="5"/>
  <c r="EN116" i="5"/>
  <c r="EO116" i="5"/>
  <c r="EP116" i="5"/>
  <c r="EQ116" i="5"/>
  <c r="ER116" i="5"/>
  <c r="ES116" i="5"/>
  <c r="ET116" i="5"/>
  <c r="EU116" i="5"/>
  <c r="EV116" i="5"/>
  <c r="EW116" i="5"/>
  <c r="EX116" i="5"/>
  <c r="EY116" i="5"/>
  <c r="EZ116" i="5"/>
  <c r="FA116" i="5"/>
  <c r="FB116" i="5"/>
  <c r="FC116" i="5"/>
  <c r="FD116" i="5"/>
  <c r="FE116" i="5"/>
  <c r="FF116" i="5"/>
  <c r="FG116" i="5"/>
  <c r="FH116" i="5"/>
  <c r="FI116" i="5"/>
  <c r="FJ116" i="5"/>
  <c r="FK116" i="5"/>
  <c r="FL116" i="5"/>
  <c r="FM116" i="5"/>
  <c r="FN116" i="5"/>
  <c r="FO116" i="5"/>
  <c r="FP116" i="5"/>
  <c r="FQ116" i="5"/>
  <c r="FR116" i="5"/>
  <c r="FS116" i="5"/>
  <c r="FT116" i="5"/>
  <c r="FU116" i="5"/>
  <c r="FV116" i="5"/>
  <c r="FW116" i="5"/>
  <c r="FX116" i="5"/>
  <c r="FY116" i="5"/>
  <c r="FZ116" i="5"/>
  <c r="GA116" i="5"/>
  <c r="GB116" i="5"/>
  <c r="GC116" i="5"/>
  <c r="GD116" i="5"/>
  <c r="GE116" i="5"/>
  <c r="GF116" i="5"/>
  <c r="GG116" i="5"/>
  <c r="GH116" i="5"/>
  <c r="GI116" i="5"/>
  <c r="GJ116" i="5"/>
  <c r="GK116" i="5"/>
  <c r="GL116" i="5"/>
  <c r="GM116" i="5"/>
  <c r="GN116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EE31" i="5"/>
  <c r="EF31" i="5"/>
  <c r="EG31" i="5"/>
  <c r="EH31" i="5"/>
  <c r="EI31" i="5"/>
  <c r="EJ31" i="5"/>
  <c r="EK31" i="5"/>
  <c r="EL31" i="5"/>
  <c r="EM31" i="5"/>
  <c r="EN31" i="5"/>
  <c r="EO31" i="5"/>
  <c r="EP31" i="5"/>
  <c r="EQ31" i="5"/>
  <c r="ER31" i="5"/>
  <c r="ES31" i="5"/>
  <c r="ET31" i="5"/>
  <c r="EU31" i="5"/>
  <c r="EV31" i="5"/>
  <c r="EW31" i="5"/>
  <c r="EX31" i="5"/>
  <c r="EY31" i="5"/>
  <c r="EZ31" i="5"/>
  <c r="FA31" i="5"/>
  <c r="FB31" i="5"/>
  <c r="FC31" i="5"/>
  <c r="FD31" i="5"/>
  <c r="FE31" i="5"/>
  <c r="FF31" i="5"/>
  <c r="FG31" i="5"/>
  <c r="FH31" i="5"/>
  <c r="FI31" i="5"/>
  <c r="FJ31" i="5"/>
  <c r="FK31" i="5"/>
  <c r="FL31" i="5"/>
  <c r="FM31" i="5"/>
  <c r="FN31" i="5"/>
  <c r="FO31" i="5"/>
  <c r="FP31" i="5"/>
  <c r="FQ31" i="5"/>
  <c r="FR31" i="5"/>
  <c r="FS31" i="5"/>
  <c r="FT31" i="5"/>
  <c r="FU31" i="5"/>
  <c r="FV31" i="5"/>
  <c r="FW31" i="5"/>
  <c r="FX31" i="5"/>
  <c r="FY31" i="5"/>
  <c r="FZ31" i="5"/>
  <c r="GA31" i="5"/>
  <c r="GB31" i="5"/>
  <c r="GC31" i="5"/>
  <c r="GD31" i="5"/>
  <c r="GE31" i="5"/>
  <c r="GF31" i="5"/>
  <c r="GG31" i="5"/>
  <c r="GH31" i="5"/>
  <c r="GI31" i="5"/>
  <c r="GJ31" i="5"/>
  <c r="GK31" i="5"/>
  <c r="GL31" i="5"/>
  <c r="GM31" i="5"/>
  <c r="GN3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J12" i="5"/>
  <c r="AK12" i="5"/>
  <c r="AL12" i="5"/>
  <c r="AM12" i="5"/>
  <c r="AN12" i="5"/>
  <c r="AO12" i="5"/>
  <c r="AP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H12" i="5"/>
  <c r="CI12" i="5"/>
  <c r="CJ12" i="5"/>
  <c r="CK12" i="5"/>
  <c r="CL12" i="5"/>
  <c r="CM12" i="5"/>
  <c r="CN12" i="5"/>
  <c r="CO12" i="5"/>
  <c r="CP12" i="5"/>
  <c r="CQ12" i="5"/>
  <c r="CR12" i="5"/>
  <c r="CS12" i="5"/>
  <c r="CT12" i="5"/>
  <c r="CU12" i="5"/>
  <c r="CV12" i="5"/>
  <c r="CW12" i="5"/>
  <c r="CX12" i="5"/>
  <c r="CY12" i="5"/>
  <c r="CZ12" i="5"/>
  <c r="DA12" i="5"/>
  <c r="DB12" i="5"/>
  <c r="DC12" i="5"/>
  <c r="DD12" i="5"/>
  <c r="DE12" i="5"/>
  <c r="DF12" i="5"/>
  <c r="DG12" i="5"/>
  <c r="DH12" i="5"/>
  <c r="DI12" i="5"/>
  <c r="DJ12" i="5"/>
  <c r="DK12" i="5"/>
  <c r="DL12" i="5"/>
  <c r="DM12" i="5"/>
  <c r="DN12" i="5"/>
  <c r="DO12" i="5"/>
  <c r="DP12" i="5"/>
  <c r="DQ12" i="5"/>
  <c r="DR12" i="5"/>
  <c r="DS12" i="5"/>
  <c r="DT12" i="5"/>
  <c r="DU12" i="5"/>
  <c r="DV12" i="5"/>
  <c r="DW12" i="5"/>
  <c r="DX12" i="5"/>
  <c r="DY12" i="5"/>
  <c r="DZ12" i="5"/>
  <c r="EA12" i="5"/>
  <c r="EB12" i="5"/>
  <c r="EC12" i="5"/>
  <c r="ED12" i="5"/>
  <c r="EE12" i="5"/>
  <c r="EF12" i="5"/>
  <c r="EG12" i="5"/>
  <c r="EH12" i="5"/>
  <c r="EI12" i="5"/>
  <c r="EJ12" i="5"/>
  <c r="EK12" i="5"/>
  <c r="EL12" i="5"/>
  <c r="EM12" i="5"/>
  <c r="EN12" i="5"/>
  <c r="EO12" i="5"/>
  <c r="EP12" i="5"/>
  <c r="EQ12" i="5"/>
  <c r="ER12" i="5"/>
  <c r="ES12" i="5"/>
  <c r="ET12" i="5"/>
  <c r="EU12" i="5"/>
  <c r="EV12" i="5"/>
  <c r="EW12" i="5"/>
  <c r="EX12" i="5"/>
  <c r="EY12" i="5"/>
  <c r="EZ12" i="5"/>
  <c r="FA12" i="5"/>
  <c r="FB12" i="5"/>
  <c r="FC12" i="5"/>
  <c r="FD12" i="5"/>
  <c r="FE12" i="5"/>
  <c r="FF12" i="5"/>
  <c r="FG12" i="5"/>
  <c r="FH12" i="5"/>
  <c r="FI12" i="5"/>
  <c r="FJ12" i="5"/>
  <c r="FK12" i="5"/>
  <c r="FL12" i="5"/>
  <c r="FM12" i="5"/>
  <c r="FN12" i="5"/>
  <c r="FO12" i="5"/>
  <c r="FP12" i="5"/>
  <c r="FQ12" i="5"/>
  <c r="FR12" i="5"/>
  <c r="FS12" i="5"/>
  <c r="FT12" i="5"/>
  <c r="FU12" i="5"/>
  <c r="FV12" i="5"/>
  <c r="FW12" i="5"/>
  <c r="FX12" i="5"/>
  <c r="FY12" i="5"/>
  <c r="FZ12" i="5"/>
  <c r="GA12" i="5"/>
  <c r="GB12" i="5"/>
  <c r="GC12" i="5"/>
  <c r="GD12" i="5"/>
  <c r="GE12" i="5"/>
  <c r="GF12" i="5"/>
  <c r="GG12" i="5"/>
  <c r="GH12" i="5"/>
  <c r="GI12" i="5"/>
  <c r="GJ12" i="5"/>
  <c r="GK12" i="5"/>
  <c r="GL12" i="5"/>
  <c r="GM12" i="5"/>
  <c r="GN12" i="5"/>
  <c r="D45" i="5"/>
  <c r="E45" i="5"/>
  <c r="F45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BU45" i="5"/>
  <c r="BV45" i="5"/>
  <c r="BW45" i="5"/>
  <c r="BX45" i="5"/>
  <c r="BY45" i="5"/>
  <c r="BZ45" i="5"/>
  <c r="CA45" i="5"/>
  <c r="CB45" i="5"/>
  <c r="CC45" i="5"/>
  <c r="CD45" i="5"/>
  <c r="CE45" i="5"/>
  <c r="CF45" i="5"/>
  <c r="CG45" i="5"/>
  <c r="CH45" i="5"/>
  <c r="CI45" i="5"/>
  <c r="CJ45" i="5"/>
  <c r="CK45" i="5"/>
  <c r="CL45" i="5"/>
  <c r="CM45" i="5"/>
  <c r="CN45" i="5"/>
  <c r="CO45" i="5"/>
  <c r="CP45" i="5"/>
  <c r="CQ45" i="5"/>
  <c r="CR45" i="5"/>
  <c r="CS45" i="5"/>
  <c r="CT45" i="5"/>
  <c r="CU45" i="5"/>
  <c r="CV45" i="5"/>
  <c r="CW45" i="5"/>
  <c r="CX45" i="5"/>
  <c r="CY45" i="5"/>
  <c r="CZ45" i="5"/>
  <c r="DA45" i="5"/>
  <c r="DB45" i="5"/>
  <c r="DC45" i="5"/>
  <c r="DD45" i="5"/>
  <c r="DE45" i="5"/>
  <c r="DF45" i="5"/>
  <c r="DG45" i="5"/>
  <c r="DH45" i="5"/>
  <c r="DI45" i="5"/>
  <c r="DJ45" i="5"/>
  <c r="DK45" i="5"/>
  <c r="DL45" i="5"/>
  <c r="DM45" i="5"/>
  <c r="DN45" i="5"/>
  <c r="DO45" i="5"/>
  <c r="DP45" i="5"/>
  <c r="DQ45" i="5"/>
  <c r="DR45" i="5"/>
  <c r="DS45" i="5"/>
  <c r="DT45" i="5"/>
  <c r="DU45" i="5"/>
  <c r="DV45" i="5"/>
  <c r="DW45" i="5"/>
  <c r="DX45" i="5"/>
  <c r="DY45" i="5"/>
  <c r="DZ45" i="5"/>
  <c r="EA45" i="5"/>
  <c r="EB45" i="5"/>
  <c r="EC45" i="5"/>
  <c r="ED45" i="5"/>
  <c r="EE45" i="5"/>
  <c r="EF45" i="5"/>
  <c r="EG45" i="5"/>
  <c r="EH45" i="5"/>
  <c r="EI45" i="5"/>
  <c r="EJ45" i="5"/>
  <c r="EK45" i="5"/>
  <c r="EL45" i="5"/>
  <c r="EM45" i="5"/>
  <c r="EN45" i="5"/>
  <c r="EO45" i="5"/>
  <c r="EP45" i="5"/>
  <c r="EQ45" i="5"/>
  <c r="ER45" i="5"/>
  <c r="ES45" i="5"/>
  <c r="ET45" i="5"/>
  <c r="EU45" i="5"/>
  <c r="EV45" i="5"/>
  <c r="EW45" i="5"/>
  <c r="EX45" i="5"/>
  <c r="EY45" i="5"/>
  <c r="EZ45" i="5"/>
  <c r="FA45" i="5"/>
  <c r="FB45" i="5"/>
  <c r="FC45" i="5"/>
  <c r="FD45" i="5"/>
  <c r="FE45" i="5"/>
  <c r="FF45" i="5"/>
  <c r="FG45" i="5"/>
  <c r="FH45" i="5"/>
  <c r="FI45" i="5"/>
  <c r="FJ45" i="5"/>
  <c r="FK45" i="5"/>
  <c r="FL45" i="5"/>
  <c r="FM45" i="5"/>
  <c r="FN45" i="5"/>
  <c r="FO45" i="5"/>
  <c r="FP45" i="5"/>
  <c r="FQ45" i="5"/>
  <c r="FR45" i="5"/>
  <c r="FS45" i="5"/>
  <c r="FT45" i="5"/>
  <c r="FU45" i="5"/>
  <c r="FV45" i="5"/>
  <c r="FW45" i="5"/>
  <c r="FX45" i="5"/>
  <c r="FY45" i="5"/>
  <c r="FZ45" i="5"/>
  <c r="GA45" i="5"/>
  <c r="GB45" i="5"/>
  <c r="GC45" i="5"/>
  <c r="GD45" i="5"/>
  <c r="GE45" i="5"/>
  <c r="GF45" i="5"/>
  <c r="GG45" i="5"/>
  <c r="GH45" i="5"/>
  <c r="GI45" i="5"/>
  <c r="GJ45" i="5"/>
  <c r="GK45" i="5"/>
  <c r="GL45" i="5"/>
  <c r="GM45" i="5"/>
  <c r="GN4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BK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H5" i="5"/>
  <c r="CI5" i="5"/>
  <c r="CJ5" i="5"/>
  <c r="CK5" i="5"/>
  <c r="CL5" i="5"/>
  <c r="CM5" i="5"/>
  <c r="CN5" i="5"/>
  <c r="CO5" i="5"/>
  <c r="CP5" i="5"/>
  <c r="CQ5" i="5"/>
  <c r="CR5" i="5"/>
  <c r="CS5" i="5"/>
  <c r="CT5" i="5"/>
  <c r="CU5" i="5"/>
  <c r="CV5" i="5"/>
  <c r="CW5" i="5"/>
  <c r="CX5" i="5"/>
  <c r="CY5" i="5"/>
  <c r="CZ5" i="5"/>
  <c r="DA5" i="5"/>
  <c r="DB5" i="5"/>
  <c r="DC5" i="5"/>
  <c r="DD5" i="5"/>
  <c r="DE5" i="5"/>
  <c r="DF5" i="5"/>
  <c r="DG5" i="5"/>
  <c r="DH5" i="5"/>
  <c r="DI5" i="5"/>
  <c r="DJ5" i="5"/>
  <c r="DK5" i="5"/>
  <c r="DL5" i="5"/>
  <c r="DM5" i="5"/>
  <c r="DN5" i="5"/>
  <c r="DO5" i="5"/>
  <c r="DP5" i="5"/>
  <c r="DQ5" i="5"/>
  <c r="DR5" i="5"/>
  <c r="DS5" i="5"/>
  <c r="DT5" i="5"/>
  <c r="DU5" i="5"/>
  <c r="DV5" i="5"/>
  <c r="DW5" i="5"/>
  <c r="DX5" i="5"/>
  <c r="DY5" i="5"/>
  <c r="DZ5" i="5"/>
  <c r="EA5" i="5"/>
  <c r="EB5" i="5"/>
  <c r="EC5" i="5"/>
  <c r="ED5" i="5"/>
  <c r="EE5" i="5"/>
  <c r="EF5" i="5"/>
  <c r="EG5" i="5"/>
  <c r="EH5" i="5"/>
  <c r="EI5" i="5"/>
  <c r="EJ5" i="5"/>
  <c r="EK5" i="5"/>
  <c r="EL5" i="5"/>
  <c r="EM5" i="5"/>
  <c r="EN5" i="5"/>
  <c r="EO5" i="5"/>
  <c r="EP5" i="5"/>
  <c r="EQ5" i="5"/>
  <c r="ER5" i="5"/>
  <c r="ES5" i="5"/>
  <c r="ET5" i="5"/>
  <c r="EU5" i="5"/>
  <c r="EV5" i="5"/>
  <c r="EW5" i="5"/>
  <c r="EX5" i="5"/>
  <c r="EY5" i="5"/>
  <c r="EZ5" i="5"/>
  <c r="FA5" i="5"/>
  <c r="FB5" i="5"/>
  <c r="FC5" i="5"/>
  <c r="FD5" i="5"/>
  <c r="FE5" i="5"/>
  <c r="FF5" i="5"/>
  <c r="FG5" i="5"/>
  <c r="FH5" i="5"/>
  <c r="FI5" i="5"/>
  <c r="FJ5" i="5"/>
  <c r="FK5" i="5"/>
  <c r="FL5" i="5"/>
  <c r="FM5" i="5"/>
  <c r="FN5" i="5"/>
  <c r="FO5" i="5"/>
  <c r="FP5" i="5"/>
  <c r="FQ5" i="5"/>
  <c r="FR5" i="5"/>
  <c r="FS5" i="5"/>
  <c r="FT5" i="5"/>
  <c r="FU5" i="5"/>
  <c r="FV5" i="5"/>
  <c r="FW5" i="5"/>
  <c r="FX5" i="5"/>
  <c r="FY5" i="5"/>
  <c r="FZ5" i="5"/>
  <c r="GA5" i="5"/>
  <c r="GB5" i="5"/>
  <c r="GC5" i="5"/>
  <c r="GD5" i="5"/>
  <c r="GE5" i="5"/>
  <c r="GF5" i="5"/>
  <c r="GG5" i="5"/>
  <c r="GH5" i="5"/>
  <c r="GI5" i="5"/>
  <c r="GJ5" i="5"/>
  <c r="GK5" i="5"/>
  <c r="GL5" i="5"/>
  <c r="GM5" i="5"/>
  <c r="GN5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CK62" i="5"/>
  <c r="CL62" i="5"/>
  <c r="CM62" i="5"/>
  <c r="CN62" i="5"/>
  <c r="CO62" i="5"/>
  <c r="CP62" i="5"/>
  <c r="CQ62" i="5"/>
  <c r="CR62" i="5"/>
  <c r="CS62" i="5"/>
  <c r="CT62" i="5"/>
  <c r="CU62" i="5"/>
  <c r="CV62" i="5"/>
  <c r="CW62" i="5"/>
  <c r="CX62" i="5"/>
  <c r="CY62" i="5"/>
  <c r="CZ62" i="5"/>
  <c r="DA62" i="5"/>
  <c r="DB62" i="5"/>
  <c r="DC62" i="5"/>
  <c r="DD62" i="5"/>
  <c r="DE62" i="5"/>
  <c r="DF62" i="5"/>
  <c r="DG62" i="5"/>
  <c r="DH62" i="5"/>
  <c r="DI62" i="5"/>
  <c r="DJ62" i="5"/>
  <c r="DK62" i="5"/>
  <c r="DL62" i="5"/>
  <c r="DM62" i="5"/>
  <c r="DN62" i="5"/>
  <c r="DO62" i="5"/>
  <c r="DP62" i="5"/>
  <c r="DQ62" i="5"/>
  <c r="DR62" i="5"/>
  <c r="DS62" i="5"/>
  <c r="DT62" i="5"/>
  <c r="DU62" i="5"/>
  <c r="DV62" i="5"/>
  <c r="DW62" i="5"/>
  <c r="DX62" i="5"/>
  <c r="DY62" i="5"/>
  <c r="DZ62" i="5"/>
  <c r="EA62" i="5"/>
  <c r="EB62" i="5"/>
  <c r="EC62" i="5"/>
  <c r="ED62" i="5"/>
  <c r="EE62" i="5"/>
  <c r="EF62" i="5"/>
  <c r="EG62" i="5"/>
  <c r="EH62" i="5"/>
  <c r="EI62" i="5"/>
  <c r="EJ62" i="5"/>
  <c r="EK62" i="5"/>
  <c r="EL62" i="5"/>
  <c r="EM62" i="5"/>
  <c r="EN62" i="5"/>
  <c r="EO62" i="5"/>
  <c r="EP62" i="5"/>
  <c r="EQ62" i="5"/>
  <c r="ER62" i="5"/>
  <c r="ES62" i="5"/>
  <c r="ET62" i="5"/>
  <c r="EU62" i="5"/>
  <c r="EV62" i="5"/>
  <c r="EW62" i="5"/>
  <c r="EX62" i="5"/>
  <c r="EY62" i="5"/>
  <c r="EZ62" i="5"/>
  <c r="FA62" i="5"/>
  <c r="FB62" i="5"/>
  <c r="FC62" i="5"/>
  <c r="FD62" i="5"/>
  <c r="FE62" i="5"/>
  <c r="FF62" i="5"/>
  <c r="FG62" i="5"/>
  <c r="FH62" i="5"/>
  <c r="FI62" i="5"/>
  <c r="FJ62" i="5"/>
  <c r="FK62" i="5"/>
  <c r="FL62" i="5"/>
  <c r="FM62" i="5"/>
  <c r="FN62" i="5"/>
  <c r="FO62" i="5"/>
  <c r="FP62" i="5"/>
  <c r="FQ62" i="5"/>
  <c r="FR62" i="5"/>
  <c r="FS62" i="5"/>
  <c r="FT62" i="5"/>
  <c r="FU62" i="5"/>
  <c r="FV62" i="5"/>
  <c r="FW62" i="5"/>
  <c r="FX62" i="5"/>
  <c r="FY62" i="5"/>
  <c r="FZ62" i="5"/>
  <c r="GA62" i="5"/>
  <c r="GB62" i="5"/>
  <c r="GC62" i="5"/>
  <c r="GD62" i="5"/>
  <c r="GE62" i="5"/>
  <c r="GF62" i="5"/>
  <c r="GG62" i="5"/>
  <c r="GH62" i="5"/>
  <c r="GI62" i="5"/>
  <c r="GJ62" i="5"/>
  <c r="GK62" i="5"/>
  <c r="GL62" i="5"/>
  <c r="GM62" i="5"/>
  <c r="GN6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ER32" i="5"/>
  <c r="ES32" i="5"/>
  <c r="ET32" i="5"/>
  <c r="EU32" i="5"/>
  <c r="EV32" i="5"/>
  <c r="EW32" i="5"/>
  <c r="EX32" i="5"/>
  <c r="EY32" i="5"/>
  <c r="EZ32" i="5"/>
  <c r="FA32" i="5"/>
  <c r="FB32" i="5"/>
  <c r="FC32" i="5"/>
  <c r="FD32" i="5"/>
  <c r="FE32" i="5"/>
  <c r="FF32" i="5"/>
  <c r="FG32" i="5"/>
  <c r="FH32" i="5"/>
  <c r="FI32" i="5"/>
  <c r="FJ32" i="5"/>
  <c r="FK32" i="5"/>
  <c r="FL32" i="5"/>
  <c r="FM32" i="5"/>
  <c r="FN32" i="5"/>
  <c r="FO32" i="5"/>
  <c r="FP32" i="5"/>
  <c r="FQ32" i="5"/>
  <c r="FR32" i="5"/>
  <c r="FS32" i="5"/>
  <c r="FT32" i="5"/>
  <c r="FU32" i="5"/>
  <c r="FV32" i="5"/>
  <c r="FW32" i="5"/>
  <c r="FX32" i="5"/>
  <c r="FY32" i="5"/>
  <c r="FZ32" i="5"/>
  <c r="GA32" i="5"/>
  <c r="GB32" i="5"/>
  <c r="GC32" i="5"/>
  <c r="GD32" i="5"/>
  <c r="GE32" i="5"/>
  <c r="GF32" i="5"/>
  <c r="GG32" i="5"/>
  <c r="GH32" i="5"/>
  <c r="GI32" i="5"/>
  <c r="GJ32" i="5"/>
  <c r="GK32" i="5"/>
  <c r="GL32" i="5"/>
  <c r="GM32" i="5"/>
  <c r="GN32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CL17" i="5"/>
  <c r="CM17" i="5"/>
  <c r="CN17" i="5"/>
  <c r="CO17" i="5"/>
  <c r="CP17" i="5"/>
  <c r="CQ17" i="5"/>
  <c r="CR17" i="5"/>
  <c r="CS17" i="5"/>
  <c r="CT17" i="5"/>
  <c r="CU17" i="5"/>
  <c r="CV17" i="5"/>
  <c r="CW17" i="5"/>
  <c r="CX17" i="5"/>
  <c r="CY17" i="5"/>
  <c r="CZ17" i="5"/>
  <c r="DA17" i="5"/>
  <c r="DB17" i="5"/>
  <c r="DC17" i="5"/>
  <c r="DD17" i="5"/>
  <c r="DE17" i="5"/>
  <c r="DF17" i="5"/>
  <c r="DG17" i="5"/>
  <c r="DH17" i="5"/>
  <c r="DI17" i="5"/>
  <c r="DJ17" i="5"/>
  <c r="DK17" i="5"/>
  <c r="DL17" i="5"/>
  <c r="DM17" i="5"/>
  <c r="DN17" i="5"/>
  <c r="DO17" i="5"/>
  <c r="DP17" i="5"/>
  <c r="DQ17" i="5"/>
  <c r="DR17" i="5"/>
  <c r="DS17" i="5"/>
  <c r="DT17" i="5"/>
  <c r="DU17" i="5"/>
  <c r="DV17" i="5"/>
  <c r="DW17" i="5"/>
  <c r="DX17" i="5"/>
  <c r="DY17" i="5"/>
  <c r="DZ17" i="5"/>
  <c r="EA17" i="5"/>
  <c r="EB17" i="5"/>
  <c r="EC17" i="5"/>
  <c r="ED17" i="5"/>
  <c r="EE17" i="5"/>
  <c r="EF17" i="5"/>
  <c r="EG17" i="5"/>
  <c r="EH17" i="5"/>
  <c r="EI17" i="5"/>
  <c r="EJ17" i="5"/>
  <c r="EK17" i="5"/>
  <c r="EL17" i="5"/>
  <c r="EM17" i="5"/>
  <c r="EN17" i="5"/>
  <c r="EO17" i="5"/>
  <c r="EP17" i="5"/>
  <c r="EQ17" i="5"/>
  <c r="ER17" i="5"/>
  <c r="ES17" i="5"/>
  <c r="ET17" i="5"/>
  <c r="EU17" i="5"/>
  <c r="EV17" i="5"/>
  <c r="EW17" i="5"/>
  <c r="EX17" i="5"/>
  <c r="EY17" i="5"/>
  <c r="EZ17" i="5"/>
  <c r="FA17" i="5"/>
  <c r="FB17" i="5"/>
  <c r="FC17" i="5"/>
  <c r="FD17" i="5"/>
  <c r="FE17" i="5"/>
  <c r="FF17" i="5"/>
  <c r="FG17" i="5"/>
  <c r="FH17" i="5"/>
  <c r="FI17" i="5"/>
  <c r="FJ17" i="5"/>
  <c r="FK17" i="5"/>
  <c r="FL17" i="5"/>
  <c r="FM17" i="5"/>
  <c r="FN17" i="5"/>
  <c r="FO17" i="5"/>
  <c r="FP17" i="5"/>
  <c r="FQ17" i="5"/>
  <c r="FR17" i="5"/>
  <c r="FS17" i="5"/>
  <c r="FT17" i="5"/>
  <c r="FU17" i="5"/>
  <c r="FV17" i="5"/>
  <c r="FW17" i="5"/>
  <c r="FX17" i="5"/>
  <c r="FY17" i="5"/>
  <c r="FZ17" i="5"/>
  <c r="GA17" i="5"/>
  <c r="GB17" i="5"/>
  <c r="GC17" i="5"/>
  <c r="GD17" i="5"/>
  <c r="GE17" i="5"/>
  <c r="GF17" i="5"/>
  <c r="GG17" i="5"/>
  <c r="GH17" i="5"/>
  <c r="GI17" i="5"/>
  <c r="GJ17" i="5"/>
  <c r="GK17" i="5"/>
  <c r="GL17" i="5"/>
  <c r="GM17" i="5"/>
  <c r="GN17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ES30" i="5"/>
  <c r="ET30" i="5"/>
  <c r="EU30" i="5"/>
  <c r="EV30" i="5"/>
  <c r="EW30" i="5"/>
  <c r="EX30" i="5"/>
  <c r="EY30" i="5"/>
  <c r="EZ30" i="5"/>
  <c r="FA30" i="5"/>
  <c r="FB30" i="5"/>
  <c r="FC30" i="5"/>
  <c r="FD30" i="5"/>
  <c r="FE30" i="5"/>
  <c r="FF30" i="5"/>
  <c r="FG30" i="5"/>
  <c r="FH30" i="5"/>
  <c r="FI30" i="5"/>
  <c r="FJ30" i="5"/>
  <c r="FK30" i="5"/>
  <c r="FL30" i="5"/>
  <c r="FM30" i="5"/>
  <c r="FN30" i="5"/>
  <c r="FO30" i="5"/>
  <c r="FP30" i="5"/>
  <c r="FQ30" i="5"/>
  <c r="FR30" i="5"/>
  <c r="FS30" i="5"/>
  <c r="FT30" i="5"/>
  <c r="FU30" i="5"/>
  <c r="FV30" i="5"/>
  <c r="FW30" i="5"/>
  <c r="FX30" i="5"/>
  <c r="FY30" i="5"/>
  <c r="FZ30" i="5"/>
  <c r="GA30" i="5"/>
  <c r="GB30" i="5"/>
  <c r="GC30" i="5"/>
  <c r="GD30" i="5"/>
  <c r="GE30" i="5"/>
  <c r="GF30" i="5"/>
  <c r="GG30" i="5"/>
  <c r="GH30" i="5"/>
  <c r="GI30" i="5"/>
  <c r="GJ30" i="5"/>
  <c r="GK30" i="5"/>
  <c r="GL30" i="5"/>
  <c r="GM30" i="5"/>
  <c r="GN30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CC6" i="5"/>
  <c r="CD6" i="5"/>
  <c r="CE6" i="5"/>
  <c r="CF6" i="5"/>
  <c r="CG6" i="5"/>
  <c r="CH6" i="5"/>
  <c r="CI6" i="5"/>
  <c r="CJ6" i="5"/>
  <c r="CK6" i="5"/>
  <c r="CL6" i="5"/>
  <c r="CM6" i="5"/>
  <c r="CN6" i="5"/>
  <c r="CO6" i="5"/>
  <c r="CP6" i="5"/>
  <c r="CQ6" i="5"/>
  <c r="CR6" i="5"/>
  <c r="CS6" i="5"/>
  <c r="CT6" i="5"/>
  <c r="CU6" i="5"/>
  <c r="CV6" i="5"/>
  <c r="CW6" i="5"/>
  <c r="CX6" i="5"/>
  <c r="CY6" i="5"/>
  <c r="CZ6" i="5"/>
  <c r="DA6" i="5"/>
  <c r="DB6" i="5"/>
  <c r="DC6" i="5"/>
  <c r="DD6" i="5"/>
  <c r="DE6" i="5"/>
  <c r="DF6" i="5"/>
  <c r="DG6" i="5"/>
  <c r="DH6" i="5"/>
  <c r="DI6" i="5"/>
  <c r="DJ6" i="5"/>
  <c r="DK6" i="5"/>
  <c r="DL6" i="5"/>
  <c r="DM6" i="5"/>
  <c r="DN6" i="5"/>
  <c r="DO6" i="5"/>
  <c r="DP6" i="5"/>
  <c r="DQ6" i="5"/>
  <c r="DR6" i="5"/>
  <c r="DS6" i="5"/>
  <c r="DT6" i="5"/>
  <c r="DU6" i="5"/>
  <c r="DV6" i="5"/>
  <c r="DW6" i="5"/>
  <c r="DX6" i="5"/>
  <c r="DY6" i="5"/>
  <c r="DZ6" i="5"/>
  <c r="EA6" i="5"/>
  <c r="EB6" i="5"/>
  <c r="EC6" i="5"/>
  <c r="ED6" i="5"/>
  <c r="EE6" i="5"/>
  <c r="EF6" i="5"/>
  <c r="EG6" i="5"/>
  <c r="EH6" i="5"/>
  <c r="EI6" i="5"/>
  <c r="EJ6" i="5"/>
  <c r="EK6" i="5"/>
  <c r="EL6" i="5"/>
  <c r="EM6" i="5"/>
  <c r="EN6" i="5"/>
  <c r="EO6" i="5"/>
  <c r="EP6" i="5"/>
  <c r="EQ6" i="5"/>
  <c r="ER6" i="5"/>
  <c r="ES6" i="5"/>
  <c r="ET6" i="5"/>
  <c r="EU6" i="5"/>
  <c r="EV6" i="5"/>
  <c r="EW6" i="5"/>
  <c r="EX6" i="5"/>
  <c r="EY6" i="5"/>
  <c r="EZ6" i="5"/>
  <c r="FA6" i="5"/>
  <c r="FB6" i="5"/>
  <c r="FC6" i="5"/>
  <c r="FD6" i="5"/>
  <c r="FE6" i="5"/>
  <c r="FF6" i="5"/>
  <c r="FG6" i="5"/>
  <c r="FH6" i="5"/>
  <c r="FI6" i="5"/>
  <c r="FJ6" i="5"/>
  <c r="FK6" i="5"/>
  <c r="FL6" i="5"/>
  <c r="FM6" i="5"/>
  <c r="FN6" i="5"/>
  <c r="FO6" i="5"/>
  <c r="FP6" i="5"/>
  <c r="FQ6" i="5"/>
  <c r="FR6" i="5"/>
  <c r="FS6" i="5"/>
  <c r="FT6" i="5"/>
  <c r="FU6" i="5"/>
  <c r="FV6" i="5"/>
  <c r="FW6" i="5"/>
  <c r="FX6" i="5"/>
  <c r="FY6" i="5"/>
  <c r="FZ6" i="5"/>
  <c r="GA6" i="5"/>
  <c r="GB6" i="5"/>
  <c r="GC6" i="5"/>
  <c r="GD6" i="5"/>
  <c r="GE6" i="5"/>
  <c r="GF6" i="5"/>
  <c r="GG6" i="5"/>
  <c r="GH6" i="5"/>
  <c r="GI6" i="5"/>
  <c r="GJ6" i="5"/>
  <c r="GK6" i="5"/>
  <c r="GL6" i="5"/>
  <c r="GM6" i="5"/>
  <c r="GN6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CK79" i="5"/>
  <c r="CL79" i="5"/>
  <c r="CM79" i="5"/>
  <c r="CN79" i="5"/>
  <c r="CO79" i="5"/>
  <c r="CP79" i="5"/>
  <c r="CQ79" i="5"/>
  <c r="CR79" i="5"/>
  <c r="CS79" i="5"/>
  <c r="CT79" i="5"/>
  <c r="CU79" i="5"/>
  <c r="CV79" i="5"/>
  <c r="CW79" i="5"/>
  <c r="CX79" i="5"/>
  <c r="CY79" i="5"/>
  <c r="CZ79" i="5"/>
  <c r="DA79" i="5"/>
  <c r="DB79" i="5"/>
  <c r="DC79" i="5"/>
  <c r="DD79" i="5"/>
  <c r="DE79" i="5"/>
  <c r="DF79" i="5"/>
  <c r="DG79" i="5"/>
  <c r="DH79" i="5"/>
  <c r="DI79" i="5"/>
  <c r="DJ79" i="5"/>
  <c r="DK79" i="5"/>
  <c r="DL79" i="5"/>
  <c r="DM79" i="5"/>
  <c r="DN79" i="5"/>
  <c r="DO79" i="5"/>
  <c r="DP79" i="5"/>
  <c r="DQ79" i="5"/>
  <c r="DR79" i="5"/>
  <c r="DS79" i="5"/>
  <c r="DT79" i="5"/>
  <c r="DU79" i="5"/>
  <c r="DV79" i="5"/>
  <c r="DW79" i="5"/>
  <c r="DX79" i="5"/>
  <c r="DY79" i="5"/>
  <c r="DZ79" i="5"/>
  <c r="EA79" i="5"/>
  <c r="EB79" i="5"/>
  <c r="EC79" i="5"/>
  <c r="ED79" i="5"/>
  <c r="EE79" i="5"/>
  <c r="EF79" i="5"/>
  <c r="EG79" i="5"/>
  <c r="EH79" i="5"/>
  <c r="EI79" i="5"/>
  <c r="EJ79" i="5"/>
  <c r="EK79" i="5"/>
  <c r="EL79" i="5"/>
  <c r="EM79" i="5"/>
  <c r="EN79" i="5"/>
  <c r="EO79" i="5"/>
  <c r="EP79" i="5"/>
  <c r="EQ79" i="5"/>
  <c r="ER79" i="5"/>
  <c r="ES79" i="5"/>
  <c r="ET79" i="5"/>
  <c r="EU79" i="5"/>
  <c r="EV79" i="5"/>
  <c r="EW79" i="5"/>
  <c r="EX79" i="5"/>
  <c r="EY79" i="5"/>
  <c r="EZ79" i="5"/>
  <c r="FA79" i="5"/>
  <c r="FB79" i="5"/>
  <c r="FC79" i="5"/>
  <c r="FD79" i="5"/>
  <c r="FE79" i="5"/>
  <c r="FF79" i="5"/>
  <c r="FG79" i="5"/>
  <c r="FH79" i="5"/>
  <c r="FI79" i="5"/>
  <c r="FJ79" i="5"/>
  <c r="FK79" i="5"/>
  <c r="FL79" i="5"/>
  <c r="FM79" i="5"/>
  <c r="FN79" i="5"/>
  <c r="FO79" i="5"/>
  <c r="FP79" i="5"/>
  <c r="FQ79" i="5"/>
  <c r="FR79" i="5"/>
  <c r="FS79" i="5"/>
  <c r="FT79" i="5"/>
  <c r="FU79" i="5"/>
  <c r="FV79" i="5"/>
  <c r="FW79" i="5"/>
  <c r="FX79" i="5"/>
  <c r="FY79" i="5"/>
  <c r="FZ79" i="5"/>
  <c r="GA79" i="5"/>
  <c r="GB79" i="5"/>
  <c r="GC79" i="5"/>
  <c r="GD79" i="5"/>
  <c r="GE79" i="5"/>
  <c r="GF79" i="5"/>
  <c r="GG79" i="5"/>
  <c r="GH79" i="5"/>
  <c r="GI79" i="5"/>
  <c r="GJ79" i="5"/>
  <c r="GK79" i="5"/>
  <c r="GL79" i="5"/>
  <c r="GM79" i="5"/>
  <c r="GN79" i="5"/>
  <c r="A124" i="5"/>
  <c r="B124" i="5"/>
  <c r="D124" i="5"/>
  <c r="E124" i="5"/>
  <c r="F124" i="5"/>
  <c r="G124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DU124" i="5"/>
  <c r="DV124" i="5"/>
  <c r="DW124" i="5"/>
  <c r="DX124" i="5"/>
  <c r="DY124" i="5"/>
  <c r="DZ124" i="5"/>
  <c r="EA124" i="5"/>
  <c r="EB124" i="5"/>
  <c r="EC124" i="5"/>
  <c r="ED124" i="5"/>
  <c r="EE124" i="5"/>
  <c r="EF124" i="5"/>
  <c r="EG124" i="5"/>
  <c r="EH124" i="5"/>
  <c r="EI124" i="5"/>
  <c r="EJ124" i="5"/>
  <c r="EK124" i="5"/>
  <c r="EL124" i="5"/>
  <c r="EM124" i="5"/>
  <c r="EN124" i="5"/>
  <c r="EO124" i="5"/>
  <c r="EP124" i="5"/>
  <c r="EQ124" i="5"/>
  <c r="ER124" i="5"/>
  <c r="ES124" i="5"/>
  <c r="ET124" i="5"/>
  <c r="EU124" i="5"/>
  <c r="EV124" i="5"/>
  <c r="EW124" i="5"/>
  <c r="EX124" i="5"/>
  <c r="EY124" i="5"/>
  <c r="EZ124" i="5"/>
  <c r="FA124" i="5"/>
  <c r="FB124" i="5"/>
  <c r="FC124" i="5"/>
  <c r="FD124" i="5"/>
  <c r="FE124" i="5"/>
  <c r="FF124" i="5"/>
  <c r="FG124" i="5"/>
  <c r="FH124" i="5"/>
  <c r="FI124" i="5"/>
  <c r="FJ124" i="5"/>
  <c r="FK124" i="5"/>
  <c r="FL124" i="5"/>
  <c r="FM124" i="5"/>
  <c r="FN124" i="5"/>
  <c r="FO124" i="5"/>
  <c r="FP124" i="5"/>
  <c r="FQ124" i="5"/>
  <c r="FR124" i="5"/>
  <c r="FS124" i="5"/>
  <c r="FT124" i="5"/>
  <c r="FU124" i="5"/>
  <c r="FV124" i="5"/>
  <c r="FW124" i="5"/>
  <c r="FX124" i="5"/>
  <c r="FY124" i="5"/>
  <c r="FZ124" i="5"/>
  <c r="GA124" i="5"/>
  <c r="GB124" i="5"/>
  <c r="GC124" i="5"/>
  <c r="GD124" i="5"/>
  <c r="GE124" i="5"/>
  <c r="GF124" i="5"/>
  <c r="GG124" i="5"/>
  <c r="GH124" i="5"/>
  <c r="GI124" i="5"/>
  <c r="GJ124" i="5"/>
  <c r="GK124" i="5"/>
  <c r="GL124" i="5"/>
  <c r="GM124" i="5"/>
  <c r="GN124" i="5"/>
  <c r="D81" i="5"/>
  <c r="E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I81" i="5"/>
  <c r="AJ81" i="5"/>
  <c r="AK81" i="5"/>
  <c r="AL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CK81" i="5"/>
  <c r="CL81" i="5"/>
  <c r="CM81" i="5"/>
  <c r="CN81" i="5"/>
  <c r="CO81" i="5"/>
  <c r="CP81" i="5"/>
  <c r="CQ81" i="5"/>
  <c r="CR81" i="5"/>
  <c r="CS81" i="5"/>
  <c r="CT81" i="5"/>
  <c r="CU81" i="5"/>
  <c r="CV81" i="5"/>
  <c r="CW81" i="5"/>
  <c r="CX81" i="5"/>
  <c r="CY81" i="5"/>
  <c r="CZ81" i="5"/>
  <c r="DA81" i="5"/>
  <c r="DB81" i="5"/>
  <c r="DC81" i="5"/>
  <c r="DD81" i="5"/>
  <c r="DE81" i="5"/>
  <c r="DF81" i="5"/>
  <c r="DG81" i="5"/>
  <c r="DH81" i="5"/>
  <c r="DI81" i="5"/>
  <c r="DJ81" i="5"/>
  <c r="DK81" i="5"/>
  <c r="DL81" i="5"/>
  <c r="DM81" i="5"/>
  <c r="DN81" i="5"/>
  <c r="DO81" i="5"/>
  <c r="DP81" i="5"/>
  <c r="DQ81" i="5"/>
  <c r="DR81" i="5"/>
  <c r="DS81" i="5"/>
  <c r="DT81" i="5"/>
  <c r="DU81" i="5"/>
  <c r="DV81" i="5"/>
  <c r="DW81" i="5"/>
  <c r="DX81" i="5"/>
  <c r="DY81" i="5"/>
  <c r="DZ81" i="5"/>
  <c r="EA81" i="5"/>
  <c r="EB81" i="5"/>
  <c r="EC81" i="5"/>
  <c r="ED81" i="5"/>
  <c r="EE81" i="5"/>
  <c r="EF81" i="5"/>
  <c r="EG81" i="5"/>
  <c r="EH81" i="5"/>
  <c r="EI81" i="5"/>
  <c r="EJ81" i="5"/>
  <c r="EK81" i="5"/>
  <c r="EL81" i="5"/>
  <c r="EM81" i="5"/>
  <c r="EN81" i="5"/>
  <c r="EO81" i="5"/>
  <c r="EP81" i="5"/>
  <c r="EQ81" i="5"/>
  <c r="ER81" i="5"/>
  <c r="ES81" i="5"/>
  <c r="ET81" i="5"/>
  <c r="EU81" i="5"/>
  <c r="EV81" i="5"/>
  <c r="EW81" i="5"/>
  <c r="EX81" i="5"/>
  <c r="EY81" i="5"/>
  <c r="EZ81" i="5"/>
  <c r="FA81" i="5"/>
  <c r="FB81" i="5"/>
  <c r="FC81" i="5"/>
  <c r="FD81" i="5"/>
  <c r="FE81" i="5"/>
  <c r="FF81" i="5"/>
  <c r="FG81" i="5"/>
  <c r="FH81" i="5"/>
  <c r="FI81" i="5"/>
  <c r="FJ81" i="5"/>
  <c r="FK81" i="5"/>
  <c r="FL81" i="5"/>
  <c r="FM81" i="5"/>
  <c r="FN81" i="5"/>
  <c r="FO81" i="5"/>
  <c r="FP81" i="5"/>
  <c r="FQ81" i="5"/>
  <c r="FR81" i="5"/>
  <c r="FS81" i="5"/>
  <c r="FT81" i="5"/>
  <c r="FU81" i="5"/>
  <c r="FV81" i="5"/>
  <c r="FW81" i="5"/>
  <c r="FX81" i="5"/>
  <c r="FY81" i="5"/>
  <c r="FZ81" i="5"/>
  <c r="GA81" i="5"/>
  <c r="GB81" i="5"/>
  <c r="GC81" i="5"/>
  <c r="GD81" i="5"/>
  <c r="GE81" i="5"/>
  <c r="GF81" i="5"/>
  <c r="GG81" i="5"/>
  <c r="GH81" i="5"/>
  <c r="GI81" i="5"/>
  <c r="GJ81" i="5"/>
  <c r="GK81" i="5"/>
  <c r="GL81" i="5"/>
  <c r="GM81" i="5"/>
  <c r="GN81" i="5"/>
  <c r="D51" i="5"/>
  <c r="E51" i="5"/>
  <c r="F51" i="5"/>
  <c r="G51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DU51" i="5"/>
  <c r="DV51" i="5"/>
  <c r="DW51" i="5"/>
  <c r="DX51" i="5"/>
  <c r="DY51" i="5"/>
  <c r="DZ51" i="5"/>
  <c r="EA51" i="5"/>
  <c r="EB51" i="5"/>
  <c r="EC51" i="5"/>
  <c r="ED51" i="5"/>
  <c r="EE51" i="5"/>
  <c r="EF51" i="5"/>
  <c r="EG51" i="5"/>
  <c r="EH51" i="5"/>
  <c r="EI51" i="5"/>
  <c r="EJ51" i="5"/>
  <c r="EK51" i="5"/>
  <c r="EL51" i="5"/>
  <c r="EM51" i="5"/>
  <c r="EN51" i="5"/>
  <c r="EO51" i="5"/>
  <c r="EP51" i="5"/>
  <c r="EQ51" i="5"/>
  <c r="ER51" i="5"/>
  <c r="ES51" i="5"/>
  <c r="ET51" i="5"/>
  <c r="EU51" i="5"/>
  <c r="EV51" i="5"/>
  <c r="EW51" i="5"/>
  <c r="EX51" i="5"/>
  <c r="EY51" i="5"/>
  <c r="EZ51" i="5"/>
  <c r="FA51" i="5"/>
  <c r="FB51" i="5"/>
  <c r="FC51" i="5"/>
  <c r="FD51" i="5"/>
  <c r="FE51" i="5"/>
  <c r="FF51" i="5"/>
  <c r="FG51" i="5"/>
  <c r="FH51" i="5"/>
  <c r="FI51" i="5"/>
  <c r="FJ51" i="5"/>
  <c r="FK51" i="5"/>
  <c r="FL51" i="5"/>
  <c r="FM51" i="5"/>
  <c r="FN51" i="5"/>
  <c r="FO51" i="5"/>
  <c r="FP51" i="5"/>
  <c r="FQ51" i="5"/>
  <c r="FR51" i="5"/>
  <c r="FS51" i="5"/>
  <c r="FT51" i="5"/>
  <c r="FU51" i="5"/>
  <c r="FV51" i="5"/>
  <c r="FW51" i="5"/>
  <c r="FX51" i="5"/>
  <c r="FY51" i="5"/>
  <c r="FZ51" i="5"/>
  <c r="GA51" i="5"/>
  <c r="GB51" i="5"/>
  <c r="GC51" i="5"/>
  <c r="GD51" i="5"/>
  <c r="GE51" i="5"/>
  <c r="GF51" i="5"/>
  <c r="GG51" i="5"/>
  <c r="GH51" i="5"/>
  <c r="GI51" i="5"/>
  <c r="GJ51" i="5"/>
  <c r="GK51" i="5"/>
  <c r="GL51" i="5"/>
  <c r="GM51" i="5"/>
  <c r="GN51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H28" i="5"/>
  <c r="CI28" i="5"/>
  <c r="CJ28" i="5"/>
  <c r="CK28" i="5"/>
  <c r="CL28" i="5"/>
  <c r="CM28" i="5"/>
  <c r="CN28" i="5"/>
  <c r="CO28" i="5"/>
  <c r="CP28" i="5"/>
  <c r="CQ28" i="5"/>
  <c r="CR28" i="5"/>
  <c r="CS28" i="5"/>
  <c r="CT28" i="5"/>
  <c r="CU28" i="5"/>
  <c r="CV28" i="5"/>
  <c r="CW28" i="5"/>
  <c r="CX28" i="5"/>
  <c r="CY28" i="5"/>
  <c r="CZ28" i="5"/>
  <c r="DA28" i="5"/>
  <c r="DB28" i="5"/>
  <c r="DC28" i="5"/>
  <c r="DD28" i="5"/>
  <c r="DE28" i="5"/>
  <c r="DF28" i="5"/>
  <c r="DG28" i="5"/>
  <c r="DH28" i="5"/>
  <c r="DI28" i="5"/>
  <c r="DJ28" i="5"/>
  <c r="DK28" i="5"/>
  <c r="DL28" i="5"/>
  <c r="DM28" i="5"/>
  <c r="DN28" i="5"/>
  <c r="DO28" i="5"/>
  <c r="DP28" i="5"/>
  <c r="DQ28" i="5"/>
  <c r="DR28" i="5"/>
  <c r="DS28" i="5"/>
  <c r="DT28" i="5"/>
  <c r="DU28" i="5"/>
  <c r="DV28" i="5"/>
  <c r="DW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EQ28" i="5"/>
  <c r="ER28" i="5"/>
  <c r="ES28" i="5"/>
  <c r="ET28" i="5"/>
  <c r="EU28" i="5"/>
  <c r="EV28" i="5"/>
  <c r="EW28" i="5"/>
  <c r="EX28" i="5"/>
  <c r="EY28" i="5"/>
  <c r="EZ28" i="5"/>
  <c r="FA28" i="5"/>
  <c r="FB28" i="5"/>
  <c r="FC28" i="5"/>
  <c r="FD28" i="5"/>
  <c r="FE28" i="5"/>
  <c r="FF28" i="5"/>
  <c r="FG28" i="5"/>
  <c r="FH28" i="5"/>
  <c r="FI28" i="5"/>
  <c r="FJ28" i="5"/>
  <c r="FK28" i="5"/>
  <c r="FL28" i="5"/>
  <c r="FM28" i="5"/>
  <c r="FN28" i="5"/>
  <c r="FO28" i="5"/>
  <c r="FP28" i="5"/>
  <c r="FQ28" i="5"/>
  <c r="FR28" i="5"/>
  <c r="FS28" i="5"/>
  <c r="FT28" i="5"/>
  <c r="FU28" i="5"/>
  <c r="FV28" i="5"/>
  <c r="FW28" i="5"/>
  <c r="FX28" i="5"/>
  <c r="FY28" i="5"/>
  <c r="FZ28" i="5"/>
  <c r="GA28" i="5"/>
  <c r="GB28" i="5"/>
  <c r="GC28" i="5"/>
  <c r="GD28" i="5"/>
  <c r="GE28" i="5"/>
  <c r="GF28" i="5"/>
  <c r="GG28" i="5"/>
  <c r="GH28" i="5"/>
  <c r="GI28" i="5"/>
  <c r="GJ28" i="5"/>
  <c r="GK28" i="5"/>
  <c r="GL28" i="5"/>
  <c r="GM28" i="5"/>
  <c r="GN28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DU66" i="5"/>
  <c r="DV66" i="5"/>
  <c r="DW66" i="5"/>
  <c r="DX66" i="5"/>
  <c r="DY66" i="5"/>
  <c r="DZ66" i="5"/>
  <c r="EA66" i="5"/>
  <c r="EB66" i="5"/>
  <c r="EC66" i="5"/>
  <c r="ED66" i="5"/>
  <c r="EE66" i="5"/>
  <c r="EF66" i="5"/>
  <c r="EG66" i="5"/>
  <c r="EH66" i="5"/>
  <c r="EI66" i="5"/>
  <c r="EJ66" i="5"/>
  <c r="EK66" i="5"/>
  <c r="EL66" i="5"/>
  <c r="EM66" i="5"/>
  <c r="EN66" i="5"/>
  <c r="EO66" i="5"/>
  <c r="EP66" i="5"/>
  <c r="EQ66" i="5"/>
  <c r="ER66" i="5"/>
  <c r="ES66" i="5"/>
  <c r="ET66" i="5"/>
  <c r="EU66" i="5"/>
  <c r="EV66" i="5"/>
  <c r="EW66" i="5"/>
  <c r="EX66" i="5"/>
  <c r="EY66" i="5"/>
  <c r="EZ66" i="5"/>
  <c r="FA66" i="5"/>
  <c r="FB66" i="5"/>
  <c r="FC66" i="5"/>
  <c r="FD66" i="5"/>
  <c r="FE66" i="5"/>
  <c r="FF66" i="5"/>
  <c r="FG66" i="5"/>
  <c r="FH66" i="5"/>
  <c r="FI66" i="5"/>
  <c r="FJ66" i="5"/>
  <c r="FK66" i="5"/>
  <c r="FL66" i="5"/>
  <c r="FM66" i="5"/>
  <c r="FN66" i="5"/>
  <c r="FO66" i="5"/>
  <c r="FP66" i="5"/>
  <c r="FQ66" i="5"/>
  <c r="FR66" i="5"/>
  <c r="FS66" i="5"/>
  <c r="FT66" i="5"/>
  <c r="FU66" i="5"/>
  <c r="FV66" i="5"/>
  <c r="FW66" i="5"/>
  <c r="FX66" i="5"/>
  <c r="FY66" i="5"/>
  <c r="FZ66" i="5"/>
  <c r="GA66" i="5"/>
  <c r="GB66" i="5"/>
  <c r="GC66" i="5"/>
  <c r="GD66" i="5"/>
  <c r="GE66" i="5"/>
  <c r="GF66" i="5"/>
  <c r="GG66" i="5"/>
  <c r="GH66" i="5"/>
  <c r="GI66" i="5"/>
  <c r="GJ66" i="5"/>
  <c r="GK66" i="5"/>
  <c r="GL66" i="5"/>
  <c r="GM66" i="5"/>
  <c r="GN66" i="5"/>
  <c r="D106" i="5"/>
  <c r="E106" i="5"/>
  <c r="F106" i="5"/>
  <c r="G106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CK106" i="5"/>
  <c r="CL106" i="5"/>
  <c r="CM106" i="5"/>
  <c r="CN106" i="5"/>
  <c r="CO106" i="5"/>
  <c r="CP106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C106" i="5"/>
  <c r="DD106" i="5"/>
  <c r="DE106" i="5"/>
  <c r="DF106" i="5"/>
  <c r="DG106" i="5"/>
  <c r="DH106" i="5"/>
  <c r="DI106" i="5"/>
  <c r="DJ106" i="5"/>
  <c r="DK106" i="5"/>
  <c r="DL106" i="5"/>
  <c r="DM106" i="5"/>
  <c r="DN106" i="5"/>
  <c r="DO106" i="5"/>
  <c r="DP106" i="5"/>
  <c r="DQ106" i="5"/>
  <c r="DR106" i="5"/>
  <c r="DS106" i="5"/>
  <c r="DT106" i="5"/>
  <c r="DU106" i="5"/>
  <c r="DV106" i="5"/>
  <c r="DW106" i="5"/>
  <c r="DX106" i="5"/>
  <c r="DY106" i="5"/>
  <c r="DZ106" i="5"/>
  <c r="EA106" i="5"/>
  <c r="EB106" i="5"/>
  <c r="EC106" i="5"/>
  <c r="ED106" i="5"/>
  <c r="EE106" i="5"/>
  <c r="EF106" i="5"/>
  <c r="EG106" i="5"/>
  <c r="EH106" i="5"/>
  <c r="EI106" i="5"/>
  <c r="EJ106" i="5"/>
  <c r="EK106" i="5"/>
  <c r="EL106" i="5"/>
  <c r="EM106" i="5"/>
  <c r="EN106" i="5"/>
  <c r="EO106" i="5"/>
  <c r="EP106" i="5"/>
  <c r="EQ106" i="5"/>
  <c r="ER106" i="5"/>
  <c r="ES106" i="5"/>
  <c r="ET106" i="5"/>
  <c r="EU106" i="5"/>
  <c r="EV106" i="5"/>
  <c r="EW106" i="5"/>
  <c r="EX106" i="5"/>
  <c r="EY106" i="5"/>
  <c r="EZ106" i="5"/>
  <c r="FA106" i="5"/>
  <c r="FB106" i="5"/>
  <c r="FC106" i="5"/>
  <c r="FD106" i="5"/>
  <c r="FE106" i="5"/>
  <c r="FF106" i="5"/>
  <c r="FG106" i="5"/>
  <c r="FH106" i="5"/>
  <c r="FI106" i="5"/>
  <c r="FJ106" i="5"/>
  <c r="FK106" i="5"/>
  <c r="FL106" i="5"/>
  <c r="FM106" i="5"/>
  <c r="FN106" i="5"/>
  <c r="FO106" i="5"/>
  <c r="FP106" i="5"/>
  <c r="FQ106" i="5"/>
  <c r="FR106" i="5"/>
  <c r="FS106" i="5"/>
  <c r="FT106" i="5"/>
  <c r="FU106" i="5"/>
  <c r="FV106" i="5"/>
  <c r="FW106" i="5"/>
  <c r="FX106" i="5"/>
  <c r="FY106" i="5"/>
  <c r="FZ106" i="5"/>
  <c r="GA106" i="5"/>
  <c r="GB106" i="5"/>
  <c r="GC106" i="5"/>
  <c r="GD106" i="5"/>
  <c r="GE106" i="5"/>
  <c r="GF106" i="5"/>
  <c r="GG106" i="5"/>
  <c r="GH106" i="5"/>
  <c r="GI106" i="5"/>
  <c r="GJ106" i="5"/>
  <c r="GK106" i="5"/>
  <c r="GL106" i="5"/>
  <c r="GM106" i="5"/>
  <c r="GN106" i="5"/>
  <c r="D39" i="5"/>
  <c r="E39" i="5"/>
  <c r="F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EE39" i="5"/>
  <c r="EF39" i="5"/>
  <c r="EG39" i="5"/>
  <c r="EH39" i="5"/>
  <c r="EI39" i="5"/>
  <c r="EJ39" i="5"/>
  <c r="EK39" i="5"/>
  <c r="EL39" i="5"/>
  <c r="EM39" i="5"/>
  <c r="EN39" i="5"/>
  <c r="EO39" i="5"/>
  <c r="EP39" i="5"/>
  <c r="EQ39" i="5"/>
  <c r="ER39" i="5"/>
  <c r="ES39" i="5"/>
  <c r="ET39" i="5"/>
  <c r="EU39" i="5"/>
  <c r="EV39" i="5"/>
  <c r="EW39" i="5"/>
  <c r="EX39" i="5"/>
  <c r="EY39" i="5"/>
  <c r="EZ39" i="5"/>
  <c r="FA39" i="5"/>
  <c r="FB39" i="5"/>
  <c r="FC39" i="5"/>
  <c r="FD39" i="5"/>
  <c r="FE39" i="5"/>
  <c r="FF39" i="5"/>
  <c r="FG39" i="5"/>
  <c r="FH39" i="5"/>
  <c r="FI39" i="5"/>
  <c r="FJ39" i="5"/>
  <c r="FK39" i="5"/>
  <c r="FL39" i="5"/>
  <c r="FM39" i="5"/>
  <c r="FN39" i="5"/>
  <c r="FO39" i="5"/>
  <c r="FP39" i="5"/>
  <c r="FQ39" i="5"/>
  <c r="FR39" i="5"/>
  <c r="FS39" i="5"/>
  <c r="FT39" i="5"/>
  <c r="FU39" i="5"/>
  <c r="FV39" i="5"/>
  <c r="FW39" i="5"/>
  <c r="FX39" i="5"/>
  <c r="FY39" i="5"/>
  <c r="FZ39" i="5"/>
  <c r="GA39" i="5"/>
  <c r="GB39" i="5"/>
  <c r="GC39" i="5"/>
  <c r="GD39" i="5"/>
  <c r="GE39" i="5"/>
  <c r="GF39" i="5"/>
  <c r="GG39" i="5"/>
  <c r="GH39" i="5"/>
  <c r="GI39" i="5"/>
  <c r="GJ39" i="5"/>
  <c r="GK39" i="5"/>
  <c r="GL39" i="5"/>
  <c r="GM39" i="5"/>
  <c r="GN39" i="5"/>
  <c r="D86" i="5"/>
  <c r="E86" i="5"/>
  <c r="F86" i="5"/>
  <c r="G86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H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DY86" i="5"/>
  <c r="DZ86" i="5"/>
  <c r="EA86" i="5"/>
  <c r="EB86" i="5"/>
  <c r="EC86" i="5"/>
  <c r="ED86" i="5"/>
  <c r="EE86" i="5"/>
  <c r="EF86" i="5"/>
  <c r="EG86" i="5"/>
  <c r="EH86" i="5"/>
  <c r="EI86" i="5"/>
  <c r="EJ86" i="5"/>
  <c r="EK86" i="5"/>
  <c r="EL86" i="5"/>
  <c r="EM86" i="5"/>
  <c r="EN86" i="5"/>
  <c r="EO86" i="5"/>
  <c r="EP86" i="5"/>
  <c r="EQ86" i="5"/>
  <c r="ER86" i="5"/>
  <c r="ES86" i="5"/>
  <c r="ET86" i="5"/>
  <c r="EU86" i="5"/>
  <c r="EV86" i="5"/>
  <c r="EW86" i="5"/>
  <c r="EX86" i="5"/>
  <c r="EY86" i="5"/>
  <c r="EZ86" i="5"/>
  <c r="FA86" i="5"/>
  <c r="FB86" i="5"/>
  <c r="FC86" i="5"/>
  <c r="FD86" i="5"/>
  <c r="FE86" i="5"/>
  <c r="FF86" i="5"/>
  <c r="FG86" i="5"/>
  <c r="FH86" i="5"/>
  <c r="FI86" i="5"/>
  <c r="FJ86" i="5"/>
  <c r="FK86" i="5"/>
  <c r="FL86" i="5"/>
  <c r="FM86" i="5"/>
  <c r="FN86" i="5"/>
  <c r="FO86" i="5"/>
  <c r="FP86" i="5"/>
  <c r="FQ86" i="5"/>
  <c r="FR86" i="5"/>
  <c r="FS86" i="5"/>
  <c r="FT86" i="5"/>
  <c r="FU86" i="5"/>
  <c r="FV86" i="5"/>
  <c r="FW86" i="5"/>
  <c r="FX86" i="5"/>
  <c r="FY86" i="5"/>
  <c r="FZ86" i="5"/>
  <c r="GA86" i="5"/>
  <c r="GB86" i="5"/>
  <c r="GC86" i="5"/>
  <c r="GD86" i="5"/>
  <c r="GE86" i="5"/>
  <c r="GF86" i="5"/>
  <c r="GG86" i="5"/>
  <c r="GH86" i="5"/>
  <c r="GI86" i="5"/>
  <c r="GJ86" i="5"/>
  <c r="GK86" i="5"/>
  <c r="GL86" i="5"/>
  <c r="GM86" i="5"/>
  <c r="GN86" i="5"/>
  <c r="D40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ES40" i="5"/>
  <c r="ET40" i="5"/>
  <c r="EU40" i="5"/>
  <c r="EV40" i="5"/>
  <c r="EW40" i="5"/>
  <c r="EX40" i="5"/>
  <c r="EY40" i="5"/>
  <c r="EZ40" i="5"/>
  <c r="FA40" i="5"/>
  <c r="FB40" i="5"/>
  <c r="FC40" i="5"/>
  <c r="FD40" i="5"/>
  <c r="FE40" i="5"/>
  <c r="FF40" i="5"/>
  <c r="FG40" i="5"/>
  <c r="FH40" i="5"/>
  <c r="FI40" i="5"/>
  <c r="FJ40" i="5"/>
  <c r="FK40" i="5"/>
  <c r="FL40" i="5"/>
  <c r="FM40" i="5"/>
  <c r="FN40" i="5"/>
  <c r="FO40" i="5"/>
  <c r="FP40" i="5"/>
  <c r="FQ40" i="5"/>
  <c r="FR40" i="5"/>
  <c r="FS40" i="5"/>
  <c r="FT40" i="5"/>
  <c r="FU40" i="5"/>
  <c r="FV40" i="5"/>
  <c r="FW40" i="5"/>
  <c r="FX40" i="5"/>
  <c r="FY40" i="5"/>
  <c r="FZ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EE42" i="5"/>
  <c r="EF42" i="5"/>
  <c r="EG42" i="5"/>
  <c r="EH42" i="5"/>
  <c r="EI42" i="5"/>
  <c r="EJ42" i="5"/>
  <c r="EK42" i="5"/>
  <c r="EL42" i="5"/>
  <c r="EM42" i="5"/>
  <c r="EN42" i="5"/>
  <c r="EO42" i="5"/>
  <c r="EP42" i="5"/>
  <c r="EQ42" i="5"/>
  <c r="ER42" i="5"/>
  <c r="ES42" i="5"/>
  <c r="ET42" i="5"/>
  <c r="EU42" i="5"/>
  <c r="EV42" i="5"/>
  <c r="EW42" i="5"/>
  <c r="EX42" i="5"/>
  <c r="EY42" i="5"/>
  <c r="EZ42" i="5"/>
  <c r="FA42" i="5"/>
  <c r="FB42" i="5"/>
  <c r="FC42" i="5"/>
  <c r="FD42" i="5"/>
  <c r="FE42" i="5"/>
  <c r="FF42" i="5"/>
  <c r="FG42" i="5"/>
  <c r="FH42" i="5"/>
  <c r="FI42" i="5"/>
  <c r="FJ42" i="5"/>
  <c r="FK42" i="5"/>
  <c r="FL42" i="5"/>
  <c r="FM42" i="5"/>
  <c r="FN42" i="5"/>
  <c r="FO42" i="5"/>
  <c r="FP42" i="5"/>
  <c r="FQ42" i="5"/>
  <c r="FR42" i="5"/>
  <c r="FS42" i="5"/>
  <c r="FT42" i="5"/>
  <c r="FU42" i="5"/>
  <c r="FV42" i="5"/>
  <c r="FW42" i="5"/>
  <c r="FX42" i="5"/>
  <c r="FY42" i="5"/>
  <c r="FZ42" i="5"/>
  <c r="GA42" i="5"/>
  <c r="GB42" i="5"/>
  <c r="GC42" i="5"/>
  <c r="GD42" i="5"/>
  <c r="GE42" i="5"/>
  <c r="GF42" i="5"/>
  <c r="GG42" i="5"/>
  <c r="GH42" i="5"/>
  <c r="GI42" i="5"/>
  <c r="GJ42" i="5"/>
  <c r="GK42" i="5"/>
  <c r="GL42" i="5"/>
  <c r="GM42" i="5"/>
  <c r="GN42" i="5"/>
  <c r="D91" i="5"/>
  <c r="E91" i="5"/>
  <c r="F91" i="5"/>
  <c r="G91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CK91" i="5"/>
  <c r="CL91" i="5"/>
  <c r="CM91" i="5"/>
  <c r="CN91" i="5"/>
  <c r="CO91" i="5"/>
  <c r="CP91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C91" i="5"/>
  <c r="DD91" i="5"/>
  <c r="DE91" i="5"/>
  <c r="DF91" i="5"/>
  <c r="DG91" i="5"/>
  <c r="DH91" i="5"/>
  <c r="DI91" i="5"/>
  <c r="DJ91" i="5"/>
  <c r="DK91" i="5"/>
  <c r="DL91" i="5"/>
  <c r="DM91" i="5"/>
  <c r="DN91" i="5"/>
  <c r="DO9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EE91" i="5"/>
  <c r="EF91" i="5"/>
  <c r="EG91" i="5"/>
  <c r="EH91" i="5"/>
  <c r="EI91" i="5"/>
  <c r="EJ91" i="5"/>
  <c r="EK91" i="5"/>
  <c r="EL91" i="5"/>
  <c r="EM91" i="5"/>
  <c r="EN91" i="5"/>
  <c r="EO91" i="5"/>
  <c r="EP91" i="5"/>
  <c r="EQ91" i="5"/>
  <c r="ER91" i="5"/>
  <c r="ES91" i="5"/>
  <c r="ET91" i="5"/>
  <c r="EU91" i="5"/>
  <c r="EV91" i="5"/>
  <c r="EW91" i="5"/>
  <c r="EX91" i="5"/>
  <c r="EY91" i="5"/>
  <c r="EZ91" i="5"/>
  <c r="FA91" i="5"/>
  <c r="FB91" i="5"/>
  <c r="FC91" i="5"/>
  <c r="FD91" i="5"/>
  <c r="FE91" i="5"/>
  <c r="FF91" i="5"/>
  <c r="FG91" i="5"/>
  <c r="FH91" i="5"/>
  <c r="FI91" i="5"/>
  <c r="FJ91" i="5"/>
  <c r="FK91" i="5"/>
  <c r="FL91" i="5"/>
  <c r="FM91" i="5"/>
  <c r="FN91" i="5"/>
  <c r="FO91" i="5"/>
  <c r="FP91" i="5"/>
  <c r="FQ91" i="5"/>
  <c r="FR91" i="5"/>
  <c r="FS91" i="5"/>
  <c r="FT91" i="5"/>
  <c r="FU91" i="5"/>
  <c r="FV91" i="5"/>
  <c r="FW91" i="5"/>
  <c r="FX91" i="5"/>
  <c r="FY91" i="5"/>
  <c r="FZ91" i="5"/>
  <c r="GA91" i="5"/>
  <c r="GB91" i="5"/>
  <c r="GC91" i="5"/>
  <c r="GD91" i="5"/>
  <c r="GE91" i="5"/>
  <c r="GF91" i="5"/>
  <c r="GG91" i="5"/>
  <c r="GH91" i="5"/>
  <c r="GI91" i="5"/>
  <c r="GJ91" i="5"/>
  <c r="GK91" i="5"/>
  <c r="GL91" i="5"/>
  <c r="GM91" i="5"/>
  <c r="GN91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CK54" i="5"/>
  <c r="CL54" i="5"/>
  <c r="CM54" i="5"/>
  <c r="CN54" i="5"/>
  <c r="CO54" i="5"/>
  <c r="CP54" i="5"/>
  <c r="CQ54" i="5"/>
  <c r="CR54" i="5"/>
  <c r="CS54" i="5"/>
  <c r="CT54" i="5"/>
  <c r="CU54" i="5"/>
  <c r="CV54" i="5"/>
  <c r="CW54" i="5"/>
  <c r="CX54" i="5"/>
  <c r="CY54" i="5"/>
  <c r="CZ54" i="5"/>
  <c r="DA54" i="5"/>
  <c r="DB54" i="5"/>
  <c r="DC54" i="5"/>
  <c r="DD54" i="5"/>
  <c r="DE54" i="5"/>
  <c r="DF54" i="5"/>
  <c r="DG54" i="5"/>
  <c r="DH54" i="5"/>
  <c r="DI54" i="5"/>
  <c r="DJ54" i="5"/>
  <c r="DK54" i="5"/>
  <c r="DL54" i="5"/>
  <c r="DM54" i="5"/>
  <c r="DN54" i="5"/>
  <c r="DO54" i="5"/>
  <c r="DP54" i="5"/>
  <c r="DQ54" i="5"/>
  <c r="DR54" i="5"/>
  <c r="DS54" i="5"/>
  <c r="DT54" i="5"/>
  <c r="DU54" i="5"/>
  <c r="DV54" i="5"/>
  <c r="DW54" i="5"/>
  <c r="DX54" i="5"/>
  <c r="DY54" i="5"/>
  <c r="DZ54" i="5"/>
  <c r="EA54" i="5"/>
  <c r="EB54" i="5"/>
  <c r="EC54" i="5"/>
  <c r="ED54" i="5"/>
  <c r="EE54" i="5"/>
  <c r="EF54" i="5"/>
  <c r="EG54" i="5"/>
  <c r="EH54" i="5"/>
  <c r="EI54" i="5"/>
  <c r="EJ54" i="5"/>
  <c r="EK54" i="5"/>
  <c r="EL54" i="5"/>
  <c r="EM54" i="5"/>
  <c r="EN54" i="5"/>
  <c r="EO54" i="5"/>
  <c r="EP54" i="5"/>
  <c r="EQ54" i="5"/>
  <c r="ER54" i="5"/>
  <c r="ES54" i="5"/>
  <c r="ET54" i="5"/>
  <c r="EU54" i="5"/>
  <c r="EV54" i="5"/>
  <c r="EW54" i="5"/>
  <c r="EX54" i="5"/>
  <c r="EY54" i="5"/>
  <c r="EZ54" i="5"/>
  <c r="FA54" i="5"/>
  <c r="FB54" i="5"/>
  <c r="FC54" i="5"/>
  <c r="FD54" i="5"/>
  <c r="FE54" i="5"/>
  <c r="FF54" i="5"/>
  <c r="FG54" i="5"/>
  <c r="FH54" i="5"/>
  <c r="FI54" i="5"/>
  <c r="FJ54" i="5"/>
  <c r="FK54" i="5"/>
  <c r="FL54" i="5"/>
  <c r="FM54" i="5"/>
  <c r="FN54" i="5"/>
  <c r="FO54" i="5"/>
  <c r="FP54" i="5"/>
  <c r="FQ54" i="5"/>
  <c r="FR54" i="5"/>
  <c r="FS54" i="5"/>
  <c r="FT54" i="5"/>
  <c r="FU54" i="5"/>
  <c r="FV54" i="5"/>
  <c r="FW54" i="5"/>
  <c r="FX54" i="5"/>
  <c r="FY54" i="5"/>
  <c r="FZ54" i="5"/>
  <c r="GA54" i="5"/>
  <c r="GB54" i="5"/>
  <c r="GC54" i="5"/>
  <c r="GD54" i="5"/>
  <c r="GE54" i="5"/>
  <c r="GF54" i="5"/>
  <c r="GG54" i="5"/>
  <c r="GH54" i="5"/>
  <c r="GI54" i="5"/>
  <c r="GJ54" i="5"/>
  <c r="GK54" i="5"/>
  <c r="GL54" i="5"/>
  <c r="GM54" i="5"/>
  <c r="GN54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H20" i="5"/>
  <c r="CI20" i="5"/>
  <c r="CJ20" i="5"/>
  <c r="CK20" i="5"/>
  <c r="CL20" i="5"/>
  <c r="CM20" i="5"/>
  <c r="CN20" i="5"/>
  <c r="CO20" i="5"/>
  <c r="CP20" i="5"/>
  <c r="CQ20" i="5"/>
  <c r="CR20" i="5"/>
  <c r="CS20" i="5"/>
  <c r="CT20" i="5"/>
  <c r="CU20" i="5"/>
  <c r="CV20" i="5"/>
  <c r="CW20" i="5"/>
  <c r="CX20" i="5"/>
  <c r="CY20" i="5"/>
  <c r="CZ20" i="5"/>
  <c r="DA20" i="5"/>
  <c r="DB20" i="5"/>
  <c r="DC20" i="5"/>
  <c r="DD20" i="5"/>
  <c r="DE20" i="5"/>
  <c r="DF20" i="5"/>
  <c r="DG20" i="5"/>
  <c r="DH20" i="5"/>
  <c r="DI20" i="5"/>
  <c r="DJ20" i="5"/>
  <c r="DK20" i="5"/>
  <c r="DL20" i="5"/>
  <c r="DM20" i="5"/>
  <c r="DN20" i="5"/>
  <c r="DO20" i="5"/>
  <c r="DP20" i="5"/>
  <c r="DQ20" i="5"/>
  <c r="DR20" i="5"/>
  <c r="DS20" i="5"/>
  <c r="DT20" i="5"/>
  <c r="DU20" i="5"/>
  <c r="DV20" i="5"/>
  <c r="DW20" i="5"/>
  <c r="DX20" i="5"/>
  <c r="DY20" i="5"/>
  <c r="DZ20" i="5"/>
  <c r="EA20" i="5"/>
  <c r="EB20" i="5"/>
  <c r="EC20" i="5"/>
  <c r="ED20" i="5"/>
  <c r="EE20" i="5"/>
  <c r="EF20" i="5"/>
  <c r="EG20" i="5"/>
  <c r="EH20" i="5"/>
  <c r="EI20" i="5"/>
  <c r="EJ20" i="5"/>
  <c r="EK20" i="5"/>
  <c r="EL20" i="5"/>
  <c r="EM20" i="5"/>
  <c r="EN20" i="5"/>
  <c r="EO20" i="5"/>
  <c r="EP20" i="5"/>
  <c r="EQ20" i="5"/>
  <c r="ER20" i="5"/>
  <c r="ES20" i="5"/>
  <c r="ET20" i="5"/>
  <c r="EU20" i="5"/>
  <c r="EV20" i="5"/>
  <c r="EW20" i="5"/>
  <c r="EX20" i="5"/>
  <c r="EY20" i="5"/>
  <c r="EZ20" i="5"/>
  <c r="FA20" i="5"/>
  <c r="FB20" i="5"/>
  <c r="FC20" i="5"/>
  <c r="FD20" i="5"/>
  <c r="FE20" i="5"/>
  <c r="FF20" i="5"/>
  <c r="FG20" i="5"/>
  <c r="FH20" i="5"/>
  <c r="FI20" i="5"/>
  <c r="FJ20" i="5"/>
  <c r="FK20" i="5"/>
  <c r="FL20" i="5"/>
  <c r="FM20" i="5"/>
  <c r="FN20" i="5"/>
  <c r="FO20" i="5"/>
  <c r="FP20" i="5"/>
  <c r="FQ20" i="5"/>
  <c r="FR20" i="5"/>
  <c r="FS20" i="5"/>
  <c r="FT20" i="5"/>
  <c r="FU20" i="5"/>
  <c r="FV20" i="5"/>
  <c r="FW20" i="5"/>
  <c r="FX20" i="5"/>
  <c r="FY20" i="5"/>
  <c r="FZ20" i="5"/>
  <c r="GA20" i="5"/>
  <c r="GB20" i="5"/>
  <c r="GC20" i="5"/>
  <c r="GD20" i="5"/>
  <c r="GE20" i="5"/>
  <c r="GF20" i="5"/>
  <c r="GG20" i="5"/>
  <c r="GH20" i="5"/>
  <c r="GI20" i="5"/>
  <c r="GJ20" i="5"/>
  <c r="GK20" i="5"/>
  <c r="GL20" i="5"/>
  <c r="GM20" i="5"/>
  <c r="GN20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BE65" i="5"/>
  <c r="BF65" i="5"/>
  <c r="BG65" i="5"/>
  <c r="BH65" i="5"/>
  <c r="BI65" i="5"/>
  <c r="BJ65" i="5"/>
  <c r="BK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CK65" i="5"/>
  <c r="CL65" i="5"/>
  <c r="CM65" i="5"/>
  <c r="CN65" i="5"/>
  <c r="CO65" i="5"/>
  <c r="CP65" i="5"/>
  <c r="CQ65" i="5"/>
  <c r="CR65" i="5"/>
  <c r="CS65" i="5"/>
  <c r="CT65" i="5"/>
  <c r="CU65" i="5"/>
  <c r="CV65" i="5"/>
  <c r="CW65" i="5"/>
  <c r="CX65" i="5"/>
  <c r="CY65" i="5"/>
  <c r="CZ65" i="5"/>
  <c r="DA65" i="5"/>
  <c r="DB65" i="5"/>
  <c r="DC65" i="5"/>
  <c r="DD65" i="5"/>
  <c r="DE65" i="5"/>
  <c r="DF65" i="5"/>
  <c r="DG65" i="5"/>
  <c r="DH65" i="5"/>
  <c r="DI65" i="5"/>
  <c r="DJ65" i="5"/>
  <c r="DK65" i="5"/>
  <c r="DL65" i="5"/>
  <c r="DM65" i="5"/>
  <c r="DN65" i="5"/>
  <c r="DO65" i="5"/>
  <c r="DP65" i="5"/>
  <c r="DQ65" i="5"/>
  <c r="DR65" i="5"/>
  <c r="DS65" i="5"/>
  <c r="DT65" i="5"/>
  <c r="DU65" i="5"/>
  <c r="DV65" i="5"/>
  <c r="DW65" i="5"/>
  <c r="DX65" i="5"/>
  <c r="DY65" i="5"/>
  <c r="DZ65" i="5"/>
  <c r="EA65" i="5"/>
  <c r="EB65" i="5"/>
  <c r="EC65" i="5"/>
  <c r="ED65" i="5"/>
  <c r="EE65" i="5"/>
  <c r="EF65" i="5"/>
  <c r="EG65" i="5"/>
  <c r="EH65" i="5"/>
  <c r="EI65" i="5"/>
  <c r="EJ65" i="5"/>
  <c r="EK65" i="5"/>
  <c r="EL65" i="5"/>
  <c r="EM65" i="5"/>
  <c r="EN65" i="5"/>
  <c r="EO65" i="5"/>
  <c r="EP65" i="5"/>
  <c r="EQ65" i="5"/>
  <c r="ER65" i="5"/>
  <c r="ES65" i="5"/>
  <c r="ET65" i="5"/>
  <c r="EU65" i="5"/>
  <c r="EV65" i="5"/>
  <c r="EW65" i="5"/>
  <c r="EX65" i="5"/>
  <c r="EY65" i="5"/>
  <c r="EZ65" i="5"/>
  <c r="FA65" i="5"/>
  <c r="FB65" i="5"/>
  <c r="FC65" i="5"/>
  <c r="FD65" i="5"/>
  <c r="FE65" i="5"/>
  <c r="FF65" i="5"/>
  <c r="FG65" i="5"/>
  <c r="FH65" i="5"/>
  <c r="FI65" i="5"/>
  <c r="FJ65" i="5"/>
  <c r="FK65" i="5"/>
  <c r="FL65" i="5"/>
  <c r="FM65" i="5"/>
  <c r="FN65" i="5"/>
  <c r="FO65" i="5"/>
  <c r="FP65" i="5"/>
  <c r="FQ65" i="5"/>
  <c r="FR65" i="5"/>
  <c r="FS65" i="5"/>
  <c r="FT65" i="5"/>
  <c r="FU65" i="5"/>
  <c r="FV65" i="5"/>
  <c r="FW65" i="5"/>
  <c r="FX65" i="5"/>
  <c r="FY65" i="5"/>
  <c r="FZ65" i="5"/>
  <c r="GA65" i="5"/>
  <c r="GB65" i="5"/>
  <c r="GC65" i="5"/>
  <c r="GD65" i="5"/>
  <c r="GE65" i="5"/>
  <c r="GF65" i="5"/>
  <c r="GG65" i="5"/>
  <c r="GH65" i="5"/>
  <c r="GI65" i="5"/>
  <c r="GJ65" i="5"/>
  <c r="GK65" i="5"/>
  <c r="GL65" i="5"/>
  <c r="GM65" i="5"/>
  <c r="GN65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H23" i="5"/>
  <c r="CI23" i="5"/>
  <c r="CJ23" i="5"/>
  <c r="CK23" i="5"/>
  <c r="CL23" i="5"/>
  <c r="CM23" i="5"/>
  <c r="CN23" i="5"/>
  <c r="CO23" i="5"/>
  <c r="CP23" i="5"/>
  <c r="CQ23" i="5"/>
  <c r="CR23" i="5"/>
  <c r="CS23" i="5"/>
  <c r="CT23" i="5"/>
  <c r="CU23" i="5"/>
  <c r="CV23" i="5"/>
  <c r="CW23" i="5"/>
  <c r="CX23" i="5"/>
  <c r="CY23" i="5"/>
  <c r="CZ23" i="5"/>
  <c r="DA23" i="5"/>
  <c r="DB23" i="5"/>
  <c r="DC23" i="5"/>
  <c r="DD23" i="5"/>
  <c r="DE23" i="5"/>
  <c r="DF23" i="5"/>
  <c r="DG23" i="5"/>
  <c r="DH23" i="5"/>
  <c r="DI23" i="5"/>
  <c r="DJ23" i="5"/>
  <c r="DK23" i="5"/>
  <c r="DL23" i="5"/>
  <c r="DM23" i="5"/>
  <c r="DN23" i="5"/>
  <c r="DO23" i="5"/>
  <c r="DP23" i="5"/>
  <c r="DQ23" i="5"/>
  <c r="DR23" i="5"/>
  <c r="DS23" i="5"/>
  <c r="DT23" i="5"/>
  <c r="DU23" i="5"/>
  <c r="DV23" i="5"/>
  <c r="DW23" i="5"/>
  <c r="DX23" i="5"/>
  <c r="DY23" i="5"/>
  <c r="DZ23" i="5"/>
  <c r="EA23" i="5"/>
  <c r="EB23" i="5"/>
  <c r="EC23" i="5"/>
  <c r="ED23" i="5"/>
  <c r="EE23" i="5"/>
  <c r="EF23" i="5"/>
  <c r="EG23" i="5"/>
  <c r="EH23" i="5"/>
  <c r="EI23" i="5"/>
  <c r="EJ23" i="5"/>
  <c r="EK23" i="5"/>
  <c r="EL23" i="5"/>
  <c r="EM23" i="5"/>
  <c r="EN23" i="5"/>
  <c r="EO23" i="5"/>
  <c r="EP23" i="5"/>
  <c r="EQ23" i="5"/>
  <c r="ER23" i="5"/>
  <c r="ES23" i="5"/>
  <c r="ET23" i="5"/>
  <c r="EU23" i="5"/>
  <c r="EV23" i="5"/>
  <c r="EW23" i="5"/>
  <c r="EX23" i="5"/>
  <c r="EY23" i="5"/>
  <c r="EZ23" i="5"/>
  <c r="FA23" i="5"/>
  <c r="FB23" i="5"/>
  <c r="FC23" i="5"/>
  <c r="FD23" i="5"/>
  <c r="FE23" i="5"/>
  <c r="FF23" i="5"/>
  <c r="FG23" i="5"/>
  <c r="FH23" i="5"/>
  <c r="FI23" i="5"/>
  <c r="FJ23" i="5"/>
  <c r="FK23" i="5"/>
  <c r="FL23" i="5"/>
  <c r="FM23" i="5"/>
  <c r="FN23" i="5"/>
  <c r="FO23" i="5"/>
  <c r="FP23" i="5"/>
  <c r="FQ23" i="5"/>
  <c r="FR23" i="5"/>
  <c r="FS23" i="5"/>
  <c r="FT23" i="5"/>
  <c r="FU23" i="5"/>
  <c r="FV23" i="5"/>
  <c r="FW23" i="5"/>
  <c r="FX23" i="5"/>
  <c r="FY23" i="5"/>
  <c r="FZ23" i="5"/>
  <c r="GA23" i="5"/>
  <c r="GB23" i="5"/>
  <c r="GC23" i="5"/>
  <c r="GD23" i="5"/>
  <c r="GE23" i="5"/>
  <c r="GF23" i="5"/>
  <c r="GG23" i="5"/>
  <c r="GH23" i="5"/>
  <c r="GI23" i="5"/>
  <c r="GJ23" i="5"/>
  <c r="GK23" i="5"/>
  <c r="GL23" i="5"/>
  <c r="GM23" i="5"/>
  <c r="GN23" i="5"/>
  <c r="D114" i="5"/>
  <c r="E114" i="5"/>
  <c r="F114" i="5"/>
  <c r="G114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DU114" i="5"/>
  <c r="DV114" i="5"/>
  <c r="DW114" i="5"/>
  <c r="DX114" i="5"/>
  <c r="DY114" i="5"/>
  <c r="DZ114" i="5"/>
  <c r="EA114" i="5"/>
  <c r="EB114" i="5"/>
  <c r="EC114" i="5"/>
  <c r="ED114" i="5"/>
  <c r="EE114" i="5"/>
  <c r="EF114" i="5"/>
  <c r="EG114" i="5"/>
  <c r="EH114" i="5"/>
  <c r="EI114" i="5"/>
  <c r="EJ114" i="5"/>
  <c r="EK114" i="5"/>
  <c r="EL114" i="5"/>
  <c r="EM114" i="5"/>
  <c r="EN114" i="5"/>
  <c r="EO114" i="5"/>
  <c r="EP114" i="5"/>
  <c r="EQ114" i="5"/>
  <c r="ER114" i="5"/>
  <c r="ES114" i="5"/>
  <c r="ET114" i="5"/>
  <c r="EU114" i="5"/>
  <c r="EV114" i="5"/>
  <c r="EW114" i="5"/>
  <c r="EX114" i="5"/>
  <c r="EY114" i="5"/>
  <c r="EZ114" i="5"/>
  <c r="FA114" i="5"/>
  <c r="FB114" i="5"/>
  <c r="FC114" i="5"/>
  <c r="FD114" i="5"/>
  <c r="FE114" i="5"/>
  <c r="FF114" i="5"/>
  <c r="FG114" i="5"/>
  <c r="FH114" i="5"/>
  <c r="FI114" i="5"/>
  <c r="FJ114" i="5"/>
  <c r="FK114" i="5"/>
  <c r="FL114" i="5"/>
  <c r="FM114" i="5"/>
  <c r="FN114" i="5"/>
  <c r="FO114" i="5"/>
  <c r="FP114" i="5"/>
  <c r="FQ114" i="5"/>
  <c r="FR114" i="5"/>
  <c r="FS114" i="5"/>
  <c r="FT114" i="5"/>
  <c r="FU114" i="5"/>
  <c r="FV114" i="5"/>
  <c r="FW114" i="5"/>
  <c r="FX114" i="5"/>
  <c r="FY114" i="5"/>
  <c r="FZ114" i="5"/>
  <c r="GA114" i="5"/>
  <c r="GB114" i="5"/>
  <c r="GC114" i="5"/>
  <c r="GD114" i="5"/>
  <c r="GE114" i="5"/>
  <c r="GF114" i="5"/>
  <c r="GG114" i="5"/>
  <c r="GH114" i="5"/>
  <c r="GI114" i="5"/>
  <c r="GJ114" i="5"/>
  <c r="GK114" i="5"/>
  <c r="GL114" i="5"/>
  <c r="GM114" i="5"/>
  <c r="GN114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H9" i="5"/>
  <c r="CI9" i="5"/>
  <c r="CJ9" i="5"/>
  <c r="CK9" i="5"/>
  <c r="CL9" i="5"/>
  <c r="CM9" i="5"/>
  <c r="CN9" i="5"/>
  <c r="CO9" i="5"/>
  <c r="CP9" i="5"/>
  <c r="CQ9" i="5"/>
  <c r="CR9" i="5"/>
  <c r="CS9" i="5"/>
  <c r="CT9" i="5"/>
  <c r="CU9" i="5"/>
  <c r="CV9" i="5"/>
  <c r="CW9" i="5"/>
  <c r="CX9" i="5"/>
  <c r="CY9" i="5"/>
  <c r="CZ9" i="5"/>
  <c r="DA9" i="5"/>
  <c r="DB9" i="5"/>
  <c r="DC9" i="5"/>
  <c r="DD9" i="5"/>
  <c r="DE9" i="5"/>
  <c r="DF9" i="5"/>
  <c r="DG9" i="5"/>
  <c r="DH9" i="5"/>
  <c r="DI9" i="5"/>
  <c r="DJ9" i="5"/>
  <c r="DK9" i="5"/>
  <c r="DL9" i="5"/>
  <c r="DM9" i="5"/>
  <c r="DN9" i="5"/>
  <c r="DO9" i="5"/>
  <c r="DP9" i="5"/>
  <c r="DQ9" i="5"/>
  <c r="DR9" i="5"/>
  <c r="DS9" i="5"/>
  <c r="DT9" i="5"/>
  <c r="DU9" i="5"/>
  <c r="DV9" i="5"/>
  <c r="DW9" i="5"/>
  <c r="DX9" i="5"/>
  <c r="DY9" i="5"/>
  <c r="DZ9" i="5"/>
  <c r="EA9" i="5"/>
  <c r="EB9" i="5"/>
  <c r="EC9" i="5"/>
  <c r="ED9" i="5"/>
  <c r="EE9" i="5"/>
  <c r="EF9" i="5"/>
  <c r="EG9" i="5"/>
  <c r="EH9" i="5"/>
  <c r="EI9" i="5"/>
  <c r="EJ9" i="5"/>
  <c r="EK9" i="5"/>
  <c r="EL9" i="5"/>
  <c r="EM9" i="5"/>
  <c r="EN9" i="5"/>
  <c r="EO9" i="5"/>
  <c r="EP9" i="5"/>
  <c r="EQ9" i="5"/>
  <c r="ER9" i="5"/>
  <c r="ES9" i="5"/>
  <c r="ET9" i="5"/>
  <c r="EU9" i="5"/>
  <c r="EV9" i="5"/>
  <c r="EW9" i="5"/>
  <c r="EX9" i="5"/>
  <c r="EY9" i="5"/>
  <c r="EZ9" i="5"/>
  <c r="FA9" i="5"/>
  <c r="FB9" i="5"/>
  <c r="FC9" i="5"/>
  <c r="FD9" i="5"/>
  <c r="FE9" i="5"/>
  <c r="FF9" i="5"/>
  <c r="FG9" i="5"/>
  <c r="FH9" i="5"/>
  <c r="FI9" i="5"/>
  <c r="FJ9" i="5"/>
  <c r="FK9" i="5"/>
  <c r="FL9" i="5"/>
  <c r="FM9" i="5"/>
  <c r="FN9" i="5"/>
  <c r="FO9" i="5"/>
  <c r="FP9" i="5"/>
  <c r="FQ9" i="5"/>
  <c r="FR9" i="5"/>
  <c r="FS9" i="5"/>
  <c r="FT9" i="5"/>
  <c r="FU9" i="5"/>
  <c r="FV9" i="5"/>
  <c r="FW9" i="5"/>
  <c r="FX9" i="5"/>
  <c r="FY9" i="5"/>
  <c r="FZ9" i="5"/>
  <c r="GA9" i="5"/>
  <c r="GB9" i="5"/>
  <c r="GC9" i="5"/>
  <c r="GD9" i="5"/>
  <c r="GE9" i="5"/>
  <c r="GF9" i="5"/>
  <c r="GG9" i="5"/>
  <c r="GH9" i="5"/>
  <c r="GI9" i="5"/>
  <c r="GJ9" i="5"/>
  <c r="GK9" i="5"/>
  <c r="GL9" i="5"/>
  <c r="GM9" i="5"/>
  <c r="GN9" i="5"/>
  <c r="D6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BE78" i="5"/>
  <c r="BF78" i="5"/>
  <c r="BG78" i="5"/>
  <c r="BH78" i="5"/>
  <c r="BI78" i="5"/>
  <c r="BJ78" i="5"/>
  <c r="BK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CK78" i="5"/>
  <c r="CL78" i="5"/>
  <c r="CM78" i="5"/>
  <c r="CN78" i="5"/>
  <c r="CO78" i="5"/>
  <c r="CP78" i="5"/>
  <c r="CQ78" i="5"/>
  <c r="CR78" i="5"/>
  <c r="CS78" i="5"/>
  <c r="CT78" i="5"/>
  <c r="CU78" i="5"/>
  <c r="CV78" i="5"/>
  <c r="CW78" i="5"/>
  <c r="CX78" i="5"/>
  <c r="CY78" i="5"/>
  <c r="CZ78" i="5"/>
  <c r="DA78" i="5"/>
  <c r="DB78" i="5"/>
  <c r="DC78" i="5"/>
  <c r="DD78" i="5"/>
  <c r="DE78" i="5"/>
  <c r="DF78" i="5"/>
  <c r="DG78" i="5"/>
  <c r="DH78" i="5"/>
  <c r="DI78" i="5"/>
  <c r="DJ78" i="5"/>
  <c r="DK78" i="5"/>
  <c r="DL78" i="5"/>
  <c r="DM78" i="5"/>
  <c r="DN78" i="5"/>
  <c r="DO78" i="5"/>
  <c r="DP78" i="5"/>
  <c r="DQ78" i="5"/>
  <c r="DR78" i="5"/>
  <c r="DS78" i="5"/>
  <c r="DT78" i="5"/>
  <c r="DU78" i="5"/>
  <c r="DV78" i="5"/>
  <c r="DW78" i="5"/>
  <c r="DX78" i="5"/>
  <c r="DY78" i="5"/>
  <c r="DZ78" i="5"/>
  <c r="EA78" i="5"/>
  <c r="EB78" i="5"/>
  <c r="EC78" i="5"/>
  <c r="ED78" i="5"/>
  <c r="EE78" i="5"/>
  <c r="EF78" i="5"/>
  <c r="EG78" i="5"/>
  <c r="EH78" i="5"/>
  <c r="EI78" i="5"/>
  <c r="EJ78" i="5"/>
  <c r="EK78" i="5"/>
  <c r="EL78" i="5"/>
  <c r="EM78" i="5"/>
  <c r="EN78" i="5"/>
  <c r="EO78" i="5"/>
  <c r="EP78" i="5"/>
  <c r="EQ78" i="5"/>
  <c r="ER78" i="5"/>
  <c r="ES78" i="5"/>
  <c r="ET78" i="5"/>
  <c r="EU78" i="5"/>
  <c r="EV78" i="5"/>
  <c r="EW78" i="5"/>
  <c r="EX78" i="5"/>
  <c r="EY78" i="5"/>
  <c r="EZ78" i="5"/>
  <c r="FA78" i="5"/>
  <c r="FB78" i="5"/>
  <c r="FC78" i="5"/>
  <c r="FD78" i="5"/>
  <c r="FE78" i="5"/>
  <c r="FF78" i="5"/>
  <c r="FG78" i="5"/>
  <c r="FH78" i="5"/>
  <c r="FI78" i="5"/>
  <c r="FJ78" i="5"/>
  <c r="FK78" i="5"/>
  <c r="FL78" i="5"/>
  <c r="FM78" i="5"/>
  <c r="FN78" i="5"/>
  <c r="FO78" i="5"/>
  <c r="FP78" i="5"/>
  <c r="FQ78" i="5"/>
  <c r="FR78" i="5"/>
  <c r="FS78" i="5"/>
  <c r="FT78" i="5"/>
  <c r="FU78" i="5"/>
  <c r="FV78" i="5"/>
  <c r="FW78" i="5"/>
  <c r="FX78" i="5"/>
  <c r="FY78" i="5"/>
  <c r="FZ78" i="5"/>
  <c r="GA78" i="5"/>
  <c r="GB78" i="5"/>
  <c r="GC78" i="5"/>
  <c r="GD78" i="5"/>
  <c r="GE78" i="5"/>
  <c r="GF78" i="5"/>
  <c r="GG78" i="5"/>
  <c r="GH78" i="5"/>
  <c r="GI78" i="5"/>
  <c r="GJ78" i="5"/>
  <c r="GK78" i="5"/>
  <c r="GL78" i="5"/>
  <c r="GM78" i="5"/>
  <c r="GN78" i="5"/>
  <c r="F95" i="5"/>
  <c r="G95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DY95" i="5"/>
  <c r="DZ95" i="5"/>
  <c r="EA95" i="5"/>
  <c r="EB95" i="5"/>
  <c r="EC95" i="5"/>
  <c r="ED95" i="5"/>
  <c r="EE95" i="5"/>
  <c r="EF95" i="5"/>
  <c r="EG95" i="5"/>
  <c r="EH95" i="5"/>
  <c r="EI95" i="5"/>
  <c r="EJ95" i="5"/>
  <c r="EK95" i="5"/>
  <c r="EL95" i="5"/>
  <c r="EM95" i="5"/>
  <c r="EN95" i="5"/>
  <c r="EO95" i="5"/>
  <c r="EP95" i="5"/>
  <c r="EQ95" i="5"/>
  <c r="ER95" i="5"/>
  <c r="ES95" i="5"/>
  <c r="ET95" i="5"/>
  <c r="EU95" i="5"/>
  <c r="EV95" i="5"/>
  <c r="EW95" i="5"/>
  <c r="EX95" i="5"/>
  <c r="EY95" i="5"/>
  <c r="EZ95" i="5"/>
  <c r="FA95" i="5"/>
  <c r="FB95" i="5"/>
  <c r="FC95" i="5"/>
  <c r="FD95" i="5"/>
  <c r="FE95" i="5"/>
  <c r="FF95" i="5"/>
  <c r="FG95" i="5"/>
  <c r="FH95" i="5"/>
  <c r="FI95" i="5"/>
  <c r="FJ95" i="5"/>
  <c r="FK95" i="5"/>
  <c r="FL95" i="5"/>
  <c r="FM95" i="5"/>
  <c r="FN95" i="5"/>
  <c r="FO95" i="5"/>
  <c r="FP95" i="5"/>
  <c r="FQ95" i="5"/>
  <c r="FR95" i="5"/>
  <c r="FS95" i="5"/>
  <c r="FT95" i="5"/>
  <c r="FU95" i="5"/>
  <c r="FV95" i="5"/>
  <c r="FW95" i="5"/>
  <c r="FX95" i="5"/>
  <c r="FY95" i="5"/>
  <c r="FZ95" i="5"/>
  <c r="GA95" i="5"/>
  <c r="GB95" i="5"/>
  <c r="GC95" i="5"/>
  <c r="GD95" i="5"/>
  <c r="GE95" i="5"/>
  <c r="GF95" i="5"/>
  <c r="GG95" i="5"/>
  <c r="GH95" i="5"/>
  <c r="GI95" i="5"/>
  <c r="GJ95" i="5"/>
  <c r="GK95" i="5"/>
  <c r="GL95" i="5"/>
  <c r="GM95" i="5"/>
  <c r="GN95" i="5"/>
  <c r="F112" i="5"/>
  <c r="G112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DU112" i="5"/>
  <c r="DV112" i="5"/>
  <c r="DW112" i="5"/>
  <c r="DX112" i="5"/>
  <c r="DY112" i="5"/>
  <c r="DZ112" i="5"/>
  <c r="EA112" i="5"/>
  <c r="EB112" i="5"/>
  <c r="EC112" i="5"/>
  <c r="ED112" i="5"/>
  <c r="EE112" i="5"/>
  <c r="EF112" i="5"/>
  <c r="EG112" i="5"/>
  <c r="EH112" i="5"/>
  <c r="EI112" i="5"/>
  <c r="EJ112" i="5"/>
  <c r="EK112" i="5"/>
  <c r="EL112" i="5"/>
  <c r="EM112" i="5"/>
  <c r="EN112" i="5"/>
  <c r="EO112" i="5"/>
  <c r="EP112" i="5"/>
  <c r="EQ112" i="5"/>
  <c r="ER112" i="5"/>
  <c r="ES112" i="5"/>
  <c r="ET112" i="5"/>
  <c r="EU112" i="5"/>
  <c r="EV112" i="5"/>
  <c r="EW112" i="5"/>
  <c r="EX112" i="5"/>
  <c r="EY112" i="5"/>
  <c r="EZ112" i="5"/>
  <c r="FA112" i="5"/>
  <c r="FB112" i="5"/>
  <c r="FC112" i="5"/>
  <c r="FD112" i="5"/>
  <c r="FE112" i="5"/>
  <c r="FF112" i="5"/>
  <c r="FG112" i="5"/>
  <c r="FH112" i="5"/>
  <c r="FI112" i="5"/>
  <c r="FJ112" i="5"/>
  <c r="FK112" i="5"/>
  <c r="FL112" i="5"/>
  <c r="FM112" i="5"/>
  <c r="FN112" i="5"/>
  <c r="FO112" i="5"/>
  <c r="FP112" i="5"/>
  <c r="FQ112" i="5"/>
  <c r="FR112" i="5"/>
  <c r="FS112" i="5"/>
  <c r="FT112" i="5"/>
  <c r="FU112" i="5"/>
  <c r="FV112" i="5"/>
  <c r="FW112" i="5"/>
  <c r="FX112" i="5"/>
  <c r="FY112" i="5"/>
  <c r="FZ112" i="5"/>
  <c r="GA112" i="5"/>
  <c r="GB112" i="5"/>
  <c r="GC112" i="5"/>
  <c r="GD112" i="5"/>
  <c r="GE112" i="5"/>
  <c r="GF112" i="5"/>
  <c r="GG112" i="5"/>
  <c r="GH112" i="5"/>
  <c r="GI112" i="5"/>
  <c r="GJ112" i="5"/>
  <c r="GK112" i="5"/>
  <c r="GL112" i="5"/>
  <c r="GM112" i="5"/>
  <c r="GN112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H37" i="5"/>
  <c r="CI37" i="5"/>
  <c r="CJ37" i="5"/>
  <c r="CK37" i="5"/>
  <c r="CL37" i="5"/>
  <c r="CM37" i="5"/>
  <c r="CN37" i="5"/>
  <c r="CO37" i="5"/>
  <c r="CP37" i="5"/>
  <c r="CQ37" i="5"/>
  <c r="CR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Q37" i="5"/>
  <c r="ER37" i="5"/>
  <c r="ES37" i="5"/>
  <c r="ET37" i="5"/>
  <c r="EU37" i="5"/>
  <c r="EV37" i="5"/>
  <c r="EW37" i="5"/>
  <c r="EX37" i="5"/>
  <c r="EY37" i="5"/>
  <c r="EZ37" i="5"/>
  <c r="FA37" i="5"/>
  <c r="FB37" i="5"/>
  <c r="FC37" i="5"/>
  <c r="FD37" i="5"/>
  <c r="FE37" i="5"/>
  <c r="FF37" i="5"/>
  <c r="FG37" i="5"/>
  <c r="FH37" i="5"/>
  <c r="FI37" i="5"/>
  <c r="FJ37" i="5"/>
  <c r="FK37" i="5"/>
  <c r="FL37" i="5"/>
  <c r="FM37" i="5"/>
  <c r="FN37" i="5"/>
  <c r="FO37" i="5"/>
  <c r="FP37" i="5"/>
  <c r="FQ37" i="5"/>
  <c r="FR37" i="5"/>
  <c r="FS37" i="5"/>
  <c r="FT37" i="5"/>
  <c r="FU37" i="5"/>
  <c r="FV37" i="5"/>
  <c r="FW37" i="5"/>
  <c r="FX37" i="5"/>
  <c r="FY37" i="5"/>
  <c r="FZ37" i="5"/>
  <c r="GA37" i="5"/>
  <c r="GB37" i="5"/>
  <c r="GC37" i="5"/>
  <c r="GD37" i="5"/>
  <c r="GE37" i="5"/>
  <c r="GF37" i="5"/>
  <c r="GG37" i="5"/>
  <c r="GH37" i="5"/>
  <c r="GI37" i="5"/>
  <c r="GJ37" i="5"/>
  <c r="GK37" i="5"/>
  <c r="GL37" i="5"/>
  <c r="GM37" i="5"/>
  <c r="GN37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BI69" i="5"/>
  <c r="BJ69" i="5"/>
  <c r="BK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CK69" i="5"/>
  <c r="CL69" i="5"/>
  <c r="CM69" i="5"/>
  <c r="CN69" i="5"/>
  <c r="CO69" i="5"/>
  <c r="CP69" i="5"/>
  <c r="CQ69" i="5"/>
  <c r="CR69" i="5"/>
  <c r="CS69" i="5"/>
  <c r="CT69" i="5"/>
  <c r="CU69" i="5"/>
  <c r="CV69" i="5"/>
  <c r="CW69" i="5"/>
  <c r="CX69" i="5"/>
  <c r="CY69" i="5"/>
  <c r="CZ69" i="5"/>
  <c r="DA69" i="5"/>
  <c r="DB69" i="5"/>
  <c r="DC69" i="5"/>
  <c r="DD69" i="5"/>
  <c r="DE69" i="5"/>
  <c r="DF69" i="5"/>
  <c r="DG69" i="5"/>
  <c r="DH69" i="5"/>
  <c r="DI69" i="5"/>
  <c r="DJ69" i="5"/>
  <c r="DK69" i="5"/>
  <c r="DL69" i="5"/>
  <c r="DM69" i="5"/>
  <c r="DN69" i="5"/>
  <c r="DO69" i="5"/>
  <c r="DP69" i="5"/>
  <c r="DQ69" i="5"/>
  <c r="DR69" i="5"/>
  <c r="DS69" i="5"/>
  <c r="DT69" i="5"/>
  <c r="DU69" i="5"/>
  <c r="DV69" i="5"/>
  <c r="DW69" i="5"/>
  <c r="DX69" i="5"/>
  <c r="DY69" i="5"/>
  <c r="DZ69" i="5"/>
  <c r="EA69" i="5"/>
  <c r="EB69" i="5"/>
  <c r="EC69" i="5"/>
  <c r="ED69" i="5"/>
  <c r="EE69" i="5"/>
  <c r="EF69" i="5"/>
  <c r="EG69" i="5"/>
  <c r="EH69" i="5"/>
  <c r="EI69" i="5"/>
  <c r="EJ69" i="5"/>
  <c r="EK69" i="5"/>
  <c r="EL69" i="5"/>
  <c r="EM69" i="5"/>
  <c r="EN69" i="5"/>
  <c r="EO69" i="5"/>
  <c r="EP69" i="5"/>
  <c r="EQ69" i="5"/>
  <c r="ER69" i="5"/>
  <c r="ES69" i="5"/>
  <c r="ET69" i="5"/>
  <c r="EU69" i="5"/>
  <c r="EV69" i="5"/>
  <c r="EW69" i="5"/>
  <c r="EX69" i="5"/>
  <c r="EY69" i="5"/>
  <c r="EZ69" i="5"/>
  <c r="FA69" i="5"/>
  <c r="FB69" i="5"/>
  <c r="FC69" i="5"/>
  <c r="FD69" i="5"/>
  <c r="FE69" i="5"/>
  <c r="FF69" i="5"/>
  <c r="FG69" i="5"/>
  <c r="FH69" i="5"/>
  <c r="FI69" i="5"/>
  <c r="FJ69" i="5"/>
  <c r="FK69" i="5"/>
  <c r="FL69" i="5"/>
  <c r="FM69" i="5"/>
  <c r="FN69" i="5"/>
  <c r="FO69" i="5"/>
  <c r="FP69" i="5"/>
  <c r="FQ69" i="5"/>
  <c r="FR69" i="5"/>
  <c r="FS69" i="5"/>
  <c r="FT69" i="5"/>
  <c r="FU69" i="5"/>
  <c r="FV69" i="5"/>
  <c r="FW69" i="5"/>
  <c r="FX69" i="5"/>
  <c r="FY69" i="5"/>
  <c r="FZ69" i="5"/>
  <c r="GA69" i="5"/>
  <c r="GB69" i="5"/>
  <c r="GC69" i="5"/>
  <c r="GD69" i="5"/>
  <c r="GE69" i="5"/>
  <c r="GF69" i="5"/>
  <c r="GG69" i="5"/>
  <c r="GH69" i="5"/>
  <c r="GI69" i="5"/>
  <c r="GJ69" i="5"/>
  <c r="GK69" i="5"/>
  <c r="GL69" i="5"/>
  <c r="GM69" i="5"/>
  <c r="GN69" i="5"/>
  <c r="F50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BO50" i="5"/>
  <c r="BP50" i="5"/>
  <c r="BQ50" i="5"/>
  <c r="BR50" i="5"/>
  <c r="BS50" i="5"/>
  <c r="BT50" i="5"/>
  <c r="BU50" i="5"/>
  <c r="BV50" i="5"/>
  <c r="BW50" i="5"/>
  <c r="BX50" i="5"/>
  <c r="BY50" i="5"/>
  <c r="BZ50" i="5"/>
  <c r="CA50" i="5"/>
  <c r="CB50" i="5"/>
  <c r="CC50" i="5"/>
  <c r="CD50" i="5"/>
  <c r="CE50" i="5"/>
  <c r="CF50" i="5"/>
  <c r="CG50" i="5"/>
  <c r="CH50" i="5"/>
  <c r="CI50" i="5"/>
  <c r="CJ50" i="5"/>
  <c r="CK50" i="5"/>
  <c r="CL50" i="5"/>
  <c r="CM50" i="5"/>
  <c r="CN50" i="5"/>
  <c r="CO50" i="5"/>
  <c r="CP50" i="5"/>
  <c r="CQ50" i="5"/>
  <c r="CR50" i="5"/>
  <c r="CS50" i="5"/>
  <c r="CT50" i="5"/>
  <c r="CU50" i="5"/>
  <c r="CV50" i="5"/>
  <c r="CW50" i="5"/>
  <c r="CX50" i="5"/>
  <c r="CY50" i="5"/>
  <c r="CZ50" i="5"/>
  <c r="DA50" i="5"/>
  <c r="DB50" i="5"/>
  <c r="DC50" i="5"/>
  <c r="DD50" i="5"/>
  <c r="DE50" i="5"/>
  <c r="DF50" i="5"/>
  <c r="DG50" i="5"/>
  <c r="DH50" i="5"/>
  <c r="DI50" i="5"/>
  <c r="DJ50" i="5"/>
  <c r="DK50" i="5"/>
  <c r="DL50" i="5"/>
  <c r="DM50" i="5"/>
  <c r="DN50" i="5"/>
  <c r="DO50" i="5"/>
  <c r="DP50" i="5"/>
  <c r="DQ50" i="5"/>
  <c r="DR50" i="5"/>
  <c r="DS50" i="5"/>
  <c r="DT50" i="5"/>
  <c r="DU50" i="5"/>
  <c r="DV50" i="5"/>
  <c r="DW50" i="5"/>
  <c r="DX50" i="5"/>
  <c r="DY50" i="5"/>
  <c r="DZ50" i="5"/>
  <c r="EA50" i="5"/>
  <c r="EB50" i="5"/>
  <c r="EC50" i="5"/>
  <c r="ED50" i="5"/>
  <c r="EE50" i="5"/>
  <c r="EF50" i="5"/>
  <c r="EG50" i="5"/>
  <c r="EH50" i="5"/>
  <c r="EI50" i="5"/>
  <c r="EJ50" i="5"/>
  <c r="EK50" i="5"/>
  <c r="EL50" i="5"/>
  <c r="EM50" i="5"/>
  <c r="EN50" i="5"/>
  <c r="EO50" i="5"/>
  <c r="EP50" i="5"/>
  <c r="EQ50" i="5"/>
  <c r="ER50" i="5"/>
  <c r="ES50" i="5"/>
  <c r="ET50" i="5"/>
  <c r="EU50" i="5"/>
  <c r="EV50" i="5"/>
  <c r="EW50" i="5"/>
  <c r="EX50" i="5"/>
  <c r="EY50" i="5"/>
  <c r="EZ50" i="5"/>
  <c r="FA50" i="5"/>
  <c r="FB50" i="5"/>
  <c r="FC50" i="5"/>
  <c r="FD50" i="5"/>
  <c r="FE50" i="5"/>
  <c r="FF50" i="5"/>
  <c r="FG50" i="5"/>
  <c r="FH50" i="5"/>
  <c r="FI50" i="5"/>
  <c r="FJ50" i="5"/>
  <c r="FK50" i="5"/>
  <c r="FL50" i="5"/>
  <c r="FM50" i="5"/>
  <c r="FN50" i="5"/>
  <c r="FO50" i="5"/>
  <c r="FP50" i="5"/>
  <c r="FQ50" i="5"/>
  <c r="FR50" i="5"/>
  <c r="FS50" i="5"/>
  <c r="FT50" i="5"/>
  <c r="FU50" i="5"/>
  <c r="FV50" i="5"/>
  <c r="FW50" i="5"/>
  <c r="FX50" i="5"/>
  <c r="FY50" i="5"/>
  <c r="FZ50" i="5"/>
  <c r="GA50" i="5"/>
  <c r="GB50" i="5"/>
  <c r="GC50" i="5"/>
  <c r="GD50" i="5"/>
  <c r="GE50" i="5"/>
  <c r="GF50" i="5"/>
  <c r="GG50" i="5"/>
  <c r="GH50" i="5"/>
  <c r="GI50" i="5"/>
  <c r="GJ50" i="5"/>
  <c r="GK50" i="5"/>
  <c r="GL50" i="5"/>
  <c r="GM50" i="5"/>
  <c r="GN50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CY8" i="5"/>
  <c r="CZ8" i="5"/>
  <c r="DA8" i="5"/>
  <c r="DB8" i="5"/>
  <c r="DC8" i="5"/>
  <c r="DD8" i="5"/>
  <c r="DE8" i="5"/>
  <c r="DF8" i="5"/>
  <c r="DG8" i="5"/>
  <c r="DH8" i="5"/>
  <c r="DI8" i="5"/>
  <c r="DJ8" i="5"/>
  <c r="DK8" i="5"/>
  <c r="DL8" i="5"/>
  <c r="DM8" i="5"/>
  <c r="DN8" i="5"/>
  <c r="DO8" i="5"/>
  <c r="DP8" i="5"/>
  <c r="DQ8" i="5"/>
  <c r="DR8" i="5"/>
  <c r="DS8" i="5"/>
  <c r="DT8" i="5"/>
  <c r="DU8" i="5"/>
  <c r="DV8" i="5"/>
  <c r="DW8" i="5"/>
  <c r="DX8" i="5"/>
  <c r="DY8" i="5"/>
  <c r="DZ8" i="5"/>
  <c r="EA8" i="5"/>
  <c r="EB8" i="5"/>
  <c r="EC8" i="5"/>
  <c r="ED8" i="5"/>
  <c r="EE8" i="5"/>
  <c r="EF8" i="5"/>
  <c r="EG8" i="5"/>
  <c r="EH8" i="5"/>
  <c r="EI8" i="5"/>
  <c r="EJ8" i="5"/>
  <c r="EK8" i="5"/>
  <c r="EL8" i="5"/>
  <c r="EM8" i="5"/>
  <c r="EN8" i="5"/>
  <c r="EO8" i="5"/>
  <c r="EP8" i="5"/>
  <c r="EQ8" i="5"/>
  <c r="ER8" i="5"/>
  <c r="ES8" i="5"/>
  <c r="ET8" i="5"/>
  <c r="EU8" i="5"/>
  <c r="EV8" i="5"/>
  <c r="EW8" i="5"/>
  <c r="EX8" i="5"/>
  <c r="EY8" i="5"/>
  <c r="EZ8" i="5"/>
  <c r="FA8" i="5"/>
  <c r="FB8" i="5"/>
  <c r="FC8" i="5"/>
  <c r="FD8" i="5"/>
  <c r="FE8" i="5"/>
  <c r="FF8" i="5"/>
  <c r="FG8" i="5"/>
  <c r="FH8" i="5"/>
  <c r="FI8" i="5"/>
  <c r="FJ8" i="5"/>
  <c r="FK8" i="5"/>
  <c r="FL8" i="5"/>
  <c r="FM8" i="5"/>
  <c r="FN8" i="5"/>
  <c r="FO8" i="5"/>
  <c r="FP8" i="5"/>
  <c r="FQ8" i="5"/>
  <c r="FR8" i="5"/>
  <c r="FS8" i="5"/>
  <c r="FT8" i="5"/>
  <c r="FU8" i="5"/>
  <c r="FV8" i="5"/>
  <c r="FW8" i="5"/>
  <c r="FX8" i="5"/>
  <c r="FY8" i="5"/>
  <c r="FZ8" i="5"/>
  <c r="GA8" i="5"/>
  <c r="GB8" i="5"/>
  <c r="GC8" i="5"/>
  <c r="GD8" i="5"/>
  <c r="GE8" i="5"/>
  <c r="GF8" i="5"/>
  <c r="GG8" i="5"/>
  <c r="GH8" i="5"/>
  <c r="GI8" i="5"/>
  <c r="GJ8" i="5"/>
  <c r="GK8" i="5"/>
  <c r="GL8" i="5"/>
  <c r="GM8" i="5"/>
  <c r="GN8" i="5"/>
  <c r="F82" i="5"/>
  <c r="G82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AZ82" i="5"/>
  <c r="BA82" i="5"/>
  <c r="BB82" i="5"/>
  <c r="BC82" i="5"/>
  <c r="BD82" i="5"/>
  <c r="BE82" i="5"/>
  <c r="BF82" i="5"/>
  <c r="BG82" i="5"/>
  <c r="BH82" i="5"/>
  <c r="BI82" i="5"/>
  <c r="BJ82" i="5"/>
  <c r="BK82" i="5"/>
  <c r="BL82" i="5"/>
  <c r="BM82" i="5"/>
  <c r="BN82" i="5"/>
  <c r="BO82" i="5"/>
  <c r="BP82" i="5"/>
  <c r="BQ82" i="5"/>
  <c r="BR82" i="5"/>
  <c r="BS82" i="5"/>
  <c r="BT82" i="5"/>
  <c r="BU82" i="5"/>
  <c r="BV82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CK82" i="5"/>
  <c r="CL82" i="5"/>
  <c r="CM82" i="5"/>
  <c r="CN82" i="5"/>
  <c r="CO82" i="5"/>
  <c r="CP82" i="5"/>
  <c r="CQ82" i="5"/>
  <c r="CR82" i="5"/>
  <c r="CS82" i="5"/>
  <c r="CT82" i="5"/>
  <c r="CU82" i="5"/>
  <c r="CV82" i="5"/>
  <c r="CW82" i="5"/>
  <c r="CX82" i="5"/>
  <c r="CY82" i="5"/>
  <c r="CZ82" i="5"/>
  <c r="DA82" i="5"/>
  <c r="DB82" i="5"/>
  <c r="DC82" i="5"/>
  <c r="DD82" i="5"/>
  <c r="DE82" i="5"/>
  <c r="DF82" i="5"/>
  <c r="DG82" i="5"/>
  <c r="DH82" i="5"/>
  <c r="DI82" i="5"/>
  <c r="DJ82" i="5"/>
  <c r="DK82" i="5"/>
  <c r="DL82" i="5"/>
  <c r="DM82" i="5"/>
  <c r="DN82" i="5"/>
  <c r="DO82" i="5"/>
  <c r="DP82" i="5"/>
  <c r="DQ82" i="5"/>
  <c r="DR82" i="5"/>
  <c r="DS82" i="5"/>
  <c r="DT82" i="5"/>
  <c r="DU82" i="5"/>
  <c r="DV82" i="5"/>
  <c r="DW82" i="5"/>
  <c r="DX82" i="5"/>
  <c r="DY82" i="5"/>
  <c r="DZ82" i="5"/>
  <c r="EA82" i="5"/>
  <c r="EB82" i="5"/>
  <c r="EC82" i="5"/>
  <c r="ED82" i="5"/>
  <c r="EE82" i="5"/>
  <c r="EF82" i="5"/>
  <c r="EG82" i="5"/>
  <c r="EH82" i="5"/>
  <c r="EI82" i="5"/>
  <c r="EJ82" i="5"/>
  <c r="EK82" i="5"/>
  <c r="EL82" i="5"/>
  <c r="EM82" i="5"/>
  <c r="EN82" i="5"/>
  <c r="EO82" i="5"/>
  <c r="EP82" i="5"/>
  <c r="EQ82" i="5"/>
  <c r="ER82" i="5"/>
  <c r="ES82" i="5"/>
  <c r="ET82" i="5"/>
  <c r="EU82" i="5"/>
  <c r="EV82" i="5"/>
  <c r="EW82" i="5"/>
  <c r="EX82" i="5"/>
  <c r="EY82" i="5"/>
  <c r="EZ82" i="5"/>
  <c r="FA82" i="5"/>
  <c r="FB82" i="5"/>
  <c r="FC82" i="5"/>
  <c r="FD82" i="5"/>
  <c r="FE82" i="5"/>
  <c r="FF82" i="5"/>
  <c r="FG82" i="5"/>
  <c r="FH82" i="5"/>
  <c r="FI82" i="5"/>
  <c r="FJ82" i="5"/>
  <c r="FK82" i="5"/>
  <c r="FL82" i="5"/>
  <c r="FM82" i="5"/>
  <c r="FN82" i="5"/>
  <c r="FO82" i="5"/>
  <c r="FP82" i="5"/>
  <c r="FQ82" i="5"/>
  <c r="FR82" i="5"/>
  <c r="FS82" i="5"/>
  <c r="FT82" i="5"/>
  <c r="FU82" i="5"/>
  <c r="FV82" i="5"/>
  <c r="FW82" i="5"/>
  <c r="FX82" i="5"/>
  <c r="FY82" i="5"/>
  <c r="FZ82" i="5"/>
  <c r="GA82" i="5"/>
  <c r="GB82" i="5"/>
  <c r="GC82" i="5"/>
  <c r="GD82" i="5"/>
  <c r="GE82" i="5"/>
  <c r="GF82" i="5"/>
  <c r="GG82" i="5"/>
  <c r="GH82" i="5"/>
  <c r="GI82" i="5"/>
  <c r="GJ82" i="5"/>
  <c r="GK82" i="5"/>
  <c r="GL82" i="5"/>
  <c r="GM82" i="5"/>
  <c r="GN8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DU102" i="5"/>
  <c r="DV102" i="5"/>
  <c r="DW102" i="5"/>
  <c r="DX102" i="5"/>
  <c r="DY102" i="5"/>
  <c r="DZ102" i="5"/>
  <c r="EA102" i="5"/>
  <c r="EB102" i="5"/>
  <c r="EC102" i="5"/>
  <c r="ED102" i="5"/>
  <c r="EE102" i="5"/>
  <c r="EF102" i="5"/>
  <c r="EG102" i="5"/>
  <c r="EH102" i="5"/>
  <c r="EI102" i="5"/>
  <c r="EJ102" i="5"/>
  <c r="EK102" i="5"/>
  <c r="EL102" i="5"/>
  <c r="EM102" i="5"/>
  <c r="EN102" i="5"/>
  <c r="EO102" i="5"/>
  <c r="EP102" i="5"/>
  <c r="EQ102" i="5"/>
  <c r="ER102" i="5"/>
  <c r="ES102" i="5"/>
  <c r="ET102" i="5"/>
  <c r="EU102" i="5"/>
  <c r="EV102" i="5"/>
  <c r="EW102" i="5"/>
  <c r="EX102" i="5"/>
  <c r="EY102" i="5"/>
  <c r="EZ102" i="5"/>
  <c r="FA102" i="5"/>
  <c r="FB102" i="5"/>
  <c r="FC102" i="5"/>
  <c r="FD102" i="5"/>
  <c r="FE102" i="5"/>
  <c r="FF102" i="5"/>
  <c r="FG102" i="5"/>
  <c r="FH102" i="5"/>
  <c r="FI102" i="5"/>
  <c r="FJ102" i="5"/>
  <c r="FK102" i="5"/>
  <c r="FL102" i="5"/>
  <c r="FM102" i="5"/>
  <c r="FN102" i="5"/>
  <c r="FO102" i="5"/>
  <c r="FP102" i="5"/>
  <c r="FQ102" i="5"/>
  <c r="FR102" i="5"/>
  <c r="FS102" i="5"/>
  <c r="FT102" i="5"/>
  <c r="FU102" i="5"/>
  <c r="FV102" i="5"/>
  <c r="FW102" i="5"/>
  <c r="FX102" i="5"/>
  <c r="FY102" i="5"/>
  <c r="FZ102" i="5"/>
  <c r="GA102" i="5"/>
  <c r="GB102" i="5"/>
  <c r="GC102" i="5"/>
  <c r="GD102" i="5"/>
  <c r="GE102" i="5"/>
  <c r="GF102" i="5"/>
  <c r="GG102" i="5"/>
  <c r="GH102" i="5"/>
  <c r="GI102" i="5"/>
  <c r="GJ102" i="5"/>
  <c r="GK102" i="5"/>
  <c r="GL102" i="5"/>
  <c r="GM102" i="5"/>
  <c r="GN10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CM72" i="5"/>
  <c r="CN72" i="5"/>
  <c r="CO72" i="5"/>
  <c r="CP72" i="5"/>
  <c r="CQ72" i="5"/>
  <c r="CR72" i="5"/>
  <c r="CS72" i="5"/>
  <c r="CT72" i="5"/>
  <c r="CU72" i="5"/>
  <c r="CV72" i="5"/>
  <c r="CW72" i="5"/>
  <c r="CX72" i="5"/>
  <c r="CY72" i="5"/>
  <c r="CZ72" i="5"/>
  <c r="DA72" i="5"/>
  <c r="DB72" i="5"/>
  <c r="DC72" i="5"/>
  <c r="DD72" i="5"/>
  <c r="DE72" i="5"/>
  <c r="DF72" i="5"/>
  <c r="DG72" i="5"/>
  <c r="DH72" i="5"/>
  <c r="DI72" i="5"/>
  <c r="DJ72" i="5"/>
  <c r="DK72" i="5"/>
  <c r="DL72" i="5"/>
  <c r="DM72" i="5"/>
  <c r="DN72" i="5"/>
  <c r="DO72" i="5"/>
  <c r="DP72" i="5"/>
  <c r="DQ72" i="5"/>
  <c r="DR72" i="5"/>
  <c r="DS72" i="5"/>
  <c r="DT72" i="5"/>
  <c r="DU72" i="5"/>
  <c r="DV72" i="5"/>
  <c r="DW72" i="5"/>
  <c r="DX72" i="5"/>
  <c r="DY72" i="5"/>
  <c r="DZ72" i="5"/>
  <c r="EA72" i="5"/>
  <c r="EB72" i="5"/>
  <c r="EC72" i="5"/>
  <c r="ED72" i="5"/>
  <c r="EE72" i="5"/>
  <c r="EF72" i="5"/>
  <c r="EG72" i="5"/>
  <c r="EH72" i="5"/>
  <c r="EI72" i="5"/>
  <c r="EJ72" i="5"/>
  <c r="EK72" i="5"/>
  <c r="EL72" i="5"/>
  <c r="EM72" i="5"/>
  <c r="EN72" i="5"/>
  <c r="EO72" i="5"/>
  <c r="EP72" i="5"/>
  <c r="EQ72" i="5"/>
  <c r="ER72" i="5"/>
  <c r="ES72" i="5"/>
  <c r="ET72" i="5"/>
  <c r="EU72" i="5"/>
  <c r="EV72" i="5"/>
  <c r="EW72" i="5"/>
  <c r="EX72" i="5"/>
  <c r="EY72" i="5"/>
  <c r="EZ72" i="5"/>
  <c r="FA72" i="5"/>
  <c r="FB72" i="5"/>
  <c r="FC72" i="5"/>
  <c r="FD72" i="5"/>
  <c r="FE72" i="5"/>
  <c r="FF72" i="5"/>
  <c r="FG72" i="5"/>
  <c r="FH72" i="5"/>
  <c r="FI72" i="5"/>
  <c r="FJ72" i="5"/>
  <c r="FK72" i="5"/>
  <c r="FL72" i="5"/>
  <c r="FM72" i="5"/>
  <c r="FN72" i="5"/>
  <c r="FO72" i="5"/>
  <c r="FP72" i="5"/>
  <c r="FQ72" i="5"/>
  <c r="FR72" i="5"/>
  <c r="FS72" i="5"/>
  <c r="FT72" i="5"/>
  <c r="FU72" i="5"/>
  <c r="FV72" i="5"/>
  <c r="FW72" i="5"/>
  <c r="FX72" i="5"/>
  <c r="FY72" i="5"/>
  <c r="FZ72" i="5"/>
  <c r="GA72" i="5"/>
  <c r="GB72" i="5"/>
  <c r="GC72" i="5"/>
  <c r="GD72" i="5"/>
  <c r="GE72" i="5"/>
  <c r="GF72" i="5"/>
  <c r="GG72" i="5"/>
  <c r="GH72" i="5"/>
  <c r="GI72" i="5"/>
  <c r="GJ72" i="5"/>
  <c r="GK72" i="5"/>
  <c r="GL72" i="5"/>
  <c r="GM72" i="5"/>
  <c r="GN72" i="5"/>
  <c r="F84" i="5"/>
  <c r="G84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DU84" i="5"/>
  <c r="DV84" i="5"/>
  <c r="DW84" i="5"/>
  <c r="DX84" i="5"/>
  <c r="DY84" i="5"/>
  <c r="DZ84" i="5"/>
  <c r="EA84" i="5"/>
  <c r="EB84" i="5"/>
  <c r="EC84" i="5"/>
  <c r="ED84" i="5"/>
  <c r="EE84" i="5"/>
  <c r="EF84" i="5"/>
  <c r="EG84" i="5"/>
  <c r="EH84" i="5"/>
  <c r="EI84" i="5"/>
  <c r="EJ84" i="5"/>
  <c r="EK84" i="5"/>
  <c r="EL84" i="5"/>
  <c r="EM84" i="5"/>
  <c r="EN84" i="5"/>
  <c r="EO84" i="5"/>
  <c r="EP84" i="5"/>
  <c r="EQ84" i="5"/>
  <c r="ER84" i="5"/>
  <c r="ES84" i="5"/>
  <c r="ET84" i="5"/>
  <c r="EU84" i="5"/>
  <c r="EV84" i="5"/>
  <c r="EW84" i="5"/>
  <c r="EX84" i="5"/>
  <c r="EY84" i="5"/>
  <c r="EZ84" i="5"/>
  <c r="FA84" i="5"/>
  <c r="FB84" i="5"/>
  <c r="FC84" i="5"/>
  <c r="FD84" i="5"/>
  <c r="FE84" i="5"/>
  <c r="FF84" i="5"/>
  <c r="FG84" i="5"/>
  <c r="FH84" i="5"/>
  <c r="FI84" i="5"/>
  <c r="FJ84" i="5"/>
  <c r="FK84" i="5"/>
  <c r="FL84" i="5"/>
  <c r="FM84" i="5"/>
  <c r="FN84" i="5"/>
  <c r="FO84" i="5"/>
  <c r="FP84" i="5"/>
  <c r="FQ84" i="5"/>
  <c r="FR84" i="5"/>
  <c r="FS84" i="5"/>
  <c r="FT84" i="5"/>
  <c r="FU84" i="5"/>
  <c r="FV84" i="5"/>
  <c r="FW84" i="5"/>
  <c r="FX84" i="5"/>
  <c r="FY84" i="5"/>
  <c r="FZ84" i="5"/>
  <c r="GA84" i="5"/>
  <c r="GB84" i="5"/>
  <c r="GC84" i="5"/>
  <c r="GD84" i="5"/>
  <c r="GE84" i="5"/>
  <c r="GF84" i="5"/>
  <c r="GG84" i="5"/>
  <c r="GH84" i="5"/>
  <c r="GI84" i="5"/>
  <c r="GJ84" i="5"/>
  <c r="GK84" i="5"/>
  <c r="GL84" i="5"/>
  <c r="GM84" i="5"/>
  <c r="GN8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H14" i="5"/>
  <c r="CI14" i="5"/>
  <c r="CJ14" i="5"/>
  <c r="CK14" i="5"/>
  <c r="CL14" i="5"/>
  <c r="CM14" i="5"/>
  <c r="CN14" i="5"/>
  <c r="CO14" i="5"/>
  <c r="CP14" i="5"/>
  <c r="CQ14" i="5"/>
  <c r="CR14" i="5"/>
  <c r="CS14" i="5"/>
  <c r="CT14" i="5"/>
  <c r="CU14" i="5"/>
  <c r="CV14" i="5"/>
  <c r="CW14" i="5"/>
  <c r="CX14" i="5"/>
  <c r="CY14" i="5"/>
  <c r="CZ14" i="5"/>
  <c r="DA14" i="5"/>
  <c r="DB14" i="5"/>
  <c r="DC14" i="5"/>
  <c r="DD14" i="5"/>
  <c r="DE14" i="5"/>
  <c r="DF14" i="5"/>
  <c r="DG14" i="5"/>
  <c r="DH14" i="5"/>
  <c r="DI14" i="5"/>
  <c r="DJ14" i="5"/>
  <c r="DK14" i="5"/>
  <c r="DL14" i="5"/>
  <c r="DM14" i="5"/>
  <c r="DN14" i="5"/>
  <c r="DO14" i="5"/>
  <c r="DP14" i="5"/>
  <c r="DQ14" i="5"/>
  <c r="DR14" i="5"/>
  <c r="DS14" i="5"/>
  <c r="DT14" i="5"/>
  <c r="DU14" i="5"/>
  <c r="DV14" i="5"/>
  <c r="DW14" i="5"/>
  <c r="DX14" i="5"/>
  <c r="DY14" i="5"/>
  <c r="DZ14" i="5"/>
  <c r="EA14" i="5"/>
  <c r="EB14" i="5"/>
  <c r="EC14" i="5"/>
  <c r="ED14" i="5"/>
  <c r="EE14" i="5"/>
  <c r="EF14" i="5"/>
  <c r="EG14" i="5"/>
  <c r="EH14" i="5"/>
  <c r="EI14" i="5"/>
  <c r="EJ14" i="5"/>
  <c r="EK14" i="5"/>
  <c r="EL14" i="5"/>
  <c r="EM14" i="5"/>
  <c r="EN14" i="5"/>
  <c r="EO14" i="5"/>
  <c r="EP14" i="5"/>
  <c r="EQ14" i="5"/>
  <c r="ER14" i="5"/>
  <c r="ES14" i="5"/>
  <c r="ET14" i="5"/>
  <c r="EU14" i="5"/>
  <c r="EV14" i="5"/>
  <c r="EW14" i="5"/>
  <c r="EX14" i="5"/>
  <c r="EY14" i="5"/>
  <c r="EZ14" i="5"/>
  <c r="FA14" i="5"/>
  <c r="FB14" i="5"/>
  <c r="FC14" i="5"/>
  <c r="FD14" i="5"/>
  <c r="FE14" i="5"/>
  <c r="FF14" i="5"/>
  <c r="FG14" i="5"/>
  <c r="FH14" i="5"/>
  <c r="FI14" i="5"/>
  <c r="FJ14" i="5"/>
  <c r="FK14" i="5"/>
  <c r="FL14" i="5"/>
  <c r="FM14" i="5"/>
  <c r="FN14" i="5"/>
  <c r="FO14" i="5"/>
  <c r="FP14" i="5"/>
  <c r="FQ14" i="5"/>
  <c r="FR14" i="5"/>
  <c r="FS14" i="5"/>
  <c r="FT14" i="5"/>
  <c r="FU14" i="5"/>
  <c r="FV14" i="5"/>
  <c r="FW14" i="5"/>
  <c r="FX14" i="5"/>
  <c r="FY14" i="5"/>
  <c r="FZ14" i="5"/>
  <c r="GA14" i="5"/>
  <c r="GB14" i="5"/>
  <c r="GC14" i="5"/>
  <c r="GD14" i="5"/>
  <c r="GE14" i="5"/>
  <c r="GF14" i="5"/>
  <c r="GG14" i="5"/>
  <c r="GH14" i="5"/>
  <c r="GI14" i="5"/>
  <c r="GJ14" i="5"/>
  <c r="GK14" i="5"/>
  <c r="GL14" i="5"/>
  <c r="GM14" i="5"/>
  <c r="GN14" i="5"/>
  <c r="F94" i="5"/>
  <c r="G94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DU94" i="5"/>
  <c r="DV94" i="5"/>
  <c r="DW94" i="5"/>
  <c r="DX94" i="5"/>
  <c r="DY94" i="5"/>
  <c r="DZ94" i="5"/>
  <c r="EA94" i="5"/>
  <c r="EB94" i="5"/>
  <c r="EC94" i="5"/>
  <c r="ED94" i="5"/>
  <c r="EE94" i="5"/>
  <c r="EF94" i="5"/>
  <c r="EG94" i="5"/>
  <c r="EH94" i="5"/>
  <c r="EI94" i="5"/>
  <c r="EJ94" i="5"/>
  <c r="EK94" i="5"/>
  <c r="EL94" i="5"/>
  <c r="EM94" i="5"/>
  <c r="EN94" i="5"/>
  <c r="EO94" i="5"/>
  <c r="EP94" i="5"/>
  <c r="EQ94" i="5"/>
  <c r="ER94" i="5"/>
  <c r="ES94" i="5"/>
  <c r="ET94" i="5"/>
  <c r="EU94" i="5"/>
  <c r="EV94" i="5"/>
  <c r="EW94" i="5"/>
  <c r="EX94" i="5"/>
  <c r="EY94" i="5"/>
  <c r="EZ94" i="5"/>
  <c r="FA94" i="5"/>
  <c r="FB94" i="5"/>
  <c r="FC94" i="5"/>
  <c r="FD94" i="5"/>
  <c r="FE94" i="5"/>
  <c r="FF94" i="5"/>
  <c r="FG94" i="5"/>
  <c r="FH94" i="5"/>
  <c r="FI94" i="5"/>
  <c r="FJ94" i="5"/>
  <c r="FK94" i="5"/>
  <c r="FL94" i="5"/>
  <c r="FM94" i="5"/>
  <c r="FN94" i="5"/>
  <c r="FO94" i="5"/>
  <c r="FP94" i="5"/>
  <c r="FQ94" i="5"/>
  <c r="FR94" i="5"/>
  <c r="FS94" i="5"/>
  <c r="FT94" i="5"/>
  <c r="FU94" i="5"/>
  <c r="FV94" i="5"/>
  <c r="FW94" i="5"/>
  <c r="FX94" i="5"/>
  <c r="FY94" i="5"/>
  <c r="FZ94" i="5"/>
  <c r="GA94" i="5"/>
  <c r="GB94" i="5"/>
  <c r="GC94" i="5"/>
  <c r="GD94" i="5"/>
  <c r="GE94" i="5"/>
  <c r="GF94" i="5"/>
  <c r="GG94" i="5"/>
  <c r="GH94" i="5"/>
  <c r="GI94" i="5"/>
  <c r="GJ94" i="5"/>
  <c r="GK94" i="5"/>
  <c r="GL94" i="5"/>
  <c r="GM94" i="5"/>
  <c r="GN94" i="5"/>
  <c r="F47" i="5"/>
  <c r="G47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BN47" i="5"/>
  <c r="BO47" i="5"/>
  <c r="BP47" i="5"/>
  <c r="BQ47" i="5"/>
  <c r="BR47" i="5"/>
  <c r="BS47" i="5"/>
  <c r="BT47" i="5"/>
  <c r="BU47" i="5"/>
  <c r="BV47" i="5"/>
  <c r="BW47" i="5"/>
  <c r="BX47" i="5"/>
  <c r="BY47" i="5"/>
  <c r="BZ47" i="5"/>
  <c r="CA47" i="5"/>
  <c r="CB47" i="5"/>
  <c r="CC47" i="5"/>
  <c r="CD47" i="5"/>
  <c r="CE47" i="5"/>
  <c r="CF47" i="5"/>
  <c r="CG47" i="5"/>
  <c r="CH47" i="5"/>
  <c r="CI47" i="5"/>
  <c r="CJ47" i="5"/>
  <c r="CK47" i="5"/>
  <c r="CL47" i="5"/>
  <c r="CM47" i="5"/>
  <c r="CN47" i="5"/>
  <c r="CO47" i="5"/>
  <c r="CP47" i="5"/>
  <c r="CQ47" i="5"/>
  <c r="CR47" i="5"/>
  <c r="CS47" i="5"/>
  <c r="CT47" i="5"/>
  <c r="CU47" i="5"/>
  <c r="CV47" i="5"/>
  <c r="CW47" i="5"/>
  <c r="CX47" i="5"/>
  <c r="CY47" i="5"/>
  <c r="CZ47" i="5"/>
  <c r="DA47" i="5"/>
  <c r="DB47" i="5"/>
  <c r="DC47" i="5"/>
  <c r="DD47" i="5"/>
  <c r="DE47" i="5"/>
  <c r="DF47" i="5"/>
  <c r="DG47" i="5"/>
  <c r="DH47" i="5"/>
  <c r="DI47" i="5"/>
  <c r="DJ47" i="5"/>
  <c r="DK47" i="5"/>
  <c r="DL47" i="5"/>
  <c r="DM47" i="5"/>
  <c r="DN47" i="5"/>
  <c r="DO47" i="5"/>
  <c r="DP47" i="5"/>
  <c r="DQ47" i="5"/>
  <c r="DR47" i="5"/>
  <c r="DS47" i="5"/>
  <c r="DT47" i="5"/>
  <c r="DU47" i="5"/>
  <c r="DV47" i="5"/>
  <c r="DW47" i="5"/>
  <c r="DX47" i="5"/>
  <c r="DY47" i="5"/>
  <c r="DZ47" i="5"/>
  <c r="EA47" i="5"/>
  <c r="EB47" i="5"/>
  <c r="EC47" i="5"/>
  <c r="ED47" i="5"/>
  <c r="EE47" i="5"/>
  <c r="EF47" i="5"/>
  <c r="EG47" i="5"/>
  <c r="EH47" i="5"/>
  <c r="EI47" i="5"/>
  <c r="EJ47" i="5"/>
  <c r="EK47" i="5"/>
  <c r="EL47" i="5"/>
  <c r="EM47" i="5"/>
  <c r="EN47" i="5"/>
  <c r="EO47" i="5"/>
  <c r="EP47" i="5"/>
  <c r="EQ47" i="5"/>
  <c r="ER47" i="5"/>
  <c r="ES47" i="5"/>
  <c r="ET47" i="5"/>
  <c r="EU47" i="5"/>
  <c r="EV47" i="5"/>
  <c r="EW47" i="5"/>
  <c r="EX47" i="5"/>
  <c r="EY47" i="5"/>
  <c r="EZ47" i="5"/>
  <c r="FA47" i="5"/>
  <c r="FB47" i="5"/>
  <c r="FC47" i="5"/>
  <c r="FD47" i="5"/>
  <c r="FE47" i="5"/>
  <c r="FF47" i="5"/>
  <c r="FG47" i="5"/>
  <c r="FH47" i="5"/>
  <c r="FI47" i="5"/>
  <c r="FJ47" i="5"/>
  <c r="FK47" i="5"/>
  <c r="FL47" i="5"/>
  <c r="FM47" i="5"/>
  <c r="FN47" i="5"/>
  <c r="FO47" i="5"/>
  <c r="FP47" i="5"/>
  <c r="FQ47" i="5"/>
  <c r="FR47" i="5"/>
  <c r="FS47" i="5"/>
  <c r="FT47" i="5"/>
  <c r="FU47" i="5"/>
  <c r="FV47" i="5"/>
  <c r="FW47" i="5"/>
  <c r="FX47" i="5"/>
  <c r="FY47" i="5"/>
  <c r="FZ47" i="5"/>
  <c r="GA47" i="5"/>
  <c r="GB47" i="5"/>
  <c r="GC47" i="5"/>
  <c r="GD47" i="5"/>
  <c r="GE47" i="5"/>
  <c r="GF47" i="5"/>
  <c r="GG47" i="5"/>
  <c r="GH47" i="5"/>
  <c r="GI47" i="5"/>
  <c r="GJ47" i="5"/>
  <c r="GK47" i="5"/>
  <c r="GL47" i="5"/>
  <c r="GM47" i="5"/>
  <c r="GN47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DY103" i="5"/>
  <c r="DZ103" i="5"/>
  <c r="EA103" i="5"/>
  <c r="EB103" i="5"/>
  <c r="EC103" i="5"/>
  <c r="ED103" i="5"/>
  <c r="EE103" i="5"/>
  <c r="EF103" i="5"/>
  <c r="EG103" i="5"/>
  <c r="EH103" i="5"/>
  <c r="EI103" i="5"/>
  <c r="EJ103" i="5"/>
  <c r="EK103" i="5"/>
  <c r="EL103" i="5"/>
  <c r="EM103" i="5"/>
  <c r="EN103" i="5"/>
  <c r="EO103" i="5"/>
  <c r="EP103" i="5"/>
  <c r="EQ103" i="5"/>
  <c r="ER103" i="5"/>
  <c r="ES103" i="5"/>
  <c r="ET103" i="5"/>
  <c r="EU103" i="5"/>
  <c r="EV103" i="5"/>
  <c r="EW103" i="5"/>
  <c r="EX103" i="5"/>
  <c r="EY103" i="5"/>
  <c r="EZ103" i="5"/>
  <c r="FA103" i="5"/>
  <c r="FB103" i="5"/>
  <c r="FC103" i="5"/>
  <c r="FD103" i="5"/>
  <c r="FE103" i="5"/>
  <c r="FF103" i="5"/>
  <c r="FG103" i="5"/>
  <c r="FH103" i="5"/>
  <c r="FI103" i="5"/>
  <c r="FJ103" i="5"/>
  <c r="FK103" i="5"/>
  <c r="FL103" i="5"/>
  <c r="FM103" i="5"/>
  <c r="FN103" i="5"/>
  <c r="FO103" i="5"/>
  <c r="FP103" i="5"/>
  <c r="FQ103" i="5"/>
  <c r="FR103" i="5"/>
  <c r="FS103" i="5"/>
  <c r="FT103" i="5"/>
  <c r="FU103" i="5"/>
  <c r="FV103" i="5"/>
  <c r="FW103" i="5"/>
  <c r="FX103" i="5"/>
  <c r="FY103" i="5"/>
  <c r="FZ103" i="5"/>
  <c r="GA103" i="5"/>
  <c r="GB103" i="5"/>
  <c r="GC103" i="5"/>
  <c r="GD103" i="5"/>
  <c r="GE103" i="5"/>
  <c r="GF103" i="5"/>
  <c r="GG103" i="5"/>
  <c r="GH103" i="5"/>
  <c r="GI103" i="5"/>
  <c r="GJ103" i="5"/>
  <c r="GK103" i="5"/>
  <c r="GL103" i="5"/>
  <c r="GM103" i="5"/>
  <c r="GN103" i="5"/>
  <c r="F46" i="5"/>
  <c r="G46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H46" i="5"/>
  <c r="CI46" i="5"/>
  <c r="CJ46" i="5"/>
  <c r="CK46" i="5"/>
  <c r="CL46" i="5"/>
  <c r="CM46" i="5"/>
  <c r="CN46" i="5"/>
  <c r="CO46" i="5"/>
  <c r="CP46" i="5"/>
  <c r="CQ46" i="5"/>
  <c r="CR46" i="5"/>
  <c r="CS46" i="5"/>
  <c r="CT46" i="5"/>
  <c r="CU46" i="5"/>
  <c r="CV46" i="5"/>
  <c r="CW46" i="5"/>
  <c r="CX46" i="5"/>
  <c r="CY46" i="5"/>
  <c r="CZ46" i="5"/>
  <c r="DA46" i="5"/>
  <c r="DB46" i="5"/>
  <c r="DC46" i="5"/>
  <c r="DD46" i="5"/>
  <c r="DE46" i="5"/>
  <c r="DF46" i="5"/>
  <c r="DG46" i="5"/>
  <c r="DH46" i="5"/>
  <c r="DI46" i="5"/>
  <c r="DJ46" i="5"/>
  <c r="DK46" i="5"/>
  <c r="DL46" i="5"/>
  <c r="DM46" i="5"/>
  <c r="DN46" i="5"/>
  <c r="DO46" i="5"/>
  <c r="DP46" i="5"/>
  <c r="DQ46" i="5"/>
  <c r="DR46" i="5"/>
  <c r="DS46" i="5"/>
  <c r="DT46" i="5"/>
  <c r="DU46" i="5"/>
  <c r="DV46" i="5"/>
  <c r="DW46" i="5"/>
  <c r="DX46" i="5"/>
  <c r="DY46" i="5"/>
  <c r="DZ46" i="5"/>
  <c r="EA46" i="5"/>
  <c r="EB46" i="5"/>
  <c r="EC46" i="5"/>
  <c r="ED46" i="5"/>
  <c r="EE46" i="5"/>
  <c r="EF46" i="5"/>
  <c r="EG46" i="5"/>
  <c r="EH46" i="5"/>
  <c r="EI46" i="5"/>
  <c r="EJ46" i="5"/>
  <c r="EK46" i="5"/>
  <c r="EL46" i="5"/>
  <c r="EM46" i="5"/>
  <c r="EN46" i="5"/>
  <c r="EO46" i="5"/>
  <c r="EP46" i="5"/>
  <c r="EQ46" i="5"/>
  <c r="ER46" i="5"/>
  <c r="ES46" i="5"/>
  <c r="ET46" i="5"/>
  <c r="EU46" i="5"/>
  <c r="EV46" i="5"/>
  <c r="EW46" i="5"/>
  <c r="EX46" i="5"/>
  <c r="EY46" i="5"/>
  <c r="EZ46" i="5"/>
  <c r="FA46" i="5"/>
  <c r="FB46" i="5"/>
  <c r="FC46" i="5"/>
  <c r="FD46" i="5"/>
  <c r="FE46" i="5"/>
  <c r="FF46" i="5"/>
  <c r="FG46" i="5"/>
  <c r="FH46" i="5"/>
  <c r="FI46" i="5"/>
  <c r="FJ46" i="5"/>
  <c r="FK46" i="5"/>
  <c r="FL46" i="5"/>
  <c r="FM46" i="5"/>
  <c r="FN46" i="5"/>
  <c r="FO46" i="5"/>
  <c r="FP46" i="5"/>
  <c r="FQ46" i="5"/>
  <c r="FR46" i="5"/>
  <c r="FS46" i="5"/>
  <c r="FT46" i="5"/>
  <c r="FU46" i="5"/>
  <c r="FV46" i="5"/>
  <c r="FW46" i="5"/>
  <c r="FX46" i="5"/>
  <c r="FY46" i="5"/>
  <c r="FZ46" i="5"/>
  <c r="GA46" i="5"/>
  <c r="GB46" i="5"/>
  <c r="GC46" i="5"/>
  <c r="GD46" i="5"/>
  <c r="GE46" i="5"/>
  <c r="GF46" i="5"/>
  <c r="GG46" i="5"/>
  <c r="GH46" i="5"/>
  <c r="GI46" i="5"/>
  <c r="GJ46" i="5"/>
  <c r="GK46" i="5"/>
  <c r="GL46" i="5"/>
  <c r="GM46" i="5"/>
  <c r="GN46" i="5"/>
  <c r="F115" i="5"/>
  <c r="G115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DU115" i="5"/>
  <c r="DV115" i="5"/>
  <c r="DW115" i="5"/>
  <c r="DX115" i="5"/>
  <c r="DY115" i="5"/>
  <c r="DZ115" i="5"/>
  <c r="EA115" i="5"/>
  <c r="EB115" i="5"/>
  <c r="EC115" i="5"/>
  <c r="ED115" i="5"/>
  <c r="EE115" i="5"/>
  <c r="EF115" i="5"/>
  <c r="EG115" i="5"/>
  <c r="EH115" i="5"/>
  <c r="EI115" i="5"/>
  <c r="EJ115" i="5"/>
  <c r="EK115" i="5"/>
  <c r="EL115" i="5"/>
  <c r="EM115" i="5"/>
  <c r="EN115" i="5"/>
  <c r="EO115" i="5"/>
  <c r="EP115" i="5"/>
  <c r="EQ115" i="5"/>
  <c r="ER115" i="5"/>
  <c r="ES115" i="5"/>
  <c r="ET115" i="5"/>
  <c r="EU115" i="5"/>
  <c r="EV115" i="5"/>
  <c r="EW115" i="5"/>
  <c r="EX115" i="5"/>
  <c r="EY115" i="5"/>
  <c r="EZ115" i="5"/>
  <c r="FA115" i="5"/>
  <c r="FB115" i="5"/>
  <c r="FC115" i="5"/>
  <c r="FD115" i="5"/>
  <c r="FE115" i="5"/>
  <c r="FF115" i="5"/>
  <c r="FG115" i="5"/>
  <c r="FH115" i="5"/>
  <c r="FI115" i="5"/>
  <c r="FJ115" i="5"/>
  <c r="FK115" i="5"/>
  <c r="FL115" i="5"/>
  <c r="FM115" i="5"/>
  <c r="FN115" i="5"/>
  <c r="FO115" i="5"/>
  <c r="FP115" i="5"/>
  <c r="FQ115" i="5"/>
  <c r="FR115" i="5"/>
  <c r="FS115" i="5"/>
  <c r="FT115" i="5"/>
  <c r="FU115" i="5"/>
  <c r="FV115" i="5"/>
  <c r="FW115" i="5"/>
  <c r="FX115" i="5"/>
  <c r="FY115" i="5"/>
  <c r="FZ115" i="5"/>
  <c r="GA115" i="5"/>
  <c r="GB115" i="5"/>
  <c r="GC115" i="5"/>
  <c r="GD115" i="5"/>
  <c r="GE115" i="5"/>
  <c r="GF115" i="5"/>
  <c r="GG115" i="5"/>
  <c r="GH115" i="5"/>
  <c r="GI115" i="5"/>
  <c r="GJ115" i="5"/>
  <c r="GK115" i="5"/>
  <c r="GL115" i="5"/>
  <c r="GM115" i="5"/>
  <c r="GN115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BE77" i="5"/>
  <c r="BF77" i="5"/>
  <c r="BG77" i="5"/>
  <c r="BH77" i="5"/>
  <c r="BI77" i="5"/>
  <c r="BJ77" i="5"/>
  <c r="BK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CK77" i="5"/>
  <c r="CL77" i="5"/>
  <c r="CM77" i="5"/>
  <c r="CN77" i="5"/>
  <c r="CO77" i="5"/>
  <c r="CP77" i="5"/>
  <c r="CQ77" i="5"/>
  <c r="CR77" i="5"/>
  <c r="CS77" i="5"/>
  <c r="CT77" i="5"/>
  <c r="CU77" i="5"/>
  <c r="CV77" i="5"/>
  <c r="CW77" i="5"/>
  <c r="CX77" i="5"/>
  <c r="CY77" i="5"/>
  <c r="CZ77" i="5"/>
  <c r="DA77" i="5"/>
  <c r="DB77" i="5"/>
  <c r="DC77" i="5"/>
  <c r="DD77" i="5"/>
  <c r="DE77" i="5"/>
  <c r="DF77" i="5"/>
  <c r="DG77" i="5"/>
  <c r="DH77" i="5"/>
  <c r="DI77" i="5"/>
  <c r="DJ77" i="5"/>
  <c r="DK77" i="5"/>
  <c r="DL77" i="5"/>
  <c r="DM77" i="5"/>
  <c r="DN77" i="5"/>
  <c r="DO77" i="5"/>
  <c r="DP77" i="5"/>
  <c r="DQ77" i="5"/>
  <c r="DR77" i="5"/>
  <c r="DS77" i="5"/>
  <c r="DT77" i="5"/>
  <c r="DU77" i="5"/>
  <c r="DV77" i="5"/>
  <c r="DW77" i="5"/>
  <c r="DX77" i="5"/>
  <c r="DY77" i="5"/>
  <c r="DZ77" i="5"/>
  <c r="EA77" i="5"/>
  <c r="EB77" i="5"/>
  <c r="EC77" i="5"/>
  <c r="ED77" i="5"/>
  <c r="EE77" i="5"/>
  <c r="EF77" i="5"/>
  <c r="EG77" i="5"/>
  <c r="EH77" i="5"/>
  <c r="EI77" i="5"/>
  <c r="EJ77" i="5"/>
  <c r="EK77" i="5"/>
  <c r="EL77" i="5"/>
  <c r="EM77" i="5"/>
  <c r="EN77" i="5"/>
  <c r="EO77" i="5"/>
  <c r="EP77" i="5"/>
  <c r="EQ77" i="5"/>
  <c r="ER77" i="5"/>
  <c r="ES77" i="5"/>
  <c r="ET77" i="5"/>
  <c r="EU77" i="5"/>
  <c r="EV77" i="5"/>
  <c r="EW77" i="5"/>
  <c r="EX77" i="5"/>
  <c r="EY77" i="5"/>
  <c r="EZ77" i="5"/>
  <c r="FA77" i="5"/>
  <c r="FB77" i="5"/>
  <c r="FC77" i="5"/>
  <c r="FD77" i="5"/>
  <c r="FE77" i="5"/>
  <c r="FF77" i="5"/>
  <c r="FG77" i="5"/>
  <c r="FH77" i="5"/>
  <c r="FI77" i="5"/>
  <c r="FJ77" i="5"/>
  <c r="FK77" i="5"/>
  <c r="FL77" i="5"/>
  <c r="FM77" i="5"/>
  <c r="FN77" i="5"/>
  <c r="FO77" i="5"/>
  <c r="FP77" i="5"/>
  <c r="FQ77" i="5"/>
  <c r="FR77" i="5"/>
  <c r="FS77" i="5"/>
  <c r="FT77" i="5"/>
  <c r="FU77" i="5"/>
  <c r="FV77" i="5"/>
  <c r="FW77" i="5"/>
  <c r="FX77" i="5"/>
  <c r="FY77" i="5"/>
  <c r="FZ77" i="5"/>
  <c r="GA77" i="5"/>
  <c r="GB77" i="5"/>
  <c r="GC77" i="5"/>
  <c r="GD77" i="5"/>
  <c r="GE77" i="5"/>
  <c r="GF77" i="5"/>
  <c r="GG77" i="5"/>
  <c r="GH77" i="5"/>
  <c r="GI77" i="5"/>
  <c r="GJ77" i="5"/>
  <c r="GK77" i="5"/>
  <c r="GL77" i="5"/>
  <c r="GM77" i="5"/>
  <c r="GN77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BU101" i="5"/>
  <c r="BV101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CK101" i="5"/>
  <c r="CL101" i="5"/>
  <c r="CM101" i="5"/>
  <c r="CN101" i="5"/>
  <c r="CO101" i="5"/>
  <c r="CP101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C101" i="5"/>
  <c r="DD101" i="5"/>
  <c r="DE101" i="5"/>
  <c r="DF101" i="5"/>
  <c r="DG101" i="5"/>
  <c r="DH101" i="5"/>
  <c r="DI101" i="5"/>
  <c r="DJ101" i="5"/>
  <c r="DK101" i="5"/>
  <c r="DL101" i="5"/>
  <c r="DM101" i="5"/>
  <c r="DN101" i="5"/>
  <c r="DO101" i="5"/>
  <c r="DP101" i="5"/>
  <c r="DQ101" i="5"/>
  <c r="DR101" i="5"/>
  <c r="DS101" i="5"/>
  <c r="DT101" i="5"/>
  <c r="DU101" i="5"/>
  <c r="DV101" i="5"/>
  <c r="DW101" i="5"/>
  <c r="DX101" i="5"/>
  <c r="DY101" i="5"/>
  <c r="DZ101" i="5"/>
  <c r="EA101" i="5"/>
  <c r="EB101" i="5"/>
  <c r="EC101" i="5"/>
  <c r="ED101" i="5"/>
  <c r="EE101" i="5"/>
  <c r="EF101" i="5"/>
  <c r="EG101" i="5"/>
  <c r="EH101" i="5"/>
  <c r="EI101" i="5"/>
  <c r="EJ101" i="5"/>
  <c r="EK101" i="5"/>
  <c r="EL101" i="5"/>
  <c r="EM101" i="5"/>
  <c r="EN101" i="5"/>
  <c r="EO101" i="5"/>
  <c r="EP101" i="5"/>
  <c r="EQ101" i="5"/>
  <c r="ER101" i="5"/>
  <c r="ES101" i="5"/>
  <c r="ET101" i="5"/>
  <c r="EU101" i="5"/>
  <c r="EV101" i="5"/>
  <c r="EW101" i="5"/>
  <c r="EX101" i="5"/>
  <c r="EY101" i="5"/>
  <c r="EZ101" i="5"/>
  <c r="FA101" i="5"/>
  <c r="FB101" i="5"/>
  <c r="FC101" i="5"/>
  <c r="FD101" i="5"/>
  <c r="FE101" i="5"/>
  <c r="FF101" i="5"/>
  <c r="FG101" i="5"/>
  <c r="FH101" i="5"/>
  <c r="FI101" i="5"/>
  <c r="FJ101" i="5"/>
  <c r="FK101" i="5"/>
  <c r="FL101" i="5"/>
  <c r="FM101" i="5"/>
  <c r="FN101" i="5"/>
  <c r="FO101" i="5"/>
  <c r="FP101" i="5"/>
  <c r="FQ101" i="5"/>
  <c r="FR101" i="5"/>
  <c r="FS101" i="5"/>
  <c r="FT101" i="5"/>
  <c r="FU101" i="5"/>
  <c r="FV101" i="5"/>
  <c r="FW101" i="5"/>
  <c r="FX101" i="5"/>
  <c r="FY101" i="5"/>
  <c r="FZ101" i="5"/>
  <c r="GA101" i="5"/>
  <c r="GB101" i="5"/>
  <c r="GC101" i="5"/>
  <c r="GD101" i="5"/>
  <c r="GE101" i="5"/>
  <c r="GF101" i="5"/>
  <c r="GG101" i="5"/>
  <c r="GH101" i="5"/>
  <c r="GI101" i="5"/>
  <c r="GJ101" i="5"/>
  <c r="GK101" i="5"/>
  <c r="GL101" i="5"/>
  <c r="GM101" i="5"/>
  <c r="GN101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DU59" i="5"/>
  <c r="DV59" i="5"/>
  <c r="DW59" i="5"/>
  <c r="DX59" i="5"/>
  <c r="DY59" i="5"/>
  <c r="DZ59" i="5"/>
  <c r="EA59" i="5"/>
  <c r="EB59" i="5"/>
  <c r="EC59" i="5"/>
  <c r="ED59" i="5"/>
  <c r="EE59" i="5"/>
  <c r="EF59" i="5"/>
  <c r="EG59" i="5"/>
  <c r="EH59" i="5"/>
  <c r="EI59" i="5"/>
  <c r="EJ59" i="5"/>
  <c r="EK59" i="5"/>
  <c r="EL59" i="5"/>
  <c r="EM59" i="5"/>
  <c r="EN59" i="5"/>
  <c r="EO59" i="5"/>
  <c r="EP59" i="5"/>
  <c r="EQ59" i="5"/>
  <c r="ER59" i="5"/>
  <c r="ES59" i="5"/>
  <c r="ET59" i="5"/>
  <c r="EU59" i="5"/>
  <c r="EV59" i="5"/>
  <c r="EW59" i="5"/>
  <c r="EX59" i="5"/>
  <c r="EY59" i="5"/>
  <c r="EZ59" i="5"/>
  <c r="FA59" i="5"/>
  <c r="FB59" i="5"/>
  <c r="FC59" i="5"/>
  <c r="FD59" i="5"/>
  <c r="FE59" i="5"/>
  <c r="FF59" i="5"/>
  <c r="FG59" i="5"/>
  <c r="FH59" i="5"/>
  <c r="FI59" i="5"/>
  <c r="FJ59" i="5"/>
  <c r="FK59" i="5"/>
  <c r="FL59" i="5"/>
  <c r="FM59" i="5"/>
  <c r="FN59" i="5"/>
  <c r="FO59" i="5"/>
  <c r="FP59" i="5"/>
  <c r="FQ59" i="5"/>
  <c r="FR59" i="5"/>
  <c r="FS59" i="5"/>
  <c r="FT59" i="5"/>
  <c r="FU59" i="5"/>
  <c r="FV59" i="5"/>
  <c r="FW59" i="5"/>
  <c r="FX59" i="5"/>
  <c r="FY59" i="5"/>
  <c r="FZ59" i="5"/>
  <c r="GA59" i="5"/>
  <c r="GB59" i="5"/>
  <c r="GC59" i="5"/>
  <c r="GD59" i="5"/>
  <c r="GE59" i="5"/>
  <c r="GF59" i="5"/>
  <c r="GG59" i="5"/>
  <c r="GH59" i="5"/>
  <c r="GI59" i="5"/>
  <c r="GJ59" i="5"/>
  <c r="GK59" i="5"/>
  <c r="GL59" i="5"/>
  <c r="GM59" i="5"/>
  <c r="GN59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DU105" i="5"/>
  <c r="DV105" i="5"/>
  <c r="DW105" i="5"/>
  <c r="DX105" i="5"/>
  <c r="DY105" i="5"/>
  <c r="DZ105" i="5"/>
  <c r="EA105" i="5"/>
  <c r="EB105" i="5"/>
  <c r="EC105" i="5"/>
  <c r="ED105" i="5"/>
  <c r="EE105" i="5"/>
  <c r="EF105" i="5"/>
  <c r="EG105" i="5"/>
  <c r="EH105" i="5"/>
  <c r="EI105" i="5"/>
  <c r="EJ105" i="5"/>
  <c r="EK105" i="5"/>
  <c r="EL105" i="5"/>
  <c r="EM105" i="5"/>
  <c r="EN105" i="5"/>
  <c r="EO105" i="5"/>
  <c r="EP105" i="5"/>
  <c r="EQ105" i="5"/>
  <c r="ER105" i="5"/>
  <c r="ES105" i="5"/>
  <c r="ET105" i="5"/>
  <c r="EU105" i="5"/>
  <c r="EV105" i="5"/>
  <c r="EW105" i="5"/>
  <c r="EX105" i="5"/>
  <c r="EY105" i="5"/>
  <c r="EZ105" i="5"/>
  <c r="FA105" i="5"/>
  <c r="FB105" i="5"/>
  <c r="FC105" i="5"/>
  <c r="FD105" i="5"/>
  <c r="FE105" i="5"/>
  <c r="FF105" i="5"/>
  <c r="FG105" i="5"/>
  <c r="FH105" i="5"/>
  <c r="FI105" i="5"/>
  <c r="FJ105" i="5"/>
  <c r="FK105" i="5"/>
  <c r="FL105" i="5"/>
  <c r="FM105" i="5"/>
  <c r="FN105" i="5"/>
  <c r="FO105" i="5"/>
  <c r="FP105" i="5"/>
  <c r="FQ105" i="5"/>
  <c r="FR105" i="5"/>
  <c r="FS105" i="5"/>
  <c r="FT105" i="5"/>
  <c r="FU105" i="5"/>
  <c r="FV105" i="5"/>
  <c r="FW105" i="5"/>
  <c r="FX105" i="5"/>
  <c r="FY105" i="5"/>
  <c r="FZ105" i="5"/>
  <c r="GA105" i="5"/>
  <c r="GB105" i="5"/>
  <c r="GC105" i="5"/>
  <c r="GD105" i="5"/>
  <c r="GE105" i="5"/>
  <c r="GF105" i="5"/>
  <c r="GG105" i="5"/>
  <c r="GH105" i="5"/>
  <c r="GI105" i="5"/>
  <c r="GJ105" i="5"/>
  <c r="GK105" i="5"/>
  <c r="GL105" i="5"/>
  <c r="GM105" i="5"/>
  <c r="GN105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DU57" i="5"/>
  <c r="DV57" i="5"/>
  <c r="DW57" i="5"/>
  <c r="DX57" i="5"/>
  <c r="DY57" i="5"/>
  <c r="DZ57" i="5"/>
  <c r="EA57" i="5"/>
  <c r="EB57" i="5"/>
  <c r="EC57" i="5"/>
  <c r="ED57" i="5"/>
  <c r="EE57" i="5"/>
  <c r="EF57" i="5"/>
  <c r="EG57" i="5"/>
  <c r="EH57" i="5"/>
  <c r="EI57" i="5"/>
  <c r="EJ57" i="5"/>
  <c r="EK57" i="5"/>
  <c r="EL57" i="5"/>
  <c r="EM57" i="5"/>
  <c r="EN57" i="5"/>
  <c r="EO57" i="5"/>
  <c r="EP57" i="5"/>
  <c r="EQ57" i="5"/>
  <c r="ER57" i="5"/>
  <c r="ES57" i="5"/>
  <c r="ET57" i="5"/>
  <c r="EU57" i="5"/>
  <c r="EV57" i="5"/>
  <c r="EW57" i="5"/>
  <c r="EX57" i="5"/>
  <c r="EY57" i="5"/>
  <c r="EZ57" i="5"/>
  <c r="FA57" i="5"/>
  <c r="FB57" i="5"/>
  <c r="FC57" i="5"/>
  <c r="FD57" i="5"/>
  <c r="FE57" i="5"/>
  <c r="FF57" i="5"/>
  <c r="FG57" i="5"/>
  <c r="FH57" i="5"/>
  <c r="FI57" i="5"/>
  <c r="FJ57" i="5"/>
  <c r="FK57" i="5"/>
  <c r="FL57" i="5"/>
  <c r="FM57" i="5"/>
  <c r="FN57" i="5"/>
  <c r="FO57" i="5"/>
  <c r="FP57" i="5"/>
  <c r="FQ57" i="5"/>
  <c r="FR57" i="5"/>
  <c r="FS57" i="5"/>
  <c r="FT57" i="5"/>
  <c r="FU57" i="5"/>
  <c r="FV57" i="5"/>
  <c r="FW57" i="5"/>
  <c r="FX57" i="5"/>
  <c r="FY57" i="5"/>
  <c r="FZ57" i="5"/>
  <c r="GA57" i="5"/>
  <c r="GB57" i="5"/>
  <c r="GC57" i="5"/>
  <c r="GD57" i="5"/>
  <c r="GE57" i="5"/>
  <c r="GF57" i="5"/>
  <c r="GG57" i="5"/>
  <c r="GH57" i="5"/>
  <c r="GI57" i="5"/>
  <c r="GJ57" i="5"/>
  <c r="GK57" i="5"/>
  <c r="GL57" i="5"/>
  <c r="GM57" i="5"/>
  <c r="GN5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DU107" i="5"/>
  <c r="DV107" i="5"/>
  <c r="DW107" i="5"/>
  <c r="DX107" i="5"/>
  <c r="DY107" i="5"/>
  <c r="DZ107" i="5"/>
  <c r="EA107" i="5"/>
  <c r="EB107" i="5"/>
  <c r="EC107" i="5"/>
  <c r="ED107" i="5"/>
  <c r="EE107" i="5"/>
  <c r="EF107" i="5"/>
  <c r="EG107" i="5"/>
  <c r="EH107" i="5"/>
  <c r="EI107" i="5"/>
  <c r="EJ107" i="5"/>
  <c r="EK107" i="5"/>
  <c r="EL107" i="5"/>
  <c r="EM107" i="5"/>
  <c r="EN107" i="5"/>
  <c r="EO107" i="5"/>
  <c r="EP107" i="5"/>
  <c r="EQ107" i="5"/>
  <c r="ER107" i="5"/>
  <c r="ES107" i="5"/>
  <c r="ET107" i="5"/>
  <c r="EU107" i="5"/>
  <c r="EV107" i="5"/>
  <c r="EW107" i="5"/>
  <c r="EX107" i="5"/>
  <c r="EY107" i="5"/>
  <c r="EZ107" i="5"/>
  <c r="FA107" i="5"/>
  <c r="FB107" i="5"/>
  <c r="FC107" i="5"/>
  <c r="FD107" i="5"/>
  <c r="FE107" i="5"/>
  <c r="FF107" i="5"/>
  <c r="FG107" i="5"/>
  <c r="FH107" i="5"/>
  <c r="FI107" i="5"/>
  <c r="FJ107" i="5"/>
  <c r="FK107" i="5"/>
  <c r="FL107" i="5"/>
  <c r="FM107" i="5"/>
  <c r="FN107" i="5"/>
  <c r="FO107" i="5"/>
  <c r="FP107" i="5"/>
  <c r="FQ107" i="5"/>
  <c r="FR107" i="5"/>
  <c r="FS107" i="5"/>
  <c r="FT107" i="5"/>
  <c r="FU107" i="5"/>
  <c r="FV107" i="5"/>
  <c r="FW107" i="5"/>
  <c r="FX107" i="5"/>
  <c r="FY107" i="5"/>
  <c r="FZ107" i="5"/>
  <c r="GA107" i="5"/>
  <c r="GB107" i="5"/>
  <c r="GC107" i="5"/>
  <c r="GD107" i="5"/>
  <c r="GE107" i="5"/>
  <c r="GF107" i="5"/>
  <c r="GG107" i="5"/>
  <c r="GH107" i="5"/>
  <c r="GI107" i="5"/>
  <c r="GJ107" i="5"/>
  <c r="GK107" i="5"/>
  <c r="GL107" i="5"/>
  <c r="GM107" i="5"/>
  <c r="GN107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H16" i="5"/>
  <c r="CI16" i="5"/>
  <c r="CJ16" i="5"/>
  <c r="CK16" i="5"/>
  <c r="CL16" i="5"/>
  <c r="CM16" i="5"/>
  <c r="CN16" i="5"/>
  <c r="CO16" i="5"/>
  <c r="CP16" i="5"/>
  <c r="CQ16" i="5"/>
  <c r="CR16" i="5"/>
  <c r="CS16" i="5"/>
  <c r="CT16" i="5"/>
  <c r="CU16" i="5"/>
  <c r="CV16" i="5"/>
  <c r="CW16" i="5"/>
  <c r="CX16" i="5"/>
  <c r="CY16" i="5"/>
  <c r="CZ16" i="5"/>
  <c r="DA16" i="5"/>
  <c r="DB16" i="5"/>
  <c r="DC16" i="5"/>
  <c r="DD16" i="5"/>
  <c r="DE16" i="5"/>
  <c r="DF16" i="5"/>
  <c r="DG16" i="5"/>
  <c r="DH16" i="5"/>
  <c r="DI16" i="5"/>
  <c r="DJ16" i="5"/>
  <c r="DK16" i="5"/>
  <c r="DL16" i="5"/>
  <c r="DM16" i="5"/>
  <c r="DN16" i="5"/>
  <c r="DO16" i="5"/>
  <c r="DP16" i="5"/>
  <c r="DQ16" i="5"/>
  <c r="DR16" i="5"/>
  <c r="DS16" i="5"/>
  <c r="DT16" i="5"/>
  <c r="DU16" i="5"/>
  <c r="DV16" i="5"/>
  <c r="DW16" i="5"/>
  <c r="DX16" i="5"/>
  <c r="DY16" i="5"/>
  <c r="DZ16" i="5"/>
  <c r="EA16" i="5"/>
  <c r="EB16" i="5"/>
  <c r="EC16" i="5"/>
  <c r="ED16" i="5"/>
  <c r="EE16" i="5"/>
  <c r="EF16" i="5"/>
  <c r="EG16" i="5"/>
  <c r="EH16" i="5"/>
  <c r="EI16" i="5"/>
  <c r="EJ16" i="5"/>
  <c r="EK16" i="5"/>
  <c r="EL16" i="5"/>
  <c r="EM16" i="5"/>
  <c r="EN16" i="5"/>
  <c r="EO16" i="5"/>
  <c r="EP16" i="5"/>
  <c r="EQ16" i="5"/>
  <c r="ER16" i="5"/>
  <c r="ES16" i="5"/>
  <c r="ET16" i="5"/>
  <c r="EU16" i="5"/>
  <c r="EV16" i="5"/>
  <c r="EW16" i="5"/>
  <c r="EX16" i="5"/>
  <c r="EY16" i="5"/>
  <c r="EZ16" i="5"/>
  <c r="FA16" i="5"/>
  <c r="FB16" i="5"/>
  <c r="FC16" i="5"/>
  <c r="FD16" i="5"/>
  <c r="FE16" i="5"/>
  <c r="FF16" i="5"/>
  <c r="FG16" i="5"/>
  <c r="FH16" i="5"/>
  <c r="FI16" i="5"/>
  <c r="FJ16" i="5"/>
  <c r="FK16" i="5"/>
  <c r="FL16" i="5"/>
  <c r="FM16" i="5"/>
  <c r="FN16" i="5"/>
  <c r="FO16" i="5"/>
  <c r="FP16" i="5"/>
  <c r="FQ16" i="5"/>
  <c r="FR16" i="5"/>
  <c r="FS16" i="5"/>
  <c r="FT16" i="5"/>
  <c r="FU16" i="5"/>
  <c r="FV16" i="5"/>
  <c r="FW16" i="5"/>
  <c r="FX16" i="5"/>
  <c r="FY16" i="5"/>
  <c r="FZ16" i="5"/>
  <c r="GA16" i="5"/>
  <c r="GB16" i="5"/>
  <c r="GC16" i="5"/>
  <c r="GD16" i="5"/>
  <c r="GE16" i="5"/>
  <c r="GF16" i="5"/>
  <c r="GG16" i="5"/>
  <c r="GH16" i="5"/>
  <c r="GI16" i="5"/>
  <c r="GJ16" i="5"/>
  <c r="GK16" i="5"/>
  <c r="GL16" i="5"/>
  <c r="GM16" i="5"/>
  <c r="GN16" i="5"/>
  <c r="F104" i="5"/>
  <c r="G104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DU104" i="5"/>
  <c r="DV104" i="5"/>
  <c r="DW104" i="5"/>
  <c r="DX104" i="5"/>
  <c r="DY104" i="5"/>
  <c r="DZ104" i="5"/>
  <c r="EA104" i="5"/>
  <c r="EB104" i="5"/>
  <c r="EC104" i="5"/>
  <c r="ED104" i="5"/>
  <c r="EE104" i="5"/>
  <c r="EF104" i="5"/>
  <c r="EG104" i="5"/>
  <c r="EH104" i="5"/>
  <c r="EI104" i="5"/>
  <c r="EJ104" i="5"/>
  <c r="EK104" i="5"/>
  <c r="EL104" i="5"/>
  <c r="EM104" i="5"/>
  <c r="EN104" i="5"/>
  <c r="EO104" i="5"/>
  <c r="EP104" i="5"/>
  <c r="EQ104" i="5"/>
  <c r="ER104" i="5"/>
  <c r="ES104" i="5"/>
  <c r="ET104" i="5"/>
  <c r="EU104" i="5"/>
  <c r="EV104" i="5"/>
  <c r="EW104" i="5"/>
  <c r="EX104" i="5"/>
  <c r="EY104" i="5"/>
  <c r="EZ104" i="5"/>
  <c r="FA104" i="5"/>
  <c r="FB104" i="5"/>
  <c r="FC104" i="5"/>
  <c r="FD104" i="5"/>
  <c r="FE104" i="5"/>
  <c r="FF104" i="5"/>
  <c r="FG104" i="5"/>
  <c r="FH104" i="5"/>
  <c r="FI104" i="5"/>
  <c r="FJ104" i="5"/>
  <c r="FK104" i="5"/>
  <c r="FL104" i="5"/>
  <c r="FM104" i="5"/>
  <c r="FN104" i="5"/>
  <c r="FO104" i="5"/>
  <c r="FP104" i="5"/>
  <c r="FQ104" i="5"/>
  <c r="FR104" i="5"/>
  <c r="FS104" i="5"/>
  <c r="FT104" i="5"/>
  <c r="FU104" i="5"/>
  <c r="FV104" i="5"/>
  <c r="FW104" i="5"/>
  <c r="FX104" i="5"/>
  <c r="FY104" i="5"/>
  <c r="FZ104" i="5"/>
  <c r="GA104" i="5"/>
  <c r="GB104" i="5"/>
  <c r="GC104" i="5"/>
  <c r="GD104" i="5"/>
  <c r="GE104" i="5"/>
  <c r="GF104" i="5"/>
  <c r="GG104" i="5"/>
  <c r="GH104" i="5"/>
  <c r="GI104" i="5"/>
  <c r="GJ104" i="5"/>
  <c r="GK104" i="5"/>
  <c r="GL104" i="5"/>
  <c r="GM104" i="5"/>
  <c r="GN104" i="5"/>
  <c r="F125" i="5"/>
  <c r="G125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DU125" i="5"/>
  <c r="DV125" i="5"/>
  <c r="DW125" i="5"/>
  <c r="DX125" i="5"/>
  <c r="DY125" i="5"/>
  <c r="DZ125" i="5"/>
  <c r="EA125" i="5"/>
  <c r="EB125" i="5"/>
  <c r="EC125" i="5"/>
  <c r="ED125" i="5"/>
  <c r="EE125" i="5"/>
  <c r="EF125" i="5"/>
  <c r="EG125" i="5"/>
  <c r="EH125" i="5"/>
  <c r="EI125" i="5"/>
  <c r="EJ125" i="5"/>
  <c r="EK125" i="5"/>
  <c r="EL125" i="5"/>
  <c r="EM125" i="5"/>
  <c r="EN125" i="5"/>
  <c r="EO125" i="5"/>
  <c r="EP125" i="5"/>
  <c r="EQ125" i="5"/>
  <c r="ER125" i="5"/>
  <c r="ES125" i="5"/>
  <c r="ET125" i="5"/>
  <c r="EU125" i="5"/>
  <c r="EV125" i="5"/>
  <c r="EW125" i="5"/>
  <c r="EX125" i="5"/>
  <c r="EY125" i="5"/>
  <c r="EZ125" i="5"/>
  <c r="FA125" i="5"/>
  <c r="FB125" i="5"/>
  <c r="FC125" i="5"/>
  <c r="FD125" i="5"/>
  <c r="FE125" i="5"/>
  <c r="FF125" i="5"/>
  <c r="FG125" i="5"/>
  <c r="FH125" i="5"/>
  <c r="FI125" i="5"/>
  <c r="FJ125" i="5"/>
  <c r="FK125" i="5"/>
  <c r="FL125" i="5"/>
  <c r="FM125" i="5"/>
  <c r="FN125" i="5"/>
  <c r="FO125" i="5"/>
  <c r="FP125" i="5"/>
  <c r="FQ125" i="5"/>
  <c r="FR125" i="5"/>
  <c r="FS125" i="5"/>
  <c r="FT125" i="5"/>
  <c r="FU125" i="5"/>
  <c r="FV125" i="5"/>
  <c r="FW125" i="5"/>
  <c r="FX125" i="5"/>
  <c r="FY125" i="5"/>
  <c r="FZ125" i="5"/>
  <c r="GA125" i="5"/>
  <c r="GB125" i="5"/>
  <c r="GC125" i="5"/>
  <c r="GD125" i="5"/>
  <c r="GE125" i="5"/>
  <c r="GF125" i="5"/>
  <c r="GG125" i="5"/>
  <c r="GH125" i="5"/>
  <c r="GI125" i="5"/>
  <c r="GJ125" i="5"/>
  <c r="GK125" i="5"/>
  <c r="GL125" i="5"/>
  <c r="GM125" i="5"/>
  <c r="GN125" i="5"/>
  <c r="F96" i="5"/>
  <c r="G96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DU96" i="5"/>
  <c r="DV96" i="5"/>
  <c r="DW96" i="5"/>
  <c r="DX96" i="5"/>
  <c r="DY96" i="5"/>
  <c r="DZ96" i="5"/>
  <c r="EA96" i="5"/>
  <c r="EB96" i="5"/>
  <c r="EC96" i="5"/>
  <c r="ED96" i="5"/>
  <c r="EE96" i="5"/>
  <c r="EF96" i="5"/>
  <c r="EG96" i="5"/>
  <c r="EH96" i="5"/>
  <c r="EI96" i="5"/>
  <c r="EJ96" i="5"/>
  <c r="EK96" i="5"/>
  <c r="EL96" i="5"/>
  <c r="EM96" i="5"/>
  <c r="EN96" i="5"/>
  <c r="EO96" i="5"/>
  <c r="EP96" i="5"/>
  <c r="EQ96" i="5"/>
  <c r="ER96" i="5"/>
  <c r="ES96" i="5"/>
  <c r="ET96" i="5"/>
  <c r="EU96" i="5"/>
  <c r="EV96" i="5"/>
  <c r="EW96" i="5"/>
  <c r="EX96" i="5"/>
  <c r="EY96" i="5"/>
  <c r="EZ96" i="5"/>
  <c r="FA96" i="5"/>
  <c r="FB96" i="5"/>
  <c r="FC96" i="5"/>
  <c r="FD96" i="5"/>
  <c r="FE96" i="5"/>
  <c r="FF96" i="5"/>
  <c r="FG96" i="5"/>
  <c r="FH96" i="5"/>
  <c r="FI96" i="5"/>
  <c r="FJ96" i="5"/>
  <c r="FK96" i="5"/>
  <c r="FL96" i="5"/>
  <c r="FM96" i="5"/>
  <c r="FN96" i="5"/>
  <c r="FO96" i="5"/>
  <c r="FP96" i="5"/>
  <c r="FQ96" i="5"/>
  <c r="FR96" i="5"/>
  <c r="FS96" i="5"/>
  <c r="FT96" i="5"/>
  <c r="FU96" i="5"/>
  <c r="FV96" i="5"/>
  <c r="FW96" i="5"/>
  <c r="FX96" i="5"/>
  <c r="FY96" i="5"/>
  <c r="FZ96" i="5"/>
  <c r="GA96" i="5"/>
  <c r="GB96" i="5"/>
  <c r="GC96" i="5"/>
  <c r="GD96" i="5"/>
  <c r="GE96" i="5"/>
  <c r="GF96" i="5"/>
  <c r="GG96" i="5"/>
  <c r="GH96" i="5"/>
  <c r="GI96" i="5"/>
  <c r="GJ96" i="5"/>
  <c r="GK96" i="5"/>
  <c r="GL96" i="5"/>
  <c r="GM96" i="5"/>
  <c r="GN96" i="5"/>
  <c r="F76" i="5"/>
  <c r="G76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DU76" i="5"/>
  <c r="DV76" i="5"/>
  <c r="DW76" i="5"/>
  <c r="DX76" i="5"/>
  <c r="DY76" i="5"/>
  <c r="DZ76" i="5"/>
  <c r="EA76" i="5"/>
  <c r="EB76" i="5"/>
  <c r="EC76" i="5"/>
  <c r="ED76" i="5"/>
  <c r="EE76" i="5"/>
  <c r="EF76" i="5"/>
  <c r="EG76" i="5"/>
  <c r="EH76" i="5"/>
  <c r="EI76" i="5"/>
  <c r="EJ76" i="5"/>
  <c r="EK76" i="5"/>
  <c r="EL76" i="5"/>
  <c r="EM76" i="5"/>
  <c r="EN76" i="5"/>
  <c r="EO76" i="5"/>
  <c r="EP76" i="5"/>
  <c r="EQ76" i="5"/>
  <c r="ER76" i="5"/>
  <c r="ES76" i="5"/>
  <c r="ET76" i="5"/>
  <c r="EU76" i="5"/>
  <c r="EV76" i="5"/>
  <c r="EW76" i="5"/>
  <c r="EX76" i="5"/>
  <c r="EY76" i="5"/>
  <c r="EZ76" i="5"/>
  <c r="FA76" i="5"/>
  <c r="FB76" i="5"/>
  <c r="FC76" i="5"/>
  <c r="FD76" i="5"/>
  <c r="FE76" i="5"/>
  <c r="FF76" i="5"/>
  <c r="FG76" i="5"/>
  <c r="FH76" i="5"/>
  <c r="FI76" i="5"/>
  <c r="FJ76" i="5"/>
  <c r="FK76" i="5"/>
  <c r="FL76" i="5"/>
  <c r="FM76" i="5"/>
  <c r="FN76" i="5"/>
  <c r="FO76" i="5"/>
  <c r="FP76" i="5"/>
  <c r="FQ76" i="5"/>
  <c r="FR76" i="5"/>
  <c r="FS76" i="5"/>
  <c r="FT76" i="5"/>
  <c r="FU76" i="5"/>
  <c r="FV76" i="5"/>
  <c r="FW76" i="5"/>
  <c r="FX76" i="5"/>
  <c r="FY76" i="5"/>
  <c r="FZ76" i="5"/>
  <c r="GA76" i="5"/>
  <c r="GB76" i="5"/>
  <c r="GC76" i="5"/>
  <c r="GD76" i="5"/>
  <c r="GE76" i="5"/>
  <c r="GF76" i="5"/>
  <c r="GG76" i="5"/>
  <c r="GH76" i="5"/>
  <c r="GI76" i="5"/>
  <c r="GJ76" i="5"/>
  <c r="GK76" i="5"/>
  <c r="GL76" i="5"/>
  <c r="GM76" i="5"/>
  <c r="GN76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H19" i="5"/>
  <c r="CI19" i="5"/>
  <c r="CJ19" i="5"/>
  <c r="CK19" i="5"/>
  <c r="CL19" i="5"/>
  <c r="CM19" i="5"/>
  <c r="CN19" i="5"/>
  <c r="CO19" i="5"/>
  <c r="CP19" i="5"/>
  <c r="CQ19" i="5"/>
  <c r="CR19" i="5"/>
  <c r="CS19" i="5"/>
  <c r="CT19" i="5"/>
  <c r="CU19" i="5"/>
  <c r="CV19" i="5"/>
  <c r="CW19" i="5"/>
  <c r="CX19" i="5"/>
  <c r="CY19" i="5"/>
  <c r="CZ19" i="5"/>
  <c r="DA19" i="5"/>
  <c r="DB19" i="5"/>
  <c r="DC19" i="5"/>
  <c r="DD19" i="5"/>
  <c r="DE19" i="5"/>
  <c r="DF19" i="5"/>
  <c r="DG19" i="5"/>
  <c r="DH19" i="5"/>
  <c r="DI19" i="5"/>
  <c r="DJ19" i="5"/>
  <c r="DK19" i="5"/>
  <c r="DL19" i="5"/>
  <c r="DM19" i="5"/>
  <c r="DN19" i="5"/>
  <c r="DO19" i="5"/>
  <c r="DP19" i="5"/>
  <c r="DQ19" i="5"/>
  <c r="DR19" i="5"/>
  <c r="DS19" i="5"/>
  <c r="DT19" i="5"/>
  <c r="DU19" i="5"/>
  <c r="DV19" i="5"/>
  <c r="DW19" i="5"/>
  <c r="DX19" i="5"/>
  <c r="DY19" i="5"/>
  <c r="DZ19" i="5"/>
  <c r="EA19" i="5"/>
  <c r="EB19" i="5"/>
  <c r="EC19" i="5"/>
  <c r="ED19" i="5"/>
  <c r="EE19" i="5"/>
  <c r="EF19" i="5"/>
  <c r="EG19" i="5"/>
  <c r="EH19" i="5"/>
  <c r="EI19" i="5"/>
  <c r="EJ19" i="5"/>
  <c r="EK19" i="5"/>
  <c r="EL19" i="5"/>
  <c r="EM19" i="5"/>
  <c r="EN19" i="5"/>
  <c r="EO19" i="5"/>
  <c r="EP19" i="5"/>
  <c r="EQ19" i="5"/>
  <c r="ER19" i="5"/>
  <c r="ES19" i="5"/>
  <c r="ET19" i="5"/>
  <c r="EU19" i="5"/>
  <c r="EV19" i="5"/>
  <c r="EW19" i="5"/>
  <c r="EX19" i="5"/>
  <c r="EY19" i="5"/>
  <c r="EZ19" i="5"/>
  <c r="FA19" i="5"/>
  <c r="FB19" i="5"/>
  <c r="FC19" i="5"/>
  <c r="FD19" i="5"/>
  <c r="FE19" i="5"/>
  <c r="FF19" i="5"/>
  <c r="FG19" i="5"/>
  <c r="FH19" i="5"/>
  <c r="FI19" i="5"/>
  <c r="FJ19" i="5"/>
  <c r="FK19" i="5"/>
  <c r="FL19" i="5"/>
  <c r="FM19" i="5"/>
  <c r="FN19" i="5"/>
  <c r="FO19" i="5"/>
  <c r="FP19" i="5"/>
  <c r="FQ19" i="5"/>
  <c r="FR19" i="5"/>
  <c r="FS19" i="5"/>
  <c r="FT19" i="5"/>
  <c r="FU19" i="5"/>
  <c r="FV19" i="5"/>
  <c r="FW19" i="5"/>
  <c r="FX19" i="5"/>
  <c r="FY19" i="5"/>
  <c r="FZ19" i="5"/>
  <c r="GA19" i="5"/>
  <c r="GB19" i="5"/>
  <c r="GC19" i="5"/>
  <c r="GD19" i="5"/>
  <c r="GE19" i="5"/>
  <c r="GF19" i="5"/>
  <c r="GG19" i="5"/>
  <c r="GH19" i="5"/>
  <c r="GI19" i="5"/>
  <c r="GJ19" i="5"/>
  <c r="GK19" i="5"/>
  <c r="GL19" i="5"/>
  <c r="GM19" i="5"/>
  <c r="GN19" i="5"/>
  <c r="F109" i="5"/>
  <c r="G109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DY109" i="5"/>
  <c r="DZ109" i="5"/>
  <c r="EA109" i="5"/>
  <c r="EB109" i="5"/>
  <c r="EC109" i="5"/>
  <c r="ED109" i="5"/>
  <c r="EE109" i="5"/>
  <c r="EF109" i="5"/>
  <c r="EG109" i="5"/>
  <c r="EH109" i="5"/>
  <c r="EI109" i="5"/>
  <c r="EJ109" i="5"/>
  <c r="EK109" i="5"/>
  <c r="EL109" i="5"/>
  <c r="EM109" i="5"/>
  <c r="EN109" i="5"/>
  <c r="EO109" i="5"/>
  <c r="EP109" i="5"/>
  <c r="EQ109" i="5"/>
  <c r="ER109" i="5"/>
  <c r="ES109" i="5"/>
  <c r="ET109" i="5"/>
  <c r="EU109" i="5"/>
  <c r="EV109" i="5"/>
  <c r="EW109" i="5"/>
  <c r="EX109" i="5"/>
  <c r="EY109" i="5"/>
  <c r="EZ109" i="5"/>
  <c r="FA109" i="5"/>
  <c r="FB109" i="5"/>
  <c r="FC109" i="5"/>
  <c r="FD109" i="5"/>
  <c r="FE109" i="5"/>
  <c r="FF109" i="5"/>
  <c r="FG109" i="5"/>
  <c r="FH109" i="5"/>
  <c r="FI109" i="5"/>
  <c r="FJ109" i="5"/>
  <c r="FK109" i="5"/>
  <c r="FL109" i="5"/>
  <c r="FM109" i="5"/>
  <c r="FN109" i="5"/>
  <c r="FO109" i="5"/>
  <c r="FP109" i="5"/>
  <c r="FQ109" i="5"/>
  <c r="FR109" i="5"/>
  <c r="FS109" i="5"/>
  <c r="FT109" i="5"/>
  <c r="FU109" i="5"/>
  <c r="FV109" i="5"/>
  <c r="FW109" i="5"/>
  <c r="FX109" i="5"/>
  <c r="FY109" i="5"/>
  <c r="FZ109" i="5"/>
  <c r="GA109" i="5"/>
  <c r="GB109" i="5"/>
  <c r="GC109" i="5"/>
  <c r="GD109" i="5"/>
  <c r="GE109" i="5"/>
  <c r="GF109" i="5"/>
  <c r="GG109" i="5"/>
  <c r="GH109" i="5"/>
  <c r="GI109" i="5"/>
  <c r="GJ109" i="5"/>
  <c r="GK109" i="5"/>
  <c r="GL109" i="5"/>
  <c r="GM109" i="5"/>
  <c r="GN109" i="5"/>
  <c r="E95" i="5"/>
  <c r="E112" i="5"/>
  <c r="E37" i="5"/>
  <c r="E69" i="5"/>
  <c r="E50" i="5"/>
  <c r="E8" i="5"/>
  <c r="E82" i="5"/>
  <c r="E102" i="5"/>
  <c r="E72" i="5"/>
  <c r="E84" i="5"/>
  <c r="E14" i="5"/>
  <c r="E94" i="5"/>
  <c r="E47" i="5"/>
  <c r="E103" i="5"/>
  <c r="E46" i="5"/>
  <c r="E115" i="5"/>
  <c r="E77" i="5"/>
  <c r="E101" i="5"/>
  <c r="E59" i="5"/>
  <c r="E105" i="5"/>
  <c r="E57" i="5"/>
  <c r="E107" i="5"/>
  <c r="E16" i="5"/>
  <c r="E104" i="5"/>
  <c r="E125" i="5"/>
  <c r="E96" i="5"/>
  <c r="E76" i="5"/>
  <c r="E19" i="5"/>
  <c r="E109" i="5"/>
  <c r="E78" i="5"/>
  <c r="A125" i="5"/>
  <c r="B125" i="5"/>
  <c r="D125" i="5"/>
  <c r="D96" i="5"/>
  <c r="D76" i="5"/>
  <c r="D19" i="5"/>
  <c r="D109" i="5"/>
  <c r="D95" i="5"/>
  <c r="D112" i="5"/>
  <c r="D37" i="5"/>
  <c r="D69" i="5"/>
  <c r="D50" i="5"/>
  <c r="D8" i="5"/>
  <c r="D82" i="5"/>
  <c r="D102" i="5"/>
  <c r="D72" i="5"/>
  <c r="D84" i="5"/>
  <c r="D14" i="5"/>
  <c r="D94" i="5"/>
  <c r="D47" i="5"/>
  <c r="D103" i="5"/>
  <c r="D46" i="5"/>
  <c r="D115" i="5"/>
  <c r="D77" i="5"/>
  <c r="D101" i="5"/>
  <c r="D59" i="5"/>
  <c r="D105" i="5"/>
  <c r="D57" i="5"/>
  <c r="D107" i="5"/>
  <c r="D16" i="5"/>
  <c r="D104" i="5"/>
  <c r="D78" i="5"/>
  <c r="AN65" i="20"/>
  <c r="AM65" i="20"/>
  <c r="AL65" i="20"/>
  <c r="AK65" i="20"/>
  <c r="AJ65" i="20"/>
  <c r="AI65" i="20"/>
  <c r="AH65" i="20"/>
  <c r="AG65" i="20"/>
  <c r="AF65" i="20"/>
  <c r="AE65" i="20"/>
  <c r="AD65" i="20"/>
  <c r="AC65" i="20"/>
  <c r="AB65" i="20"/>
  <c r="BC8" i="20"/>
  <c r="BA8" i="20"/>
  <c r="AY8" i="20"/>
  <c r="AW8" i="20"/>
  <c r="AU8" i="20"/>
  <c r="AS8" i="20"/>
  <c r="BD8" i="20"/>
  <c r="BB8" i="20"/>
  <c r="AZ8" i="20"/>
  <c r="AX8" i="20"/>
  <c r="AV8" i="20"/>
  <c r="AT8" i="20"/>
  <c r="AR8" i="20"/>
  <c r="BD4" i="20"/>
  <c r="BC4" i="20"/>
  <c r="BB4" i="20"/>
  <c r="BA4" i="20"/>
  <c r="AZ4" i="20"/>
  <c r="AY4" i="20"/>
  <c r="AX4" i="20"/>
  <c r="AW4" i="20"/>
  <c r="AV4" i="20"/>
  <c r="AU4" i="20"/>
  <c r="AT4" i="20"/>
  <c r="AS4" i="20"/>
  <c r="AR4" i="20"/>
  <c r="AQ4" i="20"/>
  <c r="HA15" i="31"/>
  <c r="D92" i="20" s="1"/>
  <c r="HA16" i="31"/>
  <c r="D93" i="20" s="1"/>
  <c r="HA17" i="31"/>
  <c r="D94" i="20" s="1"/>
  <c r="HA18" i="31"/>
  <c r="D95" i="20" s="1"/>
  <c r="HA19" i="31"/>
  <c r="HA20" i="31"/>
  <c r="D97" i="20" s="1"/>
  <c r="HA21" i="31"/>
  <c r="D98" i="20" s="1"/>
  <c r="HA22" i="31"/>
  <c r="D99" i="20" s="1"/>
  <c r="HA23" i="31"/>
  <c r="D100" i="20" s="1"/>
  <c r="HA24" i="31"/>
  <c r="D101" i="20" s="1"/>
  <c r="HA25" i="31"/>
  <c r="D102" i="20" s="1"/>
  <c r="HA26" i="31"/>
  <c r="D103" i="20" s="1"/>
  <c r="HA27" i="31"/>
  <c r="D104" i="20" s="1"/>
  <c r="HA28" i="31"/>
  <c r="D105" i="20" s="1"/>
  <c r="HA29" i="31"/>
  <c r="D106" i="20" s="1"/>
  <c r="HA30" i="31"/>
  <c r="D107" i="20" s="1"/>
  <c r="HA31" i="31"/>
  <c r="D108" i="20" s="1"/>
  <c r="HA32" i="31"/>
  <c r="D109" i="20" s="1"/>
  <c r="HA33" i="31"/>
  <c r="D110" i="20" s="1"/>
  <c r="HA34" i="31"/>
  <c r="D111" i="20" s="1"/>
  <c r="HA35" i="31"/>
  <c r="HA36" i="31"/>
  <c r="D113" i="20" s="1"/>
  <c r="HA37" i="31"/>
  <c r="D114" i="20" s="1"/>
  <c r="HA38" i="31"/>
  <c r="D115" i="20" s="1"/>
  <c r="HA39" i="31"/>
  <c r="D116" i="20" s="1"/>
  <c r="HA40" i="31"/>
  <c r="D117" i="20" s="1"/>
  <c r="HA41" i="31"/>
  <c r="D118" i="20" s="1"/>
  <c r="HA42" i="31"/>
  <c r="D119" i="20" s="1"/>
  <c r="HA43" i="31"/>
  <c r="D120" i="20" s="1"/>
  <c r="HA44" i="31"/>
  <c r="D121" i="20" s="1"/>
  <c r="HA45" i="31"/>
  <c r="D122" i="20" s="1"/>
  <c r="HA46" i="31"/>
  <c r="D123" i="20" s="1"/>
  <c r="HA47" i="31"/>
  <c r="HA48" i="31"/>
  <c r="HA49" i="31"/>
  <c r="HA50" i="31"/>
  <c r="HA51" i="31"/>
  <c r="HA52" i="31"/>
  <c r="D129" i="20" s="1"/>
  <c r="HA53" i="31"/>
  <c r="D130" i="20" s="1"/>
  <c r="HA54" i="31"/>
  <c r="D131" i="20" s="1"/>
  <c r="HA55" i="31"/>
  <c r="D132" i="20" s="1"/>
  <c r="HA56" i="31"/>
  <c r="D133" i="20" s="1"/>
  <c r="HA57" i="31"/>
  <c r="D134" i="20" s="1"/>
  <c r="HA58" i="31"/>
  <c r="D135" i="20" s="1"/>
  <c r="HA59" i="31"/>
  <c r="D136" i="20" s="1"/>
  <c r="HA60" i="31"/>
  <c r="D137" i="20" s="1"/>
  <c r="HA61" i="31"/>
  <c r="D138" i="20" s="1"/>
  <c r="HA62" i="31"/>
  <c r="D139" i="20" s="1"/>
  <c r="HA63" i="31"/>
  <c r="D140" i="20" s="1"/>
  <c r="HA64" i="31"/>
  <c r="D141" i="20" s="1"/>
  <c r="HA65" i="31"/>
  <c r="D142" i="20" s="1"/>
  <c r="HA66" i="31"/>
  <c r="D143" i="20" s="1"/>
  <c r="HA67" i="31"/>
  <c r="D144" i="20" s="1"/>
  <c r="HA68" i="31"/>
  <c r="D145" i="20" s="1"/>
  <c r="HA69" i="31"/>
  <c r="D146" i="20" s="1"/>
  <c r="HA70" i="31"/>
  <c r="D147" i="20" s="1"/>
  <c r="HA71" i="31"/>
  <c r="D148" i="20" s="1"/>
  <c r="HA72" i="31"/>
  <c r="D149" i="20" s="1"/>
  <c r="HA73" i="31"/>
  <c r="D150" i="20" s="1"/>
  <c r="HA74" i="31"/>
  <c r="D151" i="20" s="1"/>
  <c r="HA75" i="31"/>
  <c r="D152" i="20" s="1"/>
  <c r="HA76" i="31"/>
  <c r="D153" i="20" s="1"/>
  <c r="HA77" i="31"/>
  <c r="HA78" i="31"/>
  <c r="D155" i="20" s="1"/>
  <c r="HA79" i="31"/>
  <c r="D156" i="20" s="1"/>
  <c r="HA80" i="31"/>
  <c r="HA81" i="31"/>
  <c r="D158" i="20" s="1"/>
  <c r="HA82" i="31"/>
  <c r="D159" i="20" s="1"/>
  <c r="HA83" i="31"/>
  <c r="D160" i="20" s="1"/>
  <c r="HA84" i="31"/>
  <c r="D161" i="20" s="1"/>
  <c r="HA85" i="31"/>
  <c r="HA86" i="31"/>
  <c r="D163" i="20" s="1"/>
  <c r="HA87" i="31"/>
  <c r="D164" i="20" s="1"/>
  <c r="HA88" i="31"/>
  <c r="D165" i="20" s="1"/>
  <c r="HA89" i="31"/>
  <c r="HA13" i="31"/>
  <c r="HA14" i="31"/>
  <c r="D91" i="20" s="1"/>
  <c r="GZ14" i="35"/>
  <c r="C3" i="20" s="1"/>
  <c r="HA14" i="35"/>
  <c r="D3" i="20" s="1"/>
  <c r="HB14" i="35"/>
  <c r="E3" i="20" s="1"/>
  <c r="HC14" i="35"/>
  <c r="F3" i="20" s="1"/>
  <c r="HD14" i="35"/>
  <c r="G3" i="20" s="1"/>
  <c r="HE14" i="35"/>
  <c r="H3" i="20" s="1"/>
  <c r="GZ15" i="35"/>
  <c r="C4" i="20" s="1"/>
  <c r="HA15" i="35"/>
  <c r="D4" i="20" s="1"/>
  <c r="HB15" i="35"/>
  <c r="E4" i="20" s="1"/>
  <c r="HC15" i="35"/>
  <c r="F4" i="20" s="1"/>
  <c r="HD15" i="35"/>
  <c r="G4" i="20" s="1"/>
  <c r="HE15" i="35"/>
  <c r="H4" i="20" s="1"/>
  <c r="GZ16" i="35"/>
  <c r="C5" i="20" s="1"/>
  <c r="HA16" i="35"/>
  <c r="D5" i="20" s="1"/>
  <c r="HB16" i="35"/>
  <c r="E5" i="20" s="1"/>
  <c r="HC16" i="35"/>
  <c r="F5" i="20" s="1"/>
  <c r="HD16" i="35"/>
  <c r="G5" i="20" s="1"/>
  <c r="HE16" i="35"/>
  <c r="H5" i="20" s="1"/>
  <c r="GZ17" i="35"/>
  <c r="C6" i="20" s="1"/>
  <c r="HA17" i="35"/>
  <c r="D6" i="20" s="1"/>
  <c r="HB17" i="35"/>
  <c r="E6" i="20" s="1"/>
  <c r="HC17" i="35"/>
  <c r="F6" i="20" s="1"/>
  <c r="HD17" i="35"/>
  <c r="G6" i="20" s="1"/>
  <c r="HE17" i="35"/>
  <c r="H6" i="20" s="1"/>
  <c r="GZ18" i="35"/>
  <c r="C7" i="20" s="1"/>
  <c r="HA18" i="35"/>
  <c r="D7" i="20" s="1"/>
  <c r="HB18" i="35"/>
  <c r="E7" i="20" s="1"/>
  <c r="HC18" i="35"/>
  <c r="F7" i="20" s="1"/>
  <c r="HD18" i="35"/>
  <c r="G7" i="20" s="1"/>
  <c r="HE18" i="35"/>
  <c r="H7" i="20" s="1"/>
  <c r="GZ19" i="35"/>
  <c r="C8" i="20" s="1"/>
  <c r="HA19" i="35"/>
  <c r="D8" i="20" s="1"/>
  <c r="HB19" i="35"/>
  <c r="E8" i="20" s="1"/>
  <c r="HC19" i="35"/>
  <c r="F8" i="20" s="1"/>
  <c r="HD19" i="35"/>
  <c r="G8" i="20" s="1"/>
  <c r="HE19" i="35"/>
  <c r="H8" i="20" s="1"/>
  <c r="GZ20" i="35"/>
  <c r="C9" i="20" s="1"/>
  <c r="HA20" i="35"/>
  <c r="D9" i="20" s="1"/>
  <c r="HB20" i="35"/>
  <c r="E9" i="20" s="1"/>
  <c r="HC20" i="35"/>
  <c r="F9" i="20" s="1"/>
  <c r="HD20" i="35"/>
  <c r="G9" i="20" s="1"/>
  <c r="HE20" i="35"/>
  <c r="H9" i="20" s="1"/>
  <c r="GZ21" i="35"/>
  <c r="C10" i="20" s="1"/>
  <c r="HA21" i="35"/>
  <c r="D10" i="20" s="1"/>
  <c r="HB21" i="35"/>
  <c r="E10" i="20" s="1"/>
  <c r="HC21" i="35"/>
  <c r="F10" i="20" s="1"/>
  <c r="HD21" i="35"/>
  <c r="G10" i="20" s="1"/>
  <c r="HE21" i="35"/>
  <c r="H10" i="20" s="1"/>
  <c r="GZ22" i="35"/>
  <c r="C11" i="20" s="1"/>
  <c r="HA22" i="35"/>
  <c r="D11" i="20" s="1"/>
  <c r="HB22" i="35"/>
  <c r="E11" i="20" s="1"/>
  <c r="HC22" i="35"/>
  <c r="F11" i="20" s="1"/>
  <c r="HD22" i="35"/>
  <c r="G11" i="20" s="1"/>
  <c r="HE22" i="35"/>
  <c r="H11" i="20" s="1"/>
  <c r="GZ23" i="35"/>
  <c r="C12" i="20" s="1"/>
  <c r="HA23" i="35"/>
  <c r="D12" i="20" s="1"/>
  <c r="HB23" i="35"/>
  <c r="E12" i="20" s="1"/>
  <c r="HC23" i="35"/>
  <c r="F12" i="20" s="1"/>
  <c r="HD23" i="35"/>
  <c r="G12" i="20" s="1"/>
  <c r="HE23" i="35"/>
  <c r="H12" i="20" s="1"/>
  <c r="GZ24" i="35"/>
  <c r="C13" i="20" s="1"/>
  <c r="HA24" i="35"/>
  <c r="D13" i="20" s="1"/>
  <c r="HB24" i="35"/>
  <c r="E13" i="20" s="1"/>
  <c r="HC24" i="35"/>
  <c r="F13" i="20" s="1"/>
  <c r="HD24" i="35"/>
  <c r="G13" i="20" s="1"/>
  <c r="HE24" i="35"/>
  <c r="H13" i="20" s="1"/>
  <c r="GZ25" i="35"/>
  <c r="C14" i="20" s="1"/>
  <c r="HA25" i="35"/>
  <c r="D14" i="20" s="1"/>
  <c r="HB25" i="35"/>
  <c r="E14" i="20" s="1"/>
  <c r="HC25" i="35"/>
  <c r="F14" i="20" s="1"/>
  <c r="HD25" i="35"/>
  <c r="G14" i="20" s="1"/>
  <c r="HE25" i="35"/>
  <c r="H14" i="20" s="1"/>
  <c r="GZ26" i="35"/>
  <c r="C15" i="20" s="1"/>
  <c r="HA26" i="35"/>
  <c r="D15" i="20" s="1"/>
  <c r="HB26" i="35"/>
  <c r="E15" i="20" s="1"/>
  <c r="HC26" i="35"/>
  <c r="F15" i="20" s="1"/>
  <c r="HD26" i="35"/>
  <c r="G15" i="20" s="1"/>
  <c r="HE26" i="35"/>
  <c r="H15" i="20" s="1"/>
  <c r="GZ27" i="35"/>
  <c r="C16" i="20" s="1"/>
  <c r="HA27" i="35"/>
  <c r="D16" i="20" s="1"/>
  <c r="HB27" i="35"/>
  <c r="E16" i="20" s="1"/>
  <c r="HC27" i="35"/>
  <c r="F16" i="20" s="1"/>
  <c r="HD27" i="35"/>
  <c r="G16" i="20" s="1"/>
  <c r="HE27" i="35"/>
  <c r="H16" i="20" s="1"/>
  <c r="GZ28" i="35"/>
  <c r="C17" i="20" s="1"/>
  <c r="HA28" i="35"/>
  <c r="D17" i="20" s="1"/>
  <c r="HB28" i="35"/>
  <c r="E17" i="20" s="1"/>
  <c r="HC28" i="35"/>
  <c r="F17" i="20" s="1"/>
  <c r="HD28" i="35"/>
  <c r="G17" i="20" s="1"/>
  <c r="HE28" i="35"/>
  <c r="H17" i="20" s="1"/>
  <c r="GZ29" i="35"/>
  <c r="C18" i="20" s="1"/>
  <c r="HA29" i="35"/>
  <c r="D18" i="20" s="1"/>
  <c r="HB29" i="35"/>
  <c r="E18" i="20" s="1"/>
  <c r="HC29" i="35"/>
  <c r="F18" i="20" s="1"/>
  <c r="HD29" i="35"/>
  <c r="G18" i="20" s="1"/>
  <c r="HE29" i="35"/>
  <c r="H18" i="20" s="1"/>
  <c r="GZ30" i="35"/>
  <c r="C19" i="20" s="1"/>
  <c r="HA30" i="35"/>
  <c r="D19" i="20" s="1"/>
  <c r="HB30" i="35"/>
  <c r="E19" i="20" s="1"/>
  <c r="HC30" i="35"/>
  <c r="F19" i="20" s="1"/>
  <c r="HD30" i="35"/>
  <c r="G19" i="20" s="1"/>
  <c r="HE30" i="35"/>
  <c r="H19" i="20" s="1"/>
  <c r="GZ31" i="35"/>
  <c r="C20" i="20" s="1"/>
  <c r="HA31" i="35"/>
  <c r="D20" i="20" s="1"/>
  <c r="HB31" i="35"/>
  <c r="E20" i="20" s="1"/>
  <c r="HC31" i="35"/>
  <c r="F20" i="20" s="1"/>
  <c r="HD31" i="35"/>
  <c r="G20" i="20" s="1"/>
  <c r="HE31" i="35"/>
  <c r="H20" i="20" s="1"/>
  <c r="GZ32" i="35"/>
  <c r="C21" i="20" s="1"/>
  <c r="HA32" i="35"/>
  <c r="D21" i="20" s="1"/>
  <c r="HB32" i="35"/>
  <c r="E21" i="20" s="1"/>
  <c r="HC32" i="35"/>
  <c r="F21" i="20" s="1"/>
  <c r="HD32" i="35"/>
  <c r="G21" i="20" s="1"/>
  <c r="HE32" i="35"/>
  <c r="H21" i="20" s="1"/>
  <c r="GZ33" i="35"/>
  <c r="C22" i="20" s="1"/>
  <c r="HA33" i="35"/>
  <c r="D22" i="20" s="1"/>
  <c r="HB33" i="35"/>
  <c r="E22" i="20" s="1"/>
  <c r="HC33" i="35"/>
  <c r="F22" i="20" s="1"/>
  <c r="HD33" i="35"/>
  <c r="G22" i="20" s="1"/>
  <c r="HE33" i="35"/>
  <c r="H22" i="20" s="1"/>
  <c r="GZ34" i="35"/>
  <c r="C23" i="20" s="1"/>
  <c r="HA34" i="35"/>
  <c r="D23" i="20" s="1"/>
  <c r="HB34" i="35"/>
  <c r="E23" i="20" s="1"/>
  <c r="HC34" i="35"/>
  <c r="F23" i="20" s="1"/>
  <c r="HD34" i="35"/>
  <c r="G23" i="20" s="1"/>
  <c r="HE34" i="35"/>
  <c r="H23" i="20" s="1"/>
  <c r="GZ35" i="35"/>
  <c r="C24" i="20" s="1"/>
  <c r="HA35" i="35"/>
  <c r="D24" i="20" s="1"/>
  <c r="HB35" i="35"/>
  <c r="E24" i="20" s="1"/>
  <c r="HC35" i="35"/>
  <c r="F24" i="20" s="1"/>
  <c r="HD35" i="35"/>
  <c r="G24" i="20" s="1"/>
  <c r="HE35" i="35"/>
  <c r="H24" i="20" s="1"/>
  <c r="GZ36" i="35"/>
  <c r="C25" i="20" s="1"/>
  <c r="HA36" i="35"/>
  <c r="D25" i="20" s="1"/>
  <c r="HB36" i="35"/>
  <c r="E25" i="20" s="1"/>
  <c r="HC36" i="35"/>
  <c r="F25" i="20" s="1"/>
  <c r="HD36" i="35"/>
  <c r="G25" i="20" s="1"/>
  <c r="HE36" i="35"/>
  <c r="H25" i="20" s="1"/>
  <c r="GZ37" i="35"/>
  <c r="C26" i="20" s="1"/>
  <c r="HA37" i="35"/>
  <c r="D26" i="20" s="1"/>
  <c r="HB37" i="35"/>
  <c r="E26" i="20" s="1"/>
  <c r="HC37" i="35"/>
  <c r="F26" i="20" s="1"/>
  <c r="HD37" i="35"/>
  <c r="G26" i="20" s="1"/>
  <c r="HE37" i="35"/>
  <c r="H26" i="20" s="1"/>
  <c r="GZ38" i="35"/>
  <c r="C27" i="20" s="1"/>
  <c r="HA38" i="35"/>
  <c r="D27" i="20" s="1"/>
  <c r="HB38" i="35"/>
  <c r="E27" i="20" s="1"/>
  <c r="HC38" i="35"/>
  <c r="F27" i="20" s="1"/>
  <c r="HD38" i="35"/>
  <c r="G27" i="20" s="1"/>
  <c r="HE38" i="35"/>
  <c r="H27" i="20" s="1"/>
  <c r="GZ39" i="35"/>
  <c r="C28" i="20" s="1"/>
  <c r="HA39" i="35"/>
  <c r="D28" i="20" s="1"/>
  <c r="HB39" i="35"/>
  <c r="E28" i="20" s="1"/>
  <c r="HC39" i="35"/>
  <c r="F28" i="20" s="1"/>
  <c r="HD39" i="35"/>
  <c r="G28" i="20" s="1"/>
  <c r="HE39" i="35"/>
  <c r="H28" i="20" s="1"/>
  <c r="GZ40" i="35"/>
  <c r="C29" i="20" s="1"/>
  <c r="HA40" i="35"/>
  <c r="D29" i="20" s="1"/>
  <c r="HB40" i="35"/>
  <c r="E29" i="20" s="1"/>
  <c r="HC40" i="35"/>
  <c r="F29" i="20" s="1"/>
  <c r="HD40" i="35"/>
  <c r="G29" i="20" s="1"/>
  <c r="HE40" i="35"/>
  <c r="H29" i="20" s="1"/>
  <c r="GZ41" i="35"/>
  <c r="C30" i="20" s="1"/>
  <c r="HA41" i="35"/>
  <c r="D30" i="20" s="1"/>
  <c r="HB41" i="35"/>
  <c r="E30" i="20" s="1"/>
  <c r="HC41" i="35"/>
  <c r="F30" i="20" s="1"/>
  <c r="HD41" i="35"/>
  <c r="G30" i="20" s="1"/>
  <c r="HE41" i="35"/>
  <c r="H30" i="20" s="1"/>
  <c r="GZ42" i="35"/>
  <c r="C31" i="20" s="1"/>
  <c r="HA42" i="35"/>
  <c r="D31" i="20" s="1"/>
  <c r="HB42" i="35"/>
  <c r="E31" i="20" s="1"/>
  <c r="HC42" i="35"/>
  <c r="F31" i="20" s="1"/>
  <c r="HD42" i="35"/>
  <c r="G31" i="20" s="1"/>
  <c r="HE42" i="35"/>
  <c r="H31" i="20" s="1"/>
  <c r="GZ14" i="31"/>
  <c r="HB14" i="31"/>
  <c r="E91" i="20" s="1"/>
  <c r="HC14" i="31"/>
  <c r="F91" i="20" s="1"/>
  <c r="HD14" i="31"/>
  <c r="G91" i="20" s="1"/>
  <c r="HE14" i="31"/>
  <c r="H91" i="20" s="1"/>
  <c r="GZ15" i="31"/>
  <c r="C92" i="20" s="1"/>
  <c r="HB15" i="31"/>
  <c r="E92" i="20" s="1"/>
  <c r="HC15" i="31"/>
  <c r="F92" i="20" s="1"/>
  <c r="HD15" i="31"/>
  <c r="G92" i="20" s="1"/>
  <c r="HE15" i="31"/>
  <c r="H92" i="20" s="1"/>
  <c r="GZ16" i="31"/>
  <c r="C93" i="20" s="1"/>
  <c r="HB16" i="31"/>
  <c r="HC16" i="31"/>
  <c r="F93" i="20" s="1"/>
  <c r="HD16" i="31"/>
  <c r="G93" i="20" s="1"/>
  <c r="HE16" i="31"/>
  <c r="H93" i="20" s="1"/>
  <c r="GZ17" i="31"/>
  <c r="C94" i="20" s="1"/>
  <c r="HB17" i="31"/>
  <c r="E94" i="20" s="1"/>
  <c r="HC17" i="31"/>
  <c r="F94" i="20" s="1"/>
  <c r="HD17" i="31"/>
  <c r="G94" i="20" s="1"/>
  <c r="HE17" i="31"/>
  <c r="H94" i="20" s="1"/>
  <c r="GZ18" i="31"/>
  <c r="C95" i="20" s="1"/>
  <c r="HB18" i="31"/>
  <c r="E95" i="20" s="1"/>
  <c r="HC18" i="31"/>
  <c r="HD18" i="31"/>
  <c r="G95" i="20" s="1"/>
  <c r="HE18" i="31"/>
  <c r="H95" i="20" s="1"/>
  <c r="GZ19" i="31"/>
  <c r="HB19" i="31"/>
  <c r="HC19" i="31"/>
  <c r="HD19" i="31"/>
  <c r="HE19" i="31"/>
  <c r="GZ20" i="31"/>
  <c r="C97" i="20" s="1"/>
  <c r="HB20" i="31"/>
  <c r="HC20" i="31"/>
  <c r="F97" i="20" s="1"/>
  <c r="HD20" i="31"/>
  <c r="G97" i="20" s="1"/>
  <c r="HE20" i="31"/>
  <c r="H97" i="20" s="1"/>
  <c r="GZ21" i="31"/>
  <c r="C98" i="20" s="1"/>
  <c r="HB21" i="31"/>
  <c r="E98" i="20" s="1"/>
  <c r="HC21" i="31"/>
  <c r="F98" i="20" s="1"/>
  <c r="HD21" i="31"/>
  <c r="G98" i="20" s="1"/>
  <c r="HE21" i="31"/>
  <c r="H98" i="20" s="1"/>
  <c r="GZ22" i="31"/>
  <c r="C99" i="20" s="1"/>
  <c r="HB22" i="31"/>
  <c r="HC22" i="31"/>
  <c r="F99" i="20" s="1"/>
  <c r="HD22" i="31"/>
  <c r="G99" i="20" s="1"/>
  <c r="HE22" i="31"/>
  <c r="H99" i="20" s="1"/>
  <c r="GZ23" i="31"/>
  <c r="C100" i="20" s="1"/>
  <c r="HB23" i="31"/>
  <c r="E100" i="20" s="1"/>
  <c r="HC23" i="31"/>
  <c r="F100" i="20" s="1"/>
  <c r="HD23" i="31"/>
  <c r="G100" i="20" s="1"/>
  <c r="HE23" i="31"/>
  <c r="H100" i="20" s="1"/>
  <c r="GZ24" i="31"/>
  <c r="HB24" i="31"/>
  <c r="E101" i="20" s="1"/>
  <c r="HC24" i="31"/>
  <c r="F101" i="20" s="1"/>
  <c r="HD24" i="31"/>
  <c r="G101" i="20" s="1"/>
  <c r="HE24" i="31"/>
  <c r="H101" i="20" s="1"/>
  <c r="GZ25" i="31"/>
  <c r="C102" i="20" s="1"/>
  <c r="HB25" i="31"/>
  <c r="HC25" i="31"/>
  <c r="F102" i="20" s="1"/>
  <c r="HD25" i="31"/>
  <c r="G102" i="20" s="1"/>
  <c r="HE25" i="31"/>
  <c r="H102" i="20" s="1"/>
  <c r="GZ26" i="31"/>
  <c r="C103" i="20" s="1"/>
  <c r="HB26" i="31"/>
  <c r="E103" i="20" s="1"/>
  <c r="HC26" i="31"/>
  <c r="F103" i="20" s="1"/>
  <c r="HD26" i="31"/>
  <c r="G103" i="20" s="1"/>
  <c r="HE26" i="31"/>
  <c r="H103" i="20" s="1"/>
  <c r="GZ27" i="31"/>
  <c r="C104" i="20" s="1"/>
  <c r="HB27" i="31"/>
  <c r="E104" i="20" s="1"/>
  <c r="HC27" i="31"/>
  <c r="HD27" i="31"/>
  <c r="G104" i="20" s="1"/>
  <c r="HE27" i="31"/>
  <c r="H104" i="20" s="1"/>
  <c r="GZ28" i="31"/>
  <c r="C105" i="20" s="1"/>
  <c r="HB28" i="31"/>
  <c r="E105" i="20" s="1"/>
  <c r="HC28" i="31"/>
  <c r="F105" i="20" s="1"/>
  <c r="HD28" i="31"/>
  <c r="G105" i="20" s="1"/>
  <c r="HE28" i="31"/>
  <c r="H105" i="20" s="1"/>
  <c r="GZ29" i="31"/>
  <c r="C106" i="20" s="1"/>
  <c r="HB29" i="31"/>
  <c r="E106" i="20" s="1"/>
  <c r="HC29" i="31"/>
  <c r="F106" i="20" s="1"/>
  <c r="HD29" i="31"/>
  <c r="G106" i="20" s="1"/>
  <c r="HE29" i="31"/>
  <c r="H106" i="20" s="1"/>
  <c r="GZ30" i="31"/>
  <c r="C107" i="20" s="1"/>
  <c r="HB30" i="31"/>
  <c r="HC30" i="31"/>
  <c r="F107" i="20" s="1"/>
  <c r="HD30" i="31"/>
  <c r="G107" i="20" s="1"/>
  <c r="HE30" i="31"/>
  <c r="H107" i="20" s="1"/>
  <c r="GZ31" i="31"/>
  <c r="C108" i="20" s="1"/>
  <c r="HB31" i="31"/>
  <c r="E108" i="20" s="1"/>
  <c r="HC31" i="31"/>
  <c r="F108" i="20" s="1"/>
  <c r="HD31" i="31"/>
  <c r="G108" i="20" s="1"/>
  <c r="HE31" i="31"/>
  <c r="H108" i="20" s="1"/>
  <c r="GZ32" i="31"/>
  <c r="C109" i="20" s="1"/>
  <c r="HB32" i="31"/>
  <c r="E109" i="20" s="1"/>
  <c r="HC32" i="31"/>
  <c r="F109" i="20" s="1"/>
  <c r="HD32" i="31"/>
  <c r="G109" i="20" s="1"/>
  <c r="HE32" i="31"/>
  <c r="H109" i="20" s="1"/>
  <c r="GZ33" i="31"/>
  <c r="C110" i="20" s="1"/>
  <c r="HB33" i="31"/>
  <c r="HC33" i="31"/>
  <c r="F110" i="20" s="1"/>
  <c r="HD33" i="31"/>
  <c r="G110" i="20" s="1"/>
  <c r="HE33" i="31"/>
  <c r="H110" i="20" s="1"/>
  <c r="GZ34" i="31"/>
  <c r="C111" i="20" s="1"/>
  <c r="HB34" i="31"/>
  <c r="HC34" i="31"/>
  <c r="F111" i="20" s="1"/>
  <c r="HD34" i="31"/>
  <c r="G111" i="20" s="1"/>
  <c r="HE34" i="31"/>
  <c r="H111" i="20" s="1"/>
  <c r="GZ35" i="31"/>
  <c r="C112" i="20" s="1"/>
  <c r="HB35" i="31"/>
  <c r="E112" i="20" s="1"/>
  <c r="HC35" i="31"/>
  <c r="F112" i="20" s="1"/>
  <c r="HD35" i="31"/>
  <c r="G112" i="20" s="1"/>
  <c r="HE35" i="31"/>
  <c r="H112" i="20" s="1"/>
  <c r="GZ36" i="31"/>
  <c r="C113" i="20" s="1"/>
  <c r="HB36" i="31"/>
  <c r="E113" i="20" s="1"/>
  <c r="HC36" i="31"/>
  <c r="F113" i="20" s="1"/>
  <c r="HD36" i="31"/>
  <c r="G113" i="20" s="1"/>
  <c r="HE36" i="31"/>
  <c r="H113" i="20" s="1"/>
  <c r="GZ37" i="31"/>
  <c r="C114" i="20" s="1"/>
  <c r="HB37" i="31"/>
  <c r="HC37" i="31"/>
  <c r="F114" i="20" s="1"/>
  <c r="HD37" i="31"/>
  <c r="G114" i="20" s="1"/>
  <c r="HE37" i="31"/>
  <c r="H114" i="20" s="1"/>
  <c r="GZ38" i="31"/>
  <c r="C115" i="20" s="1"/>
  <c r="HB38" i="31"/>
  <c r="E115" i="20" s="1"/>
  <c r="HC38" i="31"/>
  <c r="F115" i="20" s="1"/>
  <c r="HD38" i="31"/>
  <c r="G115" i="20" s="1"/>
  <c r="HE38" i="31"/>
  <c r="H115" i="20" s="1"/>
  <c r="GZ39" i="31"/>
  <c r="C116" i="20" s="1"/>
  <c r="HB39" i="31"/>
  <c r="E116" i="20" s="1"/>
  <c r="HC39" i="31"/>
  <c r="F116" i="20" s="1"/>
  <c r="HD39" i="31"/>
  <c r="G116" i="20" s="1"/>
  <c r="HE39" i="31"/>
  <c r="H116" i="20" s="1"/>
  <c r="GZ40" i="31"/>
  <c r="C117" i="20" s="1"/>
  <c r="HB40" i="31"/>
  <c r="HC40" i="31"/>
  <c r="F117" i="20" s="1"/>
  <c r="HD40" i="31"/>
  <c r="G117" i="20" s="1"/>
  <c r="HE40" i="31"/>
  <c r="H117" i="20" s="1"/>
  <c r="GZ41" i="31"/>
  <c r="C118" i="20" s="1"/>
  <c r="HB41" i="31"/>
  <c r="HC41" i="31"/>
  <c r="F118" i="20" s="1"/>
  <c r="HD41" i="31"/>
  <c r="G118" i="20" s="1"/>
  <c r="HE41" i="31"/>
  <c r="H118" i="20" s="1"/>
  <c r="GZ42" i="31"/>
  <c r="C119" i="20" s="1"/>
  <c r="HB42" i="31"/>
  <c r="HC42" i="31"/>
  <c r="F119" i="20" s="1"/>
  <c r="HD42" i="31"/>
  <c r="G119" i="20" s="1"/>
  <c r="HE42" i="31"/>
  <c r="H119" i="20" s="1"/>
  <c r="GZ43" i="31"/>
  <c r="C120" i="20" s="1"/>
  <c r="HB43" i="31"/>
  <c r="HC43" i="31"/>
  <c r="F120" i="20" s="1"/>
  <c r="HD43" i="31"/>
  <c r="G120" i="20" s="1"/>
  <c r="HE43" i="31"/>
  <c r="H120" i="20" s="1"/>
  <c r="GZ44" i="31"/>
  <c r="C121" i="20" s="1"/>
  <c r="HB44" i="31"/>
  <c r="HC44" i="31"/>
  <c r="F121" i="20" s="1"/>
  <c r="HD44" i="31"/>
  <c r="G121" i="20" s="1"/>
  <c r="HE44" i="31"/>
  <c r="H121" i="20" s="1"/>
  <c r="GZ45" i="31"/>
  <c r="C122" i="20" s="1"/>
  <c r="HB45" i="31"/>
  <c r="E122" i="20" s="1"/>
  <c r="HC45" i="31"/>
  <c r="F122" i="20" s="1"/>
  <c r="HD45" i="31"/>
  <c r="G122" i="20" s="1"/>
  <c r="HE45" i="31"/>
  <c r="H122" i="20" s="1"/>
  <c r="GZ46" i="31"/>
  <c r="C123" i="20" s="1"/>
  <c r="HB46" i="31"/>
  <c r="HC46" i="31"/>
  <c r="F123" i="20" s="1"/>
  <c r="HD46" i="31"/>
  <c r="G123" i="20" s="1"/>
  <c r="HE46" i="31"/>
  <c r="H123" i="20" s="1"/>
  <c r="GZ47" i="31"/>
  <c r="C124" i="20" s="1"/>
  <c r="HB47" i="31"/>
  <c r="E124" i="20" s="1"/>
  <c r="HC47" i="31"/>
  <c r="F124" i="20" s="1"/>
  <c r="HD47" i="31"/>
  <c r="G124" i="20" s="1"/>
  <c r="HE47" i="31"/>
  <c r="H124" i="20" s="1"/>
  <c r="GZ48" i="31"/>
  <c r="C125" i="20" s="1"/>
  <c r="HB48" i="31"/>
  <c r="E125" i="20" s="1"/>
  <c r="HC48" i="31"/>
  <c r="F125" i="20" s="1"/>
  <c r="HD48" i="31"/>
  <c r="G125" i="20" s="1"/>
  <c r="HE48" i="31"/>
  <c r="H125" i="20" s="1"/>
  <c r="GZ49" i="31"/>
  <c r="C126" i="20" s="1"/>
  <c r="HB49" i="31"/>
  <c r="E126" i="20" s="1"/>
  <c r="HC49" i="31"/>
  <c r="F126" i="20" s="1"/>
  <c r="HD49" i="31"/>
  <c r="G126" i="20" s="1"/>
  <c r="HE49" i="31"/>
  <c r="H126" i="20" s="1"/>
  <c r="GZ50" i="31"/>
  <c r="C127" i="20" s="1"/>
  <c r="HB50" i="31"/>
  <c r="E127" i="20" s="1"/>
  <c r="HC50" i="31"/>
  <c r="F127" i="20" s="1"/>
  <c r="HD50" i="31"/>
  <c r="G127" i="20" s="1"/>
  <c r="HE50" i="31"/>
  <c r="H127" i="20" s="1"/>
  <c r="GZ51" i="31"/>
  <c r="HB51" i="31"/>
  <c r="HC51" i="31"/>
  <c r="HD51" i="31"/>
  <c r="HE51" i="31"/>
  <c r="GZ52" i="31"/>
  <c r="C129" i="20" s="1"/>
  <c r="HB52" i="31"/>
  <c r="HC52" i="31"/>
  <c r="F129" i="20" s="1"/>
  <c r="HD52" i="31"/>
  <c r="G129" i="20" s="1"/>
  <c r="HE52" i="31"/>
  <c r="H129" i="20" s="1"/>
  <c r="GZ53" i="31"/>
  <c r="C130" i="20" s="1"/>
  <c r="HB53" i="31"/>
  <c r="HC53" i="31"/>
  <c r="F130" i="20" s="1"/>
  <c r="HD53" i="31"/>
  <c r="G130" i="20" s="1"/>
  <c r="HE53" i="31"/>
  <c r="H130" i="20" s="1"/>
  <c r="GZ54" i="31"/>
  <c r="C131" i="20" s="1"/>
  <c r="HB54" i="31"/>
  <c r="E131" i="20" s="1"/>
  <c r="HC54" i="31"/>
  <c r="F131" i="20" s="1"/>
  <c r="HD54" i="31"/>
  <c r="HE54" i="31"/>
  <c r="H131" i="20" s="1"/>
  <c r="GZ55" i="31"/>
  <c r="C132" i="20" s="1"/>
  <c r="HB55" i="31"/>
  <c r="HC55" i="31"/>
  <c r="F132" i="20" s="1"/>
  <c r="HD55" i="31"/>
  <c r="G132" i="20" s="1"/>
  <c r="HE55" i="31"/>
  <c r="H132" i="20" s="1"/>
  <c r="GZ56" i="31"/>
  <c r="C133" i="20" s="1"/>
  <c r="HB56" i="31"/>
  <c r="E133" i="20" s="1"/>
  <c r="HC56" i="31"/>
  <c r="F133" i="20" s="1"/>
  <c r="HD56" i="31"/>
  <c r="HE56" i="31"/>
  <c r="H133" i="20" s="1"/>
  <c r="GZ57" i="31"/>
  <c r="C134" i="20" s="1"/>
  <c r="HB57" i="31"/>
  <c r="HC57" i="31"/>
  <c r="F134" i="20" s="1"/>
  <c r="HD57" i="31"/>
  <c r="G134" i="20" s="1"/>
  <c r="HE57" i="31"/>
  <c r="H134" i="20" s="1"/>
  <c r="GZ58" i="31"/>
  <c r="C135" i="20" s="1"/>
  <c r="HB58" i="31"/>
  <c r="E135" i="20" s="1"/>
  <c r="HC58" i="31"/>
  <c r="F135" i="20" s="1"/>
  <c r="HD58" i="31"/>
  <c r="G135" i="20" s="1"/>
  <c r="HE58" i="31"/>
  <c r="H135" i="20" s="1"/>
  <c r="GZ59" i="31"/>
  <c r="C136" i="20" s="1"/>
  <c r="HB59" i="31"/>
  <c r="E136" i="20" s="1"/>
  <c r="HC59" i="31"/>
  <c r="F136" i="20" s="1"/>
  <c r="HD59" i="31"/>
  <c r="G136" i="20" s="1"/>
  <c r="HE59" i="31"/>
  <c r="H136" i="20" s="1"/>
  <c r="GZ60" i="31"/>
  <c r="C137" i="20" s="1"/>
  <c r="HB60" i="31"/>
  <c r="E137" i="20" s="1"/>
  <c r="HC60" i="31"/>
  <c r="HD60" i="31"/>
  <c r="G137" i="20" s="1"/>
  <c r="HE60" i="31"/>
  <c r="H137" i="20" s="1"/>
  <c r="GZ61" i="31"/>
  <c r="C138" i="20" s="1"/>
  <c r="HB61" i="31"/>
  <c r="HC61" i="31"/>
  <c r="F138" i="20" s="1"/>
  <c r="HD61" i="31"/>
  <c r="G138" i="20" s="1"/>
  <c r="HE61" i="31"/>
  <c r="H138" i="20" s="1"/>
  <c r="GZ62" i="31"/>
  <c r="C139" i="20" s="1"/>
  <c r="HB62" i="31"/>
  <c r="HC62" i="31"/>
  <c r="F139" i="20" s="1"/>
  <c r="HD62" i="31"/>
  <c r="G139" i="20" s="1"/>
  <c r="HE62" i="31"/>
  <c r="H139" i="20" s="1"/>
  <c r="GZ63" i="31"/>
  <c r="C140" i="20" s="1"/>
  <c r="HB63" i="31"/>
  <c r="E140" i="20" s="1"/>
  <c r="HC63" i="31"/>
  <c r="HD63" i="31"/>
  <c r="G140" i="20" s="1"/>
  <c r="HE63" i="31"/>
  <c r="H140" i="20" s="1"/>
  <c r="GZ64" i="31"/>
  <c r="C141" i="20" s="1"/>
  <c r="HB64" i="31"/>
  <c r="E141" i="20" s="1"/>
  <c r="HC64" i="31"/>
  <c r="F141" i="20" s="1"/>
  <c r="HD64" i="31"/>
  <c r="HE64" i="31"/>
  <c r="H141" i="20" s="1"/>
  <c r="GZ65" i="31"/>
  <c r="C142" i="20" s="1"/>
  <c r="HB65" i="31"/>
  <c r="E142" i="20" s="1"/>
  <c r="HC65" i="31"/>
  <c r="HD65" i="31"/>
  <c r="G142" i="20" s="1"/>
  <c r="HE65" i="31"/>
  <c r="H142" i="20" s="1"/>
  <c r="GZ66" i="31"/>
  <c r="C143" i="20" s="1"/>
  <c r="HB66" i="31"/>
  <c r="E143" i="20" s="1"/>
  <c r="HC66" i="31"/>
  <c r="HD66" i="31"/>
  <c r="G143" i="20" s="1"/>
  <c r="HE66" i="31"/>
  <c r="H143" i="20" s="1"/>
  <c r="GZ67" i="31"/>
  <c r="C144" i="20" s="1"/>
  <c r="HB67" i="31"/>
  <c r="E144" i="20" s="1"/>
  <c r="HC67" i="31"/>
  <c r="HD67" i="31"/>
  <c r="G144" i="20" s="1"/>
  <c r="HE67" i="31"/>
  <c r="H144" i="20" s="1"/>
  <c r="GZ68" i="31"/>
  <c r="C145" i="20" s="1"/>
  <c r="HB68" i="31"/>
  <c r="E145" i="20" s="1"/>
  <c r="HC68" i="31"/>
  <c r="F145" i="20" s="1"/>
  <c r="HD68" i="31"/>
  <c r="HE68" i="31"/>
  <c r="H145" i="20" s="1"/>
  <c r="GZ69" i="31"/>
  <c r="C146" i="20" s="1"/>
  <c r="HB69" i="31"/>
  <c r="E146" i="20" s="1"/>
  <c r="HC69" i="31"/>
  <c r="HD69" i="31"/>
  <c r="G146" i="20" s="1"/>
  <c r="HE69" i="31"/>
  <c r="H146" i="20" s="1"/>
  <c r="GZ70" i="31"/>
  <c r="C147" i="20" s="1"/>
  <c r="HB70" i="31"/>
  <c r="E147" i="20" s="1"/>
  <c r="HC70" i="31"/>
  <c r="HD70" i="31"/>
  <c r="G147" i="20" s="1"/>
  <c r="HE70" i="31"/>
  <c r="H147" i="20" s="1"/>
  <c r="GZ71" i="31"/>
  <c r="C148" i="20" s="1"/>
  <c r="HB71" i="31"/>
  <c r="E148" i="20" s="1"/>
  <c r="HC71" i="31"/>
  <c r="HD71" i="31"/>
  <c r="G148" i="20" s="1"/>
  <c r="HE71" i="31"/>
  <c r="H148" i="20" s="1"/>
  <c r="GZ72" i="31"/>
  <c r="C149" i="20" s="1"/>
  <c r="HB72" i="31"/>
  <c r="E149" i="20" s="1"/>
  <c r="HC72" i="31"/>
  <c r="HD72" i="31"/>
  <c r="G149" i="20" s="1"/>
  <c r="HE72" i="31"/>
  <c r="H149" i="20" s="1"/>
  <c r="GZ73" i="31"/>
  <c r="C150" i="20" s="1"/>
  <c r="HB73" i="31"/>
  <c r="E150" i="20" s="1"/>
  <c r="HC73" i="31"/>
  <c r="F150" i="20" s="1"/>
  <c r="HD73" i="31"/>
  <c r="G150" i="20" s="1"/>
  <c r="HE73" i="31"/>
  <c r="H150" i="20" s="1"/>
  <c r="GZ74" i="31"/>
  <c r="C151" i="20" s="1"/>
  <c r="HB74" i="31"/>
  <c r="E151" i="20" s="1"/>
  <c r="HC74" i="31"/>
  <c r="HD74" i="31"/>
  <c r="G151" i="20" s="1"/>
  <c r="HE74" i="31"/>
  <c r="H151" i="20" s="1"/>
  <c r="GZ75" i="31"/>
  <c r="C152" i="20" s="1"/>
  <c r="HB75" i="31"/>
  <c r="E152" i="20" s="1"/>
  <c r="HC75" i="31"/>
  <c r="HD75" i="31"/>
  <c r="G152" i="20" s="1"/>
  <c r="HE75" i="31"/>
  <c r="H152" i="20" s="1"/>
  <c r="GZ76" i="31"/>
  <c r="C153" i="20" s="1"/>
  <c r="HB76" i="31"/>
  <c r="E153" i="20" s="1"/>
  <c r="HC76" i="31"/>
  <c r="HD76" i="31"/>
  <c r="G153" i="20" s="1"/>
  <c r="HE76" i="31"/>
  <c r="H153" i="20" s="1"/>
  <c r="GZ77" i="31"/>
  <c r="HB77" i="31"/>
  <c r="HC77" i="31"/>
  <c r="HD77" i="31"/>
  <c r="HE77" i="31"/>
  <c r="GZ78" i="31"/>
  <c r="C155" i="20" s="1"/>
  <c r="HB78" i="31"/>
  <c r="E155" i="20" s="1"/>
  <c r="HC78" i="31"/>
  <c r="HD78" i="31"/>
  <c r="G155" i="20" s="1"/>
  <c r="HE78" i="31"/>
  <c r="H155" i="20" s="1"/>
  <c r="GZ79" i="31"/>
  <c r="C156" i="20" s="1"/>
  <c r="HB79" i="31"/>
  <c r="E156" i="20" s="1"/>
  <c r="HC79" i="31"/>
  <c r="HD79" i="31"/>
  <c r="G156" i="20" s="1"/>
  <c r="HE79" i="31"/>
  <c r="H156" i="20" s="1"/>
  <c r="GZ80" i="31"/>
  <c r="HB80" i="31"/>
  <c r="HC80" i="31"/>
  <c r="HD80" i="31"/>
  <c r="HE80" i="31"/>
  <c r="GZ81" i="31"/>
  <c r="C158" i="20" s="1"/>
  <c r="HB81" i="31"/>
  <c r="E158" i="20" s="1"/>
  <c r="HC81" i="31"/>
  <c r="HD81" i="31"/>
  <c r="G158" i="20" s="1"/>
  <c r="HE81" i="31"/>
  <c r="H158" i="20" s="1"/>
  <c r="GZ82" i="31"/>
  <c r="HB82" i="31"/>
  <c r="E159" i="20" s="1"/>
  <c r="HC82" i="31"/>
  <c r="F159" i="20" s="1"/>
  <c r="HD82" i="31"/>
  <c r="G159" i="20" s="1"/>
  <c r="HE82" i="31"/>
  <c r="H159" i="20" s="1"/>
  <c r="GZ83" i="31"/>
  <c r="C160" i="20" s="1"/>
  <c r="HB83" i="31"/>
  <c r="E160" i="20" s="1"/>
  <c r="HC83" i="31"/>
  <c r="HD83" i="31"/>
  <c r="G160" i="20" s="1"/>
  <c r="HE83" i="31"/>
  <c r="H160" i="20" s="1"/>
  <c r="GZ84" i="31"/>
  <c r="C161" i="20" s="1"/>
  <c r="HB84" i="31"/>
  <c r="E161" i="20" s="1"/>
  <c r="HC84" i="31"/>
  <c r="HD84" i="31"/>
  <c r="G161" i="20" s="1"/>
  <c r="HE84" i="31"/>
  <c r="H161" i="20" s="1"/>
  <c r="GZ85" i="31"/>
  <c r="C162" i="20" s="1"/>
  <c r="HB85" i="31"/>
  <c r="E162" i="20" s="1"/>
  <c r="HC85" i="31"/>
  <c r="HD85" i="31"/>
  <c r="G162" i="20" s="1"/>
  <c r="HE85" i="31"/>
  <c r="H162" i="20" s="1"/>
  <c r="GZ86" i="31"/>
  <c r="C163" i="20" s="1"/>
  <c r="HB86" i="31"/>
  <c r="E163" i="20" s="1"/>
  <c r="HC86" i="31"/>
  <c r="HD86" i="31"/>
  <c r="G163" i="20" s="1"/>
  <c r="HE86" i="31"/>
  <c r="H163" i="20" s="1"/>
  <c r="GZ87" i="31"/>
  <c r="C164" i="20" s="1"/>
  <c r="HB87" i="31"/>
  <c r="E164" i="20" s="1"/>
  <c r="HC87" i="31"/>
  <c r="HD87" i="31"/>
  <c r="G164" i="20" s="1"/>
  <c r="HE87" i="31"/>
  <c r="H164" i="20" s="1"/>
  <c r="GZ88" i="31"/>
  <c r="HB88" i="31"/>
  <c r="E165" i="20" s="1"/>
  <c r="HC88" i="31"/>
  <c r="F165" i="20" s="1"/>
  <c r="HD88" i="31"/>
  <c r="G165" i="20" s="1"/>
  <c r="HE88" i="31"/>
  <c r="H165" i="20" s="1"/>
  <c r="GZ89" i="31"/>
  <c r="C166" i="20" s="1"/>
  <c r="HB89" i="31"/>
  <c r="E166" i="20" s="1"/>
  <c r="HC89" i="31"/>
  <c r="F166" i="20" s="1"/>
  <c r="HD89" i="31"/>
  <c r="G166" i="20" s="1"/>
  <c r="HE89" i="31"/>
  <c r="H166" i="20" s="1"/>
  <c r="GX14" i="31"/>
  <c r="GX15" i="31"/>
  <c r="GX16" i="31"/>
  <c r="GX17" i="31"/>
  <c r="GX18" i="31"/>
  <c r="GX19" i="31"/>
  <c r="GX20" i="31"/>
  <c r="GX21" i="31"/>
  <c r="GX22" i="31"/>
  <c r="GX23" i="31"/>
  <c r="GX24" i="31"/>
  <c r="GX25" i="31"/>
  <c r="GX26" i="31"/>
  <c r="GX27" i="31"/>
  <c r="GX28" i="31"/>
  <c r="GX29" i="31"/>
  <c r="GX30" i="31"/>
  <c r="GX31" i="31"/>
  <c r="GX32" i="31"/>
  <c r="GX33" i="31"/>
  <c r="GX34" i="31"/>
  <c r="GX35" i="31"/>
  <c r="GX36" i="31"/>
  <c r="GX37" i="31"/>
  <c r="GX38" i="31"/>
  <c r="GX39" i="31"/>
  <c r="GX40" i="31"/>
  <c r="GX41" i="31"/>
  <c r="GX42" i="31"/>
  <c r="GX43" i="31"/>
  <c r="GX44" i="31"/>
  <c r="GX45" i="31"/>
  <c r="GX46" i="31"/>
  <c r="GX47" i="31"/>
  <c r="GX48" i="31"/>
  <c r="GX49" i="31"/>
  <c r="GX50" i="31"/>
  <c r="GX51" i="31"/>
  <c r="GX52" i="31"/>
  <c r="GX53" i="31"/>
  <c r="GX54" i="31"/>
  <c r="GX55" i="31"/>
  <c r="GX56" i="31"/>
  <c r="GX57" i="31"/>
  <c r="GX58" i="31"/>
  <c r="GX59" i="31"/>
  <c r="GX60" i="31"/>
  <c r="GX61" i="31"/>
  <c r="GX62" i="31"/>
  <c r="GX63" i="31"/>
  <c r="GX64" i="31"/>
  <c r="GX65" i="31"/>
  <c r="GX66" i="31"/>
  <c r="GX67" i="31"/>
  <c r="GX68" i="31"/>
  <c r="GX69" i="31"/>
  <c r="GX70" i="31"/>
  <c r="GX71" i="31"/>
  <c r="GX72" i="31"/>
  <c r="GX73" i="31"/>
  <c r="GX74" i="31"/>
  <c r="GX75" i="31"/>
  <c r="GX76" i="31"/>
  <c r="GX77" i="31"/>
  <c r="GX78" i="31"/>
  <c r="GX79" i="31"/>
  <c r="GX80" i="31"/>
  <c r="GX81" i="31"/>
  <c r="GX82" i="31"/>
  <c r="GX83" i="31"/>
  <c r="GX84" i="31"/>
  <c r="GX85" i="31"/>
  <c r="GX86" i="31"/>
  <c r="GX87" i="31"/>
  <c r="GX88" i="31"/>
  <c r="GX89" i="31"/>
  <c r="GX14" i="35"/>
  <c r="GX15" i="35"/>
  <c r="GX16" i="35"/>
  <c r="GX17" i="35"/>
  <c r="GX18" i="35"/>
  <c r="GX19" i="35"/>
  <c r="GX20" i="35"/>
  <c r="GX21" i="35"/>
  <c r="GX22" i="35"/>
  <c r="GX23" i="35"/>
  <c r="GX24" i="35"/>
  <c r="GX25" i="35"/>
  <c r="GX26" i="35"/>
  <c r="GX27" i="35"/>
  <c r="GX28" i="35"/>
  <c r="GX29" i="35"/>
  <c r="GX30" i="35"/>
  <c r="GX31" i="35"/>
  <c r="GX32" i="35"/>
  <c r="GX33" i="35"/>
  <c r="GX34" i="35"/>
  <c r="GX35" i="35"/>
  <c r="GX36" i="35"/>
  <c r="GX37" i="35"/>
  <c r="GX38" i="35"/>
  <c r="GX39" i="35"/>
  <c r="GX40" i="35"/>
  <c r="GX41" i="35"/>
  <c r="GX42" i="35"/>
  <c r="C2" i="20"/>
  <c r="GX13" i="35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2" i="20"/>
  <c r="DA139" i="35"/>
  <c r="DB139" i="35"/>
  <c r="DC139" i="35"/>
  <c r="DD139" i="35"/>
  <c r="DE139" i="35"/>
  <c r="DF139" i="35"/>
  <c r="DG139" i="35"/>
  <c r="DH139" i="35"/>
  <c r="DI139" i="35"/>
  <c r="DJ139" i="35"/>
  <c r="DK139" i="35"/>
  <c r="DL139" i="35"/>
  <c r="DM139" i="35"/>
  <c r="DN139" i="35"/>
  <c r="DO139" i="35"/>
  <c r="DP139" i="35"/>
  <c r="DQ139" i="35"/>
  <c r="DR139" i="35"/>
  <c r="DS139" i="35"/>
  <c r="DT139" i="35"/>
  <c r="DU139" i="35"/>
  <c r="DV139" i="35"/>
  <c r="DW139" i="35"/>
  <c r="DX139" i="35"/>
  <c r="DY139" i="35"/>
  <c r="DZ139" i="35"/>
  <c r="EA139" i="35"/>
  <c r="EB139" i="35"/>
  <c r="EC139" i="35"/>
  <c r="ED139" i="35"/>
  <c r="EE139" i="35"/>
  <c r="EF139" i="35"/>
  <c r="EG139" i="35"/>
  <c r="EH139" i="35"/>
  <c r="EI139" i="35"/>
  <c r="EJ139" i="35"/>
  <c r="EK139" i="35"/>
  <c r="EL139" i="35"/>
  <c r="EM139" i="35"/>
  <c r="EN139" i="35"/>
  <c r="EO139" i="35"/>
  <c r="EP139" i="35"/>
  <c r="EQ139" i="35"/>
  <c r="ER139" i="35"/>
  <c r="ES139" i="35"/>
  <c r="ET139" i="35"/>
  <c r="EU139" i="35"/>
  <c r="EV139" i="35"/>
  <c r="EW139" i="35"/>
  <c r="EX139" i="35"/>
  <c r="EY139" i="35"/>
  <c r="EZ139" i="35"/>
  <c r="FA139" i="35"/>
  <c r="FB139" i="35"/>
  <c r="FC139" i="35"/>
  <c r="FD139" i="35"/>
  <c r="FE139" i="35"/>
  <c r="FF139" i="35"/>
  <c r="FG139" i="35"/>
  <c r="FH139" i="35"/>
  <c r="FI139" i="35"/>
  <c r="FJ139" i="35"/>
  <c r="FK139" i="35"/>
  <c r="FL139" i="35"/>
  <c r="FM139" i="35"/>
  <c r="FN139" i="35"/>
  <c r="FO139" i="35"/>
  <c r="FP139" i="35"/>
  <c r="FQ139" i="35"/>
  <c r="FR139" i="35"/>
  <c r="FS139" i="35"/>
  <c r="FT139" i="35"/>
  <c r="FU139" i="35"/>
  <c r="FV139" i="35"/>
  <c r="FW139" i="35"/>
  <c r="FX139" i="35"/>
  <c r="FY139" i="35"/>
  <c r="FZ139" i="35"/>
  <c r="GA139" i="35"/>
  <c r="GB139" i="35"/>
  <c r="GC139" i="35"/>
  <c r="GD139" i="35"/>
  <c r="GE139" i="35"/>
  <c r="GF139" i="35"/>
  <c r="GG139" i="35"/>
  <c r="GH139" i="35"/>
  <c r="GI139" i="35"/>
  <c r="GJ139" i="35"/>
  <c r="GK139" i="35"/>
  <c r="GL139" i="35"/>
  <c r="GM139" i="35"/>
  <c r="GN139" i="35"/>
  <c r="GO139" i="35"/>
  <c r="GP139" i="35"/>
  <c r="GQ139" i="35"/>
  <c r="GR139" i="35"/>
  <c r="DA140" i="35"/>
  <c r="DB140" i="35"/>
  <c r="DC140" i="35"/>
  <c r="DD140" i="35"/>
  <c r="DE140" i="35"/>
  <c r="DF140" i="35"/>
  <c r="DG140" i="35"/>
  <c r="DH140" i="35"/>
  <c r="DI140" i="35"/>
  <c r="DJ140" i="35"/>
  <c r="DK140" i="35"/>
  <c r="DL140" i="35"/>
  <c r="DM140" i="35"/>
  <c r="DN140" i="35"/>
  <c r="DO140" i="35"/>
  <c r="DP140" i="35"/>
  <c r="DQ140" i="35"/>
  <c r="DR140" i="35"/>
  <c r="DS140" i="35"/>
  <c r="DT140" i="35"/>
  <c r="DU140" i="35"/>
  <c r="DV140" i="35"/>
  <c r="DW140" i="35"/>
  <c r="DX140" i="35"/>
  <c r="DY140" i="35"/>
  <c r="DZ140" i="35"/>
  <c r="EA140" i="35"/>
  <c r="EB140" i="35"/>
  <c r="EC140" i="35"/>
  <c r="ED140" i="35"/>
  <c r="EE140" i="35"/>
  <c r="EF140" i="35"/>
  <c r="EG140" i="35"/>
  <c r="EH140" i="35"/>
  <c r="EI140" i="35"/>
  <c r="EJ140" i="35"/>
  <c r="EK140" i="35"/>
  <c r="EL140" i="35"/>
  <c r="EM140" i="35"/>
  <c r="EN140" i="35"/>
  <c r="EO140" i="35"/>
  <c r="EP140" i="35"/>
  <c r="EQ140" i="35"/>
  <c r="ER140" i="35"/>
  <c r="ES140" i="35"/>
  <c r="ET140" i="35"/>
  <c r="EU140" i="35"/>
  <c r="EV140" i="35"/>
  <c r="EW140" i="35"/>
  <c r="EX140" i="35"/>
  <c r="EY140" i="35"/>
  <c r="EZ140" i="35"/>
  <c r="FA140" i="35"/>
  <c r="FB140" i="35"/>
  <c r="FC140" i="35"/>
  <c r="FD140" i="35"/>
  <c r="FE140" i="35"/>
  <c r="FF140" i="35"/>
  <c r="FG140" i="35"/>
  <c r="FH140" i="35"/>
  <c r="FI140" i="35"/>
  <c r="FJ140" i="35"/>
  <c r="FK140" i="35"/>
  <c r="FL140" i="35"/>
  <c r="FM140" i="35"/>
  <c r="FN140" i="35"/>
  <c r="FO140" i="35"/>
  <c r="FP140" i="35"/>
  <c r="FQ140" i="35"/>
  <c r="FR140" i="35"/>
  <c r="FS140" i="35"/>
  <c r="FT140" i="35"/>
  <c r="FU140" i="35"/>
  <c r="FV140" i="35"/>
  <c r="FW140" i="35"/>
  <c r="FX140" i="35"/>
  <c r="FY140" i="35"/>
  <c r="FZ140" i="35"/>
  <c r="GA140" i="35"/>
  <c r="GB140" i="35"/>
  <c r="GC140" i="35"/>
  <c r="GD140" i="35"/>
  <c r="GE140" i="35"/>
  <c r="GF140" i="35"/>
  <c r="GG140" i="35"/>
  <c r="GH140" i="35"/>
  <c r="GI140" i="35"/>
  <c r="GJ140" i="35"/>
  <c r="GK140" i="35"/>
  <c r="GL140" i="35"/>
  <c r="GM140" i="35"/>
  <c r="GN140" i="35"/>
  <c r="GO140" i="35"/>
  <c r="GP140" i="35"/>
  <c r="GQ140" i="35"/>
  <c r="GR140" i="35"/>
  <c r="DA141" i="35"/>
  <c r="DB141" i="35"/>
  <c r="DC141" i="35"/>
  <c r="DD141" i="35"/>
  <c r="DE141" i="35"/>
  <c r="DF141" i="35"/>
  <c r="DG141" i="35"/>
  <c r="DH141" i="35"/>
  <c r="DI141" i="35"/>
  <c r="DJ141" i="35"/>
  <c r="DK141" i="35"/>
  <c r="DL141" i="35"/>
  <c r="DM141" i="35"/>
  <c r="DN141" i="35"/>
  <c r="DO141" i="35"/>
  <c r="DP141" i="35"/>
  <c r="DQ141" i="35"/>
  <c r="DR141" i="35"/>
  <c r="DS141" i="35"/>
  <c r="DT141" i="35"/>
  <c r="DU141" i="35"/>
  <c r="DV141" i="35"/>
  <c r="DW141" i="35"/>
  <c r="DX141" i="35"/>
  <c r="DY141" i="35"/>
  <c r="DZ141" i="35"/>
  <c r="EA141" i="35"/>
  <c r="EB141" i="35"/>
  <c r="EC141" i="35"/>
  <c r="ED141" i="35"/>
  <c r="EE141" i="35"/>
  <c r="EF141" i="35"/>
  <c r="EG141" i="35"/>
  <c r="EH141" i="35"/>
  <c r="EI141" i="35"/>
  <c r="EJ141" i="35"/>
  <c r="EK141" i="35"/>
  <c r="EL141" i="35"/>
  <c r="EM141" i="35"/>
  <c r="EN141" i="35"/>
  <c r="EO141" i="35"/>
  <c r="EP141" i="35"/>
  <c r="EQ141" i="35"/>
  <c r="ER141" i="35"/>
  <c r="ES141" i="35"/>
  <c r="ET141" i="35"/>
  <c r="EU141" i="35"/>
  <c r="EV141" i="35"/>
  <c r="EW141" i="35"/>
  <c r="EX141" i="35"/>
  <c r="EY141" i="35"/>
  <c r="EZ141" i="35"/>
  <c r="FA141" i="35"/>
  <c r="FB141" i="35"/>
  <c r="FC141" i="35"/>
  <c r="FD141" i="35"/>
  <c r="FE141" i="35"/>
  <c r="FF141" i="35"/>
  <c r="FG141" i="35"/>
  <c r="FH141" i="35"/>
  <c r="FI141" i="35"/>
  <c r="FJ141" i="35"/>
  <c r="FK141" i="35"/>
  <c r="FL141" i="35"/>
  <c r="FM141" i="35"/>
  <c r="FN141" i="35"/>
  <c r="FO141" i="35"/>
  <c r="FP141" i="35"/>
  <c r="FQ141" i="35"/>
  <c r="FR141" i="35"/>
  <c r="FS141" i="35"/>
  <c r="FT141" i="35"/>
  <c r="FU141" i="35"/>
  <c r="FV141" i="35"/>
  <c r="FW141" i="35"/>
  <c r="FX141" i="35"/>
  <c r="FY141" i="35"/>
  <c r="FZ141" i="35"/>
  <c r="GA141" i="35"/>
  <c r="GB141" i="35"/>
  <c r="GC141" i="35"/>
  <c r="GD141" i="35"/>
  <c r="GE141" i="35"/>
  <c r="GF141" i="35"/>
  <c r="GG141" i="35"/>
  <c r="GH141" i="35"/>
  <c r="GI141" i="35"/>
  <c r="GJ141" i="35"/>
  <c r="GK141" i="35"/>
  <c r="GL141" i="35"/>
  <c r="GM141" i="35"/>
  <c r="GN141" i="35"/>
  <c r="GO141" i="35"/>
  <c r="GP141" i="35"/>
  <c r="GQ141" i="35"/>
  <c r="GR141" i="35"/>
  <c r="DA142" i="35"/>
  <c r="DB142" i="35"/>
  <c r="DC142" i="35"/>
  <c r="DD142" i="35"/>
  <c r="DE142" i="35"/>
  <c r="DF142" i="35"/>
  <c r="DG142" i="35"/>
  <c r="DH142" i="35"/>
  <c r="DI142" i="35"/>
  <c r="DJ142" i="35"/>
  <c r="DK142" i="35"/>
  <c r="DL142" i="35"/>
  <c r="DM142" i="35"/>
  <c r="DN142" i="35"/>
  <c r="DO142" i="35"/>
  <c r="DP142" i="35"/>
  <c r="DQ142" i="35"/>
  <c r="DR142" i="35"/>
  <c r="DS142" i="35"/>
  <c r="DT142" i="35"/>
  <c r="DU142" i="35"/>
  <c r="DV142" i="35"/>
  <c r="DW142" i="35"/>
  <c r="DX142" i="35"/>
  <c r="DY142" i="35"/>
  <c r="DZ142" i="35"/>
  <c r="EA142" i="35"/>
  <c r="EB142" i="35"/>
  <c r="EC142" i="35"/>
  <c r="ED142" i="35"/>
  <c r="EE142" i="35"/>
  <c r="EF142" i="35"/>
  <c r="EG142" i="35"/>
  <c r="EH142" i="35"/>
  <c r="EI142" i="35"/>
  <c r="EJ142" i="35"/>
  <c r="EK142" i="35"/>
  <c r="EL142" i="35"/>
  <c r="EM142" i="35"/>
  <c r="EN142" i="35"/>
  <c r="EO142" i="35"/>
  <c r="EP142" i="35"/>
  <c r="EQ142" i="35"/>
  <c r="ER142" i="35"/>
  <c r="ES142" i="35"/>
  <c r="ET142" i="35"/>
  <c r="EU142" i="35"/>
  <c r="EV142" i="35"/>
  <c r="EW142" i="35"/>
  <c r="EX142" i="35"/>
  <c r="EY142" i="35"/>
  <c r="EZ142" i="35"/>
  <c r="FA142" i="35"/>
  <c r="FB142" i="35"/>
  <c r="FC142" i="35"/>
  <c r="FD142" i="35"/>
  <c r="FE142" i="35"/>
  <c r="FF142" i="35"/>
  <c r="FG142" i="35"/>
  <c r="FH142" i="35"/>
  <c r="FI142" i="35"/>
  <c r="FJ142" i="35"/>
  <c r="FK142" i="35"/>
  <c r="FL142" i="35"/>
  <c r="FM142" i="35"/>
  <c r="FN142" i="35"/>
  <c r="FO142" i="35"/>
  <c r="FP142" i="35"/>
  <c r="FQ142" i="35"/>
  <c r="FR142" i="35"/>
  <c r="FS142" i="35"/>
  <c r="FT142" i="35"/>
  <c r="FU142" i="35"/>
  <c r="FV142" i="35"/>
  <c r="FW142" i="35"/>
  <c r="FX142" i="35"/>
  <c r="FY142" i="35"/>
  <c r="FZ142" i="35"/>
  <c r="GA142" i="35"/>
  <c r="GB142" i="35"/>
  <c r="GC142" i="35"/>
  <c r="GD142" i="35"/>
  <c r="GE142" i="35"/>
  <c r="GF142" i="35"/>
  <c r="GG142" i="35"/>
  <c r="GH142" i="35"/>
  <c r="GI142" i="35"/>
  <c r="GJ142" i="35"/>
  <c r="GK142" i="35"/>
  <c r="GL142" i="35"/>
  <c r="GM142" i="35"/>
  <c r="GN142" i="35"/>
  <c r="GO142" i="35"/>
  <c r="GP142" i="35"/>
  <c r="GQ142" i="35"/>
  <c r="GR142" i="35"/>
  <c r="DA143" i="35"/>
  <c r="DB143" i="35"/>
  <c r="DC143" i="35"/>
  <c r="DD143" i="35"/>
  <c r="DE143" i="35"/>
  <c r="DF143" i="35"/>
  <c r="DG143" i="35"/>
  <c r="DH143" i="35"/>
  <c r="DI143" i="35"/>
  <c r="DJ143" i="35"/>
  <c r="DK143" i="35"/>
  <c r="DL143" i="35"/>
  <c r="DM143" i="35"/>
  <c r="DN143" i="35"/>
  <c r="DO143" i="35"/>
  <c r="DP143" i="35"/>
  <c r="DQ143" i="35"/>
  <c r="DR143" i="35"/>
  <c r="DS143" i="35"/>
  <c r="DT143" i="35"/>
  <c r="DU143" i="35"/>
  <c r="DV143" i="35"/>
  <c r="DW143" i="35"/>
  <c r="DX143" i="35"/>
  <c r="DY143" i="35"/>
  <c r="DZ143" i="35"/>
  <c r="EA143" i="35"/>
  <c r="EB143" i="35"/>
  <c r="EC143" i="35"/>
  <c r="ED143" i="35"/>
  <c r="EE143" i="35"/>
  <c r="EF143" i="35"/>
  <c r="EG143" i="35"/>
  <c r="EH143" i="35"/>
  <c r="EI143" i="35"/>
  <c r="EJ143" i="35"/>
  <c r="EK143" i="35"/>
  <c r="EL143" i="35"/>
  <c r="EM143" i="35"/>
  <c r="EN143" i="35"/>
  <c r="EO143" i="35"/>
  <c r="EP143" i="35"/>
  <c r="EQ143" i="35"/>
  <c r="ER143" i="35"/>
  <c r="ES143" i="35"/>
  <c r="ET143" i="35"/>
  <c r="EU143" i="35"/>
  <c r="EV143" i="35"/>
  <c r="EW143" i="35"/>
  <c r="EX143" i="35"/>
  <c r="EY143" i="35"/>
  <c r="EZ143" i="35"/>
  <c r="FA143" i="35"/>
  <c r="FB143" i="35"/>
  <c r="FC143" i="35"/>
  <c r="FD143" i="35"/>
  <c r="FE143" i="35"/>
  <c r="FF143" i="35"/>
  <c r="FG143" i="35"/>
  <c r="FH143" i="35"/>
  <c r="FI143" i="35"/>
  <c r="FJ143" i="35"/>
  <c r="FK143" i="35"/>
  <c r="FL143" i="35"/>
  <c r="FM143" i="35"/>
  <c r="FN143" i="35"/>
  <c r="FO143" i="35"/>
  <c r="FP143" i="35"/>
  <c r="FQ143" i="35"/>
  <c r="FR143" i="35"/>
  <c r="FS143" i="35"/>
  <c r="FT143" i="35"/>
  <c r="FU143" i="35"/>
  <c r="FV143" i="35"/>
  <c r="FW143" i="35"/>
  <c r="FX143" i="35"/>
  <c r="FY143" i="35"/>
  <c r="FZ143" i="35"/>
  <c r="GA143" i="35"/>
  <c r="GB143" i="35"/>
  <c r="GC143" i="35"/>
  <c r="GD143" i="35"/>
  <c r="GE143" i="35"/>
  <c r="GF143" i="35"/>
  <c r="GG143" i="35"/>
  <c r="GH143" i="35"/>
  <c r="GI143" i="35"/>
  <c r="GJ143" i="35"/>
  <c r="GK143" i="35"/>
  <c r="GL143" i="35"/>
  <c r="GM143" i="35"/>
  <c r="GN143" i="35"/>
  <c r="GO143" i="35"/>
  <c r="GP143" i="35"/>
  <c r="GQ143" i="35"/>
  <c r="GR143" i="35"/>
  <c r="W149" i="35"/>
  <c r="X149" i="35" s="1"/>
  <c r="Z149" i="35" s="1"/>
  <c r="V150" i="35"/>
  <c r="W150" i="35" s="1"/>
  <c r="X150" i="35" s="1"/>
  <c r="Y150" i="35" s="1"/>
  <c r="V151" i="35"/>
  <c r="W151" i="35" s="1"/>
  <c r="X151" i="35" s="1"/>
  <c r="Y151" i="35" s="1"/>
  <c r="Z151" i="35" s="1"/>
  <c r="V152" i="35"/>
  <c r="W152" i="35" s="1"/>
  <c r="X152" i="35" s="1"/>
  <c r="Y152" i="35" s="1"/>
  <c r="V153" i="35"/>
  <c r="W153" i="35" s="1"/>
  <c r="X153" i="35" s="1"/>
  <c r="Y153" i="35" s="1"/>
  <c r="V154" i="35"/>
  <c r="W154" i="35" s="1"/>
  <c r="X154" i="35" s="1"/>
  <c r="Y154" i="35" s="1"/>
  <c r="Z154" i="35" s="1"/>
  <c r="V155" i="35"/>
  <c r="W155" i="35" s="1"/>
  <c r="X155" i="35" s="1"/>
  <c r="Y155" i="35" s="1"/>
  <c r="Z155" i="35" s="1"/>
  <c r="V156" i="35"/>
  <c r="W156" i="35" s="1"/>
  <c r="X156" i="35" s="1"/>
  <c r="Y156" i="35" s="1"/>
  <c r="Z156" i="35" s="1"/>
  <c r="V157" i="35"/>
  <c r="W157" i="35" s="1"/>
  <c r="X157" i="35" s="1"/>
  <c r="Y157" i="35" s="1"/>
  <c r="Z157" i="35" s="1"/>
  <c r="V158" i="35"/>
  <c r="W158" i="35" s="1"/>
  <c r="X158" i="35" s="1"/>
  <c r="Y158" i="35" s="1"/>
  <c r="Z158" i="35" s="1"/>
  <c r="V159" i="35"/>
  <c r="W159" i="35" s="1"/>
  <c r="X159" i="35" s="1"/>
  <c r="Y159" i="35" s="1"/>
  <c r="Z159" i="35" s="1"/>
  <c r="V160" i="35"/>
  <c r="W160" i="35" s="1"/>
  <c r="X160" i="35" s="1"/>
  <c r="Y160" i="35" s="1"/>
  <c r="V161" i="35"/>
  <c r="W161" i="35" s="1"/>
  <c r="X161" i="35" s="1"/>
  <c r="Y161" i="35" s="1"/>
  <c r="Z161" i="35" s="1"/>
  <c r="V162" i="35"/>
  <c r="W162" i="35" s="1"/>
  <c r="X162" i="35" s="1"/>
  <c r="Y162" i="35" s="1"/>
  <c r="Z162" i="35" s="1"/>
  <c r="V163" i="35"/>
  <c r="W163" i="35" s="1"/>
  <c r="X163" i="35" s="1"/>
  <c r="Y163" i="35" s="1"/>
  <c r="Z163" i="35" s="1"/>
  <c r="V164" i="35"/>
  <c r="W164" i="35" s="1"/>
  <c r="X164" i="35" s="1"/>
  <c r="Y164" i="35" s="1"/>
  <c r="V165" i="35"/>
  <c r="W165" i="35" s="1"/>
  <c r="X165" i="35" s="1"/>
  <c r="Y165" i="35" s="1"/>
  <c r="Z165" i="35" s="1"/>
  <c r="V166" i="35"/>
  <c r="W166" i="35" s="1"/>
  <c r="X166" i="35" s="1"/>
  <c r="Y166" i="35" s="1"/>
  <c r="Z166" i="35" s="1"/>
  <c r="V167" i="35"/>
  <c r="W167" i="35" s="1"/>
  <c r="X167" i="35" s="1"/>
  <c r="Y167" i="35" s="1"/>
  <c r="Z167" i="35" s="1"/>
  <c r="V168" i="35"/>
  <c r="W168" i="35" s="1"/>
  <c r="X168" i="35" s="1"/>
  <c r="Y168" i="35" s="1"/>
  <c r="Z168" i="35" s="1"/>
  <c r="V169" i="35"/>
  <c r="W169" i="35" s="1"/>
  <c r="X169" i="35" s="1"/>
  <c r="Y169" i="35" s="1"/>
  <c r="Z169" i="35" s="1"/>
  <c r="V170" i="35"/>
  <c r="W170" i="35" s="1"/>
  <c r="X170" i="35" s="1"/>
  <c r="Y170" i="35" s="1"/>
  <c r="Z170" i="35" s="1"/>
  <c r="V171" i="35"/>
  <c r="W171" i="35" s="1"/>
  <c r="X171" i="35" s="1"/>
  <c r="Y171" i="35" s="1"/>
  <c r="V172" i="35"/>
  <c r="W172" i="35" s="1"/>
  <c r="X172" i="35" s="1"/>
  <c r="Y172" i="35" s="1"/>
  <c r="V173" i="35"/>
  <c r="W173" i="35" s="1"/>
  <c r="X173" i="35" s="1"/>
  <c r="Y173" i="35" s="1"/>
  <c r="V174" i="35"/>
  <c r="W174" i="35" s="1"/>
  <c r="X174" i="35" s="1"/>
  <c r="Y174" i="35" s="1"/>
  <c r="Z174" i="35" s="1"/>
  <c r="V175" i="35"/>
  <c r="W175" i="35" s="1"/>
  <c r="X175" i="35" s="1"/>
  <c r="Y175" i="35" s="1"/>
  <c r="Z175" i="35" s="1"/>
  <c r="V176" i="35"/>
  <c r="W176" i="35" s="1"/>
  <c r="X176" i="35" s="1"/>
  <c r="Y176" i="35" s="1"/>
  <c r="Z176" i="35" s="1"/>
  <c r="V177" i="35"/>
  <c r="W177" i="35" s="1"/>
  <c r="X177" i="35" s="1"/>
  <c r="Y177" i="35" s="1"/>
  <c r="Z177" i="35" s="1"/>
  <c r="V178" i="35"/>
  <c r="W178" i="35" s="1"/>
  <c r="X178" i="35" s="1"/>
  <c r="Y178" i="35" s="1"/>
  <c r="Z178" i="35" s="1"/>
  <c r="T60" i="35"/>
  <c r="T59" i="35"/>
  <c r="T61" i="35"/>
  <c r="T62" i="35"/>
  <c r="T63" i="35"/>
  <c r="T65" i="35"/>
  <c r="T66" i="35"/>
  <c r="T67" i="35"/>
  <c r="T68" i="35"/>
  <c r="T69" i="35"/>
  <c r="T70" i="35"/>
  <c r="T71" i="35"/>
  <c r="T72" i="35"/>
  <c r="T73" i="35"/>
  <c r="T74" i="35"/>
  <c r="T75" i="35"/>
  <c r="T76" i="35"/>
  <c r="T77" i="35"/>
  <c r="T78" i="35"/>
  <c r="T79" i="35"/>
  <c r="T80" i="35"/>
  <c r="T81" i="35"/>
  <c r="T82" i="35"/>
  <c r="T83" i="35"/>
  <c r="X83" i="35" s="1"/>
  <c r="Y83" i="35" s="1"/>
  <c r="Z83" i="35" s="1"/>
  <c r="AA83" i="35" s="1"/>
  <c r="AB83" i="35" s="1"/>
  <c r="AC83" i="35" s="1"/>
  <c r="AD83" i="35" s="1"/>
  <c r="AE83" i="35" s="1"/>
  <c r="AF83" i="35" s="1"/>
  <c r="AG83" i="35" s="1"/>
  <c r="AH83" i="35" s="1"/>
  <c r="AI83" i="35" s="1"/>
  <c r="AJ83" i="35" s="1"/>
  <c r="AK83" i="35" s="1"/>
  <c r="AL83" i="35" s="1"/>
  <c r="AM83" i="35" s="1"/>
  <c r="AN83" i="35" s="1"/>
  <c r="AO83" i="35" s="1"/>
  <c r="AP83" i="35" s="1"/>
  <c r="AQ83" i="35" s="1"/>
  <c r="AR83" i="35" s="1"/>
  <c r="AS83" i="35" s="1"/>
  <c r="AT83" i="35" s="1"/>
  <c r="AU83" i="35" s="1"/>
  <c r="AV83" i="35" s="1"/>
  <c r="AW83" i="35" s="1"/>
  <c r="AX83" i="35" s="1"/>
  <c r="AY83" i="35" s="1"/>
  <c r="AZ83" i="35" s="1"/>
  <c r="BA83" i="35" s="1"/>
  <c r="BB83" i="35" s="1"/>
  <c r="BC83" i="35" s="1"/>
  <c r="BD83" i="35" s="1"/>
  <c r="BE83" i="35" s="1"/>
  <c r="BF83" i="35" s="1"/>
  <c r="BG83" i="35" s="1"/>
  <c r="BH83" i="35" s="1"/>
  <c r="BI83" i="35" s="1"/>
  <c r="BJ83" i="35" s="1"/>
  <c r="BK83" i="35" s="1"/>
  <c r="BL83" i="35" s="1"/>
  <c r="BM83" i="35" s="1"/>
  <c r="BN83" i="35" s="1"/>
  <c r="BO83" i="35" s="1"/>
  <c r="BP83" i="35" s="1"/>
  <c r="BQ83" i="35" s="1"/>
  <c r="BR83" i="35" s="1"/>
  <c r="BS83" i="35" s="1"/>
  <c r="BT83" i="35" s="1"/>
  <c r="BU83" i="35" s="1"/>
  <c r="BV83" i="35" s="1"/>
  <c r="BW83" i="35" s="1"/>
  <c r="BX83" i="35" s="1"/>
  <c r="BY83" i="35" s="1"/>
  <c r="BZ83" i="35" s="1"/>
  <c r="CA83" i="35" s="1"/>
  <c r="CB83" i="35" s="1"/>
  <c r="CC83" i="35" s="1"/>
  <c r="CD83" i="35" s="1"/>
  <c r="CE83" i="35" s="1"/>
  <c r="CF83" i="35" s="1"/>
  <c r="CG83" i="35" s="1"/>
  <c r="CH83" i="35" s="1"/>
  <c r="CI83" i="35" s="1"/>
  <c r="CJ83" i="35" s="1"/>
  <c r="CK83" i="35" s="1"/>
  <c r="CL83" i="35" s="1"/>
  <c r="CM83" i="35" s="1"/>
  <c r="CN83" i="35" s="1"/>
  <c r="CO83" i="35" s="1"/>
  <c r="CP83" i="35" s="1"/>
  <c r="CQ83" i="35" s="1"/>
  <c r="CR83" i="35" s="1"/>
  <c r="CS83" i="35" s="1"/>
  <c r="CT83" i="35" s="1"/>
  <c r="CU83" i="35" s="1"/>
  <c r="CV83" i="35" s="1"/>
  <c r="CW83" i="35" s="1"/>
  <c r="CX83" i="35" s="1"/>
  <c r="CY83" i="35" s="1"/>
  <c r="CZ83" i="35" s="1"/>
  <c r="DA83" i="35" s="1"/>
  <c r="DB83" i="35" s="1"/>
  <c r="DC83" i="35" s="1"/>
  <c r="DD83" i="35" s="1"/>
  <c r="DE83" i="35" s="1"/>
  <c r="DF83" i="35" s="1"/>
  <c r="DG83" i="35" s="1"/>
  <c r="DH83" i="35" s="1"/>
  <c r="DI83" i="35" s="1"/>
  <c r="DJ83" i="35" s="1"/>
  <c r="DK83" i="35" s="1"/>
  <c r="DL83" i="35" s="1"/>
  <c r="DM83" i="35" s="1"/>
  <c r="DN83" i="35" s="1"/>
  <c r="DO83" i="35" s="1"/>
  <c r="DP83" i="35" s="1"/>
  <c r="DQ83" i="35" s="1"/>
  <c r="DR83" i="35" s="1"/>
  <c r="DS83" i="35" s="1"/>
  <c r="DT83" i="35" s="1"/>
  <c r="DU83" i="35" s="1"/>
  <c r="DV83" i="35" s="1"/>
  <c r="DW83" i="35" s="1"/>
  <c r="DX83" i="35" s="1"/>
  <c r="DY83" i="35" s="1"/>
  <c r="DZ83" i="35" s="1"/>
  <c r="EA83" i="35" s="1"/>
  <c r="EB83" i="35" s="1"/>
  <c r="EC83" i="35" s="1"/>
  <c r="ED83" i="35" s="1"/>
  <c r="EE83" i="35" s="1"/>
  <c r="EF83" i="35" s="1"/>
  <c r="EG83" i="35" s="1"/>
  <c r="EH83" i="35" s="1"/>
  <c r="EI83" i="35" s="1"/>
  <c r="EJ83" i="35" s="1"/>
  <c r="EK83" i="35" s="1"/>
  <c r="EL83" i="35" s="1"/>
  <c r="EM83" i="35" s="1"/>
  <c r="EN83" i="35" s="1"/>
  <c r="EO83" i="35" s="1"/>
  <c r="EP83" i="35" s="1"/>
  <c r="EQ83" i="35" s="1"/>
  <c r="ER83" i="35" s="1"/>
  <c r="ES83" i="35" s="1"/>
  <c r="ET83" i="35" s="1"/>
  <c r="EU83" i="35" s="1"/>
  <c r="EV83" i="35" s="1"/>
  <c r="EW83" i="35" s="1"/>
  <c r="EX83" i="35" s="1"/>
  <c r="EY83" i="35" s="1"/>
  <c r="EZ83" i="35" s="1"/>
  <c r="FA83" i="35" s="1"/>
  <c r="FB83" i="35" s="1"/>
  <c r="FC83" i="35" s="1"/>
  <c r="FD83" i="35" s="1"/>
  <c r="FE83" i="35" s="1"/>
  <c r="FF83" i="35" s="1"/>
  <c r="FG83" i="35" s="1"/>
  <c r="FH83" i="35" s="1"/>
  <c r="FI83" i="35" s="1"/>
  <c r="FJ83" i="35" s="1"/>
  <c r="FK83" i="35" s="1"/>
  <c r="FL83" i="35" s="1"/>
  <c r="FM83" i="35" s="1"/>
  <c r="FN83" i="35" s="1"/>
  <c r="FO83" i="35" s="1"/>
  <c r="FP83" i="35" s="1"/>
  <c r="FQ83" i="35" s="1"/>
  <c r="FR83" i="35" s="1"/>
  <c r="FS83" i="35" s="1"/>
  <c r="FT83" i="35" s="1"/>
  <c r="FU83" i="35" s="1"/>
  <c r="FV83" i="35" s="1"/>
  <c r="FW83" i="35" s="1"/>
  <c r="FX83" i="35" s="1"/>
  <c r="FY83" i="35" s="1"/>
  <c r="FZ83" i="35" s="1"/>
  <c r="GA83" i="35" s="1"/>
  <c r="GB83" i="35" s="1"/>
  <c r="GC83" i="35" s="1"/>
  <c r="GD83" i="35" s="1"/>
  <c r="GE83" i="35" s="1"/>
  <c r="GF83" i="35" s="1"/>
  <c r="GG83" i="35" s="1"/>
  <c r="GH83" i="35" s="1"/>
  <c r="GI83" i="35" s="1"/>
  <c r="GJ83" i="35" s="1"/>
  <c r="GK83" i="35" s="1"/>
  <c r="GL83" i="35" s="1"/>
  <c r="GM83" i="35" s="1"/>
  <c r="GN83" i="35" s="1"/>
  <c r="GO83" i="35" s="1"/>
  <c r="GP83" i="35" s="1"/>
  <c r="GQ83" i="35" s="1"/>
  <c r="GR83" i="35" s="1"/>
  <c r="T84" i="35"/>
  <c r="X84" i="35" s="1"/>
  <c r="Y84" i="35" s="1"/>
  <c r="Z84" i="35" s="1"/>
  <c r="AA84" i="35" s="1"/>
  <c r="AB84" i="35" s="1"/>
  <c r="AC84" i="35" s="1"/>
  <c r="AD84" i="35" s="1"/>
  <c r="AE84" i="35" s="1"/>
  <c r="AF84" i="35" s="1"/>
  <c r="AG84" i="35" s="1"/>
  <c r="AH84" i="35" s="1"/>
  <c r="AI84" i="35" s="1"/>
  <c r="AJ84" i="35" s="1"/>
  <c r="AK84" i="35" s="1"/>
  <c r="AL84" i="35" s="1"/>
  <c r="AM84" i="35" s="1"/>
  <c r="AN84" i="35" s="1"/>
  <c r="AO84" i="35" s="1"/>
  <c r="AP84" i="35" s="1"/>
  <c r="AQ84" i="35" s="1"/>
  <c r="AR84" i="35" s="1"/>
  <c r="AS84" i="35" s="1"/>
  <c r="AT84" i="35" s="1"/>
  <c r="AU84" i="35" s="1"/>
  <c r="AV84" i="35" s="1"/>
  <c r="AW84" i="35" s="1"/>
  <c r="AX84" i="35" s="1"/>
  <c r="AY84" i="35" s="1"/>
  <c r="AZ84" i="35" s="1"/>
  <c r="BA84" i="35" s="1"/>
  <c r="BB84" i="35" s="1"/>
  <c r="BC84" i="35" s="1"/>
  <c r="BD84" i="35" s="1"/>
  <c r="BE84" i="35" s="1"/>
  <c r="BF84" i="35" s="1"/>
  <c r="BG84" i="35" s="1"/>
  <c r="BH84" i="35" s="1"/>
  <c r="BI84" i="35" s="1"/>
  <c r="BJ84" i="35" s="1"/>
  <c r="BK84" i="35" s="1"/>
  <c r="BL84" i="35" s="1"/>
  <c r="BM84" i="35" s="1"/>
  <c r="BN84" i="35" s="1"/>
  <c r="BO84" i="35" s="1"/>
  <c r="BP84" i="35" s="1"/>
  <c r="BQ84" i="35" s="1"/>
  <c r="BR84" i="35" s="1"/>
  <c r="BS84" i="35" s="1"/>
  <c r="BT84" i="35" s="1"/>
  <c r="BU84" i="35" s="1"/>
  <c r="BV84" i="35" s="1"/>
  <c r="BW84" i="35" s="1"/>
  <c r="BX84" i="35" s="1"/>
  <c r="BY84" i="35" s="1"/>
  <c r="BZ84" i="35" s="1"/>
  <c r="CA84" i="35" s="1"/>
  <c r="CB84" i="35" s="1"/>
  <c r="CC84" i="35" s="1"/>
  <c r="CD84" i="35" s="1"/>
  <c r="CE84" i="35" s="1"/>
  <c r="CF84" i="35" s="1"/>
  <c r="CG84" i="35" s="1"/>
  <c r="CH84" i="35" s="1"/>
  <c r="CI84" i="35" s="1"/>
  <c r="CJ84" i="35" s="1"/>
  <c r="CK84" i="35" s="1"/>
  <c r="CL84" i="35" s="1"/>
  <c r="CM84" i="35" s="1"/>
  <c r="CN84" i="35" s="1"/>
  <c r="CO84" i="35" s="1"/>
  <c r="CP84" i="35" s="1"/>
  <c r="CQ84" i="35" s="1"/>
  <c r="CR84" i="35" s="1"/>
  <c r="CS84" i="35" s="1"/>
  <c r="CT84" i="35" s="1"/>
  <c r="CU84" i="35" s="1"/>
  <c r="CV84" i="35" s="1"/>
  <c r="CW84" i="35" s="1"/>
  <c r="CX84" i="35" s="1"/>
  <c r="CY84" i="35" s="1"/>
  <c r="CZ84" i="35" s="1"/>
  <c r="DA84" i="35" s="1"/>
  <c r="DB84" i="35" s="1"/>
  <c r="DC84" i="35" s="1"/>
  <c r="DD84" i="35" s="1"/>
  <c r="DE84" i="35" s="1"/>
  <c r="DF84" i="35" s="1"/>
  <c r="DG84" i="35" s="1"/>
  <c r="DH84" i="35" s="1"/>
  <c r="DI84" i="35" s="1"/>
  <c r="DJ84" i="35" s="1"/>
  <c r="DK84" i="35" s="1"/>
  <c r="DL84" i="35" s="1"/>
  <c r="DM84" i="35" s="1"/>
  <c r="DN84" i="35" s="1"/>
  <c r="DO84" i="35" s="1"/>
  <c r="DP84" i="35" s="1"/>
  <c r="DQ84" i="35" s="1"/>
  <c r="DR84" i="35" s="1"/>
  <c r="DS84" i="35" s="1"/>
  <c r="DT84" i="35" s="1"/>
  <c r="DU84" i="35" s="1"/>
  <c r="DV84" i="35" s="1"/>
  <c r="DW84" i="35" s="1"/>
  <c r="DX84" i="35" s="1"/>
  <c r="DY84" i="35" s="1"/>
  <c r="DZ84" i="35" s="1"/>
  <c r="EA84" i="35" s="1"/>
  <c r="EB84" i="35" s="1"/>
  <c r="EC84" i="35" s="1"/>
  <c r="ED84" i="35" s="1"/>
  <c r="EE84" i="35" s="1"/>
  <c r="EF84" i="35" s="1"/>
  <c r="EG84" i="35" s="1"/>
  <c r="EH84" i="35" s="1"/>
  <c r="EI84" i="35" s="1"/>
  <c r="EJ84" i="35" s="1"/>
  <c r="EK84" i="35" s="1"/>
  <c r="EL84" i="35" s="1"/>
  <c r="EM84" i="35" s="1"/>
  <c r="EN84" i="35" s="1"/>
  <c r="EO84" i="35" s="1"/>
  <c r="EP84" i="35" s="1"/>
  <c r="EQ84" i="35" s="1"/>
  <c r="ER84" i="35" s="1"/>
  <c r="ES84" i="35" s="1"/>
  <c r="ET84" i="35" s="1"/>
  <c r="EU84" i="35" s="1"/>
  <c r="EV84" i="35" s="1"/>
  <c r="EW84" i="35" s="1"/>
  <c r="EX84" i="35" s="1"/>
  <c r="EY84" i="35" s="1"/>
  <c r="EZ84" i="35" s="1"/>
  <c r="FA84" i="35" s="1"/>
  <c r="FB84" i="35" s="1"/>
  <c r="FC84" i="35" s="1"/>
  <c r="FD84" i="35" s="1"/>
  <c r="FE84" i="35" s="1"/>
  <c r="FF84" i="35" s="1"/>
  <c r="FG84" i="35" s="1"/>
  <c r="FH84" i="35" s="1"/>
  <c r="FI84" i="35" s="1"/>
  <c r="FJ84" i="35" s="1"/>
  <c r="FK84" i="35" s="1"/>
  <c r="FL84" i="35" s="1"/>
  <c r="FM84" i="35" s="1"/>
  <c r="FN84" i="35" s="1"/>
  <c r="FO84" i="35" s="1"/>
  <c r="FP84" i="35" s="1"/>
  <c r="FQ84" i="35" s="1"/>
  <c r="FR84" i="35" s="1"/>
  <c r="FS84" i="35" s="1"/>
  <c r="FT84" i="35" s="1"/>
  <c r="FU84" i="35" s="1"/>
  <c r="FV84" i="35" s="1"/>
  <c r="FW84" i="35" s="1"/>
  <c r="FX84" i="35" s="1"/>
  <c r="FY84" i="35" s="1"/>
  <c r="FZ84" i="35" s="1"/>
  <c r="GA84" i="35" s="1"/>
  <c r="GB84" i="35" s="1"/>
  <c r="GC84" i="35" s="1"/>
  <c r="GD84" i="35" s="1"/>
  <c r="GE84" i="35" s="1"/>
  <c r="GF84" i="35" s="1"/>
  <c r="GG84" i="35" s="1"/>
  <c r="GH84" i="35" s="1"/>
  <c r="GI84" i="35" s="1"/>
  <c r="GJ84" i="35" s="1"/>
  <c r="GK84" i="35" s="1"/>
  <c r="GL84" i="35" s="1"/>
  <c r="GM84" i="35" s="1"/>
  <c r="GN84" i="35" s="1"/>
  <c r="GO84" i="35" s="1"/>
  <c r="GP84" i="35" s="1"/>
  <c r="GQ84" i="35" s="1"/>
  <c r="GR84" i="35" s="1"/>
  <c r="T85" i="35"/>
  <c r="T86" i="35"/>
  <c r="T87" i="35"/>
  <c r="T58" i="35"/>
  <c r="GG35" i="35"/>
  <c r="GG34" i="35"/>
  <c r="FU34" i="35"/>
  <c r="FI34" i="35"/>
  <c r="EW34" i="35"/>
  <c r="FC36" i="35" s="1"/>
  <c r="EK34" i="35"/>
  <c r="DY34" i="35"/>
  <c r="EE36" i="35" s="1"/>
  <c r="DM34" i="35"/>
  <c r="DA34" i="35"/>
  <c r="CO34" i="35"/>
  <c r="CK173" i="5" s="1"/>
  <c r="CC34" i="35"/>
  <c r="BY173" i="5" s="1"/>
  <c r="BQ34" i="35"/>
  <c r="BE34" i="35"/>
  <c r="BK36" i="35" s="1"/>
  <c r="AS34" i="35"/>
  <c r="AG34" i="35"/>
  <c r="AC173" i="5" s="1"/>
  <c r="B39" i="22"/>
  <c r="I34" i="35"/>
  <c r="HE13" i="35"/>
  <c r="H2" i="20" s="1"/>
  <c r="HD13" i="35"/>
  <c r="G2" i="20" s="1"/>
  <c r="HC13" i="35"/>
  <c r="F2" i="20" s="1"/>
  <c r="HB13" i="35"/>
  <c r="E2" i="20" s="1"/>
  <c r="HA13" i="35"/>
  <c r="D2" i="20" s="1"/>
  <c r="HG12" i="35"/>
  <c r="HI42" i="35" s="1"/>
  <c r="HO8" i="35" a="1"/>
  <c r="HN8" i="35" a="1"/>
  <c r="HM8" i="35" a="1"/>
  <c r="HL8" i="35" a="1"/>
  <c r="HK8" i="35" a="1"/>
  <c r="HJ8" i="35" a="1"/>
  <c r="HI8" i="35" a="1"/>
  <c r="HH8" i="35" a="1"/>
  <c r="HG8" i="35" a="1"/>
  <c r="HF8" i="35" a="1"/>
  <c r="HE8" i="35" a="1"/>
  <c r="HD8" i="35" a="1"/>
  <c r="HC8" i="35" a="1"/>
  <c r="HB8" i="35" a="1"/>
  <c r="HA8" i="35" a="1"/>
  <c r="GZ8" i="35" a="1"/>
  <c r="GY8" i="35" a="1"/>
  <c r="HP7" i="35" a="1"/>
  <c r="HN7" i="35" a="1"/>
  <c r="HL7" i="35" a="1"/>
  <c r="HJ7" i="35" a="1"/>
  <c r="HH7" i="35" a="1"/>
  <c r="HF7" i="35" a="1"/>
  <c r="HD7" i="35" a="1"/>
  <c r="HB7" i="35" a="1"/>
  <c r="GZ7" i="35" a="1"/>
  <c r="HP6" i="35" a="1"/>
  <c r="HO6" i="35" a="1"/>
  <c r="HN6" i="35" a="1"/>
  <c r="HM6" i="35" a="1"/>
  <c r="HL6" i="35" a="1"/>
  <c r="HK6" i="35" a="1"/>
  <c r="HJ6" i="35" a="1"/>
  <c r="HI6" i="35" a="1"/>
  <c r="HH6" i="35" a="1"/>
  <c r="HG6" i="35" a="1"/>
  <c r="HF6" i="35" a="1"/>
  <c r="HE6" i="35" a="1"/>
  <c r="HD6" i="35" a="1"/>
  <c r="HC6" i="35" a="1"/>
  <c r="HB6" i="35" a="1"/>
  <c r="HA6" i="35" a="1"/>
  <c r="GZ6" i="35" a="1"/>
  <c r="GY6" i="35" a="1"/>
  <c r="HP5" i="35" a="1"/>
  <c r="HN5" i="35" a="1"/>
  <c r="HL5" i="35" a="1"/>
  <c r="HJ5" i="35" a="1"/>
  <c r="HH5" i="35" a="1"/>
  <c r="HF5" i="35" a="1"/>
  <c r="HD5" i="35" a="1"/>
  <c r="HB5" i="35" a="1"/>
  <c r="GZ5" i="35" a="1"/>
  <c r="HP4" i="35" a="1"/>
  <c r="HO4" i="35" a="1"/>
  <c r="HN4" i="35" a="1"/>
  <c r="HM4" i="35" a="1"/>
  <c r="HL4" i="35" a="1"/>
  <c r="HK4" i="35" a="1"/>
  <c r="HJ4" i="35" a="1"/>
  <c r="HI4" i="35" a="1"/>
  <c r="HH4" i="35" a="1"/>
  <c r="HG4" i="35" a="1"/>
  <c r="HF4" i="35" a="1"/>
  <c r="HE4" i="35" a="1"/>
  <c r="HD4" i="35" a="1"/>
  <c r="HC4" i="35" a="1"/>
  <c r="HB4" i="35" a="1"/>
  <c r="HA4" i="35" a="1"/>
  <c r="GZ4" i="35" a="1"/>
  <c r="GY4" i="35" a="1"/>
  <c r="HP3" i="35" a="1"/>
  <c r="HO3" i="35" a="1"/>
  <c r="HN3" i="35" a="1"/>
  <c r="HM3" i="35" a="1"/>
  <c r="HL3" i="35" a="1"/>
  <c r="HK3" i="35" a="1"/>
  <c r="HJ3" i="35" a="1"/>
  <c r="HI3" i="35" a="1"/>
  <c r="HH3" i="35" a="1"/>
  <c r="HG3" i="35" a="1"/>
  <c r="HF3" i="35" a="1"/>
  <c r="HE3" i="35" a="1"/>
  <c r="HD3" i="35" a="1"/>
  <c r="HC3" i="35" a="1"/>
  <c r="HB3" i="35" a="1"/>
  <c r="HA3" i="35" a="1"/>
  <c r="GZ3" i="35" a="1"/>
  <c r="GY3" i="35" a="1"/>
  <c r="X74" i="35"/>
  <c r="Y74" i="35" s="1"/>
  <c r="Z74" i="35" s="1"/>
  <c r="AA74" i="35" s="1"/>
  <c r="AB74" i="35" s="1"/>
  <c r="AC74" i="35" s="1"/>
  <c r="AD74" i="35" s="1"/>
  <c r="AE74" i="35" s="1"/>
  <c r="AF74" i="35" s="1"/>
  <c r="AG74" i="35" s="1"/>
  <c r="AH74" i="35" s="1"/>
  <c r="AI74" i="35" s="1"/>
  <c r="AJ74" i="35" s="1"/>
  <c r="AK74" i="35" s="1"/>
  <c r="AL74" i="35" s="1"/>
  <c r="AM74" i="35" s="1"/>
  <c r="AN74" i="35" s="1"/>
  <c r="AO74" i="35" s="1"/>
  <c r="AP74" i="35" s="1"/>
  <c r="AQ74" i="35" s="1"/>
  <c r="AR74" i="35" s="1"/>
  <c r="AS74" i="35" s="1"/>
  <c r="AT74" i="35" s="1"/>
  <c r="AU74" i="35" s="1"/>
  <c r="AV74" i="35" s="1"/>
  <c r="AW74" i="35" s="1"/>
  <c r="AX74" i="35" s="1"/>
  <c r="AY74" i="35" s="1"/>
  <c r="AZ74" i="35" s="1"/>
  <c r="BA74" i="35" s="1"/>
  <c r="BB74" i="35" s="1"/>
  <c r="BC74" i="35" s="1"/>
  <c r="BD74" i="35" s="1"/>
  <c r="BE74" i="35" s="1"/>
  <c r="BF74" i="35" s="1"/>
  <c r="BG74" i="35" s="1"/>
  <c r="BH74" i="35" s="1"/>
  <c r="BI74" i="35" s="1"/>
  <c r="BJ74" i="35" s="1"/>
  <c r="BK74" i="35" s="1"/>
  <c r="BL74" i="35" s="1"/>
  <c r="BM74" i="35" s="1"/>
  <c r="BN74" i="35" s="1"/>
  <c r="BO74" i="35" s="1"/>
  <c r="BP74" i="35" s="1"/>
  <c r="BQ74" i="35" s="1"/>
  <c r="BR74" i="35" s="1"/>
  <c r="BS74" i="35" s="1"/>
  <c r="BT74" i="35" s="1"/>
  <c r="BU74" i="35" s="1"/>
  <c r="BV74" i="35" s="1"/>
  <c r="BW74" i="35" s="1"/>
  <c r="BX74" i="35" s="1"/>
  <c r="BY74" i="35" s="1"/>
  <c r="BZ74" i="35" s="1"/>
  <c r="CA74" i="35" s="1"/>
  <c r="CB74" i="35" s="1"/>
  <c r="CC74" i="35" s="1"/>
  <c r="CD74" i="35" s="1"/>
  <c r="CE74" i="35" s="1"/>
  <c r="CF74" i="35" s="1"/>
  <c r="CG74" i="35" s="1"/>
  <c r="CH74" i="35" s="1"/>
  <c r="CI74" i="35" s="1"/>
  <c r="CJ74" i="35" s="1"/>
  <c r="CK74" i="35" s="1"/>
  <c r="CL74" i="35" s="1"/>
  <c r="CM74" i="35" s="1"/>
  <c r="CN74" i="35" s="1"/>
  <c r="CO74" i="35" s="1"/>
  <c r="CP74" i="35" s="1"/>
  <c r="CQ74" i="35" s="1"/>
  <c r="CR74" i="35" s="1"/>
  <c r="CS74" i="35" s="1"/>
  <c r="CT74" i="35" s="1"/>
  <c r="CU74" i="35" s="1"/>
  <c r="CV74" i="35" s="1"/>
  <c r="CW74" i="35" s="1"/>
  <c r="CX74" i="35" s="1"/>
  <c r="CY74" i="35" s="1"/>
  <c r="CZ74" i="35" s="1"/>
  <c r="DA74" i="35" s="1"/>
  <c r="DB74" i="35" s="1"/>
  <c r="DC74" i="35" s="1"/>
  <c r="DD74" i="35" s="1"/>
  <c r="DE74" i="35" s="1"/>
  <c r="DF74" i="35" s="1"/>
  <c r="DG74" i="35" s="1"/>
  <c r="DH74" i="35" s="1"/>
  <c r="DI74" i="35" s="1"/>
  <c r="DJ74" i="35" s="1"/>
  <c r="DK74" i="35" s="1"/>
  <c r="DL74" i="35" s="1"/>
  <c r="DM74" i="35" s="1"/>
  <c r="DN74" i="35" s="1"/>
  <c r="DO74" i="35" s="1"/>
  <c r="DP74" i="35" s="1"/>
  <c r="DQ74" i="35" s="1"/>
  <c r="DR74" i="35" s="1"/>
  <c r="DS74" i="35" s="1"/>
  <c r="DT74" i="35" s="1"/>
  <c r="DU74" i="35" s="1"/>
  <c r="DV74" i="35" s="1"/>
  <c r="DW74" i="35" s="1"/>
  <c r="DX74" i="35" s="1"/>
  <c r="DY74" i="35" s="1"/>
  <c r="DZ74" i="35" s="1"/>
  <c r="EA74" i="35" s="1"/>
  <c r="EB74" i="35" s="1"/>
  <c r="EC74" i="35" s="1"/>
  <c r="ED74" i="35" s="1"/>
  <c r="EE74" i="35" s="1"/>
  <c r="EF74" i="35" s="1"/>
  <c r="EG74" i="35" s="1"/>
  <c r="EH74" i="35" s="1"/>
  <c r="EI74" i="35" s="1"/>
  <c r="EJ74" i="35" s="1"/>
  <c r="EK74" i="35" s="1"/>
  <c r="EL74" i="35" s="1"/>
  <c r="EM74" i="35" s="1"/>
  <c r="EN74" i="35" s="1"/>
  <c r="EO74" i="35" s="1"/>
  <c r="EP74" i="35" s="1"/>
  <c r="EQ74" i="35" s="1"/>
  <c r="ER74" i="35" s="1"/>
  <c r="ES74" i="35" s="1"/>
  <c r="ET74" i="35" s="1"/>
  <c r="EU74" i="35" s="1"/>
  <c r="EV74" i="35" s="1"/>
  <c r="EW74" i="35" s="1"/>
  <c r="EX74" i="35" s="1"/>
  <c r="EY74" i="35" s="1"/>
  <c r="EZ74" i="35" s="1"/>
  <c r="FA74" i="35" s="1"/>
  <c r="FB74" i="35" s="1"/>
  <c r="FC74" i="35" s="1"/>
  <c r="FD74" i="35" s="1"/>
  <c r="FE74" i="35" s="1"/>
  <c r="FF74" i="35" s="1"/>
  <c r="FG74" i="35" s="1"/>
  <c r="FH74" i="35" s="1"/>
  <c r="FI74" i="35" s="1"/>
  <c r="FJ74" i="35" s="1"/>
  <c r="FK74" i="35" s="1"/>
  <c r="FL74" i="35" s="1"/>
  <c r="FM74" i="35" s="1"/>
  <c r="FN74" i="35" s="1"/>
  <c r="FO74" i="35" s="1"/>
  <c r="FP74" i="35" s="1"/>
  <c r="FQ74" i="35" s="1"/>
  <c r="FR74" i="35" s="1"/>
  <c r="FS74" i="35" s="1"/>
  <c r="FT74" i="35" s="1"/>
  <c r="FU74" i="35" s="1"/>
  <c r="FV74" i="35" s="1"/>
  <c r="FW74" i="35" s="1"/>
  <c r="FX74" i="35" s="1"/>
  <c r="FY74" i="35" s="1"/>
  <c r="FZ74" i="35" s="1"/>
  <c r="GA74" i="35" s="1"/>
  <c r="GB74" i="35" s="1"/>
  <c r="GC74" i="35" s="1"/>
  <c r="GD74" i="35" s="1"/>
  <c r="GE74" i="35" s="1"/>
  <c r="GF74" i="35" s="1"/>
  <c r="GG74" i="35" s="1"/>
  <c r="GH74" i="35" s="1"/>
  <c r="GI74" i="35" s="1"/>
  <c r="GJ74" i="35" s="1"/>
  <c r="GK74" i="35" s="1"/>
  <c r="GL74" i="35" s="1"/>
  <c r="GM74" i="35" s="1"/>
  <c r="GN74" i="35" s="1"/>
  <c r="GO74" i="35" s="1"/>
  <c r="GP74" i="35" s="1"/>
  <c r="GQ74" i="35" s="1"/>
  <c r="GR74" i="35" s="1"/>
  <c r="CZ143" i="35"/>
  <c r="CY143" i="35"/>
  <c r="CX143" i="35"/>
  <c r="CW143" i="35"/>
  <c r="CV143" i="35"/>
  <c r="CU143" i="35"/>
  <c r="CT143" i="35"/>
  <c r="CS143" i="35"/>
  <c r="CR143" i="35"/>
  <c r="CQ143" i="35"/>
  <c r="CP143" i="35"/>
  <c r="CO143" i="35"/>
  <c r="CN143" i="35"/>
  <c r="CM143" i="35"/>
  <c r="CL143" i="35"/>
  <c r="CK143" i="35"/>
  <c r="CJ143" i="35"/>
  <c r="CI143" i="35"/>
  <c r="CH143" i="35"/>
  <c r="CG143" i="35"/>
  <c r="CF143" i="35"/>
  <c r="CE143" i="35"/>
  <c r="CD143" i="35"/>
  <c r="CC143" i="35"/>
  <c r="CB143" i="35"/>
  <c r="CA143" i="35"/>
  <c r="BZ143" i="35"/>
  <c r="BY143" i="35"/>
  <c r="BX143" i="35"/>
  <c r="BW143" i="35"/>
  <c r="BV143" i="35"/>
  <c r="BU143" i="35"/>
  <c r="BT143" i="35"/>
  <c r="BS143" i="35"/>
  <c r="BR143" i="35"/>
  <c r="BQ143" i="35"/>
  <c r="BP143" i="35"/>
  <c r="BO143" i="35"/>
  <c r="BN143" i="35"/>
  <c r="BM143" i="35"/>
  <c r="BL143" i="35"/>
  <c r="BK143" i="35"/>
  <c r="BJ143" i="35"/>
  <c r="BI143" i="35"/>
  <c r="BH143" i="35"/>
  <c r="BG143" i="35"/>
  <c r="BF143" i="35"/>
  <c r="BE143" i="35"/>
  <c r="BD143" i="35"/>
  <c r="BC143" i="35"/>
  <c r="BB143" i="35"/>
  <c r="BA143" i="35"/>
  <c r="AZ143" i="35"/>
  <c r="AY143" i="35"/>
  <c r="AX143" i="35"/>
  <c r="AW143" i="35"/>
  <c r="AV143" i="35"/>
  <c r="AU143" i="35"/>
  <c r="AT143" i="35"/>
  <c r="AS143" i="35"/>
  <c r="AR143" i="35"/>
  <c r="AQ143" i="35"/>
  <c r="AP143" i="35"/>
  <c r="AO143" i="35"/>
  <c r="AN143" i="35"/>
  <c r="AM143" i="35"/>
  <c r="AL143" i="35"/>
  <c r="AK143" i="35"/>
  <c r="AJ143" i="35"/>
  <c r="AI143" i="35"/>
  <c r="AH143" i="35"/>
  <c r="AG143" i="35"/>
  <c r="AF143" i="35"/>
  <c r="AE143" i="35"/>
  <c r="AD143" i="35"/>
  <c r="AC143" i="35"/>
  <c r="AB143" i="35"/>
  <c r="AA143" i="35"/>
  <c r="Z143" i="35"/>
  <c r="Y143" i="35"/>
  <c r="X143" i="35"/>
  <c r="W143" i="35"/>
  <c r="V143" i="35"/>
  <c r="U143" i="35"/>
  <c r="CZ142" i="35"/>
  <c r="CY142" i="35"/>
  <c r="CX142" i="35"/>
  <c r="CW142" i="35"/>
  <c r="CV142" i="35"/>
  <c r="CU142" i="35"/>
  <c r="CT142" i="35"/>
  <c r="CS142" i="35"/>
  <c r="CR142" i="35"/>
  <c r="CQ142" i="35"/>
  <c r="CP142" i="35"/>
  <c r="CO142" i="35"/>
  <c r="CN142" i="35"/>
  <c r="CM142" i="35"/>
  <c r="CL142" i="35"/>
  <c r="CK142" i="35"/>
  <c r="CJ142" i="35"/>
  <c r="CI142" i="35"/>
  <c r="CH142" i="35"/>
  <c r="CG142" i="35"/>
  <c r="CF142" i="35"/>
  <c r="CE142" i="35"/>
  <c r="CD142" i="35"/>
  <c r="CC142" i="35"/>
  <c r="CB142" i="35"/>
  <c r="CA142" i="35"/>
  <c r="BZ142" i="35"/>
  <c r="BY142" i="35"/>
  <c r="BX142" i="35"/>
  <c r="BW142" i="35"/>
  <c r="BV142" i="35"/>
  <c r="BU142" i="35"/>
  <c r="BT142" i="35"/>
  <c r="BS142" i="35"/>
  <c r="BR142" i="35"/>
  <c r="BQ142" i="35"/>
  <c r="BP142" i="35"/>
  <c r="BO142" i="35"/>
  <c r="BN142" i="35"/>
  <c r="BM142" i="35"/>
  <c r="BL142" i="35"/>
  <c r="BK142" i="35"/>
  <c r="BJ142" i="35"/>
  <c r="BI142" i="35"/>
  <c r="BH142" i="35"/>
  <c r="BG142" i="35"/>
  <c r="BF142" i="35"/>
  <c r="BE142" i="35"/>
  <c r="BD142" i="35"/>
  <c r="BC142" i="35"/>
  <c r="BB142" i="35"/>
  <c r="BA142" i="35"/>
  <c r="AZ142" i="35"/>
  <c r="AY142" i="35"/>
  <c r="AX142" i="35"/>
  <c r="AW142" i="35"/>
  <c r="AV142" i="35"/>
  <c r="AU142" i="35"/>
  <c r="AT142" i="35"/>
  <c r="AS142" i="35"/>
  <c r="AR142" i="35"/>
  <c r="AQ142" i="35"/>
  <c r="AP142" i="35"/>
  <c r="AO142" i="35"/>
  <c r="AN142" i="35"/>
  <c r="AM142" i="35"/>
  <c r="AL142" i="35"/>
  <c r="AK142" i="35"/>
  <c r="AJ142" i="35"/>
  <c r="AI142" i="35"/>
  <c r="AH142" i="35"/>
  <c r="AG142" i="35"/>
  <c r="AF142" i="35"/>
  <c r="AE142" i="35"/>
  <c r="AD142" i="35"/>
  <c r="AC142" i="35"/>
  <c r="AB142" i="35"/>
  <c r="AA142" i="35"/>
  <c r="Z142" i="35"/>
  <c r="Y142" i="35"/>
  <c r="X142" i="35"/>
  <c r="W142" i="35"/>
  <c r="V142" i="35"/>
  <c r="U142" i="35"/>
  <c r="CZ141" i="35"/>
  <c r="CY141" i="35"/>
  <c r="CX141" i="35"/>
  <c r="CW141" i="35"/>
  <c r="CV141" i="35"/>
  <c r="CU141" i="35"/>
  <c r="CT141" i="35"/>
  <c r="CS141" i="35"/>
  <c r="CR141" i="35"/>
  <c r="CQ141" i="35"/>
  <c r="CP141" i="35"/>
  <c r="CO141" i="35"/>
  <c r="CN141" i="35"/>
  <c r="CM141" i="35"/>
  <c r="CL141" i="35"/>
  <c r="CK141" i="35"/>
  <c r="CJ141" i="35"/>
  <c r="CI141" i="35"/>
  <c r="CH141" i="35"/>
  <c r="CG141" i="35"/>
  <c r="CF141" i="35"/>
  <c r="CE141" i="35"/>
  <c r="CD141" i="35"/>
  <c r="CC141" i="35"/>
  <c r="CB141" i="35"/>
  <c r="CA141" i="35"/>
  <c r="BZ141" i="35"/>
  <c r="BY141" i="35"/>
  <c r="BX141" i="35"/>
  <c r="BW141" i="35"/>
  <c r="BV141" i="35"/>
  <c r="BU141" i="35"/>
  <c r="BT141" i="35"/>
  <c r="BS141" i="35"/>
  <c r="BR141" i="35"/>
  <c r="BQ141" i="35"/>
  <c r="BP141" i="35"/>
  <c r="BO141" i="35"/>
  <c r="BN141" i="35"/>
  <c r="BM141" i="35"/>
  <c r="BL141" i="35"/>
  <c r="BK141" i="35"/>
  <c r="BJ141" i="35"/>
  <c r="BI141" i="35"/>
  <c r="BH141" i="35"/>
  <c r="BG141" i="35"/>
  <c r="BF141" i="35"/>
  <c r="BE141" i="35"/>
  <c r="BD141" i="35"/>
  <c r="BC141" i="35"/>
  <c r="BB141" i="35"/>
  <c r="BA141" i="35"/>
  <c r="AZ141" i="35"/>
  <c r="AY141" i="35"/>
  <c r="AX141" i="35"/>
  <c r="AW141" i="35"/>
  <c r="AV141" i="35"/>
  <c r="AU141" i="35"/>
  <c r="AT141" i="35"/>
  <c r="AS141" i="35"/>
  <c r="AR141" i="35"/>
  <c r="AQ141" i="35"/>
  <c r="AP141" i="35"/>
  <c r="AO141" i="35"/>
  <c r="AN141" i="35"/>
  <c r="AM141" i="35"/>
  <c r="AL141" i="35"/>
  <c r="AK141" i="35"/>
  <c r="AJ141" i="35"/>
  <c r="AI141" i="35"/>
  <c r="AH141" i="35"/>
  <c r="AG141" i="35"/>
  <c r="AF141" i="35"/>
  <c r="AE141" i="35"/>
  <c r="AD141" i="35"/>
  <c r="AC141" i="35"/>
  <c r="AB141" i="35"/>
  <c r="AA141" i="35"/>
  <c r="Z141" i="35"/>
  <c r="Y141" i="35"/>
  <c r="X141" i="35"/>
  <c r="W141" i="35"/>
  <c r="V141" i="35"/>
  <c r="U141" i="35"/>
  <c r="CZ140" i="35"/>
  <c r="CY140" i="35"/>
  <c r="CX140" i="35"/>
  <c r="CW140" i="35"/>
  <c r="CV140" i="35"/>
  <c r="CU140" i="35"/>
  <c r="CT140" i="35"/>
  <c r="CS140" i="35"/>
  <c r="CR140" i="35"/>
  <c r="CQ140" i="35"/>
  <c r="CP140" i="35"/>
  <c r="CO140" i="35"/>
  <c r="CN140" i="35"/>
  <c r="CM140" i="35"/>
  <c r="CL140" i="35"/>
  <c r="CK140" i="35"/>
  <c r="CJ140" i="35"/>
  <c r="CI140" i="35"/>
  <c r="CH140" i="35"/>
  <c r="CG140" i="35"/>
  <c r="CF140" i="35"/>
  <c r="CE140" i="35"/>
  <c r="CD140" i="35"/>
  <c r="CC140" i="35"/>
  <c r="CB140" i="35"/>
  <c r="CA140" i="35"/>
  <c r="BZ140" i="35"/>
  <c r="BY140" i="35"/>
  <c r="BX140" i="35"/>
  <c r="BW140" i="35"/>
  <c r="BV140" i="35"/>
  <c r="BU140" i="35"/>
  <c r="BT140" i="35"/>
  <c r="BS140" i="35"/>
  <c r="BR140" i="35"/>
  <c r="BQ140" i="35"/>
  <c r="BP140" i="35"/>
  <c r="BO140" i="35"/>
  <c r="BN140" i="35"/>
  <c r="BM140" i="35"/>
  <c r="BL140" i="35"/>
  <c r="BK140" i="35"/>
  <c r="BJ140" i="35"/>
  <c r="BI140" i="35"/>
  <c r="BH140" i="35"/>
  <c r="BG140" i="35"/>
  <c r="BF140" i="35"/>
  <c r="BE140" i="35"/>
  <c r="BD140" i="35"/>
  <c r="BC140" i="35"/>
  <c r="BB140" i="35"/>
  <c r="BA140" i="35"/>
  <c r="AZ140" i="35"/>
  <c r="AY140" i="35"/>
  <c r="AX140" i="35"/>
  <c r="AW140" i="35"/>
  <c r="AV140" i="35"/>
  <c r="AU140" i="35"/>
  <c r="AT140" i="35"/>
  <c r="AS140" i="35"/>
  <c r="AR140" i="35"/>
  <c r="AQ140" i="35"/>
  <c r="AP140" i="35"/>
  <c r="AO140" i="35"/>
  <c r="AN140" i="35"/>
  <c r="AM140" i="35"/>
  <c r="AL140" i="35"/>
  <c r="AK140" i="35"/>
  <c r="AJ140" i="35"/>
  <c r="AI140" i="35"/>
  <c r="AH140" i="35"/>
  <c r="AG140" i="35"/>
  <c r="AF140" i="35"/>
  <c r="AE140" i="35"/>
  <c r="AD140" i="35"/>
  <c r="AC140" i="35"/>
  <c r="AB140" i="35"/>
  <c r="AA140" i="35"/>
  <c r="Z140" i="35"/>
  <c r="Y140" i="35"/>
  <c r="X140" i="35"/>
  <c r="W140" i="35"/>
  <c r="V140" i="35"/>
  <c r="U140" i="35"/>
  <c r="CZ139" i="35"/>
  <c r="CY139" i="35"/>
  <c r="CX139" i="35"/>
  <c r="CW139" i="35"/>
  <c r="CV139" i="35"/>
  <c r="CU139" i="35"/>
  <c r="CT139" i="35"/>
  <c r="CS139" i="35"/>
  <c r="CR139" i="35"/>
  <c r="CQ139" i="35"/>
  <c r="CP139" i="35"/>
  <c r="CO139" i="35"/>
  <c r="CN139" i="35"/>
  <c r="CM139" i="35"/>
  <c r="CL139" i="35"/>
  <c r="CK139" i="35"/>
  <c r="CJ139" i="35"/>
  <c r="CI139" i="35"/>
  <c r="CH139" i="35"/>
  <c r="CG139" i="35"/>
  <c r="CF139" i="35"/>
  <c r="CE139" i="35"/>
  <c r="CD139" i="35"/>
  <c r="CC139" i="35"/>
  <c r="CB139" i="35"/>
  <c r="CA139" i="35"/>
  <c r="BZ139" i="35"/>
  <c r="BY139" i="35"/>
  <c r="BX139" i="35"/>
  <c r="BW139" i="35"/>
  <c r="BV139" i="35"/>
  <c r="BU139" i="35"/>
  <c r="BT139" i="35"/>
  <c r="BS139" i="35"/>
  <c r="BR139" i="35"/>
  <c r="BQ139" i="35"/>
  <c r="BP139" i="35"/>
  <c r="BO139" i="35"/>
  <c r="BN139" i="35"/>
  <c r="BM139" i="35"/>
  <c r="BL139" i="35"/>
  <c r="BK139" i="35"/>
  <c r="BJ139" i="35"/>
  <c r="BI139" i="35"/>
  <c r="BH139" i="35"/>
  <c r="BG139" i="35"/>
  <c r="BF139" i="35"/>
  <c r="BE139" i="35"/>
  <c r="BD139" i="35"/>
  <c r="BC139" i="35"/>
  <c r="BB139" i="35"/>
  <c r="BA139" i="35"/>
  <c r="AZ139" i="35"/>
  <c r="AY139" i="35"/>
  <c r="AX139" i="35"/>
  <c r="AW139" i="35"/>
  <c r="AV139" i="35"/>
  <c r="AU139" i="35"/>
  <c r="AT139" i="35"/>
  <c r="AS139" i="35"/>
  <c r="AR139" i="35"/>
  <c r="AQ139" i="35"/>
  <c r="AP139" i="35"/>
  <c r="AO139" i="35"/>
  <c r="AN139" i="35"/>
  <c r="AM139" i="35"/>
  <c r="AL139" i="35"/>
  <c r="AK139" i="35"/>
  <c r="AJ139" i="35"/>
  <c r="AI139" i="35"/>
  <c r="AH139" i="35"/>
  <c r="AG139" i="35"/>
  <c r="AF139" i="35"/>
  <c r="AE139" i="35"/>
  <c r="AD139" i="35"/>
  <c r="AC139" i="35"/>
  <c r="AB139" i="35"/>
  <c r="AA139" i="35"/>
  <c r="Z139" i="35"/>
  <c r="Y139" i="35"/>
  <c r="X139" i="35"/>
  <c r="W139" i="35"/>
  <c r="V139" i="35"/>
  <c r="U139" i="35"/>
  <c r="V129" i="35"/>
  <c r="U129" i="35"/>
  <c r="GR119" i="35"/>
  <c r="GQ119" i="35"/>
  <c r="GP119" i="35"/>
  <c r="GR118" i="35"/>
  <c r="GQ118" i="35"/>
  <c r="GP118" i="35"/>
  <c r="AC118" i="35"/>
  <c r="AB118" i="35"/>
  <c r="AA118" i="35"/>
  <c r="Z118" i="35"/>
  <c r="Y118" i="35"/>
  <c r="X118" i="35"/>
  <c r="W118" i="35"/>
  <c r="V118" i="35"/>
  <c r="U118" i="35"/>
  <c r="GR117" i="35"/>
  <c r="GQ117" i="35"/>
  <c r="GP117" i="35"/>
  <c r="GR116" i="35"/>
  <c r="GQ116" i="35"/>
  <c r="GP116" i="35"/>
  <c r="GO116" i="35"/>
  <c r="GR115" i="35"/>
  <c r="GQ115" i="35"/>
  <c r="GP115" i="35"/>
  <c r="GO115" i="35"/>
  <c r="FX115" i="35"/>
  <c r="FW115" i="35"/>
  <c r="FV115" i="35"/>
  <c r="FU115" i="35"/>
  <c r="FT115" i="35"/>
  <c r="DL115" i="35"/>
  <c r="DK115" i="35"/>
  <c r="DJ115" i="35"/>
  <c r="DI115" i="35"/>
  <c r="AP115" i="35"/>
  <c r="AO115" i="35"/>
  <c r="AN115" i="35"/>
  <c r="AM115" i="35"/>
  <c r="AL115" i="35"/>
  <c r="AK115" i="35"/>
  <c r="AJ115" i="35"/>
  <c r="GR114" i="35"/>
  <c r="GQ114" i="35"/>
  <c r="GP114" i="35"/>
  <c r="GR113" i="35"/>
  <c r="GQ113" i="35"/>
  <c r="GP113" i="35"/>
  <c r="GR112" i="35"/>
  <c r="GQ112" i="35"/>
  <c r="GP112" i="35"/>
  <c r="GR111" i="35"/>
  <c r="GQ111" i="35"/>
  <c r="GP111" i="35"/>
  <c r="GR110" i="35"/>
  <c r="GQ110" i="35"/>
  <c r="GP110" i="35"/>
  <c r="GO110" i="35"/>
  <c r="FH110" i="35"/>
  <c r="FG110" i="35"/>
  <c r="GR109" i="35"/>
  <c r="GQ109" i="35"/>
  <c r="GP109" i="35"/>
  <c r="GR108" i="35"/>
  <c r="GQ108" i="35"/>
  <c r="GP108" i="35"/>
  <c r="GO108" i="35"/>
  <c r="FK108" i="35"/>
  <c r="FJ108" i="35"/>
  <c r="FI108" i="35"/>
  <c r="FH108" i="35"/>
  <c r="FG108" i="35"/>
  <c r="GR107" i="35"/>
  <c r="GQ107" i="35"/>
  <c r="GP107" i="35"/>
  <c r="GR106" i="35"/>
  <c r="GQ106" i="35"/>
  <c r="GP106" i="35"/>
  <c r="GO106" i="35"/>
  <c r="GN106" i="35"/>
  <c r="GM106" i="35"/>
  <c r="GL106" i="35"/>
  <c r="GK106" i="35"/>
  <c r="GJ106" i="35"/>
  <c r="GI106" i="35"/>
  <c r="GH106" i="35"/>
  <c r="GG106" i="35"/>
  <c r="GF106" i="35"/>
  <c r="GE106" i="35"/>
  <c r="GD106" i="35"/>
  <c r="GC106" i="35"/>
  <c r="GB106" i="35"/>
  <c r="GA106" i="35"/>
  <c r="FZ106" i="35"/>
  <c r="FY106" i="35"/>
  <c r="FX106" i="35"/>
  <c r="FW106" i="35"/>
  <c r="FV106" i="35"/>
  <c r="FU106" i="35"/>
  <c r="FT106" i="35"/>
  <c r="FS106" i="35"/>
  <c r="FR106" i="35"/>
  <c r="FQ106" i="35"/>
  <c r="FP106" i="35"/>
  <c r="FO106" i="35"/>
  <c r="FN106" i="35"/>
  <c r="FM106" i="35"/>
  <c r="FL106" i="35"/>
  <c r="GR105" i="35"/>
  <c r="GQ105" i="35"/>
  <c r="GP105" i="35"/>
  <c r="GR104" i="35"/>
  <c r="GQ104" i="35"/>
  <c r="GP104" i="35"/>
  <c r="GO104" i="35"/>
  <c r="FW104" i="35"/>
  <c r="FV104" i="35"/>
  <c r="FU104" i="35"/>
  <c r="GR103" i="35"/>
  <c r="GQ103" i="35"/>
  <c r="GP103" i="35"/>
  <c r="GR102" i="35"/>
  <c r="GQ102" i="35"/>
  <c r="GP102" i="35"/>
  <c r="GO102" i="35"/>
  <c r="GR101" i="35"/>
  <c r="GQ101" i="35"/>
  <c r="GP101" i="35"/>
  <c r="GO101" i="35"/>
  <c r="FS101" i="35"/>
  <c r="FR101" i="35"/>
  <c r="FQ101" i="35"/>
  <c r="FP101" i="35"/>
  <c r="FO101" i="35"/>
  <c r="DG101" i="35"/>
  <c r="DF101" i="35"/>
  <c r="DE101" i="35"/>
  <c r="DD101" i="35"/>
  <c r="DC101" i="35"/>
  <c r="DB101" i="35"/>
  <c r="DA101" i="35"/>
  <c r="BP101" i="35"/>
  <c r="BO101" i="35"/>
  <c r="BN101" i="35"/>
  <c r="BM101" i="35"/>
  <c r="BL101" i="35"/>
  <c r="BK101" i="35"/>
  <c r="BJ101" i="35"/>
  <c r="BI101" i="35"/>
  <c r="BH101" i="35"/>
  <c r="BG101" i="35"/>
  <c r="BF101" i="35"/>
  <c r="BE101" i="35"/>
  <c r="AT101" i="35"/>
  <c r="AS101" i="35"/>
  <c r="AR101" i="35"/>
  <c r="AQ101" i="35"/>
  <c r="AP101" i="35"/>
  <c r="AO101" i="35"/>
  <c r="AN101" i="35"/>
  <c r="AM101" i="35"/>
  <c r="AL101" i="35"/>
  <c r="GR100" i="35"/>
  <c r="GQ100" i="35"/>
  <c r="GP100" i="35"/>
  <c r="GO100" i="35"/>
  <c r="GR99" i="35"/>
  <c r="GQ99" i="35"/>
  <c r="GP99" i="35"/>
  <c r="GR98" i="35"/>
  <c r="GQ98" i="35"/>
  <c r="GP98" i="35"/>
  <c r="GO98" i="35"/>
  <c r="GR97" i="35"/>
  <c r="GQ97" i="35"/>
  <c r="GP97" i="35"/>
  <c r="GO97" i="35"/>
  <c r="GR96" i="35"/>
  <c r="GQ96" i="35"/>
  <c r="GP96" i="35"/>
  <c r="GR95" i="35"/>
  <c r="GQ95" i="35"/>
  <c r="GP95" i="35"/>
  <c r="GR94" i="35"/>
  <c r="GQ94" i="35"/>
  <c r="GP94" i="35"/>
  <c r="GR93" i="35"/>
  <c r="GQ93" i="35"/>
  <c r="GP93" i="35"/>
  <c r="GR92" i="35"/>
  <c r="GQ92" i="35"/>
  <c r="GP92" i="35"/>
  <c r="GO92" i="35"/>
  <c r="GR91" i="35"/>
  <c r="GQ91" i="35"/>
  <c r="GP91" i="35"/>
  <c r="GO91" i="35"/>
  <c r="GN91" i="35"/>
  <c r="GM91" i="35"/>
  <c r="GL91" i="35"/>
  <c r="GK91" i="35"/>
  <c r="GJ91" i="35"/>
  <c r="GI91" i="35"/>
  <c r="GH91" i="35"/>
  <c r="GG91" i="35"/>
  <c r="GF91" i="35"/>
  <c r="GE91" i="35"/>
  <c r="GD91" i="35"/>
  <c r="GC91" i="35"/>
  <c r="GB91" i="35"/>
  <c r="GR90" i="35"/>
  <c r="GQ90" i="35"/>
  <c r="GP90" i="35"/>
  <c r="GO90" i="35"/>
  <c r="Z64" i="35"/>
  <c r="AA64" i="35" s="1"/>
  <c r="AB64" i="35" s="1"/>
  <c r="AC64" i="35" s="1"/>
  <c r="AD64" i="35" s="1"/>
  <c r="AE64" i="35" s="1"/>
  <c r="AF64" i="35" s="1"/>
  <c r="AG64" i="35" s="1"/>
  <c r="AH64" i="35" s="1"/>
  <c r="AI64" i="35" s="1"/>
  <c r="AJ64" i="35" s="1"/>
  <c r="AK64" i="35" s="1"/>
  <c r="AL64" i="35" s="1"/>
  <c r="AM64" i="35" s="1"/>
  <c r="AN64" i="35" s="1"/>
  <c r="AO64" i="35" s="1"/>
  <c r="AP64" i="35" s="1"/>
  <c r="AQ64" i="35" s="1"/>
  <c r="AR64" i="35" s="1"/>
  <c r="AS64" i="35" s="1"/>
  <c r="AT64" i="35" s="1"/>
  <c r="AU64" i="35" s="1"/>
  <c r="AV64" i="35" s="1"/>
  <c r="AW64" i="35" s="1"/>
  <c r="AX64" i="35" s="1"/>
  <c r="AY64" i="35" s="1"/>
  <c r="AZ64" i="35" s="1"/>
  <c r="BA64" i="35" s="1"/>
  <c r="BB64" i="35" s="1"/>
  <c r="BC64" i="35" s="1"/>
  <c r="BD64" i="35" s="1"/>
  <c r="BE64" i="35" s="1"/>
  <c r="BF64" i="35" s="1"/>
  <c r="BG64" i="35" s="1"/>
  <c r="BH64" i="35" s="1"/>
  <c r="BI64" i="35" s="1"/>
  <c r="BJ64" i="35" s="1"/>
  <c r="BK64" i="35" s="1"/>
  <c r="BL64" i="35" s="1"/>
  <c r="BM64" i="35" s="1"/>
  <c r="BN64" i="35" s="1"/>
  <c r="BO64" i="35" s="1"/>
  <c r="BP64" i="35" s="1"/>
  <c r="BQ64" i="35" s="1"/>
  <c r="BR64" i="35" s="1"/>
  <c r="BS64" i="35" s="1"/>
  <c r="BT64" i="35" s="1"/>
  <c r="BU64" i="35" s="1"/>
  <c r="BV64" i="35" s="1"/>
  <c r="BW64" i="35" s="1"/>
  <c r="BX64" i="35" s="1"/>
  <c r="BY64" i="35" s="1"/>
  <c r="BZ64" i="35" s="1"/>
  <c r="CA64" i="35" s="1"/>
  <c r="CB64" i="35" s="1"/>
  <c r="CC64" i="35" s="1"/>
  <c r="CD64" i="35" s="1"/>
  <c r="CE64" i="35" s="1"/>
  <c r="CF64" i="35" s="1"/>
  <c r="CG64" i="35" s="1"/>
  <c r="CH64" i="35" s="1"/>
  <c r="CI64" i="35" s="1"/>
  <c r="CJ64" i="35" s="1"/>
  <c r="CK64" i="35" s="1"/>
  <c r="CL64" i="35" s="1"/>
  <c r="CM64" i="35" s="1"/>
  <c r="CN64" i="35" s="1"/>
  <c r="CO64" i="35" s="1"/>
  <c r="CP64" i="35" s="1"/>
  <c r="CQ64" i="35" s="1"/>
  <c r="CR64" i="35" s="1"/>
  <c r="CS64" i="35" s="1"/>
  <c r="CT64" i="35" s="1"/>
  <c r="CU64" i="35" s="1"/>
  <c r="CV64" i="35" s="1"/>
  <c r="CW64" i="35" s="1"/>
  <c r="CX64" i="35" s="1"/>
  <c r="CY64" i="35" s="1"/>
  <c r="CZ64" i="35" s="1"/>
  <c r="DA64" i="35" s="1"/>
  <c r="DB64" i="35" s="1"/>
  <c r="DC64" i="35" s="1"/>
  <c r="DD64" i="35" s="1"/>
  <c r="DE64" i="35" s="1"/>
  <c r="DF64" i="35" s="1"/>
  <c r="DG64" i="35" s="1"/>
  <c r="DH64" i="35" s="1"/>
  <c r="DI64" i="35" s="1"/>
  <c r="DJ64" i="35" s="1"/>
  <c r="DK64" i="35" s="1"/>
  <c r="DL64" i="35" s="1"/>
  <c r="DM64" i="35" s="1"/>
  <c r="DN64" i="35" s="1"/>
  <c r="DO64" i="35" s="1"/>
  <c r="DP64" i="35" s="1"/>
  <c r="DQ64" i="35" s="1"/>
  <c r="DR64" i="35" s="1"/>
  <c r="DS64" i="35" s="1"/>
  <c r="DT64" i="35" s="1"/>
  <c r="DU64" i="35" s="1"/>
  <c r="DV64" i="35" s="1"/>
  <c r="DW64" i="35" s="1"/>
  <c r="DX64" i="35" s="1"/>
  <c r="DY64" i="35" s="1"/>
  <c r="DZ64" i="35" s="1"/>
  <c r="EA64" i="35" s="1"/>
  <c r="EB64" i="35" s="1"/>
  <c r="EC64" i="35" s="1"/>
  <c r="ED64" i="35" s="1"/>
  <c r="EE64" i="35" s="1"/>
  <c r="EF64" i="35" s="1"/>
  <c r="EG64" i="35" s="1"/>
  <c r="EH64" i="35" s="1"/>
  <c r="EI64" i="35" s="1"/>
  <c r="EJ64" i="35" s="1"/>
  <c r="EK64" i="35" s="1"/>
  <c r="EL64" i="35" s="1"/>
  <c r="EM64" i="35" s="1"/>
  <c r="EN64" i="35" s="1"/>
  <c r="EO64" i="35" s="1"/>
  <c r="EP64" i="35" s="1"/>
  <c r="EQ64" i="35" s="1"/>
  <c r="ER64" i="35" s="1"/>
  <c r="ES64" i="35" s="1"/>
  <c r="ET64" i="35" s="1"/>
  <c r="EU64" i="35" s="1"/>
  <c r="EV64" i="35" s="1"/>
  <c r="EW64" i="35" s="1"/>
  <c r="EX64" i="35" s="1"/>
  <c r="EY64" i="35" s="1"/>
  <c r="EZ64" i="35" s="1"/>
  <c r="FA64" i="35" s="1"/>
  <c r="FB64" i="35" s="1"/>
  <c r="FC64" i="35" s="1"/>
  <c r="FD64" i="35" s="1"/>
  <c r="FE64" i="35" s="1"/>
  <c r="FF64" i="35" s="1"/>
  <c r="FG64" i="35" s="1"/>
  <c r="FH64" i="35" s="1"/>
  <c r="FI64" i="35" s="1"/>
  <c r="FJ64" i="35" s="1"/>
  <c r="FK64" i="35" s="1"/>
  <c r="FL64" i="35" s="1"/>
  <c r="FM64" i="35" s="1"/>
  <c r="FN64" i="35" s="1"/>
  <c r="FO64" i="35" s="1"/>
  <c r="FP64" i="35" s="1"/>
  <c r="FQ64" i="35" s="1"/>
  <c r="FR64" i="35" s="1"/>
  <c r="FS64" i="35" s="1"/>
  <c r="FT64" i="35" s="1"/>
  <c r="FU64" i="35" s="1"/>
  <c r="FV64" i="35" s="1"/>
  <c r="FW64" i="35" s="1"/>
  <c r="FX64" i="35" s="1"/>
  <c r="FY64" i="35" s="1"/>
  <c r="FZ64" i="35" s="1"/>
  <c r="GA64" i="35" s="1"/>
  <c r="GB64" i="35" s="1"/>
  <c r="GC64" i="35" s="1"/>
  <c r="GD64" i="35" s="1"/>
  <c r="GE64" i="35" s="1"/>
  <c r="GF64" i="35" s="1"/>
  <c r="GG64" i="35" s="1"/>
  <c r="GH64" i="35" s="1"/>
  <c r="GI64" i="35" s="1"/>
  <c r="GJ64" i="35" s="1"/>
  <c r="GK64" i="35" s="1"/>
  <c r="GL64" i="35" s="1"/>
  <c r="GM64" i="35" s="1"/>
  <c r="GN64" i="35" s="1"/>
  <c r="GO64" i="35" s="1"/>
  <c r="GP64" i="35" s="1"/>
  <c r="GQ64" i="35" s="1"/>
  <c r="GR64" i="35" s="1"/>
  <c r="GR44" i="35"/>
  <c r="GQ44" i="35"/>
  <c r="GP44" i="35"/>
  <c r="GO44" i="35"/>
  <c r="GN44" i="35"/>
  <c r="GM44" i="35"/>
  <c r="GL44" i="35"/>
  <c r="GK44" i="35"/>
  <c r="GJ44" i="35"/>
  <c r="GI44" i="35"/>
  <c r="GH44" i="35"/>
  <c r="GG44" i="35"/>
  <c r="GF44" i="35"/>
  <c r="GE44" i="35"/>
  <c r="GD44" i="35"/>
  <c r="GC44" i="35"/>
  <c r="GB44" i="35"/>
  <c r="GA44" i="35"/>
  <c r="FZ44" i="35"/>
  <c r="FY44" i="35"/>
  <c r="FX44" i="35"/>
  <c r="FW44" i="35"/>
  <c r="FV44" i="35"/>
  <c r="FU44" i="35"/>
  <c r="FT44" i="35"/>
  <c r="FS44" i="35"/>
  <c r="FR44" i="35"/>
  <c r="FQ44" i="35"/>
  <c r="FP44" i="35"/>
  <c r="FO44" i="35"/>
  <c r="FN44" i="35"/>
  <c r="FM44" i="35"/>
  <c r="FL44" i="35"/>
  <c r="FK44" i="35"/>
  <c r="FJ44" i="35"/>
  <c r="FI44" i="35"/>
  <c r="FH44" i="35"/>
  <c r="FG44" i="35"/>
  <c r="FF44" i="35"/>
  <c r="FE44" i="35"/>
  <c r="FD44" i="35"/>
  <c r="FC44" i="35"/>
  <c r="FB44" i="35"/>
  <c r="FA44" i="35"/>
  <c r="EZ44" i="35"/>
  <c r="EY44" i="35"/>
  <c r="EX44" i="35"/>
  <c r="EW44" i="35"/>
  <c r="EV44" i="35"/>
  <c r="EU44" i="35"/>
  <c r="ET44" i="35"/>
  <c r="ES44" i="35"/>
  <c r="ER44" i="35"/>
  <c r="EQ44" i="35"/>
  <c r="EP44" i="35"/>
  <c r="EO44" i="35"/>
  <c r="EN44" i="35"/>
  <c r="EM44" i="35"/>
  <c r="EL44" i="35"/>
  <c r="EK44" i="35"/>
  <c r="EJ44" i="35"/>
  <c r="EI44" i="35"/>
  <c r="EH44" i="35"/>
  <c r="EG44" i="35"/>
  <c r="EF44" i="35"/>
  <c r="EE44" i="35"/>
  <c r="ED44" i="35"/>
  <c r="EC44" i="35"/>
  <c r="EB44" i="35"/>
  <c r="EA44" i="35"/>
  <c r="DZ44" i="35"/>
  <c r="DY44" i="35"/>
  <c r="DX44" i="35"/>
  <c r="DW44" i="35"/>
  <c r="DV44" i="35"/>
  <c r="DU44" i="35"/>
  <c r="DT44" i="35"/>
  <c r="DS44" i="35"/>
  <c r="DR44" i="35"/>
  <c r="DQ44" i="35"/>
  <c r="DP44" i="35"/>
  <c r="DO44" i="35"/>
  <c r="DN44" i="35"/>
  <c r="DM44" i="35"/>
  <c r="DL44" i="35"/>
  <c r="DK44" i="35"/>
  <c r="DJ44" i="35"/>
  <c r="DI44" i="35"/>
  <c r="DH44" i="35"/>
  <c r="DG44" i="35"/>
  <c r="DF44" i="35"/>
  <c r="DE44" i="35"/>
  <c r="DD44" i="35"/>
  <c r="DC44" i="35"/>
  <c r="DB44" i="35"/>
  <c r="DA44" i="35"/>
  <c r="CZ44" i="35"/>
  <c r="CY44" i="35"/>
  <c r="CX44" i="35"/>
  <c r="CW44" i="35"/>
  <c r="CV44" i="35"/>
  <c r="CU44" i="35"/>
  <c r="CT44" i="35"/>
  <c r="CS44" i="35"/>
  <c r="CR44" i="35"/>
  <c r="CQ44" i="35"/>
  <c r="CP44" i="35"/>
  <c r="CO44" i="35"/>
  <c r="CN44" i="35"/>
  <c r="CM44" i="35"/>
  <c r="CL44" i="35"/>
  <c r="CK44" i="35"/>
  <c r="CJ44" i="35"/>
  <c r="CI44" i="35"/>
  <c r="CH44" i="35"/>
  <c r="CG44" i="35"/>
  <c r="CF44" i="35"/>
  <c r="CE44" i="35"/>
  <c r="CD44" i="35"/>
  <c r="CC44" i="35"/>
  <c r="CB44" i="35"/>
  <c r="CA44" i="35"/>
  <c r="BZ44" i="35"/>
  <c r="BY44" i="35"/>
  <c r="BX44" i="35"/>
  <c r="BW44" i="35"/>
  <c r="BV44" i="35"/>
  <c r="BU44" i="35"/>
  <c r="BT44" i="35"/>
  <c r="BS44" i="35"/>
  <c r="BR44" i="35"/>
  <c r="BQ44" i="35"/>
  <c r="BP44" i="35"/>
  <c r="BO44" i="35"/>
  <c r="BN44" i="35"/>
  <c r="BM44" i="35"/>
  <c r="BL44" i="35"/>
  <c r="BK44" i="35"/>
  <c r="BJ44" i="35"/>
  <c r="BI44" i="35"/>
  <c r="BH44" i="35"/>
  <c r="BG44" i="35"/>
  <c r="BF44" i="35"/>
  <c r="BE44" i="35"/>
  <c r="BD44" i="35"/>
  <c r="BC44" i="35"/>
  <c r="BB44" i="35"/>
  <c r="BA44" i="35"/>
  <c r="AZ44" i="35"/>
  <c r="AY44" i="35"/>
  <c r="AX44" i="35"/>
  <c r="AW44" i="35"/>
  <c r="AV44" i="35"/>
  <c r="AU44" i="35"/>
  <c r="AT44" i="35"/>
  <c r="AS44" i="35"/>
  <c r="AR44" i="35"/>
  <c r="AQ44" i="35"/>
  <c r="AP44" i="35"/>
  <c r="AO44" i="35"/>
  <c r="AN44" i="35"/>
  <c r="AM44" i="35"/>
  <c r="AL44" i="35"/>
  <c r="AK44" i="35"/>
  <c r="AJ44" i="35"/>
  <c r="AI44" i="35"/>
  <c r="AH44" i="35"/>
  <c r="AG44" i="35"/>
  <c r="AF44" i="35"/>
  <c r="AE44" i="35"/>
  <c r="T44" i="35"/>
  <c r="S44" i="35"/>
  <c r="R44" i="35"/>
  <c r="Q44" i="35"/>
  <c r="P44" i="35"/>
  <c r="O44" i="35"/>
  <c r="N44" i="35"/>
  <c r="GR43" i="35"/>
  <c r="GQ43" i="35"/>
  <c r="GQ129" i="35" s="1"/>
  <c r="GP43" i="35"/>
  <c r="GO43" i="35"/>
  <c r="GO129" i="35" s="1"/>
  <c r="GN43" i="35"/>
  <c r="GM43" i="35"/>
  <c r="GL43" i="35"/>
  <c r="GK43" i="35"/>
  <c r="GJ43" i="35"/>
  <c r="GI43" i="35"/>
  <c r="GH43" i="35"/>
  <c r="GG43" i="35"/>
  <c r="GF43" i="35"/>
  <c r="GE43" i="35"/>
  <c r="GE129" i="35" s="1"/>
  <c r="GD43" i="35"/>
  <c r="GC43" i="35"/>
  <c r="GB43" i="35"/>
  <c r="GA43" i="35"/>
  <c r="GA129" i="35" s="1"/>
  <c r="FZ43" i="35"/>
  <c r="FY43" i="35"/>
  <c r="FX43" i="35"/>
  <c r="FW43" i="35"/>
  <c r="FV43" i="35"/>
  <c r="FU43" i="35"/>
  <c r="FT43" i="35"/>
  <c r="FS43" i="35"/>
  <c r="FS129" i="35" s="1"/>
  <c r="FR43" i="35"/>
  <c r="FQ43" i="35"/>
  <c r="FQ129" i="35" s="1"/>
  <c r="FP43" i="35"/>
  <c r="FO43" i="35"/>
  <c r="FN43" i="35"/>
  <c r="FM43" i="35"/>
  <c r="FL43" i="35"/>
  <c r="FK43" i="35"/>
  <c r="FJ43" i="35"/>
  <c r="FI43" i="35"/>
  <c r="FH43" i="35"/>
  <c r="FG43" i="35"/>
  <c r="FF43" i="35"/>
  <c r="FE43" i="35"/>
  <c r="FD43" i="35"/>
  <c r="FC43" i="35"/>
  <c r="FB43" i="35"/>
  <c r="FA43" i="35"/>
  <c r="EZ43" i="35"/>
  <c r="EY43" i="35"/>
  <c r="EX43" i="35"/>
  <c r="EW43" i="35"/>
  <c r="EV43" i="35"/>
  <c r="EU43" i="35"/>
  <c r="ET43" i="35"/>
  <c r="ES43" i="35"/>
  <c r="ER43" i="35"/>
  <c r="EQ43" i="35"/>
  <c r="EP43" i="35"/>
  <c r="EO43" i="35"/>
  <c r="EN43" i="35"/>
  <c r="EM43" i="35"/>
  <c r="EL43" i="35"/>
  <c r="EK43" i="35"/>
  <c r="EJ43" i="35"/>
  <c r="EI43" i="35"/>
  <c r="EH43" i="35"/>
  <c r="EG43" i="35"/>
  <c r="EF43" i="35"/>
  <c r="EE43" i="35"/>
  <c r="ED43" i="35"/>
  <c r="EC43" i="35"/>
  <c r="EB43" i="35"/>
  <c r="EA43" i="35"/>
  <c r="DZ43" i="35"/>
  <c r="DY43" i="35"/>
  <c r="DX43" i="35"/>
  <c r="DW43" i="35"/>
  <c r="DV43" i="35"/>
  <c r="DU43" i="35"/>
  <c r="DT43" i="35"/>
  <c r="DS43" i="35"/>
  <c r="DR43" i="35"/>
  <c r="DQ43" i="35"/>
  <c r="DP43" i="35"/>
  <c r="DO43" i="35"/>
  <c r="DN43" i="35"/>
  <c r="DM43" i="35"/>
  <c r="DL43" i="35"/>
  <c r="DK43" i="35"/>
  <c r="DJ43" i="35"/>
  <c r="DI43" i="35"/>
  <c r="DH43" i="35"/>
  <c r="DG43" i="35"/>
  <c r="DF43" i="35"/>
  <c r="DE43" i="35"/>
  <c r="DD43" i="35"/>
  <c r="DC43" i="35"/>
  <c r="DB43" i="35"/>
  <c r="DA43" i="35"/>
  <c r="CZ43" i="35"/>
  <c r="CY43" i="35"/>
  <c r="CX43" i="35"/>
  <c r="CW43" i="35"/>
  <c r="CV43" i="35"/>
  <c r="CU43" i="35"/>
  <c r="CT43" i="35"/>
  <c r="CS43" i="35"/>
  <c r="CR43" i="35"/>
  <c r="CQ43" i="35"/>
  <c r="CP43" i="35"/>
  <c r="CO43" i="35"/>
  <c r="CN43" i="35"/>
  <c r="CM43" i="35"/>
  <c r="CL43" i="35"/>
  <c r="CK43" i="35"/>
  <c r="CJ43" i="35"/>
  <c r="CI43" i="35"/>
  <c r="CH43" i="35"/>
  <c r="CG43" i="35"/>
  <c r="CF43" i="35"/>
  <c r="CE43" i="35"/>
  <c r="CD43" i="35"/>
  <c r="CC43" i="35"/>
  <c r="CB43" i="35"/>
  <c r="CA43" i="35"/>
  <c r="BZ43" i="35"/>
  <c r="BY43" i="35"/>
  <c r="BX43" i="35"/>
  <c r="BW43" i="35"/>
  <c r="BV43" i="35"/>
  <c r="BU43" i="35"/>
  <c r="BT43" i="35"/>
  <c r="BS43" i="35"/>
  <c r="BR43" i="35"/>
  <c r="BQ43" i="35"/>
  <c r="BP43" i="35"/>
  <c r="BO43" i="35"/>
  <c r="BN43" i="35"/>
  <c r="BM43" i="35"/>
  <c r="BL43" i="35"/>
  <c r="BK43" i="35"/>
  <c r="BJ43" i="35"/>
  <c r="BI43" i="35"/>
  <c r="BH43" i="35"/>
  <c r="BG43" i="35"/>
  <c r="BF43" i="35"/>
  <c r="BE43" i="35"/>
  <c r="BD43" i="35"/>
  <c r="BC43" i="35"/>
  <c r="BB43" i="35"/>
  <c r="BA43" i="35"/>
  <c r="AZ43" i="35"/>
  <c r="AY43" i="35"/>
  <c r="AX43" i="35"/>
  <c r="AW43" i="35"/>
  <c r="AV43" i="35"/>
  <c r="AU43" i="35"/>
  <c r="AT43" i="35"/>
  <c r="AS43" i="35"/>
  <c r="AR43" i="35"/>
  <c r="AQ43" i="35"/>
  <c r="AP43" i="35"/>
  <c r="AO43" i="35"/>
  <c r="AN43" i="35"/>
  <c r="AM43" i="35"/>
  <c r="AL43" i="35"/>
  <c r="AK43" i="35"/>
  <c r="AJ43" i="35"/>
  <c r="AI43" i="35"/>
  <c r="AH43" i="35"/>
  <c r="AG43" i="35"/>
  <c r="AF43" i="35"/>
  <c r="AE43" i="35"/>
  <c r="AC129" i="35"/>
  <c r="AB129" i="35"/>
  <c r="AA129" i="35"/>
  <c r="Z129" i="35"/>
  <c r="Y129" i="35"/>
  <c r="X129" i="35"/>
  <c r="W129" i="35"/>
  <c r="T43" i="35"/>
  <c r="S43" i="35"/>
  <c r="R43" i="35"/>
  <c r="Q43" i="35"/>
  <c r="P43" i="35"/>
  <c r="O43" i="35"/>
  <c r="N43" i="35"/>
  <c r="GR37" i="35"/>
  <c r="GQ37" i="35"/>
  <c r="GP37" i="35"/>
  <c r="GO37" i="35"/>
  <c r="GN37" i="35"/>
  <c r="GM37" i="35"/>
  <c r="GL37" i="35"/>
  <c r="GK37" i="35"/>
  <c r="GJ37" i="35"/>
  <c r="GI37" i="35"/>
  <c r="GH37" i="35"/>
  <c r="GG37" i="35"/>
  <c r="GF37" i="35"/>
  <c r="GE37" i="35"/>
  <c r="GD37" i="35"/>
  <c r="GC37" i="35"/>
  <c r="GB37" i="35"/>
  <c r="GA37" i="35"/>
  <c r="FZ37" i="35"/>
  <c r="FY37" i="35"/>
  <c r="FX37" i="35"/>
  <c r="FW37" i="35"/>
  <c r="FV37" i="35"/>
  <c r="FU37" i="35"/>
  <c r="FT37" i="35"/>
  <c r="FS37" i="35"/>
  <c r="FR37" i="35"/>
  <c r="FQ37" i="35"/>
  <c r="FP37" i="35"/>
  <c r="FO37" i="35"/>
  <c r="FN37" i="35"/>
  <c r="FM37" i="35"/>
  <c r="FL37" i="35"/>
  <c r="FK37" i="35"/>
  <c r="FJ37" i="35"/>
  <c r="FI37" i="35"/>
  <c r="FH37" i="35"/>
  <c r="FG37" i="35"/>
  <c r="FF37" i="35"/>
  <c r="FE37" i="35"/>
  <c r="FD37" i="35"/>
  <c r="FC37" i="35"/>
  <c r="FB37" i="35"/>
  <c r="FA37" i="35"/>
  <c r="EZ37" i="35"/>
  <c r="EY37" i="35"/>
  <c r="EX37" i="35"/>
  <c r="EW37" i="35"/>
  <c r="EV37" i="35"/>
  <c r="EU37" i="35"/>
  <c r="ET37" i="35"/>
  <c r="ES37" i="35"/>
  <c r="ER37" i="35"/>
  <c r="EQ37" i="35"/>
  <c r="EP37" i="35"/>
  <c r="EO37" i="35"/>
  <c r="EN37" i="35"/>
  <c r="EM37" i="35"/>
  <c r="EL37" i="35"/>
  <c r="EK37" i="35"/>
  <c r="EJ37" i="35"/>
  <c r="EI37" i="35"/>
  <c r="EH37" i="35"/>
  <c r="EG37" i="35"/>
  <c r="EF37" i="35"/>
  <c r="EE37" i="35"/>
  <c r="ED37" i="35"/>
  <c r="EC37" i="35"/>
  <c r="EB37" i="35"/>
  <c r="EA37" i="35"/>
  <c r="DZ37" i="35"/>
  <c r="DY37" i="35"/>
  <c r="DX37" i="35"/>
  <c r="DW37" i="35"/>
  <c r="DV37" i="35"/>
  <c r="DU37" i="35"/>
  <c r="DT37" i="35"/>
  <c r="DS37" i="35"/>
  <c r="DR37" i="35"/>
  <c r="DQ37" i="35"/>
  <c r="DP37" i="35"/>
  <c r="DO37" i="35"/>
  <c r="DN37" i="35"/>
  <c r="DM37" i="35"/>
  <c r="DL37" i="35"/>
  <c r="DK37" i="35"/>
  <c r="DJ37" i="35"/>
  <c r="DI37" i="35"/>
  <c r="DH37" i="35"/>
  <c r="DG37" i="35"/>
  <c r="DF37" i="35"/>
  <c r="DE37" i="35"/>
  <c r="DD37" i="35"/>
  <c r="DC37" i="35"/>
  <c r="DB37" i="35"/>
  <c r="DA37" i="35"/>
  <c r="CZ37" i="35"/>
  <c r="CY37" i="35"/>
  <c r="CX37" i="35"/>
  <c r="CW37" i="35"/>
  <c r="CV37" i="35"/>
  <c r="CU37" i="35"/>
  <c r="CT37" i="35"/>
  <c r="CS37" i="35"/>
  <c r="CR37" i="35"/>
  <c r="CQ37" i="35"/>
  <c r="CP37" i="35"/>
  <c r="CO37" i="35"/>
  <c r="CN37" i="35"/>
  <c r="CM37" i="35"/>
  <c r="CL37" i="35"/>
  <c r="CK37" i="35"/>
  <c r="CJ37" i="35"/>
  <c r="CI37" i="35"/>
  <c r="CH37" i="35"/>
  <c r="CG37" i="35"/>
  <c r="CF37" i="35"/>
  <c r="CE37" i="35"/>
  <c r="CD37" i="35"/>
  <c r="CC37" i="35"/>
  <c r="CB37" i="35"/>
  <c r="CA37" i="35"/>
  <c r="BZ37" i="35"/>
  <c r="BY37" i="35"/>
  <c r="BX37" i="35"/>
  <c r="BW37" i="35"/>
  <c r="BV37" i="35"/>
  <c r="BU37" i="35"/>
  <c r="BT37" i="35"/>
  <c r="BS37" i="35"/>
  <c r="BR37" i="35"/>
  <c r="BQ37" i="35"/>
  <c r="BP37" i="35"/>
  <c r="BO37" i="35"/>
  <c r="BN37" i="35"/>
  <c r="BM37" i="35"/>
  <c r="BL37" i="35"/>
  <c r="BK37" i="35"/>
  <c r="BJ37" i="35"/>
  <c r="BI37" i="35"/>
  <c r="BH37" i="35"/>
  <c r="BG37" i="35"/>
  <c r="BF37" i="35"/>
  <c r="BE37" i="35"/>
  <c r="BD37" i="35"/>
  <c r="BC37" i="35"/>
  <c r="BB37" i="35"/>
  <c r="BA37" i="35"/>
  <c r="AZ37" i="35"/>
  <c r="AY37" i="35"/>
  <c r="AX37" i="35"/>
  <c r="AW37" i="35"/>
  <c r="AV37" i="35"/>
  <c r="AU37" i="35"/>
  <c r="AT37" i="35"/>
  <c r="AS37" i="35"/>
  <c r="AR37" i="35"/>
  <c r="AQ37" i="35"/>
  <c r="AP37" i="35"/>
  <c r="AO37" i="35"/>
  <c r="AN37" i="35"/>
  <c r="AM37" i="35"/>
  <c r="AL37" i="35"/>
  <c r="AK37" i="35"/>
  <c r="AJ37" i="35"/>
  <c r="AI37" i="35"/>
  <c r="AH37" i="35"/>
  <c r="AG37" i="35"/>
  <c r="AF37" i="35"/>
  <c r="AE37" i="35"/>
  <c r="AD37" i="35"/>
  <c r="AC37" i="35"/>
  <c r="AB37" i="35"/>
  <c r="AA37" i="35"/>
  <c r="Z37" i="35"/>
  <c r="Y37" i="35"/>
  <c r="X37" i="35"/>
  <c r="W37" i="35"/>
  <c r="V37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GA36" i="35"/>
  <c r="O36" i="35"/>
  <c r="AE90" i="31"/>
  <c r="AF90" i="31"/>
  <c r="AG90" i="31"/>
  <c r="AH90" i="31"/>
  <c r="AI90" i="31"/>
  <c r="AJ90" i="31"/>
  <c r="AK90" i="31"/>
  <c r="AL90" i="31"/>
  <c r="AM90" i="31"/>
  <c r="AN90" i="31"/>
  <c r="AO90" i="31"/>
  <c r="AP90" i="31"/>
  <c r="AQ90" i="31"/>
  <c r="AR90" i="31"/>
  <c r="CC90" i="31"/>
  <c r="CD90" i="31"/>
  <c r="CE90" i="31"/>
  <c r="CF90" i="31"/>
  <c r="CG90" i="31"/>
  <c r="CH90" i="31"/>
  <c r="CI90" i="31"/>
  <c r="CJ90" i="31"/>
  <c r="CK90" i="31"/>
  <c r="CL90" i="31"/>
  <c r="CM90" i="31"/>
  <c r="CN90" i="31"/>
  <c r="DA90" i="31"/>
  <c r="DB90" i="31"/>
  <c r="DC90" i="31"/>
  <c r="DD90" i="31"/>
  <c r="DE90" i="31"/>
  <c r="DF90" i="31"/>
  <c r="DG90" i="31"/>
  <c r="DH90" i="31"/>
  <c r="DI90" i="31"/>
  <c r="DJ90" i="31"/>
  <c r="DK90" i="31"/>
  <c r="DL90" i="31"/>
  <c r="DM90" i="31"/>
  <c r="DN90" i="31"/>
  <c r="DO90" i="31"/>
  <c r="DP90" i="31"/>
  <c r="DQ90" i="31"/>
  <c r="DR90" i="31"/>
  <c r="DS90" i="31"/>
  <c r="DT90" i="31"/>
  <c r="DU90" i="31"/>
  <c r="DV90" i="31"/>
  <c r="DW90" i="31"/>
  <c r="DX90" i="31"/>
  <c r="DY90" i="31"/>
  <c r="DZ90" i="31"/>
  <c r="EA90" i="31"/>
  <c r="EB90" i="31"/>
  <c r="EC90" i="31"/>
  <c r="ED90" i="31"/>
  <c r="EE90" i="31"/>
  <c r="EF90" i="31"/>
  <c r="EG90" i="31"/>
  <c r="EH90" i="31"/>
  <c r="EI90" i="31"/>
  <c r="EJ90" i="31"/>
  <c r="EK90" i="31"/>
  <c r="EL90" i="31"/>
  <c r="EM90" i="31"/>
  <c r="EN90" i="31"/>
  <c r="EO90" i="31"/>
  <c r="EP90" i="31"/>
  <c r="EQ90" i="31"/>
  <c r="ER90" i="31"/>
  <c r="ES90" i="31"/>
  <c r="ET90" i="31"/>
  <c r="EU90" i="31"/>
  <c r="EV90" i="31"/>
  <c r="EW90" i="31"/>
  <c r="EX90" i="31"/>
  <c r="EY90" i="31"/>
  <c r="EZ90" i="31"/>
  <c r="FA90" i="31"/>
  <c r="FB90" i="31"/>
  <c r="FC90" i="31"/>
  <c r="FD90" i="31"/>
  <c r="FE90" i="31"/>
  <c r="FF90" i="31"/>
  <c r="FG90" i="31"/>
  <c r="FH90" i="31"/>
  <c r="FI90" i="31"/>
  <c r="FJ90" i="31"/>
  <c r="FK90" i="31"/>
  <c r="FL90" i="31"/>
  <c r="FM90" i="31"/>
  <c r="FN90" i="31"/>
  <c r="FO90" i="31"/>
  <c r="FP90" i="31"/>
  <c r="FQ90" i="31"/>
  <c r="FR90" i="31"/>
  <c r="FS90" i="31"/>
  <c r="FT90" i="31"/>
  <c r="FU90" i="31"/>
  <c r="FV90" i="31"/>
  <c r="FW90" i="31"/>
  <c r="FX90" i="31"/>
  <c r="FY90" i="31"/>
  <c r="FZ90" i="31"/>
  <c r="GA90" i="31"/>
  <c r="GB90" i="31"/>
  <c r="GC90" i="31"/>
  <c r="GD90" i="31"/>
  <c r="GE90" i="31"/>
  <c r="GF90" i="31"/>
  <c r="GG90" i="31"/>
  <c r="GH90" i="31"/>
  <c r="GI90" i="31"/>
  <c r="GJ90" i="31"/>
  <c r="GK90" i="31"/>
  <c r="GL90" i="31"/>
  <c r="GM90" i="31"/>
  <c r="GN90" i="31"/>
  <c r="GO90" i="31"/>
  <c r="GP90" i="31"/>
  <c r="GQ90" i="31"/>
  <c r="GR90" i="31"/>
  <c r="AP91" i="31"/>
  <c r="AQ91" i="31"/>
  <c r="AR91" i="31"/>
  <c r="AT91" i="31"/>
  <c r="AU91" i="31"/>
  <c r="AV91" i="31"/>
  <c r="AW91" i="31"/>
  <c r="AX91" i="31"/>
  <c r="AY91" i="31"/>
  <c r="AZ91" i="31"/>
  <c r="BA91" i="31"/>
  <c r="BB91" i="31"/>
  <c r="BC91" i="31"/>
  <c r="BD91" i="31"/>
  <c r="BE91" i="31"/>
  <c r="BF91" i="31"/>
  <c r="BH91" i="31"/>
  <c r="BI91" i="31"/>
  <c r="BJ91" i="31"/>
  <c r="BK91" i="31"/>
  <c r="BL91" i="31"/>
  <c r="BM91" i="31"/>
  <c r="BN91" i="31"/>
  <c r="BO91" i="31"/>
  <c r="BP91" i="31"/>
  <c r="CC91" i="31"/>
  <c r="CD91" i="31"/>
  <c r="CE91" i="31"/>
  <c r="CF91" i="31"/>
  <c r="CG91" i="31"/>
  <c r="CH91" i="31"/>
  <c r="CI91" i="31"/>
  <c r="CJ91" i="31"/>
  <c r="CK91" i="31"/>
  <c r="CL91" i="31"/>
  <c r="CM91" i="31"/>
  <c r="CN91" i="31"/>
  <c r="DA91" i="31"/>
  <c r="DB91" i="31"/>
  <c r="DC91" i="31"/>
  <c r="DD91" i="31"/>
  <c r="DE91" i="31"/>
  <c r="DF91" i="31"/>
  <c r="DG91" i="31"/>
  <c r="DH91" i="31"/>
  <c r="DI91" i="31"/>
  <c r="DJ91" i="31"/>
  <c r="DK91" i="31"/>
  <c r="DL91" i="31"/>
  <c r="DM91" i="31"/>
  <c r="DN91" i="31"/>
  <c r="DO91" i="31"/>
  <c r="DP91" i="31"/>
  <c r="DQ91" i="31"/>
  <c r="DR91" i="31"/>
  <c r="DS91" i="31"/>
  <c r="DT91" i="31"/>
  <c r="DU91" i="31"/>
  <c r="DV91" i="31"/>
  <c r="DW91" i="31"/>
  <c r="DX91" i="31"/>
  <c r="DY91" i="31"/>
  <c r="DZ91" i="31"/>
  <c r="EA91" i="31"/>
  <c r="EB91" i="31"/>
  <c r="EC91" i="31"/>
  <c r="ED91" i="31"/>
  <c r="EE91" i="31"/>
  <c r="EF91" i="31"/>
  <c r="EG91" i="31"/>
  <c r="EH91" i="31"/>
  <c r="EI91" i="31"/>
  <c r="EJ91" i="31"/>
  <c r="EK91" i="31"/>
  <c r="EL91" i="31"/>
  <c r="EM91" i="31"/>
  <c r="EN91" i="31"/>
  <c r="EO91" i="31"/>
  <c r="EP91" i="31"/>
  <c r="EQ91" i="31"/>
  <c r="ER91" i="31"/>
  <c r="ES91" i="31"/>
  <c r="ET91" i="31"/>
  <c r="EU91" i="31"/>
  <c r="EV91" i="31"/>
  <c r="EW91" i="31"/>
  <c r="EX91" i="31"/>
  <c r="EY91" i="31"/>
  <c r="EZ91" i="31"/>
  <c r="FA91" i="31"/>
  <c r="FB91" i="31"/>
  <c r="FC91" i="31"/>
  <c r="FD91" i="31"/>
  <c r="FE91" i="31"/>
  <c r="FF91" i="31"/>
  <c r="FG91" i="31"/>
  <c r="FH91" i="31"/>
  <c r="FI91" i="31"/>
  <c r="FJ91" i="31"/>
  <c r="FK91" i="31"/>
  <c r="FL91" i="31"/>
  <c r="FM91" i="31"/>
  <c r="FN91" i="31"/>
  <c r="FO91" i="31"/>
  <c r="FP91" i="31"/>
  <c r="FQ91" i="31"/>
  <c r="FR91" i="31"/>
  <c r="FS91" i="31"/>
  <c r="FT91" i="31"/>
  <c r="FU91" i="31"/>
  <c r="FV91" i="31"/>
  <c r="FW91" i="31"/>
  <c r="FX91" i="31"/>
  <c r="FY91" i="31"/>
  <c r="FZ91" i="31"/>
  <c r="GA91" i="31"/>
  <c r="GB91" i="31"/>
  <c r="GC91" i="31"/>
  <c r="GD91" i="31"/>
  <c r="GE91" i="31"/>
  <c r="GF91" i="31"/>
  <c r="GG91" i="31"/>
  <c r="GH91" i="31"/>
  <c r="GI91" i="31"/>
  <c r="GJ91" i="31"/>
  <c r="GK91" i="31"/>
  <c r="GL91" i="31"/>
  <c r="GM91" i="31"/>
  <c r="GN91" i="31"/>
  <c r="GO91" i="31"/>
  <c r="GP91" i="31"/>
  <c r="GQ91" i="31"/>
  <c r="GR91" i="31"/>
  <c r="AD90" i="31"/>
  <c r="U284" i="31"/>
  <c r="U283" i="31"/>
  <c r="U282" i="31"/>
  <c r="U281" i="31"/>
  <c r="U270" i="31"/>
  <c r="T105" i="31"/>
  <c r="GO96" i="35"/>
  <c r="FK106" i="35"/>
  <c r="AD113" i="35"/>
  <c r="AB113" i="35"/>
  <c r="ED112" i="35"/>
  <c r="U119" i="35"/>
  <c r="AE113" i="35"/>
  <c r="AC113" i="35"/>
  <c r="CH96" i="35"/>
  <c r="AB96" i="35"/>
  <c r="Z96" i="35"/>
  <c r="CG96" i="35"/>
  <c r="AA96" i="35"/>
  <c r="Y96" i="35"/>
  <c r="DC94" i="35"/>
  <c r="AW94" i="35"/>
  <c r="DB94" i="35"/>
  <c r="ED119" i="35"/>
  <c r="BX119" i="35"/>
  <c r="AO118" i="35"/>
  <c r="AM118" i="35"/>
  <c r="AK118" i="35"/>
  <c r="AI118" i="35"/>
  <c r="AG118" i="35"/>
  <c r="AE118" i="35"/>
  <c r="DD117" i="35"/>
  <c r="DB117" i="35"/>
  <c r="AX117" i="35"/>
  <c r="GM116" i="35"/>
  <c r="GK116" i="35"/>
  <c r="GI116" i="35"/>
  <c r="GG116" i="35"/>
  <c r="GE116" i="35"/>
  <c r="GC116" i="35"/>
  <c r="DS116" i="35"/>
  <c r="GN115" i="35"/>
  <c r="GL115" i="35"/>
  <c r="GJ115" i="35"/>
  <c r="GH115" i="35"/>
  <c r="GF115" i="35"/>
  <c r="GD115" i="35"/>
  <c r="GB115" i="35"/>
  <c r="FZ115" i="35"/>
  <c r="FR115" i="35"/>
  <c r="FP115" i="35"/>
  <c r="FN115" i="35"/>
  <c r="FL115" i="35"/>
  <c r="FJ115" i="35"/>
  <c r="FH115" i="35"/>
  <c r="FF115" i="35"/>
  <c r="FD115" i="35"/>
  <c r="FB115" i="35"/>
  <c r="EZ115" i="35"/>
  <c r="EX115" i="35"/>
  <c r="EV115" i="35"/>
  <c r="ET115" i="35"/>
  <c r="ER115" i="35"/>
  <c r="EP115" i="35"/>
  <c r="EN115" i="35"/>
  <c r="EL115" i="35"/>
  <c r="EJ115" i="35"/>
  <c r="EH115" i="35"/>
  <c r="EF115" i="35"/>
  <c r="ED115" i="35"/>
  <c r="EB115" i="35"/>
  <c r="DZ115" i="35"/>
  <c r="DX115" i="35"/>
  <c r="DV115" i="35"/>
  <c r="DT115" i="35"/>
  <c r="DR115" i="35"/>
  <c r="DP115" i="35"/>
  <c r="DN115" i="35"/>
  <c r="DH115" i="35"/>
  <c r="DF115" i="35"/>
  <c r="DD115" i="35"/>
  <c r="DB115" i="35"/>
  <c r="CZ115" i="35"/>
  <c r="CX115" i="35"/>
  <c r="CV115" i="35"/>
  <c r="CT115" i="35"/>
  <c r="CR115" i="35"/>
  <c r="CP115" i="35"/>
  <c r="CN115" i="35"/>
  <c r="CL115" i="35"/>
  <c r="CJ115" i="35"/>
  <c r="CH115" i="35"/>
  <c r="CF115" i="35"/>
  <c r="CD115" i="35"/>
  <c r="CB115" i="35"/>
  <c r="BZ115" i="35"/>
  <c r="BX115" i="35"/>
  <c r="BV115" i="35"/>
  <c r="BT115" i="35"/>
  <c r="BR115" i="35"/>
  <c r="BP115" i="35"/>
  <c r="BN115" i="35"/>
  <c r="BL115" i="35"/>
  <c r="BJ115" i="35"/>
  <c r="BH115" i="35"/>
  <c r="BF115" i="35"/>
  <c r="BD115" i="35"/>
  <c r="BB115" i="35"/>
  <c r="AZ115" i="35"/>
  <c r="AX115" i="35"/>
  <c r="AV115" i="35"/>
  <c r="AT115" i="35"/>
  <c r="AR115" i="35"/>
  <c r="AH115" i="35"/>
  <c r="AF115" i="35"/>
  <c r="AD115" i="35"/>
  <c r="AB115" i="35"/>
  <c r="Z115" i="35"/>
  <c r="X115" i="35"/>
  <c r="V115" i="35"/>
  <c r="U112" i="35"/>
  <c r="GM110" i="35"/>
  <c r="GK110" i="35"/>
  <c r="GI110" i="35"/>
  <c r="GG110" i="35"/>
  <c r="GE110" i="35"/>
  <c r="GC110" i="35"/>
  <c r="GA110" i="35"/>
  <c r="FY110" i="35"/>
  <c r="FW110" i="35"/>
  <c r="FU110" i="35"/>
  <c r="FS110" i="35"/>
  <c r="FQ110" i="35"/>
  <c r="FO110" i="35"/>
  <c r="FM110" i="35"/>
  <c r="FK110" i="35"/>
  <c r="FI110" i="35"/>
  <c r="GM108" i="35"/>
  <c r="GK108" i="35"/>
  <c r="GI108" i="35"/>
  <c r="GG108" i="35"/>
  <c r="GE108" i="35"/>
  <c r="GC108" i="35"/>
  <c r="GA108" i="35"/>
  <c r="FY108" i="35"/>
  <c r="FW108" i="35"/>
  <c r="FU108" i="35"/>
  <c r="FS108" i="35"/>
  <c r="FQ108" i="35"/>
  <c r="FO108" i="35"/>
  <c r="FM108" i="35"/>
  <c r="FE108" i="35"/>
  <c r="FC108" i="35"/>
  <c r="FA108" i="35"/>
  <c r="EY108" i="35"/>
  <c r="EW108" i="35"/>
  <c r="EU108" i="35"/>
  <c r="ES108" i="35"/>
  <c r="EQ108" i="35"/>
  <c r="DU108" i="35"/>
  <c r="BO108" i="35"/>
  <c r="BB107" i="35"/>
  <c r="CC106" i="35"/>
  <c r="W106" i="35"/>
  <c r="U106" i="35"/>
  <c r="GM104" i="35"/>
  <c r="GK104" i="35"/>
  <c r="GI104" i="35"/>
  <c r="GG104" i="35"/>
  <c r="GE104" i="35"/>
  <c r="GC104" i="35"/>
  <c r="GA104" i="35"/>
  <c r="FY104" i="35"/>
  <c r="FS104" i="35"/>
  <c r="FQ104" i="35"/>
  <c r="FO104" i="35"/>
  <c r="GM102" i="35"/>
  <c r="GK102" i="35"/>
  <c r="GI102" i="35"/>
  <c r="GG102" i="35"/>
  <c r="GE102" i="35"/>
  <c r="GC102" i="35"/>
  <c r="GA102" i="35"/>
  <c r="FY102" i="35"/>
  <c r="FW102" i="35"/>
  <c r="FU102" i="35"/>
  <c r="FS102" i="35"/>
  <c r="FQ102" i="35"/>
  <c r="FO102" i="35"/>
  <c r="FM102" i="35"/>
  <c r="FK102" i="35"/>
  <c r="FI102" i="35"/>
  <c r="FG102" i="35"/>
  <c r="FE102" i="35"/>
  <c r="FC102" i="35"/>
  <c r="GN101" i="35"/>
  <c r="GL101" i="35"/>
  <c r="GJ101" i="35"/>
  <c r="GH101" i="35"/>
  <c r="GF101" i="35"/>
  <c r="GD101" i="35"/>
  <c r="GB101" i="35"/>
  <c r="FZ101" i="35"/>
  <c r="FX101" i="35"/>
  <c r="FV101" i="35"/>
  <c r="FT101" i="35"/>
  <c r="FN101" i="35"/>
  <c r="FL101" i="35"/>
  <c r="FJ101" i="35"/>
  <c r="FH101" i="35"/>
  <c r="FF101" i="35"/>
  <c r="FD101" i="35"/>
  <c r="FB101" i="35"/>
  <c r="EZ101" i="35"/>
  <c r="EX101" i="35"/>
  <c r="EV101" i="35"/>
  <c r="ET101" i="35"/>
  <c r="ER101" i="35"/>
  <c r="EP101" i="35"/>
  <c r="EN101" i="35"/>
  <c r="EL101" i="35"/>
  <c r="EJ101" i="35"/>
  <c r="EH101" i="35"/>
  <c r="EF101" i="35"/>
  <c r="ED101" i="35"/>
  <c r="EB101" i="35"/>
  <c r="DZ101" i="35"/>
  <c r="DX101" i="35"/>
  <c r="DV101" i="35"/>
  <c r="DT101" i="35"/>
  <c r="DR101" i="35"/>
  <c r="DP101" i="35"/>
  <c r="DN101" i="35"/>
  <c r="DL101" i="35"/>
  <c r="DJ101" i="35"/>
  <c r="DH101" i="35"/>
  <c r="CZ101" i="35"/>
  <c r="CX101" i="35"/>
  <c r="CV101" i="35"/>
  <c r="CT101" i="35"/>
  <c r="CR101" i="35"/>
  <c r="CP101" i="35"/>
  <c r="CN101" i="35"/>
  <c r="CL101" i="35"/>
  <c r="CJ101" i="35"/>
  <c r="CH101" i="35"/>
  <c r="CF101" i="35"/>
  <c r="CD101" i="35"/>
  <c r="CB101" i="35"/>
  <c r="BZ101" i="35"/>
  <c r="BX101" i="35"/>
  <c r="BV101" i="35"/>
  <c r="BT101" i="35"/>
  <c r="BR101" i="35"/>
  <c r="BD101" i="35"/>
  <c r="BB101" i="35"/>
  <c r="AZ101" i="35"/>
  <c r="AX101" i="35"/>
  <c r="AV101" i="35"/>
  <c r="AJ101" i="35"/>
  <c r="AH101" i="35"/>
  <c r="AF101" i="35"/>
  <c r="AD101" i="35"/>
  <c r="AB101" i="35"/>
  <c r="Z101" i="35"/>
  <c r="X101" i="35"/>
  <c r="V101" i="35"/>
  <c r="GM100" i="35"/>
  <c r="GK100" i="35"/>
  <c r="GI100" i="35"/>
  <c r="GG100" i="35"/>
  <c r="GE100" i="35"/>
  <c r="GC100" i="35"/>
  <c r="GA100" i="35"/>
  <c r="FY100" i="35"/>
  <c r="FW100" i="35"/>
  <c r="FU100" i="35"/>
  <c r="FS100" i="35"/>
  <c r="FQ100" i="35"/>
  <c r="FO100" i="35"/>
  <c r="FM100" i="35"/>
  <c r="FK100" i="35"/>
  <c r="FI100" i="35"/>
  <c r="FG100" i="35"/>
  <c r="BE100" i="35"/>
  <c r="GM98" i="35"/>
  <c r="GK98" i="35"/>
  <c r="GI98" i="35"/>
  <c r="GG98" i="35"/>
  <c r="GE98" i="35"/>
  <c r="GM97" i="35"/>
  <c r="GK97" i="35"/>
  <c r="GI97" i="35"/>
  <c r="GG97" i="35"/>
  <c r="GE97" i="35"/>
  <c r="GC97" i="35"/>
  <c r="GA97" i="35"/>
  <c r="FY97" i="35"/>
  <c r="FW97" i="35"/>
  <c r="FU97" i="35"/>
  <c r="FS97" i="35"/>
  <c r="FQ97" i="35"/>
  <c r="FO97" i="35"/>
  <c r="FM97" i="35"/>
  <c r="FK97" i="35"/>
  <c r="FI97" i="35"/>
  <c r="FG97" i="35"/>
  <c r="FE97" i="35"/>
  <c r="GM92" i="35"/>
  <c r="GK92" i="35"/>
  <c r="GI92" i="35"/>
  <c r="GG92" i="35"/>
  <c r="GE92" i="35"/>
  <c r="GC92" i="35"/>
  <c r="GA92" i="35"/>
  <c r="FY92" i="35"/>
  <c r="FW92" i="35"/>
  <c r="FU92" i="35"/>
  <c r="FS92" i="35"/>
  <c r="FQ92" i="35"/>
  <c r="EE119" i="35"/>
  <c r="BY119" i="35"/>
  <c r="AN118" i="35"/>
  <c r="AL118" i="35"/>
  <c r="AJ118" i="35"/>
  <c r="AH118" i="35"/>
  <c r="AF118" i="35"/>
  <c r="AD118" i="35"/>
  <c r="DE117" i="35"/>
  <c r="DC117" i="35"/>
  <c r="AW117" i="35"/>
  <c r="GN116" i="35"/>
  <c r="GL116" i="35"/>
  <c r="GJ116" i="35"/>
  <c r="GH116" i="35"/>
  <c r="GF116" i="35"/>
  <c r="GD116" i="35"/>
  <c r="GB116" i="35"/>
  <c r="DT116" i="35"/>
  <c r="DR116" i="35"/>
  <c r="GM115" i="35"/>
  <c r="GK115" i="35"/>
  <c r="GI115" i="35"/>
  <c r="GG115" i="35"/>
  <c r="GE115" i="35"/>
  <c r="GC115" i="35"/>
  <c r="GA115" i="35"/>
  <c r="FY115" i="35"/>
  <c r="FS115" i="35"/>
  <c r="FQ115" i="35"/>
  <c r="FO115" i="35"/>
  <c r="FM115" i="35"/>
  <c r="FK115" i="35"/>
  <c r="FI115" i="35"/>
  <c r="FG115" i="35"/>
  <c r="FE115" i="35"/>
  <c r="FC115" i="35"/>
  <c r="FA115" i="35"/>
  <c r="EY115" i="35"/>
  <c r="EW115" i="35"/>
  <c r="EU115" i="35"/>
  <c r="ES115" i="35"/>
  <c r="EQ115" i="35"/>
  <c r="EO115" i="35"/>
  <c r="EM115" i="35"/>
  <c r="EK115" i="35"/>
  <c r="EI115" i="35"/>
  <c r="EG115" i="35"/>
  <c r="EE115" i="35"/>
  <c r="EC115" i="35"/>
  <c r="EA115" i="35"/>
  <c r="DY115" i="35"/>
  <c r="DW115" i="35"/>
  <c r="DU115" i="35"/>
  <c r="DS115" i="35"/>
  <c r="DQ115" i="35"/>
  <c r="DO115" i="35"/>
  <c r="DM115" i="35"/>
  <c r="DG115" i="35"/>
  <c r="DE115" i="35"/>
  <c r="DC115" i="35"/>
  <c r="DA115" i="35"/>
  <c r="CY115" i="35"/>
  <c r="CW115" i="35"/>
  <c r="CU115" i="35"/>
  <c r="CS115" i="35"/>
  <c r="CQ115" i="35"/>
  <c r="CO115" i="35"/>
  <c r="CM115" i="35"/>
  <c r="CK115" i="35"/>
  <c r="CI115" i="35"/>
  <c r="CG115" i="35"/>
  <c r="CE115" i="35"/>
  <c r="CC115" i="35"/>
  <c r="CA115" i="35"/>
  <c r="BY115" i="35"/>
  <c r="BW115" i="35"/>
  <c r="BU115" i="35"/>
  <c r="BS115" i="35"/>
  <c r="BQ115" i="35"/>
  <c r="BO115" i="35"/>
  <c r="BM115" i="35"/>
  <c r="BK115" i="35"/>
  <c r="BI115" i="35"/>
  <c r="BG115" i="35"/>
  <c r="BE115" i="35"/>
  <c r="BC115" i="35"/>
  <c r="BA115" i="35"/>
  <c r="AY115" i="35"/>
  <c r="AW115" i="35"/>
  <c r="AU115" i="35"/>
  <c r="AS115" i="35"/>
  <c r="AQ115" i="35"/>
  <c r="AI115" i="35"/>
  <c r="AG115" i="35"/>
  <c r="AE115" i="35"/>
  <c r="AC115" i="35"/>
  <c r="AA115" i="35"/>
  <c r="Y115" i="35"/>
  <c r="W115" i="35"/>
  <c r="U115" i="35"/>
  <c r="V112" i="35"/>
  <c r="GN110" i="35"/>
  <c r="GL110" i="35"/>
  <c r="GJ110" i="35"/>
  <c r="GH110" i="35"/>
  <c r="GF110" i="35"/>
  <c r="GD110" i="35"/>
  <c r="GB110" i="35"/>
  <c r="FZ110" i="35"/>
  <c r="FX110" i="35"/>
  <c r="FV110" i="35"/>
  <c r="FT110" i="35"/>
  <c r="FR110" i="35"/>
  <c r="FP110" i="35"/>
  <c r="FN110" i="35"/>
  <c r="FL110" i="35"/>
  <c r="FJ110" i="35"/>
  <c r="GN108" i="35"/>
  <c r="GL108" i="35"/>
  <c r="GJ108" i="35"/>
  <c r="GH108" i="35"/>
  <c r="GF108" i="35"/>
  <c r="GD108" i="35"/>
  <c r="GB108" i="35"/>
  <c r="FZ108" i="35"/>
  <c r="FX108" i="35"/>
  <c r="FV108" i="35"/>
  <c r="FT108" i="35"/>
  <c r="FR108" i="35"/>
  <c r="FP108" i="35"/>
  <c r="FN108" i="35"/>
  <c r="FL108" i="35"/>
  <c r="FF108" i="35"/>
  <c r="FD108" i="35"/>
  <c r="FB108" i="35"/>
  <c r="EZ108" i="35"/>
  <c r="EX108" i="35"/>
  <c r="EV108" i="35"/>
  <c r="ET108" i="35"/>
  <c r="ER108" i="35"/>
  <c r="BP108" i="35"/>
  <c r="BN108" i="35"/>
  <c r="CB106" i="35"/>
  <c r="X106" i="35"/>
  <c r="V106" i="35"/>
  <c r="GN104" i="35"/>
  <c r="GL104" i="35"/>
  <c r="GJ104" i="35"/>
  <c r="GH104" i="35"/>
  <c r="GF104" i="35"/>
  <c r="GD104" i="35"/>
  <c r="GB104" i="35"/>
  <c r="FZ104" i="35"/>
  <c r="FX104" i="35"/>
  <c r="FT104" i="35"/>
  <c r="FR104" i="35"/>
  <c r="FP104" i="35"/>
  <c r="GN102" i="35"/>
  <c r="GL102" i="35"/>
  <c r="GJ102" i="35"/>
  <c r="GH102" i="35"/>
  <c r="GF102" i="35"/>
  <c r="GD102" i="35"/>
  <c r="GB102" i="35"/>
  <c r="FZ102" i="35"/>
  <c r="FX102" i="35"/>
  <c r="FV102" i="35"/>
  <c r="FT102" i="35"/>
  <c r="FR102" i="35"/>
  <c r="FP102" i="35"/>
  <c r="FN102" i="35"/>
  <c r="FL102" i="35"/>
  <c r="FJ102" i="35"/>
  <c r="FH102" i="35"/>
  <c r="FF102" i="35"/>
  <c r="FD102" i="35"/>
  <c r="FB102" i="35"/>
  <c r="GM101" i="35"/>
  <c r="GK101" i="35"/>
  <c r="GI101" i="35"/>
  <c r="GG101" i="35"/>
  <c r="GE101" i="35"/>
  <c r="GC101" i="35"/>
  <c r="GA101" i="35"/>
  <c r="FY101" i="35"/>
  <c r="FW101" i="35"/>
  <c r="FU101" i="35"/>
  <c r="FM101" i="35"/>
  <c r="FK101" i="35"/>
  <c r="FI101" i="35"/>
  <c r="FG101" i="35"/>
  <c r="FE101" i="35"/>
  <c r="FC101" i="35"/>
  <c r="FA101" i="35"/>
  <c r="EY101" i="35"/>
  <c r="EW101" i="35"/>
  <c r="EU101" i="35"/>
  <c r="ES101" i="35"/>
  <c r="EQ101" i="35"/>
  <c r="EO101" i="35"/>
  <c r="EM101" i="35"/>
  <c r="EK101" i="35"/>
  <c r="EI101" i="35"/>
  <c r="EG101" i="35"/>
  <c r="EE101" i="35"/>
  <c r="EC101" i="35"/>
  <c r="EA101" i="35"/>
  <c r="DY101" i="35"/>
  <c r="DW101" i="35"/>
  <c r="DU101" i="35"/>
  <c r="DS101" i="35"/>
  <c r="DQ101" i="35"/>
  <c r="DO101" i="35"/>
  <c r="DM101" i="35"/>
  <c r="DK101" i="35"/>
  <c r="DI101" i="35"/>
  <c r="CY101" i="35"/>
  <c r="CW101" i="35"/>
  <c r="CU101" i="35"/>
  <c r="CS101" i="35"/>
  <c r="CQ101" i="35"/>
  <c r="CO101" i="35"/>
  <c r="CM101" i="35"/>
  <c r="CK101" i="35"/>
  <c r="CI101" i="35"/>
  <c r="CG101" i="35"/>
  <c r="CE101" i="35"/>
  <c r="CC101" i="35"/>
  <c r="CA101" i="35"/>
  <c r="BY101" i="35"/>
  <c r="BW101" i="35"/>
  <c r="BU101" i="35"/>
  <c r="BS101" i="35"/>
  <c r="BQ101" i="35"/>
  <c r="BC101" i="35"/>
  <c r="BA101" i="35"/>
  <c r="AY101" i="35"/>
  <c r="AW101" i="35"/>
  <c r="AU101" i="35"/>
  <c r="AK101" i="35"/>
  <c r="AI101" i="35"/>
  <c r="AG101" i="35"/>
  <c r="AE101" i="35"/>
  <c r="AC101" i="35"/>
  <c r="AA101" i="35"/>
  <c r="Y101" i="35"/>
  <c r="W101" i="35"/>
  <c r="U101" i="35"/>
  <c r="GN100" i="35"/>
  <c r="GL100" i="35"/>
  <c r="GJ100" i="35"/>
  <c r="GH100" i="35"/>
  <c r="GF100" i="35"/>
  <c r="GD100" i="35"/>
  <c r="GB100" i="35"/>
  <c r="FZ100" i="35"/>
  <c r="FX100" i="35"/>
  <c r="FV100" i="35"/>
  <c r="FT100" i="35"/>
  <c r="FR100" i="35"/>
  <c r="FP100" i="35"/>
  <c r="FN100" i="35"/>
  <c r="FL100" i="35"/>
  <c r="FJ100" i="35"/>
  <c r="FH100" i="35"/>
  <c r="FF100" i="35"/>
  <c r="GN98" i="35"/>
  <c r="GL98" i="35"/>
  <c r="GJ98" i="35"/>
  <c r="GH98" i="35"/>
  <c r="GF98" i="35"/>
  <c r="GN97" i="35"/>
  <c r="GL97" i="35"/>
  <c r="GJ97" i="35"/>
  <c r="GH97" i="35"/>
  <c r="GF97" i="35"/>
  <c r="GD97" i="35"/>
  <c r="GB97" i="35"/>
  <c r="FZ97" i="35"/>
  <c r="FX97" i="35"/>
  <c r="FV97" i="35"/>
  <c r="FT97" i="35"/>
  <c r="FR97" i="35"/>
  <c r="FP97" i="35"/>
  <c r="FN97" i="35"/>
  <c r="FL97" i="35"/>
  <c r="FJ97" i="35"/>
  <c r="FH97" i="35"/>
  <c r="FF97" i="35"/>
  <c r="GN92" i="35"/>
  <c r="GL92" i="35"/>
  <c r="GJ92" i="35"/>
  <c r="GH92" i="35"/>
  <c r="GF92" i="35"/>
  <c r="GD92" i="35"/>
  <c r="GB92" i="35"/>
  <c r="FZ92" i="35"/>
  <c r="FX92" i="35"/>
  <c r="FV92" i="35"/>
  <c r="FT92" i="35"/>
  <c r="FR92" i="35"/>
  <c r="V92" i="35"/>
  <c r="GN90" i="35"/>
  <c r="GL90" i="35"/>
  <c r="GJ90" i="35"/>
  <c r="U92" i="35"/>
  <c r="GM90" i="35"/>
  <c r="GI90" i="35"/>
  <c r="GG90" i="35"/>
  <c r="GE90" i="35"/>
  <c r="GC90" i="35"/>
  <c r="GA90" i="35"/>
  <c r="FY90" i="35"/>
  <c r="FW90" i="35"/>
  <c r="FU90" i="35"/>
  <c r="FS90" i="35"/>
  <c r="DI90" i="35"/>
  <c r="DG90" i="35"/>
  <c r="BC90" i="35"/>
  <c r="BA90" i="35"/>
  <c r="GK90" i="35"/>
  <c r="GH90" i="35"/>
  <c r="GF90" i="35"/>
  <c r="GD90" i="35"/>
  <c r="GB90" i="35"/>
  <c r="FZ90" i="35"/>
  <c r="FX90" i="35"/>
  <c r="FV90" i="35"/>
  <c r="FT90" i="35"/>
  <c r="FR90" i="35"/>
  <c r="DH90" i="35"/>
  <c r="BB90" i="35"/>
  <c r="AK184" i="31"/>
  <c r="AQ111" i="35"/>
  <c r="AL103" i="35"/>
  <c r="AM103" i="35"/>
  <c r="AS111" i="35"/>
  <c r="AR111" i="35"/>
  <c r="AR232" i="31"/>
  <c r="DQ116" i="35"/>
  <c r="CD106" i="35"/>
  <c r="CJ96" i="35"/>
  <c r="BO116" i="35"/>
  <c r="CE106" i="35"/>
  <c r="AZ257" i="31"/>
  <c r="AY257" i="31"/>
  <c r="CI96" i="35"/>
  <c r="AC96" i="35"/>
  <c r="AD96" i="35"/>
  <c r="AT236" i="31"/>
  <c r="BP116" i="35"/>
  <c r="D162" i="20" l="1"/>
  <c r="DH169" i="31"/>
  <c r="GD129" i="35"/>
  <c r="GF129" i="35"/>
  <c r="GP129" i="35"/>
  <c r="GR129" i="35"/>
  <c r="GY5" i="35" a="1"/>
  <c r="HA5" i="35" a="1"/>
  <c r="HC5" i="35" a="1"/>
  <c r="HE5" i="35" a="1"/>
  <c r="HG5" i="35" a="1"/>
  <c r="HI5" i="35" a="1"/>
  <c r="HK5" i="35" a="1"/>
  <c r="HM5" i="35" a="1"/>
  <c r="HO5" i="35" a="1"/>
  <c r="GY7" i="35" a="1"/>
  <c r="HA7" i="35" a="1"/>
  <c r="HC7" i="35" a="1"/>
  <c r="HE7" i="35" a="1"/>
  <c r="HG7" i="35" a="1"/>
  <c r="HI7" i="35" a="1"/>
  <c r="HK7" i="35" a="1"/>
  <c r="HM7" i="35" a="1"/>
  <c r="HO7" i="35" a="1"/>
  <c r="C91" i="20"/>
  <c r="HP3" i="31" a="1"/>
  <c r="HN3" i="31" a="1"/>
  <c r="HL3" i="31" a="1"/>
  <c r="HJ3" i="31" a="1"/>
  <c r="HH3" i="31" a="1"/>
  <c r="HF3" i="31" a="1"/>
  <c r="HD3" i="31" a="1"/>
  <c r="HB3" i="31" a="1"/>
  <c r="GZ3" i="31" a="1"/>
  <c r="HO3" i="31" a="1"/>
  <c r="HM3" i="31" a="1"/>
  <c r="HK3" i="31" a="1"/>
  <c r="HI3" i="31" a="1"/>
  <c r="HG3" i="31" a="1"/>
  <c r="HE3" i="31" a="1"/>
  <c r="HC3" i="31" a="1"/>
  <c r="HA3" i="31" a="1"/>
  <c r="GY3" i="31" a="1"/>
  <c r="AS153" i="31"/>
  <c r="AT153" i="31" s="1"/>
  <c r="I36" i="35"/>
  <c r="E173" i="5"/>
  <c r="DG36" i="35"/>
  <c r="CW173" i="5"/>
  <c r="F39" i="22"/>
  <c r="BM173" i="5"/>
  <c r="GM36" i="35"/>
  <c r="AA155" i="35"/>
  <c r="AB155" i="35" s="1"/>
  <c r="AC155" i="35" s="1"/>
  <c r="AD155" i="35" s="1"/>
  <c r="AE155" i="35" s="1"/>
  <c r="AF155" i="35" s="1"/>
  <c r="AG155" i="35" s="1"/>
  <c r="AH155" i="35" s="1"/>
  <c r="AI155" i="35" s="1"/>
  <c r="AJ155" i="35" s="1"/>
  <c r="AK155" i="35" s="1"/>
  <c r="AL155" i="35" s="1"/>
  <c r="AM155" i="35" s="1"/>
  <c r="AN155" i="35" s="1"/>
  <c r="AO155" i="35" s="1"/>
  <c r="AP155" i="35" s="1"/>
  <c r="AQ155" i="35" s="1"/>
  <c r="AR155" i="35" s="1"/>
  <c r="AS155" i="35" s="1"/>
  <c r="AT155" i="35" s="1"/>
  <c r="AU155" i="35" s="1"/>
  <c r="AV155" i="35" s="1"/>
  <c r="AW155" i="35" s="1"/>
  <c r="AX155" i="35" s="1"/>
  <c r="AY155" i="35" s="1"/>
  <c r="AZ155" i="35" s="1"/>
  <c r="BA155" i="35" s="1"/>
  <c r="BB155" i="35" s="1"/>
  <c r="BC155" i="35" s="1"/>
  <c r="BD155" i="35" s="1"/>
  <c r="BE155" i="35" s="1"/>
  <c r="BF155" i="35" s="1"/>
  <c r="BG155" i="35" s="1"/>
  <c r="BH155" i="35" s="1"/>
  <c r="BI155" i="35" s="1"/>
  <c r="BJ155" i="35" s="1"/>
  <c r="BK155" i="35" s="1"/>
  <c r="BL155" i="35" s="1"/>
  <c r="BM155" i="35" s="1"/>
  <c r="BN155" i="35" s="1"/>
  <c r="BO155" i="35" s="1"/>
  <c r="BP155" i="35" s="1"/>
  <c r="BQ155" i="35" s="1"/>
  <c r="BR155" i="35" s="1"/>
  <c r="BS155" i="35" s="1"/>
  <c r="BT155" i="35" s="1"/>
  <c r="BU155" i="35" s="1"/>
  <c r="BV155" i="35" s="1"/>
  <c r="BW155" i="35" s="1"/>
  <c r="BX155" i="35" s="1"/>
  <c r="BY155" i="35" s="1"/>
  <c r="BZ155" i="35" s="1"/>
  <c r="CA155" i="35" s="1"/>
  <c r="CB155" i="35" s="1"/>
  <c r="CC155" i="35" s="1"/>
  <c r="CD155" i="35" s="1"/>
  <c r="CE155" i="35" s="1"/>
  <c r="CF155" i="35" s="1"/>
  <c r="CG155" i="35" s="1"/>
  <c r="CH155" i="35" s="1"/>
  <c r="CI155" i="35" s="1"/>
  <c r="CJ155" i="35" s="1"/>
  <c r="CK155" i="35" s="1"/>
  <c r="CL155" i="35" s="1"/>
  <c r="CM155" i="35" s="1"/>
  <c r="CN155" i="35" s="1"/>
  <c r="CO155" i="35" s="1"/>
  <c r="CP155" i="35" s="1"/>
  <c r="CQ155" i="35" s="1"/>
  <c r="CR155" i="35" s="1"/>
  <c r="CS155" i="35" s="1"/>
  <c r="CT155" i="35" s="1"/>
  <c r="CU155" i="35" s="1"/>
  <c r="CV155" i="35" s="1"/>
  <c r="CW155" i="35" s="1"/>
  <c r="CX155" i="35" s="1"/>
  <c r="CY155" i="35" s="1"/>
  <c r="CZ155" i="35" s="1"/>
  <c r="DA155" i="35" s="1"/>
  <c r="DB155" i="35" s="1"/>
  <c r="DC155" i="35" s="1"/>
  <c r="DD155" i="35" s="1"/>
  <c r="DE155" i="35" s="1"/>
  <c r="DF155" i="35" s="1"/>
  <c r="DG155" i="35" s="1"/>
  <c r="DH155" i="35" s="1"/>
  <c r="DI155" i="35" s="1"/>
  <c r="DJ155" i="35" s="1"/>
  <c r="DK155" i="35" s="1"/>
  <c r="DL155" i="35" s="1"/>
  <c r="DM155" i="35" s="1"/>
  <c r="DN155" i="35" s="1"/>
  <c r="DO155" i="35" s="1"/>
  <c r="DP155" i="35" s="1"/>
  <c r="DQ155" i="35" s="1"/>
  <c r="DR155" i="35" s="1"/>
  <c r="DS155" i="35" s="1"/>
  <c r="DT155" i="35" s="1"/>
  <c r="DU155" i="35" s="1"/>
  <c r="DV155" i="35" s="1"/>
  <c r="DW155" i="35" s="1"/>
  <c r="DX155" i="35" s="1"/>
  <c r="DY155" i="35" s="1"/>
  <c r="DZ155" i="35" s="1"/>
  <c r="EA155" i="35" s="1"/>
  <c r="EB155" i="35" s="1"/>
  <c r="EC155" i="35" s="1"/>
  <c r="ED155" i="35" s="1"/>
  <c r="EE155" i="35" s="1"/>
  <c r="EF155" i="35" s="1"/>
  <c r="EG155" i="35" s="1"/>
  <c r="EH155" i="35" s="1"/>
  <c r="EI155" i="35" s="1"/>
  <c r="EJ155" i="35" s="1"/>
  <c r="EK155" i="35" s="1"/>
  <c r="EL155" i="35" s="1"/>
  <c r="EM155" i="35" s="1"/>
  <c r="EN155" i="35" s="1"/>
  <c r="EO155" i="35" s="1"/>
  <c r="EP155" i="35" s="1"/>
  <c r="EQ155" i="35" s="1"/>
  <c r="ER155" i="35" s="1"/>
  <c r="ES155" i="35" s="1"/>
  <c r="ET155" i="35" s="1"/>
  <c r="EU155" i="35" s="1"/>
  <c r="EV155" i="35" s="1"/>
  <c r="EW155" i="35" s="1"/>
  <c r="EX155" i="35" s="1"/>
  <c r="EY155" i="35" s="1"/>
  <c r="EZ155" i="35" s="1"/>
  <c r="FA155" i="35" s="1"/>
  <c r="FB155" i="35" s="1"/>
  <c r="FC155" i="35" s="1"/>
  <c r="FD155" i="35" s="1"/>
  <c r="FE155" i="35" s="1"/>
  <c r="FF155" i="35" s="1"/>
  <c r="FG155" i="35" s="1"/>
  <c r="FH155" i="35" s="1"/>
  <c r="FI155" i="35" s="1"/>
  <c r="FJ155" i="35" s="1"/>
  <c r="FK155" i="35" s="1"/>
  <c r="FL155" i="35" s="1"/>
  <c r="FM155" i="35" s="1"/>
  <c r="FN155" i="35" s="1"/>
  <c r="FO155" i="35" s="1"/>
  <c r="FP155" i="35" s="1"/>
  <c r="FQ155" i="35" s="1"/>
  <c r="FR155" i="35" s="1"/>
  <c r="FS155" i="35" s="1"/>
  <c r="FT155" i="35" s="1"/>
  <c r="FU155" i="35" s="1"/>
  <c r="FV155" i="35" s="1"/>
  <c r="FW155" i="35" s="1"/>
  <c r="FX155" i="35" s="1"/>
  <c r="FY155" i="35" s="1"/>
  <c r="FZ155" i="35" s="1"/>
  <c r="GA155" i="35" s="1"/>
  <c r="GB155" i="35" s="1"/>
  <c r="GC155" i="35" s="1"/>
  <c r="GD155" i="35" s="1"/>
  <c r="GE155" i="35" s="1"/>
  <c r="GF155" i="35" s="1"/>
  <c r="GG155" i="35" s="1"/>
  <c r="GH155" i="35" s="1"/>
  <c r="GI155" i="35" s="1"/>
  <c r="GJ155" i="35" s="1"/>
  <c r="GK155" i="35" s="1"/>
  <c r="GL155" i="35" s="1"/>
  <c r="GM155" i="35" s="1"/>
  <c r="GN155" i="35" s="1"/>
  <c r="GO155" i="35" s="1"/>
  <c r="GP155" i="35" s="1"/>
  <c r="GQ155" i="35" s="1"/>
  <c r="GR155" i="35" s="1"/>
  <c r="E39" i="22"/>
  <c r="BA173" i="5"/>
  <c r="D39" i="22"/>
  <c r="AO173" i="5"/>
  <c r="AS123" i="31"/>
  <c r="AA167" i="35"/>
  <c r="AB167" i="35" s="1"/>
  <c r="AC167" i="35" s="1"/>
  <c r="AD167" i="35" s="1"/>
  <c r="AE167" i="35" s="1"/>
  <c r="AF167" i="35" s="1"/>
  <c r="AG167" i="35" s="1"/>
  <c r="AH167" i="35" s="1"/>
  <c r="AI167" i="35" s="1"/>
  <c r="AJ167" i="35" s="1"/>
  <c r="AK167" i="35" s="1"/>
  <c r="AL167" i="35" s="1"/>
  <c r="AM167" i="35" s="1"/>
  <c r="AN167" i="35" s="1"/>
  <c r="AO167" i="35" s="1"/>
  <c r="AP167" i="35" s="1"/>
  <c r="AQ167" i="35" s="1"/>
  <c r="AR167" i="35" s="1"/>
  <c r="AS167" i="35" s="1"/>
  <c r="AT167" i="35" s="1"/>
  <c r="AU167" i="35" s="1"/>
  <c r="AV167" i="35" s="1"/>
  <c r="AW167" i="35" s="1"/>
  <c r="AX167" i="35" s="1"/>
  <c r="AY167" i="35" s="1"/>
  <c r="AZ167" i="35" s="1"/>
  <c r="BA167" i="35" s="1"/>
  <c r="BB167" i="35" s="1"/>
  <c r="BC167" i="35" s="1"/>
  <c r="BD167" i="35" s="1"/>
  <c r="BE167" i="35" s="1"/>
  <c r="BF167" i="35" s="1"/>
  <c r="BG167" i="35" s="1"/>
  <c r="BH167" i="35" s="1"/>
  <c r="BI167" i="35" s="1"/>
  <c r="BJ167" i="35" s="1"/>
  <c r="BK167" i="35" s="1"/>
  <c r="BL167" i="35" s="1"/>
  <c r="BM167" i="35" s="1"/>
  <c r="BN167" i="35" s="1"/>
  <c r="BO167" i="35" s="1"/>
  <c r="BP167" i="35" s="1"/>
  <c r="BQ167" i="35" s="1"/>
  <c r="BR167" i="35" s="1"/>
  <c r="BS167" i="35" s="1"/>
  <c r="BT167" i="35" s="1"/>
  <c r="BU167" i="35" s="1"/>
  <c r="BV167" i="35" s="1"/>
  <c r="BW167" i="35" s="1"/>
  <c r="BX167" i="35" s="1"/>
  <c r="BY167" i="35" s="1"/>
  <c r="BZ167" i="35" s="1"/>
  <c r="CA167" i="35" s="1"/>
  <c r="CB167" i="35" s="1"/>
  <c r="CC167" i="35" s="1"/>
  <c r="CD167" i="35" s="1"/>
  <c r="CE167" i="35" s="1"/>
  <c r="CF167" i="35" s="1"/>
  <c r="CG167" i="35" s="1"/>
  <c r="CH167" i="35" s="1"/>
  <c r="CI167" i="35" s="1"/>
  <c r="CJ167" i="35" s="1"/>
  <c r="CK167" i="35" s="1"/>
  <c r="CL167" i="35" s="1"/>
  <c r="CM167" i="35" s="1"/>
  <c r="CN167" i="35" s="1"/>
  <c r="CO167" i="35" s="1"/>
  <c r="CP167" i="35" s="1"/>
  <c r="CQ167" i="35" s="1"/>
  <c r="CR167" i="35" s="1"/>
  <c r="CS167" i="35" s="1"/>
  <c r="CT167" i="35" s="1"/>
  <c r="CU167" i="35" s="1"/>
  <c r="CV167" i="35" s="1"/>
  <c r="CW167" i="35" s="1"/>
  <c r="CX167" i="35" s="1"/>
  <c r="CY167" i="35" s="1"/>
  <c r="CZ167" i="35" s="1"/>
  <c r="DA167" i="35" s="1"/>
  <c r="DB167" i="35" s="1"/>
  <c r="DC167" i="35" s="1"/>
  <c r="DD167" i="35" s="1"/>
  <c r="DE167" i="35" s="1"/>
  <c r="DF167" i="35" s="1"/>
  <c r="DG167" i="35" s="1"/>
  <c r="DH167" i="35" s="1"/>
  <c r="DI167" i="35" s="1"/>
  <c r="DJ167" i="35" s="1"/>
  <c r="DK167" i="35" s="1"/>
  <c r="DL167" i="35" s="1"/>
  <c r="DM167" i="35" s="1"/>
  <c r="DN167" i="35" s="1"/>
  <c r="DO167" i="35" s="1"/>
  <c r="DP167" i="35" s="1"/>
  <c r="DQ167" i="35" s="1"/>
  <c r="DR167" i="35" s="1"/>
  <c r="DS167" i="35" s="1"/>
  <c r="DT167" i="35" s="1"/>
  <c r="DU167" i="35" s="1"/>
  <c r="DV167" i="35" s="1"/>
  <c r="DW167" i="35" s="1"/>
  <c r="DX167" i="35" s="1"/>
  <c r="DY167" i="35" s="1"/>
  <c r="DZ167" i="35" s="1"/>
  <c r="EA167" i="35" s="1"/>
  <c r="EB167" i="35" s="1"/>
  <c r="EC167" i="35" s="1"/>
  <c r="ED167" i="35" s="1"/>
  <c r="EE167" i="35" s="1"/>
  <c r="EF167" i="35" s="1"/>
  <c r="EG167" i="35" s="1"/>
  <c r="EH167" i="35" s="1"/>
  <c r="EI167" i="35" s="1"/>
  <c r="EJ167" i="35" s="1"/>
  <c r="EK167" i="35" s="1"/>
  <c r="EL167" i="35" s="1"/>
  <c r="EM167" i="35" s="1"/>
  <c r="EN167" i="35" s="1"/>
  <c r="EO167" i="35" s="1"/>
  <c r="EP167" i="35" s="1"/>
  <c r="EQ167" i="35" s="1"/>
  <c r="ER167" i="35" s="1"/>
  <c r="ES167" i="35" s="1"/>
  <c r="ET167" i="35" s="1"/>
  <c r="EU167" i="35" s="1"/>
  <c r="EV167" i="35" s="1"/>
  <c r="EW167" i="35" s="1"/>
  <c r="EX167" i="35" s="1"/>
  <c r="EY167" i="35" s="1"/>
  <c r="EZ167" i="35" s="1"/>
  <c r="FA167" i="35" s="1"/>
  <c r="FB167" i="35" s="1"/>
  <c r="FC167" i="35" s="1"/>
  <c r="FD167" i="35" s="1"/>
  <c r="FE167" i="35" s="1"/>
  <c r="FF167" i="35" s="1"/>
  <c r="FG167" i="35" s="1"/>
  <c r="FH167" i="35" s="1"/>
  <c r="FI167" i="35" s="1"/>
  <c r="FJ167" i="35" s="1"/>
  <c r="FK167" i="35" s="1"/>
  <c r="FL167" i="35" s="1"/>
  <c r="FM167" i="35" s="1"/>
  <c r="FN167" i="35" s="1"/>
  <c r="FO167" i="35" s="1"/>
  <c r="FP167" i="35" s="1"/>
  <c r="FQ167" i="35" s="1"/>
  <c r="FR167" i="35" s="1"/>
  <c r="FS167" i="35" s="1"/>
  <c r="FT167" i="35" s="1"/>
  <c r="FU167" i="35" s="1"/>
  <c r="FV167" i="35" s="1"/>
  <c r="FW167" i="35" s="1"/>
  <c r="FX167" i="35" s="1"/>
  <c r="FY167" i="35" s="1"/>
  <c r="FZ167" i="35" s="1"/>
  <c r="GA167" i="35" s="1"/>
  <c r="GB167" i="35" s="1"/>
  <c r="GC167" i="35" s="1"/>
  <c r="GD167" i="35" s="1"/>
  <c r="GE167" i="35" s="1"/>
  <c r="GF167" i="35" s="1"/>
  <c r="GG167" i="35" s="1"/>
  <c r="GH167" i="35" s="1"/>
  <c r="GI167" i="35" s="1"/>
  <c r="GJ167" i="35" s="1"/>
  <c r="GK167" i="35" s="1"/>
  <c r="GL167" i="35" s="1"/>
  <c r="GM167" i="35" s="1"/>
  <c r="GN167" i="35" s="1"/>
  <c r="GO167" i="35" s="1"/>
  <c r="GP167" i="35" s="1"/>
  <c r="GQ167" i="35" s="1"/>
  <c r="GR167" i="35" s="1"/>
  <c r="AO177" i="31"/>
  <c r="AP177" i="31" s="1"/>
  <c r="AQ177" i="31" s="1"/>
  <c r="AR177" i="31" s="1"/>
  <c r="GH129" i="35"/>
  <c r="FO129" i="35"/>
  <c r="GC129" i="35"/>
  <c r="GB129" i="35"/>
  <c r="Z160" i="35"/>
  <c r="Z173" i="35"/>
  <c r="Z172" i="35"/>
  <c r="Z171" i="35"/>
  <c r="Z164" i="35"/>
  <c r="Z153" i="35"/>
  <c r="Z152" i="35"/>
  <c r="Z150" i="35"/>
  <c r="AA178" i="35"/>
  <c r="AB178" i="35" s="1"/>
  <c r="AC178" i="35" s="1"/>
  <c r="AD178" i="35" s="1"/>
  <c r="AE178" i="35" s="1"/>
  <c r="AF178" i="35" s="1"/>
  <c r="AG178" i="35" s="1"/>
  <c r="AH178" i="35" s="1"/>
  <c r="AI178" i="35" s="1"/>
  <c r="AJ178" i="35" s="1"/>
  <c r="AK178" i="35" s="1"/>
  <c r="AL178" i="35" s="1"/>
  <c r="AM178" i="35" s="1"/>
  <c r="AN178" i="35" s="1"/>
  <c r="AO178" i="35" s="1"/>
  <c r="AP178" i="35" s="1"/>
  <c r="AQ178" i="35" s="1"/>
  <c r="AR178" i="35" s="1"/>
  <c r="AS178" i="35" s="1"/>
  <c r="AT178" i="35" s="1"/>
  <c r="AU178" i="35" s="1"/>
  <c r="AV178" i="35" s="1"/>
  <c r="AW178" i="35" s="1"/>
  <c r="AX178" i="35" s="1"/>
  <c r="AY178" i="35" s="1"/>
  <c r="AZ178" i="35" s="1"/>
  <c r="BA178" i="35" s="1"/>
  <c r="BB178" i="35" s="1"/>
  <c r="BC178" i="35" s="1"/>
  <c r="BD178" i="35" s="1"/>
  <c r="BE178" i="35" s="1"/>
  <c r="BF178" i="35" s="1"/>
  <c r="BG178" i="35" s="1"/>
  <c r="BH178" i="35" s="1"/>
  <c r="BI178" i="35" s="1"/>
  <c r="BJ178" i="35" s="1"/>
  <c r="BK178" i="35" s="1"/>
  <c r="BL178" i="35" s="1"/>
  <c r="BM178" i="35" s="1"/>
  <c r="BN178" i="35" s="1"/>
  <c r="BO178" i="35" s="1"/>
  <c r="BP178" i="35" s="1"/>
  <c r="BQ178" i="35" s="1"/>
  <c r="BR178" i="35" s="1"/>
  <c r="BS178" i="35" s="1"/>
  <c r="BT178" i="35" s="1"/>
  <c r="BU178" i="35" s="1"/>
  <c r="BV178" i="35" s="1"/>
  <c r="BW178" i="35" s="1"/>
  <c r="BX178" i="35" s="1"/>
  <c r="BY178" i="35" s="1"/>
  <c r="BZ178" i="35" s="1"/>
  <c r="CA178" i="35" s="1"/>
  <c r="CB178" i="35" s="1"/>
  <c r="CC178" i="35" s="1"/>
  <c r="CD178" i="35" s="1"/>
  <c r="CE178" i="35" s="1"/>
  <c r="CF178" i="35" s="1"/>
  <c r="CG178" i="35" s="1"/>
  <c r="CH178" i="35" s="1"/>
  <c r="CI178" i="35" s="1"/>
  <c r="CJ178" i="35" s="1"/>
  <c r="CK178" i="35" s="1"/>
  <c r="CL178" i="35" s="1"/>
  <c r="CM178" i="35" s="1"/>
  <c r="CN178" i="35" s="1"/>
  <c r="CO178" i="35" s="1"/>
  <c r="CP178" i="35" s="1"/>
  <c r="CQ178" i="35" s="1"/>
  <c r="CR178" i="35" s="1"/>
  <c r="CS178" i="35" s="1"/>
  <c r="CT178" i="35" s="1"/>
  <c r="CU178" i="35" s="1"/>
  <c r="CV178" i="35" s="1"/>
  <c r="CW178" i="35" s="1"/>
  <c r="CX178" i="35" s="1"/>
  <c r="CY178" i="35" s="1"/>
  <c r="CZ178" i="35" s="1"/>
  <c r="DA178" i="35" s="1"/>
  <c r="DB178" i="35" s="1"/>
  <c r="DC178" i="35" s="1"/>
  <c r="DD178" i="35" s="1"/>
  <c r="DE178" i="35" s="1"/>
  <c r="DF178" i="35" s="1"/>
  <c r="DG178" i="35" s="1"/>
  <c r="DH178" i="35" s="1"/>
  <c r="DI178" i="35" s="1"/>
  <c r="DJ178" i="35" s="1"/>
  <c r="DK178" i="35" s="1"/>
  <c r="DL178" i="35" s="1"/>
  <c r="DM178" i="35" s="1"/>
  <c r="DN178" i="35" s="1"/>
  <c r="DO178" i="35" s="1"/>
  <c r="DP178" i="35" s="1"/>
  <c r="DQ178" i="35" s="1"/>
  <c r="DR178" i="35" s="1"/>
  <c r="DS178" i="35" s="1"/>
  <c r="DT178" i="35" s="1"/>
  <c r="DU178" i="35" s="1"/>
  <c r="DV178" i="35" s="1"/>
  <c r="DW178" i="35" s="1"/>
  <c r="DX178" i="35" s="1"/>
  <c r="DY178" i="35" s="1"/>
  <c r="DZ178" i="35" s="1"/>
  <c r="EA178" i="35" s="1"/>
  <c r="EB178" i="35" s="1"/>
  <c r="EC178" i="35" s="1"/>
  <c r="ED178" i="35" s="1"/>
  <c r="EE178" i="35" s="1"/>
  <c r="EF178" i="35" s="1"/>
  <c r="EG178" i="35" s="1"/>
  <c r="EH178" i="35" s="1"/>
  <c r="EI178" i="35" s="1"/>
  <c r="EJ178" i="35" s="1"/>
  <c r="EK178" i="35" s="1"/>
  <c r="EL178" i="35" s="1"/>
  <c r="EM178" i="35" s="1"/>
  <c r="EN178" i="35" s="1"/>
  <c r="EO178" i="35" s="1"/>
  <c r="EP178" i="35" s="1"/>
  <c r="EQ178" i="35" s="1"/>
  <c r="ER178" i="35" s="1"/>
  <c r="ES178" i="35" s="1"/>
  <c r="ET178" i="35" s="1"/>
  <c r="EU178" i="35" s="1"/>
  <c r="EV178" i="35" s="1"/>
  <c r="EW178" i="35" s="1"/>
  <c r="EX178" i="35" s="1"/>
  <c r="EY178" i="35" s="1"/>
  <c r="EZ178" i="35" s="1"/>
  <c r="FA178" i="35" s="1"/>
  <c r="FB178" i="35" s="1"/>
  <c r="FC178" i="35" s="1"/>
  <c r="FD178" i="35" s="1"/>
  <c r="FE178" i="35" s="1"/>
  <c r="FF178" i="35" s="1"/>
  <c r="FG178" i="35" s="1"/>
  <c r="FH178" i="35" s="1"/>
  <c r="FI178" i="35" s="1"/>
  <c r="FJ178" i="35" s="1"/>
  <c r="FK178" i="35" s="1"/>
  <c r="FL178" i="35" s="1"/>
  <c r="FM178" i="35" s="1"/>
  <c r="FN178" i="35" s="1"/>
  <c r="FO178" i="35" s="1"/>
  <c r="FP178" i="35" s="1"/>
  <c r="FQ178" i="35" s="1"/>
  <c r="FR178" i="35" s="1"/>
  <c r="FS178" i="35" s="1"/>
  <c r="FT178" i="35" s="1"/>
  <c r="FU178" i="35" s="1"/>
  <c r="FV178" i="35" s="1"/>
  <c r="FW178" i="35" s="1"/>
  <c r="FX178" i="35" s="1"/>
  <c r="FY178" i="35" s="1"/>
  <c r="FZ178" i="35" s="1"/>
  <c r="GA178" i="35" s="1"/>
  <c r="GB178" i="35" s="1"/>
  <c r="GC178" i="35" s="1"/>
  <c r="GD178" i="35" s="1"/>
  <c r="GE178" i="35" s="1"/>
  <c r="GF178" i="35" s="1"/>
  <c r="GG178" i="35" s="1"/>
  <c r="GH178" i="35" s="1"/>
  <c r="GI178" i="35" s="1"/>
  <c r="GJ178" i="35" s="1"/>
  <c r="GK178" i="35" s="1"/>
  <c r="GL178" i="35" s="1"/>
  <c r="GM178" i="35" s="1"/>
  <c r="GN178" i="35" s="1"/>
  <c r="GO178" i="35" s="1"/>
  <c r="GP178" i="35" s="1"/>
  <c r="GQ178" i="35" s="1"/>
  <c r="GR178" i="35" s="1"/>
  <c r="AA177" i="35"/>
  <c r="AB177" i="35" s="1"/>
  <c r="AC177" i="35" s="1"/>
  <c r="AD177" i="35" s="1"/>
  <c r="AE177" i="35" s="1"/>
  <c r="AF177" i="35" s="1"/>
  <c r="AG177" i="35" s="1"/>
  <c r="AH177" i="35" s="1"/>
  <c r="AI177" i="35" s="1"/>
  <c r="AJ177" i="35" s="1"/>
  <c r="AK177" i="35" s="1"/>
  <c r="AL177" i="35" s="1"/>
  <c r="AM177" i="35" s="1"/>
  <c r="AN177" i="35" s="1"/>
  <c r="AO177" i="35" s="1"/>
  <c r="AP177" i="35" s="1"/>
  <c r="AQ177" i="35" s="1"/>
  <c r="AR177" i="35" s="1"/>
  <c r="AS177" i="35" s="1"/>
  <c r="AT177" i="35" s="1"/>
  <c r="AU177" i="35" s="1"/>
  <c r="AV177" i="35" s="1"/>
  <c r="AW177" i="35" s="1"/>
  <c r="AX177" i="35" s="1"/>
  <c r="AY177" i="35" s="1"/>
  <c r="AZ177" i="35" s="1"/>
  <c r="BA177" i="35" s="1"/>
  <c r="BB177" i="35" s="1"/>
  <c r="BC177" i="35" s="1"/>
  <c r="BD177" i="35" s="1"/>
  <c r="BE177" i="35" s="1"/>
  <c r="BF177" i="35" s="1"/>
  <c r="BG177" i="35" s="1"/>
  <c r="BH177" i="35" s="1"/>
  <c r="BI177" i="35" s="1"/>
  <c r="BJ177" i="35" s="1"/>
  <c r="BK177" i="35" s="1"/>
  <c r="BL177" i="35" s="1"/>
  <c r="BM177" i="35" s="1"/>
  <c r="BN177" i="35" s="1"/>
  <c r="BO177" i="35" s="1"/>
  <c r="BP177" i="35" s="1"/>
  <c r="BQ177" i="35" s="1"/>
  <c r="BR177" i="35" s="1"/>
  <c r="BS177" i="35" s="1"/>
  <c r="BT177" i="35" s="1"/>
  <c r="BU177" i="35" s="1"/>
  <c r="BV177" i="35" s="1"/>
  <c r="BW177" i="35" s="1"/>
  <c r="BX177" i="35" s="1"/>
  <c r="BY177" i="35" s="1"/>
  <c r="BZ177" i="35" s="1"/>
  <c r="CA177" i="35" s="1"/>
  <c r="CB177" i="35" s="1"/>
  <c r="CC177" i="35" s="1"/>
  <c r="CD177" i="35" s="1"/>
  <c r="CE177" i="35" s="1"/>
  <c r="CF177" i="35" s="1"/>
  <c r="CG177" i="35" s="1"/>
  <c r="CH177" i="35" s="1"/>
  <c r="CI177" i="35" s="1"/>
  <c r="CJ177" i="35" s="1"/>
  <c r="CK177" i="35" s="1"/>
  <c r="CL177" i="35" s="1"/>
  <c r="CM177" i="35" s="1"/>
  <c r="CN177" i="35" s="1"/>
  <c r="CO177" i="35" s="1"/>
  <c r="CP177" i="35" s="1"/>
  <c r="CQ177" i="35" s="1"/>
  <c r="CR177" i="35" s="1"/>
  <c r="CS177" i="35" s="1"/>
  <c r="CT177" i="35" s="1"/>
  <c r="CU177" i="35" s="1"/>
  <c r="CV177" i="35" s="1"/>
  <c r="CW177" i="35" s="1"/>
  <c r="CX177" i="35" s="1"/>
  <c r="CY177" i="35" s="1"/>
  <c r="CZ177" i="35" s="1"/>
  <c r="DA177" i="35" s="1"/>
  <c r="DB177" i="35" s="1"/>
  <c r="DC177" i="35" s="1"/>
  <c r="DD177" i="35" s="1"/>
  <c r="DE177" i="35" s="1"/>
  <c r="DF177" i="35" s="1"/>
  <c r="DG177" i="35" s="1"/>
  <c r="DH177" i="35" s="1"/>
  <c r="DI177" i="35" s="1"/>
  <c r="DJ177" i="35" s="1"/>
  <c r="DK177" i="35" s="1"/>
  <c r="DL177" i="35" s="1"/>
  <c r="DM177" i="35" s="1"/>
  <c r="DN177" i="35" s="1"/>
  <c r="DO177" i="35" s="1"/>
  <c r="DP177" i="35" s="1"/>
  <c r="DQ177" i="35" s="1"/>
  <c r="DR177" i="35" s="1"/>
  <c r="DS177" i="35" s="1"/>
  <c r="DT177" i="35" s="1"/>
  <c r="DU177" i="35" s="1"/>
  <c r="DV177" i="35" s="1"/>
  <c r="DW177" i="35" s="1"/>
  <c r="DX177" i="35" s="1"/>
  <c r="DY177" i="35" s="1"/>
  <c r="DZ177" i="35" s="1"/>
  <c r="EA177" i="35" s="1"/>
  <c r="EB177" i="35" s="1"/>
  <c r="EC177" i="35" s="1"/>
  <c r="ED177" i="35" s="1"/>
  <c r="EE177" i="35" s="1"/>
  <c r="EF177" i="35" s="1"/>
  <c r="EG177" i="35" s="1"/>
  <c r="EH177" i="35" s="1"/>
  <c r="EI177" i="35" s="1"/>
  <c r="EJ177" i="35" s="1"/>
  <c r="EK177" i="35" s="1"/>
  <c r="EL177" i="35" s="1"/>
  <c r="EM177" i="35" s="1"/>
  <c r="EN177" i="35" s="1"/>
  <c r="EO177" i="35" s="1"/>
  <c r="EP177" i="35" s="1"/>
  <c r="EQ177" i="35" s="1"/>
  <c r="ER177" i="35" s="1"/>
  <c r="ES177" i="35" s="1"/>
  <c r="ET177" i="35" s="1"/>
  <c r="EU177" i="35" s="1"/>
  <c r="EV177" i="35" s="1"/>
  <c r="EW177" i="35" s="1"/>
  <c r="EX177" i="35" s="1"/>
  <c r="EY177" i="35" s="1"/>
  <c r="EZ177" i="35" s="1"/>
  <c r="FA177" i="35" s="1"/>
  <c r="FB177" i="35" s="1"/>
  <c r="FC177" i="35" s="1"/>
  <c r="FD177" i="35" s="1"/>
  <c r="FE177" i="35" s="1"/>
  <c r="FF177" i="35" s="1"/>
  <c r="FG177" i="35" s="1"/>
  <c r="FH177" i="35" s="1"/>
  <c r="FI177" i="35" s="1"/>
  <c r="FJ177" i="35" s="1"/>
  <c r="FK177" i="35" s="1"/>
  <c r="FL177" i="35" s="1"/>
  <c r="FM177" i="35" s="1"/>
  <c r="FN177" i="35" s="1"/>
  <c r="FO177" i="35" s="1"/>
  <c r="FP177" i="35" s="1"/>
  <c r="FQ177" i="35" s="1"/>
  <c r="FR177" i="35" s="1"/>
  <c r="FS177" i="35" s="1"/>
  <c r="FT177" i="35" s="1"/>
  <c r="FU177" i="35" s="1"/>
  <c r="FV177" i="35" s="1"/>
  <c r="FW177" i="35" s="1"/>
  <c r="FX177" i="35" s="1"/>
  <c r="FY177" i="35" s="1"/>
  <c r="FZ177" i="35" s="1"/>
  <c r="GA177" i="35" s="1"/>
  <c r="GB177" i="35" s="1"/>
  <c r="GC177" i="35" s="1"/>
  <c r="GD177" i="35" s="1"/>
  <c r="GE177" i="35" s="1"/>
  <c r="GF177" i="35" s="1"/>
  <c r="GG177" i="35" s="1"/>
  <c r="GH177" i="35" s="1"/>
  <c r="GI177" i="35" s="1"/>
  <c r="GJ177" i="35" s="1"/>
  <c r="GK177" i="35" s="1"/>
  <c r="GL177" i="35" s="1"/>
  <c r="GM177" i="35" s="1"/>
  <c r="GN177" i="35" s="1"/>
  <c r="GO177" i="35" s="1"/>
  <c r="GP177" i="35" s="1"/>
  <c r="GQ177" i="35" s="1"/>
  <c r="GR177" i="35" s="1"/>
  <c r="AA176" i="35"/>
  <c r="AB176" i="35" s="1"/>
  <c r="AC176" i="35" s="1"/>
  <c r="AD176" i="35" s="1"/>
  <c r="AE176" i="35" s="1"/>
  <c r="AF176" i="35" s="1"/>
  <c r="AG176" i="35" s="1"/>
  <c r="AH176" i="35" s="1"/>
  <c r="AI176" i="35" s="1"/>
  <c r="AJ176" i="35" s="1"/>
  <c r="AK176" i="35" s="1"/>
  <c r="AL176" i="35" s="1"/>
  <c r="AM176" i="35" s="1"/>
  <c r="AN176" i="35" s="1"/>
  <c r="AO176" i="35" s="1"/>
  <c r="AP176" i="35" s="1"/>
  <c r="AQ176" i="35" s="1"/>
  <c r="AR176" i="35" s="1"/>
  <c r="AS176" i="35" s="1"/>
  <c r="AT176" i="35" s="1"/>
  <c r="AU176" i="35" s="1"/>
  <c r="AV176" i="35" s="1"/>
  <c r="AW176" i="35" s="1"/>
  <c r="AX176" i="35" s="1"/>
  <c r="AY176" i="35" s="1"/>
  <c r="AZ176" i="35" s="1"/>
  <c r="BA176" i="35" s="1"/>
  <c r="BB176" i="35" s="1"/>
  <c r="BC176" i="35" s="1"/>
  <c r="BD176" i="35" s="1"/>
  <c r="BE176" i="35" s="1"/>
  <c r="BF176" i="35" s="1"/>
  <c r="BG176" i="35" s="1"/>
  <c r="BH176" i="35" s="1"/>
  <c r="BI176" i="35" s="1"/>
  <c r="BJ176" i="35" s="1"/>
  <c r="BK176" i="35" s="1"/>
  <c r="BL176" i="35" s="1"/>
  <c r="BM176" i="35" s="1"/>
  <c r="BN176" i="35" s="1"/>
  <c r="BO176" i="35" s="1"/>
  <c r="BP176" i="35" s="1"/>
  <c r="BQ176" i="35" s="1"/>
  <c r="BR176" i="35" s="1"/>
  <c r="BS176" i="35" s="1"/>
  <c r="BT176" i="35" s="1"/>
  <c r="BU176" i="35" s="1"/>
  <c r="BV176" i="35" s="1"/>
  <c r="BW176" i="35" s="1"/>
  <c r="BX176" i="35" s="1"/>
  <c r="BY176" i="35" s="1"/>
  <c r="BZ176" i="35" s="1"/>
  <c r="CA176" i="35" s="1"/>
  <c r="CB176" i="35" s="1"/>
  <c r="CC176" i="35" s="1"/>
  <c r="CD176" i="35" s="1"/>
  <c r="CE176" i="35" s="1"/>
  <c r="CF176" i="35" s="1"/>
  <c r="CG176" i="35" s="1"/>
  <c r="CH176" i="35" s="1"/>
  <c r="CI176" i="35" s="1"/>
  <c r="CJ176" i="35" s="1"/>
  <c r="CK176" i="35" s="1"/>
  <c r="CL176" i="35" s="1"/>
  <c r="CM176" i="35" s="1"/>
  <c r="CN176" i="35" s="1"/>
  <c r="CO176" i="35" s="1"/>
  <c r="CP176" i="35" s="1"/>
  <c r="CQ176" i="35" s="1"/>
  <c r="CR176" i="35" s="1"/>
  <c r="CS176" i="35" s="1"/>
  <c r="CT176" i="35" s="1"/>
  <c r="CU176" i="35" s="1"/>
  <c r="CV176" i="35" s="1"/>
  <c r="CW176" i="35" s="1"/>
  <c r="CX176" i="35" s="1"/>
  <c r="CY176" i="35" s="1"/>
  <c r="CZ176" i="35" s="1"/>
  <c r="DA176" i="35" s="1"/>
  <c r="DB176" i="35" s="1"/>
  <c r="DC176" i="35" s="1"/>
  <c r="DD176" i="35" s="1"/>
  <c r="DE176" i="35" s="1"/>
  <c r="DF176" i="35" s="1"/>
  <c r="DG176" i="35" s="1"/>
  <c r="DH176" i="35" s="1"/>
  <c r="DI176" i="35" s="1"/>
  <c r="DJ176" i="35" s="1"/>
  <c r="DK176" i="35" s="1"/>
  <c r="DL176" i="35" s="1"/>
  <c r="DM176" i="35" s="1"/>
  <c r="DN176" i="35" s="1"/>
  <c r="DO176" i="35" s="1"/>
  <c r="DP176" i="35" s="1"/>
  <c r="DQ176" i="35" s="1"/>
  <c r="DR176" i="35" s="1"/>
  <c r="DS176" i="35" s="1"/>
  <c r="DT176" i="35" s="1"/>
  <c r="DU176" i="35" s="1"/>
  <c r="DV176" i="35" s="1"/>
  <c r="DW176" i="35" s="1"/>
  <c r="DX176" i="35" s="1"/>
  <c r="DY176" i="35" s="1"/>
  <c r="DZ176" i="35" s="1"/>
  <c r="EA176" i="35" s="1"/>
  <c r="EB176" i="35" s="1"/>
  <c r="EC176" i="35" s="1"/>
  <c r="ED176" i="35" s="1"/>
  <c r="EE176" i="35" s="1"/>
  <c r="EF176" i="35" s="1"/>
  <c r="EG176" i="35" s="1"/>
  <c r="EH176" i="35" s="1"/>
  <c r="EI176" i="35" s="1"/>
  <c r="EJ176" i="35" s="1"/>
  <c r="EK176" i="35" s="1"/>
  <c r="EL176" i="35" s="1"/>
  <c r="EM176" i="35" s="1"/>
  <c r="EN176" i="35" s="1"/>
  <c r="EO176" i="35" s="1"/>
  <c r="EP176" i="35" s="1"/>
  <c r="EQ176" i="35" s="1"/>
  <c r="ER176" i="35" s="1"/>
  <c r="ES176" i="35" s="1"/>
  <c r="ET176" i="35" s="1"/>
  <c r="EU176" i="35" s="1"/>
  <c r="EV176" i="35" s="1"/>
  <c r="EW176" i="35" s="1"/>
  <c r="EX176" i="35" s="1"/>
  <c r="EY176" i="35" s="1"/>
  <c r="EZ176" i="35" s="1"/>
  <c r="FA176" i="35" s="1"/>
  <c r="FB176" i="35" s="1"/>
  <c r="FC176" i="35" s="1"/>
  <c r="FD176" i="35" s="1"/>
  <c r="FE176" i="35" s="1"/>
  <c r="FF176" i="35" s="1"/>
  <c r="FG176" i="35" s="1"/>
  <c r="FH176" i="35" s="1"/>
  <c r="FI176" i="35" s="1"/>
  <c r="FJ176" i="35" s="1"/>
  <c r="FK176" i="35" s="1"/>
  <c r="FL176" i="35" s="1"/>
  <c r="FM176" i="35" s="1"/>
  <c r="FN176" i="35" s="1"/>
  <c r="FO176" i="35" s="1"/>
  <c r="FP176" i="35" s="1"/>
  <c r="FQ176" i="35" s="1"/>
  <c r="FR176" i="35" s="1"/>
  <c r="FS176" i="35" s="1"/>
  <c r="FT176" i="35" s="1"/>
  <c r="FU176" i="35" s="1"/>
  <c r="FV176" i="35" s="1"/>
  <c r="FW176" i="35" s="1"/>
  <c r="FX176" i="35" s="1"/>
  <c r="FY176" i="35" s="1"/>
  <c r="FZ176" i="35" s="1"/>
  <c r="GA176" i="35" s="1"/>
  <c r="GB176" i="35" s="1"/>
  <c r="GC176" i="35" s="1"/>
  <c r="GD176" i="35" s="1"/>
  <c r="GE176" i="35" s="1"/>
  <c r="GF176" i="35" s="1"/>
  <c r="GG176" i="35" s="1"/>
  <c r="GH176" i="35" s="1"/>
  <c r="GI176" i="35" s="1"/>
  <c r="GJ176" i="35" s="1"/>
  <c r="GK176" i="35" s="1"/>
  <c r="GL176" i="35" s="1"/>
  <c r="GM176" i="35" s="1"/>
  <c r="GN176" i="35" s="1"/>
  <c r="GO176" i="35" s="1"/>
  <c r="GP176" i="35" s="1"/>
  <c r="GQ176" i="35" s="1"/>
  <c r="GR176" i="35" s="1"/>
  <c r="AA175" i="35"/>
  <c r="AB175" i="35" s="1"/>
  <c r="AC175" i="35" s="1"/>
  <c r="AD175" i="35" s="1"/>
  <c r="AE175" i="35" s="1"/>
  <c r="AF175" i="35" s="1"/>
  <c r="AG175" i="35" s="1"/>
  <c r="AH175" i="35" s="1"/>
  <c r="AI175" i="35" s="1"/>
  <c r="AJ175" i="35" s="1"/>
  <c r="AK175" i="35" s="1"/>
  <c r="AL175" i="35" s="1"/>
  <c r="AM175" i="35" s="1"/>
  <c r="AN175" i="35" s="1"/>
  <c r="AO175" i="35" s="1"/>
  <c r="AP175" i="35" s="1"/>
  <c r="AQ175" i="35" s="1"/>
  <c r="AR175" i="35" s="1"/>
  <c r="AS175" i="35" s="1"/>
  <c r="AT175" i="35" s="1"/>
  <c r="AU175" i="35" s="1"/>
  <c r="AV175" i="35" s="1"/>
  <c r="AW175" i="35" s="1"/>
  <c r="AX175" i="35" s="1"/>
  <c r="AY175" i="35" s="1"/>
  <c r="AZ175" i="35" s="1"/>
  <c r="BA175" i="35" s="1"/>
  <c r="BB175" i="35" s="1"/>
  <c r="BC175" i="35" s="1"/>
  <c r="BD175" i="35" s="1"/>
  <c r="BE175" i="35" s="1"/>
  <c r="BF175" i="35" s="1"/>
  <c r="BG175" i="35" s="1"/>
  <c r="BH175" i="35" s="1"/>
  <c r="BI175" i="35" s="1"/>
  <c r="BJ175" i="35" s="1"/>
  <c r="BK175" i="35" s="1"/>
  <c r="BL175" i="35" s="1"/>
  <c r="BM175" i="35" s="1"/>
  <c r="BN175" i="35" s="1"/>
  <c r="BO175" i="35" s="1"/>
  <c r="BP175" i="35" s="1"/>
  <c r="BQ175" i="35" s="1"/>
  <c r="BR175" i="35" s="1"/>
  <c r="BS175" i="35" s="1"/>
  <c r="BT175" i="35" s="1"/>
  <c r="BU175" i="35" s="1"/>
  <c r="BV175" i="35" s="1"/>
  <c r="BW175" i="35" s="1"/>
  <c r="BX175" i="35" s="1"/>
  <c r="BY175" i="35" s="1"/>
  <c r="BZ175" i="35" s="1"/>
  <c r="CA175" i="35" s="1"/>
  <c r="CB175" i="35" s="1"/>
  <c r="CC175" i="35" s="1"/>
  <c r="CD175" i="35" s="1"/>
  <c r="CE175" i="35" s="1"/>
  <c r="CF175" i="35" s="1"/>
  <c r="CG175" i="35" s="1"/>
  <c r="CH175" i="35" s="1"/>
  <c r="CI175" i="35" s="1"/>
  <c r="CJ175" i="35" s="1"/>
  <c r="CK175" i="35" s="1"/>
  <c r="CL175" i="35" s="1"/>
  <c r="CM175" i="35" s="1"/>
  <c r="CN175" i="35" s="1"/>
  <c r="CO175" i="35" s="1"/>
  <c r="CP175" i="35" s="1"/>
  <c r="CQ175" i="35" s="1"/>
  <c r="CR175" i="35" s="1"/>
  <c r="CS175" i="35" s="1"/>
  <c r="CT175" i="35" s="1"/>
  <c r="CU175" i="35" s="1"/>
  <c r="CV175" i="35" s="1"/>
  <c r="CW175" i="35" s="1"/>
  <c r="CX175" i="35" s="1"/>
  <c r="CY175" i="35" s="1"/>
  <c r="CZ175" i="35" s="1"/>
  <c r="DA175" i="35" s="1"/>
  <c r="DB175" i="35" s="1"/>
  <c r="DC175" i="35" s="1"/>
  <c r="DD175" i="35" s="1"/>
  <c r="DE175" i="35" s="1"/>
  <c r="DF175" i="35" s="1"/>
  <c r="DG175" i="35" s="1"/>
  <c r="DH175" i="35" s="1"/>
  <c r="DI175" i="35" s="1"/>
  <c r="DJ175" i="35" s="1"/>
  <c r="DK175" i="35" s="1"/>
  <c r="DL175" i="35" s="1"/>
  <c r="DM175" i="35" s="1"/>
  <c r="DN175" i="35" s="1"/>
  <c r="DO175" i="35" s="1"/>
  <c r="DP175" i="35" s="1"/>
  <c r="DQ175" i="35" s="1"/>
  <c r="DR175" i="35" s="1"/>
  <c r="DS175" i="35" s="1"/>
  <c r="DT175" i="35" s="1"/>
  <c r="DU175" i="35" s="1"/>
  <c r="DV175" i="35" s="1"/>
  <c r="DW175" i="35" s="1"/>
  <c r="DX175" i="35" s="1"/>
  <c r="DY175" i="35" s="1"/>
  <c r="DZ175" i="35" s="1"/>
  <c r="EA175" i="35" s="1"/>
  <c r="EB175" i="35" s="1"/>
  <c r="EC175" i="35" s="1"/>
  <c r="ED175" i="35" s="1"/>
  <c r="EE175" i="35" s="1"/>
  <c r="EF175" i="35" s="1"/>
  <c r="EG175" i="35" s="1"/>
  <c r="EH175" i="35" s="1"/>
  <c r="EI175" i="35" s="1"/>
  <c r="EJ175" i="35" s="1"/>
  <c r="EK175" i="35" s="1"/>
  <c r="EL175" i="35" s="1"/>
  <c r="EM175" i="35" s="1"/>
  <c r="EN175" i="35" s="1"/>
  <c r="EO175" i="35" s="1"/>
  <c r="EP175" i="35" s="1"/>
  <c r="EQ175" i="35" s="1"/>
  <c r="ER175" i="35" s="1"/>
  <c r="ES175" i="35" s="1"/>
  <c r="ET175" i="35" s="1"/>
  <c r="EU175" i="35" s="1"/>
  <c r="EV175" i="35" s="1"/>
  <c r="EW175" i="35" s="1"/>
  <c r="EX175" i="35" s="1"/>
  <c r="EY175" i="35" s="1"/>
  <c r="EZ175" i="35" s="1"/>
  <c r="FA175" i="35" s="1"/>
  <c r="FB175" i="35" s="1"/>
  <c r="FC175" i="35" s="1"/>
  <c r="FD175" i="35" s="1"/>
  <c r="FE175" i="35" s="1"/>
  <c r="FF175" i="35" s="1"/>
  <c r="FG175" i="35" s="1"/>
  <c r="FH175" i="35" s="1"/>
  <c r="FI175" i="35" s="1"/>
  <c r="FJ175" i="35" s="1"/>
  <c r="FK175" i="35" s="1"/>
  <c r="FL175" i="35" s="1"/>
  <c r="FM175" i="35" s="1"/>
  <c r="FN175" i="35" s="1"/>
  <c r="FO175" i="35" s="1"/>
  <c r="FP175" i="35" s="1"/>
  <c r="FQ175" i="35" s="1"/>
  <c r="FR175" i="35" s="1"/>
  <c r="FS175" i="35" s="1"/>
  <c r="FT175" i="35" s="1"/>
  <c r="FU175" i="35" s="1"/>
  <c r="FV175" i="35" s="1"/>
  <c r="FW175" i="35" s="1"/>
  <c r="FX175" i="35" s="1"/>
  <c r="FY175" i="35" s="1"/>
  <c r="FZ175" i="35" s="1"/>
  <c r="GA175" i="35" s="1"/>
  <c r="GB175" i="35" s="1"/>
  <c r="GC175" i="35" s="1"/>
  <c r="GD175" i="35" s="1"/>
  <c r="GE175" i="35" s="1"/>
  <c r="GF175" i="35" s="1"/>
  <c r="GG175" i="35" s="1"/>
  <c r="GH175" i="35" s="1"/>
  <c r="GI175" i="35" s="1"/>
  <c r="GJ175" i="35" s="1"/>
  <c r="GK175" i="35" s="1"/>
  <c r="GL175" i="35" s="1"/>
  <c r="GM175" i="35" s="1"/>
  <c r="GN175" i="35" s="1"/>
  <c r="GO175" i="35" s="1"/>
  <c r="GP175" i="35" s="1"/>
  <c r="GQ175" i="35" s="1"/>
  <c r="GR175" i="35" s="1"/>
  <c r="AA174" i="35"/>
  <c r="AB174" i="35" s="1"/>
  <c r="AC174" i="35" s="1"/>
  <c r="AD174" i="35" s="1"/>
  <c r="AE174" i="35" s="1"/>
  <c r="AF174" i="35" s="1"/>
  <c r="AG174" i="35" s="1"/>
  <c r="AH174" i="35" s="1"/>
  <c r="AI174" i="35" s="1"/>
  <c r="AJ174" i="35" s="1"/>
  <c r="AK174" i="35" s="1"/>
  <c r="AL174" i="35" s="1"/>
  <c r="AM174" i="35" s="1"/>
  <c r="AN174" i="35" s="1"/>
  <c r="AO174" i="35" s="1"/>
  <c r="AP174" i="35" s="1"/>
  <c r="AQ174" i="35" s="1"/>
  <c r="AR174" i="35" s="1"/>
  <c r="AS174" i="35" s="1"/>
  <c r="AT174" i="35" s="1"/>
  <c r="AU174" i="35" s="1"/>
  <c r="AV174" i="35" s="1"/>
  <c r="AW174" i="35" s="1"/>
  <c r="AX174" i="35" s="1"/>
  <c r="AY174" i="35" s="1"/>
  <c r="AZ174" i="35" s="1"/>
  <c r="BA174" i="35" s="1"/>
  <c r="BB174" i="35" s="1"/>
  <c r="BC174" i="35" s="1"/>
  <c r="BD174" i="35" s="1"/>
  <c r="BE174" i="35" s="1"/>
  <c r="BF174" i="35" s="1"/>
  <c r="BG174" i="35" s="1"/>
  <c r="BH174" i="35" s="1"/>
  <c r="BI174" i="35" s="1"/>
  <c r="BJ174" i="35" s="1"/>
  <c r="BK174" i="35" s="1"/>
  <c r="BL174" i="35" s="1"/>
  <c r="BM174" i="35" s="1"/>
  <c r="BN174" i="35" s="1"/>
  <c r="BO174" i="35" s="1"/>
  <c r="BP174" i="35" s="1"/>
  <c r="BQ174" i="35" s="1"/>
  <c r="BR174" i="35" s="1"/>
  <c r="BS174" i="35" s="1"/>
  <c r="BT174" i="35" s="1"/>
  <c r="BU174" i="35" s="1"/>
  <c r="BV174" i="35" s="1"/>
  <c r="BW174" i="35" s="1"/>
  <c r="BX174" i="35" s="1"/>
  <c r="BY174" i="35" s="1"/>
  <c r="BZ174" i="35" s="1"/>
  <c r="CA174" i="35" s="1"/>
  <c r="CB174" i="35" s="1"/>
  <c r="CC174" i="35" s="1"/>
  <c r="CD174" i="35" s="1"/>
  <c r="CE174" i="35" s="1"/>
  <c r="CF174" i="35" s="1"/>
  <c r="CG174" i="35" s="1"/>
  <c r="CH174" i="35" s="1"/>
  <c r="CI174" i="35" s="1"/>
  <c r="CJ174" i="35" s="1"/>
  <c r="CK174" i="35" s="1"/>
  <c r="CL174" i="35" s="1"/>
  <c r="CM174" i="35" s="1"/>
  <c r="CN174" i="35" s="1"/>
  <c r="CO174" i="35" s="1"/>
  <c r="CP174" i="35" s="1"/>
  <c r="CQ174" i="35" s="1"/>
  <c r="CR174" i="35" s="1"/>
  <c r="CS174" i="35" s="1"/>
  <c r="CT174" i="35" s="1"/>
  <c r="CU174" i="35" s="1"/>
  <c r="CV174" i="35" s="1"/>
  <c r="CW174" i="35" s="1"/>
  <c r="CX174" i="35" s="1"/>
  <c r="CY174" i="35" s="1"/>
  <c r="CZ174" i="35" s="1"/>
  <c r="DA174" i="35" s="1"/>
  <c r="DB174" i="35" s="1"/>
  <c r="DC174" i="35" s="1"/>
  <c r="DD174" i="35" s="1"/>
  <c r="DE174" i="35" s="1"/>
  <c r="DF174" i="35" s="1"/>
  <c r="DG174" i="35" s="1"/>
  <c r="DH174" i="35" s="1"/>
  <c r="DI174" i="35" s="1"/>
  <c r="DJ174" i="35" s="1"/>
  <c r="DK174" i="35" s="1"/>
  <c r="DL174" i="35" s="1"/>
  <c r="DM174" i="35" s="1"/>
  <c r="DN174" i="35" s="1"/>
  <c r="DO174" i="35" s="1"/>
  <c r="DP174" i="35" s="1"/>
  <c r="DQ174" i="35" s="1"/>
  <c r="DR174" i="35" s="1"/>
  <c r="DS174" i="35" s="1"/>
  <c r="DT174" i="35" s="1"/>
  <c r="DU174" i="35" s="1"/>
  <c r="DV174" i="35" s="1"/>
  <c r="DW174" i="35" s="1"/>
  <c r="DX174" i="35" s="1"/>
  <c r="DY174" i="35" s="1"/>
  <c r="DZ174" i="35" s="1"/>
  <c r="EA174" i="35" s="1"/>
  <c r="EB174" i="35" s="1"/>
  <c r="EC174" i="35" s="1"/>
  <c r="ED174" i="35" s="1"/>
  <c r="EE174" i="35" s="1"/>
  <c r="EF174" i="35" s="1"/>
  <c r="EG174" i="35" s="1"/>
  <c r="EH174" i="35" s="1"/>
  <c r="EI174" i="35" s="1"/>
  <c r="EJ174" i="35" s="1"/>
  <c r="EK174" i="35" s="1"/>
  <c r="EL174" i="35" s="1"/>
  <c r="EM174" i="35" s="1"/>
  <c r="EN174" i="35" s="1"/>
  <c r="EO174" i="35" s="1"/>
  <c r="EP174" i="35" s="1"/>
  <c r="EQ174" i="35" s="1"/>
  <c r="ER174" i="35" s="1"/>
  <c r="ES174" i="35" s="1"/>
  <c r="ET174" i="35" s="1"/>
  <c r="EU174" i="35" s="1"/>
  <c r="EV174" i="35" s="1"/>
  <c r="EW174" i="35" s="1"/>
  <c r="EX174" i="35" s="1"/>
  <c r="EY174" i="35" s="1"/>
  <c r="EZ174" i="35" s="1"/>
  <c r="FA174" i="35" s="1"/>
  <c r="FB174" i="35" s="1"/>
  <c r="FC174" i="35" s="1"/>
  <c r="FD174" i="35" s="1"/>
  <c r="FE174" i="35" s="1"/>
  <c r="FF174" i="35" s="1"/>
  <c r="FG174" i="35" s="1"/>
  <c r="FH174" i="35" s="1"/>
  <c r="FI174" i="35" s="1"/>
  <c r="FJ174" i="35" s="1"/>
  <c r="FK174" i="35" s="1"/>
  <c r="FL174" i="35" s="1"/>
  <c r="FM174" i="35" s="1"/>
  <c r="FN174" i="35" s="1"/>
  <c r="FO174" i="35" s="1"/>
  <c r="FP174" i="35" s="1"/>
  <c r="FQ174" i="35" s="1"/>
  <c r="FR174" i="35" s="1"/>
  <c r="FS174" i="35" s="1"/>
  <c r="FT174" i="35" s="1"/>
  <c r="FU174" i="35" s="1"/>
  <c r="FV174" i="35" s="1"/>
  <c r="FW174" i="35" s="1"/>
  <c r="FX174" i="35" s="1"/>
  <c r="FY174" i="35" s="1"/>
  <c r="FZ174" i="35" s="1"/>
  <c r="GA174" i="35" s="1"/>
  <c r="GB174" i="35" s="1"/>
  <c r="GC174" i="35" s="1"/>
  <c r="GD174" i="35" s="1"/>
  <c r="GE174" i="35" s="1"/>
  <c r="GF174" i="35" s="1"/>
  <c r="GG174" i="35" s="1"/>
  <c r="GH174" i="35" s="1"/>
  <c r="GI174" i="35" s="1"/>
  <c r="GJ174" i="35" s="1"/>
  <c r="GK174" i="35" s="1"/>
  <c r="GL174" i="35" s="1"/>
  <c r="GM174" i="35" s="1"/>
  <c r="GN174" i="35" s="1"/>
  <c r="GO174" i="35" s="1"/>
  <c r="GP174" i="35" s="1"/>
  <c r="GQ174" i="35" s="1"/>
  <c r="GR174" i="35" s="1"/>
  <c r="AA173" i="35"/>
  <c r="AB173" i="35" s="1"/>
  <c r="AC173" i="35" s="1"/>
  <c r="AD173" i="35" s="1"/>
  <c r="AE173" i="35" s="1"/>
  <c r="AF173" i="35" s="1"/>
  <c r="AG173" i="35" s="1"/>
  <c r="AH173" i="35" s="1"/>
  <c r="AI173" i="35" s="1"/>
  <c r="AJ173" i="35" s="1"/>
  <c r="AK173" i="35" s="1"/>
  <c r="AL173" i="35" s="1"/>
  <c r="AM173" i="35" s="1"/>
  <c r="AN173" i="35" s="1"/>
  <c r="AO173" i="35" s="1"/>
  <c r="AP173" i="35" s="1"/>
  <c r="AQ173" i="35" s="1"/>
  <c r="AR173" i="35" s="1"/>
  <c r="AS173" i="35" s="1"/>
  <c r="AT173" i="35" s="1"/>
  <c r="AU173" i="35" s="1"/>
  <c r="AV173" i="35" s="1"/>
  <c r="AW173" i="35" s="1"/>
  <c r="AX173" i="35" s="1"/>
  <c r="AY173" i="35" s="1"/>
  <c r="AZ173" i="35" s="1"/>
  <c r="BA173" i="35" s="1"/>
  <c r="BB173" i="35" s="1"/>
  <c r="BC173" i="35" s="1"/>
  <c r="BD173" i="35" s="1"/>
  <c r="BE173" i="35" s="1"/>
  <c r="BF173" i="35" s="1"/>
  <c r="BG173" i="35" s="1"/>
  <c r="BH173" i="35" s="1"/>
  <c r="BI173" i="35" s="1"/>
  <c r="BJ173" i="35" s="1"/>
  <c r="BK173" i="35" s="1"/>
  <c r="BL173" i="35" s="1"/>
  <c r="BM173" i="35" s="1"/>
  <c r="BN173" i="35" s="1"/>
  <c r="BO173" i="35" s="1"/>
  <c r="BP173" i="35" s="1"/>
  <c r="BQ173" i="35" s="1"/>
  <c r="BR173" i="35" s="1"/>
  <c r="BS173" i="35" s="1"/>
  <c r="BT173" i="35" s="1"/>
  <c r="BU173" i="35" s="1"/>
  <c r="BV173" i="35" s="1"/>
  <c r="BW173" i="35" s="1"/>
  <c r="BX173" i="35" s="1"/>
  <c r="BY173" i="35" s="1"/>
  <c r="BZ173" i="35" s="1"/>
  <c r="CA173" i="35" s="1"/>
  <c r="CB173" i="35" s="1"/>
  <c r="CC173" i="35" s="1"/>
  <c r="CD173" i="35" s="1"/>
  <c r="CE173" i="35" s="1"/>
  <c r="CF173" i="35" s="1"/>
  <c r="CG173" i="35" s="1"/>
  <c r="CH173" i="35" s="1"/>
  <c r="CI173" i="35" s="1"/>
  <c r="CJ173" i="35" s="1"/>
  <c r="CK173" i="35" s="1"/>
  <c r="CL173" i="35" s="1"/>
  <c r="CM173" i="35" s="1"/>
  <c r="CN173" i="35" s="1"/>
  <c r="CO173" i="35" s="1"/>
  <c r="CP173" i="35" s="1"/>
  <c r="CQ173" i="35" s="1"/>
  <c r="CR173" i="35" s="1"/>
  <c r="CS173" i="35" s="1"/>
  <c r="CT173" i="35" s="1"/>
  <c r="CU173" i="35" s="1"/>
  <c r="CV173" i="35" s="1"/>
  <c r="CW173" i="35" s="1"/>
  <c r="CX173" i="35" s="1"/>
  <c r="CY173" i="35" s="1"/>
  <c r="CZ173" i="35" s="1"/>
  <c r="DA173" i="35" s="1"/>
  <c r="DB173" i="35" s="1"/>
  <c r="DC173" i="35" s="1"/>
  <c r="DD173" i="35" s="1"/>
  <c r="DE173" i="35" s="1"/>
  <c r="DF173" i="35" s="1"/>
  <c r="DG173" i="35" s="1"/>
  <c r="DH173" i="35" s="1"/>
  <c r="DI173" i="35" s="1"/>
  <c r="DJ173" i="35" s="1"/>
  <c r="DK173" i="35" s="1"/>
  <c r="DL173" i="35" s="1"/>
  <c r="DM173" i="35" s="1"/>
  <c r="DN173" i="35" s="1"/>
  <c r="DO173" i="35" s="1"/>
  <c r="DP173" i="35" s="1"/>
  <c r="DQ173" i="35" s="1"/>
  <c r="DR173" i="35" s="1"/>
  <c r="DS173" i="35" s="1"/>
  <c r="DT173" i="35" s="1"/>
  <c r="DU173" i="35" s="1"/>
  <c r="DV173" i="35" s="1"/>
  <c r="DW173" i="35" s="1"/>
  <c r="DX173" i="35" s="1"/>
  <c r="DY173" i="35" s="1"/>
  <c r="DZ173" i="35" s="1"/>
  <c r="EA173" i="35" s="1"/>
  <c r="EB173" i="35" s="1"/>
  <c r="EC173" i="35" s="1"/>
  <c r="ED173" i="35" s="1"/>
  <c r="EE173" i="35" s="1"/>
  <c r="EF173" i="35" s="1"/>
  <c r="EG173" i="35" s="1"/>
  <c r="EH173" i="35" s="1"/>
  <c r="EI173" i="35" s="1"/>
  <c r="EJ173" i="35" s="1"/>
  <c r="EK173" i="35" s="1"/>
  <c r="EL173" i="35" s="1"/>
  <c r="EM173" i="35" s="1"/>
  <c r="EN173" i="35" s="1"/>
  <c r="EO173" i="35" s="1"/>
  <c r="EP173" i="35" s="1"/>
  <c r="EQ173" i="35" s="1"/>
  <c r="ER173" i="35" s="1"/>
  <c r="ES173" i="35" s="1"/>
  <c r="ET173" i="35" s="1"/>
  <c r="EU173" i="35" s="1"/>
  <c r="EV173" i="35" s="1"/>
  <c r="EW173" i="35" s="1"/>
  <c r="EX173" i="35" s="1"/>
  <c r="EY173" i="35" s="1"/>
  <c r="EZ173" i="35" s="1"/>
  <c r="FA173" i="35" s="1"/>
  <c r="FB173" i="35" s="1"/>
  <c r="FC173" i="35" s="1"/>
  <c r="FD173" i="35" s="1"/>
  <c r="FE173" i="35" s="1"/>
  <c r="FF173" i="35" s="1"/>
  <c r="FG173" i="35" s="1"/>
  <c r="FH173" i="35" s="1"/>
  <c r="FI173" i="35" s="1"/>
  <c r="FJ173" i="35" s="1"/>
  <c r="FK173" i="35" s="1"/>
  <c r="FL173" i="35" s="1"/>
  <c r="FM173" i="35" s="1"/>
  <c r="FN173" i="35" s="1"/>
  <c r="FO173" i="35" s="1"/>
  <c r="FP173" i="35" s="1"/>
  <c r="FQ173" i="35" s="1"/>
  <c r="FR173" i="35" s="1"/>
  <c r="FS173" i="35" s="1"/>
  <c r="FT173" i="35" s="1"/>
  <c r="FU173" i="35" s="1"/>
  <c r="FV173" i="35" s="1"/>
  <c r="FW173" i="35" s="1"/>
  <c r="FX173" i="35" s="1"/>
  <c r="FY173" i="35" s="1"/>
  <c r="FZ173" i="35" s="1"/>
  <c r="GA173" i="35" s="1"/>
  <c r="GB173" i="35" s="1"/>
  <c r="GC173" i="35" s="1"/>
  <c r="GD173" i="35" s="1"/>
  <c r="GE173" i="35" s="1"/>
  <c r="GF173" i="35" s="1"/>
  <c r="GG173" i="35" s="1"/>
  <c r="GH173" i="35" s="1"/>
  <c r="GI173" i="35" s="1"/>
  <c r="GJ173" i="35" s="1"/>
  <c r="GK173" i="35" s="1"/>
  <c r="GL173" i="35" s="1"/>
  <c r="GM173" i="35" s="1"/>
  <c r="GN173" i="35" s="1"/>
  <c r="GO173" i="35" s="1"/>
  <c r="GP173" i="35" s="1"/>
  <c r="GQ173" i="35" s="1"/>
  <c r="GR173" i="35" s="1"/>
  <c r="AA172" i="35"/>
  <c r="AB172" i="35" s="1"/>
  <c r="AC172" i="35" s="1"/>
  <c r="AD172" i="35" s="1"/>
  <c r="AE172" i="35" s="1"/>
  <c r="AF172" i="35" s="1"/>
  <c r="AG172" i="35" s="1"/>
  <c r="AH172" i="35" s="1"/>
  <c r="AI172" i="35" s="1"/>
  <c r="AJ172" i="35" s="1"/>
  <c r="AK172" i="35" s="1"/>
  <c r="AL172" i="35" s="1"/>
  <c r="AM172" i="35" s="1"/>
  <c r="AN172" i="35" s="1"/>
  <c r="AO172" i="35" s="1"/>
  <c r="AP172" i="35" s="1"/>
  <c r="AQ172" i="35" s="1"/>
  <c r="AR172" i="35" s="1"/>
  <c r="AS172" i="35" s="1"/>
  <c r="AT172" i="35" s="1"/>
  <c r="AU172" i="35" s="1"/>
  <c r="AV172" i="35" s="1"/>
  <c r="AW172" i="35" s="1"/>
  <c r="AX172" i="35" s="1"/>
  <c r="AY172" i="35" s="1"/>
  <c r="AZ172" i="35" s="1"/>
  <c r="BA172" i="35" s="1"/>
  <c r="BB172" i="35" s="1"/>
  <c r="BC172" i="35" s="1"/>
  <c r="BD172" i="35" s="1"/>
  <c r="BE172" i="35" s="1"/>
  <c r="BF172" i="35" s="1"/>
  <c r="BG172" i="35" s="1"/>
  <c r="BH172" i="35" s="1"/>
  <c r="BI172" i="35" s="1"/>
  <c r="BJ172" i="35" s="1"/>
  <c r="BK172" i="35" s="1"/>
  <c r="BL172" i="35" s="1"/>
  <c r="BM172" i="35" s="1"/>
  <c r="BN172" i="35" s="1"/>
  <c r="BO172" i="35" s="1"/>
  <c r="BP172" i="35" s="1"/>
  <c r="BQ172" i="35" s="1"/>
  <c r="BR172" i="35" s="1"/>
  <c r="BS172" i="35" s="1"/>
  <c r="BT172" i="35" s="1"/>
  <c r="BU172" i="35" s="1"/>
  <c r="BV172" i="35" s="1"/>
  <c r="BW172" i="35" s="1"/>
  <c r="BX172" i="35" s="1"/>
  <c r="BY172" i="35" s="1"/>
  <c r="BZ172" i="35" s="1"/>
  <c r="CA172" i="35" s="1"/>
  <c r="CB172" i="35" s="1"/>
  <c r="CC172" i="35" s="1"/>
  <c r="CD172" i="35" s="1"/>
  <c r="CE172" i="35" s="1"/>
  <c r="CF172" i="35" s="1"/>
  <c r="CG172" i="35" s="1"/>
  <c r="CH172" i="35" s="1"/>
  <c r="CI172" i="35" s="1"/>
  <c r="CJ172" i="35" s="1"/>
  <c r="CK172" i="35" s="1"/>
  <c r="CL172" i="35" s="1"/>
  <c r="CM172" i="35" s="1"/>
  <c r="CN172" i="35" s="1"/>
  <c r="CO172" i="35" s="1"/>
  <c r="CP172" i="35" s="1"/>
  <c r="CQ172" i="35" s="1"/>
  <c r="CR172" i="35" s="1"/>
  <c r="CS172" i="35" s="1"/>
  <c r="CT172" i="35" s="1"/>
  <c r="CU172" i="35" s="1"/>
  <c r="CV172" i="35" s="1"/>
  <c r="CW172" i="35" s="1"/>
  <c r="CX172" i="35" s="1"/>
  <c r="CY172" i="35" s="1"/>
  <c r="CZ172" i="35" s="1"/>
  <c r="DA172" i="35" s="1"/>
  <c r="DB172" i="35" s="1"/>
  <c r="DC172" i="35" s="1"/>
  <c r="DD172" i="35" s="1"/>
  <c r="DE172" i="35" s="1"/>
  <c r="DF172" i="35" s="1"/>
  <c r="DG172" i="35" s="1"/>
  <c r="DH172" i="35" s="1"/>
  <c r="DI172" i="35" s="1"/>
  <c r="DJ172" i="35" s="1"/>
  <c r="DK172" i="35" s="1"/>
  <c r="DL172" i="35" s="1"/>
  <c r="DM172" i="35" s="1"/>
  <c r="DN172" i="35" s="1"/>
  <c r="DO172" i="35" s="1"/>
  <c r="DP172" i="35" s="1"/>
  <c r="DQ172" i="35" s="1"/>
  <c r="DR172" i="35" s="1"/>
  <c r="DS172" i="35" s="1"/>
  <c r="DT172" i="35" s="1"/>
  <c r="DU172" i="35" s="1"/>
  <c r="DV172" i="35" s="1"/>
  <c r="DW172" i="35" s="1"/>
  <c r="DX172" i="35" s="1"/>
  <c r="DY172" i="35" s="1"/>
  <c r="DZ172" i="35" s="1"/>
  <c r="EA172" i="35" s="1"/>
  <c r="EB172" i="35" s="1"/>
  <c r="EC172" i="35" s="1"/>
  <c r="ED172" i="35" s="1"/>
  <c r="EE172" i="35" s="1"/>
  <c r="EF172" i="35" s="1"/>
  <c r="EG172" i="35" s="1"/>
  <c r="EH172" i="35" s="1"/>
  <c r="EI172" i="35" s="1"/>
  <c r="EJ172" i="35" s="1"/>
  <c r="EK172" i="35" s="1"/>
  <c r="EL172" i="35" s="1"/>
  <c r="EM172" i="35" s="1"/>
  <c r="EN172" i="35" s="1"/>
  <c r="EO172" i="35" s="1"/>
  <c r="EP172" i="35" s="1"/>
  <c r="EQ172" i="35" s="1"/>
  <c r="ER172" i="35" s="1"/>
  <c r="ES172" i="35" s="1"/>
  <c r="ET172" i="35" s="1"/>
  <c r="EU172" i="35" s="1"/>
  <c r="EV172" i="35" s="1"/>
  <c r="EW172" i="35" s="1"/>
  <c r="EX172" i="35" s="1"/>
  <c r="EY172" i="35" s="1"/>
  <c r="EZ172" i="35" s="1"/>
  <c r="FA172" i="35" s="1"/>
  <c r="FB172" i="35" s="1"/>
  <c r="FC172" i="35" s="1"/>
  <c r="FD172" i="35" s="1"/>
  <c r="FE172" i="35" s="1"/>
  <c r="FF172" i="35" s="1"/>
  <c r="FG172" i="35" s="1"/>
  <c r="FH172" i="35" s="1"/>
  <c r="FI172" i="35" s="1"/>
  <c r="FJ172" i="35" s="1"/>
  <c r="FK172" i="35" s="1"/>
  <c r="FL172" i="35" s="1"/>
  <c r="FM172" i="35" s="1"/>
  <c r="FN172" i="35" s="1"/>
  <c r="FO172" i="35" s="1"/>
  <c r="FP172" i="35" s="1"/>
  <c r="FQ172" i="35" s="1"/>
  <c r="FR172" i="35" s="1"/>
  <c r="FS172" i="35" s="1"/>
  <c r="FT172" i="35" s="1"/>
  <c r="FU172" i="35" s="1"/>
  <c r="FV172" i="35" s="1"/>
  <c r="FW172" i="35" s="1"/>
  <c r="FX172" i="35" s="1"/>
  <c r="FY172" i="35" s="1"/>
  <c r="FZ172" i="35" s="1"/>
  <c r="GA172" i="35" s="1"/>
  <c r="GB172" i="35" s="1"/>
  <c r="GC172" i="35" s="1"/>
  <c r="GD172" i="35" s="1"/>
  <c r="GE172" i="35" s="1"/>
  <c r="GF172" i="35" s="1"/>
  <c r="GG172" i="35" s="1"/>
  <c r="GH172" i="35" s="1"/>
  <c r="GI172" i="35" s="1"/>
  <c r="GJ172" i="35" s="1"/>
  <c r="GK172" i="35" s="1"/>
  <c r="GL172" i="35" s="1"/>
  <c r="GM172" i="35" s="1"/>
  <c r="GN172" i="35" s="1"/>
  <c r="GO172" i="35" s="1"/>
  <c r="GP172" i="35" s="1"/>
  <c r="GQ172" i="35" s="1"/>
  <c r="GR172" i="35" s="1"/>
  <c r="AA171" i="35"/>
  <c r="AB171" i="35" s="1"/>
  <c r="AC171" i="35" s="1"/>
  <c r="AD171" i="35" s="1"/>
  <c r="AE171" i="35" s="1"/>
  <c r="AF171" i="35" s="1"/>
  <c r="AG171" i="35" s="1"/>
  <c r="AH171" i="35" s="1"/>
  <c r="AI171" i="35" s="1"/>
  <c r="AJ171" i="35" s="1"/>
  <c r="AK171" i="35" s="1"/>
  <c r="AL171" i="35" s="1"/>
  <c r="AM171" i="35" s="1"/>
  <c r="AN171" i="35" s="1"/>
  <c r="AO171" i="35" s="1"/>
  <c r="AP171" i="35" s="1"/>
  <c r="AQ171" i="35" s="1"/>
  <c r="AR171" i="35" s="1"/>
  <c r="AS171" i="35" s="1"/>
  <c r="AT171" i="35" s="1"/>
  <c r="AU171" i="35" s="1"/>
  <c r="AV171" i="35" s="1"/>
  <c r="AW171" i="35" s="1"/>
  <c r="AX171" i="35" s="1"/>
  <c r="AY171" i="35" s="1"/>
  <c r="AZ171" i="35" s="1"/>
  <c r="BA171" i="35" s="1"/>
  <c r="BB171" i="35" s="1"/>
  <c r="BC171" i="35" s="1"/>
  <c r="BD171" i="35" s="1"/>
  <c r="BE171" i="35" s="1"/>
  <c r="BF171" i="35" s="1"/>
  <c r="BG171" i="35" s="1"/>
  <c r="BH171" i="35" s="1"/>
  <c r="BI171" i="35" s="1"/>
  <c r="BJ171" i="35" s="1"/>
  <c r="BK171" i="35" s="1"/>
  <c r="BL171" i="35" s="1"/>
  <c r="BM171" i="35" s="1"/>
  <c r="BN171" i="35" s="1"/>
  <c r="BO171" i="35" s="1"/>
  <c r="BP171" i="35" s="1"/>
  <c r="BQ171" i="35" s="1"/>
  <c r="BR171" i="35" s="1"/>
  <c r="BS171" i="35" s="1"/>
  <c r="BT171" i="35" s="1"/>
  <c r="BU171" i="35" s="1"/>
  <c r="BV171" i="35" s="1"/>
  <c r="BW171" i="35" s="1"/>
  <c r="BX171" i="35" s="1"/>
  <c r="BY171" i="35" s="1"/>
  <c r="BZ171" i="35" s="1"/>
  <c r="CA171" i="35" s="1"/>
  <c r="CB171" i="35" s="1"/>
  <c r="CC171" i="35" s="1"/>
  <c r="CD171" i="35" s="1"/>
  <c r="CE171" i="35" s="1"/>
  <c r="CF171" i="35" s="1"/>
  <c r="CG171" i="35" s="1"/>
  <c r="CH171" i="35" s="1"/>
  <c r="CI171" i="35" s="1"/>
  <c r="CJ171" i="35" s="1"/>
  <c r="CK171" i="35" s="1"/>
  <c r="CL171" i="35" s="1"/>
  <c r="CM171" i="35" s="1"/>
  <c r="CN171" i="35" s="1"/>
  <c r="CO171" i="35" s="1"/>
  <c r="CP171" i="35" s="1"/>
  <c r="CQ171" i="35" s="1"/>
  <c r="CR171" i="35" s="1"/>
  <c r="CS171" i="35" s="1"/>
  <c r="CT171" i="35" s="1"/>
  <c r="CU171" i="35" s="1"/>
  <c r="CV171" i="35" s="1"/>
  <c r="CW171" i="35" s="1"/>
  <c r="CX171" i="35" s="1"/>
  <c r="CY171" i="35" s="1"/>
  <c r="CZ171" i="35" s="1"/>
  <c r="DA171" i="35" s="1"/>
  <c r="DB171" i="35" s="1"/>
  <c r="DC171" i="35" s="1"/>
  <c r="DD171" i="35" s="1"/>
  <c r="DE171" i="35" s="1"/>
  <c r="DF171" i="35" s="1"/>
  <c r="DG171" i="35" s="1"/>
  <c r="DH171" i="35" s="1"/>
  <c r="DI171" i="35" s="1"/>
  <c r="DJ171" i="35" s="1"/>
  <c r="DK171" i="35" s="1"/>
  <c r="DL171" i="35" s="1"/>
  <c r="DM171" i="35" s="1"/>
  <c r="DN171" i="35" s="1"/>
  <c r="DO171" i="35" s="1"/>
  <c r="DP171" i="35" s="1"/>
  <c r="DQ171" i="35" s="1"/>
  <c r="DR171" i="35" s="1"/>
  <c r="DS171" i="35" s="1"/>
  <c r="DT171" i="35" s="1"/>
  <c r="DU171" i="35" s="1"/>
  <c r="DV171" i="35" s="1"/>
  <c r="DW171" i="35" s="1"/>
  <c r="DX171" i="35" s="1"/>
  <c r="DY171" i="35" s="1"/>
  <c r="DZ171" i="35" s="1"/>
  <c r="EA171" i="35" s="1"/>
  <c r="EB171" i="35" s="1"/>
  <c r="EC171" i="35" s="1"/>
  <c r="ED171" i="35" s="1"/>
  <c r="EE171" i="35" s="1"/>
  <c r="EF171" i="35" s="1"/>
  <c r="EG171" i="35" s="1"/>
  <c r="EH171" i="35" s="1"/>
  <c r="EI171" i="35" s="1"/>
  <c r="EJ171" i="35" s="1"/>
  <c r="EK171" i="35" s="1"/>
  <c r="EL171" i="35" s="1"/>
  <c r="EM171" i="35" s="1"/>
  <c r="EN171" i="35" s="1"/>
  <c r="EO171" i="35" s="1"/>
  <c r="EP171" i="35" s="1"/>
  <c r="EQ171" i="35" s="1"/>
  <c r="ER171" i="35" s="1"/>
  <c r="ES171" i="35" s="1"/>
  <c r="ET171" i="35" s="1"/>
  <c r="EU171" i="35" s="1"/>
  <c r="EV171" i="35" s="1"/>
  <c r="EW171" i="35" s="1"/>
  <c r="EX171" i="35" s="1"/>
  <c r="EY171" i="35" s="1"/>
  <c r="EZ171" i="35" s="1"/>
  <c r="FA171" i="35" s="1"/>
  <c r="FB171" i="35" s="1"/>
  <c r="FC171" i="35" s="1"/>
  <c r="FD171" i="35" s="1"/>
  <c r="FE171" i="35" s="1"/>
  <c r="FF171" i="35" s="1"/>
  <c r="FG171" i="35" s="1"/>
  <c r="FH171" i="35" s="1"/>
  <c r="FI171" i="35" s="1"/>
  <c r="FJ171" i="35" s="1"/>
  <c r="FK171" i="35" s="1"/>
  <c r="FL171" i="35" s="1"/>
  <c r="FM171" i="35" s="1"/>
  <c r="FN171" i="35" s="1"/>
  <c r="FO171" i="35" s="1"/>
  <c r="FP171" i="35" s="1"/>
  <c r="FQ171" i="35" s="1"/>
  <c r="FR171" i="35" s="1"/>
  <c r="FS171" i="35" s="1"/>
  <c r="FT171" i="35" s="1"/>
  <c r="FU171" i="35" s="1"/>
  <c r="FV171" i="35" s="1"/>
  <c r="FW171" i="35" s="1"/>
  <c r="FX171" i="35" s="1"/>
  <c r="FY171" i="35" s="1"/>
  <c r="FZ171" i="35" s="1"/>
  <c r="GA171" i="35" s="1"/>
  <c r="GB171" i="35" s="1"/>
  <c r="GC171" i="35" s="1"/>
  <c r="GD171" i="35" s="1"/>
  <c r="GE171" i="35" s="1"/>
  <c r="GF171" i="35" s="1"/>
  <c r="GG171" i="35" s="1"/>
  <c r="GH171" i="35" s="1"/>
  <c r="GI171" i="35" s="1"/>
  <c r="GJ171" i="35" s="1"/>
  <c r="GK171" i="35" s="1"/>
  <c r="GL171" i="35" s="1"/>
  <c r="GM171" i="35" s="1"/>
  <c r="GN171" i="35" s="1"/>
  <c r="GO171" i="35" s="1"/>
  <c r="GP171" i="35" s="1"/>
  <c r="GQ171" i="35" s="1"/>
  <c r="GR171" i="35" s="1"/>
  <c r="AA170" i="35"/>
  <c r="AB170" i="35" s="1"/>
  <c r="AC170" i="35" s="1"/>
  <c r="AD170" i="35" s="1"/>
  <c r="AE170" i="35" s="1"/>
  <c r="AF170" i="35" s="1"/>
  <c r="AG170" i="35" s="1"/>
  <c r="AH170" i="35" s="1"/>
  <c r="AI170" i="35" s="1"/>
  <c r="AJ170" i="35" s="1"/>
  <c r="AK170" i="35" s="1"/>
  <c r="AL170" i="35" s="1"/>
  <c r="AM170" i="35" s="1"/>
  <c r="AN170" i="35" s="1"/>
  <c r="AO170" i="35" s="1"/>
  <c r="AP170" i="35" s="1"/>
  <c r="AQ170" i="35" s="1"/>
  <c r="AR170" i="35" s="1"/>
  <c r="AS170" i="35" s="1"/>
  <c r="AT170" i="35" s="1"/>
  <c r="AU170" i="35" s="1"/>
  <c r="AV170" i="35" s="1"/>
  <c r="AW170" i="35" s="1"/>
  <c r="AX170" i="35" s="1"/>
  <c r="AY170" i="35" s="1"/>
  <c r="AZ170" i="35" s="1"/>
  <c r="BA170" i="35" s="1"/>
  <c r="BB170" i="35" s="1"/>
  <c r="BC170" i="35" s="1"/>
  <c r="BD170" i="35" s="1"/>
  <c r="BE170" i="35" s="1"/>
  <c r="BF170" i="35" s="1"/>
  <c r="BG170" i="35" s="1"/>
  <c r="BH170" i="35" s="1"/>
  <c r="BI170" i="35" s="1"/>
  <c r="BJ170" i="35" s="1"/>
  <c r="BK170" i="35" s="1"/>
  <c r="BL170" i="35" s="1"/>
  <c r="BM170" i="35" s="1"/>
  <c r="BN170" i="35" s="1"/>
  <c r="BO170" i="35" s="1"/>
  <c r="BP170" i="35" s="1"/>
  <c r="BQ170" i="35" s="1"/>
  <c r="BR170" i="35" s="1"/>
  <c r="BS170" i="35" s="1"/>
  <c r="BT170" i="35" s="1"/>
  <c r="BU170" i="35" s="1"/>
  <c r="BV170" i="35" s="1"/>
  <c r="BW170" i="35" s="1"/>
  <c r="BX170" i="35" s="1"/>
  <c r="BY170" i="35" s="1"/>
  <c r="BZ170" i="35" s="1"/>
  <c r="CA170" i="35" s="1"/>
  <c r="CB170" i="35" s="1"/>
  <c r="CC170" i="35" s="1"/>
  <c r="CD170" i="35" s="1"/>
  <c r="CE170" i="35" s="1"/>
  <c r="CF170" i="35" s="1"/>
  <c r="CG170" i="35" s="1"/>
  <c r="CH170" i="35" s="1"/>
  <c r="CI170" i="35" s="1"/>
  <c r="CJ170" i="35" s="1"/>
  <c r="CK170" i="35" s="1"/>
  <c r="CL170" i="35" s="1"/>
  <c r="CM170" i="35" s="1"/>
  <c r="CN170" i="35" s="1"/>
  <c r="CO170" i="35" s="1"/>
  <c r="CP170" i="35" s="1"/>
  <c r="CQ170" i="35" s="1"/>
  <c r="CR170" i="35" s="1"/>
  <c r="CS170" i="35" s="1"/>
  <c r="CT170" i="35" s="1"/>
  <c r="CU170" i="35" s="1"/>
  <c r="CV170" i="35" s="1"/>
  <c r="CW170" i="35" s="1"/>
  <c r="CX170" i="35" s="1"/>
  <c r="CY170" i="35" s="1"/>
  <c r="CZ170" i="35" s="1"/>
  <c r="DA170" i="35" s="1"/>
  <c r="DB170" i="35" s="1"/>
  <c r="DC170" i="35" s="1"/>
  <c r="DD170" i="35" s="1"/>
  <c r="DE170" i="35" s="1"/>
  <c r="DF170" i="35" s="1"/>
  <c r="DG170" i="35" s="1"/>
  <c r="DH170" i="35" s="1"/>
  <c r="DI170" i="35" s="1"/>
  <c r="DJ170" i="35" s="1"/>
  <c r="DK170" i="35" s="1"/>
  <c r="DL170" i="35" s="1"/>
  <c r="DM170" i="35" s="1"/>
  <c r="DN170" i="35" s="1"/>
  <c r="DO170" i="35" s="1"/>
  <c r="DP170" i="35" s="1"/>
  <c r="DQ170" i="35" s="1"/>
  <c r="DR170" i="35" s="1"/>
  <c r="DS170" i="35" s="1"/>
  <c r="DT170" i="35" s="1"/>
  <c r="DU170" i="35" s="1"/>
  <c r="DV170" i="35" s="1"/>
  <c r="DW170" i="35" s="1"/>
  <c r="DX170" i="35" s="1"/>
  <c r="DY170" i="35" s="1"/>
  <c r="DZ170" i="35" s="1"/>
  <c r="EA170" i="35" s="1"/>
  <c r="EB170" i="35" s="1"/>
  <c r="EC170" i="35" s="1"/>
  <c r="ED170" i="35" s="1"/>
  <c r="EE170" i="35" s="1"/>
  <c r="EF170" i="35" s="1"/>
  <c r="EG170" i="35" s="1"/>
  <c r="EH170" i="35" s="1"/>
  <c r="EI170" i="35" s="1"/>
  <c r="EJ170" i="35" s="1"/>
  <c r="EK170" i="35" s="1"/>
  <c r="EL170" i="35" s="1"/>
  <c r="EM170" i="35" s="1"/>
  <c r="EN170" i="35" s="1"/>
  <c r="EO170" i="35" s="1"/>
  <c r="EP170" i="35" s="1"/>
  <c r="EQ170" i="35" s="1"/>
  <c r="ER170" i="35" s="1"/>
  <c r="ES170" i="35" s="1"/>
  <c r="ET170" i="35" s="1"/>
  <c r="EU170" i="35" s="1"/>
  <c r="EV170" i="35" s="1"/>
  <c r="EW170" i="35" s="1"/>
  <c r="EX170" i="35" s="1"/>
  <c r="EY170" i="35" s="1"/>
  <c r="EZ170" i="35" s="1"/>
  <c r="FA170" i="35" s="1"/>
  <c r="FB170" i="35" s="1"/>
  <c r="FC170" i="35" s="1"/>
  <c r="FD170" i="35" s="1"/>
  <c r="FE170" i="35" s="1"/>
  <c r="FF170" i="35" s="1"/>
  <c r="FG170" i="35" s="1"/>
  <c r="FH170" i="35" s="1"/>
  <c r="FI170" i="35" s="1"/>
  <c r="FJ170" i="35" s="1"/>
  <c r="FK170" i="35" s="1"/>
  <c r="FL170" i="35" s="1"/>
  <c r="FM170" i="35" s="1"/>
  <c r="FN170" i="35" s="1"/>
  <c r="FO170" i="35" s="1"/>
  <c r="FP170" i="35" s="1"/>
  <c r="FQ170" i="35" s="1"/>
  <c r="FR170" i="35" s="1"/>
  <c r="FS170" i="35" s="1"/>
  <c r="FT170" i="35" s="1"/>
  <c r="FU170" i="35" s="1"/>
  <c r="FV170" i="35" s="1"/>
  <c r="FW170" i="35" s="1"/>
  <c r="FX170" i="35" s="1"/>
  <c r="FY170" i="35" s="1"/>
  <c r="FZ170" i="35" s="1"/>
  <c r="GA170" i="35" s="1"/>
  <c r="GB170" i="35" s="1"/>
  <c r="GC170" i="35" s="1"/>
  <c r="GD170" i="35" s="1"/>
  <c r="GE170" i="35" s="1"/>
  <c r="GF170" i="35" s="1"/>
  <c r="GG170" i="35" s="1"/>
  <c r="GH170" i="35" s="1"/>
  <c r="GI170" i="35" s="1"/>
  <c r="GJ170" i="35" s="1"/>
  <c r="GK170" i="35" s="1"/>
  <c r="GL170" i="35" s="1"/>
  <c r="GM170" i="35" s="1"/>
  <c r="GN170" i="35" s="1"/>
  <c r="GO170" i="35" s="1"/>
  <c r="GP170" i="35" s="1"/>
  <c r="GQ170" i="35" s="1"/>
  <c r="GR170" i="35" s="1"/>
  <c r="AA169" i="35"/>
  <c r="AB169" i="35" s="1"/>
  <c r="AC169" i="35" s="1"/>
  <c r="AD169" i="35" s="1"/>
  <c r="AE169" i="35" s="1"/>
  <c r="AF169" i="35" s="1"/>
  <c r="AG169" i="35" s="1"/>
  <c r="AH169" i="35" s="1"/>
  <c r="AI169" i="35" s="1"/>
  <c r="AJ169" i="35" s="1"/>
  <c r="AK169" i="35" s="1"/>
  <c r="AL169" i="35" s="1"/>
  <c r="AM169" i="35" s="1"/>
  <c r="AN169" i="35" s="1"/>
  <c r="AO169" i="35" s="1"/>
  <c r="AP169" i="35" s="1"/>
  <c r="AQ169" i="35" s="1"/>
  <c r="AR169" i="35" s="1"/>
  <c r="AS169" i="35" s="1"/>
  <c r="AT169" i="35" s="1"/>
  <c r="AU169" i="35" s="1"/>
  <c r="AV169" i="35" s="1"/>
  <c r="AW169" i="35" s="1"/>
  <c r="AX169" i="35" s="1"/>
  <c r="AY169" i="35" s="1"/>
  <c r="AZ169" i="35" s="1"/>
  <c r="BA169" i="35" s="1"/>
  <c r="BB169" i="35" s="1"/>
  <c r="BC169" i="35" s="1"/>
  <c r="BD169" i="35" s="1"/>
  <c r="BE169" i="35" s="1"/>
  <c r="BF169" i="35" s="1"/>
  <c r="BG169" i="35" s="1"/>
  <c r="BH169" i="35" s="1"/>
  <c r="BI169" i="35" s="1"/>
  <c r="BJ169" i="35" s="1"/>
  <c r="BK169" i="35" s="1"/>
  <c r="BL169" i="35" s="1"/>
  <c r="BM169" i="35" s="1"/>
  <c r="BN169" i="35" s="1"/>
  <c r="BO169" i="35" s="1"/>
  <c r="BP169" i="35" s="1"/>
  <c r="BQ169" i="35" s="1"/>
  <c r="BR169" i="35" s="1"/>
  <c r="BS169" i="35" s="1"/>
  <c r="BT169" i="35" s="1"/>
  <c r="BU169" i="35" s="1"/>
  <c r="BV169" i="35" s="1"/>
  <c r="BW169" i="35" s="1"/>
  <c r="BX169" i="35" s="1"/>
  <c r="BY169" i="35" s="1"/>
  <c r="BZ169" i="35" s="1"/>
  <c r="CA169" i="35" s="1"/>
  <c r="CB169" i="35" s="1"/>
  <c r="CC169" i="35" s="1"/>
  <c r="CD169" i="35" s="1"/>
  <c r="CE169" i="35" s="1"/>
  <c r="CF169" i="35" s="1"/>
  <c r="CG169" i="35" s="1"/>
  <c r="CH169" i="35" s="1"/>
  <c r="CI169" i="35" s="1"/>
  <c r="CJ169" i="35" s="1"/>
  <c r="CK169" i="35" s="1"/>
  <c r="CL169" i="35" s="1"/>
  <c r="CM169" i="35" s="1"/>
  <c r="CN169" i="35" s="1"/>
  <c r="CO169" i="35" s="1"/>
  <c r="CP169" i="35" s="1"/>
  <c r="CQ169" i="35" s="1"/>
  <c r="CR169" i="35" s="1"/>
  <c r="CS169" i="35" s="1"/>
  <c r="CT169" i="35" s="1"/>
  <c r="CU169" i="35" s="1"/>
  <c r="CV169" i="35" s="1"/>
  <c r="CW169" i="35" s="1"/>
  <c r="CX169" i="35" s="1"/>
  <c r="CY169" i="35" s="1"/>
  <c r="CZ169" i="35" s="1"/>
  <c r="DA169" i="35" s="1"/>
  <c r="DB169" i="35" s="1"/>
  <c r="DC169" i="35" s="1"/>
  <c r="DD169" i="35" s="1"/>
  <c r="DE169" i="35" s="1"/>
  <c r="DF169" i="35" s="1"/>
  <c r="DG169" i="35" s="1"/>
  <c r="DH169" i="35" s="1"/>
  <c r="DI169" i="35" s="1"/>
  <c r="DJ169" i="35" s="1"/>
  <c r="DK169" i="35" s="1"/>
  <c r="DL169" i="35" s="1"/>
  <c r="DM169" i="35" s="1"/>
  <c r="DN169" i="35" s="1"/>
  <c r="DO169" i="35" s="1"/>
  <c r="DP169" i="35" s="1"/>
  <c r="DQ169" i="35" s="1"/>
  <c r="DR169" i="35" s="1"/>
  <c r="DS169" i="35" s="1"/>
  <c r="DT169" i="35" s="1"/>
  <c r="DU169" i="35" s="1"/>
  <c r="DV169" i="35" s="1"/>
  <c r="DW169" i="35" s="1"/>
  <c r="DX169" i="35" s="1"/>
  <c r="DY169" i="35" s="1"/>
  <c r="DZ169" i="35" s="1"/>
  <c r="EA169" i="35" s="1"/>
  <c r="EB169" i="35" s="1"/>
  <c r="EC169" i="35" s="1"/>
  <c r="ED169" i="35" s="1"/>
  <c r="EE169" i="35" s="1"/>
  <c r="EF169" i="35" s="1"/>
  <c r="EG169" i="35" s="1"/>
  <c r="EH169" i="35" s="1"/>
  <c r="EI169" i="35" s="1"/>
  <c r="EJ169" i="35" s="1"/>
  <c r="EK169" i="35" s="1"/>
  <c r="EL169" i="35" s="1"/>
  <c r="EM169" i="35" s="1"/>
  <c r="EN169" i="35" s="1"/>
  <c r="EO169" i="35" s="1"/>
  <c r="EP169" i="35" s="1"/>
  <c r="EQ169" i="35" s="1"/>
  <c r="ER169" i="35" s="1"/>
  <c r="ES169" i="35" s="1"/>
  <c r="ET169" i="35" s="1"/>
  <c r="EU169" i="35" s="1"/>
  <c r="EV169" i="35" s="1"/>
  <c r="EW169" i="35" s="1"/>
  <c r="EX169" i="35" s="1"/>
  <c r="EY169" i="35" s="1"/>
  <c r="EZ169" i="35" s="1"/>
  <c r="FA169" i="35" s="1"/>
  <c r="FB169" i="35" s="1"/>
  <c r="FC169" i="35" s="1"/>
  <c r="FD169" i="35" s="1"/>
  <c r="FE169" i="35" s="1"/>
  <c r="FF169" i="35" s="1"/>
  <c r="FG169" i="35" s="1"/>
  <c r="FH169" i="35" s="1"/>
  <c r="FI169" i="35" s="1"/>
  <c r="FJ169" i="35" s="1"/>
  <c r="FK169" i="35" s="1"/>
  <c r="FL169" i="35" s="1"/>
  <c r="FM169" i="35" s="1"/>
  <c r="FN169" i="35" s="1"/>
  <c r="FO169" i="35" s="1"/>
  <c r="FP169" i="35" s="1"/>
  <c r="FQ169" i="35" s="1"/>
  <c r="FR169" i="35" s="1"/>
  <c r="FS169" i="35" s="1"/>
  <c r="FT169" i="35" s="1"/>
  <c r="FU169" i="35" s="1"/>
  <c r="FV169" i="35" s="1"/>
  <c r="FW169" i="35" s="1"/>
  <c r="FX169" i="35" s="1"/>
  <c r="FY169" i="35" s="1"/>
  <c r="FZ169" i="35" s="1"/>
  <c r="GA169" i="35" s="1"/>
  <c r="GB169" i="35" s="1"/>
  <c r="GC169" i="35" s="1"/>
  <c r="GD169" i="35" s="1"/>
  <c r="GE169" i="35" s="1"/>
  <c r="GF169" i="35" s="1"/>
  <c r="GG169" i="35" s="1"/>
  <c r="GH169" i="35" s="1"/>
  <c r="GI169" i="35" s="1"/>
  <c r="GJ169" i="35" s="1"/>
  <c r="GK169" i="35" s="1"/>
  <c r="GL169" i="35" s="1"/>
  <c r="GM169" i="35" s="1"/>
  <c r="GN169" i="35" s="1"/>
  <c r="GO169" i="35" s="1"/>
  <c r="GP169" i="35" s="1"/>
  <c r="GQ169" i="35" s="1"/>
  <c r="GR169" i="35" s="1"/>
  <c r="AA168" i="35"/>
  <c r="AB168" i="35" s="1"/>
  <c r="AC168" i="35" s="1"/>
  <c r="AD168" i="35" s="1"/>
  <c r="AE168" i="35" s="1"/>
  <c r="AF168" i="35" s="1"/>
  <c r="AG168" i="35" s="1"/>
  <c r="AH168" i="35" s="1"/>
  <c r="AI168" i="35" s="1"/>
  <c r="AJ168" i="35" s="1"/>
  <c r="AK168" i="35" s="1"/>
  <c r="AL168" i="35" s="1"/>
  <c r="AM168" i="35" s="1"/>
  <c r="AN168" i="35" s="1"/>
  <c r="AO168" i="35" s="1"/>
  <c r="AP168" i="35" s="1"/>
  <c r="AQ168" i="35" s="1"/>
  <c r="AR168" i="35" s="1"/>
  <c r="AS168" i="35" s="1"/>
  <c r="AT168" i="35" s="1"/>
  <c r="AU168" i="35" s="1"/>
  <c r="AV168" i="35" s="1"/>
  <c r="AW168" i="35" s="1"/>
  <c r="AX168" i="35" s="1"/>
  <c r="AY168" i="35" s="1"/>
  <c r="AZ168" i="35" s="1"/>
  <c r="BA168" i="35" s="1"/>
  <c r="BB168" i="35" s="1"/>
  <c r="BC168" i="35" s="1"/>
  <c r="BD168" i="35" s="1"/>
  <c r="BE168" i="35" s="1"/>
  <c r="BF168" i="35" s="1"/>
  <c r="BG168" i="35" s="1"/>
  <c r="BH168" i="35" s="1"/>
  <c r="BI168" i="35" s="1"/>
  <c r="BJ168" i="35" s="1"/>
  <c r="BK168" i="35" s="1"/>
  <c r="BL168" i="35" s="1"/>
  <c r="BM168" i="35" s="1"/>
  <c r="BN168" i="35" s="1"/>
  <c r="BO168" i="35" s="1"/>
  <c r="BP168" i="35" s="1"/>
  <c r="BQ168" i="35" s="1"/>
  <c r="BR168" i="35" s="1"/>
  <c r="BS168" i="35" s="1"/>
  <c r="BT168" i="35" s="1"/>
  <c r="BU168" i="35" s="1"/>
  <c r="BV168" i="35" s="1"/>
  <c r="BW168" i="35" s="1"/>
  <c r="BX168" i="35" s="1"/>
  <c r="BY168" i="35" s="1"/>
  <c r="BZ168" i="35" s="1"/>
  <c r="CA168" i="35" s="1"/>
  <c r="CB168" i="35" s="1"/>
  <c r="CC168" i="35" s="1"/>
  <c r="CD168" i="35" s="1"/>
  <c r="CE168" i="35" s="1"/>
  <c r="CF168" i="35" s="1"/>
  <c r="CG168" i="35" s="1"/>
  <c r="CH168" i="35" s="1"/>
  <c r="CI168" i="35" s="1"/>
  <c r="CJ168" i="35" s="1"/>
  <c r="CK168" i="35" s="1"/>
  <c r="CL168" i="35" s="1"/>
  <c r="CM168" i="35" s="1"/>
  <c r="CN168" i="35" s="1"/>
  <c r="CO168" i="35" s="1"/>
  <c r="CP168" i="35" s="1"/>
  <c r="CQ168" i="35" s="1"/>
  <c r="CR168" i="35" s="1"/>
  <c r="CS168" i="35" s="1"/>
  <c r="CT168" i="35" s="1"/>
  <c r="CU168" i="35" s="1"/>
  <c r="CV168" i="35" s="1"/>
  <c r="CW168" i="35" s="1"/>
  <c r="CX168" i="35" s="1"/>
  <c r="CY168" i="35" s="1"/>
  <c r="CZ168" i="35" s="1"/>
  <c r="DA168" i="35" s="1"/>
  <c r="DB168" i="35" s="1"/>
  <c r="DC168" i="35" s="1"/>
  <c r="DD168" i="35" s="1"/>
  <c r="DE168" i="35" s="1"/>
  <c r="DF168" i="35" s="1"/>
  <c r="DG168" i="35" s="1"/>
  <c r="DH168" i="35" s="1"/>
  <c r="DI168" i="35" s="1"/>
  <c r="DJ168" i="35" s="1"/>
  <c r="DK168" i="35" s="1"/>
  <c r="DL168" i="35" s="1"/>
  <c r="DM168" i="35" s="1"/>
  <c r="DN168" i="35" s="1"/>
  <c r="DO168" i="35" s="1"/>
  <c r="DP168" i="35" s="1"/>
  <c r="DQ168" i="35" s="1"/>
  <c r="DR168" i="35" s="1"/>
  <c r="DS168" i="35" s="1"/>
  <c r="DT168" i="35" s="1"/>
  <c r="DU168" i="35" s="1"/>
  <c r="DV168" i="35" s="1"/>
  <c r="DW168" i="35" s="1"/>
  <c r="DX168" i="35" s="1"/>
  <c r="DY168" i="35" s="1"/>
  <c r="DZ168" i="35" s="1"/>
  <c r="EA168" i="35" s="1"/>
  <c r="EB168" i="35" s="1"/>
  <c r="EC168" i="35" s="1"/>
  <c r="ED168" i="35" s="1"/>
  <c r="EE168" i="35" s="1"/>
  <c r="EF168" i="35" s="1"/>
  <c r="EG168" i="35" s="1"/>
  <c r="EH168" i="35" s="1"/>
  <c r="EI168" i="35" s="1"/>
  <c r="EJ168" i="35" s="1"/>
  <c r="EK168" i="35" s="1"/>
  <c r="EL168" i="35" s="1"/>
  <c r="EM168" i="35" s="1"/>
  <c r="EN168" i="35" s="1"/>
  <c r="EO168" i="35" s="1"/>
  <c r="EP168" i="35" s="1"/>
  <c r="EQ168" i="35" s="1"/>
  <c r="ER168" i="35" s="1"/>
  <c r="ES168" i="35" s="1"/>
  <c r="ET168" i="35" s="1"/>
  <c r="EU168" i="35" s="1"/>
  <c r="EV168" i="35" s="1"/>
  <c r="EW168" i="35" s="1"/>
  <c r="EX168" i="35" s="1"/>
  <c r="EY168" i="35" s="1"/>
  <c r="EZ168" i="35" s="1"/>
  <c r="FA168" i="35" s="1"/>
  <c r="FB168" i="35" s="1"/>
  <c r="FC168" i="35" s="1"/>
  <c r="FD168" i="35" s="1"/>
  <c r="FE168" i="35" s="1"/>
  <c r="FF168" i="35" s="1"/>
  <c r="FG168" i="35" s="1"/>
  <c r="FH168" i="35" s="1"/>
  <c r="FI168" i="35" s="1"/>
  <c r="FJ168" i="35" s="1"/>
  <c r="FK168" i="35" s="1"/>
  <c r="FL168" i="35" s="1"/>
  <c r="FM168" i="35" s="1"/>
  <c r="FN168" i="35" s="1"/>
  <c r="FO168" i="35" s="1"/>
  <c r="FP168" i="35" s="1"/>
  <c r="FQ168" i="35" s="1"/>
  <c r="FR168" i="35" s="1"/>
  <c r="FS168" i="35" s="1"/>
  <c r="FT168" i="35" s="1"/>
  <c r="FU168" i="35" s="1"/>
  <c r="FV168" i="35" s="1"/>
  <c r="FW168" i="35" s="1"/>
  <c r="FX168" i="35" s="1"/>
  <c r="FY168" i="35" s="1"/>
  <c r="FZ168" i="35" s="1"/>
  <c r="GA168" i="35" s="1"/>
  <c r="GB168" i="35" s="1"/>
  <c r="GC168" i="35" s="1"/>
  <c r="GD168" i="35" s="1"/>
  <c r="GE168" i="35" s="1"/>
  <c r="GF168" i="35" s="1"/>
  <c r="GG168" i="35" s="1"/>
  <c r="GH168" i="35" s="1"/>
  <c r="GI168" i="35" s="1"/>
  <c r="GJ168" i="35" s="1"/>
  <c r="GK168" i="35" s="1"/>
  <c r="GL168" i="35" s="1"/>
  <c r="GM168" i="35" s="1"/>
  <c r="GN168" i="35" s="1"/>
  <c r="GO168" i="35" s="1"/>
  <c r="GP168" i="35" s="1"/>
  <c r="GQ168" i="35" s="1"/>
  <c r="GR168" i="35" s="1"/>
  <c r="AA166" i="35"/>
  <c r="AB166" i="35" s="1"/>
  <c r="AC166" i="35" s="1"/>
  <c r="AD166" i="35" s="1"/>
  <c r="AE166" i="35" s="1"/>
  <c r="AF166" i="35" s="1"/>
  <c r="AG166" i="35" s="1"/>
  <c r="AH166" i="35" s="1"/>
  <c r="AI166" i="35" s="1"/>
  <c r="AJ166" i="35" s="1"/>
  <c r="AK166" i="35" s="1"/>
  <c r="AL166" i="35" s="1"/>
  <c r="AM166" i="35" s="1"/>
  <c r="AN166" i="35" s="1"/>
  <c r="AO166" i="35" s="1"/>
  <c r="AP166" i="35" s="1"/>
  <c r="AQ166" i="35" s="1"/>
  <c r="AR166" i="35" s="1"/>
  <c r="AS166" i="35" s="1"/>
  <c r="AT166" i="35" s="1"/>
  <c r="AU166" i="35" s="1"/>
  <c r="AV166" i="35" s="1"/>
  <c r="AW166" i="35" s="1"/>
  <c r="AX166" i="35" s="1"/>
  <c r="AY166" i="35" s="1"/>
  <c r="AZ166" i="35" s="1"/>
  <c r="BA166" i="35" s="1"/>
  <c r="BB166" i="35" s="1"/>
  <c r="BC166" i="35" s="1"/>
  <c r="BD166" i="35" s="1"/>
  <c r="BE166" i="35" s="1"/>
  <c r="BF166" i="35" s="1"/>
  <c r="BG166" i="35" s="1"/>
  <c r="BH166" i="35" s="1"/>
  <c r="BI166" i="35" s="1"/>
  <c r="BJ166" i="35" s="1"/>
  <c r="BK166" i="35" s="1"/>
  <c r="BL166" i="35" s="1"/>
  <c r="BM166" i="35" s="1"/>
  <c r="BN166" i="35" s="1"/>
  <c r="BO166" i="35" s="1"/>
  <c r="BP166" i="35" s="1"/>
  <c r="BQ166" i="35" s="1"/>
  <c r="BR166" i="35" s="1"/>
  <c r="BS166" i="35" s="1"/>
  <c r="BT166" i="35" s="1"/>
  <c r="BU166" i="35" s="1"/>
  <c r="BV166" i="35" s="1"/>
  <c r="BW166" i="35" s="1"/>
  <c r="BX166" i="35" s="1"/>
  <c r="BY166" i="35" s="1"/>
  <c r="BZ166" i="35" s="1"/>
  <c r="CA166" i="35" s="1"/>
  <c r="CB166" i="35" s="1"/>
  <c r="CC166" i="35" s="1"/>
  <c r="CD166" i="35" s="1"/>
  <c r="CE166" i="35" s="1"/>
  <c r="CF166" i="35" s="1"/>
  <c r="CG166" i="35" s="1"/>
  <c r="CH166" i="35" s="1"/>
  <c r="CI166" i="35" s="1"/>
  <c r="CJ166" i="35" s="1"/>
  <c r="CK166" i="35" s="1"/>
  <c r="CL166" i="35" s="1"/>
  <c r="CM166" i="35" s="1"/>
  <c r="CN166" i="35" s="1"/>
  <c r="CO166" i="35" s="1"/>
  <c r="CP166" i="35" s="1"/>
  <c r="CQ166" i="35" s="1"/>
  <c r="CR166" i="35" s="1"/>
  <c r="CS166" i="35" s="1"/>
  <c r="CT166" i="35" s="1"/>
  <c r="CU166" i="35" s="1"/>
  <c r="CV166" i="35" s="1"/>
  <c r="CW166" i="35" s="1"/>
  <c r="CX166" i="35" s="1"/>
  <c r="CY166" i="35" s="1"/>
  <c r="CZ166" i="35" s="1"/>
  <c r="DA166" i="35" s="1"/>
  <c r="DB166" i="35" s="1"/>
  <c r="DC166" i="35" s="1"/>
  <c r="DD166" i="35" s="1"/>
  <c r="DE166" i="35" s="1"/>
  <c r="DF166" i="35" s="1"/>
  <c r="DG166" i="35" s="1"/>
  <c r="DH166" i="35" s="1"/>
  <c r="DI166" i="35" s="1"/>
  <c r="DJ166" i="35" s="1"/>
  <c r="DK166" i="35" s="1"/>
  <c r="DL166" i="35" s="1"/>
  <c r="DM166" i="35" s="1"/>
  <c r="DN166" i="35" s="1"/>
  <c r="DO166" i="35" s="1"/>
  <c r="DP166" i="35" s="1"/>
  <c r="DQ166" i="35" s="1"/>
  <c r="DR166" i="35" s="1"/>
  <c r="DS166" i="35" s="1"/>
  <c r="DT166" i="35" s="1"/>
  <c r="DU166" i="35" s="1"/>
  <c r="DV166" i="35" s="1"/>
  <c r="DW166" i="35" s="1"/>
  <c r="DX166" i="35" s="1"/>
  <c r="DY166" i="35" s="1"/>
  <c r="DZ166" i="35" s="1"/>
  <c r="EA166" i="35" s="1"/>
  <c r="EB166" i="35" s="1"/>
  <c r="EC166" i="35" s="1"/>
  <c r="ED166" i="35" s="1"/>
  <c r="EE166" i="35" s="1"/>
  <c r="EF166" i="35" s="1"/>
  <c r="EG166" i="35" s="1"/>
  <c r="EH166" i="35" s="1"/>
  <c r="EI166" i="35" s="1"/>
  <c r="EJ166" i="35" s="1"/>
  <c r="EK166" i="35" s="1"/>
  <c r="EL166" i="35" s="1"/>
  <c r="EM166" i="35" s="1"/>
  <c r="EN166" i="35" s="1"/>
  <c r="EO166" i="35" s="1"/>
  <c r="EP166" i="35" s="1"/>
  <c r="EQ166" i="35" s="1"/>
  <c r="ER166" i="35" s="1"/>
  <c r="ES166" i="35" s="1"/>
  <c r="ET166" i="35" s="1"/>
  <c r="EU166" i="35" s="1"/>
  <c r="EV166" i="35" s="1"/>
  <c r="EW166" i="35" s="1"/>
  <c r="EX166" i="35" s="1"/>
  <c r="EY166" i="35" s="1"/>
  <c r="EZ166" i="35" s="1"/>
  <c r="FA166" i="35" s="1"/>
  <c r="FB166" i="35" s="1"/>
  <c r="FC166" i="35" s="1"/>
  <c r="FD166" i="35" s="1"/>
  <c r="FE166" i="35" s="1"/>
  <c r="FF166" i="35" s="1"/>
  <c r="FG166" i="35" s="1"/>
  <c r="FH166" i="35" s="1"/>
  <c r="FI166" i="35" s="1"/>
  <c r="FJ166" i="35" s="1"/>
  <c r="FK166" i="35" s="1"/>
  <c r="FL166" i="35" s="1"/>
  <c r="FM166" i="35" s="1"/>
  <c r="FN166" i="35" s="1"/>
  <c r="FO166" i="35" s="1"/>
  <c r="FP166" i="35" s="1"/>
  <c r="FQ166" i="35" s="1"/>
  <c r="FR166" i="35" s="1"/>
  <c r="FS166" i="35" s="1"/>
  <c r="FT166" i="35" s="1"/>
  <c r="FU166" i="35" s="1"/>
  <c r="FV166" i="35" s="1"/>
  <c r="FW166" i="35" s="1"/>
  <c r="FX166" i="35" s="1"/>
  <c r="FY166" i="35" s="1"/>
  <c r="FZ166" i="35" s="1"/>
  <c r="GA166" i="35" s="1"/>
  <c r="GB166" i="35" s="1"/>
  <c r="GC166" i="35" s="1"/>
  <c r="GD166" i="35" s="1"/>
  <c r="GE166" i="35" s="1"/>
  <c r="GF166" i="35" s="1"/>
  <c r="GG166" i="35" s="1"/>
  <c r="GH166" i="35" s="1"/>
  <c r="GI166" i="35" s="1"/>
  <c r="GJ166" i="35" s="1"/>
  <c r="GK166" i="35" s="1"/>
  <c r="GL166" i="35" s="1"/>
  <c r="GM166" i="35" s="1"/>
  <c r="GN166" i="35" s="1"/>
  <c r="GO166" i="35" s="1"/>
  <c r="GP166" i="35" s="1"/>
  <c r="GQ166" i="35" s="1"/>
  <c r="GR166" i="35" s="1"/>
  <c r="AA165" i="35"/>
  <c r="AB165" i="35" s="1"/>
  <c r="AC165" i="35" s="1"/>
  <c r="AD165" i="35" s="1"/>
  <c r="AE165" i="35" s="1"/>
  <c r="AF165" i="35" s="1"/>
  <c r="AG165" i="35" s="1"/>
  <c r="AH165" i="35" s="1"/>
  <c r="AI165" i="35" s="1"/>
  <c r="AJ165" i="35" s="1"/>
  <c r="AK165" i="35" s="1"/>
  <c r="AL165" i="35" s="1"/>
  <c r="AM165" i="35" s="1"/>
  <c r="AN165" i="35" s="1"/>
  <c r="AO165" i="35" s="1"/>
  <c r="AP165" i="35" s="1"/>
  <c r="AQ165" i="35" s="1"/>
  <c r="AR165" i="35" s="1"/>
  <c r="AS165" i="35" s="1"/>
  <c r="AT165" i="35" s="1"/>
  <c r="AU165" i="35" s="1"/>
  <c r="AV165" i="35" s="1"/>
  <c r="AW165" i="35" s="1"/>
  <c r="AX165" i="35" s="1"/>
  <c r="AY165" i="35" s="1"/>
  <c r="AZ165" i="35" s="1"/>
  <c r="BA165" i="35" s="1"/>
  <c r="BB165" i="35" s="1"/>
  <c r="BC165" i="35" s="1"/>
  <c r="BD165" i="35" s="1"/>
  <c r="BE165" i="35" s="1"/>
  <c r="BF165" i="35" s="1"/>
  <c r="BG165" i="35" s="1"/>
  <c r="BH165" i="35" s="1"/>
  <c r="BI165" i="35" s="1"/>
  <c r="BJ165" i="35" s="1"/>
  <c r="BK165" i="35" s="1"/>
  <c r="BL165" i="35" s="1"/>
  <c r="BM165" i="35" s="1"/>
  <c r="BN165" i="35" s="1"/>
  <c r="BO165" i="35" s="1"/>
  <c r="BP165" i="35" s="1"/>
  <c r="BQ165" i="35" s="1"/>
  <c r="BR165" i="35" s="1"/>
  <c r="BS165" i="35" s="1"/>
  <c r="BT165" i="35" s="1"/>
  <c r="BU165" i="35" s="1"/>
  <c r="BV165" i="35" s="1"/>
  <c r="BW165" i="35" s="1"/>
  <c r="BX165" i="35" s="1"/>
  <c r="BY165" i="35" s="1"/>
  <c r="BZ165" i="35" s="1"/>
  <c r="CA165" i="35" s="1"/>
  <c r="CB165" i="35" s="1"/>
  <c r="CC165" i="35" s="1"/>
  <c r="CD165" i="35" s="1"/>
  <c r="CE165" i="35" s="1"/>
  <c r="CF165" i="35" s="1"/>
  <c r="CG165" i="35" s="1"/>
  <c r="CH165" i="35" s="1"/>
  <c r="CI165" i="35" s="1"/>
  <c r="CJ165" i="35" s="1"/>
  <c r="CK165" i="35" s="1"/>
  <c r="CL165" i="35" s="1"/>
  <c r="CM165" i="35" s="1"/>
  <c r="CN165" i="35" s="1"/>
  <c r="CO165" i="35" s="1"/>
  <c r="CP165" i="35" s="1"/>
  <c r="CQ165" i="35" s="1"/>
  <c r="CR165" i="35" s="1"/>
  <c r="CS165" i="35" s="1"/>
  <c r="CT165" i="35" s="1"/>
  <c r="CU165" i="35" s="1"/>
  <c r="CV165" i="35" s="1"/>
  <c r="CW165" i="35" s="1"/>
  <c r="CX165" i="35" s="1"/>
  <c r="CY165" i="35" s="1"/>
  <c r="CZ165" i="35" s="1"/>
  <c r="DA165" i="35" s="1"/>
  <c r="DB165" i="35" s="1"/>
  <c r="DC165" i="35" s="1"/>
  <c r="DD165" i="35" s="1"/>
  <c r="DE165" i="35" s="1"/>
  <c r="DF165" i="35" s="1"/>
  <c r="DG165" i="35" s="1"/>
  <c r="DH165" i="35" s="1"/>
  <c r="DI165" i="35" s="1"/>
  <c r="DJ165" i="35" s="1"/>
  <c r="DK165" i="35" s="1"/>
  <c r="DL165" i="35" s="1"/>
  <c r="DM165" i="35" s="1"/>
  <c r="DN165" i="35" s="1"/>
  <c r="DO165" i="35" s="1"/>
  <c r="DP165" i="35" s="1"/>
  <c r="DQ165" i="35" s="1"/>
  <c r="DR165" i="35" s="1"/>
  <c r="DS165" i="35" s="1"/>
  <c r="DT165" i="35" s="1"/>
  <c r="DU165" i="35" s="1"/>
  <c r="DV165" i="35" s="1"/>
  <c r="DW165" i="35" s="1"/>
  <c r="DX165" i="35" s="1"/>
  <c r="DY165" i="35" s="1"/>
  <c r="DZ165" i="35" s="1"/>
  <c r="EA165" i="35" s="1"/>
  <c r="EB165" i="35" s="1"/>
  <c r="EC165" i="35" s="1"/>
  <c r="ED165" i="35" s="1"/>
  <c r="EE165" i="35" s="1"/>
  <c r="EF165" i="35" s="1"/>
  <c r="EG165" i="35" s="1"/>
  <c r="EH165" i="35" s="1"/>
  <c r="EI165" i="35" s="1"/>
  <c r="EJ165" i="35" s="1"/>
  <c r="EK165" i="35" s="1"/>
  <c r="EL165" i="35" s="1"/>
  <c r="EM165" i="35" s="1"/>
  <c r="EN165" i="35" s="1"/>
  <c r="EO165" i="35" s="1"/>
  <c r="EP165" i="35" s="1"/>
  <c r="EQ165" i="35" s="1"/>
  <c r="ER165" i="35" s="1"/>
  <c r="ES165" i="35" s="1"/>
  <c r="ET165" i="35" s="1"/>
  <c r="EU165" i="35" s="1"/>
  <c r="EV165" i="35" s="1"/>
  <c r="EW165" i="35" s="1"/>
  <c r="EX165" i="35" s="1"/>
  <c r="EY165" i="35" s="1"/>
  <c r="EZ165" i="35" s="1"/>
  <c r="FA165" i="35" s="1"/>
  <c r="FB165" i="35" s="1"/>
  <c r="FC165" i="35" s="1"/>
  <c r="FD165" i="35" s="1"/>
  <c r="FE165" i="35" s="1"/>
  <c r="FF165" i="35" s="1"/>
  <c r="FG165" i="35" s="1"/>
  <c r="FH165" i="35" s="1"/>
  <c r="FI165" i="35" s="1"/>
  <c r="FJ165" i="35" s="1"/>
  <c r="FK165" i="35" s="1"/>
  <c r="FL165" i="35" s="1"/>
  <c r="FM165" i="35" s="1"/>
  <c r="FN165" i="35" s="1"/>
  <c r="FO165" i="35" s="1"/>
  <c r="FP165" i="35" s="1"/>
  <c r="FQ165" i="35" s="1"/>
  <c r="FR165" i="35" s="1"/>
  <c r="FS165" i="35" s="1"/>
  <c r="FT165" i="35" s="1"/>
  <c r="FU165" i="35" s="1"/>
  <c r="FV165" i="35" s="1"/>
  <c r="FW165" i="35" s="1"/>
  <c r="FX165" i="35" s="1"/>
  <c r="FY165" i="35" s="1"/>
  <c r="FZ165" i="35" s="1"/>
  <c r="GA165" i="35" s="1"/>
  <c r="GB165" i="35" s="1"/>
  <c r="GC165" i="35" s="1"/>
  <c r="GD165" i="35" s="1"/>
  <c r="GE165" i="35" s="1"/>
  <c r="GF165" i="35" s="1"/>
  <c r="GG165" i="35" s="1"/>
  <c r="GH165" i="35" s="1"/>
  <c r="GI165" i="35" s="1"/>
  <c r="GJ165" i="35" s="1"/>
  <c r="GK165" i="35" s="1"/>
  <c r="GL165" i="35" s="1"/>
  <c r="GM165" i="35" s="1"/>
  <c r="GN165" i="35" s="1"/>
  <c r="GO165" i="35" s="1"/>
  <c r="GP165" i="35" s="1"/>
  <c r="GQ165" i="35" s="1"/>
  <c r="GR165" i="35" s="1"/>
  <c r="AA164" i="35"/>
  <c r="AB164" i="35" s="1"/>
  <c r="AC164" i="35" s="1"/>
  <c r="AD164" i="35" s="1"/>
  <c r="AE164" i="35" s="1"/>
  <c r="AF164" i="35" s="1"/>
  <c r="AG164" i="35" s="1"/>
  <c r="AH164" i="35" s="1"/>
  <c r="AI164" i="35" s="1"/>
  <c r="AJ164" i="35" s="1"/>
  <c r="AK164" i="35" s="1"/>
  <c r="AL164" i="35" s="1"/>
  <c r="AM164" i="35" s="1"/>
  <c r="AN164" i="35" s="1"/>
  <c r="AO164" i="35" s="1"/>
  <c r="AP164" i="35" s="1"/>
  <c r="AQ164" i="35" s="1"/>
  <c r="AR164" i="35" s="1"/>
  <c r="AS164" i="35" s="1"/>
  <c r="AT164" i="35" s="1"/>
  <c r="AU164" i="35" s="1"/>
  <c r="AV164" i="35" s="1"/>
  <c r="AW164" i="35" s="1"/>
  <c r="AX164" i="35" s="1"/>
  <c r="AY164" i="35" s="1"/>
  <c r="AZ164" i="35" s="1"/>
  <c r="BA164" i="35" s="1"/>
  <c r="BB164" i="35" s="1"/>
  <c r="BC164" i="35" s="1"/>
  <c r="BD164" i="35" s="1"/>
  <c r="BE164" i="35" s="1"/>
  <c r="BF164" i="35" s="1"/>
  <c r="BG164" i="35" s="1"/>
  <c r="BH164" i="35" s="1"/>
  <c r="BI164" i="35" s="1"/>
  <c r="BJ164" i="35" s="1"/>
  <c r="BK164" i="35" s="1"/>
  <c r="BL164" i="35" s="1"/>
  <c r="BM164" i="35" s="1"/>
  <c r="BN164" i="35" s="1"/>
  <c r="BO164" i="35" s="1"/>
  <c r="BP164" i="35" s="1"/>
  <c r="BQ164" i="35" s="1"/>
  <c r="BR164" i="35" s="1"/>
  <c r="BS164" i="35" s="1"/>
  <c r="BT164" i="35" s="1"/>
  <c r="BU164" i="35" s="1"/>
  <c r="BV164" i="35" s="1"/>
  <c r="BW164" i="35" s="1"/>
  <c r="BX164" i="35" s="1"/>
  <c r="BY164" i="35" s="1"/>
  <c r="BZ164" i="35" s="1"/>
  <c r="CA164" i="35" s="1"/>
  <c r="CB164" i="35" s="1"/>
  <c r="CC164" i="35" s="1"/>
  <c r="CD164" i="35" s="1"/>
  <c r="CE164" i="35" s="1"/>
  <c r="CF164" i="35" s="1"/>
  <c r="CG164" i="35" s="1"/>
  <c r="CH164" i="35" s="1"/>
  <c r="CI164" i="35" s="1"/>
  <c r="CJ164" i="35" s="1"/>
  <c r="CK164" i="35" s="1"/>
  <c r="CL164" i="35" s="1"/>
  <c r="CM164" i="35" s="1"/>
  <c r="CN164" i="35" s="1"/>
  <c r="CO164" i="35" s="1"/>
  <c r="CP164" i="35" s="1"/>
  <c r="CQ164" i="35" s="1"/>
  <c r="CR164" i="35" s="1"/>
  <c r="CS164" i="35" s="1"/>
  <c r="CT164" i="35" s="1"/>
  <c r="CU164" i="35" s="1"/>
  <c r="CV164" i="35" s="1"/>
  <c r="CW164" i="35" s="1"/>
  <c r="CX164" i="35" s="1"/>
  <c r="CY164" i="35" s="1"/>
  <c r="CZ164" i="35" s="1"/>
  <c r="DA164" i="35" s="1"/>
  <c r="DB164" i="35" s="1"/>
  <c r="DC164" i="35" s="1"/>
  <c r="DD164" i="35" s="1"/>
  <c r="DE164" i="35" s="1"/>
  <c r="DF164" i="35" s="1"/>
  <c r="DG164" i="35" s="1"/>
  <c r="DH164" i="35" s="1"/>
  <c r="DI164" i="35" s="1"/>
  <c r="DJ164" i="35" s="1"/>
  <c r="DK164" i="35" s="1"/>
  <c r="DL164" i="35" s="1"/>
  <c r="DM164" i="35" s="1"/>
  <c r="DN164" i="35" s="1"/>
  <c r="DO164" i="35" s="1"/>
  <c r="DP164" i="35" s="1"/>
  <c r="DQ164" i="35" s="1"/>
  <c r="DR164" i="35" s="1"/>
  <c r="DS164" i="35" s="1"/>
  <c r="DT164" i="35" s="1"/>
  <c r="DU164" i="35" s="1"/>
  <c r="DV164" i="35" s="1"/>
  <c r="DW164" i="35" s="1"/>
  <c r="DX164" i="35" s="1"/>
  <c r="DY164" i="35" s="1"/>
  <c r="DZ164" i="35" s="1"/>
  <c r="EA164" i="35" s="1"/>
  <c r="EB164" i="35" s="1"/>
  <c r="EC164" i="35" s="1"/>
  <c r="ED164" i="35" s="1"/>
  <c r="EE164" i="35" s="1"/>
  <c r="EF164" i="35" s="1"/>
  <c r="EG164" i="35" s="1"/>
  <c r="EH164" i="35" s="1"/>
  <c r="EI164" i="35" s="1"/>
  <c r="EJ164" i="35" s="1"/>
  <c r="EK164" i="35" s="1"/>
  <c r="EL164" i="35" s="1"/>
  <c r="EM164" i="35" s="1"/>
  <c r="EN164" i="35" s="1"/>
  <c r="EO164" i="35" s="1"/>
  <c r="EP164" i="35" s="1"/>
  <c r="EQ164" i="35" s="1"/>
  <c r="ER164" i="35" s="1"/>
  <c r="ES164" i="35" s="1"/>
  <c r="ET164" i="35" s="1"/>
  <c r="EU164" i="35" s="1"/>
  <c r="EV164" i="35" s="1"/>
  <c r="EW164" i="35" s="1"/>
  <c r="EX164" i="35" s="1"/>
  <c r="EY164" i="35" s="1"/>
  <c r="EZ164" i="35" s="1"/>
  <c r="FA164" i="35" s="1"/>
  <c r="FB164" i="35" s="1"/>
  <c r="FC164" i="35" s="1"/>
  <c r="FD164" i="35" s="1"/>
  <c r="FE164" i="35" s="1"/>
  <c r="FF164" i="35" s="1"/>
  <c r="FG164" i="35" s="1"/>
  <c r="FH164" i="35" s="1"/>
  <c r="FI164" i="35" s="1"/>
  <c r="FJ164" i="35" s="1"/>
  <c r="FK164" i="35" s="1"/>
  <c r="FL164" i="35" s="1"/>
  <c r="FM164" i="35" s="1"/>
  <c r="FN164" i="35" s="1"/>
  <c r="FO164" i="35" s="1"/>
  <c r="FP164" i="35" s="1"/>
  <c r="FQ164" i="35" s="1"/>
  <c r="FR164" i="35" s="1"/>
  <c r="FS164" i="35" s="1"/>
  <c r="FT164" i="35" s="1"/>
  <c r="FU164" i="35" s="1"/>
  <c r="FV164" i="35" s="1"/>
  <c r="FW164" i="35" s="1"/>
  <c r="FX164" i="35" s="1"/>
  <c r="FY164" i="35" s="1"/>
  <c r="FZ164" i="35" s="1"/>
  <c r="GA164" i="35" s="1"/>
  <c r="GB164" i="35" s="1"/>
  <c r="GC164" i="35" s="1"/>
  <c r="GD164" i="35" s="1"/>
  <c r="GE164" i="35" s="1"/>
  <c r="GF164" i="35" s="1"/>
  <c r="GG164" i="35" s="1"/>
  <c r="GH164" i="35" s="1"/>
  <c r="GI164" i="35" s="1"/>
  <c r="GJ164" i="35" s="1"/>
  <c r="GK164" i="35" s="1"/>
  <c r="GL164" i="35" s="1"/>
  <c r="GM164" i="35" s="1"/>
  <c r="GN164" i="35" s="1"/>
  <c r="GO164" i="35" s="1"/>
  <c r="GP164" i="35" s="1"/>
  <c r="GQ164" i="35" s="1"/>
  <c r="GR164" i="35" s="1"/>
  <c r="AA163" i="35"/>
  <c r="AB163" i="35" s="1"/>
  <c r="AC163" i="35" s="1"/>
  <c r="AD163" i="35" s="1"/>
  <c r="AE163" i="35" s="1"/>
  <c r="AF163" i="35" s="1"/>
  <c r="AG163" i="35" s="1"/>
  <c r="AH163" i="35" s="1"/>
  <c r="AI163" i="35" s="1"/>
  <c r="AJ163" i="35" s="1"/>
  <c r="AK163" i="35" s="1"/>
  <c r="AL163" i="35" s="1"/>
  <c r="AM163" i="35" s="1"/>
  <c r="AN163" i="35" s="1"/>
  <c r="AO163" i="35" s="1"/>
  <c r="AP163" i="35" s="1"/>
  <c r="AQ163" i="35" s="1"/>
  <c r="AR163" i="35" s="1"/>
  <c r="AS163" i="35" s="1"/>
  <c r="AT163" i="35" s="1"/>
  <c r="AU163" i="35" s="1"/>
  <c r="AV163" i="35" s="1"/>
  <c r="AW163" i="35" s="1"/>
  <c r="AX163" i="35" s="1"/>
  <c r="AY163" i="35" s="1"/>
  <c r="AZ163" i="35" s="1"/>
  <c r="BA163" i="35" s="1"/>
  <c r="BB163" i="35" s="1"/>
  <c r="BC163" i="35" s="1"/>
  <c r="BD163" i="35" s="1"/>
  <c r="BE163" i="35" s="1"/>
  <c r="BF163" i="35" s="1"/>
  <c r="BG163" i="35" s="1"/>
  <c r="BH163" i="35" s="1"/>
  <c r="BI163" i="35" s="1"/>
  <c r="BJ163" i="35" s="1"/>
  <c r="BK163" i="35" s="1"/>
  <c r="BL163" i="35" s="1"/>
  <c r="BM163" i="35" s="1"/>
  <c r="BN163" i="35" s="1"/>
  <c r="BO163" i="35" s="1"/>
  <c r="BP163" i="35" s="1"/>
  <c r="BQ163" i="35" s="1"/>
  <c r="BR163" i="35" s="1"/>
  <c r="BS163" i="35" s="1"/>
  <c r="BT163" i="35" s="1"/>
  <c r="BU163" i="35" s="1"/>
  <c r="BV163" i="35" s="1"/>
  <c r="BW163" i="35" s="1"/>
  <c r="BX163" i="35" s="1"/>
  <c r="BY163" i="35" s="1"/>
  <c r="BZ163" i="35" s="1"/>
  <c r="CA163" i="35" s="1"/>
  <c r="CB163" i="35" s="1"/>
  <c r="CC163" i="35" s="1"/>
  <c r="CD163" i="35" s="1"/>
  <c r="CE163" i="35" s="1"/>
  <c r="CF163" i="35" s="1"/>
  <c r="CG163" i="35" s="1"/>
  <c r="CH163" i="35" s="1"/>
  <c r="CI163" i="35" s="1"/>
  <c r="CJ163" i="35" s="1"/>
  <c r="CK163" i="35" s="1"/>
  <c r="CL163" i="35" s="1"/>
  <c r="CM163" i="35" s="1"/>
  <c r="CN163" i="35" s="1"/>
  <c r="CO163" i="35" s="1"/>
  <c r="CP163" i="35" s="1"/>
  <c r="CQ163" i="35" s="1"/>
  <c r="CR163" i="35" s="1"/>
  <c r="CS163" i="35" s="1"/>
  <c r="CT163" i="35" s="1"/>
  <c r="CU163" i="35" s="1"/>
  <c r="CV163" i="35" s="1"/>
  <c r="CW163" i="35" s="1"/>
  <c r="CX163" i="35" s="1"/>
  <c r="CY163" i="35" s="1"/>
  <c r="CZ163" i="35" s="1"/>
  <c r="DA163" i="35" s="1"/>
  <c r="DB163" i="35" s="1"/>
  <c r="DC163" i="35" s="1"/>
  <c r="DD163" i="35" s="1"/>
  <c r="DE163" i="35" s="1"/>
  <c r="DF163" i="35" s="1"/>
  <c r="DG163" i="35" s="1"/>
  <c r="DH163" i="35" s="1"/>
  <c r="DI163" i="35" s="1"/>
  <c r="DJ163" i="35" s="1"/>
  <c r="DK163" i="35" s="1"/>
  <c r="DL163" i="35" s="1"/>
  <c r="DM163" i="35" s="1"/>
  <c r="DN163" i="35" s="1"/>
  <c r="DO163" i="35" s="1"/>
  <c r="DP163" i="35" s="1"/>
  <c r="DQ163" i="35" s="1"/>
  <c r="DR163" i="35" s="1"/>
  <c r="DS163" i="35" s="1"/>
  <c r="DT163" i="35" s="1"/>
  <c r="DU163" i="35" s="1"/>
  <c r="DV163" i="35" s="1"/>
  <c r="DW163" i="35" s="1"/>
  <c r="DX163" i="35" s="1"/>
  <c r="DY163" i="35" s="1"/>
  <c r="DZ163" i="35" s="1"/>
  <c r="EA163" i="35" s="1"/>
  <c r="EB163" i="35" s="1"/>
  <c r="EC163" i="35" s="1"/>
  <c r="ED163" i="35" s="1"/>
  <c r="EE163" i="35" s="1"/>
  <c r="EF163" i="35" s="1"/>
  <c r="EG163" i="35" s="1"/>
  <c r="EH163" i="35" s="1"/>
  <c r="EI163" i="35" s="1"/>
  <c r="EJ163" i="35" s="1"/>
  <c r="EK163" i="35" s="1"/>
  <c r="EL163" i="35" s="1"/>
  <c r="EM163" i="35" s="1"/>
  <c r="EN163" i="35" s="1"/>
  <c r="EO163" i="35" s="1"/>
  <c r="EP163" i="35" s="1"/>
  <c r="EQ163" i="35" s="1"/>
  <c r="ER163" i="35" s="1"/>
  <c r="ES163" i="35" s="1"/>
  <c r="ET163" i="35" s="1"/>
  <c r="EU163" i="35" s="1"/>
  <c r="EV163" i="35" s="1"/>
  <c r="EW163" i="35" s="1"/>
  <c r="EX163" i="35" s="1"/>
  <c r="EY163" i="35" s="1"/>
  <c r="EZ163" i="35" s="1"/>
  <c r="FA163" i="35" s="1"/>
  <c r="FB163" i="35" s="1"/>
  <c r="FC163" i="35" s="1"/>
  <c r="FD163" i="35" s="1"/>
  <c r="FE163" i="35" s="1"/>
  <c r="FF163" i="35" s="1"/>
  <c r="FG163" i="35" s="1"/>
  <c r="FH163" i="35" s="1"/>
  <c r="FI163" i="35" s="1"/>
  <c r="FJ163" i="35" s="1"/>
  <c r="FK163" i="35" s="1"/>
  <c r="FL163" i="35" s="1"/>
  <c r="FM163" i="35" s="1"/>
  <c r="FN163" i="35" s="1"/>
  <c r="FO163" i="35" s="1"/>
  <c r="FP163" i="35" s="1"/>
  <c r="FQ163" i="35" s="1"/>
  <c r="FR163" i="35" s="1"/>
  <c r="FS163" i="35" s="1"/>
  <c r="FT163" i="35" s="1"/>
  <c r="FU163" i="35" s="1"/>
  <c r="FV163" i="35" s="1"/>
  <c r="FW163" i="35" s="1"/>
  <c r="FX163" i="35" s="1"/>
  <c r="FY163" i="35" s="1"/>
  <c r="FZ163" i="35" s="1"/>
  <c r="GA163" i="35" s="1"/>
  <c r="GB163" i="35" s="1"/>
  <c r="GC163" i="35" s="1"/>
  <c r="GD163" i="35" s="1"/>
  <c r="GE163" i="35" s="1"/>
  <c r="GF163" i="35" s="1"/>
  <c r="GG163" i="35" s="1"/>
  <c r="GH163" i="35" s="1"/>
  <c r="GI163" i="35" s="1"/>
  <c r="GJ163" i="35" s="1"/>
  <c r="GK163" i="35" s="1"/>
  <c r="GL163" i="35" s="1"/>
  <c r="GM163" i="35" s="1"/>
  <c r="GN163" i="35" s="1"/>
  <c r="GO163" i="35" s="1"/>
  <c r="GP163" i="35" s="1"/>
  <c r="GQ163" i="35" s="1"/>
  <c r="GR163" i="35" s="1"/>
  <c r="AA162" i="35"/>
  <c r="AB162" i="35" s="1"/>
  <c r="AC162" i="35" s="1"/>
  <c r="AD162" i="35" s="1"/>
  <c r="AE162" i="35" s="1"/>
  <c r="AF162" i="35" s="1"/>
  <c r="AG162" i="35" s="1"/>
  <c r="AH162" i="35" s="1"/>
  <c r="AI162" i="35" s="1"/>
  <c r="AJ162" i="35" s="1"/>
  <c r="AK162" i="35" s="1"/>
  <c r="AL162" i="35" s="1"/>
  <c r="AM162" i="35" s="1"/>
  <c r="AN162" i="35" s="1"/>
  <c r="AO162" i="35" s="1"/>
  <c r="AP162" i="35" s="1"/>
  <c r="AQ162" i="35" s="1"/>
  <c r="AR162" i="35" s="1"/>
  <c r="AS162" i="35" s="1"/>
  <c r="AT162" i="35" s="1"/>
  <c r="AU162" i="35" s="1"/>
  <c r="AV162" i="35" s="1"/>
  <c r="AW162" i="35" s="1"/>
  <c r="AX162" i="35" s="1"/>
  <c r="AY162" i="35" s="1"/>
  <c r="AZ162" i="35" s="1"/>
  <c r="BA162" i="35" s="1"/>
  <c r="BB162" i="35" s="1"/>
  <c r="BC162" i="35" s="1"/>
  <c r="BD162" i="35" s="1"/>
  <c r="BE162" i="35" s="1"/>
  <c r="BF162" i="35" s="1"/>
  <c r="BG162" i="35" s="1"/>
  <c r="BH162" i="35" s="1"/>
  <c r="BI162" i="35" s="1"/>
  <c r="BJ162" i="35" s="1"/>
  <c r="BK162" i="35" s="1"/>
  <c r="BL162" i="35" s="1"/>
  <c r="BM162" i="35" s="1"/>
  <c r="BN162" i="35" s="1"/>
  <c r="BO162" i="35" s="1"/>
  <c r="BP162" i="35" s="1"/>
  <c r="BQ162" i="35" s="1"/>
  <c r="BR162" i="35" s="1"/>
  <c r="BS162" i="35" s="1"/>
  <c r="BT162" i="35" s="1"/>
  <c r="BU162" i="35" s="1"/>
  <c r="BV162" i="35" s="1"/>
  <c r="BW162" i="35" s="1"/>
  <c r="BX162" i="35" s="1"/>
  <c r="BY162" i="35" s="1"/>
  <c r="BZ162" i="35" s="1"/>
  <c r="CA162" i="35" s="1"/>
  <c r="CB162" i="35" s="1"/>
  <c r="CC162" i="35" s="1"/>
  <c r="CD162" i="35" s="1"/>
  <c r="CE162" i="35" s="1"/>
  <c r="CF162" i="35" s="1"/>
  <c r="CG162" i="35" s="1"/>
  <c r="CH162" i="35" s="1"/>
  <c r="CI162" i="35" s="1"/>
  <c r="CJ162" i="35" s="1"/>
  <c r="CK162" i="35" s="1"/>
  <c r="CL162" i="35" s="1"/>
  <c r="CM162" i="35" s="1"/>
  <c r="CN162" i="35" s="1"/>
  <c r="CO162" i="35" s="1"/>
  <c r="CP162" i="35" s="1"/>
  <c r="CQ162" i="35" s="1"/>
  <c r="CR162" i="35" s="1"/>
  <c r="CS162" i="35" s="1"/>
  <c r="CT162" i="35" s="1"/>
  <c r="CU162" i="35" s="1"/>
  <c r="CV162" i="35" s="1"/>
  <c r="CW162" i="35" s="1"/>
  <c r="CX162" i="35" s="1"/>
  <c r="CY162" i="35" s="1"/>
  <c r="CZ162" i="35" s="1"/>
  <c r="DA162" i="35" s="1"/>
  <c r="DB162" i="35" s="1"/>
  <c r="DC162" i="35" s="1"/>
  <c r="DD162" i="35" s="1"/>
  <c r="DE162" i="35" s="1"/>
  <c r="DF162" i="35" s="1"/>
  <c r="DG162" i="35" s="1"/>
  <c r="DH162" i="35" s="1"/>
  <c r="DI162" i="35" s="1"/>
  <c r="DJ162" i="35" s="1"/>
  <c r="DK162" i="35" s="1"/>
  <c r="DL162" i="35" s="1"/>
  <c r="DM162" i="35" s="1"/>
  <c r="DN162" i="35" s="1"/>
  <c r="DO162" i="35" s="1"/>
  <c r="DP162" i="35" s="1"/>
  <c r="DQ162" i="35" s="1"/>
  <c r="DR162" i="35" s="1"/>
  <c r="DS162" i="35" s="1"/>
  <c r="DT162" i="35" s="1"/>
  <c r="DU162" i="35" s="1"/>
  <c r="DV162" i="35" s="1"/>
  <c r="DW162" i="35" s="1"/>
  <c r="DX162" i="35" s="1"/>
  <c r="DY162" i="35" s="1"/>
  <c r="DZ162" i="35" s="1"/>
  <c r="EA162" i="35" s="1"/>
  <c r="EB162" i="35" s="1"/>
  <c r="EC162" i="35" s="1"/>
  <c r="ED162" i="35" s="1"/>
  <c r="EE162" i="35" s="1"/>
  <c r="EF162" i="35" s="1"/>
  <c r="EG162" i="35" s="1"/>
  <c r="EH162" i="35" s="1"/>
  <c r="EI162" i="35" s="1"/>
  <c r="EJ162" i="35" s="1"/>
  <c r="EK162" i="35" s="1"/>
  <c r="EL162" i="35" s="1"/>
  <c r="EM162" i="35" s="1"/>
  <c r="EN162" i="35" s="1"/>
  <c r="EO162" i="35" s="1"/>
  <c r="EP162" i="35" s="1"/>
  <c r="EQ162" i="35" s="1"/>
  <c r="ER162" i="35" s="1"/>
  <c r="ES162" i="35" s="1"/>
  <c r="ET162" i="35" s="1"/>
  <c r="EU162" i="35" s="1"/>
  <c r="EV162" i="35" s="1"/>
  <c r="EW162" i="35" s="1"/>
  <c r="EX162" i="35" s="1"/>
  <c r="EY162" i="35" s="1"/>
  <c r="EZ162" i="35" s="1"/>
  <c r="FA162" i="35" s="1"/>
  <c r="FB162" i="35" s="1"/>
  <c r="FC162" i="35" s="1"/>
  <c r="FD162" i="35" s="1"/>
  <c r="FE162" i="35" s="1"/>
  <c r="FF162" i="35" s="1"/>
  <c r="FG162" i="35" s="1"/>
  <c r="FH162" i="35" s="1"/>
  <c r="FI162" i="35" s="1"/>
  <c r="FJ162" i="35" s="1"/>
  <c r="FK162" i="35" s="1"/>
  <c r="FL162" i="35" s="1"/>
  <c r="FM162" i="35" s="1"/>
  <c r="FN162" i="35" s="1"/>
  <c r="FO162" i="35" s="1"/>
  <c r="FP162" i="35" s="1"/>
  <c r="FQ162" i="35" s="1"/>
  <c r="FR162" i="35" s="1"/>
  <c r="FS162" i="35" s="1"/>
  <c r="FT162" i="35" s="1"/>
  <c r="FU162" i="35" s="1"/>
  <c r="FV162" i="35" s="1"/>
  <c r="FW162" i="35" s="1"/>
  <c r="FX162" i="35" s="1"/>
  <c r="FY162" i="35" s="1"/>
  <c r="FZ162" i="35" s="1"/>
  <c r="GA162" i="35" s="1"/>
  <c r="GB162" i="35" s="1"/>
  <c r="GC162" i="35" s="1"/>
  <c r="GD162" i="35" s="1"/>
  <c r="GE162" i="35" s="1"/>
  <c r="GF162" i="35" s="1"/>
  <c r="GG162" i="35" s="1"/>
  <c r="GH162" i="35" s="1"/>
  <c r="GI162" i="35" s="1"/>
  <c r="GJ162" i="35" s="1"/>
  <c r="GK162" i="35" s="1"/>
  <c r="GL162" i="35" s="1"/>
  <c r="GM162" i="35" s="1"/>
  <c r="GN162" i="35" s="1"/>
  <c r="GO162" i="35" s="1"/>
  <c r="GP162" i="35" s="1"/>
  <c r="GQ162" i="35" s="1"/>
  <c r="GR162" i="35" s="1"/>
  <c r="AA161" i="35"/>
  <c r="AB161" i="35" s="1"/>
  <c r="AC161" i="35" s="1"/>
  <c r="AD161" i="35" s="1"/>
  <c r="AE161" i="35" s="1"/>
  <c r="AF161" i="35" s="1"/>
  <c r="AG161" i="35" s="1"/>
  <c r="AH161" i="35" s="1"/>
  <c r="AI161" i="35" s="1"/>
  <c r="AJ161" i="35" s="1"/>
  <c r="AK161" i="35" s="1"/>
  <c r="AL161" i="35" s="1"/>
  <c r="AM161" i="35" s="1"/>
  <c r="AN161" i="35" s="1"/>
  <c r="AO161" i="35" s="1"/>
  <c r="AP161" i="35" s="1"/>
  <c r="AQ161" i="35" s="1"/>
  <c r="AR161" i="35" s="1"/>
  <c r="AS161" i="35" s="1"/>
  <c r="AT161" i="35" s="1"/>
  <c r="AU161" i="35" s="1"/>
  <c r="AV161" i="35" s="1"/>
  <c r="AW161" i="35" s="1"/>
  <c r="AX161" i="35" s="1"/>
  <c r="AY161" i="35" s="1"/>
  <c r="AZ161" i="35" s="1"/>
  <c r="BA161" i="35" s="1"/>
  <c r="BB161" i="35" s="1"/>
  <c r="BC161" i="35" s="1"/>
  <c r="BD161" i="35" s="1"/>
  <c r="BE161" i="35" s="1"/>
  <c r="BF161" i="35" s="1"/>
  <c r="BG161" i="35" s="1"/>
  <c r="BH161" i="35" s="1"/>
  <c r="BI161" i="35" s="1"/>
  <c r="BJ161" i="35" s="1"/>
  <c r="BK161" i="35" s="1"/>
  <c r="BL161" i="35" s="1"/>
  <c r="BM161" i="35" s="1"/>
  <c r="BN161" i="35" s="1"/>
  <c r="BO161" i="35" s="1"/>
  <c r="BP161" i="35" s="1"/>
  <c r="BQ161" i="35" s="1"/>
  <c r="BR161" i="35" s="1"/>
  <c r="BS161" i="35" s="1"/>
  <c r="BT161" i="35" s="1"/>
  <c r="BU161" i="35" s="1"/>
  <c r="BV161" i="35" s="1"/>
  <c r="BW161" i="35" s="1"/>
  <c r="BX161" i="35" s="1"/>
  <c r="BY161" i="35" s="1"/>
  <c r="BZ161" i="35" s="1"/>
  <c r="CA161" i="35" s="1"/>
  <c r="CB161" i="35" s="1"/>
  <c r="CC161" i="35" s="1"/>
  <c r="CD161" i="35" s="1"/>
  <c r="CE161" i="35" s="1"/>
  <c r="CF161" i="35" s="1"/>
  <c r="CG161" i="35" s="1"/>
  <c r="CH161" i="35" s="1"/>
  <c r="CI161" i="35" s="1"/>
  <c r="CJ161" i="35" s="1"/>
  <c r="CK161" i="35" s="1"/>
  <c r="CL161" i="35" s="1"/>
  <c r="CM161" i="35" s="1"/>
  <c r="CN161" i="35" s="1"/>
  <c r="CO161" i="35" s="1"/>
  <c r="CP161" i="35" s="1"/>
  <c r="CQ161" i="35" s="1"/>
  <c r="CR161" i="35" s="1"/>
  <c r="CS161" i="35" s="1"/>
  <c r="CT161" i="35" s="1"/>
  <c r="CU161" i="35" s="1"/>
  <c r="CV161" i="35" s="1"/>
  <c r="CW161" i="35" s="1"/>
  <c r="CX161" i="35" s="1"/>
  <c r="CY161" i="35" s="1"/>
  <c r="CZ161" i="35" s="1"/>
  <c r="DA161" i="35" s="1"/>
  <c r="DB161" i="35" s="1"/>
  <c r="DC161" i="35" s="1"/>
  <c r="DD161" i="35" s="1"/>
  <c r="DE161" i="35" s="1"/>
  <c r="DF161" i="35" s="1"/>
  <c r="DG161" i="35" s="1"/>
  <c r="DH161" i="35" s="1"/>
  <c r="DI161" i="35" s="1"/>
  <c r="DJ161" i="35" s="1"/>
  <c r="DK161" i="35" s="1"/>
  <c r="DL161" i="35" s="1"/>
  <c r="DM161" i="35" s="1"/>
  <c r="DN161" i="35" s="1"/>
  <c r="DO161" i="35" s="1"/>
  <c r="DP161" i="35" s="1"/>
  <c r="DQ161" i="35" s="1"/>
  <c r="DR161" i="35" s="1"/>
  <c r="DS161" i="35" s="1"/>
  <c r="DT161" i="35" s="1"/>
  <c r="DU161" i="35" s="1"/>
  <c r="DV161" i="35" s="1"/>
  <c r="DW161" i="35" s="1"/>
  <c r="DX161" i="35" s="1"/>
  <c r="DY161" i="35" s="1"/>
  <c r="DZ161" i="35" s="1"/>
  <c r="EA161" i="35" s="1"/>
  <c r="EB161" i="35" s="1"/>
  <c r="EC161" i="35" s="1"/>
  <c r="ED161" i="35" s="1"/>
  <c r="EE161" i="35" s="1"/>
  <c r="EF161" i="35" s="1"/>
  <c r="EG161" i="35" s="1"/>
  <c r="EH161" i="35" s="1"/>
  <c r="EI161" i="35" s="1"/>
  <c r="EJ161" i="35" s="1"/>
  <c r="EK161" i="35" s="1"/>
  <c r="EL161" i="35" s="1"/>
  <c r="EM161" i="35" s="1"/>
  <c r="EN161" i="35" s="1"/>
  <c r="EO161" i="35" s="1"/>
  <c r="EP161" i="35" s="1"/>
  <c r="EQ161" i="35" s="1"/>
  <c r="ER161" i="35" s="1"/>
  <c r="ES161" i="35" s="1"/>
  <c r="ET161" i="35" s="1"/>
  <c r="EU161" i="35" s="1"/>
  <c r="EV161" i="35" s="1"/>
  <c r="EW161" i="35" s="1"/>
  <c r="EX161" i="35" s="1"/>
  <c r="EY161" i="35" s="1"/>
  <c r="EZ161" i="35" s="1"/>
  <c r="FA161" i="35" s="1"/>
  <c r="FB161" i="35" s="1"/>
  <c r="FC161" i="35" s="1"/>
  <c r="FD161" i="35" s="1"/>
  <c r="FE161" i="35" s="1"/>
  <c r="FF161" i="35" s="1"/>
  <c r="FG161" i="35" s="1"/>
  <c r="FH161" i="35" s="1"/>
  <c r="FI161" i="35" s="1"/>
  <c r="FJ161" i="35" s="1"/>
  <c r="FK161" i="35" s="1"/>
  <c r="FL161" i="35" s="1"/>
  <c r="FM161" i="35" s="1"/>
  <c r="FN161" i="35" s="1"/>
  <c r="FO161" i="35" s="1"/>
  <c r="FP161" i="35" s="1"/>
  <c r="FQ161" i="35" s="1"/>
  <c r="FR161" i="35" s="1"/>
  <c r="FS161" i="35" s="1"/>
  <c r="FT161" i="35" s="1"/>
  <c r="FU161" i="35" s="1"/>
  <c r="FV161" i="35" s="1"/>
  <c r="FW161" i="35" s="1"/>
  <c r="FX161" i="35" s="1"/>
  <c r="FY161" i="35" s="1"/>
  <c r="FZ161" i="35" s="1"/>
  <c r="GA161" i="35" s="1"/>
  <c r="GB161" i="35" s="1"/>
  <c r="GC161" i="35" s="1"/>
  <c r="GD161" i="35" s="1"/>
  <c r="GE161" i="35" s="1"/>
  <c r="GF161" i="35" s="1"/>
  <c r="GG161" i="35" s="1"/>
  <c r="GH161" i="35" s="1"/>
  <c r="GI161" i="35" s="1"/>
  <c r="GJ161" i="35" s="1"/>
  <c r="GK161" i="35" s="1"/>
  <c r="GL161" i="35" s="1"/>
  <c r="GM161" i="35" s="1"/>
  <c r="GN161" i="35" s="1"/>
  <c r="GO161" i="35" s="1"/>
  <c r="GP161" i="35" s="1"/>
  <c r="GQ161" i="35" s="1"/>
  <c r="GR161" i="35" s="1"/>
  <c r="AA160" i="35"/>
  <c r="AB160" i="35" s="1"/>
  <c r="AC160" i="35" s="1"/>
  <c r="AD160" i="35" s="1"/>
  <c r="AE160" i="35" s="1"/>
  <c r="AF160" i="35" s="1"/>
  <c r="AG160" i="35" s="1"/>
  <c r="AH160" i="35" s="1"/>
  <c r="AI160" i="35" s="1"/>
  <c r="AJ160" i="35" s="1"/>
  <c r="AK160" i="35" s="1"/>
  <c r="AL160" i="35" s="1"/>
  <c r="AM160" i="35" s="1"/>
  <c r="AN160" i="35" s="1"/>
  <c r="AO160" i="35" s="1"/>
  <c r="AP160" i="35" s="1"/>
  <c r="AQ160" i="35" s="1"/>
  <c r="AR160" i="35" s="1"/>
  <c r="AS160" i="35" s="1"/>
  <c r="AT160" i="35" s="1"/>
  <c r="AU160" i="35" s="1"/>
  <c r="AV160" i="35" s="1"/>
  <c r="AW160" i="35" s="1"/>
  <c r="AX160" i="35" s="1"/>
  <c r="AY160" i="35" s="1"/>
  <c r="AZ160" i="35" s="1"/>
  <c r="BA160" i="35" s="1"/>
  <c r="BB160" i="35" s="1"/>
  <c r="BC160" i="35" s="1"/>
  <c r="BD160" i="35" s="1"/>
  <c r="BE160" i="35" s="1"/>
  <c r="BF160" i="35" s="1"/>
  <c r="BG160" i="35" s="1"/>
  <c r="BH160" i="35" s="1"/>
  <c r="BI160" i="35" s="1"/>
  <c r="BJ160" i="35" s="1"/>
  <c r="BK160" i="35" s="1"/>
  <c r="BL160" i="35" s="1"/>
  <c r="BM160" i="35" s="1"/>
  <c r="BN160" i="35" s="1"/>
  <c r="BO160" i="35" s="1"/>
  <c r="BP160" i="35" s="1"/>
  <c r="BQ160" i="35" s="1"/>
  <c r="BR160" i="35" s="1"/>
  <c r="BS160" i="35" s="1"/>
  <c r="BT160" i="35" s="1"/>
  <c r="BU160" i="35" s="1"/>
  <c r="BV160" i="35" s="1"/>
  <c r="BW160" i="35" s="1"/>
  <c r="BX160" i="35" s="1"/>
  <c r="BY160" i="35" s="1"/>
  <c r="BZ160" i="35" s="1"/>
  <c r="CA160" i="35" s="1"/>
  <c r="CB160" i="35" s="1"/>
  <c r="CC160" i="35" s="1"/>
  <c r="CD160" i="35" s="1"/>
  <c r="CE160" i="35" s="1"/>
  <c r="CF160" i="35" s="1"/>
  <c r="CG160" i="35" s="1"/>
  <c r="CH160" i="35" s="1"/>
  <c r="CI160" i="35" s="1"/>
  <c r="CJ160" i="35" s="1"/>
  <c r="CK160" i="35" s="1"/>
  <c r="CL160" i="35" s="1"/>
  <c r="CM160" i="35" s="1"/>
  <c r="CN160" i="35" s="1"/>
  <c r="CO160" i="35" s="1"/>
  <c r="CP160" i="35" s="1"/>
  <c r="CQ160" i="35" s="1"/>
  <c r="CR160" i="35" s="1"/>
  <c r="CS160" i="35" s="1"/>
  <c r="CT160" i="35" s="1"/>
  <c r="CU160" i="35" s="1"/>
  <c r="CV160" i="35" s="1"/>
  <c r="CW160" i="35" s="1"/>
  <c r="CX160" i="35" s="1"/>
  <c r="CY160" i="35" s="1"/>
  <c r="CZ160" i="35" s="1"/>
  <c r="DA160" i="35" s="1"/>
  <c r="DB160" i="35" s="1"/>
  <c r="DC160" i="35" s="1"/>
  <c r="DD160" i="35" s="1"/>
  <c r="DE160" i="35" s="1"/>
  <c r="DF160" i="35" s="1"/>
  <c r="DG160" i="35" s="1"/>
  <c r="DH160" i="35" s="1"/>
  <c r="DI160" i="35" s="1"/>
  <c r="DJ160" i="35" s="1"/>
  <c r="DK160" i="35" s="1"/>
  <c r="DL160" i="35" s="1"/>
  <c r="DM160" i="35" s="1"/>
  <c r="DN160" i="35" s="1"/>
  <c r="DO160" i="35" s="1"/>
  <c r="DP160" i="35" s="1"/>
  <c r="DQ160" i="35" s="1"/>
  <c r="DR160" i="35" s="1"/>
  <c r="DS160" i="35" s="1"/>
  <c r="DT160" i="35" s="1"/>
  <c r="DU160" i="35" s="1"/>
  <c r="DV160" i="35" s="1"/>
  <c r="DW160" i="35" s="1"/>
  <c r="DX160" i="35" s="1"/>
  <c r="DY160" i="35" s="1"/>
  <c r="DZ160" i="35" s="1"/>
  <c r="EA160" i="35" s="1"/>
  <c r="EB160" i="35" s="1"/>
  <c r="EC160" i="35" s="1"/>
  <c r="ED160" i="35" s="1"/>
  <c r="EE160" i="35" s="1"/>
  <c r="EF160" i="35" s="1"/>
  <c r="EG160" i="35" s="1"/>
  <c r="EH160" i="35" s="1"/>
  <c r="EI160" i="35" s="1"/>
  <c r="EJ160" i="35" s="1"/>
  <c r="EK160" i="35" s="1"/>
  <c r="EL160" i="35" s="1"/>
  <c r="EM160" i="35" s="1"/>
  <c r="EN160" i="35" s="1"/>
  <c r="EO160" i="35" s="1"/>
  <c r="EP160" i="35" s="1"/>
  <c r="EQ160" i="35" s="1"/>
  <c r="ER160" i="35" s="1"/>
  <c r="ES160" i="35" s="1"/>
  <c r="ET160" i="35" s="1"/>
  <c r="EU160" i="35" s="1"/>
  <c r="EV160" i="35" s="1"/>
  <c r="EW160" i="35" s="1"/>
  <c r="EX160" i="35" s="1"/>
  <c r="EY160" i="35" s="1"/>
  <c r="EZ160" i="35" s="1"/>
  <c r="FA160" i="35" s="1"/>
  <c r="FB160" i="35" s="1"/>
  <c r="FC160" i="35" s="1"/>
  <c r="FD160" i="35" s="1"/>
  <c r="FE160" i="35" s="1"/>
  <c r="FF160" i="35" s="1"/>
  <c r="FG160" i="35" s="1"/>
  <c r="FH160" i="35" s="1"/>
  <c r="FI160" i="35" s="1"/>
  <c r="FJ160" i="35" s="1"/>
  <c r="FK160" i="35" s="1"/>
  <c r="FL160" i="35" s="1"/>
  <c r="FM160" i="35" s="1"/>
  <c r="FN160" i="35" s="1"/>
  <c r="FO160" i="35" s="1"/>
  <c r="FP160" i="35" s="1"/>
  <c r="FQ160" i="35" s="1"/>
  <c r="FR160" i="35" s="1"/>
  <c r="FS160" i="35" s="1"/>
  <c r="FT160" i="35" s="1"/>
  <c r="FU160" i="35" s="1"/>
  <c r="FV160" i="35" s="1"/>
  <c r="FW160" i="35" s="1"/>
  <c r="FX160" i="35" s="1"/>
  <c r="FY160" i="35" s="1"/>
  <c r="FZ160" i="35" s="1"/>
  <c r="GA160" i="35" s="1"/>
  <c r="GB160" i="35" s="1"/>
  <c r="GC160" i="35" s="1"/>
  <c r="GD160" i="35" s="1"/>
  <c r="GE160" i="35" s="1"/>
  <c r="GF160" i="35" s="1"/>
  <c r="GG160" i="35" s="1"/>
  <c r="GH160" i="35" s="1"/>
  <c r="GI160" i="35" s="1"/>
  <c r="GJ160" i="35" s="1"/>
  <c r="GK160" i="35" s="1"/>
  <c r="GL160" i="35" s="1"/>
  <c r="GM160" i="35" s="1"/>
  <c r="GN160" i="35" s="1"/>
  <c r="GO160" i="35" s="1"/>
  <c r="GP160" i="35" s="1"/>
  <c r="GQ160" i="35" s="1"/>
  <c r="GR160" i="35" s="1"/>
  <c r="AA159" i="35"/>
  <c r="AB159" i="35" s="1"/>
  <c r="AC159" i="35" s="1"/>
  <c r="AD159" i="35" s="1"/>
  <c r="AE159" i="35" s="1"/>
  <c r="AF159" i="35" s="1"/>
  <c r="AG159" i="35" s="1"/>
  <c r="AH159" i="35" s="1"/>
  <c r="AI159" i="35" s="1"/>
  <c r="AJ159" i="35" s="1"/>
  <c r="AK159" i="35" s="1"/>
  <c r="AL159" i="35" s="1"/>
  <c r="AM159" i="35" s="1"/>
  <c r="AN159" i="35" s="1"/>
  <c r="AO159" i="35" s="1"/>
  <c r="AP159" i="35" s="1"/>
  <c r="AQ159" i="35" s="1"/>
  <c r="AR159" i="35" s="1"/>
  <c r="AS159" i="35" s="1"/>
  <c r="AT159" i="35" s="1"/>
  <c r="AU159" i="35" s="1"/>
  <c r="AV159" i="35" s="1"/>
  <c r="AW159" i="35" s="1"/>
  <c r="AX159" i="35" s="1"/>
  <c r="AY159" i="35" s="1"/>
  <c r="AZ159" i="35" s="1"/>
  <c r="BA159" i="35" s="1"/>
  <c r="BB159" i="35" s="1"/>
  <c r="BC159" i="35" s="1"/>
  <c r="BD159" i="35" s="1"/>
  <c r="BE159" i="35" s="1"/>
  <c r="BF159" i="35" s="1"/>
  <c r="BG159" i="35" s="1"/>
  <c r="BH159" i="35" s="1"/>
  <c r="BI159" i="35" s="1"/>
  <c r="BJ159" i="35" s="1"/>
  <c r="BK159" i="35" s="1"/>
  <c r="BL159" i="35" s="1"/>
  <c r="BM159" i="35" s="1"/>
  <c r="BN159" i="35" s="1"/>
  <c r="BO159" i="35" s="1"/>
  <c r="BP159" i="35" s="1"/>
  <c r="BQ159" i="35" s="1"/>
  <c r="BR159" i="35" s="1"/>
  <c r="BS159" i="35" s="1"/>
  <c r="BT159" i="35" s="1"/>
  <c r="BU159" i="35" s="1"/>
  <c r="BV159" i="35" s="1"/>
  <c r="BW159" i="35" s="1"/>
  <c r="BX159" i="35" s="1"/>
  <c r="BY159" i="35" s="1"/>
  <c r="BZ159" i="35" s="1"/>
  <c r="CA159" i="35" s="1"/>
  <c r="CB159" i="35" s="1"/>
  <c r="CC159" i="35" s="1"/>
  <c r="CD159" i="35" s="1"/>
  <c r="CE159" i="35" s="1"/>
  <c r="CF159" i="35" s="1"/>
  <c r="CG159" i="35" s="1"/>
  <c r="CH159" i="35" s="1"/>
  <c r="CI159" i="35" s="1"/>
  <c r="CJ159" i="35" s="1"/>
  <c r="CK159" i="35" s="1"/>
  <c r="CL159" i="35" s="1"/>
  <c r="CM159" i="35" s="1"/>
  <c r="CN159" i="35" s="1"/>
  <c r="CO159" i="35" s="1"/>
  <c r="CP159" i="35" s="1"/>
  <c r="CQ159" i="35" s="1"/>
  <c r="CR159" i="35" s="1"/>
  <c r="CS159" i="35" s="1"/>
  <c r="CT159" i="35" s="1"/>
  <c r="CU159" i="35" s="1"/>
  <c r="CV159" i="35" s="1"/>
  <c r="CW159" i="35" s="1"/>
  <c r="CX159" i="35" s="1"/>
  <c r="CY159" i="35" s="1"/>
  <c r="CZ159" i="35" s="1"/>
  <c r="DA159" i="35" s="1"/>
  <c r="DB159" i="35" s="1"/>
  <c r="DC159" i="35" s="1"/>
  <c r="DD159" i="35" s="1"/>
  <c r="DE159" i="35" s="1"/>
  <c r="DF159" i="35" s="1"/>
  <c r="DG159" i="35" s="1"/>
  <c r="DH159" i="35" s="1"/>
  <c r="DI159" i="35" s="1"/>
  <c r="DJ159" i="35" s="1"/>
  <c r="DK159" i="35" s="1"/>
  <c r="DL159" i="35" s="1"/>
  <c r="DM159" i="35" s="1"/>
  <c r="DN159" i="35" s="1"/>
  <c r="DO159" i="35" s="1"/>
  <c r="DP159" i="35" s="1"/>
  <c r="DQ159" i="35" s="1"/>
  <c r="DR159" i="35" s="1"/>
  <c r="DS159" i="35" s="1"/>
  <c r="DT159" i="35" s="1"/>
  <c r="DU159" i="35" s="1"/>
  <c r="DV159" i="35" s="1"/>
  <c r="DW159" i="35" s="1"/>
  <c r="DX159" i="35" s="1"/>
  <c r="DY159" i="35" s="1"/>
  <c r="DZ159" i="35" s="1"/>
  <c r="EA159" i="35" s="1"/>
  <c r="EB159" i="35" s="1"/>
  <c r="EC159" i="35" s="1"/>
  <c r="ED159" i="35" s="1"/>
  <c r="EE159" i="35" s="1"/>
  <c r="EF159" i="35" s="1"/>
  <c r="EG159" i="35" s="1"/>
  <c r="EH159" i="35" s="1"/>
  <c r="EI159" i="35" s="1"/>
  <c r="EJ159" i="35" s="1"/>
  <c r="EK159" i="35" s="1"/>
  <c r="EL159" i="35" s="1"/>
  <c r="EM159" i="35" s="1"/>
  <c r="EN159" i="35" s="1"/>
  <c r="EO159" i="35" s="1"/>
  <c r="EP159" i="35" s="1"/>
  <c r="EQ159" i="35" s="1"/>
  <c r="ER159" i="35" s="1"/>
  <c r="ES159" i="35" s="1"/>
  <c r="ET159" i="35" s="1"/>
  <c r="EU159" i="35" s="1"/>
  <c r="EV159" i="35" s="1"/>
  <c r="EW159" i="35" s="1"/>
  <c r="EX159" i="35" s="1"/>
  <c r="EY159" i="35" s="1"/>
  <c r="EZ159" i="35" s="1"/>
  <c r="FA159" i="35" s="1"/>
  <c r="FB159" i="35" s="1"/>
  <c r="FC159" i="35" s="1"/>
  <c r="FD159" i="35" s="1"/>
  <c r="FE159" i="35" s="1"/>
  <c r="FF159" i="35" s="1"/>
  <c r="FG159" i="35" s="1"/>
  <c r="FH159" i="35" s="1"/>
  <c r="FI159" i="35" s="1"/>
  <c r="FJ159" i="35" s="1"/>
  <c r="FK159" i="35" s="1"/>
  <c r="FL159" i="35" s="1"/>
  <c r="FM159" i="35" s="1"/>
  <c r="FN159" i="35" s="1"/>
  <c r="FO159" i="35" s="1"/>
  <c r="FP159" i="35" s="1"/>
  <c r="FQ159" i="35" s="1"/>
  <c r="FR159" i="35" s="1"/>
  <c r="FS159" i="35" s="1"/>
  <c r="FT159" i="35" s="1"/>
  <c r="FU159" i="35" s="1"/>
  <c r="FV159" i="35" s="1"/>
  <c r="FW159" i="35" s="1"/>
  <c r="FX159" i="35" s="1"/>
  <c r="FY159" i="35" s="1"/>
  <c r="FZ159" i="35" s="1"/>
  <c r="GA159" i="35" s="1"/>
  <c r="GB159" i="35" s="1"/>
  <c r="GC159" i="35" s="1"/>
  <c r="GD159" i="35" s="1"/>
  <c r="GE159" i="35" s="1"/>
  <c r="GF159" i="35" s="1"/>
  <c r="GG159" i="35" s="1"/>
  <c r="GH159" i="35" s="1"/>
  <c r="GI159" i="35" s="1"/>
  <c r="GJ159" i="35" s="1"/>
  <c r="GK159" i="35" s="1"/>
  <c r="GL159" i="35" s="1"/>
  <c r="GM159" i="35" s="1"/>
  <c r="GN159" i="35" s="1"/>
  <c r="GO159" i="35" s="1"/>
  <c r="GP159" i="35" s="1"/>
  <c r="GQ159" i="35" s="1"/>
  <c r="GR159" i="35" s="1"/>
  <c r="AA158" i="35"/>
  <c r="AB158" i="35" s="1"/>
  <c r="AC158" i="35" s="1"/>
  <c r="AD158" i="35" s="1"/>
  <c r="AE158" i="35" s="1"/>
  <c r="AF158" i="35" s="1"/>
  <c r="AG158" i="35" s="1"/>
  <c r="AH158" i="35" s="1"/>
  <c r="AI158" i="35" s="1"/>
  <c r="AJ158" i="35" s="1"/>
  <c r="AK158" i="35" s="1"/>
  <c r="AL158" i="35" s="1"/>
  <c r="AM158" i="35" s="1"/>
  <c r="AN158" i="35" s="1"/>
  <c r="AO158" i="35" s="1"/>
  <c r="AP158" i="35" s="1"/>
  <c r="AQ158" i="35" s="1"/>
  <c r="AR158" i="35" s="1"/>
  <c r="AS158" i="35" s="1"/>
  <c r="AT158" i="35" s="1"/>
  <c r="AU158" i="35" s="1"/>
  <c r="AV158" i="35" s="1"/>
  <c r="AW158" i="35" s="1"/>
  <c r="AX158" i="35" s="1"/>
  <c r="AY158" i="35" s="1"/>
  <c r="AZ158" i="35" s="1"/>
  <c r="BA158" i="35" s="1"/>
  <c r="BB158" i="35" s="1"/>
  <c r="BC158" i="35" s="1"/>
  <c r="BD158" i="35" s="1"/>
  <c r="BE158" i="35" s="1"/>
  <c r="BF158" i="35" s="1"/>
  <c r="BG158" i="35" s="1"/>
  <c r="BH158" i="35" s="1"/>
  <c r="BI158" i="35" s="1"/>
  <c r="BJ158" i="35" s="1"/>
  <c r="BK158" i="35" s="1"/>
  <c r="BL158" i="35" s="1"/>
  <c r="BM158" i="35" s="1"/>
  <c r="BN158" i="35" s="1"/>
  <c r="BO158" i="35" s="1"/>
  <c r="BP158" i="35" s="1"/>
  <c r="BQ158" i="35" s="1"/>
  <c r="BR158" i="35" s="1"/>
  <c r="BS158" i="35" s="1"/>
  <c r="BT158" i="35" s="1"/>
  <c r="BU158" i="35" s="1"/>
  <c r="BV158" i="35" s="1"/>
  <c r="BW158" i="35" s="1"/>
  <c r="BX158" i="35" s="1"/>
  <c r="BY158" i="35" s="1"/>
  <c r="BZ158" i="35" s="1"/>
  <c r="CA158" i="35" s="1"/>
  <c r="CB158" i="35" s="1"/>
  <c r="CC158" i="35" s="1"/>
  <c r="CD158" i="35" s="1"/>
  <c r="CE158" i="35" s="1"/>
  <c r="CF158" i="35" s="1"/>
  <c r="CG158" i="35" s="1"/>
  <c r="CH158" i="35" s="1"/>
  <c r="CI158" i="35" s="1"/>
  <c r="CJ158" i="35" s="1"/>
  <c r="CK158" i="35" s="1"/>
  <c r="CL158" i="35" s="1"/>
  <c r="CM158" i="35" s="1"/>
  <c r="CN158" i="35" s="1"/>
  <c r="CO158" i="35" s="1"/>
  <c r="CP158" i="35" s="1"/>
  <c r="CQ158" i="35" s="1"/>
  <c r="CR158" i="35" s="1"/>
  <c r="CS158" i="35" s="1"/>
  <c r="CT158" i="35" s="1"/>
  <c r="CU158" i="35" s="1"/>
  <c r="CV158" i="35" s="1"/>
  <c r="CW158" i="35" s="1"/>
  <c r="CX158" i="35" s="1"/>
  <c r="CY158" i="35" s="1"/>
  <c r="CZ158" i="35" s="1"/>
  <c r="DA158" i="35" s="1"/>
  <c r="DB158" i="35" s="1"/>
  <c r="DC158" i="35" s="1"/>
  <c r="DD158" i="35" s="1"/>
  <c r="DE158" i="35" s="1"/>
  <c r="DF158" i="35" s="1"/>
  <c r="DG158" i="35" s="1"/>
  <c r="DH158" i="35" s="1"/>
  <c r="DI158" i="35" s="1"/>
  <c r="DJ158" i="35" s="1"/>
  <c r="DK158" i="35" s="1"/>
  <c r="DL158" i="35" s="1"/>
  <c r="DM158" i="35" s="1"/>
  <c r="DN158" i="35" s="1"/>
  <c r="DO158" i="35" s="1"/>
  <c r="DP158" i="35" s="1"/>
  <c r="DQ158" i="35" s="1"/>
  <c r="DR158" i="35" s="1"/>
  <c r="DS158" i="35" s="1"/>
  <c r="DT158" i="35" s="1"/>
  <c r="DU158" i="35" s="1"/>
  <c r="DV158" i="35" s="1"/>
  <c r="DW158" i="35" s="1"/>
  <c r="DX158" i="35" s="1"/>
  <c r="DY158" i="35" s="1"/>
  <c r="DZ158" i="35" s="1"/>
  <c r="EA158" i="35" s="1"/>
  <c r="EB158" i="35" s="1"/>
  <c r="EC158" i="35" s="1"/>
  <c r="ED158" i="35" s="1"/>
  <c r="EE158" i="35" s="1"/>
  <c r="EF158" i="35" s="1"/>
  <c r="EG158" i="35" s="1"/>
  <c r="EH158" i="35" s="1"/>
  <c r="EI158" i="35" s="1"/>
  <c r="EJ158" i="35" s="1"/>
  <c r="EK158" i="35" s="1"/>
  <c r="EL158" i="35" s="1"/>
  <c r="EM158" i="35" s="1"/>
  <c r="EN158" i="35" s="1"/>
  <c r="EO158" i="35" s="1"/>
  <c r="EP158" i="35" s="1"/>
  <c r="EQ158" i="35" s="1"/>
  <c r="ER158" i="35" s="1"/>
  <c r="ES158" i="35" s="1"/>
  <c r="ET158" i="35" s="1"/>
  <c r="EU158" i="35" s="1"/>
  <c r="EV158" i="35" s="1"/>
  <c r="EW158" i="35" s="1"/>
  <c r="EX158" i="35" s="1"/>
  <c r="EY158" i="35" s="1"/>
  <c r="EZ158" i="35" s="1"/>
  <c r="FA158" i="35" s="1"/>
  <c r="FB158" i="35" s="1"/>
  <c r="FC158" i="35" s="1"/>
  <c r="FD158" i="35" s="1"/>
  <c r="FE158" i="35" s="1"/>
  <c r="FF158" i="35" s="1"/>
  <c r="FG158" i="35" s="1"/>
  <c r="FH158" i="35" s="1"/>
  <c r="FI158" i="35" s="1"/>
  <c r="FJ158" i="35" s="1"/>
  <c r="FK158" i="35" s="1"/>
  <c r="FL158" i="35" s="1"/>
  <c r="FM158" i="35" s="1"/>
  <c r="FN158" i="35" s="1"/>
  <c r="FO158" i="35" s="1"/>
  <c r="FP158" i="35" s="1"/>
  <c r="FQ158" i="35" s="1"/>
  <c r="FR158" i="35" s="1"/>
  <c r="FS158" i="35" s="1"/>
  <c r="FT158" i="35" s="1"/>
  <c r="FU158" i="35" s="1"/>
  <c r="FV158" i="35" s="1"/>
  <c r="FW158" i="35" s="1"/>
  <c r="FX158" i="35" s="1"/>
  <c r="FY158" i="35" s="1"/>
  <c r="FZ158" i="35" s="1"/>
  <c r="GA158" i="35" s="1"/>
  <c r="GB158" i="35" s="1"/>
  <c r="GC158" i="35" s="1"/>
  <c r="GD158" i="35" s="1"/>
  <c r="GE158" i="35" s="1"/>
  <c r="GF158" i="35" s="1"/>
  <c r="GG158" i="35" s="1"/>
  <c r="GH158" i="35" s="1"/>
  <c r="GI158" i="35" s="1"/>
  <c r="GJ158" i="35" s="1"/>
  <c r="GK158" i="35" s="1"/>
  <c r="GL158" i="35" s="1"/>
  <c r="GM158" i="35" s="1"/>
  <c r="GN158" i="35" s="1"/>
  <c r="GO158" i="35" s="1"/>
  <c r="GP158" i="35" s="1"/>
  <c r="GQ158" i="35" s="1"/>
  <c r="GR158" i="35" s="1"/>
  <c r="AA157" i="35"/>
  <c r="AB157" i="35" s="1"/>
  <c r="AC157" i="35" s="1"/>
  <c r="AD157" i="35" s="1"/>
  <c r="AE157" i="35" s="1"/>
  <c r="AF157" i="35" s="1"/>
  <c r="AG157" i="35" s="1"/>
  <c r="AH157" i="35" s="1"/>
  <c r="AI157" i="35" s="1"/>
  <c r="AJ157" i="35" s="1"/>
  <c r="AK157" i="35" s="1"/>
  <c r="AL157" i="35" s="1"/>
  <c r="AM157" i="35" s="1"/>
  <c r="AN157" i="35" s="1"/>
  <c r="AO157" i="35" s="1"/>
  <c r="AP157" i="35" s="1"/>
  <c r="AQ157" i="35" s="1"/>
  <c r="AR157" i="35" s="1"/>
  <c r="AS157" i="35" s="1"/>
  <c r="AT157" i="35" s="1"/>
  <c r="AU157" i="35" s="1"/>
  <c r="AV157" i="35" s="1"/>
  <c r="AW157" i="35" s="1"/>
  <c r="AX157" i="35" s="1"/>
  <c r="AY157" i="35" s="1"/>
  <c r="AZ157" i="35" s="1"/>
  <c r="BA157" i="35" s="1"/>
  <c r="BB157" i="35" s="1"/>
  <c r="BC157" i="35" s="1"/>
  <c r="BD157" i="35" s="1"/>
  <c r="BE157" i="35" s="1"/>
  <c r="BF157" i="35" s="1"/>
  <c r="BG157" i="35" s="1"/>
  <c r="BH157" i="35" s="1"/>
  <c r="BI157" i="35" s="1"/>
  <c r="BJ157" i="35" s="1"/>
  <c r="BK157" i="35" s="1"/>
  <c r="BL157" i="35" s="1"/>
  <c r="BM157" i="35" s="1"/>
  <c r="BN157" i="35" s="1"/>
  <c r="BO157" i="35" s="1"/>
  <c r="BP157" i="35" s="1"/>
  <c r="BQ157" i="35" s="1"/>
  <c r="BR157" i="35" s="1"/>
  <c r="BS157" i="35" s="1"/>
  <c r="BT157" i="35" s="1"/>
  <c r="BU157" i="35" s="1"/>
  <c r="BV157" i="35" s="1"/>
  <c r="BW157" i="35" s="1"/>
  <c r="BX157" i="35" s="1"/>
  <c r="BY157" i="35" s="1"/>
  <c r="BZ157" i="35" s="1"/>
  <c r="CA157" i="35" s="1"/>
  <c r="CB157" i="35" s="1"/>
  <c r="CC157" i="35" s="1"/>
  <c r="CD157" i="35" s="1"/>
  <c r="CE157" i="35" s="1"/>
  <c r="CF157" i="35" s="1"/>
  <c r="CG157" i="35" s="1"/>
  <c r="CH157" i="35" s="1"/>
  <c r="CI157" i="35" s="1"/>
  <c r="CJ157" i="35" s="1"/>
  <c r="CK157" i="35" s="1"/>
  <c r="CL157" i="35" s="1"/>
  <c r="CM157" i="35" s="1"/>
  <c r="CN157" i="35" s="1"/>
  <c r="CO157" i="35" s="1"/>
  <c r="CP157" i="35" s="1"/>
  <c r="CQ157" i="35" s="1"/>
  <c r="CR157" i="35" s="1"/>
  <c r="CS157" i="35" s="1"/>
  <c r="CT157" i="35" s="1"/>
  <c r="CU157" i="35" s="1"/>
  <c r="CV157" i="35" s="1"/>
  <c r="CW157" i="35" s="1"/>
  <c r="CX157" i="35" s="1"/>
  <c r="CY157" i="35" s="1"/>
  <c r="CZ157" i="35" s="1"/>
  <c r="DA157" i="35" s="1"/>
  <c r="DB157" i="35" s="1"/>
  <c r="DC157" i="35" s="1"/>
  <c r="DD157" i="35" s="1"/>
  <c r="DE157" i="35" s="1"/>
  <c r="DF157" i="35" s="1"/>
  <c r="DG157" i="35" s="1"/>
  <c r="DH157" i="35" s="1"/>
  <c r="DI157" i="35" s="1"/>
  <c r="DJ157" i="35" s="1"/>
  <c r="DK157" i="35" s="1"/>
  <c r="DL157" i="35" s="1"/>
  <c r="DM157" i="35" s="1"/>
  <c r="DN157" i="35" s="1"/>
  <c r="DO157" i="35" s="1"/>
  <c r="DP157" i="35" s="1"/>
  <c r="DQ157" i="35" s="1"/>
  <c r="DR157" i="35" s="1"/>
  <c r="DS157" i="35" s="1"/>
  <c r="DT157" i="35" s="1"/>
  <c r="DU157" i="35" s="1"/>
  <c r="DV157" i="35" s="1"/>
  <c r="DW157" i="35" s="1"/>
  <c r="DX157" i="35" s="1"/>
  <c r="DY157" i="35" s="1"/>
  <c r="DZ157" i="35" s="1"/>
  <c r="EA157" i="35" s="1"/>
  <c r="EB157" i="35" s="1"/>
  <c r="EC157" i="35" s="1"/>
  <c r="ED157" i="35" s="1"/>
  <c r="EE157" i="35" s="1"/>
  <c r="EF157" i="35" s="1"/>
  <c r="EG157" i="35" s="1"/>
  <c r="EH157" i="35" s="1"/>
  <c r="EI157" i="35" s="1"/>
  <c r="EJ157" i="35" s="1"/>
  <c r="EK157" i="35" s="1"/>
  <c r="EL157" i="35" s="1"/>
  <c r="EM157" i="35" s="1"/>
  <c r="EN157" i="35" s="1"/>
  <c r="EO157" i="35" s="1"/>
  <c r="EP157" i="35" s="1"/>
  <c r="EQ157" i="35" s="1"/>
  <c r="ER157" i="35" s="1"/>
  <c r="ES157" i="35" s="1"/>
  <c r="ET157" i="35" s="1"/>
  <c r="EU157" i="35" s="1"/>
  <c r="EV157" i="35" s="1"/>
  <c r="EW157" i="35" s="1"/>
  <c r="EX157" i="35" s="1"/>
  <c r="EY157" i="35" s="1"/>
  <c r="EZ157" i="35" s="1"/>
  <c r="FA157" i="35" s="1"/>
  <c r="FB157" i="35" s="1"/>
  <c r="FC157" i="35" s="1"/>
  <c r="FD157" i="35" s="1"/>
  <c r="FE157" i="35" s="1"/>
  <c r="FF157" i="35" s="1"/>
  <c r="FG157" i="35" s="1"/>
  <c r="FH157" i="35" s="1"/>
  <c r="FI157" i="35" s="1"/>
  <c r="FJ157" i="35" s="1"/>
  <c r="FK157" i="35" s="1"/>
  <c r="FL157" i="35" s="1"/>
  <c r="FM157" i="35" s="1"/>
  <c r="FN157" i="35" s="1"/>
  <c r="FO157" i="35" s="1"/>
  <c r="FP157" i="35" s="1"/>
  <c r="FQ157" i="35" s="1"/>
  <c r="FR157" i="35" s="1"/>
  <c r="FS157" i="35" s="1"/>
  <c r="FT157" i="35" s="1"/>
  <c r="FU157" i="35" s="1"/>
  <c r="FV157" i="35" s="1"/>
  <c r="FW157" i="35" s="1"/>
  <c r="FX157" i="35" s="1"/>
  <c r="FY157" i="35" s="1"/>
  <c r="FZ157" i="35" s="1"/>
  <c r="GA157" i="35" s="1"/>
  <c r="GB157" i="35" s="1"/>
  <c r="GC157" i="35" s="1"/>
  <c r="GD157" i="35" s="1"/>
  <c r="GE157" i="35" s="1"/>
  <c r="GF157" i="35" s="1"/>
  <c r="GG157" i="35" s="1"/>
  <c r="GH157" i="35" s="1"/>
  <c r="GI157" i="35" s="1"/>
  <c r="GJ157" i="35" s="1"/>
  <c r="GK157" i="35" s="1"/>
  <c r="GL157" i="35" s="1"/>
  <c r="GM157" i="35" s="1"/>
  <c r="GN157" i="35" s="1"/>
  <c r="GO157" i="35" s="1"/>
  <c r="GP157" i="35" s="1"/>
  <c r="GQ157" i="35" s="1"/>
  <c r="GR157" i="35" s="1"/>
  <c r="AA156" i="35"/>
  <c r="AB156" i="35" s="1"/>
  <c r="AC156" i="35" s="1"/>
  <c r="AD156" i="35" s="1"/>
  <c r="AE156" i="35" s="1"/>
  <c r="AF156" i="35" s="1"/>
  <c r="AG156" i="35" s="1"/>
  <c r="AH156" i="35" s="1"/>
  <c r="AI156" i="35" s="1"/>
  <c r="AJ156" i="35" s="1"/>
  <c r="AK156" i="35" s="1"/>
  <c r="AL156" i="35" s="1"/>
  <c r="AM156" i="35" s="1"/>
  <c r="AN156" i="35" s="1"/>
  <c r="AO156" i="35" s="1"/>
  <c r="AP156" i="35" s="1"/>
  <c r="AQ156" i="35" s="1"/>
  <c r="AR156" i="35" s="1"/>
  <c r="AS156" i="35" s="1"/>
  <c r="AT156" i="35" s="1"/>
  <c r="AU156" i="35" s="1"/>
  <c r="AV156" i="35" s="1"/>
  <c r="AW156" i="35" s="1"/>
  <c r="AX156" i="35" s="1"/>
  <c r="AY156" i="35" s="1"/>
  <c r="AZ156" i="35" s="1"/>
  <c r="BA156" i="35" s="1"/>
  <c r="BB156" i="35" s="1"/>
  <c r="BC156" i="35" s="1"/>
  <c r="BD156" i="35" s="1"/>
  <c r="BE156" i="35" s="1"/>
  <c r="BF156" i="35" s="1"/>
  <c r="BG156" i="35" s="1"/>
  <c r="BH156" i="35" s="1"/>
  <c r="BI156" i="35" s="1"/>
  <c r="BJ156" i="35" s="1"/>
  <c r="BK156" i="35" s="1"/>
  <c r="BL156" i="35" s="1"/>
  <c r="BM156" i="35" s="1"/>
  <c r="BN156" i="35" s="1"/>
  <c r="BO156" i="35" s="1"/>
  <c r="BP156" i="35" s="1"/>
  <c r="BQ156" i="35" s="1"/>
  <c r="BR156" i="35" s="1"/>
  <c r="BS156" i="35" s="1"/>
  <c r="BT156" i="35" s="1"/>
  <c r="BU156" i="35" s="1"/>
  <c r="BV156" i="35" s="1"/>
  <c r="BW156" i="35" s="1"/>
  <c r="BX156" i="35" s="1"/>
  <c r="BY156" i="35" s="1"/>
  <c r="BZ156" i="35" s="1"/>
  <c r="CA156" i="35" s="1"/>
  <c r="CB156" i="35" s="1"/>
  <c r="CC156" i="35" s="1"/>
  <c r="CD156" i="35" s="1"/>
  <c r="CE156" i="35" s="1"/>
  <c r="CF156" i="35" s="1"/>
  <c r="CG156" i="35" s="1"/>
  <c r="CH156" i="35" s="1"/>
  <c r="CI156" i="35" s="1"/>
  <c r="CJ156" i="35" s="1"/>
  <c r="CK156" i="35" s="1"/>
  <c r="CL156" i="35" s="1"/>
  <c r="CM156" i="35" s="1"/>
  <c r="CN156" i="35" s="1"/>
  <c r="CO156" i="35" s="1"/>
  <c r="CP156" i="35" s="1"/>
  <c r="CQ156" i="35" s="1"/>
  <c r="CR156" i="35" s="1"/>
  <c r="CS156" i="35" s="1"/>
  <c r="CT156" i="35" s="1"/>
  <c r="CU156" i="35" s="1"/>
  <c r="CV156" i="35" s="1"/>
  <c r="CW156" i="35" s="1"/>
  <c r="CX156" i="35" s="1"/>
  <c r="CY156" i="35" s="1"/>
  <c r="CZ156" i="35" s="1"/>
  <c r="DA156" i="35" s="1"/>
  <c r="DB156" i="35" s="1"/>
  <c r="DC156" i="35" s="1"/>
  <c r="DD156" i="35" s="1"/>
  <c r="DE156" i="35" s="1"/>
  <c r="DF156" i="35" s="1"/>
  <c r="DG156" i="35" s="1"/>
  <c r="DH156" i="35" s="1"/>
  <c r="DI156" i="35" s="1"/>
  <c r="DJ156" i="35" s="1"/>
  <c r="DK156" i="35" s="1"/>
  <c r="DL156" i="35" s="1"/>
  <c r="DM156" i="35" s="1"/>
  <c r="DN156" i="35" s="1"/>
  <c r="DO156" i="35" s="1"/>
  <c r="DP156" i="35" s="1"/>
  <c r="DQ156" i="35" s="1"/>
  <c r="DR156" i="35" s="1"/>
  <c r="DS156" i="35" s="1"/>
  <c r="DT156" i="35" s="1"/>
  <c r="DU156" i="35" s="1"/>
  <c r="DV156" i="35" s="1"/>
  <c r="DW156" i="35" s="1"/>
  <c r="DX156" i="35" s="1"/>
  <c r="DY156" i="35" s="1"/>
  <c r="DZ156" i="35" s="1"/>
  <c r="EA156" i="35" s="1"/>
  <c r="EB156" i="35" s="1"/>
  <c r="EC156" i="35" s="1"/>
  <c r="ED156" i="35" s="1"/>
  <c r="EE156" i="35" s="1"/>
  <c r="EF156" i="35" s="1"/>
  <c r="EG156" i="35" s="1"/>
  <c r="EH156" i="35" s="1"/>
  <c r="EI156" i="35" s="1"/>
  <c r="EJ156" i="35" s="1"/>
  <c r="EK156" i="35" s="1"/>
  <c r="EL156" i="35" s="1"/>
  <c r="EM156" i="35" s="1"/>
  <c r="EN156" i="35" s="1"/>
  <c r="EO156" i="35" s="1"/>
  <c r="EP156" i="35" s="1"/>
  <c r="EQ156" i="35" s="1"/>
  <c r="ER156" i="35" s="1"/>
  <c r="ES156" i="35" s="1"/>
  <c r="ET156" i="35" s="1"/>
  <c r="EU156" i="35" s="1"/>
  <c r="EV156" i="35" s="1"/>
  <c r="EW156" i="35" s="1"/>
  <c r="EX156" i="35" s="1"/>
  <c r="EY156" i="35" s="1"/>
  <c r="EZ156" i="35" s="1"/>
  <c r="FA156" i="35" s="1"/>
  <c r="FB156" i="35" s="1"/>
  <c r="FC156" i="35" s="1"/>
  <c r="FD156" i="35" s="1"/>
  <c r="FE156" i="35" s="1"/>
  <c r="FF156" i="35" s="1"/>
  <c r="FG156" i="35" s="1"/>
  <c r="FH156" i="35" s="1"/>
  <c r="FI156" i="35" s="1"/>
  <c r="FJ156" i="35" s="1"/>
  <c r="FK156" i="35" s="1"/>
  <c r="FL156" i="35" s="1"/>
  <c r="FM156" i="35" s="1"/>
  <c r="FN156" i="35" s="1"/>
  <c r="FO156" i="35" s="1"/>
  <c r="FP156" i="35" s="1"/>
  <c r="FQ156" i="35" s="1"/>
  <c r="FR156" i="35" s="1"/>
  <c r="FS156" i="35" s="1"/>
  <c r="FT156" i="35" s="1"/>
  <c r="FU156" i="35" s="1"/>
  <c r="FV156" i="35" s="1"/>
  <c r="FW156" i="35" s="1"/>
  <c r="FX156" i="35" s="1"/>
  <c r="FY156" i="35" s="1"/>
  <c r="FZ156" i="35" s="1"/>
  <c r="GA156" i="35" s="1"/>
  <c r="GB156" i="35" s="1"/>
  <c r="GC156" i="35" s="1"/>
  <c r="GD156" i="35" s="1"/>
  <c r="GE156" i="35" s="1"/>
  <c r="GF156" i="35" s="1"/>
  <c r="GG156" i="35" s="1"/>
  <c r="GH156" i="35" s="1"/>
  <c r="GI156" i="35" s="1"/>
  <c r="GJ156" i="35" s="1"/>
  <c r="GK156" i="35" s="1"/>
  <c r="GL156" i="35" s="1"/>
  <c r="GM156" i="35" s="1"/>
  <c r="GN156" i="35" s="1"/>
  <c r="GO156" i="35" s="1"/>
  <c r="GP156" i="35" s="1"/>
  <c r="GQ156" i="35" s="1"/>
  <c r="GR156" i="35" s="1"/>
  <c r="AA154" i="35"/>
  <c r="AB154" i="35" s="1"/>
  <c r="AC154" i="35" s="1"/>
  <c r="AD154" i="35" s="1"/>
  <c r="AE154" i="35" s="1"/>
  <c r="AF154" i="35" s="1"/>
  <c r="AG154" i="35" s="1"/>
  <c r="AH154" i="35" s="1"/>
  <c r="AI154" i="35" s="1"/>
  <c r="AJ154" i="35" s="1"/>
  <c r="AK154" i="35" s="1"/>
  <c r="AL154" i="35" s="1"/>
  <c r="AM154" i="35" s="1"/>
  <c r="AN154" i="35" s="1"/>
  <c r="AO154" i="35" s="1"/>
  <c r="AP154" i="35" s="1"/>
  <c r="AQ154" i="35" s="1"/>
  <c r="AR154" i="35" s="1"/>
  <c r="AS154" i="35" s="1"/>
  <c r="AT154" i="35" s="1"/>
  <c r="AU154" i="35" s="1"/>
  <c r="AV154" i="35" s="1"/>
  <c r="AW154" i="35" s="1"/>
  <c r="AX154" i="35" s="1"/>
  <c r="AY154" i="35" s="1"/>
  <c r="AZ154" i="35" s="1"/>
  <c r="BA154" i="35" s="1"/>
  <c r="BB154" i="35" s="1"/>
  <c r="BC154" i="35" s="1"/>
  <c r="BD154" i="35" s="1"/>
  <c r="BE154" i="35" s="1"/>
  <c r="BF154" i="35" s="1"/>
  <c r="BG154" i="35" s="1"/>
  <c r="BH154" i="35" s="1"/>
  <c r="BI154" i="35" s="1"/>
  <c r="BJ154" i="35" s="1"/>
  <c r="BK154" i="35" s="1"/>
  <c r="BL154" i="35" s="1"/>
  <c r="BM154" i="35" s="1"/>
  <c r="BN154" i="35" s="1"/>
  <c r="BO154" i="35" s="1"/>
  <c r="BP154" i="35" s="1"/>
  <c r="BQ154" i="35" s="1"/>
  <c r="BR154" i="35" s="1"/>
  <c r="BS154" i="35" s="1"/>
  <c r="BT154" i="35" s="1"/>
  <c r="BU154" i="35" s="1"/>
  <c r="BV154" i="35" s="1"/>
  <c r="BW154" i="35" s="1"/>
  <c r="BX154" i="35" s="1"/>
  <c r="BY154" i="35" s="1"/>
  <c r="BZ154" i="35" s="1"/>
  <c r="CA154" i="35" s="1"/>
  <c r="CB154" i="35" s="1"/>
  <c r="CC154" i="35" s="1"/>
  <c r="CD154" i="35" s="1"/>
  <c r="CE154" i="35" s="1"/>
  <c r="CF154" i="35" s="1"/>
  <c r="CG154" i="35" s="1"/>
  <c r="CH154" i="35" s="1"/>
  <c r="CI154" i="35" s="1"/>
  <c r="CJ154" i="35" s="1"/>
  <c r="CK154" i="35" s="1"/>
  <c r="CL154" i="35" s="1"/>
  <c r="CM154" i="35" s="1"/>
  <c r="CN154" i="35" s="1"/>
  <c r="CO154" i="35" s="1"/>
  <c r="CP154" i="35" s="1"/>
  <c r="CQ154" i="35" s="1"/>
  <c r="CR154" i="35" s="1"/>
  <c r="CS154" i="35" s="1"/>
  <c r="CT154" i="35" s="1"/>
  <c r="CU154" i="35" s="1"/>
  <c r="CV154" i="35" s="1"/>
  <c r="CW154" i="35" s="1"/>
  <c r="CX154" i="35" s="1"/>
  <c r="CY154" i="35" s="1"/>
  <c r="CZ154" i="35" s="1"/>
  <c r="DA154" i="35" s="1"/>
  <c r="DB154" i="35" s="1"/>
  <c r="DC154" i="35" s="1"/>
  <c r="DD154" i="35" s="1"/>
  <c r="DE154" i="35" s="1"/>
  <c r="DF154" i="35" s="1"/>
  <c r="DG154" i="35" s="1"/>
  <c r="DH154" i="35" s="1"/>
  <c r="DI154" i="35" s="1"/>
  <c r="DJ154" i="35" s="1"/>
  <c r="DK154" i="35" s="1"/>
  <c r="DL154" i="35" s="1"/>
  <c r="DM154" i="35" s="1"/>
  <c r="DN154" i="35" s="1"/>
  <c r="DO154" i="35" s="1"/>
  <c r="DP154" i="35" s="1"/>
  <c r="DQ154" i="35" s="1"/>
  <c r="DR154" i="35" s="1"/>
  <c r="DS154" i="35" s="1"/>
  <c r="DT154" i="35" s="1"/>
  <c r="DU154" i="35" s="1"/>
  <c r="DV154" i="35" s="1"/>
  <c r="DW154" i="35" s="1"/>
  <c r="DX154" i="35" s="1"/>
  <c r="DY154" i="35" s="1"/>
  <c r="DZ154" i="35" s="1"/>
  <c r="EA154" i="35" s="1"/>
  <c r="EB154" i="35" s="1"/>
  <c r="EC154" i="35" s="1"/>
  <c r="ED154" i="35" s="1"/>
  <c r="EE154" i="35" s="1"/>
  <c r="EF154" i="35" s="1"/>
  <c r="EG154" i="35" s="1"/>
  <c r="EH154" i="35" s="1"/>
  <c r="EI154" i="35" s="1"/>
  <c r="EJ154" i="35" s="1"/>
  <c r="EK154" i="35" s="1"/>
  <c r="EL154" i="35" s="1"/>
  <c r="EM154" i="35" s="1"/>
  <c r="EN154" i="35" s="1"/>
  <c r="EO154" i="35" s="1"/>
  <c r="EP154" i="35" s="1"/>
  <c r="EQ154" i="35" s="1"/>
  <c r="ER154" i="35" s="1"/>
  <c r="ES154" i="35" s="1"/>
  <c r="ET154" i="35" s="1"/>
  <c r="EU154" i="35" s="1"/>
  <c r="EV154" i="35" s="1"/>
  <c r="EW154" i="35" s="1"/>
  <c r="EX154" i="35" s="1"/>
  <c r="EY154" i="35" s="1"/>
  <c r="EZ154" i="35" s="1"/>
  <c r="FA154" i="35" s="1"/>
  <c r="FB154" i="35" s="1"/>
  <c r="FC154" i="35" s="1"/>
  <c r="FD154" i="35" s="1"/>
  <c r="FE154" i="35" s="1"/>
  <c r="FF154" i="35" s="1"/>
  <c r="FG154" i="35" s="1"/>
  <c r="FH154" i="35" s="1"/>
  <c r="FI154" i="35" s="1"/>
  <c r="FJ154" i="35" s="1"/>
  <c r="FK154" i="35" s="1"/>
  <c r="FL154" i="35" s="1"/>
  <c r="FM154" i="35" s="1"/>
  <c r="FN154" i="35" s="1"/>
  <c r="FO154" i="35" s="1"/>
  <c r="FP154" i="35" s="1"/>
  <c r="FQ154" i="35" s="1"/>
  <c r="FR154" i="35" s="1"/>
  <c r="FS154" i="35" s="1"/>
  <c r="FT154" i="35" s="1"/>
  <c r="FU154" i="35" s="1"/>
  <c r="FV154" i="35" s="1"/>
  <c r="FW154" i="35" s="1"/>
  <c r="FX154" i="35" s="1"/>
  <c r="FY154" i="35" s="1"/>
  <c r="FZ154" i="35" s="1"/>
  <c r="GA154" i="35" s="1"/>
  <c r="GB154" i="35" s="1"/>
  <c r="GC154" i="35" s="1"/>
  <c r="GD154" i="35" s="1"/>
  <c r="GE154" i="35" s="1"/>
  <c r="GF154" i="35" s="1"/>
  <c r="GG154" i="35" s="1"/>
  <c r="GH154" i="35" s="1"/>
  <c r="GI154" i="35" s="1"/>
  <c r="GJ154" i="35" s="1"/>
  <c r="GK154" i="35" s="1"/>
  <c r="GL154" i="35" s="1"/>
  <c r="GM154" i="35" s="1"/>
  <c r="GN154" i="35" s="1"/>
  <c r="GO154" i="35" s="1"/>
  <c r="GP154" i="35" s="1"/>
  <c r="GQ154" i="35" s="1"/>
  <c r="GR154" i="35" s="1"/>
  <c r="AA153" i="35"/>
  <c r="AB153" i="35" s="1"/>
  <c r="AC153" i="35" s="1"/>
  <c r="AD153" i="35" s="1"/>
  <c r="AE153" i="35" s="1"/>
  <c r="AF153" i="35" s="1"/>
  <c r="AG153" i="35" s="1"/>
  <c r="AH153" i="35" s="1"/>
  <c r="AI153" i="35" s="1"/>
  <c r="AJ153" i="35" s="1"/>
  <c r="AK153" i="35" s="1"/>
  <c r="AL153" i="35" s="1"/>
  <c r="AM153" i="35" s="1"/>
  <c r="AN153" i="35" s="1"/>
  <c r="AO153" i="35" s="1"/>
  <c r="AP153" i="35" s="1"/>
  <c r="AQ153" i="35" s="1"/>
  <c r="AR153" i="35" s="1"/>
  <c r="AS153" i="35" s="1"/>
  <c r="AT153" i="35" s="1"/>
  <c r="AU153" i="35" s="1"/>
  <c r="AV153" i="35" s="1"/>
  <c r="AW153" i="35" s="1"/>
  <c r="AX153" i="35" s="1"/>
  <c r="AY153" i="35" s="1"/>
  <c r="AZ153" i="35" s="1"/>
  <c r="BA153" i="35" s="1"/>
  <c r="BB153" i="35" s="1"/>
  <c r="BC153" i="35" s="1"/>
  <c r="BD153" i="35" s="1"/>
  <c r="BE153" i="35" s="1"/>
  <c r="BF153" i="35" s="1"/>
  <c r="BG153" i="35" s="1"/>
  <c r="BH153" i="35" s="1"/>
  <c r="BI153" i="35" s="1"/>
  <c r="BJ153" i="35" s="1"/>
  <c r="BK153" i="35" s="1"/>
  <c r="BL153" i="35" s="1"/>
  <c r="BM153" i="35" s="1"/>
  <c r="BN153" i="35" s="1"/>
  <c r="BO153" i="35" s="1"/>
  <c r="BP153" i="35" s="1"/>
  <c r="BQ153" i="35" s="1"/>
  <c r="BR153" i="35" s="1"/>
  <c r="BS153" i="35" s="1"/>
  <c r="BT153" i="35" s="1"/>
  <c r="BU153" i="35" s="1"/>
  <c r="BV153" i="35" s="1"/>
  <c r="BW153" i="35" s="1"/>
  <c r="BX153" i="35" s="1"/>
  <c r="BY153" i="35" s="1"/>
  <c r="BZ153" i="35" s="1"/>
  <c r="CA153" i="35" s="1"/>
  <c r="CB153" i="35" s="1"/>
  <c r="CC153" i="35" s="1"/>
  <c r="CD153" i="35" s="1"/>
  <c r="CE153" i="35" s="1"/>
  <c r="CF153" i="35" s="1"/>
  <c r="CG153" i="35" s="1"/>
  <c r="CH153" i="35" s="1"/>
  <c r="CI153" i="35" s="1"/>
  <c r="CJ153" i="35" s="1"/>
  <c r="CK153" i="35" s="1"/>
  <c r="CL153" i="35" s="1"/>
  <c r="CM153" i="35" s="1"/>
  <c r="CN153" i="35" s="1"/>
  <c r="CO153" i="35" s="1"/>
  <c r="CP153" i="35" s="1"/>
  <c r="CQ153" i="35" s="1"/>
  <c r="CR153" i="35" s="1"/>
  <c r="CS153" i="35" s="1"/>
  <c r="CT153" i="35" s="1"/>
  <c r="CU153" i="35" s="1"/>
  <c r="CV153" i="35" s="1"/>
  <c r="CW153" i="35" s="1"/>
  <c r="CX153" i="35" s="1"/>
  <c r="CY153" i="35" s="1"/>
  <c r="CZ153" i="35" s="1"/>
  <c r="DA153" i="35" s="1"/>
  <c r="DB153" i="35" s="1"/>
  <c r="DC153" i="35" s="1"/>
  <c r="DD153" i="35" s="1"/>
  <c r="DE153" i="35" s="1"/>
  <c r="DF153" i="35" s="1"/>
  <c r="DG153" i="35" s="1"/>
  <c r="DH153" i="35" s="1"/>
  <c r="DI153" i="35" s="1"/>
  <c r="DJ153" i="35" s="1"/>
  <c r="DK153" i="35" s="1"/>
  <c r="DL153" i="35" s="1"/>
  <c r="DM153" i="35" s="1"/>
  <c r="DN153" i="35" s="1"/>
  <c r="DO153" i="35" s="1"/>
  <c r="DP153" i="35" s="1"/>
  <c r="DQ153" i="35" s="1"/>
  <c r="DR153" i="35" s="1"/>
  <c r="DS153" i="35" s="1"/>
  <c r="DT153" i="35" s="1"/>
  <c r="DU153" i="35" s="1"/>
  <c r="DV153" i="35" s="1"/>
  <c r="DW153" i="35" s="1"/>
  <c r="DX153" i="35" s="1"/>
  <c r="DY153" i="35" s="1"/>
  <c r="DZ153" i="35" s="1"/>
  <c r="EA153" i="35" s="1"/>
  <c r="EB153" i="35" s="1"/>
  <c r="EC153" i="35" s="1"/>
  <c r="ED153" i="35" s="1"/>
  <c r="EE153" i="35" s="1"/>
  <c r="EF153" i="35" s="1"/>
  <c r="EG153" i="35" s="1"/>
  <c r="EH153" i="35" s="1"/>
  <c r="EI153" i="35" s="1"/>
  <c r="EJ153" i="35" s="1"/>
  <c r="EK153" i="35" s="1"/>
  <c r="EL153" i="35" s="1"/>
  <c r="EM153" i="35" s="1"/>
  <c r="EN153" i="35" s="1"/>
  <c r="EO153" i="35" s="1"/>
  <c r="EP153" i="35" s="1"/>
  <c r="EQ153" i="35" s="1"/>
  <c r="ER153" i="35" s="1"/>
  <c r="ES153" i="35" s="1"/>
  <c r="ET153" i="35" s="1"/>
  <c r="EU153" i="35" s="1"/>
  <c r="EV153" i="35" s="1"/>
  <c r="EW153" i="35" s="1"/>
  <c r="EX153" i="35" s="1"/>
  <c r="EY153" i="35" s="1"/>
  <c r="EZ153" i="35" s="1"/>
  <c r="FA153" i="35" s="1"/>
  <c r="FB153" i="35" s="1"/>
  <c r="FC153" i="35" s="1"/>
  <c r="FD153" i="35" s="1"/>
  <c r="FE153" i="35" s="1"/>
  <c r="FF153" i="35" s="1"/>
  <c r="FG153" i="35" s="1"/>
  <c r="FH153" i="35" s="1"/>
  <c r="FI153" i="35" s="1"/>
  <c r="FJ153" i="35" s="1"/>
  <c r="FK153" i="35" s="1"/>
  <c r="FL153" i="35" s="1"/>
  <c r="FM153" i="35" s="1"/>
  <c r="FN153" i="35" s="1"/>
  <c r="FO153" i="35" s="1"/>
  <c r="FP153" i="35" s="1"/>
  <c r="FQ153" i="35" s="1"/>
  <c r="FR153" i="35" s="1"/>
  <c r="FS153" i="35" s="1"/>
  <c r="FT153" i="35" s="1"/>
  <c r="FU153" i="35" s="1"/>
  <c r="FV153" i="35" s="1"/>
  <c r="FW153" i="35" s="1"/>
  <c r="FX153" i="35" s="1"/>
  <c r="FY153" i="35" s="1"/>
  <c r="FZ153" i="35" s="1"/>
  <c r="GA153" i="35" s="1"/>
  <c r="GB153" i="35" s="1"/>
  <c r="GC153" i="35" s="1"/>
  <c r="GD153" i="35" s="1"/>
  <c r="GE153" i="35" s="1"/>
  <c r="GF153" i="35" s="1"/>
  <c r="GG153" i="35" s="1"/>
  <c r="GH153" i="35" s="1"/>
  <c r="GI153" i="35" s="1"/>
  <c r="GJ153" i="35" s="1"/>
  <c r="GK153" i="35" s="1"/>
  <c r="GL153" i="35" s="1"/>
  <c r="GM153" i="35" s="1"/>
  <c r="GN153" i="35" s="1"/>
  <c r="GO153" i="35" s="1"/>
  <c r="GP153" i="35" s="1"/>
  <c r="GQ153" i="35" s="1"/>
  <c r="GR153" i="35" s="1"/>
  <c r="AA152" i="35"/>
  <c r="AB152" i="35" s="1"/>
  <c r="AC152" i="35" s="1"/>
  <c r="AD152" i="35" s="1"/>
  <c r="AE152" i="35" s="1"/>
  <c r="AF152" i="35" s="1"/>
  <c r="AG152" i="35" s="1"/>
  <c r="AH152" i="35" s="1"/>
  <c r="AI152" i="35" s="1"/>
  <c r="AJ152" i="35" s="1"/>
  <c r="AK152" i="35" s="1"/>
  <c r="AL152" i="35" s="1"/>
  <c r="AM152" i="35" s="1"/>
  <c r="AN152" i="35" s="1"/>
  <c r="AO152" i="35" s="1"/>
  <c r="AP152" i="35" s="1"/>
  <c r="AQ152" i="35" s="1"/>
  <c r="AR152" i="35" s="1"/>
  <c r="AS152" i="35" s="1"/>
  <c r="AT152" i="35" s="1"/>
  <c r="AU152" i="35" s="1"/>
  <c r="AV152" i="35" s="1"/>
  <c r="AW152" i="35" s="1"/>
  <c r="AX152" i="35" s="1"/>
  <c r="AY152" i="35" s="1"/>
  <c r="AZ152" i="35" s="1"/>
  <c r="BA152" i="35" s="1"/>
  <c r="BB152" i="35" s="1"/>
  <c r="BC152" i="35" s="1"/>
  <c r="BD152" i="35" s="1"/>
  <c r="BE152" i="35" s="1"/>
  <c r="BF152" i="35" s="1"/>
  <c r="BG152" i="35" s="1"/>
  <c r="BH152" i="35" s="1"/>
  <c r="BI152" i="35" s="1"/>
  <c r="BJ152" i="35" s="1"/>
  <c r="BK152" i="35" s="1"/>
  <c r="BL152" i="35" s="1"/>
  <c r="BM152" i="35" s="1"/>
  <c r="BN152" i="35" s="1"/>
  <c r="BO152" i="35" s="1"/>
  <c r="BP152" i="35" s="1"/>
  <c r="BQ152" i="35" s="1"/>
  <c r="BR152" i="35" s="1"/>
  <c r="BS152" i="35" s="1"/>
  <c r="BT152" i="35" s="1"/>
  <c r="BU152" i="35" s="1"/>
  <c r="BV152" i="35" s="1"/>
  <c r="BW152" i="35" s="1"/>
  <c r="BX152" i="35" s="1"/>
  <c r="BY152" i="35" s="1"/>
  <c r="BZ152" i="35" s="1"/>
  <c r="CA152" i="35" s="1"/>
  <c r="CB152" i="35" s="1"/>
  <c r="CC152" i="35" s="1"/>
  <c r="CD152" i="35" s="1"/>
  <c r="CE152" i="35" s="1"/>
  <c r="CF152" i="35" s="1"/>
  <c r="CG152" i="35" s="1"/>
  <c r="CH152" i="35" s="1"/>
  <c r="CI152" i="35" s="1"/>
  <c r="CJ152" i="35" s="1"/>
  <c r="CK152" i="35" s="1"/>
  <c r="CL152" i="35" s="1"/>
  <c r="CM152" i="35" s="1"/>
  <c r="CN152" i="35" s="1"/>
  <c r="CO152" i="35" s="1"/>
  <c r="CP152" i="35" s="1"/>
  <c r="CQ152" i="35" s="1"/>
  <c r="CR152" i="35" s="1"/>
  <c r="CS152" i="35" s="1"/>
  <c r="CT152" i="35" s="1"/>
  <c r="CU152" i="35" s="1"/>
  <c r="CV152" i="35" s="1"/>
  <c r="CW152" i="35" s="1"/>
  <c r="CX152" i="35" s="1"/>
  <c r="CY152" i="35" s="1"/>
  <c r="CZ152" i="35" s="1"/>
  <c r="DA152" i="35" s="1"/>
  <c r="DB152" i="35" s="1"/>
  <c r="DC152" i="35" s="1"/>
  <c r="DD152" i="35" s="1"/>
  <c r="DE152" i="35" s="1"/>
  <c r="DF152" i="35" s="1"/>
  <c r="DG152" i="35" s="1"/>
  <c r="DH152" i="35" s="1"/>
  <c r="DI152" i="35" s="1"/>
  <c r="DJ152" i="35" s="1"/>
  <c r="DK152" i="35" s="1"/>
  <c r="DL152" i="35" s="1"/>
  <c r="DM152" i="35" s="1"/>
  <c r="DN152" i="35" s="1"/>
  <c r="DO152" i="35" s="1"/>
  <c r="DP152" i="35" s="1"/>
  <c r="DQ152" i="35" s="1"/>
  <c r="DR152" i="35" s="1"/>
  <c r="DS152" i="35" s="1"/>
  <c r="DT152" i="35" s="1"/>
  <c r="DU152" i="35" s="1"/>
  <c r="DV152" i="35" s="1"/>
  <c r="DW152" i="35" s="1"/>
  <c r="DX152" i="35" s="1"/>
  <c r="DY152" i="35" s="1"/>
  <c r="DZ152" i="35" s="1"/>
  <c r="EA152" i="35" s="1"/>
  <c r="EB152" i="35" s="1"/>
  <c r="EC152" i="35" s="1"/>
  <c r="ED152" i="35" s="1"/>
  <c r="EE152" i="35" s="1"/>
  <c r="EF152" i="35" s="1"/>
  <c r="EG152" i="35" s="1"/>
  <c r="EH152" i="35" s="1"/>
  <c r="EI152" i="35" s="1"/>
  <c r="EJ152" i="35" s="1"/>
  <c r="EK152" i="35" s="1"/>
  <c r="EL152" i="35" s="1"/>
  <c r="EM152" i="35" s="1"/>
  <c r="EN152" i="35" s="1"/>
  <c r="EO152" i="35" s="1"/>
  <c r="EP152" i="35" s="1"/>
  <c r="EQ152" i="35" s="1"/>
  <c r="ER152" i="35" s="1"/>
  <c r="ES152" i="35" s="1"/>
  <c r="ET152" i="35" s="1"/>
  <c r="EU152" i="35" s="1"/>
  <c r="EV152" i="35" s="1"/>
  <c r="EW152" i="35" s="1"/>
  <c r="EX152" i="35" s="1"/>
  <c r="EY152" i="35" s="1"/>
  <c r="EZ152" i="35" s="1"/>
  <c r="FA152" i="35" s="1"/>
  <c r="FB152" i="35" s="1"/>
  <c r="FC152" i="35" s="1"/>
  <c r="FD152" i="35" s="1"/>
  <c r="FE152" i="35" s="1"/>
  <c r="FF152" i="35" s="1"/>
  <c r="FG152" i="35" s="1"/>
  <c r="FH152" i="35" s="1"/>
  <c r="FI152" i="35" s="1"/>
  <c r="FJ152" i="35" s="1"/>
  <c r="FK152" i="35" s="1"/>
  <c r="FL152" i="35" s="1"/>
  <c r="FM152" i="35" s="1"/>
  <c r="FN152" i="35" s="1"/>
  <c r="FO152" i="35" s="1"/>
  <c r="FP152" i="35" s="1"/>
  <c r="FQ152" i="35" s="1"/>
  <c r="FR152" i="35" s="1"/>
  <c r="FS152" i="35" s="1"/>
  <c r="FT152" i="35" s="1"/>
  <c r="FU152" i="35" s="1"/>
  <c r="FV152" i="35" s="1"/>
  <c r="FW152" i="35" s="1"/>
  <c r="FX152" i="35" s="1"/>
  <c r="FY152" i="35" s="1"/>
  <c r="FZ152" i="35" s="1"/>
  <c r="GA152" i="35" s="1"/>
  <c r="GB152" i="35" s="1"/>
  <c r="GC152" i="35" s="1"/>
  <c r="GD152" i="35" s="1"/>
  <c r="GE152" i="35" s="1"/>
  <c r="GF152" i="35" s="1"/>
  <c r="GG152" i="35" s="1"/>
  <c r="GH152" i="35" s="1"/>
  <c r="GI152" i="35" s="1"/>
  <c r="GJ152" i="35" s="1"/>
  <c r="GK152" i="35" s="1"/>
  <c r="GL152" i="35" s="1"/>
  <c r="GM152" i="35" s="1"/>
  <c r="GN152" i="35" s="1"/>
  <c r="GO152" i="35" s="1"/>
  <c r="GP152" i="35" s="1"/>
  <c r="GQ152" i="35" s="1"/>
  <c r="GR152" i="35" s="1"/>
  <c r="AA151" i="35"/>
  <c r="AB151" i="35" s="1"/>
  <c r="AC151" i="35" s="1"/>
  <c r="AD151" i="35" s="1"/>
  <c r="AE151" i="35" s="1"/>
  <c r="AF151" i="35" s="1"/>
  <c r="AG151" i="35" s="1"/>
  <c r="AH151" i="35" s="1"/>
  <c r="AI151" i="35" s="1"/>
  <c r="AJ151" i="35" s="1"/>
  <c r="AK151" i="35" s="1"/>
  <c r="AL151" i="35" s="1"/>
  <c r="AM151" i="35" s="1"/>
  <c r="AN151" i="35" s="1"/>
  <c r="AO151" i="35" s="1"/>
  <c r="AP151" i="35" s="1"/>
  <c r="AQ151" i="35" s="1"/>
  <c r="AR151" i="35" s="1"/>
  <c r="AS151" i="35" s="1"/>
  <c r="AT151" i="35" s="1"/>
  <c r="AU151" i="35" s="1"/>
  <c r="AV151" i="35" s="1"/>
  <c r="AW151" i="35" s="1"/>
  <c r="AX151" i="35" s="1"/>
  <c r="AY151" i="35" s="1"/>
  <c r="AZ151" i="35" s="1"/>
  <c r="BA151" i="35" s="1"/>
  <c r="BB151" i="35" s="1"/>
  <c r="BC151" i="35" s="1"/>
  <c r="BD151" i="35" s="1"/>
  <c r="BE151" i="35" s="1"/>
  <c r="BF151" i="35" s="1"/>
  <c r="BG151" i="35" s="1"/>
  <c r="BH151" i="35" s="1"/>
  <c r="BI151" i="35" s="1"/>
  <c r="BJ151" i="35" s="1"/>
  <c r="BK151" i="35" s="1"/>
  <c r="BL151" i="35" s="1"/>
  <c r="BM151" i="35" s="1"/>
  <c r="BN151" i="35" s="1"/>
  <c r="BO151" i="35" s="1"/>
  <c r="BP151" i="35" s="1"/>
  <c r="BQ151" i="35" s="1"/>
  <c r="BR151" i="35" s="1"/>
  <c r="BS151" i="35" s="1"/>
  <c r="BT151" i="35" s="1"/>
  <c r="BU151" i="35" s="1"/>
  <c r="BV151" i="35" s="1"/>
  <c r="BW151" i="35" s="1"/>
  <c r="BX151" i="35" s="1"/>
  <c r="BY151" i="35" s="1"/>
  <c r="BZ151" i="35" s="1"/>
  <c r="CA151" i="35" s="1"/>
  <c r="CB151" i="35" s="1"/>
  <c r="CC151" i="35" s="1"/>
  <c r="CD151" i="35" s="1"/>
  <c r="CE151" i="35" s="1"/>
  <c r="CF151" i="35" s="1"/>
  <c r="CG151" i="35" s="1"/>
  <c r="CH151" i="35" s="1"/>
  <c r="CI151" i="35" s="1"/>
  <c r="CJ151" i="35" s="1"/>
  <c r="CK151" i="35" s="1"/>
  <c r="CL151" i="35" s="1"/>
  <c r="CM151" i="35" s="1"/>
  <c r="CN151" i="35" s="1"/>
  <c r="CO151" i="35" s="1"/>
  <c r="CP151" i="35" s="1"/>
  <c r="CQ151" i="35" s="1"/>
  <c r="CR151" i="35" s="1"/>
  <c r="CS151" i="35" s="1"/>
  <c r="CT151" i="35" s="1"/>
  <c r="CU151" i="35" s="1"/>
  <c r="CV151" i="35" s="1"/>
  <c r="CW151" i="35" s="1"/>
  <c r="CX151" i="35" s="1"/>
  <c r="CY151" i="35" s="1"/>
  <c r="CZ151" i="35" s="1"/>
  <c r="DA151" i="35" s="1"/>
  <c r="DB151" i="35" s="1"/>
  <c r="DC151" i="35" s="1"/>
  <c r="DD151" i="35" s="1"/>
  <c r="DE151" i="35" s="1"/>
  <c r="DF151" i="35" s="1"/>
  <c r="DG151" i="35" s="1"/>
  <c r="DH151" i="35" s="1"/>
  <c r="DI151" i="35" s="1"/>
  <c r="DJ151" i="35" s="1"/>
  <c r="DK151" i="35" s="1"/>
  <c r="DL151" i="35" s="1"/>
  <c r="DM151" i="35" s="1"/>
  <c r="DN151" i="35" s="1"/>
  <c r="DO151" i="35" s="1"/>
  <c r="DP151" i="35" s="1"/>
  <c r="DQ151" i="35" s="1"/>
  <c r="DR151" i="35" s="1"/>
  <c r="DS151" i="35" s="1"/>
  <c r="DT151" i="35" s="1"/>
  <c r="DU151" i="35" s="1"/>
  <c r="DV151" i="35" s="1"/>
  <c r="DW151" i="35" s="1"/>
  <c r="DX151" i="35" s="1"/>
  <c r="DY151" i="35" s="1"/>
  <c r="DZ151" i="35" s="1"/>
  <c r="EA151" i="35" s="1"/>
  <c r="EB151" i="35" s="1"/>
  <c r="EC151" i="35" s="1"/>
  <c r="ED151" i="35" s="1"/>
  <c r="EE151" i="35" s="1"/>
  <c r="EF151" i="35" s="1"/>
  <c r="EG151" i="35" s="1"/>
  <c r="EH151" i="35" s="1"/>
  <c r="EI151" i="35" s="1"/>
  <c r="EJ151" i="35" s="1"/>
  <c r="EK151" i="35" s="1"/>
  <c r="EL151" i="35" s="1"/>
  <c r="EM151" i="35" s="1"/>
  <c r="EN151" i="35" s="1"/>
  <c r="EO151" i="35" s="1"/>
  <c r="EP151" i="35" s="1"/>
  <c r="EQ151" i="35" s="1"/>
  <c r="ER151" i="35" s="1"/>
  <c r="ES151" i="35" s="1"/>
  <c r="ET151" i="35" s="1"/>
  <c r="EU151" i="35" s="1"/>
  <c r="EV151" i="35" s="1"/>
  <c r="EW151" i="35" s="1"/>
  <c r="EX151" i="35" s="1"/>
  <c r="EY151" i="35" s="1"/>
  <c r="EZ151" i="35" s="1"/>
  <c r="FA151" i="35" s="1"/>
  <c r="FB151" i="35" s="1"/>
  <c r="FC151" i="35" s="1"/>
  <c r="FD151" i="35" s="1"/>
  <c r="FE151" i="35" s="1"/>
  <c r="FF151" i="35" s="1"/>
  <c r="FG151" i="35" s="1"/>
  <c r="FH151" i="35" s="1"/>
  <c r="FI151" i="35" s="1"/>
  <c r="FJ151" i="35" s="1"/>
  <c r="FK151" i="35" s="1"/>
  <c r="FL151" i="35" s="1"/>
  <c r="FM151" i="35" s="1"/>
  <c r="FN151" i="35" s="1"/>
  <c r="FO151" i="35" s="1"/>
  <c r="FP151" i="35" s="1"/>
  <c r="FQ151" i="35" s="1"/>
  <c r="FR151" i="35" s="1"/>
  <c r="FS151" i="35" s="1"/>
  <c r="FT151" i="35" s="1"/>
  <c r="FU151" i="35" s="1"/>
  <c r="FV151" i="35" s="1"/>
  <c r="FW151" i="35" s="1"/>
  <c r="FX151" i="35" s="1"/>
  <c r="FY151" i="35" s="1"/>
  <c r="FZ151" i="35" s="1"/>
  <c r="GA151" i="35" s="1"/>
  <c r="GB151" i="35" s="1"/>
  <c r="GC151" i="35" s="1"/>
  <c r="GD151" i="35" s="1"/>
  <c r="GE151" i="35" s="1"/>
  <c r="GF151" i="35" s="1"/>
  <c r="GG151" i="35" s="1"/>
  <c r="GH151" i="35" s="1"/>
  <c r="GI151" i="35" s="1"/>
  <c r="GJ151" i="35" s="1"/>
  <c r="GK151" i="35" s="1"/>
  <c r="GL151" i="35" s="1"/>
  <c r="GM151" i="35" s="1"/>
  <c r="GN151" i="35" s="1"/>
  <c r="GO151" i="35" s="1"/>
  <c r="GP151" i="35" s="1"/>
  <c r="GQ151" i="35" s="1"/>
  <c r="GR151" i="35" s="1"/>
  <c r="AA149" i="35"/>
  <c r="AB149" i="35" s="1"/>
  <c r="AC149" i="35" s="1"/>
  <c r="AD149" i="35" s="1"/>
  <c r="AE149" i="35" s="1"/>
  <c r="AF149" i="35" s="1"/>
  <c r="AG149" i="35" s="1"/>
  <c r="AH149" i="35" s="1"/>
  <c r="AI149" i="35" s="1"/>
  <c r="AJ149" i="35" s="1"/>
  <c r="AK149" i="35" s="1"/>
  <c r="AL149" i="35" s="1"/>
  <c r="AM149" i="35" s="1"/>
  <c r="AN149" i="35" s="1"/>
  <c r="AO149" i="35" s="1"/>
  <c r="AP149" i="35" s="1"/>
  <c r="AQ149" i="35" s="1"/>
  <c r="AR149" i="35" s="1"/>
  <c r="AS149" i="35" s="1"/>
  <c r="AT149" i="35" s="1"/>
  <c r="AU149" i="35" s="1"/>
  <c r="AV149" i="35" s="1"/>
  <c r="AW149" i="35" s="1"/>
  <c r="AX149" i="35" s="1"/>
  <c r="AY149" i="35" s="1"/>
  <c r="AZ149" i="35" s="1"/>
  <c r="BA149" i="35" s="1"/>
  <c r="BB149" i="35" s="1"/>
  <c r="BC149" i="35" s="1"/>
  <c r="BD149" i="35" s="1"/>
  <c r="BE149" i="35" s="1"/>
  <c r="BF149" i="35" s="1"/>
  <c r="BG149" i="35" s="1"/>
  <c r="BH149" i="35" s="1"/>
  <c r="BI149" i="35" s="1"/>
  <c r="BJ149" i="35" s="1"/>
  <c r="BK149" i="35" s="1"/>
  <c r="BL149" i="35" s="1"/>
  <c r="BM149" i="35" s="1"/>
  <c r="BN149" i="35" s="1"/>
  <c r="BO149" i="35" s="1"/>
  <c r="BP149" i="35" s="1"/>
  <c r="BQ149" i="35" s="1"/>
  <c r="BR149" i="35" s="1"/>
  <c r="BS149" i="35" s="1"/>
  <c r="BT149" i="35" s="1"/>
  <c r="BU149" i="35" s="1"/>
  <c r="BV149" i="35" s="1"/>
  <c r="BW149" i="35" s="1"/>
  <c r="BX149" i="35" s="1"/>
  <c r="BY149" i="35" s="1"/>
  <c r="BZ149" i="35" s="1"/>
  <c r="CA149" i="35" s="1"/>
  <c r="CB149" i="35" s="1"/>
  <c r="CC149" i="35" s="1"/>
  <c r="CD149" i="35" s="1"/>
  <c r="CE149" i="35" s="1"/>
  <c r="CF149" i="35" s="1"/>
  <c r="CG149" i="35" s="1"/>
  <c r="CH149" i="35" s="1"/>
  <c r="CI149" i="35" s="1"/>
  <c r="CJ149" i="35" s="1"/>
  <c r="CK149" i="35" s="1"/>
  <c r="CL149" i="35" s="1"/>
  <c r="CM149" i="35" s="1"/>
  <c r="CN149" i="35" s="1"/>
  <c r="CO149" i="35" s="1"/>
  <c r="CP149" i="35" s="1"/>
  <c r="CQ149" i="35" s="1"/>
  <c r="CR149" i="35" s="1"/>
  <c r="CS149" i="35" s="1"/>
  <c r="CT149" i="35" s="1"/>
  <c r="CU149" i="35" s="1"/>
  <c r="CV149" i="35" s="1"/>
  <c r="CW149" i="35" s="1"/>
  <c r="CX149" i="35" s="1"/>
  <c r="CY149" i="35" s="1"/>
  <c r="CZ149" i="35" s="1"/>
  <c r="DA149" i="35" s="1"/>
  <c r="DB149" i="35" s="1"/>
  <c r="DC149" i="35" s="1"/>
  <c r="DD149" i="35" s="1"/>
  <c r="DE149" i="35" s="1"/>
  <c r="DF149" i="35" s="1"/>
  <c r="DG149" i="35" s="1"/>
  <c r="DH149" i="35" s="1"/>
  <c r="DI149" i="35" s="1"/>
  <c r="DJ149" i="35" s="1"/>
  <c r="DK149" i="35" s="1"/>
  <c r="DL149" i="35" s="1"/>
  <c r="DM149" i="35" s="1"/>
  <c r="DN149" i="35" s="1"/>
  <c r="DO149" i="35" s="1"/>
  <c r="DP149" i="35" s="1"/>
  <c r="DQ149" i="35" s="1"/>
  <c r="DR149" i="35" s="1"/>
  <c r="DS149" i="35" s="1"/>
  <c r="DT149" i="35" s="1"/>
  <c r="DU149" i="35" s="1"/>
  <c r="DV149" i="35" s="1"/>
  <c r="DW149" i="35" s="1"/>
  <c r="DX149" i="35" s="1"/>
  <c r="DY149" i="35" s="1"/>
  <c r="DZ149" i="35" s="1"/>
  <c r="EA149" i="35" s="1"/>
  <c r="EB149" i="35" s="1"/>
  <c r="EC149" i="35" s="1"/>
  <c r="ED149" i="35" s="1"/>
  <c r="EE149" i="35" s="1"/>
  <c r="EF149" i="35" s="1"/>
  <c r="EG149" i="35" s="1"/>
  <c r="EH149" i="35" s="1"/>
  <c r="EI149" i="35" s="1"/>
  <c r="EJ149" i="35" s="1"/>
  <c r="EK149" i="35" s="1"/>
  <c r="EL149" i="35" s="1"/>
  <c r="EM149" i="35" s="1"/>
  <c r="EN149" i="35" s="1"/>
  <c r="EO149" i="35" s="1"/>
  <c r="EP149" i="35" s="1"/>
  <c r="EQ149" i="35" s="1"/>
  <c r="ER149" i="35" s="1"/>
  <c r="ES149" i="35" s="1"/>
  <c r="ET149" i="35" s="1"/>
  <c r="EU149" i="35" s="1"/>
  <c r="EV149" i="35" s="1"/>
  <c r="EW149" i="35" s="1"/>
  <c r="EX149" i="35" s="1"/>
  <c r="EY149" i="35" s="1"/>
  <c r="EZ149" i="35" s="1"/>
  <c r="FA149" i="35" s="1"/>
  <c r="FB149" i="35" s="1"/>
  <c r="FC149" i="35" s="1"/>
  <c r="FD149" i="35" s="1"/>
  <c r="FE149" i="35" s="1"/>
  <c r="FF149" i="35" s="1"/>
  <c r="FG149" i="35" s="1"/>
  <c r="FH149" i="35" s="1"/>
  <c r="FI149" i="35" s="1"/>
  <c r="FJ149" i="35" s="1"/>
  <c r="FK149" i="35" s="1"/>
  <c r="FL149" i="35" s="1"/>
  <c r="FM149" i="35" s="1"/>
  <c r="FN149" i="35" s="1"/>
  <c r="FO149" i="35" s="1"/>
  <c r="FP149" i="35" s="1"/>
  <c r="FQ149" i="35" s="1"/>
  <c r="FR149" i="35" s="1"/>
  <c r="FS149" i="35" s="1"/>
  <c r="FT149" i="35" s="1"/>
  <c r="FU149" i="35" s="1"/>
  <c r="FV149" i="35" s="1"/>
  <c r="FW149" i="35" s="1"/>
  <c r="FX149" i="35" s="1"/>
  <c r="FY149" i="35" s="1"/>
  <c r="FZ149" i="35" s="1"/>
  <c r="GA149" i="35" s="1"/>
  <c r="GB149" i="35" s="1"/>
  <c r="GC149" i="35" s="1"/>
  <c r="GD149" i="35" s="1"/>
  <c r="GE149" i="35" s="1"/>
  <c r="GF149" i="35" s="1"/>
  <c r="GG149" i="35" s="1"/>
  <c r="GH149" i="35" s="1"/>
  <c r="GI149" i="35" s="1"/>
  <c r="GJ149" i="35" s="1"/>
  <c r="GK149" i="35" s="1"/>
  <c r="GL149" i="35" s="1"/>
  <c r="GM149" i="35" s="1"/>
  <c r="GN149" i="35" s="1"/>
  <c r="GO149" i="35" s="1"/>
  <c r="GP149" i="35" s="1"/>
  <c r="GQ149" i="35" s="1"/>
  <c r="GR149" i="35" s="1"/>
  <c r="AA150" i="35"/>
  <c r="AB150" i="35" s="1"/>
  <c r="AC150" i="35" s="1"/>
  <c r="AD150" i="35" s="1"/>
  <c r="AE150" i="35" s="1"/>
  <c r="AF150" i="35" s="1"/>
  <c r="AG150" i="35" s="1"/>
  <c r="AH150" i="35" s="1"/>
  <c r="AI150" i="35" s="1"/>
  <c r="AJ150" i="35" s="1"/>
  <c r="AK150" i="35" s="1"/>
  <c r="AL150" i="35" s="1"/>
  <c r="AM150" i="35" s="1"/>
  <c r="AN150" i="35" s="1"/>
  <c r="AO150" i="35" s="1"/>
  <c r="AP150" i="35" s="1"/>
  <c r="AQ150" i="35" s="1"/>
  <c r="AR150" i="35" s="1"/>
  <c r="AS150" i="35" s="1"/>
  <c r="AT150" i="35" s="1"/>
  <c r="AU150" i="35" s="1"/>
  <c r="AV150" i="35" s="1"/>
  <c r="AW150" i="35" s="1"/>
  <c r="AX150" i="35" s="1"/>
  <c r="AY150" i="35" s="1"/>
  <c r="AZ150" i="35" s="1"/>
  <c r="BA150" i="35" s="1"/>
  <c r="BB150" i="35" s="1"/>
  <c r="BC150" i="35" s="1"/>
  <c r="BD150" i="35" s="1"/>
  <c r="BE150" i="35" s="1"/>
  <c r="BF150" i="35" s="1"/>
  <c r="BG150" i="35" s="1"/>
  <c r="BH150" i="35" s="1"/>
  <c r="BI150" i="35" s="1"/>
  <c r="BJ150" i="35" s="1"/>
  <c r="BK150" i="35" s="1"/>
  <c r="BL150" i="35" s="1"/>
  <c r="BM150" i="35" s="1"/>
  <c r="BN150" i="35" s="1"/>
  <c r="BO150" i="35" s="1"/>
  <c r="BP150" i="35" s="1"/>
  <c r="BQ150" i="35" s="1"/>
  <c r="BR150" i="35" s="1"/>
  <c r="BS150" i="35" s="1"/>
  <c r="BT150" i="35" s="1"/>
  <c r="BU150" i="35" s="1"/>
  <c r="BV150" i="35" s="1"/>
  <c r="BW150" i="35" s="1"/>
  <c r="BX150" i="35" s="1"/>
  <c r="BY150" i="35" s="1"/>
  <c r="BZ150" i="35" s="1"/>
  <c r="CA150" i="35" s="1"/>
  <c r="CB150" i="35" s="1"/>
  <c r="CC150" i="35" s="1"/>
  <c r="CD150" i="35" s="1"/>
  <c r="CE150" i="35" s="1"/>
  <c r="CF150" i="35" s="1"/>
  <c r="CG150" i="35" s="1"/>
  <c r="CH150" i="35" s="1"/>
  <c r="CI150" i="35" s="1"/>
  <c r="CJ150" i="35" s="1"/>
  <c r="CK150" i="35" s="1"/>
  <c r="CL150" i="35" s="1"/>
  <c r="CM150" i="35" s="1"/>
  <c r="CN150" i="35" s="1"/>
  <c r="CO150" i="35" s="1"/>
  <c r="CP150" i="35" s="1"/>
  <c r="CQ150" i="35" s="1"/>
  <c r="CR150" i="35" s="1"/>
  <c r="CS150" i="35" s="1"/>
  <c r="CT150" i="35" s="1"/>
  <c r="CU150" i="35" s="1"/>
  <c r="CV150" i="35" s="1"/>
  <c r="CW150" i="35" s="1"/>
  <c r="CX150" i="35" s="1"/>
  <c r="CY150" i="35" s="1"/>
  <c r="CZ150" i="35" s="1"/>
  <c r="DA150" i="35" s="1"/>
  <c r="DB150" i="35" s="1"/>
  <c r="DC150" i="35" s="1"/>
  <c r="DD150" i="35" s="1"/>
  <c r="DE150" i="35" s="1"/>
  <c r="DF150" i="35" s="1"/>
  <c r="DG150" i="35" s="1"/>
  <c r="DH150" i="35" s="1"/>
  <c r="DI150" i="35" s="1"/>
  <c r="DJ150" i="35" s="1"/>
  <c r="DK150" i="35" s="1"/>
  <c r="DL150" i="35" s="1"/>
  <c r="DM150" i="35" s="1"/>
  <c r="DN150" i="35" s="1"/>
  <c r="DO150" i="35" s="1"/>
  <c r="DP150" i="35" s="1"/>
  <c r="DQ150" i="35" s="1"/>
  <c r="DR150" i="35" s="1"/>
  <c r="DS150" i="35" s="1"/>
  <c r="DT150" i="35" s="1"/>
  <c r="DU150" i="35" s="1"/>
  <c r="DV150" i="35" s="1"/>
  <c r="DW150" i="35" s="1"/>
  <c r="DX150" i="35" s="1"/>
  <c r="DY150" i="35" s="1"/>
  <c r="DZ150" i="35" s="1"/>
  <c r="EA150" i="35" s="1"/>
  <c r="EB150" i="35" s="1"/>
  <c r="EC150" i="35" s="1"/>
  <c r="ED150" i="35" s="1"/>
  <c r="EE150" i="35" s="1"/>
  <c r="EF150" i="35" s="1"/>
  <c r="EG150" i="35" s="1"/>
  <c r="EH150" i="35" s="1"/>
  <c r="EI150" i="35" s="1"/>
  <c r="EJ150" i="35" s="1"/>
  <c r="EK150" i="35" s="1"/>
  <c r="EL150" i="35" s="1"/>
  <c r="EM150" i="35" s="1"/>
  <c r="EN150" i="35" s="1"/>
  <c r="EO150" i="35" s="1"/>
  <c r="EP150" i="35" s="1"/>
  <c r="EQ150" i="35" s="1"/>
  <c r="ER150" i="35" s="1"/>
  <c r="ES150" i="35" s="1"/>
  <c r="ET150" i="35" s="1"/>
  <c r="EU150" i="35" s="1"/>
  <c r="EV150" i="35" s="1"/>
  <c r="EW150" i="35" s="1"/>
  <c r="EX150" i="35" s="1"/>
  <c r="EY150" i="35" s="1"/>
  <c r="EZ150" i="35" s="1"/>
  <c r="FA150" i="35" s="1"/>
  <c r="FB150" i="35" s="1"/>
  <c r="FC150" i="35" s="1"/>
  <c r="FD150" i="35" s="1"/>
  <c r="FE150" i="35" s="1"/>
  <c r="FF150" i="35" s="1"/>
  <c r="FG150" i="35" s="1"/>
  <c r="FH150" i="35" s="1"/>
  <c r="FI150" i="35" s="1"/>
  <c r="FJ150" i="35" s="1"/>
  <c r="FK150" i="35" s="1"/>
  <c r="FL150" i="35" s="1"/>
  <c r="FM150" i="35" s="1"/>
  <c r="FN150" i="35" s="1"/>
  <c r="FO150" i="35" s="1"/>
  <c r="FP150" i="35" s="1"/>
  <c r="FQ150" i="35" s="1"/>
  <c r="FR150" i="35" s="1"/>
  <c r="FS150" i="35" s="1"/>
  <c r="FT150" i="35" s="1"/>
  <c r="FU150" i="35" s="1"/>
  <c r="FV150" i="35" s="1"/>
  <c r="FW150" i="35" s="1"/>
  <c r="FX150" i="35" s="1"/>
  <c r="FY150" i="35" s="1"/>
  <c r="FZ150" i="35" s="1"/>
  <c r="GA150" i="35" s="1"/>
  <c r="GB150" i="35" s="1"/>
  <c r="GC150" i="35" s="1"/>
  <c r="GD150" i="35" s="1"/>
  <c r="GE150" i="35" s="1"/>
  <c r="GF150" i="35" s="1"/>
  <c r="GG150" i="35" s="1"/>
  <c r="GH150" i="35" s="1"/>
  <c r="GI150" i="35" s="1"/>
  <c r="GJ150" i="35" s="1"/>
  <c r="GK150" i="35" s="1"/>
  <c r="GL150" i="35" s="1"/>
  <c r="GM150" i="35" s="1"/>
  <c r="GN150" i="35" s="1"/>
  <c r="GO150" i="35" s="1"/>
  <c r="GP150" i="35" s="1"/>
  <c r="GQ150" i="35" s="1"/>
  <c r="GR150" i="35" s="1"/>
  <c r="DY129" i="35"/>
  <c r="EA129" i="35"/>
  <c r="EC129" i="35"/>
  <c r="EI129" i="35"/>
  <c r="F164" i="20"/>
  <c r="F162" i="20"/>
  <c r="F160" i="20"/>
  <c r="F158" i="20"/>
  <c r="F156" i="20"/>
  <c r="F152" i="20"/>
  <c r="F148" i="20"/>
  <c r="F146" i="20"/>
  <c r="G145" i="20"/>
  <c r="F144" i="20"/>
  <c r="F142" i="20"/>
  <c r="G141" i="20"/>
  <c r="F140" i="20"/>
  <c r="E139" i="20"/>
  <c r="G133" i="20"/>
  <c r="G131" i="20"/>
  <c r="E129" i="20"/>
  <c r="E123" i="20"/>
  <c r="E121" i="20"/>
  <c r="E119" i="20"/>
  <c r="E117" i="20"/>
  <c r="E111" i="20"/>
  <c r="D166" i="20"/>
  <c r="D126" i="20"/>
  <c r="D124" i="20"/>
  <c r="D112" i="20"/>
  <c r="C165" i="20"/>
  <c r="F163" i="20"/>
  <c r="F161" i="20"/>
  <c r="C159" i="20"/>
  <c r="F155" i="20"/>
  <c r="F153" i="20"/>
  <c r="F151" i="20"/>
  <c r="F149" i="20"/>
  <c r="F147" i="20"/>
  <c r="F143" i="20"/>
  <c r="E138" i="20"/>
  <c r="F137" i="20"/>
  <c r="E134" i="20"/>
  <c r="E132" i="20"/>
  <c r="E130" i="20"/>
  <c r="E120" i="20"/>
  <c r="E118" i="20"/>
  <c r="E114" i="20"/>
  <c r="E110" i="20"/>
  <c r="D127" i="20"/>
  <c r="D125" i="20"/>
  <c r="E107" i="20"/>
  <c r="F104" i="20"/>
  <c r="E99" i="20"/>
  <c r="E97" i="20"/>
  <c r="E93" i="20"/>
  <c r="E102" i="20"/>
  <c r="C101" i="20"/>
  <c r="F95" i="20"/>
  <c r="GG129" i="35"/>
  <c r="GI129" i="35"/>
  <c r="GK129" i="35"/>
  <c r="GM129" i="35"/>
  <c r="GJ129" i="35"/>
  <c r="GL129" i="35"/>
  <c r="FZ129" i="35"/>
  <c r="FX129" i="35"/>
  <c r="EE129" i="35"/>
  <c r="EG129" i="35"/>
  <c r="GN129" i="35"/>
  <c r="FY129" i="35"/>
  <c r="DL129" i="35"/>
  <c r="DN129" i="35"/>
  <c r="DP129" i="35"/>
  <c r="DT129" i="35"/>
  <c r="DX129" i="35"/>
  <c r="DZ129" i="35"/>
  <c r="EB129" i="35"/>
  <c r="ED129" i="35"/>
  <c r="EF129" i="35"/>
  <c r="CI36" i="35"/>
  <c r="G39" i="22"/>
  <c r="AM36" i="35"/>
  <c r="C39" i="22"/>
  <c r="EH129" i="35"/>
  <c r="EL129" i="35"/>
  <c r="EN129" i="35"/>
  <c r="EP129" i="35"/>
  <c r="DB129" i="35"/>
  <c r="DD129" i="35"/>
  <c r="DF129" i="35"/>
  <c r="DH129" i="35"/>
  <c r="DJ129" i="35"/>
  <c r="FW129" i="35"/>
  <c r="EM129" i="35"/>
  <c r="EO129" i="35"/>
  <c r="FE129" i="35"/>
  <c r="FG129" i="35"/>
  <c r="FI129" i="35"/>
  <c r="FK129" i="35"/>
  <c r="FM129" i="35"/>
  <c r="EK129" i="35"/>
  <c r="EJ129" i="35"/>
  <c r="EQ129" i="35"/>
  <c r="ES129" i="35"/>
  <c r="EU129" i="35"/>
  <c r="EW129" i="35"/>
  <c r="EY129" i="35"/>
  <c r="FA129" i="35"/>
  <c r="FC129" i="35"/>
  <c r="FU129" i="35"/>
  <c r="ER129" i="35"/>
  <c r="ET129" i="35"/>
  <c r="EV129" i="35"/>
  <c r="EX129" i="35"/>
  <c r="EZ129" i="35"/>
  <c r="FB129" i="35"/>
  <c r="FD129" i="35"/>
  <c r="FF129" i="35"/>
  <c r="FH129" i="35"/>
  <c r="FJ129" i="35"/>
  <c r="FL129" i="35"/>
  <c r="FN129" i="35"/>
  <c r="FP129" i="35"/>
  <c r="FR129" i="35"/>
  <c r="FT129" i="35"/>
  <c r="FV129" i="35"/>
  <c r="G157" i="20"/>
  <c r="HM196" i="31"/>
  <c r="HK196" i="31"/>
  <c r="HI196" i="31"/>
  <c r="HG196" i="31"/>
  <c r="HE196" i="31"/>
  <c r="HC196" i="31"/>
  <c r="HA196" i="31"/>
  <c r="HL196" i="31"/>
  <c r="HJ196" i="31"/>
  <c r="HH196" i="31"/>
  <c r="HF196" i="31"/>
  <c r="HD196" i="31"/>
  <c r="HB196" i="31"/>
  <c r="GZ196" i="31"/>
  <c r="E157" i="20"/>
  <c r="HM194" i="31"/>
  <c r="HK194" i="31"/>
  <c r="HI194" i="31"/>
  <c r="HG194" i="31"/>
  <c r="HE194" i="31"/>
  <c r="HC194" i="31"/>
  <c r="HA194" i="31"/>
  <c r="HL194" i="31"/>
  <c r="HJ194" i="31"/>
  <c r="HH194" i="31"/>
  <c r="HF194" i="31"/>
  <c r="HD194" i="31"/>
  <c r="HB194" i="31"/>
  <c r="GZ194" i="31"/>
  <c r="H157" i="20"/>
  <c r="HM197" i="31"/>
  <c r="HK197" i="31"/>
  <c r="HI197" i="31"/>
  <c r="HG197" i="31"/>
  <c r="HE197" i="31"/>
  <c r="HC197" i="31"/>
  <c r="HA197" i="31"/>
  <c r="HL197" i="31"/>
  <c r="HJ197" i="31"/>
  <c r="HH197" i="31"/>
  <c r="HF197" i="31"/>
  <c r="HD197" i="31"/>
  <c r="HB197" i="31"/>
  <c r="GZ197" i="31"/>
  <c r="F157" i="20"/>
  <c r="HM195" i="31"/>
  <c r="HK195" i="31"/>
  <c r="HI195" i="31"/>
  <c r="HG195" i="31"/>
  <c r="HE195" i="31"/>
  <c r="HC195" i="31"/>
  <c r="HA195" i="31"/>
  <c r="HL195" i="31"/>
  <c r="HJ195" i="31"/>
  <c r="HH195" i="31"/>
  <c r="HF195" i="31"/>
  <c r="HD195" i="31"/>
  <c r="HB195" i="31"/>
  <c r="GZ195" i="31"/>
  <c r="C157" i="20"/>
  <c r="HM192" i="31"/>
  <c r="HK192" i="31"/>
  <c r="HI192" i="31"/>
  <c r="HG192" i="31"/>
  <c r="HE192" i="31"/>
  <c r="HC192" i="31"/>
  <c r="HA192" i="31"/>
  <c r="HL192" i="31"/>
  <c r="HJ192" i="31"/>
  <c r="HH192" i="31"/>
  <c r="HF192" i="31"/>
  <c r="HD192" i="31"/>
  <c r="HB192" i="31"/>
  <c r="GZ192" i="31"/>
  <c r="D157" i="20"/>
  <c r="HM193" i="31"/>
  <c r="HK193" i="31"/>
  <c r="HI193" i="31"/>
  <c r="HG193" i="31"/>
  <c r="HE193" i="31"/>
  <c r="HC193" i="31"/>
  <c r="HA193" i="31"/>
  <c r="HL193" i="31"/>
  <c r="HJ193" i="31"/>
  <c r="HH193" i="31"/>
  <c r="HF193" i="31"/>
  <c r="HD193" i="31"/>
  <c r="HB193" i="31"/>
  <c r="GZ193" i="31"/>
  <c r="H154" i="20"/>
  <c r="HM190" i="31"/>
  <c r="HK190" i="31"/>
  <c r="HI190" i="31"/>
  <c r="HG190" i="31"/>
  <c r="HE190" i="31"/>
  <c r="HC190" i="31"/>
  <c r="HA190" i="31"/>
  <c r="HL190" i="31"/>
  <c r="HJ190" i="31"/>
  <c r="HH190" i="31"/>
  <c r="HF190" i="31"/>
  <c r="HD190" i="31"/>
  <c r="HB190" i="31"/>
  <c r="GZ190" i="31"/>
  <c r="F154" i="20"/>
  <c r="HM188" i="31"/>
  <c r="HK188" i="31"/>
  <c r="HI188" i="31"/>
  <c r="HG188" i="31"/>
  <c r="HE188" i="31"/>
  <c r="HC188" i="31"/>
  <c r="HA188" i="31"/>
  <c r="HL188" i="31"/>
  <c r="HJ188" i="31"/>
  <c r="HH188" i="31"/>
  <c r="HF188" i="31"/>
  <c r="HD188" i="31"/>
  <c r="HB188" i="31"/>
  <c r="GZ188" i="31"/>
  <c r="C154" i="20"/>
  <c r="HM185" i="31"/>
  <c r="HK185" i="31"/>
  <c r="HI185" i="31"/>
  <c r="HG185" i="31"/>
  <c r="HE185" i="31"/>
  <c r="HC185" i="31"/>
  <c r="HA185" i="31"/>
  <c r="HL185" i="31"/>
  <c r="HJ185" i="31"/>
  <c r="HH185" i="31"/>
  <c r="HF185" i="31"/>
  <c r="HD185" i="31"/>
  <c r="HB185" i="31"/>
  <c r="GZ185" i="31"/>
  <c r="D154" i="20"/>
  <c r="HM186" i="31"/>
  <c r="HK186" i="31"/>
  <c r="HI186" i="31"/>
  <c r="HG186" i="31"/>
  <c r="HE186" i="31"/>
  <c r="HC186" i="31"/>
  <c r="HA186" i="31"/>
  <c r="HL186" i="31"/>
  <c r="HJ186" i="31"/>
  <c r="HH186" i="31"/>
  <c r="HF186" i="31"/>
  <c r="HD186" i="31"/>
  <c r="HB186" i="31"/>
  <c r="GZ186" i="31"/>
  <c r="G154" i="20"/>
  <c r="HM189" i="31"/>
  <c r="HK189" i="31"/>
  <c r="HI189" i="31"/>
  <c r="HG189" i="31"/>
  <c r="HE189" i="31"/>
  <c r="HC189" i="31"/>
  <c r="HA189" i="31"/>
  <c r="HL189" i="31"/>
  <c r="HJ189" i="31"/>
  <c r="HH189" i="31"/>
  <c r="HF189" i="31"/>
  <c r="HD189" i="31"/>
  <c r="HB189" i="31"/>
  <c r="GZ189" i="31"/>
  <c r="E154" i="20"/>
  <c r="HM187" i="31"/>
  <c r="HK187" i="31"/>
  <c r="HI187" i="31"/>
  <c r="HG187" i="31"/>
  <c r="HE187" i="31"/>
  <c r="HC187" i="31"/>
  <c r="HA187" i="31"/>
  <c r="HL187" i="31"/>
  <c r="HJ187" i="31"/>
  <c r="HH187" i="31"/>
  <c r="HF187" i="31"/>
  <c r="HD187" i="31"/>
  <c r="HB187" i="31"/>
  <c r="GZ187" i="31"/>
  <c r="G128" i="20"/>
  <c r="HL182" i="31"/>
  <c r="HJ182" i="31"/>
  <c r="HH182" i="31"/>
  <c r="HF182" i="31"/>
  <c r="HD182" i="31"/>
  <c r="HB182" i="31"/>
  <c r="GZ182" i="31"/>
  <c r="HM182" i="31"/>
  <c r="HK182" i="31"/>
  <c r="HI182" i="31"/>
  <c r="HG182" i="31"/>
  <c r="HE182" i="31"/>
  <c r="HC182" i="31"/>
  <c r="HA182" i="31"/>
  <c r="E128" i="20"/>
  <c r="HL180" i="31"/>
  <c r="HJ180" i="31"/>
  <c r="HH180" i="31"/>
  <c r="HF180" i="31"/>
  <c r="HD180" i="31"/>
  <c r="HB180" i="31"/>
  <c r="GZ180" i="31"/>
  <c r="HM180" i="31"/>
  <c r="HK180" i="31"/>
  <c r="HI180" i="31"/>
  <c r="HG180" i="31"/>
  <c r="HE180" i="31"/>
  <c r="HC180" i="31"/>
  <c r="HA180" i="31"/>
  <c r="H128" i="20"/>
  <c r="HL183" i="31"/>
  <c r="HJ183" i="31"/>
  <c r="HH183" i="31"/>
  <c r="HF183" i="31"/>
  <c r="HD183" i="31"/>
  <c r="HB183" i="31"/>
  <c r="GZ183" i="31"/>
  <c r="HM183" i="31"/>
  <c r="HK183" i="31"/>
  <c r="HI183" i="31"/>
  <c r="HG183" i="31"/>
  <c r="HE183" i="31"/>
  <c r="HC183" i="31"/>
  <c r="HA183" i="31"/>
  <c r="F128" i="20"/>
  <c r="HL181" i="31"/>
  <c r="HJ181" i="31"/>
  <c r="HH181" i="31"/>
  <c r="HF181" i="31"/>
  <c r="HD181" i="31"/>
  <c r="HB181" i="31"/>
  <c r="GZ181" i="31"/>
  <c r="HM181" i="31"/>
  <c r="HK181" i="31"/>
  <c r="HI181" i="31"/>
  <c r="HG181" i="31"/>
  <c r="HE181" i="31"/>
  <c r="HC181" i="31"/>
  <c r="HA181" i="31"/>
  <c r="C128" i="20"/>
  <c r="HL178" i="31"/>
  <c r="HJ178" i="31"/>
  <c r="HH178" i="31"/>
  <c r="HF178" i="31"/>
  <c r="HD178" i="31"/>
  <c r="HB178" i="31"/>
  <c r="GZ178" i="31"/>
  <c r="HM178" i="31"/>
  <c r="HK178" i="31"/>
  <c r="HI178" i="31"/>
  <c r="HG178" i="31"/>
  <c r="HE178" i="31"/>
  <c r="HC178" i="31"/>
  <c r="HA178" i="31"/>
  <c r="D128" i="20"/>
  <c r="HL179" i="31"/>
  <c r="HJ179" i="31"/>
  <c r="HH179" i="31"/>
  <c r="HF179" i="31"/>
  <c r="HD179" i="31"/>
  <c r="HB179" i="31"/>
  <c r="GZ179" i="31"/>
  <c r="HM179" i="31"/>
  <c r="HK179" i="31"/>
  <c r="HI179" i="31"/>
  <c r="HG179" i="31"/>
  <c r="HE179" i="31"/>
  <c r="HC179" i="31"/>
  <c r="HA179" i="31"/>
  <c r="G96" i="20"/>
  <c r="HL175" i="31"/>
  <c r="HJ175" i="31"/>
  <c r="HH175" i="31"/>
  <c r="HF175" i="31"/>
  <c r="HD175" i="31"/>
  <c r="HB175" i="31"/>
  <c r="GZ175" i="31"/>
  <c r="HM175" i="31"/>
  <c r="HK175" i="31"/>
  <c r="HI175" i="31"/>
  <c r="HG175" i="31"/>
  <c r="HE175" i="31"/>
  <c r="HC175" i="31"/>
  <c r="HA175" i="31"/>
  <c r="E96" i="20"/>
  <c r="HL173" i="31"/>
  <c r="HJ173" i="31"/>
  <c r="HH173" i="31"/>
  <c r="HF173" i="31"/>
  <c r="HD173" i="31"/>
  <c r="HB173" i="31"/>
  <c r="GZ173" i="31"/>
  <c r="HM173" i="31"/>
  <c r="HK173" i="31"/>
  <c r="HI173" i="31"/>
  <c r="HG173" i="31"/>
  <c r="HE173" i="31"/>
  <c r="HC173" i="31"/>
  <c r="HA173" i="31"/>
  <c r="H96" i="20"/>
  <c r="HL176" i="31"/>
  <c r="HJ176" i="31"/>
  <c r="HH176" i="31"/>
  <c r="HF176" i="31"/>
  <c r="HD176" i="31"/>
  <c r="HB176" i="31"/>
  <c r="GZ176" i="31"/>
  <c r="HM176" i="31"/>
  <c r="HK176" i="31"/>
  <c r="HI176" i="31"/>
  <c r="HG176" i="31"/>
  <c r="HE176" i="31"/>
  <c r="HC176" i="31"/>
  <c r="HA176" i="31"/>
  <c r="F96" i="20"/>
  <c r="HL174" i="31"/>
  <c r="HJ174" i="31"/>
  <c r="HH174" i="31"/>
  <c r="HF174" i="31"/>
  <c r="HD174" i="31"/>
  <c r="HB174" i="31"/>
  <c r="GZ174" i="31"/>
  <c r="HM174" i="31"/>
  <c r="HK174" i="31"/>
  <c r="HI174" i="31"/>
  <c r="HG174" i="31"/>
  <c r="HE174" i="31"/>
  <c r="HC174" i="31"/>
  <c r="HA174" i="31"/>
  <c r="C96" i="20"/>
  <c r="HL171" i="31"/>
  <c r="HJ171" i="31"/>
  <c r="HH171" i="31"/>
  <c r="HF171" i="31"/>
  <c r="HD171" i="31"/>
  <c r="HB171" i="31"/>
  <c r="GZ171" i="31"/>
  <c r="HM171" i="31"/>
  <c r="HK171" i="31"/>
  <c r="HI171" i="31"/>
  <c r="HG171" i="31"/>
  <c r="HE171" i="31"/>
  <c r="HC171" i="31"/>
  <c r="HA171" i="31"/>
  <c r="D96" i="20"/>
  <c r="HL172" i="31"/>
  <c r="HJ172" i="31"/>
  <c r="HH172" i="31"/>
  <c r="HF172" i="31"/>
  <c r="HD172" i="31"/>
  <c r="HB172" i="31"/>
  <c r="GZ172" i="31"/>
  <c r="HM172" i="31"/>
  <c r="HK172" i="31"/>
  <c r="HI172" i="31"/>
  <c r="HG172" i="31"/>
  <c r="HE172" i="31"/>
  <c r="HC172" i="31"/>
  <c r="HA172" i="31"/>
  <c r="AD270" i="31"/>
  <c r="GR270" i="31"/>
  <c r="GP270" i="31"/>
  <c r="GN270" i="31"/>
  <c r="GL270" i="31"/>
  <c r="GJ270" i="31"/>
  <c r="GH270" i="31"/>
  <c r="GF270" i="31"/>
  <c r="GD270" i="31"/>
  <c r="GB270" i="31"/>
  <c r="FZ270" i="31"/>
  <c r="FX270" i="31"/>
  <c r="FV270" i="31"/>
  <c r="FT270" i="31"/>
  <c r="FR270" i="31"/>
  <c r="FP270" i="31"/>
  <c r="FN270" i="31"/>
  <c r="FL270" i="31"/>
  <c r="FJ270" i="31"/>
  <c r="FH270" i="31"/>
  <c r="FF270" i="31"/>
  <c r="FD270" i="31"/>
  <c r="FB270" i="31"/>
  <c r="EZ270" i="31"/>
  <c r="EX270" i="31"/>
  <c r="EV270" i="31"/>
  <c r="ET270" i="31"/>
  <c r="ER270" i="31"/>
  <c r="EP270" i="31"/>
  <c r="EN270" i="31"/>
  <c r="EL270" i="31"/>
  <c r="EJ270" i="31"/>
  <c r="EH270" i="31"/>
  <c r="EF270" i="31"/>
  <c r="ED270" i="31"/>
  <c r="EB270" i="31"/>
  <c r="DZ270" i="31"/>
  <c r="DX270" i="31"/>
  <c r="DV270" i="31"/>
  <c r="DT270" i="31"/>
  <c r="DR270" i="31"/>
  <c r="DP270" i="31"/>
  <c r="DN270" i="31"/>
  <c r="DL270" i="31"/>
  <c r="DJ270" i="31"/>
  <c r="DH270" i="31"/>
  <c r="DF270" i="31"/>
  <c r="DD270" i="31"/>
  <c r="DB270" i="31"/>
  <c r="CZ270" i="31"/>
  <c r="CX270" i="31"/>
  <c r="CV270" i="31"/>
  <c r="CT270" i="31"/>
  <c r="CR270" i="31"/>
  <c r="CP270" i="31"/>
  <c r="CN270" i="31"/>
  <c r="CL270" i="31"/>
  <c r="CJ270" i="31"/>
  <c r="CH270" i="31"/>
  <c r="CF270" i="31"/>
  <c r="CD270" i="31"/>
  <c r="CB270" i="31"/>
  <c r="BZ270" i="31"/>
  <c r="BX270" i="31"/>
  <c r="BV270" i="31"/>
  <c r="BT270" i="31"/>
  <c r="BR270" i="31"/>
  <c r="BP270" i="31"/>
  <c r="BN270" i="31"/>
  <c r="BL270" i="31"/>
  <c r="BJ270" i="31"/>
  <c r="BH270" i="31"/>
  <c r="BF270" i="31"/>
  <c r="BD270" i="31"/>
  <c r="BB270" i="31"/>
  <c r="AZ270" i="31"/>
  <c r="AX270" i="31"/>
  <c r="AV270" i="31"/>
  <c r="AT270" i="31"/>
  <c r="AR270" i="31"/>
  <c r="AP270" i="31"/>
  <c r="AN270" i="31"/>
  <c r="AL270" i="31"/>
  <c r="AJ270" i="31"/>
  <c r="AH270" i="31"/>
  <c r="AF270" i="31"/>
  <c r="GQ270" i="31"/>
  <c r="GO270" i="31"/>
  <c r="GM270" i="31"/>
  <c r="GK270" i="31"/>
  <c r="GI270" i="31"/>
  <c r="GG270" i="31"/>
  <c r="GE270" i="31"/>
  <c r="GC270" i="31"/>
  <c r="GA270" i="31"/>
  <c r="FY270" i="31"/>
  <c r="FW270" i="31"/>
  <c r="FU270" i="31"/>
  <c r="FS270" i="31"/>
  <c r="FQ270" i="31"/>
  <c r="FO270" i="31"/>
  <c r="FM270" i="31"/>
  <c r="FK270" i="31"/>
  <c r="FI270" i="31"/>
  <c r="FG270" i="31"/>
  <c r="FE270" i="31"/>
  <c r="FC270" i="31"/>
  <c r="FA270" i="31"/>
  <c r="EY270" i="31"/>
  <c r="EW270" i="31"/>
  <c r="EU270" i="31"/>
  <c r="ES270" i="31"/>
  <c r="EQ270" i="31"/>
  <c r="EO270" i="31"/>
  <c r="EM270" i="31"/>
  <c r="EK270" i="31"/>
  <c r="EI270" i="31"/>
  <c r="EG270" i="31"/>
  <c r="EE270" i="31"/>
  <c r="EC270" i="31"/>
  <c r="EA270" i="31"/>
  <c r="DY270" i="31"/>
  <c r="DW270" i="31"/>
  <c r="DU270" i="31"/>
  <c r="DS270" i="31"/>
  <c r="DQ270" i="31"/>
  <c r="DO270" i="31"/>
  <c r="DM270" i="31"/>
  <c r="DK270" i="31"/>
  <c r="DI270" i="31"/>
  <c r="DG270" i="31"/>
  <c r="DE270" i="31"/>
  <c r="DC270" i="31"/>
  <c r="DA270" i="31"/>
  <c r="CY270" i="31"/>
  <c r="CW270" i="31"/>
  <c r="CU270" i="31"/>
  <c r="CS270" i="31"/>
  <c r="CQ270" i="31"/>
  <c r="CO270" i="31"/>
  <c r="CM270" i="31"/>
  <c r="CK270" i="31"/>
  <c r="CI270" i="31"/>
  <c r="CG270" i="31"/>
  <c r="CE270" i="31"/>
  <c r="CC270" i="31"/>
  <c r="CA270" i="31"/>
  <c r="BY270" i="31"/>
  <c r="BW270" i="31"/>
  <c r="BU270" i="31"/>
  <c r="BS270" i="31"/>
  <c r="BQ270" i="31"/>
  <c r="BO270" i="31"/>
  <c r="BM270" i="31"/>
  <c r="BK270" i="31"/>
  <c r="BI270" i="31"/>
  <c r="BG270" i="31"/>
  <c r="BE270" i="31"/>
  <c r="BC270" i="31"/>
  <c r="BA270" i="31"/>
  <c r="AY270" i="31"/>
  <c r="AW270" i="31"/>
  <c r="AU270" i="31"/>
  <c r="AS270" i="31"/>
  <c r="AQ270" i="31"/>
  <c r="AO270" i="31"/>
  <c r="AM270" i="31"/>
  <c r="AK270" i="31"/>
  <c r="AI270" i="31"/>
  <c r="AG270" i="31"/>
  <c r="AE270" i="31"/>
  <c r="AR168" i="31"/>
  <c r="AE180" i="31"/>
  <c r="AL181" i="31"/>
  <c r="AS177" i="31"/>
  <c r="BA178" i="31"/>
  <c r="AP179" i="31"/>
  <c r="AO161" i="31"/>
  <c r="AL110" i="31"/>
  <c r="AU157" i="31"/>
  <c r="AV174" i="31"/>
  <c r="DV129" i="35"/>
  <c r="DR129" i="35"/>
  <c r="DC129" i="35"/>
  <c r="DE129" i="35"/>
  <c r="DK129" i="35"/>
  <c r="DM129" i="35"/>
  <c r="DO129" i="35"/>
  <c r="DQ129" i="35"/>
  <c r="DS129" i="35"/>
  <c r="DU129" i="35"/>
  <c r="DW129" i="35"/>
  <c r="DG129" i="35"/>
  <c r="DI129" i="35"/>
  <c r="DA129" i="35"/>
  <c r="GZ3" i="31"/>
  <c r="HD3" i="31"/>
  <c r="HH3" i="31"/>
  <c r="HL3" i="31"/>
  <c r="HP3" i="31"/>
  <c r="GY3" i="31"/>
  <c r="HC3" i="31"/>
  <c r="HG3" i="31"/>
  <c r="HK3" i="31"/>
  <c r="HO3" i="31"/>
  <c r="HB3" i="31"/>
  <c r="HF3" i="31"/>
  <c r="HJ3" i="31"/>
  <c r="HN3" i="31"/>
  <c r="HA3" i="31"/>
  <c r="HE3" i="31"/>
  <c r="HI3" i="31"/>
  <c r="HM3" i="31"/>
  <c r="D90" i="20"/>
  <c r="X60" i="20"/>
  <c r="V60" i="20"/>
  <c r="T60" i="20"/>
  <c r="R60" i="20"/>
  <c r="P60" i="20"/>
  <c r="N60" i="20"/>
  <c r="L60" i="20"/>
  <c r="U60" i="20"/>
  <c r="Q60" i="20"/>
  <c r="M60" i="20"/>
  <c r="W60" i="20"/>
  <c r="S60" i="20"/>
  <c r="O60" i="20"/>
  <c r="K60" i="20"/>
  <c r="X58" i="20"/>
  <c r="AN58" i="20" s="1"/>
  <c r="V58" i="20"/>
  <c r="AL58" i="20" s="1"/>
  <c r="T58" i="20"/>
  <c r="AJ58" i="20" s="1"/>
  <c r="R58" i="20"/>
  <c r="AH58" i="20" s="1"/>
  <c r="P58" i="20"/>
  <c r="AF58" i="20" s="1"/>
  <c r="N58" i="20"/>
  <c r="AD58" i="20" s="1"/>
  <c r="L58" i="20"/>
  <c r="AB58" i="20" s="1"/>
  <c r="W58" i="20"/>
  <c r="AM58" i="20" s="1"/>
  <c r="S58" i="20"/>
  <c r="AI58" i="20" s="1"/>
  <c r="O58" i="20"/>
  <c r="AE58" i="20" s="1"/>
  <c r="K58" i="20"/>
  <c r="AA58" i="20" s="1"/>
  <c r="U58" i="20"/>
  <c r="AK58" i="20" s="1"/>
  <c r="Q58" i="20"/>
  <c r="AG58" i="20" s="1"/>
  <c r="M58" i="20"/>
  <c r="AC58" i="20" s="1"/>
  <c r="X61" i="20"/>
  <c r="V61" i="20"/>
  <c r="T61" i="20"/>
  <c r="R61" i="20"/>
  <c r="P61" i="20"/>
  <c r="N61" i="20"/>
  <c r="L61" i="20"/>
  <c r="W61" i="20"/>
  <c r="S61" i="20"/>
  <c r="O61" i="20"/>
  <c r="K61" i="20"/>
  <c r="U61" i="20"/>
  <c r="Q61" i="20"/>
  <c r="M61" i="20"/>
  <c r="X64" i="20"/>
  <c r="V64" i="20"/>
  <c r="T64" i="20"/>
  <c r="R64" i="20"/>
  <c r="P64" i="20"/>
  <c r="N64" i="20"/>
  <c r="L64" i="20"/>
  <c r="W64" i="20"/>
  <c r="S64" i="20"/>
  <c r="O64" i="20"/>
  <c r="K64" i="20"/>
  <c r="U64" i="20"/>
  <c r="Q64" i="20"/>
  <c r="M64" i="20"/>
  <c r="U57" i="20"/>
  <c r="X62" i="20"/>
  <c r="AN62" i="20" s="1"/>
  <c r="V62" i="20"/>
  <c r="AL62" i="20" s="1"/>
  <c r="T62" i="20"/>
  <c r="AJ62" i="20" s="1"/>
  <c r="R62" i="20"/>
  <c r="AH62" i="20" s="1"/>
  <c r="P62" i="20"/>
  <c r="AF62" i="20" s="1"/>
  <c r="N62" i="20"/>
  <c r="AD62" i="20" s="1"/>
  <c r="L62" i="20"/>
  <c r="AB62" i="20" s="1"/>
  <c r="U62" i="20"/>
  <c r="AK62" i="20" s="1"/>
  <c r="Q62" i="20"/>
  <c r="AG62" i="20" s="1"/>
  <c r="M62" i="20"/>
  <c r="AC62" i="20" s="1"/>
  <c r="W62" i="20"/>
  <c r="AM62" i="20" s="1"/>
  <c r="S62" i="20"/>
  <c r="AI62" i="20" s="1"/>
  <c r="O62" i="20"/>
  <c r="AE62" i="20" s="1"/>
  <c r="K62" i="20"/>
  <c r="AA62" i="20" s="1"/>
  <c r="W57" i="20"/>
  <c r="O57" i="20"/>
  <c r="K57" i="20"/>
  <c r="AA57" i="20" s="1"/>
  <c r="S57" i="20"/>
  <c r="HM42" i="35"/>
  <c r="HH13" i="35"/>
  <c r="HJ13" i="35"/>
  <c r="HL13" i="35"/>
  <c r="HH14" i="35"/>
  <c r="HJ14" i="35"/>
  <c r="HL14" i="35"/>
  <c r="HH15" i="35"/>
  <c r="HJ15" i="35"/>
  <c r="HL15" i="35"/>
  <c r="HH16" i="35"/>
  <c r="HJ16" i="35"/>
  <c r="HL16" i="35"/>
  <c r="HH17" i="35"/>
  <c r="HJ17" i="35"/>
  <c r="HL17" i="35"/>
  <c r="HH18" i="35"/>
  <c r="HJ18" i="35"/>
  <c r="HL18" i="35"/>
  <c r="HH19" i="35"/>
  <c r="HJ19" i="35"/>
  <c r="HL19" i="35"/>
  <c r="HH20" i="35"/>
  <c r="HJ20" i="35"/>
  <c r="HL20" i="35"/>
  <c r="HH21" i="35"/>
  <c r="HJ21" i="35"/>
  <c r="HL21" i="35"/>
  <c r="HH22" i="35"/>
  <c r="HJ22" i="35"/>
  <c r="HL22" i="35"/>
  <c r="HH23" i="35"/>
  <c r="HJ23" i="35"/>
  <c r="HL23" i="35"/>
  <c r="HH24" i="35"/>
  <c r="HJ24" i="35"/>
  <c r="HL24" i="35"/>
  <c r="HH25" i="35"/>
  <c r="HJ25" i="35"/>
  <c r="HL25" i="35"/>
  <c r="HH26" i="35"/>
  <c r="HJ26" i="35"/>
  <c r="HL26" i="35"/>
  <c r="HH27" i="35"/>
  <c r="HJ27" i="35"/>
  <c r="HL27" i="35"/>
  <c r="HH28" i="35"/>
  <c r="HJ28" i="35"/>
  <c r="HL28" i="35"/>
  <c r="HH29" i="35"/>
  <c r="HJ29" i="35"/>
  <c r="HL29" i="35"/>
  <c r="HH30" i="35"/>
  <c r="HJ30" i="35"/>
  <c r="HL30" i="35"/>
  <c r="HH31" i="35"/>
  <c r="HJ31" i="35"/>
  <c r="HL31" i="35"/>
  <c r="HH32" i="35"/>
  <c r="HJ32" i="35"/>
  <c r="HL32" i="35"/>
  <c r="HH33" i="35"/>
  <c r="HJ33" i="35"/>
  <c r="HL33" i="35"/>
  <c r="HH34" i="35"/>
  <c r="HJ34" i="35"/>
  <c r="HL34" i="35"/>
  <c r="HH35" i="35"/>
  <c r="HJ35" i="35"/>
  <c r="HL35" i="35"/>
  <c r="HH36" i="35"/>
  <c r="HJ36" i="35"/>
  <c r="HL36" i="35"/>
  <c r="HH37" i="35"/>
  <c r="HJ37" i="35"/>
  <c r="HL37" i="35"/>
  <c r="HH38" i="35"/>
  <c r="HJ38" i="35"/>
  <c r="HL38" i="35"/>
  <c r="HH39" i="35"/>
  <c r="HJ39" i="35"/>
  <c r="HL39" i="35"/>
  <c r="HH40" i="35"/>
  <c r="HJ40" i="35"/>
  <c r="HL40" i="35"/>
  <c r="HI13" i="35"/>
  <c r="HM13" i="35"/>
  <c r="HK14" i="35"/>
  <c r="HI15" i="35"/>
  <c r="HM15" i="35"/>
  <c r="HK16" i="35"/>
  <c r="HI17" i="35"/>
  <c r="HM17" i="35"/>
  <c r="HK18" i="35"/>
  <c r="HI19" i="35"/>
  <c r="HM19" i="35"/>
  <c r="HK20" i="35"/>
  <c r="HI21" i="35"/>
  <c r="HM21" i="35"/>
  <c r="HK22" i="35"/>
  <c r="HI23" i="35"/>
  <c r="HM23" i="35"/>
  <c r="HK24" i="35"/>
  <c r="HI25" i="35"/>
  <c r="HM25" i="35"/>
  <c r="HK26" i="35"/>
  <c r="HI27" i="35"/>
  <c r="HM27" i="35"/>
  <c r="HK28" i="35"/>
  <c r="HI29" i="35"/>
  <c r="HM29" i="35"/>
  <c r="HK30" i="35"/>
  <c r="HI31" i="35"/>
  <c r="HM31" i="35"/>
  <c r="HK32" i="35"/>
  <c r="HI33" i="35"/>
  <c r="HM33" i="35"/>
  <c r="HK34" i="35"/>
  <c r="HI35" i="35"/>
  <c r="HM35" i="35"/>
  <c r="HK36" i="35"/>
  <c r="HI37" i="35"/>
  <c r="HM37" i="35"/>
  <c r="HK38" i="35"/>
  <c r="HI39" i="35"/>
  <c r="HM39" i="35"/>
  <c r="HK40" i="35"/>
  <c r="HH41" i="35"/>
  <c r="HJ41" i="35"/>
  <c r="HL41" i="35"/>
  <c r="HI14" i="35"/>
  <c r="HK15" i="35"/>
  <c r="HM16" i="35"/>
  <c r="HI18" i="35"/>
  <c r="HK19" i="35"/>
  <c r="HM20" i="35"/>
  <c r="HI22" i="35"/>
  <c r="HK23" i="35"/>
  <c r="HM24" i="35"/>
  <c r="HI26" i="35"/>
  <c r="HK27" i="35"/>
  <c r="HM28" i="35"/>
  <c r="HI30" i="35"/>
  <c r="HK31" i="35"/>
  <c r="HM32" i="35"/>
  <c r="HI34" i="35"/>
  <c r="HK35" i="35"/>
  <c r="HM36" i="35"/>
  <c r="HI38" i="35"/>
  <c r="HK39" i="35"/>
  <c r="HM40" i="35"/>
  <c r="HK41" i="35"/>
  <c r="HK13" i="35"/>
  <c r="HM14" i="35"/>
  <c r="HI16" i="35"/>
  <c r="HK17" i="35"/>
  <c r="HM18" i="35"/>
  <c r="HI20" i="35"/>
  <c r="HK21" i="35"/>
  <c r="HM22" i="35"/>
  <c r="HI24" i="35"/>
  <c r="HK25" i="35"/>
  <c r="HM26" i="35"/>
  <c r="HI28" i="35"/>
  <c r="HK29" i="35"/>
  <c r="HM30" i="35"/>
  <c r="HI32" i="35"/>
  <c r="HK33" i="35"/>
  <c r="HM34" i="35"/>
  <c r="HI36" i="35"/>
  <c r="HK37" i="35"/>
  <c r="HM38" i="35"/>
  <c r="HI40" i="35"/>
  <c r="HI41" i="35"/>
  <c r="HM41" i="35"/>
  <c r="HH42" i="35"/>
  <c r="HJ42" i="35"/>
  <c r="HL42" i="35"/>
  <c r="HK42" i="35"/>
  <c r="M57" i="20"/>
  <c r="Q57" i="20"/>
  <c r="X57" i="20"/>
  <c r="L57" i="20"/>
  <c r="N57" i="20"/>
  <c r="P57" i="20"/>
  <c r="R57" i="20"/>
  <c r="T57" i="20"/>
  <c r="V57" i="20"/>
  <c r="GZ3" i="35"/>
  <c r="HB3" i="35"/>
  <c r="HD3" i="35"/>
  <c r="HF3" i="35"/>
  <c r="HH3" i="35"/>
  <c r="HJ3" i="35"/>
  <c r="HL3" i="35"/>
  <c r="HM3" i="35"/>
  <c r="HN3" i="35"/>
  <c r="GZ4" i="35"/>
  <c r="HB4" i="35"/>
  <c r="HO3" i="35"/>
  <c r="HP3" i="35"/>
  <c r="GY7" i="35"/>
  <c r="HA7" i="35"/>
  <c r="HC7" i="35"/>
  <c r="HE7" i="35"/>
  <c r="HG7" i="35"/>
  <c r="HI7" i="35"/>
  <c r="HJ7" i="35"/>
  <c r="HK7" i="35"/>
  <c r="HL7" i="35"/>
  <c r="HM7" i="35"/>
  <c r="HN7" i="35"/>
  <c r="HO7" i="35"/>
  <c r="HP7" i="35"/>
  <c r="GZ8" i="35"/>
  <c r="HB8" i="35"/>
  <c r="HD8" i="35"/>
  <c r="HF8" i="35"/>
  <c r="HH8" i="35"/>
  <c r="HJ8" i="35"/>
  <c r="HP4" i="35"/>
  <c r="HO4" i="35"/>
  <c r="HN4" i="35"/>
  <c r="HM4" i="35"/>
  <c r="HL4" i="35"/>
  <c r="HK4" i="35"/>
  <c r="HJ4" i="35"/>
  <c r="HI4" i="35"/>
  <c r="HH4" i="35"/>
  <c r="HG4" i="35"/>
  <c r="HF4" i="35"/>
  <c r="HE4" i="35"/>
  <c r="HD4" i="35"/>
  <c r="HO8" i="35"/>
  <c r="HN8" i="35"/>
  <c r="HM8" i="35"/>
  <c r="HL8" i="35"/>
  <c r="HP6" i="35"/>
  <c r="HO6" i="35"/>
  <c r="HN6" i="35"/>
  <c r="HM6" i="35"/>
  <c r="HL6" i="35"/>
  <c r="HK6" i="35"/>
  <c r="HJ6" i="35"/>
  <c r="HI6" i="35"/>
  <c r="HH6" i="35"/>
  <c r="GY3" i="35"/>
  <c r="GY5" i="35"/>
  <c r="HA5" i="35"/>
  <c r="HC5" i="35"/>
  <c r="HE5" i="35"/>
  <c r="HG5" i="35"/>
  <c r="HI5" i="35"/>
  <c r="HJ5" i="35"/>
  <c r="HK5" i="35"/>
  <c r="HL5" i="35"/>
  <c r="HM5" i="35"/>
  <c r="HN5" i="35"/>
  <c r="HO5" i="35"/>
  <c r="HP5" i="35"/>
  <c r="GZ6" i="35"/>
  <c r="HB6" i="35"/>
  <c r="HD6" i="35"/>
  <c r="HF6" i="35"/>
  <c r="HA3" i="35"/>
  <c r="HC3" i="35"/>
  <c r="HE3" i="35"/>
  <c r="HG3" i="35"/>
  <c r="HI3" i="35"/>
  <c r="HK3" i="35"/>
  <c r="GY4" i="35"/>
  <c r="HA4" i="35"/>
  <c r="HC4" i="35"/>
  <c r="GZ5" i="35"/>
  <c r="HB5" i="35"/>
  <c r="HD5" i="35"/>
  <c r="HF5" i="35"/>
  <c r="HH5" i="35"/>
  <c r="GY6" i="35"/>
  <c r="HA6" i="35"/>
  <c r="HC6" i="35"/>
  <c r="HE6" i="35"/>
  <c r="HG6" i="35"/>
  <c r="GZ7" i="35"/>
  <c r="HB7" i="35"/>
  <c r="HD7" i="35"/>
  <c r="HF7" i="35"/>
  <c r="HH7" i="35"/>
  <c r="GY8" i="35"/>
  <c r="HA8" i="35"/>
  <c r="HC8" i="35"/>
  <c r="HE8" i="35"/>
  <c r="HG8" i="35"/>
  <c r="HI8" i="35"/>
  <c r="HK8" i="35"/>
  <c r="X65" i="35"/>
  <c r="X77" i="35"/>
  <c r="X81" i="35"/>
  <c r="X87" i="35"/>
  <c r="X86" i="35"/>
  <c r="Y86" i="35" s="1"/>
  <c r="Z86" i="35" s="1"/>
  <c r="AA86" i="35" s="1"/>
  <c r="AB86" i="35" s="1"/>
  <c r="AC86" i="35" s="1"/>
  <c r="AD86" i="35" s="1"/>
  <c r="AE86" i="35" s="1"/>
  <c r="AF86" i="35" s="1"/>
  <c r="AG86" i="35" s="1"/>
  <c r="AH86" i="35" s="1"/>
  <c r="AI86" i="35" s="1"/>
  <c r="AJ86" i="35" s="1"/>
  <c r="AK86" i="35" s="1"/>
  <c r="AL86" i="35" s="1"/>
  <c r="AM86" i="35" s="1"/>
  <c r="AN86" i="35" s="1"/>
  <c r="AO86" i="35" s="1"/>
  <c r="AP86" i="35" s="1"/>
  <c r="X80" i="35"/>
  <c r="X78" i="35"/>
  <c r="X73" i="35"/>
  <c r="X69" i="35"/>
  <c r="Y69" i="35" s="1"/>
  <c r="Z69" i="35" s="1"/>
  <c r="AA69" i="35" s="1"/>
  <c r="AB69" i="35" s="1"/>
  <c r="AC69" i="35" s="1"/>
  <c r="AD69" i="35" s="1"/>
  <c r="AE69" i="35" s="1"/>
  <c r="AF69" i="35" s="1"/>
  <c r="AG69" i="35" s="1"/>
  <c r="AH69" i="35" s="1"/>
  <c r="AI69" i="35" s="1"/>
  <c r="AJ69" i="35" s="1"/>
  <c r="AK69" i="35" s="1"/>
  <c r="AL69" i="35" s="1"/>
  <c r="AM69" i="35" s="1"/>
  <c r="AN69" i="35" s="1"/>
  <c r="AO69" i="35" s="1"/>
  <c r="AP69" i="35" s="1"/>
  <c r="AQ69" i="35" s="1"/>
  <c r="AR69" i="35" s="1"/>
  <c r="AS69" i="35" s="1"/>
  <c r="AT69" i="35" s="1"/>
  <c r="AU69" i="35" s="1"/>
  <c r="AV69" i="35" s="1"/>
  <c r="AW69" i="35" s="1"/>
  <c r="AX69" i="35" s="1"/>
  <c r="AY69" i="35" s="1"/>
  <c r="AZ69" i="35" s="1"/>
  <c r="BA69" i="35" s="1"/>
  <c r="BB69" i="35" s="1"/>
  <c r="BC69" i="35" s="1"/>
  <c r="BD69" i="35" s="1"/>
  <c r="BE69" i="35" s="1"/>
  <c r="BF69" i="35" s="1"/>
  <c r="BG69" i="35" s="1"/>
  <c r="BH69" i="35" s="1"/>
  <c r="BI69" i="35" s="1"/>
  <c r="BJ69" i="35" s="1"/>
  <c r="BK69" i="35" s="1"/>
  <c r="BL69" i="35" s="1"/>
  <c r="BM69" i="35" s="1"/>
  <c r="BN69" i="35" s="1"/>
  <c r="BO69" i="35" s="1"/>
  <c r="BP69" i="35" s="1"/>
  <c r="BQ69" i="35" s="1"/>
  <c r="BR69" i="35" s="1"/>
  <c r="BS69" i="35" s="1"/>
  <c r="BT69" i="35" s="1"/>
  <c r="BU69" i="35" s="1"/>
  <c r="BV69" i="35" s="1"/>
  <c r="BW69" i="35" s="1"/>
  <c r="BX69" i="35" s="1"/>
  <c r="BY69" i="35" s="1"/>
  <c r="BZ69" i="35" s="1"/>
  <c r="CA69" i="35" s="1"/>
  <c r="CB69" i="35" s="1"/>
  <c r="CC69" i="35" s="1"/>
  <c r="CD69" i="35" s="1"/>
  <c r="CE69" i="35" s="1"/>
  <c r="CF69" i="35" s="1"/>
  <c r="CG69" i="35" s="1"/>
  <c r="CH69" i="35" s="1"/>
  <c r="CI69" i="35" s="1"/>
  <c r="CJ69" i="35" s="1"/>
  <c r="CK69" i="35" s="1"/>
  <c r="CL69" i="35" s="1"/>
  <c r="CM69" i="35" s="1"/>
  <c r="CN69" i="35" s="1"/>
  <c r="CO69" i="35" s="1"/>
  <c r="CP69" i="35" s="1"/>
  <c r="CQ69" i="35" s="1"/>
  <c r="CR69" i="35" s="1"/>
  <c r="CS69" i="35" s="1"/>
  <c r="CT69" i="35" s="1"/>
  <c r="CU69" i="35" s="1"/>
  <c r="CV69" i="35" s="1"/>
  <c r="CW69" i="35" s="1"/>
  <c r="CX69" i="35" s="1"/>
  <c r="CY69" i="35" s="1"/>
  <c r="CZ69" i="35" s="1"/>
  <c r="DA69" i="35" s="1"/>
  <c r="DB69" i="35" s="1"/>
  <c r="DC69" i="35" s="1"/>
  <c r="DD69" i="35" s="1"/>
  <c r="DE69" i="35" s="1"/>
  <c r="DF69" i="35" s="1"/>
  <c r="DG69" i="35" s="1"/>
  <c r="DH69" i="35" s="1"/>
  <c r="DI69" i="35" s="1"/>
  <c r="DJ69" i="35" s="1"/>
  <c r="DK69" i="35" s="1"/>
  <c r="DL69" i="35" s="1"/>
  <c r="DM69" i="35" s="1"/>
  <c r="DN69" i="35" s="1"/>
  <c r="DO69" i="35" s="1"/>
  <c r="DP69" i="35" s="1"/>
  <c r="DQ69" i="35" s="1"/>
  <c r="DR69" i="35" s="1"/>
  <c r="DS69" i="35" s="1"/>
  <c r="DT69" i="35" s="1"/>
  <c r="DU69" i="35" s="1"/>
  <c r="DV69" i="35" s="1"/>
  <c r="DW69" i="35" s="1"/>
  <c r="DX69" i="35" s="1"/>
  <c r="DY69" i="35" s="1"/>
  <c r="DZ69" i="35" s="1"/>
  <c r="EA69" i="35" s="1"/>
  <c r="EB69" i="35" s="1"/>
  <c r="EC69" i="35" s="1"/>
  <c r="ED69" i="35" s="1"/>
  <c r="EE69" i="35" s="1"/>
  <c r="EF69" i="35" s="1"/>
  <c r="EG69" i="35" s="1"/>
  <c r="EH69" i="35" s="1"/>
  <c r="EI69" i="35" s="1"/>
  <c r="EJ69" i="35" s="1"/>
  <c r="EK69" i="35" s="1"/>
  <c r="EL69" i="35" s="1"/>
  <c r="EM69" i="35" s="1"/>
  <c r="EN69" i="35" s="1"/>
  <c r="EO69" i="35" s="1"/>
  <c r="EP69" i="35" s="1"/>
  <c r="EQ69" i="35" s="1"/>
  <c r="ER69" i="35" s="1"/>
  <c r="ES69" i="35" s="1"/>
  <c r="ET69" i="35" s="1"/>
  <c r="EU69" i="35" s="1"/>
  <c r="EV69" i="35" s="1"/>
  <c r="EW69" i="35" s="1"/>
  <c r="EX69" i="35" s="1"/>
  <c r="EY69" i="35" s="1"/>
  <c r="EZ69" i="35" s="1"/>
  <c r="FA69" i="35" s="1"/>
  <c r="FB69" i="35" s="1"/>
  <c r="FC69" i="35" s="1"/>
  <c r="FD69" i="35" s="1"/>
  <c r="FE69" i="35" s="1"/>
  <c r="FF69" i="35" s="1"/>
  <c r="FG69" i="35" s="1"/>
  <c r="FH69" i="35" s="1"/>
  <c r="FI69" i="35" s="1"/>
  <c r="FJ69" i="35" s="1"/>
  <c r="FK69" i="35" s="1"/>
  <c r="FL69" i="35" s="1"/>
  <c r="FM69" i="35" s="1"/>
  <c r="FN69" i="35" s="1"/>
  <c r="FO69" i="35" s="1"/>
  <c r="FP69" i="35" s="1"/>
  <c r="FQ69" i="35" s="1"/>
  <c r="FR69" i="35" s="1"/>
  <c r="FS69" i="35" s="1"/>
  <c r="FT69" i="35" s="1"/>
  <c r="FU69" i="35" s="1"/>
  <c r="FV69" i="35" s="1"/>
  <c r="FW69" i="35" s="1"/>
  <c r="FX69" i="35" s="1"/>
  <c r="FY69" i="35" s="1"/>
  <c r="FZ69" i="35" s="1"/>
  <c r="GA69" i="35" s="1"/>
  <c r="GB69" i="35" s="1"/>
  <c r="GC69" i="35" s="1"/>
  <c r="GD69" i="35" s="1"/>
  <c r="GE69" i="35" s="1"/>
  <c r="GF69" i="35" s="1"/>
  <c r="GG69" i="35" s="1"/>
  <c r="GH69" i="35" s="1"/>
  <c r="GI69" i="35" s="1"/>
  <c r="GJ69" i="35" s="1"/>
  <c r="GK69" i="35" s="1"/>
  <c r="GL69" i="35" s="1"/>
  <c r="GM69" i="35" s="1"/>
  <c r="GN69" i="35" s="1"/>
  <c r="GO69" i="35" s="1"/>
  <c r="GP69" i="35" s="1"/>
  <c r="GQ69" i="35" s="1"/>
  <c r="GR69" i="35" s="1"/>
  <c r="X58" i="35"/>
  <c r="X75" i="35"/>
  <c r="X67" i="35"/>
  <c r="X66" i="35"/>
  <c r="X62" i="35"/>
  <c r="X60" i="35"/>
  <c r="HP8" i="35" a="1"/>
  <c r="HP8" i="35" s="1"/>
  <c r="AZ129" i="35"/>
  <c r="BB129" i="35"/>
  <c r="BD129" i="35"/>
  <c r="BF129" i="35"/>
  <c r="BH129" i="35"/>
  <c r="BJ129" i="35"/>
  <c r="BL129" i="35"/>
  <c r="BN129" i="35"/>
  <c r="BP129" i="35"/>
  <c r="BR129" i="35"/>
  <c r="BT129" i="35"/>
  <c r="BV129" i="35"/>
  <c r="BX129" i="35"/>
  <c r="BZ129" i="35"/>
  <c r="CB129" i="35"/>
  <c r="CD129" i="35"/>
  <c r="CF129" i="35"/>
  <c r="CH129" i="35"/>
  <c r="CJ129" i="35"/>
  <c r="CL129" i="35"/>
  <c r="CN129" i="35"/>
  <c r="CP129" i="35"/>
  <c r="CR129" i="35"/>
  <c r="CT129" i="35"/>
  <c r="CV129" i="35"/>
  <c r="CX129" i="35"/>
  <c r="CZ129" i="35"/>
  <c r="AS38" i="35"/>
  <c r="CO38" i="35"/>
  <c r="EK38" i="35"/>
  <c r="GG38" i="35"/>
  <c r="I39" i="35"/>
  <c r="U39" i="35"/>
  <c r="AG39" i="35"/>
  <c r="AS39" i="35"/>
  <c r="BE39" i="35"/>
  <c r="BQ39" i="35"/>
  <c r="CO39" i="35"/>
  <c r="DA39" i="35"/>
  <c r="DY39" i="35"/>
  <c r="EK39" i="35"/>
  <c r="EW39" i="35"/>
  <c r="FI39" i="35"/>
  <c r="FU39" i="35"/>
  <c r="GG39" i="35"/>
  <c r="AE129" i="35"/>
  <c r="AG129" i="35"/>
  <c r="AI129" i="35"/>
  <c r="AK129" i="35"/>
  <c r="AM129" i="35"/>
  <c r="AO129" i="35"/>
  <c r="AQ129" i="35"/>
  <c r="AS129" i="35"/>
  <c r="AU129" i="35"/>
  <c r="AW129" i="35"/>
  <c r="AY129" i="35"/>
  <c r="BA129" i="35"/>
  <c r="BC129" i="35"/>
  <c r="BE129" i="35"/>
  <c r="BG129" i="35"/>
  <c r="BI129" i="35"/>
  <c r="BK129" i="35"/>
  <c r="BM129" i="35"/>
  <c r="BO129" i="35"/>
  <c r="BQ129" i="35"/>
  <c r="BS129" i="35"/>
  <c r="BU129" i="35"/>
  <c r="BW129" i="35"/>
  <c r="BY129" i="35"/>
  <c r="CA129" i="35"/>
  <c r="CC129" i="35"/>
  <c r="CE129" i="35"/>
  <c r="CG129" i="35"/>
  <c r="CI129" i="35"/>
  <c r="CK129" i="35"/>
  <c r="CM129" i="35"/>
  <c r="CO129" i="35"/>
  <c r="CQ129" i="35"/>
  <c r="CS129" i="35"/>
  <c r="CU129" i="35"/>
  <c r="CW129" i="35"/>
  <c r="CY129" i="35"/>
  <c r="DM39" i="35"/>
  <c r="EK36" i="35"/>
  <c r="CC39" i="35"/>
  <c r="AS36" i="35"/>
  <c r="U38" i="35"/>
  <c r="U36" i="35"/>
  <c r="BQ38" i="35"/>
  <c r="BQ36" i="35"/>
  <c r="DM38" i="35"/>
  <c r="DM36" i="35"/>
  <c r="FI38" i="35"/>
  <c r="FI36" i="35"/>
  <c r="CO36" i="35"/>
  <c r="GG36" i="35"/>
  <c r="AG36" i="35"/>
  <c r="BE36" i="35"/>
  <c r="CC36" i="35"/>
  <c r="DA36" i="35"/>
  <c r="DY36" i="35"/>
  <c r="EW36" i="35"/>
  <c r="FU36" i="35"/>
  <c r="I38" i="35"/>
  <c r="AG38" i="35"/>
  <c r="BE38" i="35"/>
  <c r="CC38" i="35"/>
  <c r="DA38" i="35"/>
  <c r="DY38" i="35"/>
  <c r="EW38" i="35"/>
  <c r="FU38" i="35"/>
  <c r="AA36" i="35"/>
  <c r="AY36" i="35"/>
  <c r="BW36" i="35"/>
  <c r="CU36" i="35"/>
  <c r="DS36" i="35"/>
  <c r="EQ36" i="35"/>
  <c r="FO36" i="35"/>
  <c r="AD129" i="35"/>
  <c r="AF129" i="35"/>
  <c r="AH129" i="35"/>
  <c r="AJ129" i="35"/>
  <c r="AL129" i="35"/>
  <c r="AN129" i="35"/>
  <c r="AP129" i="35"/>
  <c r="AR129" i="35"/>
  <c r="AT129" i="35"/>
  <c r="AV129" i="35"/>
  <c r="AX129" i="35"/>
  <c r="GQ125" i="35"/>
  <c r="GQ120" i="35"/>
  <c r="GQ130" i="35" s="1"/>
  <c r="GP120" i="35"/>
  <c r="GP130" i="35" s="1"/>
  <c r="GP125" i="35"/>
  <c r="GR125" i="35"/>
  <c r="GR120" i="35"/>
  <c r="GR130" i="35" s="1"/>
  <c r="AG84" i="31"/>
  <c r="AH84" i="31"/>
  <c r="AI84" i="31"/>
  <c r="AJ84" i="31"/>
  <c r="AK84" i="31"/>
  <c r="AL84" i="31"/>
  <c r="AM84" i="31"/>
  <c r="AN84" i="31"/>
  <c r="AO84" i="31"/>
  <c r="AP84" i="31"/>
  <c r="AQ84" i="31"/>
  <c r="AR84" i="31"/>
  <c r="AS84" i="31"/>
  <c r="AT84" i="31"/>
  <c r="AU84" i="31"/>
  <c r="AV84" i="31"/>
  <c r="AW84" i="31"/>
  <c r="AX84" i="31"/>
  <c r="AY84" i="31"/>
  <c r="AZ84" i="31"/>
  <c r="BA84" i="31"/>
  <c r="BB84" i="31"/>
  <c r="BC84" i="31"/>
  <c r="BD84" i="31"/>
  <c r="BE84" i="31"/>
  <c r="BF84" i="31"/>
  <c r="BG84" i="31"/>
  <c r="BH84" i="31"/>
  <c r="BI84" i="31"/>
  <c r="BJ84" i="31"/>
  <c r="BK84" i="31"/>
  <c r="BL84" i="31"/>
  <c r="BM84" i="31"/>
  <c r="BN84" i="31"/>
  <c r="BO84" i="31"/>
  <c r="BP84" i="31"/>
  <c r="BQ84" i="31"/>
  <c r="BR84" i="31"/>
  <c r="BS84" i="31"/>
  <c r="BT84" i="31"/>
  <c r="BU84" i="31"/>
  <c r="BV84" i="31"/>
  <c r="BW84" i="31"/>
  <c r="BX84" i="31"/>
  <c r="BY84" i="31"/>
  <c r="BZ84" i="31"/>
  <c r="CA84" i="31"/>
  <c r="CB84" i="31"/>
  <c r="CC84" i="31"/>
  <c r="CD84" i="31"/>
  <c r="CE84" i="31"/>
  <c r="CF84" i="31"/>
  <c r="CG84" i="31"/>
  <c r="CH84" i="31"/>
  <c r="CI84" i="31"/>
  <c r="CJ84" i="31"/>
  <c r="CK84" i="31"/>
  <c r="CL84" i="31"/>
  <c r="CM84" i="31"/>
  <c r="CN84" i="31"/>
  <c r="DA84" i="31"/>
  <c r="DB84" i="31"/>
  <c r="DC84" i="31"/>
  <c r="DD84" i="31"/>
  <c r="DE84" i="31"/>
  <c r="DF84" i="31"/>
  <c r="DG84" i="31"/>
  <c r="DH84" i="31"/>
  <c r="DI84" i="31"/>
  <c r="DJ84" i="31"/>
  <c r="DK84" i="31"/>
  <c r="DL84" i="31"/>
  <c r="DM84" i="31"/>
  <c r="DN84" i="31"/>
  <c r="DO84" i="31"/>
  <c r="DP84" i="31"/>
  <c r="DQ84" i="31"/>
  <c r="DR84" i="31"/>
  <c r="DS84" i="31"/>
  <c r="DT84" i="31"/>
  <c r="DU84" i="31"/>
  <c r="DV84" i="31"/>
  <c r="DW84" i="31"/>
  <c r="DX84" i="31"/>
  <c r="DY84" i="31"/>
  <c r="DZ84" i="31"/>
  <c r="EA84" i="31"/>
  <c r="EB84" i="31"/>
  <c r="EC84" i="31"/>
  <c r="ED84" i="31"/>
  <c r="EE84" i="31"/>
  <c r="EF84" i="31"/>
  <c r="EG84" i="31"/>
  <c r="EH84" i="31"/>
  <c r="EI84" i="31"/>
  <c r="EJ84" i="31"/>
  <c r="EK84" i="31"/>
  <c r="EL84" i="31"/>
  <c r="EM84" i="31"/>
  <c r="EN84" i="31"/>
  <c r="EO84" i="31"/>
  <c r="EP84" i="31"/>
  <c r="EQ84" i="31"/>
  <c r="ER84" i="31"/>
  <c r="ES84" i="31"/>
  <c r="ET84" i="31"/>
  <c r="EU84" i="31"/>
  <c r="EV84" i="31"/>
  <c r="EW84" i="31"/>
  <c r="EX84" i="31"/>
  <c r="EY84" i="31"/>
  <c r="EZ84" i="31"/>
  <c r="FA84" i="31"/>
  <c r="FB84" i="31"/>
  <c r="FC84" i="31"/>
  <c r="FD84" i="31"/>
  <c r="FE84" i="31"/>
  <c r="FF84" i="31"/>
  <c r="FG84" i="31"/>
  <c r="FH84" i="31"/>
  <c r="FI84" i="31"/>
  <c r="FJ84" i="31"/>
  <c r="FK84" i="31"/>
  <c r="FL84" i="31"/>
  <c r="FM84" i="31"/>
  <c r="FN84" i="31"/>
  <c r="FO84" i="31"/>
  <c r="FP84" i="31"/>
  <c r="FQ84" i="31"/>
  <c r="FR84" i="31"/>
  <c r="FS84" i="31"/>
  <c r="FT84" i="31"/>
  <c r="FU84" i="31"/>
  <c r="FV84" i="31"/>
  <c r="FW84" i="31"/>
  <c r="FX84" i="31"/>
  <c r="FY84" i="31"/>
  <c r="FZ84" i="31"/>
  <c r="GA84" i="31"/>
  <c r="GB84" i="31"/>
  <c r="GC84" i="31"/>
  <c r="GD84" i="31"/>
  <c r="GE84" i="31"/>
  <c r="GF84" i="31"/>
  <c r="GG84" i="31"/>
  <c r="GH84" i="31"/>
  <c r="GI84" i="31"/>
  <c r="GJ84" i="31"/>
  <c r="GK84" i="31"/>
  <c r="GL84" i="31"/>
  <c r="GM84" i="31"/>
  <c r="GN84" i="31"/>
  <c r="GO84" i="31"/>
  <c r="GP84" i="31"/>
  <c r="GQ84" i="31"/>
  <c r="GR84" i="31"/>
  <c r="M84" i="31"/>
  <c r="N84" i="31"/>
  <c r="O84" i="31"/>
  <c r="P84" i="31"/>
  <c r="Q84" i="31"/>
  <c r="R84" i="31"/>
  <c r="S84" i="31"/>
  <c r="T84" i="31"/>
  <c r="J84" i="31"/>
  <c r="K84" i="31"/>
  <c r="L84" i="31"/>
  <c r="AL184" i="31"/>
  <c r="AS202" i="31"/>
  <c r="AS256" i="31"/>
  <c r="BA257" i="31"/>
  <c r="AU236" i="31"/>
  <c r="AP118" i="35"/>
  <c r="AT232" i="31"/>
  <c r="DI169" i="31" l="1"/>
  <c r="DJ169" i="31" s="1"/>
  <c r="DK169" i="31" s="1"/>
  <c r="DL169" i="31" s="1"/>
  <c r="DM169" i="31" s="1"/>
  <c r="DN169" i="31" s="1"/>
  <c r="DO169" i="31" s="1"/>
  <c r="DP169" i="31" s="1"/>
  <c r="DQ169" i="31" s="1"/>
  <c r="DR169" i="31" s="1"/>
  <c r="DS169" i="31" s="1"/>
  <c r="DT169" i="31" s="1"/>
  <c r="DU169" i="31" s="1"/>
  <c r="DV169" i="31" s="1"/>
  <c r="DW169" i="31" s="1"/>
  <c r="DX169" i="31" s="1"/>
  <c r="DY169" i="31" s="1"/>
  <c r="DZ169" i="31" s="1"/>
  <c r="EA169" i="31" s="1"/>
  <c r="EB169" i="31" s="1"/>
  <c r="EC169" i="31" s="1"/>
  <c r="ED169" i="31" s="1"/>
  <c r="EE169" i="31" s="1"/>
  <c r="EF169" i="31" s="1"/>
  <c r="EG169" i="31" s="1"/>
  <c r="EH169" i="31" s="1"/>
  <c r="EI169" i="31" s="1"/>
  <c r="EJ169" i="31" s="1"/>
  <c r="EK169" i="31" s="1"/>
  <c r="EL169" i="31" s="1"/>
  <c r="EM169" i="31" s="1"/>
  <c r="EN169" i="31" s="1"/>
  <c r="EO169" i="31" s="1"/>
  <c r="EP169" i="31" s="1"/>
  <c r="EQ169" i="31" s="1"/>
  <c r="ER169" i="31" s="1"/>
  <c r="ES169" i="31" s="1"/>
  <c r="ET169" i="31" s="1"/>
  <c r="EU169" i="31" s="1"/>
  <c r="EV169" i="31" s="1"/>
  <c r="EW169" i="31" s="1"/>
  <c r="EX169" i="31" s="1"/>
  <c r="EY169" i="31" s="1"/>
  <c r="EZ169" i="31" s="1"/>
  <c r="FA169" i="31" s="1"/>
  <c r="FB169" i="31" s="1"/>
  <c r="FC169" i="31" s="1"/>
  <c r="FD169" i="31" s="1"/>
  <c r="FE169" i="31" s="1"/>
  <c r="FF169" i="31" s="1"/>
  <c r="FG169" i="31" s="1"/>
  <c r="FH169" i="31" s="1"/>
  <c r="FI169" i="31" s="1"/>
  <c r="FJ169" i="31" s="1"/>
  <c r="FK169" i="31" s="1"/>
  <c r="FL169" i="31" s="1"/>
  <c r="FM169" i="31" s="1"/>
  <c r="FN169" i="31" s="1"/>
  <c r="FO169" i="31" s="1"/>
  <c r="FP169" i="31" s="1"/>
  <c r="FQ169" i="31" s="1"/>
  <c r="FR169" i="31" s="1"/>
  <c r="FS169" i="31" s="1"/>
  <c r="FT169" i="31" s="1"/>
  <c r="FU169" i="31" s="1"/>
  <c r="FV169" i="31" s="1"/>
  <c r="FW169" i="31" s="1"/>
  <c r="FX169" i="31" s="1"/>
  <c r="FY169" i="31" s="1"/>
  <c r="FZ169" i="31" s="1"/>
  <c r="GA169" i="31" s="1"/>
  <c r="GB169" i="31" s="1"/>
  <c r="GC169" i="31" s="1"/>
  <c r="GD169" i="31" s="1"/>
  <c r="GE169" i="31" s="1"/>
  <c r="GF169" i="31" s="1"/>
  <c r="GG169" i="31" s="1"/>
  <c r="GH169" i="31" s="1"/>
  <c r="GI169" i="31" s="1"/>
  <c r="GJ169" i="31" s="1"/>
  <c r="GK169" i="31" s="1"/>
  <c r="GL169" i="31" s="1"/>
  <c r="GM169" i="31" s="1"/>
  <c r="GN169" i="31" s="1"/>
  <c r="GO169" i="31" s="1"/>
  <c r="GP169" i="31" s="1"/>
  <c r="GQ169" i="31" s="1"/>
  <c r="GR169" i="31" s="1"/>
  <c r="D3" i="35"/>
  <c r="AQ86" i="35"/>
  <c r="AU153" i="31"/>
  <c r="D9" i="35"/>
  <c r="AF180" i="31"/>
  <c r="D26" i="35"/>
  <c r="D29" i="35"/>
  <c r="D15" i="35"/>
  <c r="D14" i="35"/>
  <c r="D30" i="35"/>
  <c r="D31" i="35"/>
  <c r="D32" i="35"/>
  <c r="D24" i="35"/>
  <c r="D22" i="35"/>
  <c r="D21" i="35"/>
  <c r="D19" i="35"/>
  <c r="D18" i="35"/>
  <c r="D17" i="35"/>
  <c r="D13" i="35"/>
  <c r="D16" i="35"/>
  <c r="D12" i="35"/>
  <c r="D11" i="35"/>
  <c r="D10" i="35"/>
  <c r="D6" i="35"/>
  <c r="D5" i="35"/>
  <c r="D25" i="35"/>
  <c r="D27" i="35"/>
  <c r="D23" i="35"/>
  <c r="D20" i="35"/>
  <c r="D8" i="35"/>
  <c r="D7" i="35"/>
  <c r="D4" i="35"/>
  <c r="AT36" i="20"/>
  <c r="AX36" i="20"/>
  <c r="BB36" i="20"/>
  <c r="AQ36" i="20"/>
  <c r="AU36" i="20"/>
  <c r="AY36" i="20"/>
  <c r="BC36" i="20"/>
  <c r="AR35" i="20"/>
  <c r="AV35" i="20"/>
  <c r="AZ35" i="20"/>
  <c r="BD35" i="20"/>
  <c r="AS35" i="20"/>
  <c r="AW35" i="20"/>
  <c r="BA35" i="20"/>
  <c r="AT39" i="20"/>
  <c r="AX39" i="20"/>
  <c r="BB39" i="20"/>
  <c r="AQ39" i="20"/>
  <c r="AU39" i="20"/>
  <c r="AY39" i="20"/>
  <c r="BC39" i="20"/>
  <c r="AR42" i="20"/>
  <c r="AV42" i="20"/>
  <c r="AZ42" i="20"/>
  <c r="BD42" i="20"/>
  <c r="AS42" i="20"/>
  <c r="AW42" i="20"/>
  <c r="BA42" i="20"/>
  <c r="AT123" i="31"/>
  <c r="AT38" i="20"/>
  <c r="AX38" i="20"/>
  <c r="BB38" i="20"/>
  <c r="AQ38" i="20"/>
  <c r="AY38" i="20"/>
  <c r="BC38" i="20"/>
  <c r="AR40" i="20"/>
  <c r="AV40" i="20"/>
  <c r="AZ40" i="20"/>
  <c r="BD40" i="20"/>
  <c r="AS40" i="20"/>
  <c r="AW40" i="20"/>
  <c r="BA40" i="20"/>
  <c r="AR36" i="20"/>
  <c r="AV36" i="20"/>
  <c r="AZ36" i="20"/>
  <c r="BD36" i="20"/>
  <c r="AS36" i="20"/>
  <c r="AW36" i="20"/>
  <c r="BA36" i="20"/>
  <c r="AT35" i="20"/>
  <c r="AX35" i="20"/>
  <c r="BB35" i="20"/>
  <c r="AQ35" i="20"/>
  <c r="AU35" i="20"/>
  <c r="AY35" i="20"/>
  <c r="BC35" i="20"/>
  <c r="AR39" i="20"/>
  <c r="AV39" i="20"/>
  <c r="BD39" i="20"/>
  <c r="AS39" i="20"/>
  <c r="AW39" i="20"/>
  <c r="BA39" i="20"/>
  <c r="AT42" i="20"/>
  <c r="AX42" i="20"/>
  <c r="BB42" i="20"/>
  <c r="AQ42" i="20"/>
  <c r="AU42" i="20"/>
  <c r="AY42" i="20"/>
  <c r="BC42" i="20"/>
  <c r="AR38" i="20"/>
  <c r="AV38" i="20"/>
  <c r="AZ38" i="20"/>
  <c r="BD38" i="20"/>
  <c r="AS38" i="20"/>
  <c r="AW38" i="20"/>
  <c r="BA38" i="20"/>
  <c r="AT40" i="20"/>
  <c r="AX40" i="20"/>
  <c r="BB40" i="20"/>
  <c r="AQ40" i="20"/>
  <c r="AU40" i="20"/>
  <c r="AY40" i="20"/>
  <c r="BC40" i="20"/>
  <c r="AL57" i="20"/>
  <c r="AH57" i="20"/>
  <c r="AD57" i="20"/>
  <c r="AN57" i="20"/>
  <c r="AC57" i="20"/>
  <c r="AI57" i="20"/>
  <c r="AE57" i="20"/>
  <c r="AK57" i="20"/>
  <c r="AG64" i="20"/>
  <c r="AA64" i="20"/>
  <c r="AI64" i="20"/>
  <c r="AB64" i="20"/>
  <c r="AF64" i="20"/>
  <c r="AJ64" i="20"/>
  <c r="AN64" i="20"/>
  <c r="AG61" i="20"/>
  <c r="AA61" i="20"/>
  <c r="AI61" i="20"/>
  <c r="AB61" i="20"/>
  <c r="AF61" i="20"/>
  <c r="AJ61" i="20"/>
  <c r="AN61" i="20"/>
  <c r="AE60" i="20"/>
  <c r="AM60" i="20"/>
  <c r="AG60" i="20"/>
  <c r="AB60" i="20"/>
  <c r="AF60" i="20"/>
  <c r="AJ60" i="20"/>
  <c r="AN60" i="20"/>
  <c r="AJ57" i="20"/>
  <c r="AF57" i="20"/>
  <c r="AB57" i="20"/>
  <c r="AG57" i="20"/>
  <c r="AM57" i="20"/>
  <c r="AC64" i="20"/>
  <c r="AK64" i="20"/>
  <c r="AE64" i="20"/>
  <c r="AM64" i="20"/>
  <c r="AD64" i="20"/>
  <c r="AH64" i="20"/>
  <c r="AL64" i="20"/>
  <c r="AC61" i="20"/>
  <c r="AK61" i="20"/>
  <c r="AE61" i="20"/>
  <c r="AM61" i="20"/>
  <c r="AD61" i="20"/>
  <c r="AH61" i="20"/>
  <c r="AL61" i="20"/>
  <c r="AA60" i="20"/>
  <c r="AI60" i="20"/>
  <c r="AC60" i="20"/>
  <c r="AK60" i="20"/>
  <c r="AD60" i="20"/>
  <c r="AH60" i="20"/>
  <c r="AL60" i="20"/>
  <c r="AU38" i="20"/>
  <c r="AZ39" i="20"/>
  <c r="GY40" i="35"/>
  <c r="G30" i="35" s="1"/>
  <c r="C76" i="5" s="1"/>
  <c r="ID57" i="35"/>
  <c r="ID47" i="35"/>
  <c r="ID65" i="35"/>
  <c r="AW174" i="31"/>
  <c r="AV157" i="31"/>
  <c r="AM110" i="31"/>
  <c r="AP161" i="31"/>
  <c r="BB178" i="31"/>
  <c r="AS168" i="31"/>
  <c r="AQ179" i="31"/>
  <c r="AT177" i="31"/>
  <c r="AM181" i="31"/>
  <c r="AN181" i="31" s="1"/>
  <c r="AO181" i="31" s="1"/>
  <c r="AP181" i="31" s="1"/>
  <c r="HJ9" i="35"/>
  <c r="GY32" i="35"/>
  <c r="G22" i="35" s="1"/>
  <c r="W65" i="20"/>
  <c r="U65" i="20"/>
  <c r="S65" i="20"/>
  <c r="GY38" i="35"/>
  <c r="G28" i="35" s="1"/>
  <c r="C125" i="5" s="1"/>
  <c r="GY30" i="35"/>
  <c r="G20" i="35" s="1"/>
  <c r="C77" i="5" s="1"/>
  <c r="GY36" i="35"/>
  <c r="G26" i="35" s="1"/>
  <c r="C16" i="5" s="1"/>
  <c r="GY28" i="35"/>
  <c r="G18" i="35" s="1"/>
  <c r="C46" i="5" s="1"/>
  <c r="X65" i="20"/>
  <c r="GY16" i="35"/>
  <c r="G6" i="35" s="1"/>
  <c r="X36" i="20"/>
  <c r="V36" i="20"/>
  <c r="T36" i="20"/>
  <c r="R36" i="20"/>
  <c r="P36" i="20"/>
  <c r="N36" i="20"/>
  <c r="L36" i="20"/>
  <c r="W36" i="20"/>
  <c r="U36" i="20"/>
  <c r="S36" i="20"/>
  <c r="Q36" i="20"/>
  <c r="O36" i="20"/>
  <c r="M36" i="20"/>
  <c r="K36" i="20"/>
  <c r="GY24" i="35"/>
  <c r="G14" i="35" s="1"/>
  <c r="C14" i="5" s="1"/>
  <c r="GY22" i="35"/>
  <c r="G12" i="35" s="1"/>
  <c r="C72" i="5" s="1"/>
  <c r="GY14" i="35"/>
  <c r="G4" i="35" s="1"/>
  <c r="K65" i="20"/>
  <c r="GY20" i="35"/>
  <c r="O65" i="20"/>
  <c r="GY42" i="35"/>
  <c r="G32" i="35" s="1"/>
  <c r="C109" i="5" s="1"/>
  <c r="GY34" i="35"/>
  <c r="G24" i="35" s="1"/>
  <c r="C57" i="5" s="1"/>
  <c r="GY26" i="35"/>
  <c r="G16" i="35" s="1"/>
  <c r="C47" i="5" s="1"/>
  <c r="GY18" i="35"/>
  <c r="G8" i="35" s="1"/>
  <c r="GY41" i="35"/>
  <c r="G31" i="35" s="1"/>
  <c r="C19" i="5" s="1"/>
  <c r="GY39" i="35"/>
  <c r="G29" i="35" s="1"/>
  <c r="C96" i="5" s="1"/>
  <c r="GY37" i="35"/>
  <c r="G27" i="35" s="1"/>
  <c r="C104" i="5" s="1"/>
  <c r="GY35" i="35"/>
  <c r="G25" i="35" s="1"/>
  <c r="C107" i="5" s="1"/>
  <c r="GY33" i="35"/>
  <c r="G23" i="35" s="1"/>
  <c r="C105" i="5" s="1"/>
  <c r="GY31" i="35"/>
  <c r="G21" i="35" s="1"/>
  <c r="C101" i="5" s="1"/>
  <c r="GY29" i="35"/>
  <c r="G19" i="35" s="1"/>
  <c r="C115" i="5" s="1"/>
  <c r="GY27" i="35"/>
  <c r="G17" i="35" s="1"/>
  <c r="C103" i="5" s="1"/>
  <c r="GY25" i="35"/>
  <c r="G15" i="35" s="1"/>
  <c r="C94" i="5" s="1"/>
  <c r="GY23" i="35"/>
  <c r="GY21" i="35"/>
  <c r="GY19" i="35"/>
  <c r="G9" i="35" s="1"/>
  <c r="GY17" i="35"/>
  <c r="G7" i="35" s="1"/>
  <c r="GY15" i="35"/>
  <c r="G5" i="35" s="1"/>
  <c r="Q65" i="20"/>
  <c r="M65" i="20"/>
  <c r="V65" i="20"/>
  <c r="R65" i="20"/>
  <c r="N65" i="20"/>
  <c r="T65" i="20"/>
  <c r="P65" i="20"/>
  <c r="L65" i="20"/>
  <c r="HG9" i="35"/>
  <c r="GY13" i="35"/>
  <c r="G3" i="35" s="1"/>
  <c r="HO9" i="35"/>
  <c r="HM9" i="35"/>
  <c r="GY9" i="35"/>
  <c r="HI9" i="35"/>
  <c r="HE9" i="35"/>
  <c r="HA9" i="35"/>
  <c r="HK9" i="35"/>
  <c r="HC9" i="35"/>
  <c r="HP9" i="35"/>
  <c r="HF9" i="35"/>
  <c r="HB9" i="35"/>
  <c r="GZ9" i="35"/>
  <c r="HD9" i="35"/>
  <c r="HH9" i="35"/>
  <c r="HL9" i="35"/>
  <c r="HN9" i="35"/>
  <c r="Y73" i="35"/>
  <c r="Y78" i="35"/>
  <c r="Y80" i="35"/>
  <c r="X71" i="35"/>
  <c r="Y81" i="35"/>
  <c r="X85" i="35"/>
  <c r="X76" i="35"/>
  <c r="X70" i="35"/>
  <c r="X61" i="35"/>
  <c r="Y87" i="35"/>
  <c r="Y77" i="35"/>
  <c r="Y65" i="35"/>
  <c r="X82" i="35"/>
  <c r="X64" i="35"/>
  <c r="X79" i="35"/>
  <c r="X72" i="35"/>
  <c r="X68" i="35"/>
  <c r="X59" i="35"/>
  <c r="Y58" i="35"/>
  <c r="Y75" i="35"/>
  <c r="Y67" i="35"/>
  <c r="Y66" i="35"/>
  <c r="X63" i="35"/>
  <c r="Y62" i="35"/>
  <c r="Y60" i="35"/>
  <c r="GP121" i="35"/>
  <c r="GP131" i="35" s="1"/>
  <c r="GQ121" i="35"/>
  <c r="GR121" i="35"/>
  <c r="T144" i="31"/>
  <c r="V144" i="31" s="1"/>
  <c r="W144" i="31" s="1"/>
  <c r="W141" i="31"/>
  <c r="X141" i="31" s="1"/>
  <c r="W148" i="31"/>
  <c r="X148" i="31" s="1"/>
  <c r="W158" i="31"/>
  <c r="W180" i="31"/>
  <c r="V140" i="31"/>
  <c r="W150" i="31"/>
  <c r="X150" i="31" s="1"/>
  <c r="Y150" i="31" s="1"/>
  <c r="Z150" i="31" s="1"/>
  <c r="AA150" i="31" s="1"/>
  <c r="AB150" i="31" s="1"/>
  <c r="AC150" i="31" s="1"/>
  <c r="AD150" i="31" s="1"/>
  <c r="AE150" i="31" s="1"/>
  <c r="AF150" i="31" s="1"/>
  <c r="V154" i="31"/>
  <c r="T106" i="31"/>
  <c r="V106" i="31" s="1"/>
  <c r="T107" i="31"/>
  <c r="V107" i="31" s="1"/>
  <c r="T108" i="31"/>
  <c r="V108" i="31" s="1"/>
  <c r="W108" i="31" s="1"/>
  <c r="T109" i="31"/>
  <c r="V109" i="31" s="1"/>
  <c r="W109" i="31" s="1"/>
  <c r="X109" i="31" s="1"/>
  <c r="Y109" i="31" s="1"/>
  <c r="Z109" i="31" s="1"/>
  <c r="AA109" i="31" s="1"/>
  <c r="AB109" i="31" s="1"/>
  <c r="AC109" i="31" s="1"/>
  <c r="AD109" i="31" s="1"/>
  <c r="AE109" i="31" s="1"/>
  <c r="AF109" i="31" s="1"/>
  <c r="AG109" i="31" s="1"/>
  <c r="AH109" i="31" s="1"/>
  <c r="AI109" i="31" s="1"/>
  <c r="AJ109" i="31" s="1"/>
  <c r="AK109" i="31" s="1"/>
  <c r="T110" i="31"/>
  <c r="V110" i="31" s="1"/>
  <c r="T111" i="31"/>
  <c r="V111" i="31" s="1"/>
  <c r="W111" i="31" s="1"/>
  <c r="T112" i="31"/>
  <c r="V112" i="31" s="1"/>
  <c r="W112" i="31" s="1"/>
  <c r="T113" i="31"/>
  <c r="V113" i="31" s="1"/>
  <c r="T114" i="31"/>
  <c r="V114" i="31" s="1"/>
  <c r="T115" i="31"/>
  <c r="V115" i="31" s="1"/>
  <c r="W115" i="31" s="1"/>
  <c r="T116" i="31"/>
  <c r="V116" i="31" s="1"/>
  <c r="T117" i="31"/>
  <c r="V117" i="31" s="1"/>
  <c r="T118" i="31"/>
  <c r="V118" i="31" s="1"/>
  <c r="W118" i="31" s="1"/>
  <c r="T119" i="31"/>
  <c r="V119" i="31" s="1"/>
  <c r="T120" i="31"/>
  <c r="V120" i="31" s="1"/>
  <c r="T121" i="31"/>
  <c r="V121" i="31" s="1"/>
  <c r="T122" i="31"/>
  <c r="V122" i="31" s="1"/>
  <c r="T123" i="31"/>
  <c r="V123" i="31" s="1"/>
  <c r="T124" i="31"/>
  <c r="V124" i="31" s="1"/>
  <c r="T125" i="31"/>
  <c r="V125" i="31" s="1"/>
  <c r="T126" i="31"/>
  <c r="V126" i="31" s="1"/>
  <c r="W126" i="31" s="1"/>
  <c r="T127" i="31"/>
  <c r="V127" i="31" s="1"/>
  <c r="W127" i="31" s="1"/>
  <c r="T128" i="31"/>
  <c r="V128" i="31" s="1"/>
  <c r="W128" i="31" s="1"/>
  <c r="T129" i="31"/>
  <c r="V129" i="31" s="1"/>
  <c r="T130" i="31"/>
  <c r="V130" i="31" s="1"/>
  <c r="T131" i="31"/>
  <c r="V131" i="31" s="1"/>
  <c r="W131" i="31" s="1"/>
  <c r="X131" i="31" s="1"/>
  <c r="Y131" i="31" s="1"/>
  <c r="Z131" i="31" s="1"/>
  <c r="T132" i="31"/>
  <c r="V132" i="31" s="1"/>
  <c r="T133" i="31"/>
  <c r="V133" i="31" s="1"/>
  <c r="W133" i="31" s="1"/>
  <c r="X133" i="31" s="1"/>
  <c r="T134" i="31"/>
  <c r="V134" i="31" s="1"/>
  <c r="W134" i="31" s="1"/>
  <c r="T135" i="31"/>
  <c r="V135" i="31" s="1"/>
  <c r="T136" i="31"/>
  <c r="V136" i="31" s="1"/>
  <c r="T137" i="31"/>
  <c r="V137" i="31" s="1"/>
  <c r="T138" i="31"/>
  <c r="V138" i="31" s="1"/>
  <c r="T139" i="31"/>
  <c r="V139" i="31" s="1"/>
  <c r="W139" i="31" s="1"/>
  <c r="X139" i="31" s="1"/>
  <c r="T141" i="31"/>
  <c r="V141" i="31" s="1"/>
  <c r="T142" i="31"/>
  <c r="V142" i="31" s="1"/>
  <c r="T143" i="31"/>
  <c r="V143" i="31" s="1"/>
  <c r="W143" i="31" s="1"/>
  <c r="T145" i="31"/>
  <c r="V145" i="31" s="1"/>
  <c r="T146" i="31"/>
  <c r="V146" i="31" s="1"/>
  <c r="W146" i="31" s="1"/>
  <c r="T147" i="31"/>
  <c r="V147" i="31" s="1"/>
  <c r="T148" i="31"/>
  <c r="V148" i="31" s="1"/>
  <c r="T149" i="31"/>
  <c r="V149" i="31" s="1"/>
  <c r="T151" i="31"/>
  <c r="V151" i="31" s="1"/>
  <c r="W151" i="31" s="1"/>
  <c r="X151" i="31" s="1"/>
  <c r="T152" i="31"/>
  <c r="V152" i="31" s="1"/>
  <c r="T153" i="31"/>
  <c r="V153" i="31" s="1"/>
  <c r="T155" i="31"/>
  <c r="V155" i="31" s="1"/>
  <c r="T156" i="31"/>
  <c r="V156" i="31" s="1"/>
  <c r="T157" i="31"/>
  <c r="V157" i="31" s="1"/>
  <c r="T158" i="31"/>
  <c r="V158" i="31" s="1"/>
  <c r="T159" i="31"/>
  <c r="V159" i="31" s="1"/>
  <c r="T160" i="31"/>
  <c r="V160" i="31" s="1"/>
  <c r="T161" i="31"/>
  <c r="V161" i="31" s="1"/>
  <c r="T162" i="31"/>
  <c r="V162" i="31" s="1"/>
  <c r="T163" i="31"/>
  <c r="V163" i="31" s="1"/>
  <c r="T164" i="31"/>
  <c r="V164" i="31" s="1"/>
  <c r="T165" i="31"/>
  <c r="W165" i="31" s="1"/>
  <c r="T166" i="31"/>
  <c r="V166" i="31" s="1"/>
  <c r="T167" i="31"/>
  <c r="V167" i="31" s="1"/>
  <c r="T168" i="31"/>
  <c r="V168" i="31" s="1"/>
  <c r="T169" i="31"/>
  <c r="V169" i="31" s="1"/>
  <c r="W169" i="31" s="1"/>
  <c r="X169" i="31" s="1"/>
  <c r="Y169" i="31" s="1"/>
  <c r="Z169" i="31" s="1"/>
  <c r="AA169" i="31" s="1"/>
  <c r="AB169" i="31" s="1"/>
  <c r="AC169" i="31" s="1"/>
  <c r="AD169" i="31" s="1"/>
  <c r="AE169" i="31" s="1"/>
  <c r="AF169" i="31" s="1"/>
  <c r="AG169" i="31" s="1"/>
  <c r="AH169" i="31" s="1"/>
  <c r="AI169" i="31" s="1"/>
  <c r="AJ169" i="31" s="1"/>
  <c r="AK169" i="31" s="1"/>
  <c r="AL169" i="31" s="1"/>
  <c r="AM169" i="31" s="1"/>
  <c r="AN169" i="31" s="1"/>
  <c r="AO169" i="31" s="1"/>
  <c r="AP169" i="31" s="1"/>
  <c r="AQ169" i="31" s="1"/>
  <c r="AR169" i="31" s="1"/>
  <c r="AS169" i="31" s="1"/>
  <c r="AT169" i="31" s="1"/>
  <c r="AU169" i="31" s="1"/>
  <c r="AV169" i="31" s="1"/>
  <c r="AW169" i="31" s="1"/>
  <c r="AX169" i="31" s="1"/>
  <c r="AY169" i="31" s="1"/>
  <c r="AZ169" i="31" s="1"/>
  <c r="BA169" i="31" s="1"/>
  <c r="BB169" i="31" s="1"/>
  <c r="BC169" i="31" s="1"/>
  <c r="BD169" i="31" s="1"/>
  <c r="BE169" i="31" s="1"/>
  <c r="BF169" i="31" s="1"/>
  <c r="BG169" i="31" s="1"/>
  <c r="BH169" i="31" s="1"/>
  <c r="BI169" i="31" s="1"/>
  <c r="BJ169" i="31" s="1"/>
  <c r="BK169" i="31" s="1"/>
  <c r="BL169" i="31" s="1"/>
  <c r="BM169" i="31" s="1"/>
  <c r="BN169" i="31" s="1"/>
  <c r="BO169" i="31" s="1"/>
  <c r="BP169" i="31" s="1"/>
  <c r="BQ169" i="31" s="1"/>
  <c r="BR169" i="31" s="1"/>
  <c r="BS169" i="31" s="1"/>
  <c r="BT169" i="31" s="1"/>
  <c r="BU169" i="31" s="1"/>
  <c r="BV169" i="31" s="1"/>
  <c r="BW169" i="31" s="1"/>
  <c r="BX169" i="31" s="1"/>
  <c r="BY169" i="31" s="1"/>
  <c r="BZ169" i="31" s="1"/>
  <c r="CA169" i="31" s="1"/>
  <c r="CB169" i="31" s="1"/>
  <c r="CC169" i="31" s="1"/>
  <c r="CD169" i="31" s="1"/>
  <c r="CE169" i="31" s="1"/>
  <c r="CF169" i="31" s="1"/>
  <c r="CG169" i="31" s="1"/>
  <c r="CH169" i="31" s="1"/>
  <c r="CI169" i="31" s="1"/>
  <c r="CJ169" i="31" s="1"/>
  <c r="CK169" i="31" s="1"/>
  <c r="CL169" i="31" s="1"/>
  <c r="CM169" i="31" s="1"/>
  <c r="CN169" i="31" s="1"/>
  <c r="CO169" i="31" s="1"/>
  <c r="CP169" i="31" s="1"/>
  <c r="CQ169" i="31" s="1"/>
  <c r="CR169" i="31" s="1"/>
  <c r="CS169" i="31" s="1"/>
  <c r="CT169" i="31" s="1"/>
  <c r="CU169" i="31" s="1"/>
  <c r="CV169" i="31" s="1"/>
  <c r="CW169" i="31" s="1"/>
  <c r="CX169" i="31" s="1"/>
  <c r="CY169" i="31" s="1"/>
  <c r="CZ169" i="31" s="1"/>
  <c r="DA169" i="31" s="1"/>
  <c r="DB169" i="31" s="1"/>
  <c r="DC169" i="31" s="1"/>
  <c r="DD169" i="31" s="1"/>
  <c r="T170" i="31"/>
  <c r="V170" i="31" s="1"/>
  <c r="T171" i="31"/>
  <c r="V171" i="31" s="1"/>
  <c r="T172" i="31"/>
  <c r="V172" i="31" s="1"/>
  <c r="W172" i="31" s="1"/>
  <c r="X172" i="31" s="1"/>
  <c r="Y172" i="31" s="1"/>
  <c r="Z172" i="31" s="1"/>
  <c r="AA172" i="31" s="1"/>
  <c r="AB172" i="31" s="1"/>
  <c r="AC172" i="31" s="1"/>
  <c r="AD172" i="31" s="1"/>
  <c r="AE172" i="31" s="1"/>
  <c r="AF172" i="31" s="1"/>
  <c r="AG172" i="31" s="1"/>
  <c r="AH172" i="31" s="1"/>
  <c r="AI172" i="31" s="1"/>
  <c r="AJ172" i="31" s="1"/>
  <c r="AK172" i="31" s="1"/>
  <c r="AL172" i="31" s="1"/>
  <c r="AM172" i="31" s="1"/>
  <c r="AN172" i="31" s="1"/>
  <c r="AO172" i="31" s="1"/>
  <c r="AP172" i="31" s="1"/>
  <c r="AQ172" i="31" s="1"/>
  <c r="AR172" i="31" s="1"/>
  <c r="AS172" i="31" s="1"/>
  <c r="AT172" i="31" s="1"/>
  <c r="AU172" i="31" s="1"/>
  <c r="AV172" i="31" s="1"/>
  <c r="AW172" i="31" s="1"/>
  <c r="AX172" i="31" s="1"/>
  <c r="AY172" i="31" s="1"/>
  <c r="AZ172" i="31" s="1"/>
  <c r="BA172" i="31" s="1"/>
  <c r="BB172" i="31" s="1"/>
  <c r="BC172" i="31" s="1"/>
  <c r="BD172" i="31" s="1"/>
  <c r="BE172" i="31" s="1"/>
  <c r="BF172" i="31" s="1"/>
  <c r="BG172" i="31" s="1"/>
  <c r="BH172" i="31" s="1"/>
  <c r="BI172" i="31" s="1"/>
  <c r="BJ172" i="31" s="1"/>
  <c r="BK172" i="31" s="1"/>
  <c r="BL172" i="31" s="1"/>
  <c r="BM172" i="31" s="1"/>
  <c r="BN172" i="31" s="1"/>
  <c r="BO172" i="31" s="1"/>
  <c r="BP172" i="31" s="1"/>
  <c r="BQ172" i="31" s="1"/>
  <c r="BR172" i="31" s="1"/>
  <c r="BS172" i="31" s="1"/>
  <c r="BT172" i="31" s="1"/>
  <c r="BU172" i="31" s="1"/>
  <c r="BV172" i="31" s="1"/>
  <c r="BW172" i="31" s="1"/>
  <c r="BX172" i="31" s="1"/>
  <c r="BY172" i="31" s="1"/>
  <c r="BZ172" i="31" s="1"/>
  <c r="CA172" i="31" s="1"/>
  <c r="CB172" i="31" s="1"/>
  <c r="CC172" i="31" s="1"/>
  <c r="CD172" i="31" s="1"/>
  <c r="CE172" i="31" s="1"/>
  <c r="CF172" i="31" s="1"/>
  <c r="CG172" i="31" s="1"/>
  <c r="CH172" i="31" s="1"/>
  <c r="CI172" i="31" s="1"/>
  <c r="CJ172" i="31" s="1"/>
  <c r="CK172" i="31" s="1"/>
  <c r="CL172" i="31" s="1"/>
  <c r="CM172" i="31" s="1"/>
  <c r="CN172" i="31" s="1"/>
  <c r="CO172" i="31" s="1"/>
  <c r="CP172" i="31" s="1"/>
  <c r="CQ172" i="31" s="1"/>
  <c r="CR172" i="31" s="1"/>
  <c r="CS172" i="31" s="1"/>
  <c r="CT172" i="31" s="1"/>
  <c r="CU172" i="31" s="1"/>
  <c r="CV172" i="31" s="1"/>
  <c r="CW172" i="31" s="1"/>
  <c r="CX172" i="31" s="1"/>
  <c r="CY172" i="31" s="1"/>
  <c r="CZ172" i="31" s="1"/>
  <c r="DA172" i="31" s="1"/>
  <c r="DB172" i="31" s="1"/>
  <c r="DC172" i="31" s="1"/>
  <c r="DD172" i="31" s="1"/>
  <c r="DE172" i="31" s="1"/>
  <c r="DF172" i="31" s="1"/>
  <c r="DG172" i="31" s="1"/>
  <c r="DH172" i="31" s="1"/>
  <c r="DI172" i="31" s="1"/>
  <c r="DJ172" i="31" s="1"/>
  <c r="DK172" i="31" s="1"/>
  <c r="DL172" i="31" s="1"/>
  <c r="DM172" i="31" s="1"/>
  <c r="DN172" i="31" s="1"/>
  <c r="DO172" i="31" s="1"/>
  <c r="DP172" i="31" s="1"/>
  <c r="DQ172" i="31" s="1"/>
  <c r="DR172" i="31" s="1"/>
  <c r="DS172" i="31" s="1"/>
  <c r="DT172" i="31" s="1"/>
  <c r="DU172" i="31" s="1"/>
  <c r="DV172" i="31" s="1"/>
  <c r="DW172" i="31" s="1"/>
  <c r="DX172" i="31" s="1"/>
  <c r="DY172" i="31" s="1"/>
  <c r="DZ172" i="31" s="1"/>
  <c r="EA172" i="31" s="1"/>
  <c r="EB172" i="31" s="1"/>
  <c r="EC172" i="31" s="1"/>
  <c r="ED172" i="31" s="1"/>
  <c r="EE172" i="31" s="1"/>
  <c r="EF172" i="31" s="1"/>
  <c r="EG172" i="31" s="1"/>
  <c r="EH172" i="31" s="1"/>
  <c r="EI172" i="31" s="1"/>
  <c r="EJ172" i="31" s="1"/>
  <c r="EK172" i="31" s="1"/>
  <c r="EL172" i="31" s="1"/>
  <c r="EM172" i="31" s="1"/>
  <c r="EN172" i="31" s="1"/>
  <c r="EO172" i="31" s="1"/>
  <c r="EP172" i="31" s="1"/>
  <c r="EQ172" i="31" s="1"/>
  <c r="ER172" i="31" s="1"/>
  <c r="ES172" i="31" s="1"/>
  <c r="ET172" i="31" s="1"/>
  <c r="EU172" i="31" s="1"/>
  <c r="EV172" i="31" s="1"/>
  <c r="EW172" i="31" s="1"/>
  <c r="EX172" i="31" s="1"/>
  <c r="EY172" i="31" s="1"/>
  <c r="EZ172" i="31" s="1"/>
  <c r="FA172" i="31" s="1"/>
  <c r="FB172" i="31" s="1"/>
  <c r="FC172" i="31" s="1"/>
  <c r="FD172" i="31" s="1"/>
  <c r="FE172" i="31" s="1"/>
  <c r="FF172" i="31" s="1"/>
  <c r="FG172" i="31" s="1"/>
  <c r="FH172" i="31" s="1"/>
  <c r="FI172" i="31" s="1"/>
  <c r="FJ172" i="31" s="1"/>
  <c r="FK172" i="31" s="1"/>
  <c r="FL172" i="31" s="1"/>
  <c r="FM172" i="31" s="1"/>
  <c r="FN172" i="31" s="1"/>
  <c r="FO172" i="31" s="1"/>
  <c r="FP172" i="31" s="1"/>
  <c r="FQ172" i="31" s="1"/>
  <c r="FR172" i="31" s="1"/>
  <c r="FS172" i="31" s="1"/>
  <c r="FT172" i="31" s="1"/>
  <c r="FU172" i="31" s="1"/>
  <c r="FV172" i="31" s="1"/>
  <c r="FW172" i="31" s="1"/>
  <c r="FX172" i="31" s="1"/>
  <c r="FY172" i="31" s="1"/>
  <c r="FZ172" i="31" s="1"/>
  <c r="GA172" i="31" s="1"/>
  <c r="GB172" i="31" s="1"/>
  <c r="GC172" i="31" s="1"/>
  <c r="GD172" i="31" s="1"/>
  <c r="GE172" i="31" s="1"/>
  <c r="GF172" i="31" s="1"/>
  <c r="GG172" i="31" s="1"/>
  <c r="GH172" i="31" s="1"/>
  <c r="GI172" i="31" s="1"/>
  <c r="GJ172" i="31" s="1"/>
  <c r="GK172" i="31" s="1"/>
  <c r="GL172" i="31" s="1"/>
  <c r="GM172" i="31" s="1"/>
  <c r="GN172" i="31" s="1"/>
  <c r="GO172" i="31" s="1"/>
  <c r="GP172" i="31" s="1"/>
  <c r="GQ172" i="31" s="1"/>
  <c r="GR172" i="31" s="1"/>
  <c r="T173" i="31"/>
  <c r="V173" i="31" s="1"/>
  <c r="T174" i="31"/>
  <c r="V174" i="31" s="1"/>
  <c r="T175" i="31"/>
  <c r="V175" i="31" s="1"/>
  <c r="T176" i="31"/>
  <c r="V176" i="31" s="1"/>
  <c r="T177" i="31"/>
  <c r="V177" i="31" s="1"/>
  <c r="T178" i="31"/>
  <c r="V178" i="31" s="1"/>
  <c r="T179" i="31"/>
  <c r="V179" i="31" s="1"/>
  <c r="T180" i="31"/>
  <c r="V180" i="31" s="1"/>
  <c r="T181" i="31"/>
  <c r="V181" i="31" s="1"/>
  <c r="V105" i="31"/>
  <c r="W105" i="31" s="1"/>
  <c r="X105" i="31" s="1"/>
  <c r="Y105" i="31" s="1"/>
  <c r="Z105" i="31" s="1"/>
  <c r="AA105" i="31" s="1"/>
  <c r="AB105" i="31" s="1"/>
  <c r="AC105" i="31" s="1"/>
  <c r="AD105" i="31" s="1"/>
  <c r="AE105" i="31" s="1"/>
  <c r="AF105" i="31" s="1"/>
  <c r="AG105" i="31" s="1"/>
  <c r="AH105" i="31" s="1"/>
  <c r="AI105" i="31" s="1"/>
  <c r="AJ105" i="31" s="1"/>
  <c r="AK105" i="31" s="1"/>
  <c r="AL105" i="31" s="1"/>
  <c r="AM105" i="31" s="1"/>
  <c r="R150" i="31"/>
  <c r="R165" i="31"/>
  <c r="F40" i="27"/>
  <c r="G40" i="27"/>
  <c r="H40" i="27"/>
  <c r="I40" i="27"/>
  <c r="J40" i="27"/>
  <c r="K40" i="27"/>
  <c r="L40" i="27"/>
  <c r="M40" i="27"/>
  <c r="N40" i="27"/>
  <c r="O40" i="27"/>
  <c r="P40" i="27"/>
  <c r="Q40" i="27"/>
  <c r="R40" i="27"/>
  <c r="S40" i="27"/>
  <c r="T40" i="27"/>
  <c r="U40" i="27"/>
  <c r="V40" i="27"/>
  <c r="W40" i="27"/>
  <c r="X40" i="27"/>
  <c r="Y40" i="27"/>
  <c r="Z40" i="27"/>
  <c r="AA40" i="27"/>
  <c r="AB40" i="27"/>
  <c r="AC40" i="27"/>
  <c r="AD40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U40" i="27"/>
  <c r="AV40" i="27"/>
  <c r="AW40" i="27"/>
  <c r="AX40" i="27"/>
  <c r="AY40" i="27"/>
  <c r="AZ40" i="27"/>
  <c r="BA40" i="27"/>
  <c r="BB40" i="27"/>
  <c r="BC40" i="27"/>
  <c r="BD40" i="27"/>
  <c r="BE40" i="27"/>
  <c r="BF40" i="27"/>
  <c r="BG40" i="27"/>
  <c r="BH40" i="27"/>
  <c r="BI40" i="27"/>
  <c r="BJ40" i="27"/>
  <c r="BK40" i="27"/>
  <c r="BL40" i="27"/>
  <c r="BM40" i="27"/>
  <c r="BN40" i="27"/>
  <c r="BO40" i="27"/>
  <c r="BP40" i="27"/>
  <c r="BQ40" i="27"/>
  <c r="BR40" i="27"/>
  <c r="BS40" i="27"/>
  <c r="BT40" i="27"/>
  <c r="BU40" i="27"/>
  <c r="BV40" i="27"/>
  <c r="BW40" i="27"/>
  <c r="BX40" i="27"/>
  <c r="BY40" i="27"/>
  <c r="BZ40" i="27"/>
  <c r="CA40" i="27"/>
  <c r="CB40" i="27"/>
  <c r="CC40" i="27"/>
  <c r="CD40" i="27"/>
  <c r="CE40" i="27"/>
  <c r="CF40" i="27"/>
  <c r="CG40" i="27"/>
  <c r="CH40" i="27"/>
  <c r="CI40" i="27"/>
  <c r="CJ40" i="27"/>
  <c r="E40" i="27"/>
  <c r="BO27" i="9"/>
  <c r="BP27" i="9"/>
  <c r="BQ27" i="9"/>
  <c r="BR27" i="9"/>
  <c r="BS27" i="9"/>
  <c r="BT27" i="9"/>
  <c r="BU27" i="9"/>
  <c r="BV27" i="9"/>
  <c r="BW27" i="9"/>
  <c r="BX27" i="9"/>
  <c r="BY27" i="9"/>
  <c r="BZ27" i="9"/>
  <c r="CA27" i="9"/>
  <c r="CB27" i="9"/>
  <c r="CC27" i="9"/>
  <c r="CD27" i="9"/>
  <c r="CE27" i="9"/>
  <c r="CF27" i="9"/>
  <c r="CG27" i="9"/>
  <c r="CH27" i="9"/>
  <c r="CI27" i="9"/>
  <c r="CJ27" i="9"/>
  <c r="CK27" i="9"/>
  <c r="CL27" i="9"/>
  <c r="CM27" i="9"/>
  <c r="CN27" i="9"/>
  <c r="CO27" i="9"/>
  <c r="CP27" i="9"/>
  <c r="CQ27" i="9"/>
  <c r="CR27" i="9"/>
  <c r="CS27" i="9"/>
  <c r="CT27" i="9"/>
  <c r="CU27" i="9"/>
  <c r="CV27" i="9"/>
  <c r="CW27" i="9"/>
  <c r="CX27" i="9"/>
  <c r="FS20" i="10"/>
  <c r="CE38" i="27"/>
  <c r="AC42" i="27"/>
  <c r="S32" i="10"/>
  <c r="B23" i="5"/>
  <c r="B9" i="5"/>
  <c r="B114" i="5"/>
  <c r="B65" i="5"/>
  <c r="B20" i="5"/>
  <c r="B54" i="5"/>
  <c r="B91" i="5"/>
  <c r="B42" i="5"/>
  <c r="B40" i="5"/>
  <c r="B86" i="5"/>
  <c r="B39" i="5"/>
  <c r="B106" i="5"/>
  <c r="B66" i="5"/>
  <c r="B28" i="5"/>
  <c r="B51" i="5"/>
  <c r="B81" i="5"/>
  <c r="B79" i="5"/>
  <c r="B6" i="5"/>
  <c r="B30" i="5"/>
  <c r="B17" i="5"/>
  <c r="B32" i="5"/>
  <c r="B62" i="5"/>
  <c r="B5" i="5"/>
  <c r="B45" i="5"/>
  <c r="B12" i="5"/>
  <c r="B31" i="5"/>
  <c r="B53" i="5"/>
  <c r="B52" i="5"/>
  <c r="B83" i="5"/>
  <c r="B89" i="5"/>
  <c r="B113" i="5"/>
  <c r="B100" i="5"/>
  <c r="B117" i="5"/>
  <c r="B108" i="5"/>
  <c r="B92" i="5"/>
  <c r="B3" i="5"/>
  <c r="B93" i="5"/>
  <c r="B111" i="5"/>
  <c r="B88" i="5"/>
  <c r="B97" i="5"/>
  <c r="B85" i="5"/>
  <c r="B58" i="5"/>
  <c r="B24" i="5"/>
  <c r="B73" i="5"/>
  <c r="B98" i="5"/>
  <c r="B56" i="5"/>
  <c r="B44" i="5"/>
  <c r="B38" i="5"/>
  <c r="B90" i="5"/>
  <c r="B36" i="5"/>
  <c r="B18" i="5"/>
  <c r="B64" i="5"/>
  <c r="B34" i="5"/>
  <c r="B55" i="5"/>
  <c r="B33" i="5"/>
  <c r="B13" i="5"/>
  <c r="B119" i="5"/>
  <c r="B10" i="5"/>
  <c r="B43" i="5"/>
  <c r="B41" i="5"/>
  <c r="B60" i="5"/>
  <c r="A31" i="5"/>
  <c r="A53" i="5"/>
  <c r="A85" i="5"/>
  <c r="A63" i="5"/>
  <c r="A73" i="5"/>
  <c r="A48" i="5"/>
  <c r="A18" i="5"/>
  <c r="A33" i="5"/>
  <c r="R105" i="31"/>
  <c r="ID44" i="27"/>
  <c r="A80" i="20" s="1"/>
  <c r="ID42" i="27"/>
  <c r="A78" i="20" s="1"/>
  <c r="ID41" i="27"/>
  <c r="A77" i="20" s="1"/>
  <c r="ID40" i="27"/>
  <c r="A76" i="20" s="1"/>
  <c r="D162" i="5"/>
  <c r="ID37" i="27"/>
  <c r="A73" i="20" s="1"/>
  <c r="D160" i="5"/>
  <c r="ID34" i="27"/>
  <c r="A70" i="20" s="1"/>
  <c r="ID33" i="27"/>
  <c r="A69" i="20" s="1"/>
  <c r="ID32" i="27"/>
  <c r="A68" i="20" s="1"/>
  <c r="D154" i="5"/>
  <c r="ID29" i="27"/>
  <c r="A65" i="20" s="1"/>
  <c r="D152" i="5"/>
  <c r="ID26" i="27"/>
  <c r="A62" i="20" s="1"/>
  <c r="ID25" i="27"/>
  <c r="A61" i="20" s="1"/>
  <c r="ID24" i="27"/>
  <c r="A60" i="20" s="1"/>
  <c r="D147" i="5"/>
  <c r="D146" i="5"/>
  <c r="ID20" i="27"/>
  <c r="A56" i="20" s="1"/>
  <c r="ID18" i="27"/>
  <c r="A54" i="20" s="1"/>
  <c r="D143" i="5"/>
  <c r="D142" i="5"/>
  <c r="D140" i="5"/>
  <c r="D139" i="5"/>
  <c r="B168" i="5"/>
  <c r="B167" i="5"/>
  <c r="B166" i="5"/>
  <c r="B165" i="5"/>
  <c r="B164" i="5"/>
  <c r="B163" i="5"/>
  <c r="B162" i="5"/>
  <c r="B161" i="5"/>
  <c r="B160" i="5"/>
  <c r="B159" i="5"/>
  <c r="B157" i="5"/>
  <c r="B156" i="5"/>
  <c r="B155" i="5"/>
  <c r="B154" i="5"/>
  <c r="B153" i="5"/>
  <c r="B152" i="5"/>
  <c r="B151" i="5"/>
  <c r="B27" i="5"/>
  <c r="B150" i="5"/>
  <c r="B148" i="5"/>
  <c r="B147" i="5"/>
  <c r="B146" i="5"/>
  <c r="B7" i="5"/>
  <c r="B145" i="5"/>
  <c r="B143" i="5"/>
  <c r="B142" i="5"/>
  <c r="B139" i="5"/>
  <c r="A168" i="5"/>
  <c r="A167" i="5"/>
  <c r="A166" i="5"/>
  <c r="A165" i="5"/>
  <c r="A164" i="5"/>
  <c r="A163" i="5"/>
  <c r="A161" i="5"/>
  <c r="A160" i="5"/>
  <c r="A159" i="5"/>
  <c r="A158" i="5"/>
  <c r="A157" i="5"/>
  <c r="A156" i="5"/>
  <c r="A155" i="5"/>
  <c r="A153" i="5"/>
  <c r="A152" i="5"/>
  <c r="A151" i="5"/>
  <c r="A27" i="5"/>
  <c r="A150" i="5"/>
  <c r="A149" i="5"/>
  <c r="A148" i="5"/>
  <c r="A146" i="5"/>
  <c r="A7" i="5"/>
  <c r="A145" i="5"/>
  <c r="A144" i="5"/>
  <c r="A143" i="5"/>
  <c r="A142" i="5"/>
  <c r="A141" i="5"/>
  <c r="A140" i="5"/>
  <c r="A139" i="5"/>
  <c r="IM12" i="27"/>
  <c r="AO182" i="5"/>
  <c r="AC182" i="5"/>
  <c r="Q182" i="5"/>
  <c r="E182" i="5"/>
  <c r="Q180" i="5"/>
  <c r="AC180" i="5"/>
  <c r="AO180" i="5"/>
  <c r="BA180" i="5"/>
  <c r="BM180" i="5"/>
  <c r="BY180" i="5"/>
  <c r="CK180" i="5"/>
  <c r="CW180" i="5"/>
  <c r="E180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CL68" i="5"/>
  <c r="CM68" i="5"/>
  <c r="CN68" i="5"/>
  <c r="CO68" i="5"/>
  <c r="CP68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C68" i="5"/>
  <c r="DD68" i="5"/>
  <c r="DE68" i="5"/>
  <c r="DF68" i="5"/>
  <c r="DG68" i="5"/>
  <c r="DH68" i="5"/>
  <c r="DI68" i="5"/>
  <c r="DJ68" i="5"/>
  <c r="DK68" i="5"/>
  <c r="DL68" i="5"/>
  <c r="DM68" i="5"/>
  <c r="DN68" i="5"/>
  <c r="DO68" i="5"/>
  <c r="DP68" i="5"/>
  <c r="DQ68" i="5"/>
  <c r="DR68" i="5"/>
  <c r="DS68" i="5"/>
  <c r="DT68" i="5"/>
  <c r="DU68" i="5"/>
  <c r="DV68" i="5"/>
  <c r="DW68" i="5"/>
  <c r="DX68" i="5"/>
  <c r="DY68" i="5"/>
  <c r="DZ68" i="5"/>
  <c r="EA68" i="5"/>
  <c r="EB68" i="5"/>
  <c r="EC68" i="5"/>
  <c r="ED68" i="5"/>
  <c r="EE68" i="5"/>
  <c r="EF68" i="5"/>
  <c r="EG68" i="5"/>
  <c r="EH68" i="5"/>
  <c r="EI68" i="5"/>
  <c r="EJ68" i="5"/>
  <c r="EK68" i="5"/>
  <c r="EL68" i="5"/>
  <c r="EM68" i="5"/>
  <c r="EN68" i="5"/>
  <c r="EO68" i="5"/>
  <c r="EP68" i="5"/>
  <c r="EQ68" i="5"/>
  <c r="ER68" i="5"/>
  <c r="ES68" i="5"/>
  <c r="ET68" i="5"/>
  <c r="EU68" i="5"/>
  <c r="EV68" i="5"/>
  <c r="EW68" i="5"/>
  <c r="EX68" i="5"/>
  <c r="EY68" i="5"/>
  <c r="EZ68" i="5"/>
  <c r="FA68" i="5"/>
  <c r="FB68" i="5"/>
  <c r="FC68" i="5"/>
  <c r="FD68" i="5"/>
  <c r="FE68" i="5"/>
  <c r="FF68" i="5"/>
  <c r="FG68" i="5"/>
  <c r="FH68" i="5"/>
  <c r="FI68" i="5"/>
  <c r="FJ68" i="5"/>
  <c r="FK68" i="5"/>
  <c r="FL68" i="5"/>
  <c r="FM68" i="5"/>
  <c r="FN68" i="5"/>
  <c r="FO68" i="5"/>
  <c r="FP68" i="5"/>
  <c r="FQ68" i="5"/>
  <c r="FR68" i="5"/>
  <c r="FS68" i="5"/>
  <c r="FT68" i="5"/>
  <c r="FU68" i="5"/>
  <c r="FV68" i="5"/>
  <c r="FW68" i="5"/>
  <c r="FX68" i="5"/>
  <c r="FY68" i="5"/>
  <c r="FZ68" i="5"/>
  <c r="GA68" i="5"/>
  <c r="GB68" i="5"/>
  <c r="GC68" i="5"/>
  <c r="GD68" i="5"/>
  <c r="GE68" i="5"/>
  <c r="GF68" i="5"/>
  <c r="GG68" i="5"/>
  <c r="GH68" i="5"/>
  <c r="GI68" i="5"/>
  <c r="GJ68" i="5"/>
  <c r="GK68" i="5"/>
  <c r="GL68" i="5"/>
  <c r="GM68" i="5"/>
  <c r="GN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139" i="5"/>
  <c r="U139" i="5"/>
  <c r="V139" i="5"/>
  <c r="W139" i="5"/>
  <c r="X139" i="5"/>
  <c r="Y139" i="5"/>
  <c r="Z139" i="5"/>
  <c r="AA139" i="5"/>
  <c r="AB139" i="5"/>
  <c r="AC139" i="5"/>
  <c r="AD139" i="5"/>
  <c r="AE139" i="5"/>
  <c r="AF139" i="5"/>
  <c r="AG139" i="5"/>
  <c r="AH139" i="5"/>
  <c r="AI139" i="5"/>
  <c r="AJ139" i="5"/>
  <c r="AK139" i="5"/>
  <c r="AL139" i="5"/>
  <c r="AM139" i="5"/>
  <c r="AN139" i="5"/>
  <c r="AO139" i="5"/>
  <c r="AP139" i="5"/>
  <c r="AQ139" i="5"/>
  <c r="AR139" i="5"/>
  <c r="AS139" i="5"/>
  <c r="AT139" i="5"/>
  <c r="AU139" i="5"/>
  <c r="AV139" i="5"/>
  <c r="AW139" i="5"/>
  <c r="AX139" i="5"/>
  <c r="AY139" i="5"/>
  <c r="AZ139" i="5"/>
  <c r="BA139" i="5"/>
  <c r="BB139" i="5"/>
  <c r="BC139" i="5"/>
  <c r="BD139" i="5"/>
  <c r="BE139" i="5"/>
  <c r="BF139" i="5"/>
  <c r="BG139" i="5"/>
  <c r="BH139" i="5"/>
  <c r="BI139" i="5"/>
  <c r="BJ139" i="5"/>
  <c r="BK139" i="5"/>
  <c r="BL139" i="5"/>
  <c r="BM139" i="5"/>
  <c r="BN139" i="5"/>
  <c r="BO139" i="5"/>
  <c r="BP139" i="5"/>
  <c r="BQ139" i="5"/>
  <c r="BR139" i="5"/>
  <c r="BS139" i="5"/>
  <c r="BT139" i="5"/>
  <c r="BU139" i="5"/>
  <c r="BV139" i="5"/>
  <c r="BW139" i="5"/>
  <c r="BX139" i="5"/>
  <c r="BY139" i="5"/>
  <c r="BZ139" i="5"/>
  <c r="CA139" i="5"/>
  <c r="CB139" i="5"/>
  <c r="CC139" i="5"/>
  <c r="CD139" i="5"/>
  <c r="CE139" i="5"/>
  <c r="CF139" i="5"/>
  <c r="CG139" i="5"/>
  <c r="CH139" i="5"/>
  <c r="CI139" i="5"/>
  <c r="CJ139" i="5"/>
  <c r="CK139" i="5"/>
  <c r="CL139" i="5"/>
  <c r="CM139" i="5"/>
  <c r="CN139" i="5"/>
  <c r="CO139" i="5"/>
  <c r="CP139" i="5"/>
  <c r="CQ139" i="5"/>
  <c r="CR139" i="5"/>
  <c r="CS139" i="5"/>
  <c r="CT139" i="5"/>
  <c r="CU139" i="5"/>
  <c r="CV139" i="5"/>
  <c r="CW139" i="5"/>
  <c r="CX139" i="5"/>
  <c r="CY139" i="5"/>
  <c r="CZ139" i="5"/>
  <c r="DA139" i="5"/>
  <c r="DB139" i="5"/>
  <c r="DC139" i="5"/>
  <c r="DD139" i="5"/>
  <c r="DE139" i="5"/>
  <c r="DF139" i="5"/>
  <c r="DG139" i="5"/>
  <c r="DH139" i="5"/>
  <c r="DI139" i="5"/>
  <c r="DJ139" i="5"/>
  <c r="DK139" i="5"/>
  <c r="DL139" i="5"/>
  <c r="DM139" i="5"/>
  <c r="DN139" i="5"/>
  <c r="DO139" i="5"/>
  <c r="DP139" i="5"/>
  <c r="DQ139" i="5"/>
  <c r="DR139" i="5"/>
  <c r="DS139" i="5"/>
  <c r="DT139" i="5"/>
  <c r="DU139" i="5"/>
  <c r="DV139" i="5"/>
  <c r="DW139" i="5"/>
  <c r="DX139" i="5"/>
  <c r="DY139" i="5"/>
  <c r="DZ139" i="5"/>
  <c r="EA139" i="5"/>
  <c r="EB139" i="5"/>
  <c r="EC139" i="5"/>
  <c r="ED139" i="5"/>
  <c r="EE139" i="5"/>
  <c r="EF139" i="5"/>
  <c r="EG139" i="5"/>
  <c r="EH139" i="5"/>
  <c r="EI139" i="5"/>
  <c r="EJ139" i="5"/>
  <c r="EK139" i="5"/>
  <c r="EL139" i="5"/>
  <c r="EM139" i="5"/>
  <c r="EN139" i="5"/>
  <c r="EO139" i="5"/>
  <c r="EP139" i="5"/>
  <c r="EQ139" i="5"/>
  <c r="ER139" i="5"/>
  <c r="ES139" i="5"/>
  <c r="ET139" i="5"/>
  <c r="EU139" i="5"/>
  <c r="EV139" i="5"/>
  <c r="EW139" i="5"/>
  <c r="EX139" i="5"/>
  <c r="EY139" i="5"/>
  <c r="EZ139" i="5"/>
  <c r="FA139" i="5"/>
  <c r="FB139" i="5"/>
  <c r="FC139" i="5"/>
  <c r="FD139" i="5"/>
  <c r="FE139" i="5"/>
  <c r="FF139" i="5"/>
  <c r="FG139" i="5"/>
  <c r="FH139" i="5"/>
  <c r="FI139" i="5"/>
  <c r="FJ139" i="5"/>
  <c r="FK139" i="5"/>
  <c r="FL139" i="5"/>
  <c r="FM139" i="5"/>
  <c r="FN139" i="5"/>
  <c r="FO139" i="5"/>
  <c r="FP139" i="5"/>
  <c r="FQ139" i="5"/>
  <c r="FR139" i="5"/>
  <c r="FS139" i="5"/>
  <c r="FT139" i="5"/>
  <c r="FU139" i="5"/>
  <c r="FV139" i="5"/>
  <c r="FW139" i="5"/>
  <c r="FX139" i="5"/>
  <c r="FY139" i="5"/>
  <c r="FZ139" i="5"/>
  <c r="GA139" i="5"/>
  <c r="GB139" i="5"/>
  <c r="GC139" i="5"/>
  <c r="GD139" i="5"/>
  <c r="GE139" i="5"/>
  <c r="GF139" i="5"/>
  <c r="GG139" i="5"/>
  <c r="GH139" i="5"/>
  <c r="GI139" i="5"/>
  <c r="GJ139" i="5"/>
  <c r="GK139" i="5"/>
  <c r="GL139" i="5"/>
  <c r="GM139" i="5"/>
  <c r="GN139" i="5"/>
  <c r="T140" i="5"/>
  <c r="U140" i="5"/>
  <c r="V140" i="5"/>
  <c r="W140" i="5"/>
  <c r="X140" i="5"/>
  <c r="Y140" i="5"/>
  <c r="Z140" i="5"/>
  <c r="AA140" i="5"/>
  <c r="AB140" i="5"/>
  <c r="AC140" i="5"/>
  <c r="AD140" i="5"/>
  <c r="AE140" i="5"/>
  <c r="AF140" i="5"/>
  <c r="AG140" i="5"/>
  <c r="AH140" i="5"/>
  <c r="AI140" i="5"/>
  <c r="AJ140" i="5"/>
  <c r="AK140" i="5"/>
  <c r="AL140" i="5"/>
  <c r="AM140" i="5"/>
  <c r="AN140" i="5"/>
  <c r="AO140" i="5"/>
  <c r="AP140" i="5"/>
  <c r="AQ140" i="5"/>
  <c r="AR140" i="5"/>
  <c r="AS140" i="5"/>
  <c r="AT140" i="5"/>
  <c r="AU140" i="5"/>
  <c r="AV140" i="5"/>
  <c r="AW140" i="5"/>
  <c r="AX140" i="5"/>
  <c r="AY140" i="5"/>
  <c r="AZ140" i="5"/>
  <c r="BA140" i="5"/>
  <c r="BB140" i="5"/>
  <c r="BC140" i="5"/>
  <c r="BD140" i="5"/>
  <c r="BE140" i="5"/>
  <c r="BF140" i="5"/>
  <c r="BG140" i="5"/>
  <c r="BH140" i="5"/>
  <c r="BI140" i="5"/>
  <c r="BJ140" i="5"/>
  <c r="BK140" i="5"/>
  <c r="BL140" i="5"/>
  <c r="BM140" i="5"/>
  <c r="BN140" i="5"/>
  <c r="BO140" i="5"/>
  <c r="BP140" i="5"/>
  <c r="BQ140" i="5"/>
  <c r="BR140" i="5"/>
  <c r="BS140" i="5"/>
  <c r="BT140" i="5"/>
  <c r="BU140" i="5"/>
  <c r="BV140" i="5"/>
  <c r="BW140" i="5"/>
  <c r="BX140" i="5"/>
  <c r="BY140" i="5"/>
  <c r="BZ140" i="5"/>
  <c r="CA140" i="5"/>
  <c r="CB140" i="5"/>
  <c r="CC140" i="5"/>
  <c r="CD140" i="5"/>
  <c r="CE140" i="5"/>
  <c r="CF140" i="5"/>
  <c r="CG140" i="5"/>
  <c r="CH140" i="5"/>
  <c r="CI140" i="5"/>
  <c r="CJ140" i="5"/>
  <c r="CK140" i="5"/>
  <c r="CL140" i="5"/>
  <c r="CM140" i="5"/>
  <c r="CN140" i="5"/>
  <c r="CO140" i="5"/>
  <c r="CP140" i="5"/>
  <c r="CQ140" i="5"/>
  <c r="CR140" i="5"/>
  <c r="CS140" i="5"/>
  <c r="CT140" i="5"/>
  <c r="CU140" i="5"/>
  <c r="CV140" i="5"/>
  <c r="CW140" i="5"/>
  <c r="CX140" i="5"/>
  <c r="CY140" i="5"/>
  <c r="CZ140" i="5"/>
  <c r="DA140" i="5"/>
  <c r="DB140" i="5"/>
  <c r="DC140" i="5"/>
  <c r="DD140" i="5"/>
  <c r="DE140" i="5"/>
  <c r="DF140" i="5"/>
  <c r="DG140" i="5"/>
  <c r="DH140" i="5"/>
  <c r="DI140" i="5"/>
  <c r="DJ140" i="5"/>
  <c r="DK140" i="5"/>
  <c r="DL140" i="5"/>
  <c r="DM140" i="5"/>
  <c r="DN140" i="5"/>
  <c r="DO140" i="5"/>
  <c r="DP140" i="5"/>
  <c r="DQ140" i="5"/>
  <c r="DR140" i="5"/>
  <c r="DS140" i="5"/>
  <c r="DT140" i="5"/>
  <c r="DU140" i="5"/>
  <c r="DV140" i="5"/>
  <c r="DW140" i="5"/>
  <c r="DX140" i="5"/>
  <c r="DY140" i="5"/>
  <c r="DZ140" i="5"/>
  <c r="EA140" i="5"/>
  <c r="EB140" i="5"/>
  <c r="EC140" i="5"/>
  <c r="ED140" i="5"/>
  <c r="EE140" i="5"/>
  <c r="EF140" i="5"/>
  <c r="EG140" i="5"/>
  <c r="EH140" i="5"/>
  <c r="EI140" i="5"/>
  <c r="EJ140" i="5"/>
  <c r="EK140" i="5"/>
  <c r="EL140" i="5"/>
  <c r="EM140" i="5"/>
  <c r="EN140" i="5"/>
  <c r="EO140" i="5"/>
  <c r="EP140" i="5"/>
  <c r="EQ140" i="5"/>
  <c r="ER140" i="5"/>
  <c r="ES140" i="5"/>
  <c r="ET140" i="5"/>
  <c r="EU140" i="5"/>
  <c r="EV140" i="5"/>
  <c r="EW140" i="5"/>
  <c r="EX140" i="5"/>
  <c r="EY140" i="5"/>
  <c r="EZ140" i="5"/>
  <c r="FA140" i="5"/>
  <c r="FB140" i="5"/>
  <c r="FC140" i="5"/>
  <c r="FD140" i="5"/>
  <c r="FE140" i="5"/>
  <c r="FF140" i="5"/>
  <c r="FG140" i="5"/>
  <c r="FH140" i="5"/>
  <c r="FI140" i="5"/>
  <c r="FJ140" i="5"/>
  <c r="FK140" i="5"/>
  <c r="FL140" i="5"/>
  <c r="FM140" i="5"/>
  <c r="FN140" i="5"/>
  <c r="FO140" i="5"/>
  <c r="FP140" i="5"/>
  <c r="FQ140" i="5"/>
  <c r="FR140" i="5"/>
  <c r="FS140" i="5"/>
  <c r="FT140" i="5"/>
  <c r="FU140" i="5"/>
  <c r="FV140" i="5"/>
  <c r="FW140" i="5"/>
  <c r="FX140" i="5"/>
  <c r="FY140" i="5"/>
  <c r="FZ140" i="5"/>
  <c r="GA140" i="5"/>
  <c r="GB140" i="5"/>
  <c r="GC140" i="5"/>
  <c r="GD140" i="5"/>
  <c r="GE140" i="5"/>
  <c r="GF140" i="5"/>
  <c r="GG140" i="5"/>
  <c r="GH140" i="5"/>
  <c r="GI140" i="5"/>
  <c r="GJ140" i="5"/>
  <c r="GK140" i="5"/>
  <c r="GL140" i="5"/>
  <c r="GM140" i="5"/>
  <c r="GN140" i="5"/>
  <c r="T141" i="5"/>
  <c r="U141" i="5"/>
  <c r="V141" i="5"/>
  <c r="W141" i="5"/>
  <c r="X141" i="5"/>
  <c r="Y141" i="5"/>
  <c r="Z141" i="5"/>
  <c r="AA141" i="5"/>
  <c r="AB141" i="5"/>
  <c r="AC141" i="5"/>
  <c r="AD141" i="5"/>
  <c r="AE141" i="5"/>
  <c r="AF141" i="5"/>
  <c r="AG141" i="5"/>
  <c r="AH141" i="5"/>
  <c r="AI141" i="5"/>
  <c r="AJ141" i="5"/>
  <c r="AK141" i="5"/>
  <c r="AL141" i="5"/>
  <c r="AM141" i="5"/>
  <c r="AN141" i="5"/>
  <c r="AO141" i="5"/>
  <c r="AP141" i="5"/>
  <c r="AQ141" i="5"/>
  <c r="AR141" i="5"/>
  <c r="AS141" i="5"/>
  <c r="AT141" i="5"/>
  <c r="AU141" i="5"/>
  <c r="AV141" i="5"/>
  <c r="AW141" i="5"/>
  <c r="AX141" i="5"/>
  <c r="AY141" i="5"/>
  <c r="AZ141" i="5"/>
  <c r="BA141" i="5"/>
  <c r="BB141" i="5"/>
  <c r="BC141" i="5"/>
  <c r="BD141" i="5"/>
  <c r="BE141" i="5"/>
  <c r="BF141" i="5"/>
  <c r="BG141" i="5"/>
  <c r="BH141" i="5"/>
  <c r="BI141" i="5"/>
  <c r="BJ141" i="5"/>
  <c r="BK141" i="5"/>
  <c r="BL141" i="5"/>
  <c r="BM141" i="5"/>
  <c r="BN141" i="5"/>
  <c r="BO141" i="5"/>
  <c r="BP141" i="5"/>
  <c r="BQ141" i="5"/>
  <c r="BR141" i="5"/>
  <c r="BS141" i="5"/>
  <c r="BT141" i="5"/>
  <c r="BU141" i="5"/>
  <c r="BV141" i="5"/>
  <c r="BW141" i="5"/>
  <c r="BX141" i="5"/>
  <c r="BY141" i="5"/>
  <c r="BZ141" i="5"/>
  <c r="CA141" i="5"/>
  <c r="CB141" i="5"/>
  <c r="CC141" i="5"/>
  <c r="CD141" i="5"/>
  <c r="CE141" i="5"/>
  <c r="CF141" i="5"/>
  <c r="CG141" i="5"/>
  <c r="CH141" i="5"/>
  <c r="CI141" i="5"/>
  <c r="CJ141" i="5"/>
  <c r="CK141" i="5"/>
  <c r="CL141" i="5"/>
  <c r="CM141" i="5"/>
  <c r="CN141" i="5"/>
  <c r="CO141" i="5"/>
  <c r="CP141" i="5"/>
  <c r="CQ141" i="5"/>
  <c r="CR141" i="5"/>
  <c r="CS141" i="5"/>
  <c r="CT141" i="5"/>
  <c r="CU141" i="5"/>
  <c r="CV141" i="5"/>
  <c r="CW141" i="5"/>
  <c r="CX141" i="5"/>
  <c r="CY141" i="5"/>
  <c r="CZ141" i="5"/>
  <c r="DA141" i="5"/>
  <c r="DB141" i="5"/>
  <c r="DC141" i="5"/>
  <c r="DD141" i="5"/>
  <c r="DE141" i="5"/>
  <c r="DF141" i="5"/>
  <c r="DG141" i="5"/>
  <c r="DH141" i="5"/>
  <c r="DI141" i="5"/>
  <c r="DJ141" i="5"/>
  <c r="DK141" i="5"/>
  <c r="DL141" i="5"/>
  <c r="DM141" i="5"/>
  <c r="DN141" i="5"/>
  <c r="DO141" i="5"/>
  <c r="DP141" i="5"/>
  <c r="DQ141" i="5"/>
  <c r="DR141" i="5"/>
  <c r="DS141" i="5"/>
  <c r="DT141" i="5"/>
  <c r="DU141" i="5"/>
  <c r="DV141" i="5"/>
  <c r="DW141" i="5"/>
  <c r="DX141" i="5"/>
  <c r="DY141" i="5"/>
  <c r="DZ141" i="5"/>
  <c r="EA141" i="5"/>
  <c r="EB141" i="5"/>
  <c r="EC141" i="5"/>
  <c r="ED141" i="5"/>
  <c r="EE141" i="5"/>
  <c r="EF141" i="5"/>
  <c r="EG141" i="5"/>
  <c r="EH141" i="5"/>
  <c r="EI141" i="5"/>
  <c r="EJ141" i="5"/>
  <c r="EK141" i="5"/>
  <c r="EL141" i="5"/>
  <c r="EM141" i="5"/>
  <c r="EN141" i="5"/>
  <c r="EO141" i="5"/>
  <c r="EP141" i="5"/>
  <c r="EQ141" i="5"/>
  <c r="ER141" i="5"/>
  <c r="ES141" i="5"/>
  <c r="ET141" i="5"/>
  <c r="EU141" i="5"/>
  <c r="EV141" i="5"/>
  <c r="EW141" i="5"/>
  <c r="EX141" i="5"/>
  <c r="EY141" i="5"/>
  <c r="EZ141" i="5"/>
  <c r="FA141" i="5"/>
  <c r="FB141" i="5"/>
  <c r="FC141" i="5"/>
  <c r="FD141" i="5"/>
  <c r="FE141" i="5"/>
  <c r="FF141" i="5"/>
  <c r="FG141" i="5"/>
  <c r="FH141" i="5"/>
  <c r="FI141" i="5"/>
  <c r="FJ141" i="5"/>
  <c r="FK141" i="5"/>
  <c r="FL141" i="5"/>
  <c r="FM141" i="5"/>
  <c r="FN141" i="5"/>
  <c r="FO141" i="5"/>
  <c r="FP141" i="5"/>
  <c r="FQ141" i="5"/>
  <c r="FR141" i="5"/>
  <c r="FS141" i="5"/>
  <c r="FT141" i="5"/>
  <c r="FU141" i="5"/>
  <c r="FV141" i="5"/>
  <c r="FW141" i="5"/>
  <c r="FX141" i="5"/>
  <c r="FY141" i="5"/>
  <c r="FZ141" i="5"/>
  <c r="GA141" i="5"/>
  <c r="GB141" i="5"/>
  <c r="GC141" i="5"/>
  <c r="GD141" i="5"/>
  <c r="GE141" i="5"/>
  <c r="GF141" i="5"/>
  <c r="GG141" i="5"/>
  <c r="GH141" i="5"/>
  <c r="GI141" i="5"/>
  <c r="GJ141" i="5"/>
  <c r="GK141" i="5"/>
  <c r="GL141" i="5"/>
  <c r="GM141" i="5"/>
  <c r="GN141" i="5"/>
  <c r="T142" i="5"/>
  <c r="U142" i="5"/>
  <c r="V142" i="5"/>
  <c r="W142" i="5"/>
  <c r="X142" i="5"/>
  <c r="Y142" i="5"/>
  <c r="Z142" i="5"/>
  <c r="AA142" i="5"/>
  <c r="AB142" i="5"/>
  <c r="AC142" i="5"/>
  <c r="AD142" i="5"/>
  <c r="AE142" i="5"/>
  <c r="AF142" i="5"/>
  <c r="AG142" i="5"/>
  <c r="AH142" i="5"/>
  <c r="AI142" i="5"/>
  <c r="AJ142" i="5"/>
  <c r="AK142" i="5"/>
  <c r="AL142" i="5"/>
  <c r="AM142" i="5"/>
  <c r="AN142" i="5"/>
  <c r="AO142" i="5"/>
  <c r="AP142" i="5"/>
  <c r="AQ142" i="5"/>
  <c r="AR142" i="5"/>
  <c r="AS142" i="5"/>
  <c r="AT142" i="5"/>
  <c r="AU142" i="5"/>
  <c r="AV142" i="5"/>
  <c r="AW142" i="5"/>
  <c r="AX142" i="5"/>
  <c r="AY142" i="5"/>
  <c r="AZ142" i="5"/>
  <c r="BA142" i="5"/>
  <c r="BB142" i="5"/>
  <c r="BC142" i="5"/>
  <c r="BD142" i="5"/>
  <c r="BE142" i="5"/>
  <c r="BF142" i="5"/>
  <c r="BG142" i="5"/>
  <c r="BH142" i="5"/>
  <c r="BI142" i="5"/>
  <c r="BJ142" i="5"/>
  <c r="BK142" i="5"/>
  <c r="BL142" i="5"/>
  <c r="BM142" i="5"/>
  <c r="BN142" i="5"/>
  <c r="BO142" i="5"/>
  <c r="BP142" i="5"/>
  <c r="BQ142" i="5"/>
  <c r="BR142" i="5"/>
  <c r="BS142" i="5"/>
  <c r="BT142" i="5"/>
  <c r="BU142" i="5"/>
  <c r="BV142" i="5"/>
  <c r="BW142" i="5"/>
  <c r="BX142" i="5"/>
  <c r="BY142" i="5"/>
  <c r="BZ142" i="5"/>
  <c r="CA142" i="5"/>
  <c r="CB142" i="5"/>
  <c r="CC142" i="5"/>
  <c r="CD142" i="5"/>
  <c r="CE142" i="5"/>
  <c r="CF142" i="5"/>
  <c r="CG142" i="5"/>
  <c r="CH142" i="5"/>
  <c r="CI142" i="5"/>
  <c r="CJ142" i="5"/>
  <c r="CK142" i="5"/>
  <c r="CL142" i="5"/>
  <c r="CM142" i="5"/>
  <c r="CN142" i="5"/>
  <c r="CO142" i="5"/>
  <c r="CP142" i="5"/>
  <c r="CQ142" i="5"/>
  <c r="CR142" i="5"/>
  <c r="CS142" i="5"/>
  <c r="CT142" i="5"/>
  <c r="CU142" i="5"/>
  <c r="CV142" i="5"/>
  <c r="CW142" i="5"/>
  <c r="CX142" i="5"/>
  <c r="CY142" i="5"/>
  <c r="CZ142" i="5"/>
  <c r="DA142" i="5"/>
  <c r="DB142" i="5"/>
  <c r="DC142" i="5"/>
  <c r="DD142" i="5"/>
  <c r="DE142" i="5"/>
  <c r="DF142" i="5"/>
  <c r="DG142" i="5"/>
  <c r="DH142" i="5"/>
  <c r="DI142" i="5"/>
  <c r="DJ142" i="5"/>
  <c r="DK142" i="5"/>
  <c r="DL142" i="5"/>
  <c r="DM142" i="5"/>
  <c r="DN142" i="5"/>
  <c r="DO142" i="5"/>
  <c r="DP142" i="5"/>
  <c r="DQ142" i="5"/>
  <c r="DR142" i="5"/>
  <c r="DS142" i="5"/>
  <c r="DT142" i="5"/>
  <c r="DU142" i="5"/>
  <c r="DV142" i="5"/>
  <c r="DW142" i="5"/>
  <c r="DX142" i="5"/>
  <c r="DY142" i="5"/>
  <c r="DZ142" i="5"/>
  <c r="EA142" i="5"/>
  <c r="EB142" i="5"/>
  <c r="EC142" i="5"/>
  <c r="ED142" i="5"/>
  <c r="EE142" i="5"/>
  <c r="EF142" i="5"/>
  <c r="EG142" i="5"/>
  <c r="EH142" i="5"/>
  <c r="EI142" i="5"/>
  <c r="EJ142" i="5"/>
  <c r="EK142" i="5"/>
  <c r="EL142" i="5"/>
  <c r="EM142" i="5"/>
  <c r="EN142" i="5"/>
  <c r="EO142" i="5"/>
  <c r="EP142" i="5"/>
  <c r="EQ142" i="5"/>
  <c r="ER142" i="5"/>
  <c r="ES142" i="5"/>
  <c r="ET142" i="5"/>
  <c r="EU142" i="5"/>
  <c r="EV142" i="5"/>
  <c r="EW142" i="5"/>
  <c r="EX142" i="5"/>
  <c r="EY142" i="5"/>
  <c r="EZ142" i="5"/>
  <c r="FA142" i="5"/>
  <c r="FB142" i="5"/>
  <c r="FC142" i="5"/>
  <c r="FD142" i="5"/>
  <c r="FE142" i="5"/>
  <c r="FF142" i="5"/>
  <c r="FG142" i="5"/>
  <c r="FH142" i="5"/>
  <c r="FI142" i="5"/>
  <c r="FJ142" i="5"/>
  <c r="FK142" i="5"/>
  <c r="FL142" i="5"/>
  <c r="FM142" i="5"/>
  <c r="FN142" i="5"/>
  <c r="FO142" i="5"/>
  <c r="FP142" i="5"/>
  <c r="FQ142" i="5"/>
  <c r="FR142" i="5"/>
  <c r="FS142" i="5"/>
  <c r="FT142" i="5"/>
  <c r="FU142" i="5"/>
  <c r="FV142" i="5"/>
  <c r="FW142" i="5"/>
  <c r="FX142" i="5"/>
  <c r="FY142" i="5"/>
  <c r="FZ142" i="5"/>
  <c r="GA142" i="5"/>
  <c r="GB142" i="5"/>
  <c r="GC142" i="5"/>
  <c r="GD142" i="5"/>
  <c r="GE142" i="5"/>
  <c r="GF142" i="5"/>
  <c r="GG142" i="5"/>
  <c r="GH142" i="5"/>
  <c r="GI142" i="5"/>
  <c r="GJ142" i="5"/>
  <c r="GK142" i="5"/>
  <c r="GL142" i="5"/>
  <c r="GM142" i="5"/>
  <c r="GN142" i="5"/>
  <c r="T143" i="5"/>
  <c r="U143" i="5"/>
  <c r="V143" i="5"/>
  <c r="W143" i="5"/>
  <c r="X143" i="5"/>
  <c r="Y143" i="5"/>
  <c r="Z143" i="5"/>
  <c r="AA143" i="5"/>
  <c r="AB143" i="5"/>
  <c r="AC143" i="5"/>
  <c r="AD143" i="5"/>
  <c r="AE143" i="5"/>
  <c r="AF143" i="5"/>
  <c r="AG143" i="5"/>
  <c r="AH143" i="5"/>
  <c r="AI143" i="5"/>
  <c r="AJ143" i="5"/>
  <c r="AK143" i="5"/>
  <c r="AL143" i="5"/>
  <c r="AM143" i="5"/>
  <c r="AN143" i="5"/>
  <c r="AO143" i="5"/>
  <c r="AP143" i="5"/>
  <c r="AQ143" i="5"/>
  <c r="AR143" i="5"/>
  <c r="AS143" i="5"/>
  <c r="AT143" i="5"/>
  <c r="AU143" i="5"/>
  <c r="AV143" i="5"/>
  <c r="AW143" i="5"/>
  <c r="AX143" i="5"/>
  <c r="AY143" i="5"/>
  <c r="AZ143" i="5"/>
  <c r="BA143" i="5"/>
  <c r="BB143" i="5"/>
  <c r="BC143" i="5"/>
  <c r="BD143" i="5"/>
  <c r="BE143" i="5"/>
  <c r="BF143" i="5"/>
  <c r="BG143" i="5"/>
  <c r="BH143" i="5"/>
  <c r="BI143" i="5"/>
  <c r="BJ143" i="5"/>
  <c r="BK143" i="5"/>
  <c r="BL143" i="5"/>
  <c r="BM143" i="5"/>
  <c r="BN143" i="5"/>
  <c r="BO143" i="5"/>
  <c r="BP143" i="5"/>
  <c r="BQ143" i="5"/>
  <c r="BR143" i="5"/>
  <c r="BS143" i="5"/>
  <c r="BT143" i="5"/>
  <c r="BU143" i="5"/>
  <c r="BV143" i="5"/>
  <c r="BW143" i="5"/>
  <c r="BX143" i="5"/>
  <c r="BY143" i="5"/>
  <c r="BZ143" i="5"/>
  <c r="CA143" i="5"/>
  <c r="CB143" i="5"/>
  <c r="CC143" i="5"/>
  <c r="CD143" i="5"/>
  <c r="CE143" i="5"/>
  <c r="CF143" i="5"/>
  <c r="CG143" i="5"/>
  <c r="CH143" i="5"/>
  <c r="CI143" i="5"/>
  <c r="CJ143" i="5"/>
  <c r="CK143" i="5"/>
  <c r="CL143" i="5"/>
  <c r="CM143" i="5"/>
  <c r="CN143" i="5"/>
  <c r="CO143" i="5"/>
  <c r="CP143" i="5"/>
  <c r="CQ143" i="5"/>
  <c r="CR143" i="5"/>
  <c r="CS143" i="5"/>
  <c r="CT143" i="5"/>
  <c r="CU143" i="5"/>
  <c r="CV143" i="5"/>
  <c r="CW143" i="5"/>
  <c r="CX143" i="5"/>
  <c r="CY143" i="5"/>
  <c r="CZ143" i="5"/>
  <c r="DA143" i="5"/>
  <c r="DB143" i="5"/>
  <c r="DC143" i="5"/>
  <c r="DD143" i="5"/>
  <c r="DE143" i="5"/>
  <c r="DF143" i="5"/>
  <c r="DG143" i="5"/>
  <c r="DH143" i="5"/>
  <c r="DI143" i="5"/>
  <c r="DJ143" i="5"/>
  <c r="DK143" i="5"/>
  <c r="DL143" i="5"/>
  <c r="DM143" i="5"/>
  <c r="DN143" i="5"/>
  <c r="DO143" i="5"/>
  <c r="DP143" i="5"/>
  <c r="DQ143" i="5"/>
  <c r="DR143" i="5"/>
  <c r="DS143" i="5"/>
  <c r="DT143" i="5"/>
  <c r="DU143" i="5"/>
  <c r="DV143" i="5"/>
  <c r="DW143" i="5"/>
  <c r="DX143" i="5"/>
  <c r="DY143" i="5"/>
  <c r="DZ143" i="5"/>
  <c r="EA143" i="5"/>
  <c r="EB143" i="5"/>
  <c r="EC143" i="5"/>
  <c r="ED143" i="5"/>
  <c r="EE143" i="5"/>
  <c r="EF143" i="5"/>
  <c r="EG143" i="5"/>
  <c r="EH143" i="5"/>
  <c r="EI143" i="5"/>
  <c r="EJ143" i="5"/>
  <c r="EK143" i="5"/>
  <c r="EL143" i="5"/>
  <c r="EM143" i="5"/>
  <c r="EN143" i="5"/>
  <c r="EO143" i="5"/>
  <c r="EP143" i="5"/>
  <c r="EQ143" i="5"/>
  <c r="ER143" i="5"/>
  <c r="ES143" i="5"/>
  <c r="ET143" i="5"/>
  <c r="EU143" i="5"/>
  <c r="EV143" i="5"/>
  <c r="EW143" i="5"/>
  <c r="EX143" i="5"/>
  <c r="EY143" i="5"/>
  <c r="EZ143" i="5"/>
  <c r="FA143" i="5"/>
  <c r="FB143" i="5"/>
  <c r="FC143" i="5"/>
  <c r="FD143" i="5"/>
  <c r="FE143" i="5"/>
  <c r="FF143" i="5"/>
  <c r="FG143" i="5"/>
  <c r="FH143" i="5"/>
  <c r="FI143" i="5"/>
  <c r="FJ143" i="5"/>
  <c r="FK143" i="5"/>
  <c r="FL143" i="5"/>
  <c r="FM143" i="5"/>
  <c r="FN143" i="5"/>
  <c r="FO143" i="5"/>
  <c r="FP143" i="5"/>
  <c r="FQ143" i="5"/>
  <c r="FR143" i="5"/>
  <c r="FS143" i="5"/>
  <c r="FT143" i="5"/>
  <c r="FU143" i="5"/>
  <c r="FV143" i="5"/>
  <c r="FW143" i="5"/>
  <c r="FX143" i="5"/>
  <c r="FY143" i="5"/>
  <c r="FZ143" i="5"/>
  <c r="GA143" i="5"/>
  <c r="GB143" i="5"/>
  <c r="GC143" i="5"/>
  <c r="GD143" i="5"/>
  <c r="GE143" i="5"/>
  <c r="GF143" i="5"/>
  <c r="GG143" i="5"/>
  <c r="GH143" i="5"/>
  <c r="GI143" i="5"/>
  <c r="GJ143" i="5"/>
  <c r="GK143" i="5"/>
  <c r="GL143" i="5"/>
  <c r="GM143" i="5"/>
  <c r="GN143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AO144" i="5"/>
  <c r="AP144" i="5"/>
  <c r="AQ144" i="5"/>
  <c r="AR144" i="5"/>
  <c r="AS144" i="5"/>
  <c r="AT144" i="5"/>
  <c r="AU144" i="5"/>
  <c r="AV144" i="5"/>
  <c r="AW144" i="5"/>
  <c r="AX144" i="5"/>
  <c r="AY144" i="5"/>
  <c r="AZ144" i="5"/>
  <c r="BA144" i="5"/>
  <c r="BB144" i="5"/>
  <c r="BC144" i="5"/>
  <c r="BD144" i="5"/>
  <c r="BE144" i="5"/>
  <c r="BF144" i="5"/>
  <c r="BG144" i="5"/>
  <c r="BH144" i="5"/>
  <c r="BI144" i="5"/>
  <c r="BJ144" i="5"/>
  <c r="BK144" i="5"/>
  <c r="BL144" i="5"/>
  <c r="BM144" i="5"/>
  <c r="BN144" i="5"/>
  <c r="BO144" i="5"/>
  <c r="BP144" i="5"/>
  <c r="BQ144" i="5"/>
  <c r="BR144" i="5"/>
  <c r="BS144" i="5"/>
  <c r="BT144" i="5"/>
  <c r="BU144" i="5"/>
  <c r="BV144" i="5"/>
  <c r="BW144" i="5"/>
  <c r="BX144" i="5"/>
  <c r="BY144" i="5"/>
  <c r="BZ144" i="5"/>
  <c r="CA144" i="5"/>
  <c r="CB144" i="5"/>
  <c r="CC144" i="5"/>
  <c r="CD144" i="5"/>
  <c r="CE144" i="5"/>
  <c r="CF144" i="5"/>
  <c r="CG144" i="5"/>
  <c r="CH144" i="5"/>
  <c r="CI144" i="5"/>
  <c r="CJ144" i="5"/>
  <c r="CK144" i="5"/>
  <c r="CL144" i="5"/>
  <c r="CM144" i="5"/>
  <c r="CN144" i="5"/>
  <c r="CO144" i="5"/>
  <c r="CP144" i="5"/>
  <c r="CQ144" i="5"/>
  <c r="CR144" i="5"/>
  <c r="CS144" i="5"/>
  <c r="CT144" i="5"/>
  <c r="CU144" i="5"/>
  <c r="CV144" i="5"/>
  <c r="CW144" i="5"/>
  <c r="CX144" i="5"/>
  <c r="CY144" i="5"/>
  <c r="CZ144" i="5"/>
  <c r="DA144" i="5"/>
  <c r="DB144" i="5"/>
  <c r="DC144" i="5"/>
  <c r="DD144" i="5"/>
  <c r="DE144" i="5"/>
  <c r="DF144" i="5"/>
  <c r="DG144" i="5"/>
  <c r="DH144" i="5"/>
  <c r="DI144" i="5"/>
  <c r="DJ144" i="5"/>
  <c r="DK144" i="5"/>
  <c r="DL144" i="5"/>
  <c r="DM144" i="5"/>
  <c r="DN144" i="5"/>
  <c r="DO144" i="5"/>
  <c r="DP144" i="5"/>
  <c r="DQ144" i="5"/>
  <c r="DR144" i="5"/>
  <c r="DS144" i="5"/>
  <c r="DT144" i="5"/>
  <c r="DU144" i="5"/>
  <c r="DV144" i="5"/>
  <c r="DW144" i="5"/>
  <c r="DX144" i="5"/>
  <c r="DY144" i="5"/>
  <c r="DZ144" i="5"/>
  <c r="EA144" i="5"/>
  <c r="EB144" i="5"/>
  <c r="EC144" i="5"/>
  <c r="ED144" i="5"/>
  <c r="EE144" i="5"/>
  <c r="EF144" i="5"/>
  <c r="EG144" i="5"/>
  <c r="EH144" i="5"/>
  <c r="EI144" i="5"/>
  <c r="EJ144" i="5"/>
  <c r="EK144" i="5"/>
  <c r="EL144" i="5"/>
  <c r="EM144" i="5"/>
  <c r="EN144" i="5"/>
  <c r="EO144" i="5"/>
  <c r="EP144" i="5"/>
  <c r="EQ144" i="5"/>
  <c r="ER144" i="5"/>
  <c r="ES144" i="5"/>
  <c r="ET144" i="5"/>
  <c r="EU144" i="5"/>
  <c r="EV144" i="5"/>
  <c r="EW144" i="5"/>
  <c r="EX144" i="5"/>
  <c r="EY144" i="5"/>
  <c r="EZ144" i="5"/>
  <c r="FA144" i="5"/>
  <c r="FB144" i="5"/>
  <c r="FC144" i="5"/>
  <c r="FD144" i="5"/>
  <c r="FE144" i="5"/>
  <c r="FF144" i="5"/>
  <c r="FG144" i="5"/>
  <c r="FH144" i="5"/>
  <c r="FI144" i="5"/>
  <c r="FJ144" i="5"/>
  <c r="FK144" i="5"/>
  <c r="FL144" i="5"/>
  <c r="FM144" i="5"/>
  <c r="FN144" i="5"/>
  <c r="FO144" i="5"/>
  <c r="FP144" i="5"/>
  <c r="FQ144" i="5"/>
  <c r="FR144" i="5"/>
  <c r="FS144" i="5"/>
  <c r="FT144" i="5"/>
  <c r="FU144" i="5"/>
  <c r="FV144" i="5"/>
  <c r="FW144" i="5"/>
  <c r="FX144" i="5"/>
  <c r="FY144" i="5"/>
  <c r="FZ144" i="5"/>
  <c r="GA144" i="5"/>
  <c r="GB144" i="5"/>
  <c r="GC144" i="5"/>
  <c r="GD144" i="5"/>
  <c r="GE144" i="5"/>
  <c r="GF144" i="5"/>
  <c r="GG144" i="5"/>
  <c r="GH144" i="5"/>
  <c r="GI144" i="5"/>
  <c r="GJ144" i="5"/>
  <c r="GK144" i="5"/>
  <c r="GL144" i="5"/>
  <c r="GM144" i="5"/>
  <c r="GN144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AO145" i="5"/>
  <c r="AP145" i="5"/>
  <c r="AQ145" i="5"/>
  <c r="AR145" i="5"/>
  <c r="AS145" i="5"/>
  <c r="AT145" i="5"/>
  <c r="AU145" i="5"/>
  <c r="AV145" i="5"/>
  <c r="AW145" i="5"/>
  <c r="AX145" i="5"/>
  <c r="AY145" i="5"/>
  <c r="AZ145" i="5"/>
  <c r="BA145" i="5"/>
  <c r="BB145" i="5"/>
  <c r="BC145" i="5"/>
  <c r="BD145" i="5"/>
  <c r="BE145" i="5"/>
  <c r="BF145" i="5"/>
  <c r="BG145" i="5"/>
  <c r="BH145" i="5"/>
  <c r="BI145" i="5"/>
  <c r="BJ145" i="5"/>
  <c r="BK145" i="5"/>
  <c r="BL145" i="5"/>
  <c r="BM145" i="5"/>
  <c r="BN145" i="5"/>
  <c r="BO145" i="5"/>
  <c r="BP145" i="5"/>
  <c r="BQ145" i="5"/>
  <c r="BR145" i="5"/>
  <c r="BS145" i="5"/>
  <c r="BT145" i="5"/>
  <c r="BU145" i="5"/>
  <c r="BV145" i="5"/>
  <c r="BW145" i="5"/>
  <c r="BX145" i="5"/>
  <c r="BY145" i="5"/>
  <c r="BZ145" i="5"/>
  <c r="CA145" i="5"/>
  <c r="CB145" i="5"/>
  <c r="CC145" i="5"/>
  <c r="CD145" i="5"/>
  <c r="CE145" i="5"/>
  <c r="CF145" i="5"/>
  <c r="CG145" i="5"/>
  <c r="CH145" i="5"/>
  <c r="CI145" i="5"/>
  <c r="CJ145" i="5"/>
  <c r="CK145" i="5"/>
  <c r="CL145" i="5"/>
  <c r="CM145" i="5"/>
  <c r="CN145" i="5"/>
  <c r="CO145" i="5"/>
  <c r="CP145" i="5"/>
  <c r="CQ145" i="5"/>
  <c r="CR145" i="5"/>
  <c r="CS145" i="5"/>
  <c r="CT145" i="5"/>
  <c r="CU145" i="5"/>
  <c r="CV145" i="5"/>
  <c r="CW145" i="5"/>
  <c r="CX145" i="5"/>
  <c r="CY145" i="5"/>
  <c r="CZ145" i="5"/>
  <c r="DA145" i="5"/>
  <c r="DB145" i="5"/>
  <c r="DC145" i="5"/>
  <c r="DD145" i="5"/>
  <c r="DE145" i="5"/>
  <c r="DF145" i="5"/>
  <c r="DG145" i="5"/>
  <c r="DH145" i="5"/>
  <c r="DI145" i="5"/>
  <c r="DJ145" i="5"/>
  <c r="DK145" i="5"/>
  <c r="DL145" i="5"/>
  <c r="DM145" i="5"/>
  <c r="DN145" i="5"/>
  <c r="DO145" i="5"/>
  <c r="DP145" i="5"/>
  <c r="DQ145" i="5"/>
  <c r="DR145" i="5"/>
  <c r="DS145" i="5"/>
  <c r="DT145" i="5"/>
  <c r="DU145" i="5"/>
  <c r="DV145" i="5"/>
  <c r="DW145" i="5"/>
  <c r="DX145" i="5"/>
  <c r="DY145" i="5"/>
  <c r="DZ145" i="5"/>
  <c r="EA145" i="5"/>
  <c r="EB145" i="5"/>
  <c r="EC145" i="5"/>
  <c r="ED145" i="5"/>
  <c r="EE145" i="5"/>
  <c r="EF145" i="5"/>
  <c r="EG145" i="5"/>
  <c r="EH145" i="5"/>
  <c r="EI145" i="5"/>
  <c r="EJ145" i="5"/>
  <c r="EK145" i="5"/>
  <c r="EL145" i="5"/>
  <c r="EM145" i="5"/>
  <c r="EN145" i="5"/>
  <c r="EO145" i="5"/>
  <c r="EP145" i="5"/>
  <c r="EQ145" i="5"/>
  <c r="ER145" i="5"/>
  <c r="ES145" i="5"/>
  <c r="ET145" i="5"/>
  <c r="EU145" i="5"/>
  <c r="EV145" i="5"/>
  <c r="EW145" i="5"/>
  <c r="EX145" i="5"/>
  <c r="EY145" i="5"/>
  <c r="EZ145" i="5"/>
  <c r="FA145" i="5"/>
  <c r="FB145" i="5"/>
  <c r="FC145" i="5"/>
  <c r="FD145" i="5"/>
  <c r="FE145" i="5"/>
  <c r="FF145" i="5"/>
  <c r="FG145" i="5"/>
  <c r="FH145" i="5"/>
  <c r="FI145" i="5"/>
  <c r="FJ145" i="5"/>
  <c r="FK145" i="5"/>
  <c r="FL145" i="5"/>
  <c r="FM145" i="5"/>
  <c r="FN145" i="5"/>
  <c r="FO145" i="5"/>
  <c r="FP145" i="5"/>
  <c r="FQ145" i="5"/>
  <c r="FR145" i="5"/>
  <c r="FS145" i="5"/>
  <c r="FT145" i="5"/>
  <c r="FU145" i="5"/>
  <c r="FV145" i="5"/>
  <c r="FW145" i="5"/>
  <c r="FX145" i="5"/>
  <c r="FY145" i="5"/>
  <c r="FZ145" i="5"/>
  <c r="GA145" i="5"/>
  <c r="GB145" i="5"/>
  <c r="GC145" i="5"/>
  <c r="GD145" i="5"/>
  <c r="GE145" i="5"/>
  <c r="GF145" i="5"/>
  <c r="GG145" i="5"/>
  <c r="GH145" i="5"/>
  <c r="GI145" i="5"/>
  <c r="GJ145" i="5"/>
  <c r="GK145" i="5"/>
  <c r="GL145" i="5"/>
  <c r="GM145" i="5"/>
  <c r="GN145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CC7" i="5"/>
  <c r="CD7" i="5"/>
  <c r="CE7" i="5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DC7" i="5"/>
  <c r="DD7" i="5"/>
  <c r="DE7" i="5"/>
  <c r="DF7" i="5"/>
  <c r="DG7" i="5"/>
  <c r="DH7" i="5"/>
  <c r="DI7" i="5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DY7" i="5"/>
  <c r="DZ7" i="5"/>
  <c r="EA7" i="5"/>
  <c r="EB7" i="5"/>
  <c r="EC7" i="5"/>
  <c r="ED7" i="5"/>
  <c r="EE7" i="5"/>
  <c r="EF7" i="5"/>
  <c r="EG7" i="5"/>
  <c r="EH7" i="5"/>
  <c r="EI7" i="5"/>
  <c r="EJ7" i="5"/>
  <c r="EK7" i="5"/>
  <c r="EL7" i="5"/>
  <c r="EM7" i="5"/>
  <c r="EN7" i="5"/>
  <c r="EO7" i="5"/>
  <c r="EP7" i="5"/>
  <c r="EQ7" i="5"/>
  <c r="ER7" i="5"/>
  <c r="ES7" i="5"/>
  <c r="ET7" i="5"/>
  <c r="EU7" i="5"/>
  <c r="EV7" i="5"/>
  <c r="EW7" i="5"/>
  <c r="EX7" i="5"/>
  <c r="EY7" i="5"/>
  <c r="EZ7" i="5"/>
  <c r="FA7" i="5"/>
  <c r="FB7" i="5"/>
  <c r="FC7" i="5"/>
  <c r="FD7" i="5"/>
  <c r="FE7" i="5"/>
  <c r="FF7" i="5"/>
  <c r="FG7" i="5"/>
  <c r="FH7" i="5"/>
  <c r="FI7" i="5"/>
  <c r="FJ7" i="5"/>
  <c r="FK7" i="5"/>
  <c r="FL7" i="5"/>
  <c r="FM7" i="5"/>
  <c r="FN7" i="5"/>
  <c r="FO7" i="5"/>
  <c r="FP7" i="5"/>
  <c r="FQ7" i="5"/>
  <c r="FR7" i="5"/>
  <c r="FS7" i="5"/>
  <c r="FT7" i="5"/>
  <c r="FU7" i="5"/>
  <c r="FV7" i="5"/>
  <c r="FW7" i="5"/>
  <c r="FX7" i="5"/>
  <c r="FY7" i="5"/>
  <c r="FZ7" i="5"/>
  <c r="GA7" i="5"/>
  <c r="GB7" i="5"/>
  <c r="GC7" i="5"/>
  <c r="GD7" i="5"/>
  <c r="GE7" i="5"/>
  <c r="GF7" i="5"/>
  <c r="GG7" i="5"/>
  <c r="GH7" i="5"/>
  <c r="GI7" i="5"/>
  <c r="GJ7" i="5"/>
  <c r="GK7" i="5"/>
  <c r="GL7" i="5"/>
  <c r="GM7" i="5"/>
  <c r="GN7" i="5"/>
  <c r="T146" i="5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AO146" i="5"/>
  <c r="AP146" i="5"/>
  <c r="AQ146" i="5"/>
  <c r="AR146" i="5"/>
  <c r="AS146" i="5"/>
  <c r="AT146" i="5"/>
  <c r="AU146" i="5"/>
  <c r="AV146" i="5"/>
  <c r="AW146" i="5"/>
  <c r="AX146" i="5"/>
  <c r="AY146" i="5"/>
  <c r="AZ146" i="5"/>
  <c r="BA146" i="5"/>
  <c r="BB146" i="5"/>
  <c r="BC146" i="5"/>
  <c r="BD146" i="5"/>
  <c r="BE146" i="5"/>
  <c r="BF146" i="5"/>
  <c r="BG146" i="5"/>
  <c r="BH146" i="5"/>
  <c r="BI146" i="5"/>
  <c r="BJ146" i="5"/>
  <c r="BK146" i="5"/>
  <c r="BL146" i="5"/>
  <c r="BM146" i="5"/>
  <c r="BN146" i="5"/>
  <c r="BO146" i="5"/>
  <c r="BP146" i="5"/>
  <c r="BQ146" i="5"/>
  <c r="BR146" i="5"/>
  <c r="BS146" i="5"/>
  <c r="BT146" i="5"/>
  <c r="BU146" i="5"/>
  <c r="BV146" i="5"/>
  <c r="BW146" i="5"/>
  <c r="BX146" i="5"/>
  <c r="BY146" i="5"/>
  <c r="BZ146" i="5"/>
  <c r="CA146" i="5"/>
  <c r="CB146" i="5"/>
  <c r="CC146" i="5"/>
  <c r="CD146" i="5"/>
  <c r="CE146" i="5"/>
  <c r="CF146" i="5"/>
  <c r="CG146" i="5"/>
  <c r="CH146" i="5"/>
  <c r="CI146" i="5"/>
  <c r="CJ146" i="5"/>
  <c r="CK146" i="5"/>
  <c r="CL146" i="5"/>
  <c r="CM146" i="5"/>
  <c r="CN146" i="5"/>
  <c r="CO146" i="5"/>
  <c r="CP146" i="5"/>
  <c r="CQ146" i="5"/>
  <c r="CR146" i="5"/>
  <c r="CS146" i="5"/>
  <c r="CT146" i="5"/>
  <c r="CU146" i="5"/>
  <c r="CV146" i="5"/>
  <c r="CW146" i="5"/>
  <c r="CX146" i="5"/>
  <c r="CY146" i="5"/>
  <c r="CZ146" i="5"/>
  <c r="DA146" i="5"/>
  <c r="DB146" i="5"/>
  <c r="DC146" i="5"/>
  <c r="DD146" i="5"/>
  <c r="DE146" i="5"/>
  <c r="DF146" i="5"/>
  <c r="DG146" i="5"/>
  <c r="DH146" i="5"/>
  <c r="DI146" i="5"/>
  <c r="DJ146" i="5"/>
  <c r="DK146" i="5"/>
  <c r="DL146" i="5"/>
  <c r="DM146" i="5"/>
  <c r="DN146" i="5"/>
  <c r="DO146" i="5"/>
  <c r="DP146" i="5"/>
  <c r="DQ146" i="5"/>
  <c r="DR146" i="5"/>
  <c r="DS146" i="5"/>
  <c r="DT146" i="5"/>
  <c r="DU146" i="5"/>
  <c r="DV146" i="5"/>
  <c r="DW146" i="5"/>
  <c r="DX146" i="5"/>
  <c r="DY146" i="5"/>
  <c r="DZ146" i="5"/>
  <c r="EA146" i="5"/>
  <c r="EB146" i="5"/>
  <c r="EC146" i="5"/>
  <c r="ED146" i="5"/>
  <c r="EE146" i="5"/>
  <c r="EF146" i="5"/>
  <c r="EG146" i="5"/>
  <c r="EH146" i="5"/>
  <c r="EI146" i="5"/>
  <c r="EJ146" i="5"/>
  <c r="EK146" i="5"/>
  <c r="EL146" i="5"/>
  <c r="EM146" i="5"/>
  <c r="EN146" i="5"/>
  <c r="EO146" i="5"/>
  <c r="EP146" i="5"/>
  <c r="EQ146" i="5"/>
  <c r="ER146" i="5"/>
  <c r="ES146" i="5"/>
  <c r="ET146" i="5"/>
  <c r="EU146" i="5"/>
  <c r="EV146" i="5"/>
  <c r="EW146" i="5"/>
  <c r="EX146" i="5"/>
  <c r="EY146" i="5"/>
  <c r="EZ146" i="5"/>
  <c r="FA146" i="5"/>
  <c r="FB146" i="5"/>
  <c r="FC146" i="5"/>
  <c r="FD146" i="5"/>
  <c r="FE146" i="5"/>
  <c r="FF146" i="5"/>
  <c r="FG146" i="5"/>
  <c r="FH146" i="5"/>
  <c r="FI146" i="5"/>
  <c r="FJ146" i="5"/>
  <c r="FK146" i="5"/>
  <c r="FL146" i="5"/>
  <c r="FM146" i="5"/>
  <c r="FN146" i="5"/>
  <c r="FO146" i="5"/>
  <c r="FP146" i="5"/>
  <c r="FQ146" i="5"/>
  <c r="FR146" i="5"/>
  <c r="FS146" i="5"/>
  <c r="FT146" i="5"/>
  <c r="FU146" i="5"/>
  <c r="FV146" i="5"/>
  <c r="FW146" i="5"/>
  <c r="FX146" i="5"/>
  <c r="FY146" i="5"/>
  <c r="FZ146" i="5"/>
  <c r="GA146" i="5"/>
  <c r="GB146" i="5"/>
  <c r="GC146" i="5"/>
  <c r="GD146" i="5"/>
  <c r="GE146" i="5"/>
  <c r="GF146" i="5"/>
  <c r="GG146" i="5"/>
  <c r="GH146" i="5"/>
  <c r="GI146" i="5"/>
  <c r="GJ146" i="5"/>
  <c r="GK146" i="5"/>
  <c r="GL146" i="5"/>
  <c r="GM146" i="5"/>
  <c r="GN146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O147" i="5"/>
  <c r="AP147" i="5"/>
  <c r="AQ147" i="5"/>
  <c r="AR147" i="5"/>
  <c r="AS147" i="5"/>
  <c r="AT147" i="5"/>
  <c r="AU147" i="5"/>
  <c r="AV147" i="5"/>
  <c r="AW147" i="5"/>
  <c r="AX147" i="5"/>
  <c r="AY147" i="5"/>
  <c r="AZ147" i="5"/>
  <c r="BA147" i="5"/>
  <c r="BB147" i="5"/>
  <c r="BC147" i="5"/>
  <c r="BD147" i="5"/>
  <c r="BE147" i="5"/>
  <c r="BF147" i="5"/>
  <c r="BG147" i="5"/>
  <c r="BH147" i="5"/>
  <c r="BI147" i="5"/>
  <c r="BJ147" i="5"/>
  <c r="BK147" i="5"/>
  <c r="BL147" i="5"/>
  <c r="BM147" i="5"/>
  <c r="BN147" i="5"/>
  <c r="BO147" i="5"/>
  <c r="BP147" i="5"/>
  <c r="BQ147" i="5"/>
  <c r="BR147" i="5"/>
  <c r="BS147" i="5"/>
  <c r="BT147" i="5"/>
  <c r="BU147" i="5"/>
  <c r="BV147" i="5"/>
  <c r="BW147" i="5"/>
  <c r="BX147" i="5"/>
  <c r="BY147" i="5"/>
  <c r="BZ147" i="5"/>
  <c r="CA147" i="5"/>
  <c r="CB147" i="5"/>
  <c r="CC147" i="5"/>
  <c r="CD147" i="5"/>
  <c r="CE147" i="5"/>
  <c r="CF147" i="5"/>
  <c r="CG147" i="5"/>
  <c r="CH147" i="5"/>
  <c r="CI147" i="5"/>
  <c r="CJ147" i="5"/>
  <c r="CK147" i="5"/>
  <c r="CL147" i="5"/>
  <c r="CM147" i="5"/>
  <c r="CN147" i="5"/>
  <c r="CO147" i="5"/>
  <c r="CP147" i="5"/>
  <c r="CQ147" i="5"/>
  <c r="CR147" i="5"/>
  <c r="CS147" i="5"/>
  <c r="CT147" i="5"/>
  <c r="CU147" i="5"/>
  <c r="CV147" i="5"/>
  <c r="CW147" i="5"/>
  <c r="CX147" i="5"/>
  <c r="CY147" i="5"/>
  <c r="CZ147" i="5"/>
  <c r="DA147" i="5"/>
  <c r="DB147" i="5"/>
  <c r="DC147" i="5"/>
  <c r="DD147" i="5"/>
  <c r="DE147" i="5"/>
  <c r="DF147" i="5"/>
  <c r="DG147" i="5"/>
  <c r="DH147" i="5"/>
  <c r="DI147" i="5"/>
  <c r="DJ147" i="5"/>
  <c r="DK147" i="5"/>
  <c r="DL147" i="5"/>
  <c r="DM147" i="5"/>
  <c r="DN147" i="5"/>
  <c r="DO147" i="5"/>
  <c r="DP147" i="5"/>
  <c r="DQ147" i="5"/>
  <c r="DR147" i="5"/>
  <c r="DS147" i="5"/>
  <c r="DT147" i="5"/>
  <c r="DU147" i="5"/>
  <c r="DV147" i="5"/>
  <c r="DW147" i="5"/>
  <c r="DX147" i="5"/>
  <c r="DY147" i="5"/>
  <c r="DZ147" i="5"/>
  <c r="EA147" i="5"/>
  <c r="EB147" i="5"/>
  <c r="EC147" i="5"/>
  <c r="ED147" i="5"/>
  <c r="EE147" i="5"/>
  <c r="EF147" i="5"/>
  <c r="EG147" i="5"/>
  <c r="EH147" i="5"/>
  <c r="EI147" i="5"/>
  <c r="EJ147" i="5"/>
  <c r="EK147" i="5"/>
  <c r="EL147" i="5"/>
  <c r="EM147" i="5"/>
  <c r="EN147" i="5"/>
  <c r="EO147" i="5"/>
  <c r="EP147" i="5"/>
  <c r="EQ147" i="5"/>
  <c r="ER147" i="5"/>
  <c r="ES147" i="5"/>
  <c r="ET147" i="5"/>
  <c r="EU147" i="5"/>
  <c r="EV147" i="5"/>
  <c r="EW147" i="5"/>
  <c r="EX147" i="5"/>
  <c r="EY147" i="5"/>
  <c r="EZ147" i="5"/>
  <c r="FA147" i="5"/>
  <c r="FB147" i="5"/>
  <c r="FC147" i="5"/>
  <c r="FD147" i="5"/>
  <c r="FE147" i="5"/>
  <c r="FF147" i="5"/>
  <c r="FG147" i="5"/>
  <c r="FH147" i="5"/>
  <c r="FI147" i="5"/>
  <c r="FJ147" i="5"/>
  <c r="FK147" i="5"/>
  <c r="FL147" i="5"/>
  <c r="FM147" i="5"/>
  <c r="FN147" i="5"/>
  <c r="FO147" i="5"/>
  <c r="FP147" i="5"/>
  <c r="FQ147" i="5"/>
  <c r="FR147" i="5"/>
  <c r="FS147" i="5"/>
  <c r="FT147" i="5"/>
  <c r="FU147" i="5"/>
  <c r="FV147" i="5"/>
  <c r="FW147" i="5"/>
  <c r="FX147" i="5"/>
  <c r="FY147" i="5"/>
  <c r="FZ147" i="5"/>
  <c r="GA147" i="5"/>
  <c r="GB147" i="5"/>
  <c r="GC147" i="5"/>
  <c r="GD147" i="5"/>
  <c r="GE147" i="5"/>
  <c r="GF147" i="5"/>
  <c r="GG147" i="5"/>
  <c r="GH147" i="5"/>
  <c r="GI147" i="5"/>
  <c r="GJ147" i="5"/>
  <c r="GK147" i="5"/>
  <c r="GL147" i="5"/>
  <c r="GM147" i="5"/>
  <c r="GN147" i="5"/>
  <c r="T148" i="5"/>
  <c r="U148" i="5"/>
  <c r="V148" i="5"/>
  <c r="W148" i="5"/>
  <c r="X148" i="5"/>
  <c r="Y148" i="5"/>
  <c r="Z148" i="5"/>
  <c r="AA148" i="5"/>
  <c r="AB148" i="5"/>
  <c r="AC148" i="5"/>
  <c r="AD148" i="5"/>
  <c r="AE148" i="5"/>
  <c r="AF148" i="5"/>
  <c r="AG148" i="5"/>
  <c r="AH148" i="5"/>
  <c r="AI148" i="5"/>
  <c r="AJ148" i="5"/>
  <c r="AK148" i="5"/>
  <c r="AL148" i="5"/>
  <c r="AM148" i="5"/>
  <c r="AN148" i="5"/>
  <c r="AO148" i="5"/>
  <c r="AP148" i="5"/>
  <c r="AQ148" i="5"/>
  <c r="AR148" i="5"/>
  <c r="AS148" i="5"/>
  <c r="AT148" i="5"/>
  <c r="AU148" i="5"/>
  <c r="AV148" i="5"/>
  <c r="AW148" i="5"/>
  <c r="AX148" i="5"/>
  <c r="AY148" i="5"/>
  <c r="AZ148" i="5"/>
  <c r="BA148" i="5"/>
  <c r="BB148" i="5"/>
  <c r="BC148" i="5"/>
  <c r="BD148" i="5"/>
  <c r="BE148" i="5"/>
  <c r="BF148" i="5"/>
  <c r="BG148" i="5"/>
  <c r="BH148" i="5"/>
  <c r="BI148" i="5"/>
  <c r="BJ148" i="5"/>
  <c r="BK148" i="5"/>
  <c r="BL148" i="5"/>
  <c r="BM148" i="5"/>
  <c r="BN148" i="5"/>
  <c r="BO148" i="5"/>
  <c r="BP148" i="5"/>
  <c r="BQ148" i="5"/>
  <c r="BR148" i="5"/>
  <c r="BS148" i="5"/>
  <c r="BT148" i="5"/>
  <c r="BU148" i="5"/>
  <c r="BV148" i="5"/>
  <c r="BW148" i="5"/>
  <c r="BX148" i="5"/>
  <c r="BY148" i="5"/>
  <c r="BZ148" i="5"/>
  <c r="CA148" i="5"/>
  <c r="CB148" i="5"/>
  <c r="CC148" i="5"/>
  <c r="CD148" i="5"/>
  <c r="CE148" i="5"/>
  <c r="CF148" i="5"/>
  <c r="CG148" i="5"/>
  <c r="CH148" i="5"/>
  <c r="CI148" i="5"/>
  <c r="CJ148" i="5"/>
  <c r="CK148" i="5"/>
  <c r="CL148" i="5"/>
  <c r="CM148" i="5"/>
  <c r="CN148" i="5"/>
  <c r="CO148" i="5"/>
  <c r="CP148" i="5"/>
  <c r="CQ148" i="5"/>
  <c r="CR148" i="5"/>
  <c r="CS148" i="5"/>
  <c r="CT148" i="5"/>
  <c r="CU148" i="5"/>
  <c r="CV148" i="5"/>
  <c r="CW148" i="5"/>
  <c r="CX148" i="5"/>
  <c r="CY148" i="5"/>
  <c r="CZ148" i="5"/>
  <c r="DA148" i="5"/>
  <c r="DB148" i="5"/>
  <c r="DC148" i="5"/>
  <c r="DD148" i="5"/>
  <c r="DE148" i="5"/>
  <c r="DF148" i="5"/>
  <c r="DG148" i="5"/>
  <c r="DH148" i="5"/>
  <c r="DI148" i="5"/>
  <c r="DJ148" i="5"/>
  <c r="DK148" i="5"/>
  <c r="DL148" i="5"/>
  <c r="DM148" i="5"/>
  <c r="DN148" i="5"/>
  <c r="DO148" i="5"/>
  <c r="DP148" i="5"/>
  <c r="DQ148" i="5"/>
  <c r="DR148" i="5"/>
  <c r="DS148" i="5"/>
  <c r="DT148" i="5"/>
  <c r="DU148" i="5"/>
  <c r="DV148" i="5"/>
  <c r="DW148" i="5"/>
  <c r="DX148" i="5"/>
  <c r="DY148" i="5"/>
  <c r="DZ148" i="5"/>
  <c r="EA148" i="5"/>
  <c r="EB148" i="5"/>
  <c r="EC148" i="5"/>
  <c r="ED148" i="5"/>
  <c r="EE148" i="5"/>
  <c r="EF148" i="5"/>
  <c r="EG148" i="5"/>
  <c r="EH148" i="5"/>
  <c r="EI148" i="5"/>
  <c r="EJ148" i="5"/>
  <c r="EK148" i="5"/>
  <c r="EL148" i="5"/>
  <c r="EM148" i="5"/>
  <c r="EN148" i="5"/>
  <c r="EO148" i="5"/>
  <c r="EP148" i="5"/>
  <c r="EQ148" i="5"/>
  <c r="ER148" i="5"/>
  <c r="ES148" i="5"/>
  <c r="ET148" i="5"/>
  <c r="EU148" i="5"/>
  <c r="EV148" i="5"/>
  <c r="EW148" i="5"/>
  <c r="EX148" i="5"/>
  <c r="EY148" i="5"/>
  <c r="EZ148" i="5"/>
  <c r="FA148" i="5"/>
  <c r="FB148" i="5"/>
  <c r="FC148" i="5"/>
  <c r="FD148" i="5"/>
  <c r="FE148" i="5"/>
  <c r="FF148" i="5"/>
  <c r="FG148" i="5"/>
  <c r="FH148" i="5"/>
  <c r="FI148" i="5"/>
  <c r="FJ148" i="5"/>
  <c r="FK148" i="5"/>
  <c r="FL148" i="5"/>
  <c r="FM148" i="5"/>
  <c r="FN148" i="5"/>
  <c r="FO148" i="5"/>
  <c r="FP148" i="5"/>
  <c r="FQ148" i="5"/>
  <c r="FR148" i="5"/>
  <c r="FS148" i="5"/>
  <c r="FT148" i="5"/>
  <c r="FU148" i="5"/>
  <c r="FV148" i="5"/>
  <c r="FW148" i="5"/>
  <c r="FX148" i="5"/>
  <c r="FY148" i="5"/>
  <c r="FZ148" i="5"/>
  <c r="GA148" i="5"/>
  <c r="GB148" i="5"/>
  <c r="GC148" i="5"/>
  <c r="GD148" i="5"/>
  <c r="GE148" i="5"/>
  <c r="GF148" i="5"/>
  <c r="GG148" i="5"/>
  <c r="GH148" i="5"/>
  <c r="GI148" i="5"/>
  <c r="GJ148" i="5"/>
  <c r="GK148" i="5"/>
  <c r="GL148" i="5"/>
  <c r="GM148" i="5"/>
  <c r="GN148" i="5"/>
  <c r="T149" i="5"/>
  <c r="U149" i="5"/>
  <c r="V149" i="5"/>
  <c r="W149" i="5"/>
  <c r="X149" i="5"/>
  <c r="Y149" i="5"/>
  <c r="Z149" i="5"/>
  <c r="AA149" i="5"/>
  <c r="AB149" i="5"/>
  <c r="AC149" i="5"/>
  <c r="AD149" i="5"/>
  <c r="AE149" i="5"/>
  <c r="AF149" i="5"/>
  <c r="AG149" i="5"/>
  <c r="AH149" i="5"/>
  <c r="AI149" i="5"/>
  <c r="AJ149" i="5"/>
  <c r="AK149" i="5"/>
  <c r="AL149" i="5"/>
  <c r="AM149" i="5"/>
  <c r="AN149" i="5"/>
  <c r="AO149" i="5"/>
  <c r="AP149" i="5"/>
  <c r="AQ149" i="5"/>
  <c r="AR149" i="5"/>
  <c r="AS149" i="5"/>
  <c r="AT149" i="5"/>
  <c r="AU149" i="5"/>
  <c r="AV149" i="5"/>
  <c r="AW149" i="5"/>
  <c r="AX149" i="5"/>
  <c r="AY149" i="5"/>
  <c r="AZ149" i="5"/>
  <c r="BA149" i="5"/>
  <c r="BB149" i="5"/>
  <c r="BC149" i="5"/>
  <c r="BD149" i="5"/>
  <c r="BE149" i="5"/>
  <c r="BF149" i="5"/>
  <c r="BG149" i="5"/>
  <c r="BH149" i="5"/>
  <c r="BI149" i="5"/>
  <c r="BJ149" i="5"/>
  <c r="BK149" i="5"/>
  <c r="BL149" i="5"/>
  <c r="BM149" i="5"/>
  <c r="BN149" i="5"/>
  <c r="BO149" i="5"/>
  <c r="BP149" i="5"/>
  <c r="BQ149" i="5"/>
  <c r="BR149" i="5"/>
  <c r="BS149" i="5"/>
  <c r="BT149" i="5"/>
  <c r="BU149" i="5"/>
  <c r="BV149" i="5"/>
  <c r="BW149" i="5"/>
  <c r="BX149" i="5"/>
  <c r="BY149" i="5"/>
  <c r="BZ149" i="5"/>
  <c r="CA149" i="5"/>
  <c r="CB149" i="5"/>
  <c r="CC149" i="5"/>
  <c r="CD149" i="5"/>
  <c r="CE149" i="5"/>
  <c r="CF149" i="5"/>
  <c r="CG149" i="5"/>
  <c r="CH149" i="5"/>
  <c r="CI149" i="5"/>
  <c r="CJ149" i="5"/>
  <c r="CK149" i="5"/>
  <c r="CL149" i="5"/>
  <c r="CM149" i="5"/>
  <c r="CN149" i="5"/>
  <c r="CO149" i="5"/>
  <c r="CP149" i="5"/>
  <c r="CQ149" i="5"/>
  <c r="CR149" i="5"/>
  <c r="CS149" i="5"/>
  <c r="CT149" i="5"/>
  <c r="CU149" i="5"/>
  <c r="CV149" i="5"/>
  <c r="CW149" i="5"/>
  <c r="CX149" i="5"/>
  <c r="CY149" i="5"/>
  <c r="CZ149" i="5"/>
  <c r="DA149" i="5"/>
  <c r="DB149" i="5"/>
  <c r="DC149" i="5"/>
  <c r="DD149" i="5"/>
  <c r="DE149" i="5"/>
  <c r="DF149" i="5"/>
  <c r="DG149" i="5"/>
  <c r="DH149" i="5"/>
  <c r="DI149" i="5"/>
  <c r="DJ149" i="5"/>
  <c r="DK149" i="5"/>
  <c r="DL149" i="5"/>
  <c r="DM149" i="5"/>
  <c r="DN149" i="5"/>
  <c r="DO149" i="5"/>
  <c r="DP149" i="5"/>
  <c r="DQ149" i="5"/>
  <c r="DR149" i="5"/>
  <c r="DS149" i="5"/>
  <c r="DT149" i="5"/>
  <c r="DU149" i="5"/>
  <c r="DV149" i="5"/>
  <c r="DW149" i="5"/>
  <c r="DX149" i="5"/>
  <c r="DY149" i="5"/>
  <c r="DZ149" i="5"/>
  <c r="EA149" i="5"/>
  <c r="EB149" i="5"/>
  <c r="EC149" i="5"/>
  <c r="ED149" i="5"/>
  <c r="EE149" i="5"/>
  <c r="EF149" i="5"/>
  <c r="EG149" i="5"/>
  <c r="EH149" i="5"/>
  <c r="EI149" i="5"/>
  <c r="EJ149" i="5"/>
  <c r="EK149" i="5"/>
  <c r="EL149" i="5"/>
  <c r="EM149" i="5"/>
  <c r="EN149" i="5"/>
  <c r="EO149" i="5"/>
  <c r="EP149" i="5"/>
  <c r="EQ149" i="5"/>
  <c r="ER149" i="5"/>
  <c r="ES149" i="5"/>
  <c r="ET149" i="5"/>
  <c r="EU149" i="5"/>
  <c r="EV149" i="5"/>
  <c r="EW149" i="5"/>
  <c r="EX149" i="5"/>
  <c r="EY149" i="5"/>
  <c r="EZ149" i="5"/>
  <c r="FA149" i="5"/>
  <c r="FB149" i="5"/>
  <c r="FC149" i="5"/>
  <c r="FD149" i="5"/>
  <c r="FE149" i="5"/>
  <c r="FF149" i="5"/>
  <c r="FG149" i="5"/>
  <c r="FH149" i="5"/>
  <c r="FI149" i="5"/>
  <c r="FJ149" i="5"/>
  <c r="FK149" i="5"/>
  <c r="FL149" i="5"/>
  <c r="FM149" i="5"/>
  <c r="FN149" i="5"/>
  <c r="FO149" i="5"/>
  <c r="FP149" i="5"/>
  <c r="FQ149" i="5"/>
  <c r="FR149" i="5"/>
  <c r="FS149" i="5"/>
  <c r="FT149" i="5"/>
  <c r="FU149" i="5"/>
  <c r="FV149" i="5"/>
  <c r="FW149" i="5"/>
  <c r="FX149" i="5"/>
  <c r="FY149" i="5"/>
  <c r="FZ149" i="5"/>
  <c r="GA149" i="5"/>
  <c r="GB149" i="5"/>
  <c r="GC149" i="5"/>
  <c r="GD149" i="5"/>
  <c r="GE149" i="5"/>
  <c r="GF149" i="5"/>
  <c r="GG149" i="5"/>
  <c r="GH149" i="5"/>
  <c r="GI149" i="5"/>
  <c r="GJ149" i="5"/>
  <c r="GK149" i="5"/>
  <c r="GL149" i="5"/>
  <c r="GM149" i="5"/>
  <c r="GN149" i="5"/>
  <c r="T150" i="5"/>
  <c r="U150" i="5"/>
  <c r="V150" i="5"/>
  <c r="W150" i="5"/>
  <c r="X150" i="5"/>
  <c r="Y150" i="5"/>
  <c r="Z150" i="5"/>
  <c r="AA150" i="5"/>
  <c r="AB150" i="5"/>
  <c r="AC150" i="5"/>
  <c r="AD150" i="5"/>
  <c r="AE150" i="5"/>
  <c r="AF150" i="5"/>
  <c r="AG150" i="5"/>
  <c r="AH150" i="5"/>
  <c r="AI150" i="5"/>
  <c r="AJ150" i="5"/>
  <c r="AK150" i="5"/>
  <c r="AL150" i="5"/>
  <c r="AM150" i="5"/>
  <c r="AN150" i="5"/>
  <c r="AO150" i="5"/>
  <c r="AP150" i="5"/>
  <c r="AQ150" i="5"/>
  <c r="AR150" i="5"/>
  <c r="AS150" i="5"/>
  <c r="AT150" i="5"/>
  <c r="AU150" i="5"/>
  <c r="AV150" i="5"/>
  <c r="AW150" i="5"/>
  <c r="AX150" i="5"/>
  <c r="AY150" i="5"/>
  <c r="AZ150" i="5"/>
  <c r="BA150" i="5"/>
  <c r="BB150" i="5"/>
  <c r="BC150" i="5"/>
  <c r="BD150" i="5"/>
  <c r="BE150" i="5"/>
  <c r="BF150" i="5"/>
  <c r="BG150" i="5"/>
  <c r="BH150" i="5"/>
  <c r="BI150" i="5"/>
  <c r="BJ150" i="5"/>
  <c r="BK150" i="5"/>
  <c r="BL150" i="5"/>
  <c r="BM150" i="5"/>
  <c r="BN150" i="5"/>
  <c r="BO150" i="5"/>
  <c r="BP150" i="5"/>
  <c r="BQ150" i="5"/>
  <c r="BR150" i="5"/>
  <c r="BS150" i="5"/>
  <c r="BT150" i="5"/>
  <c r="BU150" i="5"/>
  <c r="BV150" i="5"/>
  <c r="BW150" i="5"/>
  <c r="BX150" i="5"/>
  <c r="BY150" i="5"/>
  <c r="BZ150" i="5"/>
  <c r="CA150" i="5"/>
  <c r="CB150" i="5"/>
  <c r="CC150" i="5"/>
  <c r="CD150" i="5"/>
  <c r="CE150" i="5"/>
  <c r="CF150" i="5"/>
  <c r="CG150" i="5"/>
  <c r="CH150" i="5"/>
  <c r="CI150" i="5"/>
  <c r="CJ150" i="5"/>
  <c r="CK150" i="5"/>
  <c r="CL150" i="5"/>
  <c r="CM150" i="5"/>
  <c r="CN150" i="5"/>
  <c r="CO150" i="5"/>
  <c r="CP150" i="5"/>
  <c r="CQ150" i="5"/>
  <c r="CR150" i="5"/>
  <c r="CS150" i="5"/>
  <c r="CT150" i="5"/>
  <c r="CU150" i="5"/>
  <c r="CV150" i="5"/>
  <c r="CW150" i="5"/>
  <c r="CX150" i="5"/>
  <c r="CY150" i="5"/>
  <c r="CZ150" i="5"/>
  <c r="DA150" i="5"/>
  <c r="DB150" i="5"/>
  <c r="DC150" i="5"/>
  <c r="DD150" i="5"/>
  <c r="DE150" i="5"/>
  <c r="DF150" i="5"/>
  <c r="DG150" i="5"/>
  <c r="DH150" i="5"/>
  <c r="DI150" i="5"/>
  <c r="DJ150" i="5"/>
  <c r="DK150" i="5"/>
  <c r="DL150" i="5"/>
  <c r="DM150" i="5"/>
  <c r="DN150" i="5"/>
  <c r="DO150" i="5"/>
  <c r="DP150" i="5"/>
  <c r="DQ150" i="5"/>
  <c r="DR150" i="5"/>
  <c r="DS150" i="5"/>
  <c r="DT150" i="5"/>
  <c r="DU150" i="5"/>
  <c r="DV150" i="5"/>
  <c r="DW150" i="5"/>
  <c r="DX150" i="5"/>
  <c r="DY150" i="5"/>
  <c r="DZ150" i="5"/>
  <c r="EA150" i="5"/>
  <c r="EB150" i="5"/>
  <c r="EC150" i="5"/>
  <c r="ED150" i="5"/>
  <c r="EE150" i="5"/>
  <c r="EF150" i="5"/>
  <c r="EG150" i="5"/>
  <c r="EH150" i="5"/>
  <c r="EI150" i="5"/>
  <c r="EJ150" i="5"/>
  <c r="EK150" i="5"/>
  <c r="EL150" i="5"/>
  <c r="EM150" i="5"/>
  <c r="EN150" i="5"/>
  <c r="EO150" i="5"/>
  <c r="EP150" i="5"/>
  <c r="EQ150" i="5"/>
  <c r="ER150" i="5"/>
  <c r="ES150" i="5"/>
  <c r="ET150" i="5"/>
  <c r="EU150" i="5"/>
  <c r="EV150" i="5"/>
  <c r="EW150" i="5"/>
  <c r="EX150" i="5"/>
  <c r="EY150" i="5"/>
  <c r="EZ150" i="5"/>
  <c r="FA150" i="5"/>
  <c r="FB150" i="5"/>
  <c r="FC150" i="5"/>
  <c r="FD150" i="5"/>
  <c r="FE150" i="5"/>
  <c r="FF150" i="5"/>
  <c r="FG150" i="5"/>
  <c r="FH150" i="5"/>
  <c r="FI150" i="5"/>
  <c r="FJ150" i="5"/>
  <c r="FK150" i="5"/>
  <c r="FL150" i="5"/>
  <c r="FM150" i="5"/>
  <c r="FN150" i="5"/>
  <c r="FO150" i="5"/>
  <c r="FP150" i="5"/>
  <c r="FQ150" i="5"/>
  <c r="FR150" i="5"/>
  <c r="FS150" i="5"/>
  <c r="FT150" i="5"/>
  <c r="FU150" i="5"/>
  <c r="FV150" i="5"/>
  <c r="FW150" i="5"/>
  <c r="FX150" i="5"/>
  <c r="FY150" i="5"/>
  <c r="FZ150" i="5"/>
  <c r="GA150" i="5"/>
  <c r="GB150" i="5"/>
  <c r="GC150" i="5"/>
  <c r="GD150" i="5"/>
  <c r="GE150" i="5"/>
  <c r="GF150" i="5"/>
  <c r="GG150" i="5"/>
  <c r="GH150" i="5"/>
  <c r="GI150" i="5"/>
  <c r="GJ150" i="5"/>
  <c r="GK150" i="5"/>
  <c r="GL150" i="5"/>
  <c r="GM150" i="5"/>
  <c r="GN150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H27" i="5"/>
  <c r="CI27" i="5"/>
  <c r="CJ27" i="5"/>
  <c r="CK27" i="5"/>
  <c r="CL27" i="5"/>
  <c r="CM27" i="5"/>
  <c r="CN27" i="5"/>
  <c r="CO27" i="5"/>
  <c r="CP27" i="5"/>
  <c r="CQ27" i="5"/>
  <c r="CR27" i="5"/>
  <c r="CS27" i="5"/>
  <c r="CT27" i="5"/>
  <c r="CU27" i="5"/>
  <c r="CV27" i="5"/>
  <c r="CW27" i="5"/>
  <c r="CX27" i="5"/>
  <c r="CY27" i="5"/>
  <c r="CZ27" i="5"/>
  <c r="DA27" i="5"/>
  <c r="DB27" i="5"/>
  <c r="DC27" i="5"/>
  <c r="DD27" i="5"/>
  <c r="DE27" i="5"/>
  <c r="DF27" i="5"/>
  <c r="DG27" i="5"/>
  <c r="DH27" i="5"/>
  <c r="DI27" i="5"/>
  <c r="DJ27" i="5"/>
  <c r="DK27" i="5"/>
  <c r="DL27" i="5"/>
  <c r="DM27" i="5"/>
  <c r="DN27" i="5"/>
  <c r="DO27" i="5"/>
  <c r="DP27" i="5"/>
  <c r="DQ27" i="5"/>
  <c r="DR27" i="5"/>
  <c r="DS27" i="5"/>
  <c r="DT27" i="5"/>
  <c r="DU27" i="5"/>
  <c r="DV27" i="5"/>
  <c r="DW27" i="5"/>
  <c r="DX27" i="5"/>
  <c r="DY27" i="5"/>
  <c r="DZ27" i="5"/>
  <c r="EA27" i="5"/>
  <c r="EB27" i="5"/>
  <c r="EC27" i="5"/>
  <c r="ED27" i="5"/>
  <c r="EE27" i="5"/>
  <c r="EF27" i="5"/>
  <c r="EG27" i="5"/>
  <c r="EH27" i="5"/>
  <c r="EI27" i="5"/>
  <c r="EJ27" i="5"/>
  <c r="EK27" i="5"/>
  <c r="EL27" i="5"/>
  <c r="EM27" i="5"/>
  <c r="EN27" i="5"/>
  <c r="EO27" i="5"/>
  <c r="EP27" i="5"/>
  <c r="EQ27" i="5"/>
  <c r="ER27" i="5"/>
  <c r="ES27" i="5"/>
  <c r="ET27" i="5"/>
  <c r="EU27" i="5"/>
  <c r="EV27" i="5"/>
  <c r="EW27" i="5"/>
  <c r="EX27" i="5"/>
  <c r="EY27" i="5"/>
  <c r="EZ27" i="5"/>
  <c r="FA27" i="5"/>
  <c r="FB27" i="5"/>
  <c r="FC27" i="5"/>
  <c r="FD27" i="5"/>
  <c r="FE27" i="5"/>
  <c r="FF27" i="5"/>
  <c r="FG27" i="5"/>
  <c r="FH27" i="5"/>
  <c r="FI27" i="5"/>
  <c r="FJ27" i="5"/>
  <c r="FK27" i="5"/>
  <c r="FL27" i="5"/>
  <c r="FM27" i="5"/>
  <c r="FN27" i="5"/>
  <c r="FO27" i="5"/>
  <c r="FP27" i="5"/>
  <c r="FQ27" i="5"/>
  <c r="FR27" i="5"/>
  <c r="FS27" i="5"/>
  <c r="FT27" i="5"/>
  <c r="FU27" i="5"/>
  <c r="FV27" i="5"/>
  <c r="FW27" i="5"/>
  <c r="FX27" i="5"/>
  <c r="FY27" i="5"/>
  <c r="FZ27" i="5"/>
  <c r="GA27" i="5"/>
  <c r="GB27" i="5"/>
  <c r="GC27" i="5"/>
  <c r="GD27" i="5"/>
  <c r="GE27" i="5"/>
  <c r="GF27" i="5"/>
  <c r="GG27" i="5"/>
  <c r="GH27" i="5"/>
  <c r="GI27" i="5"/>
  <c r="GJ27" i="5"/>
  <c r="GK27" i="5"/>
  <c r="GL27" i="5"/>
  <c r="GM27" i="5"/>
  <c r="GN27" i="5"/>
  <c r="T151" i="5"/>
  <c r="U151" i="5"/>
  <c r="V151" i="5"/>
  <c r="W151" i="5"/>
  <c r="X151" i="5"/>
  <c r="Y151" i="5"/>
  <c r="Z151" i="5"/>
  <c r="AA151" i="5"/>
  <c r="AB151" i="5"/>
  <c r="AC151" i="5"/>
  <c r="AD151" i="5"/>
  <c r="AE151" i="5"/>
  <c r="AF151" i="5"/>
  <c r="AG151" i="5"/>
  <c r="AH151" i="5"/>
  <c r="AI151" i="5"/>
  <c r="AJ151" i="5"/>
  <c r="AK151" i="5"/>
  <c r="AL151" i="5"/>
  <c r="AM151" i="5"/>
  <c r="AN151" i="5"/>
  <c r="AO151" i="5"/>
  <c r="AP151" i="5"/>
  <c r="AQ151" i="5"/>
  <c r="AR151" i="5"/>
  <c r="AS151" i="5"/>
  <c r="AT151" i="5"/>
  <c r="AU151" i="5"/>
  <c r="AV151" i="5"/>
  <c r="AW151" i="5"/>
  <c r="AX151" i="5"/>
  <c r="AY151" i="5"/>
  <c r="AZ151" i="5"/>
  <c r="BA151" i="5"/>
  <c r="BB151" i="5"/>
  <c r="BC151" i="5"/>
  <c r="BD151" i="5"/>
  <c r="BE151" i="5"/>
  <c r="BF151" i="5"/>
  <c r="BG151" i="5"/>
  <c r="BH151" i="5"/>
  <c r="BI151" i="5"/>
  <c r="BJ151" i="5"/>
  <c r="BK151" i="5"/>
  <c r="BL151" i="5"/>
  <c r="BM151" i="5"/>
  <c r="BN151" i="5"/>
  <c r="BO151" i="5"/>
  <c r="BP151" i="5"/>
  <c r="BQ151" i="5"/>
  <c r="BR151" i="5"/>
  <c r="BS151" i="5"/>
  <c r="BT151" i="5"/>
  <c r="BU151" i="5"/>
  <c r="BV151" i="5"/>
  <c r="BW151" i="5"/>
  <c r="BX151" i="5"/>
  <c r="BY151" i="5"/>
  <c r="BZ151" i="5"/>
  <c r="CA151" i="5"/>
  <c r="CB151" i="5"/>
  <c r="CC151" i="5"/>
  <c r="CD151" i="5"/>
  <c r="CE151" i="5"/>
  <c r="CF151" i="5"/>
  <c r="CG151" i="5"/>
  <c r="CH151" i="5"/>
  <c r="CI151" i="5"/>
  <c r="CJ151" i="5"/>
  <c r="CK151" i="5"/>
  <c r="CL151" i="5"/>
  <c r="CM151" i="5"/>
  <c r="CN151" i="5"/>
  <c r="CO151" i="5"/>
  <c r="CP151" i="5"/>
  <c r="CQ151" i="5"/>
  <c r="CR151" i="5"/>
  <c r="CS151" i="5"/>
  <c r="CT151" i="5"/>
  <c r="CU151" i="5"/>
  <c r="CV151" i="5"/>
  <c r="CW151" i="5"/>
  <c r="CX151" i="5"/>
  <c r="CY151" i="5"/>
  <c r="CZ151" i="5"/>
  <c r="DA151" i="5"/>
  <c r="DB151" i="5"/>
  <c r="DC151" i="5"/>
  <c r="DD151" i="5"/>
  <c r="DE151" i="5"/>
  <c r="DF151" i="5"/>
  <c r="DG151" i="5"/>
  <c r="DH151" i="5"/>
  <c r="DI151" i="5"/>
  <c r="DJ151" i="5"/>
  <c r="DK151" i="5"/>
  <c r="DL151" i="5"/>
  <c r="DM151" i="5"/>
  <c r="DN151" i="5"/>
  <c r="DO151" i="5"/>
  <c r="DP151" i="5"/>
  <c r="DQ151" i="5"/>
  <c r="DR151" i="5"/>
  <c r="DS151" i="5"/>
  <c r="DT151" i="5"/>
  <c r="DU151" i="5"/>
  <c r="DV151" i="5"/>
  <c r="DW151" i="5"/>
  <c r="DX151" i="5"/>
  <c r="DY151" i="5"/>
  <c r="DZ151" i="5"/>
  <c r="EA151" i="5"/>
  <c r="EB151" i="5"/>
  <c r="EC151" i="5"/>
  <c r="ED151" i="5"/>
  <c r="EE151" i="5"/>
  <c r="EF151" i="5"/>
  <c r="EG151" i="5"/>
  <c r="EH151" i="5"/>
  <c r="EI151" i="5"/>
  <c r="EJ151" i="5"/>
  <c r="EK151" i="5"/>
  <c r="EL151" i="5"/>
  <c r="EM151" i="5"/>
  <c r="EN151" i="5"/>
  <c r="EO151" i="5"/>
  <c r="EP151" i="5"/>
  <c r="EQ151" i="5"/>
  <c r="ER151" i="5"/>
  <c r="ES151" i="5"/>
  <c r="ET151" i="5"/>
  <c r="EU151" i="5"/>
  <c r="EV151" i="5"/>
  <c r="EW151" i="5"/>
  <c r="EX151" i="5"/>
  <c r="EY151" i="5"/>
  <c r="EZ151" i="5"/>
  <c r="FA151" i="5"/>
  <c r="FB151" i="5"/>
  <c r="FC151" i="5"/>
  <c r="FD151" i="5"/>
  <c r="FE151" i="5"/>
  <c r="FF151" i="5"/>
  <c r="FG151" i="5"/>
  <c r="FH151" i="5"/>
  <c r="FI151" i="5"/>
  <c r="FJ151" i="5"/>
  <c r="FK151" i="5"/>
  <c r="FL151" i="5"/>
  <c r="FM151" i="5"/>
  <c r="FN151" i="5"/>
  <c r="FO151" i="5"/>
  <c r="FP151" i="5"/>
  <c r="FQ151" i="5"/>
  <c r="FR151" i="5"/>
  <c r="FS151" i="5"/>
  <c r="FT151" i="5"/>
  <c r="FU151" i="5"/>
  <c r="FV151" i="5"/>
  <c r="FW151" i="5"/>
  <c r="FX151" i="5"/>
  <c r="FY151" i="5"/>
  <c r="FZ151" i="5"/>
  <c r="GA151" i="5"/>
  <c r="GB151" i="5"/>
  <c r="GC151" i="5"/>
  <c r="GD151" i="5"/>
  <c r="GE151" i="5"/>
  <c r="GF151" i="5"/>
  <c r="GG151" i="5"/>
  <c r="GH151" i="5"/>
  <c r="GI151" i="5"/>
  <c r="GJ151" i="5"/>
  <c r="GK151" i="5"/>
  <c r="GL151" i="5"/>
  <c r="GM151" i="5"/>
  <c r="GN151" i="5"/>
  <c r="T152" i="5"/>
  <c r="U152" i="5"/>
  <c r="V152" i="5"/>
  <c r="W152" i="5"/>
  <c r="X152" i="5"/>
  <c r="Y152" i="5"/>
  <c r="Z152" i="5"/>
  <c r="AA152" i="5"/>
  <c r="AB152" i="5"/>
  <c r="AC152" i="5"/>
  <c r="AD152" i="5"/>
  <c r="AE152" i="5"/>
  <c r="AF152" i="5"/>
  <c r="AG152" i="5"/>
  <c r="AH152" i="5"/>
  <c r="AI152" i="5"/>
  <c r="AJ152" i="5"/>
  <c r="AK152" i="5"/>
  <c r="AL152" i="5"/>
  <c r="AM152" i="5"/>
  <c r="AN152" i="5"/>
  <c r="AO152" i="5"/>
  <c r="AP152" i="5"/>
  <c r="AQ152" i="5"/>
  <c r="AR152" i="5"/>
  <c r="AS152" i="5"/>
  <c r="AT152" i="5"/>
  <c r="AU152" i="5"/>
  <c r="AV152" i="5"/>
  <c r="AW152" i="5"/>
  <c r="AX152" i="5"/>
  <c r="AY152" i="5"/>
  <c r="AZ152" i="5"/>
  <c r="BA152" i="5"/>
  <c r="BB152" i="5"/>
  <c r="BC152" i="5"/>
  <c r="BD152" i="5"/>
  <c r="BE152" i="5"/>
  <c r="BF152" i="5"/>
  <c r="BG152" i="5"/>
  <c r="BH152" i="5"/>
  <c r="BI152" i="5"/>
  <c r="BJ152" i="5"/>
  <c r="BK152" i="5"/>
  <c r="BL152" i="5"/>
  <c r="BM152" i="5"/>
  <c r="BN152" i="5"/>
  <c r="BO152" i="5"/>
  <c r="BP152" i="5"/>
  <c r="BQ152" i="5"/>
  <c r="BR152" i="5"/>
  <c r="BS152" i="5"/>
  <c r="BT152" i="5"/>
  <c r="BU152" i="5"/>
  <c r="BV152" i="5"/>
  <c r="BW152" i="5"/>
  <c r="BX152" i="5"/>
  <c r="BY152" i="5"/>
  <c r="BZ152" i="5"/>
  <c r="CA152" i="5"/>
  <c r="CB152" i="5"/>
  <c r="CC152" i="5"/>
  <c r="CD152" i="5"/>
  <c r="CE152" i="5"/>
  <c r="CF152" i="5"/>
  <c r="CG152" i="5"/>
  <c r="CH152" i="5"/>
  <c r="CI152" i="5"/>
  <c r="CJ152" i="5"/>
  <c r="CK152" i="5"/>
  <c r="CL152" i="5"/>
  <c r="CM152" i="5"/>
  <c r="CN152" i="5"/>
  <c r="CO152" i="5"/>
  <c r="CP152" i="5"/>
  <c r="CQ152" i="5"/>
  <c r="CR152" i="5"/>
  <c r="CS152" i="5"/>
  <c r="CT152" i="5"/>
  <c r="CU152" i="5"/>
  <c r="CV152" i="5"/>
  <c r="CW152" i="5"/>
  <c r="CX152" i="5"/>
  <c r="CY152" i="5"/>
  <c r="CZ152" i="5"/>
  <c r="DA152" i="5"/>
  <c r="DB152" i="5"/>
  <c r="DC152" i="5"/>
  <c r="DD152" i="5"/>
  <c r="DE152" i="5"/>
  <c r="DF152" i="5"/>
  <c r="DG152" i="5"/>
  <c r="DH152" i="5"/>
  <c r="DI152" i="5"/>
  <c r="DJ152" i="5"/>
  <c r="DK152" i="5"/>
  <c r="DL152" i="5"/>
  <c r="DM152" i="5"/>
  <c r="DN152" i="5"/>
  <c r="DO152" i="5"/>
  <c r="DP152" i="5"/>
  <c r="DQ152" i="5"/>
  <c r="DR152" i="5"/>
  <c r="DS152" i="5"/>
  <c r="DT152" i="5"/>
  <c r="DU152" i="5"/>
  <c r="DV152" i="5"/>
  <c r="DW152" i="5"/>
  <c r="DX152" i="5"/>
  <c r="DY152" i="5"/>
  <c r="DZ152" i="5"/>
  <c r="EA152" i="5"/>
  <c r="EB152" i="5"/>
  <c r="EC152" i="5"/>
  <c r="ED152" i="5"/>
  <c r="EE152" i="5"/>
  <c r="EF152" i="5"/>
  <c r="EG152" i="5"/>
  <c r="EH152" i="5"/>
  <c r="EI152" i="5"/>
  <c r="EJ152" i="5"/>
  <c r="EK152" i="5"/>
  <c r="EL152" i="5"/>
  <c r="EM152" i="5"/>
  <c r="EN152" i="5"/>
  <c r="EO152" i="5"/>
  <c r="EP152" i="5"/>
  <c r="EQ152" i="5"/>
  <c r="ER152" i="5"/>
  <c r="ES152" i="5"/>
  <c r="ET152" i="5"/>
  <c r="EU152" i="5"/>
  <c r="EV152" i="5"/>
  <c r="EW152" i="5"/>
  <c r="EX152" i="5"/>
  <c r="EY152" i="5"/>
  <c r="EZ152" i="5"/>
  <c r="FA152" i="5"/>
  <c r="FB152" i="5"/>
  <c r="FC152" i="5"/>
  <c r="FD152" i="5"/>
  <c r="FE152" i="5"/>
  <c r="FF152" i="5"/>
  <c r="FG152" i="5"/>
  <c r="FH152" i="5"/>
  <c r="FI152" i="5"/>
  <c r="FJ152" i="5"/>
  <c r="FK152" i="5"/>
  <c r="FL152" i="5"/>
  <c r="FM152" i="5"/>
  <c r="FN152" i="5"/>
  <c r="FO152" i="5"/>
  <c r="FP152" i="5"/>
  <c r="FQ152" i="5"/>
  <c r="FR152" i="5"/>
  <c r="FS152" i="5"/>
  <c r="FT152" i="5"/>
  <c r="FU152" i="5"/>
  <c r="FV152" i="5"/>
  <c r="FW152" i="5"/>
  <c r="FX152" i="5"/>
  <c r="FY152" i="5"/>
  <c r="FZ152" i="5"/>
  <c r="GA152" i="5"/>
  <c r="GB152" i="5"/>
  <c r="GC152" i="5"/>
  <c r="GD152" i="5"/>
  <c r="GE152" i="5"/>
  <c r="GF152" i="5"/>
  <c r="GG152" i="5"/>
  <c r="GH152" i="5"/>
  <c r="GI152" i="5"/>
  <c r="GJ152" i="5"/>
  <c r="GK152" i="5"/>
  <c r="GL152" i="5"/>
  <c r="GM152" i="5"/>
  <c r="GN152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AO153" i="5"/>
  <c r="AP153" i="5"/>
  <c r="AQ153" i="5"/>
  <c r="AR153" i="5"/>
  <c r="AS153" i="5"/>
  <c r="AT153" i="5"/>
  <c r="AU153" i="5"/>
  <c r="AV153" i="5"/>
  <c r="AW153" i="5"/>
  <c r="AX153" i="5"/>
  <c r="AY153" i="5"/>
  <c r="AZ153" i="5"/>
  <c r="BA153" i="5"/>
  <c r="BB153" i="5"/>
  <c r="BC153" i="5"/>
  <c r="BD153" i="5"/>
  <c r="BE153" i="5"/>
  <c r="BF153" i="5"/>
  <c r="BG153" i="5"/>
  <c r="BH153" i="5"/>
  <c r="BI153" i="5"/>
  <c r="BJ153" i="5"/>
  <c r="BK153" i="5"/>
  <c r="BL153" i="5"/>
  <c r="BM153" i="5"/>
  <c r="BN153" i="5"/>
  <c r="BO153" i="5"/>
  <c r="BP153" i="5"/>
  <c r="BQ153" i="5"/>
  <c r="BR153" i="5"/>
  <c r="BS153" i="5"/>
  <c r="BT153" i="5"/>
  <c r="BU153" i="5"/>
  <c r="BV153" i="5"/>
  <c r="BW153" i="5"/>
  <c r="BX153" i="5"/>
  <c r="BY153" i="5"/>
  <c r="BZ153" i="5"/>
  <c r="CA153" i="5"/>
  <c r="CB153" i="5"/>
  <c r="CC153" i="5"/>
  <c r="CD153" i="5"/>
  <c r="CE153" i="5"/>
  <c r="CF153" i="5"/>
  <c r="CG153" i="5"/>
  <c r="CH153" i="5"/>
  <c r="CI153" i="5"/>
  <c r="CJ153" i="5"/>
  <c r="CK153" i="5"/>
  <c r="CL153" i="5"/>
  <c r="CM153" i="5"/>
  <c r="CN153" i="5"/>
  <c r="CO153" i="5"/>
  <c r="CP153" i="5"/>
  <c r="CQ153" i="5"/>
  <c r="CR153" i="5"/>
  <c r="CS153" i="5"/>
  <c r="CT153" i="5"/>
  <c r="CU153" i="5"/>
  <c r="CV153" i="5"/>
  <c r="CW153" i="5"/>
  <c r="CX153" i="5"/>
  <c r="CY153" i="5"/>
  <c r="CZ153" i="5"/>
  <c r="DA153" i="5"/>
  <c r="DB153" i="5"/>
  <c r="DC153" i="5"/>
  <c r="DD153" i="5"/>
  <c r="DE153" i="5"/>
  <c r="DF153" i="5"/>
  <c r="DG153" i="5"/>
  <c r="DH153" i="5"/>
  <c r="DI153" i="5"/>
  <c r="DJ153" i="5"/>
  <c r="DK153" i="5"/>
  <c r="DL153" i="5"/>
  <c r="DM153" i="5"/>
  <c r="DN153" i="5"/>
  <c r="DO153" i="5"/>
  <c r="DP153" i="5"/>
  <c r="DQ153" i="5"/>
  <c r="DR153" i="5"/>
  <c r="DS153" i="5"/>
  <c r="DT153" i="5"/>
  <c r="DU153" i="5"/>
  <c r="DV153" i="5"/>
  <c r="DW153" i="5"/>
  <c r="DX153" i="5"/>
  <c r="DY153" i="5"/>
  <c r="DZ153" i="5"/>
  <c r="EA153" i="5"/>
  <c r="EB153" i="5"/>
  <c r="EC153" i="5"/>
  <c r="ED153" i="5"/>
  <c r="EE153" i="5"/>
  <c r="EF153" i="5"/>
  <c r="EG153" i="5"/>
  <c r="EH153" i="5"/>
  <c r="EI153" i="5"/>
  <c r="EJ153" i="5"/>
  <c r="EK153" i="5"/>
  <c r="EL153" i="5"/>
  <c r="EM153" i="5"/>
  <c r="EN153" i="5"/>
  <c r="EO153" i="5"/>
  <c r="EP153" i="5"/>
  <c r="EQ153" i="5"/>
  <c r="ER153" i="5"/>
  <c r="ES153" i="5"/>
  <c r="ET153" i="5"/>
  <c r="EU153" i="5"/>
  <c r="EV153" i="5"/>
  <c r="EW153" i="5"/>
  <c r="EX153" i="5"/>
  <c r="EY153" i="5"/>
  <c r="EZ153" i="5"/>
  <c r="FA153" i="5"/>
  <c r="FB153" i="5"/>
  <c r="FC153" i="5"/>
  <c r="FD153" i="5"/>
  <c r="FE153" i="5"/>
  <c r="FF153" i="5"/>
  <c r="FG153" i="5"/>
  <c r="FH153" i="5"/>
  <c r="FI153" i="5"/>
  <c r="FJ153" i="5"/>
  <c r="FK153" i="5"/>
  <c r="FL153" i="5"/>
  <c r="FM153" i="5"/>
  <c r="FN153" i="5"/>
  <c r="FO153" i="5"/>
  <c r="FP153" i="5"/>
  <c r="FQ153" i="5"/>
  <c r="FR153" i="5"/>
  <c r="FS153" i="5"/>
  <c r="FT153" i="5"/>
  <c r="FU153" i="5"/>
  <c r="FV153" i="5"/>
  <c r="FW153" i="5"/>
  <c r="FX153" i="5"/>
  <c r="FY153" i="5"/>
  <c r="FZ153" i="5"/>
  <c r="GA153" i="5"/>
  <c r="GB153" i="5"/>
  <c r="GC153" i="5"/>
  <c r="GD153" i="5"/>
  <c r="GE153" i="5"/>
  <c r="GF153" i="5"/>
  <c r="GG153" i="5"/>
  <c r="GH153" i="5"/>
  <c r="GI153" i="5"/>
  <c r="GJ153" i="5"/>
  <c r="GK153" i="5"/>
  <c r="GL153" i="5"/>
  <c r="GM153" i="5"/>
  <c r="GN153" i="5"/>
  <c r="T154" i="5"/>
  <c r="U154" i="5"/>
  <c r="V154" i="5"/>
  <c r="W154" i="5"/>
  <c r="X154" i="5"/>
  <c r="Y154" i="5"/>
  <c r="Z154" i="5"/>
  <c r="AA154" i="5"/>
  <c r="AB154" i="5"/>
  <c r="AC154" i="5"/>
  <c r="AD154" i="5"/>
  <c r="AE154" i="5"/>
  <c r="AF154" i="5"/>
  <c r="AG154" i="5"/>
  <c r="AH154" i="5"/>
  <c r="AI154" i="5"/>
  <c r="AJ154" i="5"/>
  <c r="AK154" i="5"/>
  <c r="AL154" i="5"/>
  <c r="AM154" i="5"/>
  <c r="AN154" i="5"/>
  <c r="AO154" i="5"/>
  <c r="AP154" i="5"/>
  <c r="AQ154" i="5"/>
  <c r="AR154" i="5"/>
  <c r="AS154" i="5"/>
  <c r="AT154" i="5"/>
  <c r="AU154" i="5"/>
  <c r="AV154" i="5"/>
  <c r="AW154" i="5"/>
  <c r="AX154" i="5"/>
  <c r="AY154" i="5"/>
  <c r="AZ154" i="5"/>
  <c r="BA154" i="5"/>
  <c r="BB154" i="5"/>
  <c r="BC154" i="5"/>
  <c r="BD154" i="5"/>
  <c r="BE154" i="5"/>
  <c r="BF154" i="5"/>
  <c r="BG154" i="5"/>
  <c r="BH154" i="5"/>
  <c r="BI154" i="5"/>
  <c r="BJ154" i="5"/>
  <c r="BK154" i="5"/>
  <c r="BL154" i="5"/>
  <c r="BM154" i="5"/>
  <c r="BN154" i="5"/>
  <c r="BO154" i="5"/>
  <c r="BP154" i="5"/>
  <c r="BQ154" i="5"/>
  <c r="BR154" i="5"/>
  <c r="BS154" i="5"/>
  <c r="BT154" i="5"/>
  <c r="BU154" i="5"/>
  <c r="BV154" i="5"/>
  <c r="BW154" i="5"/>
  <c r="BX154" i="5"/>
  <c r="BY154" i="5"/>
  <c r="BZ154" i="5"/>
  <c r="CA154" i="5"/>
  <c r="CB154" i="5"/>
  <c r="CC154" i="5"/>
  <c r="CD154" i="5"/>
  <c r="CE154" i="5"/>
  <c r="CF154" i="5"/>
  <c r="CG154" i="5"/>
  <c r="CH154" i="5"/>
  <c r="CI154" i="5"/>
  <c r="CJ154" i="5"/>
  <c r="CK154" i="5"/>
  <c r="CL154" i="5"/>
  <c r="CM154" i="5"/>
  <c r="CN154" i="5"/>
  <c r="CO154" i="5"/>
  <c r="CP154" i="5"/>
  <c r="CQ154" i="5"/>
  <c r="CR154" i="5"/>
  <c r="CS154" i="5"/>
  <c r="CT154" i="5"/>
  <c r="CU154" i="5"/>
  <c r="CV154" i="5"/>
  <c r="CW154" i="5"/>
  <c r="CX154" i="5"/>
  <c r="CY154" i="5"/>
  <c r="CZ154" i="5"/>
  <c r="DA154" i="5"/>
  <c r="DB154" i="5"/>
  <c r="DC154" i="5"/>
  <c r="DD154" i="5"/>
  <c r="DE154" i="5"/>
  <c r="DF154" i="5"/>
  <c r="DG154" i="5"/>
  <c r="DH154" i="5"/>
  <c r="DI154" i="5"/>
  <c r="DJ154" i="5"/>
  <c r="DK154" i="5"/>
  <c r="DL154" i="5"/>
  <c r="DM154" i="5"/>
  <c r="DN154" i="5"/>
  <c r="DO154" i="5"/>
  <c r="DP154" i="5"/>
  <c r="DQ154" i="5"/>
  <c r="DR154" i="5"/>
  <c r="DS154" i="5"/>
  <c r="DT154" i="5"/>
  <c r="DU154" i="5"/>
  <c r="DV154" i="5"/>
  <c r="DW154" i="5"/>
  <c r="DX154" i="5"/>
  <c r="DY154" i="5"/>
  <c r="DZ154" i="5"/>
  <c r="EA154" i="5"/>
  <c r="EB154" i="5"/>
  <c r="EC154" i="5"/>
  <c r="ED154" i="5"/>
  <c r="EE154" i="5"/>
  <c r="EF154" i="5"/>
  <c r="EG154" i="5"/>
  <c r="EH154" i="5"/>
  <c r="EI154" i="5"/>
  <c r="EJ154" i="5"/>
  <c r="EK154" i="5"/>
  <c r="EL154" i="5"/>
  <c r="EM154" i="5"/>
  <c r="EN154" i="5"/>
  <c r="EO154" i="5"/>
  <c r="EP154" i="5"/>
  <c r="EQ154" i="5"/>
  <c r="ER154" i="5"/>
  <c r="ES154" i="5"/>
  <c r="ET154" i="5"/>
  <c r="EU154" i="5"/>
  <c r="EV154" i="5"/>
  <c r="EW154" i="5"/>
  <c r="EX154" i="5"/>
  <c r="EY154" i="5"/>
  <c r="EZ154" i="5"/>
  <c r="FA154" i="5"/>
  <c r="FB154" i="5"/>
  <c r="FC154" i="5"/>
  <c r="FD154" i="5"/>
  <c r="FE154" i="5"/>
  <c r="FF154" i="5"/>
  <c r="FG154" i="5"/>
  <c r="FH154" i="5"/>
  <c r="FI154" i="5"/>
  <c r="FJ154" i="5"/>
  <c r="FK154" i="5"/>
  <c r="FL154" i="5"/>
  <c r="FM154" i="5"/>
  <c r="FN154" i="5"/>
  <c r="FO154" i="5"/>
  <c r="FP154" i="5"/>
  <c r="FQ154" i="5"/>
  <c r="FR154" i="5"/>
  <c r="FS154" i="5"/>
  <c r="FT154" i="5"/>
  <c r="FU154" i="5"/>
  <c r="FV154" i="5"/>
  <c r="FW154" i="5"/>
  <c r="FX154" i="5"/>
  <c r="FY154" i="5"/>
  <c r="FZ154" i="5"/>
  <c r="GA154" i="5"/>
  <c r="GB154" i="5"/>
  <c r="GC154" i="5"/>
  <c r="GD154" i="5"/>
  <c r="GE154" i="5"/>
  <c r="GF154" i="5"/>
  <c r="GG154" i="5"/>
  <c r="GH154" i="5"/>
  <c r="GI154" i="5"/>
  <c r="GJ154" i="5"/>
  <c r="GK154" i="5"/>
  <c r="GL154" i="5"/>
  <c r="GM154" i="5"/>
  <c r="GN154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AO155" i="5"/>
  <c r="AP155" i="5"/>
  <c r="AQ155" i="5"/>
  <c r="AR155" i="5"/>
  <c r="AS155" i="5"/>
  <c r="AT155" i="5"/>
  <c r="AU155" i="5"/>
  <c r="AV155" i="5"/>
  <c r="AW155" i="5"/>
  <c r="AX155" i="5"/>
  <c r="AY155" i="5"/>
  <c r="AZ155" i="5"/>
  <c r="BA155" i="5"/>
  <c r="BB155" i="5"/>
  <c r="BC155" i="5"/>
  <c r="BD155" i="5"/>
  <c r="BE155" i="5"/>
  <c r="BF155" i="5"/>
  <c r="BG155" i="5"/>
  <c r="BH155" i="5"/>
  <c r="BI155" i="5"/>
  <c r="BJ155" i="5"/>
  <c r="BK155" i="5"/>
  <c r="BL155" i="5"/>
  <c r="BM155" i="5"/>
  <c r="BN155" i="5"/>
  <c r="BO155" i="5"/>
  <c r="BP155" i="5"/>
  <c r="BQ155" i="5"/>
  <c r="BR155" i="5"/>
  <c r="BS155" i="5"/>
  <c r="BT155" i="5"/>
  <c r="BU155" i="5"/>
  <c r="BV155" i="5"/>
  <c r="BW155" i="5"/>
  <c r="BX155" i="5"/>
  <c r="BY155" i="5"/>
  <c r="BZ155" i="5"/>
  <c r="CA155" i="5"/>
  <c r="CB155" i="5"/>
  <c r="CC155" i="5"/>
  <c r="CD155" i="5"/>
  <c r="CE155" i="5"/>
  <c r="CF155" i="5"/>
  <c r="CG155" i="5"/>
  <c r="CH155" i="5"/>
  <c r="CI155" i="5"/>
  <c r="CJ155" i="5"/>
  <c r="CK155" i="5"/>
  <c r="CL155" i="5"/>
  <c r="CM155" i="5"/>
  <c r="CN155" i="5"/>
  <c r="CO155" i="5"/>
  <c r="CP155" i="5"/>
  <c r="CQ155" i="5"/>
  <c r="CR155" i="5"/>
  <c r="CS155" i="5"/>
  <c r="CT155" i="5"/>
  <c r="CU155" i="5"/>
  <c r="CV155" i="5"/>
  <c r="CW155" i="5"/>
  <c r="CX155" i="5"/>
  <c r="CY155" i="5"/>
  <c r="CZ155" i="5"/>
  <c r="DA155" i="5"/>
  <c r="DB155" i="5"/>
  <c r="DC155" i="5"/>
  <c r="DD155" i="5"/>
  <c r="DE155" i="5"/>
  <c r="DF155" i="5"/>
  <c r="DG155" i="5"/>
  <c r="DH155" i="5"/>
  <c r="DI155" i="5"/>
  <c r="DJ155" i="5"/>
  <c r="DK155" i="5"/>
  <c r="DL155" i="5"/>
  <c r="DM155" i="5"/>
  <c r="DN155" i="5"/>
  <c r="DO155" i="5"/>
  <c r="DP155" i="5"/>
  <c r="DQ155" i="5"/>
  <c r="DR155" i="5"/>
  <c r="DS155" i="5"/>
  <c r="DT155" i="5"/>
  <c r="DU155" i="5"/>
  <c r="DV155" i="5"/>
  <c r="DW155" i="5"/>
  <c r="DX155" i="5"/>
  <c r="DY155" i="5"/>
  <c r="DZ155" i="5"/>
  <c r="EA155" i="5"/>
  <c r="EB155" i="5"/>
  <c r="EC155" i="5"/>
  <c r="ED155" i="5"/>
  <c r="EE155" i="5"/>
  <c r="EF155" i="5"/>
  <c r="EG155" i="5"/>
  <c r="EH155" i="5"/>
  <c r="EI155" i="5"/>
  <c r="EJ155" i="5"/>
  <c r="EK155" i="5"/>
  <c r="EL155" i="5"/>
  <c r="EM155" i="5"/>
  <c r="EN155" i="5"/>
  <c r="EO155" i="5"/>
  <c r="EP155" i="5"/>
  <c r="EQ155" i="5"/>
  <c r="ER155" i="5"/>
  <c r="ES155" i="5"/>
  <c r="ET155" i="5"/>
  <c r="EU155" i="5"/>
  <c r="EV155" i="5"/>
  <c r="EW155" i="5"/>
  <c r="EX155" i="5"/>
  <c r="EY155" i="5"/>
  <c r="EZ155" i="5"/>
  <c r="FA155" i="5"/>
  <c r="FB155" i="5"/>
  <c r="FC155" i="5"/>
  <c r="FD155" i="5"/>
  <c r="FE155" i="5"/>
  <c r="FF155" i="5"/>
  <c r="FG155" i="5"/>
  <c r="FH155" i="5"/>
  <c r="FI155" i="5"/>
  <c r="FJ155" i="5"/>
  <c r="FK155" i="5"/>
  <c r="FL155" i="5"/>
  <c r="FM155" i="5"/>
  <c r="FN155" i="5"/>
  <c r="FO155" i="5"/>
  <c r="FP155" i="5"/>
  <c r="FQ155" i="5"/>
  <c r="FR155" i="5"/>
  <c r="FS155" i="5"/>
  <c r="FT155" i="5"/>
  <c r="FU155" i="5"/>
  <c r="FV155" i="5"/>
  <c r="FW155" i="5"/>
  <c r="FX155" i="5"/>
  <c r="FY155" i="5"/>
  <c r="FZ155" i="5"/>
  <c r="GA155" i="5"/>
  <c r="GB155" i="5"/>
  <c r="GC155" i="5"/>
  <c r="GD155" i="5"/>
  <c r="GE155" i="5"/>
  <c r="GF155" i="5"/>
  <c r="GG155" i="5"/>
  <c r="GH155" i="5"/>
  <c r="GI155" i="5"/>
  <c r="GJ155" i="5"/>
  <c r="GK155" i="5"/>
  <c r="GL155" i="5"/>
  <c r="GM155" i="5"/>
  <c r="GN155" i="5"/>
  <c r="T156" i="5"/>
  <c r="U156" i="5"/>
  <c r="V156" i="5"/>
  <c r="W156" i="5"/>
  <c r="X156" i="5"/>
  <c r="Y156" i="5"/>
  <c r="Z156" i="5"/>
  <c r="AA156" i="5"/>
  <c r="AB156" i="5"/>
  <c r="AC156" i="5"/>
  <c r="AD156" i="5"/>
  <c r="AE156" i="5"/>
  <c r="AF156" i="5"/>
  <c r="AG156" i="5"/>
  <c r="AH156" i="5"/>
  <c r="AI156" i="5"/>
  <c r="AJ156" i="5"/>
  <c r="AK156" i="5"/>
  <c r="AL156" i="5"/>
  <c r="AM156" i="5"/>
  <c r="AN156" i="5"/>
  <c r="AO156" i="5"/>
  <c r="AP156" i="5"/>
  <c r="AQ156" i="5"/>
  <c r="AR156" i="5"/>
  <c r="AS156" i="5"/>
  <c r="AT156" i="5"/>
  <c r="AU156" i="5"/>
  <c r="AV156" i="5"/>
  <c r="AW156" i="5"/>
  <c r="AX156" i="5"/>
  <c r="AY156" i="5"/>
  <c r="AZ156" i="5"/>
  <c r="BA156" i="5"/>
  <c r="BB156" i="5"/>
  <c r="BC156" i="5"/>
  <c r="BD156" i="5"/>
  <c r="BE156" i="5"/>
  <c r="BF156" i="5"/>
  <c r="BG156" i="5"/>
  <c r="BH156" i="5"/>
  <c r="BI156" i="5"/>
  <c r="BJ156" i="5"/>
  <c r="BK156" i="5"/>
  <c r="BL156" i="5"/>
  <c r="BM156" i="5"/>
  <c r="BN156" i="5"/>
  <c r="BO156" i="5"/>
  <c r="BP156" i="5"/>
  <c r="BQ156" i="5"/>
  <c r="BR156" i="5"/>
  <c r="BS156" i="5"/>
  <c r="BT156" i="5"/>
  <c r="BU156" i="5"/>
  <c r="BV156" i="5"/>
  <c r="BW156" i="5"/>
  <c r="BX156" i="5"/>
  <c r="BY156" i="5"/>
  <c r="BZ156" i="5"/>
  <c r="CA156" i="5"/>
  <c r="CB156" i="5"/>
  <c r="CC156" i="5"/>
  <c r="CD156" i="5"/>
  <c r="CE156" i="5"/>
  <c r="CF156" i="5"/>
  <c r="CG156" i="5"/>
  <c r="CH156" i="5"/>
  <c r="CI156" i="5"/>
  <c r="CJ156" i="5"/>
  <c r="CK156" i="5"/>
  <c r="CL156" i="5"/>
  <c r="CM156" i="5"/>
  <c r="CN156" i="5"/>
  <c r="CO156" i="5"/>
  <c r="CP156" i="5"/>
  <c r="CQ156" i="5"/>
  <c r="CR156" i="5"/>
  <c r="CS156" i="5"/>
  <c r="CT156" i="5"/>
  <c r="CU156" i="5"/>
  <c r="CV156" i="5"/>
  <c r="CW156" i="5"/>
  <c r="CX156" i="5"/>
  <c r="CY156" i="5"/>
  <c r="CZ156" i="5"/>
  <c r="DA156" i="5"/>
  <c r="DB156" i="5"/>
  <c r="DC156" i="5"/>
  <c r="DD156" i="5"/>
  <c r="DE156" i="5"/>
  <c r="DF156" i="5"/>
  <c r="DG156" i="5"/>
  <c r="DH156" i="5"/>
  <c r="DI156" i="5"/>
  <c r="DJ156" i="5"/>
  <c r="DK156" i="5"/>
  <c r="DL156" i="5"/>
  <c r="DM156" i="5"/>
  <c r="DN156" i="5"/>
  <c r="DO156" i="5"/>
  <c r="DP156" i="5"/>
  <c r="DQ156" i="5"/>
  <c r="DR156" i="5"/>
  <c r="DS156" i="5"/>
  <c r="DT156" i="5"/>
  <c r="DU156" i="5"/>
  <c r="DV156" i="5"/>
  <c r="DW156" i="5"/>
  <c r="DX156" i="5"/>
  <c r="DY156" i="5"/>
  <c r="DZ156" i="5"/>
  <c r="EA156" i="5"/>
  <c r="EB156" i="5"/>
  <c r="EC156" i="5"/>
  <c r="ED156" i="5"/>
  <c r="EE156" i="5"/>
  <c r="EF156" i="5"/>
  <c r="EG156" i="5"/>
  <c r="EH156" i="5"/>
  <c r="EI156" i="5"/>
  <c r="EJ156" i="5"/>
  <c r="EK156" i="5"/>
  <c r="EL156" i="5"/>
  <c r="EM156" i="5"/>
  <c r="EN156" i="5"/>
  <c r="EO156" i="5"/>
  <c r="EP156" i="5"/>
  <c r="EQ156" i="5"/>
  <c r="ER156" i="5"/>
  <c r="ES156" i="5"/>
  <c r="ET156" i="5"/>
  <c r="EU156" i="5"/>
  <c r="EV156" i="5"/>
  <c r="EW156" i="5"/>
  <c r="EX156" i="5"/>
  <c r="EY156" i="5"/>
  <c r="EZ156" i="5"/>
  <c r="FA156" i="5"/>
  <c r="FB156" i="5"/>
  <c r="FC156" i="5"/>
  <c r="FD156" i="5"/>
  <c r="FE156" i="5"/>
  <c r="FF156" i="5"/>
  <c r="FG156" i="5"/>
  <c r="FH156" i="5"/>
  <c r="FI156" i="5"/>
  <c r="FJ156" i="5"/>
  <c r="FK156" i="5"/>
  <c r="FL156" i="5"/>
  <c r="FM156" i="5"/>
  <c r="FN156" i="5"/>
  <c r="FO156" i="5"/>
  <c r="FP156" i="5"/>
  <c r="FQ156" i="5"/>
  <c r="FR156" i="5"/>
  <c r="FS156" i="5"/>
  <c r="FT156" i="5"/>
  <c r="FU156" i="5"/>
  <c r="FV156" i="5"/>
  <c r="FW156" i="5"/>
  <c r="FX156" i="5"/>
  <c r="FY156" i="5"/>
  <c r="FZ156" i="5"/>
  <c r="GA156" i="5"/>
  <c r="GB156" i="5"/>
  <c r="GC156" i="5"/>
  <c r="GD156" i="5"/>
  <c r="GE156" i="5"/>
  <c r="GF156" i="5"/>
  <c r="GG156" i="5"/>
  <c r="GH156" i="5"/>
  <c r="GI156" i="5"/>
  <c r="GJ156" i="5"/>
  <c r="GK156" i="5"/>
  <c r="GL156" i="5"/>
  <c r="GM156" i="5"/>
  <c r="GN156" i="5"/>
  <c r="T157" i="5"/>
  <c r="U157" i="5"/>
  <c r="V157" i="5"/>
  <c r="W157" i="5"/>
  <c r="X157" i="5"/>
  <c r="Y157" i="5"/>
  <c r="Z157" i="5"/>
  <c r="AA157" i="5"/>
  <c r="AB157" i="5"/>
  <c r="AC157" i="5"/>
  <c r="AD157" i="5"/>
  <c r="AE157" i="5"/>
  <c r="AF157" i="5"/>
  <c r="AG157" i="5"/>
  <c r="AH157" i="5"/>
  <c r="AI157" i="5"/>
  <c r="AJ157" i="5"/>
  <c r="AK157" i="5"/>
  <c r="AL157" i="5"/>
  <c r="AM157" i="5"/>
  <c r="AN157" i="5"/>
  <c r="AO157" i="5"/>
  <c r="AP157" i="5"/>
  <c r="AQ157" i="5"/>
  <c r="AR157" i="5"/>
  <c r="AS157" i="5"/>
  <c r="AT157" i="5"/>
  <c r="AU157" i="5"/>
  <c r="AV157" i="5"/>
  <c r="AW157" i="5"/>
  <c r="AX157" i="5"/>
  <c r="AY157" i="5"/>
  <c r="AZ157" i="5"/>
  <c r="BA157" i="5"/>
  <c r="BB157" i="5"/>
  <c r="BC157" i="5"/>
  <c r="BD157" i="5"/>
  <c r="BE157" i="5"/>
  <c r="BF157" i="5"/>
  <c r="BG157" i="5"/>
  <c r="BH157" i="5"/>
  <c r="BI157" i="5"/>
  <c r="BJ157" i="5"/>
  <c r="BK157" i="5"/>
  <c r="BL157" i="5"/>
  <c r="BM157" i="5"/>
  <c r="BN157" i="5"/>
  <c r="BO157" i="5"/>
  <c r="BP157" i="5"/>
  <c r="BQ157" i="5"/>
  <c r="BR157" i="5"/>
  <c r="BS157" i="5"/>
  <c r="BT157" i="5"/>
  <c r="BU157" i="5"/>
  <c r="BV157" i="5"/>
  <c r="BW157" i="5"/>
  <c r="BX157" i="5"/>
  <c r="BY157" i="5"/>
  <c r="BZ157" i="5"/>
  <c r="CA157" i="5"/>
  <c r="CB157" i="5"/>
  <c r="CC157" i="5"/>
  <c r="CD157" i="5"/>
  <c r="CE157" i="5"/>
  <c r="CF157" i="5"/>
  <c r="CG157" i="5"/>
  <c r="CH157" i="5"/>
  <c r="CI157" i="5"/>
  <c r="CJ157" i="5"/>
  <c r="CK157" i="5"/>
  <c r="CL157" i="5"/>
  <c r="CM157" i="5"/>
  <c r="CN157" i="5"/>
  <c r="CO157" i="5"/>
  <c r="CP157" i="5"/>
  <c r="CQ157" i="5"/>
  <c r="CR157" i="5"/>
  <c r="CS157" i="5"/>
  <c r="CT157" i="5"/>
  <c r="CU157" i="5"/>
  <c r="CV157" i="5"/>
  <c r="CW157" i="5"/>
  <c r="CX157" i="5"/>
  <c r="CY157" i="5"/>
  <c r="CZ157" i="5"/>
  <c r="DA157" i="5"/>
  <c r="DB157" i="5"/>
  <c r="DC157" i="5"/>
  <c r="DD157" i="5"/>
  <c r="DE157" i="5"/>
  <c r="DF157" i="5"/>
  <c r="DG157" i="5"/>
  <c r="DH157" i="5"/>
  <c r="DI157" i="5"/>
  <c r="DJ157" i="5"/>
  <c r="DK157" i="5"/>
  <c r="DL157" i="5"/>
  <c r="DM157" i="5"/>
  <c r="DN157" i="5"/>
  <c r="DO157" i="5"/>
  <c r="DP157" i="5"/>
  <c r="DQ157" i="5"/>
  <c r="DR157" i="5"/>
  <c r="DS157" i="5"/>
  <c r="DT157" i="5"/>
  <c r="DU157" i="5"/>
  <c r="DV157" i="5"/>
  <c r="DW157" i="5"/>
  <c r="DX157" i="5"/>
  <c r="DY157" i="5"/>
  <c r="DZ157" i="5"/>
  <c r="EA157" i="5"/>
  <c r="EB157" i="5"/>
  <c r="EC157" i="5"/>
  <c r="ED157" i="5"/>
  <c r="EE157" i="5"/>
  <c r="EF157" i="5"/>
  <c r="EG157" i="5"/>
  <c r="EH157" i="5"/>
  <c r="EI157" i="5"/>
  <c r="EJ157" i="5"/>
  <c r="EK157" i="5"/>
  <c r="EL157" i="5"/>
  <c r="EM157" i="5"/>
  <c r="EN157" i="5"/>
  <c r="EO157" i="5"/>
  <c r="EP157" i="5"/>
  <c r="EQ157" i="5"/>
  <c r="ER157" i="5"/>
  <c r="ES157" i="5"/>
  <c r="ET157" i="5"/>
  <c r="EU157" i="5"/>
  <c r="EV157" i="5"/>
  <c r="EW157" i="5"/>
  <c r="EX157" i="5"/>
  <c r="EY157" i="5"/>
  <c r="EZ157" i="5"/>
  <c r="FA157" i="5"/>
  <c r="FB157" i="5"/>
  <c r="FC157" i="5"/>
  <c r="FD157" i="5"/>
  <c r="FE157" i="5"/>
  <c r="FF157" i="5"/>
  <c r="FG157" i="5"/>
  <c r="FH157" i="5"/>
  <c r="FI157" i="5"/>
  <c r="FJ157" i="5"/>
  <c r="FK157" i="5"/>
  <c r="FL157" i="5"/>
  <c r="FM157" i="5"/>
  <c r="FN157" i="5"/>
  <c r="FO157" i="5"/>
  <c r="FP157" i="5"/>
  <c r="FQ157" i="5"/>
  <c r="FR157" i="5"/>
  <c r="FS157" i="5"/>
  <c r="FT157" i="5"/>
  <c r="FU157" i="5"/>
  <c r="FV157" i="5"/>
  <c r="FW157" i="5"/>
  <c r="FX157" i="5"/>
  <c r="FY157" i="5"/>
  <c r="FZ157" i="5"/>
  <c r="GA157" i="5"/>
  <c r="GB157" i="5"/>
  <c r="GC157" i="5"/>
  <c r="GD157" i="5"/>
  <c r="GE157" i="5"/>
  <c r="GF157" i="5"/>
  <c r="GG157" i="5"/>
  <c r="GH157" i="5"/>
  <c r="GI157" i="5"/>
  <c r="GJ157" i="5"/>
  <c r="GK157" i="5"/>
  <c r="GL157" i="5"/>
  <c r="GM157" i="5"/>
  <c r="GN157" i="5"/>
  <c r="T158" i="5"/>
  <c r="U158" i="5"/>
  <c r="V158" i="5"/>
  <c r="W158" i="5"/>
  <c r="X158" i="5"/>
  <c r="Y158" i="5"/>
  <c r="Z158" i="5"/>
  <c r="AA158" i="5"/>
  <c r="AB158" i="5"/>
  <c r="AC158" i="5"/>
  <c r="AD158" i="5"/>
  <c r="AE158" i="5"/>
  <c r="AF158" i="5"/>
  <c r="AG158" i="5"/>
  <c r="AH158" i="5"/>
  <c r="AI158" i="5"/>
  <c r="AJ158" i="5"/>
  <c r="AK158" i="5"/>
  <c r="AL158" i="5"/>
  <c r="AM158" i="5"/>
  <c r="AN158" i="5"/>
  <c r="AO158" i="5"/>
  <c r="AP158" i="5"/>
  <c r="AQ158" i="5"/>
  <c r="AR158" i="5"/>
  <c r="AS158" i="5"/>
  <c r="AT158" i="5"/>
  <c r="AU158" i="5"/>
  <c r="AV158" i="5"/>
  <c r="AW158" i="5"/>
  <c r="AX158" i="5"/>
  <c r="AY158" i="5"/>
  <c r="AZ158" i="5"/>
  <c r="BA158" i="5"/>
  <c r="BB158" i="5"/>
  <c r="BC158" i="5"/>
  <c r="BD158" i="5"/>
  <c r="BE158" i="5"/>
  <c r="BF158" i="5"/>
  <c r="BG158" i="5"/>
  <c r="BH158" i="5"/>
  <c r="BI158" i="5"/>
  <c r="BJ158" i="5"/>
  <c r="BK158" i="5"/>
  <c r="BL158" i="5"/>
  <c r="BM158" i="5"/>
  <c r="BN158" i="5"/>
  <c r="BO158" i="5"/>
  <c r="BP158" i="5"/>
  <c r="BQ158" i="5"/>
  <c r="BR158" i="5"/>
  <c r="BS158" i="5"/>
  <c r="BT158" i="5"/>
  <c r="BU158" i="5"/>
  <c r="BV158" i="5"/>
  <c r="BW158" i="5"/>
  <c r="BX158" i="5"/>
  <c r="BY158" i="5"/>
  <c r="BZ158" i="5"/>
  <c r="CA158" i="5"/>
  <c r="CB158" i="5"/>
  <c r="CC158" i="5"/>
  <c r="CD158" i="5"/>
  <c r="CE158" i="5"/>
  <c r="CF158" i="5"/>
  <c r="CG158" i="5"/>
  <c r="CH158" i="5"/>
  <c r="CI158" i="5"/>
  <c r="CJ158" i="5"/>
  <c r="CK158" i="5"/>
  <c r="CL158" i="5"/>
  <c r="CM158" i="5"/>
  <c r="CN158" i="5"/>
  <c r="CO158" i="5"/>
  <c r="CP158" i="5"/>
  <c r="CQ158" i="5"/>
  <c r="CR158" i="5"/>
  <c r="CS158" i="5"/>
  <c r="CT158" i="5"/>
  <c r="CU158" i="5"/>
  <c r="CV158" i="5"/>
  <c r="CW158" i="5"/>
  <c r="CX158" i="5"/>
  <c r="CY158" i="5"/>
  <c r="CZ158" i="5"/>
  <c r="DA158" i="5"/>
  <c r="DB158" i="5"/>
  <c r="DC158" i="5"/>
  <c r="DD158" i="5"/>
  <c r="DE158" i="5"/>
  <c r="DF158" i="5"/>
  <c r="DG158" i="5"/>
  <c r="DH158" i="5"/>
  <c r="DI158" i="5"/>
  <c r="DJ158" i="5"/>
  <c r="DK158" i="5"/>
  <c r="DL158" i="5"/>
  <c r="DM158" i="5"/>
  <c r="DN158" i="5"/>
  <c r="DO158" i="5"/>
  <c r="DP158" i="5"/>
  <c r="DQ158" i="5"/>
  <c r="DR158" i="5"/>
  <c r="DS158" i="5"/>
  <c r="DT158" i="5"/>
  <c r="DU158" i="5"/>
  <c r="DV158" i="5"/>
  <c r="DW158" i="5"/>
  <c r="DX158" i="5"/>
  <c r="DY158" i="5"/>
  <c r="DZ158" i="5"/>
  <c r="EA158" i="5"/>
  <c r="EB158" i="5"/>
  <c r="EC158" i="5"/>
  <c r="ED158" i="5"/>
  <c r="EE158" i="5"/>
  <c r="EF158" i="5"/>
  <c r="EG158" i="5"/>
  <c r="EH158" i="5"/>
  <c r="EI158" i="5"/>
  <c r="EJ158" i="5"/>
  <c r="EK158" i="5"/>
  <c r="EL158" i="5"/>
  <c r="EM158" i="5"/>
  <c r="EN158" i="5"/>
  <c r="EO158" i="5"/>
  <c r="EP158" i="5"/>
  <c r="EQ158" i="5"/>
  <c r="ER158" i="5"/>
  <c r="ES158" i="5"/>
  <c r="ET158" i="5"/>
  <c r="EU158" i="5"/>
  <c r="EV158" i="5"/>
  <c r="EW158" i="5"/>
  <c r="EX158" i="5"/>
  <c r="EY158" i="5"/>
  <c r="EZ158" i="5"/>
  <c r="FA158" i="5"/>
  <c r="FB158" i="5"/>
  <c r="FC158" i="5"/>
  <c r="FD158" i="5"/>
  <c r="FE158" i="5"/>
  <c r="FF158" i="5"/>
  <c r="FG158" i="5"/>
  <c r="FH158" i="5"/>
  <c r="FI158" i="5"/>
  <c r="FJ158" i="5"/>
  <c r="FK158" i="5"/>
  <c r="FL158" i="5"/>
  <c r="FM158" i="5"/>
  <c r="FN158" i="5"/>
  <c r="FO158" i="5"/>
  <c r="FP158" i="5"/>
  <c r="FQ158" i="5"/>
  <c r="FR158" i="5"/>
  <c r="FS158" i="5"/>
  <c r="FT158" i="5"/>
  <c r="FU158" i="5"/>
  <c r="FV158" i="5"/>
  <c r="FW158" i="5"/>
  <c r="FX158" i="5"/>
  <c r="FY158" i="5"/>
  <c r="FZ158" i="5"/>
  <c r="GA158" i="5"/>
  <c r="GB158" i="5"/>
  <c r="GC158" i="5"/>
  <c r="GD158" i="5"/>
  <c r="GE158" i="5"/>
  <c r="GF158" i="5"/>
  <c r="GG158" i="5"/>
  <c r="GH158" i="5"/>
  <c r="GI158" i="5"/>
  <c r="GJ158" i="5"/>
  <c r="GK158" i="5"/>
  <c r="GL158" i="5"/>
  <c r="GM158" i="5"/>
  <c r="GN158" i="5"/>
  <c r="T159" i="5"/>
  <c r="U159" i="5"/>
  <c r="V159" i="5"/>
  <c r="W159" i="5"/>
  <c r="X159" i="5"/>
  <c r="Y159" i="5"/>
  <c r="Z159" i="5"/>
  <c r="AA159" i="5"/>
  <c r="AB159" i="5"/>
  <c r="AC159" i="5"/>
  <c r="AD159" i="5"/>
  <c r="AE159" i="5"/>
  <c r="AF159" i="5"/>
  <c r="AG159" i="5"/>
  <c r="AH159" i="5"/>
  <c r="AI159" i="5"/>
  <c r="AJ159" i="5"/>
  <c r="AK159" i="5"/>
  <c r="AL159" i="5"/>
  <c r="AM159" i="5"/>
  <c r="AN159" i="5"/>
  <c r="AO159" i="5"/>
  <c r="AP159" i="5"/>
  <c r="AQ159" i="5"/>
  <c r="AR159" i="5"/>
  <c r="AS159" i="5"/>
  <c r="AT159" i="5"/>
  <c r="AU159" i="5"/>
  <c r="AV159" i="5"/>
  <c r="AW159" i="5"/>
  <c r="AX159" i="5"/>
  <c r="AY159" i="5"/>
  <c r="AZ159" i="5"/>
  <c r="BA159" i="5"/>
  <c r="BB159" i="5"/>
  <c r="BC159" i="5"/>
  <c r="BD159" i="5"/>
  <c r="BE159" i="5"/>
  <c r="BF159" i="5"/>
  <c r="BG159" i="5"/>
  <c r="BH159" i="5"/>
  <c r="BI159" i="5"/>
  <c r="BJ159" i="5"/>
  <c r="BK159" i="5"/>
  <c r="BL159" i="5"/>
  <c r="BM159" i="5"/>
  <c r="BN159" i="5"/>
  <c r="BO159" i="5"/>
  <c r="BP159" i="5"/>
  <c r="BQ159" i="5"/>
  <c r="BR159" i="5"/>
  <c r="BS159" i="5"/>
  <c r="BT159" i="5"/>
  <c r="BU159" i="5"/>
  <c r="BV159" i="5"/>
  <c r="BW159" i="5"/>
  <c r="BX159" i="5"/>
  <c r="BY159" i="5"/>
  <c r="BZ159" i="5"/>
  <c r="CA159" i="5"/>
  <c r="CB159" i="5"/>
  <c r="CC159" i="5"/>
  <c r="CD159" i="5"/>
  <c r="CE159" i="5"/>
  <c r="CF159" i="5"/>
  <c r="CG159" i="5"/>
  <c r="CH159" i="5"/>
  <c r="CI159" i="5"/>
  <c r="CJ159" i="5"/>
  <c r="CK159" i="5"/>
  <c r="CL159" i="5"/>
  <c r="CM159" i="5"/>
  <c r="CN159" i="5"/>
  <c r="CO159" i="5"/>
  <c r="CP159" i="5"/>
  <c r="CQ159" i="5"/>
  <c r="CR159" i="5"/>
  <c r="CS159" i="5"/>
  <c r="CT159" i="5"/>
  <c r="CU159" i="5"/>
  <c r="CV159" i="5"/>
  <c r="CW159" i="5"/>
  <c r="CX159" i="5"/>
  <c r="CY159" i="5"/>
  <c r="CZ159" i="5"/>
  <c r="DA159" i="5"/>
  <c r="DB159" i="5"/>
  <c r="DC159" i="5"/>
  <c r="DD159" i="5"/>
  <c r="DE159" i="5"/>
  <c r="DF159" i="5"/>
  <c r="DG159" i="5"/>
  <c r="DH159" i="5"/>
  <c r="DI159" i="5"/>
  <c r="DJ159" i="5"/>
  <c r="DK159" i="5"/>
  <c r="DL159" i="5"/>
  <c r="DM159" i="5"/>
  <c r="DN159" i="5"/>
  <c r="DO159" i="5"/>
  <c r="DP159" i="5"/>
  <c r="DQ159" i="5"/>
  <c r="DR159" i="5"/>
  <c r="DS159" i="5"/>
  <c r="DT159" i="5"/>
  <c r="DU159" i="5"/>
  <c r="DV159" i="5"/>
  <c r="DW159" i="5"/>
  <c r="DX159" i="5"/>
  <c r="DY159" i="5"/>
  <c r="DZ159" i="5"/>
  <c r="EA159" i="5"/>
  <c r="EB159" i="5"/>
  <c r="EC159" i="5"/>
  <c r="ED159" i="5"/>
  <c r="EE159" i="5"/>
  <c r="EF159" i="5"/>
  <c r="EG159" i="5"/>
  <c r="EH159" i="5"/>
  <c r="EI159" i="5"/>
  <c r="EJ159" i="5"/>
  <c r="EK159" i="5"/>
  <c r="EL159" i="5"/>
  <c r="EM159" i="5"/>
  <c r="EN159" i="5"/>
  <c r="EO159" i="5"/>
  <c r="EP159" i="5"/>
  <c r="EQ159" i="5"/>
  <c r="ER159" i="5"/>
  <c r="ES159" i="5"/>
  <c r="ET159" i="5"/>
  <c r="EU159" i="5"/>
  <c r="EV159" i="5"/>
  <c r="EW159" i="5"/>
  <c r="EX159" i="5"/>
  <c r="EY159" i="5"/>
  <c r="EZ159" i="5"/>
  <c r="FA159" i="5"/>
  <c r="FB159" i="5"/>
  <c r="FC159" i="5"/>
  <c r="FD159" i="5"/>
  <c r="FE159" i="5"/>
  <c r="FF159" i="5"/>
  <c r="FG159" i="5"/>
  <c r="FH159" i="5"/>
  <c r="FI159" i="5"/>
  <c r="FJ159" i="5"/>
  <c r="FK159" i="5"/>
  <c r="FL159" i="5"/>
  <c r="FM159" i="5"/>
  <c r="FN159" i="5"/>
  <c r="FO159" i="5"/>
  <c r="FP159" i="5"/>
  <c r="FQ159" i="5"/>
  <c r="FR159" i="5"/>
  <c r="FS159" i="5"/>
  <c r="FT159" i="5"/>
  <c r="FU159" i="5"/>
  <c r="FV159" i="5"/>
  <c r="FW159" i="5"/>
  <c r="FX159" i="5"/>
  <c r="FY159" i="5"/>
  <c r="FZ159" i="5"/>
  <c r="GA159" i="5"/>
  <c r="GB159" i="5"/>
  <c r="GC159" i="5"/>
  <c r="GD159" i="5"/>
  <c r="GE159" i="5"/>
  <c r="GF159" i="5"/>
  <c r="GG159" i="5"/>
  <c r="GH159" i="5"/>
  <c r="GI159" i="5"/>
  <c r="GJ159" i="5"/>
  <c r="GK159" i="5"/>
  <c r="GL159" i="5"/>
  <c r="GM159" i="5"/>
  <c r="GN159" i="5"/>
  <c r="T160" i="5"/>
  <c r="U160" i="5"/>
  <c r="V160" i="5"/>
  <c r="W160" i="5"/>
  <c r="X160" i="5"/>
  <c r="Y160" i="5"/>
  <c r="Z160" i="5"/>
  <c r="AA160" i="5"/>
  <c r="AB160" i="5"/>
  <c r="AC160" i="5"/>
  <c r="AD160" i="5"/>
  <c r="AE160" i="5"/>
  <c r="AF160" i="5"/>
  <c r="AG160" i="5"/>
  <c r="AH160" i="5"/>
  <c r="AI160" i="5"/>
  <c r="AJ160" i="5"/>
  <c r="AK160" i="5"/>
  <c r="AL160" i="5"/>
  <c r="AM160" i="5"/>
  <c r="AN160" i="5"/>
  <c r="AO160" i="5"/>
  <c r="AP160" i="5"/>
  <c r="AQ160" i="5"/>
  <c r="AR160" i="5"/>
  <c r="AS160" i="5"/>
  <c r="AT160" i="5"/>
  <c r="AU160" i="5"/>
  <c r="AV160" i="5"/>
  <c r="AW160" i="5"/>
  <c r="AX160" i="5"/>
  <c r="AY160" i="5"/>
  <c r="AZ160" i="5"/>
  <c r="BA160" i="5"/>
  <c r="BB160" i="5"/>
  <c r="BC160" i="5"/>
  <c r="BD160" i="5"/>
  <c r="BE160" i="5"/>
  <c r="BF160" i="5"/>
  <c r="BG160" i="5"/>
  <c r="BH160" i="5"/>
  <c r="BI160" i="5"/>
  <c r="BJ160" i="5"/>
  <c r="BK160" i="5"/>
  <c r="BL160" i="5"/>
  <c r="BM160" i="5"/>
  <c r="BN160" i="5"/>
  <c r="BO160" i="5"/>
  <c r="BP160" i="5"/>
  <c r="BQ160" i="5"/>
  <c r="BR160" i="5"/>
  <c r="BS160" i="5"/>
  <c r="BT160" i="5"/>
  <c r="BU160" i="5"/>
  <c r="BV160" i="5"/>
  <c r="BW160" i="5"/>
  <c r="BX160" i="5"/>
  <c r="BY160" i="5"/>
  <c r="BZ160" i="5"/>
  <c r="CA160" i="5"/>
  <c r="CB160" i="5"/>
  <c r="CC160" i="5"/>
  <c r="CD160" i="5"/>
  <c r="CE160" i="5"/>
  <c r="CF160" i="5"/>
  <c r="CG160" i="5"/>
  <c r="CH160" i="5"/>
  <c r="CI160" i="5"/>
  <c r="CJ160" i="5"/>
  <c r="CK160" i="5"/>
  <c r="CL160" i="5"/>
  <c r="CM160" i="5"/>
  <c r="CN160" i="5"/>
  <c r="CO160" i="5"/>
  <c r="CP160" i="5"/>
  <c r="CQ160" i="5"/>
  <c r="CR160" i="5"/>
  <c r="CS160" i="5"/>
  <c r="CT160" i="5"/>
  <c r="CU160" i="5"/>
  <c r="CV160" i="5"/>
  <c r="CW160" i="5"/>
  <c r="CX160" i="5"/>
  <c r="CY160" i="5"/>
  <c r="CZ160" i="5"/>
  <c r="DA160" i="5"/>
  <c r="DB160" i="5"/>
  <c r="DC160" i="5"/>
  <c r="DD160" i="5"/>
  <c r="DE160" i="5"/>
  <c r="DF160" i="5"/>
  <c r="DG160" i="5"/>
  <c r="DH160" i="5"/>
  <c r="DI160" i="5"/>
  <c r="DJ160" i="5"/>
  <c r="DK160" i="5"/>
  <c r="DL160" i="5"/>
  <c r="DM160" i="5"/>
  <c r="DN160" i="5"/>
  <c r="DO160" i="5"/>
  <c r="DP160" i="5"/>
  <c r="DQ160" i="5"/>
  <c r="DR160" i="5"/>
  <c r="DS160" i="5"/>
  <c r="DT160" i="5"/>
  <c r="DU160" i="5"/>
  <c r="DV160" i="5"/>
  <c r="DW160" i="5"/>
  <c r="DX160" i="5"/>
  <c r="DY160" i="5"/>
  <c r="DZ160" i="5"/>
  <c r="EA160" i="5"/>
  <c r="EB160" i="5"/>
  <c r="EC160" i="5"/>
  <c r="ED160" i="5"/>
  <c r="EE160" i="5"/>
  <c r="EF160" i="5"/>
  <c r="EG160" i="5"/>
  <c r="EH160" i="5"/>
  <c r="EI160" i="5"/>
  <c r="EJ160" i="5"/>
  <c r="EK160" i="5"/>
  <c r="EL160" i="5"/>
  <c r="EM160" i="5"/>
  <c r="EN160" i="5"/>
  <c r="EO160" i="5"/>
  <c r="EP160" i="5"/>
  <c r="EQ160" i="5"/>
  <c r="ER160" i="5"/>
  <c r="ES160" i="5"/>
  <c r="ET160" i="5"/>
  <c r="EU160" i="5"/>
  <c r="EV160" i="5"/>
  <c r="EW160" i="5"/>
  <c r="EX160" i="5"/>
  <c r="EY160" i="5"/>
  <c r="EZ160" i="5"/>
  <c r="FA160" i="5"/>
  <c r="FB160" i="5"/>
  <c r="FC160" i="5"/>
  <c r="FD160" i="5"/>
  <c r="FE160" i="5"/>
  <c r="FF160" i="5"/>
  <c r="FG160" i="5"/>
  <c r="FH160" i="5"/>
  <c r="FI160" i="5"/>
  <c r="FJ160" i="5"/>
  <c r="FK160" i="5"/>
  <c r="FL160" i="5"/>
  <c r="FM160" i="5"/>
  <c r="FN160" i="5"/>
  <c r="FO160" i="5"/>
  <c r="FP160" i="5"/>
  <c r="FQ160" i="5"/>
  <c r="FR160" i="5"/>
  <c r="FS160" i="5"/>
  <c r="FT160" i="5"/>
  <c r="FU160" i="5"/>
  <c r="FV160" i="5"/>
  <c r="FW160" i="5"/>
  <c r="FX160" i="5"/>
  <c r="FY160" i="5"/>
  <c r="FZ160" i="5"/>
  <c r="GA160" i="5"/>
  <c r="GB160" i="5"/>
  <c r="GC160" i="5"/>
  <c r="GD160" i="5"/>
  <c r="GE160" i="5"/>
  <c r="GF160" i="5"/>
  <c r="GG160" i="5"/>
  <c r="GH160" i="5"/>
  <c r="GI160" i="5"/>
  <c r="GJ160" i="5"/>
  <c r="GK160" i="5"/>
  <c r="GL160" i="5"/>
  <c r="GM160" i="5"/>
  <c r="GN160" i="5"/>
  <c r="T161" i="5"/>
  <c r="U161" i="5"/>
  <c r="V161" i="5"/>
  <c r="W161" i="5"/>
  <c r="X161" i="5"/>
  <c r="Y161" i="5"/>
  <c r="Z161" i="5"/>
  <c r="AA161" i="5"/>
  <c r="AB161" i="5"/>
  <c r="AC161" i="5"/>
  <c r="AD161" i="5"/>
  <c r="AE161" i="5"/>
  <c r="AF161" i="5"/>
  <c r="AG161" i="5"/>
  <c r="AH161" i="5"/>
  <c r="AI161" i="5"/>
  <c r="AJ161" i="5"/>
  <c r="AK161" i="5"/>
  <c r="AL161" i="5"/>
  <c r="AM161" i="5"/>
  <c r="AN161" i="5"/>
  <c r="AO161" i="5"/>
  <c r="AP161" i="5"/>
  <c r="AQ161" i="5"/>
  <c r="AR161" i="5"/>
  <c r="AS161" i="5"/>
  <c r="AT161" i="5"/>
  <c r="AU161" i="5"/>
  <c r="AV161" i="5"/>
  <c r="AW161" i="5"/>
  <c r="AX161" i="5"/>
  <c r="AY161" i="5"/>
  <c r="AZ161" i="5"/>
  <c r="BA161" i="5"/>
  <c r="BB161" i="5"/>
  <c r="BC161" i="5"/>
  <c r="BD161" i="5"/>
  <c r="BE161" i="5"/>
  <c r="BF161" i="5"/>
  <c r="BG161" i="5"/>
  <c r="BH161" i="5"/>
  <c r="BI161" i="5"/>
  <c r="BJ161" i="5"/>
  <c r="BK161" i="5"/>
  <c r="BL161" i="5"/>
  <c r="BM161" i="5"/>
  <c r="BN161" i="5"/>
  <c r="BO161" i="5"/>
  <c r="BP161" i="5"/>
  <c r="BQ161" i="5"/>
  <c r="BR161" i="5"/>
  <c r="BS161" i="5"/>
  <c r="BT161" i="5"/>
  <c r="BU161" i="5"/>
  <c r="BV161" i="5"/>
  <c r="BW161" i="5"/>
  <c r="BX161" i="5"/>
  <c r="BY161" i="5"/>
  <c r="BZ161" i="5"/>
  <c r="CA161" i="5"/>
  <c r="CB161" i="5"/>
  <c r="CC161" i="5"/>
  <c r="CD161" i="5"/>
  <c r="CE161" i="5"/>
  <c r="CF161" i="5"/>
  <c r="CG161" i="5"/>
  <c r="CH161" i="5"/>
  <c r="CI161" i="5"/>
  <c r="CJ161" i="5"/>
  <c r="CK161" i="5"/>
  <c r="CL161" i="5"/>
  <c r="CM161" i="5"/>
  <c r="CN161" i="5"/>
  <c r="CO161" i="5"/>
  <c r="CP161" i="5"/>
  <c r="CQ161" i="5"/>
  <c r="CR161" i="5"/>
  <c r="CS161" i="5"/>
  <c r="CT161" i="5"/>
  <c r="CU161" i="5"/>
  <c r="CV161" i="5"/>
  <c r="CW161" i="5"/>
  <c r="CX161" i="5"/>
  <c r="CY161" i="5"/>
  <c r="CZ161" i="5"/>
  <c r="DA161" i="5"/>
  <c r="DB161" i="5"/>
  <c r="DC161" i="5"/>
  <c r="DD161" i="5"/>
  <c r="DE161" i="5"/>
  <c r="DF161" i="5"/>
  <c r="DG161" i="5"/>
  <c r="DH161" i="5"/>
  <c r="DI161" i="5"/>
  <c r="DJ161" i="5"/>
  <c r="DK161" i="5"/>
  <c r="DL161" i="5"/>
  <c r="DM161" i="5"/>
  <c r="DN161" i="5"/>
  <c r="DO161" i="5"/>
  <c r="DP161" i="5"/>
  <c r="DQ161" i="5"/>
  <c r="DR161" i="5"/>
  <c r="DS161" i="5"/>
  <c r="DT161" i="5"/>
  <c r="DU161" i="5"/>
  <c r="DV161" i="5"/>
  <c r="DW161" i="5"/>
  <c r="DX161" i="5"/>
  <c r="DY161" i="5"/>
  <c r="DZ161" i="5"/>
  <c r="EA161" i="5"/>
  <c r="EB161" i="5"/>
  <c r="EC161" i="5"/>
  <c r="ED161" i="5"/>
  <c r="EE161" i="5"/>
  <c r="EF161" i="5"/>
  <c r="EG161" i="5"/>
  <c r="EH161" i="5"/>
  <c r="EI161" i="5"/>
  <c r="EJ161" i="5"/>
  <c r="EK161" i="5"/>
  <c r="EL161" i="5"/>
  <c r="EM161" i="5"/>
  <c r="EN161" i="5"/>
  <c r="EO161" i="5"/>
  <c r="EP161" i="5"/>
  <c r="EQ161" i="5"/>
  <c r="ER161" i="5"/>
  <c r="ES161" i="5"/>
  <c r="ET161" i="5"/>
  <c r="EU161" i="5"/>
  <c r="EV161" i="5"/>
  <c r="EW161" i="5"/>
  <c r="EX161" i="5"/>
  <c r="EY161" i="5"/>
  <c r="EZ161" i="5"/>
  <c r="FA161" i="5"/>
  <c r="FB161" i="5"/>
  <c r="FC161" i="5"/>
  <c r="FD161" i="5"/>
  <c r="FE161" i="5"/>
  <c r="FF161" i="5"/>
  <c r="FG161" i="5"/>
  <c r="FH161" i="5"/>
  <c r="FI161" i="5"/>
  <c r="FJ161" i="5"/>
  <c r="FK161" i="5"/>
  <c r="FL161" i="5"/>
  <c r="FM161" i="5"/>
  <c r="FN161" i="5"/>
  <c r="FO161" i="5"/>
  <c r="FP161" i="5"/>
  <c r="FQ161" i="5"/>
  <c r="FR161" i="5"/>
  <c r="FS161" i="5"/>
  <c r="FT161" i="5"/>
  <c r="FU161" i="5"/>
  <c r="FV161" i="5"/>
  <c r="FW161" i="5"/>
  <c r="FX161" i="5"/>
  <c r="FY161" i="5"/>
  <c r="FZ161" i="5"/>
  <c r="GA161" i="5"/>
  <c r="GB161" i="5"/>
  <c r="GC161" i="5"/>
  <c r="GD161" i="5"/>
  <c r="GE161" i="5"/>
  <c r="GF161" i="5"/>
  <c r="GG161" i="5"/>
  <c r="GH161" i="5"/>
  <c r="GI161" i="5"/>
  <c r="GJ161" i="5"/>
  <c r="GK161" i="5"/>
  <c r="GL161" i="5"/>
  <c r="GM161" i="5"/>
  <c r="GN161" i="5"/>
  <c r="T162" i="5"/>
  <c r="U162" i="5"/>
  <c r="V162" i="5"/>
  <c r="W162" i="5"/>
  <c r="X162" i="5"/>
  <c r="Y162" i="5"/>
  <c r="Z162" i="5"/>
  <c r="AA162" i="5"/>
  <c r="AB162" i="5"/>
  <c r="AC162" i="5"/>
  <c r="AD162" i="5"/>
  <c r="AE162" i="5"/>
  <c r="AF162" i="5"/>
  <c r="AG162" i="5"/>
  <c r="AH162" i="5"/>
  <c r="AI162" i="5"/>
  <c r="AJ162" i="5"/>
  <c r="AK162" i="5"/>
  <c r="AL162" i="5"/>
  <c r="AM162" i="5"/>
  <c r="AN162" i="5"/>
  <c r="AO162" i="5"/>
  <c r="AP162" i="5"/>
  <c r="AQ162" i="5"/>
  <c r="AR162" i="5"/>
  <c r="AS162" i="5"/>
  <c r="AT162" i="5"/>
  <c r="AU162" i="5"/>
  <c r="AV162" i="5"/>
  <c r="AW162" i="5"/>
  <c r="AX162" i="5"/>
  <c r="AY162" i="5"/>
  <c r="AZ162" i="5"/>
  <c r="BA162" i="5"/>
  <c r="BB162" i="5"/>
  <c r="BC162" i="5"/>
  <c r="BD162" i="5"/>
  <c r="BE162" i="5"/>
  <c r="BF162" i="5"/>
  <c r="BG162" i="5"/>
  <c r="BH162" i="5"/>
  <c r="BI162" i="5"/>
  <c r="BJ162" i="5"/>
  <c r="BK162" i="5"/>
  <c r="BL162" i="5"/>
  <c r="BM162" i="5"/>
  <c r="BN162" i="5"/>
  <c r="BO162" i="5"/>
  <c r="BP162" i="5"/>
  <c r="BQ162" i="5"/>
  <c r="BR162" i="5"/>
  <c r="BS162" i="5"/>
  <c r="BT162" i="5"/>
  <c r="BU162" i="5"/>
  <c r="BV162" i="5"/>
  <c r="BW162" i="5"/>
  <c r="BX162" i="5"/>
  <c r="BY162" i="5"/>
  <c r="BZ162" i="5"/>
  <c r="CA162" i="5"/>
  <c r="CB162" i="5"/>
  <c r="CC162" i="5"/>
  <c r="CD162" i="5"/>
  <c r="CE162" i="5"/>
  <c r="CF162" i="5"/>
  <c r="CG162" i="5"/>
  <c r="CH162" i="5"/>
  <c r="CI162" i="5"/>
  <c r="CJ162" i="5"/>
  <c r="CK162" i="5"/>
  <c r="CL162" i="5"/>
  <c r="CM162" i="5"/>
  <c r="CN162" i="5"/>
  <c r="CO162" i="5"/>
  <c r="CP162" i="5"/>
  <c r="CQ162" i="5"/>
  <c r="CR162" i="5"/>
  <c r="CS162" i="5"/>
  <c r="CT162" i="5"/>
  <c r="CU162" i="5"/>
  <c r="CV162" i="5"/>
  <c r="CW162" i="5"/>
  <c r="CX162" i="5"/>
  <c r="CY162" i="5"/>
  <c r="CZ162" i="5"/>
  <c r="DA162" i="5"/>
  <c r="DB162" i="5"/>
  <c r="DC162" i="5"/>
  <c r="DD162" i="5"/>
  <c r="DE162" i="5"/>
  <c r="DF162" i="5"/>
  <c r="DG162" i="5"/>
  <c r="DH162" i="5"/>
  <c r="DI162" i="5"/>
  <c r="DJ162" i="5"/>
  <c r="DK162" i="5"/>
  <c r="DL162" i="5"/>
  <c r="DM162" i="5"/>
  <c r="DN162" i="5"/>
  <c r="DO162" i="5"/>
  <c r="DP162" i="5"/>
  <c r="DQ162" i="5"/>
  <c r="DR162" i="5"/>
  <c r="DS162" i="5"/>
  <c r="DT162" i="5"/>
  <c r="DU162" i="5"/>
  <c r="DV162" i="5"/>
  <c r="DW162" i="5"/>
  <c r="DX162" i="5"/>
  <c r="DY162" i="5"/>
  <c r="DZ162" i="5"/>
  <c r="EA162" i="5"/>
  <c r="EB162" i="5"/>
  <c r="EC162" i="5"/>
  <c r="ED162" i="5"/>
  <c r="EE162" i="5"/>
  <c r="EF162" i="5"/>
  <c r="EG162" i="5"/>
  <c r="EH162" i="5"/>
  <c r="EI162" i="5"/>
  <c r="EJ162" i="5"/>
  <c r="EK162" i="5"/>
  <c r="EL162" i="5"/>
  <c r="EM162" i="5"/>
  <c r="EN162" i="5"/>
  <c r="EO162" i="5"/>
  <c r="EP162" i="5"/>
  <c r="EQ162" i="5"/>
  <c r="ER162" i="5"/>
  <c r="ES162" i="5"/>
  <c r="ET162" i="5"/>
  <c r="EU162" i="5"/>
  <c r="EV162" i="5"/>
  <c r="EW162" i="5"/>
  <c r="EX162" i="5"/>
  <c r="EY162" i="5"/>
  <c r="EZ162" i="5"/>
  <c r="FA162" i="5"/>
  <c r="FB162" i="5"/>
  <c r="FC162" i="5"/>
  <c r="FD162" i="5"/>
  <c r="FE162" i="5"/>
  <c r="FF162" i="5"/>
  <c r="FG162" i="5"/>
  <c r="FH162" i="5"/>
  <c r="FI162" i="5"/>
  <c r="FJ162" i="5"/>
  <c r="FK162" i="5"/>
  <c r="FL162" i="5"/>
  <c r="FM162" i="5"/>
  <c r="FN162" i="5"/>
  <c r="FO162" i="5"/>
  <c r="FP162" i="5"/>
  <c r="FQ162" i="5"/>
  <c r="FR162" i="5"/>
  <c r="FS162" i="5"/>
  <c r="FT162" i="5"/>
  <c r="FU162" i="5"/>
  <c r="FV162" i="5"/>
  <c r="FW162" i="5"/>
  <c r="FX162" i="5"/>
  <c r="FY162" i="5"/>
  <c r="FZ162" i="5"/>
  <c r="GA162" i="5"/>
  <c r="GB162" i="5"/>
  <c r="GC162" i="5"/>
  <c r="GD162" i="5"/>
  <c r="GE162" i="5"/>
  <c r="GF162" i="5"/>
  <c r="GG162" i="5"/>
  <c r="GH162" i="5"/>
  <c r="GI162" i="5"/>
  <c r="GJ162" i="5"/>
  <c r="GK162" i="5"/>
  <c r="GL162" i="5"/>
  <c r="GM162" i="5"/>
  <c r="GN162" i="5"/>
  <c r="T163" i="5"/>
  <c r="U163" i="5"/>
  <c r="V163" i="5"/>
  <c r="W163" i="5"/>
  <c r="X163" i="5"/>
  <c r="Y163" i="5"/>
  <c r="Z163" i="5"/>
  <c r="AA163" i="5"/>
  <c r="AB163" i="5"/>
  <c r="AC163" i="5"/>
  <c r="AD163" i="5"/>
  <c r="AE163" i="5"/>
  <c r="AF163" i="5"/>
  <c r="AG163" i="5"/>
  <c r="AH163" i="5"/>
  <c r="AI163" i="5"/>
  <c r="AJ163" i="5"/>
  <c r="AK163" i="5"/>
  <c r="AL163" i="5"/>
  <c r="AM163" i="5"/>
  <c r="AN163" i="5"/>
  <c r="AO163" i="5"/>
  <c r="AP163" i="5"/>
  <c r="AQ163" i="5"/>
  <c r="AR163" i="5"/>
  <c r="AS163" i="5"/>
  <c r="AT163" i="5"/>
  <c r="AU163" i="5"/>
  <c r="AV163" i="5"/>
  <c r="AW163" i="5"/>
  <c r="AX163" i="5"/>
  <c r="AY163" i="5"/>
  <c r="AZ163" i="5"/>
  <c r="BA163" i="5"/>
  <c r="BB163" i="5"/>
  <c r="BC163" i="5"/>
  <c r="BD163" i="5"/>
  <c r="BE163" i="5"/>
  <c r="BF163" i="5"/>
  <c r="BG163" i="5"/>
  <c r="BH163" i="5"/>
  <c r="BI163" i="5"/>
  <c r="BJ163" i="5"/>
  <c r="BK163" i="5"/>
  <c r="BL163" i="5"/>
  <c r="BM163" i="5"/>
  <c r="BN163" i="5"/>
  <c r="BO163" i="5"/>
  <c r="BP163" i="5"/>
  <c r="BQ163" i="5"/>
  <c r="BR163" i="5"/>
  <c r="BS163" i="5"/>
  <c r="BT163" i="5"/>
  <c r="BU163" i="5"/>
  <c r="BV163" i="5"/>
  <c r="BW163" i="5"/>
  <c r="BX163" i="5"/>
  <c r="BY163" i="5"/>
  <c r="BZ163" i="5"/>
  <c r="CA163" i="5"/>
  <c r="CB163" i="5"/>
  <c r="CC163" i="5"/>
  <c r="CD163" i="5"/>
  <c r="CE163" i="5"/>
  <c r="CF163" i="5"/>
  <c r="CG163" i="5"/>
  <c r="CH163" i="5"/>
  <c r="CI163" i="5"/>
  <c r="CJ163" i="5"/>
  <c r="CK163" i="5"/>
  <c r="CL163" i="5"/>
  <c r="CM163" i="5"/>
  <c r="CN163" i="5"/>
  <c r="CO163" i="5"/>
  <c r="CP163" i="5"/>
  <c r="CQ163" i="5"/>
  <c r="CR163" i="5"/>
  <c r="CS163" i="5"/>
  <c r="CT163" i="5"/>
  <c r="CU163" i="5"/>
  <c r="CV163" i="5"/>
  <c r="CW163" i="5"/>
  <c r="CX163" i="5"/>
  <c r="CY163" i="5"/>
  <c r="CZ163" i="5"/>
  <c r="DA163" i="5"/>
  <c r="DB163" i="5"/>
  <c r="DC163" i="5"/>
  <c r="DD163" i="5"/>
  <c r="DE163" i="5"/>
  <c r="DF163" i="5"/>
  <c r="DG163" i="5"/>
  <c r="DH163" i="5"/>
  <c r="DI163" i="5"/>
  <c r="DJ163" i="5"/>
  <c r="DK163" i="5"/>
  <c r="DL163" i="5"/>
  <c r="DM163" i="5"/>
  <c r="DN163" i="5"/>
  <c r="DO163" i="5"/>
  <c r="DP163" i="5"/>
  <c r="DQ163" i="5"/>
  <c r="DR163" i="5"/>
  <c r="DS163" i="5"/>
  <c r="DT163" i="5"/>
  <c r="DU163" i="5"/>
  <c r="DV163" i="5"/>
  <c r="DW163" i="5"/>
  <c r="DX163" i="5"/>
  <c r="DY163" i="5"/>
  <c r="DZ163" i="5"/>
  <c r="EA163" i="5"/>
  <c r="EB163" i="5"/>
  <c r="EC163" i="5"/>
  <c r="ED163" i="5"/>
  <c r="EE163" i="5"/>
  <c r="EF163" i="5"/>
  <c r="EG163" i="5"/>
  <c r="EH163" i="5"/>
  <c r="EI163" i="5"/>
  <c r="EJ163" i="5"/>
  <c r="EK163" i="5"/>
  <c r="EL163" i="5"/>
  <c r="EM163" i="5"/>
  <c r="EN163" i="5"/>
  <c r="EO163" i="5"/>
  <c r="EP163" i="5"/>
  <c r="EQ163" i="5"/>
  <c r="ER163" i="5"/>
  <c r="ES163" i="5"/>
  <c r="ET163" i="5"/>
  <c r="EU163" i="5"/>
  <c r="EV163" i="5"/>
  <c r="EW163" i="5"/>
  <c r="EX163" i="5"/>
  <c r="EY163" i="5"/>
  <c r="EZ163" i="5"/>
  <c r="FA163" i="5"/>
  <c r="FB163" i="5"/>
  <c r="FC163" i="5"/>
  <c r="FD163" i="5"/>
  <c r="FE163" i="5"/>
  <c r="FF163" i="5"/>
  <c r="FG163" i="5"/>
  <c r="FH163" i="5"/>
  <c r="FI163" i="5"/>
  <c r="FJ163" i="5"/>
  <c r="FK163" i="5"/>
  <c r="FL163" i="5"/>
  <c r="FM163" i="5"/>
  <c r="FN163" i="5"/>
  <c r="FO163" i="5"/>
  <c r="FP163" i="5"/>
  <c r="FQ163" i="5"/>
  <c r="FR163" i="5"/>
  <c r="FS163" i="5"/>
  <c r="FT163" i="5"/>
  <c r="FU163" i="5"/>
  <c r="FV163" i="5"/>
  <c r="FW163" i="5"/>
  <c r="FX163" i="5"/>
  <c r="FY163" i="5"/>
  <c r="FZ163" i="5"/>
  <c r="GA163" i="5"/>
  <c r="GB163" i="5"/>
  <c r="GC163" i="5"/>
  <c r="GD163" i="5"/>
  <c r="GE163" i="5"/>
  <c r="GF163" i="5"/>
  <c r="GG163" i="5"/>
  <c r="GH163" i="5"/>
  <c r="GI163" i="5"/>
  <c r="GJ163" i="5"/>
  <c r="GK163" i="5"/>
  <c r="GL163" i="5"/>
  <c r="GM163" i="5"/>
  <c r="GN163" i="5"/>
  <c r="T164" i="5"/>
  <c r="U164" i="5"/>
  <c r="V164" i="5"/>
  <c r="W164" i="5"/>
  <c r="X164" i="5"/>
  <c r="Y164" i="5"/>
  <c r="Z164" i="5"/>
  <c r="AA164" i="5"/>
  <c r="AB164" i="5"/>
  <c r="AC164" i="5"/>
  <c r="AD164" i="5"/>
  <c r="AE164" i="5"/>
  <c r="AF164" i="5"/>
  <c r="AG164" i="5"/>
  <c r="AH164" i="5"/>
  <c r="AI164" i="5"/>
  <c r="AJ164" i="5"/>
  <c r="AK164" i="5"/>
  <c r="AL164" i="5"/>
  <c r="AM164" i="5"/>
  <c r="AN164" i="5"/>
  <c r="AO164" i="5"/>
  <c r="AP164" i="5"/>
  <c r="AQ164" i="5"/>
  <c r="AR164" i="5"/>
  <c r="AS164" i="5"/>
  <c r="AT164" i="5"/>
  <c r="AU164" i="5"/>
  <c r="AV164" i="5"/>
  <c r="AW164" i="5"/>
  <c r="AX164" i="5"/>
  <c r="AY164" i="5"/>
  <c r="AZ164" i="5"/>
  <c r="BA164" i="5"/>
  <c r="BB164" i="5"/>
  <c r="BC164" i="5"/>
  <c r="BD164" i="5"/>
  <c r="BE164" i="5"/>
  <c r="BF164" i="5"/>
  <c r="BG164" i="5"/>
  <c r="BH164" i="5"/>
  <c r="BI164" i="5"/>
  <c r="BJ164" i="5"/>
  <c r="BK164" i="5"/>
  <c r="BL164" i="5"/>
  <c r="BM164" i="5"/>
  <c r="BN164" i="5"/>
  <c r="BO164" i="5"/>
  <c r="BP164" i="5"/>
  <c r="BQ164" i="5"/>
  <c r="BR164" i="5"/>
  <c r="BS164" i="5"/>
  <c r="BT164" i="5"/>
  <c r="BU164" i="5"/>
  <c r="BV164" i="5"/>
  <c r="BW164" i="5"/>
  <c r="BX164" i="5"/>
  <c r="BY164" i="5"/>
  <c r="BZ164" i="5"/>
  <c r="CA164" i="5"/>
  <c r="CB164" i="5"/>
  <c r="CC164" i="5"/>
  <c r="CD164" i="5"/>
  <c r="CE164" i="5"/>
  <c r="CF164" i="5"/>
  <c r="CG164" i="5"/>
  <c r="CH164" i="5"/>
  <c r="CI164" i="5"/>
  <c r="CJ164" i="5"/>
  <c r="CK164" i="5"/>
  <c r="CL164" i="5"/>
  <c r="CM164" i="5"/>
  <c r="CN164" i="5"/>
  <c r="CO164" i="5"/>
  <c r="CP164" i="5"/>
  <c r="CQ164" i="5"/>
  <c r="CR164" i="5"/>
  <c r="CS164" i="5"/>
  <c r="CT164" i="5"/>
  <c r="CU164" i="5"/>
  <c r="CV164" i="5"/>
  <c r="CW164" i="5"/>
  <c r="CX164" i="5"/>
  <c r="CY164" i="5"/>
  <c r="CZ164" i="5"/>
  <c r="DA164" i="5"/>
  <c r="DB164" i="5"/>
  <c r="DC164" i="5"/>
  <c r="DD164" i="5"/>
  <c r="DE164" i="5"/>
  <c r="DF164" i="5"/>
  <c r="DG164" i="5"/>
  <c r="DH164" i="5"/>
  <c r="DI164" i="5"/>
  <c r="DJ164" i="5"/>
  <c r="DK164" i="5"/>
  <c r="DL164" i="5"/>
  <c r="DM164" i="5"/>
  <c r="DN164" i="5"/>
  <c r="DO164" i="5"/>
  <c r="DP164" i="5"/>
  <c r="DQ164" i="5"/>
  <c r="DR164" i="5"/>
  <c r="DS164" i="5"/>
  <c r="DT164" i="5"/>
  <c r="DU164" i="5"/>
  <c r="DV164" i="5"/>
  <c r="DW164" i="5"/>
  <c r="DX164" i="5"/>
  <c r="DY164" i="5"/>
  <c r="DZ164" i="5"/>
  <c r="EA164" i="5"/>
  <c r="EB164" i="5"/>
  <c r="EC164" i="5"/>
  <c r="ED164" i="5"/>
  <c r="EE164" i="5"/>
  <c r="EF164" i="5"/>
  <c r="EG164" i="5"/>
  <c r="EH164" i="5"/>
  <c r="EI164" i="5"/>
  <c r="EJ164" i="5"/>
  <c r="EK164" i="5"/>
  <c r="EL164" i="5"/>
  <c r="EM164" i="5"/>
  <c r="EN164" i="5"/>
  <c r="EO164" i="5"/>
  <c r="EP164" i="5"/>
  <c r="EQ164" i="5"/>
  <c r="ER164" i="5"/>
  <c r="ES164" i="5"/>
  <c r="ET164" i="5"/>
  <c r="EU164" i="5"/>
  <c r="EV164" i="5"/>
  <c r="EW164" i="5"/>
  <c r="EX164" i="5"/>
  <c r="EY164" i="5"/>
  <c r="EZ164" i="5"/>
  <c r="FA164" i="5"/>
  <c r="FB164" i="5"/>
  <c r="FC164" i="5"/>
  <c r="FD164" i="5"/>
  <c r="FE164" i="5"/>
  <c r="FF164" i="5"/>
  <c r="FG164" i="5"/>
  <c r="FH164" i="5"/>
  <c r="FI164" i="5"/>
  <c r="FJ164" i="5"/>
  <c r="FK164" i="5"/>
  <c r="FL164" i="5"/>
  <c r="FM164" i="5"/>
  <c r="FN164" i="5"/>
  <c r="FO164" i="5"/>
  <c r="FP164" i="5"/>
  <c r="FQ164" i="5"/>
  <c r="FR164" i="5"/>
  <c r="FS164" i="5"/>
  <c r="FT164" i="5"/>
  <c r="FU164" i="5"/>
  <c r="FV164" i="5"/>
  <c r="FW164" i="5"/>
  <c r="FX164" i="5"/>
  <c r="FY164" i="5"/>
  <c r="FZ164" i="5"/>
  <c r="GA164" i="5"/>
  <c r="GB164" i="5"/>
  <c r="GC164" i="5"/>
  <c r="GD164" i="5"/>
  <c r="GE164" i="5"/>
  <c r="GF164" i="5"/>
  <c r="GG164" i="5"/>
  <c r="GH164" i="5"/>
  <c r="GI164" i="5"/>
  <c r="GJ164" i="5"/>
  <c r="GK164" i="5"/>
  <c r="GL164" i="5"/>
  <c r="GM164" i="5"/>
  <c r="GN164" i="5"/>
  <c r="T165" i="5"/>
  <c r="U165" i="5"/>
  <c r="V165" i="5"/>
  <c r="W165" i="5"/>
  <c r="X165" i="5"/>
  <c r="Y165" i="5"/>
  <c r="Z165" i="5"/>
  <c r="AA165" i="5"/>
  <c r="AB165" i="5"/>
  <c r="AC165" i="5"/>
  <c r="AD165" i="5"/>
  <c r="AE165" i="5"/>
  <c r="AF165" i="5"/>
  <c r="AG165" i="5"/>
  <c r="AH165" i="5"/>
  <c r="AI165" i="5"/>
  <c r="AJ165" i="5"/>
  <c r="AK165" i="5"/>
  <c r="AL165" i="5"/>
  <c r="AM165" i="5"/>
  <c r="AN165" i="5"/>
  <c r="AO165" i="5"/>
  <c r="AP165" i="5"/>
  <c r="AQ165" i="5"/>
  <c r="AR165" i="5"/>
  <c r="AS165" i="5"/>
  <c r="AT165" i="5"/>
  <c r="AU165" i="5"/>
  <c r="AV165" i="5"/>
  <c r="AW165" i="5"/>
  <c r="AX165" i="5"/>
  <c r="AY165" i="5"/>
  <c r="AZ165" i="5"/>
  <c r="BA165" i="5"/>
  <c r="BB165" i="5"/>
  <c r="BC165" i="5"/>
  <c r="BD165" i="5"/>
  <c r="BE165" i="5"/>
  <c r="BF165" i="5"/>
  <c r="BG165" i="5"/>
  <c r="BH165" i="5"/>
  <c r="BI165" i="5"/>
  <c r="BJ165" i="5"/>
  <c r="BK165" i="5"/>
  <c r="BL165" i="5"/>
  <c r="BM165" i="5"/>
  <c r="BN165" i="5"/>
  <c r="BO165" i="5"/>
  <c r="BP165" i="5"/>
  <c r="BQ165" i="5"/>
  <c r="BR165" i="5"/>
  <c r="BS165" i="5"/>
  <c r="BT165" i="5"/>
  <c r="BU165" i="5"/>
  <c r="BV165" i="5"/>
  <c r="BW165" i="5"/>
  <c r="BX165" i="5"/>
  <c r="BY165" i="5"/>
  <c r="BZ165" i="5"/>
  <c r="CA165" i="5"/>
  <c r="CB165" i="5"/>
  <c r="CC165" i="5"/>
  <c r="CD165" i="5"/>
  <c r="CE165" i="5"/>
  <c r="CF165" i="5"/>
  <c r="CG165" i="5"/>
  <c r="CH165" i="5"/>
  <c r="CI165" i="5"/>
  <c r="CJ165" i="5"/>
  <c r="CK165" i="5"/>
  <c r="CL165" i="5"/>
  <c r="CM165" i="5"/>
  <c r="CN165" i="5"/>
  <c r="CO165" i="5"/>
  <c r="CP165" i="5"/>
  <c r="CQ165" i="5"/>
  <c r="CR165" i="5"/>
  <c r="CS165" i="5"/>
  <c r="CT165" i="5"/>
  <c r="CU165" i="5"/>
  <c r="CV165" i="5"/>
  <c r="CW165" i="5"/>
  <c r="CX165" i="5"/>
  <c r="CY165" i="5"/>
  <c r="CZ165" i="5"/>
  <c r="DA165" i="5"/>
  <c r="DB165" i="5"/>
  <c r="DC165" i="5"/>
  <c r="DD165" i="5"/>
  <c r="DE165" i="5"/>
  <c r="DF165" i="5"/>
  <c r="DG165" i="5"/>
  <c r="DH165" i="5"/>
  <c r="DI165" i="5"/>
  <c r="DJ165" i="5"/>
  <c r="DK165" i="5"/>
  <c r="DL165" i="5"/>
  <c r="DM165" i="5"/>
  <c r="DN165" i="5"/>
  <c r="DO165" i="5"/>
  <c r="DP165" i="5"/>
  <c r="DQ165" i="5"/>
  <c r="DR165" i="5"/>
  <c r="DS165" i="5"/>
  <c r="DT165" i="5"/>
  <c r="DU165" i="5"/>
  <c r="DV165" i="5"/>
  <c r="DW165" i="5"/>
  <c r="DX165" i="5"/>
  <c r="DY165" i="5"/>
  <c r="DZ165" i="5"/>
  <c r="EA165" i="5"/>
  <c r="EB165" i="5"/>
  <c r="EC165" i="5"/>
  <c r="ED165" i="5"/>
  <c r="EE165" i="5"/>
  <c r="EF165" i="5"/>
  <c r="EG165" i="5"/>
  <c r="EH165" i="5"/>
  <c r="EI165" i="5"/>
  <c r="EJ165" i="5"/>
  <c r="EK165" i="5"/>
  <c r="EL165" i="5"/>
  <c r="EM165" i="5"/>
  <c r="EN165" i="5"/>
  <c r="EO165" i="5"/>
  <c r="EP165" i="5"/>
  <c r="EQ165" i="5"/>
  <c r="ER165" i="5"/>
  <c r="ES165" i="5"/>
  <c r="ET165" i="5"/>
  <c r="EU165" i="5"/>
  <c r="EV165" i="5"/>
  <c r="EW165" i="5"/>
  <c r="EX165" i="5"/>
  <c r="EY165" i="5"/>
  <c r="EZ165" i="5"/>
  <c r="FA165" i="5"/>
  <c r="FB165" i="5"/>
  <c r="FC165" i="5"/>
  <c r="FD165" i="5"/>
  <c r="FE165" i="5"/>
  <c r="FF165" i="5"/>
  <c r="FG165" i="5"/>
  <c r="FH165" i="5"/>
  <c r="FI165" i="5"/>
  <c r="FJ165" i="5"/>
  <c r="FK165" i="5"/>
  <c r="FL165" i="5"/>
  <c r="FM165" i="5"/>
  <c r="FN165" i="5"/>
  <c r="FO165" i="5"/>
  <c r="FP165" i="5"/>
  <c r="FQ165" i="5"/>
  <c r="FR165" i="5"/>
  <c r="FS165" i="5"/>
  <c r="FT165" i="5"/>
  <c r="FU165" i="5"/>
  <c r="FV165" i="5"/>
  <c r="FW165" i="5"/>
  <c r="FX165" i="5"/>
  <c r="FY165" i="5"/>
  <c r="FZ165" i="5"/>
  <c r="GA165" i="5"/>
  <c r="GB165" i="5"/>
  <c r="GC165" i="5"/>
  <c r="GD165" i="5"/>
  <c r="GE165" i="5"/>
  <c r="GF165" i="5"/>
  <c r="GG165" i="5"/>
  <c r="GH165" i="5"/>
  <c r="GI165" i="5"/>
  <c r="GJ165" i="5"/>
  <c r="GK165" i="5"/>
  <c r="GL165" i="5"/>
  <c r="GM165" i="5"/>
  <c r="GN165" i="5"/>
  <c r="T166" i="5"/>
  <c r="U166" i="5"/>
  <c r="V166" i="5"/>
  <c r="W166" i="5"/>
  <c r="X166" i="5"/>
  <c r="Y166" i="5"/>
  <c r="Z166" i="5"/>
  <c r="AA166" i="5"/>
  <c r="AB166" i="5"/>
  <c r="AC166" i="5"/>
  <c r="AD166" i="5"/>
  <c r="AE166" i="5"/>
  <c r="AF166" i="5"/>
  <c r="AG166" i="5"/>
  <c r="AH166" i="5"/>
  <c r="AI166" i="5"/>
  <c r="AJ166" i="5"/>
  <c r="AK166" i="5"/>
  <c r="AL166" i="5"/>
  <c r="AM166" i="5"/>
  <c r="AN166" i="5"/>
  <c r="AO166" i="5"/>
  <c r="AP166" i="5"/>
  <c r="AQ166" i="5"/>
  <c r="AR166" i="5"/>
  <c r="AS166" i="5"/>
  <c r="AT166" i="5"/>
  <c r="AU166" i="5"/>
  <c r="AV166" i="5"/>
  <c r="AW166" i="5"/>
  <c r="AX166" i="5"/>
  <c r="AY166" i="5"/>
  <c r="AZ166" i="5"/>
  <c r="BA166" i="5"/>
  <c r="BB166" i="5"/>
  <c r="BC166" i="5"/>
  <c r="BD166" i="5"/>
  <c r="BE166" i="5"/>
  <c r="BF166" i="5"/>
  <c r="BG166" i="5"/>
  <c r="BH166" i="5"/>
  <c r="BI166" i="5"/>
  <c r="BJ166" i="5"/>
  <c r="BK166" i="5"/>
  <c r="BL166" i="5"/>
  <c r="BM166" i="5"/>
  <c r="BN166" i="5"/>
  <c r="BO166" i="5"/>
  <c r="BP166" i="5"/>
  <c r="BQ166" i="5"/>
  <c r="BR166" i="5"/>
  <c r="BS166" i="5"/>
  <c r="BT166" i="5"/>
  <c r="BU166" i="5"/>
  <c r="BV166" i="5"/>
  <c r="BW166" i="5"/>
  <c r="BX166" i="5"/>
  <c r="BY166" i="5"/>
  <c r="BZ166" i="5"/>
  <c r="CA166" i="5"/>
  <c r="CB166" i="5"/>
  <c r="CC166" i="5"/>
  <c r="CD166" i="5"/>
  <c r="CE166" i="5"/>
  <c r="CF166" i="5"/>
  <c r="CG166" i="5"/>
  <c r="CH166" i="5"/>
  <c r="CI166" i="5"/>
  <c r="CJ166" i="5"/>
  <c r="CK166" i="5"/>
  <c r="CL166" i="5"/>
  <c r="CM166" i="5"/>
  <c r="CN166" i="5"/>
  <c r="CO166" i="5"/>
  <c r="CP166" i="5"/>
  <c r="CQ166" i="5"/>
  <c r="CR166" i="5"/>
  <c r="CS166" i="5"/>
  <c r="CT166" i="5"/>
  <c r="CU166" i="5"/>
  <c r="CV166" i="5"/>
  <c r="CW166" i="5"/>
  <c r="CX166" i="5"/>
  <c r="CY166" i="5"/>
  <c r="CZ166" i="5"/>
  <c r="DA166" i="5"/>
  <c r="DB166" i="5"/>
  <c r="DC166" i="5"/>
  <c r="DD166" i="5"/>
  <c r="DE166" i="5"/>
  <c r="DF166" i="5"/>
  <c r="DG166" i="5"/>
  <c r="DH166" i="5"/>
  <c r="DI166" i="5"/>
  <c r="DJ166" i="5"/>
  <c r="DK166" i="5"/>
  <c r="DL166" i="5"/>
  <c r="DM166" i="5"/>
  <c r="DN166" i="5"/>
  <c r="DO166" i="5"/>
  <c r="DP166" i="5"/>
  <c r="DQ166" i="5"/>
  <c r="DR166" i="5"/>
  <c r="DS166" i="5"/>
  <c r="DT166" i="5"/>
  <c r="DU166" i="5"/>
  <c r="DV166" i="5"/>
  <c r="DW166" i="5"/>
  <c r="DX166" i="5"/>
  <c r="DY166" i="5"/>
  <c r="DZ166" i="5"/>
  <c r="EA166" i="5"/>
  <c r="EB166" i="5"/>
  <c r="EC166" i="5"/>
  <c r="ED166" i="5"/>
  <c r="EE166" i="5"/>
  <c r="EF166" i="5"/>
  <c r="EG166" i="5"/>
  <c r="EH166" i="5"/>
  <c r="EI166" i="5"/>
  <c r="EJ166" i="5"/>
  <c r="EK166" i="5"/>
  <c r="EL166" i="5"/>
  <c r="EM166" i="5"/>
  <c r="EN166" i="5"/>
  <c r="EO166" i="5"/>
  <c r="EP166" i="5"/>
  <c r="EQ166" i="5"/>
  <c r="ER166" i="5"/>
  <c r="ES166" i="5"/>
  <c r="ET166" i="5"/>
  <c r="EU166" i="5"/>
  <c r="EV166" i="5"/>
  <c r="EW166" i="5"/>
  <c r="EX166" i="5"/>
  <c r="EY166" i="5"/>
  <c r="EZ166" i="5"/>
  <c r="FA166" i="5"/>
  <c r="FB166" i="5"/>
  <c r="FC166" i="5"/>
  <c r="FD166" i="5"/>
  <c r="FE166" i="5"/>
  <c r="FF166" i="5"/>
  <c r="FG166" i="5"/>
  <c r="FH166" i="5"/>
  <c r="FI166" i="5"/>
  <c r="FJ166" i="5"/>
  <c r="FK166" i="5"/>
  <c r="FL166" i="5"/>
  <c r="FM166" i="5"/>
  <c r="FN166" i="5"/>
  <c r="FO166" i="5"/>
  <c r="FP166" i="5"/>
  <c r="FQ166" i="5"/>
  <c r="FR166" i="5"/>
  <c r="FS166" i="5"/>
  <c r="FT166" i="5"/>
  <c r="FU166" i="5"/>
  <c r="FV166" i="5"/>
  <c r="FW166" i="5"/>
  <c r="FX166" i="5"/>
  <c r="FY166" i="5"/>
  <c r="FZ166" i="5"/>
  <c r="GA166" i="5"/>
  <c r="GB166" i="5"/>
  <c r="GC166" i="5"/>
  <c r="GD166" i="5"/>
  <c r="GE166" i="5"/>
  <c r="GF166" i="5"/>
  <c r="GG166" i="5"/>
  <c r="GH166" i="5"/>
  <c r="GI166" i="5"/>
  <c r="GJ166" i="5"/>
  <c r="GK166" i="5"/>
  <c r="GL166" i="5"/>
  <c r="GM166" i="5"/>
  <c r="GN166" i="5"/>
  <c r="T167" i="5"/>
  <c r="U167" i="5"/>
  <c r="V167" i="5"/>
  <c r="W167" i="5"/>
  <c r="X167" i="5"/>
  <c r="Y167" i="5"/>
  <c r="Z167" i="5"/>
  <c r="AA167" i="5"/>
  <c r="AB167" i="5"/>
  <c r="AC167" i="5"/>
  <c r="AD167" i="5"/>
  <c r="AE167" i="5"/>
  <c r="AF167" i="5"/>
  <c r="AG167" i="5"/>
  <c r="AH167" i="5"/>
  <c r="AI167" i="5"/>
  <c r="AJ167" i="5"/>
  <c r="AK167" i="5"/>
  <c r="AL167" i="5"/>
  <c r="AM167" i="5"/>
  <c r="AN167" i="5"/>
  <c r="AO167" i="5"/>
  <c r="AP167" i="5"/>
  <c r="AQ167" i="5"/>
  <c r="AR167" i="5"/>
  <c r="AS167" i="5"/>
  <c r="AT167" i="5"/>
  <c r="AU167" i="5"/>
  <c r="AV167" i="5"/>
  <c r="AW167" i="5"/>
  <c r="AX167" i="5"/>
  <c r="AY167" i="5"/>
  <c r="AZ167" i="5"/>
  <c r="BA167" i="5"/>
  <c r="BB167" i="5"/>
  <c r="BC167" i="5"/>
  <c r="BD167" i="5"/>
  <c r="BE167" i="5"/>
  <c r="BF167" i="5"/>
  <c r="BG167" i="5"/>
  <c r="BH167" i="5"/>
  <c r="BI167" i="5"/>
  <c r="BJ167" i="5"/>
  <c r="BK167" i="5"/>
  <c r="BL167" i="5"/>
  <c r="BM167" i="5"/>
  <c r="BN167" i="5"/>
  <c r="BO167" i="5"/>
  <c r="BP167" i="5"/>
  <c r="BQ167" i="5"/>
  <c r="BR167" i="5"/>
  <c r="BS167" i="5"/>
  <c r="BT167" i="5"/>
  <c r="BU167" i="5"/>
  <c r="BV167" i="5"/>
  <c r="BW167" i="5"/>
  <c r="BX167" i="5"/>
  <c r="BY167" i="5"/>
  <c r="BZ167" i="5"/>
  <c r="CA167" i="5"/>
  <c r="CB167" i="5"/>
  <c r="CC167" i="5"/>
  <c r="CD167" i="5"/>
  <c r="CE167" i="5"/>
  <c r="CF167" i="5"/>
  <c r="CG167" i="5"/>
  <c r="CH167" i="5"/>
  <c r="CI167" i="5"/>
  <c r="CJ167" i="5"/>
  <c r="CK167" i="5"/>
  <c r="CL167" i="5"/>
  <c r="CM167" i="5"/>
  <c r="CN167" i="5"/>
  <c r="CO167" i="5"/>
  <c r="CP167" i="5"/>
  <c r="CQ167" i="5"/>
  <c r="CR167" i="5"/>
  <c r="CS167" i="5"/>
  <c r="CT167" i="5"/>
  <c r="CU167" i="5"/>
  <c r="CV167" i="5"/>
  <c r="CW167" i="5"/>
  <c r="CX167" i="5"/>
  <c r="CY167" i="5"/>
  <c r="CZ167" i="5"/>
  <c r="DA167" i="5"/>
  <c r="DB167" i="5"/>
  <c r="DC167" i="5"/>
  <c r="DD167" i="5"/>
  <c r="DE167" i="5"/>
  <c r="DF167" i="5"/>
  <c r="DG167" i="5"/>
  <c r="DH167" i="5"/>
  <c r="DI167" i="5"/>
  <c r="DJ167" i="5"/>
  <c r="DK167" i="5"/>
  <c r="DL167" i="5"/>
  <c r="DM167" i="5"/>
  <c r="DN167" i="5"/>
  <c r="DO167" i="5"/>
  <c r="DP167" i="5"/>
  <c r="DQ167" i="5"/>
  <c r="DR167" i="5"/>
  <c r="DS167" i="5"/>
  <c r="DT167" i="5"/>
  <c r="DU167" i="5"/>
  <c r="DV167" i="5"/>
  <c r="DW167" i="5"/>
  <c r="DX167" i="5"/>
  <c r="DY167" i="5"/>
  <c r="DZ167" i="5"/>
  <c r="EA167" i="5"/>
  <c r="EB167" i="5"/>
  <c r="EC167" i="5"/>
  <c r="ED167" i="5"/>
  <c r="EE167" i="5"/>
  <c r="EF167" i="5"/>
  <c r="EG167" i="5"/>
  <c r="EH167" i="5"/>
  <c r="EI167" i="5"/>
  <c r="EJ167" i="5"/>
  <c r="EK167" i="5"/>
  <c r="EL167" i="5"/>
  <c r="EM167" i="5"/>
  <c r="EN167" i="5"/>
  <c r="EO167" i="5"/>
  <c r="EP167" i="5"/>
  <c r="EQ167" i="5"/>
  <c r="ER167" i="5"/>
  <c r="ES167" i="5"/>
  <c r="ET167" i="5"/>
  <c r="EU167" i="5"/>
  <c r="EV167" i="5"/>
  <c r="EW167" i="5"/>
  <c r="EX167" i="5"/>
  <c r="EY167" i="5"/>
  <c r="EZ167" i="5"/>
  <c r="FA167" i="5"/>
  <c r="FB167" i="5"/>
  <c r="FC167" i="5"/>
  <c r="FD167" i="5"/>
  <c r="FE167" i="5"/>
  <c r="FF167" i="5"/>
  <c r="FG167" i="5"/>
  <c r="FH167" i="5"/>
  <c r="FI167" i="5"/>
  <c r="FJ167" i="5"/>
  <c r="FK167" i="5"/>
  <c r="FL167" i="5"/>
  <c r="FM167" i="5"/>
  <c r="FN167" i="5"/>
  <c r="FO167" i="5"/>
  <c r="FP167" i="5"/>
  <c r="FQ167" i="5"/>
  <c r="FR167" i="5"/>
  <c r="FS167" i="5"/>
  <c r="FT167" i="5"/>
  <c r="FU167" i="5"/>
  <c r="FV167" i="5"/>
  <c r="FW167" i="5"/>
  <c r="FX167" i="5"/>
  <c r="FY167" i="5"/>
  <c r="FZ167" i="5"/>
  <c r="GA167" i="5"/>
  <c r="GB167" i="5"/>
  <c r="GC167" i="5"/>
  <c r="GD167" i="5"/>
  <c r="GE167" i="5"/>
  <c r="GF167" i="5"/>
  <c r="GG167" i="5"/>
  <c r="GH167" i="5"/>
  <c r="GI167" i="5"/>
  <c r="GJ167" i="5"/>
  <c r="GK167" i="5"/>
  <c r="GL167" i="5"/>
  <c r="GM167" i="5"/>
  <c r="GN167" i="5"/>
  <c r="T168" i="5"/>
  <c r="U168" i="5"/>
  <c r="V168" i="5"/>
  <c r="W168" i="5"/>
  <c r="X168" i="5"/>
  <c r="Y168" i="5"/>
  <c r="Z168" i="5"/>
  <c r="AA168" i="5"/>
  <c r="AB168" i="5"/>
  <c r="AC168" i="5"/>
  <c r="AD168" i="5"/>
  <c r="AE168" i="5"/>
  <c r="AF168" i="5"/>
  <c r="AG168" i="5"/>
  <c r="AH168" i="5"/>
  <c r="AI168" i="5"/>
  <c r="AJ168" i="5"/>
  <c r="AK168" i="5"/>
  <c r="AL168" i="5"/>
  <c r="AM168" i="5"/>
  <c r="AN168" i="5"/>
  <c r="AO168" i="5"/>
  <c r="AP168" i="5"/>
  <c r="AQ168" i="5"/>
  <c r="AR168" i="5"/>
  <c r="AS168" i="5"/>
  <c r="AT168" i="5"/>
  <c r="AU168" i="5"/>
  <c r="AV168" i="5"/>
  <c r="AW168" i="5"/>
  <c r="AX168" i="5"/>
  <c r="AY168" i="5"/>
  <c r="AZ168" i="5"/>
  <c r="BA168" i="5"/>
  <c r="BB168" i="5"/>
  <c r="BC168" i="5"/>
  <c r="BD168" i="5"/>
  <c r="BE168" i="5"/>
  <c r="BF168" i="5"/>
  <c r="BG168" i="5"/>
  <c r="BH168" i="5"/>
  <c r="BI168" i="5"/>
  <c r="BJ168" i="5"/>
  <c r="BK168" i="5"/>
  <c r="BL168" i="5"/>
  <c r="BM168" i="5"/>
  <c r="BN168" i="5"/>
  <c r="BO168" i="5"/>
  <c r="BP168" i="5"/>
  <c r="BQ168" i="5"/>
  <c r="BR168" i="5"/>
  <c r="BS168" i="5"/>
  <c r="BT168" i="5"/>
  <c r="BU168" i="5"/>
  <c r="BV168" i="5"/>
  <c r="BW168" i="5"/>
  <c r="BX168" i="5"/>
  <c r="BY168" i="5"/>
  <c r="BZ168" i="5"/>
  <c r="CA168" i="5"/>
  <c r="CB168" i="5"/>
  <c r="CC168" i="5"/>
  <c r="CD168" i="5"/>
  <c r="CE168" i="5"/>
  <c r="CF168" i="5"/>
  <c r="CG168" i="5"/>
  <c r="CH168" i="5"/>
  <c r="CI168" i="5"/>
  <c r="CJ168" i="5"/>
  <c r="CK168" i="5"/>
  <c r="CL168" i="5"/>
  <c r="CM168" i="5"/>
  <c r="CN168" i="5"/>
  <c r="CO168" i="5"/>
  <c r="CP168" i="5"/>
  <c r="CQ168" i="5"/>
  <c r="CR168" i="5"/>
  <c r="CS168" i="5"/>
  <c r="CT168" i="5"/>
  <c r="CU168" i="5"/>
  <c r="CV168" i="5"/>
  <c r="CW168" i="5"/>
  <c r="CX168" i="5"/>
  <c r="CY168" i="5"/>
  <c r="CZ168" i="5"/>
  <c r="DA168" i="5"/>
  <c r="DB168" i="5"/>
  <c r="DC168" i="5"/>
  <c r="DD168" i="5"/>
  <c r="DE168" i="5"/>
  <c r="DF168" i="5"/>
  <c r="DG168" i="5"/>
  <c r="DH168" i="5"/>
  <c r="DI168" i="5"/>
  <c r="DJ168" i="5"/>
  <c r="DK168" i="5"/>
  <c r="DL168" i="5"/>
  <c r="DM168" i="5"/>
  <c r="DN168" i="5"/>
  <c r="DO168" i="5"/>
  <c r="DP168" i="5"/>
  <c r="DQ168" i="5"/>
  <c r="DR168" i="5"/>
  <c r="DS168" i="5"/>
  <c r="DT168" i="5"/>
  <c r="DU168" i="5"/>
  <c r="DV168" i="5"/>
  <c r="DW168" i="5"/>
  <c r="DX168" i="5"/>
  <c r="DY168" i="5"/>
  <c r="DZ168" i="5"/>
  <c r="EA168" i="5"/>
  <c r="EB168" i="5"/>
  <c r="EC168" i="5"/>
  <c r="ED168" i="5"/>
  <c r="EE168" i="5"/>
  <c r="EF168" i="5"/>
  <c r="EG168" i="5"/>
  <c r="EH168" i="5"/>
  <c r="EI168" i="5"/>
  <c r="EJ168" i="5"/>
  <c r="EK168" i="5"/>
  <c r="EL168" i="5"/>
  <c r="EM168" i="5"/>
  <c r="EN168" i="5"/>
  <c r="EO168" i="5"/>
  <c r="EP168" i="5"/>
  <c r="EQ168" i="5"/>
  <c r="ER168" i="5"/>
  <c r="ES168" i="5"/>
  <c r="ET168" i="5"/>
  <c r="EU168" i="5"/>
  <c r="EV168" i="5"/>
  <c r="EW168" i="5"/>
  <c r="EX168" i="5"/>
  <c r="EY168" i="5"/>
  <c r="EZ168" i="5"/>
  <c r="FA168" i="5"/>
  <c r="FB168" i="5"/>
  <c r="FC168" i="5"/>
  <c r="FD168" i="5"/>
  <c r="FE168" i="5"/>
  <c r="FF168" i="5"/>
  <c r="FG168" i="5"/>
  <c r="FH168" i="5"/>
  <c r="FI168" i="5"/>
  <c r="FJ168" i="5"/>
  <c r="FK168" i="5"/>
  <c r="FL168" i="5"/>
  <c r="FM168" i="5"/>
  <c r="FN168" i="5"/>
  <c r="FO168" i="5"/>
  <c r="FP168" i="5"/>
  <c r="FQ168" i="5"/>
  <c r="FR168" i="5"/>
  <c r="FS168" i="5"/>
  <c r="FT168" i="5"/>
  <c r="FU168" i="5"/>
  <c r="FV168" i="5"/>
  <c r="FW168" i="5"/>
  <c r="FX168" i="5"/>
  <c r="FY168" i="5"/>
  <c r="FZ168" i="5"/>
  <c r="GA168" i="5"/>
  <c r="GB168" i="5"/>
  <c r="GC168" i="5"/>
  <c r="GD168" i="5"/>
  <c r="GE168" i="5"/>
  <c r="GF168" i="5"/>
  <c r="GG168" i="5"/>
  <c r="GH168" i="5"/>
  <c r="GI168" i="5"/>
  <c r="GJ168" i="5"/>
  <c r="GK168" i="5"/>
  <c r="GL168" i="5"/>
  <c r="GM168" i="5"/>
  <c r="GN168" i="5"/>
  <c r="E139" i="5"/>
  <c r="F139" i="5"/>
  <c r="G139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E140" i="5"/>
  <c r="F140" i="5"/>
  <c r="G140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E141" i="5"/>
  <c r="F141" i="5"/>
  <c r="G141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E142" i="5"/>
  <c r="F142" i="5"/>
  <c r="G142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E143" i="5"/>
  <c r="F143" i="5"/>
  <c r="G143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E148" i="5"/>
  <c r="F148" i="5"/>
  <c r="G148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E149" i="5"/>
  <c r="F149" i="5"/>
  <c r="G149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E150" i="5"/>
  <c r="F150" i="5"/>
  <c r="G150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E151" i="5"/>
  <c r="F151" i="5"/>
  <c r="G151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E152" i="5"/>
  <c r="F152" i="5"/>
  <c r="G152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E154" i="5"/>
  <c r="F154" i="5"/>
  <c r="G154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E156" i="5"/>
  <c r="F156" i="5"/>
  <c r="G156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E157" i="5"/>
  <c r="F157" i="5"/>
  <c r="G157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E158" i="5"/>
  <c r="F158" i="5"/>
  <c r="G158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E159" i="5"/>
  <c r="F159" i="5"/>
  <c r="G159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E160" i="5"/>
  <c r="F160" i="5"/>
  <c r="G160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E161" i="5"/>
  <c r="F161" i="5"/>
  <c r="G161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E162" i="5"/>
  <c r="F162" i="5"/>
  <c r="G162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E163" i="5"/>
  <c r="F163" i="5"/>
  <c r="G163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E164" i="5"/>
  <c r="F164" i="5"/>
  <c r="G164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E165" i="5"/>
  <c r="F165" i="5"/>
  <c r="G165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E166" i="5"/>
  <c r="F166" i="5"/>
  <c r="G166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E167" i="5"/>
  <c r="F167" i="5"/>
  <c r="G167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E168" i="5"/>
  <c r="F168" i="5"/>
  <c r="G168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H25" i="5"/>
  <c r="CI25" i="5"/>
  <c r="CJ25" i="5"/>
  <c r="CK25" i="5"/>
  <c r="CL25" i="5"/>
  <c r="CM25" i="5"/>
  <c r="CN25" i="5"/>
  <c r="CO25" i="5"/>
  <c r="CP25" i="5"/>
  <c r="CQ25" i="5"/>
  <c r="CR25" i="5"/>
  <c r="CS25" i="5"/>
  <c r="CT25" i="5"/>
  <c r="CU25" i="5"/>
  <c r="CV25" i="5"/>
  <c r="CW25" i="5"/>
  <c r="CX25" i="5"/>
  <c r="CY25" i="5"/>
  <c r="CZ25" i="5"/>
  <c r="DA25" i="5"/>
  <c r="DB25" i="5"/>
  <c r="DC25" i="5"/>
  <c r="DD25" i="5"/>
  <c r="DE25" i="5"/>
  <c r="DF25" i="5"/>
  <c r="DG25" i="5"/>
  <c r="DH25" i="5"/>
  <c r="DI25" i="5"/>
  <c r="DJ25" i="5"/>
  <c r="DK25" i="5"/>
  <c r="DL25" i="5"/>
  <c r="DM25" i="5"/>
  <c r="DN25" i="5"/>
  <c r="DO25" i="5"/>
  <c r="DP25" i="5"/>
  <c r="DQ25" i="5"/>
  <c r="DR25" i="5"/>
  <c r="DS25" i="5"/>
  <c r="DT25" i="5"/>
  <c r="DU25" i="5"/>
  <c r="DV25" i="5"/>
  <c r="DW25" i="5"/>
  <c r="DX25" i="5"/>
  <c r="DY25" i="5"/>
  <c r="DZ25" i="5"/>
  <c r="EA25" i="5"/>
  <c r="EB25" i="5"/>
  <c r="EC25" i="5"/>
  <c r="ED25" i="5"/>
  <c r="EE25" i="5"/>
  <c r="EF25" i="5"/>
  <c r="EG25" i="5"/>
  <c r="EH25" i="5"/>
  <c r="EI25" i="5"/>
  <c r="EJ25" i="5"/>
  <c r="EK25" i="5"/>
  <c r="EL25" i="5"/>
  <c r="EM25" i="5"/>
  <c r="EN25" i="5"/>
  <c r="EO25" i="5"/>
  <c r="EP25" i="5"/>
  <c r="EQ25" i="5"/>
  <c r="ER25" i="5"/>
  <c r="ES25" i="5"/>
  <c r="ET25" i="5"/>
  <c r="EU25" i="5"/>
  <c r="EV25" i="5"/>
  <c r="EW25" i="5"/>
  <c r="EX25" i="5"/>
  <c r="EY25" i="5"/>
  <c r="EZ25" i="5"/>
  <c r="FA25" i="5"/>
  <c r="FB25" i="5"/>
  <c r="FC25" i="5"/>
  <c r="FD25" i="5"/>
  <c r="FE25" i="5"/>
  <c r="FF25" i="5"/>
  <c r="FG25" i="5"/>
  <c r="FH25" i="5"/>
  <c r="FI25" i="5"/>
  <c r="FJ25" i="5"/>
  <c r="FK25" i="5"/>
  <c r="FL25" i="5"/>
  <c r="FM25" i="5"/>
  <c r="FN25" i="5"/>
  <c r="FO25" i="5"/>
  <c r="FP25" i="5"/>
  <c r="FQ25" i="5"/>
  <c r="FR25" i="5"/>
  <c r="FS25" i="5"/>
  <c r="FT25" i="5"/>
  <c r="FU25" i="5"/>
  <c r="FV25" i="5"/>
  <c r="FW25" i="5"/>
  <c r="FX25" i="5"/>
  <c r="FY25" i="5"/>
  <c r="FZ25" i="5"/>
  <c r="GA25" i="5"/>
  <c r="GB25" i="5"/>
  <c r="GC25" i="5"/>
  <c r="GD25" i="5"/>
  <c r="GE25" i="5"/>
  <c r="GF25" i="5"/>
  <c r="GG25" i="5"/>
  <c r="GH25" i="5"/>
  <c r="GI25" i="5"/>
  <c r="GJ25" i="5"/>
  <c r="GK25" i="5"/>
  <c r="GL25" i="5"/>
  <c r="GM25" i="5"/>
  <c r="GN25" i="5"/>
  <c r="E128" i="5"/>
  <c r="F128" i="5"/>
  <c r="G128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DU128" i="5"/>
  <c r="DV128" i="5"/>
  <c r="DW128" i="5"/>
  <c r="DX128" i="5"/>
  <c r="DY128" i="5"/>
  <c r="DZ128" i="5"/>
  <c r="EA128" i="5"/>
  <c r="EB128" i="5"/>
  <c r="EC128" i="5"/>
  <c r="ED128" i="5"/>
  <c r="EE128" i="5"/>
  <c r="EF128" i="5"/>
  <c r="EG128" i="5"/>
  <c r="EH128" i="5"/>
  <c r="EI128" i="5"/>
  <c r="EJ128" i="5"/>
  <c r="EK128" i="5"/>
  <c r="EL128" i="5"/>
  <c r="EM128" i="5"/>
  <c r="EN128" i="5"/>
  <c r="EO128" i="5"/>
  <c r="EP128" i="5"/>
  <c r="EQ128" i="5"/>
  <c r="ER128" i="5"/>
  <c r="ES128" i="5"/>
  <c r="ET128" i="5"/>
  <c r="EU128" i="5"/>
  <c r="EV128" i="5"/>
  <c r="EW128" i="5"/>
  <c r="EX128" i="5"/>
  <c r="EY128" i="5"/>
  <c r="EZ128" i="5"/>
  <c r="FA128" i="5"/>
  <c r="FB128" i="5"/>
  <c r="FC128" i="5"/>
  <c r="FD128" i="5"/>
  <c r="FE128" i="5"/>
  <c r="FF128" i="5"/>
  <c r="FG128" i="5"/>
  <c r="FH128" i="5"/>
  <c r="FI128" i="5"/>
  <c r="FJ128" i="5"/>
  <c r="FK128" i="5"/>
  <c r="FL128" i="5"/>
  <c r="FM128" i="5"/>
  <c r="FN128" i="5"/>
  <c r="FO128" i="5"/>
  <c r="FP128" i="5"/>
  <c r="FQ128" i="5"/>
  <c r="FR128" i="5"/>
  <c r="FS128" i="5"/>
  <c r="FT128" i="5"/>
  <c r="FU128" i="5"/>
  <c r="FV128" i="5"/>
  <c r="FW128" i="5"/>
  <c r="FX128" i="5"/>
  <c r="FY128" i="5"/>
  <c r="FZ128" i="5"/>
  <c r="GA128" i="5"/>
  <c r="GB128" i="5"/>
  <c r="GC128" i="5"/>
  <c r="GD128" i="5"/>
  <c r="GE128" i="5"/>
  <c r="GF128" i="5"/>
  <c r="GG128" i="5"/>
  <c r="GH128" i="5"/>
  <c r="GI128" i="5"/>
  <c r="GJ128" i="5"/>
  <c r="GK128" i="5"/>
  <c r="GL128" i="5"/>
  <c r="GM128" i="5"/>
  <c r="GN128" i="5"/>
  <c r="E129" i="5"/>
  <c r="F129" i="5"/>
  <c r="G129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C129" i="5"/>
  <c r="DD129" i="5"/>
  <c r="DE129" i="5"/>
  <c r="DF129" i="5"/>
  <c r="DG129" i="5"/>
  <c r="DH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DU129" i="5"/>
  <c r="DV129" i="5"/>
  <c r="DW129" i="5"/>
  <c r="DX129" i="5"/>
  <c r="DY129" i="5"/>
  <c r="DZ129" i="5"/>
  <c r="EA129" i="5"/>
  <c r="EB129" i="5"/>
  <c r="EC129" i="5"/>
  <c r="ED129" i="5"/>
  <c r="EE129" i="5"/>
  <c r="EF129" i="5"/>
  <c r="EG129" i="5"/>
  <c r="EH129" i="5"/>
  <c r="EI129" i="5"/>
  <c r="EJ129" i="5"/>
  <c r="EK129" i="5"/>
  <c r="EL129" i="5"/>
  <c r="EM129" i="5"/>
  <c r="EN129" i="5"/>
  <c r="EO129" i="5"/>
  <c r="EP129" i="5"/>
  <c r="EQ129" i="5"/>
  <c r="ER129" i="5"/>
  <c r="ES129" i="5"/>
  <c r="ET129" i="5"/>
  <c r="EU129" i="5"/>
  <c r="EV129" i="5"/>
  <c r="EW129" i="5"/>
  <c r="EX129" i="5"/>
  <c r="EY129" i="5"/>
  <c r="EZ129" i="5"/>
  <c r="FA129" i="5"/>
  <c r="FB129" i="5"/>
  <c r="FC129" i="5"/>
  <c r="FD129" i="5"/>
  <c r="FE129" i="5"/>
  <c r="FF129" i="5"/>
  <c r="FG129" i="5"/>
  <c r="FH129" i="5"/>
  <c r="FI129" i="5"/>
  <c r="FJ129" i="5"/>
  <c r="FK129" i="5"/>
  <c r="FL129" i="5"/>
  <c r="FM129" i="5"/>
  <c r="FN129" i="5"/>
  <c r="FO129" i="5"/>
  <c r="FP129" i="5"/>
  <c r="FQ129" i="5"/>
  <c r="FR129" i="5"/>
  <c r="FS129" i="5"/>
  <c r="FT129" i="5"/>
  <c r="FU129" i="5"/>
  <c r="FV129" i="5"/>
  <c r="FW129" i="5"/>
  <c r="FX129" i="5"/>
  <c r="FY129" i="5"/>
  <c r="FZ129" i="5"/>
  <c r="GA129" i="5"/>
  <c r="GB129" i="5"/>
  <c r="GC129" i="5"/>
  <c r="GD129" i="5"/>
  <c r="GE129" i="5"/>
  <c r="GF129" i="5"/>
  <c r="GG129" i="5"/>
  <c r="GH129" i="5"/>
  <c r="GI129" i="5"/>
  <c r="GJ129" i="5"/>
  <c r="GK129" i="5"/>
  <c r="GL129" i="5"/>
  <c r="GM129" i="5"/>
  <c r="GN129" i="5"/>
  <c r="E130" i="5"/>
  <c r="F130" i="5"/>
  <c r="G130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H130" i="5"/>
  <c r="AI130" i="5"/>
  <c r="AJ130" i="5"/>
  <c r="AK130" i="5"/>
  <c r="AL130" i="5"/>
  <c r="AM130" i="5"/>
  <c r="AN130" i="5"/>
  <c r="AO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H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DU130" i="5"/>
  <c r="DV130" i="5"/>
  <c r="DW130" i="5"/>
  <c r="DX130" i="5"/>
  <c r="DY130" i="5"/>
  <c r="DZ130" i="5"/>
  <c r="EA130" i="5"/>
  <c r="EB130" i="5"/>
  <c r="EC130" i="5"/>
  <c r="ED130" i="5"/>
  <c r="EE130" i="5"/>
  <c r="EF130" i="5"/>
  <c r="EG130" i="5"/>
  <c r="EH130" i="5"/>
  <c r="EI130" i="5"/>
  <c r="EJ130" i="5"/>
  <c r="EK130" i="5"/>
  <c r="EL130" i="5"/>
  <c r="EM130" i="5"/>
  <c r="EN130" i="5"/>
  <c r="EO130" i="5"/>
  <c r="EP130" i="5"/>
  <c r="EQ130" i="5"/>
  <c r="ER130" i="5"/>
  <c r="ES130" i="5"/>
  <c r="ET130" i="5"/>
  <c r="EU130" i="5"/>
  <c r="EV130" i="5"/>
  <c r="EW130" i="5"/>
  <c r="EX130" i="5"/>
  <c r="EY130" i="5"/>
  <c r="EZ130" i="5"/>
  <c r="FA130" i="5"/>
  <c r="FB130" i="5"/>
  <c r="FC130" i="5"/>
  <c r="FD130" i="5"/>
  <c r="FE130" i="5"/>
  <c r="FF130" i="5"/>
  <c r="FG130" i="5"/>
  <c r="FH130" i="5"/>
  <c r="FI130" i="5"/>
  <c r="FJ130" i="5"/>
  <c r="FK130" i="5"/>
  <c r="FL130" i="5"/>
  <c r="FM130" i="5"/>
  <c r="FN130" i="5"/>
  <c r="FO130" i="5"/>
  <c r="FP130" i="5"/>
  <c r="FQ130" i="5"/>
  <c r="FR130" i="5"/>
  <c r="FS130" i="5"/>
  <c r="FT130" i="5"/>
  <c r="FU130" i="5"/>
  <c r="FV130" i="5"/>
  <c r="FW130" i="5"/>
  <c r="FX130" i="5"/>
  <c r="FY130" i="5"/>
  <c r="FZ130" i="5"/>
  <c r="GA130" i="5"/>
  <c r="GB130" i="5"/>
  <c r="GC130" i="5"/>
  <c r="GD130" i="5"/>
  <c r="GE130" i="5"/>
  <c r="GF130" i="5"/>
  <c r="GG130" i="5"/>
  <c r="GH130" i="5"/>
  <c r="GI130" i="5"/>
  <c r="GJ130" i="5"/>
  <c r="GK130" i="5"/>
  <c r="GL130" i="5"/>
  <c r="GM130" i="5"/>
  <c r="GN130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DU131" i="5"/>
  <c r="DV131" i="5"/>
  <c r="DW131" i="5"/>
  <c r="DX131" i="5"/>
  <c r="DY131" i="5"/>
  <c r="DZ131" i="5"/>
  <c r="EA131" i="5"/>
  <c r="EB131" i="5"/>
  <c r="EC131" i="5"/>
  <c r="ED131" i="5"/>
  <c r="EE131" i="5"/>
  <c r="EF131" i="5"/>
  <c r="EG131" i="5"/>
  <c r="EH131" i="5"/>
  <c r="EI131" i="5"/>
  <c r="EJ131" i="5"/>
  <c r="EK131" i="5"/>
  <c r="EL131" i="5"/>
  <c r="EM131" i="5"/>
  <c r="EN131" i="5"/>
  <c r="EO131" i="5"/>
  <c r="EP131" i="5"/>
  <c r="EQ131" i="5"/>
  <c r="ER131" i="5"/>
  <c r="ES131" i="5"/>
  <c r="ET131" i="5"/>
  <c r="EU131" i="5"/>
  <c r="EV131" i="5"/>
  <c r="EW131" i="5"/>
  <c r="EX131" i="5"/>
  <c r="EY131" i="5"/>
  <c r="EZ131" i="5"/>
  <c r="FA131" i="5"/>
  <c r="FB131" i="5"/>
  <c r="FC131" i="5"/>
  <c r="FD131" i="5"/>
  <c r="FE131" i="5"/>
  <c r="FF131" i="5"/>
  <c r="FG131" i="5"/>
  <c r="FH131" i="5"/>
  <c r="FI131" i="5"/>
  <c r="FJ131" i="5"/>
  <c r="FK131" i="5"/>
  <c r="FL131" i="5"/>
  <c r="FM131" i="5"/>
  <c r="FN131" i="5"/>
  <c r="FO131" i="5"/>
  <c r="FP131" i="5"/>
  <c r="FQ131" i="5"/>
  <c r="FR131" i="5"/>
  <c r="FS131" i="5"/>
  <c r="FT131" i="5"/>
  <c r="FU131" i="5"/>
  <c r="FV131" i="5"/>
  <c r="FW131" i="5"/>
  <c r="FX131" i="5"/>
  <c r="FY131" i="5"/>
  <c r="FZ131" i="5"/>
  <c r="GA131" i="5"/>
  <c r="GB131" i="5"/>
  <c r="GC131" i="5"/>
  <c r="GD131" i="5"/>
  <c r="GE131" i="5"/>
  <c r="GF131" i="5"/>
  <c r="GG131" i="5"/>
  <c r="GH131" i="5"/>
  <c r="GI131" i="5"/>
  <c r="GJ131" i="5"/>
  <c r="GK131" i="5"/>
  <c r="GL131" i="5"/>
  <c r="GM131" i="5"/>
  <c r="GN131" i="5"/>
  <c r="E132" i="5"/>
  <c r="F132" i="5"/>
  <c r="G132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DU132" i="5"/>
  <c r="DV132" i="5"/>
  <c r="DW132" i="5"/>
  <c r="DX132" i="5"/>
  <c r="DY132" i="5"/>
  <c r="DZ132" i="5"/>
  <c r="EA132" i="5"/>
  <c r="EB132" i="5"/>
  <c r="EC132" i="5"/>
  <c r="ED132" i="5"/>
  <c r="EE132" i="5"/>
  <c r="EF132" i="5"/>
  <c r="EG132" i="5"/>
  <c r="EH132" i="5"/>
  <c r="EI132" i="5"/>
  <c r="EJ132" i="5"/>
  <c r="EK132" i="5"/>
  <c r="EL132" i="5"/>
  <c r="EM132" i="5"/>
  <c r="EN132" i="5"/>
  <c r="EO132" i="5"/>
  <c r="EP132" i="5"/>
  <c r="EQ132" i="5"/>
  <c r="ER132" i="5"/>
  <c r="ES132" i="5"/>
  <c r="ET132" i="5"/>
  <c r="EU132" i="5"/>
  <c r="EV132" i="5"/>
  <c r="EW132" i="5"/>
  <c r="EX132" i="5"/>
  <c r="EY132" i="5"/>
  <c r="EZ132" i="5"/>
  <c r="FA132" i="5"/>
  <c r="FB132" i="5"/>
  <c r="FC132" i="5"/>
  <c r="FD132" i="5"/>
  <c r="FE132" i="5"/>
  <c r="FF132" i="5"/>
  <c r="FG132" i="5"/>
  <c r="FH132" i="5"/>
  <c r="FI132" i="5"/>
  <c r="FJ132" i="5"/>
  <c r="FK132" i="5"/>
  <c r="FL132" i="5"/>
  <c r="FM132" i="5"/>
  <c r="FN132" i="5"/>
  <c r="FO132" i="5"/>
  <c r="FP132" i="5"/>
  <c r="FQ132" i="5"/>
  <c r="FR132" i="5"/>
  <c r="FS132" i="5"/>
  <c r="FT132" i="5"/>
  <c r="FU132" i="5"/>
  <c r="FV132" i="5"/>
  <c r="FW132" i="5"/>
  <c r="FX132" i="5"/>
  <c r="FY132" i="5"/>
  <c r="FZ132" i="5"/>
  <c r="GA132" i="5"/>
  <c r="GB132" i="5"/>
  <c r="GC132" i="5"/>
  <c r="GD132" i="5"/>
  <c r="GE132" i="5"/>
  <c r="GF132" i="5"/>
  <c r="GG132" i="5"/>
  <c r="GH132" i="5"/>
  <c r="GI132" i="5"/>
  <c r="GJ132" i="5"/>
  <c r="GK132" i="5"/>
  <c r="GL132" i="5"/>
  <c r="GM132" i="5"/>
  <c r="GN132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C4" i="5"/>
  <c r="BD4" i="5"/>
  <c r="BE4" i="5"/>
  <c r="BF4" i="5"/>
  <c r="BG4" i="5"/>
  <c r="BH4" i="5"/>
  <c r="BI4" i="5"/>
  <c r="BJ4" i="5"/>
  <c r="BK4" i="5"/>
  <c r="BL4" i="5"/>
  <c r="BM4" i="5"/>
  <c r="BN4" i="5"/>
  <c r="BO4" i="5"/>
  <c r="BP4" i="5"/>
  <c r="BQ4" i="5"/>
  <c r="BR4" i="5"/>
  <c r="BS4" i="5"/>
  <c r="BT4" i="5"/>
  <c r="BU4" i="5"/>
  <c r="BV4" i="5"/>
  <c r="BW4" i="5"/>
  <c r="BX4" i="5"/>
  <c r="BY4" i="5"/>
  <c r="BZ4" i="5"/>
  <c r="CA4" i="5"/>
  <c r="CB4" i="5"/>
  <c r="CC4" i="5"/>
  <c r="CD4" i="5"/>
  <c r="CE4" i="5"/>
  <c r="CF4" i="5"/>
  <c r="CG4" i="5"/>
  <c r="CH4" i="5"/>
  <c r="CI4" i="5"/>
  <c r="CJ4" i="5"/>
  <c r="CK4" i="5"/>
  <c r="CL4" i="5"/>
  <c r="CM4" i="5"/>
  <c r="CN4" i="5"/>
  <c r="CO4" i="5"/>
  <c r="CP4" i="5"/>
  <c r="CQ4" i="5"/>
  <c r="CR4" i="5"/>
  <c r="CS4" i="5"/>
  <c r="CT4" i="5"/>
  <c r="CU4" i="5"/>
  <c r="CV4" i="5"/>
  <c r="CW4" i="5"/>
  <c r="CX4" i="5"/>
  <c r="CY4" i="5"/>
  <c r="CZ4" i="5"/>
  <c r="DA4" i="5"/>
  <c r="DB4" i="5"/>
  <c r="DC4" i="5"/>
  <c r="DD4" i="5"/>
  <c r="DE4" i="5"/>
  <c r="DF4" i="5"/>
  <c r="DG4" i="5"/>
  <c r="DH4" i="5"/>
  <c r="DI4" i="5"/>
  <c r="DJ4" i="5"/>
  <c r="DK4" i="5"/>
  <c r="DL4" i="5"/>
  <c r="DM4" i="5"/>
  <c r="DN4" i="5"/>
  <c r="DO4" i="5"/>
  <c r="DP4" i="5"/>
  <c r="DQ4" i="5"/>
  <c r="DR4" i="5"/>
  <c r="DS4" i="5"/>
  <c r="DT4" i="5"/>
  <c r="DU4" i="5"/>
  <c r="DV4" i="5"/>
  <c r="DW4" i="5"/>
  <c r="DX4" i="5"/>
  <c r="DY4" i="5"/>
  <c r="DZ4" i="5"/>
  <c r="EA4" i="5"/>
  <c r="EB4" i="5"/>
  <c r="EC4" i="5"/>
  <c r="ED4" i="5"/>
  <c r="EE4" i="5"/>
  <c r="EF4" i="5"/>
  <c r="EG4" i="5"/>
  <c r="EH4" i="5"/>
  <c r="EI4" i="5"/>
  <c r="EJ4" i="5"/>
  <c r="EK4" i="5"/>
  <c r="EL4" i="5"/>
  <c r="EM4" i="5"/>
  <c r="EN4" i="5"/>
  <c r="EO4" i="5"/>
  <c r="EP4" i="5"/>
  <c r="EQ4" i="5"/>
  <c r="ER4" i="5"/>
  <c r="ES4" i="5"/>
  <c r="ET4" i="5"/>
  <c r="EU4" i="5"/>
  <c r="EV4" i="5"/>
  <c r="EW4" i="5"/>
  <c r="EX4" i="5"/>
  <c r="EY4" i="5"/>
  <c r="EZ4" i="5"/>
  <c r="FA4" i="5"/>
  <c r="FB4" i="5"/>
  <c r="FC4" i="5"/>
  <c r="FD4" i="5"/>
  <c r="FE4" i="5"/>
  <c r="FF4" i="5"/>
  <c r="FG4" i="5"/>
  <c r="FH4" i="5"/>
  <c r="FI4" i="5"/>
  <c r="FJ4" i="5"/>
  <c r="FK4" i="5"/>
  <c r="FL4" i="5"/>
  <c r="FM4" i="5"/>
  <c r="FN4" i="5"/>
  <c r="FO4" i="5"/>
  <c r="FP4" i="5"/>
  <c r="FQ4" i="5"/>
  <c r="FR4" i="5"/>
  <c r="FS4" i="5"/>
  <c r="FT4" i="5"/>
  <c r="FU4" i="5"/>
  <c r="FV4" i="5"/>
  <c r="FW4" i="5"/>
  <c r="FX4" i="5"/>
  <c r="FY4" i="5"/>
  <c r="FZ4" i="5"/>
  <c r="GA4" i="5"/>
  <c r="GB4" i="5"/>
  <c r="GC4" i="5"/>
  <c r="GD4" i="5"/>
  <c r="GE4" i="5"/>
  <c r="GF4" i="5"/>
  <c r="GG4" i="5"/>
  <c r="GH4" i="5"/>
  <c r="GI4" i="5"/>
  <c r="GJ4" i="5"/>
  <c r="GK4" i="5"/>
  <c r="GL4" i="5"/>
  <c r="GM4" i="5"/>
  <c r="GN4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DC11" i="5"/>
  <c r="DD11" i="5"/>
  <c r="DE11" i="5"/>
  <c r="DF11" i="5"/>
  <c r="DG11" i="5"/>
  <c r="DH11" i="5"/>
  <c r="DI11" i="5"/>
  <c r="DJ11" i="5"/>
  <c r="DK11" i="5"/>
  <c r="DL11" i="5"/>
  <c r="DM11" i="5"/>
  <c r="DN11" i="5"/>
  <c r="DO11" i="5"/>
  <c r="DP11" i="5"/>
  <c r="DQ11" i="5"/>
  <c r="DR11" i="5"/>
  <c r="DS11" i="5"/>
  <c r="DT11" i="5"/>
  <c r="DU11" i="5"/>
  <c r="DV11" i="5"/>
  <c r="DW11" i="5"/>
  <c r="DX11" i="5"/>
  <c r="DY11" i="5"/>
  <c r="DZ11" i="5"/>
  <c r="EA11" i="5"/>
  <c r="EB11" i="5"/>
  <c r="EC11" i="5"/>
  <c r="ED11" i="5"/>
  <c r="EE11" i="5"/>
  <c r="EF11" i="5"/>
  <c r="EG11" i="5"/>
  <c r="EH11" i="5"/>
  <c r="EI11" i="5"/>
  <c r="EJ11" i="5"/>
  <c r="EK11" i="5"/>
  <c r="EL11" i="5"/>
  <c r="EM11" i="5"/>
  <c r="EN11" i="5"/>
  <c r="EO11" i="5"/>
  <c r="EP11" i="5"/>
  <c r="EQ11" i="5"/>
  <c r="ER11" i="5"/>
  <c r="ES11" i="5"/>
  <c r="ET11" i="5"/>
  <c r="EU11" i="5"/>
  <c r="EV11" i="5"/>
  <c r="EW11" i="5"/>
  <c r="EX11" i="5"/>
  <c r="EY11" i="5"/>
  <c r="EZ11" i="5"/>
  <c r="FA11" i="5"/>
  <c r="FB11" i="5"/>
  <c r="FC11" i="5"/>
  <c r="FD11" i="5"/>
  <c r="FE11" i="5"/>
  <c r="FF11" i="5"/>
  <c r="FG11" i="5"/>
  <c r="FH11" i="5"/>
  <c r="FI11" i="5"/>
  <c r="FJ11" i="5"/>
  <c r="FK11" i="5"/>
  <c r="FL11" i="5"/>
  <c r="FM11" i="5"/>
  <c r="FN11" i="5"/>
  <c r="FO11" i="5"/>
  <c r="FP11" i="5"/>
  <c r="FQ11" i="5"/>
  <c r="FR11" i="5"/>
  <c r="FS11" i="5"/>
  <c r="FT11" i="5"/>
  <c r="FU11" i="5"/>
  <c r="FV11" i="5"/>
  <c r="FW11" i="5"/>
  <c r="FX11" i="5"/>
  <c r="FY11" i="5"/>
  <c r="FZ11" i="5"/>
  <c r="GA11" i="5"/>
  <c r="GB11" i="5"/>
  <c r="GC11" i="5"/>
  <c r="GD11" i="5"/>
  <c r="GE11" i="5"/>
  <c r="GF11" i="5"/>
  <c r="GG11" i="5"/>
  <c r="GH11" i="5"/>
  <c r="GI11" i="5"/>
  <c r="GJ11" i="5"/>
  <c r="GK11" i="5"/>
  <c r="GL11" i="5"/>
  <c r="GM11" i="5"/>
  <c r="GN11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H15" i="5"/>
  <c r="CI15" i="5"/>
  <c r="CJ15" i="5"/>
  <c r="CK15" i="5"/>
  <c r="CL15" i="5"/>
  <c r="CM15" i="5"/>
  <c r="CN15" i="5"/>
  <c r="CO15" i="5"/>
  <c r="CP15" i="5"/>
  <c r="CQ15" i="5"/>
  <c r="CR15" i="5"/>
  <c r="CS15" i="5"/>
  <c r="CT15" i="5"/>
  <c r="CU15" i="5"/>
  <c r="CV15" i="5"/>
  <c r="CW15" i="5"/>
  <c r="CX15" i="5"/>
  <c r="CY15" i="5"/>
  <c r="CZ15" i="5"/>
  <c r="DA15" i="5"/>
  <c r="DB15" i="5"/>
  <c r="DC15" i="5"/>
  <c r="DD15" i="5"/>
  <c r="DE15" i="5"/>
  <c r="DF15" i="5"/>
  <c r="DG15" i="5"/>
  <c r="DH15" i="5"/>
  <c r="DI15" i="5"/>
  <c r="DJ15" i="5"/>
  <c r="DK15" i="5"/>
  <c r="DL15" i="5"/>
  <c r="DM15" i="5"/>
  <c r="DN15" i="5"/>
  <c r="DO15" i="5"/>
  <c r="DP15" i="5"/>
  <c r="DQ15" i="5"/>
  <c r="DR15" i="5"/>
  <c r="DS15" i="5"/>
  <c r="DT15" i="5"/>
  <c r="DU15" i="5"/>
  <c r="DV15" i="5"/>
  <c r="DW15" i="5"/>
  <c r="DX15" i="5"/>
  <c r="DY15" i="5"/>
  <c r="DZ15" i="5"/>
  <c r="EA15" i="5"/>
  <c r="EB15" i="5"/>
  <c r="EC15" i="5"/>
  <c r="ED15" i="5"/>
  <c r="EE15" i="5"/>
  <c r="EF15" i="5"/>
  <c r="EG15" i="5"/>
  <c r="EH15" i="5"/>
  <c r="EI15" i="5"/>
  <c r="EJ15" i="5"/>
  <c r="EK15" i="5"/>
  <c r="EL15" i="5"/>
  <c r="EM15" i="5"/>
  <c r="EN15" i="5"/>
  <c r="EO15" i="5"/>
  <c r="EP15" i="5"/>
  <c r="EQ15" i="5"/>
  <c r="ER15" i="5"/>
  <c r="ES15" i="5"/>
  <c r="ET15" i="5"/>
  <c r="EU15" i="5"/>
  <c r="EV15" i="5"/>
  <c r="EW15" i="5"/>
  <c r="EX15" i="5"/>
  <c r="EY15" i="5"/>
  <c r="EZ15" i="5"/>
  <c r="FA15" i="5"/>
  <c r="FB15" i="5"/>
  <c r="FC15" i="5"/>
  <c r="FD15" i="5"/>
  <c r="FE15" i="5"/>
  <c r="FF15" i="5"/>
  <c r="FG15" i="5"/>
  <c r="FH15" i="5"/>
  <c r="FI15" i="5"/>
  <c r="FJ15" i="5"/>
  <c r="FK15" i="5"/>
  <c r="FL15" i="5"/>
  <c r="FM15" i="5"/>
  <c r="FN15" i="5"/>
  <c r="FO15" i="5"/>
  <c r="FP15" i="5"/>
  <c r="FQ15" i="5"/>
  <c r="FR15" i="5"/>
  <c r="FS15" i="5"/>
  <c r="FT15" i="5"/>
  <c r="FU15" i="5"/>
  <c r="FV15" i="5"/>
  <c r="FW15" i="5"/>
  <c r="FX15" i="5"/>
  <c r="FY15" i="5"/>
  <c r="FZ15" i="5"/>
  <c r="GA15" i="5"/>
  <c r="GB15" i="5"/>
  <c r="GC15" i="5"/>
  <c r="GD15" i="5"/>
  <c r="GE15" i="5"/>
  <c r="GF15" i="5"/>
  <c r="GG15" i="5"/>
  <c r="GH15" i="5"/>
  <c r="GI15" i="5"/>
  <c r="GJ15" i="5"/>
  <c r="GK15" i="5"/>
  <c r="GL15" i="5"/>
  <c r="GM15" i="5"/>
  <c r="GN15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CK133" i="5"/>
  <c r="CL133" i="5"/>
  <c r="CM133" i="5"/>
  <c r="CN133" i="5"/>
  <c r="CO133" i="5"/>
  <c r="CP133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C133" i="5"/>
  <c r="DD133" i="5"/>
  <c r="DE133" i="5"/>
  <c r="DF133" i="5"/>
  <c r="DG133" i="5"/>
  <c r="DH133" i="5"/>
  <c r="DI133" i="5"/>
  <c r="DJ133" i="5"/>
  <c r="DK133" i="5"/>
  <c r="DL133" i="5"/>
  <c r="DM133" i="5"/>
  <c r="DN133" i="5"/>
  <c r="DO133" i="5"/>
  <c r="DP133" i="5"/>
  <c r="DQ133" i="5"/>
  <c r="DR133" i="5"/>
  <c r="DS133" i="5"/>
  <c r="DT133" i="5"/>
  <c r="DU133" i="5"/>
  <c r="DV133" i="5"/>
  <c r="DW133" i="5"/>
  <c r="DX133" i="5"/>
  <c r="DY133" i="5"/>
  <c r="DZ133" i="5"/>
  <c r="EA133" i="5"/>
  <c r="EB133" i="5"/>
  <c r="EC133" i="5"/>
  <c r="ED133" i="5"/>
  <c r="EE133" i="5"/>
  <c r="EF133" i="5"/>
  <c r="EG133" i="5"/>
  <c r="EH133" i="5"/>
  <c r="EI133" i="5"/>
  <c r="EJ133" i="5"/>
  <c r="EK133" i="5"/>
  <c r="EL133" i="5"/>
  <c r="EM133" i="5"/>
  <c r="EN133" i="5"/>
  <c r="EO133" i="5"/>
  <c r="EP133" i="5"/>
  <c r="EQ133" i="5"/>
  <c r="ER133" i="5"/>
  <c r="ES133" i="5"/>
  <c r="ET133" i="5"/>
  <c r="EU133" i="5"/>
  <c r="EV133" i="5"/>
  <c r="EW133" i="5"/>
  <c r="EX133" i="5"/>
  <c r="EY133" i="5"/>
  <c r="EZ133" i="5"/>
  <c r="FA133" i="5"/>
  <c r="FB133" i="5"/>
  <c r="FC133" i="5"/>
  <c r="FD133" i="5"/>
  <c r="FE133" i="5"/>
  <c r="FF133" i="5"/>
  <c r="FG133" i="5"/>
  <c r="FH133" i="5"/>
  <c r="FI133" i="5"/>
  <c r="FJ133" i="5"/>
  <c r="FK133" i="5"/>
  <c r="FL133" i="5"/>
  <c r="FM133" i="5"/>
  <c r="FN133" i="5"/>
  <c r="FO133" i="5"/>
  <c r="FP133" i="5"/>
  <c r="FQ133" i="5"/>
  <c r="FR133" i="5"/>
  <c r="FS133" i="5"/>
  <c r="FT133" i="5"/>
  <c r="FU133" i="5"/>
  <c r="FV133" i="5"/>
  <c r="FW133" i="5"/>
  <c r="FX133" i="5"/>
  <c r="FY133" i="5"/>
  <c r="FZ133" i="5"/>
  <c r="GA133" i="5"/>
  <c r="GB133" i="5"/>
  <c r="GC133" i="5"/>
  <c r="GD133" i="5"/>
  <c r="GE133" i="5"/>
  <c r="GF133" i="5"/>
  <c r="GG133" i="5"/>
  <c r="GH133" i="5"/>
  <c r="GI133" i="5"/>
  <c r="GJ133" i="5"/>
  <c r="GK133" i="5"/>
  <c r="GL133" i="5"/>
  <c r="GM133" i="5"/>
  <c r="GN133" i="5"/>
  <c r="E134" i="5"/>
  <c r="F134" i="5"/>
  <c r="G134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CK134" i="5"/>
  <c r="CL134" i="5"/>
  <c r="CM134" i="5"/>
  <c r="CN134" i="5"/>
  <c r="CO134" i="5"/>
  <c r="CP134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C134" i="5"/>
  <c r="DD134" i="5"/>
  <c r="DE134" i="5"/>
  <c r="DF134" i="5"/>
  <c r="DG134" i="5"/>
  <c r="DH134" i="5"/>
  <c r="DI134" i="5"/>
  <c r="DJ134" i="5"/>
  <c r="DK134" i="5"/>
  <c r="DL134" i="5"/>
  <c r="DM134" i="5"/>
  <c r="DN134" i="5"/>
  <c r="DO134" i="5"/>
  <c r="DP134" i="5"/>
  <c r="DQ134" i="5"/>
  <c r="DR134" i="5"/>
  <c r="DS134" i="5"/>
  <c r="DT134" i="5"/>
  <c r="DU134" i="5"/>
  <c r="DV134" i="5"/>
  <c r="DW134" i="5"/>
  <c r="DX134" i="5"/>
  <c r="DY134" i="5"/>
  <c r="DZ134" i="5"/>
  <c r="EA134" i="5"/>
  <c r="EB134" i="5"/>
  <c r="EC134" i="5"/>
  <c r="ED134" i="5"/>
  <c r="EE134" i="5"/>
  <c r="EF134" i="5"/>
  <c r="EG134" i="5"/>
  <c r="EH134" i="5"/>
  <c r="EI134" i="5"/>
  <c r="EJ134" i="5"/>
  <c r="EK134" i="5"/>
  <c r="EL134" i="5"/>
  <c r="EM134" i="5"/>
  <c r="EN134" i="5"/>
  <c r="EO134" i="5"/>
  <c r="EP134" i="5"/>
  <c r="EQ134" i="5"/>
  <c r="ER134" i="5"/>
  <c r="ES134" i="5"/>
  <c r="ET134" i="5"/>
  <c r="EU134" i="5"/>
  <c r="EV134" i="5"/>
  <c r="EW134" i="5"/>
  <c r="EX134" i="5"/>
  <c r="EY134" i="5"/>
  <c r="EZ134" i="5"/>
  <c r="FA134" i="5"/>
  <c r="FB134" i="5"/>
  <c r="FC134" i="5"/>
  <c r="FD134" i="5"/>
  <c r="FE134" i="5"/>
  <c r="FF134" i="5"/>
  <c r="FG134" i="5"/>
  <c r="FH134" i="5"/>
  <c r="FI134" i="5"/>
  <c r="FJ134" i="5"/>
  <c r="FK134" i="5"/>
  <c r="FL134" i="5"/>
  <c r="FM134" i="5"/>
  <c r="FN134" i="5"/>
  <c r="FO134" i="5"/>
  <c r="FP134" i="5"/>
  <c r="FQ134" i="5"/>
  <c r="FR134" i="5"/>
  <c r="FS134" i="5"/>
  <c r="FT134" i="5"/>
  <c r="FU134" i="5"/>
  <c r="FV134" i="5"/>
  <c r="FW134" i="5"/>
  <c r="FX134" i="5"/>
  <c r="FY134" i="5"/>
  <c r="FZ134" i="5"/>
  <c r="GA134" i="5"/>
  <c r="GB134" i="5"/>
  <c r="GC134" i="5"/>
  <c r="GD134" i="5"/>
  <c r="GE134" i="5"/>
  <c r="GF134" i="5"/>
  <c r="GG134" i="5"/>
  <c r="GH134" i="5"/>
  <c r="GI134" i="5"/>
  <c r="GJ134" i="5"/>
  <c r="GK134" i="5"/>
  <c r="GL134" i="5"/>
  <c r="GM134" i="5"/>
  <c r="GN134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CK135" i="5"/>
  <c r="CL135" i="5"/>
  <c r="CM135" i="5"/>
  <c r="CN135" i="5"/>
  <c r="CO135" i="5"/>
  <c r="CP135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C135" i="5"/>
  <c r="DD135" i="5"/>
  <c r="DE135" i="5"/>
  <c r="DF135" i="5"/>
  <c r="DG135" i="5"/>
  <c r="DH135" i="5"/>
  <c r="DI135" i="5"/>
  <c r="DJ135" i="5"/>
  <c r="DK135" i="5"/>
  <c r="DL135" i="5"/>
  <c r="DM135" i="5"/>
  <c r="DN135" i="5"/>
  <c r="DO135" i="5"/>
  <c r="DP135" i="5"/>
  <c r="DQ135" i="5"/>
  <c r="DR135" i="5"/>
  <c r="DS135" i="5"/>
  <c r="DT135" i="5"/>
  <c r="DU135" i="5"/>
  <c r="DV135" i="5"/>
  <c r="DW135" i="5"/>
  <c r="DX135" i="5"/>
  <c r="DY135" i="5"/>
  <c r="DZ135" i="5"/>
  <c r="EA135" i="5"/>
  <c r="EB135" i="5"/>
  <c r="EC135" i="5"/>
  <c r="ED135" i="5"/>
  <c r="EE135" i="5"/>
  <c r="EF135" i="5"/>
  <c r="EG135" i="5"/>
  <c r="EH135" i="5"/>
  <c r="EI135" i="5"/>
  <c r="EJ135" i="5"/>
  <c r="EK135" i="5"/>
  <c r="EL135" i="5"/>
  <c r="EM135" i="5"/>
  <c r="EN135" i="5"/>
  <c r="EO135" i="5"/>
  <c r="EP135" i="5"/>
  <c r="EQ135" i="5"/>
  <c r="ER135" i="5"/>
  <c r="ES135" i="5"/>
  <c r="ET135" i="5"/>
  <c r="EU135" i="5"/>
  <c r="EV135" i="5"/>
  <c r="EW135" i="5"/>
  <c r="EX135" i="5"/>
  <c r="EY135" i="5"/>
  <c r="EZ135" i="5"/>
  <c r="FA135" i="5"/>
  <c r="FB135" i="5"/>
  <c r="FC135" i="5"/>
  <c r="FD135" i="5"/>
  <c r="FE135" i="5"/>
  <c r="FF135" i="5"/>
  <c r="FG135" i="5"/>
  <c r="FH135" i="5"/>
  <c r="FI135" i="5"/>
  <c r="FJ135" i="5"/>
  <c r="FK135" i="5"/>
  <c r="FL135" i="5"/>
  <c r="FM135" i="5"/>
  <c r="FN135" i="5"/>
  <c r="FO135" i="5"/>
  <c r="FP135" i="5"/>
  <c r="FQ135" i="5"/>
  <c r="FR135" i="5"/>
  <c r="FS135" i="5"/>
  <c r="FT135" i="5"/>
  <c r="FU135" i="5"/>
  <c r="FV135" i="5"/>
  <c r="FW135" i="5"/>
  <c r="FX135" i="5"/>
  <c r="FY135" i="5"/>
  <c r="FZ135" i="5"/>
  <c r="GA135" i="5"/>
  <c r="GB135" i="5"/>
  <c r="GC135" i="5"/>
  <c r="GD135" i="5"/>
  <c r="GE135" i="5"/>
  <c r="GF135" i="5"/>
  <c r="GG135" i="5"/>
  <c r="GH135" i="5"/>
  <c r="GI135" i="5"/>
  <c r="GJ135" i="5"/>
  <c r="GK135" i="5"/>
  <c r="GL135" i="5"/>
  <c r="GM135" i="5"/>
  <c r="GN135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H26" i="5"/>
  <c r="CI26" i="5"/>
  <c r="CJ26" i="5"/>
  <c r="CK26" i="5"/>
  <c r="CL26" i="5"/>
  <c r="CM26" i="5"/>
  <c r="CN26" i="5"/>
  <c r="CO26" i="5"/>
  <c r="CP26" i="5"/>
  <c r="CQ26" i="5"/>
  <c r="CR26" i="5"/>
  <c r="CS26" i="5"/>
  <c r="CT26" i="5"/>
  <c r="CU26" i="5"/>
  <c r="CV26" i="5"/>
  <c r="CW26" i="5"/>
  <c r="CX26" i="5"/>
  <c r="CY26" i="5"/>
  <c r="CZ26" i="5"/>
  <c r="DA26" i="5"/>
  <c r="DB26" i="5"/>
  <c r="DC26" i="5"/>
  <c r="DD26" i="5"/>
  <c r="DE26" i="5"/>
  <c r="DF26" i="5"/>
  <c r="DG26" i="5"/>
  <c r="DH26" i="5"/>
  <c r="DI26" i="5"/>
  <c r="DJ26" i="5"/>
  <c r="DK26" i="5"/>
  <c r="DL26" i="5"/>
  <c r="DM26" i="5"/>
  <c r="DN26" i="5"/>
  <c r="DO26" i="5"/>
  <c r="DP26" i="5"/>
  <c r="DQ26" i="5"/>
  <c r="DR26" i="5"/>
  <c r="DS26" i="5"/>
  <c r="DT26" i="5"/>
  <c r="DU26" i="5"/>
  <c r="DV26" i="5"/>
  <c r="DW26" i="5"/>
  <c r="DX26" i="5"/>
  <c r="DY26" i="5"/>
  <c r="DZ26" i="5"/>
  <c r="EA26" i="5"/>
  <c r="EB26" i="5"/>
  <c r="EC26" i="5"/>
  <c r="ED26" i="5"/>
  <c r="EE26" i="5"/>
  <c r="EF26" i="5"/>
  <c r="EG26" i="5"/>
  <c r="EH26" i="5"/>
  <c r="EI26" i="5"/>
  <c r="EJ26" i="5"/>
  <c r="EK26" i="5"/>
  <c r="EL26" i="5"/>
  <c r="EM26" i="5"/>
  <c r="EN26" i="5"/>
  <c r="EO26" i="5"/>
  <c r="EP26" i="5"/>
  <c r="EQ26" i="5"/>
  <c r="ER26" i="5"/>
  <c r="ES26" i="5"/>
  <c r="ET26" i="5"/>
  <c r="EU26" i="5"/>
  <c r="EV26" i="5"/>
  <c r="EW26" i="5"/>
  <c r="EX26" i="5"/>
  <c r="EY26" i="5"/>
  <c r="EZ26" i="5"/>
  <c r="FA26" i="5"/>
  <c r="FB26" i="5"/>
  <c r="FC26" i="5"/>
  <c r="FD26" i="5"/>
  <c r="FE26" i="5"/>
  <c r="FF26" i="5"/>
  <c r="FG26" i="5"/>
  <c r="FH26" i="5"/>
  <c r="FI26" i="5"/>
  <c r="FJ26" i="5"/>
  <c r="FK26" i="5"/>
  <c r="FL26" i="5"/>
  <c r="FM26" i="5"/>
  <c r="FN26" i="5"/>
  <c r="FO26" i="5"/>
  <c r="FP26" i="5"/>
  <c r="FQ26" i="5"/>
  <c r="FR26" i="5"/>
  <c r="FS26" i="5"/>
  <c r="FT26" i="5"/>
  <c r="FU26" i="5"/>
  <c r="FV26" i="5"/>
  <c r="FW26" i="5"/>
  <c r="FX26" i="5"/>
  <c r="FY26" i="5"/>
  <c r="FZ26" i="5"/>
  <c r="GA26" i="5"/>
  <c r="GB26" i="5"/>
  <c r="GC26" i="5"/>
  <c r="GD26" i="5"/>
  <c r="GE26" i="5"/>
  <c r="GF26" i="5"/>
  <c r="GG26" i="5"/>
  <c r="GH26" i="5"/>
  <c r="GI26" i="5"/>
  <c r="GJ26" i="5"/>
  <c r="GK26" i="5"/>
  <c r="GL26" i="5"/>
  <c r="GM26" i="5"/>
  <c r="GN26" i="5"/>
  <c r="E136" i="5"/>
  <c r="F136" i="5"/>
  <c r="G136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W136" i="5"/>
  <c r="X136" i="5"/>
  <c r="Y136" i="5"/>
  <c r="Z136" i="5"/>
  <c r="AA136" i="5"/>
  <c r="AB136" i="5"/>
  <c r="AC136" i="5"/>
  <c r="AD136" i="5"/>
  <c r="AE136" i="5"/>
  <c r="AF136" i="5"/>
  <c r="AG136" i="5"/>
  <c r="AH136" i="5"/>
  <c r="AI136" i="5"/>
  <c r="AJ136" i="5"/>
  <c r="AK136" i="5"/>
  <c r="AL136" i="5"/>
  <c r="AM136" i="5"/>
  <c r="AN136" i="5"/>
  <c r="AO136" i="5"/>
  <c r="AP136" i="5"/>
  <c r="AQ136" i="5"/>
  <c r="AR136" i="5"/>
  <c r="AS136" i="5"/>
  <c r="AT136" i="5"/>
  <c r="AU136" i="5"/>
  <c r="AV136" i="5"/>
  <c r="AW136" i="5"/>
  <c r="AX136" i="5"/>
  <c r="AY136" i="5"/>
  <c r="AZ136" i="5"/>
  <c r="BA136" i="5"/>
  <c r="BB136" i="5"/>
  <c r="BC136" i="5"/>
  <c r="BD136" i="5"/>
  <c r="BE136" i="5"/>
  <c r="BF136" i="5"/>
  <c r="BG136" i="5"/>
  <c r="BH136" i="5"/>
  <c r="BI136" i="5"/>
  <c r="BJ136" i="5"/>
  <c r="BK136" i="5"/>
  <c r="BL136" i="5"/>
  <c r="BM136" i="5"/>
  <c r="BN136" i="5"/>
  <c r="BO136" i="5"/>
  <c r="BP136" i="5"/>
  <c r="BQ136" i="5"/>
  <c r="BR136" i="5"/>
  <c r="BS136" i="5"/>
  <c r="BT136" i="5"/>
  <c r="BU136" i="5"/>
  <c r="BV136" i="5"/>
  <c r="BW136" i="5"/>
  <c r="BX136" i="5"/>
  <c r="BY136" i="5"/>
  <c r="BZ136" i="5"/>
  <c r="CA136" i="5"/>
  <c r="CB136" i="5"/>
  <c r="CC136" i="5"/>
  <c r="CD136" i="5"/>
  <c r="CE136" i="5"/>
  <c r="CF136" i="5"/>
  <c r="CG136" i="5"/>
  <c r="CH136" i="5"/>
  <c r="CI136" i="5"/>
  <c r="CJ136" i="5"/>
  <c r="CK136" i="5"/>
  <c r="CL136" i="5"/>
  <c r="CM136" i="5"/>
  <c r="CN136" i="5"/>
  <c r="CO136" i="5"/>
  <c r="CP136" i="5"/>
  <c r="CQ136" i="5"/>
  <c r="CR136" i="5"/>
  <c r="CS136" i="5"/>
  <c r="CT136" i="5"/>
  <c r="CU136" i="5"/>
  <c r="CV136" i="5"/>
  <c r="CW136" i="5"/>
  <c r="CX136" i="5"/>
  <c r="CY136" i="5"/>
  <c r="CZ136" i="5"/>
  <c r="DA136" i="5"/>
  <c r="DB136" i="5"/>
  <c r="DC136" i="5"/>
  <c r="DD136" i="5"/>
  <c r="DE136" i="5"/>
  <c r="DF136" i="5"/>
  <c r="DG136" i="5"/>
  <c r="DH136" i="5"/>
  <c r="DI136" i="5"/>
  <c r="DJ136" i="5"/>
  <c r="DK136" i="5"/>
  <c r="DL136" i="5"/>
  <c r="DM136" i="5"/>
  <c r="DN136" i="5"/>
  <c r="DO136" i="5"/>
  <c r="DP136" i="5"/>
  <c r="DQ136" i="5"/>
  <c r="DR136" i="5"/>
  <c r="DS136" i="5"/>
  <c r="DT136" i="5"/>
  <c r="DU136" i="5"/>
  <c r="DV136" i="5"/>
  <c r="DW136" i="5"/>
  <c r="DX136" i="5"/>
  <c r="DY136" i="5"/>
  <c r="DZ136" i="5"/>
  <c r="EA136" i="5"/>
  <c r="EB136" i="5"/>
  <c r="EC136" i="5"/>
  <c r="ED136" i="5"/>
  <c r="EE136" i="5"/>
  <c r="EF136" i="5"/>
  <c r="EG136" i="5"/>
  <c r="EH136" i="5"/>
  <c r="EI136" i="5"/>
  <c r="EJ136" i="5"/>
  <c r="EK136" i="5"/>
  <c r="EL136" i="5"/>
  <c r="EM136" i="5"/>
  <c r="EN136" i="5"/>
  <c r="EO136" i="5"/>
  <c r="EP136" i="5"/>
  <c r="EQ136" i="5"/>
  <c r="ER136" i="5"/>
  <c r="ES136" i="5"/>
  <c r="ET136" i="5"/>
  <c r="EU136" i="5"/>
  <c r="EV136" i="5"/>
  <c r="EW136" i="5"/>
  <c r="EX136" i="5"/>
  <c r="EY136" i="5"/>
  <c r="EZ136" i="5"/>
  <c r="FA136" i="5"/>
  <c r="FB136" i="5"/>
  <c r="FC136" i="5"/>
  <c r="FD136" i="5"/>
  <c r="FE136" i="5"/>
  <c r="FF136" i="5"/>
  <c r="FG136" i="5"/>
  <c r="FH136" i="5"/>
  <c r="FI136" i="5"/>
  <c r="FJ136" i="5"/>
  <c r="FK136" i="5"/>
  <c r="FL136" i="5"/>
  <c r="FM136" i="5"/>
  <c r="FN136" i="5"/>
  <c r="FO136" i="5"/>
  <c r="FP136" i="5"/>
  <c r="FQ136" i="5"/>
  <c r="FR136" i="5"/>
  <c r="FS136" i="5"/>
  <c r="FT136" i="5"/>
  <c r="FU136" i="5"/>
  <c r="FV136" i="5"/>
  <c r="FW136" i="5"/>
  <c r="FX136" i="5"/>
  <c r="FY136" i="5"/>
  <c r="FZ136" i="5"/>
  <c r="GA136" i="5"/>
  <c r="GB136" i="5"/>
  <c r="GC136" i="5"/>
  <c r="GD136" i="5"/>
  <c r="GE136" i="5"/>
  <c r="GF136" i="5"/>
  <c r="GG136" i="5"/>
  <c r="GH136" i="5"/>
  <c r="GI136" i="5"/>
  <c r="GJ136" i="5"/>
  <c r="GK136" i="5"/>
  <c r="GL136" i="5"/>
  <c r="GM136" i="5"/>
  <c r="GN136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H22" i="5"/>
  <c r="CI22" i="5"/>
  <c r="CJ22" i="5"/>
  <c r="CK22" i="5"/>
  <c r="CL22" i="5"/>
  <c r="CM22" i="5"/>
  <c r="CN22" i="5"/>
  <c r="CO22" i="5"/>
  <c r="CP22" i="5"/>
  <c r="CQ22" i="5"/>
  <c r="CR22" i="5"/>
  <c r="CS22" i="5"/>
  <c r="CT22" i="5"/>
  <c r="CU22" i="5"/>
  <c r="CV22" i="5"/>
  <c r="CW22" i="5"/>
  <c r="CX22" i="5"/>
  <c r="CY22" i="5"/>
  <c r="CZ22" i="5"/>
  <c r="DA22" i="5"/>
  <c r="DB22" i="5"/>
  <c r="DC22" i="5"/>
  <c r="DD22" i="5"/>
  <c r="DE22" i="5"/>
  <c r="DF22" i="5"/>
  <c r="DG22" i="5"/>
  <c r="DH22" i="5"/>
  <c r="DI22" i="5"/>
  <c r="DJ22" i="5"/>
  <c r="DK22" i="5"/>
  <c r="DL22" i="5"/>
  <c r="DM22" i="5"/>
  <c r="DN22" i="5"/>
  <c r="DO22" i="5"/>
  <c r="DP22" i="5"/>
  <c r="DQ22" i="5"/>
  <c r="DR22" i="5"/>
  <c r="DS22" i="5"/>
  <c r="DT22" i="5"/>
  <c r="DU22" i="5"/>
  <c r="DV22" i="5"/>
  <c r="DW22" i="5"/>
  <c r="DX22" i="5"/>
  <c r="DY22" i="5"/>
  <c r="DZ22" i="5"/>
  <c r="EA22" i="5"/>
  <c r="EB22" i="5"/>
  <c r="EC22" i="5"/>
  <c r="ED22" i="5"/>
  <c r="EE22" i="5"/>
  <c r="EF22" i="5"/>
  <c r="EG22" i="5"/>
  <c r="EH22" i="5"/>
  <c r="EI22" i="5"/>
  <c r="EJ22" i="5"/>
  <c r="EK22" i="5"/>
  <c r="EL22" i="5"/>
  <c r="EM22" i="5"/>
  <c r="EN22" i="5"/>
  <c r="EO22" i="5"/>
  <c r="EP22" i="5"/>
  <c r="EQ22" i="5"/>
  <c r="ER22" i="5"/>
  <c r="ES22" i="5"/>
  <c r="ET22" i="5"/>
  <c r="EU22" i="5"/>
  <c r="EV22" i="5"/>
  <c r="EW22" i="5"/>
  <c r="EX22" i="5"/>
  <c r="EY22" i="5"/>
  <c r="EZ22" i="5"/>
  <c r="FA22" i="5"/>
  <c r="FB22" i="5"/>
  <c r="FC22" i="5"/>
  <c r="FD22" i="5"/>
  <c r="FE22" i="5"/>
  <c r="FF22" i="5"/>
  <c r="FG22" i="5"/>
  <c r="FH22" i="5"/>
  <c r="FI22" i="5"/>
  <c r="FJ22" i="5"/>
  <c r="FK22" i="5"/>
  <c r="FL22" i="5"/>
  <c r="FM22" i="5"/>
  <c r="FN22" i="5"/>
  <c r="FO22" i="5"/>
  <c r="FP22" i="5"/>
  <c r="FQ22" i="5"/>
  <c r="FR22" i="5"/>
  <c r="FS22" i="5"/>
  <c r="FT22" i="5"/>
  <c r="FU22" i="5"/>
  <c r="FV22" i="5"/>
  <c r="FW22" i="5"/>
  <c r="FX22" i="5"/>
  <c r="FY22" i="5"/>
  <c r="FZ22" i="5"/>
  <c r="GA22" i="5"/>
  <c r="GB22" i="5"/>
  <c r="GC22" i="5"/>
  <c r="GD22" i="5"/>
  <c r="GE22" i="5"/>
  <c r="GF22" i="5"/>
  <c r="GG22" i="5"/>
  <c r="GH22" i="5"/>
  <c r="GI22" i="5"/>
  <c r="GJ22" i="5"/>
  <c r="GK22" i="5"/>
  <c r="GL22" i="5"/>
  <c r="GM22" i="5"/>
  <c r="GN22" i="5"/>
  <c r="E137" i="5"/>
  <c r="F137" i="5"/>
  <c r="G137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W137" i="5"/>
  <c r="X137" i="5"/>
  <c r="Y137" i="5"/>
  <c r="Z137" i="5"/>
  <c r="AA137" i="5"/>
  <c r="AB137" i="5"/>
  <c r="AC137" i="5"/>
  <c r="AD137" i="5"/>
  <c r="AE137" i="5"/>
  <c r="AF137" i="5"/>
  <c r="AG137" i="5"/>
  <c r="AH137" i="5"/>
  <c r="AI137" i="5"/>
  <c r="AJ137" i="5"/>
  <c r="AK137" i="5"/>
  <c r="AL137" i="5"/>
  <c r="AM137" i="5"/>
  <c r="AN137" i="5"/>
  <c r="AO137" i="5"/>
  <c r="AP137" i="5"/>
  <c r="AQ137" i="5"/>
  <c r="AR137" i="5"/>
  <c r="AS137" i="5"/>
  <c r="AT137" i="5"/>
  <c r="AU137" i="5"/>
  <c r="AV137" i="5"/>
  <c r="AW137" i="5"/>
  <c r="AX137" i="5"/>
  <c r="AY137" i="5"/>
  <c r="AZ137" i="5"/>
  <c r="BA137" i="5"/>
  <c r="BB137" i="5"/>
  <c r="BC137" i="5"/>
  <c r="BD137" i="5"/>
  <c r="BE137" i="5"/>
  <c r="BF137" i="5"/>
  <c r="BG137" i="5"/>
  <c r="BH137" i="5"/>
  <c r="BI137" i="5"/>
  <c r="BJ137" i="5"/>
  <c r="BK137" i="5"/>
  <c r="BL137" i="5"/>
  <c r="BM137" i="5"/>
  <c r="BN137" i="5"/>
  <c r="BO137" i="5"/>
  <c r="BP137" i="5"/>
  <c r="BQ137" i="5"/>
  <c r="BR137" i="5"/>
  <c r="BS137" i="5"/>
  <c r="BT137" i="5"/>
  <c r="BU137" i="5"/>
  <c r="BV137" i="5"/>
  <c r="BW137" i="5"/>
  <c r="BX137" i="5"/>
  <c r="BY137" i="5"/>
  <c r="BZ137" i="5"/>
  <c r="CA137" i="5"/>
  <c r="CB137" i="5"/>
  <c r="CC137" i="5"/>
  <c r="CD137" i="5"/>
  <c r="CE137" i="5"/>
  <c r="CF137" i="5"/>
  <c r="CG137" i="5"/>
  <c r="CH137" i="5"/>
  <c r="CI137" i="5"/>
  <c r="CJ137" i="5"/>
  <c r="CK137" i="5"/>
  <c r="CL137" i="5"/>
  <c r="CM137" i="5"/>
  <c r="CN137" i="5"/>
  <c r="CO137" i="5"/>
  <c r="CP137" i="5"/>
  <c r="CQ137" i="5"/>
  <c r="CR137" i="5"/>
  <c r="CS137" i="5"/>
  <c r="CT137" i="5"/>
  <c r="CU137" i="5"/>
  <c r="CV137" i="5"/>
  <c r="CW137" i="5"/>
  <c r="CX137" i="5"/>
  <c r="CY137" i="5"/>
  <c r="CZ137" i="5"/>
  <c r="DA137" i="5"/>
  <c r="DB137" i="5"/>
  <c r="DC137" i="5"/>
  <c r="DD137" i="5"/>
  <c r="DE137" i="5"/>
  <c r="DF137" i="5"/>
  <c r="DG137" i="5"/>
  <c r="DH137" i="5"/>
  <c r="DI137" i="5"/>
  <c r="DJ137" i="5"/>
  <c r="DK137" i="5"/>
  <c r="DL137" i="5"/>
  <c r="DM137" i="5"/>
  <c r="DN137" i="5"/>
  <c r="DO137" i="5"/>
  <c r="DP137" i="5"/>
  <c r="DQ137" i="5"/>
  <c r="DR137" i="5"/>
  <c r="DS137" i="5"/>
  <c r="DT137" i="5"/>
  <c r="DU137" i="5"/>
  <c r="DV137" i="5"/>
  <c r="DW137" i="5"/>
  <c r="DX137" i="5"/>
  <c r="DY137" i="5"/>
  <c r="DZ137" i="5"/>
  <c r="EA137" i="5"/>
  <c r="EB137" i="5"/>
  <c r="EC137" i="5"/>
  <c r="ED137" i="5"/>
  <c r="EE137" i="5"/>
  <c r="EF137" i="5"/>
  <c r="EG137" i="5"/>
  <c r="EH137" i="5"/>
  <c r="EI137" i="5"/>
  <c r="EJ137" i="5"/>
  <c r="EK137" i="5"/>
  <c r="EL137" i="5"/>
  <c r="EM137" i="5"/>
  <c r="EN137" i="5"/>
  <c r="EO137" i="5"/>
  <c r="EP137" i="5"/>
  <c r="EQ137" i="5"/>
  <c r="ER137" i="5"/>
  <c r="ES137" i="5"/>
  <c r="ET137" i="5"/>
  <c r="EU137" i="5"/>
  <c r="EV137" i="5"/>
  <c r="EW137" i="5"/>
  <c r="EX137" i="5"/>
  <c r="EY137" i="5"/>
  <c r="EZ137" i="5"/>
  <c r="FA137" i="5"/>
  <c r="FB137" i="5"/>
  <c r="FC137" i="5"/>
  <c r="FD137" i="5"/>
  <c r="FE137" i="5"/>
  <c r="FF137" i="5"/>
  <c r="FG137" i="5"/>
  <c r="FH137" i="5"/>
  <c r="FI137" i="5"/>
  <c r="FJ137" i="5"/>
  <c r="FK137" i="5"/>
  <c r="FL137" i="5"/>
  <c r="FM137" i="5"/>
  <c r="FN137" i="5"/>
  <c r="FO137" i="5"/>
  <c r="FP137" i="5"/>
  <c r="FQ137" i="5"/>
  <c r="FR137" i="5"/>
  <c r="FS137" i="5"/>
  <c r="FT137" i="5"/>
  <c r="FU137" i="5"/>
  <c r="FV137" i="5"/>
  <c r="FW137" i="5"/>
  <c r="FX137" i="5"/>
  <c r="FY137" i="5"/>
  <c r="FZ137" i="5"/>
  <c r="GA137" i="5"/>
  <c r="GB137" i="5"/>
  <c r="GC137" i="5"/>
  <c r="GD137" i="5"/>
  <c r="GE137" i="5"/>
  <c r="GF137" i="5"/>
  <c r="GG137" i="5"/>
  <c r="GH137" i="5"/>
  <c r="GI137" i="5"/>
  <c r="GJ137" i="5"/>
  <c r="GK137" i="5"/>
  <c r="GL137" i="5"/>
  <c r="GM137" i="5"/>
  <c r="GN137" i="5"/>
  <c r="E138" i="5"/>
  <c r="F138" i="5"/>
  <c r="G138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W138" i="5"/>
  <c r="X138" i="5"/>
  <c r="Y138" i="5"/>
  <c r="Z138" i="5"/>
  <c r="AA138" i="5"/>
  <c r="AB138" i="5"/>
  <c r="AC138" i="5"/>
  <c r="AD138" i="5"/>
  <c r="AE138" i="5"/>
  <c r="AF138" i="5"/>
  <c r="AG138" i="5"/>
  <c r="AH138" i="5"/>
  <c r="AI138" i="5"/>
  <c r="AJ138" i="5"/>
  <c r="AK138" i="5"/>
  <c r="AL138" i="5"/>
  <c r="AM138" i="5"/>
  <c r="AN138" i="5"/>
  <c r="AO138" i="5"/>
  <c r="AP138" i="5"/>
  <c r="AQ138" i="5"/>
  <c r="AR138" i="5"/>
  <c r="AS138" i="5"/>
  <c r="AT138" i="5"/>
  <c r="AU138" i="5"/>
  <c r="AV138" i="5"/>
  <c r="AW138" i="5"/>
  <c r="AX138" i="5"/>
  <c r="AY138" i="5"/>
  <c r="AZ138" i="5"/>
  <c r="BA138" i="5"/>
  <c r="BB138" i="5"/>
  <c r="BC138" i="5"/>
  <c r="BD138" i="5"/>
  <c r="BE138" i="5"/>
  <c r="BF138" i="5"/>
  <c r="BG138" i="5"/>
  <c r="BH138" i="5"/>
  <c r="BI138" i="5"/>
  <c r="BJ138" i="5"/>
  <c r="BK138" i="5"/>
  <c r="BL138" i="5"/>
  <c r="BM138" i="5"/>
  <c r="BN138" i="5"/>
  <c r="BO138" i="5"/>
  <c r="BP138" i="5"/>
  <c r="BQ138" i="5"/>
  <c r="BR138" i="5"/>
  <c r="BS138" i="5"/>
  <c r="BT138" i="5"/>
  <c r="BU138" i="5"/>
  <c r="BV138" i="5"/>
  <c r="BW138" i="5"/>
  <c r="BX138" i="5"/>
  <c r="BY138" i="5"/>
  <c r="BZ138" i="5"/>
  <c r="CA138" i="5"/>
  <c r="CB138" i="5"/>
  <c r="CC138" i="5"/>
  <c r="CD138" i="5"/>
  <c r="CE138" i="5"/>
  <c r="CF138" i="5"/>
  <c r="CG138" i="5"/>
  <c r="CH138" i="5"/>
  <c r="CI138" i="5"/>
  <c r="CJ138" i="5"/>
  <c r="CK138" i="5"/>
  <c r="CL138" i="5"/>
  <c r="CM138" i="5"/>
  <c r="CN138" i="5"/>
  <c r="CO138" i="5"/>
  <c r="CP138" i="5"/>
  <c r="CQ138" i="5"/>
  <c r="CR138" i="5"/>
  <c r="CS138" i="5"/>
  <c r="CT138" i="5"/>
  <c r="CU138" i="5"/>
  <c r="CV138" i="5"/>
  <c r="CW138" i="5"/>
  <c r="CX138" i="5"/>
  <c r="CY138" i="5"/>
  <c r="CZ138" i="5"/>
  <c r="DA138" i="5"/>
  <c r="DB138" i="5"/>
  <c r="DC138" i="5"/>
  <c r="DD138" i="5"/>
  <c r="DE138" i="5"/>
  <c r="DF138" i="5"/>
  <c r="DG138" i="5"/>
  <c r="DH138" i="5"/>
  <c r="DI138" i="5"/>
  <c r="DJ138" i="5"/>
  <c r="DK138" i="5"/>
  <c r="DL138" i="5"/>
  <c r="DM138" i="5"/>
  <c r="DN138" i="5"/>
  <c r="DO138" i="5"/>
  <c r="DP138" i="5"/>
  <c r="DQ138" i="5"/>
  <c r="DR138" i="5"/>
  <c r="DS138" i="5"/>
  <c r="DT138" i="5"/>
  <c r="DU138" i="5"/>
  <c r="DV138" i="5"/>
  <c r="DW138" i="5"/>
  <c r="DX138" i="5"/>
  <c r="DY138" i="5"/>
  <c r="DZ138" i="5"/>
  <c r="EA138" i="5"/>
  <c r="EB138" i="5"/>
  <c r="EC138" i="5"/>
  <c r="ED138" i="5"/>
  <c r="EE138" i="5"/>
  <c r="EF138" i="5"/>
  <c r="EG138" i="5"/>
  <c r="EH138" i="5"/>
  <c r="EI138" i="5"/>
  <c r="EJ138" i="5"/>
  <c r="EK138" i="5"/>
  <c r="EL138" i="5"/>
  <c r="EM138" i="5"/>
  <c r="EN138" i="5"/>
  <c r="EO138" i="5"/>
  <c r="EP138" i="5"/>
  <c r="EQ138" i="5"/>
  <c r="ER138" i="5"/>
  <c r="ES138" i="5"/>
  <c r="ET138" i="5"/>
  <c r="EU138" i="5"/>
  <c r="EV138" i="5"/>
  <c r="EW138" i="5"/>
  <c r="EX138" i="5"/>
  <c r="EY138" i="5"/>
  <c r="EZ138" i="5"/>
  <c r="FA138" i="5"/>
  <c r="FB138" i="5"/>
  <c r="FC138" i="5"/>
  <c r="FD138" i="5"/>
  <c r="FE138" i="5"/>
  <c r="FF138" i="5"/>
  <c r="FG138" i="5"/>
  <c r="FH138" i="5"/>
  <c r="FI138" i="5"/>
  <c r="FJ138" i="5"/>
  <c r="FK138" i="5"/>
  <c r="FL138" i="5"/>
  <c r="FM138" i="5"/>
  <c r="FN138" i="5"/>
  <c r="FO138" i="5"/>
  <c r="FP138" i="5"/>
  <c r="FQ138" i="5"/>
  <c r="FR138" i="5"/>
  <c r="FS138" i="5"/>
  <c r="FT138" i="5"/>
  <c r="FU138" i="5"/>
  <c r="FV138" i="5"/>
  <c r="FW138" i="5"/>
  <c r="FX138" i="5"/>
  <c r="FY138" i="5"/>
  <c r="FZ138" i="5"/>
  <c r="GA138" i="5"/>
  <c r="GB138" i="5"/>
  <c r="GC138" i="5"/>
  <c r="GD138" i="5"/>
  <c r="GE138" i="5"/>
  <c r="GF138" i="5"/>
  <c r="GG138" i="5"/>
  <c r="GH138" i="5"/>
  <c r="GI138" i="5"/>
  <c r="GJ138" i="5"/>
  <c r="GK138" i="5"/>
  <c r="GL138" i="5"/>
  <c r="GM138" i="5"/>
  <c r="GN138" i="5"/>
  <c r="E127" i="5"/>
  <c r="F127" i="5"/>
  <c r="G127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CK127" i="5"/>
  <c r="CL127" i="5"/>
  <c r="CM127" i="5"/>
  <c r="CN127" i="5"/>
  <c r="CO127" i="5"/>
  <c r="CP127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C127" i="5"/>
  <c r="DD127" i="5"/>
  <c r="DE127" i="5"/>
  <c r="DF127" i="5"/>
  <c r="DG127" i="5"/>
  <c r="DH127" i="5"/>
  <c r="DI127" i="5"/>
  <c r="DJ127" i="5"/>
  <c r="DK127" i="5"/>
  <c r="DL127" i="5"/>
  <c r="DM127" i="5"/>
  <c r="DN127" i="5"/>
  <c r="DO127" i="5"/>
  <c r="DP127" i="5"/>
  <c r="DQ127" i="5"/>
  <c r="DR127" i="5"/>
  <c r="DS127" i="5"/>
  <c r="DT127" i="5"/>
  <c r="DU127" i="5"/>
  <c r="DV127" i="5"/>
  <c r="DW127" i="5"/>
  <c r="DX127" i="5"/>
  <c r="DY127" i="5"/>
  <c r="DZ127" i="5"/>
  <c r="EA127" i="5"/>
  <c r="EB127" i="5"/>
  <c r="EC127" i="5"/>
  <c r="ED127" i="5"/>
  <c r="EE127" i="5"/>
  <c r="EF127" i="5"/>
  <c r="EG127" i="5"/>
  <c r="EH127" i="5"/>
  <c r="EI127" i="5"/>
  <c r="EJ127" i="5"/>
  <c r="EK127" i="5"/>
  <c r="EL127" i="5"/>
  <c r="EM127" i="5"/>
  <c r="EN127" i="5"/>
  <c r="EO127" i="5"/>
  <c r="EP127" i="5"/>
  <c r="EQ127" i="5"/>
  <c r="ER127" i="5"/>
  <c r="ES127" i="5"/>
  <c r="ET127" i="5"/>
  <c r="EU127" i="5"/>
  <c r="EV127" i="5"/>
  <c r="EW127" i="5"/>
  <c r="EX127" i="5"/>
  <c r="EY127" i="5"/>
  <c r="EZ127" i="5"/>
  <c r="FA127" i="5"/>
  <c r="FB127" i="5"/>
  <c r="FC127" i="5"/>
  <c r="FD127" i="5"/>
  <c r="FE127" i="5"/>
  <c r="FF127" i="5"/>
  <c r="FG127" i="5"/>
  <c r="FH127" i="5"/>
  <c r="FI127" i="5"/>
  <c r="FJ127" i="5"/>
  <c r="FK127" i="5"/>
  <c r="FL127" i="5"/>
  <c r="FM127" i="5"/>
  <c r="FN127" i="5"/>
  <c r="FO127" i="5"/>
  <c r="FP127" i="5"/>
  <c r="FQ127" i="5"/>
  <c r="FR127" i="5"/>
  <c r="FS127" i="5"/>
  <c r="FT127" i="5"/>
  <c r="FU127" i="5"/>
  <c r="FV127" i="5"/>
  <c r="FW127" i="5"/>
  <c r="FX127" i="5"/>
  <c r="FY127" i="5"/>
  <c r="FZ127" i="5"/>
  <c r="GA127" i="5"/>
  <c r="GB127" i="5"/>
  <c r="GC127" i="5"/>
  <c r="GD127" i="5"/>
  <c r="GE127" i="5"/>
  <c r="GF127" i="5"/>
  <c r="GG127" i="5"/>
  <c r="GH127" i="5"/>
  <c r="GI127" i="5"/>
  <c r="GJ127" i="5"/>
  <c r="GK127" i="5"/>
  <c r="GL127" i="5"/>
  <c r="GM127" i="5"/>
  <c r="GN12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DU67" i="5"/>
  <c r="DV67" i="5"/>
  <c r="DW67" i="5"/>
  <c r="DX67" i="5"/>
  <c r="DY67" i="5"/>
  <c r="DZ67" i="5"/>
  <c r="EA67" i="5"/>
  <c r="EB67" i="5"/>
  <c r="EC67" i="5"/>
  <c r="ED67" i="5"/>
  <c r="EE67" i="5"/>
  <c r="EF67" i="5"/>
  <c r="EG67" i="5"/>
  <c r="EH67" i="5"/>
  <c r="EI67" i="5"/>
  <c r="EJ67" i="5"/>
  <c r="EK67" i="5"/>
  <c r="EL67" i="5"/>
  <c r="EM67" i="5"/>
  <c r="EN67" i="5"/>
  <c r="EO67" i="5"/>
  <c r="EP67" i="5"/>
  <c r="EQ67" i="5"/>
  <c r="ER67" i="5"/>
  <c r="ES67" i="5"/>
  <c r="ET67" i="5"/>
  <c r="EU67" i="5"/>
  <c r="EV67" i="5"/>
  <c r="EW67" i="5"/>
  <c r="EX67" i="5"/>
  <c r="EY67" i="5"/>
  <c r="EZ67" i="5"/>
  <c r="FA67" i="5"/>
  <c r="FB67" i="5"/>
  <c r="FC67" i="5"/>
  <c r="FD67" i="5"/>
  <c r="FE67" i="5"/>
  <c r="FF67" i="5"/>
  <c r="FG67" i="5"/>
  <c r="FH67" i="5"/>
  <c r="FI67" i="5"/>
  <c r="FJ67" i="5"/>
  <c r="FK67" i="5"/>
  <c r="FL67" i="5"/>
  <c r="FM67" i="5"/>
  <c r="FN67" i="5"/>
  <c r="FO67" i="5"/>
  <c r="FP67" i="5"/>
  <c r="FQ67" i="5"/>
  <c r="FR67" i="5"/>
  <c r="FS67" i="5"/>
  <c r="FT67" i="5"/>
  <c r="FU67" i="5"/>
  <c r="FV67" i="5"/>
  <c r="FW67" i="5"/>
  <c r="FX67" i="5"/>
  <c r="FY67" i="5"/>
  <c r="FZ67" i="5"/>
  <c r="GA67" i="5"/>
  <c r="GB67" i="5"/>
  <c r="GC67" i="5"/>
  <c r="GD67" i="5"/>
  <c r="GE67" i="5"/>
  <c r="GF67" i="5"/>
  <c r="GG67" i="5"/>
  <c r="GH67" i="5"/>
  <c r="GI67" i="5"/>
  <c r="GJ67" i="5"/>
  <c r="GK67" i="5"/>
  <c r="GL67" i="5"/>
  <c r="GM67" i="5"/>
  <c r="GN67" i="5"/>
  <c r="E99" i="5"/>
  <c r="F99" i="5"/>
  <c r="G99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DU99" i="5"/>
  <c r="DV99" i="5"/>
  <c r="DW99" i="5"/>
  <c r="DX99" i="5"/>
  <c r="DY99" i="5"/>
  <c r="DZ99" i="5"/>
  <c r="EA99" i="5"/>
  <c r="EB99" i="5"/>
  <c r="EC99" i="5"/>
  <c r="ED99" i="5"/>
  <c r="EE99" i="5"/>
  <c r="EF99" i="5"/>
  <c r="EG99" i="5"/>
  <c r="EH99" i="5"/>
  <c r="EI99" i="5"/>
  <c r="EJ99" i="5"/>
  <c r="EK99" i="5"/>
  <c r="EL99" i="5"/>
  <c r="EM99" i="5"/>
  <c r="EN99" i="5"/>
  <c r="EO99" i="5"/>
  <c r="EP99" i="5"/>
  <c r="EQ99" i="5"/>
  <c r="ER99" i="5"/>
  <c r="ES99" i="5"/>
  <c r="ET99" i="5"/>
  <c r="EU99" i="5"/>
  <c r="EV99" i="5"/>
  <c r="EW99" i="5"/>
  <c r="EX99" i="5"/>
  <c r="EY99" i="5"/>
  <c r="EZ99" i="5"/>
  <c r="FA99" i="5"/>
  <c r="FB99" i="5"/>
  <c r="FC99" i="5"/>
  <c r="FD99" i="5"/>
  <c r="FE99" i="5"/>
  <c r="FF99" i="5"/>
  <c r="FG99" i="5"/>
  <c r="FH99" i="5"/>
  <c r="FI99" i="5"/>
  <c r="FJ99" i="5"/>
  <c r="FK99" i="5"/>
  <c r="FL99" i="5"/>
  <c r="FM99" i="5"/>
  <c r="FN99" i="5"/>
  <c r="FO99" i="5"/>
  <c r="FP99" i="5"/>
  <c r="FQ99" i="5"/>
  <c r="FR99" i="5"/>
  <c r="FS99" i="5"/>
  <c r="FT99" i="5"/>
  <c r="FU99" i="5"/>
  <c r="FV99" i="5"/>
  <c r="FW99" i="5"/>
  <c r="FX99" i="5"/>
  <c r="FY99" i="5"/>
  <c r="FZ99" i="5"/>
  <c r="GA99" i="5"/>
  <c r="GB99" i="5"/>
  <c r="GC99" i="5"/>
  <c r="GD99" i="5"/>
  <c r="GE99" i="5"/>
  <c r="GF99" i="5"/>
  <c r="GG99" i="5"/>
  <c r="GH99" i="5"/>
  <c r="GI99" i="5"/>
  <c r="GJ99" i="5"/>
  <c r="GK99" i="5"/>
  <c r="GL99" i="5"/>
  <c r="GM99" i="5"/>
  <c r="GN99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BE80" i="5"/>
  <c r="BF80" i="5"/>
  <c r="BG80" i="5"/>
  <c r="BH80" i="5"/>
  <c r="BI80" i="5"/>
  <c r="BJ80" i="5"/>
  <c r="BK80" i="5"/>
  <c r="BL80" i="5"/>
  <c r="BM80" i="5"/>
  <c r="BN80" i="5"/>
  <c r="BO80" i="5"/>
  <c r="BP80" i="5"/>
  <c r="BQ80" i="5"/>
  <c r="BR80" i="5"/>
  <c r="BS80" i="5"/>
  <c r="BT80" i="5"/>
  <c r="BU80" i="5"/>
  <c r="BV80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CK80" i="5"/>
  <c r="CL80" i="5"/>
  <c r="CM80" i="5"/>
  <c r="CN80" i="5"/>
  <c r="CO80" i="5"/>
  <c r="CP80" i="5"/>
  <c r="CQ80" i="5"/>
  <c r="CR80" i="5"/>
  <c r="CS80" i="5"/>
  <c r="CT80" i="5"/>
  <c r="CU80" i="5"/>
  <c r="CV80" i="5"/>
  <c r="CW80" i="5"/>
  <c r="CX80" i="5"/>
  <c r="CY80" i="5"/>
  <c r="CZ80" i="5"/>
  <c r="DA80" i="5"/>
  <c r="DB80" i="5"/>
  <c r="DC80" i="5"/>
  <c r="DD80" i="5"/>
  <c r="DE80" i="5"/>
  <c r="DF80" i="5"/>
  <c r="DG80" i="5"/>
  <c r="DH80" i="5"/>
  <c r="DI80" i="5"/>
  <c r="DJ80" i="5"/>
  <c r="DK80" i="5"/>
  <c r="DL80" i="5"/>
  <c r="DM80" i="5"/>
  <c r="DN80" i="5"/>
  <c r="DO80" i="5"/>
  <c r="DP80" i="5"/>
  <c r="DQ80" i="5"/>
  <c r="DR80" i="5"/>
  <c r="DS80" i="5"/>
  <c r="DT80" i="5"/>
  <c r="DU80" i="5"/>
  <c r="DV80" i="5"/>
  <c r="DW80" i="5"/>
  <c r="DX80" i="5"/>
  <c r="DY80" i="5"/>
  <c r="DZ80" i="5"/>
  <c r="EA80" i="5"/>
  <c r="EB80" i="5"/>
  <c r="EC80" i="5"/>
  <c r="ED80" i="5"/>
  <c r="EE80" i="5"/>
  <c r="EF80" i="5"/>
  <c r="EG80" i="5"/>
  <c r="EH80" i="5"/>
  <c r="EI80" i="5"/>
  <c r="EJ80" i="5"/>
  <c r="EK80" i="5"/>
  <c r="EL80" i="5"/>
  <c r="EM80" i="5"/>
  <c r="EN80" i="5"/>
  <c r="EO80" i="5"/>
  <c r="EP80" i="5"/>
  <c r="EQ80" i="5"/>
  <c r="ER80" i="5"/>
  <c r="ES80" i="5"/>
  <c r="ET80" i="5"/>
  <c r="EU80" i="5"/>
  <c r="EV80" i="5"/>
  <c r="EW80" i="5"/>
  <c r="EX80" i="5"/>
  <c r="EY80" i="5"/>
  <c r="EZ80" i="5"/>
  <c r="FA80" i="5"/>
  <c r="FB80" i="5"/>
  <c r="FC80" i="5"/>
  <c r="FD80" i="5"/>
  <c r="FE80" i="5"/>
  <c r="FF80" i="5"/>
  <c r="FG80" i="5"/>
  <c r="FH80" i="5"/>
  <c r="FI80" i="5"/>
  <c r="FJ80" i="5"/>
  <c r="FK80" i="5"/>
  <c r="FL80" i="5"/>
  <c r="FM80" i="5"/>
  <c r="FN80" i="5"/>
  <c r="FO80" i="5"/>
  <c r="FP80" i="5"/>
  <c r="FQ80" i="5"/>
  <c r="FR80" i="5"/>
  <c r="FS80" i="5"/>
  <c r="FT80" i="5"/>
  <c r="FU80" i="5"/>
  <c r="FV80" i="5"/>
  <c r="FW80" i="5"/>
  <c r="FX80" i="5"/>
  <c r="FY80" i="5"/>
  <c r="FZ80" i="5"/>
  <c r="GA80" i="5"/>
  <c r="GB80" i="5"/>
  <c r="GC80" i="5"/>
  <c r="GD80" i="5"/>
  <c r="GE80" i="5"/>
  <c r="GF80" i="5"/>
  <c r="GG80" i="5"/>
  <c r="GH80" i="5"/>
  <c r="GI80" i="5"/>
  <c r="GJ80" i="5"/>
  <c r="GK80" i="5"/>
  <c r="GL80" i="5"/>
  <c r="GM80" i="5"/>
  <c r="GN80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DU29" i="5"/>
  <c r="DV29" i="5"/>
  <c r="DW29" i="5"/>
  <c r="DX29" i="5"/>
  <c r="DY29" i="5"/>
  <c r="DZ29" i="5"/>
  <c r="EA29" i="5"/>
  <c r="EB29" i="5"/>
  <c r="EC29" i="5"/>
  <c r="ED29" i="5"/>
  <c r="EE29" i="5"/>
  <c r="EF29" i="5"/>
  <c r="EG29" i="5"/>
  <c r="EH29" i="5"/>
  <c r="EI29" i="5"/>
  <c r="EJ29" i="5"/>
  <c r="EK29" i="5"/>
  <c r="EL29" i="5"/>
  <c r="EM29" i="5"/>
  <c r="EN29" i="5"/>
  <c r="EO29" i="5"/>
  <c r="EP29" i="5"/>
  <c r="EQ29" i="5"/>
  <c r="ER29" i="5"/>
  <c r="ES29" i="5"/>
  <c r="ET29" i="5"/>
  <c r="EU29" i="5"/>
  <c r="EV29" i="5"/>
  <c r="EW29" i="5"/>
  <c r="EX29" i="5"/>
  <c r="EY29" i="5"/>
  <c r="EZ29" i="5"/>
  <c r="FA29" i="5"/>
  <c r="FB29" i="5"/>
  <c r="FC29" i="5"/>
  <c r="FD29" i="5"/>
  <c r="FE29" i="5"/>
  <c r="FF29" i="5"/>
  <c r="FG29" i="5"/>
  <c r="FH29" i="5"/>
  <c r="FI29" i="5"/>
  <c r="FJ29" i="5"/>
  <c r="FK29" i="5"/>
  <c r="FL29" i="5"/>
  <c r="FM29" i="5"/>
  <c r="FN29" i="5"/>
  <c r="FO29" i="5"/>
  <c r="FP29" i="5"/>
  <c r="FQ29" i="5"/>
  <c r="FR29" i="5"/>
  <c r="FS29" i="5"/>
  <c r="FT29" i="5"/>
  <c r="FU29" i="5"/>
  <c r="FV29" i="5"/>
  <c r="FW29" i="5"/>
  <c r="FX29" i="5"/>
  <c r="FY29" i="5"/>
  <c r="FZ29" i="5"/>
  <c r="GA29" i="5"/>
  <c r="GB29" i="5"/>
  <c r="GC29" i="5"/>
  <c r="GD29" i="5"/>
  <c r="GE29" i="5"/>
  <c r="GF29" i="5"/>
  <c r="GG29" i="5"/>
  <c r="GH29" i="5"/>
  <c r="GI29" i="5"/>
  <c r="GJ29" i="5"/>
  <c r="GK29" i="5"/>
  <c r="GL29" i="5"/>
  <c r="GM29" i="5"/>
  <c r="GN29" i="5"/>
  <c r="E126" i="5"/>
  <c r="F126" i="5"/>
  <c r="G126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DU126" i="5"/>
  <c r="DV126" i="5"/>
  <c r="DW126" i="5"/>
  <c r="DX126" i="5"/>
  <c r="DY126" i="5"/>
  <c r="DZ126" i="5"/>
  <c r="EA126" i="5"/>
  <c r="EB126" i="5"/>
  <c r="EC126" i="5"/>
  <c r="ED126" i="5"/>
  <c r="EE126" i="5"/>
  <c r="EF126" i="5"/>
  <c r="EG126" i="5"/>
  <c r="EH126" i="5"/>
  <c r="EI126" i="5"/>
  <c r="EJ126" i="5"/>
  <c r="EK126" i="5"/>
  <c r="EL126" i="5"/>
  <c r="EM126" i="5"/>
  <c r="EN126" i="5"/>
  <c r="EO126" i="5"/>
  <c r="EP126" i="5"/>
  <c r="EQ126" i="5"/>
  <c r="ER126" i="5"/>
  <c r="ES126" i="5"/>
  <c r="ET126" i="5"/>
  <c r="EU126" i="5"/>
  <c r="EV126" i="5"/>
  <c r="EW126" i="5"/>
  <c r="EX126" i="5"/>
  <c r="EY126" i="5"/>
  <c r="EZ126" i="5"/>
  <c r="FA126" i="5"/>
  <c r="FB126" i="5"/>
  <c r="FC126" i="5"/>
  <c r="FD126" i="5"/>
  <c r="FE126" i="5"/>
  <c r="FF126" i="5"/>
  <c r="FG126" i="5"/>
  <c r="FH126" i="5"/>
  <c r="FI126" i="5"/>
  <c r="FJ126" i="5"/>
  <c r="FK126" i="5"/>
  <c r="FL126" i="5"/>
  <c r="FM126" i="5"/>
  <c r="FN126" i="5"/>
  <c r="FO126" i="5"/>
  <c r="FP126" i="5"/>
  <c r="FQ126" i="5"/>
  <c r="FR126" i="5"/>
  <c r="FS126" i="5"/>
  <c r="FT126" i="5"/>
  <c r="FU126" i="5"/>
  <c r="FV126" i="5"/>
  <c r="FW126" i="5"/>
  <c r="FX126" i="5"/>
  <c r="FY126" i="5"/>
  <c r="FZ126" i="5"/>
  <c r="GA126" i="5"/>
  <c r="GB126" i="5"/>
  <c r="GC126" i="5"/>
  <c r="GD126" i="5"/>
  <c r="GE126" i="5"/>
  <c r="GF126" i="5"/>
  <c r="GG126" i="5"/>
  <c r="GH126" i="5"/>
  <c r="GI126" i="5"/>
  <c r="GJ126" i="5"/>
  <c r="GK126" i="5"/>
  <c r="GL126" i="5"/>
  <c r="GM126" i="5"/>
  <c r="GN126" i="5"/>
  <c r="E49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CL49" i="5"/>
  <c r="CM49" i="5"/>
  <c r="CN49" i="5"/>
  <c r="CO49" i="5"/>
  <c r="CP49" i="5"/>
  <c r="CQ49" i="5"/>
  <c r="CR49" i="5"/>
  <c r="CS49" i="5"/>
  <c r="CT49" i="5"/>
  <c r="CU49" i="5"/>
  <c r="CV49" i="5"/>
  <c r="CW49" i="5"/>
  <c r="CX49" i="5"/>
  <c r="CY49" i="5"/>
  <c r="CZ49" i="5"/>
  <c r="DA49" i="5"/>
  <c r="DB49" i="5"/>
  <c r="DC49" i="5"/>
  <c r="DD49" i="5"/>
  <c r="DE49" i="5"/>
  <c r="DF49" i="5"/>
  <c r="DG49" i="5"/>
  <c r="DH49" i="5"/>
  <c r="DI49" i="5"/>
  <c r="DJ49" i="5"/>
  <c r="DK49" i="5"/>
  <c r="DL49" i="5"/>
  <c r="DM49" i="5"/>
  <c r="DN49" i="5"/>
  <c r="DO49" i="5"/>
  <c r="DP49" i="5"/>
  <c r="DQ49" i="5"/>
  <c r="DR49" i="5"/>
  <c r="DS49" i="5"/>
  <c r="DT49" i="5"/>
  <c r="DU49" i="5"/>
  <c r="DV49" i="5"/>
  <c r="DW49" i="5"/>
  <c r="DX49" i="5"/>
  <c r="DY49" i="5"/>
  <c r="DZ49" i="5"/>
  <c r="EA49" i="5"/>
  <c r="EB49" i="5"/>
  <c r="EC49" i="5"/>
  <c r="ED49" i="5"/>
  <c r="EE49" i="5"/>
  <c r="EF49" i="5"/>
  <c r="EG49" i="5"/>
  <c r="EH49" i="5"/>
  <c r="EI49" i="5"/>
  <c r="EJ49" i="5"/>
  <c r="EK49" i="5"/>
  <c r="EL49" i="5"/>
  <c r="EM49" i="5"/>
  <c r="EN49" i="5"/>
  <c r="EO49" i="5"/>
  <c r="EP49" i="5"/>
  <c r="EQ49" i="5"/>
  <c r="ER49" i="5"/>
  <c r="ES49" i="5"/>
  <c r="ET49" i="5"/>
  <c r="EU49" i="5"/>
  <c r="EV49" i="5"/>
  <c r="EW49" i="5"/>
  <c r="EX49" i="5"/>
  <c r="EY49" i="5"/>
  <c r="EZ49" i="5"/>
  <c r="FA49" i="5"/>
  <c r="FB49" i="5"/>
  <c r="FC49" i="5"/>
  <c r="FD49" i="5"/>
  <c r="FE49" i="5"/>
  <c r="FF49" i="5"/>
  <c r="FG49" i="5"/>
  <c r="FH49" i="5"/>
  <c r="FI49" i="5"/>
  <c r="FJ49" i="5"/>
  <c r="FK49" i="5"/>
  <c r="FL49" i="5"/>
  <c r="FM49" i="5"/>
  <c r="FN49" i="5"/>
  <c r="FO49" i="5"/>
  <c r="FP49" i="5"/>
  <c r="FQ49" i="5"/>
  <c r="FR49" i="5"/>
  <c r="FS49" i="5"/>
  <c r="FT49" i="5"/>
  <c r="FU49" i="5"/>
  <c r="FV49" i="5"/>
  <c r="FW49" i="5"/>
  <c r="FX49" i="5"/>
  <c r="FY49" i="5"/>
  <c r="FZ49" i="5"/>
  <c r="GA49" i="5"/>
  <c r="GB49" i="5"/>
  <c r="GC49" i="5"/>
  <c r="GD49" i="5"/>
  <c r="GE49" i="5"/>
  <c r="GF49" i="5"/>
  <c r="GG49" i="5"/>
  <c r="GH49" i="5"/>
  <c r="GI49" i="5"/>
  <c r="GJ49" i="5"/>
  <c r="GK49" i="5"/>
  <c r="GL49" i="5"/>
  <c r="GM49" i="5"/>
  <c r="GN49" i="5"/>
  <c r="E75" i="5"/>
  <c r="F75" i="5"/>
  <c r="G75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DU75" i="5"/>
  <c r="DV75" i="5"/>
  <c r="DW75" i="5"/>
  <c r="DX75" i="5"/>
  <c r="DY75" i="5"/>
  <c r="DZ75" i="5"/>
  <c r="EA75" i="5"/>
  <c r="EB75" i="5"/>
  <c r="EC75" i="5"/>
  <c r="ED75" i="5"/>
  <c r="EE75" i="5"/>
  <c r="EF75" i="5"/>
  <c r="EG75" i="5"/>
  <c r="EH75" i="5"/>
  <c r="EI75" i="5"/>
  <c r="EJ75" i="5"/>
  <c r="EK75" i="5"/>
  <c r="EL75" i="5"/>
  <c r="EM75" i="5"/>
  <c r="EN75" i="5"/>
  <c r="EO75" i="5"/>
  <c r="EP75" i="5"/>
  <c r="EQ75" i="5"/>
  <c r="ER75" i="5"/>
  <c r="ES75" i="5"/>
  <c r="ET75" i="5"/>
  <c r="EU75" i="5"/>
  <c r="EV75" i="5"/>
  <c r="EW75" i="5"/>
  <c r="EX75" i="5"/>
  <c r="EY75" i="5"/>
  <c r="EZ75" i="5"/>
  <c r="FA75" i="5"/>
  <c r="FB75" i="5"/>
  <c r="FC75" i="5"/>
  <c r="FD75" i="5"/>
  <c r="FE75" i="5"/>
  <c r="FF75" i="5"/>
  <c r="FG75" i="5"/>
  <c r="FH75" i="5"/>
  <c r="FI75" i="5"/>
  <c r="FJ75" i="5"/>
  <c r="FK75" i="5"/>
  <c r="FL75" i="5"/>
  <c r="FM75" i="5"/>
  <c r="FN75" i="5"/>
  <c r="FO75" i="5"/>
  <c r="FP75" i="5"/>
  <c r="FQ75" i="5"/>
  <c r="FR75" i="5"/>
  <c r="FS75" i="5"/>
  <c r="FT75" i="5"/>
  <c r="FU75" i="5"/>
  <c r="FV75" i="5"/>
  <c r="FW75" i="5"/>
  <c r="FX75" i="5"/>
  <c r="FY75" i="5"/>
  <c r="FZ75" i="5"/>
  <c r="GA75" i="5"/>
  <c r="GB75" i="5"/>
  <c r="GC75" i="5"/>
  <c r="GD75" i="5"/>
  <c r="GE75" i="5"/>
  <c r="GF75" i="5"/>
  <c r="GG75" i="5"/>
  <c r="GH75" i="5"/>
  <c r="GI75" i="5"/>
  <c r="GJ75" i="5"/>
  <c r="GK75" i="5"/>
  <c r="GL75" i="5"/>
  <c r="GM75" i="5"/>
  <c r="GN75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CK70" i="5"/>
  <c r="CL70" i="5"/>
  <c r="CM70" i="5"/>
  <c r="CN70" i="5"/>
  <c r="CO70" i="5"/>
  <c r="CP70" i="5"/>
  <c r="CQ70" i="5"/>
  <c r="CR70" i="5"/>
  <c r="CS70" i="5"/>
  <c r="CT70" i="5"/>
  <c r="CU70" i="5"/>
  <c r="CV70" i="5"/>
  <c r="CW70" i="5"/>
  <c r="CX70" i="5"/>
  <c r="CY70" i="5"/>
  <c r="CZ70" i="5"/>
  <c r="DA70" i="5"/>
  <c r="DB70" i="5"/>
  <c r="DC70" i="5"/>
  <c r="DD70" i="5"/>
  <c r="DE70" i="5"/>
  <c r="DF70" i="5"/>
  <c r="DG70" i="5"/>
  <c r="DH70" i="5"/>
  <c r="DI70" i="5"/>
  <c r="DJ70" i="5"/>
  <c r="DK70" i="5"/>
  <c r="DL70" i="5"/>
  <c r="DM70" i="5"/>
  <c r="DN70" i="5"/>
  <c r="DO70" i="5"/>
  <c r="DP70" i="5"/>
  <c r="DQ70" i="5"/>
  <c r="DR70" i="5"/>
  <c r="DS70" i="5"/>
  <c r="DT70" i="5"/>
  <c r="DU70" i="5"/>
  <c r="DV70" i="5"/>
  <c r="DW70" i="5"/>
  <c r="DX70" i="5"/>
  <c r="DY70" i="5"/>
  <c r="DZ70" i="5"/>
  <c r="EA70" i="5"/>
  <c r="EB70" i="5"/>
  <c r="EC70" i="5"/>
  <c r="ED70" i="5"/>
  <c r="EE70" i="5"/>
  <c r="EF70" i="5"/>
  <c r="EG70" i="5"/>
  <c r="EH70" i="5"/>
  <c r="EI70" i="5"/>
  <c r="EJ70" i="5"/>
  <c r="EK70" i="5"/>
  <c r="EL70" i="5"/>
  <c r="EM70" i="5"/>
  <c r="EN70" i="5"/>
  <c r="EO70" i="5"/>
  <c r="EP70" i="5"/>
  <c r="EQ70" i="5"/>
  <c r="ER70" i="5"/>
  <c r="ES70" i="5"/>
  <c r="ET70" i="5"/>
  <c r="EU70" i="5"/>
  <c r="EV70" i="5"/>
  <c r="EW70" i="5"/>
  <c r="EX70" i="5"/>
  <c r="EY70" i="5"/>
  <c r="EZ70" i="5"/>
  <c r="FA70" i="5"/>
  <c r="FB70" i="5"/>
  <c r="FC70" i="5"/>
  <c r="FD70" i="5"/>
  <c r="FE70" i="5"/>
  <c r="FF70" i="5"/>
  <c r="FG70" i="5"/>
  <c r="FH70" i="5"/>
  <c r="FI70" i="5"/>
  <c r="FJ70" i="5"/>
  <c r="FK70" i="5"/>
  <c r="FL70" i="5"/>
  <c r="FM70" i="5"/>
  <c r="FN70" i="5"/>
  <c r="FO70" i="5"/>
  <c r="FP70" i="5"/>
  <c r="FQ70" i="5"/>
  <c r="FR70" i="5"/>
  <c r="FS70" i="5"/>
  <c r="FT70" i="5"/>
  <c r="FU70" i="5"/>
  <c r="FV70" i="5"/>
  <c r="FW70" i="5"/>
  <c r="FX70" i="5"/>
  <c r="FY70" i="5"/>
  <c r="FZ70" i="5"/>
  <c r="GA70" i="5"/>
  <c r="GB70" i="5"/>
  <c r="GC70" i="5"/>
  <c r="GD70" i="5"/>
  <c r="GE70" i="5"/>
  <c r="GF70" i="5"/>
  <c r="GG70" i="5"/>
  <c r="GH70" i="5"/>
  <c r="GI70" i="5"/>
  <c r="GJ70" i="5"/>
  <c r="GK70" i="5"/>
  <c r="GL70" i="5"/>
  <c r="GM70" i="5"/>
  <c r="GN70" i="5"/>
  <c r="E87" i="5"/>
  <c r="F87" i="5"/>
  <c r="G87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H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DY87" i="5"/>
  <c r="DZ87" i="5"/>
  <c r="EA87" i="5"/>
  <c r="EB87" i="5"/>
  <c r="EC87" i="5"/>
  <c r="ED87" i="5"/>
  <c r="EE87" i="5"/>
  <c r="EF87" i="5"/>
  <c r="EG87" i="5"/>
  <c r="EH87" i="5"/>
  <c r="EI87" i="5"/>
  <c r="EJ87" i="5"/>
  <c r="EK87" i="5"/>
  <c r="EL87" i="5"/>
  <c r="EM87" i="5"/>
  <c r="EN87" i="5"/>
  <c r="EO87" i="5"/>
  <c r="EP87" i="5"/>
  <c r="EQ87" i="5"/>
  <c r="ER87" i="5"/>
  <c r="ES87" i="5"/>
  <c r="ET87" i="5"/>
  <c r="EU87" i="5"/>
  <c r="EV87" i="5"/>
  <c r="EW87" i="5"/>
  <c r="EX87" i="5"/>
  <c r="EY87" i="5"/>
  <c r="EZ87" i="5"/>
  <c r="FA87" i="5"/>
  <c r="FB87" i="5"/>
  <c r="FC87" i="5"/>
  <c r="FD87" i="5"/>
  <c r="FE87" i="5"/>
  <c r="FF87" i="5"/>
  <c r="FG87" i="5"/>
  <c r="FH87" i="5"/>
  <c r="FI87" i="5"/>
  <c r="FJ87" i="5"/>
  <c r="FK87" i="5"/>
  <c r="FL87" i="5"/>
  <c r="FM87" i="5"/>
  <c r="FN87" i="5"/>
  <c r="FO87" i="5"/>
  <c r="FP87" i="5"/>
  <c r="FQ87" i="5"/>
  <c r="FR87" i="5"/>
  <c r="FS87" i="5"/>
  <c r="FT87" i="5"/>
  <c r="FU87" i="5"/>
  <c r="FV87" i="5"/>
  <c r="FW87" i="5"/>
  <c r="FX87" i="5"/>
  <c r="FY87" i="5"/>
  <c r="FZ87" i="5"/>
  <c r="GA87" i="5"/>
  <c r="GB87" i="5"/>
  <c r="GC87" i="5"/>
  <c r="GD87" i="5"/>
  <c r="GE87" i="5"/>
  <c r="GF87" i="5"/>
  <c r="GG87" i="5"/>
  <c r="GH87" i="5"/>
  <c r="GI87" i="5"/>
  <c r="GJ87" i="5"/>
  <c r="GK87" i="5"/>
  <c r="GL87" i="5"/>
  <c r="GM87" i="5"/>
  <c r="GN87" i="5"/>
  <c r="B140" i="5"/>
  <c r="B144" i="5"/>
  <c r="A147" i="5"/>
  <c r="B149" i="5"/>
  <c r="A154" i="5"/>
  <c r="B158" i="5"/>
  <c r="A162" i="5"/>
  <c r="B141" i="5"/>
  <c r="A90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60" i="20"/>
  <c r="A161" i="20"/>
  <c r="A162" i="20"/>
  <c r="A163" i="20"/>
  <c r="A164" i="20"/>
  <c r="A165" i="20"/>
  <c r="A166" i="20"/>
  <c r="A100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92" i="20"/>
  <c r="A93" i="20"/>
  <c r="A94" i="20"/>
  <c r="A95" i="20"/>
  <c r="A96" i="20"/>
  <c r="A97" i="20"/>
  <c r="A98" i="20"/>
  <c r="A99" i="20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BL30" i="9"/>
  <c r="BM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CM23" i="9"/>
  <c r="CA23" i="9"/>
  <c r="BY177" i="5" s="1"/>
  <c r="BO23" i="9"/>
  <c r="X39" i="9" s="1"/>
  <c r="D127" i="5"/>
  <c r="B127" i="5"/>
  <c r="A127" i="5"/>
  <c r="D136" i="5"/>
  <c r="GV27" i="9"/>
  <c r="D138" i="5"/>
  <c r="D26" i="5"/>
  <c r="A136" i="5"/>
  <c r="B136" i="5"/>
  <c r="A22" i="5"/>
  <c r="B22" i="5"/>
  <c r="A137" i="5"/>
  <c r="B137" i="5"/>
  <c r="A138" i="5"/>
  <c r="B138" i="5"/>
  <c r="A26" i="5"/>
  <c r="D135" i="5"/>
  <c r="D134" i="5"/>
  <c r="A135" i="5"/>
  <c r="A134" i="5"/>
  <c r="D133" i="5"/>
  <c r="A133" i="5"/>
  <c r="D4" i="5"/>
  <c r="D11" i="5"/>
  <c r="D15" i="5"/>
  <c r="D131" i="5"/>
  <c r="A132" i="5"/>
  <c r="B132" i="5"/>
  <c r="A4" i="5"/>
  <c r="B4" i="5"/>
  <c r="A11" i="5"/>
  <c r="B11" i="5"/>
  <c r="A15" i="5"/>
  <c r="A131" i="5"/>
  <c r="D129" i="5"/>
  <c r="B130" i="5"/>
  <c r="A130" i="5"/>
  <c r="A129" i="5"/>
  <c r="B128" i="5"/>
  <c r="A128" i="5"/>
  <c r="A49" i="5"/>
  <c r="B49" i="5"/>
  <c r="D49" i="5"/>
  <c r="A75" i="5"/>
  <c r="B75" i="5"/>
  <c r="GV19" i="10"/>
  <c r="A87" i="20" s="1"/>
  <c r="A70" i="5"/>
  <c r="B70" i="5"/>
  <c r="GV20" i="10"/>
  <c r="A88" i="20" s="1"/>
  <c r="A87" i="5"/>
  <c r="B87" i="5"/>
  <c r="GV21" i="10"/>
  <c r="A89" i="20" s="1"/>
  <c r="A80" i="5"/>
  <c r="A29" i="5"/>
  <c r="B29" i="5"/>
  <c r="A126" i="5"/>
  <c r="B126" i="5"/>
  <c r="D126" i="5"/>
  <c r="A99" i="5"/>
  <c r="D67" i="5"/>
  <c r="B67" i="5"/>
  <c r="A67" i="5"/>
  <c r="AC90" i="31"/>
  <c r="AC270" i="31" s="1"/>
  <c r="AB90" i="31"/>
  <c r="AB270" i="31" s="1"/>
  <c r="AA90" i="31"/>
  <c r="AA270" i="31" s="1"/>
  <c r="Z90" i="31"/>
  <c r="Z270" i="31" s="1"/>
  <c r="Y90" i="31"/>
  <c r="Y270" i="31" s="1"/>
  <c r="X90" i="31"/>
  <c r="X270" i="31" s="1"/>
  <c r="GG85" i="31"/>
  <c r="FU83" i="31"/>
  <c r="FI85" i="31"/>
  <c r="EW83" i="31"/>
  <c r="EK85" i="31"/>
  <c r="DY85" i="31"/>
  <c r="DM85" i="31"/>
  <c r="CW179" i="5"/>
  <c r="CC83" i="31"/>
  <c r="BQ83" i="31"/>
  <c r="BE83" i="31"/>
  <c r="AS83" i="31"/>
  <c r="AG83" i="31"/>
  <c r="U83" i="31"/>
  <c r="E179" i="5"/>
  <c r="GT79" i="31"/>
  <c r="GT78" i="31"/>
  <c r="GT77" i="31"/>
  <c r="GT76" i="31"/>
  <c r="GT75" i="31"/>
  <c r="GT74" i="31"/>
  <c r="GT73" i="31"/>
  <c r="GT72" i="31"/>
  <c r="GT71" i="31"/>
  <c r="GT70" i="31"/>
  <c r="GT69" i="31"/>
  <c r="GT68" i="31"/>
  <c r="GT67" i="31"/>
  <c r="GT66" i="31"/>
  <c r="GT65" i="31"/>
  <c r="GT64" i="31"/>
  <c r="GT63" i="31"/>
  <c r="GT62" i="31"/>
  <c r="GT61" i="31"/>
  <c r="GT60" i="31"/>
  <c r="GT59" i="31"/>
  <c r="GT58" i="31"/>
  <c r="GT57" i="31"/>
  <c r="GT56" i="31"/>
  <c r="GT55" i="31"/>
  <c r="GT54" i="31"/>
  <c r="GT53" i="31"/>
  <c r="GT52" i="31"/>
  <c r="GT51" i="31"/>
  <c r="GT50" i="31"/>
  <c r="GT49" i="31"/>
  <c r="GT47" i="31"/>
  <c r="GT46" i="31"/>
  <c r="GT45" i="31"/>
  <c r="GT44" i="31"/>
  <c r="GT43" i="31"/>
  <c r="GT42" i="31"/>
  <c r="GT41" i="31"/>
  <c r="GT40" i="31"/>
  <c r="GT39" i="31"/>
  <c r="GT38" i="31"/>
  <c r="GT37" i="31"/>
  <c r="GT36" i="31"/>
  <c r="GT35" i="31"/>
  <c r="GT34" i="31"/>
  <c r="GT33" i="31"/>
  <c r="GT32" i="31"/>
  <c r="GT31" i="31"/>
  <c r="GT30" i="31"/>
  <c r="GT29" i="31"/>
  <c r="GT28" i="31"/>
  <c r="GT27" i="31"/>
  <c r="GT26" i="31"/>
  <c r="GT25" i="31"/>
  <c r="GT24" i="31"/>
  <c r="GT23" i="31"/>
  <c r="GT22" i="31"/>
  <c r="GT21" i="31"/>
  <c r="GT20" i="31"/>
  <c r="GT19" i="31"/>
  <c r="GT18" i="31"/>
  <c r="GT17" i="31"/>
  <c r="GT16" i="31"/>
  <c r="GT15" i="31"/>
  <c r="GT14" i="31"/>
  <c r="HE13" i="31"/>
  <c r="HD13" i="31"/>
  <c r="HC13" i="31"/>
  <c r="HB13" i="31"/>
  <c r="GT13" i="31"/>
  <c r="HG12" i="31"/>
  <c r="GT12" i="31"/>
  <c r="IC100" i="31" s="1"/>
  <c r="GT11" i="31"/>
  <c r="GT10" i="31"/>
  <c r="GT9" i="31"/>
  <c r="IB97" i="31" s="1"/>
  <c r="GT8" i="31"/>
  <c r="GT7" i="31"/>
  <c r="GT6" i="31"/>
  <c r="IC94" i="31" s="1"/>
  <c r="GT5" i="31"/>
  <c r="GT4" i="31"/>
  <c r="GX13" i="31"/>
  <c r="D15" i="36" s="1"/>
  <c r="IL75" i="27"/>
  <c r="IK75" i="27"/>
  <c r="IT75" i="27" s="1"/>
  <c r="IJ75" i="27"/>
  <c r="II75" i="27"/>
  <c r="IR75" i="27" s="1"/>
  <c r="IH75" i="27"/>
  <c r="IQ75" i="27" s="1"/>
  <c r="IG75" i="27"/>
  <c r="IP75" i="27" s="1"/>
  <c r="IF75" i="27"/>
  <c r="IO75" i="27" s="1"/>
  <c r="IL74" i="27"/>
  <c r="IK74" i="27"/>
  <c r="IT74" i="27" s="1"/>
  <c r="IJ74" i="27"/>
  <c r="IS74" i="27" s="1"/>
  <c r="II74" i="27"/>
  <c r="IR74" i="27" s="1"/>
  <c r="IH74" i="27"/>
  <c r="IQ74" i="27" s="1"/>
  <c r="IG74" i="27"/>
  <c r="IP74" i="27" s="1"/>
  <c r="IF74" i="27"/>
  <c r="IO74" i="27" s="1"/>
  <c r="IL73" i="27"/>
  <c r="IK73" i="27"/>
  <c r="IT73" i="27" s="1"/>
  <c r="IJ73" i="27"/>
  <c r="II73" i="27"/>
  <c r="IR73" i="27" s="1"/>
  <c r="IH73" i="27"/>
  <c r="IQ73" i="27" s="1"/>
  <c r="IG73" i="27"/>
  <c r="IP73" i="27" s="1"/>
  <c r="IF73" i="27"/>
  <c r="IO73" i="27" s="1"/>
  <c r="IL72" i="27"/>
  <c r="IK72" i="27"/>
  <c r="IT72" i="27" s="1"/>
  <c r="IJ72" i="27"/>
  <c r="IS72" i="27" s="1"/>
  <c r="II72" i="27"/>
  <c r="IR72" i="27" s="1"/>
  <c r="IH72" i="27"/>
  <c r="IQ72" i="27" s="1"/>
  <c r="IG72" i="27"/>
  <c r="IF72" i="27"/>
  <c r="IO72" i="27" s="1"/>
  <c r="IL71" i="27"/>
  <c r="IK71" i="27"/>
  <c r="IT71" i="27" s="1"/>
  <c r="IJ71" i="27"/>
  <c r="II71" i="27"/>
  <c r="IR71" i="27" s="1"/>
  <c r="IH71" i="27"/>
  <c r="IQ71" i="27" s="1"/>
  <c r="IG71" i="27"/>
  <c r="IP71" i="27" s="1"/>
  <c r="IF71" i="27"/>
  <c r="IO71" i="27" s="1"/>
  <c r="IL70" i="27"/>
  <c r="IK70" i="27"/>
  <c r="IT70" i="27" s="1"/>
  <c r="IJ70" i="27"/>
  <c r="IS70" i="27" s="1"/>
  <c r="II70" i="27"/>
  <c r="IR70" i="27" s="1"/>
  <c r="IH70" i="27"/>
  <c r="IQ70" i="27" s="1"/>
  <c r="IG70" i="27"/>
  <c r="IF70" i="27"/>
  <c r="IO70" i="27" s="1"/>
  <c r="IL69" i="27"/>
  <c r="IK69" i="27"/>
  <c r="IT69" i="27" s="1"/>
  <c r="IJ69" i="27"/>
  <c r="IS69" i="27" s="1"/>
  <c r="II69" i="27"/>
  <c r="IR69" i="27" s="1"/>
  <c r="IH69" i="27"/>
  <c r="IQ69" i="27" s="1"/>
  <c r="IG69" i="27"/>
  <c r="IF69" i="27"/>
  <c r="IO69" i="27" s="1"/>
  <c r="IL68" i="27"/>
  <c r="IK68" i="27"/>
  <c r="IT68" i="27" s="1"/>
  <c r="IJ68" i="27"/>
  <c r="IS68" i="27" s="1"/>
  <c r="II68" i="27"/>
  <c r="IR68" i="27" s="1"/>
  <c r="IH68" i="27"/>
  <c r="IQ68" i="27" s="1"/>
  <c r="IG68" i="27"/>
  <c r="IP68" i="27" s="1"/>
  <c r="IF68" i="27"/>
  <c r="IO68" i="27" s="1"/>
  <c r="IL67" i="27"/>
  <c r="IK67" i="27"/>
  <c r="IT67" i="27" s="1"/>
  <c r="IJ67" i="27"/>
  <c r="II67" i="27"/>
  <c r="IR67" i="27" s="1"/>
  <c r="IH67" i="27"/>
  <c r="IQ67" i="27" s="1"/>
  <c r="IG67" i="27"/>
  <c r="IP67" i="27" s="1"/>
  <c r="IF67" i="27"/>
  <c r="IO67" i="27" s="1"/>
  <c r="IL66" i="27"/>
  <c r="IK66" i="27"/>
  <c r="IT66" i="27" s="1"/>
  <c r="IJ66" i="27"/>
  <c r="II66" i="27"/>
  <c r="IR66" i="27" s="1"/>
  <c r="IH66" i="27"/>
  <c r="IQ66" i="27" s="1"/>
  <c r="IG66" i="27"/>
  <c r="IP66" i="27" s="1"/>
  <c r="IF66" i="27"/>
  <c r="IO66" i="27" s="1"/>
  <c r="IL65" i="27"/>
  <c r="IK65" i="27"/>
  <c r="IT65" i="27" s="1"/>
  <c r="IJ65" i="27"/>
  <c r="IS65" i="27" s="1"/>
  <c r="II65" i="27"/>
  <c r="IR65" i="27" s="1"/>
  <c r="IH65" i="27"/>
  <c r="IQ65" i="27" s="1"/>
  <c r="IG65" i="27"/>
  <c r="IP65" i="27" s="1"/>
  <c r="IF65" i="27"/>
  <c r="IO65" i="27" s="1"/>
  <c r="IL64" i="27"/>
  <c r="IK64" i="27"/>
  <c r="IT64" i="27" s="1"/>
  <c r="IJ64" i="27"/>
  <c r="IS64" i="27" s="1"/>
  <c r="II64" i="27"/>
  <c r="IR64" i="27" s="1"/>
  <c r="IH64" i="27"/>
  <c r="IQ64" i="27" s="1"/>
  <c r="IG64" i="27"/>
  <c r="IP64" i="27" s="1"/>
  <c r="IF64" i="27"/>
  <c r="IO64" i="27" s="1"/>
  <c r="IL63" i="27"/>
  <c r="IK63" i="27"/>
  <c r="IT63" i="27" s="1"/>
  <c r="IJ63" i="27"/>
  <c r="IS63" i="27" s="1"/>
  <c r="II63" i="27"/>
  <c r="IR63" i="27" s="1"/>
  <c r="IH63" i="27"/>
  <c r="IQ63" i="27" s="1"/>
  <c r="IG63" i="27"/>
  <c r="IF63" i="27"/>
  <c r="IO63" i="27" s="1"/>
  <c r="IL62" i="27"/>
  <c r="IK62" i="27"/>
  <c r="IT62" i="27" s="1"/>
  <c r="IJ62" i="27"/>
  <c r="IS62" i="27" s="1"/>
  <c r="II62" i="27"/>
  <c r="IR62" i="27" s="1"/>
  <c r="IH62" i="27"/>
  <c r="IQ62" i="27" s="1"/>
  <c r="IG62" i="27"/>
  <c r="IP62" i="27" s="1"/>
  <c r="IF62" i="27"/>
  <c r="IO62" i="27" s="1"/>
  <c r="IL61" i="27"/>
  <c r="IK61" i="27"/>
  <c r="IT61" i="27" s="1"/>
  <c r="IJ61" i="27"/>
  <c r="IS61" i="27" s="1"/>
  <c r="II61" i="27"/>
  <c r="IR61" i="27" s="1"/>
  <c r="IH61" i="27"/>
  <c r="IQ61" i="27" s="1"/>
  <c r="IG61" i="27"/>
  <c r="IF61" i="27"/>
  <c r="IO61" i="27" s="1"/>
  <c r="IL60" i="27"/>
  <c r="IK60" i="27"/>
  <c r="IT60" i="27" s="1"/>
  <c r="IJ60" i="27"/>
  <c r="IS60" i="27" s="1"/>
  <c r="II60" i="27"/>
  <c r="IR60" i="27" s="1"/>
  <c r="IH60" i="27"/>
  <c r="IQ60" i="27" s="1"/>
  <c r="IG60" i="27"/>
  <c r="IP60" i="27" s="1"/>
  <c r="IF60" i="27"/>
  <c r="IO60" i="27" s="1"/>
  <c r="IL59" i="27"/>
  <c r="IK59" i="27"/>
  <c r="IT59" i="27" s="1"/>
  <c r="IJ59" i="27"/>
  <c r="IS59" i="27" s="1"/>
  <c r="II59" i="27"/>
  <c r="IR59" i="27" s="1"/>
  <c r="IH59" i="27"/>
  <c r="IQ59" i="27" s="1"/>
  <c r="IG59" i="27"/>
  <c r="IF59" i="27"/>
  <c r="IO59" i="27" s="1"/>
  <c r="IL58" i="27"/>
  <c r="IK58" i="27"/>
  <c r="IT58" i="27" s="1"/>
  <c r="IJ58" i="27"/>
  <c r="IS58" i="27" s="1"/>
  <c r="II58" i="27"/>
  <c r="IR58" i="27" s="1"/>
  <c r="IH58" i="27"/>
  <c r="IQ58" i="27" s="1"/>
  <c r="IG58" i="27"/>
  <c r="IF58" i="27"/>
  <c r="IO58" i="27" s="1"/>
  <c r="IL57" i="27"/>
  <c r="IK57" i="27"/>
  <c r="IT57" i="27" s="1"/>
  <c r="IJ57" i="27"/>
  <c r="IS57" i="27" s="1"/>
  <c r="II57" i="27"/>
  <c r="IR57" i="27" s="1"/>
  <c r="IH57" i="27"/>
  <c r="IG57" i="27"/>
  <c r="IP57" i="27" s="1"/>
  <c r="IF57" i="27"/>
  <c r="IO57" i="27" s="1"/>
  <c r="IL56" i="27"/>
  <c r="IK56" i="27"/>
  <c r="IT56" i="27" s="1"/>
  <c r="IJ56" i="27"/>
  <c r="IS56" i="27" s="1"/>
  <c r="II56" i="27"/>
  <c r="IR56" i="27" s="1"/>
  <c r="IH56" i="27"/>
  <c r="IQ56" i="27" s="1"/>
  <c r="IG56" i="27"/>
  <c r="IF56" i="27"/>
  <c r="IO56" i="27" s="1"/>
  <c r="IL55" i="27"/>
  <c r="IK55" i="27"/>
  <c r="IT55" i="27" s="1"/>
  <c r="IJ55" i="27"/>
  <c r="IS55" i="27" s="1"/>
  <c r="II55" i="27"/>
  <c r="IR55" i="27" s="1"/>
  <c r="IH55" i="27"/>
  <c r="IQ55" i="27" s="1"/>
  <c r="IG55" i="27"/>
  <c r="IF55" i="27"/>
  <c r="IO55" i="27" s="1"/>
  <c r="IL54" i="27"/>
  <c r="IK54" i="27"/>
  <c r="IT54" i="27" s="1"/>
  <c r="IJ54" i="27"/>
  <c r="IS54" i="27" s="1"/>
  <c r="II54" i="27"/>
  <c r="IR54" i="27" s="1"/>
  <c r="IH54" i="27"/>
  <c r="IQ54" i="27" s="1"/>
  <c r="IG54" i="27"/>
  <c r="IF54" i="27"/>
  <c r="IO54" i="27" s="1"/>
  <c r="AS54" i="27"/>
  <c r="AR54" i="27"/>
  <c r="AQ54" i="27"/>
  <c r="AP54" i="27"/>
  <c r="IL53" i="27"/>
  <c r="IK53" i="27"/>
  <c r="IT53" i="27" s="1"/>
  <c r="IJ53" i="27"/>
  <c r="IS53" i="27" s="1"/>
  <c r="II53" i="27"/>
  <c r="IR53" i="27" s="1"/>
  <c r="IH53" i="27"/>
  <c r="IQ53" i="27" s="1"/>
  <c r="IG53" i="27"/>
  <c r="IF53" i="27"/>
  <c r="IO53" i="27" s="1"/>
  <c r="IL52" i="27"/>
  <c r="IK52" i="27"/>
  <c r="IT52" i="27" s="1"/>
  <c r="IJ52" i="27"/>
  <c r="IS52" i="27" s="1"/>
  <c r="II52" i="27"/>
  <c r="IR52" i="27" s="1"/>
  <c r="IH52" i="27"/>
  <c r="IQ52" i="27" s="1"/>
  <c r="IG52" i="27"/>
  <c r="IF52" i="27"/>
  <c r="IO52" i="27" s="1"/>
  <c r="IL51" i="27"/>
  <c r="IK51" i="27"/>
  <c r="IT51" i="27" s="1"/>
  <c r="IJ51" i="27"/>
  <c r="IS51" i="27" s="1"/>
  <c r="II51" i="27"/>
  <c r="IR51" i="27" s="1"/>
  <c r="IH51" i="27"/>
  <c r="IQ51" i="27" s="1"/>
  <c r="IG51" i="27"/>
  <c r="IP51" i="27" s="1"/>
  <c r="IF51" i="27"/>
  <c r="IL50" i="27"/>
  <c r="IK50" i="27"/>
  <c r="IT50" i="27" s="1"/>
  <c r="IJ50" i="27"/>
  <c r="IS50" i="27" s="1"/>
  <c r="II50" i="27"/>
  <c r="IR50" i="27" s="1"/>
  <c r="IH50" i="27"/>
  <c r="IQ50" i="27" s="1"/>
  <c r="IG50" i="27"/>
  <c r="IF50" i="27"/>
  <c r="IO50" i="27" s="1"/>
  <c r="IL49" i="27"/>
  <c r="IK49" i="27"/>
  <c r="IT49" i="27" s="1"/>
  <c r="IJ49" i="27"/>
  <c r="IS49" i="27" s="1"/>
  <c r="II49" i="27"/>
  <c r="IR49" i="27" s="1"/>
  <c r="IH49" i="27"/>
  <c r="IQ49" i="27" s="1"/>
  <c r="IG49" i="27"/>
  <c r="IF49" i="27"/>
  <c r="IO49" i="27" s="1"/>
  <c r="IL48" i="27"/>
  <c r="IK48" i="27"/>
  <c r="IT48" i="27" s="1"/>
  <c r="IJ48" i="27"/>
  <c r="IS48" i="27" s="1"/>
  <c r="II48" i="27"/>
  <c r="IR48" i="27" s="1"/>
  <c r="IH48" i="27"/>
  <c r="IQ48" i="27" s="1"/>
  <c r="IG48" i="27"/>
  <c r="IF48" i="27"/>
  <c r="IO48" i="27" s="1"/>
  <c r="IL47" i="27"/>
  <c r="IK47" i="27"/>
  <c r="IT47" i="27" s="1"/>
  <c r="IJ47" i="27"/>
  <c r="IS47" i="27" s="1"/>
  <c r="II47" i="27"/>
  <c r="IR47" i="27" s="1"/>
  <c r="IH47" i="27"/>
  <c r="IQ47" i="27" s="1"/>
  <c r="IG47" i="27"/>
  <c r="IF47" i="27"/>
  <c r="IO47" i="27" s="1"/>
  <c r="IL46" i="27"/>
  <c r="IK46" i="27"/>
  <c r="IT46" i="27" s="1"/>
  <c r="IJ46" i="27"/>
  <c r="IS46" i="27" s="1"/>
  <c r="II46" i="27"/>
  <c r="IR46" i="27" s="1"/>
  <c r="IH46" i="27"/>
  <c r="IQ46" i="27" s="1"/>
  <c r="IG46" i="27"/>
  <c r="IF46" i="27"/>
  <c r="IO46" i="27" s="1"/>
  <c r="CV46" i="27"/>
  <c r="CU46" i="27"/>
  <c r="CT46" i="27"/>
  <c r="CS46" i="27"/>
  <c r="CR46" i="27"/>
  <c r="CQ46" i="27"/>
  <c r="CP46" i="27"/>
  <c r="CO46" i="27"/>
  <c r="CN46" i="27"/>
  <c r="CM46" i="27"/>
  <c r="CL46" i="27"/>
  <c r="CK46" i="27"/>
  <c r="CJ46" i="27"/>
  <c r="CI46" i="27"/>
  <c r="CH46" i="27"/>
  <c r="CG46" i="27"/>
  <c r="CF46" i="27"/>
  <c r="CE46" i="27"/>
  <c r="CD46" i="27"/>
  <c r="CC46" i="27"/>
  <c r="CB46" i="27"/>
  <c r="CA46" i="27"/>
  <c r="BZ46" i="27"/>
  <c r="BY46" i="27"/>
  <c r="BX46" i="27"/>
  <c r="BW46" i="27"/>
  <c r="BV46" i="27"/>
  <c r="BU46" i="27"/>
  <c r="BT46" i="27"/>
  <c r="BS46" i="27"/>
  <c r="BR46" i="27"/>
  <c r="BQ46" i="27"/>
  <c r="BP46" i="27"/>
  <c r="BO46" i="27"/>
  <c r="BN46" i="27"/>
  <c r="BM46" i="27"/>
  <c r="BL46" i="27"/>
  <c r="BK46" i="27"/>
  <c r="BJ46" i="27"/>
  <c r="BI46" i="27"/>
  <c r="BH46" i="27"/>
  <c r="BG46" i="27"/>
  <c r="BF46" i="27"/>
  <c r="BE46" i="27"/>
  <c r="BD46" i="27"/>
  <c r="BC46" i="27"/>
  <c r="BB46" i="27"/>
  <c r="BA46" i="27"/>
  <c r="AZ46" i="27"/>
  <c r="AY46" i="27"/>
  <c r="AX46" i="27"/>
  <c r="AW46" i="27"/>
  <c r="AV46" i="27"/>
  <c r="IK44" i="27"/>
  <c r="H80" i="20"/>
  <c r="IJ44" i="27"/>
  <c r="G80" i="20"/>
  <c r="II44" i="27"/>
  <c r="F80" i="20"/>
  <c r="IH44" i="27"/>
  <c r="E80" i="20"/>
  <c r="IG44" i="27"/>
  <c r="D80" i="20"/>
  <c r="IF44" i="27"/>
  <c r="C80" i="20"/>
  <c r="IK43" i="27"/>
  <c r="H79" i="20"/>
  <c r="IJ43" i="27"/>
  <c r="G79" i="20" s="1"/>
  <c r="II43" i="27"/>
  <c r="F79" i="20" s="1"/>
  <c r="IH43" i="27"/>
  <c r="E79" i="20" s="1"/>
  <c r="IG43" i="27"/>
  <c r="D79" i="20" s="1"/>
  <c r="IF43" i="27"/>
  <c r="C79" i="20" s="1"/>
  <c r="IK42" i="27"/>
  <c r="H78" i="20" s="1"/>
  <c r="IJ42" i="27"/>
  <c r="G78" i="20" s="1"/>
  <c r="II42" i="27"/>
  <c r="F78" i="20" s="1"/>
  <c r="IH42" i="27"/>
  <c r="E78" i="20" s="1"/>
  <c r="IG42" i="27"/>
  <c r="D78" i="20" s="1"/>
  <c r="IF42" i="27"/>
  <c r="C78" i="20" s="1"/>
  <c r="IK41" i="27"/>
  <c r="H77" i="20" s="1"/>
  <c r="IJ41" i="27"/>
  <c r="G77" i="20" s="1"/>
  <c r="II41" i="27"/>
  <c r="F77" i="20" s="1"/>
  <c r="IH41" i="27"/>
  <c r="E77" i="20" s="1"/>
  <c r="IG41" i="27"/>
  <c r="D77" i="20" s="1"/>
  <c r="IF41" i="27"/>
  <c r="C77" i="20" s="1"/>
  <c r="IK40" i="27"/>
  <c r="H76" i="20" s="1"/>
  <c r="IJ40" i="27"/>
  <c r="G76" i="20" s="1"/>
  <c r="II40" i="27"/>
  <c r="F76" i="20" s="1"/>
  <c r="IH40" i="27"/>
  <c r="E76" i="20" s="1"/>
  <c r="IG40" i="27"/>
  <c r="D76" i="20" s="1"/>
  <c r="IF40" i="27"/>
  <c r="C76" i="20" s="1"/>
  <c r="AR55" i="27"/>
  <c r="AP55" i="27"/>
  <c r="Q42" i="27"/>
  <c r="IK39" i="27"/>
  <c r="H75" i="20"/>
  <c r="IJ39" i="27"/>
  <c r="G75" i="20"/>
  <c r="II39" i="27"/>
  <c r="F75" i="20"/>
  <c r="IH39" i="27"/>
  <c r="E75" i="20"/>
  <c r="IG39" i="27"/>
  <c r="D75" i="20"/>
  <c r="IF39" i="27"/>
  <c r="C75" i="20"/>
  <c r="IK38" i="27"/>
  <c r="H74" i="20"/>
  <c r="IJ38" i="27"/>
  <c r="G74" i="20"/>
  <c r="II38" i="27"/>
  <c r="F74" i="20"/>
  <c r="IH38" i="27"/>
  <c r="E74" i="20"/>
  <c r="IG38" i="27"/>
  <c r="D74" i="20"/>
  <c r="IF38" i="27"/>
  <c r="C74" i="20"/>
  <c r="CQ38" i="27"/>
  <c r="CQ39" i="27"/>
  <c r="BS38" i="27"/>
  <c r="BG38" i="27"/>
  <c r="AQ53" i="27" s="1"/>
  <c r="AU38" i="27"/>
  <c r="AO41" i="27" s="1"/>
  <c r="E181" i="5"/>
  <c r="AI38" i="27"/>
  <c r="AI39" i="27"/>
  <c r="W38" i="27"/>
  <c r="Q41" i="27" s="1"/>
  <c r="K38" i="27"/>
  <c r="K39" i="27" s="1"/>
  <c r="IK37" i="27"/>
  <c r="H73" i="20" s="1"/>
  <c r="IJ37" i="27"/>
  <c r="G73" i="20" s="1"/>
  <c r="II37" i="27"/>
  <c r="F73" i="20" s="1"/>
  <c r="IH37" i="27"/>
  <c r="E73" i="20" s="1"/>
  <c r="IG37" i="27"/>
  <c r="D73" i="20" s="1"/>
  <c r="IF37" i="27"/>
  <c r="C73" i="20" s="1"/>
  <c r="IK36" i="27"/>
  <c r="H72" i="20" s="1"/>
  <c r="IJ36" i="27"/>
  <c r="G72" i="20" s="1"/>
  <c r="II36" i="27"/>
  <c r="F72" i="20" s="1"/>
  <c r="IH36" i="27"/>
  <c r="E72" i="20" s="1"/>
  <c r="IG36" i="27"/>
  <c r="D72" i="20" s="1"/>
  <c r="IF36" i="27"/>
  <c r="C72" i="20" s="1"/>
  <c r="HX36" i="27"/>
  <c r="HW36" i="27"/>
  <c r="HV36" i="27"/>
  <c r="HU36" i="27"/>
  <c r="HT36" i="27"/>
  <c r="HS36" i="27"/>
  <c r="HR36" i="27"/>
  <c r="HQ36" i="27"/>
  <c r="HP36" i="27"/>
  <c r="HO36" i="27"/>
  <c r="HN36" i="27"/>
  <c r="HM36" i="27"/>
  <c r="HL36" i="27"/>
  <c r="HK36" i="27"/>
  <c r="HJ36" i="27"/>
  <c r="HI36" i="27"/>
  <c r="HH36" i="27"/>
  <c r="HG36" i="27"/>
  <c r="HF36" i="27"/>
  <c r="HE36" i="27"/>
  <c r="HD36" i="27"/>
  <c r="HC36" i="27"/>
  <c r="HB36" i="27"/>
  <c r="HA36" i="27"/>
  <c r="GZ36" i="27"/>
  <c r="GY36" i="27"/>
  <c r="GX36" i="27"/>
  <c r="GW36" i="27"/>
  <c r="GV36" i="27"/>
  <c r="GU36" i="27"/>
  <c r="GT36" i="27"/>
  <c r="GS36" i="27"/>
  <c r="GR36" i="27"/>
  <c r="GQ36" i="27"/>
  <c r="GP36" i="27"/>
  <c r="GO36" i="27"/>
  <c r="GN36" i="27"/>
  <c r="GM36" i="27"/>
  <c r="GL36" i="27"/>
  <c r="GK36" i="27"/>
  <c r="GJ36" i="27"/>
  <c r="GI36" i="27"/>
  <c r="GH36" i="27"/>
  <c r="GG36" i="27"/>
  <c r="GF36" i="27"/>
  <c r="GE36" i="27"/>
  <c r="GD36" i="27"/>
  <c r="GC36" i="27"/>
  <c r="GB36" i="27"/>
  <c r="GA36" i="27"/>
  <c r="FZ36" i="27"/>
  <c r="FY36" i="27"/>
  <c r="FX36" i="27"/>
  <c r="FW36" i="27"/>
  <c r="FV36" i="27"/>
  <c r="FU36" i="27"/>
  <c r="FT36" i="27"/>
  <c r="FS36" i="27"/>
  <c r="FR36" i="27"/>
  <c r="FQ36" i="27"/>
  <c r="FP36" i="27"/>
  <c r="FO36" i="27"/>
  <c r="FN36" i="27"/>
  <c r="FM36" i="27"/>
  <c r="FL36" i="27"/>
  <c r="FK36" i="27"/>
  <c r="FJ36" i="27"/>
  <c r="FI36" i="27"/>
  <c r="FH36" i="27"/>
  <c r="FG36" i="27"/>
  <c r="FF36" i="27"/>
  <c r="FE36" i="27"/>
  <c r="FD36" i="27"/>
  <c r="FC36" i="27"/>
  <c r="FB36" i="27"/>
  <c r="FA36" i="27"/>
  <c r="EZ36" i="27"/>
  <c r="EY36" i="27"/>
  <c r="EX36" i="27"/>
  <c r="EW36" i="27"/>
  <c r="EV36" i="27"/>
  <c r="EU36" i="27"/>
  <c r="ET36" i="27"/>
  <c r="ES36" i="27"/>
  <c r="ER36" i="27"/>
  <c r="EQ36" i="27"/>
  <c r="EP36" i="27"/>
  <c r="EO36" i="27"/>
  <c r="EN36" i="27"/>
  <c r="EM36" i="27"/>
  <c r="EL36" i="27"/>
  <c r="EK36" i="27"/>
  <c r="EJ36" i="27"/>
  <c r="EI36" i="27"/>
  <c r="EH36" i="27"/>
  <c r="EG36" i="27"/>
  <c r="EF36" i="27"/>
  <c r="EE36" i="27"/>
  <c r="ED36" i="27"/>
  <c r="EC36" i="27"/>
  <c r="EB36" i="27"/>
  <c r="EA36" i="27"/>
  <c r="DZ36" i="27"/>
  <c r="DY36" i="27"/>
  <c r="DX36" i="27"/>
  <c r="DW36" i="27"/>
  <c r="DV36" i="27"/>
  <c r="DU36" i="27"/>
  <c r="DT36" i="27"/>
  <c r="DS36" i="27"/>
  <c r="DR36" i="27"/>
  <c r="DQ36" i="27"/>
  <c r="DP36" i="27"/>
  <c r="DO36" i="27"/>
  <c r="DN36" i="27"/>
  <c r="DM36" i="27"/>
  <c r="DL36" i="27"/>
  <c r="DK36" i="27"/>
  <c r="DJ36" i="27"/>
  <c r="DI36" i="27"/>
  <c r="DH36" i="27"/>
  <c r="DG36" i="27"/>
  <c r="DF36" i="27"/>
  <c r="DE36" i="27"/>
  <c r="DD36" i="27"/>
  <c r="DC36" i="27"/>
  <c r="DB36" i="27"/>
  <c r="DA36" i="27"/>
  <c r="CZ36" i="27"/>
  <c r="CY36" i="27"/>
  <c r="CX36" i="27"/>
  <c r="CW36" i="27"/>
  <c r="CV36" i="27"/>
  <c r="CU36" i="27"/>
  <c r="CT36" i="27"/>
  <c r="CS36" i="27"/>
  <c r="CR36" i="27"/>
  <c r="CQ36" i="27"/>
  <c r="CP36" i="27"/>
  <c r="CO36" i="27"/>
  <c r="CN36" i="27"/>
  <c r="CM36" i="27"/>
  <c r="CL36" i="27"/>
  <c r="CK36" i="27"/>
  <c r="CJ36" i="27"/>
  <c r="CI36" i="27"/>
  <c r="CH36" i="27"/>
  <c r="CG36" i="27"/>
  <c r="CF36" i="27"/>
  <c r="CE36" i="27"/>
  <c r="CD36" i="27"/>
  <c r="CC36" i="27"/>
  <c r="CB36" i="27"/>
  <c r="CA36" i="27"/>
  <c r="BZ36" i="27"/>
  <c r="BY36" i="27"/>
  <c r="BX36" i="27"/>
  <c r="BW36" i="27"/>
  <c r="BV36" i="27"/>
  <c r="BU36" i="27"/>
  <c r="BT36" i="27"/>
  <c r="BS36" i="27"/>
  <c r="BR36" i="27"/>
  <c r="BQ36" i="27"/>
  <c r="BP36" i="27"/>
  <c r="BO36" i="27"/>
  <c r="BN36" i="27"/>
  <c r="BM36" i="27"/>
  <c r="BL36" i="27"/>
  <c r="BK36" i="27"/>
  <c r="BJ36" i="27"/>
  <c r="BI36" i="27"/>
  <c r="BH36" i="27"/>
  <c r="BG36" i="27"/>
  <c r="BF36" i="27"/>
  <c r="BE36" i="27"/>
  <c r="BD36" i="27"/>
  <c r="BC36" i="27"/>
  <c r="BB36" i="27"/>
  <c r="BA36" i="27"/>
  <c r="AZ36" i="27"/>
  <c r="AY36" i="27"/>
  <c r="AX36" i="27"/>
  <c r="AW36" i="27"/>
  <c r="AV36" i="27"/>
  <c r="AU36" i="27"/>
  <c r="AT36" i="27"/>
  <c r="AS36" i="27"/>
  <c r="AR36" i="27"/>
  <c r="AQ36" i="27"/>
  <c r="AP36" i="27"/>
  <c r="AO36" i="27"/>
  <c r="AN36" i="27"/>
  <c r="AM36" i="27"/>
  <c r="AL36" i="27"/>
  <c r="AK36" i="27"/>
  <c r="AJ36" i="27"/>
  <c r="AI36" i="27"/>
  <c r="AH36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IK35" i="27"/>
  <c r="H71" i="20" s="1"/>
  <c r="IJ35" i="27"/>
  <c r="G71" i="20" s="1"/>
  <c r="II35" i="27"/>
  <c r="F71" i="20" s="1"/>
  <c r="IH35" i="27"/>
  <c r="IG35" i="27"/>
  <c r="D71" i="20" s="1"/>
  <c r="IF35" i="27"/>
  <c r="C71" i="20" s="1"/>
  <c r="IK34" i="27"/>
  <c r="IJ34" i="27"/>
  <c r="G70" i="20" s="1"/>
  <c r="II34" i="27"/>
  <c r="IH34" i="27"/>
  <c r="E70" i="20" s="1"/>
  <c r="IG34" i="27"/>
  <c r="D70" i="20" s="1"/>
  <c r="IF34" i="27"/>
  <c r="C70" i="20" s="1"/>
  <c r="IK33" i="27"/>
  <c r="H69" i="20" s="1"/>
  <c r="IJ33" i="27"/>
  <c r="G69" i="20" s="1"/>
  <c r="II33" i="27"/>
  <c r="IQ33" i="27" s="1"/>
  <c r="IH33" i="27"/>
  <c r="E69" i="20" s="1"/>
  <c r="IG33" i="27"/>
  <c r="D69" i="20" s="1"/>
  <c r="IF33" i="27"/>
  <c r="C69" i="20" s="1"/>
  <c r="IK32" i="27"/>
  <c r="IS32" i="27" s="1"/>
  <c r="IJ32" i="27"/>
  <c r="G68" i="20" s="1"/>
  <c r="II32" i="27"/>
  <c r="F68" i="20" s="1"/>
  <c r="IH32" i="27"/>
  <c r="E68" i="20" s="1"/>
  <c r="IG32" i="27"/>
  <c r="D68" i="20" s="1"/>
  <c r="IF32" i="27"/>
  <c r="C68" i="20" s="1"/>
  <c r="IK31" i="27"/>
  <c r="H67" i="20" s="1"/>
  <c r="IJ31" i="27"/>
  <c r="G67" i="20" s="1"/>
  <c r="II31" i="27"/>
  <c r="F67" i="20" s="1"/>
  <c r="IH31" i="27"/>
  <c r="E67" i="20" s="1"/>
  <c r="IG31" i="27"/>
  <c r="D67" i="20" s="1"/>
  <c r="IF31" i="27"/>
  <c r="C67" i="20" s="1"/>
  <c r="IK30" i="27"/>
  <c r="H66" i="20" s="1"/>
  <c r="IJ30" i="27"/>
  <c r="G66" i="20" s="1"/>
  <c r="II30" i="27"/>
  <c r="IQ30" i="27" s="1"/>
  <c r="IH30" i="27"/>
  <c r="E66" i="20" s="1"/>
  <c r="IG30" i="27"/>
  <c r="D66" i="20" s="1"/>
  <c r="IF30" i="27"/>
  <c r="IK29" i="27"/>
  <c r="IS29" i="27" s="1"/>
  <c r="IJ29" i="27"/>
  <c r="G65" i="20" s="1"/>
  <c r="II29" i="27"/>
  <c r="IQ29" i="27" s="1"/>
  <c r="IH29" i="27"/>
  <c r="E65" i="20" s="1"/>
  <c r="IG29" i="27"/>
  <c r="D65" i="20" s="1"/>
  <c r="IF29" i="27"/>
  <c r="C65" i="20" s="1"/>
  <c r="IK28" i="27"/>
  <c r="H64" i="20" s="1"/>
  <c r="IJ28" i="27"/>
  <c r="G64" i="20" s="1"/>
  <c r="II28" i="27"/>
  <c r="F64" i="20" s="1"/>
  <c r="IH28" i="27"/>
  <c r="E64" i="20" s="1"/>
  <c r="IG28" i="27"/>
  <c r="D64" i="20" s="1"/>
  <c r="IF28" i="27"/>
  <c r="C64" i="20" s="1"/>
  <c r="IK27" i="27"/>
  <c r="H63" i="20" s="1"/>
  <c r="IJ27" i="27"/>
  <c r="G63" i="20" s="1"/>
  <c r="II27" i="27"/>
  <c r="F63" i="20" s="1"/>
  <c r="IH27" i="27"/>
  <c r="E63" i="20" s="1"/>
  <c r="IG27" i="27"/>
  <c r="D63" i="20" s="1"/>
  <c r="IF27" i="27"/>
  <c r="IK26" i="27"/>
  <c r="IS26" i="27" s="1"/>
  <c r="IJ26" i="27"/>
  <c r="G62" i="20" s="1"/>
  <c r="II26" i="27"/>
  <c r="F62" i="20" s="1"/>
  <c r="IH26" i="27"/>
  <c r="E62" i="20" s="1"/>
  <c r="IG26" i="27"/>
  <c r="D62" i="20" s="1"/>
  <c r="IF26" i="27"/>
  <c r="C62" i="20" s="1"/>
  <c r="IK25" i="27"/>
  <c r="H61" i="20" s="1"/>
  <c r="IJ25" i="27"/>
  <c r="G61" i="20" s="1"/>
  <c r="II25" i="27"/>
  <c r="F61" i="20" s="1"/>
  <c r="IH25" i="27"/>
  <c r="E61" i="20" s="1"/>
  <c r="IG25" i="27"/>
  <c r="D61" i="20" s="1"/>
  <c r="IF25" i="27"/>
  <c r="C61" i="20" s="1"/>
  <c r="IK24" i="27"/>
  <c r="H60" i="20" s="1"/>
  <c r="IJ24" i="27"/>
  <c r="G60" i="20" s="1"/>
  <c r="II24" i="27"/>
  <c r="F60" i="20" s="1"/>
  <c r="IH24" i="27"/>
  <c r="E60" i="20" s="1"/>
  <c r="IG24" i="27"/>
  <c r="IO24" i="27" s="1"/>
  <c r="IF24" i="27"/>
  <c r="C60" i="20" s="1"/>
  <c r="IK23" i="27"/>
  <c r="H59" i="20" s="1"/>
  <c r="IJ23" i="27"/>
  <c r="II23" i="27"/>
  <c r="F59" i="20" s="1"/>
  <c r="IH23" i="27"/>
  <c r="E59" i="20" s="1"/>
  <c r="IG23" i="27"/>
  <c r="D59" i="20" s="1"/>
  <c r="IF23" i="27"/>
  <c r="C59" i="20" s="1"/>
  <c r="IK22" i="27"/>
  <c r="H58" i="20" s="1"/>
  <c r="IJ22" i="27"/>
  <c r="IR22" i="27" s="1"/>
  <c r="II22" i="27"/>
  <c r="F58" i="20" s="1"/>
  <c r="IH22" i="27"/>
  <c r="E58" i="20" s="1"/>
  <c r="IG22" i="27"/>
  <c r="D58" i="20" s="1"/>
  <c r="IF22" i="27"/>
  <c r="C58" i="20" s="1"/>
  <c r="IK21" i="27"/>
  <c r="H57" i="20" s="1"/>
  <c r="IJ21" i="27"/>
  <c r="G57" i="20" s="1"/>
  <c r="II21" i="27"/>
  <c r="IQ21" i="27" s="1"/>
  <c r="IH21" i="27"/>
  <c r="E57" i="20" s="1"/>
  <c r="IG21" i="27"/>
  <c r="D57" i="20" s="1"/>
  <c r="IF21" i="27"/>
  <c r="C57" i="20" s="1"/>
  <c r="IK20" i="27"/>
  <c r="H56" i="20" s="1"/>
  <c r="IJ20" i="27"/>
  <c r="G56" i="20" s="1"/>
  <c r="II20" i="27"/>
  <c r="F56" i="20" s="1"/>
  <c r="IH20" i="27"/>
  <c r="E56" i="20" s="1"/>
  <c r="IG20" i="27"/>
  <c r="D56" i="20" s="1"/>
  <c r="IF20" i="27"/>
  <c r="IN20" i="27" s="1"/>
  <c r="IK19" i="27"/>
  <c r="H55" i="20" s="1"/>
  <c r="IJ19" i="27"/>
  <c r="G55" i="20" s="1"/>
  <c r="II19" i="27"/>
  <c r="F55" i="20" s="1"/>
  <c r="IH19" i="27"/>
  <c r="E55" i="20" s="1"/>
  <c r="IG19" i="27"/>
  <c r="D55" i="20" s="1"/>
  <c r="IF19" i="27"/>
  <c r="C55" i="20" s="1"/>
  <c r="IK18" i="27"/>
  <c r="H54" i="20" s="1"/>
  <c r="IJ18" i="27"/>
  <c r="G54" i="20" s="1"/>
  <c r="II18" i="27"/>
  <c r="IQ18" i="27" s="1"/>
  <c r="IH18" i="27"/>
  <c r="E54" i="20" s="1"/>
  <c r="IG18" i="27"/>
  <c r="D54" i="20" s="1"/>
  <c r="IF18" i="27"/>
  <c r="C54" i="20" s="1"/>
  <c r="IK17" i="27"/>
  <c r="IS17" i="27" s="1"/>
  <c r="IJ17" i="27"/>
  <c r="G53" i="20" s="1"/>
  <c r="II17" i="27"/>
  <c r="F53" i="20" s="1"/>
  <c r="IH17" i="27"/>
  <c r="IP17" i="27" s="1"/>
  <c r="IG17" i="27"/>
  <c r="D53" i="20" s="1"/>
  <c r="IF17" i="27"/>
  <c r="C53" i="20" s="1"/>
  <c r="IK16" i="27"/>
  <c r="H52" i="20" s="1"/>
  <c r="IJ16" i="27"/>
  <c r="G52" i="20" s="1"/>
  <c r="II16" i="27"/>
  <c r="F52" i="20" s="1"/>
  <c r="IH16" i="27"/>
  <c r="IG16" i="27"/>
  <c r="IO16" i="27" s="1"/>
  <c r="IF16" i="27"/>
  <c r="C52" i="20" s="1"/>
  <c r="IK15" i="27"/>
  <c r="IJ15" i="27"/>
  <c r="II15" i="27"/>
  <c r="IQ15" i="27" s="1"/>
  <c r="IH15" i="27"/>
  <c r="IP15" i="27" s="1"/>
  <c r="IG15" i="27"/>
  <c r="D51" i="20" s="1"/>
  <c r="IF15" i="27"/>
  <c r="C51" i="20" s="1"/>
  <c r="IK14" i="27"/>
  <c r="IF91" i="27" s="1"/>
  <c r="IJ14" i="27"/>
  <c r="IL90" i="27" s="1"/>
  <c r="II14" i="27"/>
  <c r="II89" i="27" s="1"/>
  <c r="IH14" i="27"/>
  <c r="IG88" i="27" s="1"/>
  <c r="IG14" i="27"/>
  <c r="IQ87" i="27" s="1"/>
  <c r="IF14" i="27"/>
  <c r="IO86" i="27" s="1"/>
  <c r="IK13" i="27"/>
  <c r="IH84" i="27" s="1"/>
  <c r="IJ13" i="27"/>
  <c r="IR83" i="27" s="1"/>
  <c r="II13" i="27"/>
  <c r="F49" i="20" s="1"/>
  <c r="IH13" i="27"/>
  <c r="IG81" i="27" s="1"/>
  <c r="IG13" i="27"/>
  <c r="IU4" i="27" s="1"/>
  <c r="IF13" i="27"/>
  <c r="C49" i="20" s="1"/>
  <c r="IU8" i="27" a="1"/>
  <c r="IS8" i="27" a="1"/>
  <c r="IQ8" i="27" a="1"/>
  <c r="IO8" i="27" a="1"/>
  <c r="IM8" i="27" a="1"/>
  <c r="IK8" i="27" a="1"/>
  <c r="II8" i="27" a="1"/>
  <c r="IG8" i="27" a="1"/>
  <c r="IE8" i="27" a="1"/>
  <c r="IU7" i="27" a="1"/>
  <c r="IQ7" i="27" a="1"/>
  <c r="IM7" i="27" a="1"/>
  <c r="II7" i="27" a="1"/>
  <c r="IE7" i="27" a="1"/>
  <c r="IU6" i="27" a="1"/>
  <c r="IS6" i="27" a="1"/>
  <c r="IQ6" i="27" a="1"/>
  <c r="IO6" i="27" a="1"/>
  <c r="IM6" i="27" a="1"/>
  <c r="IK6" i="27" a="1"/>
  <c r="II6" i="27" a="1"/>
  <c r="IG6" i="27" a="1"/>
  <c r="IE6" i="27" a="1"/>
  <c r="IU5" i="27" a="1"/>
  <c r="IQ5" i="27" a="1"/>
  <c r="IM5" i="27" a="1"/>
  <c r="II5" i="27" a="1"/>
  <c r="IE5" i="27" a="1"/>
  <c r="IU4" i="27" a="1"/>
  <c r="IS4" i="27" a="1"/>
  <c r="IQ4" i="27" a="1"/>
  <c r="IO4" i="27" a="1"/>
  <c r="IM4" i="27" a="1"/>
  <c r="IK4" i="27" a="1"/>
  <c r="II4" i="27" a="1"/>
  <c r="IG4" i="27" a="1"/>
  <c r="IE4" i="27" a="1"/>
  <c r="IU3" i="27" a="1"/>
  <c r="IQ3" i="27" a="1"/>
  <c r="IM3" i="27" a="1"/>
  <c r="II3" i="27" a="1"/>
  <c r="IE3" i="27" a="1"/>
  <c r="DK20" i="10"/>
  <c r="C51" i="22"/>
  <c r="D51" i="22"/>
  <c r="E51" i="22"/>
  <c r="F51" i="22"/>
  <c r="G51" i="22"/>
  <c r="H51" i="22"/>
  <c r="I51" i="22"/>
  <c r="J51" i="22"/>
  <c r="B51" i="22"/>
  <c r="P60" i="10"/>
  <c r="Q60" i="10" s="1"/>
  <c r="V60" i="10" s="1"/>
  <c r="W60" i="10" s="1"/>
  <c r="X60" i="10" s="1"/>
  <c r="Y60" i="10" s="1"/>
  <c r="Z60" i="10" s="1"/>
  <c r="AA60" i="10" s="1"/>
  <c r="AB60" i="10" s="1"/>
  <c r="AC60" i="10" s="1"/>
  <c r="AD60" i="10" s="1"/>
  <c r="AE60" i="10" s="1"/>
  <c r="AF60" i="10" s="1"/>
  <c r="AG60" i="10" s="1"/>
  <c r="AH60" i="10" s="1"/>
  <c r="AI60" i="10" s="1"/>
  <c r="AJ60" i="10" s="1"/>
  <c r="AK60" i="10" s="1"/>
  <c r="AL60" i="10" s="1"/>
  <c r="AM60" i="10" s="1"/>
  <c r="AN60" i="10" s="1"/>
  <c r="AO60" i="10" s="1"/>
  <c r="AP60" i="10" s="1"/>
  <c r="AQ60" i="10" s="1"/>
  <c r="AR60" i="10" s="1"/>
  <c r="AS60" i="10" s="1"/>
  <c r="AT60" i="10" s="1"/>
  <c r="AU60" i="10" s="1"/>
  <c r="AV60" i="10" s="1"/>
  <c r="AW60" i="10" s="1"/>
  <c r="AX60" i="10" s="1"/>
  <c r="AY60" i="10" s="1"/>
  <c r="AZ60" i="10" s="1"/>
  <c r="BA60" i="10" s="1"/>
  <c r="BB60" i="10" s="1"/>
  <c r="BC60" i="10" s="1"/>
  <c r="BD60" i="10" s="1"/>
  <c r="BE60" i="10" s="1"/>
  <c r="BF60" i="10" s="1"/>
  <c r="BG60" i="10" s="1"/>
  <c r="BH60" i="10" s="1"/>
  <c r="BI60" i="10" s="1"/>
  <c r="BJ60" i="10" s="1"/>
  <c r="BK60" i="10" s="1"/>
  <c r="BL60" i="10" s="1"/>
  <c r="BM60" i="10" s="1"/>
  <c r="BN60" i="10" s="1"/>
  <c r="BO60" i="10" s="1"/>
  <c r="BP60" i="10" s="1"/>
  <c r="BQ60" i="10" s="1"/>
  <c r="BR60" i="10" s="1"/>
  <c r="BS60" i="10" s="1"/>
  <c r="BT60" i="10" s="1"/>
  <c r="BU60" i="10" s="1"/>
  <c r="BV60" i="10" s="1"/>
  <c r="BW60" i="10" s="1"/>
  <c r="BX60" i="10" s="1"/>
  <c r="BY60" i="10" s="1"/>
  <c r="BZ60" i="10" s="1"/>
  <c r="CA60" i="10" s="1"/>
  <c r="CB60" i="10" s="1"/>
  <c r="CC60" i="10" s="1"/>
  <c r="CD60" i="10" s="1"/>
  <c r="CE60" i="10" s="1"/>
  <c r="CF60" i="10" s="1"/>
  <c r="CG60" i="10" s="1"/>
  <c r="CH60" i="10" s="1"/>
  <c r="CI60" i="10" s="1"/>
  <c r="CJ60" i="10" s="1"/>
  <c r="CK60" i="10" s="1"/>
  <c r="CL60" i="10" s="1"/>
  <c r="CM60" i="10" s="1"/>
  <c r="CN60" i="10" s="1"/>
  <c r="CO60" i="10" s="1"/>
  <c r="CP60" i="10" s="1"/>
  <c r="CQ60" i="10" s="1"/>
  <c r="CR60" i="10" s="1"/>
  <c r="CS60" i="10" s="1"/>
  <c r="CT60" i="10" s="1"/>
  <c r="CU60" i="10" s="1"/>
  <c r="CV60" i="10" s="1"/>
  <c r="CW60" i="10" s="1"/>
  <c r="CX60" i="10" s="1"/>
  <c r="CZ60" i="10" s="1"/>
  <c r="DA60" i="10" s="1"/>
  <c r="DB60" i="10" s="1"/>
  <c r="DC60" i="10" s="1"/>
  <c r="DD60" i="10" s="1"/>
  <c r="DE60" i="10" s="1"/>
  <c r="DF60" i="10" s="1"/>
  <c r="DG60" i="10" s="1"/>
  <c r="DH60" i="10" s="1"/>
  <c r="DI60" i="10" s="1"/>
  <c r="DJ60" i="10" s="1"/>
  <c r="DK60" i="10" s="1"/>
  <c r="DL60" i="10" s="1"/>
  <c r="DM60" i="10" s="1"/>
  <c r="DN60" i="10" s="1"/>
  <c r="DO60" i="10" s="1"/>
  <c r="DP60" i="10" s="1"/>
  <c r="DQ60" i="10" s="1"/>
  <c r="DR60" i="10" s="1"/>
  <c r="DS60" i="10" s="1"/>
  <c r="DT60" i="10" s="1"/>
  <c r="DU60" i="10" s="1"/>
  <c r="DV60" i="10" s="1"/>
  <c r="DW60" i="10" s="1"/>
  <c r="DX60" i="10" s="1"/>
  <c r="DY60" i="10" s="1"/>
  <c r="DZ60" i="10" s="1"/>
  <c r="EA60" i="10" s="1"/>
  <c r="EB60" i="10" s="1"/>
  <c r="EC60" i="10" s="1"/>
  <c r="ED60" i="10" s="1"/>
  <c r="EE60" i="10" s="1"/>
  <c r="EF60" i="10" s="1"/>
  <c r="EG60" i="10" s="1"/>
  <c r="EH60" i="10" s="1"/>
  <c r="EI60" i="10" s="1"/>
  <c r="EJ60" i="10" s="1"/>
  <c r="EK60" i="10" s="1"/>
  <c r="EL60" i="10" s="1"/>
  <c r="EM60" i="10" s="1"/>
  <c r="EN60" i="10" s="1"/>
  <c r="EO60" i="10" s="1"/>
  <c r="EP60" i="10" s="1"/>
  <c r="EQ60" i="10" s="1"/>
  <c r="ER60" i="10" s="1"/>
  <c r="ES60" i="10" s="1"/>
  <c r="ET60" i="10" s="1"/>
  <c r="EU60" i="10" s="1"/>
  <c r="EV60" i="10" s="1"/>
  <c r="EW60" i="10" s="1"/>
  <c r="EX60" i="10" s="1"/>
  <c r="EY60" i="10" s="1"/>
  <c r="EZ60" i="10" s="1"/>
  <c r="FA60" i="10" s="1"/>
  <c r="FB60" i="10" s="1"/>
  <c r="FC60" i="10" s="1"/>
  <c r="FD60" i="10" s="1"/>
  <c r="FE60" i="10" s="1"/>
  <c r="FF60" i="10" s="1"/>
  <c r="FH60" i="10" s="1"/>
  <c r="FI60" i="10" s="1"/>
  <c r="FJ60" i="10" s="1"/>
  <c r="FK60" i="10" s="1"/>
  <c r="FL60" i="10" s="1"/>
  <c r="FM60" i="10" s="1"/>
  <c r="FN60" i="10" s="1"/>
  <c r="FO60" i="10" s="1"/>
  <c r="FP60" i="10" s="1"/>
  <c r="FQ60" i="10" s="1"/>
  <c r="FR60" i="10" s="1"/>
  <c r="FS60" i="10" s="1"/>
  <c r="FT60" i="10" s="1"/>
  <c r="FU60" i="10" s="1"/>
  <c r="FV60" i="10" s="1"/>
  <c r="FW60" i="10" s="1"/>
  <c r="FX60" i="10" s="1"/>
  <c r="FY60" i="10" s="1"/>
  <c r="FZ60" i="10" s="1"/>
  <c r="GA60" i="10" s="1"/>
  <c r="GB60" i="10" s="1"/>
  <c r="GC60" i="10" s="1"/>
  <c r="GD60" i="10" s="1"/>
  <c r="GE60" i="10" s="1"/>
  <c r="GF60" i="10" s="1"/>
  <c r="GG60" i="10" s="1"/>
  <c r="GH60" i="10" s="1"/>
  <c r="GI60" i="10" s="1"/>
  <c r="GJ60" i="10" s="1"/>
  <c r="GK60" i="10" s="1"/>
  <c r="GL60" i="10" s="1"/>
  <c r="GM60" i="10" s="1"/>
  <c r="GN60" i="10" s="1"/>
  <c r="GO60" i="10" s="1"/>
  <c r="GP60" i="10" s="1"/>
  <c r="P61" i="10"/>
  <c r="Q61" i="10" s="1"/>
  <c r="V61" i="10" s="1"/>
  <c r="W61" i="10" s="1"/>
  <c r="X61" i="10" s="1"/>
  <c r="Y61" i="10" s="1"/>
  <c r="Z61" i="10" s="1"/>
  <c r="AA61" i="10" s="1"/>
  <c r="AB61" i="10" s="1"/>
  <c r="AC61" i="10" s="1"/>
  <c r="AD61" i="10" s="1"/>
  <c r="AE61" i="10" s="1"/>
  <c r="AF61" i="10" s="1"/>
  <c r="AG61" i="10" s="1"/>
  <c r="AH61" i="10" s="1"/>
  <c r="AI61" i="10" s="1"/>
  <c r="AJ61" i="10" s="1"/>
  <c r="AK61" i="10" s="1"/>
  <c r="AL61" i="10" s="1"/>
  <c r="AM61" i="10" s="1"/>
  <c r="AN61" i="10" s="1"/>
  <c r="AO61" i="10" s="1"/>
  <c r="AP61" i="10" s="1"/>
  <c r="AQ61" i="10" s="1"/>
  <c r="AR61" i="10" s="1"/>
  <c r="AS61" i="10" s="1"/>
  <c r="AT61" i="10" s="1"/>
  <c r="AU61" i="10" s="1"/>
  <c r="AV61" i="10" s="1"/>
  <c r="AW61" i="10" s="1"/>
  <c r="AX61" i="10" s="1"/>
  <c r="AY61" i="10" s="1"/>
  <c r="AZ61" i="10" s="1"/>
  <c r="BA61" i="10" s="1"/>
  <c r="BB61" i="10" s="1"/>
  <c r="BC61" i="10" s="1"/>
  <c r="BD61" i="10" s="1"/>
  <c r="BE61" i="10" s="1"/>
  <c r="BF61" i="10" s="1"/>
  <c r="BG61" i="10" s="1"/>
  <c r="BH61" i="10" s="1"/>
  <c r="BI61" i="10" s="1"/>
  <c r="BJ61" i="10" s="1"/>
  <c r="BK61" i="10" s="1"/>
  <c r="BL61" i="10" s="1"/>
  <c r="BM61" i="10" s="1"/>
  <c r="BN61" i="10" s="1"/>
  <c r="BO61" i="10" s="1"/>
  <c r="BP61" i="10" s="1"/>
  <c r="BQ61" i="10" s="1"/>
  <c r="BR61" i="10" s="1"/>
  <c r="BS61" i="10" s="1"/>
  <c r="BT61" i="10" s="1"/>
  <c r="BU61" i="10" s="1"/>
  <c r="BV61" i="10" s="1"/>
  <c r="BW61" i="10" s="1"/>
  <c r="BX61" i="10" s="1"/>
  <c r="BY61" i="10" s="1"/>
  <c r="BZ61" i="10" s="1"/>
  <c r="CA61" i="10" s="1"/>
  <c r="CB61" i="10" s="1"/>
  <c r="CC61" i="10" s="1"/>
  <c r="CD61" i="10" s="1"/>
  <c r="CE61" i="10" s="1"/>
  <c r="CF61" i="10" s="1"/>
  <c r="CG61" i="10" s="1"/>
  <c r="CH61" i="10" s="1"/>
  <c r="CI61" i="10" s="1"/>
  <c r="CJ61" i="10" s="1"/>
  <c r="CK61" i="10" s="1"/>
  <c r="CL61" i="10" s="1"/>
  <c r="CM61" i="10" s="1"/>
  <c r="CN61" i="10" s="1"/>
  <c r="CO61" i="10" s="1"/>
  <c r="CP61" i="10" s="1"/>
  <c r="CQ61" i="10" s="1"/>
  <c r="CR61" i="10" s="1"/>
  <c r="CS61" i="10" s="1"/>
  <c r="CT61" i="10" s="1"/>
  <c r="CU61" i="10" s="1"/>
  <c r="CV61" i="10" s="1"/>
  <c r="CW61" i="10" s="1"/>
  <c r="CX61" i="10" s="1"/>
  <c r="CY61" i="10" s="1"/>
  <c r="CZ61" i="10" s="1"/>
  <c r="DA61" i="10" s="1"/>
  <c r="DB61" i="10" s="1"/>
  <c r="DC61" i="10" s="1"/>
  <c r="DD61" i="10" s="1"/>
  <c r="DF61" i="10" s="1"/>
  <c r="DG61" i="10" s="1"/>
  <c r="DH61" i="10" s="1"/>
  <c r="DI61" i="10" s="1"/>
  <c r="DJ61" i="10" s="1"/>
  <c r="DK61" i="10" s="1"/>
  <c r="DL61" i="10" s="1"/>
  <c r="DM61" i="10" s="1"/>
  <c r="DN61" i="10" s="1"/>
  <c r="DO61" i="10" s="1"/>
  <c r="DP61" i="10" s="1"/>
  <c r="DQ61" i="10" s="1"/>
  <c r="DR61" i="10" s="1"/>
  <c r="DS61" i="10" s="1"/>
  <c r="DT61" i="10" s="1"/>
  <c r="DU61" i="10" s="1"/>
  <c r="DV61" i="10" s="1"/>
  <c r="DW61" i="10" s="1"/>
  <c r="DX61" i="10" s="1"/>
  <c r="DY61" i="10" s="1"/>
  <c r="DZ61" i="10" s="1"/>
  <c r="EA61" i="10" s="1"/>
  <c r="EB61" i="10" s="1"/>
  <c r="EC61" i="10" s="1"/>
  <c r="ED61" i="10" s="1"/>
  <c r="EE61" i="10" s="1"/>
  <c r="EF61" i="10" s="1"/>
  <c r="EG61" i="10" s="1"/>
  <c r="EH61" i="10" s="1"/>
  <c r="EI61" i="10" s="1"/>
  <c r="EJ61" i="10" s="1"/>
  <c r="EK61" i="10" s="1"/>
  <c r="EL61" i="10" s="1"/>
  <c r="EM61" i="10" s="1"/>
  <c r="EN61" i="10" s="1"/>
  <c r="EO61" i="10" s="1"/>
  <c r="EP61" i="10" s="1"/>
  <c r="EQ61" i="10" s="1"/>
  <c r="ER61" i="10" s="1"/>
  <c r="ES61" i="10" s="1"/>
  <c r="ET61" i="10" s="1"/>
  <c r="EU61" i="10" s="1"/>
  <c r="EV61" i="10" s="1"/>
  <c r="EW61" i="10" s="1"/>
  <c r="EX61" i="10" s="1"/>
  <c r="EY61" i="10" s="1"/>
  <c r="EZ61" i="10" s="1"/>
  <c r="FA61" i="10" s="1"/>
  <c r="FB61" i="10" s="1"/>
  <c r="FC61" i="10" s="1"/>
  <c r="FD61" i="10" s="1"/>
  <c r="FE61" i="10" s="1"/>
  <c r="FF61" i="10" s="1"/>
  <c r="FG61" i="10" s="1"/>
  <c r="FH61" i="10" s="1"/>
  <c r="FI61" i="10" s="1"/>
  <c r="FJ61" i="10" s="1"/>
  <c r="FK61" i="10" s="1"/>
  <c r="FL61" i="10" s="1"/>
  <c r="FM61" i="10" s="1"/>
  <c r="FO61" i="10" s="1"/>
  <c r="FP61" i="10" s="1"/>
  <c r="FQ61" i="10" s="1"/>
  <c r="FR61" i="10" s="1"/>
  <c r="FS61" i="10" s="1"/>
  <c r="FT61" i="10" s="1"/>
  <c r="FU61" i="10" s="1"/>
  <c r="FV61" i="10" s="1"/>
  <c r="FW61" i="10" s="1"/>
  <c r="FX61" i="10" s="1"/>
  <c r="FY61" i="10" s="1"/>
  <c r="FZ61" i="10" s="1"/>
  <c r="GA61" i="10" s="1"/>
  <c r="GB61" i="10" s="1"/>
  <c r="GC61" i="10" s="1"/>
  <c r="GD61" i="10" s="1"/>
  <c r="GE61" i="10" s="1"/>
  <c r="GF61" i="10" s="1"/>
  <c r="GG61" i="10" s="1"/>
  <c r="GH61" i="10" s="1"/>
  <c r="GI61" i="10" s="1"/>
  <c r="GJ61" i="10" s="1"/>
  <c r="GK61" i="10" s="1"/>
  <c r="GL61" i="10" s="1"/>
  <c r="GM61" i="10" s="1"/>
  <c r="GN61" i="10" s="1"/>
  <c r="GO61" i="10" s="1"/>
  <c r="GP61" i="10" s="1"/>
  <c r="P62" i="10"/>
  <c r="Q62" i="10" s="1"/>
  <c r="V62" i="10" s="1"/>
  <c r="W62" i="10" s="1"/>
  <c r="X62" i="10" s="1"/>
  <c r="Y62" i="10" s="1"/>
  <c r="Z62" i="10" s="1"/>
  <c r="AA62" i="10" s="1"/>
  <c r="AB62" i="10" s="1"/>
  <c r="AC62" i="10" s="1"/>
  <c r="AD62" i="10" s="1"/>
  <c r="AE62" i="10" s="1"/>
  <c r="AF62" i="10" s="1"/>
  <c r="AG62" i="10" s="1"/>
  <c r="AH62" i="10" s="1"/>
  <c r="AI62" i="10" s="1"/>
  <c r="AJ62" i="10" s="1"/>
  <c r="AK62" i="10" s="1"/>
  <c r="AL62" i="10" s="1"/>
  <c r="AM62" i="10" s="1"/>
  <c r="AN62" i="10" s="1"/>
  <c r="AO62" i="10" s="1"/>
  <c r="AP62" i="10" s="1"/>
  <c r="AQ62" i="10" s="1"/>
  <c r="AR62" i="10" s="1"/>
  <c r="AS62" i="10" s="1"/>
  <c r="AT62" i="10" s="1"/>
  <c r="AU62" i="10" s="1"/>
  <c r="AV62" i="10" s="1"/>
  <c r="AW62" i="10" s="1"/>
  <c r="AX62" i="10" s="1"/>
  <c r="AY62" i="10" s="1"/>
  <c r="AZ62" i="10" s="1"/>
  <c r="BA62" i="10" s="1"/>
  <c r="BB62" i="10" s="1"/>
  <c r="BC62" i="10" s="1"/>
  <c r="BD62" i="10" s="1"/>
  <c r="BE62" i="10" s="1"/>
  <c r="BF62" i="10" s="1"/>
  <c r="BG62" i="10" s="1"/>
  <c r="BH62" i="10" s="1"/>
  <c r="BI62" i="10" s="1"/>
  <c r="BJ62" i="10" s="1"/>
  <c r="BK62" i="10" s="1"/>
  <c r="BL62" i="10" s="1"/>
  <c r="BM62" i="10" s="1"/>
  <c r="BN62" i="10" s="1"/>
  <c r="BO62" i="10" s="1"/>
  <c r="BP62" i="10" s="1"/>
  <c r="BQ62" i="10" s="1"/>
  <c r="BR62" i="10" s="1"/>
  <c r="BS62" i="10" s="1"/>
  <c r="BT62" i="10" s="1"/>
  <c r="BU62" i="10" s="1"/>
  <c r="BV62" i="10" s="1"/>
  <c r="BW62" i="10" s="1"/>
  <c r="BX62" i="10" s="1"/>
  <c r="BY62" i="10" s="1"/>
  <c r="BZ62" i="10" s="1"/>
  <c r="CA62" i="10" s="1"/>
  <c r="CB62" i="10" s="1"/>
  <c r="CC62" i="10" s="1"/>
  <c r="CD62" i="10" s="1"/>
  <c r="CE62" i="10" s="1"/>
  <c r="CF62" i="10" s="1"/>
  <c r="CG62" i="10" s="1"/>
  <c r="CH62" i="10" s="1"/>
  <c r="CI62" i="10" s="1"/>
  <c r="CJ62" i="10" s="1"/>
  <c r="CK62" i="10" s="1"/>
  <c r="CL62" i="10" s="1"/>
  <c r="CM62" i="10" s="1"/>
  <c r="CN62" i="10" s="1"/>
  <c r="CO62" i="10" s="1"/>
  <c r="CP62" i="10" s="1"/>
  <c r="CQ62" i="10" s="1"/>
  <c r="CR62" i="10" s="1"/>
  <c r="CS62" i="10" s="1"/>
  <c r="CT62" i="10" s="1"/>
  <c r="CU62" i="10" s="1"/>
  <c r="CV62" i="10" s="1"/>
  <c r="CW62" i="10" s="1"/>
  <c r="CX62" i="10" s="1"/>
  <c r="CY62" i="10" s="1"/>
  <c r="CZ62" i="10" s="1"/>
  <c r="DA62" i="10" s="1"/>
  <c r="DB62" i="10" s="1"/>
  <c r="DC62" i="10" s="1"/>
  <c r="DD62" i="10" s="1"/>
  <c r="DE62" i="10" s="1"/>
  <c r="DF62" i="10" s="1"/>
  <c r="DG62" i="10" s="1"/>
  <c r="DH62" i="10" s="1"/>
  <c r="DI62" i="10" s="1"/>
  <c r="DJ62" i="10" s="1"/>
  <c r="DK62" i="10" s="1"/>
  <c r="DL62" i="10" s="1"/>
  <c r="DM62" i="10" s="1"/>
  <c r="DN62" i="10" s="1"/>
  <c r="DO62" i="10" s="1"/>
  <c r="DP62" i="10" s="1"/>
  <c r="DQ62" i="10" s="1"/>
  <c r="DR62" i="10" s="1"/>
  <c r="DS62" i="10" s="1"/>
  <c r="DT62" i="10" s="1"/>
  <c r="DU62" i="10" s="1"/>
  <c r="DV62" i="10" s="1"/>
  <c r="DW62" i="10" s="1"/>
  <c r="DX62" i="10" s="1"/>
  <c r="DY62" i="10" s="1"/>
  <c r="DZ62" i="10" s="1"/>
  <c r="EA62" i="10" s="1"/>
  <c r="EB62" i="10" s="1"/>
  <c r="EC62" i="10" s="1"/>
  <c r="ED62" i="10" s="1"/>
  <c r="EE62" i="10" s="1"/>
  <c r="EF62" i="10" s="1"/>
  <c r="EG62" i="10" s="1"/>
  <c r="EH62" i="10" s="1"/>
  <c r="EI62" i="10" s="1"/>
  <c r="EJ62" i="10" s="1"/>
  <c r="EK62" i="10" s="1"/>
  <c r="EL62" i="10" s="1"/>
  <c r="EM62" i="10" s="1"/>
  <c r="EN62" i="10" s="1"/>
  <c r="EO62" i="10" s="1"/>
  <c r="EP62" i="10" s="1"/>
  <c r="EQ62" i="10" s="1"/>
  <c r="ER62" i="10" s="1"/>
  <c r="ES62" i="10" s="1"/>
  <c r="ET62" i="10" s="1"/>
  <c r="EU62" i="10" s="1"/>
  <c r="EV62" i="10" s="1"/>
  <c r="EW62" i="10" s="1"/>
  <c r="EX62" i="10" s="1"/>
  <c r="EY62" i="10" s="1"/>
  <c r="EZ62" i="10" s="1"/>
  <c r="FA62" i="10" s="1"/>
  <c r="FB62" i="10" s="1"/>
  <c r="FC62" i="10" s="1"/>
  <c r="FD62" i="10" s="1"/>
  <c r="FE62" i="10" s="1"/>
  <c r="FF62" i="10" s="1"/>
  <c r="FG62" i="10" s="1"/>
  <c r="FH62" i="10" s="1"/>
  <c r="FI62" i="10" s="1"/>
  <c r="FJ62" i="10" s="1"/>
  <c r="FK62" i="10" s="1"/>
  <c r="FL62" i="10" s="1"/>
  <c r="FM62" i="10" s="1"/>
  <c r="FN62" i="10" s="1"/>
  <c r="FO62" i="10" s="1"/>
  <c r="FP62" i="10" s="1"/>
  <c r="FQ62" i="10" s="1"/>
  <c r="FR62" i="10" s="1"/>
  <c r="FS62" i="10" s="1"/>
  <c r="FT62" i="10" s="1"/>
  <c r="FU62" i="10" s="1"/>
  <c r="FV62" i="10" s="1"/>
  <c r="FW62" i="10" s="1"/>
  <c r="FX62" i="10" s="1"/>
  <c r="FY62" i="10" s="1"/>
  <c r="FZ62" i="10" s="1"/>
  <c r="GA62" i="10" s="1"/>
  <c r="GB62" i="10" s="1"/>
  <c r="GC62" i="10" s="1"/>
  <c r="GD62" i="10" s="1"/>
  <c r="GE62" i="10" s="1"/>
  <c r="GF62" i="10" s="1"/>
  <c r="GG62" i="10" s="1"/>
  <c r="GH62" i="10" s="1"/>
  <c r="GI62" i="10" s="1"/>
  <c r="GJ62" i="10" s="1"/>
  <c r="GK62" i="10" s="1"/>
  <c r="GL62" i="10" s="1"/>
  <c r="GM62" i="10" s="1"/>
  <c r="GN62" i="10" s="1"/>
  <c r="GO62" i="10" s="1"/>
  <c r="GP62" i="10" s="1"/>
  <c r="P63" i="10"/>
  <c r="Q63" i="10" s="1"/>
  <c r="V63" i="10" s="1"/>
  <c r="W63" i="10" s="1"/>
  <c r="X63" i="10" s="1"/>
  <c r="Y63" i="10" s="1"/>
  <c r="Z63" i="10" s="1"/>
  <c r="AA63" i="10" s="1"/>
  <c r="AB63" i="10" s="1"/>
  <c r="AC63" i="10" s="1"/>
  <c r="AD63" i="10" s="1"/>
  <c r="AE63" i="10" s="1"/>
  <c r="AF63" i="10" s="1"/>
  <c r="AG63" i="10" s="1"/>
  <c r="AH63" i="10" s="1"/>
  <c r="AI63" i="10" s="1"/>
  <c r="AJ63" i="10" s="1"/>
  <c r="AK63" i="10" s="1"/>
  <c r="AL63" i="10" s="1"/>
  <c r="AM63" i="10" s="1"/>
  <c r="AN63" i="10" s="1"/>
  <c r="AO63" i="10" s="1"/>
  <c r="AP63" i="10" s="1"/>
  <c r="AQ63" i="10" s="1"/>
  <c r="AR63" i="10" s="1"/>
  <c r="AS63" i="10" s="1"/>
  <c r="AT63" i="10" s="1"/>
  <c r="AU63" i="10" s="1"/>
  <c r="AV63" i="10" s="1"/>
  <c r="AW63" i="10" s="1"/>
  <c r="AX63" i="10" s="1"/>
  <c r="AY63" i="10" s="1"/>
  <c r="AZ63" i="10" s="1"/>
  <c r="BA63" i="10" s="1"/>
  <c r="BB63" i="10" s="1"/>
  <c r="BC63" i="10" s="1"/>
  <c r="BD63" i="10" s="1"/>
  <c r="BE63" i="10" s="1"/>
  <c r="BF63" i="10" s="1"/>
  <c r="BG63" i="10" s="1"/>
  <c r="BH63" i="10" s="1"/>
  <c r="BI63" i="10" s="1"/>
  <c r="BJ63" i="10" s="1"/>
  <c r="BK63" i="10" s="1"/>
  <c r="BL63" i="10" s="1"/>
  <c r="BM63" i="10" s="1"/>
  <c r="BN63" i="10" s="1"/>
  <c r="BO63" i="10" s="1"/>
  <c r="BP63" i="10" s="1"/>
  <c r="BQ63" i="10" s="1"/>
  <c r="BR63" i="10" s="1"/>
  <c r="BS63" i="10" s="1"/>
  <c r="BT63" i="10" s="1"/>
  <c r="BU63" i="10" s="1"/>
  <c r="BV63" i="10" s="1"/>
  <c r="BW63" i="10" s="1"/>
  <c r="BX63" i="10" s="1"/>
  <c r="BY63" i="10" s="1"/>
  <c r="BZ63" i="10" s="1"/>
  <c r="CA63" i="10" s="1"/>
  <c r="CB63" i="10" s="1"/>
  <c r="CC63" i="10" s="1"/>
  <c r="CD63" i="10" s="1"/>
  <c r="CE63" i="10" s="1"/>
  <c r="CF63" i="10" s="1"/>
  <c r="CG63" i="10" s="1"/>
  <c r="CH63" i="10" s="1"/>
  <c r="CI63" i="10" s="1"/>
  <c r="CJ63" i="10" s="1"/>
  <c r="CK63" i="10" s="1"/>
  <c r="CL63" i="10" s="1"/>
  <c r="CM63" i="10" s="1"/>
  <c r="CN63" i="10" s="1"/>
  <c r="CO63" i="10" s="1"/>
  <c r="CP63" i="10" s="1"/>
  <c r="CQ63" i="10" s="1"/>
  <c r="CR63" i="10" s="1"/>
  <c r="CS63" i="10" s="1"/>
  <c r="CT63" i="10" s="1"/>
  <c r="CU63" i="10" s="1"/>
  <c r="CV63" i="10" s="1"/>
  <c r="CW63" i="10" s="1"/>
  <c r="CX63" i="10" s="1"/>
  <c r="CY63" i="10" s="1"/>
  <c r="CZ63" i="10" s="1"/>
  <c r="DA63" i="10" s="1"/>
  <c r="DB63" i="10" s="1"/>
  <c r="DC63" i="10" s="1"/>
  <c r="DD63" i="10" s="1"/>
  <c r="DE63" i="10" s="1"/>
  <c r="DF63" i="10" s="1"/>
  <c r="DG63" i="10" s="1"/>
  <c r="DH63" i="10" s="1"/>
  <c r="DI63" i="10" s="1"/>
  <c r="DJ63" i="10" s="1"/>
  <c r="DL63" i="10" s="1"/>
  <c r="DM63" i="10" s="1"/>
  <c r="DN63" i="10" s="1"/>
  <c r="DO63" i="10" s="1"/>
  <c r="DP63" i="10" s="1"/>
  <c r="DQ63" i="10" s="1"/>
  <c r="DR63" i="10" s="1"/>
  <c r="DS63" i="10" s="1"/>
  <c r="DT63" i="10" s="1"/>
  <c r="DU63" i="10" s="1"/>
  <c r="DV63" i="10" s="1"/>
  <c r="DW63" i="10" s="1"/>
  <c r="DX63" i="10" s="1"/>
  <c r="DY63" i="10" s="1"/>
  <c r="DZ63" i="10" s="1"/>
  <c r="EA63" i="10" s="1"/>
  <c r="EB63" i="10" s="1"/>
  <c r="EC63" i="10" s="1"/>
  <c r="ED63" i="10" s="1"/>
  <c r="EE63" i="10" s="1"/>
  <c r="EF63" i="10" s="1"/>
  <c r="EG63" i="10" s="1"/>
  <c r="EH63" i="10" s="1"/>
  <c r="EI63" i="10" s="1"/>
  <c r="EJ63" i="10" s="1"/>
  <c r="EK63" i="10" s="1"/>
  <c r="EL63" i="10" s="1"/>
  <c r="EM63" i="10" s="1"/>
  <c r="EN63" i="10" s="1"/>
  <c r="EO63" i="10" s="1"/>
  <c r="EP63" i="10" s="1"/>
  <c r="EQ63" i="10" s="1"/>
  <c r="ER63" i="10" s="1"/>
  <c r="ES63" i="10" s="1"/>
  <c r="ET63" i="10" s="1"/>
  <c r="EU63" i="10" s="1"/>
  <c r="EV63" i="10" s="1"/>
  <c r="EW63" i="10" s="1"/>
  <c r="EX63" i="10" s="1"/>
  <c r="EY63" i="10" s="1"/>
  <c r="EZ63" i="10" s="1"/>
  <c r="FA63" i="10" s="1"/>
  <c r="FB63" i="10" s="1"/>
  <c r="FC63" i="10" s="1"/>
  <c r="FD63" i="10" s="1"/>
  <c r="FE63" i="10" s="1"/>
  <c r="FF63" i="10" s="1"/>
  <c r="FG63" i="10" s="1"/>
  <c r="FH63" i="10" s="1"/>
  <c r="FI63" i="10" s="1"/>
  <c r="FJ63" i="10" s="1"/>
  <c r="FK63" i="10" s="1"/>
  <c r="FL63" i="10" s="1"/>
  <c r="FM63" i="10" s="1"/>
  <c r="FN63" i="10" s="1"/>
  <c r="FO63" i="10" s="1"/>
  <c r="FP63" i="10" s="1"/>
  <c r="FQ63" i="10" s="1"/>
  <c r="FR63" i="10" s="1"/>
  <c r="FT63" i="10" s="1"/>
  <c r="FU63" i="10" s="1"/>
  <c r="FV63" i="10" s="1"/>
  <c r="FW63" i="10" s="1"/>
  <c r="FX63" i="10" s="1"/>
  <c r="FY63" i="10" s="1"/>
  <c r="FZ63" i="10" s="1"/>
  <c r="GA63" i="10" s="1"/>
  <c r="GB63" i="10" s="1"/>
  <c r="GC63" i="10" s="1"/>
  <c r="GD63" i="10" s="1"/>
  <c r="GE63" i="10" s="1"/>
  <c r="GF63" i="10" s="1"/>
  <c r="GG63" i="10" s="1"/>
  <c r="GH63" i="10" s="1"/>
  <c r="GI63" i="10" s="1"/>
  <c r="GJ63" i="10" s="1"/>
  <c r="GK63" i="10" s="1"/>
  <c r="GL63" i="10" s="1"/>
  <c r="GM63" i="10" s="1"/>
  <c r="GN63" i="10" s="1"/>
  <c r="GO63" i="10" s="1"/>
  <c r="GP63" i="10" s="1"/>
  <c r="P64" i="10"/>
  <c r="Q64" i="10" s="1"/>
  <c r="V64" i="10" s="1"/>
  <c r="W64" i="10" s="1"/>
  <c r="X64" i="10" s="1"/>
  <c r="Y64" i="10" s="1"/>
  <c r="Z64" i="10" s="1"/>
  <c r="AA64" i="10" s="1"/>
  <c r="AB64" i="10" s="1"/>
  <c r="AC64" i="10" s="1"/>
  <c r="AD64" i="10" s="1"/>
  <c r="AE64" i="10" s="1"/>
  <c r="AF64" i="10" s="1"/>
  <c r="AG64" i="10" s="1"/>
  <c r="AH64" i="10" s="1"/>
  <c r="AI64" i="10" s="1"/>
  <c r="AJ64" i="10" s="1"/>
  <c r="AK64" i="10" s="1"/>
  <c r="AL64" i="10" s="1"/>
  <c r="AM64" i="10" s="1"/>
  <c r="AN64" i="10" s="1"/>
  <c r="AO64" i="10" s="1"/>
  <c r="AP64" i="10" s="1"/>
  <c r="AQ64" i="10" s="1"/>
  <c r="AR64" i="10" s="1"/>
  <c r="AS64" i="10" s="1"/>
  <c r="AT64" i="10" s="1"/>
  <c r="AU64" i="10" s="1"/>
  <c r="AV64" i="10" s="1"/>
  <c r="AW64" i="10" s="1"/>
  <c r="AX64" i="10" s="1"/>
  <c r="AY64" i="10" s="1"/>
  <c r="AZ64" i="10" s="1"/>
  <c r="BA64" i="10" s="1"/>
  <c r="BB64" i="10" s="1"/>
  <c r="BC64" i="10" s="1"/>
  <c r="BD64" i="10" s="1"/>
  <c r="BE64" i="10" s="1"/>
  <c r="BF64" i="10" s="1"/>
  <c r="BG64" i="10" s="1"/>
  <c r="BH64" i="10" s="1"/>
  <c r="BI64" i="10" s="1"/>
  <c r="BJ64" i="10" s="1"/>
  <c r="BK64" i="10" s="1"/>
  <c r="BL64" i="10" s="1"/>
  <c r="BM64" i="10" s="1"/>
  <c r="BN64" i="10" s="1"/>
  <c r="BO64" i="10" s="1"/>
  <c r="BP64" i="10" s="1"/>
  <c r="BQ64" i="10" s="1"/>
  <c r="BR64" i="10" s="1"/>
  <c r="BS64" i="10" s="1"/>
  <c r="BT64" i="10" s="1"/>
  <c r="BU64" i="10" s="1"/>
  <c r="BV64" i="10" s="1"/>
  <c r="BW64" i="10" s="1"/>
  <c r="BX64" i="10" s="1"/>
  <c r="BY64" i="10" s="1"/>
  <c r="BZ64" i="10" s="1"/>
  <c r="CA64" i="10" s="1"/>
  <c r="CB64" i="10" s="1"/>
  <c r="CC64" i="10" s="1"/>
  <c r="CD64" i="10" s="1"/>
  <c r="CE64" i="10" s="1"/>
  <c r="CF64" i="10" s="1"/>
  <c r="CG64" i="10" s="1"/>
  <c r="CH64" i="10" s="1"/>
  <c r="CI64" i="10" s="1"/>
  <c r="CJ64" i="10" s="1"/>
  <c r="CK64" i="10" s="1"/>
  <c r="CL64" i="10" s="1"/>
  <c r="CM64" i="10" s="1"/>
  <c r="CN64" i="10" s="1"/>
  <c r="CO64" i="10" s="1"/>
  <c r="CP64" i="10" s="1"/>
  <c r="CQ64" i="10" s="1"/>
  <c r="CR64" i="10" s="1"/>
  <c r="CS64" i="10" s="1"/>
  <c r="CT64" i="10" s="1"/>
  <c r="CU64" i="10" s="1"/>
  <c r="CV64" i="10" s="1"/>
  <c r="CW64" i="10" s="1"/>
  <c r="CX64" i="10" s="1"/>
  <c r="CY64" i="10" s="1"/>
  <c r="CZ64" i="10" s="1"/>
  <c r="DA64" i="10" s="1"/>
  <c r="DB64" i="10" s="1"/>
  <c r="DC64" i="10" s="1"/>
  <c r="DD64" i="10" s="1"/>
  <c r="DE64" i="10" s="1"/>
  <c r="DF64" i="10" s="1"/>
  <c r="DG64" i="10" s="1"/>
  <c r="DH64" i="10" s="1"/>
  <c r="DI64" i="10" s="1"/>
  <c r="DJ64" i="10" s="1"/>
  <c r="DK64" i="10" s="1"/>
  <c r="DL64" i="10" s="1"/>
  <c r="DM64" i="10" s="1"/>
  <c r="DN64" i="10" s="1"/>
  <c r="DO64" i="10" s="1"/>
  <c r="DQ64" i="10" s="1"/>
  <c r="DR64" i="10" s="1"/>
  <c r="DS64" i="10" s="1"/>
  <c r="DT64" i="10" s="1"/>
  <c r="DU64" i="10" s="1"/>
  <c r="DV64" i="10" s="1"/>
  <c r="DW64" i="10" s="1"/>
  <c r="DX64" i="10" s="1"/>
  <c r="DY64" i="10" s="1"/>
  <c r="DZ64" i="10" s="1"/>
  <c r="EA64" i="10" s="1"/>
  <c r="EB64" i="10" s="1"/>
  <c r="EC64" i="10" s="1"/>
  <c r="ED64" i="10" s="1"/>
  <c r="EE64" i="10" s="1"/>
  <c r="EF64" i="10" s="1"/>
  <c r="EG64" i="10" s="1"/>
  <c r="EH64" i="10" s="1"/>
  <c r="EI64" i="10" s="1"/>
  <c r="EJ64" i="10" s="1"/>
  <c r="EK64" i="10" s="1"/>
  <c r="EL64" i="10" s="1"/>
  <c r="EM64" i="10" s="1"/>
  <c r="EN64" i="10" s="1"/>
  <c r="EO64" i="10" s="1"/>
  <c r="EP64" i="10" s="1"/>
  <c r="EQ64" i="10" s="1"/>
  <c r="ER64" i="10" s="1"/>
  <c r="ES64" i="10" s="1"/>
  <c r="ET64" i="10" s="1"/>
  <c r="EU64" i="10" s="1"/>
  <c r="EV64" i="10" s="1"/>
  <c r="EW64" i="10" s="1"/>
  <c r="EX64" i="10" s="1"/>
  <c r="EY64" i="10" s="1"/>
  <c r="EZ64" i="10" s="1"/>
  <c r="FA64" i="10" s="1"/>
  <c r="FB64" i="10" s="1"/>
  <c r="FC64" i="10" s="1"/>
  <c r="FD64" i="10" s="1"/>
  <c r="FE64" i="10" s="1"/>
  <c r="FF64" i="10" s="1"/>
  <c r="FG64" i="10" s="1"/>
  <c r="FH64" i="10" s="1"/>
  <c r="FI64" i="10" s="1"/>
  <c r="FJ64" i="10" s="1"/>
  <c r="FK64" i="10" s="1"/>
  <c r="FL64" i="10" s="1"/>
  <c r="FM64" i="10" s="1"/>
  <c r="FN64" i="10" s="1"/>
  <c r="FO64" i="10" s="1"/>
  <c r="FP64" i="10" s="1"/>
  <c r="FQ64" i="10" s="1"/>
  <c r="FR64" i="10" s="1"/>
  <c r="FS64" i="10" s="1"/>
  <c r="FT64" i="10" s="1"/>
  <c r="FU64" i="10" s="1"/>
  <c r="FV64" i="10" s="1"/>
  <c r="FX64" i="10" s="1"/>
  <c r="FY64" i="10" s="1"/>
  <c r="FZ64" i="10" s="1"/>
  <c r="GA64" i="10" s="1"/>
  <c r="GB64" i="10" s="1"/>
  <c r="GC64" i="10" s="1"/>
  <c r="GD64" i="10" s="1"/>
  <c r="GE64" i="10" s="1"/>
  <c r="GF64" i="10" s="1"/>
  <c r="GG64" i="10" s="1"/>
  <c r="GH64" i="10" s="1"/>
  <c r="GI64" i="10" s="1"/>
  <c r="GJ64" i="10" s="1"/>
  <c r="GK64" i="10" s="1"/>
  <c r="GL64" i="10" s="1"/>
  <c r="GM64" i="10" s="1"/>
  <c r="GN64" i="10" s="1"/>
  <c r="GO64" i="10" s="1"/>
  <c r="GP64" i="10" s="1"/>
  <c r="P65" i="10"/>
  <c r="Q65" i="10" s="1"/>
  <c r="V65" i="10" s="1"/>
  <c r="W65" i="10" s="1"/>
  <c r="X65" i="10" s="1"/>
  <c r="Y65" i="10" s="1"/>
  <c r="Z65" i="10" s="1"/>
  <c r="AA65" i="10" s="1"/>
  <c r="AB65" i="10" s="1"/>
  <c r="AC65" i="10" s="1"/>
  <c r="AD65" i="10" s="1"/>
  <c r="AE65" i="10" s="1"/>
  <c r="AF65" i="10" s="1"/>
  <c r="AG65" i="10" s="1"/>
  <c r="AH65" i="10" s="1"/>
  <c r="AI65" i="10" s="1"/>
  <c r="AJ65" i="10" s="1"/>
  <c r="AK65" i="10" s="1"/>
  <c r="AL65" i="10" s="1"/>
  <c r="AM65" i="10" s="1"/>
  <c r="AN65" i="10" s="1"/>
  <c r="AO65" i="10" s="1"/>
  <c r="AP65" i="10" s="1"/>
  <c r="AQ65" i="10" s="1"/>
  <c r="AR65" i="10" s="1"/>
  <c r="AS65" i="10" s="1"/>
  <c r="AT65" i="10" s="1"/>
  <c r="AU65" i="10" s="1"/>
  <c r="AV65" i="10" s="1"/>
  <c r="AW65" i="10" s="1"/>
  <c r="AX65" i="10" s="1"/>
  <c r="AY65" i="10" s="1"/>
  <c r="AZ65" i="10" s="1"/>
  <c r="BA65" i="10" s="1"/>
  <c r="BB65" i="10" s="1"/>
  <c r="BC65" i="10" s="1"/>
  <c r="BD65" i="10" s="1"/>
  <c r="BE65" i="10" s="1"/>
  <c r="BF65" i="10" s="1"/>
  <c r="BG65" i="10" s="1"/>
  <c r="BH65" i="10" s="1"/>
  <c r="BI65" i="10" s="1"/>
  <c r="BJ65" i="10" s="1"/>
  <c r="BK65" i="10" s="1"/>
  <c r="BL65" i="10" s="1"/>
  <c r="BM65" i="10" s="1"/>
  <c r="BN65" i="10" s="1"/>
  <c r="BO65" i="10" s="1"/>
  <c r="BP65" i="10" s="1"/>
  <c r="BQ65" i="10" s="1"/>
  <c r="BR65" i="10" s="1"/>
  <c r="BS65" i="10" s="1"/>
  <c r="BT65" i="10" s="1"/>
  <c r="BU65" i="10" s="1"/>
  <c r="BV65" i="10" s="1"/>
  <c r="BW65" i="10" s="1"/>
  <c r="BX65" i="10" s="1"/>
  <c r="BY65" i="10" s="1"/>
  <c r="BZ65" i="10" s="1"/>
  <c r="CA65" i="10" s="1"/>
  <c r="CB65" i="10" s="1"/>
  <c r="CC65" i="10" s="1"/>
  <c r="CD65" i="10" s="1"/>
  <c r="CE65" i="10" s="1"/>
  <c r="CF65" i="10" s="1"/>
  <c r="CG65" i="10" s="1"/>
  <c r="CH65" i="10" s="1"/>
  <c r="CI65" i="10" s="1"/>
  <c r="CJ65" i="10" s="1"/>
  <c r="CK65" i="10" s="1"/>
  <c r="CL65" i="10" s="1"/>
  <c r="CM65" i="10" s="1"/>
  <c r="CN65" i="10" s="1"/>
  <c r="CO65" i="10" s="1"/>
  <c r="CP65" i="10" s="1"/>
  <c r="CQ65" i="10" s="1"/>
  <c r="CR65" i="10" s="1"/>
  <c r="CS65" i="10" s="1"/>
  <c r="CT65" i="10" s="1"/>
  <c r="CU65" i="10" s="1"/>
  <c r="CV65" i="10" s="1"/>
  <c r="CW65" i="10" s="1"/>
  <c r="CX65" i="10" s="1"/>
  <c r="CY65" i="10" s="1"/>
  <c r="CZ65" i="10" s="1"/>
  <c r="DA65" i="10" s="1"/>
  <c r="DB65" i="10" s="1"/>
  <c r="DC65" i="10" s="1"/>
  <c r="DD65" i="10" s="1"/>
  <c r="DE65" i="10" s="1"/>
  <c r="DF65" i="10" s="1"/>
  <c r="DG65" i="10" s="1"/>
  <c r="DH65" i="10" s="1"/>
  <c r="DI65" i="10" s="1"/>
  <c r="DJ65" i="10" s="1"/>
  <c r="DK65" i="10" s="1"/>
  <c r="DL65" i="10" s="1"/>
  <c r="DM65" i="10" s="1"/>
  <c r="DN65" i="10" s="1"/>
  <c r="DO65" i="10" s="1"/>
  <c r="DP65" i="10" s="1"/>
  <c r="DQ65" i="10" s="1"/>
  <c r="DR65" i="10" s="1"/>
  <c r="DS65" i="10" s="1"/>
  <c r="DU65" i="10" s="1"/>
  <c r="DV65" i="10" s="1"/>
  <c r="DW65" i="10" s="1"/>
  <c r="DX65" i="10" s="1"/>
  <c r="DY65" i="10" s="1"/>
  <c r="DZ65" i="10" s="1"/>
  <c r="EA65" i="10" s="1"/>
  <c r="EB65" i="10" s="1"/>
  <c r="EC65" i="10" s="1"/>
  <c r="ED65" i="10" s="1"/>
  <c r="EE65" i="10" s="1"/>
  <c r="EF65" i="10" s="1"/>
  <c r="EG65" i="10" s="1"/>
  <c r="EH65" i="10" s="1"/>
  <c r="EI65" i="10" s="1"/>
  <c r="EJ65" i="10" s="1"/>
  <c r="EK65" i="10" s="1"/>
  <c r="EL65" i="10" s="1"/>
  <c r="EM65" i="10" s="1"/>
  <c r="EN65" i="10" s="1"/>
  <c r="EO65" i="10" s="1"/>
  <c r="EP65" i="10" s="1"/>
  <c r="EQ65" i="10" s="1"/>
  <c r="ER65" i="10" s="1"/>
  <c r="ES65" i="10" s="1"/>
  <c r="ET65" i="10" s="1"/>
  <c r="EU65" i="10" s="1"/>
  <c r="EV65" i="10" s="1"/>
  <c r="EW65" i="10" s="1"/>
  <c r="EX65" i="10" s="1"/>
  <c r="EY65" i="10" s="1"/>
  <c r="EZ65" i="10" s="1"/>
  <c r="FA65" i="10" s="1"/>
  <c r="FB65" i="10" s="1"/>
  <c r="FC65" i="10" s="1"/>
  <c r="FD65" i="10" s="1"/>
  <c r="FE65" i="10" s="1"/>
  <c r="FF65" i="10" s="1"/>
  <c r="FG65" i="10" s="1"/>
  <c r="FH65" i="10" s="1"/>
  <c r="FI65" i="10" s="1"/>
  <c r="FJ65" i="10" s="1"/>
  <c r="FK65" i="10" s="1"/>
  <c r="FL65" i="10" s="1"/>
  <c r="FM65" i="10" s="1"/>
  <c r="FN65" i="10" s="1"/>
  <c r="FO65" i="10" s="1"/>
  <c r="FP65" i="10" s="1"/>
  <c r="FQ65" i="10" s="1"/>
  <c r="FR65" i="10" s="1"/>
  <c r="FS65" i="10" s="1"/>
  <c r="FT65" i="10" s="1"/>
  <c r="FU65" i="10" s="1"/>
  <c r="FV65" i="10" s="1"/>
  <c r="FW65" i="10" s="1"/>
  <c r="FX65" i="10" s="1"/>
  <c r="FY65" i="10" s="1"/>
  <c r="FZ65" i="10" s="1"/>
  <c r="GA65" i="10" s="1"/>
  <c r="GC65" i="10" s="1"/>
  <c r="GD65" i="10" s="1"/>
  <c r="GE65" i="10" s="1"/>
  <c r="GF65" i="10" s="1"/>
  <c r="GG65" i="10" s="1"/>
  <c r="GH65" i="10" s="1"/>
  <c r="GI65" i="10" s="1"/>
  <c r="GJ65" i="10" s="1"/>
  <c r="GK65" i="10" s="1"/>
  <c r="GL65" i="10" s="1"/>
  <c r="GM65" i="10" s="1"/>
  <c r="GN65" i="10" s="1"/>
  <c r="GO65" i="10" s="1"/>
  <c r="GP65" i="10" s="1"/>
  <c r="P66" i="10"/>
  <c r="Q66" i="10" s="1"/>
  <c r="V66" i="10" s="1"/>
  <c r="W66" i="10" s="1"/>
  <c r="X66" i="10" s="1"/>
  <c r="Y66" i="10" s="1"/>
  <c r="Z66" i="10" s="1"/>
  <c r="AA66" i="10" s="1"/>
  <c r="AB66" i="10" s="1"/>
  <c r="AC66" i="10" s="1"/>
  <c r="AD66" i="10" s="1"/>
  <c r="AE66" i="10" s="1"/>
  <c r="AF66" i="10" s="1"/>
  <c r="AG66" i="10" s="1"/>
  <c r="AH66" i="10" s="1"/>
  <c r="AI66" i="10" s="1"/>
  <c r="AJ66" i="10" s="1"/>
  <c r="AK66" i="10" s="1"/>
  <c r="AL66" i="10" s="1"/>
  <c r="AM66" i="10" s="1"/>
  <c r="AN66" i="10" s="1"/>
  <c r="AO66" i="10" s="1"/>
  <c r="AP66" i="10" s="1"/>
  <c r="AQ66" i="10" s="1"/>
  <c r="AR66" i="10" s="1"/>
  <c r="AS66" i="10" s="1"/>
  <c r="AT66" i="10" s="1"/>
  <c r="AU66" i="10" s="1"/>
  <c r="AV66" i="10" s="1"/>
  <c r="AW66" i="10" s="1"/>
  <c r="AX66" i="10" s="1"/>
  <c r="AY66" i="10" s="1"/>
  <c r="AZ66" i="10" s="1"/>
  <c r="BA66" i="10" s="1"/>
  <c r="BB66" i="10" s="1"/>
  <c r="BC66" i="10" s="1"/>
  <c r="BD66" i="10" s="1"/>
  <c r="BE66" i="10" s="1"/>
  <c r="BF66" i="10" s="1"/>
  <c r="BG66" i="10" s="1"/>
  <c r="BH66" i="10" s="1"/>
  <c r="BI66" i="10" s="1"/>
  <c r="BJ66" i="10" s="1"/>
  <c r="BK66" i="10" s="1"/>
  <c r="BL66" i="10" s="1"/>
  <c r="BM66" i="10" s="1"/>
  <c r="BN66" i="10" s="1"/>
  <c r="BO66" i="10" s="1"/>
  <c r="BP66" i="10" s="1"/>
  <c r="BQ66" i="10" s="1"/>
  <c r="BR66" i="10" s="1"/>
  <c r="BS66" i="10" s="1"/>
  <c r="BT66" i="10" s="1"/>
  <c r="BU66" i="10" s="1"/>
  <c r="BV66" i="10" s="1"/>
  <c r="BW66" i="10" s="1"/>
  <c r="BX66" i="10" s="1"/>
  <c r="BY66" i="10" s="1"/>
  <c r="BZ66" i="10" s="1"/>
  <c r="CA66" i="10" s="1"/>
  <c r="CB66" i="10" s="1"/>
  <c r="CC66" i="10" s="1"/>
  <c r="CD66" i="10" s="1"/>
  <c r="CE66" i="10" s="1"/>
  <c r="CF66" i="10" s="1"/>
  <c r="CG66" i="10" s="1"/>
  <c r="CH66" i="10" s="1"/>
  <c r="CI66" i="10" s="1"/>
  <c r="CJ66" i="10" s="1"/>
  <c r="CK66" i="10" s="1"/>
  <c r="CL66" i="10" s="1"/>
  <c r="CM66" i="10" s="1"/>
  <c r="CN66" i="10" s="1"/>
  <c r="CO66" i="10" s="1"/>
  <c r="CP66" i="10" s="1"/>
  <c r="CQ66" i="10" s="1"/>
  <c r="CR66" i="10" s="1"/>
  <c r="CS66" i="10" s="1"/>
  <c r="CT66" i="10" s="1"/>
  <c r="CU66" i="10" s="1"/>
  <c r="CV66" i="10" s="1"/>
  <c r="CW66" i="10" s="1"/>
  <c r="CX66" i="10" s="1"/>
  <c r="CY66" i="10" s="1"/>
  <c r="CZ66" i="10" s="1"/>
  <c r="DA66" i="10" s="1"/>
  <c r="DB66" i="10" s="1"/>
  <c r="DC66" i="10" s="1"/>
  <c r="DD66" i="10" s="1"/>
  <c r="DE66" i="10" s="1"/>
  <c r="DF66" i="10" s="1"/>
  <c r="DG66" i="10" s="1"/>
  <c r="DH66" i="10" s="1"/>
  <c r="DI66" i="10" s="1"/>
  <c r="DJ66" i="10" s="1"/>
  <c r="DK66" i="10" s="1"/>
  <c r="DL66" i="10" s="1"/>
  <c r="DM66" i="10" s="1"/>
  <c r="DN66" i="10" s="1"/>
  <c r="DO66" i="10" s="1"/>
  <c r="DP66" i="10" s="1"/>
  <c r="DQ66" i="10" s="1"/>
  <c r="DR66" i="10" s="1"/>
  <c r="DS66" i="10" s="1"/>
  <c r="DT66" i="10" s="1"/>
  <c r="DU66" i="10" s="1"/>
  <c r="DW66" i="10" s="1"/>
  <c r="DX66" i="10" s="1"/>
  <c r="DY66" i="10" s="1"/>
  <c r="DZ66" i="10" s="1"/>
  <c r="EA66" i="10" s="1"/>
  <c r="EB66" i="10" s="1"/>
  <c r="EC66" i="10" s="1"/>
  <c r="ED66" i="10" s="1"/>
  <c r="EE66" i="10" s="1"/>
  <c r="EF66" i="10" s="1"/>
  <c r="EG66" i="10" s="1"/>
  <c r="EH66" i="10" s="1"/>
  <c r="EI66" i="10" s="1"/>
  <c r="EJ66" i="10" s="1"/>
  <c r="EK66" i="10" s="1"/>
  <c r="EL66" i="10" s="1"/>
  <c r="EM66" i="10" s="1"/>
  <c r="EN66" i="10" s="1"/>
  <c r="EO66" i="10" s="1"/>
  <c r="EP66" i="10" s="1"/>
  <c r="EQ66" i="10" s="1"/>
  <c r="ER66" i="10" s="1"/>
  <c r="ES66" i="10" s="1"/>
  <c r="ET66" i="10" s="1"/>
  <c r="EU66" i="10" s="1"/>
  <c r="EV66" i="10" s="1"/>
  <c r="EW66" i="10" s="1"/>
  <c r="EX66" i="10" s="1"/>
  <c r="EY66" i="10" s="1"/>
  <c r="EZ66" i="10" s="1"/>
  <c r="FA66" i="10" s="1"/>
  <c r="FB66" i="10" s="1"/>
  <c r="FC66" i="10" s="1"/>
  <c r="FD66" i="10" s="1"/>
  <c r="FE66" i="10" s="1"/>
  <c r="FF66" i="10" s="1"/>
  <c r="FG66" i="10" s="1"/>
  <c r="FH66" i="10" s="1"/>
  <c r="FI66" i="10" s="1"/>
  <c r="FJ66" i="10" s="1"/>
  <c r="FK66" i="10" s="1"/>
  <c r="FL66" i="10" s="1"/>
  <c r="FM66" i="10" s="1"/>
  <c r="FN66" i="10" s="1"/>
  <c r="FO66" i="10" s="1"/>
  <c r="FP66" i="10" s="1"/>
  <c r="FQ66" i="10" s="1"/>
  <c r="FR66" i="10" s="1"/>
  <c r="FS66" i="10" s="1"/>
  <c r="FT66" i="10" s="1"/>
  <c r="FU66" i="10" s="1"/>
  <c r="FV66" i="10" s="1"/>
  <c r="FW66" i="10" s="1"/>
  <c r="FX66" i="10" s="1"/>
  <c r="FY66" i="10" s="1"/>
  <c r="FZ66" i="10" s="1"/>
  <c r="GA66" i="10" s="1"/>
  <c r="GB66" i="10" s="1"/>
  <c r="GC66" i="10" s="1"/>
  <c r="GE66" i="10" s="1"/>
  <c r="GF66" i="10" s="1"/>
  <c r="GG66" i="10" s="1"/>
  <c r="GH66" i="10" s="1"/>
  <c r="GI66" i="10" s="1"/>
  <c r="GJ66" i="10" s="1"/>
  <c r="GK66" i="10" s="1"/>
  <c r="GL66" i="10" s="1"/>
  <c r="GM66" i="10" s="1"/>
  <c r="GN66" i="10" s="1"/>
  <c r="GO66" i="10" s="1"/>
  <c r="GP66" i="10" s="1"/>
  <c r="Q59" i="10"/>
  <c r="V59" i="10" s="1"/>
  <c r="W59" i="10" s="1"/>
  <c r="X59" i="10" s="1"/>
  <c r="Y59" i="10" s="1"/>
  <c r="Z59" i="10" s="1"/>
  <c r="AA59" i="10" s="1"/>
  <c r="AB59" i="10" s="1"/>
  <c r="AC59" i="10" s="1"/>
  <c r="AD59" i="10" s="1"/>
  <c r="AE59" i="10" s="1"/>
  <c r="AF59" i="10" s="1"/>
  <c r="AG59" i="10" s="1"/>
  <c r="AH59" i="10" s="1"/>
  <c r="AI59" i="10" s="1"/>
  <c r="AJ59" i="10" s="1"/>
  <c r="AK59" i="10" s="1"/>
  <c r="AL59" i="10" s="1"/>
  <c r="AM59" i="10" s="1"/>
  <c r="AN59" i="10" s="1"/>
  <c r="AO59" i="10" s="1"/>
  <c r="AP59" i="10" s="1"/>
  <c r="AQ59" i="10" s="1"/>
  <c r="AR59" i="10" s="1"/>
  <c r="AS59" i="10" s="1"/>
  <c r="AT59" i="10" s="1"/>
  <c r="AU59" i="10" s="1"/>
  <c r="AV59" i="10" s="1"/>
  <c r="AW59" i="10" s="1"/>
  <c r="AX59" i="10" s="1"/>
  <c r="AY59" i="10" s="1"/>
  <c r="AZ59" i="10" s="1"/>
  <c r="BA59" i="10" s="1"/>
  <c r="BB59" i="10" s="1"/>
  <c r="BC59" i="10" s="1"/>
  <c r="BD59" i="10" s="1"/>
  <c r="BE59" i="10" s="1"/>
  <c r="BF59" i="10" s="1"/>
  <c r="BG59" i="10" s="1"/>
  <c r="BH59" i="10" s="1"/>
  <c r="BI59" i="10" s="1"/>
  <c r="BJ59" i="10" s="1"/>
  <c r="BK59" i="10" s="1"/>
  <c r="BL59" i="10" s="1"/>
  <c r="BM59" i="10" s="1"/>
  <c r="BN59" i="10" s="1"/>
  <c r="BO59" i="10" s="1"/>
  <c r="BP59" i="10" s="1"/>
  <c r="BQ59" i="10" s="1"/>
  <c r="BR59" i="10" s="1"/>
  <c r="BS59" i="10" s="1"/>
  <c r="BT59" i="10" s="1"/>
  <c r="BU59" i="10" s="1"/>
  <c r="BV59" i="10" s="1"/>
  <c r="BW59" i="10" s="1"/>
  <c r="BX59" i="10" s="1"/>
  <c r="BY59" i="10" s="1"/>
  <c r="BZ59" i="10" s="1"/>
  <c r="CA59" i="10" s="1"/>
  <c r="CB59" i="10" s="1"/>
  <c r="CC59" i="10" s="1"/>
  <c r="CD59" i="10" s="1"/>
  <c r="CE59" i="10" s="1"/>
  <c r="CF59" i="10" s="1"/>
  <c r="CG59" i="10" s="1"/>
  <c r="CH59" i="10" s="1"/>
  <c r="CI59" i="10" s="1"/>
  <c r="CJ59" i="10" s="1"/>
  <c r="CK59" i="10" s="1"/>
  <c r="CM59" i="10" s="1"/>
  <c r="CN59" i="10" s="1"/>
  <c r="CO59" i="10" s="1"/>
  <c r="CP59" i="10" s="1"/>
  <c r="CQ59" i="10" s="1"/>
  <c r="CR59" i="10" s="1"/>
  <c r="CS59" i="10" s="1"/>
  <c r="CT59" i="10" s="1"/>
  <c r="CU59" i="10" s="1"/>
  <c r="CV59" i="10" s="1"/>
  <c r="CW59" i="10" s="1"/>
  <c r="CX59" i="10" s="1"/>
  <c r="CY59" i="10" s="1"/>
  <c r="CZ59" i="10" s="1"/>
  <c r="DA59" i="10" s="1"/>
  <c r="DB59" i="10" s="1"/>
  <c r="DC59" i="10" s="1"/>
  <c r="DD59" i="10" s="1"/>
  <c r="DE59" i="10" s="1"/>
  <c r="DF59" i="10" s="1"/>
  <c r="DG59" i="10" s="1"/>
  <c r="DH59" i="10" s="1"/>
  <c r="DI59" i="10" s="1"/>
  <c r="DJ59" i="10" s="1"/>
  <c r="DK59" i="10" s="1"/>
  <c r="DL59" i="10" s="1"/>
  <c r="DM59" i="10" s="1"/>
  <c r="DN59" i="10" s="1"/>
  <c r="DO59" i="10" s="1"/>
  <c r="DP59" i="10" s="1"/>
  <c r="DQ59" i="10" s="1"/>
  <c r="DR59" i="10" s="1"/>
  <c r="DS59" i="10" s="1"/>
  <c r="DT59" i="10" s="1"/>
  <c r="DU59" i="10" s="1"/>
  <c r="DV59" i="10" s="1"/>
  <c r="DW59" i="10" s="1"/>
  <c r="DX59" i="10" s="1"/>
  <c r="DY59" i="10" s="1"/>
  <c r="DZ59" i="10" s="1"/>
  <c r="EA59" i="10" s="1"/>
  <c r="EB59" i="10" s="1"/>
  <c r="EC59" i="10" s="1"/>
  <c r="ED59" i="10" s="1"/>
  <c r="EE59" i="10" s="1"/>
  <c r="EF59" i="10" s="1"/>
  <c r="EG59" i="10" s="1"/>
  <c r="EH59" i="10" s="1"/>
  <c r="EI59" i="10" s="1"/>
  <c r="EJ59" i="10" s="1"/>
  <c r="EK59" i="10" s="1"/>
  <c r="EL59" i="10" s="1"/>
  <c r="EM59" i="10" s="1"/>
  <c r="EN59" i="10" s="1"/>
  <c r="EO59" i="10" s="1"/>
  <c r="EP59" i="10" s="1"/>
  <c r="EQ59" i="10" s="1"/>
  <c r="ER59" i="10" s="1"/>
  <c r="ES59" i="10" s="1"/>
  <c r="EU59" i="10" s="1"/>
  <c r="EV59" i="10" s="1"/>
  <c r="EW59" i="10" s="1"/>
  <c r="EX59" i="10" s="1"/>
  <c r="EY59" i="10" s="1"/>
  <c r="EZ59" i="10" s="1"/>
  <c r="FA59" i="10" s="1"/>
  <c r="FB59" i="10" s="1"/>
  <c r="FC59" i="10" s="1"/>
  <c r="FD59" i="10" s="1"/>
  <c r="FE59" i="10" s="1"/>
  <c r="FF59" i="10" s="1"/>
  <c r="FG59" i="10" s="1"/>
  <c r="FH59" i="10" s="1"/>
  <c r="FI59" i="10" s="1"/>
  <c r="FJ59" i="10" s="1"/>
  <c r="FK59" i="10" s="1"/>
  <c r="FL59" i="10" s="1"/>
  <c r="FM59" i="10" s="1"/>
  <c r="FN59" i="10" s="1"/>
  <c r="FO59" i="10" s="1"/>
  <c r="FP59" i="10" s="1"/>
  <c r="FQ59" i="10" s="1"/>
  <c r="FR59" i="10" s="1"/>
  <c r="FS59" i="10" s="1"/>
  <c r="FT59" i="10" s="1"/>
  <c r="FU59" i="10" s="1"/>
  <c r="FV59" i="10" s="1"/>
  <c r="FW59" i="10" s="1"/>
  <c r="FX59" i="10" s="1"/>
  <c r="FY59" i="10" s="1"/>
  <c r="FZ59" i="10" s="1"/>
  <c r="GA59" i="10" s="1"/>
  <c r="GB59" i="10" s="1"/>
  <c r="GC59" i="10" s="1"/>
  <c r="GD59" i="10" s="1"/>
  <c r="GE59" i="10" s="1"/>
  <c r="GF59" i="10" s="1"/>
  <c r="GG59" i="10" s="1"/>
  <c r="GH59" i="10" s="1"/>
  <c r="GI59" i="10" s="1"/>
  <c r="GJ59" i="10" s="1"/>
  <c r="GK59" i="10" s="1"/>
  <c r="GL59" i="10" s="1"/>
  <c r="GM59" i="10" s="1"/>
  <c r="GN59" i="10" s="1"/>
  <c r="GO59" i="10" s="1"/>
  <c r="GP59" i="10" s="1"/>
  <c r="GV23" i="9"/>
  <c r="A41" i="20" s="1"/>
  <c r="D25" i="5"/>
  <c r="Y40" i="9"/>
  <c r="X40" i="9"/>
  <c r="W40" i="9"/>
  <c r="V40" i="9"/>
  <c r="U40" i="9"/>
  <c r="T40" i="9"/>
  <c r="S40" i="9"/>
  <c r="T31" i="10"/>
  <c r="U31" i="10"/>
  <c r="V31" i="10"/>
  <c r="W31" i="10"/>
  <c r="X31" i="10"/>
  <c r="Y31" i="10"/>
  <c r="AO178" i="5"/>
  <c r="GX44" i="9"/>
  <c r="GX36" i="9"/>
  <c r="CW178" i="5"/>
  <c r="CK178" i="5"/>
  <c r="BY178" i="5"/>
  <c r="BM178" i="5"/>
  <c r="AC178" i="5"/>
  <c r="CW177" i="5"/>
  <c r="Q178" i="5"/>
  <c r="E178" i="5"/>
  <c r="G20" i="10"/>
  <c r="HJ29" i="10"/>
  <c r="B25" i="5"/>
  <c r="CB22" i="9"/>
  <c r="CD22" i="9"/>
  <c r="CG22" i="9"/>
  <c r="CJ22" i="9"/>
  <c r="CL22" i="9"/>
  <c r="CO22" i="9"/>
  <c r="CR22" i="9"/>
  <c r="CT22" i="9"/>
  <c r="CW22" i="9"/>
  <c r="DA22" i="9"/>
  <c r="DE22" i="9"/>
  <c r="DI22" i="9"/>
  <c r="DM22" i="9"/>
  <c r="DQ22" i="9"/>
  <c r="DU22" i="9"/>
  <c r="DY22" i="9"/>
  <c r="EC22" i="9"/>
  <c r="EG22" i="9"/>
  <c r="EK22" i="9"/>
  <c r="EO22" i="9"/>
  <c r="ES22" i="9"/>
  <c r="EW22" i="9"/>
  <c r="FA22" i="9"/>
  <c r="FE22" i="9"/>
  <c r="FI22" i="9"/>
  <c r="FM22" i="9"/>
  <c r="FQ22" i="9"/>
  <c r="FU22" i="9"/>
  <c r="FY22" i="9"/>
  <c r="GC22" i="9"/>
  <c r="GG22" i="9"/>
  <c r="GK22" i="9"/>
  <c r="GO22" i="9"/>
  <c r="HE12" i="9"/>
  <c r="HE12" i="10"/>
  <c r="CA22" i="9"/>
  <c r="CC22" i="9"/>
  <c r="CE22" i="9"/>
  <c r="CI22" i="9"/>
  <c r="CK22" i="9"/>
  <c r="CM22" i="9"/>
  <c r="CQ22" i="9"/>
  <c r="CS22" i="9"/>
  <c r="CU22" i="9"/>
  <c r="CY22" i="9"/>
  <c r="DC22" i="9"/>
  <c r="DG22" i="9"/>
  <c r="DK22" i="9"/>
  <c r="DO22" i="9"/>
  <c r="DS22" i="9"/>
  <c r="DW22" i="9"/>
  <c r="EA22" i="9"/>
  <c r="EE22" i="9"/>
  <c r="EI22" i="9"/>
  <c r="EM22" i="9"/>
  <c r="EQ22" i="9"/>
  <c r="EU22" i="9"/>
  <c r="EY22" i="9"/>
  <c r="FC22" i="9"/>
  <c r="FG22" i="9"/>
  <c r="FK22" i="9"/>
  <c r="FO22" i="9"/>
  <c r="FS22" i="9"/>
  <c r="FW22" i="9"/>
  <c r="GA22" i="9"/>
  <c r="GE22" i="9"/>
  <c r="GI22" i="9"/>
  <c r="GM22" i="9"/>
  <c r="G22" i="9"/>
  <c r="I22" i="9"/>
  <c r="GY15" i="9"/>
  <c r="GY17" i="9"/>
  <c r="D36" i="20" s="1"/>
  <c r="GY19" i="9"/>
  <c r="D37" i="20" s="1"/>
  <c r="GY21" i="9"/>
  <c r="D39" i="20" s="1"/>
  <c r="GY23" i="9"/>
  <c r="D41" i="20" s="1"/>
  <c r="GV25" i="9"/>
  <c r="A43" i="20" s="1"/>
  <c r="GY25" i="9"/>
  <c r="D43" i="20" s="1"/>
  <c r="GY27" i="9"/>
  <c r="D45" i="20" s="1"/>
  <c r="A25" i="5"/>
  <c r="BZ22" i="9"/>
  <c r="BV22" i="9"/>
  <c r="BT22" i="9"/>
  <c r="BR22" i="9"/>
  <c r="BP22" i="9"/>
  <c r="BN22" i="9"/>
  <c r="BL22" i="9"/>
  <c r="BJ22" i="9"/>
  <c r="BH22" i="9"/>
  <c r="BF22" i="9"/>
  <c r="BD22" i="9"/>
  <c r="BB22" i="9"/>
  <c r="AZ22" i="9"/>
  <c r="AX22" i="9"/>
  <c r="AV22" i="9"/>
  <c r="AT22" i="9"/>
  <c r="AR22" i="9"/>
  <c r="AP22" i="9"/>
  <c r="AN22" i="9"/>
  <c r="AL22" i="9"/>
  <c r="AJ22" i="9"/>
  <c r="AH22" i="9"/>
  <c r="AF22" i="9"/>
  <c r="P22" i="9"/>
  <c r="L22" i="9"/>
  <c r="H22" i="9"/>
  <c r="GV26" i="9"/>
  <c r="A44" i="20" s="1"/>
  <c r="GY13" i="9"/>
  <c r="HK53" i="9" s="1"/>
  <c r="HA13" i="9"/>
  <c r="HF55" i="9" s="1"/>
  <c r="HC13" i="9"/>
  <c r="HG57" i="9" s="1"/>
  <c r="GZ30" i="9"/>
  <c r="GZ61" i="9" s="1"/>
  <c r="HB29" i="9"/>
  <c r="GZ29" i="9"/>
  <c r="HH29" i="9" s="1"/>
  <c r="GX29" i="9"/>
  <c r="C47" i="20" s="1"/>
  <c r="HB28" i="9"/>
  <c r="HJ28" i="9" s="1"/>
  <c r="GZ28" i="9"/>
  <c r="E46" i="20" s="1"/>
  <c r="GX28" i="9"/>
  <c r="HF28" i="9" s="1"/>
  <c r="HB27" i="9"/>
  <c r="G45" i="20" s="1"/>
  <c r="GZ27" i="9"/>
  <c r="E45" i="20" s="1"/>
  <c r="GX27" i="9"/>
  <c r="C45" i="20" s="1"/>
  <c r="HB26" i="9"/>
  <c r="G44" i="20" s="1"/>
  <c r="GZ26" i="9"/>
  <c r="E44" i="20" s="1"/>
  <c r="GX26" i="9"/>
  <c r="C44" i="20" s="1"/>
  <c r="HB25" i="9"/>
  <c r="GZ25" i="9"/>
  <c r="E43" i="20" s="1"/>
  <c r="GX25" i="9"/>
  <c r="C43" i="20" s="1"/>
  <c r="HB24" i="9"/>
  <c r="G42" i="20" s="1"/>
  <c r="GZ24" i="9"/>
  <c r="E42" i="20" s="1"/>
  <c r="GX24" i="9"/>
  <c r="C42" i="20" s="1"/>
  <c r="HB23" i="9"/>
  <c r="G41" i="20" s="1"/>
  <c r="GZ23" i="9"/>
  <c r="E41" i="20" s="1"/>
  <c r="GX23" i="9"/>
  <c r="HB22" i="9"/>
  <c r="G40" i="20" s="1"/>
  <c r="GZ22" i="9"/>
  <c r="E40" i="20" s="1"/>
  <c r="GX22" i="9"/>
  <c r="C40" i="20" s="1"/>
  <c r="HB21" i="9"/>
  <c r="G39" i="20" s="1"/>
  <c r="GZ21" i="9"/>
  <c r="E39" i="20" s="1"/>
  <c r="GX21" i="9"/>
  <c r="C39" i="20" s="1"/>
  <c r="HB20" i="9"/>
  <c r="G38" i="20" s="1"/>
  <c r="GZ20" i="9"/>
  <c r="GX20" i="9"/>
  <c r="C38" i="20" s="1"/>
  <c r="HB19" i="9"/>
  <c r="G37" i="20" s="1"/>
  <c r="GZ19" i="9"/>
  <c r="E37" i="20" s="1"/>
  <c r="GX19" i="9"/>
  <c r="C37" i="20" s="1"/>
  <c r="HB18" i="9"/>
  <c r="GZ18" i="9"/>
  <c r="GX18" i="9"/>
  <c r="GZ17" i="9"/>
  <c r="E36" i="20" s="1"/>
  <c r="HB16" i="9"/>
  <c r="G35" i="20" s="1"/>
  <c r="GZ16" i="9"/>
  <c r="GX16" i="9"/>
  <c r="C35" i="20" s="1"/>
  <c r="HB15" i="9"/>
  <c r="G34" i="20" s="1"/>
  <c r="GZ15" i="9"/>
  <c r="E34" i="20" s="1"/>
  <c r="GX15" i="9"/>
  <c r="HB14" i="9"/>
  <c r="G33" i="20" s="1"/>
  <c r="GZ14" i="9"/>
  <c r="GX14" i="9"/>
  <c r="C33" i="20" s="1"/>
  <c r="BY22" i="9"/>
  <c r="BW22" i="9"/>
  <c r="BS22" i="9"/>
  <c r="BO22" i="9"/>
  <c r="BK22" i="9"/>
  <c r="BI22" i="9"/>
  <c r="BG22" i="9"/>
  <c r="BE22" i="9"/>
  <c r="BC22" i="9"/>
  <c r="BA22" i="9"/>
  <c r="AY22" i="9"/>
  <c r="AW22" i="9"/>
  <c r="AU22" i="9"/>
  <c r="AS22" i="9"/>
  <c r="AO22" i="9"/>
  <c r="AK22" i="9"/>
  <c r="AG22" i="9"/>
  <c r="Q22" i="9"/>
  <c r="O22" i="9"/>
  <c r="M22" i="9"/>
  <c r="K22" i="9"/>
  <c r="GZ13" i="9"/>
  <c r="GZ54" i="9" s="1"/>
  <c r="AS27" i="20" s="1"/>
  <c r="HA30" i="9"/>
  <c r="F48" i="20" s="1"/>
  <c r="HC29" i="9"/>
  <c r="H47" i="20" s="1"/>
  <c r="HA29" i="9"/>
  <c r="F47" i="20" s="1"/>
  <c r="HC28" i="9"/>
  <c r="H46" i="20" s="1"/>
  <c r="HA28" i="9"/>
  <c r="F46" i="20" s="1"/>
  <c r="GY28" i="9"/>
  <c r="D46" i="20" s="1"/>
  <c r="HC27" i="9"/>
  <c r="H45" i="20" s="1"/>
  <c r="HA27" i="9"/>
  <c r="F45" i="20" s="1"/>
  <c r="HC26" i="9"/>
  <c r="H44" i="20" s="1"/>
  <c r="HA26" i="9"/>
  <c r="F44" i="20" s="1"/>
  <c r="GY26" i="9"/>
  <c r="D44" i="20" s="1"/>
  <c r="HC25" i="9"/>
  <c r="H43" i="20" s="1"/>
  <c r="HA25" i="9"/>
  <c r="F43" i="20" s="1"/>
  <c r="HC24" i="9"/>
  <c r="H42" i="20" s="1"/>
  <c r="HA24" i="9"/>
  <c r="F42" i="20" s="1"/>
  <c r="GY24" i="9"/>
  <c r="D42" i="20" s="1"/>
  <c r="HC23" i="9"/>
  <c r="H41" i="20" s="1"/>
  <c r="HA23" i="9"/>
  <c r="F41" i="20" s="1"/>
  <c r="HC22" i="9"/>
  <c r="H40" i="20" s="1"/>
  <c r="HA22" i="9"/>
  <c r="F40" i="20" s="1"/>
  <c r="GY22" i="9"/>
  <c r="D40" i="20" s="1"/>
  <c r="HC21" i="9"/>
  <c r="H39" i="20" s="1"/>
  <c r="HA21" i="9"/>
  <c r="F39" i="20" s="1"/>
  <c r="HC20" i="9"/>
  <c r="H38" i="20" s="1"/>
  <c r="HA20" i="9"/>
  <c r="F38" i="20" s="1"/>
  <c r="GY20" i="9"/>
  <c r="D38" i="20" s="1"/>
  <c r="HC19" i="9"/>
  <c r="H37" i="20" s="1"/>
  <c r="HA19" i="9"/>
  <c r="F37" i="20" s="1"/>
  <c r="HC18" i="9"/>
  <c r="HA18" i="9"/>
  <c r="GY18" i="9"/>
  <c r="HC17" i="9"/>
  <c r="HA17" i="9"/>
  <c r="F36" i="20" s="1"/>
  <c r="HC16" i="9"/>
  <c r="HA16" i="9"/>
  <c r="F35" i="20" s="1"/>
  <c r="GY16" i="9"/>
  <c r="HC15" i="9"/>
  <c r="H34" i="20" s="1"/>
  <c r="HA15" i="9"/>
  <c r="F34" i="20" s="1"/>
  <c r="HC14" i="9"/>
  <c r="H33" i="20" s="1"/>
  <c r="HA14" i="9"/>
  <c r="GY14" i="9"/>
  <c r="D33" i="20" s="1"/>
  <c r="GY14" i="10"/>
  <c r="D82" i="20" s="1"/>
  <c r="GX14" i="10"/>
  <c r="C82" i="20" s="1"/>
  <c r="GX19" i="10"/>
  <c r="C87" i="20" s="1"/>
  <c r="GX17" i="10"/>
  <c r="C85" i="20" s="1"/>
  <c r="HA16" i="10"/>
  <c r="F84" i="20" s="1"/>
  <c r="HB16" i="10"/>
  <c r="GP13" i="10"/>
  <c r="GN13" i="10"/>
  <c r="GL13" i="10"/>
  <c r="GJ13" i="10"/>
  <c r="GH13" i="10"/>
  <c r="GF13" i="10"/>
  <c r="GD13" i="10"/>
  <c r="GB13" i="10"/>
  <c r="FZ13" i="10"/>
  <c r="FX13" i="10"/>
  <c r="FV13" i="10"/>
  <c r="FT13" i="10"/>
  <c r="FR13" i="10"/>
  <c r="FP13" i="10"/>
  <c r="FN13" i="10"/>
  <c r="FJ13" i="10"/>
  <c r="FF13" i="10"/>
  <c r="EX13" i="10"/>
  <c r="EL13" i="10"/>
  <c r="DV13" i="10"/>
  <c r="DF13" i="10"/>
  <c r="CX13" i="10"/>
  <c r="CT13" i="10"/>
  <c r="CP13" i="10"/>
  <c r="CL13" i="10"/>
  <c r="CH13" i="10"/>
  <c r="CF13" i="10"/>
  <c r="CD13" i="10"/>
  <c r="CB13" i="10"/>
  <c r="BZ13" i="10"/>
  <c r="BX13" i="10"/>
  <c r="BV13" i="10"/>
  <c r="BT13" i="10"/>
  <c r="BR13" i="10"/>
  <c r="BP13" i="10"/>
  <c r="BN13" i="10"/>
  <c r="BL13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L13" i="10"/>
  <c r="H13" i="10"/>
  <c r="GY29" i="9"/>
  <c r="D47" i="20" s="1"/>
  <c r="GO13" i="10"/>
  <c r="GM13" i="10"/>
  <c r="GK13" i="10"/>
  <c r="GI13" i="10"/>
  <c r="GG13" i="10"/>
  <c r="GE13" i="10"/>
  <c r="GC13" i="10"/>
  <c r="GA13" i="10"/>
  <c r="FY13" i="10"/>
  <c r="FW13" i="10"/>
  <c r="FU13" i="10"/>
  <c r="FS13" i="10"/>
  <c r="FQ13" i="10"/>
  <c r="FO13" i="10"/>
  <c r="FM13" i="10"/>
  <c r="FK13" i="10"/>
  <c r="FI13" i="10"/>
  <c r="FE13" i="10"/>
  <c r="FA13" i="10"/>
  <c r="EU13" i="10"/>
  <c r="EM13" i="10"/>
  <c r="EE13" i="10"/>
  <c r="DW13" i="10"/>
  <c r="DO13" i="10"/>
  <c r="DG13" i="10"/>
  <c r="CY13" i="10"/>
  <c r="CU13" i="10"/>
  <c r="CQ13" i="10"/>
  <c r="CM13" i="10"/>
  <c r="CI13" i="10"/>
  <c r="CG13" i="10"/>
  <c r="CE13" i="10"/>
  <c r="CC13" i="10"/>
  <c r="CA13" i="10"/>
  <c r="BY13" i="10"/>
  <c r="BW13" i="10"/>
  <c r="BU13" i="10"/>
  <c r="BS13" i="10"/>
  <c r="BQ13" i="10"/>
  <c r="BO13" i="10"/>
  <c r="BK13" i="10"/>
  <c r="BI13" i="10"/>
  <c r="BG13" i="10"/>
  <c r="BE13" i="10"/>
  <c r="BC13" i="10"/>
  <c r="BA13" i="10"/>
  <c r="AY13" i="10"/>
  <c r="AW13" i="10"/>
  <c r="AU13" i="10"/>
  <c r="AS13" i="10"/>
  <c r="AQ13" i="10"/>
  <c r="AO13" i="10"/>
  <c r="AM13" i="10"/>
  <c r="AK13" i="10"/>
  <c r="AI13" i="10"/>
  <c r="AG13" i="10"/>
  <c r="AE13" i="10"/>
  <c r="AC13" i="10"/>
  <c r="AA13" i="10"/>
  <c r="Y13" i="10"/>
  <c r="W13" i="10"/>
  <c r="U13" i="10"/>
  <c r="S13" i="10"/>
  <c r="Q13" i="10"/>
  <c r="M13" i="10"/>
  <c r="K13" i="10"/>
  <c r="I13" i="10"/>
  <c r="G13" i="10"/>
  <c r="BU22" i="9"/>
  <c r="BQ22" i="9"/>
  <c r="BM22" i="9"/>
  <c r="AQ22" i="9"/>
  <c r="AM22" i="9"/>
  <c r="AI22" i="9"/>
  <c r="AE22" i="9"/>
  <c r="R22" i="9"/>
  <c r="N22" i="9"/>
  <c r="J22" i="9"/>
  <c r="GX17" i="9"/>
  <c r="C36" i="20" s="1"/>
  <c r="HB17" i="9"/>
  <c r="G36" i="20" s="1"/>
  <c r="HH6" i="9" a="1"/>
  <c r="HE6" i="9" a="1"/>
  <c r="GZ5" i="9" a="1"/>
  <c r="HB5" i="9" a="1"/>
  <c r="HD5" i="9" a="1"/>
  <c r="HF5" i="9" a="1"/>
  <c r="HH5" i="9" a="1"/>
  <c r="HJ5" i="9" a="1"/>
  <c r="HL5" i="9" a="1"/>
  <c r="HA5" i="9" a="1"/>
  <c r="HC5" i="9" a="1"/>
  <c r="HE5" i="9" a="1"/>
  <c r="HG5" i="9" a="1"/>
  <c r="HI5" i="9" a="1"/>
  <c r="HK5" i="9" a="1"/>
  <c r="HM5" i="9" a="1"/>
  <c r="GY5" i="9" a="1"/>
  <c r="GX5" i="9" a="1"/>
  <c r="GW5" i="9" a="1"/>
  <c r="HA13" i="10"/>
  <c r="F81" i="20" s="1"/>
  <c r="HB13" i="10"/>
  <c r="G81" i="20" s="1"/>
  <c r="HB13" i="9"/>
  <c r="G32" i="20" s="1"/>
  <c r="GP22" i="9"/>
  <c r="GN22" i="9"/>
  <c r="GL22" i="9"/>
  <c r="GJ22" i="9"/>
  <c r="GH22" i="9"/>
  <c r="GF22" i="9"/>
  <c r="GD22" i="9"/>
  <c r="GB22" i="9"/>
  <c r="FZ22" i="9"/>
  <c r="FX22" i="9"/>
  <c r="FV22" i="9"/>
  <c r="FT22" i="9"/>
  <c r="FR22" i="9"/>
  <c r="FP22" i="9"/>
  <c r="FN22" i="9"/>
  <c r="FL22" i="9"/>
  <c r="FJ22" i="9"/>
  <c r="FH22" i="9"/>
  <c r="FF22" i="9"/>
  <c r="FD22" i="9"/>
  <c r="FB22" i="9"/>
  <c r="EZ22" i="9"/>
  <c r="EX22" i="9"/>
  <c r="EV22" i="9"/>
  <c r="ET22" i="9"/>
  <c r="ER22" i="9"/>
  <c r="EP22" i="9"/>
  <c r="EN22" i="9"/>
  <c r="EL22" i="9"/>
  <c r="EJ22" i="9"/>
  <c r="EH22" i="9"/>
  <c r="EF22" i="9"/>
  <c r="ED22" i="9"/>
  <c r="EB22" i="9"/>
  <c r="DZ22" i="9"/>
  <c r="DX22" i="9"/>
  <c r="DV22" i="9"/>
  <c r="DT22" i="9"/>
  <c r="DR22" i="9"/>
  <c r="DP22" i="9"/>
  <c r="DN22" i="9"/>
  <c r="DL22" i="9"/>
  <c r="DJ22" i="9"/>
  <c r="DH22" i="9"/>
  <c r="DF22" i="9"/>
  <c r="DD22" i="9"/>
  <c r="DB22" i="9"/>
  <c r="CZ22" i="9"/>
  <c r="CX22" i="9"/>
  <c r="CV22" i="9"/>
  <c r="CP22" i="9"/>
  <c r="CN22" i="9"/>
  <c r="CH22" i="9"/>
  <c r="CF22" i="9"/>
  <c r="BX22" i="9"/>
  <c r="HB30" i="9"/>
  <c r="GX30" i="9"/>
  <c r="HC30" i="9"/>
  <c r="HB8" i="9" s="1" a="1"/>
  <c r="GY30" i="9"/>
  <c r="D48" i="20" s="1"/>
  <c r="J13" i="10"/>
  <c r="N13" i="10"/>
  <c r="GZ15" i="10"/>
  <c r="E83" i="20" s="1"/>
  <c r="HC16" i="10"/>
  <c r="HC17" i="10"/>
  <c r="H85" i="20" s="1"/>
  <c r="HC19" i="10"/>
  <c r="GX20" i="10"/>
  <c r="C88" i="20" s="1"/>
  <c r="HA20" i="10"/>
  <c r="F88" i="20" s="1"/>
  <c r="HB21" i="10"/>
  <c r="G89" i="20" s="1"/>
  <c r="HA21" i="10"/>
  <c r="F89" i="20" s="1"/>
  <c r="GZ14" i="10"/>
  <c r="E82" i="20" s="1"/>
  <c r="HC13" i="10"/>
  <c r="GY13" i="10"/>
  <c r="GZ13" i="10"/>
  <c r="E81" i="20" s="1"/>
  <c r="HC14" i="10"/>
  <c r="HB14" i="10"/>
  <c r="HA14" i="10"/>
  <c r="F82" i="20" s="1"/>
  <c r="HA15" i="10"/>
  <c r="HC15" i="10"/>
  <c r="GY16" i="10"/>
  <c r="D84" i="20" s="1"/>
  <c r="GX16" i="10"/>
  <c r="C84" i="20" s="1"/>
  <c r="GZ16" i="10"/>
  <c r="HA17" i="10"/>
  <c r="F85" i="20" s="1"/>
  <c r="HB17" i="10"/>
  <c r="G85" i="20" s="1"/>
  <c r="GZ17" i="10"/>
  <c r="E85" i="20" s="1"/>
  <c r="GZ18" i="10"/>
  <c r="E86" i="20" s="1"/>
  <c r="HB19" i="10"/>
  <c r="G87" i="20" s="1"/>
  <c r="GZ20" i="10"/>
  <c r="E88" i="20" s="1"/>
  <c r="HC20" i="10"/>
  <c r="H88" i="20" s="1"/>
  <c r="GY20" i="10"/>
  <c r="D88" i="20" s="1"/>
  <c r="HC21" i="10"/>
  <c r="H89" i="20" s="1"/>
  <c r="AC176" i="5"/>
  <c r="BA176" i="5"/>
  <c r="BY176" i="5"/>
  <c r="CW176" i="5"/>
  <c r="Q176" i="5"/>
  <c r="AO176" i="5"/>
  <c r="BM176" i="5"/>
  <c r="CK176" i="5"/>
  <c r="GE14" i="10"/>
  <c r="GE17" i="10" s="1"/>
  <c r="FS14" i="10"/>
  <c r="FG14" i="10"/>
  <c r="BO14" i="10"/>
  <c r="BO17" i="10" s="1"/>
  <c r="BC14" i="10"/>
  <c r="AQ14" i="10"/>
  <c r="AW17" i="10" s="1"/>
  <c r="AE14" i="10"/>
  <c r="S14" i="10"/>
  <c r="DK14" i="10"/>
  <c r="GY21" i="10"/>
  <c r="D89" i="20" s="1"/>
  <c r="GZ21" i="10"/>
  <c r="E89" i="20" s="1"/>
  <c r="DC13" i="10"/>
  <c r="DK13" i="10"/>
  <c r="DS13" i="10"/>
  <c r="EA13" i="10"/>
  <c r="EI13" i="10"/>
  <c r="EQ13" i="10"/>
  <c r="EY13" i="10"/>
  <c r="FC13" i="10"/>
  <c r="FG13" i="10"/>
  <c r="FB13" i="10"/>
  <c r="BM13" i="10"/>
  <c r="GX15" i="10"/>
  <c r="ET13" i="10"/>
  <c r="EI14" i="10"/>
  <c r="ED13" i="10"/>
  <c r="DN13" i="10"/>
  <c r="DB13" i="10"/>
  <c r="CM14" i="10"/>
  <c r="GZ19" i="10"/>
  <c r="CK13" i="10"/>
  <c r="CO13" i="10"/>
  <c r="CS13" i="10"/>
  <c r="CW13" i="10"/>
  <c r="DA13" i="10"/>
  <c r="DE13" i="10"/>
  <c r="DI13" i="10"/>
  <c r="DM13" i="10"/>
  <c r="DQ13" i="10"/>
  <c r="DU13" i="10"/>
  <c r="DY13" i="10"/>
  <c r="EC13" i="10"/>
  <c r="EG13" i="10"/>
  <c r="EK13" i="10"/>
  <c r="EO13" i="10"/>
  <c r="ES13" i="10"/>
  <c r="EW13" i="10"/>
  <c r="CA14" i="10"/>
  <c r="CY14" i="10"/>
  <c r="DW14" i="10"/>
  <c r="DW17" i="10" s="1"/>
  <c r="EU14" i="10"/>
  <c r="EU17" i="10" s="1"/>
  <c r="HC18" i="10"/>
  <c r="H86" i="20" s="1"/>
  <c r="CJ13" i="10"/>
  <c r="CN13" i="10"/>
  <c r="CR13" i="10"/>
  <c r="CV13" i="10"/>
  <c r="CZ13" i="10"/>
  <c r="DD13" i="10"/>
  <c r="DJ13" i="10"/>
  <c r="DR13" i="10"/>
  <c r="DZ13" i="10"/>
  <c r="EH13" i="10"/>
  <c r="EP13" i="10"/>
  <c r="HB18" i="10"/>
  <c r="G86" i="20" s="1"/>
  <c r="DH13" i="10"/>
  <c r="DL13" i="10"/>
  <c r="DP13" i="10"/>
  <c r="DT13" i="10"/>
  <c r="DX13" i="10"/>
  <c r="EB13" i="10"/>
  <c r="EF13" i="10"/>
  <c r="EJ13" i="10"/>
  <c r="EN13" i="10"/>
  <c r="ER13" i="10"/>
  <c r="EV13" i="10"/>
  <c r="EZ13" i="10"/>
  <c r="FD13" i="10"/>
  <c r="FH13" i="10"/>
  <c r="FL13" i="10"/>
  <c r="GY19" i="10"/>
  <c r="HB20" i="10"/>
  <c r="G88" i="20" s="1"/>
  <c r="GX18" i="10"/>
  <c r="HA18" i="10"/>
  <c r="G14" i="10"/>
  <c r="G17" i="10" s="1"/>
  <c r="GY18" i="10"/>
  <c r="D86" i="20" s="1"/>
  <c r="P13" i="10"/>
  <c r="O13" i="10"/>
  <c r="GY15" i="10"/>
  <c r="D83" i="20" s="1"/>
  <c r="HB15" i="10"/>
  <c r="G83" i="20" s="1"/>
  <c r="AE23" i="9"/>
  <c r="C37" i="22" s="1"/>
  <c r="G23" i="9"/>
  <c r="AQ23" i="9"/>
  <c r="AQ28" i="9" s="1"/>
  <c r="HD32" i="9"/>
  <c r="HB32" i="9"/>
  <c r="GZ32" i="9"/>
  <c r="HC32" i="9"/>
  <c r="HU32" i="9" s="1"/>
  <c r="HA32" i="9"/>
  <c r="GY32" i="9"/>
  <c r="HD33" i="9"/>
  <c r="HC33" i="9"/>
  <c r="HB33" i="9"/>
  <c r="HA33" i="9"/>
  <c r="GZ33" i="9"/>
  <c r="GY33" i="9"/>
  <c r="GX33" i="9"/>
  <c r="HD35" i="9"/>
  <c r="HC35" i="9"/>
  <c r="HB35" i="9"/>
  <c r="HA35" i="9"/>
  <c r="GZ35" i="9"/>
  <c r="GY35" i="9"/>
  <c r="GX35" i="9"/>
  <c r="HD37" i="9"/>
  <c r="HC37" i="9"/>
  <c r="HB37" i="9"/>
  <c r="HA37" i="9"/>
  <c r="GZ37" i="9"/>
  <c r="GY37" i="9"/>
  <c r="GX37" i="9"/>
  <c r="HB40" i="9"/>
  <c r="HA40" i="9"/>
  <c r="GZ40" i="9"/>
  <c r="GY40" i="9"/>
  <c r="HD40" i="9"/>
  <c r="HC40" i="9"/>
  <c r="HD41" i="9"/>
  <c r="HC41" i="9"/>
  <c r="HB41" i="9"/>
  <c r="HA41" i="9"/>
  <c r="GZ41" i="9"/>
  <c r="GY41" i="9"/>
  <c r="GX41" i="9"/>
  <c r="HD43" i="9"/>
  <c r="HC43" i="9"/>
  <c r="HB43" i="9"/>
  <c r="HA43" i="9"/>
  <c r="GZ43" i="9"/>
  <c r="GY43" i="9"/>
  <c r="GX43" i="9"/>
  <c r="HB48" i="9"/>
  <c r="HA48" i="9"/>
  <c r="GZ48" i="9"/>
  <c r="GY48" i="9"/>
  <c r="HD48" i="9"/>
  <c r="HC48" i="9"/>
  <c r="HB46" i="9"/>
  <c r="HA46" i="9"/>
  <c r="GZ46" i="9"/>
  <c r="GY46" i="9"/>
  <c r="HD46" i="9"/>
  <c r="HC46" i="9"/>
  <c r="E47" i="20"/>
  <c r="GX48" i="9"/>
  <c r="GX40" i="9"/>
  <c r="HB34" i="9"/>
  <c r="HA34" i="9"/>
  <c r="GZ34" i="9"/>
  <c r="GY34" i="9"/>
  <c r="GX34" i="9"/>
  <c r="HD34" i="9"/>
  <c r="HC34" i="9"/>
  <c r="HB36" i="9"/>
  <c r="HA36" i="9"/>
  <c r="GZ36" i="9"/>
  <c r="GY36" i="9"/>
  <c r="HD36" i="9"/>
  <c r="HC36" i="9"/>
  <c r="HB38" i="9"/>
  <c r="HA38" i="9"/>
  <c r="GZ38" i="9"/>
  <c r="GY38" i="9"/>
  <c r="HD38" i="9"/>
  <c r="HC38" i="9"/>
  <c r="HD39" i="9"/>
  <c r="HC39" i="9"/>
  <c r="HB39" i="9"/>
  <c r="HA39" i="9"/>
  <c r="GZ39" i="9"/>
  <c r="GY39" i="9"/>
  <c r="GX39" i="9"/>
  <c r="HB42" i="9"/>
  <c r="HA42" i="9"/>
  <c r="GZ42" i="9"/>
  <c r="GY42" i="9"/>
  <c r="HD42" i="9"/>
  <c r="HC42" i="9"/>
  <c r="HB44" i="9"/>
  <c r="HA44" i="9"/>
  <c r="GZ44" i="9"/>
  <c r="GY44" i="9"/>
  <c r="HD44" i="9"/>
  <c r="HC44" i="9"/>
  <c r="HD47" i="9"/>
  <c r="HC47" i="9"/>
  <c r="HB47" i="9"/>
  <c r="HA47" i="9"/>
  <c r="GZ47" i="9"/>
  <c r="GY47" i="9"/>
  <c r="GX47" i="9"/>
  <c r="HD45" i="9"/>
  <c r="HC45" i="9"/>
  <c r="HB45" i="9"/>
  <c r="HA45" i="9"/>
  <c r="GZ45" i="9"/>
  <c r="GY45" i="9"/>
  <c r="GX45" i="9"/>
  <c r="G47" i="20"/>
  <c r="GX46" i="9"/>
  <c r="GX42" i="9"/>
  <c r="GX38" i="9"/>
  <c r="GX8" i="10" a="1"/>
  <c r="HK8" i="10" a="1"/>
  <c r="HI8" i="10" a="1"/>
  <c r="HG8" i="10" a="1"/>
  <c r="HE8" i="10" a="1"/>
  <c r="HC8" i="10" a="1"/>
  <c r="HA8" i="10" a="1"/>
  <c r="GY8" i="10" a="1"/>
  <c r="GW8" i="10" a="1"/>
  <c r="HL7" i="10" a="1"/>
  <c r="HK5" i="10" a="1"/>
  <c r="HI5" i="10" a="1"/>
  <c r="HH7" i="10" a="1"/>
  <c r="HG5" i="10" a="1"/>
  <c r="HF7" i="10" a="1"/>
  <c r="HE5" i="10" a="1"/>
  <c r="HD7" i="10" a="1"/>
  <c r="HC5" i="10" a="1"/>
  <c r="HB7" i="10" a="1"/>
  <c r="HA5" i="10" a="1"/>
  <c r="GZ7" i="10" a="1"/>
  <c r="GY5" i="10" a="1"/>
  <c r="GX7" i="10" a="1"/>
  <c r="GW5" i="10" a="1"/>
  <c r="HM8" i="10" a="1"/>
  <c r="HN8" i="10" a="1"/>
  <c r="HL8" i="10" a="1"/>
  <c r="HJ8" i="10" a="1"/>
  <c r="HH8" i="10" a="1"/>
  <c r="HF8" i="10" a="1"/>
  <c r="HD8" i="10" a="1"/>
  <c r="HB8" i="10" a="1"/>
  <c r="GZ8" i="10" a="1"/>
  <c r="HM5" i="10" a="1"/>
  <c r="HL5" i="10" a="1"/>
  <c r="HK7" i="10" a="1"/>
  <c r="HJ5" i="10" a="1"/>
  <c r="HI7" i="10" a="1"/>
  <c r="HH5" i="10" a="1"/>
  <c r="HG7" i="10" a="1"/>
  <c r="HF5" i="10" a="1"/>
  <c r="HE7" i="10" a="1"/>
  <c r="HD5" i="10" a="1"/>
  <c r="HC7" i="10" a="1"/>
  <c r="HB5" i="10" a="1"/>
  <c r="HA7" i="10" a="1"/>
  <c r="GZ5" i="10" a="1"/>
  <c r="GY7" i="10" a="1"/>
  <c r="GX5" i="10" a="1"/>
  <c r="HM7" i="10" a="1"/>
  <c r="HN5" i="10" a="1"/>
  <c r="HN7" i="10" a="1"/>
  <c r="HG23" i="10"/>
  <c r="HL23" i="10"/>
  <c r="HL30" i="10"/>
  <c r="HK30" i="10"/>
  <c r="HK27" i="10"/>
  <c r="HL27" i="10"/>
  <c r="HL26" i="10"/>
  <c r="HK26" i="10"/>
  <c r="HK24" i="10"/>
  <c r="HG29" i="10"/>
  <c r="HG27" i="10"/>
  <c r="HG25" i="10"/>
  <c r="HH24" i="10"/>
  <c r="HH25" i="10"/>
  <c r="HI24" i="10"/>
  <c r="HJ24" i="10"/>
  <c r="HJ27" i="10"/>
  <c r="HK23" i="10"/>
  <c r="HK29" i="10"/>
  <c r="HL29" i="10"/>
  <c r="HL28" i="10"/>
  <c r="HK28" i="10"/>
  <c r="HK25" i="10"/>
  <c r="HJ25" i="10"/>
  <c r="HL25" i="10"/>
  <c r="HG28" i="10"/>
  <c r="HG26" i="10"/>
  <c r="HH26" i="10"/>
  <c r="HI26" i="10"/>
  <c r="HJ30" i="10"/>
  <c r="HJ28" i="10"/>
  <c r="HJ26" i="10"/>
  <c r="GX21" i="10"/>
  <c r="C89" i="20" s="1"/>
  <c r="HA19" i="10"/>
  <c r="HL6" i="10" s="1" a="1"/>
  <c r="GY17" i="10"/>
  <c r="GX4" i="10" s="1" a="1"/>
  <c r="BA178" i="5"/>
  <c r="BC23" i="9"/>
  <c r="BC28" i="9" s="1"/>
  <c r="GR11" i="10"/>
  <c r="GR10" i="10"/>
  <c r="GR9" i="10"/>
  <c r="GR6" i="10"/>
  <c r="GR5" i="10"/>
  <c r="GR8" i="10"/>
  <c r="C48" i="20"/>
  <c r="E176" i="5"/>
  <c r="E175" i="5"/>
  <c r="S31" i="10"/>
  <c r="HB7" i="9" a="1"/>
  <c r="HF7" i="9" a="1"/>
  <c r="HJ7" i="9" a="1"/>
  <c r="HA7" i="9" a="1"/>
  <c r="HE7" i="9" a="1"/>
  <c r="HI7" i="9" a="1"/>
  <c r="HM7" i="9" a="1"/>
  <c r="GX7" i="9" a="1"/>
  <c r="G48" i="20"/>
  <c r="G28" i="9"/>
  <c r="GZ4" i="9" a="1"/>
  <c r="HD4" i="9" a="1"/>
  <c r="HH4" i="9" a="1"/>
  <c r="HL4" i="9" a="1"/>
  <c r="GX4" i="9" a="1"/>
  <c r="HA4" i="9" a="1"/>
  <c r="HE4" i="9" a="1"/>
  <c r="HI4" i="9" a="1"/>
  <c r="HM4" i="9" a="1"/>
  <c r="HB3" i="9" a="1"/>
  <c r="HF3" i="9" a="1"/>
  <c r="HJ3" i="9" a="1"/>
  <c r="HA3" i="9" a="1"/>
  <c r="HE3" i="9" a="1"/>
  <c r="HI3" i="9" a="1"/>
  <c r="HM3" i="9" a="1"/>
  <c r="GX3" i="9" a="1"/>
  <c r="GZ3" i="9" a="1"/>
  <c r="HD3" i="9" a="1"/>
  <c r="HH3" i="9" a="1"/>
  <c r="HL3" i="9" a="1"/>
  <c r="HC3" i="9" a="1"/>
  <c r="HG3" i="9" a="1"/>
  <c r="HK3" i="9" a="1"/>
  <c r="GY3" i="9" a="1"/>
  <c r="GW3" i="9" a="1"/>
  <c r="HN7" i="9" a="1"/>
  <c r="HK4" i="9" a="1"/>
  <c r="HG4" i="9" a="1"/>
  <c r="HC4" i="9" a="1"/>
  <c r="GW4" i="9" a="1"/>
  <c r="GY4" i="9" a="1"/>
  <c r="HJ4" i="9" a="1"/>
  <c r="HF4" i="9" a="1"/>
  <c r="HB4" i="9" a="1"/>
  <c r="HM8" i="9" a="1"/>
  <c r="HI8" i="9" a="1"/>
  <c r="HE8" i="9" a="1"/>
  <c r="HA8" i="9" a="1"/>
  <c r="GX8" i="9" a="1"/>
  <c r="HL8" i="9" a="1"/>
  <c r="HH8" i="9" a="1"/>
  <c r="HD8" i="9" a="1"/>
  <c r="GZ8" i="9" a="1"/>
  <c r="GW7" i="9" a="1"/>
  <c r="GY7" i="9" a="1"/>
  <c r="HK7" i="9" a="1"/>
  <c r="HG7" i="9" a="1"/>
  <c r="HC7" i="9" a="1"/>
  <c r="HL7" i="9" a="1"/>
  <c r="HH7" i="9" a="1"/>
  <c r="HD7" i="9" a="1"/>
  <c r="GZ7" i="9" a="1"/>
  <c r="HK6" i="9" a="1"/>
  <c r="HG6" i="9" a="1"/>
  <c r="HC6" i="9" a="1"/>
  <c r="GW6" i="9" a="1"/>
  <c r="GY6" i="9" a="1"/>
  <c r="HJ6" i="9" a="1"/>
  <c r="HF6" i="9" a="1"/>
  <c r="HN4" i="9" a="1"/>
  <c r="HK8" i="9" a="1"/>
  <c r="HG8" i="9" a="1"/>
  <c r="HC8" i="9" a="1"/>
  <c r="GW8" i="9" a="1"/>
  <c r="GY8" i="9" a="1"/>
  <c r="HJ8" i="9" a="1"/>
  <c r="HF8" i="9" a="1"/>
  <c r="HN3" i="9" a="1"/>
  <c r="HN8" i="9" a="1"/>
  <c r="HN6" i="9" a="1"/>
  <c r="AE29" i="9"/>
  <c r="G29" i="9"/>
  <c r="G19" i="10"/>
  <c r="S30" i="10"/>
  <c r="CA19" i="10"/>
  <c r="CA20" i="10"/>
  <c r="AQ29" i="9"/>
  <c r="V41" i="9"/>
  <c r="S41" i="9"/>
  <c r="M33" i="9"/>
  <c r="Y32" i="10"/>
  <c r="AP33" i="9"/>
  <c r="BI17" i="10"/>
  <c r="GV15" i="9"/>
  <c r="A34" i="20" s="1"/>
  <c r="O33" i="9"/>
  <c r="GV17" i="9"/>
  <c r="A36" i="20" s="1"/>
  <c r="GV13" i="9"/>
  <c r="A32" i="20" s="1"/>
  <c r="FG19" i="10"/>
  <c r="EC17" i="10"/>
  <c r="T32" i="10"/>
  <c r="GZ60" i="9"/>
  <c r="HB60" i="9"/>
  <c r="HD60" i="9"/>
  <c r="HF60" i="9"/>
  <c r="HH60" i="9"/>
  <c r="HJ60" i="9"/>
  <c r="GX60" i="9"/>
  <c r="GY60" i="9"/>
  <c r="HA60" i="9"/>
  <c r="HC60" i="9"/>
  <c r="HE60" i="9"/>
  <c r="HG60" i="9"/>
  <c r="HI60" i="9"/>
  <c r="HK60" i="9"/>
  <c r="GZ64" i="9"/>
  <c r="HB64" i="9"/>
  <c r="HD64" i="9"/>
  <c r="HF64" i="9"/>
  <c r="HH64" i="9"/>
  <c r="HJ64" i="9"/>
  <c r="GX64" i="9"/>
  <c r="GY64" i="9"/>
  <c r="HA64" i="9"/>
  <c r="HC64" i="9"/>
  <c r="HE64" i="9"/>
  <c r="HG64" i="9"/>
  <c r="HI64" i="9"/>
  <c r="HK64" i="9"/>
  <c r="GZ63" i="9"/>
  <c r="HB63" i="9"/>
  <c r="HD63" i="9"/>
  <c r="HF63" i="9"/>
  <c r="HH63" i="9"/>
  <c r="HJ63" i="9"/>
  <c r="GX63" i="9"/>
  <c r="GY63" i="9"/>
  <c r="HA63" i="9"/>
  <c r="HC63" i="9"/>
  <c r="HE63" i="9"/>
  <c r="HG63" i="9"/>
  <c r="HI63" i="9"/>
  <c r="HK63" i="9"/>
  <c r="GZ59" i="9"/>
  <c r="HB59" i="9"/>
  <c r="HD59" i="9"/>
  <c r="HF59" i="9"/>
  <c r="HH59" i="9"/>
  <c r="HJ59" i="9"/>
  <c r="GX59" i="9"/>
  <c r="GY59" i="9"/>
  <c r="HA59" i="9"/>
  <c r="HC59" i="9"/>
  <c r="HE59" i="9"/>
  <c r="HG59" i="9"/>
  <c r="HI59" i="9"/>
  <c r="HK59" i="9"/>
  <c r="GZ62" i="9"/>
  <c r="HB62" i="9"/>
  <c r="HD62" i="9"/>
  <c r="HF62" i="9"/>
  <c r="HH62" i="9"/>
  <c r="HJ62" i="9"/>
  <c r="GX62" i="9"/>
  <c r="GY62" i="9"/>
  <c r="HA62" i="9"/>
  <c r="HC62" i="9"/>
  <c r="HE62" i="9"/>
  <c r="HG62" i="9"/>
  <c r="HI62" i="9"/>
  <c r="HK62" i="9"/>
  <c r="E48" i="20"/>
  <c r="HK61" i="9"/>
  <c r="HI61" i="9"/>
  <c r="HG61" i="9"/>
  <c r="HE61" i="9"/>
  <c r="HC61" i="9"/>
  <c r="HA61" i="9"/>
  <c r="GY61" i="9"/>
  <c r="GX61" i="9"/>
  <c r="HJ61" i="9"/>
  <c r="HH61" i="9"/>
  <c r="HF61" i="9"/>
  <c r="HD61" i="9"/>
  <c r="HB61" i="9"/>
  <c r="IP88" i="27"/>
  <c r="IO32" i="27"/>
  <c r="IQ37" i="27"/>
  <c r="IO40" i="27"/>
  <c r="IS42" i="27"/>
  <c r="IS84" i="27"/>
  <c r="IN38" i="27"/>
  <c r="IR40" i="27"/>
  <c r="IP43" i="27"/>
  <c r="E39" i="27"/>
  <c r="Q39" i="27"/>
  <c r="AC39" i="27"/>
  <c r="AO39" i="27"/>
  <c r="BA39" i="27"/>
  <c r="BM39" i="27"/>
  <c r="BY39" i="27"/>
  <c r="CK39" i="27"/>
  <c r="BA41" i="27"/>
  <c r="AO42" i="27"/>
  <c r="AP53" i="27"/>
  <c r="AR53" i="27"/>
  <c r="W39" i="27"/>
  <c r="AU39" i="27"/>
  <c r="BG39" i="27"/>
  <c r="BS39" i="27"/>
  <c r="CE39" i="27"/>
  <c r="BY42" i="27"/>
  <c r="IO20" i="27"/>
  <c r="IQ25" i="27"/>
  <c r="GV19" i="9"/>
  <c r="A37" i="20" s="1"/>
  <c r="IP31" i="27"/>
  <c r="IO34" i="27"/>
  <c r="IS36" i="27"/>
  <c r="IO38" i="27"/>
  <c r="IQ39" i="27"/>
  <c r="IO42" i="27"/>
  <c r="IS44" i="27"/>
  <c r="IR34" i="27"/>
  <c r="IP37" i="27"/>
  <c r="IR38" i="27"/>
  <c r="IN40" i="27"/>
  <c r="IP41" i="27"/>
  <c r="IR42" i="27"/>
  <c r="IR19" i="27"/>
  <c r="IN29" i="27"/>
  <c r="IS15" i="27"/>
  <c r="IS35" i="27"/>
  <c r="IQ38" i="27"/>
  <c r="IO41" i="27"/>
  <c r="IQ42" i="27"/>
  <c r="IS43" i="27"/>
  <c r="IS33" i="27"/>
  <c r="IN35" i="27"/>
  <c r="IP36" i="27"/>
  <c r="IR37" i="27"/>
  <c r="IN39" i="27"/>
  <c r="IP40" i="27"/>
  <c r="IR41" i="27"/>
  <c r="IP44" i="27"/>
  <c r="IS19" i="27"/>
  <c r="IO21" i="27"/>
  <c r="IO23" i="27"/>
  <c r="IO25" i="27"/>
  <c r="IQ26" i="27"/>
  <c r="IQ28" i="27"/>
  <c r="IR18" i="27"/>
  <c r="IR33" i="27"/>
  <c r="IQ36" i="27"/>
  <c r="IO39" i="27"/>
  <c r="IS41" i="27"/>
  <c r="IQ44" i="27"/>
  <c r="IS31" i="27"/>
  <c r="IP34" i="27"/>
  <c r="IN37" i="27"/>
  <c r="IR39" i="27"/>
  <c r="IP42" i="27"/>
  <c r="IP21" i="27"/>
  <c r="IN28" i="27"/>
  <c r="IS18" i="27"/>
  <c r="IR29" i="27"/>
  <c r="IO36" i="27"/>
  <c r="IS38" i="27"/>
  <c r="IQ41" i="27"/>
  <c r="IO44" i="27"/>
  <c r="IQ31" i="27"/>
  <c r="IN34" i="27"/>
  <c r="IR36" i="27"/>
  <c r="IP39" i="27"/>
  <c r="IN42" i="27"/>
  <c r="IR44" i="27"/>
  <c r="IQ19" i="27"/>
  <c r="IO22" i="27"/>
  <c r="IS24" i="27"/>
  <c r="IQ27" i="27"/>
  <c r="IQ35" i="27"/>
  <c r="IS40" i="27"/>
  <c r="IQ43" i="27"/>
  <c r="IN36" i="27"/>
  <c r="IN44" i="27"/>
  <c r="IR31" i="27"/>
  <c r="IO37" i="27"/>
  <c r="IS39" i="27"/>
  <c r="IP32" i="27"/>
  <c r="IN43" i="27"/>
  <c r="IS21" i="27"/>
  <c r="IO27" i="27"/>
  <c r="IR28" i="27"/>
  <c r="IP23" i="27"/>
  <c r="IR43" i="27"/>
  <c r="IN41" i="27"/>
  <c r="IP38" i="27"/>
  <c r="IR35" i="27"/>
  <c r="IO33" i="27"/>
  <c r="IP30" i="27"/>
  <c r="IO43" i="27"/>
  <c r="IQ40" i="27"/>
  <c r="IS37" i="27"/>
  <c r="IO35" i="27"/>
  <c r="IQ32" i="27"/>
  <c r="GV18" i="10"/>
  <c r="A86" i="20" s="1"/>
  <c r="GV30" i="9"/>
  <c r="A48" i="20" s="1"/>
  <c r="GV24" i="9"/>
  <c r="A42" i="20" s="1"/>
  <c r="GV29" i="9"/>
  <c r="A47" i="20" s="1"/>
  <c r="W41" i="9"/>
  <c r="M17" i="10"/>
  <c r="AQ20" i="10"/>
  <c r="FG20" i="10"/>
  <c r="EI20" i="10"/>
  <c r="V32" i="10"/>
  <c r="AE20" i="10"/>
  <c r="DW20" i="10"/>
  <c r="EU20" i="10"/>
  <c r="B99" i="5"/>
  <c r="HK52" i="9"/>
  <c r="CA29" i="9"/>
  <c r="BC29" i="9"/>
  <c r="U41" i="9"/>
  <c r="HD52" i="9"/>
  <c r="CA28" i="9"/>
  <c r="E177" i="5"/>
  <c r="M26" i="9"/>
  <c r="BJ33" i="9"/>
  <c r="CU33" i="9"/>
  <c r="CQ33" i="9"/>
  <c r="CM33" i="9"/>
  <c r="CI33" i="9"/>
  <c r="CE33" i="9"/>
  <c r="CA33" i="9"/>
  <c r="BW33" i="9"/>
  <c r="BS33" i="9"/>
  <c r="BO33" i="9"/>
  <c r="BK33" i="9"/>
  <c r="D128" i="5"/>
  <c r="CX33" i="9"/>
  <c r="CT33" i="9"/>
  <c r="CP33" i="9"/>
  <c r="CL33" i="9"/>
  <c r="CH33" i="9"/>
  <c r="CD33" i="9"/>
  <c r="BZ33" i="9"/>
  <c r="BV33" i="9"/>
  <c r="BR33" i="9"/>
  <c r="BN33" i="9"/>
  <c r="T39" i="9"/>
  <c r="GG86" i="31"/>
  <c r="DY86" i="31"/>
  <c r="DM86" i="31"/>
  <c r="AG86" i="31"/>
  <c r="EW86" i="31"/>
  <c r="CC86" i="31"/>
  <c r="DA86" i="31"/>
  <c r="U86" i="31"/>
  <c r="BE86" i="31"/>
  <c r="B116" i="5"/>
  <c r="ID13" i="27"/>
  <c r="A49" i="20" s="1"/>
  <c r="D141" i="5"/>
  <c r="ID15" i="27"/>
  <c r="A51" i="20" s="1"/>
  <c r="CN48" i="27"/>
  <c r="ID17" i="27"/>
  <c r="A53" i="20" s="1"/>
  <c r="D145" i="5"/>
  <c r="ID19" i="27"/>
  <c r="A55" i="20" s="1"/>
  <c r="ID21" i="27"/>
  <c r="A57" i="20" s="1"/>
  <c r="D148" i="5"/>
  <c r="ID23" i="27"/>
  <c r="A59" i="20" s="1"/>
  <c r="D150" i="5"/>
  <c r="D151" i="5"/>
  <c r="ID27" i="27"/>
  <c r="A63" i="20" s="1"/>
  <c r="D153" i="5"/>
  <c r="D155" i="5"/>
  <c r="ID31" i="27"/>
  <c r="A67" i="20" s="1"/>
  <c r="D157" i="5"/>
  <c r="D159" i="5"/>
  <c r="ID35" i="27"/>
  <c r="A71" i="20" s="1"/>
  <c r="D161" i="5"/>
  <c r="D163" i="5"/>
  <c r="ID39" i="27"/>
  <c r="A75" i="20" s="1"/>
  <c r="D165" i="5"/>
  <c r="D167" i="5"/>
  <c r="ID43" i="27"/>
  <c r="A79" i="20" s="1"/>
  <c r="GV16" i="10"/>
  <c r="A84" i="20" s="1"/>
  <c r="D87" i="5"/>
  <c r="AM33" i="9"/>
  <c r="W33" i="9"/>
  <c r="I33" i="9"/>
  <c r="AV33" i="9"/>
  <c r="R33" i="9"/>
  <c r="AN33" i="9"/>
  <c r="X33" i="9"/>
  <c r="H33" i="9"/>
  <c r="AU33" i="9"/>
  <c r="AS33" i="9"/>
  <c r="AW33" i="9"/>
  <c r="BA33" i="9"/>
  <c r="AC33" i="9"/>
  <c r="K33" i="9"/>
  <c r="AT33" i="9"/>
  <c r="GV16" i="9"/>
  <c r="A35" i="20" s="1"/>
  <c r="GV21" i="9"/>
  <c r="A39" i="20" s="1"/>
  <c r="D22" i="5"/>
  <c r="A45" i="20"/>
  <c r="ID14" i="27"/>
  <c r="A50" i="20" s="1"/>
  <c r="AO48" i="27"/>
  <c r="CA48" i="27"/>
  <c r="BJ48" i="27"/>
  <c r="CU48" i="27"/>
  <c r="CO48" i="27"/>
  <c r="BC48" i="27"/>
  <c r="AY48" i="27"/>
  <c r="BR48" i="27"/>
  <c r="D144" i="5"/>
  <c r="D7" i="5"/>
  <c r="ID22" i="27"/>
  <c r="A58" i="20" s="1"/>
  <c r="D27" i="5"/>
  <c r="ID28" i="27"/>
  <c r="A64" i="20" s="1"/>
  <c r="ID30" i="27"/>
  <c r="A66" i="20" s="1"/>
  <c r="D158" i="5"/>
  <c r="ID36" i="27"/>
  <c r="A72" i="20" s="1"/>
  <c r="ID38" i="27"/>
  <c r="A74" i="20" s="1"/>
  <c r="D166" i="5"/>
  <c r="D168" i="5"/>
  <c r="CZ25" i="10"/>
  <c r="GV14" i="9"/>
  <c r="A33" i="20" s="1"/>
  <c r="AI33" i="9"/>
  <c r="BH33" i="9"/>
  <c r="G33" i="9"/>
  <c r="T33" i="9"/>
  <c r="AQ33" i="9"/>
  <c r="AL33" i="9"/>
  <c r="AO33" i="9"/>
  <c r="BF33" i="9"/>
  <c r="D132" i="5"/>
  <c r="GV18" i="9"/>
  <c r="D137" i="5"/>
  <c r="GV28" i="9"/>
  <c r="A46" i="20" s="1"/>
  <c r="FU86" i="31"/>
  <c r="BA42" i="27"/>
  <c r="BM42" i="27"/>
  <c r="BY41" i="27"/>
  <c r="AC41" i="27"/>
  <c r="IR20" i="27"/>
  <c r="IR24" i="27"/>
  <c r="IP27" i="27"/>
  <c r="IP28" i="27"/>
  <c r="IR21" i="27"/>
  <c r="IR26" i="27"/>
  <c r="IN24" i="27"/>
  <c r="IR16" i="27"/>
  <c r="IR27" i="27"/>
  <c r="IP26" i="27"/>
  <c r="IP24" i="27"/>
  <c r="IN21" i="27"/>
  <c r="IP53" i="27"/>
  <c r="IP55" i="27"/>
  <c r="IP59" i="27"/>
  <c r="IP61" i="27"/>
  <c r="IP63" i="27"/>
  <c r="IP69" i="27"/>
  <c r="IL81" i="27"/>
  <c r="E50" i="20"/>
  <c r="G50" i="20"/>
  <c r="IN90" i="27"/>
  <c r="IF90" i="27"/>
  <c r="IS90" i="27"/>
  <c r="E51" i="20"/>
  <c r="IR15" i="27"/>
  <c r="IP16" i="27"/>
  <c r="E53" i="20"/>
  <c r="II90" i="27"/>
  <c r="IP90" i="27"/>
  <c r="IN81" i="27"/>
  <c r="G58" i="20"/>
  <c r="C56" i="20"/>
  <c r="IN22" i="27"/>
  <c r="IN23" i="27"/>
  <c r="IP18" i="27"/>
  <c r="IP22" i="27"/>
  <c r="IP20" i="27"/>
  <c r="IN19" i="27"/>
  <c r="IP19" i="27"/>
  <c r="IQ57" i="27"/>
  <c r="IS67" i="27"/>
  <c r="IS71" i="27"/>
  <c r="IS73" i="27"/>
  <c r="IS75" i="27"/>
  <c r="IO51" i="27"/>
  <c r="IP56" i="27"/>
  <c r="IP70" i="27"/>
  <c r="IP72" i="27"/>
  <c r="IN26" i="27"/>
  <c r="IR25" i="27"/>
  <c r="IR30" i="27"/>
  <c r="IP33" i="27"/>
  <c r="IP29" i="27"/>
  <c r="IP25" i="27"/>
  <c r="IN31" i="27"/>
  <c r="IN33" i="27"/>
  <c r="IN25" i="27"/>
  <c r="IN32" i="27"/>
  <c r="IR32" i="27"/>
  <c r="IP50" i="27"/>
  <c r="IP52" i="27"/>
  <c r="IS66" i="27"/>
  <c r="II83" i="27"/>
  <c r="IQ90" i="27"/>
  <c r="AS55" i="27"/>
  <c r="AQ55" i="27"/>
  <c r="IO18" i="27"/>
  <c r="G59" i="20"/>
  <c r="IR23" i="27"/>
  <c r="C63" i="20"/>
  <c r="IN27" i="27"/>
  <c r="C66" i="20"/>
  <c r="IN30" i="27"/>
  <c r="E71" i="20"/>
  <c r="IP35" i="27"/>
  <c r="F54" i="20"/>
  <c r="F57" i="20"/>
  <c r="D60" i="20"/>
  <c r="H62" i="20"/>
  <c r="F65" i="20"/>
  <c r="H65" i="20"/>
  <c r="F66" i="20"/>
  <c r="H68" i="20"/>
  <c r="F69" i="20"/>
  <c r="F70" i="20"/>
  <c r="IQ34" i="27"/>
  <c r="H70" i="20"/>
  <c r="IS34" i="27"/>
  <c r="AC181" i="5"/>
  <c r="BM41" i="27"/>
  <c r="C41" i="22"/>
  <c r="AO181" i="5"/>
  <c r="D41" i="22"/>
  <c r="Q181" i="5"/>
  <c r="B41" i="22"/>
  <c r="AS53" i="27"/>
  <c r="IP54" i="27"/>
  <c r="IP58" i="27"/>
  <c r="E41" i="27"/>
  <c r="E42" i="27"/>
  <c r="X32" i="10"/>
  <c r="W32" i="10"/>
  <c r="CM20" i="10"/>
  <c r="BO20" i="10"/>
  <c r="Y33" i="9"/>
  <c r="BG33" i="9"/>
  <c r="AJ33" i="9"/>
  <c r="J33" i="9"/>
  <c r="AR33" i="9"/>
  <c r="S33" i="9"/>
  <c r="D130" i="5"/>
  <c r="BB33" i="9"/>
  <c r="U33" i="9"/>
  <c r="AK33" i="9"/>
  <c r="N33" i="9"/>
  <c r="V33" i="9"/>
  <c r="AD33" i="9"/>
  <c r="BC33" i="9"/>
  <c r="P33" i="9"/>
  <c r="BE33" i="9"/>
  <c r="AH33" i="9"/>
  <c r="BD33" i="9"/>
  <c r="Q33" i="9"/>
  <c r="AE33" i="9"/>
  <c r="BL33" i="9"/>
  <c r="BP33" i="9"/>
  <c r="BT33" i="9"/>
  <c r="BX33" i="9"/>
  <c r="CB33" i="9"/>
  <c r="CF33" i="9"/>
  <c r="CJ33" i="9"/>
  <c r="CN33" i="9"/>
  <c r="CR33" i="9"/>
  <c r="CV33" i="9"/>
  <c r="BM33" i="9"/>
  <c r="BQ33" i="9"/>
  <c r="BU33" i="9"/>
  <c r="BY33" i="9"/>
  <c r="CC33" i="9"/>
  <c r="CG33" i="9"/>
  <c r="CK33" i="9"/>
  <c r="CO33" i="9"/>
  <c r="CS33" i="9"/>
  <c r="CW33" i="9"/>
  <c r="AX33" i="9"/>
  <c r="BI33" i="9"/>
  <c r="AY33" i="9"/>
  <c r="AB33" i="9"/>
  <c r="Z33" i="9"/>
  <c r="AZ33" i="9"/>
  <c r="GV20" i="9"/>
  <c r="A38" i="20" s="1"/>
  <c r="CY20" i="10"/>
  <c r="Y39" i="9"/>
  <c r="HB52" i="9"/>
  <c r="GY52" i="9"/>
  <c r="HI52" i="9"/>
  <c r="HH52" i="9"/>
  <c r="HG52" i="9"/>
  <c r="H48" i="20"/>
  <c r="HI6" i="9" a="1"/>
  <c r="HA6" i="9" a="1"/>
  <c r="HL6" i="9" a="1"/>
  <c r="HD6" i="9" a="1"/>
  <c r="HB6" i="9" a="1"/>
  <c r="HN5" i="9" a="1"/>
  <c r="CK177" i="5"/>
  <c r="BC20" i="10"/>
  <c r="FI86" i="31"/>
  <c r="EK86" i="31"/>
  <c r="W164" i="31"/>
  <c r="W125" i="31"/>
  <c r="W123" i="31"/>
  <c r="W121" i="31"/>
  <c r="W119" i="31"/>
  <c r="W154" i="31"/>
  <c r="W140" i="31"/>
  <c r="W149" i="31"/>
  <c r="W147" i="31"/>
  <c r="W132" i="31"/>
  <c r="W124" i="31"/>
  <c r="W122" i="31"/>
  <c r="W120" i="31"/>
  <c r="W116" i="31"/>
  <c r="W110" i="31"/>
  <c r="W117" i="31"/>
  <c r="R114" i="31"/>
  <c r="R136" i="31"/>
  <c r="I86" i="31"/>
  <c r="W113" i="31"/>
  <c r="X96" i="35"/>
  <c r="AM184" i="31"/>
  <c r="AU232" i="31"/>
  <c r="AT202" i="31"/>
  <c r="BB257" i="31"/>
  <c r="AT256" i="31"/>
  <c r="AQ118" i="35"/>
  <c r="HF23" i="9" l="1"/>
  <c r="HJ25" i="9"/>
  <c r="H53" i="20"/>
  <c r="IN89" i="27"/>
  <c r="IP48" i="27"/>
  <c r="IS30" i="27"/>
  <c r="IQ24" i="27"/>
  <c r="IO30" i="27"/>
  <c r="IQ16" i="27"/>
  <c r="IS28" i="27"/>
  <c r="IO26" i="27"/>
  <c r="IQ23" i="27"/>
  <c r="IS20" i="27"/>
  <c r="IO29" i="27"/>
  <c r="IS27" i="27"/>
  <c r="IS25" i="27"/>
  <c r="IS23" i="27"/>
  <c r="IQ22" i="27"/>
  <c r="IQ20" i="27"/>
  <c r="IO31" i="27"/>
  <c r="IO19" i="27"/>
  <c r="IO28" i="27"/>
  <c r="IS22" i="27"/>
  <c r="IN87" i="27"/>
  <c r="IO90" i="27"/>
  <c r="IH88" i="27"/>
  <c r="IL88" i="27"/>
  <c r="IH90" i="27"/>
  <c r="IG90" i="27"/>
  <c r="IK90" i="27"/>
  <c r="IM90" i="27"/>
  <c r="IJ90" i="27"/>
  <c r="IR90" i="27"/>
  <c r="IF88" i="27"/>
  <c r="IR86" i="27"/>
  <c r="IR17" i="27"/>
  <c r="IN18" i="27"/>
  <c r="IL86" i="27"/>
  <c r="IP86" i="27"/>
  <c r="IO88" i="27"/>
  <c r="IS88" i="27"/>
  <c r="IN88" i="27"/>
  <c r="AY49" i="20" s="1"/>
  <c r="IM86" i="27"/>
  <c r="IN83" i="27"/>
  <c r="IQ8" i="27"/>
  <c r="IQ17" i="27"/>
  <c r="IG87" i="27"/>
  <c r="IN84" i="27"/>
  <c r="IS16" i="27"/>
  <c r="IO17" i="27"/>
  <c r="IF89" i="27"/>
  <c r="F50" i="20"/>
  <c r="IF87" i="27"/>
  <c r="D50" i="20"/>
  <c r="IK80" i="27"/>
  <c r="IO15" i="27"/>
  <c r="II88" i="27"/>
  <c r="IQ86" i="27"/>
  <c r="IH83" i="27"/>
  <c r="IQ83" i="27"/>
  <c r="BB51" i="20" s="1"/>
  <c r="II86" i="27"/>
  <c r="IQ88" i="27"/>
  <c r="IP14" i="27"/>
  <c r="IK88" i="27"/>
  <c r="IM88" i="27"/>
  <c r="IJ88" i="27"/>
  <c r="IR88" i="27"/>
  <c r="IK86" i="27"/>
  <c r="IJ86" i="27"/>
  <c r="IS83" i="27"/>
  <c r="BD51" i="20" s="1"/>
  <c r="G49" i="20"/>
  <c r="IF80" i="27"/>
  <c r="IU8" i="27"/>
  <c r="IJ89" i="27"/>
  <c r="IR89" i="27"/>
  <c r="IM87" i="27"/>
  <c r="IO87" i="27"/>
  <c r="IJ87" i="27"/>
  <c r="IR87" i="27"/>
  <c r="IG84" i="27"/>
  <c r="IG82" i="27"/>
  <c r="II4" i="27"/>
  <c r="IM89" i="27"/>
  <c r="IO8" i="27"/>
  <c r="IS8" i="27"/>
  <c r="IF84" i="27"/>
  <c r="H49" i="20"/>
  <c r="IN82" i="27"/>
  <c r="IE6" i="27"/>
  <c r="IQ4" i="27"/>
  <c r="D49" i="20"/>
  <c r="IF82" i="27"/>
  <c r="IL80" i="27"/>
  <c r="IG4" i="27"/>
  <c r="IM4" i="27"/>
  <c r="IP79" i="27"/>
  <c r="IF79" i="27"/>
  <c r="IP13" i="27"/>
  <c r="IQ3" i="27"/>
  <c r="IM79" i="27"/>
  <c r="II81" i="27"/>
  <c r="AT49" i="20" s="1"/>
  <c r="IN13" i="27"/>
  <c r="IR13" i="27"/>
  <c r="IF83" i="27"/>
  <c r="IS81" i="27"/>
  <c r="BD49" i="20" s="1"/>
  <c r="DE191" i="5"/>
  <c r="AO191" i="5"/>
  <c r="IV3" i="27" a="1"/>
  <c r="IT3" i="27" a="1"/>
  <c r="IR3" i="27" a="1"/>
  <c r="IP3" i="27" a="1"/>
  <c r="IN3" i="27" a="1"/>
  <c r="IN3" i="27" s="1"/>
  <c r="IL3" i="27" a="1"/>
  <c r="IL3" i="27" s="1"/>
  <c r="IJ3" i="27" a="1"/>
  <c r="IH3" i="27" a="1"/>
  <c r="IF3" i="27" a="1"/>
  <c r="IV5" i="27" a="1"/>
  <c r="IT5" i="27" a="1"/>
  <c r="IR5" i="27" a="1"/>
  <c r="IP5" i="27" a="1"/>
  <c r="IN5" i="27" a="1"/>
  <c r="IL5" i="27" a="1"/>
  <c r="IJ5" i="27" a="1"/>
  <c r="IH5" i="27" a="1"/>
  <c r="IF5" i="27" a="1"/>
  <c r="IV7" i="27" a="1"/>
  <c r="IT7" i="27" a="1"/>
  <c r="IR7" i="27" a="1"/>
  <c r="IP7" i="27" a="1"/>
  <c r="IP7" i="27" s="1"/>
  <c r="IN7" i="27" a="1"/>
  <c r="IL7" i="27" a="1"/>
  <c r="IL7" i="27" s="1"/>
  <c r="IJ7" i="27" a="1"/>
  <c r="IH7" i="27" a="1"/>
  <c r="IH7" i="27" s="1"/>
  <c r="IF7" i="27" a="1"/>
  <c r="AU24" i="20"/>
  <c r="AQ53" i="20"/>
  <c r="AT51" i="20"/>
  <c r="S39" i="9"/>
  <c r="G26" i="9"/>
  <c r="FM17" i="10"/>
  <c r="FG17" i="10"/>
  <c r="IG3" i="27" a="1"/>
  <c r="IK3" i="27" a="1"/>
  <c r="IO3" i="27" a="1"/>
  <c r="IS3" i="27" a="1"/>
  <c r="IG5" i="27" a="1"/>
  <c r="IK5" i="27" a="1"/>
  <c r="IK5" i="27" s="1"/>
  <c r="IO5" i="27" a="1"/>
  <c r="IS5" i="27" a="1"/>
  <c r="IS5" i="27" s="1"/>
  <c r="IG7" i="27" a="1"/>
  <c r="IK7" i="27" a="1"/>
  <c r="IO7" i="27" a="1"/>
  <c r="IS7" i="27" a="1"/>
  <c r="F51" i="20"/>
  <c r="X50" i="20" s="1"/>
  <c r="IV6" i="27" a="1"/>
  <c r="IV6" i="27" s="1"/>
  <c r="IT6" i="27" a="1"/>
  <c r="IT6" i="27" s="1"/>
  <c r="IR6" i="27" a="1"/>
  <c r="IR6" i="27" s="1"/>
  <c r="IP6" i="27" a="1"/>
  <c r="IP6" i="27" s="1"/>
  <c r="IN6" i="27" a="1"/>
  <c r="IN6" i="27" s="1"/>
  <c r="IL6" i="27" a="1"/>
  <c r="IL6" i="27" s="1"/>
  <c r="IJ6" i="27" a="1"/>
  <c r="IJ6" i="27" s="1"/>
  <c r="IH6" i="27" a="1"/>
  <c r="IH6" i="27" s="1"/>
  <c r="IF6" i="27" a="1"/>
  <c r="H51" i="20"/>
  <c r="IV8" i="27" a="1"/>
  <c r="IT8" i="27" a="1"/>
  <c r="IT8" i="27" s="1"/>
  <c r="IR8" i="27" a="1"/>
  <c r="IR8" i="27" s="1"/>
  <c r="IP8" i="27" a="1"/>
  <c r="IP8" i="27" s="1"/>
  <c r="IN8" i="27" a="1"/>
  <c r="IN8" i="27" s="1"/>
  <c r="IL8" i="27" a="1"/>
  <c r="IL8" i="27" s="1"/>
  <c r="IJ8" i="27" a="1"/>
  <c r="IJ8" i="27" s="1"/>
  <c r="IH8" i="27" a="1"/>
  <c r="IH8" i="27" s="1"/>
  <c r="IF8" i="27" a="1"/>
  <c r="IF8" i="27" s="1"/>
  <c r="D52" i="20"/>
  <c r="IV4" i="27" a="1"/>
  <c r="IT4" i="27" a="1"/>
  <c r="IR4" i="27" a="1"/>
  <c r="IP4" i="27" a="1"/>
  <c r="IN4" i="27" a="1"/>
  <c r="IL4" i="27" a="1"/>
  <c r="IJ4" i="27" a="1"/>
  <c r="IH4" i="27" a="1"/>
  <c r="IF4" i="27" a="1"/>
  <c r="IS7" i="27"/>
  <c r="IV3" i="27"/>
  <c r="IO5" i="27"/>
  <c r="HP5" i="31" a="1"/>
  <c r="HN5" i="31" a="1"/>
  <c r="HL5" i="31" a="1"/>
  <c r="HJ5" i="31" a="1"/>
  <c r="HH5" i="31" a="1"/>
  <c r="HF5" i="31" a="1"/>
  <c r="HD5" i="31" a="1"/>
  <c r="HB5" i="31" a="1"/>
  <c r="GZ5" i="31" a="1"/>
  <c r="HO5" i="31" a="1"/>
  <c r="HM5" i="31" a="1"/>
  <c r="HK5" i="31" a="1"/>
  <c r="HI5" i="31" a="1"/>
  <c r="HG5" i="31" a="1"/>
  <c r="HE5" i="31" a="1"/>
  <c r="HC5" i="31" a="1"/>
  <c r="HA5" i="31" a="1"/>
  <c r="GY5" i="31" a="1"/>
  <c r="HP7" i="31" a="1"/>
  <c r="HN7" i="31" a="1"/>
  <c r="HL7" i="31" a="1"/>
  <c r="HJ7" i="31" a="1"/>
  <c r="HH7" i="31" a="1"/>
  <c r="HF7" i="31" a="1"/>
  <c r="HD7" i="31" a="1"/>
  <c r="HB7" i="31" a="1"/>
  <c r="GZ7" i="31" a="1"/>
  <c r="HO7" i="31" a="1"/>
  <c r="HM7" i="31" a="1"/>
  <c r="HK7" i="31" a="1"/>
  <c r="HI7" i="31" a="1"/>
  <c r="HG7" i="31" a="1"/>
  <c r="HE7" i="31" a="1"/>
  <c r="HC7" i="31" a="1"/>
  <c r="HA7" i="31" a="1"/>
  <c r="GY7" i="31" a="1"/>
  <c r="HP6" i="31" a="1"/>
  <c r="HN6" i="31" a="1"/>
  <c r="HL6" i="31" a="1"/>
  <c r="HJ6" i="31" a="1"/>
  <c r="HH6" i="31" a="1"/>
  <c r="HF6" i="31" a="1"/>
  <c r="HD6" i="31" a="1"/>
  <c r="HB6" i="31" a="1"/>
  <c r="GZ6" i="31" a="1"/>
  <c r="HO6" i="31" a="1"/>
  <c r="HM6" i="31" a="1"/>
  <c r="HK6" i="31" a="1"/>
  <c r="HI6" i="31" a="1"/>
  <c r="HG6" i="31" a="1"/>
  <c r="HE6" i="31" a="1"/>
  <c r="HC6" i="31" a="1"/>
  <c r="HA6" i="31" a="1"/>
  <c r="GY6" i="31" a="1"/>
  <c r="HP8" i="31" a="1"/>
  <c r="HN8" i="31" a="1"/>
  <c r="HL8" i="31" a="1"/>
  <c r="HJ8" i="31" a="1"/>
  <c r="HH8" i="31" a="1"/>
  <c r="HF8" i="31" a="1"/>
  <c r="HD8" i="31" a="1"/>
  <c r="HB8" i="31" a="1"/>
  <c r="GZ8" i="31" a="1"/>
  <c r="HO8" i="31" a="1"/>
  <c r="HM8" i="31" a="1"/>
  <c r="HK8" i="31" a="1"/>
  <c r="HI8" i="31" a="1"/>
  <c r="HG8" i="31" a="1"/>
  <c r="HE8" i="31" a="1"/>
  <c r="HC8" i="31" a="1"/>
  <c r="HA8" i="31" a="1"/>
  <c r="GY8" i="31" a="1"/>
  <c r="CM29" i="9"/>
  <c r="AR86" i="35"/>
  <c r="G46" i="20"/>
  <c r="BM177" i="5"/>
  <c r="CM28" i="9"/>
  <c r="CS26" i="9"/>
  <c r="CM26" i="9"/>
  <c r="HK28" i="9"/>
  <c r="HP38" i="9"/>
  <c r="HJ27" i="9"/>
  <c r="HP48" i="9"/>
  <c r="C46" i="20"/>
  <c r="HI21" i="9"/>
  <c r="HF57" i="9"/>
  <c r="AY31" i="20" s="1"/>
  <c r="HI53" i="9"/>
  <c r="BB25" i="20" s="1"/>
  <c r="HP46" i="9"/>
  <c r="HU34" i="9"/>
  <c r="HH57" i="9"/>
  <c r="BA31" i="20" s="1"/>
  <c r="FY17" i="10"/>
  <c r="FS17" i="10"/>
  <c r="EO17" i="10"/>
  <c r="EI17" i="10"/>
  <c r="DK19" i="10"/>
  <c r="DK17" i="10"/>
  <c r="G38" i="22"/>
  <c r="CA17" i="10"/>
  <c r="BY175" i="5"/>
  <c r="DE17" i="10"/>
  <c r="CY17" i="10"/>
  <c r="CK175" i="5"/>
  <c r="CM17" i="10"/>
  <c r="CS17" i="10"/>
  <c r="CM19" i="10"/>
  <c r="BU17" i="10"/>
  <c r="F38" i="22"/>
  <c r="V30" i="10"/>
  <c r="BM172" i="5"/>
  <c r="Q172" i="5"/>
  <c r="AV153" i="31"/>
  <c r="BA175" i="5"/>
  <c r="BC17" i="10"/>
  <c r="W30" i="10"/>
  <c r="D38" i="22"/>
  <c r="AQ17" i="10"/>
  <c r="C41" i="20"/>
  <c r="G43" i="20"/>
  <c r="HP42" i="9"/>
  <c r="HP40" i="9"/>
  <c r="HI17" i="9"/>
  <c r="GX53" i="9"/>
  <c r="AQ25" i="20" s="1"/>
  <c r="AA25" i="20" s="1"/>
  <c r="HU44" i="9"/>
  <c r="HG3" i="9"/>
  <c r="AK26" i="9"/>
  <c r="HE56" i="9"/>
  <c r="AX29" i="20" s="1"/>
  <c r="HJ55" i="9"/>
  <c r="BC28" i="20" s="1"/>
  <c r="AC177" i="5"/>
  <c r="U39" i="9"/>
  <c r="GY55" i="9"/>
  <c r="AR28" i="20" s="1"/>
  <c r="GX54" i="9"/>
  <c r="AQ27" i="20" s="1"/>
  <c r="HI55" i="9"/>
  <c r="BB28" i="20" s="1"/>
  <c r="HE55" i="9"/>
  <c r="AX28" i="20" s="1"/>
  <c r="HU36" i="9"/>
  <c r="E172" i="5"/>
  <c r="AG180" i="31"/>
  <c r="C38" i="22"/>
  <c r="AE17" i="10"/>
  <c r="B38" i="22"/>
  <c r="S17" i="10"/>
  <c r="GA83" i="31"/>
  <c r="AE28" i="9"/>
  <c r="AE26" i="9"/>
  <c r="BO28" i="9"/>
  <c r="BO26" i="9"/>
  <c r="CG26" i="9"/>
  <c r="CA26" i="9"/>
  <c r="E37" i="22"/>
  <c r="BC26" i="9"/>
  <c r="D37" i="22"/>
  <c r="AQ26" i="9"/>
  <c r="E171" i="5"/>
  <c r="EI19" i="10"/>
  <c r="AE36" i="20"/>
  <c r="AM36" i="20"/>
  <c r="AD36" i="20"/>
  <c r="AL36" i="20"/>
  <c r="AI36" i="20"/>
  <c r="AH36" i="20"/>
  <c r="AU123" i="31"/>
  <c r="AQ181" i="31"/>
  <c r="AR181" i="31" s="1"/>
  <c r="AN105" i="31"/>
  <c r="AX174" i="31"/>
  <c r="AY174" i="31" s="1"/>
  <c r="AZ174" i="31" s="1"/>
  <c r="BA174" i="31" s="1"/>
  <c r="BB174" i="31" s="1"/>
  <c r="AC36" i="20"/>
  <c r="AK36" i="20"/>
  <c r="AB36" i="20"/>
  <c r="AJ36" i="20"/>
  <c r="AZ24" i="20"/>
  <c r="AR24" i="20"/>
  <c r="HQ45" i="9"/>
  <c r="HY45" i="9" s="1"/>
  <c r="HS45" i="9"/>
  <c r="HU45" i="9"/>
  <c r="HP47" i="9"/>
  <c r="HR47" i="9"/>
  <c r="HT47" i="9"/>
  <c r="HR44" i="9"/>
  <c r="HT44" i="9"/>
  <c r="HR42" i="9"/>
  <c r="HT42" i="9"/>
  <c r="HQ39" i="9"/>
  <c r="HY39" i="9" s="1"/>
  <c r="HS39" i="9"/>
  <c r="HU39" i="9"/>
  <c r="HQ38" i="9"/>
  <c r="HY38" i="9" s="1"/>
  <c r="HS38" i="9"/>
  <c r="HQ36" i="9"/>
  <c r="HY36" i="9" s="1"/>
  <c r="HS36" i="9"/>
  <c r="HP34" i="9"/>
  <c r="HR34" i="9"/>
  <c r="HQ46" i="9"/>
  <c r="HY46" i="9" s="1"/>
  <c r="HS46" i="9"/>
  <c r="HQ48" i="9"/>
  <c r="HS48" i="9"/>
  <c r="HP43" i="9"/>
  <c r="HR43" i="9"/>
  <c r="HT43" i="9"/>
  <c r="IB43" i="9" s="1"/>
  <c r="HQ41" i="9"/>
  <c r="HY41" i="9" s="1"/>
  <c r="HS41" i="9"/>
  <c r="HQ40" i="9"/>
  <c r="HY40" i="9" s="1"/>
  <c r="HS40" i="9"/>
  <c r="HP37" i="9"/>
  <c r="HR37" i="9"/>
  <c r="HT37" i="9"/>
  <c r="HQ35" i="9"/>
  <c r="HY35" i="9" s="1"/>
  <c r="HS35" i="9"/>
  <c r="HP33" i="9"/>
  <c r="HR33" i="9"/>
  <c r="HT33" i="9"/>
  <c r="HS32" i="9"/>
  <c r="HU38" i="9"/>
  <c r="HT34" i="9"/>
  <c r="HU46" i="9"/>
  <c r="HU48" i="9"/>
  <c r="HU41" i="9"/>
  <c r="HU40" i="9"/>
  <c r="HU35" i="9"/>
  <c r="HR32" i="9"/>
  <c r="HP44" i="9"/>
  <c r="HP45" i="9"/>
  <c r="HR45" i="9"/>
  <c r="HT45" i="9"/>
  <c r="HQ47" i="9"/>
  <c r="HS47" i="9"/>
  <c r="HU47" i="9"/>
  <c r="HQ44" i="9"/>
  <c r="HY44" i="9" s="1"/>
  <c r="HS44" i="9"/>
  <c r="HU42" i="9"/>
  <c r="HQ42" i="9"/>
  <c r="HS42" i="9"/>
  <c r="HP39" i="9"/>
  <c r="HR39" i="9"/>
  <c r="HT39" i="9"/>
  <c r="HR38" i="9"/>
  <c r="HT38" i="9"/>
  <c r="HR36" i="9"/>
  <c r="HT36" i="9"/>
  <c r="HQ34" i="9"/>
  <c r="HS34" i="9"/>
  <c r="HR46" i="9"/>
  <c r="HT46" i="9"/>
  <c r="HR48" i="9"/>
  <c r="HT48" i="9"/>
  <c r="HQ43" i="9"/>
  <c r="HS43" i="9"/>
  <c r="HU43" i="9"/>
  <c r="HP41" i="9"/>
  <c r="HR41" i="9"/>
  <c r="HT41" i="9"/>
  <c r="HR40" i="9"/>
  <c r="HT40" i="9"/>
  <c r="HQ37" i="9"/>
  <c r="HS37" i="9"/>
  <c r="HU37" i="9"/>
  <c r="HP35" i="9"/>
  <c r="HR35" i="9"/>
  <c r="HT35" i="9"/>
  <c r="HQ33" i="9"/>
  <c r="HS33" i="9"/>
  <c r="HU33" i="9"/>
  <c r="HQ32" i="9"/>
  <c r="HP32" i="9"/>
  <c r="HT32" i="9"/>
  <c r="HP36" i="9"/>
  <c r="HH3" i="9"/>
  <c r="HI57" i="9"/>
  <c r="BB31" i="20" s="1"/>
  <c r="GY4" i="9"/>
  <c r="HD3" i="9"/>
  <c r="HI3" i="9"/>
  <c r="HA3" i="9"/>
  <c r="GX4" i="9"/>
  <c r="HF3" i="9"/>
  <c r="HG55" i="9"/>
  <c r="AZ28" i="20" s="1"/>
  <c r="HC3" i="9"/>
  <c r="HM3" i="9"/>
  <c r="HA4" i="9"/>
  <c r="HJ52" i="9"/>
  <c r="BC24" i="20" s="1"/>
  <c r="GX55" i="9"/>
  <c r="AQ28" i="20" s="1"/>
  <c r="GX52" i="9"/>
  <c r="AQ24" i="20" s="1"/>
  <c r="HE3" i="9"/>
  <c r="HN6" i="9"/>
  <c r="HK55" i="9"/>
  <c r="BD28" i="20" s="1"/>
  <c r="HA55" i="9"/>
  <c r="AT28" i="20" s="1"/>
  <c r="HE5" i="9"/>
  <c r="GZ52" i="9"/>
  <c r="AS24" i="20" s="1"/>
  <c r="HA52" i="9"/>
  <c r="AT24" i="20" s="1"/>
  <c r="C32" i="20"/>
  <c r="HC52" i="9"/>
  <c r="AV24" i="20" s="1"/>
  <c r="HF52" i="9"/>
  <c r="AY24" i="20" s="1"/>
  <c r="AO177" i="5"/>
  <c r="HE52" i="9"/>
  <c r="AX24" i="20" s="1"/>
  <c r="HI24" i="9"/>
  <c r="V39" i="9"/>
  <c r="AW26" i="9"/>
  <c r="BI26" i="9"/>
  <c r="AA43" i="20"/>
  <c r="AC43" i="20"/>
  <c r="AK43" i="20"/>
  <c r="AJ43" i="20"/>
  <c r="AI43" i="20"/>
  <c r="AH43" i="20"/>
  <c r="AB43" i="20"/>
  <c r="AG43" i="20"/>
  <c r="AG36" i="20"/>
  <c r="AF36" i="20"/>
  <c r="AN36" i="20"/>
  <c r="AE43" i="20"/>
  <c r="AM43" i="20"/>
  <c r="AL43" i="20"/>
  <c r="AD43" i="20"/>
  <c r="AN43" i="20"/>
  <c r="AF43" i="20"/>
  <c r="HH8" i="9"/>
  <c r="HN8" i="9"/>
  <c r="HF8" i="9"/>
  <c r="GY8" i="9"/>
  <c r="HF6" i="9"/>
  <c r="GY6" i="9"/>
  <c r="HK6" i="9"/>
  <c r="GZ8" i="9"/>
  <c r="GX8" i="9"/>
  <c r="HE8" i="9"/>
  <c r="HM8" i="9"/>
  <c r="HC4" i="9"/>
  <c r="HH4" i="9"/>
  <c r="GZ4" i="9"/>
  <c r="HM7" i="9"/>
  <c r="HE7" i="9"/>
  <c r="HJ7" i="9"/>
  <c r="HB7" i="9"/>
  <c r="Q179" i="5"/>
  <c r="AA36" i="20"/>
  <c r="II82" i="27"/>
  <c r="IQ13" i="27"/>
  <c r="IQ82" i="27"/>
  <c r="IS13" i="27"/>
  <c r="IK84" i="27"/>
  <c r="IL87" i="27"/>
  <c r="IP87" i="27"/>
  <c r="IS87" i="27"/>
  <c r="IK89" i="27"/>
  <c r="IL89" i="27"/>
  <c r="IG89" i="27"/>
  <c r="IH89" i="27"/>
  <c r="H50" i="20"/>
  <c r="IS91" i="27"/>
  <c r="BD53" i="20" s="1"/>
  <c r="IS14" i="27"/>
  <c r="IM91" i="27"/>
  <c r="IO91" i="27"/>
  <c r="IJ91" i="27"/>
  <c r="IR91" i="27"/>
  <c r="IG80" i="27"/>
  <c r="IO13" i="27"/>
  <c r="II80" i="27"/>
  <c r="IN80" i="27"/>
  <c r="IV4" i="27"/>
  <c r="IT4" i="27"/>
  <c r="IR4" i="27"/>
  <c r="IP4" i="27"/>
  <c r="IN4" i="27"/>
  <c r="IL4" i="27"/>
  <c r="IJ4" i="27"/>
  <c r="IV8" i="27"/>
  <c r="IM84" i="27"/>
  <c r="AX53" i="20" s="1"/>
  <c r="IO84" i="27"/>
  <c r="IJ84" i="27"/>
  <c r="AU53" i="20" s="1"/>
  <c r="IR84" i="27"/>
  <c r="IM82" i="27"/>
  <c r="IO82" i="27"/>
  <c r="IJ82" i="27"/>
  <c r="AU50" i="20" s="1"/>
  <c r="IR82" i="27"/>
  <c r="IM80" i="27"/>
  <c r="AX47" i="20" s="1"/>
  <c r="IH80" i="27"/>
  <c r="IM8" i="27"/>
  <c r="IK8" i="27"/>
  <c r="II8" i="27"/>
  <c r="IG8" i="27"/>
  <c r="IE8" i="27"/>
  <c r="IU6" i="27"/>
  <c r="IS6" i="27"/>
  <c r="IQ6" i="27"/>
  <c r="IO6" i="27"/>
  <c r="IM6" i="27"/>
  <c r="IK6" i="27"/>
  <c r="II6" i="27"/>
  <c r="IG6" i="27"/>
  <c r="IF6" i="27"/>
  <c r="IH4" i="27"/>
  <c r="IK4" i="27"/>
  <c r="IO4" i="27"/>
  <c r="IS4" i="27"/>
  <c r="IE4" i="27"/>
  <c r="IS82" i="27"/>
  <c r="II84" i="27"/>
  <c r="IO89" i="27"/>
  <c r="IN91" i="27"/>
  <c r="AY53" i="20" s="1"/>
  <c r="IG91" i="27"/>
  <c r="IK87" i="27"/>
  <c r="IH82" i="27"/>
  <c r="IO80" i="27"/>
  <c r="II3" i="27"/>
  <c r="E52" i="20"/>
  <c r="IN16" i="27"/>
  <c r="G51" i="20"/>
  <c r="P51" i="20" s="1"/>
  <c r="AF51" i="20" s="1"/>
  <c r="IF7" i="27"/>
  <c r="IJ7" i="27"/>
  <c r="IN7" i="27"/>
  <c r="IG5" i="27"/>
  <c r="IF3" i="27"/>
  <c r="AR49" i="20"/>
  <c r="IN17" i="27"/>
  <c r="IT3" i="27"/>
  <c r="IU5" i="27"/>
  <c r="IU7" i="27"/>
  <c r="IP46" i="27"/>
  <c r="IP49" i="27"/>
  <c r="IP3" i="27"/>
  <c r="IH3" i="27"/>
  <c r="IH79" i="27"/>
  <c r="IK79" i="27"/>
  <c r="IF81" i="27"/>
  <c r="AQ49" i="20" s="1"/>
  <c r="IL83" i="27"/>
  <c r="AW51" i="20" s="1"/>
  <c r="IO83" i="27"/>
  <c r="IH86" i="27"/>
  <c r="IG86" i="27"/>
  <c r="IN14" i="27"/>
  <c r="IS86" i="27"/>
  <c r="IF86" i="27"/>
  <c r="IN86" i="27"/>
  <c r="C50" i="20"/>
  <c r="V46" i="20" s="1"/>
  <c r="IK83" i="27"/>
  <c r="IM83" i="27"/>
  <c r="AX51" i="20" s="1"/>
  <c r="IJ83" i="27"/>
  <c r="AU51" i="20" s="1"/>
  <c r="IP83" i="27"/>
  <c r="BA51" i="20" s="1"/>
  <c r="IE7" i="27"/>
  <c r="IG7" i="27"/>
  <c r="II7" i="27"/>
  <c r="IK7" i="27"/>
  <c r="IM7" i="27"/>
  <c r="IO7" i="27"/>
  <c r="IQ7" i="27"/>
  <c r="IK81" i="27"/>
  <c r="IQ81" i="27"/>
  <c r="BB49" i="20" s="1"/>
  <c r="IE5" i="27"/>
  <c r="II5" i="27"/>
  <c r="IM5" i="27"/>
  <c r="IQ5" i="27"/>
  <c r="IO79" i="27"/>
  <c r="AZ46" i="20" s="1"/>
  <c r="IN79" i="27"/>
  <c r="AY46" i="20" s="1"/>
  <c r="IJ3" i="27"/>
  <c r="IR3" i="27"/>
  <c r="IL79" i="27"/>
  <c r="AW46" i="20" s="1"/>
  <c r="IO14" i="27"/>
  <c r="IQ14" i="27"/>
  <c r="IQ91" i="27"/>
  <c r="IL91" i="27"/>
  <c r="II87" i="27"/>
  <c r="IH87" i="27"/>
  <c r="AS47" i="20" s="1"/>
  <c r="BD24" i="20"/>
  <c r="AY28" i="20"/>
  <c r="HI30" i="9"/>
  <c r="D32" i="36"/>
  <c r="D56" i="36"/>
  <c r="D36" i="36"/>
  <c r="D33" i="36"/>
  <c r="D44" i="36"/>
  <c r="D19" i="36"/>
  <c r="D28" i="36"/>
  <c r="D39" i="36"/>
  <c r="D38" i="36"/>
  <c r="D25" i="36"/>
  <c r="D23" i="36"/>
  <c r="D37" i="36"/>
  <c r="D18" i="36"/>
  <c r="D13" i="36"/>
  <c r="D14" i="36"/>
  <c r="D22" i="36"/>
  <c r="D4" i="36"/>
  <c r="D3" i="36"/>
  <c r="D43" i="36"/>
  <c r="D46" i="36"/>
  <c r="D35" i="36"/>
  <c r="D17" i="36"/>
  <c r="D20" i="36"/>
  <c r="D12" i="36"/>
  <c r="D55" i="36"/>
  <c r="D16" i="36"/>
  <c r="D52" i="36"/>
  <c r="D40" i="36"/>
  <c r="D57" i="36"/>
  <c r="D10" i="36"/>
  <c r="D31" i="36"/>
  <c r="D48" i="36"/>
  <c r="D49" i="36"/>
  <c r="D30" i="36"/>
  <c r="D26" i="36"/>
  <c r="D34" i="36"/>
  <c r="D53" i="36"/>
  <c r="D54" i="36"/>
  <c r="D7" i="36"/>
  <c r="D9" i="36"/>
  <c r="D42" i="36"/>
  <c r="D27" i="36"/>
  <c r="D47" i="36"/>
  <c r="D24" i="36"/>
  <c r="D6" i="36"/>
  <c r="D8" i="36"/>
  <c r="D5" i="36"/>
  <c r="D51" i="36"/>
  <c r="D41" i="36"/>
  <c r="D21" i="36"/>
  <c r="D45" i="36"/>
  <c r="D29" i="36"/>
  <c r="D50" i="36"/>
  <c r="D11" i="36"/>
  <c r="EA25" i="10"/>
  <c r="R124" i="31"/>
  <c r="DV25" i="10"/>
  <c r="AV48" i="27"/>
  <c r="D164" i="5"/>
  <c r="D156" i="5"/>
  <c r="D149" i="5"/>
  <c r="CC48" i="27"/>
  <c r="DE48" i="27"/>
  <c r="CH48" i="27"/>
  <c r="BE48" i="27"/>
  <c r="AR48" i="27"/>
  <c r="BA48" i="27"/>
  <c r="CJ48" i="27"/>
  <c r="AZ48" i="27"/>
  <c r="D75" i="5"/>
  <c r="GV13" i="10"/>
  <c r="A81" i="20" s="1"/>
  <c r="B40" i="22"/>
  <c r="Y17" i="10"/>
  <c r="FP25" i="10"/>
  <c r="DH48" i="27"/>
  <c r="DM25" i="10"/>
  <c r="D29" i="5"/>
  <c r="CP25" i="10"/>
  <c r="AP48" i="27"/>
  <c r="AW48" i="27"/>
  <c r="BB48" i="27"/>
  <c r="BN48" i="27"/>
  <c r="BX48" i="27"/>
  <c r="DF48" i="27"/>
  <c r="CQ48" i="27"/>
  <c r="CW25" i="10"/>
  <c r="CX48" i="27"/>
  <c r="CN25" i="10"/>
  <c r="R120" i="31"/>
  <c r="R129" i="31"/>
  <c r="A68" i="5"/>
  <c r="FR25" i="10"/>
  <c r="FL25" i="10"/>
  <c r="FQ25" i="10"/>
  <c r="D70" i="5"/>
  <c r="CL48" i="27"/>
  <c r="CE48" i="27"/>
  <c r="BS48" i="27"/>
  <c r="BF48" i="27"/>
  <c r="BY48" i="27"/>
  <c r="BL48" i="27"/>
  <c r="BU48" i="27"/>
  <c r="CV48" i="27"/>
  <c r="DB48" i="27"/>
  <c r="DD48" i="27"/>
  <c r="CG48" i="27"/>
  <c r="CP48" i="27"/>
  <c r="BD48" i="27"/>
  <c r="AU48" i="27"/>
  <c r="DG48" i="27"/>
  <c r="ID16" i="27"/>
  <c r="A52" i="20" s="1"/>
  <c r="CF48" i="27"/>
  <c r="ES25" i="10"/>
  <c r="GL25" i="10"/>
  <c r="DO25" i="10"/>
  <c r="GH25" i="10"/>
  <c r="GG25" i="10"/>
  <c r="CU25" i="10"/>
  <c r="CK48" i="27"/>
  <c r="CB48" i="27"/>
  <c r="DA48" i="27"/>
  <c r="CI48" i="27"/>
  <c r="BM48" i="27"/>
  <c r="CS48" i="27"/>
  <c r="AT48" i="27"/>
  <c r="CZ48" i="27"/>
  <c r="DC48" i="27"/>
  <c r="AX48" i="27"/>
  <c r="R155" i="31"/>
  <c r="FB25" i="10"/>
  <c r="EF25" i="10"/>
  <c r="FA25" i="10"/>
  <c r="CY48" i="27"/>
  <c r="CT48" i="27"/>
  <c r="BI48" i="27"/>
  <c r="BP48" i="27"/>
  <c r="BH48" i="27"/>
  <c r="AS48" i="27"/>
  <c r="CR48" i="27"/>
  <c r="AQ48" i="27"/>
  <c r="CM48" i="27"/>
  <c r="BV48" i="27"/>
  <c r="BO48" i="27"/>
  <c r="BQ48" i="27"/>
  <c r="BZ48" i="27"/>
  <c r="BT48" i="27"/>
  <c r="BK48" i="27"/>
  <c r="CD48" i="27"/>
  <c r="CW48" i="27"/>
  <c r="BW48" i="27"/>
  <c r="EC25" i="10"/>
  <c r="BG48" i="27"/>
  <c r="DZ25" i="10"/>
  <c r="U30" i="10"/>
  <c r="AK17" i="10"/>
  <c r="AC175" i="5"/>
  <c r="AQ51" i="20"/>
  <c r="AY51" i="20"/>
  <c r="BC51" i="20"/>
  <c r="AW49" i="20"/>
  <c r="AT50" i="20"/>
  <c r="IF4" i="27"/>
  <c r="IJ80" i="27"/>
  <c r="AU47" i="20" s="1"/>
  <c r="IL82" i="27"/>
  <c r="IP82" i="27"/>
  <c r="IK82" i="27"/>
  <c r="AV50" i="20" s="1"/>
  <c r="IP84" i="27"/>
  <c r="IL84" i="27"/>
  <c r="IQ84" i="27"/>
  <c r="AY50" i="20"/>
  <c r="AV51" i="20"/>
  <c r="IQ79" i="27"/>
  <c r="BB46" i="20" s="1"/>
  <c r="IU3" i="27"/>
  <c r="IM3" i="27"/>
  <c r="IE3" i="27"/>
  <c r="IS79" i="27"/>
  <c r="BD46" i="20" s="1"/>
  <c r="IS3" i="27"/>
  <c r="IO3" i="27"/>
  <c r="IO9" i="27" s="1"/>
  <c r="IK3" i="27"/>
  <c r="IG3" i="27"/>
  <c r="IG9" i="27" s="1"/>
  <c r="IR79" i="27"/>
  <c r="IJ79" i="27"/>
  <c r="AU46" i="20" s="1"/>
  <c r="II79" i="27"/>
  <c r="IG79" i="27"/>
  <c r="AR46" i="20" s="1"/>
  <c r="IR81" i="27"/>
  <c r="IJ81" i="27"/>
  <c r="AU49" i="20" s="1"/>
  <c r="IV5" i="27"/>
  <c r="IT5" i="27"/>
  <c r="IR5" i="27"/>
  <c r="IP5" i="27"/>
  <c r="IP9" i="27" s="1"/>
  <c r="IN5" i="27"/>
  <c r="IL5" i="27"/>
  <c r="IL9" i="27" s="1"/>
  <c r="IJ5" i="27"/>
  <c r="IH5" i="27"/>
  <c r="IH9" i="27" s="1"/>
  <c r="IF5" i="27"/>
  <c r="IP81" i="27"/>
  <c r="BA49" i="20" s="1"/>
  <c r="IH81" i="27"/>
  <c r="AS49" i="20" s="1"/>
  <c r="IM81" i="27"/>
  <c r="AX49" i="20" s="1"/>
  <c r="IO81" i="27"/>
  <c r="AZ49" i="20" s="1"/>
  <c r="E49" i="20"/>
  <c r="X49" i="20" s="1"/>
  <c r="IG83" i="27"/>
  <c r="IV7" i="27"/>
  <c r="IT7" i="27"/>
  <c r="IR7" i="27"/>
  <c r="IP89" i="27"/>
  <c r="IS89" i="27"/>
  <c r="IQ89" i="27"/>
  <c r="IQ80" i="27"/>
  <c r="BB47" i="20" s="1"/>
  <c r="IS80" i="27"/>
  <c r="IR14" i="27"/>
  <c r="IN15" i="27"/>
  <c r="II91" i="27"/>
  <c r="AT53" i="20" s="1"/>
  <c r="IK91" i="27"/>
  <c r="IH91" i="27"/>
  <c r="AS53" i="20" s="1"/>
  <c r="IP91" i="27"/>
  <c r="IP47" i="27"/>
  <c r="IP80" i="27"/>
  <c r="IR80" i="27"/>
  <c r="BC47" i="20" s="1"/>
  <c r="HG19" i="9"/>
  <c r="HH13" i="9"/>
  <c r="HI26" i="9"/>
  <c r="HK24" i="9"/>
  <c r="HG23" i="9"/>
  <c r="HK15" i="9"/>
  <c r="HI16" i="9"/>
  <c r="HG14" i="9"/>
  <c r="HK26" i="9"/>
  <c r="HF13" i="9"/>
  <c r="FK25" i="10"/>
  <c r="HI28" i="9"/>
  <c r="HG28" i="9"/>
  <c r="IE39" i="27"/>
  <c r="C29" i="27" s="1"/>
  <c r="C163" i="5" s="1"/>
  <c r="FF25" i="10"/>
  <c r="CT25" i="10"/>
  <c r="EJ25" i="10"/>
  <c r="AA83" i="31"/>
  <c r="U85" i="31"/>
  <c r="R153" i="31"/>
  <c r="R134" i="31"/>
  <c r="AV190" i="5"/>
  <c r="GV17" i="10"/>
  <c r="A85" i="20" s="1"/>
  <c r="HH27" i="9"/>
  <c r="HJ16" i="9"/>
  <c r="HK19" i="9"/>
  <c r="HI23" i="9"/>
  <c r="HG22" i="9"/>
  <c r="HF16" i="9"/>
  <c r="HK25" i="9"/>
  <c r="HG30" i="9"/>
  <c r="HG16" i="9"/>
  <c r="HK16" i="9"/>
  <c r="HK17" i="9"/>
  <c r="HI18" i="9"/>
  <c r="HI19" i="9"/>
  <c r="HK20" i="9"/>
  <c r="HI22" i="9"/>
  <c r="HH14" i="9"/>
  <c r="HH16" i="9"/>
  <c r="HH17" i="9"/>
  <c r="HH18" i="9"/>
  <c r="HF19" i="9"/>
  <c r="HJ19" i="9"/>
  <c r="HH20" i="9"/>
  <c r="HF21" i="9"/>
  <c r="HJ21" i="9"/>
  <c r="HH22" i="9"/>
  <c r="HJ23" i="9"/>
  <c r="HH24" i="9"/>
  <c r="HF25" i="9"/>
  <c r="HH26" i="9"/>
  <c r="HF27" i="9"/>
  <c r="HG21" i="9"/>
  <c r="HF14" i="9"/>
  <c r="HK14" i="9"/>
  <c r="HF15" i="9"/>
  <c r="HI20" i="9"/>
  <c r="HG24" i="9"/>
  <c r="HG20" i="9"/>
  <c r="HI25" i="9"/>
  <c r="HK23" i="9"/>
  <c r="HH15" i="9"/>
  <c r="HG27" i="9"/>
  <c r="HI27" i="9"/>
  <c r="HK27" i="9"/>
  <c r="HG26" i="9"/>
  <c r="HG25" i="9"/>
  <c r="HK22" i="9"/>
  <c r="HK29" i="9"/>
  <c r="HI29" i="9"/>
  <c r="HF30" i="9"/>
  <c r="CK172" i="5"/>
  <c r="AO172" i="5"/>
  <c r="HJ30" i="9"/>
  <c r="HH30" i="9"/>
  <c r="HJ17" i="9"/>
  <c r="HG29" i="9"/>
  <c r="HG18" i="9"/>
  <c r="HK18" i="9"/>
  <c r="HJ14" i="9"/>
  <c r="HF18" i="9"/>
  <c r="HJ18" i="9"/>
  <c r="HH19" i="9"/>
  <c r="HF20" i="9"/>
  <c r="HJ20" i="9"/>
  <c r="HH21" i="9"/>
  <c r="HF22" i="9"/>
  <c r="HJ22" i="9"/>
  <c r="HH23" i="9"/>
  <c r="HF24" i="9"/>
  <c r="HJ24" i="9"/>
  <c r="HH25" i="9"/>
  <c r="HF26" i="9"/>
  <c r="HJ26" i="9"/>
  <c r="HH28" i="9"/>
  <c r="HF29" i="9"/>
  <c r="HJ29" i="9"/>
  <c r="Q175" i="5"/>
  <c r="T30" i="10"/>
  <c r="EU19" i="10"/>
  <c r="GV14" i="10"/>
  <c r="A82" i="20" s="1"/>
  <c r="CY25" i="10"/>
  <c r="EE25" i="10"/>
  <c r="FC25" i="10"/>
  <c r="FS25" i="10"/>
  <c r="GI25" i="10"/>
  <c r="DD25" i="10"/>
  <c r="EB25" i="10"/>
  <c r="ER25" i="10"/>
  <c r="FH25" i="10"/>
  <c r="FX25" i="10"/>
  <c r="GN25" i="10"/>
  <c r="DB25" i="10"/>
  <c r="DR25" i="10"/>
  <c r="EH25" i="10"/>
  <c r="EX25" i="10"/>
  <c r="FN25" i="10"/>
  <c r="GD25" i="10"/>
  <c r="CS25" i="10"/>
  <c r="DA25" i="10"/>
  <c r="DI25" i="10"/>
  <c r="DQ25" i="10"/>
  <c r="DY25" i="10"/>
  <c r="EG25" i="10"/>
  <c r="EO25" i="10"/>
  <c r="CM25" i="10"/>
  <c r="DC25" i="10"/>
  <c r="DS25" i="10"/>
  <c r="EI25" i="10"/>
  <c r="EW25" i="10"/>
  <c r="FE25" i="10"/>
  <c r="FM25" i="10"/>
  <c r="FU25" i="10"/>
  <c r="GC25" i="10"/>
  <c r="GK25" i="10"/>
  <c r="CR25" i="10"/>
  <c r="DH25" i="10"/>
  <c r="DX25" i="10"/>
  <c r="EN25" i="10"/>
  <c r="FD25" i="10"/>
  <c r="FT25" i="10"/>
  <c r="GJ25" i="10"/>
  <c r="CX25" i="10"/>
  <c r="DN25" i="10"/>
  <c r="ED25" i="10"/>
  <c r="ET25" i="10"/>
  <c r="D80" i="5"/>
  <c r="GV15" i="10"/>
  <c r="A83" i="20" s="1"/>
  <c r="D99" i="5"/>
  <c r="GP25" i="10"/>
  <c r="FZ25" i="10"/>
  <c r="FJ25" i="10"/>
  <c r="EL25" i="10"/>
  <c r="DF25" i="10"/>
  <c r="GB25" i="10"/>
  <c r="EV25" i="10"/>
  <c r="DP25" i="10"/>
  <c r="GO25" i="10"/>
  <c r="FY25" i="10"/>
  <c r="FI25" i="10"/>
  <c r="EQ25" i="10"/>
  <c r="DK25" i="10"/>
  <c r="EK25" i="10"/>
  <c r="DU25" i="10"/>
  <c r="DE25" i="10"/>
  <c r="CO25" i="10"/>
  <c r="FV25" i="10"/>
  <c r="EP25" i="10"/>
  <c r="DJ25" i="10"/>
  <c r="GF25" i="10"/>
  <c r="EZ25" i="10"/>
  <c r="DT25" i="10"/>
  <c r="GA25" i="10"/>
  <c r="EU25" i="10"/>
  <c r="HH16" i="10"/>
  <c r="HI15" i="10"/>
  <c r="HJ14" i="10"/>
  <c r="HK19" i="10"/>
  <c r="HK16" i="10"/>
  <c r="BO19" i="10"/>
  <c r="BM175" i="5"/>
  <c r="FS19" i="10"/>
  <c r="AQ19" i="10"/>
  <c r="X30" i="10"/>
  <c r="HK20" i="10"/>
  <c r="HC7" i="9"/>
  <c r="HN3" i="9"/>
  <c r="BO29" i="9"/>
  <c r="GZ55" i="9"/>
  <c r="AS28" i="20" s="1"/>
  <c r="HK54" i="9"/>
  <c r="BD27" i="20" s="1"/>
  <c r="H35" i="20"/>
  <c r="HK8" i="9"/>
  <c r="HJ8" i="9"/>
  <c r="HA8" i="9"/>
  <c r="HK7" i="9"/>
  <c r="HC56" i="9"/>
  <c r="AV29" i="20" s="1"/>
  <c r="HA56" i="9"/>
  <c r="AT29" i="20" s="1"/>
  <c r="HI13" i="9"/>
  <c r="HI8" i="9"/>
  <c r="HD5" i="9"/>
  <c r="HB5" i="9"/>
  <c r="BU26" i="9"/>
  <c r="HB55" i="9"/>
  <c r="AU28" i="20" s="1"/>
  <c r="HC55" i="9"/>
  <c r="AV28" i="20" s="1"/>
  <c r="F32" i="20"/>
  <c r="HH55" i="9"/>
  <c r="BA28" i="20" s="1"/>
  <c r="HD55" i="9"/>
  <c r="AW28" i="20" s="1"/>
  <c r="GW5" i="9"/>
  <c r="E33" i="20"/>
  <c r="HB4" i="9"/>
  <c r="HF17" i="9"/>
  <c r="HG17" i="9"/>
  <c r="E38" i="20"/>
  <c r="HK21" i="9"/>
  <c r="HI15" i="9"/>
  <c r="X51" i="20"/>
  <c r="U51" i="20"/>
  <c r="T46" i="20"/>
  <c r="L46" i="20"/>
  <c r="Q46" i="20"/>
  <c r="U53" i="20"/>
  <c r="M53" i="20"/>
  <c r="AC53" i="20" s="1"/>
  <c r="T53" i="20"/>
  <c r="L53" i="20"/>
  <c r="V50" i="20"/>
  <c r="R50" i="20"/>
  <c r="N50" i="20"/>
  <c r="W50" i="20"/>
  <c r="S50" i="20"/>
  <c r="O50" i="20"/>
  <c r="K50" i="20"/>
  <c r="V47" i="20"/>
  <c r="N47" i="20"/>
  <c r="S47" i="20"/>
  <c r="K47" i="20"/>
  <c r="R49" i="20"/>
  <c r="AH49" i="20" s="1"/>
  <c r="O49" i="20"/>
  <c r="AE49" i="20" s="1"/>
  <c r="HI30" i="10"/>
  <c r="HH30" i="10"/>
  <c r="HG30" i="10"/>
  <c r="HI27" i="10"/>
  <c r="HH27" i="10"/>
  <c r="HG24" i="10"/>
  <c r="HL24" i="10"/>
  <c r="HI25" i="10"/>
  <c r="HI28" i="10"/>
  <c r="HH28" i="10"/>
  <c r="HI29" i="10"/>
  <c r="HH29" i="10"/>
  <c r="HL45" i="9"/>
  <c r="HI47" i="9"/>
  <c r="HK44" i="9"/>
  <c r="HG42" i="9"/>
  <c r="HG45" i="9"/>
  <c r="HI45" i="9"/>
  <c r="HK45" i="9"/>
  <c r="HH47" i="9"/>
  <c r="HJ47" i="9"/>
  <c r="HL47" i="9"/>
  <c r="HL44" i="9"/>
  <c r="HJ44" i="9"/>
  <c r="HL42" i="9"/>
  <c r="HH42" i="9"/>
  <c r="HJ42" i="9"/>
  <c r="HG39" i="9"/>
  <c r="HI39" i="9"/>
  <c r="HK39" i="9"/>
  <c r="HI38" i="9"/>
  <c r="HK38" i="9"/>
  <c r="HI36" i="9"/>
  <c r="HK36" i="9"/>
  <c r="HH34" i="9"/>
  <c r="HJ34" i="9"/>
  <c r="HG40" i="9"/>
  <c r="HI46" i="9"/>
  <c r="HK46" i="9"/>
  <c r="HI48" i="9"/>
  <c r="HK48" i="9"/>
  <c r="HH43" i="9"/>
  <c r="HJ43" i="9"/>
  <c r="HL43" i="9"/>
  <c r="HG41" i="9"/>
  <c r="HI41" i="9"/>
  <c r="HK41" i="9"/>
  <c r="HI40" i="9"/>
  <c r="HK40" i="9"/>
  <c r="HH37" i="9"/>
  <c r="HJ37" i="9"/>
  <c r="HL37" i="9"/>
  <c r="HG35" i="9"/>
  <c r="HI35" i="9"/>
  <c r="HK35" i="9"/>
  <c r="HH33" i="9"/>
  <c r="HJ33" i="9"/>
  <c r="HL33" i="9"/>
  <c r="HL32" i="9"/>
  <c r="HK32" i="9"/>
  <c r="HG36" i="9"/>
  <c r="HG38" i="9"/>
  <c r="HG46" i="9"/>
  <c r="HJ45" i="9"/>
  <c r="HG47" i="9"/>
  <c r="HK47" i="9"/>
  <c r="HI44" i="9"/>
  <c r="HI42" i="9"/>
  <c r="HK42" i="9"/>
  <c r="HJ39" i="9"/>
  <c r="HL39" i="9"/>
  <c r="HL38" i="9"/>
  <c r="HJ38" i="9"/>
  <c r="HL36" i="9"/>
  <c r="HJ36" i="9"/>
  <c r="HL34" i="9"/>
  <c r="HG34" i="9"/>
  <c r="HI34" i="9"/>
  <c r="HK34" i="9"/>
  <c r="HG48" i="9"/>
  <c r="HL46" i="9"/>
  <c r="HJ46" i="9"/>
  <c r="HL48" i="9"/>
  <c r="HH48" i="9"/>
  <c r="HJ48" i="9"/>
  <c r="HG43" i="9"/>
  <c r="HI43" i="9"/>
  <c r="HJ41" i="9"/>
  <c r="HL41" i="9"/>
  <c r="HL40" i="9"/>
  <c r="HJ40" i="9"/>
  <c r="HG37" i="9"/>
  <c r="HI37" i="9"/>
  <c r="HK37" i="9"/>
  <c r="HJ35" i="9"/>
  <c r="HL35" i="9"/>
  <c r="HG33" i="9"/>
  <c r="HI33" i="9"/>
  <c r="HK33" i="9"/>
  <c r="HJ32" i="9"/>
  <c r="HI32" i="9"/>
  <c r="HG44" i="9"/>
  <c r="HH44" i="9"/>
  <c r="HH32" i="9"/>
  <c r="HG32" i="9"/>
  <c r="HH45" i="9"/>
  <c r="HH39" i="9"/>
  <c r="HH38" i="9"/>
  <c r="HH36" i="9"/>
  <c r="HH46" i="9"/>
  <c r="HK43" i="9"/>
  <c r="HH41" i="9"/>
  <c r="HH40" i="9"/>
  <c r="HH35" i="9"/>
  <c r="HX38" i="9"/>
  <c r="HX46" i="9"/>
  <c r="IA39" i="9"/>
  <c r="IC39" i="9"/>
  <c r="IC38" i="9"/>
  <c r="IA38" i="9"/>
  <c r="IA36" i="9"/>
  <c r="IC34" i="9"/>
  <c r="HX34" i="9"/>
  <c r="HZ34" i="9"/>
  <c r="IB34" i="9"/>
  <c r="HX48" i="9"/>
  <c r="IC46" i="9"/>
  <c r="IC41" i="9"/>
  <c r="IC40" i="9"/>
  <c r="HX42" i="9"/>
  <c r="HX45" i="9"/>
  <c r="HZ45" i="9"/>
  <c r="IB45" i="9"/>
  <c r="HY47" i="9"/>
  <c r="IA47" i="9"/>
  <c r="IC47" i="9"/>
  <c r="IC44" i="9"/>
  <c r="IA44" i="9"/>
  <c r="IC42" i="9"/>
  <c r="HY42" i="9"/>
  <c r="IA42" i="9"/>
  <c r="HX39" i="9"/>
  <c r="HZ39" i="9"/>
  <c r="IB39" i="9"/>
  <c r="HZ38" i="9"/>
  <c r="IB38" i="9"/>
  <c r="HZ36" i="9"/>
  <c r="IB36" i="9"/>
  <c r="HY34" i="9"/>
  <c r="IA34" i="9"/>
  <c r="HX40" i="9"/>
  <c r="HZ46" i="9"/>
  <c r="IB46" i="9"/>
  <c r="HZ48" i="9"/>
  <c r="IB48" i="9"/>
  <c r="HY43" i="9"/>
  <c r="IA43" i="9"/>
  <c r="IC43" i="9"/>
  <c r="HX41" i="9"/>
  <c r="HZ41" i="9"/>
  <c r="IB41" i="9"/>
  <c r="HZ40" i="9"/>
  <c r="IB40" i="9"/>
  <c r="HY37" i="9"/>
  <c r="IA37" i="9"/>
  <c r="IC37" i="9"/>
  <c r="HX35" i="9"/>
  <c r="HZ35" i="9"/>
  <c r="IB35" i="9"/>
  <c r="HY33" i="9"/>
  <c r="IA33" i="9"/>
  <c r="IC33" i="9"/>
  <c r="HY32" i="9"/>
  <c r="IC32" i="9"/>
  <c r="IB32" i="9"/>
  <c r="HX36" i="9"/>
  <c r="IA45" i="9"/>
  <c r="IC45" i="9"/>
  <c r="HX47" i="9"/>
  <c r="HZ47" i="9"/>
  <c r="IB47" i="9"/>
  <c r="HZ44" i="9"/>
  <c r="IB44" i="9"/>
  <c r="HZ42" i="9"/>
  <c r="IB42" i="9"/>
  <c r="IC36" i="9"/>
  <c r="IA46" i="9"/>
  <c r="IC48" i="9"/>
  <c r="HY48" i="9"/>
  <c r="IA48" i="9"/>
  <c r="HX43" i="9"/>
  <c r="HZ43" i="9"/>
  <c r="IA41" i="9"/>
  <c r="IA40" i="9"/>
  <c r="HX37" i="9"/>
  <c r="HZ37" i="9"/>
  <c r="IB37" i="9"/>
  <c r="IA35" i="9"/>
  <c r="IC35" i="9"/>
  <c r="HX33" i="9"/>
  <c r="HZ33" i="9"/>
  <c r="IB33" i="9"/>
  <c r="IA32" i="9"/>
  <c r="HZ32" i="9"/>
  <c r="HX44" i="9"/>
  <c r="W130" i="31"/>
  <c r="BA24" i="20"/>
  <c r="BB24" i="20"/>
  <c r="AW24" i="20"/>
  <c r="BD25" i="20"/>
  <c r="AZ31" i="20"/>
  <c r="IC103" i="31"/>
  <c r="ID105" i="31"/>
  <c r="IC108" i="31"/>
  <c r="IC113" i="31"/>
  <c r="IC118" i="31"/>
  <c r="IC121" i="31"/>
  <c r="IC122" i="31"/>
  <c r="IC124" i="31"/>
  <c r="IC126" i="31"/>
  <c r="IC128" i="31"/>
  <c r="IB129" i="31"/>
  <c r="IC130" i="31"/>
  <c r="IE132" i="31"/>
  <c r="IE134" i="31"/>
  <c r="IC135" i="31"/>
  <c r="IE142" i="31"/>
  <c r="ID144" i="31"/>
  <c r="ID145" i="31"/>
  <c r="ID152" i="31"/>
  <c r="ID155" i="31"/>
  <c r="ID158" i="31"/>
  <c r="ID161" i="31"/>
  <c r="IC140" i="31"/>
  <c r="ID156" i="31"/>
  <c r="IC156" i="31"/>
  <c r="ID165" i="31"/>
  <c r="IE165" i="31"/>
  <c r="ID164" i="31"/>
  <c r="IE164" i="31"/>
  <c r="HZ146" i="31"/>
  <c r="ID146" i="31"/>
  <c r="IB167" i="31"/>
  <c r="IE167" i="31"/>
  <c r="IE166" i="31"/>
  <c r="IB166" i="31"/>
  <c r="ID162" i="31"/>
  <c r="IE162" i="31"/>
  <c r="ID163" i="31"/>
  <c r="IE163" i="31"/>
  <c r="IA160" i="31"/>
  <c r="IE160" i="31"/>
  <c r="ID159" i="31"/>
  <c r="IE159" i="31"/>
  <c r="ID157" i="31"/>
  <c r="IE157" i="31"/>
  <c r="ID154" i="31"/>
  <c r="IE154" i="31"/>
  <c r="IC153" i="31"/>
  <c r="ID153" i="31"/>
  <c r="ID150" i="31"/>
  <c r="IE150" i="31"/>
  <c r="ID148" i="31"/>
  <c r="IE148" i="31"/>
  <c r="ID149" i="31"/>
  <c r="IE149" i="31"/>
  <c r="ID147" i="31"/>
  <c r="IE147" i="31"/>
  <c r="ID143" i="31"/>
  <c r="IE143" i="31"/>
  <c r="ID141" i="31"/>
  <c r="IE141" i="31"/>
  <c r="IC139" i="31"/>
  <c r="ID139" i="31"/>
  <c r="ID138" i="31"/>
  <c r="IE138" i="31"/>
  <c r="IC133" i="31"/>
  <c r="ID133" i="31"/>
  <c r="ID131" i="31"/>
  <c r="IC131" i="31"/>
  <c r="IB127" i="31"/>
  <c r="IC127" i="31"/>
  <c r="IB125" i="31"/>
  <c r="IC125" i="31"/>
  <c r="IC120" i="31"/>
  <c r="ID120" i="31"/>
  <c r="IB119" i="31"/>
  <c r="IC119" i="31"/>
  <c r="IC115" i="31"/>
  <c r="ID115" i="31"/>
  <c r="IC112" i="31"/>
  <c r="ID112" i="31"/>
  <c r="IC111" i="31"/>
  <c r="ID111" i="31"/>
  <c r="IA102" i="31"/>
  <c r="IE102" i="31"/>
  <c r="ID98" i="31"/>
  <c r="IC96" i="31"/>
  <c r="ID96" i="31"/>
  <c r="IE156" i="31"/>
  <c r="IB156" i="31"/>
  <c r="IC146" i="31"/>
  <c r="IE146" i="31"/>
  <c r="IC98" i="31"/>
  <c r="AA33" i="9"/>
  <c r="T42" i="9" s="1"/>
  <c r="X108" i="31"/>
  <c r="X127" i="31"/>
  <c r="X122" i="31"/>
  <c r="IE23" i="27"/>
  <c r="C13" i="27" s="1"/>
  <c r="C148" i="5" s="1"/>
  <c r="IE34" i="27"/>
  <c r="C24" i="27" s="1"/>
  <c r="C158" i="5" s="1"/>
  <c r="HJ21" i="10"/>
  <c r="HG21" i="10"/>
  <c r="IE38" i="27"/>
  <c r="C28" i="27" s="1"/>
  <c r="C162" i="5" s="1"/>
  <c r="IE30" i="27"/>
  <c r="C20" i="27" s="1"/>
  <c r="C154" i="5" s="1"/>
  <c r="IE44" i="27"/>
  <c r="C34" i="27" s="1"/>
  <c r="C168" i="5" s="1"/>
  <c r="IE22" i="27"/>
  <c r="C12" i="27" s="1"/>
  <c r="C147" i="5" s="1"/>
  <c r="HF18" i="10"/>
  <c r="HJ16" i="10"/>
  <c r="HF17" i="10"/>
  <c r="W176" i="31"/>
  <c r="W174" i="31"/>
  <c r="W170" i="31"/>
  <c r="W168" i="31"/>
  <c r="W166" i="31"/>
  <c r="W177" i="31"/>
  <c r="X110" i="31"/>
  <c r="X124" i="31"/>
  <c r="X147" i="31"/>
  <c r="X140" i="31"/>
  <c r="X119" i="31"/>
  <c r="X123" i="31"/>
  <c r="X164" i="31"/>
  <c r="W162" i="31"/>
  <c r="W160" i="31"/>
  <c r="W156" i="31"/>
  <c r="W153" i="31"/>
  <c r="W138" i="31"/>
  <c r="W136" i="31"/>
  <c r="X126" i="31"/>
  <c r="W106" i="31"/>
  <c r="AU177" i="31"/>
  <c r="AT168" i="31"/>
  <c r="BC178" i="31"/>
  <c r="AN110" i="31"/>
  <c r="X117" i="31"/>
  <c r="X116" i="31"/>
  <c r="X132" i="31"/>
  <c r="X149" i="31"/>
  <c r="X121" i="31"/>
  <c r="X125" i="31"/>
  <c r="W161" i="31"/>
  <c r="W159" i="31"/>
  <c r="W157" i="31"/>
  <c r="W155" i="31"/>
  <c r="W152" i="31"/>
  <c r="W142" i="31"/>
  <c r="Y139" i="31"/>
  <c r="W137" i="31"/>
  <c r="W135" i="31"/>
  <c r="W129" i="31"/>
  <c r="W107" i="31"/>
  <c r="AR179" i="31"/>
  <c r="AQ161" i="31"/>
  <c r="AW157" i="31"/>
  <c r="X120" i="31"/>
  <c r="X113" i="31"/>
  <c r="AH117" i="31"/>
  <c r="X154" i="31"/>
  <c r="AG162" i="31"/>
  <c r="Z156" i="31"/>
  <c r="Y151" i="31"/>
  <c r="X146" i="31"/>
  <c r="X143" i="31"/>
  <c r="X134" i="31"/>
  <c r="X128" i="31"/>
  <c r="X118" i="31"/>
  <c r="X112" i="31"/>
  <c r="AG150" i="31"/>
  <c r="Y148" i="31"/>
  <c r="X144" i="31"/>
  <c r="AR119" i="31"/>
  <c r="X165" i="31"/>
  <c r="Y165" i="31" s="1"/>
  <c r="Z165" i="31" s="1"/>
  <c r="AA165" i="31" s="1"/>
  <c r="AB165" i="31" s="1"/>
  <c r="AC165" i="31" s="1"/>
  <c r="AD165" i="31" s="1"/>
  <c r="AE165" i="31" s="1"/>
  <c r="AF165" i="31" s="1"/>
  <c r="AG165" i="31" s="1"/>
  <c r="AH165" i="31" s="1"/>
  <c r="AB161" i="31"/>
  <c r="AF155" i="31"/>
  <c r="Y133" i="31"/>
  <c r="AA131" i="31"/>
  <c r="X115" i="31"/>
  <c r="X111" i="31"/>
  <c r="AL109" i="31"/>
  <c r="X158" i="31"/>
  <c r="Y141" i="31"/>
  <c r="EW85" i="31"/>
  <c r="FU85" i="31"/>
  <c r="E40" i="22"/>
  <c r="FC83" i="31"/>
  <c r="CG17" i="10"/>
  <c r="Y30" i="10"/>
  <c r="FA17" i="10"/>
  <c r="GE20" i="10"/>
  <c r="GE19" i="10"/>
  <c r="GK17" i="10"/>
  <c r="DW19" i="10"/>
  <c r="DQ17" i="10"/>
  <c r="CK179" i="5"/>
  <c r="G40" i="22"/>
  <c r="CC85" i="31"/>
  <c r="BY179" i="5"/>
  <c r="CI83" i="31"/>
  <c r="BA179" i="5"/>
  <c r="BK83" i="31"/>
  <c r="BE85" i="31"/>
  <c r="AG85" i="31"/>
  <c r="AM83" i="31"/>
  <c r="T41" i="9"/>
  <c r="Q177" i="5"/>
  <c r="B37" i="22"/>
  <c r="GZ56" i="9"/>
  <c r="AS29" i="20" s="1"/>
  <c r="HD56" i="9"/>
  <c r="AW29" i="20" s="1"/>
  <c r="GY56" i="9"/>
  <c r="AR29" i="20" s="1"/>
  <c r="HG7" i="9"/>
  <c r="GY7" i="9"/>
  <c r="HL7" i="9"/>
  <c r="HI56" i="9"/>
  <c r="BB29" i="20" s="1"/>
  <c r="HD7" i="9"/>
  <c r="HH7" i="9"/>
  <c r="GX56" i="9"/>
  <c r="AQ29" i="20" s="1"/>
  <c r="HK56" i="9"/>
  <c r="BD29" i="20" s="1"/>
  <c r="HJ56" i="9"/>
  <c r="BC29" i="20" s="1"/>
  <c r="HH56" i="9"/>
  <c r="BA29" i="20" s="1"/>
  <c r="GW7" i="9"/>
  <c r="HF56" i="9"/>
  <c r="AY29" i="20" s="1"/>
  <c r="HA7" i="9"/>
  <c r="HI7" i="9"/>
  <c r="F33" i="20"/>
  <c r="HH6" i="9"/>
  <c r="HI14" i="9"/>
  <c r="HG6" i="9"/>
  <c r="HJ6" i="9"/>
  <c r="HD54" i="9"/>
  <c r="AW27" i="20" s="1"/>
  <c r="GY54" i="9"/>
  <c r="AR27" i="20" s="1"/>
  <c r="E32" i="20"/>
  <c r="HG54" i="9"/>
  <c r="AZ27" i="20" s="1"/>
  <c r="HE54" i="9"/>
  <c r="AX27" i="20" s="1"/>
  <c r="HK5" i="9"/>
  <c r="HG5" i="9"/>
  <c r="HI5" i="9"/>
  <c r="HA5" i="9"/>
  <c r="HM5" i="9"/>
  <c r="GY5" i="9"/>
  <c r="HL5" i="9"/>
  <c r="HH5" i="9"/>
  <c r="HC54" i="9"/>
  <c r="AV27" i="20" s="1"/>
  <c r="HH54" i="9"/>
  <c r="BA27" i="20" s="1"/>
  <c r="HB54" i="9"/>
  <c r="AU27" i="20" s="1"/>
  <c r="HA54" i="9"/>
  <c r="AT27" i="20" s="1"/>
  <c r="HB3" i="9"/>
  <c r="GX3" i="9"/>
  <c r="HL3" i="9"/>
  <c r="HK3" i="9"/>
  <c r="GZ3" i="9"/>
  <c r="C34" i="20"/>
  <c r="HB57" i="9"/>
  <c r="AU31" i="20" s="1"/>
  <c r="HJ57" i="9"/>
  <c r="BC31" i="20" s="1"/>
  <c r="HC57" i="9"/>
  <c r="AV31" i="20" s="1"/>
  <c r="HK57" i="9"/>
  <c r="BD31" i="20" s="1"/>
  <c r="H32" i="20"/>
  <c r="HE57" i="9"/>
  <c r="AX31" i="20" s="1"/>
  <c r="GX57" i="9"/>
  <c r="AQ31" i="20" s="1"/>
  <c r="HD57" i="9"/>
  <c r="AW31" i="20" s="1"/>
  <c r="HG8" i="9"/>
  <c r="HC8" i="9"/>
  <c r="GW8" i="9"/>
  <c r="D32" i="20"/>
  <c r="HE53" i="9"/>
  <c r="AX25" i="20" s="1"/>
  <c r="HJ53" i="9"/>
  <c r="BC25" i="20" s="1"/>
  <c r="HF53" i="9"/>
  <c r="AY25" i="20" s="1"/>
  <c r="HH53" i="9"/>
  <c r="BA25" i="20" s="1"/>
  <c r="GZ53" i="9"/>
  <c r="AS25" i="20" s="1"/>
  <c r="HG53" i="9"/>
  <c r="AZ25" i="20" s="1"/>
  <c r="GY53" i="9"/>
  <c r="AR25" i="20" s="1"/>
  <c r="HF4" i="9"/>
  <c r="HN4" i="9"/>
  <c r="HM4" i="9"/>
  <c r="HK4" i="9"/>
  <c r="HD4" i="9"/>
  <c r="HG4" i="9"/>
  <c r="HE4" i="9"/>
  <c r="D34" i="20"/>
  <c r="HG15" i="9"/>
  <c r="GY3" i="9"/>
  <c r="HF5" i="9"/>
  <c r="HJ54" i="9"/>
  <c r="BC27" i="20" s="1"/>
  <c r="HI54" i="9"/>
  <c r="BB27" i="20" s="1"/>
  <c r="H36" i="20"/>
  <c r="D35" i="20"/>
  <c r="HL8" i="9"/>
  <c r="HJ4" i="9"/>
  <c r="HI4" i="9"/>
  <c r="GW4" i="9"/>
  <c r="HF7" i="9"/>
  <c r="HG56" i="9"/>
  <c r="AZ29" i="20" s="1"/>
  <c r="HB56" i="9"/>
  <c r="AU29" i="20" s="1"/>
  <c r="GX7" i="9"/>
  <c r="HN7" i="9"/>
  <c r="HJ13" i="9"/>
  <c r="HN5" i="9"/>
  <c r="HB6" i="9"/>
  <c r="HD6" i="9"/>
  <c r="HL6" i="9"/>
  <c r="HA6" i="9"/>
  <c r="HI6" i="9"/>
  <c r="GX5" i="9"/>
  <c r="GZ7" i="9"/>
  <c r="GW6" i="9"/>
  <c r="HE6" i="9"/>
  <c r="E35" i="20"/>
  <c r="HJ15" i="9"/>
  <c r="GZ5" i="9"/>
  <c r="HJ5" i="9"/>
  <c r="HC5" i="9"/>
  <c r="GW3" i="9"/>
  <c r="HD8" i="9"/>
  <c r="HJ3" i="9"/>
  <c r="HC6" i="9"/>
  <c r="GZ57" i="9"/>
  <c r="AS31" i="20" s="1"/>
  <c r="HA57" i="9"/>
  <c r="AT31" i="20" s="1"/>
  <c r="HC53" i="9"/>
  <c r="AV25" i="20" s="1"/>
  <c r="HD53" i="9"/>
  <c r="AW25" i="20" s="1"/>
  <c r="HF54" i="9"/>
  <c r="AY27" i="20" s="1"/>
  <c r="HL4" i="9"/>
  <c r="HB53" i="9"/>
  <c r="AU25" i="20" s="1"/>
  <c r="HA53" i="9"/>
  <c r="AT25" i="20" s="1"/>
  <c r="GY57" i="9"/>
  <c r="AR31" i="20" s="1"/>
  <c r="HG13" i="9"/>
  <c r="HK13" i="9"/>
  <c r="HB6" i="31"/>
  <c r="HF6" i="31"/>
  <c r="HJ6" i="31"/>
  <c r="HN6" i="31"/>
  <c r="HA6" i="31"/>
  <c r="HE6" i="31"/>
  <c r="HI6" i="31"/>
  <c r="HM6" i="31"/>
  <c r="GZ6" i="31"/>
  <c r="HD6" i="31"/>
  <c r="HH6" i="31"/>
  <c r="HL6" i="31"/>
  <c r="HP6" i="31"/>
  <c r="GY6" i="31"/>
  <c r="HC6" i="31"/>
  <c r="HG6" i="31"/>
  <c r="HK6" i="31"/>
  <c r="HO6" i="31"/>
  <c r="F90" i="20"/>
  <c r="HB8" i="31"/>
  <c r="HF8" i="31"/>
  <c r="HJ8" i="31"/>
  <c r="HN8" i="31"/>
  <c r="HA8" i="31"/>
  <c r="HE8" i="31"/>
  <c r="HI8" i="31"/>
  <c r="HM8" i="31"/>
  <c r="GZ8" i="31"/>
  <c r="HD8" i="31"/>
  <c r="HH8" i="31"/>
  <c r="HL8" i="31"/>
  <c r="HP8" i="31"/>
  <c r="GY8" i="31"/>
  <c r="HC8" i="31"/>
  <c r="HG8" i="31"/>
  <c r="HK8" i="31"/>
  <c r="HO8" i="31"/>
  <c r="H90" i="20"/>
  <c r="HJ13" i="31"/>
  <c r="GZ5" i="31"/>
  <c r="HD5" i="31"/>
  <c r="HH5" i="31"/>
  <c r="HL5" i="31"/>
  <c r="HP5" i="31"/>
  <c r="GY5" i="31"/>
  <c r="HC5" i="31"/>
  <c r="HG5" i="31"/>
  <c r="HK5" i="31"/>
  <c r="HO5" i="31"/>
  <c r="HB5" i="31"/>
  <c r="HF5" i="31"/>
  <c r="HJ5" i="31"/>
  <c r="HN5" i="31"/>
  <c r="HA5" i="31"/>
  <c r="HE5" i="31"/>
  <c r="HI5" i="31"/>
  <c r="HM5" i="31"/>
  <c r="E90" i="20"/>
  <c r="GZ7" i="31"/>
  <c r="HD7" i="31"/>
  <c r="HH7" i="31"/>
  <c r="HL7" i="31"/>
  <c r="HP7" i="31"/>
  <c r="GY7" i="31"/>
  <c r="HC7" i="31"/>
  <c r="HG7" i="31"/>
  <c r="HK7" i="31"/>
  <c r="HO7" i="31"/>
  <c r="HB7" i="31"/>
  <c r="HF7" i="31"/>
  <c r="HJ7" i="31"/>
  <c r="HN7" i="31"/>
  <c r="HA7" i="31"/>
  <c r="HE7" i="31"/>
  <c r="HI7" i="31"/>
  <c r="HM7" i="31"/>
  <c r="G90" i="20"/>
  <c r="HB8" i="9"/>
  <c r="H84" i="20"/>
  <c r="E84" i="20"/>
  <c r="HJ23" i="10"/>
  <c r="HE5" i="10"/>
  <c r="G84" i="20"/>
  <c r="CY19" i="10"/>
  <c r="CW175" i="5"/>
  <c r="HK30" i="9"/>
  <c r="GW30" i="9" s="1"/>
  <c r="E20" i="9" s="1"/>
  <c r="C127" i="5" s="1"/>
  <c r="HM6" i="9" a="1"/>
  <c r="HM6" i="9" s="1"/>
  <c r="GX6" i="9" a="1"/>
  <c r="GX6" i="9" s="1"/>
  <c r="GZ6" i="9" a="1"/>
  <c r="GZ6" i="9" s="1"/>
  <c r="BA177" i="5"/>
  <c r="W39" i="9"/>
  <c r="W42" i="9"/>
  <c r="V42" i="9"/>
  <c r="HN3" i="10" a="1"/>
  <c r="HM6" i="10" a="1"/>
  <c r="GY6" i="10" a="1"/>
  <c r="HB4" i="10" a="1"/>
  <c r="HC6" i="10" a="1"/>
  <c r="HF4" i="10" a="1"/>
  <c r="HG6" i="10" a="1"/>
  <c r="HJ4" i="10" a="1"/>
  <c r="HK6" i="10" a="1"/>
  <c r="HN4" i="10" a="1"/>
  <c r="HM4" i="10" a="1"/>
  <c r="GZ3" i="10" a="1"/>
  <c r="HD3" i="10" a="1"/>
  <c r="HH3" i="10" a="1"/>
  <c r="HJ7" i="10" a="1"/>
  <c r="HL3" i="10" a="1"/>
  <c r="GW4" i="10" a="1"/>
  <c r="GX6" i="10" a="1"/>
  <c r="HA4" i="10" a="1"/>
  <c r="HB6" i="10" a="1"/>
  <c r="HE4" i="10" a="1"/>
  <c r="HF6" i="10" a="1"/>
  <c r="HI4" i="10" a="1"/>
  <c r="HJ6" i="10" a="1"/>
  <c r="HN6" i="10" a="1"/>
  <c r="GW7" i="10" a="1"/>
  <c r="HI3" i="10" a="1"/>
  <c r="HE3" i="10" a="1"/>
  <c r="HA3" i="10" a="1"/>
  <c r="GW3" i="10" a="1"/>
  <c r="GW6" i="10" a="1"/>
  <c r="GZ4" i="10" a="1"/>
  <c r="HA6" i="10" a="1"/>
  <c r="HD4" i="10" a="1"/>
  <c r="HE6" i="10" a="1"/>
  <c r="HH4" i="10" a="1"/>
  <c r="HI6" i="10" a="1"/>
  <c r="HL4" i="10" a="1"/>
  <c r="HM3" i="10" a="1"/>
  <c r="GX3" i="10" a="1"/>
  <c r="HB3" i="10" a="1"/>
  <c r="HF3" i="10" a="1"/>
  <c r="HJ3" i="10" a="1"/>
  <c r="GY4" i="10" a="1"/>
  <c r="GZ6" i="10" a="1"/>
  <c r="HC4" i="10" a="1"/>
  <c r="HD6" i="10" a="1"/>
  <c r="HG4" i="10" a="1"/>
  <c r="HH6" i="10" a="1"/>
  <c r="HK4" i="10" a="1"/>
  <c r="HK3" i="10" a="1"/>
  <c r="HG3" i="10" a="1"/>
  <c r="HC3" i="10" a="1"/>
  <c r="GY3" i="10" a="1"/>
  <c r="HI21" i="10"/>
  <c r="U42" i="9"/>
  <c r="R154" i="31"/>
  <c r="A116" i="5"/>
  <c r="R106" i="31"/>
  <c r="A60" i="5"/>
  <c r="R108" i="31"/>
  <c r="A43" i="5"/>
  <c r="R110" i="31"/>
  <c r="A10" i="5"/>
  <c r="R112" i="31"/>
  <c r="A21" i="5"/>
  <c r="R116" i="31"/>
  <c r="A55" i="5"/>
  <c r="R118" i="31"/>
  <c r="A122" i="5"/>
  <c r="R122" i="31"/>
  <c r="A90" i="5"/>
  <c r="R126" i="31"/>
  <c r="A56" i="5"/>
  <c r="R128" i="31"/>
  <c r="A61" i="5"/>
  <c r="R130" i="31"/>
  <c r="A74" i="5"/>
  <c r="R132" i="31"/>
  <c r="A24" i="5"/>
  <c r="R138" i="31"/>
  <c r="A88" i="5"/>
  <c r="R140" i="31"/>
  <c r="A93" i="5"/>
  <c r="R142" i="31"/>
  <c r="A92" i="5"/>
  <c r="R144" i="31"/>
  <c r="A117" i="5"/>
  <c r="R146" i="31"/>
  <c r="A113" i="5"/>
  <c r="R148" i="31"/>
  <c r="A110" i="5"/>
  <c r="R151" i="31"/>
  <c r="A120" i="5"/>
  <c r="R156" i="31"/>
  <c r="A12" i="5"/>
  <c r="R158" i="31"/>
  <c r="A5" i="5"/>
  <c r="R160" i="31"/>
  <c r="A32" i="5"/>
  <c r="R162" i="31"/>
  <c r="A30" i="5"/>
  <c r="R164" i="31"/>
  <c r="A79" i="5"/>
  <c r="R167" i="31"/>
  <c r="A51" i="5"/>
  <c r="R169" i="31"/>
  <c r="A66" i="5"/>
  <c r="R171" i="31"/>
  <c r="A39" i="5"/>
  <c r="R173" i="31"/>
  <c r="A40" i="5"/>
  <c r="R175" i="31"/>
  <c r="A91" i="5"/>
  <c r="R177" i="31"/>
  <c r="A20" i="5"/>
  <c r="R179" i="31"/>
  <c r="A23" i="5"/>
  <c r="R181" i="31"/>
  <c r="A9" i="5"/>
  <c r="R107" i="31"/>
  <c r="A41" i="5"/>
  <c r="R109" i="31"/>
  <c r="A121" i="5"/>
  <c r="R111" i="31"/>
  <c r="A119" i="5"/>
  <c r="R113" i="31"/>
  <c r="A13" i="5"/>
  <c r="R115" i="31"/>
  <c r="A35" i="5"/>
  <c r="R117" i="31"/>
  <c r="A34" i="5"/>
  <c r="R119" i="31"/>
  <c r="A64" i="5"/>
  <c r="R121" i="31"/>
  <c r="A36" i="5"/>
  <c r="R123" i="31"/>
  <c r="A38" i="5"/>
  <c r="R125" i="31"/>
  <c r="A44" i="5"/>
  <c r="R127" i="31"/>
  <c r="A98" i="5"/>
  <c r="R131" i="31"/>
  <c r="A71" i="5"/>
  <c r="R133" i="31"/>
  <c r="A118" i="5"/>
  <c r="R135" i="31"/>
  <c r="A58" i="5"/>
  <c r="R137" i="31"/>
  <c r="A97" i="5"/>
  <c r="R139" i="31"/>
  <c r="A111" i="5"/>
  <c r="R141" i="31"/>
  <c r="A3" i="5"/>
  <c r="R143" i="31"/>
  <c r="A108" i="5"/>
  <c r="R145" i="31"/>
  <c r="A100" i="5"/>
  <c r="R147" i="31"/>
  <c r="A89" i="5"/>
  <c r="R149" i="31"/>
  <c r="A83" i="5"/>
  <c r="R152" i="31"/>
  <c r="A52" i="5"/>
  <c r="R157" i="31"/>
  <c r="A45" i="5"/>
  <c r="R159" i="31"/>
  <c r="A62" i="5"/>
  <c r="R161" i="31"/>
  <c r="A17" i="5"/>
  <c r="R163" i="31"/>
  <c r="A6" i="5"/>
  <c r="R166" i="31"/>
  <c r="A81" i="5"/>
  <c r="R168" i="31"/>
  <c r="A28" i="5"/>
  <c r="R170" i="31"/>
  <c r="A106" i="5"/>
  <c r="R172" i="31"/>
  <c r="A86" i="5"/>
  <c r="R174" i="31"/>
  <c r="A42" i="5"/>
  <c r="R176" i="31"/>
  <c r="A54" i="5"/>
  <c r="R178" i="31"/>
  <c r="A65" i="5"/>
  <c r="R180" i="31"/>
  <c r="A114" i="5"/>
  <c r="B110" i="5"/>
  <c r="G11" i="35"/>
  <c r="C102" i="5" s="1"/>
  <c r="G13" i="35"/>
  <c r="C84" i="5" s="1"/>
  <c r="G10" i="35"/>
  <c r="C82" i="5" s="1"/>
  <c r="IE37" i="27"/>
  <c r="C27" i="27" s="1"/>
  <c r="C161" i="5" s="1"/>
  <c r="HG14" i="10"/>
  <c r="IE27" i="27"/>
  <c r="C17" i="27" s="1"/>
  <c r="C151" i="5" s="1"/>
  <c r="IE15" i="27"/>
  <c r="C5" i="27" s="1"/>
  <c r="C141" i="5" s="1"/>
  <c r="IE31" i="27"/>
  <c r="C21" i="27" s="1"/>
  <c r="C155" i="5" s="1"/>
  <c r="IE26" i="27"/>
  <c r="C16" i="27" s="1"/>
  <c r="C27" i="5" s="1"/>
  <c r="IE19" i="27"/>
  <c r="C9" i="27" s="1"/>
  <c r="C145" i="5" s="1"/>
  <c r="IE41" i="27"/>
  <c r="C31" i="27" s="1"/>
  <c r="C165" i="5" s="1"/>
  <c r="DA190" i="5"/>
  <c r="HI20" i="10"/>
  <c r="IE32" i="27"/>
  <c r="C22" i="27" s="1"/>
  <c r="C156" i="5" s="1"/>
  <c r="IE35" i="27"/>
  <c r="C25" i="27" s="1"/>
  <c r="C159" i="5" s="1"/>
  <c r="IE36" i="27"/>
  <c r="C26" i="27" s="1"/>
  <c r="C160" i="5" s="1"/>
  <c r="IE29" i="27"/>
  <c r="C19" i="27" s="1"/>
  <c r="C153" i="5" s="1"/>
  <c r="IE40" i="27"/>
  <c r="C30" i="27" s="1"/>
  <c r="C164" i="5" s="1"/>
  <c r="IE43" i="27"/>
  <c r="C33" i="27" s="1"/>
  <c r="C167" i="5" s="1"/>
  <c r="IE21" i="27"/>
  <c r="C11" i="27" s="1"/>
  <c r="C146" i="5" s="1"/>
  <c r="IE18" i="27"/>
  <c r="C8" i="27" s="1"/>
  <c r="C144" i="5" s="1"/>
  <c r="HG15" i="10"/>
  <c r="HI16" i="10"/>
  <c r="HG16" i="10"/>
  <c r="HI13" i="10"/>
  <c r="HI37" i="10" s="1"/>
  <c r="BB17" i="20" s="1"/>
  <c r="HJ20" i="10"/>
  <c r="HH20" i="10"/>
  <c r="HH14" i="10"/>
  <c r="HH15" i="10"/>
  <c r="HF21" i="10"/>
  <c r="HH17" i="10"/>
  <c r="HJ13" i="10"/>
  <c r="HF38" i="10" s="1"/>
  <c r="AY18" i="20" s="1"/>
  <c r="IE24" i="27"/>
  <c r="C14" i="27" s="1"/>
  <c r="C149" i="5" s="1"/>
  <c r="IE25" i="27"/>
  <c r="C15" i="27" s="1"/>
  <c r="C150" i="5" s="1"/>
  <c r="IE33" i="27"/>
  <c r="C23" i="27" s="1"/>
  <c r="C157" i="5" s="1"/>
  <c r="IE28" i="27"/>
  <c r="C18" i="27" s="1"/>
  <c r="C152" i="5" s="1"/>
  <c r="IE20" i="27"/>
  <c r="C10" i="27" s="1"/>
  <c r="C7" i="5" s="1"/>
  <c r="HK17" i="10"/>
  <c r="HF20" i="10"/>
  <c r="HJ19" i="10"/>
  <c r="HH21" i="10"/>
  <c r="IE42" i="27"/>
  <c r="C32" i="27" s="1"/>
  <c r="C166" i="5" s="1"/>
  <c r="HK21" i="10"/>
  <c r="DG190" i="5"/>
  <c r="CW190" i="5"/>
  <c r="CE191" i="5"/>
  <c r="BW191" i="5"/>
  <c r="BE190" i="5"/>
  <c r="AE190" i="5"/>
  <c r="AK191" i="5"/>
  <c r="AJ192" i="5"/>
  <c r="CX190" i="5"/>
  <c r="CV190" i="5"/>
  <c r="CJ190" i="5"/>
  <c r="BX190" i="5"/>
  <c r="BP190" i="5"/>
  <c r="BD190" i="5"/>
  <c r="AZ190" i="5"/>
  <c r="AP190" i="5"/>
  <c r="C37" i="5"/>
  <c r="C112" i="5"/>
  <c r="HI18" i="10"/>
  <c r="HF15" i="10"/>
  <c r="HK15" i="10"/>
  <c r="HI14" i="10"/>
  <c r="HH88" i="31"/>
  <c r="HJ88" i="31"/>
  <c r="HL88" i="31"/>
  <c r="HI15" i="31"/>
  <c r="HI16" i="31"/>
  <c r="HI17" i="31"/>
  <c r="HI18" i="31"/>
  <c r="HI19" i="31"/>
  <c r="HI20" i="31"/>
  <c r="HI21" i="31"/>
  <c r="HI22" i="31"/>
  <c r="HI23" i="31"/>
  <c r="HI24" i="31"/>
  <c r="HI25" i="31"/>
  <c r="HI26" i="31"/>
  <c r="HI27" i="31"/>
  <c r="HI28" i="31"/>
  <c r="HI29" i="31"/>
  <c r="HI30" i="31"/>
  <c r="HI31" i="31"/>
  <c r="HI32" i="31"/>
  <c r="HI33" i="31"/>
  <c r="HI34" i="31"/>
  <c r="HI35" i="31"/>
  <c r="HI36" i="31"/>
  <c r="HI37" i="31"/>
  <c r="HI38" i="31"/>
  <c r="HI39" i="31"/>
  <c r="HI40" i="31"/>
  <c r="HI41" i="31"/>
  <c r="HI42" i="31"/>
  <c r="HI43" i="31"/>
  <c r="HI44" i="31"/>
  <c r="HI45" i="31"/>
  <c r="HI46" i="31"/>
  <c r="HI47" i="31"/>
  <c r="HI48" i="31"/>
  <c r="HI49" i="31"/>
  <c r="HI50" i="31"/>
  <c r="HI51" i="31"/>
  <c r="HI52" i="31"/>
  <c r="HI53" i="31"/>
  <c r="HI54" i="31"/>
  <c r="HI88" i="31"/>
  <c r="HM88" i="31"/>
  <c r="HK88" i="31"/>
  <c r="HI55" i="31"/>
  <c r="HI56" i="31"/>
  <c r="HI57" i="31"/>
  <c r="HI58" i="31"/>
  <c r="HI59" i="31"/>
  <c r="HI60" i="31"/>
  <c r="HI61" i="31"/>
  <c r="HI62" i="31"/>
  <c r="HI63" i="31"/>
  <c r="HI64" i="31"/>
  <c r="HI65" i="31"/>
  <c r="HI66" i="31"/>
  <c r="HI67" i="31"/>
  <c r="HI68" i="31"/>
  <c r="HI69" i="31"/>
  <c r="HI70" i="31"/>
  <c r="HI71" i="31"/>
  <c r="HI72" i="31"/>
  <c r="HI73" i="31"/>
  <c r="HI74" i="31"/>
  <c r="HI75" i="31"/>
  <c r="HI76" i="31"/>
  <c r="HI77" i="31"/>
  <c r="HI78" i="31"/>
  <c r="HI79" i="31"/>
  <c r="HI80" i="31"/>
  <c r="HI81" i="31"/>
  <c r="HI82" i="31"/>
  <c r="HI83" i="31"/>
  <c r="HI84" i="31"/>
  <c r="HI85" i="31"/>
  <c r="HI86" i="31"/>
  <c r="HI87" i="31"/>
  <c r="HI89" i="31"/>
  <c r="HK89" i="31"/>
  <c r="HJ89" i="31"/>
  <c r="HH89" i="31"/>
  <c r="HL89" i="31"/>
  <c r="HI13" i="31"/>
  <c r="HJ87" i="31"/>
  <c r="HL85" i="31"/>
  <c r="HH84" i="31"/>
  <c r="HJ83" i="31"/>
  <c r="HL81" i="31"/>
  <c r="HH80" i="31"/>
  <c r="HJ79" i="31"/>
  <c r="HL77" i="31"/>
  <c r="HH76" i="31"/>
  <c r="HJ75" i="31"/>
  <c r="HL73" i="31"/>
  <c r="HH72" i="31"/>
  <c r="HJ71" i="31"/>
  <c r="HL69" i="31"/>
  <c r="HH68" i="31"/>
  <c r="HJ67" i="31"/>
  <c r="HL65" i="31"/>
  <c r="HH64" i="31"/>
  <c r="HJ63" i="31"/>
  <c r="HL61" i="31"/>
  <c r="HH60" i="31"/>
  <c r="HJ59" i="31"/>
  <c r="HL57" i="31"/>
  <c r="HH56" i="31"/>
  <c r="HJ55" i="31"/>
  <c r="HL86" i="31"/>
  <c r="HH85" i="31"/>
  <c r="HJ84" i="31"/>
  <c r="HL82" i="31"/>
  <c r="HH81" i="31"/>
  <c r="HJ80" i="31"/>
  <c r="HL78" i="31"/>
  <c r="HH77" i="31"/>
  <c r="HJ76" i="31"/>
  <c r="HL74" i="31"/>
  <c r="HH73" i="31"/>
  <c r="HJ72" i="31"/>
  <c r="HL70" i="31"/>
  <c r="HH69" i="31"/>
  <c r="HJ68" i="31"/>
  <c r="HL66" i="31"/>
  <c r="HH65" i="31"/>
  <c r="HJ64" i="31"/>
  <c r="HL62" i="31"/>
  <c r="HH61" i="31"/>
  <c r="HJ60" i="31"/>
  <c r="HL58" i="31"/>
  <c r="HH57" i="31"/>
  <c r="HJ56" i="31"/>
  <c r="HL54" i="31"/>
  <c r="HH13" i="31"/>
  <c r="HM87" i="31"/>
  <c r="HM86" i="31"/>
  <c r="HM85" i="31"/>
  <c r="HM84" i="31"/>
  <c r="HM83" i="31"/>
  <c r="HM82" i="31"/>
  <c r="HM81" i="31"/>
  <c r="HM80" i="31"/>
  <c r="HM79" i="31"/>
  <c r="HM78" i="31"/>
  <c r="HM77" i="31"/>
  <c r="HM76" i="31"/>
  <c r="HM75" i="31"/>
  <c r="HM74" i="31"/>
  <c r="HM73" i="31"/>
  <c r="HM72" i="31"/>
  <c r="HM71" i="31"/>
  <c r="HM70" i="31"/>
  <c r="HM69" i="31"/>
  <c r="HM68" i="31"/>
  <c r="HM67" i="31"/>
  <c r="HM66" i="31"/>
  <c r="HM65" i="31"/>
  <c r="HM64" i="31"/>
  <c r="HM63" i="31"/>
  <c r="HM62" i="31"/>
  <c r="HM61" i="31"/>
  <c r="HM60" i="31"/>
  <c r="HM59" i="31"/>
  <c r="HM58" i="31"/>
  <c r="HM57" i="31"/>
  <c r="HM56" i="31"/>
  <c r="HM55" i="31"/>
  <c r="HM54" i="31"/>
  <c r="HL53" i="31"/>
  <c r="HH52" i="31"/>
  <c r="HJ51" i="31"/>
  <c r="HL49" i="31"/>
  <c r="HH48" i="31"/>
  <c r="HJ47" i="31"/>
  <c r="HL45" i="31"/>
  <c r="HH44" i="31"/>
  <c r="HJ43" i="31"/>
  <c r="HL41" i="31"/>
  <c r="HH40" i="31"/>
  <c r="HJ39" i="31"/>
  <c r="HL37" i="31"/>
  <c r="HH36" i="31"/>
  <c r="HJ35" i="31"/>
  <c r="HL33" i="31"/>
  <c r="HH32" i="31"/>
  <c r="HJ31" i="31"/>
  <c r="HL29" i="31"/>
  <c r="HH28" i="31"/>
  <c r="HJ27" i="31"/>
  <c r="HL25" i="31"/>
  <c r="HH24" i="31"/>
  <c r="HJ23" i="31"/>
  <c r="HL21" i="31"/>
  <c r="HH20" i="31"/>
  <c r="HJ19" i="31"/>
  <c r="HL17" i="31"/>
  <c r="HH16" i="31"/>
  <c r="HJ15" i="31"/>
  <c r="HL52" i="31"/>
  <c r="HH51" i="31"/>
  <c r="HJ50" i="31"/>
  <c r="HL48" i="31"/>
  <c r="HH47" i="31"/>
  <c r="HJ46" i="31"/>
  <c r="HL44" i="31"/>
  <c r="HH43" i="31"/>
  <c r="HJ42" i="31"/>
  <c r="HL40" i="31"/>
  <c r="HH39" i="31"/>
  <c r="HJ38" i="31"/>
  <c r="HL36" i="31"/>
  <c r="HH35" i="31"/>
  <c r="HJ34" i="31"/>
  <c r="HL32" i="31"/>
  <c r="HH31" i="31"/>
  <c r="HJ30" i="31"/>
  <c r="HL28" i="31"/>
  <c r="HH27" i="31"/>
  <c r="HJ26" i="31"/>
  <c r="HL24" i="31"/>
  <c r="HH23" i="31"/>
  <c r="HJ22" i="31"/>
  <c r="HL20" i="31"/>
  <c r="HH19" i="31"/>
  <c r="HJ18" i="31"/>
  <c r="HL16" i="31"/>
  <c r="HH15" i="31"/>
  <c r="HJ14" i="31"/>
  <c r="HK54" i="31"/>
  <c r="HK53" i="31"/>
  <c r="HK52" i="31"/>
  <c r="HK51" i="31"/>
  <c r="HK50" i="31"/>
  <c r="HK49" i="31"/>
  <c r="HK48" i="31"/>
  <c r="HK47" i="31"/>
  <c r="HK46" i="31"/>
  <c r="HK45" i="31"/>
  <c r="HK44" i="31"/>
  <c r="HK43" i="31"/>
  <c r="HK42" i="31"/>
  <c r="HK41" i="31"/>
  <c r="HK40" i="31"/>
  <c r="HK39" i="31"/>
  <c r="HK38" i="31"/>
  <c r="HL87" i="31"/>
  <c r="HH86" i="31"/>
  <c r="HJ85" i="31"/>
  <c r="HL83" i="31"/>
  <c r="HH82" i="31"/>
  <c r="HJ81" i="31"/>
  <c r="HL79" i="31"/>
  <c r="HH78" i="31"/>
  <c r="HJ77" i="31"/>
  <c r="HL75" i="31"/>
  <c r="HH74" i="31"/>
  <c r="HJ73" i="31"/>
  <c r="HL71" i="31"/>
  <c r="HH70" i="31"/>
  <c r="HJ69" i="31"/>
  <c r="HL67" i="31"/>
  <c r="HH66" i="31"/>
  <c r="HJ65" i="31"/>
  <c r="HL63" i="31"/>
  <c r="HH62" i="31"/>
  <c r="HJ61" i="31"/>
  <c r="HL59" i="31"/>
  <c r="HH58" i="31"/>
  <c r="HJ57" i="31"/>
  <c r="HL55" i="31"/>
  <c r="HH87" i="31"/>
  <c r="HJ86" i="31"/>
  <c r="HL84" i="31"/>
  <c r="HH83" i="31"/>
  <c r="HJ82" i="31"/>
  <c r="HL80" i="31"/>
  <c r="HH79" i="31"/>
  <c r="HJ78" i="31"/>
  <c r="HL76" i="31"/>
  <c r="HH75" i="31"/>
  <c r="HJ74" i="31"/>
  <c r="HL72" i="31"/>
  <c r="HH71" i="31"/>
  <c r="HJ70" i="31"/>
  <c r="HL68" i="31"/>
  <c r="HH67" i="31"/>
  <c r="HJ66" i="31"/>
  <c r="HL64" i="31"/>
  <c r="HH63" i="31"/>
  <c r="HJ62" i="31"/>
  <c r="HL60" i="31"/>
  <c r="HH59" i="31"/>
  <c r="HJ58" i="31"/>
  <c r="HL56" i="31"/>
  <c r="HH55" i="31"/>
  <c r="HJ54" i="31"/>
  <c r="HM89" i="31"/>
  <c r="HK87" i="31"/>
  <c r="HK86" i="31"/>
  <c r="HK85" i="31"/>
  <c r="HK84" i="31"/>
  <c r="HK83" i="31"/>
  <c r="HK82" i="31"/>
  <c r="HK81" i="31"/>
  <c r="HK80" i="31"/>
  <c r="HK79" i="31"/>
  <c r="HK78" i="31"/>
  <c r="HK77" i="31"/>
  <c r="HK76" i="31"/>
  <c r="HK75" i="31"/>
  <c r="HK74" i="31"/>
  <c r="HK73" i="31"/>
  <c r="HK72" i="31"/>
  <c r="HK71" i="31"/>
  <c r="HK70" i="31"/>
  <c r="HK69" i="31"/>
  <c r="HK68" i="31"/>
  <c r="HK67" i="31"/>
  <c r="HK66" i="31"/>
  <c r="HK65" i="31"/>
  <c r="HK64" i="31"/>
  <c r="HK63" i="31"/>
  <c r="HK62" i="31"/>
  <c r="HK61" i="31"/>
  <c r="HK60" i="31"/>
  <c r="HK59" i="31"/>
  <c r="HK58" i="31"/>
  <c r="HK57" i="31"/>
  <c r="HK56" i="31"/>
  <c r="HK55" i="31"/>
  <c r="HH54" i="31"/>
  <c r="HJ53" i="31"/>
  <c r="HL51" i="31"/>
  <c r="HH50" i="31"/>
  <c r="HJ49" i="31"/>
  <c r="HL47" i="31"/>
  <c r="HH46" i="31"/>
  <c r="HJ45" i="31"/>
  <c r="HL43" i="31"/>
  <c r="HH42" i="31"/>
  <c r="HJ41" i="31"/>
  <c r="HL39" i="31"/>
  <c r="HH38" i="31"/>
  <c r="HJ37" i="31"/>
  <c r="HL35" i="31"/>
  <c r="HH34" i="31"/>
  <c r="HJ33" i="31"/>
  <c r="HL31" i="31"/>
  <c r="HH30" i="31"/>
  <c r="HJ29" i="31"/>
  <c r="HL27" i="31"/>
  <c r="HH26" i="31"/>
  <c r="HJ25" i="31"/>
  <c r="HL23" i="31"/>
  <c r="HH22" i="31"/>
  <c r="HJ21" i="31"/>
  <c r="HL19" i="31"/>
  <c r="HH18" i="31"/>
  <c r="HJ17" i="31"/>
  <c r="HL15" i="31"/>
  <c r="HH53" i="31"/>
  <c r="HJ52" i="31"/>
  <c r="HL50" i="31"/>
  <c r="HH49" i="31"/>
  <c r="HJ48" i="31"/>
  <c r="HL46" i="31"/>
  <c r="HH45" i="31"/>
  <c r="HJ44" i="31"/>
  <c r="HL42" i="31"/>
  <c r="HH41" i="31"/>
  <c r="HJ40" i="31"/>
  <c r="HL38" i="31"/>
  <c r="HH37" i="31"/>
  <c r="HJ36" i="31"/>
  <c r="HL34" i="31"/>
  <c r="HH33" i="31"/>
  <c r="HJ32" i="31"/>
  <c r="HL30" i="31"/>
  <c r="HH29" i="31"/>
  <c r="HJ28" i="31"/>
  <c r="HL26" i="31"/>
  <c r="HH25" i="31"/>
  <c r="HJ24" i="31"/>
  <c r="HL22" i="31"/>
  <c r="HH21" i="31"/>
  <c r="HJ20" i="31"/>
  <c r="HL18" i="31"/>
  <c r="HH17" i="31"/>
  <c r="HJ16" i="31"/>
  <c r="HL14" i="31"/>
  <c r="HI14" i="31"/>
  <c r="HM53" i="31"/>
  <c r="HM52" i="31"/>
  <c r="HM51" i="31"/>
  <c r="HM50" i="31"/>
  <c r="HM49" i="31"/>
  <c r="HM48" i="31"/>
  <c r="HM47" i="31"/>
  <c r="HM46" i="31"/>
  <c r="HM45" i="31"/>
  <c r="HM44" i="31"/>
  <c r="HM43" i="31"/>
  <c r="HM42" i="31"/>
  <c r="HM41" i="31"/>
  <c r="HM40" i="31"/>
  <c r="HM39" i="31"/>
  <c r="HM38" i="31"/>
  <c r="HM37" i="31"/>
  <c r="HM36" i="31"/>
  <c r="HM35" i="31"/>
  <c r="HM34" i="31"/>
  <c r="HM33" i="31"/>
  <c r="HM32" i="31"/>
  <c r="HM31" i="31"/>
  <c r="HM30" i="31"/>
  <c r="HM29" i="31"/>
  <c r="HM28" i="31"/>
  <c r="HM27" i="31"/>
  <c r="HM26" i="31"/>
  <c r="HM25" i="31"/>
  <c r="HM24" i="31"/>
  <c r="HM23" i="31"/>
  <c r="HM22" i="31"/>
  <c r="HM21" i="31"/>
  <c r="HM20" i="31"/>
  <c r="HM19" i="31"/>
  <c r="HM18" i="31"/>
  <c r="HM17" i="31"/>
  <c r="HM16" i="31"/>
  <c r="HM15" i="31"/>
  <c r="HM14" i="31"/>
  <c r="HH14" i="31"/>
  <c r="HK36" i="31"/>
  <c r="HK34" i="31"/>
  <c r="HK32" i="31"/>
  <c r="HK30" i="31"/>
  <c r="HK28" i="31"/>
  <c r="HK26" i="31"/>
  <c r="HK24" i="31"/>
  <c r="HK22" i="31"/>
  <c r="HK20" i="31"/>
  <c r="HK18" i="31"/>
  <c r="HK16" i="31"/>
  <c r="HK14" i="31"/>
  <c r="HK37" i="31"/>
  <c r="HK35" i="31"/>
  <c r="HK33" i="31"/>
  <c r="HK31" i="31"/>
  <c r="HK29" i="31"/>
  <c r="HK27" i="31"/>
  <c r="HK25" i="31"/>
  <c r="HK23" i="31"/>
  <c r="HK21" i="31"/>
  <c r="HK19" i="31"/>
  <c r="HK17" i="31"/>
  <c r="HK15" i="31"/>
  <c r="HM13" i="31"/>
  <c r="CE190" i="5"/>
  <c r="BS190" i="5"/>
  <c r="U190" i="5"/>
  <c r="M190" i="5"/>
  <c r="G190" i="5"/>
  <c r="C95" i="5"/>
  <c r="C50" i="5"/>
  <c r="C69" i="5"/>
  <c r="C78" i="5"/>
  <c r="C8" i="5"/>
  <c r="AM192" i="5"/>
  <c r="BT169" i="5"/>
  <c r="DL25" i="10"/>
  <c r="CV25" i="10"/>
  <c r="GM25" i="10"/>
  <c r="GE25" i="10"/>
  <c r="FW25" i="10"/>
  <c r="FO25" i="10"/>
  <c r="FG25" i="10"/>
  <c r="EY25" i="10"/>
  <c r="EM25" i="10"/>
  <c r="DW25" i="10"/>
  <c r="DG25" i="10"/>
  <c r="CQ25" i="10"/>
  <c r="L33" i="9"/>
  <c r="S42" i="9" s="1"/>
  <c r="GV22" i="9"/>
  <c r="A40" i="20" s="1"/>
  <c r="HL13" i="31"/>
  <c r="HK13" i="31"/>
  <c r="GQ122" i="35"/>
  <c r="GQ123" i="35" s="1"/>
  <c r="GQ131" i="35"/>
  <c r="GR122" i="35"/>
  <c r="GR123" i="35" s="1"/>
  <c r="GR131" i="35"/>
  <c r="CW172" i="5"/>
  <c r="BY172" i="5"/>
  <c r="BA172" i="5"/>
  <c r="AC172" i="5"/>
  <c r="CV191" i="5"/>
  <c r="CJ191" i="5"/>
  <c r="CD191" i="5"/>
  <c r="BF191" i="5"/>
  <c r="C59" i="5"/>
  <c r="Y68" i="35"/>
  <c r="Y79" i="35"/>
  <c r="Y82" i="35"/>
  <c r="Z77" i="35"/>
  <c r="Y70" i="35"/>
  <c r="Y85" i="35"/>
  <c r="Y71" i="35"/>
  <c r="Z78" i="35"/>
  <c r="Y59" i="35"/>
  <c r="Y72" i="35"/>
  <c r="Y64" i="35"/>
  <c r="Z65" i="35"/>
  <c r="Z87" i="35"/>
  <c r="Y61" i="35"/>
  <c r="Y76" i="35"/>
  <c r="Z81" i="35"/>
  <c r="Z80" i="35"/>
  <c r="Z73" i="35"/>
  <c r="Z58" i="35"/>
  <c r="Z75" i="35"/>
  <c r="Z67" i="35"/>
  <c r="Z66" i="35"/>
  <c r="Y63" i="35"/>
  <c r="Z62" i="35"/>
  <c r="Z60" i="35"/>
  <c r="GP122" i="35"/>
  <c r="GP123" i="35" s="1"/>
  <c r="DG83" i="31"/>
  <c r="DA83" i="31"/>
  <c r="EE83" i="31"/>
  <c r="DY83" i="31"/>
  <c r="DS83" i="31"/>
  <c r="DM83" i="31"/>
  <c r="EQ83" i="31"/>
  <c r="EK83" i="31"/>
  <c r="FO83" i="31"/>
  <c r="FI83" i="31"/>
  <c r="GM83" i="31"/>
  <c r="GG83" i="31"/>
  <c r="S191" i="5"/>
  <c r="Q191" i="5"/>
  <c r="I85" i="31"/>
  <c r="I83" i="31"/>
  <c r="CQ189" i="5"/>
  <c r="CC169" i="5"/>
  <c r="BG169" i="5"/>
  <c r="CV189" i="5"/>
  <c r="BJ189" i="5"/>
  <c r="BB189" i="5"/>
  <c r="X189" i="5"/>
  <c r="BN191" i="5"/>
  <c r="AV191" i="5"/>
  <c r="AH191" i="5"/>
  <c r="CQ191" i="5"/>
  <c r="CG191" i="5"/>
  <c r="BO191" i="5"/>
  <c r="AW191" i="5"/>
  <c r="Y191" i="5"/>
  <c r="CU190" i="5"/>
  <c r="O189" i="5"/>
  <c r="DH189" i="5"/>
  <c r="DF189" i="5"/>
  <c r="V189" i="5"/>
  <c r="R189" i="5"/>
  <c r="CO169" i="5"/>
  <c r="CK169" i="5"/>
  <c r="AU189" i="5"/>
  <c r="AI189" i="5"/>
  <c r="U169" i="5"/>
  <c r="L189" i="5"/>
  <c r="J189" i="5"/>
  <c r="GE169" i="5"/>
  <c r="DG189" i="5"/>
  <c r="DC169" i="5"/>
  <c r="BY169" i="5"/>
  <c r="BQ169" i="5"/>
  <c r="BO189" i="5"/>
  <c r="AA169" i="5"/>
  <c r="Y169" i="5"/>
  <c r="CR189" i="5"/>
  <c r="CP189" i="5"/>
  <c r="BH189" i="5"/>
  <c r="BF189" i="5"/>
  <c r="AR189" i="5"/>
  <c r="AB189" i="5"/>
  <c r="Z189" i="5"/>
  <c r="AE192" i="5"/>
  <c r="L191" i="5"/>
  <c r="CM190" i="5"/>
  <c r="BA190" i="5"/>
  <c r="AS190" i="5"/>
  <c r="DB192" i="5"/>
  <c r="N190" i="5"/>
  <c r="DG191" i="5"/>
  <c r="CU191" i="5"/>
  <c r="CM191" i="5"/>
  <c r="BM191" i="5"/>
  <c r="BK191" i="5"/>
  <c r="AU191" i="5"/>
  <c r="AA191" i="5"/>
  <c r="CQ192" i="5"/>
  <c r="BU192" i="5"/>
  <c r="CX191" i="5"/>
  <c r="CH191" i="5"/>
  <c r="AX191" i="5"/>
  <c r="AF191" i="5"/>
  <c r="AD191" i="5"/>
  <c r="BV189" i="5"/>
  <c r="BP189" i="5"/>
  <c r="AV189" i="5"/>
  <c r="FI169" i="5"/>
  <c r="DE169" i="5"/>
  <c r="CY169" i="5"/>
  <c r="BU169" i="5"/>
  <c r="AK189" i="5"/>
  <c r="CL190" i="5"/>
  <c r="BZ190" i="5"/>
  <c r="BN190" i="5"/>
  <c r="AD190" i="5"/>
  <c r="GN169" i="5"/>
  <c r="GJ169" i="5"/>
  <c r="GH169" i="5"/>
  <c r="FP169" i="5"/>
  <c r="FN169" i="5"/>
  <c r="FF169" i="5"/>
  <c r="EX169" i="5"/>
  <c r="EP169" i="5"/>
  <c r="EN169" i="5"/>
  <c r="DF192" i="5"/>
  <c r="CF192" i="5"/>
  <c r="CA192" i="5"/>
  <c r="BA192" i="5"/>
  <c r="AO192" i="5"/>
  <c r="AK192" i="5"/>
  <c r="CM189" i="5"/>
  <c r="CA189" i="5"/>
  <c r="AO189" i="5"/>
  <c r="AC189" i="5"/>
  <c r="M189" i="5"/>
  <c r="L190" i="5"/>
  <c r="H190" i="5"/>
  <c r="F190" i="5"/>
  <c r="R191" i="5"/>
  <c r="P191" i="5"/>
  <c r="N191" i="5"/>
  <c r="J191" i="5"/>
  <c r="F191" i="5"/>
  <c r="CA190" i="5"/>
  <c r="BQ190" i="5"/>
  <c r="AK190" i="5"/>
  <c r="GC169" i="5"/>
  <c r="FK169" i="5"/>
  <c r="EK169" i="5"/>
  <c r="DS169" i="5"/>
  <c r="AE169" i="5"/>
  <c r="W169" i="5"/>
  <c r="E169" i="5"/>
  <c r="X169" i="5"/>
  <c r="BA171" i="5"/>
  <c r="AP189" i="5"/>
  <c r="F189" i="5"/>
  <c r="BQ192" i="5"/>
  <c r="BE192" i="5"/>
  <c r="AP169" i="5"/>
  <c r="P189" i="5"/>
  <c r="H189" i="5"/>
  <c r="CW192" i="5"/>
  <c r="CS192" i="5"/>
  <c r="CE192" i="5"/>
  <c r="BM192" i="5"/>
  <c r="BG192" i="5"/>
  <c r="U192" i="5"/>
  <c r="M191" i="5"/>
  <c r="E191" i="5"/>
  <c r="S169" i="5"/>
  <c r="I189" i="5"/>
  <c r="E189" i="5"/>
  <c r="O190" i="5"/>
  <c r="K190" i="5"/>
  <c r="I190" i="5"/>
  <c r="O192" i="5"/>
  <c r="DH191" i="5"/>
  <c r="CZ191" i="5"/>
  <c r="CN191" i="5"/>
  <c r="BV191" i="5"/>
  <c r="BR191" i="5"/>
  <c r="BB191" i="5"/>
  <c r="AZ191" i="5"/>
  <c r="AR191" i="5"/>
  <c r="Z191" i="5"/>
  <c r="DF190" i="5"/>
  <c r="DD190" i="5"/>
  <c r="DB190" i="5"/>
  <c r="CZ190" i="5"/>
  <c r="CT190" i="5"/>
  <c r="CR190" i="5"/>
  <c r="CP190" i="5"/>
  <c r="CN190" i="5"/>
  <c r="CH190" i="5"/>
  <c r="CF190" i="5"/>
  <c r="CD190" i="5"/>
  <c r="CB190" i="5"/>
  <c r="BV190" i="5"/>
  <c r="BT190" i="5"/>
  <c r="BR190" i="5"/>
  <c r="BL190" i="5"/>
  <c r="BJ190" i="5"/>
  <c r="BH190" i="5"/>
  <c r="BF190" i="5"/>
  <c r="BB190" i="5"/>
  <c r="AX190" i="5"/>
  <c r="AT190" i="5"/>
  <c r="AR190" i="5"/>
  <c r="AN190" i="5"/>
  <c r="AL190" i="5"/>
  <c r="AJ190" i="5"/>
  <c r="AH190" i="5"/>
  <c r="AF190" i="5"/>
  <c r="AB190" i="5"/>
  <c r="Z190" i="5"/>
  <c r="X190" i="5"/>
  <c r="V190" i="5"/>
  <c r="DC191" i="5"/>
  <c r="CY191" i="5"/>
  <c r="CW191" i="5"/>
  <c r="CI191" i="5"/>
  <c r="CA191" i="5"/>
  <c r="BY191" i="5"/>
  <c r="BU191" i="5"/>
  <c r="BE191" i="5"/>
  <c r="BA191" i="5"/>
  <c r="AQ191" i="5"/>
  <c r="AM191" i="5"/>
  <c r="AG191" i="5"/>
  <c r="EU169" i="5"/>
  <c r="DW169" i="5"/>
  <c r="DQ169" i="5"/>
  <c r="DO169" i="5"/>
  <c r="DM169" i="5"/>
  <c r="DK169" i="5"/>
  <c r="DI169" i="5"/>
  <c r="DG169" i="5"/>
  <c r="DC189" i="5"/>
  <c r="DA189" i="5"/>
  <c r="CW189" i="5"/>
  <c r="CS189" i="5"/>
  <c r="CK189" i="5"/>
  <c r="CA169" i="5"/>
  <c r="BW189" i="5"/>
  <c r="BQ189" i="5"/>
  <c r="BM189" i="5"/>
  <c r="BK169" i="5"/>
  <c r="BI189" i="5"/>
  <c r="BC189" i="5"/>
  <c r="AY169" i="5"/>
  <c r="AQ189" i="5"/>
  <c r="AG189" i="5"/>
  <c r="Y189" i="5"/>
  <c r="FV169" i="5"/>
  <c r="EV169" i="5"/>
  <c r="DX169" i="5"/>
  <c r="DP169" i="5"/>
  <c r="CZ169" i="5"/>
  <c r="CX189" i="5"/>
  <c r="CN189" i="5"/>
  <c r="CJ189" i="5"/>
  <c r="CH189" i="5"/>
  <c r="CD189" i="5"/>
  <c r="CB189" i="5"/>
  <c r="BZ189" i="5"/>
  <c r="BT189" i="5"/>
  <c r="BR189" i="5"/>
  <c r="BN189" i="5"/>
  <c r="BJ169" i="5"/>
  <c r="BD189" i="5"/>
  <c r="BB169" i="5"/>
  <c r="AN189" i="5"/>
  <c r="AL189" i="5"/>
  <c r="AH189" i="5"/>
  <c r="AD189" i="5"/>
  <c r="T169" i="5"/>
  <c r="CY190" i="5"/>
  <c r="CO190" i="5"/>
  <c r="CK190" i="5"/>
  <c r="BU190" i="5"/>
  <c r="BM190" i="5"/>
  <c r="BG190" i="5"/>
  <c r="BC190" i="5"/>
  <c r="AU190" i="5"/>
  <c r="AQ190" i="5"/>
  <c r="AO190" i="5"/>
  <c r="AI190" i="5"/>
  <c r="Y190" i="5"/>
  <c r="CZ192" i="5"/>
  <c r="CR192" i="5"/>
  <c r="CL192" i="5"/>
  <c r="X192" i="5"/>
  <c r="N169" i="5"/>
  <c r="P192" i="5"/>
  <c r="AU192" i="5"/>
  <c r="G169" i="5"/>
  <c r="Q190" i="5"/>
  <c r="DB191" i="5"/>
  <c r="CR191" i="5"/>
  <c r="CF191" i="5"/>
  <c r="BX191" i="5"/>
  <c r="BP191" i="5"/>
  <c r="BH191" i="5"/>
  <c r="AT191" i="5"/>
  <c r="AP191" i="5"/>
  <c r="AB191" i="5"/>
  <c r="X191" i="5"/>
  <c r="CS191" i="5"/>
  <c r="CK191" i="5"/>
  <c r="CC191" i="5"/>
  <c r="BS191" i="5"/>
  <c r="BQ191" i="5"/>
  <c r="BI191" i="5"/>
  <c r="BG191" i="5"/>
  <c r="BC191" i="5"/>
  <c r="AY191" i="5"/>
  <c r="AI191" i="5"/>
  <c r="AE191" i="5"/>
  <c r="AC191" i="5"/>
  <c r="W191" i="5"/>
  <c r="U191" i="5"/>
  <c r="CU189" i="5"/>
  <c r="CC189" i="5"/>
  <c r="BY189" i="5"/>
  <c r="BS169" i="5"/>
  <c r="BE189" i="5"/>
  <c r="AM169" i="5"/>
  <c r="AM189" i="5"/>
  <c r="CF189" i="5"/>
  <c r="DE190" i="5"/>
  <c r="CS190" i="5"/>
  <c r="CI190" i="5"/>
  <c r="CG190" i="5"/>
  <c r="CC190" i="5"/>
  <c r="BY190" i="5"/>
  <c r="BW190" i="5"/>
  <c r="BO190" i="5"/>
  <c r="BI190" i="5"/>
  <c r="AW190" i="5"/>
  <c r="AM190" i="5"/>
  <c r="AC190" i="5"/>
  <c r="AA190" i="5"/>
  <c r="W190" i="5"/>
  <c r="Q189" i="5"/>
  <c r="S190" i="5"/>
  <c r="E190" i="5"/>
  <c r="DF191" i="5"/>
  <c r="CP191" i="5"/>
  <c r="CB191" i="5"/>
  <c r="BT191" i="5"/>
  <c r="BL191" i="5"/>
  <c r="BD191" i="5"/>
  <c r="AN191" i="5"/>
  <c r="T191" i="5"/>
  <c r="DA191" i="5"/>
  <c r="CO191" i="5"/>
  <c r="AS191" i="5"/>
  <c r="T189" i="5"/>
  <c r="CZ189" i="5"/>
  <c r="AY189" i="5"/>
  <c r="CX169" i="5"/>
  <c r="AG169" i="5"/>
  <c r="BS189" i="5"/>
  <c r="ED169" i="5"/>
  <c r="EB169" i="5"/>
  <c r="DZ169" i="5"/>
  <c r="DT169" i="5"/>
  <c r="DN169" i="5"/>
  <c r="DH192" i="5"/>
  <c r="DB169" i="5"/>
  <c r="CT169" i="5"/>
  <c r="R190" i="5"/>
  <c r="P190" i="5"/>
  <c r="AG190" i="5"/>
  <c r="O83" i="31"/>
  <c r="W178" i="31"/>
  <c r="W145" i="31"/>
  <c r="W114" i="31"/>
  <c r="DD191" i="5"/>
  <c r="CL191" i="5"/>
  <c r="BZ191" i="5"/>
  <c r="BJ191" i="5"/>
  <c r="AL191" i="5"/>
  <c r="AJ191" i="5"/>
  <c r="V191" i="5"/>
  <c r="DH190" i="5"/>
  <c r="T190" i="5"/>
  <c r="W181" i="31"/>
  <c r="W179" i="31"/>
  <c r="W175" i="31"/>
  <c r="W173" i="31"/>
  <c r="W171" i="31"/>
  <c r="W167" i="31"/>
  <c r="W163" i="31"/>
  <c r="CR169" i="5"/>
  <c r="CP192" i="5"/>
  <c r="CN192" i="5"/>
  <c r="CJ169" i="5"/>
  <c r="CH192" i="5"/>
  <c r="CD169" i="5"/>
  <c r="CB192" i="5"/>
  <c r="BY171" i="5"/>
  <c r="BX192" i="5"/>
  <c r="BV192" i="5"/>
  <c r="BT192" i="5"/>
  <c r="BL192" i="5"/>
  <c r="BH169" i="5"/>
  <c r="BF192" i="5"/>
  <c r="BD169" i="5"/>
  <c r="BB192" i="5"/>
  <c r="AZ192" i="5"/>
  <c r="AV192" i="5"/>
  <c r="AT192" i="5"/>
  <c r="AR192" i="5"/>
  <c r="AP192" i="5"/>
  <c r="AN192" i="5"/>
  <c r="AH192" i="5"/>
  <c r="AF192" i="5"/>
  <c r="AC171" i="5"/>
  <c r="V192" i="5"/>
  <c r="T192" i="5"/>
  <c r="R192" i="5"/>
  <c r="L192" i="5"/>
  <c r="J192" i="5"/>
  <c r="H192" i="5"/>
  <c r="F169" i="5"/>
  <c r="GM169" i="5"/>
  <c r="GK169" i="5"/>
  <c r="GI169" i="5"/>
  <c r="GA169" i="5"/>
  <c r="FY169" i="5"/>
  <c r="FU169" i="5"/>
  <c r="FS169" i="5"/>
  <c r="FQ169" i="5"/>
  <c r="FO169" i="5"/>
  <c r="FM169" i="5"/>
  <c r="FG169" i="5"/>
  <c r="FC169" i="5"/>
  <c r="FA169" i="5"/>
  <c r="EY169" i="5"/>
  <c r="EW169" i="5"/>
  <c r="ES169" i="5"/>
  <c r="EG169" i="5"/>
  <c r="EC169" i="5"/>
  <c r="EA169" i="5"/>
  <c r="DY169" i="5"/>
  <c r="DU169" i="5"/>
  <c r="DA169" i="5"/>
  <c r="CY192" i="5"/>
  <c r="CW169" i="5"/>
  <c r="CK192" i="5"/>
  <c r="BO169" i="5"/>
  <c r="AS192" i="5"/>
  <c r="AQ192" i="5"/>
  <c r="AK169" i="5"/>
  <c r="AI192" i="5"/>
  <c r="O169" i="5"/>
  <c r="E192" i="5"/>
  <c r="DE189" i="5"/>
  <c r="CY189" i="5"/>
  <c r="CO189" i="5"/>
  <c r="CG189" i="5"/>
  <c r="CE189" i="5"/>
  <c r="BU189" i="5"/>
  <c r="BK189" i="5"/>
  <c r="AW189" i="5"/>
  <c r="AE189" i="5"/>
  <c r="W189" i="5"/>
  <c r="G189" i="5"/>
  <c r="CT189" i="5"/>
  <c r="BX189" i="5"/>
  <c r="AZ189" i="5"/>
  <c r="AF189" i="5"/>
  <c r="N189" i="5"/>
  <c r="CT192" i="5"/>
  <c r="CD192" i="5"/>
  <c r="F192" i="5"/>
  <c r="BH192" i="5"/>
  <c r="J169" i="5"/>
  <c r="CB169" i="5"/>
  <c r="GL169" i="5"/>
  <c r="GF169" i="5"/>
  <c r="CN169" i="5"/>
  <c r="EE169" i="5"/>
  <c r="CS169" i="5"/>
  <c r="BY192" i="5"/>
  <c r="AA192" i="5"/>
  <c r="DC190" i="5"/>
  <c r="H191" i="5"/>
  <c r="O191" i="5"/>
  <c r="K191" i="5"/>
  <c r="I191" i="5"/>
  <c r="G191" i="5"/>
  <c r="CT191" i="5"/>
  <c r="DA85" i="31"/>
  <c r="AC179" i="5"/>
  <c r="C40" i="22"/>
  <c r="FX169" i="5"/>
  <c r="FT169" i="5"/>
  <c r="FR169" i="5"/>
  <c r="FL169" i="5"/>
  <c r="DV169" i="5"/>
  <c r="DL169" i="5"/>
  <c r="DH169" i="5"/>
  <c r="CX192" i="5"/>
  <c r="BZ192" i="5"/>
  <c r="BR169" i="5"/>
  <c r="BP169" i="5"/>
  <c r="BP192" i="5"/>
  <c r="BN192" i="5"/>
  <c r="BJ192" i="5"/>
  <c r="R169" i="5"/>
  <c r="DG192" i="5"/>
  <c r="DC192" i="5"/>
  <c r="DA192" i="5"/>
  <c r="CG192" i="5"/>
  <c r="BW192" i="5"/>
  <c r="BI192" i="5"/>
  <c r="BC192" i="5"/>
  <c r="AY192" i="5"/>
  <c r="AW192" i="5"/>
  <c r="AC192" i="5"/>
  <c r="S192" i="5"/>
  <c r="Q192" i="5"/>
  <c r="M192" i="5"/>
  <c r="K192" i="5"/>
  <c r="G192" i="5"/>
  <c r="GG169" i="5"/>
  <c r="FW169" i="5"/>
  <c r="FE169" i="5"/>
  <c r="EM169" i="5"/>
  <c r="EI169" i="5"/>
  <c r="CW171" i="5"/>
  <c r="CM169" i="5"/>
  <c r="AO169" i="5"/>
  <c r="AI169" i="5"/>
  <c r="AC169" i="5"/>
  <c r="K169" i="5"/>
  <c r="K189" i="5"/>
  <c r="BF169" i="5"/>
  <c r="AO171" i="5"/>
  <c r="AR169" i="5"/>
  <c r="EQ169" i="5"/>
  <c r="CU169" i="5"/>
  <c r="CI169" i="5"/>
  <c r="CE169" i="5"/>
  <c r="BC169" i="5"/>
  <c r="I169" i="5"/>
  <c r="FD169" i="5"/>
  <c r="FB169" i="5"/>
  <c r="EJ169" i="5"/>
  <c r="DJ169" i="5"/>
  <c r="DD169" i="5"/>
  <c r="BX169" i="5"/>
  <c r="BV169" i="5"/>
  <c r="BN169" i="5"/>
  <c r="AZ169" i="5"/>
  <c r="CH169" i="5"/>
  <c r="CP169" i="5"/>
  <c r="BL169" i="5"/>
  <c r="AS169" i="5"/>
  <c r="AQ169" i="5"/>
  <c r="BM171" i="5"/>
  <c r="J190" i="5"/>
  <c r="DR169" i="5"/>
  <c r="AJ189" i="5"/>
  <c r="DD192" i="5"/>
  <c r="CV192" i="5"/>
  <c r="CJ192" i="5"/>
  <c r="BR192" i="5"/>
  <c r="BD192" i="5"/>
  <c r="AX192" i="5"/>
  <c r="AB192" i="5"/>
  <c r="Z169" i="5"/>
  <c r="N192" i="5"/>
  <c r="DE192" i="5"/>
  <c r="CU192" i="5"/>
  <c r="CO192" i="5"/>
  <c r="CM192" i="5"/>
  <c r="CI192" i="5"/>
  <c r="CC192" i="5"/>
  <c r="BS192" i="5"/>
  <c r="BO192" i="5"/>
  <c r="BK192" i="5"/>
  <c r="AG192" i="5"/>
  <c r="Y192" i="5"/>
  <c r="W192" i="5"/>
  <c r="I192" i="5"/>
  <c r="ER169" i="5"/>
  <c r="CL169" i="5"/>
  <c r="CF169" i="5"/>
  <c r="AV169" i="5"/>
  <c r="EO169" i="5"/>
  <c r="CQ169" i="5"/>
  <c r="CI189" i="5"/>
  <c r="CG169" i="5"/>
  <c r="BW169" i="5"/>
  <c r="BE169" i="5"/>
  <c r="BA169" i="5"/>
  <c r="AA189" i="5"/>
  <c r="U189" i="5"/>
  <c r="S189" i="5"/>
  <c r="Q169" i="5"/>
  <c r="M169" i="5"/>
  <c r="GD169" i="5"/>
  <c r="GB169" i="5"/>
  <c r="FZ169" i="5"/>
  <c r="FJ169" i="5"/>
  <c r="FH169" i="5"/>
  <c r="EZ169" i="5"/>
  <c r="ET169" i="5"/>
  <c r="EL169" i="5"/>
  <c r="EH169" i="5"/>
  <c r="EF169" i="5"/>
  <c r="DF169" i="5"/>
  <c r="DD189" i="5"/>
  <c r="DB189" i="5"/>
  <c r="CV169" i="5"/>
  <c r="CL189" i="5"/>
  <c r="BZ169" i="5"/>
  <c r="BL189" i="5"/>
  <c r="AX189" i="5"/>
  <c r="AT189" i="5"/>
  <c r="AN169" i="5"/>
  <c r="AJ169" i="5"/>
  <c r="AH169" i="5"/>
  <c r="AF169" i="5"/>
  <c r="AD169" i="5"/>
  <c r="AB169" i="5"/>
  <c r="V169" i="5"/>
  <c r="P169" i="5"/>
  <c r="L169" i="5"/>
  <c r="H169" i="5"/>
  <c r="CK171" i="5"/>
  <c r="AX169" i="5"/>
  <c r="AT169" i="5"/>
  <c r="BI169" i="5"/>
  <c r="BG189" i="5"/>
  <c r="BA189" i="5"/>
  <c r="AS189" i="5"/>
  <c r="X33" i="10"/>
  <c r="BM169" i="5"/>
  <c r="HA8" i="10"/>
  <c r="GW3" i="10"/>
  <c r="HF3" i="10"/>
  <c r="GZ3" i="10"/>
  <c r="H83" i="20"/>
  <c r="GW7" i="10"/>
  <c r="HK4" i="10"/>
  <c r="HM6" i="10"/>
  <c r="AL169" i="5"/>
  <c r="AD192" i="5"/>
  <c r="HH5" i="10"/>
  <c r="HE8" i="10"/>
  <c r="C86" i="20"/>
  <c r="HH13" i="10"/>
  <c r="HC36" i="10" s="1"/>
  <c r="AV16" i="20" s="1"/>
  <c r="G82" i="20"/>
  <c r="HJ17" i="10"/>
  <c r="HF7" i="10"/>
  <c r="HG7" i="10"/>
  <c r="HJ18" i="10"/>
  <c r="HF14" i="10"/>
  <c r="AO175" i="5"/>
  <c r="H87" i="20"/>
  <c r="GZ6" i="10"/>
  <c r="AU169" i="5"/>
  <c r="AW169" i="5"/>
  <c r="AS85" i="31"/>
  <c r="AO179" i="5"/>
  <c r="AY83" i="31"/>
  <c r="D40" i="22"/>
  <c r="C90" i="20"/>
  <c r="BM179" i="5"/>
  <c r="F40" i="22"/>
  <c r="BW83" i="31"/>
  <c r="BQ85" i="31"/>
  <c r="BQ86" i="31"/>
  <c r="AS86" i="31"/>
  <c r="HI23" i="10"/>
  <c r="HC5" i="10"/>
  <c r="GY3" i="10"/>
  <c r="HN8" i="10"/>
  <c r="HG20" i="10"/>
  <c r="U32" i="10"/>
  <c r="HJ7" i="10"/>
  <c r="HL8" i="10"/>
  <c r="HI6" i="10"/>
  <c r="S20" i="10"/>
  <c r="Z192" i="5"/>
  <c r="AL192" i="5"/>
  <c r="Q171" i="5"/>
  <c r="HK18" i="10"/>
  <c r="HI8" i="10"/>
  <c r="HD7" i="10"/>
  <c r="GZ7" i="10"/>
  <c r="HK6" i="10"/>
  <c r="HD3" i="10"/>
  <c r="HD8" i="10"/>
  <c r="HN5" i="10"/>
  <c r="HA6" i="10"/>
  <c r="GX8" i="10"/>
  <c r="HB5" i="10"/>
  <c r="GX5" i="10"/>
  <c r="GY8" i="10"/>
  <c r="HC8" i="10"/>
  <c r="HG18" i="10"/>
  <c r="HI17" i="10"/>
  <c r="HF16" i="10"/>
  <c r="AE19" i="10"/>
  <c r="HF19" i="10"/>
  <c r="S19" i="10"/>
  <c r="HG4" i="10"/>
  <c r="HI19" i="10"/>
  <c r="F87" i="20"/>
  <c r="HH23" i="10"/>
  <c r="HH7" i="10"/>
  <c r="HK7" i="10"/>
  <c r="GX7" i="10"/>
  <c r="HB7" i="10"/>
  <c r="D85" i="20"/>
  <c r="HG17" i="10"/>
  <c r="HA4" i="10"/>
  <c r="HE4" i="10"/>
  <c r="HM4" i="10"/>
  <c r="HJ4" i="10"/>
  <c r="F86" i="20"/>
  <c r="HJ6" i="10"/>
  <c r="GX6" i="10"/>
  <c r="HF6" i="10"/>
  <c r="GW6" i="10"/>
  <c r="D87" i="20"/>
  <c r="HG19" i="10"/>
  <c r="E87" i="20"/>
  <c r="HH19" i="10"/>
  <c r="HC6" i="10"/>
  <c r="HM5" i="10"/>
  <c r="HI5" i="10"/>
  <c r="HC3" i="10"/>
  <c r="GW5" i="10"/>
  <c r="GZ5" i="10"/>
  <c r="HG5" i="10"/>
  <c r="GY5" i="10"/>
  <c r="HA5" i="10"/>
  <c r="HM3" i="10"/>
  <c r="HN3" i="10"/>
  <c r="HJ3" i="10"/>
  <c r="C83" i="20"/>
  <c r="HL5" i="10"/>
  <c r="HD5" i="10"/>
  <c r="HF5" i="10"/>
  <c r="HH4" i="10"/>
  <c r="HE3" i="10"/>
  <c r="HK5" i="10"/>
  <c r="HC7" i="10"/>
  <c r="HJ5" i="10"/>
  <c r="HH18" i="10"/>
  <c r="BC19" i="10"/>
  <c r="HM7" i="10"/>
  <c r="E38" i="22"/>
  <c r="HJ15" i="10"/>
  <c r="GY7" i="10"/>
  <c r="HL7" i="10"/>
  <c r="HE7" i="10"/>
  <c r="HN7" i="10"/>
  <c r="HA7" i="10"/>
  <c r="HI7" i="10"/>
  <c r="F83" i="20"/>
  <c r="HL6" i="10"/>
  <c r="HD6" i="10"/>
  <c r="HB6" i="10"/>
  <c r="HH6" i="10"/>
  <c r="HG6" i="10"/>
  <c r="GY6" i="10"/>
  <c r="HE6" i="10"/>
  <c r="HN6" i="10"/>
  <c r="HK14" i="10"/>
  <c r="H82" i="20"/>
  <c r="HN4" i="10"/>
  <c r="HG13" i="10"/>
  <c r="D81" i="20"/>
  <c r="GZ4" i="10"/>
  <c r="HL4" i="10"/>
  <c r="GX4" i="10"/>
  <c r="HD4" i="10"/>
  <c r="HI4" i="10"/>
  <c r="HB4" i="10"/>
  <c r="GY4" i="10"/>
  <c r="HC4" i="10"/>
  <c r="HF4" i="10"/>
  <c r="GW4" i="10"/>
  <c r="C81" i="20"/>
  <c r="HF13" i="10"/>
  <c r="HH3" i="10"/>
  <c r="HG3" i="10"/>
  <c r="GX3" i="10"/>
  <c r="HK3" i="10"/>
  <c r="HB3" i="10"/>
  <c r="HL3" i="10"/>
  <c r="HI3" i="10"/>
  <c r="HA3" i="10"/>
  <c r="H81" i="20"/>
  <c r="HH8" i="10"/>
  <c r="HK8" i="10"/>
  <c r="HJ8" i="10"/>
  <c r="HM8" i="10"/>
  <c r="HF8" i="10"/>
  <c r="HB8" i="10"/>
  <c r="HG8" i="10"/>
  <c r="GZ8" i="10"/>
  <c r="GW8" i="10"/>
  <c r="HK13" i="10"/>
  <c r="CQ190" i="5"/>
  <c r="BK190" i="5"/>
  <c r="AY190" i="5"/>
  <c r="CA106" i="35"/>
  <c r="CF96" i="35"/>
  <c r="BZ106" i="35"/>
  <c r="AU256" i="31"/>
  <c r="AV232" i="31"/>
  <c r="AU202" i="31"/>
  <c r="AR118" i="35"/>
  <c r="BC257" i="31"/>
  <c r="BM116" i="35"/>
  <c r="AT247" i="31"/>
  <c r="BN116" i="35"/>
  <c r="BD178" i="31" l="1"/>
  <c r="AW153" i="31"/>
  <c r="CB1" i="31"/>
  <c r="BX1" i="5" s="1"/>
  <c r="AR1" i="31"/>
  <c r="BP1" i="31"/>
  <c r="BL1" i="5" s="1"/>
  <c r="CN1" i="31"/>
  <c r="CJ1" i="5" s="1"/>
  <c r="AF1" i="31"/>
  <c r="AB1" i="5" s="1"/>
  <c r="BD1" i="31"/>
  <c r="AZ1" i="5" s="1"/>
  <c r="W49" i="20"/>
  <c r="AB46" i="20"/>
  <c r="M51" i="20"/>
  <c r="AV49" i="20"/>
  <c r="AV46" i="20"/>
  <c r="IE17" i="27"/>
  <c r="C7" i="27" s="1"/>
  <c r="C143" i="5" s="1"/>
  <c r="AR53" i="20"/>
  <c r="AB53" i="20" s="1"/>
  <c r="AY47" i="20"/>
  <c r="IE13" i="27"/>
  <c r="C3" i="27" s="1"/>
  <c r="C139" i="5" s="1"/>
  <c r="IM9" i="27"/>
  <c r="AQ46" i="20"/>
  <c r="R47" i="20"/>
  <c r="AH47" i="20" s="1"/>
  <c r="Q53" i="20"/>
  <c r="T51" i="20"/>
  <c r="AR47" i="20"/>
  <c r="AI47" i="20"/>
  <c r="K49" i="20"/>
  <c r="AA49" i="20" s="1"/>
  <c r="S49" i="20"/>
  <c r="AI49" i="20" s="1"/>
  <c r="N49" i="20"/>
  <c r="AD49" i="20" s="1"/>
  <c r="V49" i="20"/>
  <c r="O47" i="20"/>
  <c r="AE47" i="20" s="1"/>
  <c r="W47" i="20"/>
  <c r="AI50" i="20"/>
  <c r="AD50" i="20"/>
  <c r="P53" i="20"/>
  <c r="X53" i="20"/>
  <c r="M46" i="20"/>
  <c r="U46" i="20"/>
  <c r="P46" i="20"/>
  <c r="AF46" i="20" s="1"/>
  <c r="X46" i="20"/>
  <c r="Q51" i="20"/>
  <c r="AG51" i="20" s="1"/>
  <c r="L51" i="20"/>
  <c r="BA47" i="20"/>
  <c r="AK47" i="20" s="1"/>
  <c r="AV53" i="20"/>
  <c r="AR51" i="20"/>
  <c r="BC46" i="20"/>
  <c r="AZ51" i="20"/>
  <c r="AJ51" i="20" s="1"/>
  <c r="AZ47" i="20"/>
  <c r="AJ47" i="20" s="1"/>
  <c r="AV47" i="20"/>
  <c r="AX50" i="20"/>
  <c r="AW47" i="20"/>
  <c r="AS51" i="20"/>
  <c r="AE54" i="20"/>
  <c r="IE14" i="27"/>
  <c r="C4" i="27" s="1"/>
  <c r="C140" i="5" s="1"/>
  <c r="X47" i="20"/>
  <c r="W53" i="20"/>
  <c r="V51" i="20"/>
  <c r="AQ47" i="20"/>
  <c r="AA47" i="20" s="1"/>
  <c r="AQ50" i="20"/>
  <c r="AA50" i="20" s="1"/>
  <c r="IE16" i="27"/>
  <c r="C6" i="27" s="1"/>
  <c r="C142" i="5" s="1"/>
  <c r="BA46" i="20"/>
  <c r="AK46" i="20" s="1"/>
  <c r="AS50" i="20"/>
  <c r="AE50" i="20"/>
  <c r="AC51" i="20"/>
  <c r="M49" i="20"/>
  <c r="AC49" i="20" s="1"/>
  <c r="Q49" i="20"/>
  <c r="AG49" i="20" s="1"/>
  <c r="U49" i="20"/>
  <c r="AK49" i="20" s="1"/>
  <c r="L49" i="20"/>
  <c r="AB49" i="20" s="1"/>
  <c r="P49" i="20"/>
  <c r="T49" i="20"/>
  <c r="M47" i="20"/>
  <c r="AC47" i="20" s="1"/>
  <c r="Q47" i="20"/>
  <c r="U47" i="20"/>
  <c r="L47" i="20"/>
  <c r="AB47" i="20" s="1"/>
  <c r="P47" i="20"/>
  <c r="AF47" i="20" s="1"/>
  <c r="T47" i="20"/>
  <c r="M50" i="20"/>
  <c r="Q50" i="20"/>
  <c r="U50" i="20"/>
  <c r="L50" i="20"/>
  <c r="P50" i="20"/>
  <c r="AF50" i="20" s="1"/>
  <c r="T50" i="20"/>
  <c r="N53" i="20"/>
  <c r="R53" i="20"/>
  <c r="AH53" i="20" s="1"/>
  <c r="V53" i="20"/>
  <c r="K53" i="20"/>
  <c r="AA53" i="20" s="1"/>
  <c r="O53" i="20"/>
  <c r="AE53" i="20" s="1"/>
  <c r="S53" i="20"/>
  <c r="AI53" i="20" s="1"/>
  <c r="K46" i="20"/>
  <c r="O46" i="20"/>
  <c r="AE46" i="20" s="1"/>
  <c r="S46" i="20"/>
  <c r="W46" i="20"/>
  <c r="N46" i="20"/>
  <c r="R46" i="20"/>
  <c r="K51" i="20"/>
  <c r="AA51" i="20" s="1"/>
  <c r="O51" i="20"/>
  <c r="AE51" i="20" s="1"/>
  <c r="S51" i="20"/>
  <c r="AI51" i="20" s="1"/>
  <c r="W51" i="20"/>
  <c r="N51" i="20"/>
  <c r="AD51" i="20" s="1"/>
  <c r="R51" i="20"/>
  <c r="AH51" i="20" s="1"/>
  <c r="BD47" i="20"/>
  <c r="AN47" i="20" s="1"/>
  <c r="IJ9" i="27"/>
  <c r="IN9" i="27"/>
  <c r="BC49" i="20"/>
  <c r="AM49" i="20" s="1"/>
  <c r="AT46" i="20"/>
  <c r="IK9" i="27"/>
  <c r="IS9" i="27"/>
  <c r="IU9" i="27"/>
  <c r="AW50" i="20"/>
  <c r="AT47" i="20"/>
  <c r="AD47" i="20" s="1"/>
  <c r="IQ9" i="27"/>
  <c r="II9" i="27"/>
  <c r="BC50" i="20"/>
  <c r="AM50" i="20" s="1"/>
  <c r="AR50" i="20"/>
  <c r="AB54" i="20" s="1"/>
  <c r="AX46" i="20"/>
  <c r="AH54" i="20" s="1"/>
  <c r="AF53" i="20"/>
  <c r="AG46" i="20"/>
  <c r="AF49" i="20"/>
  <c r="AD53" i="20"/>
  <c r="IE9" i="27"/>
  <c r="AW53" i="20"/>
  <c r="AG53" i="20" s="1"/>
  <c r="BC53" i="20"/>
  <c r="AM53" i="20" s="1"/>
  <c r="AZ53" i="20"/>
  <c r="AJ53" i="20" s="1"/>
  <c r="AB51" i="20"/>
  <c r="AI46" i="20"/>
  <c r="BB53" i="20"/>
  <c r="AG54" i="20"/>
  <c r="AH50" i="20"/>
  <c r="AJ49" i="20"/>
  <c r="AM46" i="20"/>
  <c r="AN49" i="20"/>
  <c r="AN53" i="20"/>
  <c r="AL49" i="20"/>
  <c r="AG47" i="20"/>
  <c r="AN46" i="20"/>
  <c r="AL46" i="20"/>
  <c r="AJ46" i="20"/>
  <c r="AZ50" i="20"/>
  <c r="AJ50" i="20" s="1"/>
  <c r="K29" i="20"/>
  <c r="AA29" i="20" s="1"/>
  <c r="N29" i="20"/>
  <c r="AD29" i="20" s="1"/>
  <c r="AS86" i="35"/>
  <c r="AT86" i="35" s="1"/>
  <c r="AU86" i="35" s="1"/>
  <c r="AV86" i="35" s="1"/>
  <c r="Q29" i="20"/>
  <c r="AG29" i="20" s="1"/>
  <c r="O29" i="20"/>
  <c r="R29" i="20"/>
  <c r="AH29" i="20" s="1"/>
  <c r="S29" i="20"/>
  <c r="AI29" i="20" s="1"/>
  <c r="M29" i="20"/>
  <c r="AC29" i="20" s="1"/>
  <c r="V29" i="20"/>
  <c r="AL29" i="20" s="1"/>
  <c r="W29" i="20"/>
  <c r="AM29" i="20" s="1"/>
  <c r="GW29" i="9"/>
  <c r="E19" i="9" s="1"/>
  <c r="C138" i="5" s="1"/>
  <c r="GW28" i="9"/>
  <c r="E18" i="9" s="1"/>
  <c r="C137" i="5" s="1"/>
  <c r="GW27" i="9"/>
  <c r="E17" i="9" s="1"/>
  <c r="C22" i="5" s="1"/>
  <c r="GW26" i="9"/>
  <c r="E16" i="9" s="1"/>
  <c r="C136" i="5" s="1"/>
  <c r="T29" i="20"/>
  <c r="AJ29" i="20" s="1"/>
  <c r="L29" i="20"/>
  <c r="AB29" i="20" s="1"/>
  <c r="U29" i="20"/>
  <c r="AK29" i="20" s="1"/>
  <c r="P29" i="20"/>
  <c r="AF29" i="20" s="1"/>
  <c r="X29" i="20"/>
  <c r="AN29" i="20" s="1"/>
  <c r="DB193" i="5"/>
  <c r="CZ193" i="5"/>
  <c r="DD170" i="5"/>
  <c r="FD170" i="5"/>
  <c r="CI170" i="5"/>
  <c r="CN170" i="5"/>
  <c r="BF193" i="5"/>
  <c r="O170" i="5"/>
  <c r="V170" i="5"/>
  <c r="AH170" i="5"/>
  <c r="CV170" i="5"/>
  <c r="EF170" i="5"/>
  <c r="EZ170" i="5"/>
  <c r="GB170" i="5"/>
  <c r="BE170" i="5"/>
  <c r="CQ170" i="5"/>
  <c r="CL170" i="5"/>
  <c r="Z170" i="5"/>
  <c r="L193" i="5"/>
  <c r="CB170" i="5"/>
  <c r="BO170" i="5"/>
  <c r="DA170" i="5"/>
  <c r="EC170" i="5"/>
  <c r="EY170" i="5"/>
  <c r="FM170" i="5"/>
  <c r="FU170" i="5"/>
  <c r="GK170" i="5"/>
  <c r="CD170" i="5"/>
  <c r="DN170" i="5"/>
  <c r="ED170" i="5"/>
  <c r="T170" i="5"/>
  <c r="DX170" i="5"/>
  <c r="DI170" i="5"/>
  <c r="DQ170" i="5"/>
  <c r="E170" i="5"/>
  <c r="FF170" i="5"/>
  <c r="GJ170" i="5"/>
  <c r="CY170" i="5"/>
  <c r="U170" i="5"/>
  <c r="CO170" i="5"/>
  <c r="CC170" i="5"/>
  <c r="BA193" i="5"/>
  <c r="J193" i="5"/>
  <c r="BL170" i="5"/>
  <c r="K170" i="5"/>
  <c r="CM170" i="5"/>
  <c r="FE170" i="5"/>
  <c r="DV170" i="5"/>
  <c r="FX170" i="5"/>
  <c r="E193" i="5"/>
  <c r="FN170" i="5"/>
  <c r="K18" i="20"/>
  <c r="HH37" i="10"/>
  <c r="BA17" i="20" s="1"/>
  <c r="AP193" i="5"/>
  <c r="AX193" i="5"/>
  <c r="GW22" i="9"/>
  <c r="E12" i="9" s="1"/>
  <c r="C133" i="5" s="1"/>
  <c r="GW24" i="9"/>
  <c r="E14" i="9" s="1"/>
  <c r="C135" i="5" s="1"/>
  <c r="GW25" i="9"/>
  <c r="E15" i="9" s="1"/>
  <c r="C26" i="5" s="1"/>
  <c r="GW19" i="9"/>
  <c r="E9" i="9" s="1"/>
  <c r="C4" i="5" s="1"/>
  <c r="GW16" i="9"/>
  <c r="E6" i="9" s="1"/>
  <c r="C130" i="5" s="1"/>
  <c r="AH180" i="31"/>
  <c r="AE29" i="20"/>
  <c r="H193" i="5"/>
  <c r="I193" i="5"/>
  <c r="Y116" i="31"/>
  <c r="X152" i="31"/>
  <c r="Y152" i="31" s="1"/>
  <c r="Y164" i="31"/>
  <c r="Y147" i="31"/>
  <c r="X130" i="31"/>
  <c r="AV123" i="31"/>
  <c r="AO105" i="31"/>
  <c r="AM47" i="20"/>
  <c r="AL47" i="20"/>
  <c r="GW18" i="9"/>
  <c r="E8" i="9" s="1"/>
  <c r="C132" i="5" s="1"/>
  <c r="GW23" i="9"/>
  <c r="E13" i="9" s="1"/>
  <c r="C134" i="5" s="1"/>
  <c r="W24" i="20"/>
  <c r="AM24" i="20" s="1"/>
  <c r="HH9" i="9"/>
  <c r="K27" i="20"/>
  <c r="AA27" i="20" s="1"/>
  <c r="GW17" i="9"/>
  <c r="E7" i="9" s="1"/>
  <c r="C131" i="5" s="1"/>
  <c r="GW20" i="9"/>
  <c r="E10" i="9" s="1"/>
  <c r="C11" i="5" s="1"/>
  <c r="K17" i="20"/>
  <c r="AM51" i="20"/>
  <c r="AL51" i="20"/>
  <c r="BD50" i="20"/>
  <c r="AN50" i="20" s="1"/>
  <c r="K14" i="20"/>
  <c r="K3" i="20" s="1"/>
  <c r="HK37" i="10"/>
  <c r="BD17" i="20" s="1"/>
  <c r="AN51" i="20"/>
  <c r="BB50" i="20"/>
  <c r="AL50" i="20" s="1"/>
  <c r="AK51" i="20"/>
  <c r="K31" i="20"/>
  <c r="AA31" i="20" s="1"/>
  <c r="K28" i="20"/>
  <c r="AA28" i="20" s="1"/>
  <c r="K16" i="20"/>
  <c r="K20" i="20"/>
  <c r="AS46" i="20"/>
  <c r="AC54" i="20" s="1"/>
  <c r="Y193" i="5"/>
  <c r="AI54" i="20"/>
  <c r="Q24" i="20"/>
  <c r="AG24" i="20" s="1"/>
  <c r="GW21" i="9"/>
  <c r="E11" i="9" s="1"/>
  <c r="C15" i="5" s="1"/>
  <c r="M31" i="20"/>
  <c r="AC31" i="20" s="1"/>
  <c r="GW14" i="9"/>
  <c r="E4" i="9" s="1"/>
  <c r="C128" i="5" s="1"/>
  <c r="M28" i="20"/>
  <c r="AC28" i="20" s="1"/>
  <c r="AV193" i="5"/>
  <c r="AD193" i="5"/>
  <c r="M193" i="5"/>
  <c r="AQ56" i="27"/>
  <c r="AC193" i="5"/>
  <c r="H65" i="36"/>
  <c r="G63" i="36"/>
  <c r="E66" i="36"/>
  <c r="H67" i="36"/>
  <c r="G65" i="36"/>
  <c r="F63" i="36"/>
  <c r="E65" i="36"/>
  <c r="G67" i="36"/>
  <c r="I66" i="36"/>
  <c r="H64" i="36"/>
  <c r="J63" i="36"/>
  <c r="E62" i="36"/>
  <c r="F68" i="36"/>
  <c r="J65" i="36"/>
  <c r="I63" i="36"/>
  <c r="E68" i="36"/>
  <c r="J67" i="36"/>
  <c r="I65" i="36"/>
  <c r="F65" i="36"/>
  <c r="J62" i="36"/>
  <c r="E64" i="36"/>
  <c r="G62" i="36"/>
  <c r="I68" i="36"/>
  <c r="H66" i="36"/>
  <c r="G64" i="36"/>
  <c r="F62" i="36"/>
  <c r="H68" i="36"/>
  <c r="G66" i="36"/>
  <c r="F64" i="36"/>
  <c r="H63" i="36"/>
  <c r="E67" i="36"/>
  <c r="I67" i="36"/>
  <c r="F67" i="36"/>
  <c r="J64" i="36"/>
  <c r="I62" i="36"/>
  <c r="E63" i="36"/>
  <c r="J66" i="36"/>
  <c r="I64" i="36"/>
  <c r="H62" i="36"/>
  <c r="J68" i="36"/>
  <c r="G68" i="36"/>
  <c r="F66" i="36"/>
  <c r="FS170" i="5"/>
  <c r="BI170" i="5"/>
  <c r="H170" i="5"/>
  <c r="AB170" i="5"/>
  <c r="AJ170" i="5"/>
  <c r="EH170" i="5"/>
  <c r="FH170" i="5"/>
  <c r="GD170" i="5"/>
  <c r="BW170" i="5"/>
  <c r="EO170" i="5"/>
  <c r="ER170" i="5"/>
  <c r="EK170" i="5"/>
  <c r="DR170" i="5"/>
  <c r="AS170" i="5"/>
  <c r="CH170" i="5"/>
  <c r="BN170" i="5"/>
  <c r="DJ170" i="5"/>
  <c r="I170" i="5"/>
  <c r="CU170" i="5"/>
  <c r="BF170" i="5"/>
  <c r="AC170" i="5"/>
  <c r="FW170" i="5"/>
  <c r="FL170" i="5"/>
  <c r="N170" i="5"/>
  <c r="EE170" i="5"/>
  <c r="EA170" i="5"/>
  <c r="EW170" i="5"/>
  <c r="FG170" i="5"/>
  <c r="GI170" i="5"/>
  <c r="BD170" i="5"/>
  <c r="EB170" i="5"/>
  <c r="CX170" i="5"/>
  <c r="BS170" i="5"/>
  <c r="BJ170" i="5"/>
  <c r="DP170" i="5"/>
  <c r="DG170" i="5"/>
  <c r="DO170" i="5"/>
  <c r="X170" i="5"/>
  <c r="DS170" i="5"/>
  <c r="EX170" i="5"/>
  <c r="BU170" i="5"/>
  <c r="AA170" i="5"/>
  <c r="DC170" i="5"/>
  <c r="CK170" i="5"/>
  <c r="BG170" i="5"/>
  <c r="T33" i="10"/>
  <c r="U33" i="10"/>
  <c r="G170" i="5"/>
  <c r="AS56" i="27"/>
  <c r="W33" i="10"/>
  <c r="AP56" i="27"/>
  <c r="AW170" i="5"/>
  <c r="AL170" i="5"/>
  <c r="AT170" i="5"/>
  <c r="L170" i="5"/>
  <c r="AD170" i="5"/>
  <c r="AN170" i="5"/>
  <c r="BZ170" i="5"/>
  <c r="EL170" i="5"/>
  <c r="FJ170" i="5"/>
  <c r="M170" i="5"/>
  <c r="CG170" i="5"/>
  <c r="AV170" i="5"/>
  <c r="GC170" i="5"/>
  <c r="CP170" i="5"/>
  <c r="AZ170" i="5"/>
  <c r="BV170" i="5"/>
  <c r="EJ170" i="5"/>
  <c r="BC170" i="5"/>
  <c r="EQ170" i="5"/>
  <c r="AI170" i="5"/>
  <c r="EI170" i="5"/>
  <c r="GG170" i="5"/>
  <c r="R170" i="5"/>
  <c r="BP170" i="5"/>
  <c r="DH170" i="5"/>
  <c r="FR170" i="5"/>
  <c r="GH170" i="5"/>
  <c r="GF170" i="5"/>
  <c r="J170" i="5"/>
  <c r="AK170" i="5"/>
  <c r="DU170" i="5"/>
  <c r="EG170" i="5"/>
  <c r="FA170" i="5"/>
  <c r="FO170" i="5"/>
  <c r="FY170" i="5"/>
  <c r="GM170" i="5"/>
  <c r="BH170" i="5"/>
  <c r="CR170" i="5"/>
  <c r="CT170" i="5"/>
  <c r="DT170" i="5"/>
  <c r="AM170" i="5"/>
  <c r="BB170" i="5"/>
  <c r="EV170" i="5"/>
  <c r="BK170" i="5"/>
  <c r="CA170" i="5"/>
  <c r="DK170" i="5"/>
  <c r="DW170" i="5"/>
  <c r="AP170" i="5"/>
  <c r="W170" i="5"/>
  <c r="FK170" i="5"/>
  <c r="EN170" i="5"/>
  <c r="GN170" i="5"/>
  <c r="DE170" i="5"/>
  <c r="BQ170" i="5"/>
  <c r="GE170" i="5"/>
  <c r="AU170" i="5"/>
  <c r="BM170" i="5"/>
  <c r="AX170" i="5"/>
  <c r="P170" i="5"/>
  <c r="AF170" i="5"/>
  <c r="DF170" i="5"/>
  <c r="ET170" i="5"/>
  <c r="FZ170" i="5"/>
  <c r="Q170" i="5"/>
  <c r="BA170" i="5"/>
  <c r="CF170" i="5"/>
  <c r="AQ170" i="5"/>
  <c r="BX170" i="5"/>
  <c r="FB170" i="5"/>
  <c r="CE170" i="5"/>
  <c r="AR170" i="5"/>
  <c r="AO170" i="5"/>
  <c r="EM170" i="5"/>
  <c r="BR170" i="5"/>
  <c r="DL170" i="5"/>
  <c r="FT170" i="5"/>
  <c r="CS170" i="5"/>
  <c r="GL170" i="5"/>
  <c r="CW170" i="5"/>
  <c r="DY170" i="5"/>
  <c r="ES170" i="5"/>
  <c r="FC170" i="5"/>
  <c r="FQ170" i="5"/>
  <c r="GA170" i="5"/>
  <c r="F170" i="5"/>
  <c r="CJ170" i="5"/>
  <c r="DB170" i="5"/>
  <c r="DZ170" i="5"/>
  <c r="AG170" i="5"/>
  <c r="CZ170" i="5"/>
  <c r="FV170" i="5"/>
  <c r="AY170" i="5"/>
  <c r="DM170" i="5"/>
  <c r="EU170" i="5"/>
  <c r="S170" i="5"/>
  <c r="AE170" i="5"/>
  <c r="EP170" i="5"/>
  <c r="FP170" i="5"/>
  <c r="FI170" i="5"/>
  <c r="Y170" i="5"/>
  <c r="BY170" i="5"/>
  <c r="BT170" i="5"/>
  <c r="AR56" i="27"/>
  <c r="AF54" i="20"/>
  <c r="IR9" i="27"/>
  <c r="IV9" i="27"/>
  <c r="IF9" i="27"/>
  <c r="IT9" i="27"/>
  <c r="BA53" i="20"/>
  <c r="AK53" i="20" s="1"/>
  <c r="BA50" i="20"/>
  <c r="AK50" i="20" s="1"/>
  <c r="AL193" i="5"/>
  <c r="BE193" i="5"/>
  <c r="AR193" i="5"/>
  <c r="AE193" i="5"/>
  <c r="BJ193" i="5"/>
  <c r="HF37" i="10"/>
  <c r="AY17" i="20" s="1"/>
  <c r="AY6" i="20" s="1"/>
  <c r="AS193" i="5"/>
  <c r="AN193" i="5"/>
  <c r="CV193" i="5"/>
  <c r="AV5" i="20"/>
  <c r="AY7" i="20"/>
  <c r="BN193" i="5"/>
  <c r="GW15" i="9"/>
  <c r="E5" i="9" s="1"/>
  <c r="C129" i="5" s="1"/>
  <c r="HE9" i="9"/>
  <c r="P24" i="20"/>
  <c r="AF24" i="20" s="1"/>
  <c r="HF9" i="9"/>
  <c r="X24" i="20"/>
  <c r="AN24" i="20" s="1"/>
  <c r="L24" i="20"/>
  <c r="AB24" i="20" s="1"/>
  <c r="T24" i="20"/>
  <c r="AJ24" i="20" s="1"/>
  <c r="K24" i="20"/>
  <c r="AA24" i="20" s="1"/>
  <c r="U24" i="20"/>
  <c r="AK24" i="20" s="1"/>
  <c r="GW13" i="9"/>
  <c r="E3" i="9" s="1"/>
  <c r="C25" i="5" s="1"/>
  <c r="HD9" i="9"/>
  <c r="R27" i="20"/>
  <c r="AH27" i="20" s="1"/>
  <c r="HA9" i="9"/>
  <c r="GY9" i="9"/>
  <c r="X25" i="20"/>
  <c r="AN25" i="20" s="1"/>
  <c r="HG9" i="9"/>
  <c r="HK9" i="9"/>
  <c r="AA46" i="20"/>
  <c r="S54" i="20"/>
  <c r="W54" i="20"/>
  <c r="N54" i="20"/>
  <c r="R54" i="20"/>
  <c r="V54" i="20"/>
  <c r="Q54" i="20"/>
  <c r="L54" i="20"/>
  <c r="T54" i="20"/>
  <c r="X54" i="20"/>
  <c r="AK193" i="5"/>
  <c r="O25" i="20"/>
  <c r="AE25" i="20" s="1"/>
  <c r="X28" i="20"/>
  <c r="AN28" i="20" s="1"/>
  <c r="U31" i="20"/>
  <c r="AK31" i="20" s="1"/>
  <c r="AJ193" i="5"/>
  <c r="U28" i="20"/>
  <c r="AK28" i="20" s="1"/>
  <c r="V27" i="20"/>
  <c r="AL27" i="20" s="1"/>
  <c r="GX9" i="9"/>
  <c r="HC9" i="9"/>
  <c r="X31" i="20"/>
  <c r="AN31" i="20" s="1"/>
  <c r="T25" i="20"/>
  <c r="AJ25" i="20" s="1"/>
  <c r="P28" i="20"/>
  <c r="AF28" i="20" s="1"/>
  <c r="U27" i="20"/>
  <c r="AK27" i="20" s="1"/>
  <c r="T31" i="20"/>
  <c r="AJ31" i="20" s="1"/>
  <c r="W25" i="20"/>
  <c r="AM25" i="20" s="1"/>
  <c r="P31" i="20"/>
  <c r="AF31" i="20" s="1"/>
  <c r="Q28" i="20"/>
  <c r="AG28" i="20" s="1"/>
  <c r="L28" i="20"/>
  <c r="AB28" i="20" s="1"/>
  <c r="T28" i="20"/>
  <c r="AJ28" i="20" s="1"/>
  <c r="N27" i="20"/>
  <c r="AD27" i="20" s="1"/>
  <c r="GZ9" i="9"/>
  <c r="HM9" i="9"/>
  <c r="HB9" i="9"/>
  <c r="HJ9" i="9"/>
  <c r="HU30" i="9"/>
  <c r="S25" i="20"/>
  <c r="AI25" i="20" s="1"/>
  <c r="P25" i="20"/>
  <c r="AF25" i="20" s="1"/>
  <c r="Q31" i="20"/>
  <c r="AG31" i="20" s="1"/>
  <c r="L31" i="20"/>
  <c r="AB31" i="20" s="1"/>
  <c r="O28" i="20"/>
  <c r="AE28" i="20" s="1"/>
  <c r="S28" i="20"/>
  <c r="AI28" i="20" s="1"/>
  <c r="W28" i="20"/>
  <c r="AM28" i="20" s="1"/>
  <c r="N28" i="20"/>
  <c r="AD28" i="20" s="1"/>
  <c r="R28" i="20"/>
  <c r="AH28" i="20" s="1"/>
  <c r="V28" i="20"/>
  <c r="AL28" i="20" s="1"/>
  <c r="Q27" i="20"/>
  <c r="AG27" i="20" s="1"/>
  <c r="M27" i="20"/>
  <c r="AC27" i="20" s="1"/>
  <c r="AK32" i="20"/>
  <c r="M25" i="20"/>
  <c r="AC25" i="20" s="1"/>
  <c r="X27" i="20"/>
  <c r="AN27" i="20" s="1"/>
  <c r="Q25" i="20"/>
  <c r="AG25" i="20" s="1"/>
  <c r="U25" i="20"/>
  <c r="AK25" i="20" s="1"/>
  <c r="N25" i="20"/>
  <c r="AD25" i="20" s="1"/>
  <c r="R25" i="20"/>
  <c r="AH25" i="20" s="1"/>
  <c r="V25" i="20"/>
  <c r="AL25" i="20" s="1"/>
  <c r="O31" i="20"/>
  <c r="AE31" i="20" s="1"/>
  <c r="S31" i="20"/>
  <c r="AI31" i="20" s="1"/>
  <c r="W31" i="20"/>
  <c r="AM31" i="20" s="1"/>
  <c r="N31" i="20"/>
  <c r="AD31" i="20" s="1"/>
  <c r="R31" i="20"/>
  <c r="AH31" i="20" s="1"/>
  <c r="V31" i="20"/>
  <c r="AL31" i="20" s="1"/>
  <c r="N24" i="20"/>
  <c r="AD24" i="20" s="1"/>
  <c r="R24" i="20"/>
  <c r="AH24" i="20" s="1"/>
  <c r="V24" i="20"/>
  <c r="AL24" i="20" s="1"/>
  <c r="M24" i="20"/>
  <c r="AC24" i="20" s="1"/>
  <c r="O24" i="20"/>
  <c r="AE24" i="20" s="1"/>
  <c r="S24" i="20"/>
  <c r="AI24" i="20" s="1"/>
  <c r="O27" i="20"/>
  <c r="AE27" i="20" s="1"/>
  <c r="S27" i="20"/>
  <c r="AI27" i="20" s="1"/>
  <c r="W27" i="20"/>
  <c r="AM27" i="20" s="1"/>
  <c r="L27" i="20"/>
  <c r="AB27" i="20" s="1"/>
  <c r="P27" i="20"/>
  <c r="AF27" i="20" s="1"/>
  <c r="T27" i="20"/>
  <c r="AJ27" i="20" s="1"/>
  <c r="AL32" i="20"/>
  <c r="HX32" i="9"/>
  <c r="AJ32" i="20"/>
  <c r="AM32" i="20"/>
  <c r="L25" i="20"/>
  <c r="AB25" i="20" s="1"/>
  <c r="AN32" i="20"/>
  <c r="AE32" i="20"/>
  <c r="AA32" i="20"/>
  <c r="AC32" i="20"/>
  <c r="AI32" i="20"/>
  <c r="AD32" i="20"/>
  <c r="AG32" i="20"/>
  <c r="AB32" i="20"/>
  <c r="AH32" i="20"/>
  <c r="AF32" i="20"/>
  <c r="BC193" i="5"/>
  <c r="CW193" i="5"/>
  <c r="V193" i="5"/>
  <c r="BR193" i="5"/>
  <c r="X160" i="31"/>
  <c r="AU193" i="5"/>
  <c r="Y108" i="31"/>
  <c r="Y122" i="31"/>
  <c r="Y127" i="31"/>
  <c r="X171" i="31"/>
  <c r="X175" i="31"/>
  <c r="X145" i="31"/>
  <c r="Y113" i="31"/>
  <c r="AX157" i="31"/>
  <c r="X135" i="31"/>
  <c r="Z139" i="31"/>
  <c r="X157" i="31"/>
  <c r="X161" i="31"/>
  <c r="Y121" i="31"/>
  <c r="Y132" i="31"/>
  <c r="AU168" i="31"/>
  <c r="X106" i="31"/>
  <c r="X138" i="31"/>
  <c r="X156" i="31"/>
  <c r="X162" i="31"/>
  <c r="Y123" i="31"/>
  <c r="Y140" i="31"/>
  <c r="Y124" i="31"/>
  <c r="X177" i="31"/>
  <c r="X168" i="31"/>
  <c r="X174" i="31"/>
  <c r="X167" i="31"/>
  <c r="X173" i="31"/>
  <c r="X179" i="31"/>
  <c r="X114" i="31"/>
  <c r="X178" i="31"/>
  <c r="Y154" i="31"/>
  <c r="BC174" i="31"/>
  <c r="AR161" i="31"/>
  <c r="AS179" i="31"/>
  <c r="AS181" i="31"/>
  <c r="X107" i="31"/>
  <c r="X129" i="31"/>
  <c r="X137" i="31"/>
  <c r="X142" i="31"/>
  <c r="X155" i="31"/>
  <c r="X159" i="31"/>
  <c r="Y125" i="31"/>
  <c r="Y149" i="31"/>
  <c r="Y117" i="31"/>
  <c r="AO110" i="31"/>
  <c r="AP110" i="31" s="1"/>
  <c r="AQ110" i="31" s="1"/>
  <c r="AR110" i="31" s="1"/>
  <c r="AS110" i="31" s="1"/>
  <c r="AV177" i="31"/>
  <c r="Y126" i="31"/>
  <c r="X136" i="31"/>
  <c r="X153" i="31"/>
  <c r="Y119" i="31"/>
  <c r="Y110" i="31"/>
  <c r="X166" i="31"/>
  <c r="X170" i="31"/>
  <c r="X176" i="31"/>
  <c r="Y144" i="31"/>
  <c r="BP193" i="5"/>
  <c r="DH193" i="5"/>
  <c r="CJ193" i="5"/>
  <c r="DA193" i="5"/>
  <c r="BQ193" i="5"/>
  <c r="BB193" i="5"/>
  <c r="CF193" i="5"/>
  <c r="X163" i="31"/>
  <c r="Z141" i="31"/>
  <c r="AM109" i="31"/>
  <c r="Y115" i="31"/>
  <c r="AB131" i="31"/>
  <c r="AI165" i="31"/>
  <c r="AS119" i="31"/>
  <c r="AH150" i="31"/>
  <c r="Y112" i="31"/>
  <c r="Y128" i="31"/>
  <c r="Y134" i="31"/>
  <c r="Y143" i="31"/>
  <c r="Z143" i="31" s="1"/>
  <c r="AA143" i="31" s="1"/>
  <c r="AB143" i="31" s="1"/>
  <c r="AC143" i="31" s="1"/>
  <c r="AD143" i="31" s="1"/>
  <c r="AE143" i="31" s="1"/>
  <c r="AF143" i="31" s="1"/>
  <c r="AG143" i="31" s="1"/>
  <c r="Z151" i="31"/>
  <c r="AG160" i="31"/>
  <c r="AI117" i="31"/>
  <c r="AG114" i="31"/>
  <c r="Y158" i="31"/>
  <c r="Y111" i="31"/>
  <c r="Z133" i="31"/>
  <c r="AG155" i="31"/>
  <c r="Z148" i="31"/>
  <c r="Y118" i="31"/>
  <c r="Y146" i="31"/>
  <c r="AA156" i="31"/>
  <c r="AH162" i="31"/>
  <c r="AA113" i="31"/>
  <c r="Y120" i="31"/>
  <c r="HA38" i="10"/>
  <c r="AT18" i="20" s="1"/>
  <c r="AT7" i="20" s="1"/>
  <c r="GY38" i="10"/>
  <c r="AR18" i="20" s="1"/>
  <c r="AR7" i="20" s="1"/>
  <c r="HI38" i="10"/>
  <c r="BB18" i="20" s="1"/>
  <c r="BB7" i="20" s="1"/>
  <c r="HB38" i="10"/>
  <c r="AU18" i="20" s="1"/>
  <c r="AU7" i="20" s="1"/>
  <c r="HD38" i="10"/>
  <c r="AW18" i="20" s="1"/>
  <c r="AW7" i="20" s="1"/>
  <c r="HH38" i="10"/>
  <c r="BA18" i="20" s="1"/>
  <c r="BA7" i="20" s="1"/>
  <c r="GZ37" i="10"/>
  <c r="AS17" i="20" s="1"/>
  <c r="AS6" i="20" s="1"/>
  <c r="HD37" i="10"/>
  <c r="AW17" i="20" s="1"/>
  <c r="AW6" i="20" s="1"/>
  <c r="HJ37" i="10"/>
  <c r="BC17" i="20" s="1"/>
  <c r="BH193" i="5"/>
  <c r="GW9" i="9"/>
  <c r="HL9" i="9"/>
  <c r="HI9" i="9"/>
  <c r="HN9" i="9"/>
  <c r="BX193" i="5"/>
  <c r="GY63" i="31"/>
  <c r="G53" i="31" s="1"/>
  <c r="C31" i="5" s="1"/>
  <c r="CM193" i="5"/>
  <c r="CE193" i="5"/>
  <c r="GY60" i="31"/>
  <c r="G50" i="31" s="1"/>
  <c r="C52" i="5" s="1"/>
  <c r="BW193" i="5"/>
  <c r="BS193" i="5"/>
  <c r="GY65" i="31"/>
  <c r="G55" i="31" s="1"/>
  <c r="C45" i="5" s="1"/>
  <c r="CT193" i="5"/>
  <c r="CQ193" i="5"/>
  <c r="CA193" i="5"/>
  <c r="CO193" i="5"/>
  <c r="BT193" i="5"/>
  <c r="GY30" i="31"/>
  <c r="G20" i="31" s="1"/>
  <c r="C90" i="5" s="1"/>
  <c r="CC193" i="5"/>
  <c r="AT193" i="5"/>
  <c r="BG193" i="5"/>
  <c r="GY18" i="31"/>
  <c r="G8" i="31" s="1"/>
  <c r="C10" i="5" s="1"/>
  <c r="GY61" i="31"/>
  <c r="G51" i="31" s="1"/>
  <c r="C53" i="5" s="1"/>
  <c r="GY64" i="31"/>
  <c r="G54" i="31" s="1"/>
  <c r="C12" i="5" s="1"/>
  <c r="GY19" i="31"/>
  <c r="G9" i="31" s="1"/>
  <c r="C119" i="5" s="1"/>
  <c r="GY43" i="31"/>
  <c r="G33" i="31" s="1"/>
  <c r="C58" i="5" s="1"/>
  <c r="AQ193" i="5"/>
  <c r="BZ193" i="5"/>
  <c r="BV193" i="5"/>
  <c r="AM193" i="5"/>
  <c r="AO193" i="5"/>
  <c r="U193" i="5"/>
  <c r="CD193" i="5"/>
  <c r="X35" i="20"/>
  <c r="AN35" i="20" s="1"/>
  <c r="V35" i="20"/>
  <c r="AL35" i="20" s="1"/>
  <c r="T35" i="20"/>
  <c r="AJ35" i="20" s="1"/>
  <c r="R35" i="20"/>
  <c r="AH35" i="20" s="1"/>
  <c r="P35" i="20"/>
  <c r="AF35" i="20" s="1"/>
  <c r="N35" i="20"/>
  <c r="AD35" i="20" s="1"/>
  <c r="L35" i="20"/>
  <c r="AB35" i="20" s="1"/>
  <c r="W35" i="20"/>
  <c r="AM35" i="20" s="1"/>
  <c r="U35" i="20"/>
  <c r="AK35" i="20" s="1"/>
  <c r="S35" i="20"/>
  <c r="AI35" i="20" s="1"/>
  <c r="Q35" i="20"/>
  <c r="AG35" i="20" s="1"/>
  <c r="O35" i="20"/>
  <c r="AE35" i="20" s="1"/>
  <c r="M35" i="20"/>
  <c r="AC35" i="20" s="1"/>
  <c r="K35" i="20"/>
  <c r="X38" i="20"/>
  <c r="AN38" i="20" s="1"/>
  <c r="V38" i="20"/>
  <c r="AL38" i="20" s="1"/>
  <c r="T38" i="20"/>
  <c r="AJ38" i="20" s="1"/>
  <c r="R38" i="20"/>
  <c r="AH38" i="20" s="1"/>
  <c r="P38" i="20"/>
  <c r="AF38" i="20" s="1"/>
  <c r="N38" i="20"/>
  <c r="AD38" i="20" s="1"/>
  <c r="L38" i="20"/>
  <c r="AB38" i="20" s="1"/>
  <c r="W38" i="20"/>
  <c r="AM38" i="20" s="1"/>
  <c r="U38" i="20"/>
  <c r="AK38" i="20" s="1"/>
  <c r="S38" i="20"/>
  <c r="AI38" i="20" s="1"/>
  <c r="Q38" i="20"/>
  <c r="AG38" i="20" s="1"/>
  <c r="O38" i="20"/>
  <c r="AE38" i="20" s="1"/>
  <c r="M38" i="20"/>
  <c r="AC38" i="20" s="1"/>
  <c r="K38" i="20"/>
  <c r="AA38" i="20" s="1"/>
  <c r="X42" i="20"/>
  <c r="AN42" i="20" s="1"/>
  <c r="V42" i="20"/>
  <c r="AL42" i="20" s="1"/>
  <c r="T42" i="20"/>
  <c r="AJ42" i="20" s="1"/>
  <c r="R42" i="20"/>
  <c r="AH42" i="20" s="1"/>
  <c r="P42" i="20"/>
  <c r="AF42" i="20" s="1"/>
  <c r="N42" i="20"/>
  <c r="AD42" i="20" s="1"/>
  <c r="L42" i="20"/>
  <c r="AB42" i="20" s="1"/>
  <c r="W42" i="20"/>
  <c r="AM42" i="20" s="1"/>
  <c r="U42" i="20"/>
  <c r="AK42" i="20" s="1"/>
  <c r="S42" i="20"/>
  <c r="AI42" i="20" s="1"/>
  <c r="Q42" i="20"/>
  <c r="AG42" i="20" s="1"/>
  <c r="O42" i="20"/>
  <c r="AE42" i="20" s="1"/>
  <c r="M42" i="20"/>
  <c r="AC42" i="20" s="1"/>
  <c r="K42" i="20"/>
  <c r="AA42" i="20" s="1"/>
  <c r="X40" i="20"/>
  <c r="AN40" i="20" s="1"/>
  <c r="V40" i="20"/>
  <c r="AL40" i="20" s="1"/>
  <c r="T40" i="20"/>
  <c r="AJ40" i="20" s="1"/>
  <c r="R40" i="20"/>
  <c r="AH40" i="20" s="1"/>
  <c r="P40" i="20"/>
  <c r="AF40" i="20" s="1"/>
  <c r="N40" i="20"/>
  <c r="AD40" i="20" s="1"/>
  <c r="L40" i="20"/>
  <c r="AB40" i="20" s="1"/>
  <c r="W40" i="20"/>
  <c r="AM40" i="20" s="1"/>
  <c r="U40" i="20"/>
  <c r="AK40" i="20" s="1"/>
  <c r="S40" i="20"/>
  <c r="AI40" i="20" s="1"/>
  <c r="Q40" i="20"/>
  <c r="AG40" i="20" s="1"/>
  <c r="O40" i="20"/>
  <c r="AE40" i="20" s="1"/>
  <c r="M40" i="20"/>
  <c r="AC40" i="20" s="1"/>
  <c r="K40" i="20"/>
  <c r="X39" i="20"/>
  <c r="AN39" i="20" s="1"/>
  <c r="V39" i="20"/>
  <c r="AL39" i="20" s="1"/>
  <c r="T39" i="20"/>
  <c r="AJ39" i="20" s="1"/>
  <c r="R39" i="20"/>
  <c r="AH39" i="20" s="1"/>
  <c r="P39" i="20"/>
  <c r="AF39" i="20" s="1"/>
  <c r="N39" i="20"/>
  <c r="AD39" i="20" s="1"/>
  <c r="L39" i="20"/>
  <c r="AB39" i="20" s="1"/>
  <c r="W39" i="20"/>
  <c r="AM39" i="20" s="1"/>
  <c r="U39" i="20"/>
  <c r="AK39" i="20" s="1"/>
  <c r="S39" i="20"/>
  <c r="AI39" i="20" s="1"/>
  <c r="Q39" i="20"/>
  <c r="AG39" i="20" s="1"/>
  <c r="O39" i="20"/>
  <c r="AE39" i="20" s="1"/>
  <c r="M39" i="20"/>
  <c r="AC39" i="20" s="1"/>
  <c r="K39" i="20"/>
  <c r="AA39" i="20" s="1"/>
  <c r="Z193" i="5"/>
  <c r="AA193" i="5"/>
  <c r="BU193" i="5"/>
  <c r="GY37" i="10"/>
  <c r="AR17" i="20" s="1"/>
  <c r="AR6" i="20" s="1"/>
  <c r="HG37" i="10"/>
  <c r="AZ17" i="20" s="1"/>
  <c r="HB37" i="10"/>
  <c r="AU17" i="20" s="1"/>
  <c r="AU6" i="20" s="1"/>
  <c r="HA37" i="10"/>
  <c r="AT17" i="20" s="1"/>
  <c r="AT6" i="20" s="1"/>
  <c r="GX37" i="10"/>
  <c r="AQ17" i="20" s="1"/>
  <c r="AQ6" i="20" s="1"/>
  <c r="HC37" i="10"/>
  <c r="AV17" i="20" s="1"/>
  <c r="AV6" i="20" s="1"/>
  <c r="HE37" i="10"/>
  <c r="AX17" i="20" s="1"/>
  <c r="AX6" i="20" s="1"/>
  <c r="CX193" i="5"/>
  <c r="CS193" i="5"/>
  <c r="DE193" i="5"/>
  <c r="CL193" i="5"/>
  <c r="K193" i="5"/>
  <c r="BM193" i="5"/>
  <c r="GW21" i="10"/>
  <c r="E11" i="10" s="1"/>
  <c r="C87" i="5" s="1"/>
  <c r="HB36" i="10"/>
  <c r="AU16" i="20" s="1"/>
  <c r="AU5" i="20" s="1"/>
  <c r="AH193" i="5"/>
  <c r="CN193" i="5"/>
  <c r="AB193" i="5"/>
  <c r="AF193" i="5"/>
  <c r="W16" i="20"/>
  <c r="S16" i="20"/>
  <c r="O16" i="20"/>
  <c r="V16" i="20"/>
  <c r="R16" i="20"/>
  <c r="N16" i="20"/>
  <c r="U16" i="20"/>
  <c r="Q16" i="20"/>
  <c r="W13" i="20"/>
  <c r="U13" i="20"/>
  <c r="S13" i="20"/>
  <c r="Q13" i="20"/>
  <c r="O13" i="20"/>
  <c r="M13" i="20"/>
  <c r="K13" i="20"/>
  <c r="X13" i="20"/>
  <c r="V13" i="20"/>
  <c r="T13" i="20"/>
  <c r="R13" i="20"/>
  <c r="P13" i="20"/>
  <c r="N13" i="20"/>
  <c r="L13" i="20"/>
  <c r="W17" i="20"/>
  <c r="S17" i="20"/>
  <c r="O17" i="20"/>
  <c r="V17" i="20"/>
  <c r="R17" i="20"/>
  <c r="N17" i="20"/>
  <c r="W18" i="20"/>
  <c r="S18" i="20"/>
  <c r="O18" i="20"/>
  <c r="V18" i="20"/>
  <c r="R18" i="20"/>
  <c r="N18" i="20"/>
  <c r="O193" i="5"/>
  <c r="BY193" i="5"/>
  <c r="P18" i="20"/>
  <c r="X18" i="20"/>
  <c r="Q18" i="20"/>
  <c r="L17" i="20"/>
  <c r="T17" i="20"/>
  <c r="M17" i="20"/>
  <c r="U17" i="20"/>
  <c r="P16" i="20"/>
  <c r="X16" i="20"/>
  <c r="AW193" i="5"/>
  <c r="CP193" i="5"/>
  <c r="DG193" i="5"/>
  <c r="AI193" i="5"/>
  <c r="DF193" i="5"/>
  <c r="X193" i="5"/>
  <c r="V33" i="10"/>
  <c r="HC38" i="10"/>
  <c r="AV18" i="20" s="1"/>
  <c r="AV7" i="20" s="1"/>
  <c r="GZ38" i="10"/>
  <c r="AS18" i="20" s="1"/>
  <c r="AS7" i="20" s="1"/>
  <c r="HG38" i="10"/>
  <c r="AZ18" i="20" s="1"/>
  <c r="HK38" i="10"/>
  <c r="BD18" i="20" s="1"/>
  <c r="BD7" i="20" s="1"/>
  <c r="GX38" i="10"/>
  <c r="AQ18" i="20" s="1"/>
  <c r="AQ7" i="20" s="1"/>
  <c r="HJ38" i="10"/>
  <c r="BC18" i="20" s="1"/>
  <c r="BC7" i="20" s="1"/>
  <c r="HE38" i="10"/>
  <c r="AX18" i="20" s="1"/>
  <c r="AX7" i="20" s="1"/>
  <c r="L18" i="20"/>
  <c r="T18" i="20"/>
  <c r="M18" i="20"/>
  <c r="U18" i="20"/>
  <c r="P17" i="20"/>
  <c r="X17" i="20"/>
  <c r="Q17" i="20"/>
  <c r="L16" i="20"/>
  <c r="T16" i="20"/>
  <c r="M16" i="20"/>
  <c r="BK193" i="5"/>
  <c r="W20" i="20"/>
  <c r="U20" i="20"/>
  <c r="S20" i="20"/>
  <c r="Q20" i="20"/>
  <c r="O20" i="20"/>
  <c r="M20" i="20"/>
  <c r="X20" i="20"/>
  <c r="V20" i="20"/>
  <c r="T20" i="20"/>
  <c r="R20" i="20"/>
  <c r="P20" i="20"/>
  <c r="N20" i="20"/>
  <c r="L20" i="20"/>
  <c r="W14" i="20"/>
  <c r="U14" i="20"/>
  <c r="S14" i="20"/>
  <c r="Q14" i="20"/>
  <c r="O14" i="20"/>
  <c r="M14" i="20"/>
  <c r="X14" i="20"/>
  <c r="V14" i="20"/>
  <c r="T14" i="20"/>
  <c r="R14" i="20"/>
  <c r="P14" i="20"/>
  <c r="N14" i="20"/>
  <c r="L14" i="20"/>
  <c r="GW15" i="10"/>
  <c r="E5" i="10" s="1"/>
  <c r="C80" i="5" s="1"/>
  <c r="GW16" i="10"/>
  <c r="E6" i="10" s="1"/>
  <c r="C29" i="5" s="1"/>
  <c r="GW20" i="10"/>
  <c r="E10" i="10" s="1"/>
  <c r="C70" i="5" s="1"/>
  <c r="BL193" i="5"/>
  <c r="W193" i="5"/>
  <c r="AG193" i="5"/>
  <c r="BO193" i="5"/>
  <c r="CU193" i="5"/>
  <c r="N193" i="5"/>
  <c r="BD193" i="5"/>
  <c r="Q193" i="5"/>
  <c r="BI193" i="5"/>
  <c r="CG193" i="5"/>
  <c r="F193" i="5"/>
  <c r="CK193" i="5"/>
  <c r="CB193" i="5"/>
  <c r="CH193" i="5"/>
  <c r="P193" i="5"/>
  <c r="Y33" i="10"/>
  <c r="GY89" i="31"/>
  <c r="G79" i="31" s="1"/>
  <c r="C9" i="5" s="1"/>
  <c r="GY88" i="31"/>
  <c r="G78" i="31" s="1"/>
  <c r="C114" i="5" s="1"/>
  <c r="HF36" i="10"/>
  <c r="AY16" i="20" s="1"/>
  <c r="AY5" i="20" s="1"/>
  <c r="HD36" i="10"/>
  <c r="AW16" i="20" s="1"/>
  <c r="AW5" i="20" s="1"/>
  <c r="HG36" i="10"/>
  <c r="AZ16" i="20" s="1"/>
  <c r="AZ5" i="20" s="1"/>
  <c r="GY59" i="31"/>
  <c r="G49" i="31" s="1"/>
  <c r="C120" i="5" s="1"/>
  <c r="GY46" i="31"/>
  <c r="G36" i="31" s="1"/>
  <c r="C88" i="5" s="1"/>
  <c r="GY15" i="31"/>
  <c r="G5" i="31" s="1"/>
  <c r="C41" i="5" s="1"/>
  <c r="GY17" i="31"/>
  <c r="G7" i="31" s="1"/>
  <c r="C121" i="5" s="1"/>
  <c r="GY36" i="31"/>
  <c r="G26" i="31" s="1"/>
  <c r="C61" i="5" s="1"/>
  <c r="GY28" i="31"/>
  <c r="G18" i="31" s="1"/>
  <c r="C18" i="5" s="1"/>
  <c r="GY45" i="31"/>
  <c r="G35" i="31" s="1"/>
  <c r="C97" i="5" s="1"/>
  <c r="GY31" i="31"/>
  <c r="G21" i="31" s="1"/>
  <c r="C38" i="5" s="1"/>
  <c r="GY34" i="31"/>
  <c r="G24" i="31" s="1"/>
  <c r="C56" i="5" s="1"/>
  <c r="GY21" i="31"/>
  <c r="G11" i="31" s="1"/>
  <c r="C13" i="5" s="1"/>
  <c r="GY84" i="31"/>
  <c r="G74" i="31" s="1"/>
  <c r="C54" i="5" s="1"/>
  <c r="GY82" i="31"/>
  <c r="G72" i="31" s="1"/>
  <c r="C42" i="5" s="1"/>
  <c r="GY71" i="31"/>
  <c r="G61" i="31" s="1"/>
  <c r="C6" i="5" s="1"/>
  <c r="GY14" i="31"/>
  <c r="G4" i="31" s="1"/>
  <c r="C60" i="5" s="1"/>
  <c r="GY52" i="31"/>
  <c r="G42" i="31" s="1"/>
  <c r="C117" i="5" s="1"/>
  <c r="GY41" i="31"/>
  <c r="G31" i="31" s="1"/>
  <c r="C118" i="5" s="1"/>
  <c r="GY35" i="31"/>
  <c r="G25" i="31" s="1"/>
  <c r="C98" i="5" s="1"/>
  <c r="GY33" i="31"/>
  <c r="G23" i="31" s="1"/>
  <c r="C44" i="5" s="1"/>
  <c r="GY25" i="31"/>
  <c r="G15" i="31" s="1"/>
  <c r="C34" i="5" s="1"/>
  <c r="GY22" i="31"/>
  <c r="G12" i="31" s="1"/>
  <c r="C33" i="5" s="1"/>
  <c r="GY83" i="31"/>
  <c r="G73" i="31" s="1"/>
  <c r="C91" i="5" s="1"/>
  <c r="GY85" i="31"/>
  <c r="GY48" i="31"/>
  <c r="G38" i="31" s="1"/>
  <c r="C93" i="5" s="1"/>
  <c r="GY57" i="31"/>
  <c r="G47" i="31" s="1"/>
  <c r="C83" i="5" s="1"/>
  <c r="GY56" i="31"/>
  <c r="G46" i="31" s="1"/>
  <c r="C110" i="5" s="1"/>
  <c r="GY69" i="31"/>
  <c r="G59" i="31" s="1"/>
  <c r="C17" i="5" s="1"/>
  <c r="GY75" i="31"/>
  <c r="G65" i="31" s="1"/>
  <c r="C51" i="5" s="1"/>
  <c r="GY58" i="31"/>
  <c r="G48" i="31" s="1"/>
  <c r="C123" i="5" s="1"/>
  <c r="GY47" i="31"/>
  <c r="G37" i="31" s="1"/>
  <c r="C111" i="5" s="1"/>
  <c r="GY79" i="31"/>
  <c r="G69" i="31" s="1"/>
  <c r="C39" i="5" s="1"/>
  <c r="GY86" i="31"/>
  <c r="G76" i="31" s="1"/>
  <c r="C65" i="5" s="1"/>
  <c r="GY70" i="31"/>
  <c r="G60" i="31" s="1"/>
  <c r="C30" i="5" s="1"/>
  <c r="GY55" i="31"/>
  <c r="G45" i="31" s="1"/>
  <c r="C89" i="5" s="1"/>
  <c r="GY37" i="31"/>
  <c r="G27" i="31" s="1"/>
  <c r="C73" i="5" s="1"/>
  <c r="GY72" i="31"/>
  <c r="G62" i="31" s="1"/>
  <c r="C79" i="5" s="1"/>
  <c r="GY87" i="31"/>
  <c r="G77" i="31" s="1"/>
  <c r="C23" i="5" s="1"/>
  <c r="GY20" i="31"/>
  <c r="G10" i="31" s="1"/>
  <c r="C21" i="5" s="1"/>
  <c r="GY80" i="31"/>
  <c r="G70" i="31" s="1"/>
  <c r="C86" i="5" s="1"/>
  <c r="GY54" i="31"/>
  <c r="G44" i="31" s="1"/>
  <c r="C113" i="5" s="1"/>
  <c r="GY39" i="31"/>
  <c r="G29" i="31" s="1"/>
  <c r="C71" i="5" s="1"/>
  <c r="GY26" i="31"/>
  <c r="G16" i="31" s="1"/>
  <c r="C122" i="5" s="1"/>
  <c r="GY62" i="31"/>
  <c r="G52" i="31" s="1"/>
  <c r="C116" i="5" s="1"/>
  <c r="GY51" i="31"/>
  <c r="G41" i="31" s="1"/>
  <c r="C108" i="5" s="1"/>
  <c r="GY24" i="31"/>
  <c r="G14" i="31" s="1"/>
  <c r="C55" i="5" s="1"/>
  <c r="GY32" i="31"/>
  <c r="G22" i="31" s="1"/>
  <c r="C48" i="5" s="1"/>
  <c r="GY27" i="31"/>
  <c r="G17" i="31" s="1"/>
  <c r="C64" i="5" s="1"/>
  <c r="GY29" i="31"/>
  <c r="G19" i="31" s="1"/>
  <c r="C36" i="5" s="1"/>
  <c r="GY40" i="31"/>
  <c r="G30" i="31" s="1"/>
  <c r="C24" i="5" s="1"/>
  <c r="GY23" i="31"/>
  <c r="G13" i="31" s="1"/>
  <c r="C35" i="5" s="1"/>
  <c r="GY16" i="31"/>
  <c r="G6" i="31" s="1"/>
  <c r="C43" i="5" s="1"/>
  <c r="GY78" i="31"/>
  <c r="G68" i="31" s="1"/>
  <c r="C106" i="5" s="1"/>
  <c r="GY74" i="31"/>
  <c r="G64" i="31" s="1"/>
  <c r="C81" i="5" s="1"/>
  <c r="GY67" i="31"/>
  <c r="G57" i="31" s="1"/>
  <c r="C62" i="5" s="1"/>
  <c r="GY73" i="31"/>
  <c r="G63" i="31" s="1"/>
  <c r="C124" i="5" s="1"/>
  <c r="GY42" i="31"/>
  <c r="G32" i="31" s="1"/>
  <c r="C63" i="5" s="1"/>
  <c r="GY76" i="31"/>
  <c r="G66" i="31" s="1"/>
  <c r="C28" i="5" s="1"/>
  <c r="GY81" i="31"/>
  <c r="G71" i="31" s="1"/>
  <c r="C40" i="5" s="1"/>
  <c r="GY50" i="31"/>
  <c r="G40" i="31" s="1"/>
  <c r="C92" i="5" s="1"/>
  <c r="GY38" i="31"/>
  <c r="G28" i="31" s="1"/>
  <c r="C74" i="5" s="1"/>
  <c r="GY49" i="31"/>
  <c r="G39" i="31" s="1"/>
  <c r="C3" i="5" s="1"/>
  <c r="GY68" i="31"/>
  <c r="GY53" i="31"/>
  <c r="G43" i="31" s="1"/>
  <c r="C100" i="5" s="1"/>
  <c r="GY77" i="31"/>
  <c r="G67" i="31" s="1"/>
  <c r="C66" i="5" s="1"/>
  <c r="GY66" i="31"/>
  <c r="G56" i="31" s="1"/>
  <c r="C5" i="5" s="1"/>
  <c r="GY44" i="31"/>
  <c r="G34" i="31" s="1"/>
  <c r="C85" i="5" s="1"/>
  <c r="GY13" i="31"/>
  <c r="G3" i="31" s="1"/>
  <c r="C68" i="5" s="1"/>
  <c r="GQ124" i="35"/>
  <c r="GQ126" i="35" s="1"/>
  <c r="GQ132" i="35"/>
  <c r="GQ135" i="35" s="1"/>
  <c r="GQ133" i="35"/>
  <c r="GP132" i="35"/>
  <c r="GP133" i="35"/>
  <c r="GR132" i="35"/>
  <c r="GR134" i="35" s="1"/>
  <c r="GR133" i="35"/>
  <c r="AA80" i="35"/>
  <c r="Z76" i="35"/>
  <c r="AA87" i="35"/>
  <c r="Z59" i="35"/>
  <c r="Z71" i="35"/>
  <c r="Z70" i="35"/>
  <c r="AA77" i="35"/>
  <c r="Z79" i="35"/>
  <c r="AA73" i="35"/>
  <c r="AA81" i="35"/>
  <c r="Z61" i="35"/>
  <c r="AA65" i="35"/>
  <c r="Z72" i="35"/>
  <c r="AA78" i="35"/>
  <c r="Z85" i="35"/>
  <c r="AW86" i="35"/>
  <c r="Z82" i="35"/>
  <c r="Z68" i="35"/>
  <c r="AA58" i="35"/>
  <c r="AA75" i="35"/>
  <c r="AA67" i="35"/>
  <c r="AA66" i="35"/>
  <c r="Z63" i="35"/>
  <c r="AA62" i="35"/>
  <c r="AA60" i="35"/>
  <c r="GP124" i="35"/>
  <c r="GP126" i="35" s="1"/>
  <c r="GR124" i="35"/>
  <c r="GR126" i="35" s="1"/>
  <c r="CR193" i="5"/>
  <c r="G193" i="5"/>
  <c r="AZ193" i="5"/>
  <c r="DC193" i="5"/>
  <c r="R193" i="5"/>
  <c r="T193" i="5"/>
  <c r="CY193" i="5"/>
  <c r="S193" i="5"/>
  <c r="DD193" i="5"/>
  <c r="AY193" i="5"/>
  <c r="CI193" i="5"/>
  <c r="GW14" i="10"/>
  <c r="E4" i="10" s="1"/>
  <c r="C99" i="5" s="1"/>
  <c r="HA36" i="10"/>
  <c r="AT16" i="20" s="1"/>
  <c r="AT5" i="20" s="1"/>
  <c r="GX36" i="10"/>
  <c r="AQ16" i="20" s="1"/>
  <c r="AQ5" i="20" s="1"/>
  <c r="HM9" i="10"/>
  <c r="HL9" i="10"/>
  <c r="GW17" i="10"/>
  <c r="E7" i="10" s="1"/>
  <c r="C126" i="5" s="1"/>
  <c r="GW18" i="10"/>
  <c r="E8" i="10" s="1"/>
  <c r="C49" i="5" s="1"/>
  <c r="HJ36" i="10"/>
  <c r="BC16" i="20" s="1"/>
  <c r="HI36" i="10"/>
  <c r="BB16" i="20" s="1"/>
  <c r="BB5" i="20" s="1"/>
  <c r="HK36" i="10"/>
  <c r="BD16" i="20" s="1"/>
  <c r="BD5" i="20" s="1"/>
  <c r="HE36" i="10"/>
  <c r="AX16" i="20" s="1"/>
  <c r="AX5" i="20" s="1"/>
  <c r="GZ36" i="10"/>
  <c r="AS16" i="20" s="1"/>
  <c r="AS5" i="20" s="1"/>
  <c r="GY36" i="10"/>
  <c r="AR16" i="20" s="1"/>
  <c r="AR5" i="20" s="1"/>
  <c r="HH36" i="10"/>
  <c r="BA16" i="20" s="1"/>
  <c r="BA5" i="20" s="1"/>
  <c r="GY9" i="10"/>
  <c r="GX9" i="10"/>
  <c r="HJ9" i="10"/>
  <c r="HA9" i="10"/>
  <c r="HC9" i="10"/>
  <c r="HI9" i="10"/>
  <c r="HD9" i="10"/>
  <c r="GW19" i="10"/>
  <c r="E9" i="10" s="1"/>
  <c r="C75" i="5" s="1"/>
  <c r="GZ9" i="10"/>
  <c r="GW9" i="10"/>
  <c r="HB9" i="10"/>
  <c r="HH9" i="10"/>
  <c r="HF9" i="10"/>
  <c r="GZ35" i="10"/>
  <c r="AS14" i="20" s="1"/>
  <c r="AS3" i="20" s="1"/>
  <c r="HF35" i="10"/>
  <c r="AY14" i="20" s="1"/>
  <c r="AY3" i="20" s="1"/>
  <c r="HE35" i="10"/>
  <c r="AX14" i="20" s="1"/>
  <c r="AX3" i="20" s="1"/>
  <c r="HB35" i="10"/>
  <c r="AU14" i="20" s="1"/>
  <c r="AU3" i="20" s="1"/>
  <c r="HA35" i="10"/>
  <c r="AT14" i="20" s="1"/>
  <c r="AT3" i="20" s="1"/>
  <c r="HJ35" i="10"/>
  <c r="BC14" i="20" s="1"/>
  <c r="BC3" i="20" s="1"/>
  <c r="GX35" i="10"/>
  <c r="AQ14" i="20" s="1"/>
  <c r="AQ3" i="20" s="1"/>
  <c r="HC35" i="10"/>
  <c r="AV14" i="20" s="1"/>
  <c r="AV3" i="20" s="1"/>
  <c r="HG35" i="10"/>
  <c r="AZ14" i="20" s="1"/>
  <c r="GY35" i="10"/>
  <c r="AR14" i="20" s="1"/>
  <c r="AR3" i="20" s="1"/>
  <c r="HI35" i="10"/>
  <c r="BB14" i="20" s="1"/>
  <c r="BB3" i="20" s="1"/>
  <c r="HK35" i="10"/>
  <c r="BD14" i="20" s="1"/>
  <c r="HH35" i="10"/>
  <c r="BA14" i="20" s="1"/>
  <c r="HD35" i="10"/>
  <c r="AW14" i="20" s="1"/>
  <c r="AW3" i="20" s="1"/>
  <c r="HD39" i="10"/>
  <c r="AW20" i="20" s="1"/>
  <c r="AW9" i="20" s="1"/>
  <c r="HI39" i="10"/>
  <c r="BB20" i="20" s="1"/>
  <c r="GY39" i="10"/>
  <c r="AR20" i="20" s="1"/>
  <c r="AR9" i="20" s="1"/>
  <c r="HK39" i="10"/>
  <c r="BD20" i="20" s="1"/>
  <c r="BD9" i="20" s="1"/>
  <c r="HG39" i="10"/>
  <c r="AZ20" i="20" s="1"/>
  <c r="HJ39" i="10"/>
  <c r="BC20" i="20" s="1"/>
  <c r="HA39" i="10"/>
  <c r="AT20" i="20" s="1"/>
  <c r="AT9" i="20" s="1"/>
  <c r="HF39" i="10"/>
  <c r="AY20" i="20" s="1"/>
  <c r="AY9" i="20" s="1"/>
  <c r="GZ39" i="10"/>
  <c r="AS20" i="20" s="1"/>
  <c r="AS9" i="20" s="1"/>
  <c r="HB39" i="10"/>
  <c r="AU20" i="20" s="1"/>
  <c r="AU9" i="20" s="1"/>
  <c r="HC39" i="10"/>
  <c r="AV20" i="20" s="1"/>
  <c r="AV9" i="20" s="1"/>
  <c r="HH39" i="10"/>
  <c r="BA20" i="20" s="1"/>
  <c r="HE39" i="10"/>
  <c r="AX20" i="20" s="1"/>
  <c r="AX9" i="20" s="1"/>
  <c r="GX39" i="10"/>
  <c r="AQ20" i="20" s="1"/>
  <c r="AQ9" i="20" s="1"/>
  <c r="HK9" i="10"/>
  <c r="HG9" i="10"/>
  <c r="HH34" i="10"/>
  <c r="BA13" i="20" s="1"/>
  <c r="HJ34" i="10"/>
  <c r="BC13" i="20" s="1"/>
  <c r="HC34" i="10"/>
  <c r="AV13" i="20" s="1"/>
  <c r="GX34" i="10"/>
  <c r="AQ13" i="20" s="1"/>
  <c r="GY34" i="10"/>
  <c r="AR13" i="20" s="1"/>
  <c r="HI34" i="10"/>
  <c r="BB13" i="20" s="1"/>
  <c r="HE34" i="10"/>
  <c r="AX13" i="20" s="1"/>
  <c r="HG34" i="10"/>
  <c r="AZ13" i="20" s="1"/>
  <c r="GZ34" i="10"/>
  <c r="AS13" i="20" s="1"/>
  <c r="HF34" i="10"/>
  <c r="AY13" i="20" s="1"/>
  <c r="HA34" i="10"/>
  <c r="AT13" i="20" s="1"/>
  <c r="GW13" i="10"/>
  <c r="E3" i="10" s="1"/>
  <c r="C67" i="5" s="1"/>
  <c r="HD34" i="10"/>
  <c r="AW13" i="20" s="1"/>
  <c r="AW2" i="20" s="1"/>
  <c r="HK34" i="10"/>
  <c r="BD13" i="20" s="1"/>
  <c r="HB34" i="10"/>
  <c r="AU13" i="20" s="1"/>
  <c r="HN9" i="10"/>
  <c r="HE9" i="10"/>
  <c r="AA113" i="35"/>
  <c r="AV202" i="31"/>
  <c r="AW232" i="31"/>
  <c r="AS260" i="31"/>
  <c r="AU247" i="31"/>
  <c r="AS189" i="31"/>
  <c r="AS258" i="31"/>
  <c r="BD257" i="31"/>
  <c r="AV256" i="31"/>
  <c r="Y201" i="31"/>
  <c r="BE178" i="31" l="1"/>
  <c r="AV168" i="31"/>
  <c r="AX153" i="31"/>
  <c r="AZ3" i="20"/>
  <c r="BC5" i="20"/>
  <c r="G75" i="31"/>
  <c r="C20" i="5" s="1"/>
  <c r="HN4" i="31" a="1"/>
  <c r="HN4" i="31" s="1"/>
  <c r="HN9" i="31" s="1"/>
  <c r="HJ4" i="31" a="1"/>
  <c r="HJ4" i="31" s="1"/>
  <c r="HJ9" i="31" s="1"/>
  <c r="HF4" i="31" a="1"/>
  <c r="HF4" i="31" s="1"/>
  <c r="HF9" i="31" s="1"/>
  <c r="HB4" i="31" a="1"/>
  <c r="HB4" i="31" s="1"/>
  <c r="HB9" i="31" s="1"/>
  <c r="HO4" i="31" a="1"/>
  <c r="HO4" i="31" s="1"/>
  <c r="HO9" i="31" s="1"/>
  <c r="HK4" i="31" a="1"/>
  <c r="HK4" i="31" s="1"/>
  <c r="HK9" i="31" s="1"/>
  <c r="HG4" i="31" a="1"/>
  <c r="HG4" i="31" s="1"/>
  <c r="HG9" i="31" s="1"/>
  <c r="HC4" i="31" a="1"/>
  <c r="HC4" i="31" s="1"/>
  <c r="HC9" i="31" s="1"/>
  <c r="GY4" i="31" a="1"/>
  <c r="GY4" i="31" s="1"/>
  <c r="GY9" i="31" s="1"/>
  <c r="HP4" i="31" a="1"/>
  <c r="HP4" i="31" s="1"/>
  <c r="HP9" i="31" s="1"/>
  <c r="HL4" i="31" a="1"/>
  <c r="HL4" i="31" s="1"/>
  <c r="HL9" i="31" s="1"/>
  <c r="HH4" i="31" a="1"/>
  <c r="HH4" i="31" s="1"/>
  <c r="HH9" i="31" s="1"/>
  <c r="HD4" i="31" a="1"/>
  <c r="HD4" i="31" s="1"/>
  <c r="HD9" i="31" s="1"/>
  <c r="GZ4" i="31" a="1"/>
  <c r="GZ4" i="31" s="1"/>
  <c r="GZ9" i="31" s="1"/>
  <c r="HM4" i="31" a="1"/>
  <c r="HM4" i="31" s="1"/>
  <c r="HM9" i="31" s="1"/>
  <c r="HI4" i="31" a="1"/>
  <c r="HI4" i="31" s="1"/>
  <c r="HI9" i="31" s="1"/>
  <c r="HE4" i="31" a="1"/>
  <c r="HE4" i="31" s="1"/>
  <c r="HE9" i="31" s="1"/>
  <c r="HA4" i="31" a="1"/>
  <c r="HA4" i="31" s="1"/>
  <c r="HA9" i="31" s="1"/>
  <c r="AZ9" i="20"/>
  <c r="BA3" i="20"/>
  <c r="AZ7" i="20"/>
  <c r="AH46" i="20"/>
  <c r="AC50" i="20"/>
  <c r="AB50" i="20"/>
  <c r="AD54" i="20"/>
  <c r="K54" i="20"/>
  <c r="AL53" i="20"/>
  <c r="U54" i="20"/>
  <c r="AA54" i="20"/>
  <c r="AD46" i="20"/>
  <c r="BD3" i="20"/>
  <c r="BC6" i="20"/>
  <c r="P54" i="20"/>
  <c r="M54" i="20"/>
  <c r="O54" i="20"/>
  <c r="AM54" i="20"/>
  <c r="AG50" i="20"/>
  <c r="BC9" i="20"/>
  <c r="BB9" i="20"/>
  <c r="AJ54" i="20"/>
  <c r="AZ6" i="20"/>
  <c r="AC46" i="20"/>
  <c r="AL54" i="20"/>
  <c r="BA6" i="20"/>
  <c r="BD6" i="20"/>
  <c r="AN54" i="20"/>
  <c r="AI180" i="31"/>
  <c r="Y157" i="31"/>
  <c r="Y145" i="31"/>
  <c r="Z147" i="31"/>
  <c r="Y159" i="31"/>
  <c r="Y129" i="31"/>
  <c r="Y135" i="31"/>
  <c r="Y160" i="31"/>
  <c r="Z160" i="31" s="1"/>
  <c r="Z164" i="31"/>
  <c r="Z116" i="31"/>
  <c r="K62" i="36"/>
  <c r="E69" i="36"/>
  <c r="Y130" i="31"/>
  <c r="AW123" i="31"/>
  <c r="AP105" i="31"/>
  <c r="BB6" i="20"/>
  <c r="K6" i="20"/>
  <c r="K5" i="20"/>
  <c r="K9" i="20"/>
  <c r="AB20" i="20"/>
  <c r="AB9" i="20" s="1"/>
  <c r="L9" i="20"/>
  <c r="AF20" i="20"/>
  <c r="AF9" i="20" s="1"/>
  <c r="P9" i="20"/>
  <c r="AJ20" i="20"/>
  <c r="AJ9" i="20" s="1"/>
  <c r="T9" i="20"/>
  <c r="AN20" i="20"/>
  <c r="AN9" i="20" s="1"/>
  <c r="X9" i="20"/>
  <c r="AE20" i="20"/>
  <c r="AE9" i="20" s="1"/>
  <c r="O9" i="20"/>
  <c r="AI20" i="20"/>
  <c r="AI9" i="20" s="1"/>
  <c r="S9" i="20"/>
  <c r="AM20" i="20"/>
  <c r="AM9" i="20" s="1"/>
  <c r="W9" i="20"/>
  <c r="AC16" i="20"/>
  <c r="AC5" i="20" s="1"/>
  <c r="M5" i="20"/>
  <c r="AB16" i="20"/>
  <c r="AB5" i="20" s="1"/>
  <c r="L5" i="20"/>
  <c r="AN17" i="20"/>
  <c r="AN6" i="20" s="1"/>
  <c r="X6" i="20"/>
  <c r="AN16" i="20"/>
  <c r="AN5" i="20" s="1"/>
  <c r="X5" i="20"/>
  <c r="AK17" i="20"/>
  <c r="AK6" i="20" s="1"/>
  <c r="U6" i="20"/>
  <c r="AJ17" i="20"/>
  <c r="AJ6" i="20" s="1"/>
  <c r="T6" i="20"/>
  <c r="AH17" i="20"/>
  <c r="AH6" i="20" s="1"/>
  <c r="R6" i="20"/>
  <c r="AE17" i="20"/>
  <c r="AE6" i="20" s="1"/>
  <c r="O6" i="20"/>
  <c r="AM17" i="20"/>
  <c r="AM6" i="20" s="1"/>
  <c r="W6" i="20"/>
  <c r="AD13" i="20"/>
  <c r="AD2" i="20" s="1"/>
  <c r="N2" i="20"/>
  <c r="AH13" i="20"/>
  <c r="AH2" i="20" s="1"/>
  <c r="R2" i="20"/>
  <c r="AL13" i="20"/>
  <c r="AL2" i="20" s="1"/>
  <c r="V2" i="20"/>
  <c r="AE13" i="20"/>
  <c r="AE2" i="20" s="1"/>
  <c r="O2" i="20"/>
  <c r="AI13" i="20"/>
  <c r="AI2" i="20" s="1"/>
  <c r="S2" i="20"/>
  <c r="AM13" i="20"/>
  <c r="AM2" i="20" s="1"/>
  <c r="W2" i="20"/>
  <c r="AK16" i="20"/>
  <c r="AK5" i="20" s="1"/>
  <c r="U5" i="20"/>
  <c r="AH16" i="20"/>
  <c r="AH5" i="20" s="1"/>
  <c r="R5" i="20"/>
  <c r="AE16" i="20"/>
  <c r="AE5" i="20" s="1"/>
  <c r="O5" i="20"/>
  <c r="AM16" i="20"/>
  <c r="AM5" i="20" s="1"/>
  <c r="W5" i="20"/>
  <c r="AD20" i="20"/>
  <c r="AD9" i="20" s="1"/>
  <c r="N9" i="20"/>
  <c r="AH20" i="20"/>
  <c r="AH9" i="20" s="1"/>
  <c r="R9" i="20"/>
  <c r="AL20" i="20"/>
  <c r="V9" i="20"/>
  <c r="AC20" i="20"/>
  <c r="AC9" i="20" s="1"/>
  <c r="M9" i="20"/>
  <c r="AG20" i="20"/>
  <c r="AG9" i="20" s="1"/>
  <c r="Q9" i="20"/>
  <c r="AK20" i="20"/>
  <c r="AK9" i="20" s="1"/>
  <c r="U9" i="20"/>
  <c r="AJ16" i="20"/>
  <c r="AJ5" i="20" s="1"/>
  <c r="T5" i="20"/>
  <c r="AG17" i="20"/>
  <c r="Q6" i="20"/>
  <c r="AF17" i="20"/>
  <c r="AF6" i="20" s="1"/>
  <c r="P6" i="20"/>
  <c r="AF16" i="20"/>
  <c r="AF5" i="20" s="1"/>
  <c r="P5" i="20"/>
  <c r="AC17" i="20"/>
  <c r="AC6" i="20" s="1"/>
  <c r="M6" i="20"/>
  <c r="AB17" i="20"/>
  <c r="AB6" i="20" s="1"/>
  <c r="L6" i="20"/>
  <c r="AD17" i="20"/>
  <c r="AD6" i="20" s="1"/>
  <c r="N6" i="20"/>
  <c r="AL17" i="20"/>
  <c r="AL6" i="20" s="1"/>
  <c r="V6" i="20"/>
  <c r="AI17" i="20"/>
  <c r="AI6" i="20" s="1"/>
  <c r="S6" i="20"/>
  <c r="AB13" i="20"/>
  <c r="AB2" i="20" s="1"/>
  <c r="L2" i="20"/>
  <c r="AF13" i="20"/>
  <c r="AF2" i="20" s="1"/>
  <c r="P2" i="20"/>
  <c r="AJ13" i="20"/>
  <c r="AJ2" i="20" s="1"/>
  <c r="T2" i="20"/>
  <c r="AN13" i="20"/>
  <c r="AN2" i="20" s="1"/>
  <c r="X2" i="20"/>
  <c r="AC13" i="20"/>
  <c r="AC2" i="20" s="1"/>
  <c r="M2" i="20"/>
  <c r="AG13" i="20"/>
  <c r="AG2" i="20" s="1"/>
  <c r="Q2" i="20"/>
  <c r="AK13" i="20"/>
  <c r="AK2" i="20" s="1"/>
  <c r="U2" i="20"/>
  <c r="AG16" i="20"/>
  <c r="AG5" i="20" s="1"/>
  <c r="Q5" i="20"/>
  <c r="AD16" i="20"/>
  <c r="AD5" i="20" s="1"/>
  <c r="N5" i="20"/>
  <c r="AL16" i="20"/>
  <c r="AL5" i="20" s="1"/>
  <c r="V5" i="20"/>
  <c r="AI16" i="20"/>
  <c r="AI5" i="20" s="1"/>
  <c r="S5" i="20"/>
  <c r="AA20" i="20"/>
  <c r="AA9" i="20" s="1"/>
  <c r="AA16" i="20"/>
  <c r="AA5" i="20" s="1"/>
  <c r="AA17" i="20"/>
  <c r="AA6" i="20" s="1"/>
  <c r="AA14" i="20"/>
  <c r="AA3" i="20" s="1"/>
  <c r="AA18" i="20"/>
  <c r="K7" i="20"/>
  <c r="AA40" i="20"/>
  <c r="L3" i="20"/>
  <c r="AB14" i="20"/>
  <c r="AB3" i="20" s="1"/>
  <c r="P3" i="20"/>
  <c r="AF14" i="20"/>
  <c r="AF3" i="20" s="1"/>
  <c r="T3" i="20"/>
  <c r="AJ14" i="20"/>
  <c r="AJ3" i="20" s="1"/>
  <c r="X3" i="20"/>
  <c r="AN14" i="20"/>
  <c r="AN3" i="20" s="1"/>
  <c r="O3" i="20"/>
  <c r="AE14" i="20"/>
  <c r="AE3" i="20" s="1"/>
  <c r="S3" i="20"/>
  <c r="AI14" i="20"/>
  <c r="AI3" i="20" s="1"/>
  <c r="W3" i="20"/>
  <c r="AM14" i="20"/>
  <c r="AM3" i="20" s="1"/>
  <c r="M7" i="20"/>
  <c r="AC18" i="20"/>
  <c r="AC7" i="20" s="1"/>
  <c r="L7" i="20"/>
  <c r="AB18" i="20"/>
  <c r="AB7" i="20" s="1"/>
  <c r="X7" i="20"/>
  <c r="AN18" i="20"/>
  <c r="AN7" i="20" s="1"/>
  <c r="N7" i="20"/>
  <c r="AD18" i="20"/>
  <c r="AD7" i="20" s="1"/>
  <c r="V7" i="20"/>
  <c r="AL18" i="20"/>
  <c r="AL7" i="20" s="1"/>
  <c r="S7" i="20"/>
  <c r="AI18" i="20"/>
  <c r="AI7" i="20" s="1"/>
  <c r="N3" i="20"/>
  <c r="AD14" i="20"/>
  <c r="AD3" i="20" s="1"/>
  <c r="R3" i="20"/>
  <c r="AH14" i="20"/>
  <c r="AH3" i="20" s="1"/>
  <c r="V3" i="20"/>
  <c r="AL14" i="20"/>
  <c r="AL3" i="20" s="1"/>
  <c r="M3" i="20"/>
  <c r="AC14" i="20"/>
  <c r="AC3" i="20" s="1"/>
  <c r="Q3" i="20"/>
  <c r="AG14" i="20"/>
  <c r="AG3" i="20" s="1"/>
  <c r="U3" i="20"/>
  <c r="AK14" i="20"/>
  <c r="AK3" i="20" s="1"/>
  <c r="U7" i="20"/>
  <c r="AK18" i="20"/>
  <c r="AK7" i="20" s="1"/>
  <c r="T7" i="20"/>
  <c r="AJ18" i="20"/>
  <c r="AJ7" i="20" s="1"/>
  <c r="Q7" i="20"/>
  <c r="AG18" i="20"/>
  <c r="AG7" i="20" s="1"/>
  <c r="P7" i="20"/>
  <c r="AF18" i="20"/>
  <c r="AF7" i="20" s="1"/>
  <c r="R7" i="20"/>
  <c r="AH18" i="20"/>
  <c r="AH7" i="20" s="1"/>
  <c r="O7" i="20"/>
  <c r="AE18" i="20"/>
  <c r="AE7" i="20" s="1"/>
  <c r="W7" i="20"/>
  <c r="AM18" i="20"/>
  <c r="AM7" i="20" s="1"/>
  <c r="M32" i="20"/>
  <c r="K63" i="36"/>
  <c r="K68" i="36"/>
  <c r="K67" i="36"/>
  <c r="K64" i="36"/>
  <c r="K65" i="36"/>
  <c r="K66" i="36"/>
  <c r="S32" i="20"/>
  <c r="O32" i="20"/>
  <c r="K32" i="20"/>
  <c r="X32" i="20"/>
  <c r="T32" i="20"/>
  <c r="P32" i="20"/>
  <c r="L32" i="20"/>
  <c r="BA9" i="20"/>
  <c r="AK54" i="20"/>
  <c r="V32" i="20"/>
  <c r="N32" i="20"/>
  <c r="W32" i="20"/>
  <c r="R32" i="20"/>
  <c r="U32" i="20"/>
  <c r="Q32" i="20"/>
  <c r="AN21" i="20"/>
  <c r="BD2" i="20"/>
  <c r="AI21" i="20"/>
  <c r="AY2" i="20"/>
  <c r="AJ21" i="20"/>
  <c r="AZ2" i="20"/>
  <c r="AL21" i="20"/>
  <c r="BB2" i="20"/>
  <c r="AA21" i="20"/>
  <c r="AA10" i="20" s="1"/>
  <c r="AQ2" i="20"/>
  <c r="AM21" i="20"/>
  <c r="BC2" i="20"/>
  <c r="AE21" i="20"/>
  <c r="AE10" i="20" s="1"/>
  <c r="AU2" i="20"/>
  <c r="AG21" i="20"/>
  <c r="AG10" i="20" s="1"/>
  <c r="AD21" i="20"/>
  <c r="AD10" i="20" s="1"/>
  <c r="AT2" i="20"/>
  <c r="AC21" i="20"/>
  <c r="AC10" i="20" s="1"/>
  <c r="AS2" i="20"/>
  <c r="AH21" i="20"/>
  <c r="AH10" i="20" s="1"/>
  <c r="AX2" i="20"/>
  <c r="AB21" i="20"/>
  <c r="AB10" i="20" s="1"/>
  <c r="AR2" i="20"/>
  <c r="AF21" i="20"/>
  <c r="AF10" i="20" s="1"/>
  <c r="AV2" i="20"/>
  <c r="AK21" i="20"/>
  <c r="AI10" i="20"/>
  <c r="BA2" i="20"/>
  <c r="GQ134" i="35"/>
  <c r="G58" i="31"/>
  <c r="C32" i="5" s="1"/>
  <c r="Z108" i="31"/>
  <c r="Z127" i="31"/>
  <c r="Y170" i="31"/>
  <c r="Z122" i="31"/>
  <c r="Y176" i="31"/>
  <c r="Y166" i="31"/>
  <c r="Y136" i="31"/>
  <c r="AW177" i="31"/>
  <c r="AT110" i="31"/>
  <c r="Z125" i="31"/>
  <c r="Y155" i="31"/>
  <c r="Y137" i="31"/>
  <c r="Y107" i="31"/>
  <c r="AT181" i="31"/>
  <c r="AS161" i="31"/>
  <c r="Z154" i="31"/>
  <c r="Y178" i="31"/>
  <c r="Y179" i="31"/>
  <c r="Y167" i="31"/>
  <c r="Y168" i="31"/>
  <c r="Z124" i="31"/>
  <c r="Z123" i="31"/>
  <c r="Y156" i="31"/>
  <c r="Z132" i="31"/>
  <c r="Y161" i="31"/>
  <c r="Z152" i="31"/>
  <c r="AY157" i="31"/>
  <c r="AZ157" i="31" s="1"/>
  <c r="Y171" i="31"/>
  <c r="Z119" i="31"/>
  <c r="Y153" i="31"/>
  <c r="Z126" i="31"/>
  <c r="Z117" i="31"/>
  <c r="Z149" i="31"/>
  <c r="Y142" i="31"/>
  <c r="AT179" i="31"/>
  <c r="BD174" i="31"/>
  <c r="Y114" i="31"/>
  <c r="Y173" i="31"/>
  <c r="Y174" i="31"/>
  <c r="Y177" i="31"/>
  <c r="Z140" i="31"/>
  <c r="Y162" i="31"/>
  <c r="Y138" i="31"/>
  <c r="Y106" i="31"/>
  <c r="Z121" i="31"/>
  <c r="AA139" i="31"/>
  <c r="Z113" i="31"/>
  <c r="Y175" i="31"/>
  <c r="Z144" i="31"/>
  <c r="AA141" i="31"/>
  <c r="Z120" i="31"/>
  <c r="AI162" i="31"/>
  <c r="Z146" i="31"/>
  <c r="AH155" i="31"/>
  <c r="Z158" i="31"/>
  <c r="AH114" i="31"/>
  <c r="AJ117" i="31"/>
  <c r="AH160" i="31"/>
  <c r="AH143" i="31"/>
  <c r="Z128" i="31"/>
  <c r="AI150" i="31"/>
  <c r="AJ165" i="31"/>
  <c r="Z115" i="31"/>
  <c r="Y163" i="31"/>
  <c r="AB113" i="31"/>
  <c r="AB156" i="31"/>
  <c r="Z118" i="31"/>
  <c r="AA148" i="31"/>
  <c r="AA133" i="31"/>
  <c r="Z111" i="31"/>
  <c r="AA151" i="31"/>
  <c r="Z134" i="31"/>
  <c r="Z112" i="31"/>
  <c r="AT119" i="31"/>
  <c r="AC131" i="31"/>
  <c r="AN109" i="31"/>
  <c r="P196" i="5"/>
  <c r="P197" i="5" s="1"/>
  <c r="T196" i="5"/>
  <c r="T197" i="5" s="1"/>
  <c r="U196" i="5"/>
  <c r="U197" i="5" s="1"/>
  <c r="K43" i="20"/>
  <c r="AA35" i="20"/>
  <c r="O43" i="20"/>
  <c r="S43" i="20"/>
  <c r="W43" i="20"/>
  <c r="N43" i="20"/>
  <c r="R43" i="20"/>
  <c r="V43" i="20"/>
  <c r="M43" i="20"/>
  <c r="Q43" i="20"/>
  <c r="U43" i="20"/>
  <c r="L43" i="20"/>
  <c r="P43" i="20"/>
  <c r="T43" i="20"/>
  <c r="X43" i="20"/>
  <c r="R196" i="5"/>
  <c r="R197" i="5" s="1"/>
  <c r="W196" i="5"/>
  <c r="W197" i="5" s="1"/>
  <c r="V196" i="5"/>
  <c r="V197" i="5" s="1"/>
  <c r="N21" i="20"/>
  <c r="R21" i="20"/>
  <c r="V21" i="20"/>
  <c r="K21" i="20"/>
  <c r="K2" i="20"/>
  <c r="AA13" i="20"/>
  <c r="O21" i="20"/>
  <c r="S21" i="20"/>
  <c r="W21" i="20"/>
  <c r="L21" i="20"/>
  <c r="P21" i="20"/>
  <c r="T21" i="20"/>
  <c r="X21" i="20"/>
  <c r="M21" i="20"/>
  <c r="Q21" i="20"/>
  <c r="U21" i="20"/>
  <c r="GR135" i="35"/>
  <c r="GP134" i="35"/>
  <c r="GP135" i="35"/>
  <c r="AA68" i="35"/>
  <c r="AX86" i="35"/>
  <c r="AB78" i="35"/>
  <c r="AB65" i="35"/>
  <c r="AB81" i="35"/>
  <c r="AC81" i="35" s="1"/>
  <c r="AD81" i="35" s="1"/>
  <c r="AE81" i="35" s="1"/>
  <c r="AF81" i="35" s="1"/>
  <c r="AA79" i="35"/>
  <c r="AA70" i="35"/>
  <c r="AA59" i="35"/>
  <c r="AA76" i="35"/>
  <c r="AA82" i="35"/>
  <c r="AA85" i="35"/>
  <c r="AA72" i="35"/>
  <c r="AA61" i="35"/>
  <c r="AB73" i="35"/>
  <c r="AB77" i="35"/>
  <c r="AA71" i="35"/>
  <c r="AB87" i="35"/>
  <c r="AB80" i="35"/>
  <c r="AB58" i="35"/>
  <c r="AB75" i="35"/>
  <c r="AB67" i="35"/>
  <c r="AB66" i="35"/>
  <c r="AA63" i="35"/>
  <c r="AB62" i="35"/>
  <c r="AB60" i="35"/>
  <c r="X196" i="5"/>
  <c r="X197" i="5" s="1"/>
  <c r="Q196" i="5"/>
  <c r="Q197" i="5" s="1"/>
  <c r="S196" i="5"/>
  <c r="S197" i="5" s="1"/>
  <c r="FI106" i="35"/>
  <c r="FG106" i="35"/>
  <c r="FH106" i="35"/>
  <c r="FJ106" i="35"/>
  <c r="AA227" i="31"/>
  <c r="FF106" i="35"/>
  <c r="EF106" i="35"/>
  <c r="AW202" i="31"/>
  <c r="Z201" i="31"/>
  <c r="AZ236" i="31"/>
  <c r="AS240" i="31"/>
  <c r="AW256" i="31"/>
  <c r="AT189" i="31"/>
  <c r="BE257" i="31"/>
  <c r="AX232" i="31"/>
  <c r="AV247" i="31"/>
  <c r="AT260" i="31"/>
  <c r="AL10" i="20" l="1"/>
  <c r="BF178" i="31"/>
  <c r="AY153" i="31"/>
  <c r="AW168" i="31"/>
  <c r="AM10" i="20"/>
  <c r="AG6" i="20"/>
  <c r="AL9" i="20"/>
  <c r="AJ10" i="20"/>
  <c r="AN10" i="20"/>
  <c r="AA7" i="20"/>
  <c r="AJ180" i="31"/>
  <c r="AA164" i="31"/>
  <c r="Z135" i="31"/>
  <c r="Z159" i="31"/>
  <c r="Z145" i="31"/>
  <c r="AA116" i="31"/>
  <c r="Z129" i="31"/>
  <c r="AA147" i="31"/>
  <c r="Z157" i="31"/>
  <c r="K69" i="36"/>
  <c r="Z130" i="31"/>
  <c r="AX123" i="31"/>
  <c r="AG81" i="35"/>
  <c r="AH81" i="35" s="1"/>
  <c r="AI81" i="35" s="1"/>
  <c r="AQ105" i="31"/>
  <c r="BA157" i="31"/>
  <c r="AK10" i="20"/>
  <c r="AA108" i="31"/>
  <c r="Z170" i="31"/>
  <c r="AA122" i="31"/>
  <c r="AA127" i="31"/>
  <c r="AA120" i="31"/>
  <c r="AB139" i="31"/>
  <c r="AA121" i="31"/>
  <c r="Z106" i="31"/>
  <c r="Z162" i="31"/>
  <c r="Z177" i="31"/>
  <c r="Z173" i="31"/>
  <c r="AA160" i="31"/>
  <c r="AU179" i="31"/>
  <c r="AA117" i="31"/>
  <c r="Z153" i="31"/>
  <c r="Z161" i="31"/>
  <c r="AA124" i="31"/>
  <c r="Z167" i="31"/>
  <c r="Z178" i="31"/>
  <c r="AT161" i="31"/>
  <c r="Z107" i="31"/>
  <c r="Z155" i="31"/>
  <c r="AX177" i="31"/>
  <c r="Z136" i="31"/>
  <c r="Z176" i="31"/>
  <c r="AB148" i="31"/>
  <c r="Z175" i="31"/>
  <c r="Z138" i="31"/>
  <c r="AA140" i="31"/>
  <c r="Z174" i="31"/>
  <c r="Z114" i="31"/>
  <c r="BE174" i="31"/>
  <c r="Z142" i="31"/>
  <c r="AA149" i="31"/>
  <c r="AA126" i="31"/>
  <c r="AA119" i="31"/>
  <c r="Z171" i="31"/>
  <c r="AA152" i="31"/>
  <c r="AA132" i="31"/>
  <c r="AA123" i="31"/>
  <c r="Z168" i="31"/>
  <c r="Z179" i="31"/>
  <c r="AA154" i="31"/>
  <c r="AU181" i="31"/>
  <c r="Z137" i="31"/>
  <c r="AA125" i="31"/>
  <c r="AU110" i="31"/>
  <c r="Z166" i="31"/>
  <c r="AA144" i="31"/>
  <c r="AB141" i="31"/>
  <c r="AD131" i="31"/>
  <c r="AA112" i="31"/>
  <c r="AB151" i="31"/>
  <c r="AB133" i="31"/>
  <c r="AA118" i="31"/>
  <c r="AC156" i="31"/>
  <c r="AC113" i="31"/>
  <c r="AK165" i="31"/>
  <c r="AA128" i="31"/>
  <c r="AI160" i="31"/>
  <c r="AI114" i="31"/>
  <c r="AI155" i="31"/>
  <c r="AA146" i="31"/>
  <c r="AO109" i="31"/>
  <c r="AU119" i="31"/>
  <c r="AA134" i="31"/>
  <c r="AA111" i="31"/>
  <c r="Z163" i="31"/>
  <c r="AA115" i="31"/>
  <c r="AJ150" i="31"/>
  <c r="AI143" i="31"/>
  <c r="AK117" i="31"/>
  <c r="AA158" i="31"/>
  <c r="AJ162" i="31"/>
  <c r="AB120" i="31"/>
  <c r="AA2" i="20"/>
  <c r="X10" i="20"/>
  <c r="P10" i="20"/>
  <c r="M10" i="20"/>
  <c r="T10" i="20"/>
  <c r="W10" i="20"/>
  <c r="O10" i="20"/>
  <c r="L10" i="20"/>
  <c r="Q10" i="20"/>
  <c r="S10" i="20"/>
  <c r="K10" i="20"/>
  <c r="U10" i="20"/>
  <c r="V10" i="20"/>
  <c r="N10" i="20"/>
  <c r="R10" i="20"/>
  <c r="AC80" i="35"/>
  <c r="AB71" i="35"/>
  <c r="AC73" i="35"/>
  <c r="AB72" i="35"/>
  <c r="AB82" i="35"/>
  <c r="AB59" i="35"/>
  <c r="AB79" i="35"/>
  <c r="AC65" i="35"/>
  <c r="AY86" i="35"/>
  <c r="AC87" i="35"/>
  <c r="AC77" i="35"/>
  <c r="AB61" i="35"/>
  <c r="AB85" i="35"/>
  <c r="AB76" i="35"/>
  <c r="AB70" i="35"/>
  <c r="AC78" i="35"/>
  <c r="AB68" i="35"/>
  <c r="AC58" i="35"/>
  <c r="AC75" i="35"/>
  <c r="AC67" i="35"/>
  <c r="AC66" i="35"/>
  <c r="AB63" i="35"/>
  <c r="AC62" i="35"/>
  <c r="AC60" i="35"/>
  <c r="W114" i="35"/>
  <c r="W102" i="35"/>
  <c r="W92" i="35"/>
  <c r="W97" i="35"/>
  <c r="W100" i="35"/>
  <c r="AW247" i="31"/>
  <c r="AU260" i="31"/>
  <c r="AX256" i="31"/>
  <c r="BA236" i="31"/>
  <c r="AX202" i="31"/>
  <c r="AY232" i="31"/>
  <c r="BF257" i="31"/>
  <c r="AU189" i="31"/>
  <c r="AT240" i="31"/>
  <c r="BG178" i="31" l="1"/>
  <c r="AX168" i="31"/>
  <c r="AZ153" i="31"/>
  <c r="AK180" i="31"/>
  <c r="AB149" i="31"/>
  <c r="AC149" i="31" s="1"/>
  <c r="AD149" i="31" s="1"/>
  <c r="AA157" i="31"/>
  <c r="AA129" i="31"/>
  <c r="AA145" i="31"/>
  <c r="AA135" i="31"/>
  <c r="AB147" i="31"/>
  <c r="AB116" i="31"/>
  <c r="AA159" i="31"/>
  <c r="AB164" i="31"/>
  <c r="AC164" i="31" s="1"/>
  <c r="AD164" i="31" s="1"/>
  <c r="AE164" i="31" s="1"/>
  <c r="AF164" i="31" s="1"/>
  <c r="AA130" i="31"/>
  <c r="AY123" i="31"/>
  <c r="AR105" i="31"/>
  <c r="BB157" i="31"/>
  <c r="AB140" i="31"/>
  <c r="AB108" i="31"/>
  <c r="AB122" i="31"/>
  <c r="AB127" i="31"/>
  <c r="AA170" i="31"/>
  <c r="AB125" i="31"/>
  <c r="AV181" i="31"/>
  <c r="AB154" i="31"/>
  <c r="AA168" i="31"/>
  <c r="AB152" i="31"/>
  <c r="AA171" i="31"/>
  <c r="AB126" i="31"/>
  <c r="AA142" i="31"/>
  <c r="AA114" i="31"/>
  <c r="AC148" i="31"/>
  <c r="AY177" i="31"/>
  <c r="AA107" i="31"/>
  <c r="AU161" i="31"/>
  <c r="AA167" i="31"/>
  <c r="AB117" i="31"/>
  <c r="AA173" i="31"/>
  <c r="AA162" i="31"/>
  <c r="AB121" i="31"/>
  <c r="AA166" i="31"/>
  <c r="AV110" i="31"/>
  <c r="AA137" i="31"/>
  <c r="AA179" i="31"/>
  <c r="AB123" i="31"/>
  <c r="AB132" i="31"/>
  <c r="AB119" i="31"/>
  <c r="BF174" i="31"/>
  <c r="AA174" i="31"/>
  <c r="AA138" i="31"/>
  <c r="AA175" i="31"/>
  <c r="AA176" i="31"/>
  <c r="AA136" i="31"/>
  <c r="AA155" i="31"/>
  <c r="AA178" i="31"/>
  <c r="AB124" i="31"/>
  <c r="AA161" i="31"/>
  <c r="AA153" i="31"/>
  <c r="AV179" i="31"/>
  <c r="AB160" i="31"/>
  <c r="AA177" i="31"/>
  <c r="AA106" i="31"/>
  <c r="AC139" i="31"/>
  <c r="AB144" i="31"/>
  <c r="AC141" i="31"/>
  <c r="AC120" i="31"/>
  <c r="AL117" i="31"/>
  <c r="AK150" i="31"/>
  <c r="AB115" i="31"/>
  <c r="AB111" i="31"/>
  <c r="AB134" i="31"/>
  <c r="AJ160" i="31"/>
  <c r="AK160" i="31" s="1"/>
  <c r="AL160" i="31" s="1"/>
  <c r="AM160" i="31" s="1"/>
  <c r="AL165" i="31"/>
  <c r="AD156" i="31"/>
  <c r="AB112" i="31"/>
  <c r="AE131" i="31"/>
  <c r="AK162" i="31"/>
  <c r="AB158" i="31"/>
  <c r="AJ143" i="31"/>
  <c r="AA163" i="31"/>
  <c r="AV119" i="31"/>
  <c r="AP109" i="31"/>
  <c r="AB146" i="31"/>
  <c r="AJ155" i="31"/>
  <c r="AJ114" i="31"/>
  <c r="AB128" i="31"/>
  <c r="AD113" i="31"/>
  <c r="AB118" i="31"/>
  <c r="AC133" i="31"/>
  <c r="AC151" i="31"/>
  <c r="AC68" i="35"/>
  <c r="AJ81" i="35"/>
  <c r="AC76" i="35"/>
  <c r="AC61" i="35"/>
  <c r="AD87" i="35"/>
  <c r="AD65" i="35"/>
  <c r="AC59" i="35"/>
  <c r="AC72" i="35"/>
  <c r="AC71" i="35"/>
  <c r="AD78" i="35"/>
  <c r="AC70" i="35"/>
  <c r="AC85" i="35"/>
  <c r="AD77" i="35"/>
  <c r="AZ86" i="35"/>
  <c r="AC79" i="35"/>
  <c r="AC82" i="35"/>
  <c r="AD73" i="35"/>
  <c r="AD80" i="35"/>
  <c r="AD58" i="35"/>
  <c r="AD75" i="35"/>
  <c r="AD67" i="35"/>
  <c r="AD66" i="35"/>
  <c r="AC63" i="35"/>
  <c r="AD62" i="35"/>
  <c r="AD60" i="35"/>
  <c r="AA234" i="31"/>
  <c r="AA245" i="31"/>
  <c r="AV189" i="31"/>
  <c r="AY202" i="31"/>
  <c r="AB223" i="31"/>
  <c r="BG257" i="31"/>
  <c r="AB191" i="31"/>
  <c r="AZ232" i="31"/>
  <c r="BB236" i="31"/>
  <c r="AY256" i="31"/>
  <c r="AM239" i="31"/>
  <c r="AX247" i="31"/>
  <c r="AV260" i="31"/>
  <c r="AU240" i="31"/>
  <c r="BH178" i="31" l="1"/>
  <c r="BA153" i="31"/>
  <c r="AY168" i="31"/>
  <c r="AN160" i="31"/>
  <c r="AO160" i="31" s="1"/>
  <c r="AL180" i="31"/>
  <c r="AB159" i="31"/>
  <c r="AC159" i="31" s="1"/>
  <c r="AD159" i="31" s="1"/>
  <c r="AC116" i="31"/>
  <c r="AB135" i="31"/>
  <c r="AB129" i="31"/>
  <c r="AC147" i="31"/>
  <c r="AB145" i="31"/>
  <c r="AB157" i="31"/>
  <c r="AB130" i="31"/>
  <c r="AZ123" i="31"/>
  <c r="AS105" i="31"/>
  <c r="BC157" i="31"/>
  <c r="AE149" i="31"/>
  <c r="AC140" i="31"/>
  <c r="AC108" i="31"/>
  <c r="AC127" i="31"/>
  <c r="AB170" i="31"/>
  <c r="AC122" i="31"/>
  <c r="AB177" i="31"/>
  <c r="AW179" i="31"/>
  <c r="AC124" i="31"/>
  <c r="AB155" i="31"/>
  <c r="AB136" i="31"/>
  <c r="AB175" i="31"/>
  <c r="AC175" i="31" s="1"/>
  <c r="AB138" i="31"/>
  <c r="BG174" i="31"/>
  <c r="AC119" i="31"/>
  <c r="AB179" i="31"/>
  <c r="AB137" i="31"/>
  <c r="AB173" i="31"/>
  <c r="AB167" i="31"/>
  <c r="AB107" i="31"/>
  <c r="AZ177" i="31"/>
  <c r="AD148" i="31"/>
  <c r="AB114" i="31"/>
  <c r="AB142" i="31"/>
  <c r="AC126" i="31"/>
  <c r="AB168" i="31"/>
  <c r="AW181" i="31"/>
  <c r="AD139" i="31"/>
  <c r="AB106" i="31"/>
  <c r="AC160" i="31"/>
  <c r="AB153" i="31"/>
  <c r="AB178" i="31"/>
  <c r="AB176" i="31"/>
  <c r="AB174" i="31"/>
  <c r="AC132" i="31"/>
  <c r="AC123" i="31"/>
  <c r="AW110" i="31"/>
  <c r="AB166" i="31"/>
  <c r="AC121" i="31"/>
  <c r="AD121" i="31" s="1"/>
  <c r="AB162" i="31"/>
  <c r="AC117" i="31"/>
  <c r="AV161" i="31"/>
  <c r="AB171" i="31"/>
  <c r="AC152" i="31"/>
  <c r="AC154" i="31"/>
  <c r="AC125" i="31"/>
  <c r="AG164" i="31"/>
  <c r="AC144" i="31"/>
  <c r="AD141" i="31"/>
  <c r="AD151" i="31"/>
  <c r="AC118" i="31"/>
  <c r="AK114" i="31"/>
  <c r="AC146" i="31"/>
  <c r="AQ109" i="31"/>
  <c r="AC158" i="31"/>
  <c r="AL162" i="31"/>
  <c r="AC112" i="31"/>
  <c r="AC134" i="31"/>
  <c r="AC115" i="31"/>
  <c r="AM117" i="31"/>
  <c r="AN117" i="31" s="1"/>
  <c r="AD133" i="31"/>
  <c r="AE113" i="31"/>
  <c r="AC128" i="31"/>
  <c r="AK155" i="31"/>
  <c r="AW119" i="31"/>
  <c r="AB163" i="31"/>
  <c r="AK143" i="31"/>
  <c r="AF131" i="31"/>
  <c r="AE156" i="31"/>
  <c r="AM165" i="31"/>
  <c r="AC111" i="31"/>
  <c r="AL150" i="31"/>
  <c r="AD120" i="31"/>
  <c r="AE80" i="35"/>
  <c r="AD82" i="35"/>
  <c r="BA86" i="35"/>
  <c r="AD85" i="35"/>
  <c r="AE78" i="35"/>
  <c r="AD72" i="35"/>
  <c r="AE65" i="35"/>
  <c r="AD61" i="35"/>
  <c r="AK81" i="35"/>
  <c r="AE73" i="35"/>
  <c r="AD79" i="35"/>
  <c r="AE77" i="35"/>
  <c r="AD70" i="35"/>
  <c r="AD71" i="35"/>
  <c r="AD59" i="35"/>
  <c r="AE87" i="35"/>
  <c r="AD76" i="35"/>
  <c r="AD68" i="35"/>
  <c r="AE58" i="35"/>
  <c r="AE75" i="35"/>
  <c r="AE67" i="35"/>
  <c r="AE66" i="35"/>
  <c r="AD63" i="35"/>
  <c r="AE62" i="35"/>
  <c r="AE60" i="35"/>
  <c r="AB209" i="31"/>
  <c r="AB245" i="31"/>
  <c r="AB234" i="31"/>
  <c r="AW189" i="31"/>
  <c r="AZ256" i="31"/>
  <c r="AZ202" i="31"/>
  <c r="BC236" i="31"/>
  <c r="AD200" i="31"/>
  <c r="AY247" i="31"/>
  <c r="AV240" i="31"/>
  <c r="AL241" i="31"/>
  <c r="AW260" i="31"/>
  <c r="AC203" i="31"/>
  <c r="AC237" i="31"/>
  <c r="BA232" i="31"/>
  <c r="AD212" i="31"/>
  <c r="BH257" i="31"/>
  <c r="AN196" i="31"/>
  <c r="BI178" i="31" l="1"/>
  <c r="AZ168" i="31"/>
  <c r="BB153" i="31"/>
  <c r="AO117" i="31"/>
  <c r="AP117" i="31" s="1"/>
  <c r="AE121" i="31"/>
  <c r="AD124" i="31"/>
  <c r="AM180" i="31"/>
  <c r="AC145" i="31"/>
  <c r="AE159" i="31"/>
  <c r="AC135" i="31"/>
  <c r="AC157" i="31"/>
  <c r="AD147" i="31"/>
  <c r="AC129" i="31"/>
  <c r="AD129" i="31" s="1"/>
  <c r="AE129" i="31" s="1"/>
  <c r="AD116" i="31"/>
  <c r="AC130" i="31"/>
  <c r="BA123" i="31"/>
  <c r="AT105" i="31"/>
  <c r="AD175" i="31"/>
  <c r="AC166" i="31"/>
  <c r="BD157" i="31"/>
  <c r="AF149" i="31"/>
  <c r="AG149" i="31" s="1"/>
  <c r="AH149" i="31" s="1"/>
  <c r="AD140" i="31"/>
  <c r="AD108" i="31"/>
  <c r="AC170" i="31"/>
  <c r="AD122" i="31"/>
  <c r="AD127" i="31"/>
  <c r="AH164" i="31"/>
  <c r="AD154" i="31"/>
  <c r="AD152" i="31"/>
  <c r="AD117" i="31"/>
  <c r="AC162" i="31"/>
  <c r="AD132" i="31"/>
  <c r="AC174" i="31"/>
  <c r="AC153" i="31"/>
  <c r="AD160" i="31"/>
  <c r="AE139" i="31"/>
  <c r="AX181" i="31"/>
  <c r="AD126" i="31"/>
  <c r="AC114" i="31"/>
  <c r="BA177" i="31"/>
  <c r="AC167" i="31"/>
  <c r="AC179" i="31"/>
  <c r="AC138" i="31"/>
  <c r="AC155" i="31"/>
  <c r="AX179" i="31"/>
  <c r="AX119" i="31"/>
  <c r="AD125" i="31"/>
  <c r="AC171" i="31"/>
  <c r="AW161" i="31"/>
  <c r="AX110" i="31"/>
  <c r="AD123" i="31"/>
  <c r="AC176" i="31"/>
  <c r="AC178" i="31"/>
  <c r="AC106" i="31"/>
  <c r="AC168" i="31"/>
  <c r="AC142" i="31"/>
  <c r="AE148" i="31"/>
  <c r="AC107" i="31"/>
  <c r="AC173" i="31"/>
  <c r="AC137" i="31"/>
  <c r="AD119" i="31"/>
  <c r="BH174" i="31"/>
  <c r="AC136" i="31"/>
  <c r="AD144" i="31"/>
  <c r="AE141" i="31"/>
  <c r="AE133" i="31"/>
  <c r="AP160" i="31"/>
  <c r="AE120" i="31"/>
  <c r="AM150" i="31"/>
  <c r="AD111" i="31"/>
  <c r="AN165" i="31"/>
  <c r="AC163" i="31"/>
  <c r="AL155" i="31"/>
  <c r="AF113" i="31"/>
  <c r="AM162" i="31"/>
  <c r="AD146" i="31"/>
  <c r="AE151" i="31"/>
  <c r="AF156" i="31"/>
  <c r="AG131" i="31"/>
  <c r="AL143" i="31"/>
  <c r="AD128" i="31"/>
  <c r="AD115" i="31"/>
  <c r="AD134" i="31"/>
  <c r="AD112" i="31"/>
  <c r="AD158" i="31"/>
  <c r="AR109" i="31"/>
  <c r="AL114" i="31"/>
  <c r="AD118" i="31"/>
  <c r="AE68" i="35"/>
  <c r="AF87" i="35"/>
  <c r="AE71" i="35"/>
  <c r="AF77" i="35"/>
  <c r="AF73" i="35"/>
  <c r="AE61" i="35"/>
  <c r="AE72" i="35"/>
  <c r="AE85" i="35"/>
  <c r="AE82" i="35"/>
  <c r="AE76" i="35"/>
  <c r="AE59" i="35"/>
  <c r="AE70" i="35"/>
  <c r="AE79" i="35"/>
  <c r="AL81" i="35"/>
  <c r="AF65" i="35"/>
  <c r="AF78" i="35"/>
  <c r="BB86" i="35"/>
  <c r="AF80" i="35"/>
  <c r="AF58" i="35"/>
  <c r="AF75" i="35"/>
  <c r="AF67" i="35"/>
  <c r="AF66" i="35"/>
  <c r="AE63" i="35"/>
  <c r="AF62" i="35"/>
  <c r="AF60" i="35"/>
  <c r="AC209" i="31"/>
  <c r="AC234" i="31"/>
  <c r="AC245" i="31"/>
  <c r="AE203" i="31"/>
  <c r="AE208" i="31"/>
  <c r="AF192" i="31"/>
  <c r="AM241" i="31"/>
  <c r="BI257" i="31"/>
  <c r="AD237" i="31"/>
  <c r="AX258" i="31"/>
  <c r="BA256" i="31"/>
  <c r="AZ247" i="31"/>
  <c r="BD236" i="31"/>
  <c r="AW240" i="31"/>
  <c r="BB232" i="31"/>
  <c r="AX189" i="31"/>
  <c r="AF235" i="31"/>
  <c r="AX260" i="31"/>
  <c r="AX198" i="31"/>
  <c r="AL234" i="31"/>
  <c r="BJ178" i="31" l="1"/>
  <c r="BC153" i="31"/>
  <c r="BA168" i="31"/>
  <c r="AE124" i="31"/>
  <c r="AF124" i="31" s="1"/>
  <c r="AG124" i="31" s="1"/>
  <c r="AN180" i="31"/>
  <c r="AD157" i="31"/>
  <c r="AF159" i="31"/>
  <c r="AE116" i="31"/>
  <c r="AE147" i="31"/>
  <c r="AD135" i="31"/>
  <c r="AD145" i="31"/>
  <c r="AE145" i="31" s="1"/>
  <c r="AF145" i="31" s="1"/>
  <c r="AG145" i="31" s="1"/>
  <c r="AD130" i="31"/>
  <c r="BB123" i="31"/>
  <c r="AU105" i="31"/>
  <c r="AE175" i="31"/>
  <c r="AD166" i="31"/>
  <c r="BE157" i="31"/>
  <c r="AE140" i="31"/>
  <c r="AF139" i="31"/>
  <c r="AQ117" i="31"/>
  <c r="AR117" i="31" s="1"/>
  <c r="AE108" i="31"/>
  <c r="AE125" i="31"/>
  <c r="AE122" i="31"/>
  <c r="AE127" i="31"/>
  <c r="AD170" i="31"/>
  <c r="AD136" i="31"/>
  <c r="AE136" i="31" s="1"/>
  <c r="BI174" i="31"/>
  <c r="AD107" i="31"/>
  <c r="AD178" i="31"/>
  <c r="AY110" i="31"/>
  <c r="AX161" i="31"/>
  <c r="AD171" i="31"/>
  <c r="AY119" i="31"/>
  <c r="AI149" i="31"/>
  <c r="BB177" i="31"/>
  <c r="AD114" i="31"/>
  <c r="AD153" i="31"/>
  <c r="AD174" i="31"/>
  <c r="AE132" i="31"/>
  <c r="AE117" i="31"/>
  <c r="AE152" i="31"/>
  <c r="AI164" i="31"/>
  <c r="AE119" i="31"/>
  <c r="AD137" i="31"/>
  <c r="AD173" i="31"/>
  <c r="AF148" i="31"/>
  <c r="AD142" i="31"/>
  <c r="AD168" i="31"/>
  <c r="AD106" i="31"/>
  <c r="AD176" i="31"/>
  <c r="AE123" i="31"/>
  <c r="AY179" i="31"/>
  <c r="AD155" i="31"/>
  <c r="AD138" i="31"/>
  <c r="AF129" i="31"/>
  <c r="AD167" i="31"/>
  <c r="AE126" i="31"/>
  <c r="AY181" i="31"/>
  <c r="AE160" i="31"/>
  <c r="AD162" i="31"/>
  <c r="AE154" i="31"/>
  <c r="AL124" i="31"/>
  <c r="CD144" i="31"/>
  <c r="AE144" i="31"/>
  <c r="AF133" i="31"/>
  <c r="AF141" i="31"/>
  <c r="AQ160" i="31"/>
  <c r="AE118" i="31"/>
  <c r="AS109" i="31"/>
  <c r="AE158" i="31"/>
  <c r="AE134" i="31"/>
  <c r="AM114" i="31"/>
  <c r="AE112" i="31"/>
  <c r="AE115" i="31"/>
  <c r="AM143" i="31"/>
  <c r="AG156" i="31"/>
  <c r="AN162" i="31"/>
  <c r="AM155" i="31"/>
  <c r="AD163" i="31"/>
  <c r="AN150" i="31"/>
  <c r="AE128" i="31"/>
  <c r="AH131" i="31"/>
  <c r="AF151" i="31"/>
  <c r="AE146" i="31"/>
  <c r="AG113" i="31"/>
  <c r="AO165" i="31"/>
  <c r="AE111" i="31"/>
  <c r="AF120" i="31"/>
  <c r="AG80" i="35"/>
  <c r="AG78" i="35"/>
  <c r="AM81" i="35"/>
  <c r="AF70" i="35"/>
  <c r="AF76" i="35"/>
  <c r="AF85" i="35"/>
  <c r="AF61" i="35"/>
  <c r="AG77" i="35"/>
  <c r="AG87" i="35"/>
  <c r="BC86" i="35"/>
  <c r="AG65" i="35"/>
  <c r="AF79" i="35"/>
  <c r="AF59" i="35"/>
  <c r="AF82" i="35"/>
  <c r="AF72" i="35"/>
  <c r="AG73" i="35"/>
  <c r="AF71" i="35"/>
  <c r="AF68" i="35"/>
  <c r="AG58" i="35"/>
  <c r="AG75" i="35"/>
  <c r="AG67" i="35"/>
  <c r="AG66" i="35"/>
  <c r="AF63" i="35"/>
  <c r="AG62" i="35"/>
  <c r="AG60" i="35"/>
  <c r="EI106" i="35"/>
  <c r="FY116" i="35"/>
  <c r="DV116" i="35"/>
  <c r="GA116" i="35"/>
  <c r="EH106" i="35"/>
  <c r="EL96" i="35"/>
  <c r="FX116" i="35"/>
  <c r="DU116" i="35"/>
  <c r="FW116" i="35"/>
  <c r="EM96" i="35"/>
  <c r="EG106" i="35"/>
  <c r="EN96" i="35"/>
  <c r="FZ116" i="35"/>
  <c r="AL203" i="31"/>
  <c r="AF209" i="31"/>
  <c r="AD209" i="31"/>
  <c r="AD234" i="31"/>
  <c r="AF208" i="31"/>
  <c r="AF203" i="31"/>
  <c r="AG192" i="31"/>
  <c r="BJ257" i="31"/>
  <c r="AD242" i="31"/>
  <c r="AY198" i="31"/>
  <c r="AE237" i="31"/>
  <c r="AY258" i="31"/>
  <c r="BC232" i="31"/>
  <c r="BB256" i="31"/>
  <c r="AY189" i="31"/>
  <c r="BE236" i="31"/>
  <c r="AY260" i="31"/>
  <c r="BA247" i="31"/>
  <c r="AM234" i="31"/>
  <c r="BK178" i="31" l="1"/>
  <c r="BB168" i="31"/>
  <c r="BD153" i="31"/>
  <c r="BE153" i="31" s="1"/>
  <c r="BF153" i="31" s="1"/>
  <c r="BG153" i="31" s="1"/>
  <c r="AH113" i="31"/>
  <c r="AE163" i="31"/>
  <c r="AF136" i="31"/>
  <c r="AO180" i="31"/>
  <c r="AF147" i="31"/>
  <c r="AG159" i="31"/>
  <c r="AE135" i="31"/>
  <c r="AF116" i="31"/>
  <c r="AE157" i="31"/>
  <c r="AE130" i="31"/>
  <c r="BC123" i="31"/>
  <c r="AH124" i="31"/>
  <c r="AV105" i="31"/>
  <c r="AF175" i="31"/>
  <c r="AE166" i="31"/>
  <c r="BF157" i="31"/>
  <c r="AF140" i="31"/>
  <c r="AG139" i="31"/>
  <c r="AF108" i="31"/>
  <c r="AG141" i="31"/>
  <c r="AE170" i="31"/>
  <c r="AF122" i="31"/>
  <c r="AF127" i="31"/>
  <c r="AF125" i="31"/>
  <c r="AF154" i="31"/>
  <c r="AE162" i="31"/>
  <c r="AZ181" i="31"/>
  <c r="AG129" i="31"/>
  <c r="AE155" i="31"/>
  <c r="AF121" i="31"/>
  <c r="AG148" i="31"/>
  <c r="AE173" i="31"/>
  <c r="AF119" i="31"/>
  <c r="AJ164" i="31"/>
  <c r="AK164" i="31" s="1"/>
  <c r="AF117" i="31"/>
  <c r="AF132" i="31"/>
  <c r="AG132" i="31" s="1"/>
  <c r="AH132" i="31" s="1"/>
  <c r="AI132" i="31" s="1"/>
  <c r="AJ132" i="31" s="1"/>
  <c r="AE114" i="31"/>
  <c r="AJ149" i="31"/>
  <c r="AH145" i="31"/>
  <c r="AZ119" i="31"/>
  <c r="AE171" i="31"/>
  <c r="AY161" i="31"/>
  <c r="AZ110" i="31"/>
  <c r="AE107" i="31"/>
  <c r="BJ174" i="31"/>
  <c r="AF160" i="31"/>
  <c r="AF126" i="31"/>
  <c r="AE167" i="31"/>
  <c r="AE138" i="31"/>
  <c r="AZ179" i="31"/>
  <c r="AS117" i="31"/>
  <c r="AF123" i="31"/>
  <c r="AE176" i="31"/>
  <c r="AE106" i="31"/>
  <c r="AE142" i="31"/>
  <c r="AF142" i="31" s="1"/>
  <c r="AG142" i="31" s="1"/>
  <c r="AH142" i="31" s="1"/>
  <c r="AE137" i="31"/>
  <c r="AF152" i="31"/>
  <c r="AE174" i="31"/>
  <c r="AE153" i="31"/>
  <c r="BC177" i="31"/>
  <c r="AE178" i="31"/>
  <c r="AM124" i="31"/>
  <c r="AF144" i="31"/>
  <c r="CE144" i="31"/>
  <c r="AG133" i="31"/>
  <c r="AR160" i="31"/>
  <c r="AG120" i="31"/>
  <c r="AP165" i="31"/>
  <c r="AF146" i="31"/>
  <c r="AI131" i="31"/>
  <c r="AF128" i="31"/>
  <c r="AO150" i="31"/>
  <c r="AN155" i="31"/>
  <c r="AO162" i="31"/>
  <c r="AN143" i="31"/>
  <c r="AT109" i="31"/>
  <c r="AF111" i="31"/>
  <c r="AG111" i="31" s="1"/>
  <c r="AH111" i="31" s="1"/>
  <c r="AI111" i="31" s="1"/>
  <c r="AJ111" i="31" s="1"/>
  <c r="AK111" i="31" s="1"/>
  <c r="AL111" i="31" s="1"/>
  <c r="AM111" i="31" s="1"/>
  <c r="AN111" i="31" s="1"/>
  <c r="AO111" i="31" s="1"/>
  <c r="AP111" i="31" s="1"/>
  <c r="AG151" i="31"/>
  <c r="AH156" i="31"/>
  <c r="AF115" i="31"/>
  <c r="AF112" i="31"/>
  <c r="AN114" i="31"/>
  <c r="AF134" i="31"/>
  <c r="AF158" i="31"/>
  <c r="AF118" i="31"/>
  <c r="AG68" i="35"/>
  <c r="AH73" i="35"/>
  <c r="AG82" i="35"/>
  <c r="AG79" i="35"/>
  <c r="BD86" i="35"/>
  <c r="AH77" i="35"/>
  <c r="AG85" i="35"/>
  <c r="AG70" i="35"/>
  <c r="AH78" i="35"/>
  <c r="AG71" i="35"/>
  <c r="AG72" i="35"/>
  <c r="AG59" i="35"/>
  <c r="AH65" i="35"/>
  <c r="AH87" i="35"/>
  <c r="AG61" i="35"/>
  <c r="AG76" i="35"/>
  <c r="AN81" i="35"/>
  <c r="AH80" i="35"/>
  <c r="AH58" i="35"/>
  <c r="AH75" i="35"/>
  <c r="AH67" i="35"/>
  <c r="AH66" i="35"/>
  <c r="AG63" i="35"/>
  <c r="AH62" i="35"/>
  <c r="AH60" i="35"/>
  <c r="AM203" i="31"/>
  <c r="AE209" i="31"/>
  <c r="AG208" i="31"/>
  <c r="AH192" i="31"/>
  <c r="AK243" i="31"/>
  <c r="BK257" i="31"/>
  <c r="BG232" i="31"/>
  <c r="AG199" i="31"/>
  <c r="BB247" i="31"/>
  <c r="AE242" i="31"/>
  <c r="BC256" i="31"/>
  <c r="AJ211" i="31"/>
  <c r="AZ258" i="31"/>
  <c r="AZ198" i="31"/>
  <c r="AZ260" i="31"/>
  <c r="AZ189" i="31"/>
  <c r="AF194" i="31"/>
  <c r="BD177" i="31" l="1"/>
  <c r="BL178" i="31"/>
  <c r="BH153" i="31"/>
  <c r="BC168" i="31"/>
  <c r="AL164" i="31"/>
  <c r="AK132" i="31"/>
  <c r="AF163" i="31"/>
  <c r="AG163" i="31" s="1"/>
  <c r="AH163" i="31" s="1"/>
  <c r="AI113" i="31"/>
  <c r="AH71" i="35"/>
  <c r="AP180" i="31"/>
  <c r="AG116" i="31"/>
  <c r="AH159" i="31"/>
  <c r="AF157" i="31"/>
  <c r="AF135" i="31"/>
  <c r="AG147" i="31"/>
  <c r="AF130" i="31"/>
  <c r="AG130" i="31" s="1"/>
  <c r="BD123" i="31"/>
  <c r="AI124" i="31"/>
  <c r="AW105" i="31"/>
  <c r="AG175" i="31"/>
  <c r="AF166" i="31"/>
  <c r="AG166" i="31" s="1"/>
  <c r="AH166" i="31" s="1"/>
  <c r="AI166" i="31" s="1"/>
  <c r="BG157" i="31"/>
  <c r="AI142" i="31"/>
  <c r="AJ142" i="31" s="1"/>
  <c r="AG140" i="31"/>
  <c r="AH139" i="31"/>
  <c r="AG108" i="31"/>
  <c r="AG125" i="31"/>
  <c r="AF170" i="31"/>
  <c r="AG127" i="31"/>
  <c r="AG122" i="31"/>
  <c r="AH141" i="31"/>
  <c r="AF178" i="31"/>
  <c r="AF153" i="31"/>
  <c r="AG153" i="31" s="1"/>
  <c r="AH153" i="31" s="1"/>
  <c r="AG152" i="31"/>
  <c r="AF106" i="31"/>
  <c r="AG123" i="31"/>
  <c r="BA179" i="31"/>
  <c r="AG126" i="31"/>
  <c r="AH126" i="31" s="1"/>
  <c r="AZ161" i="31"/>
  <c r="BA119" i="31"/>
  <c r="AK149" i="31"/>
  <c r="AF114" i="31"/>
  <c r="AG117" i="31"/>
  <c r="AG119" i="31"/>
  <c r="AH148" i="31"/>
  <c r="AF162" i="31"/>
  <c r="AG154" i="31"/>
  <c r="AF174" i="31"/>
  <c r="AF137" i="31"/>
  <c r="AF176" i="31"/>
  <c r="AT117" i="31"/>
  <c r="AF138" i="31"/>
  <c r="AF167" i="31"/>
  <c r="AG167" i="31" s="1"/>
  <c r="BK174" i="31"/>
  <c r="AF107" i="31"/>
  <c r="BA110" i="31"/>
  <c r="AF171" i="31"/>
  <c r="AI145" i="31"/>
  <c r="AF173" i="31"/>
  <c r="AG121" i="31"/>
  <c r="AH129" i="31"/>
  <c r="BA181" i="31"/>
  <c r="AN124" i="31"/>
  <c r="CF144" i="31"/>
  <c r="AG144" i="31"/>
  <c r="AH133" i="31"/>
  <c r="AP162" i="31"/>
  <c r="AS160" i="31"/>
  <c r="AG118" i="31"/>
  <c r="AG134" i="31"/>
  <c r="AG112" i="31"/>
  <c r="AQ111" i="31"/>
  <c r="AO155" i="31"/>
  <c r="AP150" i="31"/>
  <c r="AJ131" i="31"/>
  <c r="AG146" i="31"/>
  <c r="AQ165" i="31"/>
  <c r="AG158" i="31"/>
  <c r="AO114" i="31"/>
  <c r="AG115" i="31"/>
  <c r="AI156" i="31"/>
  <c r="AH151" i="31"/>
  <c r="AU109" i="31"/>
  <c r="AO143" i="31"/>
  <c r="AG128" i="31"/>
  <c r="AH120" i="31"/>
  <c r="AI80" i="35"/>
  <c r="AH76" i="35"/>
  <c r="AI87" i="35"/>
  <c r="AH59" i="35"/>
  <c r="AH70" i="35"/>
  <c r="AI77" i="35"/>
  <c r="AH79" i="35"/>
  <c r="AI73" i="35"/>
  <c r="AO81" i="35"/>
  <c r="AH61" i="35"/>
  <c r="AI65" i="35"/>
  <c r="AH72" i="35"/>
  <c r="AI78" i="35"/>
  <c r="AH85" i="35"/>
  <c r="BE86" i="35"/>
  <c r="AH82" i="35"/>
  <c r="AH68" i="35"/>
  <c r="AI58" i="35"/>
  <c r="AI75" i="35"/>
  <c r="AI67" i="35"/>
  <c r="AI66" i="35"/>
  <c r="AJ66" i="35" s="1"/>
  <c r="AH63" i="35"/>
  <c r="AI62" i="35"/>
  <c r="AI60" i="35"/>
  <c r="AN203" i="31"/>
  <c r="AO193" i="31"/>
  <c r="BA189" i="31"/>
  <c r="BA258" i="31"/>
  <c r="BA260" i="31"/>
  <c r="BL257" i="31"/>
  <c r="AI192" i="31"/>
  <c r="BA198" i="31"/>
  <c r="BC247" i="31"/>
  <c r="AS239" i="31"/>
  <c r="BD256" i="31"/>
  <c r="BD202" i="31"/>
  <c r="AH205" i="31"/>
  <c r="AK211" i="31"/>
  <c r="BH232" i="31"/>
  <c r="AL243" i="31"/>
  <c r="AG194" i="31"/>
  <c r="AJ98" i="35"/>
  <c r="BM178" i="31" l="1"/>
  <c r="BE177" i="31"/>
  <c r="BD168" i="31"/>
  <c r="BE168" i="31" s="1"/>
  <c r="BI153" i="31"/>
  <c r="AK66" i="35"/>
  <c r="AL66" i="35" s="1"/>
  <c r="AM66" i="35" s="1"/>
  <c r="AN66" i="35" s="1"/>
  <c r="AO66" i="35" s="1"/>
  <c r="AP66" i="35" s="1"/>
  <c r="AQ66" i="35" s="1"/>
  <c r="AR66" i="35" s="1"/>
  <c r="AS66" i="35" s="1"/>
  <c r="AT66" i="35" s="1"/>
  <c r="AU66" i="35" s="1"/>
  <c r="AV66" i="35" s="1"/>
  <c r="AW66" i="35" s="1"/>
  <c r="AX66" i="35" s="1"/>
  <c r="AY66" i="35" s="1"/>
  <c r="AZ66" i="35" s="1"/>
  <c r="BA66" i="35" s="1"/>
  <c r="BB66" i="35" s="1"/>
  <c r="BC66" i="35" s="1"/>
  <c r="BD66" i="35" s="1"/>
  <c r="BE66" i="35" s="1"/>
  <c r="AM164" i="31"/>
  <c r="AJ113" i="31"/>
  <c r="AK113" i="31" s="1"/>
  <c r="AL113" i="31" s="1"/>
  <c r="AL132" i="31"/>
  <c r="AX105" i="31"/>
  <c r="AH130" i="31"/>
  <c r="AI130" i="31" s="1"/>
  <c r="AI71" i="35"/>
  <c r="AQ180" i="31"/>
  <c r="AG136" i="31"/>
  <c r="AH136" i="31" s="1"/>
  <c r="AG135" i="31"/>
  <c r="AI159" i="31"/>
  <c r="AH147" i="31"/>
  <c r="AG157" i="31"/>
  <c r="AH116" i="31"/>
  <c r="AH167" i="31"/>
  <c r="BE123" i="31"/>
  <c r="AJ124" i="31"/>
  <c r="AH175" i="31"/>
  <c r="BF168" i="31"/>
  <c r="BH157" i="31"/>
  <c r="AH140" i="31"/>
  <c r="AI139" i="31"/>
  <c r="AJ145" i="31"/>
  <c r="AH108" i="31"/>
  <c r="AI141" i="31"/>
  <c r="AH127" i="31"/>
  <c r="AH122" i="31"/>
  <c r="AG170" i="31"/>
  <c r="AH125" i="31"/>
  <c r="AI129" i="31"/>
  <c r="AH121" i="31"/>
  <c r="AG173" i="31"/>
  <c r="BB110" i="31"/>
  <c r="AG107" i="31"/>
  <c r="AU117" i="31"/>
  <c r="AG176" i="31"/>
  <c r="AG137" i="31"/>
  <c r="AH154" i="31"/>
  <c r="AI148" i="31"/>
  <c r="AJ148" i="31" s="1"/>
  <c r="AK148" i="31" s="1"/>
  <c r="AL148" i="31" s="1"/>
  <c r="AL149" i="31"/>
  <c r="BA161" i="31"/>
  <c r="AG106" i="31"/>
  <c r="AJ166" i="31"/>
  <c r="AG178" i="31"/>
  <c r="BB181" i="31"/>
  <c r="AG171" i="31"/>
  <c r="BL174" i="31"/>
  <c r="AG138" i="31"/>
  <c r="AK142" i="31"/>
  <c r="AG174" i="31"/>
  <c r="AH119" i="31"/>
  <c r="BB119" i="31"/>
  <c r="AI126" i="31"/>
  <c r="BB179" i="31"/>
  <c r="AH152" i="31"/>
  <c r="AO124" i="31"/>
  <c r="AH144" i="31"/>
  <c r="CG144" i="31"/>
  <c r="AI133" i="31"/>
  <c r="AQ162" i="31"/>
  <c r="AI163" i="31"/>
  <c r="AJ156" i="31"/>
  <c r="AK156" i="31" s="1"/>
  <c r="AT160" i="31"/>
  <c r="AI120" i="31"/>
  <c r="AH128" i="31"/>
  <c r="AP143" i="31"/>
  <c r="AI151" i="31"/>
  <c r="AH115" i="31"/>
  <c r="AH158" i="31"/>
  <c r="AK131" i="31"/>
  <c r="AP155" i="31"/>
  <c r="AR111" i="31"/>
  <c r="AH134" i="31"/>
  <c r="AV109" i="31"/>
  <c r="AP114" i="31"/>
  <c r="AR165" i="31"/>
  <c r="AH146" i="31"/>
  <c r="AQ150" i="31"/>
  <c r="AH112" i="31"/>
  <c r="AH118" i="31"/>
  <c r="AI68" i="35"/>
  <c r="BF86" i="35"/>
  <c r="AJ78" i="35"/>
  <c r="AJ65" i="35"/>
  <c r="AP81" i="35"/>
  <c r="AI79" i="35"/>
  <c r="AI70" i="35"/>
  <c r="AI59" i="35"/>
  <c r="AI76" i="35"/>
  <c r="AI82" i="35"/>
  <c r="AI85" i="35"/>
  <c r="AI72" i="35"/>
  <c r="AI61" i="35"/>
  <c r="AJ73" i="35"/>
  <c r="AJ77" i="35"/>
  <c r="AJ87" i="35"/>
  <c r="AJ80" i="35"/>
  <c r="AJ58" i="35"/>
  <c r="AJ75" i="35"/>
  <c r="AJ67" i="35"/>
  <c r="AI63" i="35"/>
  <c r="AJ62" i="35"/>
  <c r="AJ60" i="35"/>
  <c r="AH200" i="31"/>
  <c r="AO203" i="31"/>
  <c r="AI205" i="31"/>
  <c r="AI208" i="31"/>
  <c r="AM235" i="31"/>
  <c r="AG257" i="31"/>
  <c r="BB258" i="31"/>
  <c r="AL211" i="31"/>
  <c r="BB260" i="31"/>
  <c r="AT239" i="31"/>
  <c r="AK235" i="31"/>
  <c r="BM257" i="31"/>
  <c r="BB198" i="31"/>
  <c r="BE256" i="31"/>
  <c r="BI232" i="31"/>
  <c r="AM243" i="31"/>
  <c r="BE202" i="31"/>
  <c r="BF177" i="31" l="1"/>
  <c r="BN178" i="31"/>
  <c r="BJ153" i="31"/>
  <c r="BK153" i="31" s="1"/>
  <c r="BL153" i="31" s="1"/>
  <c r="BM153" i="31" s="1"/>
  <c r="BN153" i="31" s="1"/>
  <c r="AL156" i="31"/>
  <c r="AJ126" i="31"/>
  <c r="AK126" i="31" s="1"/>
  <c r="AL126" i="31" s="1"/>
  <c r="AM126" i="31" s="1"/>
  <c r="AN126" i="31" s="1"/>
  <c r="AN164" i="31"/>
  <c r="AM132" i="31"/>
  <c r="AN132" i="31" s="1"/>
  <c r="AO132" i="31" s="1"/>
  <c r="AP132" i="31" s="1"/>
  <c r="AY105" i="31"/>
  <c r="AJ71" i="35"/>
  <c r="AR180" i="31"/>
  <c r="AI136" i="31"/>
  <c r="AH157" i="31"/>
  <c r="AJ159" i="31"/>
  <c r="AI116" i="31"/>
  <c r="AI147" i="31"/>
  <c r="AH135" i="31"/>
  <c r="AI167" i="31"/>
  <c r="AJ167" i="31" s="1"/>
  <c r="AM148" i="31"/>
  <c r="AN148" i="31" s="1"/>
  <c r="BF123" i="31"/>
  <c r="AK124" i="31"/>
  <c r="AI175" i="31"/>
  <c r="BG168" i="31"/>
  <c r="BI157" i="31"/>
  <c r="AI140" i="31"/>
  <c r="AJ139" i="31"/>
  <c r="AK145" i="31"/>
  <c r="AI108" i="31"/>
  <c r="AI125" i="31"/>
  <c r="AI122" i="31"/>
  <c r="AI127" i="31"/>
  <c r="AH170" i="31"/>
  <c r="AJ141" i="31"/>
  <c r="AI152" i="31"/>
  <c r="AJ152" i="31" s="1"/>
  <c r="AK152" i="31" s="1"/>
  <c r="BC179" i="31"/>
  <c r="AI119" i="31"/>
  <c r="AH174" i="31"/>
  <c r="AI174" i="31" s="1"/>
  <c r="AL142" i="31"/>
  <c r="AH138" i="31"/>
  <c r="BM174" i="31"/>
  <c r="AH171" i="31"/>
  <c r="AI171" i="31" s="1"/>
  <c r="AJ171" i="31" s="1"/>
  <c r="AK171" i="31" s="1"/>
  <c r="AL171" i="31" s="1"/>
  <c r="AM171" i="31" s="1"/>
  <c r="AN171" i="31" s="1"/>
  <c r="AO171" i="31" s="1"/>
  <c r="BC181" i="31"/>
  <c r="AK166" i="31"/>
  <c r="AH106" i="31"/>
  <c r="BB161" i="31"/>
  <c r="AI154" i="31"/>
  <c r="AH137" i="31"/>
  <c r="AV117" i="31"/>
  <c r="AH107" i="31"/>
  <c r="AI121" i="31"/>
  <c r="AJ121" i="31" s="1"/>
  <c r="AK121" i="31" s="1"/>
  <c r="AI153" i="31"/>
  <c r="BC119" i="31"/>
  <c r="AJ130" i="31"/>
  <c r="AH178" i="31"/>
  <c r="AM149" i="31"/>
  <c r="AH176" i="31"/>
  <c r="BC110" i="31"/>
  <c r="AH173" i="31"/>
  <c r="AJ129" i="31"/>
  <c r="AP124" i="31"/>
  <c r="CH144" i="31"/>
  <c r="AI144" i="31"/>
  <c r="AJ133" i="31"/>
  <c r="AJ163" i="31"/>
  <c r="AU160" i="31"/>
  <c r="AR162" i="31"/>
  <c r="AM113" i="31"/>
  <c r="AI112" i="31"/>
  <c r="AR150" i="31"/>
  <c r="AS165" i="31"/>
  <c r="AW109" i="31"/>
  <c r="AS111" i="31"/>
  <c r="AL131" i="31"/>
  <c r="AI158" i="31"/>
  <c r="AJ151" i="31"/>
  <c r="AI118" i="31"/>
  <c r="AJ118" i="31" s="1"/>
  <c r="AK118" i="31" s="1"/>
  <c r="AL118" i="31" s="1"/>
  <c r="AM118" i="31" s="1"/>
  <c r="AN118" i="31" s="1"/>
  <c r="AO118" i="31" s="1"/>
  <c r="AP118" i="31" s="1"/>
  <c r="AQ118" i="31" s="1"/>
  <c r="AR118" i="31" s="1"/>
  <c r="AI146" i="31"/>
  <c r="AQ114" i="31"/>
  <c r="AI134" i="31"/>
  <c r="AQ155" i="31"/>
  <c r="AI115" i="31"/>
  <c r="AQ143" i="31"/>
  <c r="AR143" i="31" s="1"/>
  <c r="AS143" i="31" s="1"/>
  <c r="AT143" i="31" s="1"/>
  <c r="AU143" i="31" s="1"/>
  <c r="AI128" i="31"/>
  <c r="AJ120" i="31"/>
  <c r="AK80" i="35"/>
  <c r="AK73" i="35"/>
  <c r="AJ72" i="35"/>
  <c r="AJ82" i="35"/>
  <c r="AJ59" i="35"/>
  <c r="AJ79" i="35"/>
  <c r="AK65" i="35"/>
  <c r="BG86" i="35"/>
  <c r="AK87" i="35"/>
  <c r="AK77" i="35"/>
  <c r="AJ61" i="35"/>
  <c r="AJ85" i="35"/>
  <c r="AJ76" i="35"/>
  <c r="AJ70" i="35"/>
  <c r="AQ81" i="35"/>
  <c r="AK78" i="35"/>
  <c r="AJ68" i="35"/>
  <c r="AK58" i="35"/>
  <c r="AK75" i="35"/>
  <c r="AK67" i="35"/>
  <c r="AJ63" i="35"/>
  <c r="AK62" i="35"/>
  <c r="AK60" i="35"/>
  <c r="AK203" i="31"/>
  <c r="AK200" i="31"/>
  <c r="AI200" i="31"/>
  <c r="AJ208" i="31"/>
  <c r="AH257" i="31"/>
  <c r="AI232" i="31"/>
  <c r="AJ209" i="31"/>
  <c r="AN243" i="31"/>
  <c r="BF256" i="31"/>
  <c r="AI191" i="31"/>
  <c r="BN257" i="31"/>
  <c r="BN232" i="31"/>
  <c r="AV196" i="31"/>
  <c r="BF202" i="31"/>
  <c r="BC198" i="31"/>
  <c r="BC258" i="31"/>
  <c r="AL235" i="31"/>
  <c r="BC260" i="31"/>
  <c r="BB240" i="31"/>
  <c r="AU239" i="31"/>
  <c r="BO178" i="31" l="1"/>
  <c r="BG177" i="31"/>
  <c r="BO153" i="31"/>
  <c r="AM156" i="31"/>
  <c r="AN156" i="31" s="1"/>
  <c r="AO156" i="31" s="1"/>
  <c r="AP156" i="31" s="1"/>
  <c r="AQ156" i="31" s="1"/>
  <c r="AR156" i="31" s="1"/>
  <c r="AS156" i="31" s="1"/>
  <c r="AO164" i="31"/>
  <c r="AZ105" i="31"/>
  <c r="AP171" i="31"/>
  <c r="AK167" i="31"/>
  <c r="AL152" i="31"/>
  <c r="AK71" i="35"/>
  <c r="AS180" i="31"/>
  <c r="AJ136" i="31"/>
  <c r="AJ147" i="31"/>
  <c r="AK159" i="31"/>
  <c r="AI135" i="31"/>
  <c r="AJ116" i="31"/>
  <c r="AI157" i="31"/>
  <c r="AJ157" i="31" s="1"/>
  <c r="BG123" i="31"/>
  <c r="AK130" i="31"/>
  <c r="AL121" i="31"/>
  <c r="AM121" i="31" s="1"/>
  <c r="AJ175" i="31"/>
  <c r="BH168" i="31"/>
  <c r="BJ157" i="31"/>
  <c r="AJ154" i="31"/>
  <c r="AJ140" i="31"/>
  <c r="AK139" i="31"/>
  <c r="AL145" i="31"/>
  <c r="AN149" i="31"/>
  <c r="AJ108" i="31"/>
  <c r="AK141" i="31"/>
  <c r="AI170" i="31"/>
  <c r="AJ122" i="31"/>
  <c r="AJ127" i="31"/>
  <c r="AJ125" i="31"/>
  <c r="AK129" i="31"/>
  <c r="BD119" i="31"/>
  <c r="AW117" i="31"/>
  <c r="AO148" i="31"/>
  <c r="BC161" i="31"/>
  <c r="AL166" i="31"/>
  <c r="AI138" i="31"/>
  <c r="AJ119" i="31"/>
  <c r="AI173" i="31"/>
  <c r="BD110" i="31"/>
  <c r="AI176" i="31"/>
  <c r="AI178" i="31"/>
  <c r="AI107" i="31"/>
  <c r="AJ107" i="31" s="1"/>
  <c r="AK107" i="31" s="1"/>
  <c r="AL107" i="31" s="1"/>
  <c r="AM107" i="31" s="1"/>
  <c r="AI137" i="31"/>
  <c r="AI106" i="31"/>
  <c r="BD181" i="31"/>
  <c r="AQ132" i="31"/>
  <c r="BN174" i="31"/>
  <c r="AM142" i="31"/>
  <c r="AN142" i="31" s="1"/>
  <c r="BD179" i="31"/>
  <c r="AQ124" i="31"/>
  <c r="AJ144" i="31"/>
  <c r="CI144" i="31"/>
  <c r="AK133" i="31"/>
  <c r="AS162" i="31"/>
  <c r="AK163" i="31"/>
  <c r="AJ134" i="31"/>
  <c r="AR114" i="31"/>
  <c r="AJ158" i="31"/>
  <c r="AN113" i="31"/>
  <c r="AV160" i="31"/>
  <c r="AJ128" i="31"/>
  <c r="AJ115" i="31"/>
  <c r="AR155" i="31"/>
  <c r="AS134" i="31"/>
  <c r="AS118" i="31"/>
  <c r="AK151" i="31"/>
  <c r="AL151" i="31" s="1"/>
  <c r="AT165" i="31"/>
  <c r="AK120" i="31"/>
  <c r="AV143" i="31"/>
  <c r="AJ146" i="31"/>
  <c r="AM131" i="31"/>
  <c r="AT111" i="31"/>
  <c r="AX109" i="31"/>
  <c r="AS150" i="31"/>
  <c r="AJ112" i="31"/>
  <c r="AK68" i="35"/>
  <c r="AR81" i="35"/>
  <c r="AK76" i="35"/>
  <c r="AK61" i="35"/>
  <c r="AL87" i="35"/>
  <c r="AL65" i="35"/>
  <c r="AK59" i="35"/>
  <c r="AK72" i="35"/>
  <c r="AL78" i="35"/>
  <c r="AK70" i="35"/>
  <c r="AK85" i="35"/>
  <c r="AL77" i="35"/>
  <c r="BH86" i="35"/>
  <c r="AK79" i="35"/>
  <c r="AK82" i="35"/>
  <c r="AL73" i="35"/>
  <c r="AL80" i="35"/>
  <c r="AL58" i="35"/>
  <c r="AL75" i="35"/>
  <c r="AL67" i="35"/>
  <c r="AK63" i="35"/>
  <c r="AL62" i="35"/>
  <c r="AL60" i="35"/>
  <c r="AJ194" i="31"/>
  <c r="AK209" i="31"/>
  <c r="AJ204" i="31"/>
  <c r="AI252" i="31"/>
  <c r="AM186" i="31"/>
  <c r="AK103" i="35"/>
  <c r="AJ187" i="31"/>
  <c r="BC240" i="31"/>
  <c r="AM200" i="31"/>
  <c r="AN221" i="31"/>
  <c r="AV239" i="31"/>
  <c r="AO243" i="31"/>
  <c r="BO257" i="31"/>
  <c r="BJ236" i="31"/>
  <c r="BD260" i="31"/>
  <c r="BD258" i="31"/>
  <c r="BG202" i="31"/>
  <c r="AW196" i="31"/>
  <c r="AS241" i="31"/>
  <c r="BG256" i="31"/>
  <c r="AS259" i="31"/>
  <c r="AL230" i="31"/>
  <c r="AI185" i="31"/>
  <c r="BO232" i="31"/>
  <c r="BD198" i="31"/>
  <c r="AS235" i="31"/>
  <c r="BH177" i="31" l="1"/>
  <c r="BP178" i="31"/>
  <c r="AT156" i="31"/>
  <c r="AU156" i="31" s="1"/>
  <c r="BP153" i="31"/>
  <c r="AK108" i="31"/>
  <c r="AM151" i="31"/>
  <c r="AL71" i="35"/>
  <c r="AM71" i="35" s="1"/>
  <c r="AN71" i="35" s="1"/>
  <c r="AO71" i="35" s="1"/>
  <c r="AP71" i="35" s="1"/>
  <c r="AQ71" i="35" s="1"/>
  <c r="AR71" i="35" s="1"/>
  <c r="AS71" i="35" s="1"/>
  <c r="AJ106" i="31"/>
  <c r="AV156" i="31"/>
  <c r="AP164" i="31"/>
  <c r="AN121" i="31"/>
  <c r="AO142" i="31"/>
  <c r="AN107" i="31"/>
  <c r="AO107" i="31" s="1"/>
  <c r="BA105" i="31"/>
  <c r="AQ171" i="31"/>
  <c r="AL167" i="31"/>
  <c r="AM152" i="31"/>
  <c r="AT180" i="31"/>
  <c r="AK147" i="31"/>
  <c r="AK136" i="31"/>
  <c r="AK116" i="31"/>
  <c r="AL116" i="31" s="1"/>
  <c r="AL159" i="31"/>
  <c r="AJ135" i="31"/>
  <c r="AJ153" i="31"/>
  <c r="BH123" i="31"/>
  <c r="AL130" i="31"/>
  <c r="AJ176" i="31"/>
  <c r="AK176" i="31" s="1"/>
  <c r="AK175" i="31"/>
  <c r="BI168" i="31"/>
  <c r="BK157" i="31"/>
  <c r="AK154" i="31"/>
  <c r="AK140" i="31"/>
  <c r="AL139" i="31"/>
  <c r="AM145" i="31"/>
  <c r="AO149" i="31"/>
  <c r="AK125" i="31"/>
  <c r="AJ170" i="31"/>
  <c r="AK127" i="31"/>
  <c r="AK122" i="31"/>
  <c r="AL141" i="31"/>
  <c r="AR124" i="31"/>
  <c r="BE179" i="31"/>
  <c r="BO174" i="31"/>
  <c r="BE181" i="31"/>
  <c r="AJ173" i="31"/>
  <c r="AP148" i="31"/>
  <c r="AL129" i="31"/>
  <c r="AR132" i="31"/>
  <c r="AJ137" i="31"/>
  <c r="AJ178" i="31"/>
  <c r="BE110" i="31"/>
  <c r="AK119" i="31"/>
  <c r="AJ138" i="31"/>
  <c r="AM166" i="31"/>
  <c r="BD161" i="31"/>
  <c r="AX117" i="31"/>
  <c r="BE119" i="31"/>
  <c r="CJ144" i="31"/>
  <c r="AK144" i="31"/>
  <c r="AL133" i="31"/>
  <c r="AW160" i="31"/>
  <c r="AO113" i="31"/>
  <c r="AK158" i="31"/>
  <c r="AK134" i="31"/>
  <c r="AS114" i="31"/>
  <c r="AL163" i="31"/>
  <c r="AT162" i="31"/>
  <c r="AK112" i="31"/>
  <c r="AT150" i="31"/>
  <c r="AY109" i="31"/>
  <c r="AN131" i="31"/>
  <c r="AK146" i="31"/>
  <c r="AW143" i="31"/>
  <c r="AU165" i="31"/>
  <c r="AT118" i="31"/>
  <c r="AT134" i="31"/>
  <c r="AS155" i="31"/>
  <c r="AU111" i="31"/>
  <c r="AV111" i="31" s="1"/>
  <c r="AW111" i="31" s="1"/>
  <c r="AX111" i="31" s="1"/>
  <c r="AY111" i="31" s="1"/>
  <c r="AL120" i="31"/>
  <c r="AK115" i="31"/>
  <c r="AK128" i="31"/>
  <c r="AM80" i="35"/>
  <c r="AL82" i="35"/>
  <c r="BI86" i="35"/>
  <c r="AL85" i="35"/>
  <c r="AM78" i="35"/>
  <c r="AL72" i="35"/>
  <c r="AM65" i="35"/>
  <c r="AL61" i="35"/>
  <c r="AS81" i="35"/>
  <c r="AM73" i="35"/>
  <c r="AL79" i="35"/>
  <c r="AM77" i="35"/>
  <c r="AL70" i="35"/>
  <c r="AL59" i="35"/>
  <c r="AM87" i="35"/>
  <c r="AL76" i="35"/>
  <c r="AL68" i="35"/>
  <c r="AM58" i="35"/>
  <c r="AM75" i="35"/>
  <c r="AM67" i="35"/>
  <c r="AL63" i="35"/>
  <c r="AM62" i="35"/>
  <c r="AM60" i="35"/>
  <c r="AL93" i="35"/>
  <c r="AK194" i="31"/>
  <c r="AK204" i="31"/>
  <c r="AJ252" i="31"/>
  <c r="AM231" i="31"/>
  <c r="AN230" i="31"/>
  <c r="AK187" i="31"/>
  <c r="BA184" i="31"/>
  <c r="BE260" i="31"/>
  <c r="BP257" i="31"/>
  <c r="AP243" i="31"/>
  <c r="AJ185" i="31"/>
  <c r="AS234" i="31"/>
  <c r="BP232" i="31"/>
  <c r="BE258" i="31"/>
  <c r="AN200" i="31"/>
  <c r="BE198" i="31"/>
  <c r="AW239" i="31"/>
  <c r="BK236" i="31"/>
  <c r="BH202" i="31"/>
  <c r="AT259" i="31"/>
  <c r="AO221" i="31"/>
  <c r="AM230" i="31"/>
  <c r="BD240" i="31"/>
  <c r="BH256" i="31"/>
  <c r="AX196" i="31"/>
  <c r="BQ178" i="31" l="1"/>
  <c r="BI177" i="31"/>
  <c r="BF119" i="31"/>
  <c r="BQ153" i="31"/>
  <c r="AL108" i="31"/>
  <c r="AN151" i="31"/>
  <c r="AO151" i="31" s="1"/>
  <c r="AP151" i="31" s="1"/>
  <c r="AQ151" i="31" s="1"/>
  <c r="AR151" i="31" s="1"/>
  <c r="AS151" i="31" s="1"/>
  <c r="BB105" i="31"/>
  <c r="AW156" i="31"/>
  <c r="AK106" i="31"/>
  <c r="AQ164" i="31"/>
  <c r="AP142" i="31"/>
  <c r="AP107" i="31"/>
  <c r="BI123" i="31"/>
  <c r="AR171" i="31"/>
  <c r="AL176" i="31"/>
  <c r="AM167" i="31"/>
  <c r="AM116" i="31"/>
  <c r="AN152" i="31"/>
  <c r="AU180" i="31"/>
  <c r="AL136" i="31"/>
  <c r="AL147" i="31"/>
  <c r="AM147" i="31" s="1"/>
  <c r="AS106" i="31"/>
  <c r="AM159" i="31"/>
  <c r="AK135" i="31"/>
  <c r="AK153" i="31"/>
  <c r="AL153" i="31" s="1"/>
  <c r="AM130" i="31"/>
  <c r="AO121" i="31"/>
  <c r="AL175" i="31"/>
  <c r="AK173" i="31"/>
  <c r="AL173" i="31" s="1"/>
  <c r="AM173" i="31" s="1"/>
  <c r="AN173" i="31" s="1"/>
  <c r="AO173" i="31" s="1"/>
  <c r="BJ168" i="31"/>
  <c r="BL157" i="31"/>
  <c r="AL154" i="31"/>
  <c r="AL140" i="31"/>
  <c r="AM140" i="31" s="1"/>
  <c r="AN140" i="31" s="1"/>
  <c r="AO140" i="31" s="1"/>
  <c r="AP140" i="31" s="1"/>
  <c r="AM139" i="31"/>
  <c r="AN145" i="31"/>
  <c r="AP149" i="31"/>
  <c r="AM141" i="31"/>
  <c r="AL127" i="31"/>
  <c r="AL122" i="31"/>
  <c r="AK170" i="31"/>
  <c r="AL125" i="31"/>
  <c r="AS124" i="31"/>
  <c r="AN166" i="31"/>
  <c r="AL119" i="31"/>
  <c r="BF110" i="31"/>
  <c r="BF181" i="31"/>
  <c r="AY117" i="31"/>
  <c r="BE161" i="31"/>
  <c r="AK138" i="31"/>
  <c r="AK178" i="31"/>
  <c r="AK137" i="31"/>
  <c r="AS132" i="31"/>
  <c r="AM129" i="31"/>
  <c r="AQ148" i="31"/>
  <c r="BP174" i="31"/>
  <c r="BF179" i="31"/>
  <c r="CK144" i="31"/>
  <c r="AL144" i="31"/>
  <c r="AM133" i="31"/>
  <c r="AU162" i="31"/>
  <c r="AM163" i="31"/>
  <c r="AT114" i="31"/>
  <c r="AL134" i="31"/>
  <c r="AP113" i="31"/>
  <c r="AL112" i="31"/>
  <c r="AL158" i="31"/>
  <c r="AX160" i="31"/>
  <c r="AL115" i="31"/>
  <c r="AM120" i="31"/>
  <c r="AZ111" i="31"/>
  <c r="AT155" i="31"/>
  <c r="AU118" i="31"/>
  <c r="AV165" i="31"/>
  <c r="AX143" i="31"/>
  <c r="AL146" i="31"/>
  <c r="AU150" i="31"/>
  <c r="AL128" i="31"/>
  <c r="AU134" i="31"/>
  <c r="AO131" i="31"/>
  <c r="AZ109" i="31"/>
  <c r="BA109" i="31" s="1"/>
  <c r="BB109" i="31" s="1"/>
  <c r="BC109" i="31" s="1"/>
  <c r="BD109" i="31" s="1"/>
  <c r="BE109" i="31" s="1"/>
  <c r="AT71" i="35"/>
  <c r="AM68" i="35"/>
  <c r="AN87" i="35"/>
  <c r="AN77" i="35"/>
  <c r="AN73" i="35"/>
  <c r="AM61" i="35"/>
  <c r="AM72" i="35"/>
  <c r="AM85" i="35"/>
  <c r="AM82" i="35"/>
  <c r="AM76" i="35"/>
  <c r="AM59" i="35"/>
  <c r="AM70" i="35"/>
  <c r="AM79" i="35"/>
  <c r="AT81" i="35"/>
  <c r="AN65" i="35"/>
  <c r="AN78" i="35"/>
  <c r="BJ86" i="35"/>
  <c r="AN80" i="35"/>
  <c r="AN58" i="35"/>
  <c r="AN75" i="35"/>
  <c r="AN67" i="35"/>
  <c r="AM63" i="35"/>
  <c r="AN62" i="35"/>
  <c r="AN60" i="35"/>
  <c r="AM95" i="35"/>
  <c r="AK252" i="31"/>
  <c r="AL194" i="31"/>
  <c r="AM246" i="31"/>
  <c r="AM226" i="31"/>
  <c r="AL204" i="31"/>
  <c r="AP184" i="31"/>
  <c r="AQ184" i="31"/>
  <c r="AN184" i="31"/>
  <c r="AR184" i="31"/>
  <c r="AO184" i="31"/>
  <c r="AO252" i="31"/>
  <c r="AN231" i="31"/>
  <c r="AL187" i="31"/>
  <c r="BL236" i="31"/>
  <c r="BF198" i="31"/>
  <c r="BB184" i="31"/>
  <c r="BI256" i="31"/>
  <c r="AQ243" i="31"/>
  <c r="BQ257" i="31"/>
  <c r="AO200" i="31"/>
  <c r="AT234" i="31"/>
  <c r="AU259" i="31"/>
  <c r="AP221" i="31"/>
  <c r="BQ232" i="31"/>
  <c r="AS230" i="31"/>
  <c r="AY196" i="31"/>
  <c r="BI202" i="31"/>
  <c r="AK185" i="31"/>
  <c r="AS211" i="31"/>
  <c r="AS203" i="31"/>
  <c r="BF189" i="31"/>
  <c r="BF258" i="31"/>
  <c r="BF260" i="31"/>
  <c r="BE240" i="31"/>
  <c r="AX239" i="31"/>
  <c r="BJ177" i="31" l="1"/>
  <c r="BR178" i="31"/>
  <c r="AT151" i="31"/>
  <c r="BR153" i="31"/>
  <c r="BJ123" i="31"/>
  <c r="BK123" i="31" s="1"/>
  <c r="BG119" i="31"/>
  <c r="AM108" i="31"/>
  <c r="AX156" i="31"/>
  <c r="AL106" i="31"/>
  <c r="BC105" i="31"/>
  <c r="AR164" i="31"/>
  <c r="AS164" i="31" s="1"/>
  <c r="AP121" i="31"/>
  <c r="AQ121" i="31" s="1"/>
  <c r="AR121" i="31" s="1"/>
  <c r="AS121" i="31" s="1"/>
  <c r="AQ142" i="31"/>
  <c r="AR142" i="31" s="1"/>
  <c r="AS142" i="31" s="1"/>
  <c r="AP173" i="31"/>
  <c r="AQ173" i="31" s="1"/>
  <c r="AQ107" i="31"/>
  <c r="AS171" i="31"/>
  <c r="AN147" i="31"/>
  <c r="AM176" i="31"/>
  <c r="AN167" i="31"/>
  <c r="AN116" i="31"/>
  <c r="AO152" i="31"/>
  <c r="AV180" i="31"/>
  <c r="AM136" i="31"/>
  <c r="AT106" i="31"/>
  <c r="AL135" i="31"/>
  <c r="AN159" i="31"/>
  <c r="AO159" i="31" s="1"/>
  <c r="AN130" i="31"/>
  <c r="BM157" i="31"/>
  <c r="AT124" i="31"/>
  <c r="AM175" i="31"/>
  <c r="BK168" i="31"/>
  <c r="AM154" i="31"/>
  <c r="AN139" i="31"/>
  <c r="AO145" i="31"/>
  <c r="AQ149" i="31"/>
  <c r="AN129" i="31"/>
  <c r="BU170" i="31"/>
  <c r="AM125" i="31"/>
  <c r="AM122" i="31"/>
  <c r="AM127" i="31"/>
  <c r="AL170" i="31"/>
  <c r="AN141" i="31"/>
  <c r="BG179" i="31"/>
  <c r="AT132" i="31"/>
  <c r="AL137" i="31"/>
  <c r="AL138" i="31"/>
  <c r="AZ117" i="31"/>
  <c r="AM119" i="31"/>
  <c r="AU159" i="31"/>
  <c r="BQ174" i="31"/>
  <c r="AR148" i="31"/>
  <c r="AL178" i="31"/>
  <c r="BF161" i="31"/>
  <c r="BG181" i="31"/>
  <c r="AQ140" i="31"/>
  <c r="BG110" i="31"/>
  <c r="AO166" i="31"/>
  <c r="CL144" i="31"/>
  <c r="AM144" i="31"/>
  <c r="AN133" i="31"/>
  <c r="AY160" i="31"/>
  <c r="AM134" i="31"/>
  <c r="AN163" i="31"/>
  <c r="AN120" i="31"/>
  <c r="AM158" i="31"/>
  <c r="AM112" i="31"/>
  <c r="AQ113" i="31"/>
  <c r="AU114" i="31"/>
  <c r="AV162" i="31"/>
  <c r="BF109" i="31"/>
  <c r="AM128" i="31"/>
  <c r="AM146" i="31"/>
  <c r="AY143" i="31"/>
  <c r="BA111" i="31"/>
  <c r="AP131" i="31"/>
  <c r="AV134" i="31"/>
  <c r="AV150" i="31"/>
  <c r="AW165" i="31"/>
  <c r="AV118" i="31"/>
  <c r="AU155" i="31"/>
  <c r="AM115" i="31"/>
  <c r="AU71" i="35"/>
  <c r="AN70" i="35"/>
  <c r="AN61" i="35"/>
  <c r="AO80" i="35"/>
  <c r="AO78" i="35"/>
  <c r="AU81" i="35"/>
  <c r="AN76" i="35"/>
  <c r="AN85" i="35"/>
  <c r="AO77" i="35"/>
  <c r="AO87" i="35"/>
  <c r="BK86" i="35"/>
  <c r="AO65" i="35"/>
  <c r="AN79" i="35"/>
  <c r="AN59" i="35"/>
  <c r="AN82" i="35"/>
  <c r="AN72" i="35"/>
  <c r="AO73" i="35"/>
  <c r="AN68" i="35"/>
  <c r="AO58" i="35"/>
  <c r="AO75" i="35"/>
  <c r="AO67" i="35"/>
  <c r="AN63" i="35"/>
  <c r="AO62" i="35"/>
  <c r="AO60" i="35"/>
  <c r="AN95" i="35"/>
  <c r="AM194" i="31"/>
  <c r="AN246" i="31"/>
  <c r="AO231" i="31"/>
  <c r="AN226" i="31"/>
  <c r="AN195" i="31"/>
  <c r="AM204" i="31"/>
  <c r="AM255" i="31"/>
  <c r="AM187" i="31"/>
  <c r="AU234" i="31"/>
  <c r="BJ256" i="31"/>
  <c r="AZ196" i="31"/>
  <c r="BR232" i="31"/>
  <c r="AS250" i="31"/>
  <c r="BG189" i="31"/>
  <c r="AX235" i="31"/>
  <c r="BG260" i="31"/>
  <c r="AM207" i="31"/>
  <c r="AS200" i="31"/>
  <c r="AS243" i="31"/>
  <c r="BR257" i="31"/>
  <c r="BF240" i="31"/>
  <c r="BM236" i="31"/>
  <c r="BG258" i="31"/>
  <c r="AY239" i="31"/>
  <c r="AT230" i="31"/>
  <c r="AL185" i="31"/>
  <c r="BG198" i="31"/>
  <c r="AS221" i="31"/>
  <c r="AT211" i="31"/>
  <c r="BC184" i="31"/>
  <c r="AT203" i="31"/>
  <c r="BS178" i="31" l="1"/>
  <c r="BK177" i="31"/>
  <c r="AT121" i="31"/>
  <c r="AY156" i="31"/>
  <c r="BH119" i="31"/>
  <c r="BS153" i="31"/>
  <c r="AT164" i="31"/>
  <c r="AU151" i="31"/>
  <c r="AN108" i="31"/>
  <c r="AV114" i="31"/>
  <c r="AM106" i="31"/>
  <c r="BD105" i="31"/>
  <c r="AT142" i="31"/>
  <c r="AN176" i="31"/>
  <c r="AO176" i="31" s="1"/>
  <c r="AP176" i="31" s="1"/>
  <c r="AQ176" i="31" s="1"/>
  <c r="AR176" i="31" s="1"/>
  <c r="AS176" i="31" s="1"/>
  <c r="AT176" i="31" s="1"/>
  <c r="AU176" i="31" s="1"/>
  <c r="BR174" i="31"/>
  <c r="AR107" i="31"/>
  <c r="AT171" i="31"/>
  <c r="AR173" i="31"/>
  <c r="AP159" i="31"/>
  <c r="AR159" i="31"/>
  <c r="AS159" i="31" s="1"/>
  <c r="AT159" i="31" s="1"/>
  <c r="AO167" i="31"/>
  <c r="AO116" i="31"/>
  <c r="AN125" i="31"/>
  <c r="AP152" i="31"/>
  <c r="AQ152" i="31" s="1"/>
  <c r="AW180" i="31"/>
  <c r="AN136" i="31"/>
  <c r="AU106" i="31"/>
  <c r="AV106" i="31" s="1"/>
  <c r="AM135" i="31"/>
  <c r="AM153" i="31"/>
  <c r="AO130" i="31"/>
  <c r="AP166" i="31"/>
  <c r="AO129" i="31"/>
  <c r="BH179" i="31"/>
  <c r="BN157" i="31"/>
  <c r="BH110" i="31"/>
  <c r="BL123" i="31"/>
  <c r="AU124" i="31"/>
  <c r="AN175" i="31"/>
  <c r="BL168" i="31"/>
  <c r="AN154" i="31"/>
  <c r="AR140" i="31"/>
  <c r="AO139" i="31"/>
  <c r="AN122" i="31"/>
  <c r="AW114" i="31"/>
  <c r="AP145" i="31"/>
  <c r="AR149" i="31"/>
  <c r="BV170" i="31"/>
  <c r="AO141" i="31"/>
  <c r="AM170" i="31"/>
  <c r="AN144" i="31"/>
  <c r="AN127" i="31"/>
  <c r="BH181" i="31"/>
  <c r="BG161" i="31"/>
  <c r="AM178" i="31"/>
  <c r="AS148" i="31"/>
  <c r="AV159" i="31"/>
  <c r="AN119" i="31"/>
  <c r="BA117" i="31"/>
  <c r="AM137" i="31"/>
  <c r="AU129" i="31"/>
  <c r="AM138" i="31"/>
  <c r="AU132" i="31"/>
  <c r="CM144" i="31"/>
  <c r="AO133" i="31"/>
  <c r="AW162" i="31"/>
  <c r="AR113" i="31"/>
  <c r="AN112" i="31"/>
  <c r="AO163" i="31"/>
  <c r="AN158" i="31"/>
  <c r="AO120" i="31"/>
  <c r="AN134" i="31"/>
  <c r="AZ160" i="31"/>
  <c r="AN115" i="31"/>
  <c r="AV155" i="31"/>
  <c r="AX165" i="31"/>
  <c r="AW134" i="31"/>
  <c r="AQ131" i="31"/>
  <c r="BB111" i="31"/>
  <c r="AW118" i="31"/>
  <c r="AW150" i="31"/>
  <c r="AN146" i="31"/>
  <c r="AN128" i="31"/>
  <c r="AZ143" i="31"/>
  <c r="BG109" i="31"/>
  <c r="AO63" i="35"/>
  <c r="AP73" i="35"/>
  <c r="AV71" i="35"/>
  <c r="AO70" i="35"/>
  <c r="AO61" i="35"/>
  <c r="AO68" i="35"/>
  <c r="AO82" i="35"/>
  <c r="AO79" i="35"/>
  <c r="BL86" i="35"/>
  <c r="AP77" i="35"/>
  <c r="AO85" i="35"/>
  <c r="AP78" i="35"/>
  <c r="AO72" i="35"/>
  <c r="AO59" i="35"/>
  <c r="AP65" i="35"/>
  <c r="AP87" i="35"/>
  <c r="AO76" i="35"/>
  <c r="AV81" i="35"/>
  <c r="AP80" i="35"/>
  <c r="AP58" i="35"/>
  <c r="AP75" i="35"/>
  <c r="AP67" i="35"/>
  <c r="AP62" i="35"/>
  <c r="AP60" i="35"/>
  <c r="AO95" i="35"/>
  <c r="AO246" i="31"/>
  <c r="AQ231" i="31"/>
  <c r="AO195" i="31"/>
  <c r="AN204" i="31"/>
  <c r="AP109" i="35"/>
  <c r="AO111" i="35"/>
  <c r="AN187" i="31"/>
  <c r="BH260" i="31"/>
  <c r="BA196" i="31"/>
  <c r="AT243" i="31"/>
  <c r="AT250" i="31"/>
  <c r="BH258" i="31"/>
  <c r="AV193" i="31"/>
  <c r="AU203" i="31"/>
  <c r="AU211" i="31"/>
  <c r="AW193" i="31"/>
  <c r="AU255" i="31"/>
  <c r="AT200" i="31"/>
  <c r="AN207" i="31"/>
  <c r="AY235" i="31"/>
  <c r="AT221" i="31"/>
  <c r="BS257" i="31"/>
  <c r="BS232" i="31"/>
  <c r="AU230" i="31"/>
  <c r="BH189" i="31"/>
  <c r="BD184" i="31"/>
  <c r="AS227" i="31"/>
  <c r="BK256" i="31"/>
  <c r="BN236" i="31"/>
  <c r="AM185" i="31"/>
  <c r="AZ239" i="31"/>
  <c r="BH198" i="31"/>
  <c r="AV234" i="31"/>
  <c r="BL177" i="31" l="1"/>
  <c r="AU171" i="31"/>
  <c r="BT178" i="31"/>
  <c r="BE105" i="31"/>
  <c r="AV151" i="31"/>
  <c r="AW151" i="31" s="1"/>
  <c r="AX151" i="31" s="1"/>
  <c r="AY151" i="31" s="1"/>
  <c r="AZ151" i="31" s="1"/>
  <c r="BA151" i="31" s="1"/>
  <c r="BB151" i="31" s="1"/>
  <c r="BT153" i="31"/>
  <c r="AZ156" i="31"/>
  <c r="AU164" i="31"/>
  <c r="BI119" i="31"/>
  <c r="AU121" i="31"/>
  <c r="AO108" i="31"/>
  <c r="AN106" i="31"/>
  <c r="AU142" i="31"/>
  <c r="AW106" i="31"/>
  <c r="BS174" i="31"/>
  <c r="AS107" i="31"/>
  <c r="AV176" i="31"/>
  <c r="AR152" i="31"/>
  <c r="AS173" i="31"/>
  <c r="AV171" i="31"/>
  <c r="AQ159" i="31"/>
  <c r="AP167" i="31"/>
  <c r="AP116" i="31"/>
  <c r="AQ116" i="31" s="1"/>
  <c r="AR116" i="31" s="1"/>
  <c r="AS116" i="31" s="1"/>
  <c r="AT116" i="31" s="1"/>
  <c r="AO125" i="31"/>
  <c r="AX180" i="31"/>
  <c r="AO147" i="31"/>
  <c r="AO136" i="31"/>
  <c r="AN135" i="31"/>
  <c r="AO135" i="31" s="1"/>
  <c r="AP129" i="31"/>
  <c r="AP130" i="31"/>
  <c r="AQ166" i="31"/>
  <c r="AQ135" i="31"/>
  <c r="BI179" i="31"/>
  <c r="BO157" i="31"/>
  <c r="BI110" i="31"/>
  <c r="BM123" i="31"/>
  <c r="AV124" i="31"/>
  <c r="AO175" i="31"/>
  <c r="BM168" i="31"/>
  <c r="AO154" i="31"/>
  <c r="AS140" i="31"/>
  <c r="AP139" i="31"/>
  <c r="AO126" i="31"/>
  <c r="AP126" i="31" s="1"/>
  <c r="AQ126" i="31" s="1"/>
  <c r="AR126" i="31" s="1"/>
  <c r="AS126" i="31" s="1"/>
  <c r="AT126" i="31" s="1"/>
  <c r="AU126" i="31" s="1"/>
  <c r="AV126" i="31" s="1"/>
  <c r="AO122" i="31"/>
  <c r="AX114" i="31"/>
  <c r="AQ145" i="31"/>
  <c r="AS149" i="31"/>
  <c r="BW170" i="31"/>
  <c r="AO127" i="31"/>
  <c r="AO144" i="31"/>
  <c r="AN170" i="31"/>
  <c r="AP141" i="31"/>
  <c r="AV132" i="31"/>
  <c r="AN138" i="31"/>
  <c r="AO138" i="31" s="1"/>
  <c r="AN137" i="31"/>
  <c r="AO137" i="31" s="1"/>
  <c r="BB117" i="31"/>
  <c r="AW159" i="31"/>
  <c r="AN178" i="31"/>
  <c r="AV129" i="31"/>
  <c r="AO119" i="31"/>
  <c r="AT148" i="31"/>
  <c r="BH161" i="31"/>
  <c r="BI181" i="31"/>
  <c r="CN144" i="31"/>
  <c r="AP133" i="31"/>
  <c r="BA160" i="31"/>
  <c r="AO158" i="31"/>
  <c r="AO112" i="31"/>
  <c r="AO134" i="31"/>
  <c r="AP120" i="31"/>
  <c r="AP163" i="31"/>
  <c r="AS113" i="31"/>
  <c r="AX162" i="31"/>
  <c r="BA143" i="31"/>
  <c r="AO128" i="31"/>
  <c r="AX150" i="31"/>
  <c r="AX118" i="31"/>
  <c r="BC111" i="31"/>
  <c r="AY165" i="31"/>
  <c r="BH109" i="31"/>
  <c r="AO146" i="31"/>
  <c r="AR131" i="31"/>
  <c r="AX134" i="31"/>
  <c r="AW155" i="31"/>
  <c r="AO115" i="31"/>
  <c r="AP63" i="35"/>
  <c r="AQ73" i="35"/>
  <c r="AW71" i="35"/>
  <c r="AP70" i="35"/>
  <c r="AP61" i="35"/>
  <c r="AQ80" i="35"/>
  <c r="AP76" i="35"/>
  <c r="AQ87" i="35"/>
  <c r="AP59" i="35"/>
  <c r="AQ77" i="35"/>
  <c r="AP79" i="35"/>
  <c r="AW81" i="35"/>
  <c r="AQ65" i="35"/>
  <c r="AP72" i="35"/>
  <c r="AQ78" i="35"/>
  <c r="AP85" i="35"/>
  <c r="BM86" i="35"/>
  <c r="AP82" i="35"/>
  <c r="AP68" i="35"/>
  <c r="AQ58" i="35"/>
  <c r="AQ75" i="35"/>
  <c r="AQ67" i="35"/>
  <c r="AQ62" i="35"/>
  <c r="AQ60" i="35"/>
  <c r="AQ109" i="35"/>
  <c r="AP95" i="35"/>
  <c r="AQ214" i="31"/>
  <c r="AR231" i="31"/>
  <c r="AP111" i="35"/>
  <c r="AO214" i="31"/>
  <c r="AP246" i="31"/>
  <c r="AO204" i="31"/>
  <c r="AP195" i="31"/>
  <c r="AO187" i="31"/>
  <c r="AV250" i="31"/>
  <c r="AV211" i="31"/>
  <c r="BL256" i="31"/>
  <c r="AX193" i="31"/>
  <c r="AW234" i="31"/>
  <c r="BI189" i="31"/>
  <c r="AU221" i="31"/>
  <c r="AT227" i="31"/>
  <c r="AQ245" i="31"/>
  <c r="AS219" i="31"/>
  <c r="AO207" i="31"/>
  <c r="BT232" i="31"/>
  <c r="AS192" i="31"/>
  <c r="BE184" i="31"/>
  <c r="BA239" i="31"/>
  <c r="AS252" i="31"/>
  <c r="BI198" i="31"/>
  <c r="AV255" i="31"/>
  <c r="AZ235" i="31"/>
  <c r="AO216" i="31"/>
  <c r="BO236" i="31"/>
  <c r="AW185" i="31"/>
  <c r="AS186" i="31"/>
  <c r="AS228" i="31"/>
  <c r="CN223" i="31"/>
  <c r="AU250" i="31"/>
  <c r="BT257" i="31"/>
  <c r="BB230" i="31"/>
  <c r="AX241" i="31"/>
  <c r="AN185" i="31"/>
  <c r="AU200" i="31"/>
  <c r="AU243" i="31"/>
  <c r="BI260" i="31"/>
  <c r="BI258" i="31"/>
  <c r="AN214" i="31"/>
  <c r="BU178" i="31" l="1"/>
  <c r="BM177" i="31"/>
  <c r="BJ119" i="31"/>
  <c r="BA156" i="31"/>
  <c r="AV121" i="31"/>
  <c r="AV164" i="31"/>
  <c r="BU153" i="31"/>
  <c r="BF105" i="31"/>
  <c r="AP108" i="31"/>
  <c r="AQ108" i="31" s="1"/>
  <c r="AR108" i="31" s="1"/>
  <c r="AS108" i="31" s="1"/>
  <c r="AO106" i="31"/>
  <c r="AP137" i="31"/>
  <c r="AQ137" i="31" s="1"/>
  <c r="AR137" i="31" s="1"/>
  <c r="AV142" i="31"/>
  <c r="AX106" i="31"/>
  <c r="BT174" i="31"/>
  <c r="AT107" i="31"/>
  <c r="AU116" i="31"/>
  <c r="AW176" i="31"/>
  <c r="AS152" i="31"/>
  <c r="AP138" i="31"/>
  <c r="AT173" i="31"/>
  <c r="AW171" i="31"/>
  <c r="AQ79" i="35"/>
  <c r="AR79" i="35" s="1"/>
  <c r="AS79" i="35" s="1"/>
  <c r="AT79" i="35" s="1"/>
  <c r="AU79" i="35" s="1"/>
  <c r="AV79" i="35" s="1"/>
  <c r="AP135" i="31"/>
  <c r="AQ167" i="31"/>
  <c r="AR167" i="31" s="1"/>
  <c r="AP125" i="31"/>
  <c r="AW126" i="31"/>
  <c r="AY180" i="31"/>
  <c r="AP136" i="31"/>
  <c r="AQ136" i="31" s="1"/>
  <c r="AR136" i="31" s="1"/>
  <c r="AS136" i="31" s="1"/>
  <c r="AP147" i="31"/>
  <c r="AQ129" i="31"/>
  <c r="AR166" i="31"/>
  <c r="AQ130" i="31"/>
  <c r="AR135" i="31"/>
  <c r="AS135" i="31" s="1"/>
  <c r="AT135" i="31" s="1"/>
  <c r="AU135" i="31" s="1"/>
  <c r="AV135" i="31" s="1"/>
  <c r="BJ179" i="31"/>
  <c r="BP157" i="31"/>
  <c r="BJ110" i="31"/>
  <c r="BN123" i="31"/>
  <c r="AW124" i="31"/>
  <c r="AP175" i="31"/>
  <c r="BN168" i="31"/>
  <c r="AP154" i="31"/>
  <c r="CO144" i="31"/>
  <c r="AT140" i="31"/>
  <c r="AQ139" i="31"/>
  <c r="AP122" i="31"/>
  <c r="AY114" i="31"/>
  <c r="AR145" i="31"/>
  <c r="AT149" i="31"/>
  <c r="AR77" i="35"/>
  <c r="BX170" i="31"/>
  <c r="AO178" i="31"/>
  <c r="AP144" i="31"/>
  <c r="AQ141" i="31"/>
  <c r="AO170" i="31"/>
  <c r="AP127" i="31"/>
  <c r="BI161" i="31"/>
  <c r="AU148" i="31"/>
  <c r="AP119" i="31"/>
  <c r="BJ181" i="31"/>
  <c r="AW129" i="31"/>
  <c r="AX159" i="31"/>
  <c r="BC117" i="31"/>
  <c r="BI137" i="31"/>
  <c r="AW132" i="31"/>
  <c r="AQ133" i="31"/>
  <c r="AY162" i="31"/>
  <c r="AQ120" i="31"/>
  <c r="AP112" i="31"/>
  <c r="BB160" i="31"/>
  <c r="AP146" i="31"/>
  <c r="AT113" i="31"/>
  <c r="AQ163" i="31"/>
  <c r="AP134" i="31"/>
  <c r="AP158" i="31"/>
  <c r="AP115" i="31"/>
  <c r="AY134" i="31"/>
  <c r="BI109" i="31"/>
  <c r="BD111" i="31"/>
  <c r="AY118" i="31"/>
  <c r="BB143" i="31"/>
  <c r="AX155" i="31"/>
  <c r="AS131" i="31"/>
  <c r="AZ165" i="31"/>
  <c r="AY150" i="31"/>
  <c r="AP128" i="31"/>
  <c r="AQ63" i="35"/>
  <c r="AR73" i="35"/>
  <c r="AX71" i="35"/>
  <c r="AQ70" i="35"/>
  <c r="AQ61" i="35"/>
  <c r="AQ82" i="35"/>
  <c r="AQ85" i="35"/>
  <c r="AQ72" i="35"/>
  <c r="AR87" i="35"/>
  <c r="AR80" i="35"/>
  <c r="AQ68" i="35"/>
  <c r="BN86" i="35"/>
  <c r="AR78" i="35"/>
  <c r="AR65" i="35"/>
  <c r="AX81" i="35"/>
  <c r="AQ59" i="35"/>
  <c r="AQ76" i="35"/>
  <c r="AR58" i="35"/>
  <c r="AR75" i="35"/>
  <c r="AR67" i="35"/>
  <c r="AR62" i="35"/>
  <c r="AR60" i="35"/>
  <c r="AR109" i="35"/>
  <c r="AR214" i="31"/>
  <c r="AR246" i="31"/>
  <c r="AQ246" i="31"/>
  <c r="AQ95" i="35"/>
  <c r="AP214" i="31"/>
  <c r="AP207" i="31"/>
  <c r="BJ198" i="31"/>
  <c r="AY193" i="31"/>
  <c r="AW255" i="31"/>
  <c r="BP236" i="31"/>
  <c r="AW250" i="31"/>
  <c r="BN202" i="31"/>
  <c r="BJ258" i="31"/>
  <c r="AV221" i="31"/>
  <c r="AX185" i="31"/>
  <c r="AR245" i="31"/>
  <c r="AW205" i="31"/>
  <c r="AX234" i="31"/>
  <c r="AV200" i="31"/>
  <c r="AU227" i="31"/>
  <c r="BU232" i="31"/>
  <c r="BB239" i="31"/>
  <c r="BJ260" i="31"/>
  <c r="CO223" i="31"/>
  <c r="AY241" i="31"/>
  <c r="BU257" i="31"/>
  <c r="BA235" i="31"/>
  <c r="AO185" i="31"/>
  <c r="BJ189" i="31"/>
  <c r="AS187" i="31"/>
  <c r="AT219" i="31"/>
  <c r="AX238" i="31"/>
  <c r="AS231" i="31"/>
  <c r="AT192" i="31"/>
  <c r="AT228" i="31"/>
  <c r="BM256" i="31"/>
  <c r="AT186" i="31"/>
  <c r="BT253" i="31"/>
  <c r="AV243" i="31"/>
  <c r="AT252" i="31"/>
  <c r="BF184" i="31"/>
  <c r="AR216" i="31"/>
  <c r="AS210" i="31"/>
  <c r="AW211" i="31"/>
  <c r="AY213" i="31"/>
  <c r="AX171" i="31" l="1"/>
  <c r="AY171" i="31" s="1"/>
  <c r="AZ171" i="31" s="1"/>
  <c r="BA171" i="31" s="1"/>
  <c r="BB171" i="31" s="1"/>
  <c r="AX176" i="31"/>
  <c r="BN177" i="31"/>
  <c r="BV178" i="31"/>
  <c r="BW178" i="31" s="1"/>
  <c r="BX178" i="31" s="1"/>
  <c r="BY178" i="31" s="1"/>
  <c r="AW142" i="31"/>
  <c r="BG105" i="31"/>
  <c r="AW164" i="31"/>
  <c r="BB156" i="31"/>
  <c r="AX126" i="31"/>
  <c r="AY126" i="31" s="1"/>
  <c r="BV153" i="31"/>
  <c r="AW121" i="31"/>
  <c r="BK119" i="31"/>
  <c r="AT108" i="31"/>
  <c r="AP106" i="31"/>
  <c r="AS137" i="31"/>
  <c r="AY106" i="31"/>
  <c r="BU174" i="31"/>
  <c r="AU107" i="31"/>
  <c r="AV116" i="31"/>
  <c r="AT152" i="31"/>
  <c r="AU173" i="31"/>
  <c r="AS167" i="31"/>
  <c r="AQ125" i="31"/>
  <c r="AS166" i="31"/>
  <c r="AZ180" i="31"/>
  <c r="AQ147" i="31"/>
  <c r="AR130" i="31"/>
  <c r="AR129" i="31"/>
  <c r="BK179" i="31"/>
  <c r="BQ157" i="31"/>
  <c r="BK110" i="31"/>
  <c r="BO123" i="31"/>
  <c r="AX124" i="31"/>
  <c r="AP178" i="31"/>
  <c r="AQ178" i="31" s="1"/>
  <c r="AQ175" i="31"/>
  <c r="BO168" i="31"/>
  <c r="AQ154" i="31"/>
  <c r="CP144" i="31"/>
  <c r="AU140" i="31"/>
  <c r="AR139" i="31"/>
  <c r="AW135" i="31"/>
  <c r="AQ122" i="31"/>
  <c r="AZ114" i="31"/>
  <c r="AS145" i="31"/>
  <c r="AU149" i="31"/>
  <c r="AS77" i="35"/>
  <c r="BY170" i="31"/>
  <c r="AP170" i="31"/>
  <c r="AR141" i="31"/>
  <c r="AQ127" i="31"/>
  <c r="AQ144" i="31"/>
  <c r="AX132" i="31"/>
  <c r="BD117" i="31"/>
  <c r="AY159" i="31"/>
  <c r="AX129" i="31"/>
  <c r="AQ119" i="31"/>
  <c r="BJ161" i="31"/>
  <c r="BJ137" i="31"/>
  <c r="BZ178" i="31"/>
  <c r="BK181" i="31"/>
  <c r="AV148" i="31"/>
  <c r="AR133" i="31"/>
  <c r="AQ134" i="31"/>
  <c r="AU113" i="31"/>
  <c r="BC160" i="31"/>
  <c r="AQ112" i="31"/>
  <c r="AR120" i="31"/>
  <c r="AZ162" i="31"/>
  <c r="AQ158" i="31"/>
  <c r="AR163" i="31"/>
  <c r="AQ146" i="31"/>
  <c r="AZ150" i="31"/>
  <c r="BA165" i="31"/>
  <c r="AZ118" i="31"/>
  <c r="BJ109" i="31"/>
  <c r="AQ128" i="31"/>
  <c r="AT131" i="31"/>
  <c r="AY155" i="31"/>
  <c r="BC143" i="31"/>
  <c r="BE111" i="31"/>
  <c r="AZ134" i="31"/>
  <c r="AQ115" i="31"/>
  <c r="AR63" i="35"/>
  <c r="AS73" i="35"/>
  <c r="AW79" i="35"/>
  <c r="AY71" i="35"/>
  <c r="AR70" i="35"/>
  <c r="AR61" i="35"/>
  <c r="AR59" i="35"/>
  <c r="AS65" i="35"/>
  <c r="BO86" i="35"/>
  <c r="AS87" i="35"/>
  <c r="AR85" i="35"/>
  <c r="AR76" i="35"/>
  <c r="AY81" i="35"/>
  <c r="AS78" i="35"/>
  <c r="AR68" i="35"/>
  <c r="AS80" i="35"/>
  <c r="AR72" i="35"/>
  <c r="AR82" i="35"/>
  <c r="AS58" i="35"/>
  <c r="AS75" i="35"/>
  <c r="AS67" i="35"/>
  <c r="AS62" i="35"/>
  <c r="AS60" i="35"/>
  <c r="AS109" i="35"/>
  <c r="AQ198" i="31"/>
  <c r="AQ257" i="31"/>
  <c r="AQ207" i="31"/>
  <c r="AP185" i="31"/>
  <c r="AW221" i="31"/>
  <c r="BK189" i="31"/>
  <c r="BZ257" i="31"/>
  <c r="AX211" i="31"/>
  <c r="AX205" i="31"/>
  <c r="AU228" i="31"/>
  <c r="BB250" i="31"/>
  <c r="AT231" i="31"/>
  <c r="AU192" i="31"/>
  <c r="AT187" i="31"/>
  <c r="BO202" i="31"/>
  <c r="AS224" i="31"/>
  <c r="BG184" i="31"/>
  <c r="BQ236" i="31"/>
  <c r="CP223" i="31"/>
  <c r="BK258" i="31"/>
  <c r="AU252" i="31"/>
  <c r="BK260" i="31"/>
  <c r="BU253" i="31"/>
  <c r="AZ241" i="31"/>
  <c r="AS216" i="31"/>
  <c r="AV227" i="31"/>
  <c r="AW243" i="31"/>
  <c r="AY205" i="31"/>
  <c r="AS245" i="31"/>
  <c r="AZ213" i="31"/>
  <c r="AW200" i="31"/>
  <c r="AY238" i="31"/>
  <c r="AU219" i="31"/>
  <c r="BN256" i="31"/>
  <c r="AU186" i="31"/>
  <c r="AX255" i="31"/>
  <c r="AY185" i="31"/>
  <c r="AW214" i="31"/>
  <c r="BV232" i="31"/>
  <c r="BK198" i="31"/>
  <c r="AV195" i="31"/>
  <c r="BB235" i="31"/>
  <c r="BC239" i="31"/>
  <c r="AY176" i="31" l="1"/>
  <c r="BO177" i="31"/>
  <c r="BL119" i="31"/>
  <c r="BW153" i="31"/>
  <c r="BC156" i="31"/>
  <c r="BH105" i="31"/>
  <c r="AX121" i="31"/>
  <c r="AX164" i="31"/>
  <c r="AX142" i="31"/>
  <c r="AU108" i="31"/>
  <c r="AZ106" i="31"/>
  <c r="BA106" i="31" s="1"/>
  <c r="BB106" i="31" s="1"/>
  <c r="BC106" i="31" s="1"/>
  <c r="AQ106" i="31"/>
  <c r="AR106" i="31" s="1"/>
  <c r="AT137" i="31"/>
  <c r="BV174" i="31"/>
  <c r="AV107" i="31"/>
  <c r="AR134" i="31"/>
  <c r="AR125" i="31"/>
  <c r="AW116" i="31"/>
  <c r="AU152" i="31"/>
  <c r="AV173" i="31"/>
  <c r="BC171" i="31"/>
  <c r="AT167" i="31"/>
  <c r="AT166" i="31"/>
  <c r="BA180" i="31"/>
  <c r="AR147" i="31"/>
  <c r="AS129" i="31"/>
  <c r="AS130" i="31"/>
  <c r="BL179" i="31"/>
  <c r="BR157" i="31"/>
  <c r="BL110" i="31"/>
  <c r="BP123" i="31"/>
  <c r="AV130" i="31"/>
  <c r="AY124" i="31"/>
  <c r="AR175" i="31"/>
  <c r="BP168" i="31"/>
  <c r="AR154" i="31"/>
  <c r="CQ144" i="31"/>
  <c r="AV140" i="31"/>
  <c r="AS139" i="31"/>
  <c r="AX135" i="31"/>
  <c r="AZ126" i="31"/>
  <c r="AR122" i="31"/>
  <c r="BA114" i="31"/>
  <c r="AT145" i="31"/>
  <c r="AV149" i="31"/>
  <c r="AT77" i="35"/>
  <c r="BZ170" i="31"/>
  <c r="AR144" i="31"/>
  <c r="AR127" i="31"/>
  <c r="AS141" i="31"/>
  <c r="AQ170" i="31"/>
  <c r="AW148" i="31"/>
  <c r="CA178" i="31"/>
  <c r="BK137" i="31"/>
  <c r="BK161" i="31"/>
  <c r="AQ138" i="31"/>
  <c r="AY129" i="31"/>
  <c r="AZ159" i="31"/>
  <c r="BL181" i="31"/>
  <c r="BE117" i="31"/>
  <c r="AY132" i="31"/>
  <c r="AS133" i="31"/>
  <c r="AR146" i="31"/>
  <c r="AR158" i="31"/>
  <c r="AR112" i="31"/>
  <c r="BD160" i="31"/>
  <c r="AS163" i="31"/>
  <c r="BA162" i="31"/>
  <c r="AS120" i="31"/>
  <c r="AV113" i="31"/>
  <c r="BA134" i="31"/>
  <c r="BF111" i="31"/>
  <c r="AZ155" i="31"/>
  <c r="BB165" i="31"/>
  <c r="BA150" i="31"/>
  <c r="AR115" i="31"/>
  <c r="BD143" i="31"/>
  <c r="AU131" i="31"/>
  <c r="AR128" i="31"/>
  <c r="BK109" i="31"/>
  <c r="BA118" i="31"/>
  <c r="AS63" i="35"/>
  <c r="AT73" i="35"/>
  <c r="AX79" i="35"/>
  <c r="AZ71" i="35"/>
  <c r="AS70" i="35"/>
  <c r="AS61" i="35"/>
  <c r="AS72" i="35"/>
  <c r="AS68" i="35"/>
  <c r="AZ81" i="35"/>
  <c r="AS76" i="35"/>
  <c r="AT87" i="35"/>
  <c r="AT65" i="35"/>
  <c r="AS59" i="35"/>
  <c r="AS82" i="35"/>
  <c r="AT80" i="35"/>
  <c r="AT78" i="35"/>
  <c r="AS85" i="35"/>
  <c r="BP86" i="35"/>
  <c r="AT58" i="35"/>
  <c r="AT75" i="35"/>
  <c r="AT67" i="35"/>
  <c r="AT62" i="35"/>
  <c r="AT60" i="35"/>
  <c r="AT109" i="35"/>
  <c r="AQ217" i="31"/>
  <c r="AT99" i="35"/>
  <c r="AX200" i="31"/>
  <c r="CA257" i="31"/>
  <c r="BR236" i="31"/>
  <c r="AY211" i="31"/>
  <c r="AT216" i="31"/>
  <c r="AX214" i="31"/>
  <c r="AT245" i="31"/>
  <c r="BO256" i="31"/>
  <c r="AT224" i="31"/>
  <c r="BA213" i="31"/>
  <c r="AW195" i="31"/>
  <c r="BD239" i="31"/>
  <c r="BW232" i="31"/>
  <c r="AV252" i="31"/>
  <c r="BA241" i="31"/>
  <c r="BP202" i="31"/>
  <c r="AV219" i="31"/>
  <c r="BC185" i="31"/>
  <c r="AS208" i="31"/>
  <c r="BL258" i="31"/>
  <c r="BH184" i="31"/>
  <c r="AW227" i="31"/>
  <c r="AS212" i="31"/>
  <c r="AZ238" i="31"/>
  <c r="BC235" i="31"/>
  <c r="AT246" i="31"/>
  <c r="AV192" i="31"/>
  <c r="AX243" i="31"/>
  <c r="BC250" i="31"/>
  <c r="AS209" i="31"/>
  <c r="AX221" i="31"/>
  <c r="BL189" i="31"/>
  <c r="AU187" i="31"/>
  <c r="CQ223" i="31"/>
  <c r="BL260" i="31"/>
  <c r="BB185" i="31"/>
  <c r="AV186" i="31"/>
  <c r="AS218" i="31"/>
  <c r="BV253" i="31"/>
  <c r="AZ205" i="31"/>
  <c r="BA259" i="31"/>
  <c r="AY255" i="31"/>
  <c r="AU231" i="31"/>
  <c r="AV228" i="31"/>
  <c r="BL198" i="31"/>
  <c r="AS199" i="31"/>
  <c r="BP177" i="31" l="1"/>
  <c r="AZ176" i="31"/>
  <c r="AY164" i="31"/>
  <c r="BI105" i="31"/>
  <c r="BX153" i="31"/>
  <c r="AY142" i="31"/>
  <c r="AY121" i="31"/>
  <c r="BD156" i="31"/>
  <c r="BM119" i="31"/>
  <c r="AV108" i="31"/>
  <c r="AW108" i="31" s="1"/>
  <c r="AX108" i="31" s="1"/>
  <c r="AY108" i="31" s="1"/>
  <c r="AZ108" i="31" s="1"/>
  <c r="AU137" i="31"/>
  <c r="BD106" i="31"/>
  <c r="BW174" i="31"/>
  <c r="AW107" i="31"/>
  <c r="AS125" i="31"/>
  <c r="AX116" i="31"/>
  <c r="AV152" i="31"/>
  <c r="AW173" i="31"/>
  <c r="BD171" i="31"/>
  <c r="AU167" i="31"/>
  <c r="AU166" i="31"/>
  <c r="BB180" i="31"/>
  <c r="AS147" i="31"/>
  <c r="AT130" i="31"/>
  <c r="AX148" i="31"/>
  <c r="AT129" i="31"/>
  <c r="BM179" i="31"/>
  <c r="BS157" i="31"/>
  <c r="BM110" i="31"/>
  <c r="BQ123" i="31"/>
  <c r="AW130" i="31"/>
  <c r="AZ124" i="31"/>
  <c r="AS175" i="31"/>
  <c r="BQ168" i="31"/>
  <c r="AS154" i="31"/>
  <c r="CR144" i="31"/>
  <c r="AW140" i="31"/>
  <c r="AT139" i="31"/>
  <c r="AY135" i="31"/>
  <c r="BA126" i="31"/>
  <c r="AS122" i="31"/>
  <c r="BB114" i="31"/>
  <c r="AU145" i="31"/>
  <c r="AW149" i="31"/>
  <c r="AU77" i="35"/>
  <c r="AV77" i="35" s="1"/>
  <c r="AW77" i="35" s="1"/>
  <c r="AX77" i="35" s="1"/>
  <c r="AY77" i="35" s="1"/>
  <c r="AZ77" i="35" s="1"/>
  <c r="CA170" i="31"/>
  <c r="AS127" i="31"/>
  <c r="AR170" i="31"/>
  <c r="AT141" i="31"/>
  <c r="AS144" i="31"/>
  <c r="BM181" i="31"/>
  <c r="AZ129" i="31"/>
  <c r="AR138" i="31"/>
  <c r="BL161" i="31"/>
  <c r="AZ132" i="31"/>
  <c r="BF117" i="31"/>
  <c r="BA159" i="31"/>
  <c r="BL137" i="31"/>
  <c r="CB178" i="31"/>
  <c r="AT133" i="31"/>
  <c r="AW113" i="31"/>
  <c r="AT120" i="31"/>
  <c r="BE160" i="31"/>
  <c r="BB162" i="31"/>
  <c r="AT163" i="31"/>
  <c r="AS112" i="31"/>
  <c r="AS158" i="31"/>
  <c r="AS146" i="31"/>
  <c r="BL109" i="31"/>
  <c r="BE143" i="31"/>
  <c r="BB150" i="31"/>
  <c r="BA155" i="31"/>
  <c r="BG111" i="31"/>
  <c r="BH111" i="31" s="1"/>
  <c r="BI111" i="31" s="1"/>
  <c r="BJ111" i="31" s="1"/>
  <c r="BK111" i="31" s="1"/>
  <c r="BL111" i="31" s="1"/>
  <c r="BM111" i="31" s="1"/>
  <c r="BB118" i="31"/>
  <c r="AS128" i="31"/>
  <c r="AV131" i="31"/>
  <c r="AS115" i="31"/>
  <c r="BC165" i="31"/>
  <c r="BB134" i="31"/>
  <c r="AT63" i="35"/>
  <c r="AU63" i="35" s="1"/>
  <c r="AU73" i="35"/>
  <c r="AT72" i="35"/>
  <c r="AY79" i="35"/>
  <c r="BA71" i="35"/>
  <c r="AT70" i="35"/>
  <c r="AT61" i="35"/>
  <c r="BQ86" i="35"/>
  <c r="AT85" i="35"/>
  <c r="AU78" i="35"/>
  <c r="AU65" i="35"/>
  <c r="BA81" i="35"/>
  <c r="AU80" i="35"/>
  <c r="AT82" i="35"/>
  <c r="AT59" i="35"/>
  <c r="AU87" i="35"/>
  <c r="AT76" i="35"/>
  <c r="AT68" i="35"/>
  <c r="AU58" i="35"/>
  <c r="AU75" i="35"/>
  <c r="AU67" i="35"/>
  <c r="AU62" i="35"/>
  <c r="AU60" i="35"/>
  <c r="AU99" i="35"/>
  <c r="BB259" i="31"/>
  <c r="AW228" i="31"/>
  <c r="AW192" i="31"/>
  <c r="BX232" i="31"/>
  <c r="AT199" i="31"/>
  <c r="AS237" i="31"/>
  <c r="AU216" i="31"/>
  <c r="AY221" i="31"/>
  <c r="BP256" i="31"/>
  <c r="AU245" i="31"/>
  <c r="AS204" i="31"/>
  <c r="BB241" i="31"/>
  <c r="BA238" i="31"/>
  <c r="AW186" i="31"/>
  <c r="AX227" i="31"/>
  <c r="AZ255" i="31"/>
  <c r="AW219" i="31"/>
  <c r="AS223" i="31"/>
  <c r="AT212" i="31"/>
  <c r="AS191" i="31"/>
  <c r="BM189" i="31"/>
  <c r="AW252" i="31"/>
  <c r="BE239" i="31"/>
  <c r="AZ211" i="31"/>
  <c r="BM198" i="31"/>
  <c r="AS194" i="31"/>
  <c r="AY200" i="31"/>
  <c r="AS225" i="31"/>
  <c r="AZ187" i="31"/>
  <c r="AX195" i="31"/>
  <c r="BD235" i="31"/>
  <c r="BW253" i="31"/>
  <c r="AS226" i="31"/>
  <c r="AU246" i="31"/>
  <c r="CB257" i="31"/>
  <c r="CR223" i="31"/>
  <c r="BQ202" i="31"/>
  <c r="AS201" i="31"/>
  <c r="BD185" i="31"/>
  <c r="AV231" i="31"/>
  <c r="BD250" i="31"/>
  <c r="AT209" i="31"/>
  <c r="AT218" i="31"/>
  <c r="BM260" i="31"/>
  <c r="AS206" i="31"/>
  <c r="BM258" i="31"/>
  <c r="BS236" i="31"/>
  <c r="BA205" i="31"/>
  <c r="AY243" i="31"/>
  <c r="BB213" i="31"/>
  <c r="BI184" i="31"/>
  <c r="AY214" i="31"/>
  <c r="BA176" i="31" l="1"/>
  <c r="BQ177" i="31"/>
  <c r="BE156" i="31"/>
  <c r="AZ142" i="31"/>
  <c r="BJ105" i="31"/>
  <c r="BN119" i="31"/>
  <c r="AZ121" i="31"/>
  <c r="BY153" i="31"/>
  <c r="AZ164" i="31"/>
  <c r="BA108" i="31"/>
  <c r="BE106" i="31"/>
  <c r="AV137" i="31"/>
  <c r="BX174" i="31"/>
  <c r="AX107" i="31"/>
  <c r="AT125" i="31"/>
  <c r="AY116" i="31"/>
  <c r="AW152" i="31"/>
  <c r="AX173" i="31"/>
  <c r="BE171" i="31"/>
  <c r="AV167" i="31"/>
  <c r="AV166" i="31"/>
  <c r="BC180" i="31"/>
  <c r="AT136" i="31"/>
  <c r="AU136" i="31" s="1"/>
  <c r="AV136" i="31" s="1"/>
  <c r="AW136" i="31" s="1"/>
  <c r="AX136" i="31" s="1"/>
  <c r="AY136" i="31" s="1"/>
  <c r="AZ136" i="31" s="1"/>
  <c r="BA136" i="31" s="1"/>
  <c r="BB136" i="31" s="1"/>
  <c r="BC136" i="31" s="1"/>
  <c r="AT147" i="31"/>
  <c r="AY148" i="31"/>
  <c r="AU130" i="31"/>
  <c r="BN179" i="31"/>
  <c r="BT157" i="31"/>
  <c r="BN110" i="31"/>
  <c r="BR123" i="31"/>
  <c r="AX130" i="31"/>
  <c r="BA124" i="31"/>
  <c r="AT175" i="31"/>
  <c r="BR168" i="31"/>
  <c r="AT154" i="31"/>
  <c r="CS144" i="31"/>
  <c r="AX140" i="31"/>
  <c r="AU139" i="31"/>
  <c r="AZ135" i="31"/>
  <c r="AT127" i="31"/>
  <c r="BB126" i="31"/>
  <c r="AT122" i="31"/>
  <c r="BC114" i="31"/>
  <c r="AV145" i="31"/>
  <c r="AX149" i="31"/>
  <c r="CB170" i="31"/>
  <c r="AV63" i="35"/>
  <c r="AU141" i="31"/>
  <c r="AS170" i="31"/>
  <c r="AT144" i="31"/>
  <c r="CC178" i="31"/>
  <c r="BB159" i="31"/>
  <c r="BA132" i="31"/>
  <c r="BM161" i="31"/>
  <c r="BA129" i="31"/>
  <c r="BM137" i="31"/>
  <c r="BG117" i="31"/>
  <c r="AS138" i="31"/>
  <c r="BN181" i="31"/>
  <c r="AU133" i="31"/>
  <c r="AT146" i="31"/>
  <c r="AT112" i="31"/>
  <c r="BC162" i="31"/>
  <c r="AX113" i="31"/>
  <c r="AT158" i="31"/>
  <c r="AU163" i="31"/>
  <c r="BF160" i="31"/>
  <c r="AU120" i="31"/>
  <c r="BD165" i="31"/>
  <c r="AT115" i="31"/>
  <c r="BN111" i="31"/>
  <c r="BC134" i="31"/>
  <c r="AW131" i="31"/>
  <c r="AT128" i="31"/>
  <c r="BC118" i="31"/>
  <c r="BD118" i="31" s="1"/>
  <c r="BE118" i="31" s="1"/>
  <c r="BF118" i="31" s="1"/>
  <c r="BG118" i="31" s="1"/>
  <c r="BB155" i="31"/>
  <c r="BC150" i="31"/>
  <c r="BF143" i="31"/>
  <c r="BM109" i="31"/>
  <c r="AV73" i="35"/>
  <c r="AU72" i="35"/>
  <c r="AZ79" i="35"/>
  <c r="BA77" i="35"/>
  <c r="BB71" i="35"/>
  <c r="AU70" i="35"/>
  <c r="AU61" i="35"/>
  <c r="AU76" i="35"/>
  <c r="AU59" i="35"/>
  <c r="AV80" i="35"/>
  <c r="AV78" i="35"/>
  <c r="BR86" i="35"/>
  <c r="AU68" i="35"/>
  <c r="AV87" i="35"/>
  <c r="AU82" i="35"/>
  <c r="BB81" i="35"/>
  <c r="AV65" i="35"/>
  <c r="AU85" i="35"/>
  <c r="AV58" i="35"/>
  <c r="AV75" i="35"/>
  <c r="AV67" i="35"/>
  <c r="AV62" i="35"/>
  <c r="AV60" i="35"/>
  <c r="AV99" i="35"/>
  <c r="AV94" i="35"/>
  <c r="AI186" i="31"/>
  <c r="AJ236" i="31"/>
  <c r="AG200" i="31"/>
  <c r="AH252" i="31"/>
  <c r="AO186" i="31"/>
  <c r="AN186" i="31"/>
  <c r="AM232" i="31"/>
  <c r="AQ238" i="31"/>
  <c r="AM93" i="35"/>
  <c r="AP204" i="31"/>
  <c r="AN105" i="35"/>
  <c r="AO105" i="35"/>
  <c r="AR207" i="31"/>
  <c r="AP203" i="31"/>
  <c r="AL246" i="31"/>
  <c r="AQ204" i="31"/>
  <c r="AI187" i="31"/>
  <c r="AW231" i="31"/>
  <c r="AT191" i="31"/>
  <c r="AZ200" i="31"/>
  <c r="AX186" i="31"/>
  <c r="AT223" i="31"/>
  <c r="AM195" i="31"/>
  <c r="AZ243" i="31"/>
  <c r="BF239" i="31"/>
  <c r="BE235" i="31"/>
  <c r="BY232" i="31"/>
  <c r="AU218" i="31"/>
  <c r="AV216" i="31"/>
  <c r="BA187" i="31"/>
  <c r="BC213" i="31"/>
  <c r="BN198" i="31"/>
  <c r="CC257" i="31"/>
  <c r="AX228" i="31"/>
  <c r="BN260" i="31"/>
  <c r="BE250" i="31"/>
  <c r="AT233" i="31"/>
  <c r="BC241" i="31"/>
  <c r="BJ184" i="31"/>
  <c r="BC259" i="31"/>
  <c r="BG196" i="31"/>
  <c r="AT204" i="31"/>
  <c r="BQ256" i="31"/>
  <c r="AT225" i="31"/>
  <c r="BA211" i="31"/>
  <c r="BN258" i="31"/>
  <c r="CS223" i="31"/>
  <c r="BA255" i="31"/>
  <c r="AV245" i="31"/>
  <c r="BT236" i="31"/>
  <c r="AT194" i="31"/>
  <c r="BX253" i="31"/>
  <c r="AY227" i="31"/>
  <c r="BE185" i="31"/>
  <c r="AY195" i="31"/>
  <c r="AV246" i="31"/>
  <c r="AS217" i="31"/>
  <c r="BR202" i="31"/>
  <c r="AU199" i="31"/>
  <c r="AX252" i="31"/>
  <c r="AT206" i="31"/>
  <c r="AO250" i="31"/>
  <c r="BB238" i="31"/>
  <c r="BN189" i="31"/>
  <c r="AR204" i="31"/>
  <c r="AT226" i="31"/>
  <c r="AZ214" i="31"/>
  <c r="AZ221" i="31"/>
  <c r="AT237" i="31"/>
  <c r="AT254" i="31"/>
  <c r="AX192" i="31"/>
  <c r="AP252" i="31"/>
  <c r="AT201" i="31"/>
  <c r="BR177" i="31" l="1"/>
  <c r="BS177" i="31" s="1"/>
  <c r="BT177" i="31" s="1"/>
  <c r="BU177" i="31" s="1"/>
  <c r="BV177" i="31" s="1"/>
  <c r="BB176" i="31"/>
  <c r="BZ153" i="31"/>
  <c r="BO119" i="31"/>
  <c r="BA142" i="31"/>
  <c r="BA121" i="31"/>
  <c r="BK105" i="31"/>
  <c r="BF156" i="31"/>
  <c r="BB108" i="31"/>
  <c r="BF106" i="31"/>
  <c r="AW137" i="31"/>
  <c r="BY174" i="31"/>
  <c r="AY107" i="31"/>
  <c r="AV120" i="31"/>
  <c r="BB129" i="31"/>
  <c r="AU125" i="31"/>
  <c r="AZ116" i="31"/>
  <c r="AX152" i="31"/>
  <c r="AY173" i="31"/>
  <c r="BF171" i="31"/>
  <c r="AW167" i="31"/>
  <c r="AW166" i="31"/>
  <c r="BD180" i="31"/>
  <c r="AU147" i="31"/>
  <c r="AZ148" i="31"/>
  <c r="BO179" i="31"/>
  <c r="BU157" i="31"/>
  <c r="BO110" i="31"/>
  <c r="BS123" i="31"/>
  <c r="AY130" i="31"/>
  <c r="BB124" i="31"/>
  <c r="AU175" i="31"/>
  <c r="BS168" i="31"/>
  <c r="AU154" i="31"/>
  <c r="AY149" i="31"/>
  <c r="CT144" i="31"/>
  <c r="AY140" i="31"/>
  <c r="AV139" i="31"/>
  <c r="AT138" i="31"/>
  <c r="BA135" i="31"/>
  <c r="AU127" i="31"/>
  <c r="BC126" i="31"/>
  <c r="AU122" i="31"/>
  <c r="BD114" i="31"/>
  <c r="CD177" i="31"/>
  <c r="AW145" i="31"/>
  <c r="CC170" i="31"/>
  <c r="AW63" i="35"/>
  <c r="AT170" i="31"/>
  <c r="AU144" i="31"/>
  <c r="AV141" i="31"/>
  <c r="BO181" i="31"/>
  <c r="BH117" i="31"/>
  <c r="BN137" i="31"/>
  <c r="BN161" i="31"/>
  <c r="BB132" i="31"/>
  <c r="BC159" i="31"/>
  <c r="CD178" i="31"/>
  <c r="AV133" i="31"/>
  <c r="BD134" i="31"/>
  <c r="AU146" i="31"/>
  <c r="BG160" i="31"/>
  <c r="AV163" i="31"/>
  <c r="AU158" i="31"/>
  <c r="AY113" i="31"/>
  <c r="BD162" i="31"/>
  <c r="AU112" i="31"/>
  <c r="BN109" i="31"/>
  <c r="BG143" i="31"/>
  <c r="BD150" i="31"/>
  <c r="BH118" i="31"/>
  <c r="AX131" i="31"/>
  <c r="BE165" i="31"/>
  <c r="BC155" i="31"/>
  <c r="AU128" i="31"/>
  <c r="BO111" i="31"/>
  <c r="BP111" i="31" s="1"/>
  <c r="BQ111" i="31" s="1"/>
  <c r="BR111" i="31" s="1"/>
  <c r="BS111" i="31" s="1"/>
  <c r="AU115" i="31"/>
  <c r="AW73" i="35"/>
  <c r="AV72" i="35"/>
  <c r="BA79" i="35"/>
  <c r="BB77" i="35"/>
  <c r="BC71" i="35"/>
  <c r="AV70" i="35"/>
  <c r="AV61" i="35"/>
  <c r="BC81" i="35"/>
  <c r="BH70" i="35"/>
  <c r="AW87" i="35"/>
  <c r="BS86" i="35"/>
  <c r="AV59" i="35"/>
  <c r="AV85" i="35"/>
  <c r="AW65" i="35"/>
  <c r="AV82" i="35"/>
  <c r="AV68" i="35"/>
  <c r="AW78" i="35"/>
  <c r="AW80" i="35"/>
  <c r="AV76" i="35"/>
  <c r="AW58" i="35"/>
  <c r="AW75" i="35"/>
  <c r="AW67" i="35"/>
  <c r="AW62" i="35"/>
  <c r="AX62" i="35" s="1"/>
  <c r="AW60" i="35"/>
  <c r="AY117" i="35"/>
  <c r="AW99" i="35"/>
  <c r="BH102" i="35"/>
  <c r="AV117" i="35"/>
  <c r="AV218" i="31"/>
  <c r="BZ232" i="31"/>
  <c r="BA200" i="31"/>
  <c r="AU237" i="31"/>
  <c r="AW216" i="31"/>
  <c r="AU223" i="31"/>
  <c r="BY253" i="31"/>
  <c r="BV256" i="31"/>
  <c r="AZ195" i="31"/>
  <c r="BS202" i="31"/>
  <c r="AU225" i="31"/>
  <c r="AY228" i="31"/>
  <c r="AU206" i="31"/>
  <c r="AU254" i="31"/>
  <c r="BB211" i="31"/>
  <c r="AY186" i="31"/>
  <c r="AW246" i="31"/>
  <c r="BH196" i="31"/>
  <c r="AU226" i="31"/>
  <c r="BD241" i="31"/>
  <c r="AX231" i="31"/>
  <c r="BO260" i="31"/>
  <c r="BO189" i="31"/>
  <c r="BF185" i="31"/>
  <c r="BB187" i="31"/>
  <c r="BA221" i="31"/>
  <c r="BO258" i="31"/>
  <c r="AW245" i="31"/>
  <c r="CT223" i="31"/>
  <c r="AU194" i="31"/>
  <c r="BO198" i="31"/>
  <c r="AY192" i="31"/>
  <c r="AU204" i="31"/>
  <c r="AY252" i="31"/>
  <c r="AU191" i="31"/>
  <c r="BD213" i="31"/>
  <c r="BD259" i="31"/>
  <c r="AU233" i="31"/>
  <c r="AU201" i="31"/>
  <c r="BB255" i="31"/>
  <c r="AT217" i="31"/>
  <c r="BN216" i="31"/>
  <c r="CD257" i="31"/>
  <c r="BU236" i="31"/>
  <c r="BF250" i="31"/>
  <c r="BG239" i="31"/>
  <c r="BK184" i="31"/>
  <c r="AV199" i="31"/>
  <c r="BS247" i="31"/>
  <c r="BB208" i="31"/>
  <c r="BC238" i="31"/>
  <c r="BA214" i="31"/>
  <c r="BF235" i="31"/>
  <c r="BC176" i="31" l="1"/>
  <c r="BW177" i="31"/>
  <c r="BB121" i="31"/>
  <c r="BP119" i="31"/>
  <c r="BC129" i="31"/>
  <c r="BD129" i="31" s="1"/>
  <c r="AX137" i="31"/>
  <c r="BL105" i="31"/>
  <c r="BB142" i="31"/>
  <c r="CA153" i="31"/>
  <c r="BC108" i="31"/>
  <c r="BG106" i="31"/>
  <c r="AW85" i="35"/>
  <c r="AX85" i="35" s="1"/>
  <c r="AY85" i="35" s="1"/>
  <c r="BZ174" i="31"/>
  <c r="AZ107" i="31"/>
  <c r="AW120" i="31"/>
  <c r="AY62" i="35"/>
  <c r="AV125" i="31"/>
  <c r="BA116" i="31"/>
  <c r="AY152" i="31"/>
  <c r="AZ173" i="31"/>
  <c r="BG171" i="31"/>
  <c r="AX167" i="31"/>
  <c r="AX166" i="31"/>
  <c r="BE180" i="31"/>
  <c r="AZ62" i="35"/>
  <c r="BA62" i="35" s="1"/>
  <c r="BB62" i="35" s="1"/>
  <c r="AV147" i="31"/>
  <c r="BA148" i="31"/>
  <c r="BP179" i="31"/>
  <c r="BV157" i="31"/>
  <c r="BP110" i="31"/>
  <c r="BT123" i="31"/>
  <c r="AZ130" i="31"/>
  <c r="BC124" i="31"/>
  <c r="AV175" i="31"/>
  <c r="BT168" i="31"/>
  <c r="AV154" i="31"/>
  <c r="AZ149" i="31"/>
  <c r="CU144" i="31"/>
  <c r="AZ140" i="31"/>
  <c r="AW139" i="31"/>
  <c r="AU138" i="31"/>
  <c r="BB135" i="31"/>
  <c r="AV127" i="31"/>
  <c r="BD126" i="31"/>
  <c r="BE126" i="31" s="1"/>
  <c r="BF126" i="31" s="1"/>
  <c r="AV122" i="31"/>
  <c r="BE114" i="31"/>
  <c r="CE177" i="31"/>
  <c r="AX145" i="31"/>
  <c r="BI70" i="35"/>
  <c r="CD170" i="31"/>
  <c r="BJ70" i="35"/>
  <c r="BK70" i="35" s="1"/>
  <c r="AX63" i="35"/>
  <c r="AW141" i="31"/>
  <c r="AV144" i="31"/>
  <c r="AU170" i="31"/>
  <c r="BD159" i="31"/>
  <c r="BI117" i="31"/>
  <c r="CE178" i="31"/>
  <c r="BC132" i="31"/>
  <c r="BO161" i="31"/>
  <c r="BO137" i="31"/>
  <c r="BP181" i="31"/>
  <c r="AW133" i="31"/>
  <c r="BE162" i="31"/>
  <c r="AV158" i="31"/>
  <c r="AV146" i="31"/>
  <c r="AV112" i="31"/>
  <c r="AZ113" i="31"/>
  <c r="AW163" i="31"/>
  <c r="BH160" i="31"/>
  <c r="BE134" i="31"/>
  <c r="BT111" i="31"/>
  <c r="BD155" i="31"/>
  <c r="BI118" i="31"/>
  <c r="BH143" i="31"/>
  <c r="AV115" i="31"/>
  <c r="AV128" i="31"/>
  <c r="BF165" i="31"/>
  <c r="AY131" i="31"/>
  <c r="BE150" i="31"/>
  <c r="BO109" i="31"/>
  <c r="AX73" i="35"/>
  <c r="AW72" i="35"/>
  <c r="BB79" i="35"/>
  <c r="BC77" i="35"/>
  <c r="BD71" i="35"/>
  <c r="AW70" i="35"/>
  <c r="AW61" i="35"/>
  <c r="AZ85" i="35"/>
  <c r="AX80" i="35"/>
  <c r="AX78" i="35"/>
  <c r="AW82" i="35"/>
  <c r="AX65" i="35"/>
  <c r="AW59" i="35"/>
  <c r="BT86" i="35"/>
  <c r="AW76" i="35"/>
  <c r="AW68" i="35"/>
  <c r="AX87" i="35"/>
  <c r="BD81" i="35"/>
  <c r="AX58" i="35"/>
  <c r="AX75" i="35"/>
  <c r="AX67" i="35"/>
  <c r="AX60" i="35"/>
  <c r="AZ117" i="35"/>
  <c r="AX107" i="35"/>
  <c r="AV206" i="31"/>
  <c r="BP258" i="31"/>
  <c r="BT247" i="31"/>
  <c r="AW218" i="31"/>
  <c r="BP198" i="31"/>
  <c r="BP260" i="31"/>
  <c r="BE241" i="31"/>
  <c r="AZ186" i="31"/>
  <c r="AX246" i="31"/>
  <c r="AV191" i="31"/>
  <c r="BH239" i="31"/>
  <c r="BE213" i="31"/>
  <c r="BP189" i="31"/>
  <c r="AV254" i="31"/>
  <c r="AW199" i="31"/>
  <c r="BZ253" i="31"/>
  <c r="BB221" i="31"/>
  <c r="AV225" i="31"/>
  <c r="BG185" i="31"/>
  <c r="AZ228" i="31"/>
  <c r="BC255" i="31"/>
  <c r="BV236" i="31"/>
  <c r="BW256" i="31"/>
  <c r="BB200" i="31"/>
  <c r="BC211" i="31"/>
  <c r="BI196" i="31"/>
  <c r="CA232" i="31"/>
  <c r="BE259" i="31"/>
  <c r="BT202" i="31"/>
  <c r="CE257" i="31"/>
  <c r="AV194" i="31"/>
  <c r="BD238" i="31"/>
  <c r="BO216" i="31"/>
  <c r="BA195" i="31"/>
  <c r="AZ252" i="31"/>
  <c r="BD208" i="31"/>
  <c r="AV233" i="31"/>
  <c r="AV201" i="31"/>
  <c r="AV204" i="31"/>
  <c r="BC187" i="31"/>
  <c r="AV226" i="31"/>
  <c r="AV237" i="31"/>
  <c r="BL184" i="31"/>
  <c r="AW212" i="31"/>
  <c r="BG250" i="31"/>
  <c r="BF205" i="31"/>
  <c r="CU223" i="31"/>
  <c r="BB214" i="31"/>
  <c r="BC208" i="31"/>
  <c r="AY231" i="31"/>
  <c r="AZ192" i="31"/>
  <c r="AV223" i="31"/>
  <c r="AX216" i="31"/>
  <c r="AX245" i="31"/>
  <c r="AU217" i="31"/>
  <c r="BX177" i="31" l="1"/>
  <c r="BD176" i="31"/>
  <c r="BD132" i="31"/>
  <c r="BE132" i="31" s="1"/>
  <c r="BG126" i="31"/>
  <c r="BC142" i="31"/>
  <c r="AY137" i="31"/>
  <c r="BQ119" i="31"/>
  <c r="CB153" i="31"/>
  <c r="BM105" i="31"/>
  <c r="BC121" i="31"/>
  <c r="BD108" i="31"/>
  <c r="BH106" i="31"/>
  <c r="CA174" i="31"/>
  <c r="BB116" i="31"/>
  <c r="BJ117" i="31"/>
  <c r="BA107" i="31"/>
  <c r="AX120" i="31"/>
  <c r="AW125" i="31"/>
  <c r="AZ152" i="31"/>
  <c r="BA152" i="31" s="1"/>
  <c r="BB152" i="31" s="1"/>
  <c r="BC152" i="31" s="1"/>
  <c r="BD152" i="31" s="1"/>
  <c r="BA173" i="31"/>
  <c r="BH171" i="31"/>
  <c r="AY167" i="31"/>
  <c r="AY166" i="31"/>
  <c r="BF180" i="31"/>
  <c r="AW147" i="31"/>
  <c r="BB148" i="31"/>
  <c r="BD164" i="31"/>
  <c r="BE164" i="31" s="1"/>
  <c r="BQ179" i="31"/>
  <c r="BE129" i="31"/>
  <c r="BW157" i="31"/>
  <c r="BQ110" i="31"/>
  <c r="BU123" i="31"/>
  <c r="BA130" i="31"/>
  <c r="BD124" i="31"/>
  <c r="AW175" i="31"/>
  <c r="BU168" i="31"/>
  <c r="AW154" i="31"/>
  <c r="BA149" i="31"/>
  <c r="CV144" i="31"/>
  <c r="BA140" i="31"/>
  <c r="AX139" i="31"/>
  <c r="AV138" i="31"/>
  <c r="BC135" i="31"/>
  <c r="AW127" i="31"/>
  <c r="AW122" i="31"/>
  <c r="BF114" i="31"/>
  <c r="CF177" i="31"/>
  <c r="AY145" i="31"/>
  <c r="CE170" i="31"/>
  <c r="AY63" i="35"/>
  <c r="AV170" i="31"/>
  <c r="AX141" i="31"/>
  <c r="AW144" i="31"/>
  <c r="BP161" i="31"/>
  <c r="BQ181" i="31"/>
  <c r="BP137" i="31"/>
  <c r="CF178" i="31"/>
  <c r="BE159" i="31"/>
  <c r="AX133" i="31"/>
  <c r="BF134" i="31"/>
  <c r="BI160" i="31"/>
  <c r="BA113" i="31"/>
  <c r="AW112" i="31"/>
  <c r="AX163" i="31"/>
  <c r="AW146" i="31"/>
  <c r="AW158" i="31"/>
  <c r="BF162" i="31"/>
  <c r="BF150" i="31"/>
  <c r="AZ131" i="31"/>
  <c r="BP109" i="31"/>
  <c r="BI143" i="31"/>
  <c r="BJ118" i="31"/>
  <c r="BE155" i="31"/>
  <c r="BG165" i="31"/>
  <c r="AW128" i="31"/>
  <c r="AW115" i="31"/>
  <c r="BU111" i="31"/>
  <c r="BL70" i="35"/>
  <c r="AY73" i="35"/>
  <c r="AX72" i="35"/>
  <c r="BC79" i="35"/>
  <c r="BD77" i="35"/>
  <c r="BE71" i="35"/>
  <c r="AX70" i="35"/>
  <c r="AX61" i="35"/>
  <c r="BA85" i="35"/>
  <c r="BB85" i="35" s="1"/>
  <c r="AY87" i="35"/>
  <c r="AY65" i="35"/>
  <c r="AY78" i="35"/>
  <c r="BE81" i="35"/>
  <c r="AX68" i="35"/>
  <c r="AX76" i="35"/>
  <c r="BU86" i="35"/>
  <c r="AX59" i="35"/>
  <c r="AX82" i="35"/>
  <c r="AY80" i="35"/>
  <c r="AY58" i="35"/>
  <c r="AY75" i="35"/>
  <c r="AY67" i="35"/>
  <c r="BC62" i="35"/>
  <c r="AY60" i="35"/>
  <c r="AY107" i="35"/>
  <c r="BD211" i="31"/>
  <c r="CA253" i="31"/>
  <c r="AY245" i="31"/>
  <c r="BW236" i="31"/>
  <c r="AW254" i="31"/>
  <c r="BD255" i="31"/>
  <c r="BI239" i="31"/>
  <c r="AW204" i="31"/>
  <c r="AX199" i="31"/>
  <c r="AW206" i="31"/>
  <c r="AW191" i="31"/>
  <c r="BH185" i="31"/>
  <c r="BU202" i="31"/>
  <c r="AW201" i="31"/>
  <c r="CF257" i="31"/>
  <c r="BC214" i="31"/>
  <c r="AV217" i="31"/>
  <c r="AY216" i="31"/>
  <c r="BD231" i="31"/>
  <c r="BF259" i="31"/>
  <c r="BQ189" i="31"/>
  <c r="BU247" i="31"/>
  <c r="BD187" i="31"/>
  <c r="BJ196" i="31"/>
  <c r="BE238" i="31"/>
  <c r="BX256" i="31"/>
  <c r="AY246" i="31"/>
  <c r="BQ260" i="31"/>
  <c r="BG205" i="31"/>
  <c r="BF213" i="31"/>
  <c r="AX218" i="31"/>
  <c r="BC200" i="31"/>
  <c r="BH250" i="31"/>
  <c r="AX212" i="31"/>
  <c r="BP216" i="31"/>
  <c r="BQ198" i="31"/>
  <c r="BA228" i="31"/>
  <c r="BA186" i="31"/>
  <c r="BQ258" i="31"/>
  <c r="BA192" i="31"/>
  <c r="BM184" i="31"/>
  <c r="BB195" i="31"/>
  <c r="BE208" i="31"/>
  <c r="BA252" i="31"/>
  <c r="BE211" i="31"/>
  <c r="BC221" i="31"/>
  <c r="CB232" i="31"/>
  <c r="AW237" i="31"/>
  <c r="AW226" i="31"/>
  <c r="AW194" i="31"/>
  <c r="AW233" i="31"/>
  <c r="BF241" i="31"/>
  <c r="BE176" i="31" l="1"/>
  <c r="BY177" i="31"/>
  <c r="BZ177" i="31" s="1"/>
  <c r="CA177" i="31" s="1"/>
  <c r="CB177" i="31" s="1"/>
  <c r="CC177" i="31" s="1"/>
  <c r="BD121" i="31"/>
  <c r="CC153" i="31"/>
  <c r="AZ137" i="31"/>
  <c r="BH126" i="31"/>
  <c r="BN105" i="31"/>
  <c r="BO105" i="31" s="1"/>
  <c r="BP105" i="31" s="1"/>
  <c r="BQ105" i="31" s="1"/>
  <c r="BR105" i="31" s="1"/>
  <c r="BR119" i="31"/>
  <c r="BE108" i="31"/>
  <c r="BF108" i="31" s="1"/>
  <c r="BG108" i="31" s="1"/>
  <c r="BH108" i="31" s="1"/>
  <c r="BI108" i="31" s="1"/>
  <c r="BJ108" i="31" s="1"/>
  <c r="BI106" i="31"/>
  <c r="BJ106" i="31" s="1"/>
  <c r="CB174" i="31"/>
  <c r="BC116" i="31"/>
  <c r="BK117" i="31"/>
  <c r="BB173" i="31"/>
  <c r="BB107" i="31"/>
  <c r="AY120" i="31"/>
  <c r="BF164" i="31"/>
  <c r="AX125" i="31"/>
  <c r="BE152" i="31"/>
  <c r="BI171" i="31"/>
  <c r="AZ167" i="31"/>
  <c r="AZ166" i="31"/>
  <c r="BG180" i="31"/>
  <c r="AX147" i="31"/>
  <c r="BC148" i="31"/>
  <c r="BR179" i="31"/>
  <c r="BF129" i="31"/>
  <c r="BX157" i="31"/>
  <c r="BR110" i="31"/>
  <c r="BV123" i="31"/>
  <c r="BB130" i="31"/>
  <c r="AY139" i="31"/>
  <c r="BE124" i="31"/>
  <c r="AX175" i="31"/>
  <c r="BV168" i="31"/>
  <c r="AX154" i="31"/>
  <c r="BB149" i="31"/>
  <c r="CW144" i="31"/>
  <c r="BB140" i="31"/>
  <c r="AW138" i="31"/>
  <c r="BD135" i="31"/>
  <c r="BF132" i="31"/>
  <c r="AX127" i="31"/>
  <c r="AX122" i="31"/>
  <c r="BG114" i="31"/>
  <c r="CG177" i="31"/>
  <c r="AZ145" i="31"/>
  <c r="BD149" i="31"/>
  <c r="CF170" i="31"/>
  <c r="AZ63" i="35"/>
  <c r="AY141" i="31"/>
  <c r="AX144" i="31"/>
  <c r="AW170" i="31"/>
  <c r="BF159" i="31"/>
  <c r="BQ137" i="31"/>
  <c r="BR181" i="31"/>
  <c r="BQ161" i="31"/>
  <c r="CG178" i="31"/>
  <c r="AY133" i="31"/>
  <c r="AX158" i="31"/>
  <c r="AY163" i="31"/>
  <c r="AX112" i="31"/>
  <c r="BJ160" i="31"/>
  <c r="BG162" i="31"/>
  <c r="AX146" i="31"/>
  <c r="BB113" i="31"/>
  <c r="BG134" i="31"/>
  <c r="BV111" i="31"/>
  <c r="AX128" i="31"/>
  <c r="BH165" i="31"/>
  <c r="BK118" i="31"/>
  <c r="BQ109" i="31"/>
  <c r="BA131" i="31"/>
  <c r="AX115" i="31"/>
  <c r="BF155" i="31"/>
  <c r="BJ143" i="31"/>
  <c r="BG150" i="31"/>
  <c r="BM70" i="35"/>
  <c r="AZ73" i="35"/>
  <c r="AY72" i="35"/>
  <c r="BD79" i="35"/>
  <c r="BE77" i="35"/>
  <c r="BF71" i="35"/>
  <c r="AY70" i="35"/>
  <c r="AY61" i="35"/>
  <c r="AZ80" i="35"/>
  <c r="BV86" i="35"/>
  <c r="AY76" i="35"/>
  <c r="BC85" i="35"/>
  <c r="BF81" i="35"/>
  <c r="AZ65" i="35"/>
  <c r="AZ87" i="35"/>
  <c r="AY82" i="35"/>
  <c r="AY59" i="35"/>
  <c r="AY68" i="35"/>
  <c r="AZ78" i="35"/>
  <c r="AZ58" i="35"/>
  <c r="AZ75" i="35"/>
  <c r="AZ67" i="35"/>
  <c r="BD62" i="35"/>
  <c r="AZ60" i="35"/>
  <c r="AZ107" i="35"/>
  <c r="AZ90" i="35"/>
  <c r="CF249" i="31"/>
  <c r="AY218" i="31"/>
  <c r="BD200" i="31"/>
  <c r="BC195" i="31"/>
  <c r="BR189" i="31"/>
  <c r="AZ245" i="31"/>
  <c r="CB253" i="31"/>
  <c r="BF208" i="31"/>
  <c r="CG257" i="31"/>
  <c r="BF238" i="31"/>
  <c r="BF211" i="31"/>
  <c r="AX206" i="31"/>
  <c r="BV247" i="31"/>
  <c r="AZ216" i="31"/>
  <c r="BD214" i="31"/>
  <c r="AX204" i="31"/>
  <c r="AX226" i="31"/>
  <c r="AX201" i="31"/>
  <c r="AW217" i="31"/>
  <c r="BB252" i="31"/>
  <c r="BK196" i="31"/>
  <c r="AX254" i="31"/>
  <c r="BH205" i="31"/>
  <c r="BJ239" i="31"/>
  <c r="BR198" i="31"/>
  <c r="BB192" i="31"/>
  <c r="BE231" i="31"/>
  <c r="BI250" i="31"/>
  <c r="BB219" i="31"/>
  <c r="AX233" i="31"/>
  <c r="BJ187" i="31"/>
  <c r="BG213" i="31"/>
  <c r="BR260" i="31"/>
  <c r="AY212" i="31"/>
  <c r="BR184" i="31"/>
  <c r="BB186" i="31"/>
  <c r="BB228" i="31"/>
  <c r="BX236" i="31"/>
  <c r="BR258" i="31"/>
  <c r="AX191" i="31"/>
  <c r="BG259" i="31"/>
  <c r="AX194" i="31"/>
  <c r="BQ216" i="31"/>
  <c r="CC232" i="31"/>
  <c r="AX237" i="31"/>
  <c r="AY199" i="31"/>
  <c r="BE255" i="31"/>
  <c r="AZ246" i="31"/>
  <c r="BV202" i="31"/>
  <c r="BG241" i="31"/>
  <c r="AY220" i="31"/>
  <c r="BF176" i="31" l="1"/>
  <c r="BS110" i="31"/>
  <c r="BS119" i="31"/>
  <c r="BI126" i="31"/>
  <c r="CD153" i="31"/>
  <c r="BS105" i="31"/>
  <c r="BA137" i="31"/>
  <c r="BE121" i="31"/>
  <c r="BK108" i="31"/>
  <c r="AZ120" i="31"/>
  <c r="CC174" i="31"/>
  <c r="BW168" i="31"/>
  <c r="BD116" i="31"/>
  <c r="BL117" i="31"/>
  <c r="BC173" i="31"/>
  <c r="BC107" i="31"/>
  <c r="BD107" i="31" s="1"/>
  <c r="BE107" i="31" s="1"/>
  <c r="BF107" i="31" s="1"/>
  <c r="BT110" i="31"/>
  <c r="BG164" i="31"/>
  <c r="AY125" i="31"/>
  <c r="BF152" i="31"/>
  <c r="BJ171" i="31"/>
  <c r="BA167" i="31"/>
  <c r="BA166" i="31"/>
  <c r="BH180" i="31"/>
  <c r="AY147" i="31"/>
  <c r="BH114" i="31"/>
  <c r="BD148" i="31"/>
  <c r="AX138" i="31"/>
  <c r="BS179" i="31"/>
  <c r="BG129" i="31"/>
  <c r="BY157" i="31"/>
  <c r="BW123" i="31"/>
  <c r="BC130" i="31"/>
  <c r="AZ139" i="31"/>
  <c r="BF124" i="31"/>
  <c r="AY175" i="31"/>
  <c r="AY154" i="31"/>
  <c r="BC149" i="31"/>
  <c r="CX144" i="31"/>
  <c r="BC140" i="31"/>
  <c r="BE135" i="31"/>
  <c r="BG132" i="31"/>
  <c r="AY127" i="31"/>
  <c r="AY122" i="31"/>
  <c r="CH177" i="31"/>
  <c r="BA145" i="31"/>
  <c r="BE149" i="31"/>
  <c r="BA75" i="35"/>
  <c r="CG170" i="31"/>
  <c r="BA63" i="35"/>
  <c r="AZ141" i="31"/>
  <c r="AX170" i="31"/>
  <c r="AY144" i="31"/>
  <c r="BR161" i="31"/>
  <c r="BR137" i="31"/>
  <c r="CH178" i="31"/>
  <c r="BS181" i="31"/>
  <c r="BG159" i="31"/>
  <c r="AZ133" i="31"/>
  <c r="BH162" i="31"/>
  <c r="AY112" i="31"/>
  <c r="AY158" i="31"/>
  <c r="BH134" i="31"/>
  <c r="BC113" i="31"/>
  <c r="AY146" i="31"/>
  <c r="BK160" i="31"/>
  <c r="AZ163" i="31"/>
  <c r="BK143" i="31"/>
  <c r="BH150" i="31"/>
  <c r="BG155" i="31"/>
  <c r="DA114" i="31"/>
  <c r="BR109" i="31"/>
  <c r="BL118" i="31"/>
  <c r="AY128" i="31"/>
  <c r="BW111" i="31"/>
  <c r="AY115" i="31"/>
  <c r="BB131" i="31"/>
  <c r="BI165" i="31"/>
  <c r="BA67" i="35"/>
  <c r="BB67" i="35" s="1"/>
  <c r="BC67" i="35" s="1"/>
  <c r="BD67" i="35" s="1"/>
  <c r="BE67" i="35" s="1"/>
  <c r="BN70" i="35"/>
  <c r="BA73" i="35"/>
  <c r="AZ72" i="35"/>
  <c r="BE79" i="35"/>
  <c r="BF77" i="35"/>
  <c r="BG71" i="35"/>
  <c r="AZ70" i="35"/>
  <c r="AZ61" i="35"/>
  <c r="BA78" i="35"/>
  <c r="AZ68" i="35"/>
  <c r="AZ59" i="35"/>
  <c r="BA65" i="35"/>
  <c r="BD85" i="35"/>
  <c r="BW86" i="35"/>
  <c r="AZ82" i="35"/>
  <c r="BA87" i="35"/>
  <c r="BG81" i="35"/>
  <c r="AZ76" i="35"/>
  <c r="BA80" i="35"/>
  <c r="BA58" i="35"/>
  <c r="BB58" i="35" s="1"/>
  <c r="BC58" i="35" s="1"/>
  <c r="BD58" i="35" s="1"/>
  <c r="BE62" i="35"/>
  <c r="BA60" i="35"/>
  <c r="BD90" i="35"/>
  <c r="BA107" i="35"/>
  <c r="AY254" i="31"/>
  <c r="BC219" i="31"/>
  <c r="BG238" i="31"/>
  <c r="BI205" i="31"/>
  <c r="BB210" i="31"/>
  <c r="AZ212" i="31"/>
  <c r="BS189" i="31"/>
  <c r="BR216" i="31"/>
  <c r="AY194" i="31"/>
  <c r="BE200" i="31"/>
  <c r="CD232" i="31"/>
  <c r="BC192" i="31"/>
  <c r="BG211" i="31"/>
  <c r="AY191" i="31"/>
  <c r="BS184" i="31"/>
  <c r="BS198" i="31"/>
  <c r="BK187" i="31"/>
  <c r="BW247" i="31"/>
  <c r="BD195" i="31"/>
  <c r="BK239" i="31"/>
  <c r="AZ199" i="31"/>
  <c r="BA216" i="31"/>
  <c r="BF255" i="31"/>
  <c r="AY204" i="31"/>
  <c r="BF186" i="31"/>
  <c r="BC228" i="31"/>
  <c r="BH241" i="31"/>
  <c r="BT189" i="31"/>
  <c r="BL196" i="31"/>
  <c r="BC252" i="31"/>
  <c r="BA246" i="31"/>
  <c r="AY226" i="31"/>
  <c r="CC253" i="31"/>
  <c r="BF231" i="31"/>
  <c r="BA245" i="31"/>
  <c r="BS258" i="31"/>
  <c r="BG208" i="31"/>
  <c r="BY236" i="31"/>
  <c r="AY225" i="31"/>
  <c r="AY207" i="31"/>
  <c r="BH259" i="31"/>
  <c r="AX217" i="31"/>
  <c r="BD227" i="31"/>
  <c r="BS260" i="31"/>
  <c r="AZ218" i="31"/>
  <c r="AY233" i="31"/>
  <c r="CG249" i="31"/>
  <c r="BW202" i="31"/>
  <c r="BC209" i="31"/>
  <c r="CH257" i="31"/>
  <c r="AZ220" i="31"/>
  <c r="AY201" i="31"/>
  <c r="AY237" i="31"/>
  <c r="BE214" i="31"/>
  <c r="BG176" i="31" l="1"/>
  <c r="AZ147" i="31"/>
  <c r="BB137" i="31"/>
  <c r="CE153" i="31"/>
  <c r="BT119" i="31"/>
  <c r="AY138" i="31"/>
  <c r="BF121" i="31"/>
  <c r="BT105" i="31"/>
  <c r="BJ126" i="31"/>
  <c r="BL108" i="31"/>
  <c r="BA120" i="31"/>
  <c r="CD174" i="31"/>
  <c r="BX168" i="31"/>
  <c r="BE116" i="31"/>
  <c r="BM117" i="31"/>
  <c r="BD173" i="31"/>
  <c r="BG107" i="31"/>
  <c r="BU110" i="31"/>
  <c r="BH164" i="31"/>
  <c r="AZ125" i="31"/>
  <c r="BG152" i="31"/>
  <c r="BK171" i="31"/>
  <c r="BB167" i="31"/>
  <c r="AZ127" i="31"/>
  <c r="BA127" i="31" s="1"/>
  <c r="BB166" i="31"/>
  <c r="BC166" i="31" s="1"/>
  <c r="BD166" i="31" s="1"/>
  <c r="BE166" i="31" s="1"/>
  <c r="BF166" i="31" s="1"/>
  <c r="BI180" i="31"/>
  <c r="BE148" i="31"/>
  <c r="BI114" i="31"/>
  <c r="BT179" i="31"/>
  <c r="BH129" i="31"/>
  <c r="BZ157" i="31"/>
  <c r="BX123" i="31"/>
  <c r="BD130" i="31"/>
  <c r="BA139" i="31"/>
  <c r="BG124" i="31"/>
  <c r="AZ175" i="31"/>
  <c r="AZ154" i="31"/>
  <c r="CY144" i="31"/>
  <c r="BD140" i="31"/>
  <c r="BF135" i="31"/>
  <c r="BH132" i="31"/>
  <c r="AZ122" i="31"/>
  <c r="CI177" i="31"/>
  <c r="BB145" i="31"/>
  <c r="BF149" i="31"/>
  <c r="BG149" i="31" s="1"/>
  <c r="BB75" i="35"/>
  <c r="BC75" i="35" s="1"/>
  <c r="BD75" i="35" s="1"/>
  <c r="BE75" i="35" s="1"/>
  <c r="BF75" i="35" s="1"/>
  <c r="CH170" i="31"/>
  <c r="BB63" i="35"/>
  <c r="AY170" i="31"/>
  <c r="AZ144" i="31"/>
  <c r="BA141" i="31"/>
  <c r="BH159" i="31"/>
  <c r="CI178" i="31"/>
  <c r="BS161" i="31"/>
  <c r="BT181" i="31"/>
  <c r="CP174" i="31"/>
  <c r="BS137" i="31"/>
  <c r="CG133" i="31"/>
  <c r="BA133" i="31"/>
  <c r="BL160" i="31"/>
  <c r="AZ146" i="31"/>
  <c r="BD113" i="31"/>
  <c r="AZ158" i="31"/>
  <c r="AZ112" i="31"/>
  <c r="BI162" i="31"/>
  <c r="AZ128" i="31"/>
  <c r="BA163" i="31"/>
  <c r="BI134" i="31"/>
  <c r="AZ115" i="31"/>
  <c r="BX111" i="31"/>
  <c r="BS109" i="31"/>
  <c r="DB114" i="31"/>
  <c r="BH155" i="31"/>
  <c r="BL143" i="31"/>
  <c r="BJ165" i="31"/>
  <c r="BC131" i="31"/>
  <c r="BM118" i="31"/>
  <c r="BI150" i="31"/>
  <c r="BO70" i="35"/>
  <c r="BB73" i="35"/>
  <c r="BA72" i="35"/>
  <c r="BF79" i="35"/>
  <c r="BG77" i="35"/>
  <c r="BH71" i="35"/>
  <c r="BA70" i="35"/>
  <c r="BA61" i="35"/>
  <c r="BE58" i="35"/>
  <c r="BA76" i="35"/>
  <c r="BA82" i="35"/>
  <c r="BE85" i="35"/>
  <c r="BA68" i="35"/>
  <c r="BB80" i="35"/>
  <c r="BH81" i="35"/>
  <c r="BB87" i="35"/>
  <c r="BX86" i="35"/>
  <c r="BB65" i="35"/>
  <c r="BA59" i="35"/>
  <c r="BB78" i="35"/>
  <c r="BF67" i="35"/>
  <c r="BF62" i="35"/>
  <c r="BB60" i="35"/>
  <c r="BE90" i="35"/>
  <c r="AY217" i="31"/>
  <c r="AZ254" i="31"/>
  <c r="BI193" i="31"/>
  <c r="BB246" i="31"/>
  <c r="AZ225" i="31"/>
  <c r="BI259" i="31"/>
  <c r="BL239" i="31"/>
  <c r="BT184" i="31"/>
  <c r="BJ205" i="31"/>
  <c r="BD192" i="31"/>
  <c r="BU189" i="31"/>
  <c r="BD219" i="31"/>
  <c r="BH208" i="31"/>
  <c r="BL187" i="31"/>
  <c r="BA212" i="31"/>
  <c r="AY249" i="31"/>
  <c r="BF214" i="31"/>
  <c r="AZ233" i="31"/>
  <c r="BE195" i="31"/>
  <c r="CI257" i="31"/>
  <c r="BD252" i="31"/>
  <c r="AZ204" i="31"/>
  <c r="BH243" i="31"/>
  <c r="BA220" i="31"/>
  <c r="BA218" i="31"/>
  <c r="BB216" i="31"/>
  <c r="BG255" i="31"/>
  <c r="BE227" i="31"/>
  <c r="CE232" i="31"/>
  <c r="BT198" i="31"/>
  <c r="BH238" i="31"/>
  <c r="BG186" i="31"/>
  <c r="BA206" i="31"/>
  <c r="BT258" i="31"/>
  <c r="BX202" i="31"/>
  <c r="BZ236" i="31"/>
  <c r="AZ194" i="31"/>
  <c r="BF200" i="31"/>
  <c r="BI241" i="31"/>
  <c r="BD209" i="31"/>
  <c r="CD253" i="31"/>
  <c r="BS216" i="31"/>
  <c r="BM196" i="31"/>
  <c r="BX247" i="31"/>
  <c r="AZ207" i="31"/>
  <c r="BC210" i="31"/>
  <c r="BA199" i="31"/>
  <c r="BT260" i="31"/>
  <c r="AZ237" i="31"/>
  <c r="BH211" i="31"/>
  <c r="AZ226" i="31"/>
  <c r="BG231" i="31"/>
  <c r="CH249" i="31"/>
  <c r="BB224" i="31"/>
  <c r="AZ191" i="31"/>
  <c r="BH176" i="31" l="1"/>
  <c r="BK126" i="31"/>
  <c r="BG121" i="31"/>
  <c r="BU119" i="31"/>
  <c r="BC137" i="31"/>
  <c r="BB127" i="31"/>
  <c r="BC127" i="31" s="1"/>
  <c r="BU105" i="31"/>
  <c r="AZ138" i="31"/>
  <c r="CF153" i="31"/>
  <c r="BA147" i="31"/>
  <c r="BM108" i="31"/>
  <c r="BB120" i="31"/>
  <c r="CE174" i="31"/>
  <c r="BY168" i="31"/>
  <c r="BF116" i="31"/>
  <c r="CO171" i="31"/>
  <c r="CP171" i="31" s="1"/>
  <c r="BN117" i="31"/>
  <c r="BE173" i="31"/>
  <c r="BH107" i="31"/>
  <c r="BV110" i="31"/>
  <c r="BA112" i="31"/>
  <c r="BI164" i="31"/>
  <c r="BG166" i="31"/>
  <c r="BE130" i="31"/>
  <c r="BH149" i="31"/>
  <c r="BI149" i="31" s="1"/>
  <c r="BA125" i="31"/>
  <c r="BH152" i="31"/>
  <c r="BL171" i="31"/>
  <c r="BC167" i="31"/>
  <c r="BA122" i="31"/>
  <c r="BB122" i="31" s="1"/>
  <c r="BJ180" i="31"/>
  <c r="BJ114" i="31"/>
  <c r="BF148" i="31"/>
  <c r="BU179" i="31"/>
  <c r="BI129" i="31"/>
  <c r="CA157" i="31"/>
  <c r="BY123" i="31"/>
  <c r="BB139" i="31"/>
  <c r="BH124" i="31"/>
  <c r="BA175" i="31"/>
  <c r="BA154" i="31"/>
  <c r="CZ144" i="31"/>
  <c r="BE140" i="31"/>
  <c r="BG135" i="31"/>
  <c r="BI132" i="31"/>
  <c r="CJ177" i="31"/>
  <c r="BC145" i="31"/>
  <c r="CI170" i="31"/>
  <c r="BC63" i="35"/>
  <c r="BA144" i="31"/>
  <c r="AZ170" i="31"/>
  <c r="BB141" i="31"/>
  <c r="BT137" i="31"/>
  <c r="BU181" i="31"/>
  <c r="BT161" i="31"/>
  <c r="CJ178" i="31"/>
  <c r="BI159" i="31"/>
  <c r="CH133" i="31"/>
  <c r="BD142" i="31"/>
  <c r="CQ174" i="31"/>
  <c r="BB133" i="31"/>
  <c r="BJ134" i="31"/>
  <c r="BJ162" i="31"/>
  <c r="BE113" i="31"/>
  <c r="BA146" i="31"/>
  <c r="BB163" i="31"/>
  <c r="BA128" i="31"/>
  <c r="BA158" i="31"/>
  <c r="BM160" i="31"/>
  <c r="BJ150" i="31"/>
  <c r="BD131" i="31"/>
  <c r="BM143" i="31"/>
  <c r="BT109" i="31"/>
  <c r="BY111" i="31"/>
  <c r="BN118" i="31"/>
  <c r="BK165" i="31"/>
  <c r="BI155" i="31"/>
  <c r="DC114" i="31"/>
  <c r="BA115" i="31"/>
  <c r="BP70" i="35"/>
  <c r="BC73" i="35"/>
  <c r="BB72" i="35"/>
  <c r="BG79" i="35"/>
  <c r="BH77" i="35"/>
  <c r="BI71" i="35"/>
  <c r="BB70" i="35"/>
  <c r="BB61" i="35"/>
  <c r="BF58" i="35"/>
  <c r="BC78" i="35"/>
  <c r="BY86" i="35"/>
  <c r="BI81" i="35"/>
  <c r="BF85" i="35"/>
  <c r="BB59" i="35"/>
  <c r="BC65" i="35"/>
  <c r="BC87" i="35"/>
  <c r="BC80" i="35"/>
  <c r="BB68" i="35"/>
  <c r="BB82" i="35"/>
  <c r="BB76" i="35"/>
  <c r="BG75" i="35"/>
  <c r="BG67" i="35"/>
  <c r="BG62" i="35"/>
  <c r="BC60" i="35"/>
  <c r="BB206" i="31"/>
  <c r="BH255" i="31"/>
  <c r="BF195" i="31"/>
  <c r="BE209" i="31"/>
  <c r="BA194" i="31"/>
  <c r="BC246" i="31"/>
  <c r="BN196" i="31"/>
  <c r="BU258" i="31"/>
  <c r="BC224" i="31"/>
  <c r="CZ223" i="31"/>
  <c r="BC206" i="31"/>
  <c r="BU184" i="31"/>
  <c r="BY202" i="31"/>
  <c r="BB218" i="31"/>
  <c r="BB220" i="31"/>
  <c r="BU260" i="31"/>
  <c r="BF227" i="31"/>
  <c r="CA236" i="31"/>
  <c r="BI211" i="31"/>
  <c r="CE253" i="31"/>
  <c r="BI238" i="31"/>
  <c r="BU198" i="31"/>
  <c r="BC216" i="31"/>
  <c r="BD221" i="31"/>
  <c r="BK205" i="31"/>
  <c r="AZ249" i="31"/>
  <c r="BJ193" i="31"/>
  <c r="CJ257" i="31"/>
  <c r="BE192" i="31"/>
  <c r="BT216" i="31"/>
  <c r="BA226" i="31"/>
  <c r="CI249" i="31"/>
  <c r="BA237" i="31"/>
  <c r="BB199" i="31"/>
  <c r="BV189" i="31"/>
  <c r="BM239" i="31"/>
  <c r="BY247" i="31"/>
  <c r="BG214" i="31"/>
  <c r="BH231" i="31"/>
  <c r="BM187" i="31"/>
  <c r="BA254" i="31"/>
  <c r="BD210" i="31"/>
  <c r="AZ217" i="31"/>
  <c r="CF232" i="31"/>
  <c r="BA225" i="31"/>
  <c r="BI243" i="31"/>
  <c r="BH186" i="31"/>
  <c r="BE252" i="31"/>
  <c r="BA191" i="31"/>
  <c r="BB201" i="31"/>
  <c r="BI208" i="31"/>
  <c r="BE219" i="31"/>
  <c r="BA207" i="31"/>
  <c r="BG200" i="31"/>
  <c r="BA204" i="31"/>
  <c r="BJ241" i="31"/>
  <c r="BI176" i="31" l="1"/>
  <c r="CG153" i="31"/>
  <c r="BV105" i="31"/>
  <c r="BD137" i="31"/>
  <c r="BA138" i="31"/>
  <c r="BV119" i="31"/>
  <c r="BL126" i="31"/>
  <c r="BN108" i="31"/>
  <c r="BC120" i="31"/>
  <c r="CF174" i="31"/>
  <c r="CQ171" i="31"/>
  <c r="BZ168" i="31"/>
  <c r="BG116" i="31"/>
  <c r="BO117" i="31"/>
  <c r="BF173" i="31"/>
  <c r="BI107" i="31"/>
  <c r="BW110" i="31"/>
  <c r="BB112" i="31"/>
  <c r="BJ164" i="31"/>
  <c r="BH166" i="31"/>
  <c r="BF130" i="31"/>
  <c r="BB125" i="31"/>
  <c r="BI152" i="31"/>
  <c r="BM171" i="31"/>
  <c r="BD167" i="31"/>
  <c r="BC122" i="31"/>
  <c r="BB147" i="31"/>
  <c r="BK180" i="31"/>
  <c r="BG148" i="31"/>
  <c r="BK114" i="31"/>
  <c r="BB128" i="31"/>
  <c r="BV179" i="31"/>
  <c r="BJ129" i="31"/>
  <c r="CB157" i="31"/>
  <c r="BZ123" i="31"/>
  <c r="BC139" i="31"/>
  <c r="BI124" i="31"/>
  <c r="BB175" i="31"/>
  <c r="BB154" i="31"/>
  <c r="BJ149" i="31"/>
  <c r="BF140" i="31"/>
  <c r="BH135" i="31"/>
  <c r="BJ132" i="31"/>
  <c r="BD127" i="31"/>
  <c r="CK177" i="31"/>
  <c r="BD145" i="31"/>
  <c r="BB146" i="31"/>
  <c r="CK178" i="31"/>
  <c r="CR174" i="31"/>
  <c r="BV181" i="31"/>
  <c r="CJ170" i="31"/>
  <c r="BD63" i="35"/>
  <c r="BA170" i="31"/>
  <c r="BC141" i="31"/>
  <c r="BB144" i="31"/>
  <c r="BE142" i="31"/>
  <c r="CI133" i="31"/>
  <c r="BJ159" i="31"/>
  <c r="BU161" i="31"/>
  <c r="BU137" i="31"/>
  <c r="DA144" i="31"/>
  <c r="BC133" i="31"/>
  <c r="BN160" i="31"/>
  <c r="BB158" i="31"/>
  <c r="BC163" i="31"/>
  <c r="BF113" i="31"/>
  <c r="BK162" i="31"/>
  <c r="DD114" i="31"/>
  <c r="BC151" i="31"/>
  <c r="BK134" i="31"/>
  <c r="BB115" i="31"/>
  <c r="BL165" i="31"/>
  <c r="BZ111" i="31"/>
  <c r="BU109" i="31"/>
  <c r="BE131" i="31"/>
  <c r="BJ155" i="31"/>
  <c r="BO118" i="31"/>
  <c r="BN143" i="31"/>
  <c r="BK150" i="31"/>
  <c r="BQ70" i="35"/>
  <c r="BD73" i="35"/>
  <c r="BC72" i="35"/>
  <c r="BH79" i="35"/>
  <c r="BI77" i="35"/>
  <c r="BJ71" i="35"/>
  <c r="BC70" i="35"/>
  <c r="BC68" i="35"/>
  <c r="BC61" i="35"/>
  <c r="BG68" i="35"/>
  <c r="BH68" i="35" s="1"/>
  <c r="BG58" i="35"/>
  <c r="BC76" i="35"/>
  <c r="BD87" i="35"/>
  <c r="BD65" i="35"/>
  <c r="BG85" i="35"/>
  <c r="BD78" i="35"/>
  <c r="BC82" i="35"/>
  <c r="BD80" i="35"/>
  <c r="BC59" i="35"/>
  <c r="BJ81" i="35"/>
  <c r="BZ86" i="35"/>
  <c r="BH75" i="35"/>
  <c r="BH67" i="35"/>
  <c r="BH62" i="35"/>
  <c r="BD60" i="35"/>
  <c r="BD97" i="35"/>
  <c r="BF100" i="35"/>
  <c r="X114" i="35"/>
  <c r="X98" i="35"/>
  <c r="X107" i="35"/>
  <c r="X108" i="35"/>
  <c r="X100" i="35"/>
  <c r="X91" i="35"/>
  <c r="X92" i="35"/>
  <c r="X102" i="35"/>
  <c r="X90" i="35"/>
  <c r="CK257" i="31"/>
  <c r="BV260" i="31"/>
  <c r="BD246" i="31"/>
  <c r="BJ228" i="31"/>
  <c r="BF192" i="31"/>
  <c r="BC199" i="31"/>
  <c r="BB254" i="31"/>
  <c r="BV184" i="31"/>
  <c r="BB237" i="31"/>
  <c r="BZ247" i="31"/>
  <c r="BC220" i="31"/>
  <c r="DA223" i="31"/>
  <c r="BD206" i="31"/>
  <c r="BJ208" i="31"/>
  <c r="CJ249" i="31"/>
  <c r="BN239" i="31"/>
  <c r="BB207" i="31"/>
  <c r="BV258" i="31"/>
  <c r="BU216" i="31"/>
  <c r="BV198" i="31"/>
  <c r="BI186" i="31"/>
  <c r="BJ211" i="31"/>
  <c r="BB226" i="31"/>
  <c r="BN187" i="31"/>
  <c r="BC218" i="31"/>
  <c r="CG232" i="31"/>
  <c r="BL205" i="31"/>
  <c r="BD216" i="31"/>
  <c r="CK256" i="31"/>
  <c r="BI255" i="31"/>
  <c r="BF209" i="31"/>
  <c r="CB236" i="31"/>
  <c r="BB194" i="31"/>
  <c r="BA217" i="31"/>
  <c r="BE210" i="31"/>
  <c r="BI231" i="31"/>
  <c r="CF253" i="31"/>
  <c r="BD224" i="31"/>
  <c r="BO196" i="31"/>
  <c r="BC201" i="31"/>
  <c r="BC230" i="31"/>
  <c r="BJ243" i="31"/>
  <c r="BF252" i="31"/>
  <c r="BG227" i="31"/>
  <c r="BB225" i="31"/>
  <c r="BA249" i="31"/>
  <c r="BK193" i="31"/>
  <c r="BJ238" i="31"/>
  <c r="BB191" i="31"/>
  <c r="BZ202" i="31"/>
  <c r="BK241" i="31"/>
  <c r="BC175" i="31" l="1"/>
  <c r="BJ176" i="31"/>
  <c r="BC128" i="31"/>
  <c r="CC157" i="31"/>
  <c r="CD157" i="31" s="1"/>
  <c r="BD122" i="31"/>
  <c r="BM126" i="31"/>
  <c r="BW105" i="31"/>
  <c r="BW119" i="31"/>
  <c r="BE137" i="31"/>
  <c r="CH153" i="31"/>
  <c r="BO108" i="31"/>
  <c r="BD120" i="31"/>
  <c r="CG174" i="31"/>
  <c r="CR171" i="31"/>
  <c r="CS171" i="31" s="1"/>
  <c r="CT171" i="31" s="1"/>
  <c r="CU171" i="31" s="1"/>
  <c r="CA168" i="31"/>
  <c r="BH116" i="31"/>
  <c r="BP117" i="31"/>
  <c r="BG156" i="31"/>
  <c r="BG173" i="31"/>
  <c r="BJ107" i="31"/>
  <c r="BX110" i="31"/>
  <c r="BY110" i="31" s="1"/>
  <c r="BC112" i="31"/>
  <c r="BF142" i="31"/>
  <c r="BG142" i="31" s="1"/>
  <c r="BK164" i="31"/>
  <c r="BI166" i="31"/>
  <c r="BG130" i="31"/>
  <c r="BC125" i="31"/>
  <c r="BJ152" i="31"/>
  <c r="BN171" i="31"/>
  <c r="BE167" i="31"/>
  <c r="BC147" i="31"/>
  <c r="BL180" i="31"/>
  <c r="BB138" i="31"/>
  <c r="BL114" i="31"/>
  <c r="BV137" i="31"/>
  <c r="BH148" i="31"/>
  <c r="CS174" i="31"/>
  <c r="CT174" i="31" s="1"/>
  <c r="BW179" i="31"/>
  <c r="BK129" i="31"/>
  <c r="CA123" i="31"/>
  <c r="BD139" i="31"/>
  <c r="BD128" i="31"/>
  <c r="BJ124" i="31"/>
  <c r="BC154" i="31"/>
  <c r="BK149" i="31"/>
  <c r="BH142" i="31"/>
  <c r="BG140" i="31"/>
  <c r="BI135" i="31"/>
  <c r="BK132" i="31"/>
  <c r="BE127" i="31"/>
  <c r="BE122" i="31"/>
  <c r="CL177" i="31"/>
  <c r="BE145" i="31"/>
  <c r="BD68" i="35"/>
  <c r="BG136" i="31"/>
  <c r="BC146" i="31"/>
  <c r="CL178" i="31"/>
  <c r="BW181" i="31"/>
  <c r="CK170" i="31"/>
  <c r="BE63" i="35"/>
  <c r="BC144" i="31"/>
  <c r="BB170" i="31"/>
  <c r="BD141" i="31"/>
  <c r="CJ133" i="31"/>
  <c r="BV161" i="31"/>
  <c r="BK159" i="31"/>
  <c r="DB144" i="31"/>
  <c r="BD133" i="31"/>
  <c r="BC115" i="31"/>
  <c r="BD151" i="31"/>
  <c r="DE114" i="31"/>
  <c r="BG113" i="31"/>
  <c r="BD163" i="31"/>
  <c r="BC158" i="31"/>
  <c r="BL134" i="31"/>
  <c r="BL162" i="31"/>
  <c r="BO160" i="31"/>
  <c r="BO143" i="31"/>
  <c r="BK155" i="31"/>
  <c r="BV109" i="31"/>
  <c r="BM165" i="31"/>
  <c r="BL150" i="31"/>
  <c r="BP118" i="31"/>
  <c r="BF131" i="31"/>
  <c r="CA111" i="31"/>
  <c r="BR70" i="35"/>
  <c r="BE73" i="35"/>
  <c r="BD72" i="35"/>
  <c r="BI79" i="35"/>
  <c r="BJ77" i="35"/>
  <c r="BK71" i="35"/>
  <c r="BD70" i="35"/>
  <c r="BD61" i="35"/>
  <c r="BH58" i="35"/>
  <c r="BK81" i="35"/>
  <c r="BD59" i="35"/>
  <c r="BE80" i="35"/>
  <c r="BD82" i="35"/>
  <c r="BH85" i="35"/>
  <c r="BE65" i="35"/>
  <c r="BI68" i="35"/>
  <c r="BD76" i="35"/>
  <c r="CA86" i="35"/>
  <c r="BE78" i="35"/>
  <c r="BE87" i="35"/>
  <c r="BI75" i="35"/>
  <c r="BI67" i="35"/>
  <c r="BI62" i="35"/>
  <c r="BE60" i="35"/>
  <c r="BE97" i="35"/>
  <c r="BD100" i="35"/>
  <c r="BW260" i="31"/>
  <c r="BK238" i="31"/>
  <c r="BD201" i="31"/>
  <c r="CH232" i="31"/>
  <c r="BE224" i="31"/>
  <c r="BC226" i="31"/>
  <c r="CA202" i="31"/>
  <c r="BW258" i="31"/>
  <c r="BL193" i="31"/>
  <c r="CL257" i="31"/>
  <c r="BM205" i="31"/>
  <c r="BD207" i="31"/>
  <c r="BW184" i="31"/>
  <c r="BJ231" i="31"/>
  <c r="CG253" i="31"/>
  <c r="BG209" i="31"/>
  <c r="BD199" i="31"/>
  <c r="CD236" i="31"/>
  <c r="BB217" i="31"/>
  <c r="BF210" i="31"/>
  <c r="BL241" i="31"/>
  <c r="BJ255" i="31"/>
  <c r="BO239" i="31"/>
  <c r="BO187" i="31"/>
  <c r="BG252" i="31"/>
  <c r="CL256" i="31"/>
  <c r="BE246" i="31"/>
  <c r="BP196" i="31"/>
  <c r="BC207" i="31"/>
  <c r="BC254" i="31"/>
  <c r="BI245" i="31"/>
  <c r="BG235" i="31"/>
  <c r="BC237" i="31"/>
  <c r="BD242" i="31"/>
  <c r="BG192" i="31"/>
  <c r="CT253" i="31"/>
  <c r="BK208" i="31"/>
  <c r="BE216" i="31"/>
  <c r="CA247" i="31"/>
  <c r="BD230" i="31"/>
  <c r="BV216" i="31"/>
  <c r="BE206" i="31"/>
  <c r="BK228" i="31"/>
  <c r="BD218" i="31"/>
  <c r="BK211" i="31"/>
  <c r="BC225" i="31"/>
  <c r="CK249" i="31"/>
  <c r="BC191" i="31"/>
  <c r="CC236" i="31"/>
  <c r="BJ186" i="31"/>
  <c r="BB249" i="31"/>
  <c r="BH227" i="31"/>
  <c r="BK243" i="31"/>
  <c r="BW198" i="31"/>
  <c r="DB223" i="31"/>
  <c r="BC194" i="31"/>
  <c r="BL213" i="31"/>
  <c r="BK176" i="31" l="1"/>
  <c r="BD175" i="31"/>
  <c r="BI148" i="31"/>
  <c r="CI153" i="31"/>
  <c r="BX119" i="31"/>
  <c r="BN126" i="31"/>
  <c r="BO126" i="31" s="1"/>
  <c r="BF137" i="31"/>
  <c r="BX105" i="31"/>
  <c r="BP108" i="31"/>
  <c r="BE68" i="35"/>
  <c r="BF68" i="35" s="1"/>
  <c r="CU174" i="31"/>
  <c r="BE120" i="31"/>
  <c r="BF120" i="31" s="1"/>
  <c r="BG120" i="31" s="1"/>
  <c r="BH120" i="31" s="1"/>
  <c r="BI120" i="31" s="1"/>
  <c r="BJ120" i="31" s="1"/>
  <c r="BK120" i="31" s="1"/>
  <c r="CE157" i="31"/>
  <c r="CH174" i="31"/>
  <c r="CB168" i="31"/>
  <c r="BI116" i="31"/>
  <c r="BQ117" i="31"/>
  <c r="BH156" i="31"/>
  <c r="BH173" i="31"/>
  <c r="BK107" i="31"/>
  <c r="BZ110" i="31"/>
  <c r="BD112" i="31"/>
  <c r="BJ148" i="31"/>
  <c r="BL164" i="31"/>
  <c r="BJ166" i="31"/>
  <c r="BH130" i="31"/>
  <c r="BD125" i="31"/>
  <c r="BE125" i="31" s="1"/>
  <c r="BF125" i="31" s="1"/>
  <c r="BK152" i="31"/>
  <c r="BO171" i="31"/>
  <c r="BF167" i="31"/>
  <c r="BK106" i="31"/>
  <c r="BD147" i="31"/>
  <c r="BM180" i="31"/>
  <c r="BC138" i="31"/>
  <c r="DD116" i="31"/>
  <c r="BM114" i="31"/>
  <c r="BW137" i="31"/>
  <c r="BX179" i="31"/>
  <c r="BL129" i="31"/>
  <c r="CB123" i="31"/>
  <c r="BE139" i="31"/>
  <c r="BE128" i="31"/>
  <c r="BK124" i="31"/>
  <c r="BP160" i="31"/>
  <c r="BD154" i="31"/>
  <c r="BL149" i="31"/>
  <c r="BI142" i="31"/>
  <c r="BH140" i="31"/>
  <c r="BJ135" i="31"/>
  <c r="BL132" i="31"/>
  <c r="BF127" i="31"/>
  <c r="BP126" i="31"/>
  <c r="BF122" i="31"/>
  <c r="CM177" i="31"/>
  <c r="BF145" i="31"/>
  <c r="BH136" i="31"/>
  <c r="BD146" i="31"/>
  <c r="CM178" i="31"/>
  <c r="BX181" i="31"/>
  <c r="BF175" i="31"/>
  <c r="BG175" i="31" s="1"/>
  <c r="BH175" i="31" s="1"/>
  <c r="CL170" i="31"/>
  <c r="BF63" i="35"/>
  <c r="BE141" i="31"/>
  <c r="BC170" i="31"/>
  <c r="BD144" i="31"/>
  <c r="CV171" i="31"/>
  <c r="BL159" i="31"/>
  <c r="BW161" i="31"/>
  <c r="CK133" i="31"/>
  <c r="DC144" i="31"/>
  <c r="BE133" i="31"/>
  <c r="BD158" i="31"/>
  <c r="DF114" i="31"/>
  <c r="BM162" i="31"/>
  <c r="BM134" i="31"/>
  <c r="BE163" i="31"/>
  <c r="BH113" i="31"/>
  <c r="BE151" i="31"/>
  <c r="BD115" i="31"/>
  <c r="CB111" i="31"/>
  <c r="BG131" i="31"/>
  <c r="BQ118" i="31"/>
  <c r="BN165" i="31"/>
  <c r="BM150" i="31"/>
  <c r="BW109" i="31"/>
  <c r="BL155" i="31"/>
  <c r="BP143" i="31"/>
  <c r="BQ143" i="31" s="1"/>
  <c r="BR143" i="31" s="1"/>
  <c r="BS143" i="31" s="1"/>
  <c r="BT143" i="31" s="1"/>
  <c r="BU143" i="31" s="1"/>
  <c r="BS70" i="35"/>
  <c r="BF73" i="35"/>
  <c r="BE72" i="35"/>
  <c r="BF65" i="35"/>
  <c r="BJ79" i="35"/>
  <c r="BK77" i="35"/>
  <c r="BL71" i="35"/>
  <c r="BE70" i="35"/>
  <c r="BE61" i="35"/>
  <c r="BI58" i="35"/>
  <c r="BF78" i="35"/>
  <c r="CB86" i="35"/>
  <c r="BE76" i="35"/>
  <c r="BF80" i="35"/>
  <c r="BL81" i="35"/>
  <c r="BF87" i="35"/>
  <c r="BJ68" i="35"/>
  <c r="BI85" i="35"/>
  <c r="BE82" i="35"/>
  <c r="BE59" i="35"/>
  <c r="BJ75" i="35"/>
  <c r="BJ67" i="35"/>
  <c r="BF66" i="35"/>
  <c r="BJ62" i="35"/>
  <c r="BF60" i="35"/>
  <c r="BF97" i="35"/>
  <c r="BD226" i="31"/>
  <c r="CM257" i="31"/>
  <c r="BH209" i="31"/>
  <c r="BF204" i="31"/>
  <c r="BD194" i="31"/>
  <c r="BK186" i="31"/>
  <c r="BX258" i="31"/>
  <c r="BD191" i="31"/>
  <c r="BJ227" i="31"/>
  <c r="BF216" i="31"/>
  <c r="BW216" i="31"/>
  <c r="BK231" i="31"/>
  <c r="CM256" i="31"/>
  <c r="BX184" i="31"/>
  <c r="BH252" i="31"/>
  <c r="BC217" i="31"/>
  <c r="BE230" i="31"/>
  <c r="CU253" i="31"/>
  <c r="BE207" i="31"/>
  <c r="BD254" i="31"/>
  <c r="BF246" i="31"/>
  <c r="BE218" i="31"/>
  <c r="BL243" i="31"/>
  <c r="BJ245" i="31"/>
  <c r="CH253" i="31"/>
  <c r="BL238" i="31"/>
  <c r="BX198" i="31"/>
  <c r="BP239" i="31"/>
  <c r="BQ196" i="31"/>
  <c r="BC249" i="31"/>
  <c r="BF206" i="31"/>
  <c r="CL249" i="31"/>
  <c r="CB202" i="31"/>
  <c r="BM241" i="31"/>
  <c r="BM193" i="31"/>
  <c r="BF224" i="31"/>
  <c r="DC223" i="31"/>
  <c r="BI227" i="31"/>
  <c r="BK255" i="31"/>
  <c r="BH235" i="31"/>
  <c r="CI232" i="31"/>
  <c r="BL228" i="31"/>
  <c r="BX260" i="31"/>
  <c r="BP187" i="31"/>
  <c r="CB247" i="31"/>
  <c r="BL211" i="31"/>
  <c r="BM213" i="31"/>
  <c r="BH192" i="31"/>
  <c r="BG210" i="31"/>
  <c r="BE242" i="31"/>
  <c r="BE175" i="31" l="1"/>
  <c r="BL176" i="31"/>
  <c r="BG125" i="31"/>
  <c r="BY105" i="31"/>
  <c r="CJ153" i="31"/>
  <c r="BQ160" i="31"/>
  <c r="BG137" i="31"/>
  <c r="BY119" i="31"/>
  <c r="BQ108" i="31"/>
  <c r="CV174" i="31"/>
  <c r="CF157" i="31"/>
  <c r="CN178" i="31"/>
  <c r="CI174" i="31"/>
  <c r="CK168" i="31"/>
  <c r="CL168" i="31" s="1"/>
  <c r="CM168" i="31" s="1"/>
  <c r="CN168" i="31" s="1"/>
  <c r="CO168" i="31" s="1"/>
  <c r="CP168" i="31" s="1"/>
  <c r="CQ168" i="31" s="1"/>
  <c r="CC168" i="31"/>
  <c r="BJ116" i="31"/>
  <c r="BR117" i="31"/>
  <c r="BK135" i="31"/>
  <c r="BF141" i="31"/>
  <c r="BG141" i="31" s="1"/>
  <c r="BI156" i="31"/>
  <c r="BI173" i="31"/>
  <c r="BL107" i="31"/>
  <c r="CA110" i="31"/>
  <c r="CB110" i="31" s="1"/>
  <c r="CC110" i="31" s="1"/>
  <c r="BE112" i="31"/>
  <c r="BK148" i="31"/>
  <c r="BM164" i="31"/>
  <c r="BK166" i="31"/>
  <c r="BI130" i="31"/>
  <c r="BL152" i="31"/>
  <c r="BP171" i="31"/>
  <c r="BG167" i="31"/>
  <c r="BL106" i="31"/>
  <c r="BE147" i="31"/>
  <c r="BN180" i="31"/>
  <c r="BD138" i="31"/>
  <c r="BX137" i="31"/>
  <c r="BY137" i="31" s="1"/>
  <c r="BZ137" i="31" s="1"/>
  <c r="CA137" i="31" s="1"/>
  <c r="CB137" i="31" s="1"/>
  <c r="CC137" i="31" s="1"/>
  <c r="CD137" i="31" s="1"/>
  <c r="CE137" i="31" s="1"/>
  <c r="CF137" i="31" s="1"/>
  <c r="CG137" i="31" s="1"/>
  <c r="CH137" i="31" s="1"/>
  <c r="CI137" i="31" s="1"/>
  <c r="CJ137" i="31" s="1"/>
  <c r="CK137" i="31" s="1"/>
  <c r="CL137" i="31" s="1"/>
  <c r="CM137" i="31" s="1"/>
  <c r="BN114" i="31"/>
  <c r="DE116" i="31"/>
  <c r="BY179" i="31"/>
  <c r="BM129" i="31"/>
  <c r="CC123" i="31"/>
  <c r="BF139" i="31"/>
  <c r="BF128" i="31"/>
  <c r="BL124" i="31"/>
  <c r="BH121" i="31"/>
  <c r="BE154" i="31"/>
  <c r="BM149" i="31"/>
  <c r="BJ142" i="31"/>
  <c r="BI140" i="31"/>
  <c r="BM132" i="31"/>
  <c r="BG127" i="31"/>
  <c r="BQ126" i="31"/>
  <c r="BG122" i="31"/>
  <c r="DE119" i="31"/>
  <c r="CN177" i="31"/>
  <c r="BG145" i="31"/>
  <c r="BI136" i="31"/>
  <c r="BE146" i="31"/>
  <c r="BI175" i="31"/>
  <c r="BY181" i="31"/>
  <c r="BL127" i="31"/>
  <c r="CM170" i="31"/>
  <c r="BG63" i="35"/>
  <c r="BD170" i="31"/>
  <c r="BE144" i="31"/>
  <c r="CR168" i="31"/>
  <c r="CJ179" i="31"/>
  <c r="BM159" i="31"/>
  <c r="CL133" i="31"/>
  <c r="BX161" i="31"/>
  <c r="CW171" i="31"/>
  <c r="DD144" i="31"/>
  <c r="BF133" i="31"/>
  <c r="BI113" i="31"/>
  <c r="BN134" i="31"/>
  <c r="BN162" i="31"/>
  <c r="BE158" i="31"/>
  <c r="BE115" i="31"/>
  <c r="BF151" i="31"/>
  <c r="BF163" i="31"/>
  <c r="DG114" i="31"/>
  <c r="BV143" i="31"/>
  <c r="BM155" i="31"/>
  <c r="BN150" i="31"/>
  <c r="BH131" i="31"/>
  <c r="BX109" i="31"/>
  <c r="BL120" i="31"/>
  <c r="BO165" i="31"/>
  <c r="BR118" i="31"/>
  <c r="CC111" i="31"/>
  <c r="BT70" i="35"/>
  <c r="BG73" i="35"/>
  <c r="BF72" i="35"/>
  <c r="BG65" i="35"/>
  <c r="BK79" i="35"/>
  <c r="BL77" i="35"/>
  <c r="BM71" i="35"/>
  <c r="BF70" i="35"/>
  <c r="BG70" i="35" s="1"/>
  <c r="BF61" i="35"/>
  <c r="BJ58" i="35"/>
  <c r="BF82" i="35"/>
  <c r="BK68" i="35"/>
  <c r="BG87" i="35"/>
  <c r="BM81" i="35"/>
  <c r="BF76" i="35"/>
  <c r="BF59" i="35"/>
  <c r="BJ85" i="35"/>
  <c r="BG80" i="35"/>
  <c r="CC86" i="35"/>
  <c r="BG78" i="35"/>
  <c r="BK75" i="35"/>
  <c r="BK67" i="35"/>
  <c r="BG66" i="35"/>
  <c r="BK62" i="35"/>
  <c r="BG60" i="35"/>
  <c r="BG97" i="35"/>
  <c r="BG102" i="35"/>
  <c r="BL231" i="31"/>
  <c r="CN256" i="31"/>
  <c r="BN193" i="31"/>
  <c r="BE191" i="31"/>
  <c r="BG206" i="31"/>
  <c r="BY258" i="31"/>
  <c r="BD217" i="31"/>
  <c r="CV253" i="31"/>
  <c r="BF207" i="31"/>
  <c r="BI209" i="31"/>
  <c r="BY184" i="31"/>
  <c r="BL255" i="31"/>
  <c r="CC202" i="31"/>
  <c r="BI252" i="31"/>
  <c r="BM228" i="31"/>
  <c r="BG224" i="31"/>
  <c r="BY198" i="31"/>
  <c r="CN257" i="31"/>
  <c r="DD223" i="31"/>
  <c r="BM238" i="31"/>
  <c r="BL186" i="31"/>
  <c r="BN259" i="31"/>
  <c r="BR196" i="31"/>
  <c r="BG204" i="31"/>
  <c r="BE194" i="31"/>
  <c r="BH210" i="31"/>
  <c r="BM243" i="31"/>
  <c r="BD249" i="31"/>
  <c r="BM211" i="31"/>
  <c r="BG216" i="31"/>
  <c r="BQ239" i="31"/>
  <c r="BN241" i="31"/>
  <c r="BN213" i="31"/>
  <c r="CJ232" i="31"/>
  <c r="BI192" i="31"/>
  <c r="BK245" i="31"/>
  <c r="CC247" i="31"/>
  <c r="BQ187" i="31"/>
  <c r="DG193" i="31"/>
  <c r="BK227" i="31"/>
  <c r="CI253" i="31"/>
  <c r="BG246" i="31"/>
  <c r="BI235" i="31"/>
  <c r="BH200" i="31"/>
  <c r="BF242" i="31"/>
  <c r="CM249" i="31"/>
  <c r="BF230" i="31"/>
  <c r="CW174" i="31" l="1"/>
  <c r="BM176" i="31"/>
  <c r="BZ179" i="31"/>
  <c r="CA179" i="31" s="1"/>
  <c r="BZ119" i="31"/>
  <c r="BR160" i="31"/>
  <c r="BZ105" i="31"/>
  <c r="CK153" i="31"/>
  <c r="BH125" i="31"/>
  <c r="BR108" i="31"/>
  <c r="BO114" i="31"/>
  <c r="CG157" i="31"/>
  <c r="CO178" i="31"/>
  <c r="CJ174" i="31"/>
  <c r="CD168" i="31"/>
  <c r="CN153" i="31"/>
  <c r="BK116" i="31"/>
  <c r="BS117" i="31"/>
  <c r="BL135" i="31"/>
  <c r="BH141" i="31"/>
  <c r="BJ156" i="31"/>
  <c r="BJ173" i="31"/>
  <c r="BM107" i="31"/>
  <c r="BF112" i="31"/>
  <c r="BL148" i="31"/>
  <c r="CD110" i="31"/>
  <c r="CE110" i="31" s="1"/>
  <c r="CF110" i="31" s="1"/>
  <c r="BN164" i="31"/>
  <c r="BL166" i="31"/>
  <c r="BJ130" i="31"/>
  <c r="BM152" i="31"/>
  <c r="BQ171" i="31"/>
  <c r="BH167" i="31"/>
  <c r="BM106" i="31"/>
  <c r="BF147" i="31"/>
  <c r="BO180" i="31"/>
  <c r="BJ136" i="31"/>
  <c r="BE138" i="31"/>
  <c r="DF116" i="31"/>
  <c r="BN129" i="31"/>
  <c r="CD123" i="31"/>
  <c r="BG139" i="31"/>
  <c r="BG128" i="31"/>
  <c r="BM124" i="31"/>
  <c r="BI121" i="31"/>
  <c r="BF154" i="31"/>
  <c r="BN149" i="31"/>
  <c r="BK142" i="31"/>
  <c r="BJ140" i="31"/>
  <c r="BN132" i="31"/>
  <c r="BH127" i="31"/>
  <c r="BR126" i="31"/>
  <c r="BH122" i="31"/>
  <c r="DF119" i="31"/>
  <c r="CO177" i="31"/>
  <c r="BH145" i="31"/>
  <c r="BF146" i="31"/>
  <c r="BJ175" i="31"/>
  <c r="BZ181" i="31"/>
  <c r="BM127" i="31"/>
  <c r="CN170" i="31"/>
  <c r="BH63" i="35"/>
  <c r="BF144" i="31"/>
  <c r="BE170" i="31"/>
  <c r="CX171" i="31"/>
  <c r="CN137" i="31"/>
  <c r="CO137" i="31" s="1"/>
  <c r="CP137" i="31" s="1"/>
  <c r="CQ137" i="31" s="1"/>
  <c r="CR137" i="31" s="1"/>
  <c r="CS137" i="31" s="1"/>
  <c r="CM133" i="31"/>
  <c r="CK179" i="31"/>
  <c r="CS168" i="31"/>
  <c r="BY161" i="31"/>
  <c r="BN159" i="31"/>
  <c r="DE144" i="31"/>
  <c r="BG133" i="31"/>
  <c r="BG163" i="31"/>
  <c r="BG151" i="31"/>
  <c r="BF158" i="31"/>
  <c r="BO162" i="31"/>
  <c r="BJ113" i="31"/>
  <c r="DH114" i="31"/>
  <c r="BF115" i="31"/>
  <c r="BO134" i="31"/>
  <c r="CD111" i="31"/>
  <c r="BS118" i="31"/>
  <c r="BP165" i="31"/>
  <c r="BY109" i="31"/>
  <c r="BN155" i="31"/>
  <c r="BM120" i="31"/>
  <c r="BI131" i="31"/>
  <c r="BO150" i="31"/>
  <c r="BW143" i="31"/>
  <c r="BU70" i="35"/>
  <c r="BH73" i="35"/>
  <c r="BG72" i="35"/>
  <c r="BH65" i="35"/>
  <c r="BL79" i="35"/>
  <c r="BM77" i="35"/>
  <c r="BN71" i="35"/>
  <c r="BG61" i="35"/>
  <c r="BK58" i="35"/>
  <c r="CD86" i="35"/>
  <c r="BH80" i="35"/>
  <c r="BG59" i="35"/>
  <c r="BH87" i="35"/>
  <c r="BG82" i="35"/>
  <c r="BH78" i="35"/>
  <c r="BK85" i="35"/>
  <c r="BG76" i="35"/>
  <c r="BN81" i="35"/>
  <c r="BL68" i="35"/>
  <c r="BL75" i="35"/>
  <c r="BL67" i="35"/>
  <c r="BH66" i="35"/>
  <c r="BL62" i="35"/>
  <c r="BH60" i="35"/>
  <c r="CW253" i="31"/>
  <c r="BS196" i="31"/>
  <c r="BZ258" i="31"/>
  <c r="BH220" i="31"/>
  <c r="BR205" i="31"/>
  <c r="BM255" i="31"/>
  <c r="BO213" i="31"/>
  <c r="CJ253" i="31"/>
  <c r="BH224" i="31"/>
  <c r="DE223" i="31"/>
  <c r="CK232" i="31"/>
  <c r="BL214" i="31"/>
  <c r="BN238" i="31"/>
  <c r="BQ250" i="31"/>
  <c r="BL227" i="31"/>
  <c r="BO259" i="31"/>
  <c r="BN243" i="31"/>
  <c r="BL245" i="31"/>
  <c r="CA258" i="31"/>
  <c r="BI200" i="31"/>
  <c r="BZ198" i="31"/>
  <c r="BR239" i="31"/>
  <c r="BI210" i="31"/>
  <c r="CD202" i="31"/>
  <c r="BH206" i="31"/>
  <c r="CO256" i="31"/>
  <c r="BH246" i="31"/>
  <c r="BE249" i="31"/>
  <c r="BO241" i="31"/>
  <c r="BK221" i="31"/>
  <c r="BO193" i="31"/>
  <c r="DH193" i="31"/>
  <c r="CD247" i="31"/>
  <c r="BM231" i="31"/>
  <c r="BG230" i="31"/>
  <c r="BG242" i="31"/>
  <c r="BJ192" i="31"/>
  <c r="BZ184" i="31"/>
  <c r="BF194" i="31"/>
  <c r="BH204" i="31"/>
  <c r="BJ215" i="31"/>
  <c r="CO257" i="31"/>
  <c r="BJ235" i="31"/>
  <c r="BJ252" i="31"/>
  <c r="BM186" i="31"/>
  <c r="BG207" i="31"/>
  <c r="BJ209" i="31"/>
  <c r="BG212" i="31"/>
  <c r="BR187" i="31"/>
  <c r="BN228" i="31"/>
  <c r="BN176" i="31" l="1"/>
  <c r="CX174" i="31"/>
  <c r="BI127" i="31"/>
  <c r="CL153" i="31"/>
  <c r="BS160" i="31"/>
  <c r="BT160" i="31" s="1"/>
  <c r="BM148" i="31"/>
  <c r="BI125" i="31"/>
  <c r="CA105" i="31"/>
  <c r="CA119" i="31"/>
  <c r="BS108" i="31"/>
  <c r="BP114" i="31"/>
  <c r="BN148" i="31"/>
  <c r="BU160" i="31"/>
  <c r="CH157" i="31"/>
  <c r="CB179" i="31"/>
  <c r="CP178" i="31"/>
  <c r="CK174" i="31"/>
  <c r="CE168" i="31"/>
  <c r="CO153" i="31"/>
  <c r="BL116" i="31"/>
  <c r="CL179" i="31"/>
  <c r="CM179" i="31" s="1"/>
  <c r="BS126" i="31"/>
  <c r="BT117" i="31"/>
  <c r="BM135" i="31"/>
  <c r="BI141" i="31"/>
  <c r="BK156" i="31"/>
  <c r="BK173" i="31"/>
  <c r="BN107" i="31"/>
  <c r="BG112" i="31"/>
  <c r="BO164" i="31"/>
  <c r="BJ127" i="31"/>
  <c r="BM166" i="31"/>
  <c r="BK130" i="31"/>
  <c r="BN152" i="31"/>
  <c r="BR171" i="31"/>
  <c r="BI167" i="31"/>
  <c r="BN106" i="31"/>
  <c r="BG147" i="31"/>
  <c r="BP180" i="31"/>
  <c r="BK136" i="31"/>
  <c r="BF138" i="31"/>
  <c r="DG116" i="31"/>
  <c r="BO129" i="31"/>
  <c r="BJ138" i="31"/>
  <c r="CE123" i="31"/>
  <c r="BH139" i="31"/>
  <c r="BH128" i="31"/>
  <c r="BN124" i="31"/>
  <c r="BJ121" i="31"/>
  <c r="BG154" i="31"/>
  <c r="BO149" i="31"/>
  <c r="BL142" i="31"/>
  <c r="BK140" i="31"/>
  <c r="CT137" i="31"/>
  <c r="BO132" i="31"/>
  <c r="BI122" i="31"/>
  <c r="BJ122" i="31" s="1"/>
  <c r="DG119" i="31"/>
  <c r="CP177" i="31"/>
  <c r="BI145" i="31"/>
  <c r="BG146" i="31"/>
  <c r="BK175" i="31"/>
  <c r="CG110" i="31"/>
  <c r="CA181" i="31"/>
  <c r="BH133" i="31"/>
  <c r="BN127" i="31"/>
  <c r="CO170" i="31"/>
  <c r="BI63" i="35"/>
  <c r="BG144" i="31"/>
  <c r="BF170" i="31"/>
  <c r="BO159" i="31"/>
  <c r="BZ161" i="31"/>
  <c r="CN133" i="31"/>
  <c r="CY171" i="31"/>
  <c r="CT168" i="31"/>
  <c r="DF144" i="31"/>
  <c r="BP134" i="31"/>
  <c r="BG115" i="31"/>
  <c r="DI114" i="31"/>
  <c r="BP162" i="31"/>
  <c r="BG158" i="31"/>
  <c r="BH151" i="31"/>
  <c r="BK113" i="31"/>
  <c r="BH163" i="31"/>
  <c r="BN120" i="31"/>
  <c r="BO155" i="31"/>
  <c r="BZ109" i="31"/>
  <c r="BT118" i="31"/>
  <c r="BX143" i="31"/>
  <c r="BP150" i="31"/>
  <c r="BJ131" i="31"/>
  <c r="BQ165" i="31"/>
  <c r="CE111" i="31"/>
  <c r="BV70" i="35"/>
  <c r="BI73" i="35"/>
  <c r="BH72" i="35"/>
  <c r="BI65" i="35"/>
  <c r="BM79" i="35"/>
  <c r="BN77" i="35"/>
  <c r="BO71" i="35"/>
  <c r="BH61" i="35"/>
  <c r="BL58" i="35"/>
  <c r="BM68" i="35"/>
  <c r="BO81" i="35"/>
  <c r="BI78" i="35"/>
  <c r="BH82" i="35"/>
  <c r="BH59" i="35"/>
  <c r="BI80" i="35"/>
  <c r="BH76" i="35"/>
  <c r="BL85" i="35"/>
  <c r="BI87" i="35"/>
  <c r="CE86" i="35"/>
  <c r="BM75" i="35"/>
  <c r="BM67" i="35"/>
  <c r="BI66" i="35"/>
  <c r="BM62" i="35"/>
  <c r="BI60" i="35"/>
  <c r="BN255" i="31"/>
  <c r="CE202" i="31"/>
  <c r="BN231" i="31"/>
  <c r="BK192" i="31"/>
  <c r="BN203" i="31"/>
  <c r="CK253" i="31"/>
  <c r="BH207" i="31"/>
  <c r="BM214" i="31"/>
  <c r="BO243" i="31"/>
  <c r="BP213" i="31"/>
  <c r="BI246" i="31"/>
  <c r="BS187" i="31"/>
  <c r="BK209" i="31"/>
  <c r="CX253" i="31"/>
  <c r="CT247" i="31"/>
  <c r="BL221" i="31"/>
  <c r="BM227" i="31"/>
  <c r="BG194" i="31"/>
  <c r="CP257" i="31"/>
  <c r="BR250" i="31"/>
  <c r="BO228" i="31"/>
  <c r="BK215" i="31"/>
  <c r="BJ210" i="31"/>
  <c r="BH212" i="31"/>
  <c r="BP259" i="31"/>
  <c r="BF249" i="31"/>
  <c r="CA184" i="31"/>
  <c r="BP241" i="31"/>
  <c r="BI220" i="31"/>
  <c r="BJ200" i="31"/>
  <c r="BI206" i="31"/>
  <c r="BK252" i="31"/>
  <c r="CL232" i="31"/>
  <c r="DF223" i="31"/>
  <c r="BN227" i="31"/>
  <c r="BH230" i="31"/>
  <c r="CP256" i="31"/>
  <c r="BP193" i="31"/>
  <c r="BK235" i="31"/>
  <c r="BI224" i="31"/>
  <c r="BM245" i="31"/>
  <c r="DI193" i="31"/>
  <c r="BS205" i="31"/>
  <c r="BI204" i="31"/>
  <c r="CE247" i="31"/>
  <c r="BH242" i="31"/>
  <c r="BN186" i="31"/>
  <c r="BG223" i="31"/>
  <c r="CA198" i="31"/>
  <c r="BO238" i="31"/>
  <c r="CQ178" i="31" l="1"/>
  <c r="CR178" i="31" s="1"/>
  <c r="CS178" i="31" s="1"/>
  <c r="CT178" i="31" s="1"/>
  <c r="CU178" i="31" s="1"/>
  <c r="CY174" i="31"/>
  <c r="BO176" i="31"/>
  <c r="BJ145" i="31"/>
  <c r="CF168" i="31"/>
  <c r="CG168" i="31" s="1"/>
  <c r="CB105" i="31"/>
  <c r="CM153" i="31"/>
  <c r="CB119" i="31"/>
  <c r="BJ125" i="31"/>
  <c r="BT108" i="31"/>
  <c r="BQ114" i="31"/>
  <c r="BO148" i="31"/>
  <c r="BV160" i="31"/>
  <c r="BW160" i="31" s="1"/>
  <c r="BX160" i="31" s="1"/>
  <c r="BY160" i="31" s="1"/>
  <c r="CI157" i="31"/>
  <c r="CC179" i="31"/>
  <c r="CL174" i="31"/>
  <c r="CP153" i="31"/>
  <c r="BM116" i="31"/>
  <c r="BT126" i="31"/>
  <c r="BU117" i="31"/>
  <c r="BN135" i="31"/>
  <c r="BJ141" i="31"/>
  <c r="BO152" i="31"/>
  <c r="BJ167" i="31"/>
  <c r="BL156" i="31"/>
  <c r="BL173" i="31"/>
  <c r="BO107" i="31"/>
  <c r="CH110" i="31"/>
  <c r="BH112" i="31"/>
  <c r="BI112" i="31" s="1"/>
  <c r="BJ112" i="31" s="1"/>
  <c r="BP164" i="31"/>
  <c r="BK127" i="31"/>
  <c r="BK122" i="31"/>
  <c r="BN166" i="31"/>
  <c r="BL130" i="31"/>
  <c r="BS171" i="31"/>
  <c r="BO106" i="31"/>
  <c r="BH147" i="31"/>
  <c r="BQ180" i="31"/>
  <c r="BL136" i="31"/>
  <c r="BG138" i="31"/>
  <c r="DH116" i="31"/>
  <c r="BP129" i="31"/>
  <c r="CN179" i="31"/>
  <c r="BK138" i="31"/>
  <c r="CB181" i="31"/>
  <c r="CF123" i="31"/>
  <c r="BI139" i="31"/>
  <c r="BI128" i="31"/>
  <c r="BO124" i="31"/>
  <c r="BK121" i="31"/>
  <c r="BH154" i="31"/>
  <c r="BP149" i="31"/>
  <c r="BK145" i="31"/>
  <c r="BM142" i="31"/>
  <c r="CC141" i="31"/>
  <c r="BL140" i="31"/>
  <c r="CU137" i="31"/>
  <c r="BP132" i="31"/>
  <c r="BQ132" i="31" s="1"/>
  <c r="BR132" i="31" s="1"/>
  <c r="CO133" i="31"/>
  <c r="DH119" i="31"/>
  <c r="CQ177" i="31"/>
  <c r="BH146" i="31"/>
  <c r="BL175" i="31"/>
  <c r="BI133" i="31"/>
  <c r="BO127" i="31"/>
  <c r="CP170" i="31"/>
  <c r="BJ63" i="35"/>
  <c r="BG170" i="31"/>
  <c r="BH144" i="31"/>
  <c r="CA180" i="31"/>
  <c r="CZ171" i="31"/>
  <c r="CA161" i="31"/>
  <c r="CU168" i="31"/>
  <c r="BP159" i="31"/>
  <c r="DG144" i="31"/>
  <c r="BI163" i="31"/>
  <c r="BI151" i="31"/>
  <c r="BQ162" i="31"/>
  <c r="DJ114" i="31"/>
  <c r="BH115" i="31"/>
  <c r="BQ134" i="31"/>
  <c r="BL113" i="31"/>
  <c r="BH158" i="31"/>
  <c r="BQ150" i="31"/>
  <c r="BU118" i="31"/>
  <c r="BP155" i="31"/>
  <c r="BR165" i="31"/>
  <c r="CF111" i="31"/>
  <c r="BK131" i="31"/>
  <c r="BY143" i="31"/>
  <c r="CA109" i="31"/>
  <c r="BO120" i="31"/>
  <c r="BJ65" i="35"/>
  <c r="BW70" i="35"/>
  <c r="BJ73" i="35"/>
  <c r="BI72" i="35"/>
  <c r="BN79" i="35"/>
  <c r="BO77" i="35"/>
  <c r="BP71" i="35"/>
  <c r="BI61" i="35"/>
  <c r="BM58" i="35"/>
  <c r="BJ87" i="35"/>
  <c r="BM85" i="35"/>
  <c r="BJ80" i="35"/>
  <c r="BJ78" i="35"/>
  <c r="BN68" i="35"/>
  <c r="CF86" i="35"/>
  <c r="BI76" i="35"/>
  <c r="BI59" i="35"/>
  <c r="BI82" i="35"/>
  <c r="BP81" i="35"/>
  <c r="BN75" i="35"/>
  <c r="BN67" i="35"/>
  <c r="BJ66" i="35"/>
  <c r="BN62" i="35"/>
  <c r="BJ60" i="35"/>
  <c r="BI91" i="35"/>
  <c r="BT205" i="31"/>
  <c r="BO227" i="31"/>
  <c r="BI207" i="31"/>
  <c r="CZ250" i="31"/>
  <c r="BK200" i="31"/>
  <c r="BO203" i="31"/>
  <c r="BI230" i="31"/>
  <c r="CB198" i="31"/>
  <c r="BJ204" i="31"/>
  <c r="BP208" i="31"/>
  <c r="CQ256" i="31"/>
  <c r="BK201" i="31"/>
  <c r="BJ191" i="31"/>
  <c r="BH223" i="31"/>
  <c r="CY253" i="31"/>
  <c r="CU216" i="31"/>
  <c r="BQ193" i="31"/>
  <c r="BL254" i="31"/>
  <c r="BL215" i="31"/>
  <c r="CB184" i="31"/>
  <c r="BL192" i="31"/>
  <c r="CF247" i="31"/>
  <c r="BL252" i="31"/>
  <c r="BL235" i="31"/>
  <c r="BR211" i="31"/>
  <c r="CU247" i="31"/>
  <c r="BT187" i="31"/>
  <c r="BJ220" i="31"/>
  <c r="BS250" i="31"/>
  <c r="BP243" i="31"/>
  <c r="BO186" i="31"/>
  <c r="BI212" i="31"/>
  <c r="BG249" i="31"/>
  <c r="DJ193" i="31"/>
  <c r="BQ241" i="31"/>
  <c r="BO255" i="31"/>
  <c r="BO231" i="31"/>
  <c r="BJ246" i="31"/>
  <c r="BL219" i="31"/>
  <c r="CL253" i="31"/>
  <c r="BH225" i="31"/>
  <c r="BP238" i="31"/>
  <c r="BK210" i="31"/>
  <c r="BM221" i="31"/>
  <c r="BQ213" i="31"/>
  <c r="CG247" i="31"/>
  <c r="BK217" i="31"/>
  <c r="CF202" i="31"/>
  <c r="DG223" i="31"/>
  <c r="CM232" i="31"/>
  <c r="BJ224" i="31"/>
  <c r="BH194" i="31"/>
  <c r="CH189" i="31"/>
  <c r="BQ259" i="31"/>
  <c r="BI242" i="31"/>
  <c r="BN214" i="31"/>
  <c r="BP228" i="31"/>
  <c r="CZ174" i="31" l="1"/>
  <c r="BP176" i="31"/>
  <c r="BS132" i="31"/>
  <c r="BK112" i="31"/>
  <c r="BK125" i="31"/>
  <c r="CG123" i="31"/>
  <c r="CI110" i="31"/>
  <c r="CC119" i="31"/>
  <c r="CC105" i="31"/>
  <c r="BU108" i="31"/>
  <c r="BR114" i="31"/>
  <c r="BP148" i="31"/>
  <c r="CH168" i="31"/>
  <c r="CJ157" i="31"/>
  <c r="CD179" i="31"/>
  <c r="CM174" i="31"/>
  <c r="CQ153" i="31"/>
  <c r="BN116" i="31"/>
  <c r="CV178" i="31"/>
  <c r="BU126" i="31"/>
  <c r="BV117" i="31"/>
  <c r="BO135" i="31"/>
  <c r="BK141" i="31"/>
  <c r="BP152" i="31"/>
  <c r="BK167" i="31"/>
  <c r="BH170" i="31"/>
  <c r="BM156" i="31"/>
  <c r="BM173" i="31"/>
  <c r="BP107" i="31"/>
  <c r="BQ164" i="31"/>
  <c r="BL122" i="31"/>
  <c r="BO166" i="31"/>
  <c r="BM130" i="31"/>
  <c r="BT171" i="31"/>
  <c r="BP106" i="31"/>
  <c r="BI147" i="31"/>
  <c r="BJ147" i="31" s="1"/>
  <c r="BR180" i="31"/>
  <c r="BM136" i="31"/>
  <c r="BH138" i="31"/>
  <c r="BI138" i="31" s="1"/>
  <c r="DI116" i="31"/>
  <c r="BJ128" i="31"/>
  <c r="BQ129" i="31"/>
  <c r="CO179" i="31"/>
  <c r="BL138" i="31"/>
  <c r="CC181" i="31"/>
  <c r="BJ139" i="31"/>
  <c r="BP124" i="31"/>
  <c r="BL121" i="31"/>
  <c r="BI154" i="31"/>
  <c r="BQ149" i="31"/>
  <c r="BL145" i="31"/>
  <c r="BN142" i="31"/>
  <c r="CD141" i="31"/>
  <c r="BM140" i="31"/>
  <c r="CV137" i="31"/>
  <c r="CP133" i="31"/>
  <c r="DI119" i="31"/>
  <c r="CR177" i="31"/>
  <c r="BI146" i="31"/>
  <c r="BM175" i="31"/>
  <c r="BJ133" i="31"/>
  <c r="BP127" i="31"/>
  <c r="CB180" i="31"/>
  <c r="CQ170" i="31"/>
  <c r="BK63" i="35"/>
  <c r="BI144" i="31"/>
  <c r="CV168" i="31"/>
  <c r="DA171" i="31"/>
  <c r="BQ159" i="31"/>
  <c r="CB161" i="31"/>
  <c r="DH144" i="31"/>
  <c r="BQ155" i="31"/>
  <c r="BZ160" i="31"/>
  <c r="BI158" i="31"/>
  <c r="BR134" i="31"/>
  <c r="DK114" i="31"/>
  <c r="BJ151" i="31"/>
  <c r="BJ163" i="31"/>
  <c r="BM113" i="31"/>
  <c r="BI115" i="31"/>
  <c r="BR162" i="31"/>
  <c r="BP120" i="31"/>
  <c r="CB109" i="31"/>
  <c r="BZ143" i="31"/>
  <c r="BL131" i="31"/>
  <c r="BV118" i="31"/>
  <c r="CG111" i="31"/>
  <c r="BS165" i="31"/>
  <c r="BR150" i="31"/>
  <c r="BK65" i="35"/>
  <c r="BX70" i="35"/>
  <c r="BK73" i="35"/>
  <c r="BJ72" i="35"/>
  <c r="BO79" i="35"/>
  <c r="BP77" i="35"/>
  <c r="BQ71" i="35"/>
  <c r="BJ61" i="35"/>
  <c r="BN58" i="35"/>
  <c r="BQ81" i="35"/>
  <c r="BJ82" i="35"/>
  <c r="CG86" i="35"/>
  <c r="BK87" i="35"/>
  <c r="BJ59" i="35"/>
  <c r="BJ76" i="35"/>
  <c r="BO68" i="35"/>
  <c r="BK78" i="35"/>
  <c r="BK80" i="35"/>
  <c r="BN85" i="35"/>
  <c r="BO75" i="35"/>
  <c r="BO67" i="35"/>
  <c r="BK66" i="35"/>
  <c r="BO62" i="35"/>
  <c r="BK60" i="35"/>
  <c r="BJ91" i="35"/>
  <c r="DA250" i="31"/>
  <c r="BR213" i="31"/>
  <c r="BR193" i="31"/>
  <c r="BK246" i="31"/>
  <c r="BI225" i="31"/>
  <c r="BR259" i="31"/>
  <c r="BK191" i="31"/>
  <c r="BM254" i="31"/>
  <c r="DK193" i="31"/>
  <c r="DH223" i="31"/>
  <c r="CV247" i="31"/>
  <c r="BI194" i="31"/>
  <c r="BP186" i="31"/>
  <c r="BP206" i="31"/>
  <c r="BK204" i="31"/>
  <c r="BO214" i="31"/>
  <c r="BJ242" i="31"/>
  <c r="BL217" i="31"/>
  <c r="CM253" i="31"/>
  <c r="BS211" i="31"/>
  <c r="BJ230" i="31"/>
  <c r="BU205" i="31"/>
  <c r="BL201" i="31"/>
  <c r="BP231" i="31"/>
  <c r="BQ238" i="31"/>
  <c r="CC184" i="31"/>
  <c r="BM252" i="31"/>
  <c r="BM235" i="31"/>
  <c r="BJ218" i="31"/>
  <c r="BU187" i="31"/>
  <c r="BT250" i="31"/>
  <c r="BL200" i="31"/>
  <c r="CI189" i="31"/>
  <c r="BP227" i="31"/>
  <c r="BL210" i="31"/>
  <c r="BQ243" i="31"/>
  <c r="BJ207" i="31"/>
  <c r="CZ253" i="31"/>
  <c r="BH249" i="31"/>
  <c r="BJ212" i="31"/>
  <c r="CC198" i="31"/>
  <c r="CV216" i="31"/>
  <c r="BQ208" i="31"/>
  <c r="BM219" i="31"/>
  <c r="BK220" i="31"/>
  <c r="CG202" i="31"/>
  <c r="BI223" i="31"/>
  <c r="BP255" i="31"/>
  <c r="BQ228" i="31"/>
  <c r="BM192" i="31"/>
  <c r="BQ176" i="31" l="1"/>
  <c r="DA174" i="31"/>
  <c r="BK151" i="31"/>
  <c r="BL151" i="31" s="1"/>
  <c r="BK139" i="31"/>
  <c r="CD119" i="31"/>
  <c r="CE119" i="31" s="1"/>
  <c r="CF119" i="31" s="1"/>
  <c r="CG119" i="31" s="1"/>
  <c r="CH119" i="31" s="1"/>
  <c r="CH123" i="31"/>
  <c r="BL112" i="31"/>
  <c r="BM122" i="31"/>
  <c r="CD105" i="31"/>
  <c r="CJ110" i="31"/>
  <c r="BL125" i="31"/>
  <c r="BT132" i="31"/>
  <c r="BV108" i="31"/>
  <c r="BN122" i="31"/>
  <c r="BS114" i="31"/>
  <c r="BL139" i="31"/>
  <c r="CI168" i="31"/>
  <c r="BQ148" i="31"/>
  <c r="CK157" i="31"/>
  <c r="CL157" i="31" s="1"/>
  <c r="CM157" i="31" s="1"/>
  <c r="CN157" i="31" s="1"/>
  <c r="CO157" i="31" s="1"/>
  <c r="CP157" i="31" s="1"/>
  <c r="CQ157" i="31" s="1"/>
  <c r="CE179" i="31"/>
  <c r="CN174" i="31"/>
  <c r="CR153" i="31"/>
  <c r="BO116" i="31"/>
  <c r="CW178" i="31"/>
  <c r="BR149" i="31"/>
  <c r="BV126" i="31"/>
  <c r="BW117" i="31"/>
  <c r="BP135" i="31"/>
  <c r="BL141" i="31"/>
  <c r="BQ152" i="31"/>
  <c r="BL167" i="31"/>
  <c r="BI170" i="31"/>
  <c r="BN156" i="31"/>
  <c r="BN173" i="31"/>
  <c r="BQ107" i="31"/>
  <c r="BK147" i="31"/>
  <c r="BR164" i="31"/>
  <c r="BP166" i="31"/>
  <c r="BQ166" i="31" s="1"/>
  <c r="BR166" i="31" s="1"/>
  <c r="BN130" i="31"/>
  <c r="BK133" i="31"/>
  <c r="BU171" i="31"/>
  <c r="BQ106" i="31"/>
  <c r="BS180" i="31"/>
  <c r="BN136" i="31"/>
  <c r="BK128" i="31"/>
  <c r="DJ116" i="31"/>
  <c r="BR129" i="31"/>
  <c r="CP179" i="31"/>
  <c r="BM138" i="31"/>
  <c r="CD181" i="31"/>
  <c r="BQ124" i="31"/>
  <c r="BM121" i="31"/>
  <c r="BJ154" i="31"/>
  <c r="BM145" i="31"/>
  <c r="BO142" i="31"/>
  <c r="CE141" i="31"/>
  <c r="BN140" i="31"/>
  <c r="CW137" i="31"/>
  <c r="CQ133" i="31"/>
  <c r="DJ119" i="31"/>
  <c r="CS177" i="31"/>
  <c r="BJ146" i="31"/>
  <c r="BN175" i="31"/>
  <c r="BQ127" i="31"/>
  <c r="CC180" i="31"/>
  <c r="CR170" i="31"/>
  <c r="BL63" i="35"/>
  <c r="BJ144" i="31"/>
  <c r="CC161" i="31"/>
  <c r="BR159" i="31"/>
  <c r="DB171" i="31"/>
  <c r="CW168" i="31"/>
  <c r="DI144" i="31"/>
  <c r="BJ115" i="31"/>
  <c r="BN113" i="31"/>
  <c r="BS134" i="31"/>
  <c r="BJ158" i="31"/>
  <c r="CA160" i="31"/>
  <c r="BS162" i="31"/>
  <c r="BK163" i="31"/>
  <c r="DL114" i="31"/>
  <c r="BR155" i="31"/>
  <c r="BS150" i="31"/>
  <c r="BT150" i="31" s="1"/>
  <c r="BU150" i="31" s="1"/>
  <c r="BV150" i="31" s="1"/>
  <c r="BW150" i="31" s="1"/>
  <c r="CH111" i="31"/>
  <c r="BM131" i="31"/>
  <c r="CC109" i="31"/>
  <c r="BQ120" i="31"/>
  <c r="BT165" i="31"/>
  <c r="BW118" i="31"/>
  <c r="CA143" i="31"/>
  <c r="BL65" i="35"/>
  <c r="BK59" i="35"/>
  <c r="BY70" i="35"/>
  <c r="BL73" i="35"/>
  <c r="BK72" i="35"/>
  <c r="BP79" i="35"/>
  <c r="BQ77" i="35"/>
  <c r="BR71" i="35"/>
  <c r="BK61" i="35"/>
  <c r="BO58" i="35"/>
  <c r="BL80" i="35"/>
  <c r="BP68" i="35"/>
  <c r="BL87" i="35"/>
  <c r="CH86" i="35"/>
  <c r="BR81" i="35"/>
  <c r="BO85" i="35"/>
  <c r="BL78" i="35"/>
  <c r="BK76" i="35"/>
  <c r="BK82" i="35"/>
  <c r="BP75" i="35"/>
  <c r="BP67" i="35"/>
  <c r="BL66" i="35"/>
  <c r="BP62" i="35"/>
  <c r="BL60" i="35"/>
  <c r="BK91" i="35"/>
  <c r="BS259" i="31"/>
  <c r="BK218" i="31"/>
  <c r="BM200" i="31"/>
  <c r="BI249" i="31"/>
  <c r="BN192" i="31"/>
  <c r="CR249" i="31"/>
  <c r="BM210" i="31"/>
  <c r="BK207" i="31"/>
  <c r="BU250" i="31"/>
  <c r="BR245" i="31"/>
  <c r="BQ186" i="31"/>
  <c r="BS213" i="31"/>
  <c r="BJ223" i="31"/>
  <c r="BL220" i="31"/>
  <c r="BL204" i="31"/>
  <c r="BL218" i="31"/>
  <c r="BK242" i="31"/>
  <c r="CJ189" i="31"/>
  <c r="CH202" i="31"/>
  <c r="DA253" i="31"/>
  <c r="BR243" i="31"/>
  <c r="BL246" i="31"/>
  <c r="BK226" i="31"/>
  <c r="BR228" i="31"/>
  <c r="CW216" i="31"/>
  <c r="DI223" i="31"/>
  <c r="CD184" i="31"/>
  <c r="BT211" i="31"/>
  <c r="BJ194" i="31"/>
  <c r="BN254" i="31"/>
  <c r="BS193" i="31"/>
  <c r="BK230" i="31"/>
  <c r="BM201" i="31"/>
  <c r="BJ225" i="31"/>
  <c r="BN252" i="31"/>
  <c r="BQ199" i="31"/>
  <c r="BV187" i="31"/>
  <c r="BL230" i="31"/>
  <c r="BR208" i="31"/>
  <c r="BP214" i="31"/>
  <c r="CW247" i="31"/>
  <c r="BQ255" i="31"/>
  <c r="CQ236" i="31"/>
  <c r="BL191" i="31"/>
  <c r="BK212" i="31"/>
  <c r="BQ206" i="31"/>
  <c r="BN219" i="31"/>
  <c r="CH198" i="31"/>
  <c r="CN253" i="31"/>
  <c r="BN235" i="31"/>
  <c r="DL193" i="31"/>
  <c r="BV205" i="31"/>
  <c r="BQ231" i="31"/>
  <c r="DB174" i="31" l="1"/>
  <c r="DC174" i="31" s="1"/>
  <c r="DD174" i="31" s="1"/>
  <c r="BR176" i="31"/>
  <c r="BL133" i="31"/>
  <c r="BU132" i="31"/>
  <c r="CK110" i="31"/>
  <c r="CI123" i="31"/>
  <c r="BS166" i="31"/>
  <c r="BM125" i="31"/>
  <c r="CE105" i="31"/>
  <c r="BM112" i="31"/>
  <c r="BW108" i="31"/>
  <c r="BO122" i="31"/>
  <c r="BP122" i="31" s="1"/>
  <c r="BQ122" i="31" s="1"/>
  <c r="BR122" i="31" s="1"/>
  <c r="BS122" i="31" s="1"/>
  <c r="BT122" i="31" s="1"/>
  <c r="BU122" i="31" s="1"/>
  <c r="BV122" i="31" s="1"/>
  <c r="BW122" i="31" s="1"/>
  <c r="BX122" i="31" s="1"/>
  <c r="BY122" i="31" s="1"/>
  <c r="BT114" i="31"/>
  <c r="BM151" i="31"/>
  <c r="CJ168" i="31"/>
  <c r="BR148" i="31"/>
  <c r="BM139" i="31"/>
  <c r="CF179" i="31"/>
  <c r="CO174" i="31"/>
  <c r="CR157" i="31"/>
  <c r="CS153" i="31"/>
  <c r="CI119" i="31"/>
  <c r="BP116" i="31"/>
  <c r="CX178" i="31"/>
  <c r="BR152" i="31"/>
  <c r="BS149" i="31"/>
  <c r="BW126" i="31"/>
  <c r="BX117" i="31"/>
  <c r="BQ135" i="31"/>
  <c r="BM141" i="31"/>
  <c r="BM167" i="31"/>
  <c r="BJ170" i="31"/>
  <c r="BO156" i="31"/>
  <c r="BO173" i="31"/>
  <c r="BR107" i="31"/>
  <c r="BL147" i="31"/>
  <c r="BS164" i="31"/>
  <c r="BO130" i="31"/>
  <c r="DE174" i="31"/>
  <c r="BV171" i="31"/>
  <c r="BR106" i="31"/>
  <c r="BT180" i="31"/>
  <c r="BO136" i="31"/>
  <c r="DK116" i="31"/>
  <c r="BL128" i="31"/>
  <c r="BS129" i="31"/>
  <c r="CQ179" i="31"/>
  <c r="BN138" i="31"/>
  <c r="CE181" i="31"/>
  <c r="BR124" i="31"/>
  <c r="BN121" i="31"/>
  <c r="BK154" i="31"/>
  <c r="BN145" i="31"/>
  <c r="BP142" i="31"/>
  <c r="CF141" i="31"/>
  <c r="BO140" i="31"/>
  <c r="BP140" i="31" s="1"/>
  <c r="BQ140" i="31" s="1"/>
  <c r="BR140" i="31" s="1"/>
  <c r="BS140" i="31" s="1"/>
  <c r="BT140" i="31" s="1"/>
  <c r="BU140" i="31" s="1"/>
  <c r="BV140" i="31" s="1"/>
  <c r="BW140" i="31" s="1"/>
  <c r="BX140" i="31" s="1"/>
  <c r="BY140" i="31" s="1"/>
  <c r="BZ140" i="31" s="1"/>
  <c r="CX137" i="31"/>
  <c r="CR133" i="31"/>
  <c r="DK119" i="31"/>
  <c r="CT177" i="31"/>
  <c r="BK146" i="31"/>
  <c r="BO175" i="31"/>
  <c r="BM133" i="31"/>
  <c r="BR127" i="31"/>
  <c r="CD180" i="31"/>
  <c r="CS170" i="31"/>
  <c r="BM63" i="35"/>
  <c r="BK144" i="31"/>
  <c r="DC171" i="31"/>
  <c r="BS159" i="31"/>
  <c r="CD161" i="31"/>
  <c r="CX168" i="31"/>
  <c r="DJ144" i="31"/>
  <c r="BS155" i="31"/>
  <c r="DM114" i="31"/>
  <c r="BL163" i="31"/>
  <c r="BK158" i="31"/>
  <c r="BT134" i="31"/>
  <c r="BK115" i="31"/>
  <c r="BT162" i="31"/>
  <c r="CB160" i="31"/>
  <c r="BO113" i="31"/>
  <c r="BX118" i="31"/>
  <c r="BR120" i="31"/>
  <c r="BN131" i="31"/>
  <c r="BX150" i="31"/>
  <c r="CB143" i="31"/>
  <c r="BU165" i="31"/>
  <c r="BV165" i="31" s="1"/>
  <c r="BW165" i="31" s="1"/>
  <c r="BX165" i="31" s="1"/>
  <c r="BY165" i="31" s="1"/>
  <c r="BZ165" i="31" s="1"/>
  <c r="CD109" i="31"/>
  <c r="CE109" i="31" s="1"/>
  <c r="CF109" i="31" s="1"/>
  <c r="CG109" i="31" s="1"/>
  <c r="CH109" i="31" s="1"/>
  <c r="CI109" i="31" s="1"/>
  <c r="CJ109" i="31" s="1"/>
  <c r="CK109" i="31" s="1"/>
  <c r="CI111" i="31"/>
  <c r="BM65" i="35"/>
  <c r="BL59" i="35"/>
  <c r="BZ70" i="35"/>
  <c r="BM73" i="35"/>
  <c r="BL72" i="35"/>
  <c r="BQ79" i="35"/>
  <c r="BR77" i="35"/>
  <c r="BS71" i="35"/>
  <c r="BL61" i="35"/>
  <c r="BP58" i="35"/>
  <c r="BL76" i="35"/>
  <c r="BM78" i="35"/>
  <c r="BS81" i="35"/>
  <c r="CI86" i="35"/>
  <c r="BM87" i="35"/>
  <c r="BQ68" i="35"/>
  <c r="BL82" i="35"/>
  <c r="BP85" i="35"/>
  <c r="BM80" i="35"/>
  <c r="BQ75" i="35"/>
  <c r="BQ67" i="35"/>
  <c r="BM66" i="35"/>
  <c r="BQ62" i="35"/>
  <c r="BM60" i="35"/>
  <c r="BL91" i="35"/>
  <c r="BL108" i="35"/>
  <c r="BJ249" i="31"/>
  <c r="BX196" i="31"/>
  <c r="BT259" i="31"/>
  <c r="BO235" i="31"/>
  <c r="BY201" i="31"/>
  <c r="BV250" i="31"/>
  <c r="BM246" i="31"/>
  <c r="CS249" i="31"/>
  <c r="BS243" i="31"/>
  <c r="BR231" i="31"/>
  <c r="BM212" i="31"/>
  <c r="BL226" i="31"/>
  <c r="BM191" i="31"/>
  <c r="BK223" i="31"/>
  <c r="CE184" i="31"/>
  <c r="CR236" i="31"/>
  <c r="BT213" i="31"/>
  <c r="CX247" i="31"/>
  <c r="BN210" i="31"/>
  <c r="BU211" i="31"/>
  <c r="CI198" i="31"/>
  <c r="BQ214" i="31"/>
  <c r="BR186" i="31"/>
  <c r="BM230" i="31"/>
  <c r="BO254" i="31"/>
  <c r="CX216" i="31"/>
  <c r="BL212" i="31"/>
  <c r="BN200" i="31"/>
  <c r="BK194" i="31"/>
  <c r="BR255" i="31"/>
  <c r="BO192" i="31"/>
  <c r="BS245" i="31"/>
  <c r="BK225" i="31"/>
  <c r="DJ223" i="31"/>
  <c r="CI202" i="31"/>
  <c r="BW187" i="31"/>
  <c r="CK189" i="31"/>
  <c r="BT193" i="31"/>
  <c r="BS208" i="31"/>
  <c r="BL207" i="31"/>
  <c r="BL242" i="31"/>
  <c r="BW205" i="31"/>
  <c r="BM218" i="31"/>
  <c r="BS228" i="31"/>
  <c r="DM193" i="31"/>
  <c r="BO252" i="31"/>
  <c r="BM204" i="31"/>
  <c r="BR199" i="31"/>
  <c r="BS176" i="31" l="1"/>
  <c r="BU180" i="31"/>
  <c r="BM147" i="31"/>
  <c r="BN147" i="31" s="1"/>
  <c r="BN151" i="31"/>
  <c r="BZ122" i="31"/>
  <c r="BN112" i="31"/>
  <c r="BN125" i="31"/>
  <c r="CJ123" i="31"/>
  <c r="BV132" i="31"/>
  <c r="BT149" i="31"/>
  <c r="BU149" i="31" s="1"/>
  <c r="BU114" i="31"/>
  <c r="CF105" i="31"/>
  <c r="BT166" i="31"/>
  <c r="CL110" i="31"/>
  <c r="CM110" i="31" s="1"/>
  <c r="BX108" i="31"/>
  <c r="BY108" i="31" s="1"/>
  <c r="BZ108" i="31" s="1"/>
  <c r="CA108" i="31" s="1"/>
  <c r="CB108" i="31" s="1"/>
  <c r="BS148" i="31"/>
  <c r="BN139" i="31"/>
  <c r="CG179" i="31"/>
  <c r="CS157" i="31"/>
  <c r="CT153" i="31"/>
  <c r="CJ119" i="31"/>
  <c r="BQ116" i="31"/>
  <c r="CY178" i="31"/>
  <c r="BS152" i="31"/>
  <c r="BX126" i="31"/>
  <c r="BY117" i="31"/>
  <c r="BR135" i="31"/>
  <c r="BN141" i="31"/>
  <c r="BN167" i="31"/>
  <c r="BK170" i="31"/>
  <c r="BP156" i="31"/>
  <c r="BP173" i="31"/>
  <c r="BS107" i="31"/>
  <c r="BZ148" i="31"/>
  <c r="BT164" i="31"/>
  <c r="BP130" i="31"/>
  <c r="DF174" i="31"/>
  <c r="BV180" i="31"/>
  <c r="BW171" i="31"/>
  <c r="BS106" i="31"/>
  <c r="BP136" i="31"/>
  <c r="BM128" i="31"/>
  <c r="DL116" i="31"/>
  <c r="BT129" i="31"/>
  <c r="CR179" i="31"/>
  <c r="BO138" i="31"/>
  <c r="CF181" i="31"/>
  <c r="CN110" i="31"/>
  <c r="CO110" i="31" s="1"/>
  <c r="CP110" i="31" s="1"/>
  <c r="BS124" i="31"/>
  <c r="BO121" i="31"/>
  <c r="BL154" i="31"/>
  <c r="BO145" i="31"/>
  <c r="BQ142" i="31"/>
  <c r="CG141" i="31"/>
  <c r="CY137" i="31"/>
  <c r="CS133" i="31"/>
  <c r="CL123" i="31"/>
  <c r="DL119" i="31"/>
  <c r="CU177" i="31"/>
  <c r="BL146" i="31"/>
  <c r="BP175" i="31"/>
  <c r="BN133" i="31"/>
  <c r="BS127" i="31"/>
  <c r="CE180" i="31"/>
  <c r="CT170" i="31"/>
  <c r="BN63" i="35"/>
  <c r="CA140" i="31"/>
  <c r="BL144" i="31"/>
  <c r="CY168" i="31"/>
  <c r="CE161" i="31"/>
  <c r="BT159" i="31"/>
  <c r="DD171" i="31"/>
  <c r="DK144" i="31"/>
  <c r="BU162" i="31"/>
  <c r="BU134" i="31"/>
  <c r="BM163" i="31"/>
  <c r="BP113" i="31"/>
  <c r="CC160" i="31"/>
  <c r="BL115" i="31"/>
  <c r="BL158" i="31"/>
  <c r="DN114" i="31"/>
  <c r="BT155" i="31"/>
  <c r="CA165" i="31"/>
  <c r="CC143" i="31"/>
  <c r="BY150" i="31"/>
  <c r="BZ150" i="31" s="1"/>
  <c r="CA150" i="31" s="1"/>
  <c r="CB150" i="31" s="1"/>
  <c r="CC150" i="31" s="1"/>
  <c r="CD150" i="31" s="1"/>
  <c r="CE150" i="31" s="1"/>
  <c r="CF150" i="31" s="1"/>
  <c r="BS120" i="31"/>
  <c r="BY118" i="31"/>
  <c r="CJ111" i="31"/>
  <c r="CL109" i="31"/>
  <c r="BO131" i="31"/>
  <c r="BN65" i="35"/>
  <c r="BM59" i="35"/>
  <c r="CA70" i="35"/>
  <c r="BN73" i="35"/>
  <c r="BM72" i="35"/>
  <c r="BR79" i="35"/>
  <c r="BS77" i="35"/>
  <c r="BT71" i="35"/>
  <c r="BN66" i="35"/>
  <c r="BM61" i="35"/>
  <c r="BQ58" i="35"/>
  <c r="BN87" i="35"/>
  <c r="BT81" i="35"/>
  <c r="BM76" i="35"/>
  <c r="BN80" i="35"/>
  <c r="BQ85" i="35"/>
  <c r="BM82" i="35"/>
  <c r="BR68" i="35"/>
  <c r="CJ86" i="35"/>
  <c r="BN78" i="35"/>
  <c r="BR75" i="35"/>
  <c r="BR67" i="35"/>
  <c r="BR62" i="35"/>
  <c r="BN60" i="35"/>
  <c r="BM108" i="35"/>
  <c r="BM91" i="35"/>
  <c r="BS255" i="31"/>
  <c r="CJ198" i="31"/>
  <c r="CJ202" i="31"/>
  <c r="BT208" i="31"/>
  <c r="BW250" i="31"/>
  <c r="BU228" i="31"/>
  <c r="BT228" i="31"/>
  <c r="BP254" i="31"/>
  <c r="BY196" i="31"/>
  <c r="CF184" i="31"/>
  <c r="BN212" i="31"/>
  <c r="CT249" i="31"/>
  <c r="BR214" i="31"/>
  <c r="BN218" i="31"/>
  <c r="DF253" i="31"/>
  <c r="BP209" i="31"/>
  <c r="BL225" i="31"/>
  <c r="BZ201" i="31"/>
  <c r="BL223" i="31"/>
  <c r="BN204" i="31"/>
  <c r="BM242" i="31"/>
  <c r="BV211" i="31"/>
  <c r="BS199" i="31"/>
  <c r="BU193" i="31"/>
  <c r="BO210" i="31"/>
  <c r="BN230" i="31"/>
  <c r="CS236" i="31"/>
  <c r="BU259" i="31"/>
  <c r="BN246" i="31"/>
  <c r="BQ195" i="31"/>
  <c r="BL194" i="31"/>
  <c r="BK249" i="31"/>
  <c r="BP235" i="31"/>
  <c r="BS231" i="31"/>
  <c r="BP252" i="31"/>
  <c r="BT243" i="31"/>
  <c r="BX205" i="31"/>
  <c r="CB187" i="31"/>
  <c r="BV259" i="31"/>
  <c r="BM207" i="31"/>
  <c r="DL195" i="31"/>
  <c r="BO200" i="31"/>
  <c r="CY216" i="31"/>
  <c r="BM226" i="31"/>
  <c r="CS212" i="31"/>
  <c r="CY247" i="31"/>
  <c r="CP189" i="31"/>
  <c r="DK223" i="31"/>
  <c r="BP192" i="31"/>
  <c r="BU213" i="31"/>
  <c r="DN193" i="31"/>
  <c r="BT245" i="31"/>
  <c r="BS186" i="31"/>
  <c r="BN226" i="31"/>
  <c r="BN191" i="31"/>
  <c r="BT176" i="31" l="1"/>
  <c r="BU176" i="31" s="1"/>
  <c r="BV176" i="31" s="1"/>
  <c r="BW176" i="31" s="1"/>
  <c r="CQ110" i="31"/>
  <c r="CG105" i="31"/>
  <c r="CK123" i="31"/>
  <c r="BO112" i="31"/>
  <c r="BO151" i="31"/>
  <c r="BU166" i="31"/>
  <c r="BV114" i="31"/>
  <c r="BW114" i="31" s="1"/>
  <c r="BX114" i="31" s="1"/>
  <c r="BY114" i="31" s="1"/>
  <c r="BZ114" i="31" s="1"/>
  <c r="BW132" i="31"/>
  <c r="BO125" i="31"/>
  <c r="CA122" i="31"/>
  <c r="CC108" i="31"/>
  <c r="BO147" i="31"/>
  <c r="BO139" i="31"/>
  <c r="BT148" i="31"/>
  <c r="CH179" i="31"/>
  <c r="BU164" i="31"/>
  <c r="CT157" i="31"/>
  <c r="CU153" i="31"/>
  <c r="CK119" i="31"/>
  <c r="BR116" i="31"/>
  <c r="CZ178" i="31"/>
  <c r="BT152" i="31"/>
  <c r="BV149" i="31"/>
  <c r="BY126" i="31"/>
  <c r="BZ117" i="31"/>
  <c r="BS135" i="31"/>
  <c r="BO141" i="31"/>
  <c r="BO167" i="31"/>
  <c r="BL170" i="31"/>
  <c r="BQ156" i="31"/>
  <c r="BQ173" i="31"/>
  <c r="BT107" i="31"/>
  <c r="CA148" i="31"/>
  <c r="BQ130" i="31"/>
  <c r="DG174" i="31"/>
  <c r="BW180" i="31"/>
  <c r="BX171" i="31"/>
  <c r="BT106" i="31"/>
  <c r="BY139" i="31"/>
  <c r="BQ136" i="31"/>
  <c r="BN128" i="31"/>
  <c r="DM116" i="31"/>
  <c r="BU129" i="31"/>
  <c r="CS179" i="31"/>
  <c r="BP138" i="31"/>
  <c r="CG181" i="31"/>
  <c r="CF180" i="31"/>
  <c r="BT124" i="31"/>
  <c r="BP121" i="31"/>
  <c r="CZ168" i="31"/>
  <c r="CV167" i="31"/>
  <c r="BM154" i="31"/>
  <c r="BP145" i="31"/>
  <c r="BR142" i="31"/>
  <c r="CH141" i="31"/>
  <c r="CZ137" i="31"/>
  <c r="BO133" i="31"/>
  <c r="CT133" i="31"/>
  <c r="CM123" i="31"/>
  <c r="DM119" i="31"/>
  <c r="CV177" i="31"/>
  <c r="BM146" i="31"/>
  <c r="BQ175" i="31"/>
  <c r="BT127" i="31"/>
  <c r="CU170" i="31"/>
  <c r="BO63" i="35"/>
  <c r="BM144" i="31"/>
  <c r="CB140" i="31"/>
  <c r="BU159" i="31"/>
  <c r="CF161" i="31"/>
  <c r="DL138" i="31"/>
  <c r="DA108" i="31"/>
  <c r="CI117" i="31"/>
  <c r="DE171" i="31"/>
  <c r="DL144" i="31"/>
  <c r="DO114" i="31"/>
  <c r="BM158" i="31"/>
  <c r="BM115" i="31"/>
  <c r="CD160" i="31"/>
  <c r="BQ113" i="31"/>
  <c r="BV162" i="31"/>
  <c r="BU155" i="31"/>
  <c r="BN163" i="31"/>
  <c r="BV134" i="31"/>
  <c r="BP131" i="31"/>
  <c r="CK111" i="31"/>
  <c r="BT120" i="31"/>
  <c r="CG150" i="31"/>
  <c r="CB165" i="31"/>
  <c r="CM109" i="31"/>
  <c r="BZ118" i="31"/>
  <c r="CD143" i="31"/>
  <c r="BO65" i="35"/>
  <c r="BN59" i="35"/>
  <c r="CB70" i="35"/>
  <c r="BO73" i="35"/>
  <c r="BN72" i="35"/>
  <c r="BS79" i="35"/>
  <c r="BT77" i="35"/>
  <c r="BU71" i="35"/>
  <c r="BO66" i="35"/>
  <c r="BN61" i="35"/>
  <c r="BR58" i="35"/>
  <c r="CK86" i="35"/>
  <c r="BN82" i="35"/>
  <c r="BR85" i="35"/>
  <c r="BO80" i="35"/>
  <c r="BN76" i="35"/>
  <c r="BO76" i="35" s="1"/>
  <c r="BP76" i="35" s="1"/>
  <c r="BQ76" i="35" s="1"/>
  <c r="BO87" i="35"/>
  <c r="BO78" i="35"/>
  <c r="BS68" i="35"/>
  <c r="BU81" i="35"/>
  <c r="BS75" i="35"/>
  <c r="BS67" i="35"/>
  <c r="BS62" i="35"/>
  <c r="BO60" i="35"/>
  <c r="BQ108" i="35"/>
  <c r="BO98" i="35"/>
  <c r="BW259" i="31"/>
  <c r="BN242" i="31"/>
  <c r="BO230" i="31"/>
  <c r="CT236" i="31"/>
  <c r="DL223" i="31"/>
  <c r="BL249" i="31"/>
  <c r="CK198" i="31"/>
  <c r="CH258" i="31"/>
  <c r="BM194" i="31"/>
  <c r="CZ247" i="31"/>
  <c r="CC187" i="31"/>
  <c r="BQ235" i="31"/>
  <c r="BP200" i="31"/>
  <c r="BM223" i="31"/>
  <c r="BU245" i="31"/>
  <c r="BU208" i="31"/>
  <c r="CU249" i="31"/>
  <c r="BO204" i="31"/>
  <c r="BP210" i="31"/>
  <c r="BT199" i="31"/>
  <c r="CG184" i="31"/>
  <c r="DG253" i="31"/>
  <c r="BO191" i="31"/>
  <c r="BT203" i="31"/>
  <c r="BQ252" i="31"/>
  <c r="BT186" i="31"/>
  <c r="CA201" i="31"/>
  <c r="BZ196" i="31"/>
  <c r="BZ193" i="31"/>
  <c r="BW255" i="31"/>
  <c r="BU243" i="31"/>
  <c r="BO246" i="31"/>
  <c r="BQ192" i="31"/>
  <c r="CV256" i="31"/>
  <c r="BO212" i="31"/>
  <c r="CQ189" i="31"/>
  <c r="BW211" i="31"/>
  <c r="BM225" i="31"/>
  <c r="BO218" i="31"/>
  <c r="BM233" i="31"/>
  <c r="CK202" i="31"/>
  <c r="CT212" i="31"/>
  <c r="BX250" i="31"/>
  <c r="BQ209" i="31"/>
  <c r="BR195" i="31"/>
  <c r="DO193" i="31"/>
  <c r="BV228" i="31"/>
  <c r="DM195" i="31"/>
  <c r="BN207" i="31"/>
  <c r="BQ254" i="31"/>
  <c r="CZ216" i="31"/>
  <c r="BY205" i="31"/>
  <c r="BT231" i="31"/>
  <c r="CF240" i="31"/>
  <c r="BV213" i="31"/>
  <c r="BX176" i="31" l="1"/>
  <c r="BU107" i="31"/>
  <c r="CB122" i="31"/>
  <c r="BX132" i="31"/>
  <c r="BV166" i="31"/>
  <c r="BP112" i="31"/>
  <c r="CH105" i="31"/>
  <c r="BP125" i="31"/>
  <c r="BQ125" i="31" s="1"/>
  <c r="BR125" i="31" s="1"/>
  <c r="CA114" i="31"/>
  <c r="BP151" i="31"/>
  <c r="CR110" i="31"/>
  <c r="CD108" i="31"/>
  <c r="BP147" i="31"/>
  <c r="BQ147" i="31" s="1"/>
  <c r="BR147" i="31" s="1"/>
  <c r="BU148" i="31"/>
  <c r="BP139" i="31"/>
  <c r="BV107" i="31"/>
  <c r="CI179" i="31"/>
  <c r="CG161" i="31"/>
  <c r="BV164" i="31"/>
  <c r="CU157" i="31"/>
  <c r="CV153" i="31"/>
  <c r="CL119" i="31"/>
  <c r="BS116" i="31"/>
  <c r="DA178" i="31"/>
  <c r="BU152" i="31"/>
  <c r="BW149" i="31"/>
  <c r="BZ126" i="31"/>
  <c r="CA117" i="31"/>
  <c r="BT135" i="31"/>
  <c r="BP141" i="31"/>
  <c r="BP167" i="31"/>
  <c r="BM170" i="31"/>
  <c r="BR156" i="31"/>
  <c r="BR173" i="31"/>
  <c r="BO128" i="31"/>
  <c r="CB148" i="31"/>
  <c r="BR130" i="31"/>
  <c r="DH174" i="31"/>
  <c r="BX180" i="31"/>
  <c r="BY171" i="31"/>
  <c r="BU106" i="31"/>
  <c r="CG180" i="31"/>
  <c r="CH180" i="31" s="1"/>
  <c r="BR136" i="31"/>
  <c r="BZ139" i="31"/>
  <c r="CI141" i="31"/>
  <c r="DN116" i="31"/>
  <c r="BV129" i="31"/>
  <c r="CH181" i="31"/>
  <c r="CT179" i="31"/>
  <c r="BQ138" i="31"/>
  <c r="BU124" i="31"/>
  <c r="BQ121" i="31"/>
  <c r="DA168" i="31"/>
  <c r="CW167" i="31"/>
  <c r="BN154" i="31"/>
  <c r="BQ145" i="31"/>
  <c r="BS142" i="31"/>
  <c r="CU133" i="31"/>
  <c r="BP133" i="31"/>
  <c r="CN123" i="31"/>
  <c r="DN119" i="31"/>
  <c r="CW177" i="31"/>
  <c r="BN146" i="31"/>
  <c r="BP66" i="35"/>
  <c r="BR175" i="31"/>
  <c r="BU127" i="31"/>
  <c r="CJ117" i="31"/>
  <c r="CV170" i="31"/>
  <c r="BP63" i="35"/>
  <c r="CC140" i="31"/>
  <c r="BN144" i="31"/>
  <c r="DF171" i="31"/>
  <c r="DB108" i="31"/>
  <c r="DM138" i="31"/>
  <c r="BV159" i="31"/>
  <c r="DM144" i="31"/>
  <c r="BO163" i="31"/>
  <c r="BR113" i="31"/>
  <c r="BN158" i="31"/>
  <c r="BW134" i="31"/>
  <c r="BV155" i="31"/>
  <c r="BW162" i="31"/>
  <c r="CE160" i="31"/>
  <c r="BN115" i="31"/>
  <c r="DP114" i="31"/>
  <c r="CE143" i="31"/>
  <c r="CA118" i="31"/>
  <c r="CL111" i="31"/>
  <c r="CN109" i="31"/>
  <c r="CO109" i="31" s="1"/>
  <c r="CP109" i="31" s="1"/>
  <c r="CQ109" i="31" s="1"/>
  <c r="CR109" i="31" s="1"/>
  <c r="CS109" i="31" s="1"/>
  <c r="CT109" i="31" s="1"/>
  <c r="CU109" i="31" s="1"/>
  <c r="CV109" i="31" s="1"/>
  <c r="CW109" i="31" s="1"/>
  <c r="CX109" i="31" s="1"/>
  <c r="CY109" i="31" s="1"/>
  <c r="CZ109" i="31" s="1"/>
  <c r="CC165" i="31"/>
  <c r="CH150" i="31"/>
  <c r="BU120" i="31"/>
  <c r="BQ131" i="31"/>
  <c r="BR76" i="35"/>
  <c r="BS76" i="35" s="1"/>
  <c r="BT76" i="35" s="1"/>
  <c r="BP65" i="35"/>
  <c r="BO59" i="35"/>
  <c r="CC70" i="35"/>
  <c r="BP73" i="35"/>
  <c r="BO72" i="35"/>
  <c r="BT79" i="35"/>
  <c r="BU77" i="35"/>
  <c r="BV71" i="35"/>
  <c r="BO61" i="35"/>
  <c r="BS58" i="35"/>
  <c r="BV81" i="35"/>
  <c r="BT68" i="35"/>
  <c r="BP87" i="35"/>
  <c r="BP80" i="35"/>
  <c r="BO82" i="35"/>
  <c r="BP78" i="35"/>
  <c r="BS85" i="35"/>
  <c r="CL86" i="35"/>
  <c r="BT75" i="35"/>
  <c r="BT67" i="35"/>
  <c r="BT62" i="35"/>
  <c r="BP60" i="35"/>
  <c r="BP98" i="35"/>
  <c r="BS195" i="31"/>
  <c r="BX255" i="31"/>
  <c r="BV243" i="31"/>
  <c r="CH184" i="31"/>
  <c r="DA247" i="31"/>
  <c r="BR254" i="31"/>
  <c r="BP212" i="31"/>
  <c r="BU186" i="31"/>
  <c r="BN233" i="31"/>
  <c r="BV208" i="31"/>
  <c r="BV186" i="31"/>
  <c r="BO207" i="31"/>
  <c r="BV238" i="31"/>
  <c r="CU236" i="31"/>
  <c r="BW228" i="31"/>
  <c r="BU203" i="31"/>
  <c r="BM249" i="31"/>
  <c r="BR252" i="31"/>
  <c r="CR189" i="31"/>
  <c r="BU199" i="31"/>
  <c r="BZ205" i="31"/>
  <c r="BO242" i="31"/>
  <c r="DM223" i="31"/>
  <c r="BX259" i="31"/>
  <c r="CW256" i="31"/>
  <c r="CL198" i="31"/>
  <c r="BP218" i="31"/>
  <c r="BV245" i="31"/>
  <c r="DH253" i="31"/>
  <c r="CU212" i="31"/>
  <c r="BY250" i="31"/>
  <c r="CA196" i="31"/>
  <c r="CG240" i="31"/>
  <c r="BQ200" i="31"/>
  <c r="BP230" i="31"/>
  <c r="BN194" i="31"/>
  <c r="BU227" i="31"/>
  <c r="CB201" i="31"/>
  <c r="DN198" i="31"/>
  <c r="BP220" i="31"/>
  <c r="BN223" i="31"/>
  <c r="BN225" i="31"/>
  <c r="BQ210" i="31"/>
  <c r="CV249" i="31"/>
  <c r="DF250" i="31"/>
  <c r="BQ224" i="31"/>
  <c r="DN195" i="31"/>
  <c r="BU231" i="31"/>
  <c r="DP193" i="31"/>
  <c r="BR192" i="31"/>
  <c r="BX211" i="31"/>
  <c r="BP191" i="31"/>
  <c r="CD187" i="31"/>
  <c r="CA193" i="31"/>
  <c r="BR209" i="31"/>
  <c r="BW213" i="31"/>
  <c r="BP246" i="31"/>
  <c r="BY176" i="31" l="1"/>
  <c r="BW129" i="31"/>
  <c r="CS110" i="31"/>
  <c r="CB114" i="31"/>
  <c r="CI105" i="31"/>
  <c r="BW166" i="31"/>
  <c r="CC122" i="31"/>
  <c r="BQ151" i="31"/>
  <c r="BQ112" i="31"/>
  <c r="BY132" i="31"/>
  <c r="CE108" i="31"/>
  <c r="BQ139" i="31"/>
  <c r="BV148" i="31"/>
  <c r="BW107" i="31"/>
  <c r="CH161" i="31"/>
  <c r="BW164" i="31"/>
  <c r="CV157" i="31"/>
  <c r="CW153" i="31"/>
  <c r="CM119" i="31"/>
  <c r="BT116" i="31"/>
  <c r="DB178" i="31"/>
  <c r="BV152" i="31"/>
  <c r="BX149" i="31"/>
  <c r="CA139" i="31"/>
  <c r="CA126" i="31"/>
  <c r="BS125" i="31"/>
  <c r="CB117" i="31"/>
  <c r="BU135" i="31"/>
  <c r="BQ141" i="31"/>
  <c r="BQ167" i="31"/>
  <c r="BN170" i="31"/>
  <c r="BS156" i="31"/>
  <c r="BS173" i="31"/>
  <c r="BP128" i="31"/>
  <c r="CC148" i="31"/>
  <c r="BS130" i="31"/>
  <c r="DI174" i="31"/>
  <c r="CT173" i="31"/>
  <c r="BY180" i="31"/>
  <c r="BZ171" i="31"/>
  <c r="BV106" i="31"/>
  <c r="BS147" i="31"/>
  <c r="BS136" i="31"/>
  <c r="DO116" i="31"/>
  <c r="CJ141" i="31"/>
  <c r="CK117" i="31"/>
  <c r="BX129" i="31"/>
  <c r="CI181" i="31"/>
  <c r="CU179" i="31"/>
  <c r="BR138" i="31"/>
  <c r="BV124" i="31"/>
  <c r="BR121" i="31"/>
  <c r="DM175" i="31"/>
  <c r="DB168" i="31"/>
  <c r="CX167" i="31"/>
  <c r="BO154" i="31"/>
  <c r="BR145" i="31"/>
  <c r="BT142" i="31"/>
  <c r="BQ133" i="31"/>
  <c r="CV133" i="31"/>
  <c r="CO123" i="31"/>
  <c r="DO119" i="31"/>
  <c r="CX177" i="31"/>
  <c r="BO146" i="31"/>
  <c r="BQ66" i="35"/>
  <c r="BS175" i="31"/>
  <c r="BV127" i="31"/>
  <c r="CI180" i="31"/>
  <c r="CW170" i="31"/>
  <c r="BQ63" i="35"/>
  <c r="BO144" i="31"/>
  <c r="CD140" i="31"/>
  <c r="BW159" i="31"/>
  <c r="DC108" i="31"/>
  <c r="DN138" i="31"/>
  <c r="DG171" i="31"/>
  <c r="DN144" i="31"/>
  <c r="BO115" i="31"/>
  <c r="BX162" i="31"/>
  <c r="BO158" i="31"/>
  <c r="BS113" i="31"/>
  <c r="BV120" i="31"/>
  <c r="DQ114" i="31"/>
  <c r="CF160" i="31"/>
  <c r="BW155" i="31"/>
  <c r="BX134" i="31"/>
  <c r="BP163" i="31"/>
  <c r="BR131" i="31"/>
  <c r="CD165" i="31"/>
  <c r="CM111" i="31"/>
  <c r="CI150" i="31"/>
  <c r="CB118" i="31"/>
  <c r="CC118" i="31" s="1"/>
  <c r="CD118" i="31" s="1"/>
  <c r="CE118" i="31" s="1"/>
  <c r="CF118" i="31" s="1"/>
  <c r="CG118" i="31" s="1"/>
  <c r="CH118" i="31" s="1"/>
  <c r="CI118" i="31" s="1"/>
  <c r="CJ118" i="31" s="1"/>
  <c r="CF143" i="31"/>
  <c r="BQ65" i="35"/>
  <c r="BP59" i="35"/>
  <c r="CD70" i="35"/>
  <c r="BQ73" i="35"/>
  <c r="BP72" i="35"/>
  <c r="BU79" i="35"/>
  <c r="BV77" i="35"/>
  <c r="BW71" i="35"/>
  <c r="BP61" i="35"/>
  <c r="BT58" i="35"/>
  <c r="CM86" i="35"/>
  <c r="BU76" i="35"/>
  <c r="BQ78" i="35"/>
  <c r="BP82" i="35"/>
  <c r="BQ87" i="35"/>
  <c r="BU68" i="35"/>
  <c r="BW81" i="35"/>
  <c r="BT85" i="35"/>
  <c r="BQ80" i="35"/>
  <c r="BU75" i="35"/>
  <c r="BU67" i="35"/>
  <c r="BU62" i="35"/>
  <c r="BQ60" i="35"/>
  <c r="BQ98" i="35"/>
  <c r="BP104" i="35"/>
  <c r="BN249" i="31"/>
  <c r="BX228" i="31"/>
  <c r="BW243" i="31"/>
  <c r="DO198" i="31"/>
  <c r="BP207" i="31"/>
  <c r="DI253" i="31"/>
  <c r="CB196" i="31"/>
  <c r="BQ246" i="31"/>
  <c r="BV199" i="31"/>
  <c r="BY211" i="31"/>
  <c r="CS189" i="31"/>
  <c r="BS192" i="31"/>
  <c r="BW186" i="31"/>
  <c r="BQ212" i="31"/>
  <c r="CB193" i="31"/>
  <c r="BO225" i="31"/>
  <c r="BQ230" i="31"/>
  <c r="BW238" i="31"/>
  <c r="CU258" i="31"/>
  <c r="BV185" i="31"/>
  <c r="CE187" i="31"/>
  <c r="BQ218" i="31"/>
  <c r="BX241" i="31"/>
  <c r="BZ250" i="31"/>
  <c r="BQ191" i="31"/>
  <c r="BW208" i="31"/>
  <c r="BO223" i="31"/>
  <c r="CC201" i="31"/>
  <c r="CX256" i="31"/>
  <c r="BS209" i="31"/>
  <c r="BX208" i="31"/>
  <c r="BS252" i="31"/>
  <c r="BP242" i="31"/>
  <c r="DG250" i="31"/>
  <c r="BV203" i="31"/>
  <c r="BO233" i="31"/>
  <c r="BY255" i="31"/>
  <c r="CM198" i="31"/>
  <c r="BV227" i="31"/>
  <c r="BX213" i="31"/>
  <c r="DO195" i="31"/>
  <c r="DN223" i="31"/>
  <c r="BS254" i="31"/>
  <c r="CV212" i="31"/>
  <c r="BW245" i="31"/>
  <c r="BV231" i="31"/>
  <c r="BR210" i="31"/>
  <c r="BQ220" i="31"/>
  <c r="BR200" i="31"/>
  <c r="BO194" i="31"/>
  <c r="BV206" i="31"/>
  <c r="CI184" i="31"/>
  <c r="CA205" i="31"/>
  <c r="CV236" i="31"/>
  <c r="DQ193" i="31"/>
  <c r="BR224" i="31"/>
  <c r="CW249" i="31"/>
  <c r="CA171" i="31" l="1"/>
  <c r="BZ176" i="31"/>
  <c r="BR112" i="31"/>
  <c r="CD122" i="31"/>
  <c r="CJ105" i="31"/>
  <c r="CT110" i="31"/>
  <c r="CW157" i="31"/>
  <c r="CX157" i="31" s="1"/>
  <c r="BZ132" i="31"/>
  <c r="BR151" i="31"/>
  <c r="BX166" i="31"/>
  <c r="CC114" i="31"/>
  <c r="CF108" i="31"/>
  <c r="BW148" i="31"/>
  <c r="BR139" i="31"/>
  <c r="BS139" i="31" s="1"/>
  <c r="BT139" i="31" s="1"/>
  <c r="BU139" i="31" s="1"/>
  <c r="BV139" i="31" s="1"/>
  <c r="BW139" i="31" s="1"/>
  <c r="BX139" i="31" s="1"/>
  <c r="CB171" i="31"/>
  <c r="BX107" i="31"/>
  <c r="CI161" i="31"/>
  <c r="CJ161" i="31" s="1"/>
  <c r="CK161" i="31" s="1"/>
  <c r="CL161" i="31" s="1"/>
  <c r="CM161" i="31" s="1"/>
  <c r="CN161" i="31" s="1"/>
  <c r="CO161" i="31" s="1"/>
  <c r="CP161" i="31" s="1"/>
  <c r="BX164" i="31"/>
  <c r="CX153" i="31"/>
  <c r="CN119" i="31"/>
  <c r="BU116" i="31"/>
  <c r="DC178" i="31"/>
  <c r="BW152" i="31"/>
  <c r="BY149" i="31"/>
  <c r="CB139" i="31"/>
  <c r="CB126" i="31"/>
  <c r="BT125" i="31"/>
  <c r="CC117" i="31"/>
  <c r="BV135" i="31"/>
  <c r="BR141" i="31"/>
  <c r="BR167" i="31"/>
  <c r="BO170" i="31"/>
  <c r="BT156" i="31"/>
  <c r="BT173" i="31"/>
  <c r="BQ128" i="31"/>
  <c r="CD148" i="31"/>
  <c r="BT130" i="31"/>
  <c r="DJ174" i="31"/>
  <c r="CU173" i="31"/>
  <c r="BZ180" i="31"/>
  <c r="BW106" i="31"/>
  <c r="BT147" i="31"/>
  <c r="CJ180" i="31"/>
  <c r="BT136" i="31"/>
  <c r="BY129" i="31"/>
  <c r="CK141" i="31"/>
  <c r="CL117" i="31"/>
  <c r="DP116" i="31"/>
  <c r="CJ181" i="31"/>
  <c r="CV179" i="31"/>
  <c r="BS138" i="31"/>
  <c r="BW124" i="31"/>
  <c r="BS121" i="31"/>
  <c r="DN175" i="31"/>
  <c r="DC168" i="31"/>
  <c r="CY167" i="31"/>
  <c r="BP154" i="31"/>
  <c r="BS145" i="31"/>
  <c r="BU142" i="31"/>
  <c r="CW133" i="31"/>
  <c r="BR133" i="31"/>
  <c r="CP123" i="31"/>
  <c r="DP119" i="31"/>
  <c r="CY177" i="31"/>
  <c r="BP146" i="31"/>
  <c r="BR66" i="35"/>
  <c r="BT175" i="31"/>
  <c r="BW127" i="31"/>
  <c r="CX170" i="31"/>
  <c r="BR63" i="35"/>
  <c r="CE140" i="31"/>
  <c r="BP144" i="31"/>
  <c r="DO138" i="31"/>
  <c r="DD108" i="31"/>
  <c r="DP136" i="31"/>
  <c r="DH171" i="31"/>
  <c r="BX159" i="31"/>
  <c r="DO144" i="31"/>
  <c r="DR114" i="31"/>
  <c r="BT113" i="31"/>
  <c r="BQ163" i="31"/>
  <c r="BY134" i="31"/>
  <c r="BX155" i="31"/>
  <c r="CG160" i="31"/>
  <c r="BW120" i="31"/>
  <c r="BP158" i="31"/>
  <c r="BY162" i="31"/>
  <c r="BP115" i="31"/>
  <c r="CG143" i="31"/>
  <c r="CE165" i="31"/>
  <c r="CK118" i="31"/>
  <c r="CJ150" i="31"/>
  <c r="CN111" i="31"/>
  <c r="BS131" i="31"/>
  <c r="BR65" i="35"/>
  <c r="BQ59" i="35"/>
  <c r="CE70" i="35"/>
  <c r="BR73" i="35"/>
  <c r="BQ72" i="35"/>
  <c r="BV79" i="35"/>
  <c r="BW77" i="35"/>
  <c r="BX71" i="35"/>
  <c r="BQ61" i="35"/>
  <c r="BU58" i="35"/>
  <c r="BR80" i="35"/>
  <c r="BX81" i="35"/>
  <c r="BR87" i="35"/>
  <c r="BR78" i="35"/>
  <c r="CN86" i="35"/>
  <c r="BU85" i="35"/>
  <c r="BV68" i="35"/>
  <c r="BQ82" i="35"/>
  <c r="BV76" i="35"/>
  <c r="BV75" i="35"/>
  <c r="BV67" i="35"/>
  <c r="BV62" i="35"/>
  <c r="BR60" i="35"/>
  <c r="BQ104" i="35"/>
  <c r="BR98" i="35"/>
  <c r="CJ259" i="31"/>
  <c r="BQ207" i="31"/>
  <c r="BR212" i="31"/>
  <c r="CX236" i="31"/>
  <c r="BW185" i="31"/>
  <c r="BT192" i="31"/>
  <c r="BR191" i="31"/>
  <c r="BZ211" i="31"/>
  <c r="BW199" i="31"/>
  <c r="DP198" i="31"/>
  <c r="DJ253" i="31"/>
  <c r="BT204" i="31"/>
  <c r="BW203" i="31"/>
  <c r="CJ184" i="31"/>
  <c r="BX238" i="31"/>
  <c r="BX243" i="31"/>
  <c r="BQ242" i="31"/>
  <c r="BV214" i="31"/>
  <c r="BY213" i="31"/>
  <c r="DH250" i="31"/>
  <c r="CT189" i="31"/>
  <c r="BP194" i="31"/>
  <c r="BT252" i="31"/>
  <c r="BR220" i="31"/>
  <c r="CW212" i="31"/>
  <c r="BT254" i="31"/>
  <c r="BW206" i="31"/>
  <c r="CA250" i="31"/>
  <c r="CN198" i="31"/>
  <c r="CC196" i="31"/>
  <c r="CY256" i="31"/>
  <c r="CD201" i="31"/>
  <c r="DR193" i="31"/>
  <c r="BT209" i="31"/>
  <c r="CX249" i="31"/>
  <c r="CB250" i="31"/>
  <c r="CC193" i="31"/>
  <c r="BY228" i="31"/>
  <c r="BP233" i="31"/>
  <c r="BS200" i="31"/>
  <c r="CJ260" i="31"/>
  <c r="BP223" i="31"/>
  <c r="BY241" i="31"/>
  <c r="BW227" i="31"/>
  <c r="CW236" i="31"/>
  <c r="DP195" i="31"/>
  <c r="BR246" i="31"/>
  <c r="CV258" i="31"/>
  <c r="BY208" i="31"/>
  <c r="BS210" i="31"/>
  <c r="BO249" i="31"/>
  <c r="BW231" i="31"/>
  <c r="BP225" i="31"/>
  <c r="BX245" i="31"/>
  <c r="DO223" i="31"/>
  <c r="CF187" i="31"/>
  <c r="BR230" i="31"/>
  <c r="BZ255" i="31"/>
  <c r="CK180" i="31" l="1"/>
  <c r="CA176" i="31"/>
  <c r="BP170" i="31"/>
  <c r="BQ170" i="31" s="1"/>
  <c r="BZ134" i="31"/>
  <c r="BS133" i="31"/>
  <c r="BT133" i="31" s="1"/>
  <c r="CO119" i="31"/>
  <c r="CP119" i="31" s="1"/>
  <c r="BY166" i="31"/>
  <c r="CA132" i="31"/>
  <c r="CU110" i="31"/>
  <c r="CE122" i="31"/>
  <c r="CD114" i="31"/>
  <c r="BS151" i="31"/>
  <c r="CK105" i="31"/>
  <c r="BS112" i="31"/>
  <c r="CG108" i="31"/>
  <c r="BX148" i="31"/>
  <c r="CC171" i="31"/>
  <c r="CY157" i="31"/>
  <c r="BY107" i="31"/>
  <c r="BY164" i="31"/>
  <c r="CY153" i="31"/>
  <c r="BV116" i="31"/>
  <c r="DD178" i="31"/>
  <c r="CQ161" i="31"/>
  <c r="BX152" i="31"/>
  <c r="BZ149" i="31"/>
  <c r="CC139" i="31"/>
  <c r="CC126" i="31"/>
  <c r="BU125" i="31"/>
  <c r="CD117" i="31"/>
  <c r="BW135" i="31"/>
  <c r="BS141" i="31"/>
  <c r="BS167" i="31"/>
  <c r="BU156" i="31"/>
  <c r="BU173" i="31"/>
  <c r="BR128" i="31"/>
  <c r="CE148" i="31"/>
  <c r="BU130" i="31"/>
  <c r="DK174" i="31"/>
  <c r="DL174" i="31" s="1"/>
  <c r="DM174" i="31" s="1"/>
  <c r="DN174" i="31" s="1"/>
  <c r="CV173" i="31"/>
  <c r="BX106" i="31"/>
  <c r="BU147" i="31"/>
  <c r="BU136" i="31"/>
  <c r="CM117" i="31"/>
  <c r="CL141" i="31"/>
  <c r="DQ116" i="31"/>
  <c r="BZ129" i="31"/>
  <c r="CK181" i="31"/>
  <c r="CW179" i="31"/>
  <c r="BT138" i="31"/>
  <c r="CL180" i="31"/>
  <c r="BX124" i="31"/>
  <c r="BT121" i="31"/>
  <c r="DO175" i="31"/>
  <c r="DD168" i="31"/>
  <c r="CZ167" i="31"/>
  <c r="BQ154" i="31"/>
  <c r="BT145" i="31"/>
  <c r="BV142" i="31"/>
  <c r="CX133" i="31"/>
  <c r="CQ123" i="31"/>
  <c r="DQ119" i="31"/>
  <c r="CZ177" i="31"/>
  <c r="BY146" i="31"/>
  <c r="BQ146" i="31"/>
  <c r="BS66" i="35"/>
  <c r="DP144" i="31"/>
  <c r="BU175" i="31"/>
  <c r="BX127" i="31"/>
  <c r="CY170" i="31"/>
  <c r="BS63" i="35"/>
  <c r="BQ144" i="31"/>
  <c r="CF140" i="31"/>
  <c r="BY159" i="31"/>
  <c r="DQ136" i="31"/>
  <c r="DE108" i="31"/>
  <c r="DI171" i="31"/>
  <c r="DP138" i="31"/>
  <c r="BQ158" i="31"/>
  <c r="BZ162" i="31"/>
  <c r="BX120" i="31"/>
  <c r="BY155" i="31"/>
  <c r="BR163" i="31"/>
  <c r="BU113" i="31"/>
  <c r="BQ115" i="31"/>
  <c r="CH160" i="31"/>
  <c r="DS114" i="31"/>
  <c r="BT131" i="31"/>
  <c r="CK150" i="31"/>
  <c r="CL118" i="31"/>
  <c r="CH143" i="31"/>
  <c r="CF165" i="31"/>
  <c r="BS65" i="35"/>
  <c r="BR59" i="35"/>
  <c r="CF70" i="35"/>
  <c r="BS73" i="35"/>
  <c r="BR72" i="35"/>
  <c r="BW79" i="35"/>
  <c r="BX77" i="35"/>
  <c r="BY71" i="35"/>
  <c r="BR61" i="35"/>
  <c r="BV58" i="35"/>
  <c r="BW68" i="35"/>
  <c r="CO86" i="35"/>
  <c r="BY81" i="35"/>
  <c r="BW76" i="35"/>
  <c r="BR82" i="35"/>
  <c r="BV85" i="35"/>
  <c r="BS78" i="35"/>
  <c r="BS87" i="35"/>
  <c r="BS80" i="35"/>
  <c r="BW75" i="35"/>
  <c r="BW67" i="35"/>
  <c r="BW62" i="35"/>
  <c r="BS60" i="35"/>
  <c r="BR104" i="35"/>
  <c r="BS98" i="35"/>
  <c r="CE201" i="31"/>
  <c r="BY245" i="31"/>
  <c r="DS193" i="31"/>
  <c r="BX199" i="31"/>
  <c r="CA255" i="31"/>
  <c r="BT212" i="31"/>
  <c r="BX203" i="31"/>
  <c r="CW258" i="31"/>
  <c r="CX212" i="31"/>
  <c r="BZ208" i="31"/>
  <c r="CG187" i="31"/>
  <c r="CK259" i="31"/>
  <c r="BS230" i="31"/>
  <c r="CU189" i="31"/>
  <c r="BU209" i="31"/>
  <c r="CP198" i="31"/>
  <c r="CA211" i="31"/>
  <c r="BP249" i="31"/>
  <c r="CD193" i="31"/>
  <c r="BQ233" i="31"/>
  <c r="DQ195" i="31"/>
  <c r="BX206" i="31"/>
  <c r="BW214" i="31"/>
  <c r="CY236" i="31"/>
  <c r="CY249" i="31"/>
  <c r="BS220" i="31"/>
  <c r="BZ241" i="31"/>
  <c r="BZ213" i="31"/>
  <c r="CK260" i="31"/>
  <c r="CY232" i="31"/>
  <c r="BY243" i="31"/>
  <c r="BQ223" i="31"/>
  <c r="DP223" i="31"/>
  <c r="CZ256" i="31"/>
  <c r="BQ225" i="31"/>
  <c r="BY238" i="31"/>
  <c r="CO198" i="31"/>
  <c r="BT210" i="31"/>
  <c r="BR242" i="31"/>
  <c r="BR207" i="31"/>
  <c r="BU254" i="31"/>
  <c r="CD196" i="31"/>
  <c r="BX231" i="31"/>
  <c r="BQ249" i="31"/>
  <c r="BS246" i="31"/>
  <c r="BX185" i="31"/>
  <c r="BS212" i="31"/>
  <c r="BS191" i="31"/>
  <c r="DQ198" i="31"/>
  <c r="CC250" i="31"/>
  <c r="BQ194" i="31"/>
  <c r="DI250" i="31"/>
  <c r="CQ202" i="31"/>
  <c r="BU252" i="31"/>
  <c r="CK184" i="31"/>
  <c r="BU204" i="31"/>
  <c r="BU192" i="31"/>
  <c r="BY234" i="31"/>
  <c r="CB176" i="31" l="1"/>
  <c r="CR123" i="31"/>
  <c r="BT167" i="31"/>
  <c r="BU167" i="31" s="1"/>
  <c r="CL105" i="31"/>
  <c r="CE114" i="31"/>
  <c r="CV110" i="31"/>
  <c r="BZ166" i="31"/>
  <c r="CA166" i="31" s="1"/>
  <c r="CB166" i="31" s="1"/>
  <c r="CC166" i="31" s="1"/>
  <c r="CD166" i="31" s="1"/>
  <c r="BT141" i="31"/>
  <c r="BT112" i="31"/>
  <c r="BT151" i="31"/>
  <c r="CF122" i="31"/>
  <c r="CB132" i="31"/>
  <c r="CA134" i="31"/>
  <c r="CH108" i="31"/>
  <c r="BY148" i="31"/>
  <c r="BU141" i="31"/>
  <c r="BR170" i="31"/>
  <c r="CD171" i="31"/>
  <c r="CQ119" i="31"/>
  <c r="CZ157" i="31"/>
  <c r="BZ107" i="31"/>
  <c r="BZ164" i="31"/>
  <c r="BV156" i="31"/>
  <c r="CZ153" i="31"/>
  <c r="BW116" i="31"/>
  <c r="DE178" i="31"/>
  <c r="CR161" i="31"/>
  <c r="CD139" i="31"/>
  <c r="BY152" i="31"/>
  <c r="CA149" i="31"/>
  <c r="BV147" i="31"/>
  <c r="CD126" i="31"/>
  <c r="BV125" i="31"/>
  <c r="CE117" i="31"/>
  <c r="BX135" i="31"/>
  <c r="BV173" i="31"/>
  <c r="BU133" i="31"/>
  <c r="BS128" i="31"/>
  <c r="BU121" i="31"/>
  <c r="CF148" i="31"/>
  <c r="CS123" i="31"/>
  <c r="BV130" i="31"/>
  <c r="CW173" i="31"/>
  <c r="BY106" i="31"/>
  <c r="BV136" i="31"/>
  <c r="CA129" i="31"/>
  <c r="DR116" i="31"/>
  <c r="CM141" i="31"/>
  <c r="CN117" i="31"/>
  <c r="CL181" i="31"/>
  <c r="CX179" i="31"/>
  <c r="BU138" i="31"/>
  <c r="CM180" i="31"/>
  <c r="BY124" i="31"/>
  <c r="DP175" i="31"/>
  <c r="DE168" i="31"/>
  <c r="DA167" i="31"/>
  <c r="BR154" i="31"/>
  <c r="BU145" i="31"/>
  <c r="BW142" i="31"/>
  <c r="CY133" i="31"/>
  <c r="DR119" i="31"/>
  <c r="DA177" i="31"/>
  <c r="BZ146" i="31"/>
  <c r="CA146" i="31" s="1"/>
  <c r="CB146" i="31" s="1"/>
  <c r="CC146" i="31" s="1"/>
  <c r="BR146" i="31"/>
  <c r="BT66" i="35"/>
  <c r="DQ144" i="31"/>
  <c r="BV175" i="31"/>
  <c r="BY127" i="31"/>
  <c r="CZ170" i="31"/>
  <c r="BT63" i="35"/>
  <c r="CG140" i="31"/>
  <c r="BR144" i="31"/>
  <c r="DQ138" i="31"/>
  <c r="DJ171" i="31"/>
  <c r="DO174" i="31"/>
  <c r="DF108" i="31"/>
  <c r="DR136" i="31"/>
  <c r="BZ159" i="31"/>
  <c r="BR158" i="31"/>
  <c r="DT114" i="31"/>
  <c r="CI160" i="31"/>
  <c r="BV113" i="31"/>
  <c r="BS163" i="31"/>
  <c r="BZ155" i="31"/>
  <c r="BR115" i="31"/>
  <c r="BY120" i="31"/>
  <c r="CA162" i="31"/>
  <c r="CG165" i="31"/>
  <c r="CI143" i="31"/>
  <c r="CL150" i="31"/>
  <c r="CM118" i="31"/>
  <c r="BU131" i="31"/>
  <c r="BT65" i="35"/>
  <c r="BS59" i="35"/>
  <c r="CG70" i="35"/>
  <c r="BT73" i="35"/>
  <c r="BS72" i="35"/>
  <c r="BX79" i="35"/>
  <c r="BY77" i="35"/>
  <c r="BZ71" i="35"/>
  <c r="BS61" i="35"/>
  <c r="BW58" i="35"/>
  <c r="BT78" i="35"/>
  <c r="BS82" i="35"/>
  <c r="BZ81" i="35"/>
  <c r="CP86" i="35"/>
  <c r="BT80" i="35"/>
  <c r="BT87" i="35"/>
  <c r="BW85" i="35"/>
  <c r="BX76" i="35"/>
  <c r="BX68" i="35"/>
  <c r="BX75" i="35"/>
  <c r="BX67" i="35"/>
  <c r="BX62" i="35"/>
  <c r="BT60" i="35"/>
  <c r="BS104" i="35"/>
  <c r="BT110" i="35"/>
  <c r="BT98" i="35"/>
  <c r="DJ250" i="31"/>
  <c r="BS207" i="31"/>
  <c r="CA208" i="31"/>
  <c r="CA241" i="31"/>
  <c r="CB211" i="31"/>
  <c r="BR249" i="31"/>
  <c r="BZ243" i="31"/>
  <c r="CA213" i="31"/>
  <c r="BZ234" i="31"/>
  <c r="CD245" i="31"/>
  <c r="BT220" i="31"/>
  <c r="BS242" i="31"/>
  <c r="BY199" i="31"/>
  <c r="CZ232" i="31"/>
  <c r="BY206" i="31"/>
  <c r="CV189" i="31"/>
  <c r="DQ217" i="31"/>
  <c r="DQ223" i="31"/>
  <c r="BR225" i="31"/>
  <c r="CY212" i="31"/>
  <c r="CX258" i="31"/>
  <c r="BX214" i="31"/>
  <c r="CS202" i="31"/>
  <c r="BY203" i="31"/>
  <c r="CB255" i="31"/>
  <c r="BU246" i="31"/>
  <c r="CF201" i="31"/>
  <c r="BU212" i="31"/>
  <c r="BU220" i="31"/>
  <c r="BT191" i="31"/>
  <c r="DT193" i="31"/>
  <c r="BV192" i="31"/>
  <c r="CQ198" i="31"/>
  <c r="CR202" i="31"/>
  <c r="BR233" i="31"/>
  <c r="DR198" i="31"/>
  <c r="BY185" i="31"/>
  <c r="BV252" i="31"/>
  <c r="BV204" i="31"/>
  <c r="CE196" i="31"/>
  <c r="DA256" i="31"/>
  <c r="CE193" i="31"/>
  <c r="CD250" i="31"/>
  <c r="BY231" i="31"/>
  <c r="CZ236" i="31"/>
  <c r="BU210" i="31"/>
  <c r="BV254" i="31"/>
  <c r="CH187" i="31"/>
  <c r="BT230" i="31"/>
  <c r="BT246" i="31"/>
  <c r="BR223" i="31"/>
  <c r="BZ238" i="31"/>
  <c r="CZ249" i="31"/>
  <c r="DR195" i="31"/>
  <c r="CM220" i="31"/>
  <c r="CL184" i="31"/>
  <c r="BV209" i="31"/>
  <c r="BR194" i="31"/>
  <c r="CC176" i="31" l="1"/>
  <c r="CE166" i="31"/>
  <c r="BS146" i="31"/>
  <c r="CB134" i="31"/>
  <c r="CG122" i="31"/>
  <c r="BU112" i="31"/>
  <c r="CF114" i="31"/>
  <c r="BS154" i="31"/>
  <c r="CC132" i="31"/>
  <c r="CD132" i="31" s="1"/>
  <c r="BU151" i="31"/>
  <c r="CW110" i="31"/>
  <c r="CM105" i="31"/>
  <c r="CI108" i="31"/>
  <c r="BV141" i="31"/>
  <c r="BS170" i="31"/>
  <c r="CE171" i="31"/>
  <c r="CR119" i="31"/>
  <c r="BV167" i="31"/>
  <c r="DA157" i="31"/>
  <c r="CA107" i="31"/>
  <c r="CA164" i="31"/>
  <c r="BW156" i="31"/>
  <c r="BT154" i="31"/>
  <c r="DA153" i="31"/>
  <c r="BX116" i="31"/>
  <c r="DF178" i="31"/>
  <c r="CX173" i="31"/>
  <c r="CS161" i="31"/>
  <c r="CE139" i="31"/>
  <c r="BZ152" i="31"/>
  <c r="CB149" i="31"/>
  <c r="BW147" i="31"/>
  <c r="BV145" i="31"/>
  <c r="BW145" i="31" s="1"/>
  <c r="CE126" i="31"/>
  <c r="BW125" i="31"/>
  <c r="CF117" i="31"/>
  <c r="BY135" i="31"/>
  <c r="BW173" i="31"/>
  <c r="BV133" i="31"/>
  <c r="BT128" i="31"/>
  <c r="BV121" i="31"/>
  <c r="CG148" i="31"/>
  <c r="CT123" i="31"/>
  <c r="BW130" i="31"/>
  <c r="BZ106" i="31"/>
  <c r="BW136" i="31"/>
  <c r="CO117" i="31"/>
  <c r="DS116" i="31"/>
  <c r="BT146" i="31"/>
  <c r="CN141" i="31"/>
  <c r="CB129" i="31"/>
  <c r="CM181" i="31"/>
  <c r="CY179" i="31"/>
  <c r="BV138" i="31"/>
  <c r="CN180" i="31"/>
  <c r="BZ124" i="31"/>
  <c r="DQ175" i="31"/>
  <c r="DF168" i="31"/>
  <c r="DB167" i="31"/>
  <c r="BX142" i="31"/>
  <c r="CE132" i="31"/>
  <c r="CZ133" i="31"/>
  <c r="DS119" i="31"/>
  <c r="DB177" i="31"/>
  <c r="BU66" i="35"/>
  <c r="BV66" i="35" s="1"/>
  <c r="BW66" i="35" s="1"/>
  <c r="BX66" i="35" s="1"/>
  <c r="BY66" i="35" s="1"/>
  <c r="BZ66" i="35" s="1"/>
  <c r="CF163" i="31"/>
  <c r="CG163" i="31" s="1"/>
  <c r="BT163" i="31"/>
  <c r="DR144" i="31"/>
  <c r="BW175" i="31"/>
  <c r="BZ127" i="31"/>
  <c r="BW113" i="31"/>
  <c r="DA170" i="31"/>
  <c r="BU63" i="35"/>
  <c r="BS144" i="31"/>
  <c r="CH140" i="31"/>
  <c r="DA137" i="31"/>
  <c r="CA159" i="31"/>
  <c r="DG108" i="31"/>
  <c r="DP174" i="31"/>
  <c r="DK171" i="31"/>
  <c r="DR138" i="31"/>
  <c r="DS136" i="31"/>
  <c r="CD146" i="31"/>
  <c r="BS158" i="31"/>
  <c r="CB162" i="31"/>
  <c r="BS115" i="31"/>
  <c r="CA155" i="31"/>
  <c r="CJ160" i="31"/>
  <c r="DU114" i="31"/>
  <c r="BZ120" i="31"/>
  <c r="BV131" i="31"/>
  <c r="CN118" i="31"/>
  <c r="CO118" i="31" s="1"/>
  <c r="CP118" i="31" s="1"/>
  <c r="CQ118" i="31" s="1"/>
  <c r="CR118" i="31" s="1"/>
  <c r="CS118" i="31" s="1"/>
  <c r="CT118" i="31" s="1"/>
  <c r="CU118" i="31" s="1"/>
  <c r="CV118" i="31" s="1"/>
  <c r="CW118" i="31" s="1"/>
  <c r="CX118" i="31" s="1"/>
  <c r="CY118" i="31" s="1"/>
  <c r="CZ118" i="31" s="1"/>
  <c r="CH165" i="31"/>
  <c r="CM150" i="31"/>
  <c r="CJ143" i="31"/>
  <c r="BU65" i="35"/>
  <c r="BT59" i="35"/>
  <c r="CH70" i="35"/>
  <c r="BU73" i="35"/>
  <c r="BT72" i="35"/>
  <c r="BY79" i="35"/>
  <c r="BZ77" i="35"/>
  <c r="CA71" i="35"/>
  <c r="BT61" i="35"/>
  <c r="BX58" i="35"/>
  <c r="BX85" i="35"/>
  <c r="BU87" i="35"/>
  <c r="CQ86" i="35"/>
  <c r="BY68" i="35"/>
  <c r="BY76" i="35"/>
  <c r="BU80" i="35"/>
  <c r="CA81" i="35"/>
  <c r="BT82" i="35"/>
  <c r="BU78" i="35"/>
  <c r="BY75" i="35"/>
  <c r="BY67" i="35"/>
  <c r="BY62" i="35"/>
  <c r="BU60" i="35"/>
  <c r="BT104" i="35"/>
  <c r="BU110" i="35"/>
  <c r="CC255" i="31"/>
  <c r="BV246" i="31"/>
  <c r="BZ199" i="31"/>
  <c r="DR223" i="31"/>
  <c r="CA234" i="31"/>
  <c r="BU230" i="31"/>
  <c r="CA238" i="31"/>
  <c r="DA216" i="31"/>
  <c r="CM184" i="31"/>
  <c r="DR217" i="31"/>
  <c r="CN220" i="31"/>
  <c r="BZ206" i="31"/>
  <c r="BU191" i="31"/>
  <c r="BT242" i="31"/>
  <c r="DS195" i="31"/>
  <c r="CE250" i="31"/>
  <c r="CF196" i="31"/>
  <c r="CW189" i="31"/>
  <c r="CB241" i="31"/>
  <c r="BS249" i="31"/>
  <c r="CA243" i="31"/>
  <c r="BS225" i="31"/>
  <c r="BW252" i="31"/>
  <c r="BT233" i="31"/>
  <c r="CG201" i="31"/>
  <c r="BS223" i="31"/>
  <c r="BV210" i="31"/>
  <c r="BS194" i="31"/>
  <c r="DK250" i="31"/>
  <c r="BZ203" i="31"/>
  <c r="BX195" i="31"/>
  <c r="CI187" i="31"/>
  <c r="CY258" i="31"/>
  <c r="BT207" i="31"/>
  <c r="CR198" i="31"/>
  <c r="BW254" i="31"/>
  <c r="BT225" i="31"/>
  <c r="DA236" i="31"/>
  <c r="DU193" i="31"/>
  <c r="DB256" i="31"/>
  <c r="BZ231" i="31"/>
  <c r="CF193" i="31"/>
  <c r="BS233" i="31"/>
  <c r="BW192" i="31"/>
  <c r="BW209" i="31"/>
  <c r="DS198" i="31"/>
  <c r="CE245" i="31"/>
  <c r="DF247" i="31"/>
  <c r="BW204" i="31"/>
  <c r="CB213" i="31"/>
  <c r="CZ212" i="31"/>
  <c r="BY214" i="31"/>
  <c r="CT202" i="31"/>
  <c r="DA249" i="31"/>
  <c r="CB208" i="31"/>
  <c r="DA232" i="31"/>
  <c r="BV220" i="31"/>
  <c r="BZ185" i="31"/>
  <c r="BT170" i="31" l="1"/>
  <c r="CD176" i="31"/>
  <c r="CE176" i="31" s="1"/>
  <c r="CX110" i="31"/>
  <c r="CY110" i="31" s="1"/>
  <c r="CG114" i="31"/>
  <c r="CH114" i="31" s="1"/>
  <c r="CI114" i="31" s="1"/>
  <c r="CJ114" i="31" s="1"/>
  <c r="CK114" i="31" s="1"/>
  <c r="CL114" i="31" s="1"/>
  <c r="CH122" i="31"/>
  <c r="CI122" i="31" s="1"/>
  <c r="CJ122" i="31" s="1"/>
  <c r="CG117" i="31"/>
  <c r="CN105" i="31"/>
  <c r="BV151" i="31"/>
  <c r="BV112" i="31"/>
  <c r="CC134" i="31"/>
  <c r="CF166" i="31"/>
  <c r="CJ108" i="31"/>
  <c r="CH117" i="31"/>
  <c r="BW141" i="31"/>
  <c r="CF171" i="31"/>
  <c r="CS119" i="31"/>
  <c r="BW167" i="31"/>
  <c r="DB157" i="31"/>
  <c r="CB107" i="31"/>
  <c r="CF176" i="31"/>
  <c r="CB164" i="31"/>
  <c r="BX156" i="31"/>
  <c r="BU154" i="31"/>
  <c r="DB153" i="31"/>
  <c r="BW121" i="31"/>
  <c r="BY116" i="31"/>
  <c r="BX113" i="31"/>
  <c r="DG178" i="31"/>
  <c r="CY173" i="31"/>
  <c r="CT161" i="31"/>
  <c r="CF139" i="31"/>
  <c r="CA152" i="31"/>
  <c r="CC149" i="31"/>
  <c r="BX147" i="31"/>
  <c r="CF126" i="31"/>
  <c r="BX125" i="31"/>
  <c r="BZ135" i="31"/>
  <c r="BX173" i="31"/>
  <c r="BW133" i="31"/>
  <c r="BU128" i="31"/>
  <c r="CH148" i="31"/>
  <c r="CU123" i="31"/>
  <c r="BX130" i="31"/>
  <c r="CA106" i="31"/>
  <c r="BX136" i="31"/>
  <c r="CO141" i="31"/>
  <c r="DT116" i="31"/>
  <c r="CC129" i="31"/>
  <c r="BU146" i="31"/>
  <c r="CP117" i="31"/>
  <c r="CN181" i="31"/>
  <c r="CO181" i="31" s="1"/>
  <c r="CP181" i="31" s="1"/>
  <c r="CZ179" i="31"/>
  <c r="BW138" i="31"/>
  <c r="BX145" i="31"/>
  <c r="CZ110" i="31"/>
  <c r="CO180" i="31"/>
  <c r="CA124" i="31"/>
  <c r="DR175" i="31"/>
  <c r="DG168" i="31"/>
  <c r="DC167" i="31"/>
  <c r="BY142" i="31"/>
  <c r="CF132" i="31"/>
  <c r="DT119" i="31"/>
  <c r="CM114" i="31"/>
  <c r="DC177" i="31"/>
  <c r="BU163" i="31"/>
  <c r="DS144" i="31"/>
  <c r="BX175" i="31"/>
  <c r="CA127" i="31"/>
  <c r="DB170" i="31"/>
  <c r="BV63" i="35"/>
  <c r="CI140" i="31"/>
  <c r="BT144" i="31"/>
  <c r="DB137" i="31"/>
  <c r="CE146" i="31"/>
  <c r="CK122" i="31"/>
  <c r="DL171" i="31"/>
  <c r="DH108" i="31"/>
  <c r="CB159" i="31"/>
  <c r="DT136" i="31"/>
  <c r="DS138" i="31"/>
  <c r="DA133" i="31"/>
  <c r="DQ174" i="31"/>
  <c r="BT158" i="31"/>
  <c r="CA120" i="31"/>
  <c r="CK160" i="31"/>
  <c r="BT115" i="31"/>
  <c r="DV114" i="31"/>
  <c r="CB155" i="31"/>
  <c r="CC162" i="31"/>
  <c r="CK143" i="31"/>
  <c r="CI165" i="31"/>
  <c r="CN150" i="31"/>
  <c r="CO150" i="31" s="1"/>
  <c r="CP150" i="31" s="1"/>
  <c r="CQ150" i="31" s="1"/>
  <c r="CR150" i="31" s="1"/>
  <c r="CS150" i="31" s="1"/>
  <c r="CT150" i="31" s="1"/>
  <c r="CU150" i="31" s="1"/>
  <c r="CV150" i="31" s="1"/>
  <c r="CW150" i="31" s="1"/>
  <c r="CX150" i="31" s="1"/>
  <c r="CY150" i="31" s="1"/>
  <c r="CZ150" i="31" s="1"/>
  <c r="CH163" i="31"/>
  <c r="BW131" i="31"/>
  <c r="BV65" i="35"/>
  <c r="BU59" i="35"/>
  <c r="CI70" i="35"/>
  <c r="BV73" i="35"/>
  <c r="BU72" i="35"/>
  <c r="BZ79" i="35"/>
  <c r="CA77" i="35"/>
  <c r="CB71" i="35"/>
  <c r="BU61" i="35"/>
  <c r="BY58" i="35"/>
  <c r="BV78" i="35"/>
  <c r="CB81" i="35"/>
  <c r="BV80" i="35"/>
  <c r="BZ76" i="35"/>
  <c r="BZ68" i="35"/>
  <c r="BY85" i="35"/>
  <c r="BU82" i="35"/>
  <c r="CR86" i="35"/>
  <c r="BV87" i="35"/>
  <c r="BZ75" i="35"/>
  <c r="BZ67" i="35"/>
  <c r="CA66" i="35"/>
  <c r="BZ62" i="35"/>
  <c r="BV60" i="35"/>
  <c r="BU104" i="35"/>
  <c r="BV110" i="35"/>
  <c r="BY195" i="31"/>
  <c r="CS198" i="31"/>
  <c r="CA203" i="31"/>
  <c r="CA199" i="31"/>
  <c r="CB186" i="31"/>
  <c r="BV230" i="31"/>
  <c r="BY221" i="31"/>
  <c r="CB243" i="31"/>
  <c r="CC213" i="31"/>
  <c r="CC241" i="31"/>
  <c r="CA206" i="31"/>
  <c r="CF245" i="31"/>
  <c r="BT194" i="31"/>
  <c r="DT215" i="31"/>
  <c r="DT198" i="31"/>
  <c r="CJ187" i="31"/>
  <c r="BX209" i="31"/>
  <c r="BX254" i="31"/>
  <c r="BZ214" i="31"/>
  <c r="CP260" i="31"/>
  <c r="DB232" i="31"/>
  <c r="BW246" i="31"/>
  <c r="DA212" i="31"/>
  <c r="CN184" i="31"/>
  <c r="BU242" i="31"/>
  <c r="DS217" i="31"/>
  <c r="DV193" i="31"/>
  <c r="DG247" i="31"/>
  <c r="BX252" i="31"/>
  <c r="CU202" i="31"/>
  <c r="BX192" i="31"/>
  <c r="CB238" i="31"/>
  <c r="BT249" i="31"/>
  <c r="CA231" i="31"/>
  <c r="DB236" i="31"/>
  <c r="CF250" i="31"/>
  <c r="BX204" i="31"/>
  <c r="BX235" i="31"/>
  <c r="DS223" i="31"/>
  <c r="CA185" i="31"/>
  <c r="BU233" i="31"/>
  <c r="BW220" i="31"/>
  <c r="BW210" i="31"/>
  <c r="DC256" i="31"/>
  <c r="CC208" i="31"/>
  <c r="CZ258" i="31"/>
  <c r="CF205" i="31"/>
  <c r="DT195" i="31"/>
  <c r="CB234" i="31"/>
  <c r="BU207" i="31"/>
  <c r="CG196" i="31"/>
  <c r="BU225" i="31"/>
  <c r="BT223" i="31"/>
  <c r="BV191" i="31"/>
  <c r="DB216" i="31"/>
  <c r="DB249" i="31"/>
  <c r="CO220" i="31"/>
  <c r="CQ181" i="31" l="1"/>
  <c r="BY113" i="31"/>
  <c r="CD134" i="31"/>
  <c r="BW151" i="31"/>
  <c r="CB152" i="31"/>
  <c r="CG166" i="31"/>
  <c r="BW112" i="31"/>
  <c r="CO105" i="31"/>
  <c r="CK108" i="31"/>
  <c r="BX141" i="31"/>
  <c r="CG171" i="31"/>
  <c r="CT119" i="31"/>
  <c r="CC152" i="31"/>
  <c r="BX167" i="31"/>
  <c r="DC157" i="31"/>
  <c r="CC107" i="31"/>
  <c r="CG176" i="31"/>
  <c r="CC164" i="31"/>
  <c r="BY156" i="31"/>
  <c r="BV154" i="31"/>
  <c r="DC153" i="31"/>
  <c r="BX121" i="31"/>
  <c r="BZ116" i="31"/>
  <c r="DH178" i="31"/>
  <c r="CZ173" i="31"/>
  <c r="CU161" i="31"/>
  <c r="CG139" i="31"/>
  <c r="CD149" i="31"/>
  <c r="BY147" i="31"/>
  <c r="CG126" i="31"/>
  <c r="BY125" i="31"/>
  <c r="CA135" i="31"/>
  <c r="BY173" i="31"/>
  <c r="BX133" i="31"/>
  <c r="BV128" i="31"/>
  <c r="CI148" i="31"/>
  <c r="CV123" i="31"/>
  <c r="BY130" i="31"/>
  <c r="CO107" i="31"/>
  <c r="CB106" i="31"/>
  <c r="BY136" i="31"/>
  <c r="CQ117" i="31"/>
  <c r="BV146" i="31"/>
  <c r="CD129" i="31"/>
  <c r="DU116" i="31"/>
  <c r="CP141" i="31"/>
  <c r="DA179" i="31"/>
  <c r="BX138" i="31"/>
  <c r="BY145" i="31"/>
  <c r="CP180" i="31"/>
  <c r="CB124" i="31"/>
  <c r="DS175" i="31"/>
  <c r="DH168" i="31"/>
  <c r="DD167" i="31"/>
  <c r="BU144" i="31"/>
  <c r="BZ142" i="31"/>
  <c r="CG132" i="31"/>
  <c r="DU119" i="31"/>
  <c r="CN114" i="31"/>
  <c r="DD177" i="31"/>
  <c r="BZ113" i="31"/>
  <c r="BV163" i="31"/>
  <c r="DT144" i="31"/>
  <c r="BY175" i="31"/>
  <c r="CB127" i="31"/>
  <c r="DC170" i="31"/>
  <c r="BW63" i="35"/>
  <c r="CJ140" i="31"/>
  <c r="DC137" i="31"/>
  <c r="DR174" i="31"/>
  <c r="DB133" i="31"/>
  <c r="DT138" i="31"/>
  <c r="CC159" i="31"/>
  <c r="DI108" i="31"/>
  <c r="DM171" i="31"/>
  <c r="DU136" i="31"/>
  <c r="CL122" i="31"/>
  <c r="CF146" i="31"/>
  <c r="BU158" i="31"/>
  <c r="CC155" i="31"/>
  <c r="DW114" i="31"/>
  <c r="CL160" i="31"/>
  <c r="BX131" i="31"/>
  <c r="CD162" i="31"/>
  <c r="BU115" i="31"/>
  <c r="CB120" i="31"/>
  <c r="CI163" i="31"/>
  <c r="CJ165" i="31"/>
  <c r="CL143" i="31"/>
  <c r="BW65" i="35"/>
  <c r="BV59" i="35"/>
  <c r="CJ70" i="35"/>
  <c r="BW73" i="35"/>
  <c r="BV72" i="35"/>
  <c r="CA79" i="35"/>
  <c r="CB77" i="35"/>
  <c r="CC71" i="35"/>
  <c r="BV61" i="35"/>
  <c r="BZ58" i="35"/>
  <c r="CS86" i="35"/>
  <c r="BZ85" i="35"/>
  <c r="CA68" i="35"/>
  <c r="BW80" i="35"/>
  <c r="BW78" i="35"/>
  <c r="BW87" i="35"/>
  <c r="BV82" i="35"/>
  <c r="CA76" i="35"/>
  <c r="CC81" i="35"/>
  <c r="CA75" i="35"/>
  <c r="CA67" i="35"/>
  <c r="CB66" i="35"/>
  <c r="CA62" i="35"/>
  <c r="BW60" i="35"/>
  <c r="BW110" i="35"/>
  <c r="BW119" i="35"/>
  <c r="BY192" i="31"/>
  <c r="BZ192" i="31"/>
  <c r="DU195" i="31"/>
  <c r="BX210" i="31"/>
  <c r="BY252" i="31"/>
  <c r="BY204" i="31"/>
  <c r="DC232" i="31"/>
  <c r="CG250" i="31"/>
  <c r="BY226" i="31"/>
  <c r="BY235" i="31"/>
  <c r="CD208" i="31"/>
  <c r="DT223" i="31"/>
  <c r="BX246" i="31"/>
  <c r="CD213" i="31"/>
  <c r="CB203" i="31"/>
  <c r="CC231" i="31"/>
  <c r="CV202" i="31"/>
  <c r="DW193" i="31"/>
  <c r="CG245" i="31"/>
  <c r="DU198" i="31"/>
  <c r="DA258" i="31"/>
  <c r="CG205" i="31"/>
  <c r="BV207" i="31"/>
  <c r="CD228" i="31"/>
  <c r="BU223" i="31"/>
  <c r="CC243" i="31"/>
  <c r="CK187" i="31"/>
  <c r="CB231" i="31"/>
  <c r="DU215" i="31"/>
  <c r="BW230" i="31"/>
  <c r="BZ221" i="31"/>
  <c r="BX220" i="31"/>
  <c r="BU194" i="31"/>
  <c r="DT217" i="31"/>
  <c r="BV242" i="31"/>
  <c r="DD256" i="31"/>
  <c r="DH247" i="31"/>
  <c r="BV225" i="31"/>
  <c r="CP259" i="31"/>
  <c r="CP220" i="31"/>
  <c r="CA214" i="31"/>
  <c r="DB212" i="31"/>
  <c r="CQ260" i="31"/>
  <c r="BZ195" i="31"/>
  <c r="DC236" i="31"/>
  <c r="BV233" i="31"/>
  <c r="CB199" i="31"/>
  <c r="CO184" i="31"/>
  <c r="CD241" i="31"/>
  <c r="CC238" i="31"/>
  <c r="CB185" i="31"/>
  <c r="BY209" i="31"/>
  <c r="DC249" i="31"/>
  <c r="CL201" i="31"/>
  <c r="BW191" i="31"/>
  <c r="CC186" i="31"/>
  <c r="CC234" i="31"/>
  <c r="DC216" i="31"/>
  <c r="CR181" i="31" l="1"/>
  <c r="CH126" i="31"/>
  <c r="CI126" i="31" s="1"/>
  <c r="BX112" i="31"/>
  <c r="CE134" i="31"/>
  <c r="CP105" i="31"/>
  <c r="CH166" i="31"/>
  <c r="BX151" i="31"/>
  <c r="CL108" i="31"/>
  <c r="CM108" i="31" s="1"/>
  <c r="BY141" i="31"/>
  <c r="CH171" i="31"/>
  <c r="CU119" i="31"/>
  <c r="CD152" i="31"/>
  <c r="BY167" i="31"/>
  <c r="DD157" i="31"/>
  <c r="CD107" i="31"/>
  <c r="CH176" i="31"/>
  <c r="CD164" i="31"/>
  <c r="BZ156" i="31"/>
  <c r="BW154" i="31"/>
  <c r="DD153" i="31"/>
  <c r="CB141" i="31"/>
  <c r="BY121" i="31"/>
  <c r="CA116" i="31"/>
  <c r="CN108" i="31"/>
  <c r="CO108" i="31" s="1"/>
  <c r="DI178" i="31"/>
  <c r="DA173" i="31"/>
  <c r="DB173" i="31" s="1"/>
  <c r="CV161" i="31"/>
  <c r="CH139" i="31"/>
  <c r="CE149" i="31"/>
  <c r="BZ147" i="31"/>
  <c r="CA142" i="31"/>
  <c r="BZ130" i="31"/>
  <c r="BZ125" i="31"/>
  <c r="CB135" i="31"/>
  <c r="BZ173" i="31"/>
  <c r="BY133" i="31"/>
  <c r="CA112" i="31"/>
  <c r="BW128" i="31"/>
  <c r="CJ148" i="31"/>
  <c r="CW123" i="31"/>
  <c r="CP107" i="31"/>
  <c r="CC106" i="31"/>
  <c r="BZ136" i="31"/>
  <c r="DV116" i="31"/>
  <c r="CE129" i="31"/>
  <c r="CR117" i="31"/>
  <c r="CS117" i="31" s="1"/>
  <c r="CQ141" i="31"/>
  <c r="BW146" i="31"/>
  <c r="DB179" i="31"/>
  <c r="BY138" i="31"/>
  <c r="BZ145" i="31"/>
  <c r="DB166" i="31"/>
  <c r="CQ180" i="31"/>
  <c r="CC124" i="31"/>
  <c r="DT175" i="31"/>
  <c r="DI168" i="31"/>
  <c r="DE167" i="31"/>
  <c r="BV144" i="31"/>
  <c r="CH132" i="31"/>
  <c r="CI132" i="31" s="1"/>
  <c r="CJ132" i="31" s="1"/>
  <c r="CK132" i="31" s="1"/>
  <c r="CL132" i="31" s="1"/>
  <c r="CM132" i="31" s="1"/>
  <c r="CN132" i="31" s="1"/>
  <c r="CO132" i="31" s="1"/>
  <c r="CP132" i="31" s="1"/>
  <c r="CQ132" i="31" s="1"/>
  <c r="CR132" i="31" s="1"/>
  <c r="CS132" i="31" s="1"/>
  <c r="CT132" i="31" s="1"/>
  <c r="DV119" i="31"/>
  <c r="CO114" i="31"/>
  <c r="DE177" i="31"/>
  <c r="CA113" i="31"/>
  <c r="BW163" i="31"/>
  <c r="DU144" i="31"/>
  <c r="BZ175" i="31"/>
  <c r="CC127" i="31"/>
  <c r="DD170" i="31"/>
  <c r="BX63" i="35"/>
  <c r="CK140" i="31"/>
  <c r="DD137" i="31"/>
  <c r="CG146" i="31"/>
  <c r="DV136" i="31"/>
  <c r="DJ108" i="31"/>
  <c r="DU138" i="31"/>
  <c r="DS174" i="31"/>
  <c r="CM122" i="31"/>
  <c r="DN171" i="31"/>
  <c r="CD159" i="31"/>
  <c r="DC133" i="31"/>
  <c r="BV158" i="31"/>
  <c r="CC120" i="31"/>
  <c r="BV115" i="31"/>
  <c r="CE162" i="31"/>
  <c r="CM160" i="31"/>
  <c r="CD155" i="31"/>
  <c r="BY131" i="31"/>
  <c r="DX114" i="31"/>
  <c r="CM143" i="31"/>
  <c r="CK165" i="31"/>
  <c r="CJ163" i="31"/>
  <c r="BX65" i="35"/>
  <c r="BW59" i="35"/>
  <c r="CK70" i="35"/>
  <c r="BX73" i="35"/>
  <c r="BW72" i="35"/>
  <c r="CC77" i="35"/>
  <c r="CB79" i="35"/>
  <c r="CD71" i="35"/>
  <c r="BW61" i="35"/>
  <c r="CA58" i="35"/>
  <c r="CD81" i="35"/>
  <c r="BX87" i="35"/>
  <c r="BY87" i="35" s="1"/>
  <c r="BZ87" i="35" s="1"/>
  <c r="BX80" i="35"/>
  <c r="CT86" i="35"/>
  <c r="CB76" i="35"/>
  <c r="BW82" i="35"/>
  <c r="BX78" i="35"/>
  <c r="CB68" i="35"/>
  <c r="CA85" i="35"/>
  <c r="CB75" i="35"/>
  <c r="CB67" i="35"/>
  <c r="CC66" i="35"/>
  <c r="CB62" i="35"/>
  <c r="BX60" i="35"/>
  <c r="BX92" i="35"/>
  <c r="CR260" i="31"/>
  <c r="BW233" i="31"/>
  <c r="BX230" i="31"/>
  <c r="DU223" i="31"/>
  <c r="CB214" i="31"/>
  <c r="CD243" i="31"/>
  <c r="BY220" i="31"/>
  <c r="DB258" i="31"/>
  <c r="BZ209" i="31"/>
  <c r="DD236" i="31"/>
  <c r="CC199" i="31"/>
  <c r="BZ252" i="31"/>
  <c r="BZ226" i="31"/>
  <c r="BZ235" i="31"/>
  <c r="CE241" i="31"/>
  <c r="BY217" i="31"/>
  <c r="BZ224" i="31"/>
  <c r="DV215" i="31"/>
  <c r="CC203" i="31"/>
  <c r="CE213" i="31"/>
  <c r="DV195" i="31"/>
  <c r="CH205" i="31"/>
  <c r="CS196" i="31"/>
  <c r="DU217" i="31"/>
  <c r="CD231" i="31"/>
  <c r="BW225" i="31"/>
  <c r="CH245" i="31"/>
  <c r="CI205" i="31"/>
  <c r="BX191" i="31"/>
  <c r="CC185" i="31"/>
  <c r="CP184" i="31"/>
  <c r="CA195" i="31"/>
  <c r="CH250" i="31"/>
  <c r="BW207" i="31"/>
  <c r="DD232" i="31"/>
  <c r="CD234" i="31"/>
  <c r="DD249" i="31"/>
  <c r="CW202" i="31"/>
  <c r="CJ227" i="31"/>
  <c r="DB252" i="31"/>
  <c r="CE208" i="31"/>
  <c r="CE228" i="31"/>
  <c r="DI247" i="31"/>
  <c r="CH255" i="31"/>
  <c r="CQ220" i="31"/>
  <c r="CA221" i="31"/>
  <c r="DV198" i="31"/>
  <c r="DC212" i="31"/>
  <c r="DE256" i="31"/>
  <c r="BZ204" i="31"/>
  <c r="CQ259" i="31"/>
  <c r="DX193" i="31"/>
  <c r="BV223" i="31"/>
  <c r="CD238" i="31"/>
  <c r="BW242" i="31"/>
  <c r="BV194" i="31"/>
  <c r="DD216" i="31"/>
  <c r="BY210" i="31"/>
  <c r="CM201" i="31"/>
  <c r="CD186" i="31"/>
  <c r="CO193" i="31"/>
  <c r="BY246" i="31"/>
  <c r="CA192" i="31"/>
  <c r="DE170" i="31" l="1"/>
  <c r="CS181" i="31"/>
  <c r="CP114" i="31"/>
  <c r="CQ114" i="31" s="1"/>
  <c r="CT117" i="31"/>
  <c r="BY151" i="31"/>
  <c r="CQ105" i="31"/>
  <c r="CR105" i="31" s="1"/>
  <c r="CS105" i="31" s="1"/>
  <c r="CT105" i="31" s="1"/>
  <c r="CU105" i="31" s="1"/>
  <c r="CV105" i="31" s="1"/>
  <c r="CW105" i="31" s="1"/>
  <c r="CX105" i="31" s="1"/>
  <c r="CY105" i="31" s="1"/>
  <c r="CZ105" i="31" s="1"/>
  <c r="DA105" i="31" s="1"/>
  <c r="DB105" i="31" s="1"/>
  <c r="DC105" i="31" s="1"/>
  <c r="DD105" i="31" s="1"/>
  <c r="DE105" i="31" s="1"/>
  <c r="BY112" i="31"/>
  <c r="CN122" i="31"/>
  <c r="BZ167" i="31"/>
  <c r="CI166" i="31"/>
  <c r="CF134" i="31"/>
  <c r="CV119" i="31"/>
  <c r="BZ141" i="31"/>
  <c r="CI171" i="31"/>
  <c r="CE152" i="31"/>
  <c r="CJ126" i="31"/>
  <c r="DE157" i="31"/>
  <c r="CE107" i="31"/>
  <c r="CP108" i="31"/>
  <c r="CI176" i="31"/>
  <c r="CE164" i="31"/>
  <c r="CA156" i="31"/>
  <c r="BX154" i="31"/>
  <c r="DE153" i="31"/>
  <c r="BZ121" i="31"/>
  <c r="CB116" i="31"/>
  <c r="DJ178" i="31"/>
  <c r="DC173" i="31"/>
  <c r="CW161" i="31"/>
  <c r="CI139" i="31"/>
  <c r="CF149" i="31"/>
  <c r="CA147" i="31"/>
  <c r="CB142" i="31"/>
  <c r="CA130" i="31"/>
  <c r="CA125" i="31"/>
  <c r="CC135" i="31"/>
  <c r="CA173" i="31"/>
  <c r="BZ133" i="31"/>
  <c r="CB112" i="31"/>
  <c r="BX128" i="31"/>
  <c r="CK148" i="31"/>
  <c r="BY78" i="35"/>
  <c r="BZ78" i="35" s="1"/>
  <c r="CA78" i="35" s="1"/>
  <c r="CU86" i="35"/>
  <c r="CX123" i="31"/>
  <c r="CQ107" i="31"/>
  <c r="CD106" i="31"/>
  <c r="CA136" i="31"/>
  <c r="BX163" i="31"/>
  <c r="CR141" i="31"/>
  <c r="BX146" i="31"/>
  <c r="CF129" i="31"/>
  <c r="DW116" i="31"/>
  <c r="CU132" i="31"/>
  <c r="CV132" i="31" s="1"/>
  <c r="CW132" i="31" s="1"/>
  <c r="CX132" i="31" s="1"/>
  <c r="CY132" i="31" s="1"/>
  <c r="CZ132" i="31" s="1"/>
  <c r="CE159" i="31"/>
  <c r="DV144" i="31"/>
  <c r="DC179" i="31"/>
  <c r="BZ138" i="31"/>
  <c r="CA145" i="31"/>
  <c r="DC166" i="31"/>
  <c r="CB113" i="31"/>
  <c r="CR180" i="31"/>
  <c r="CD124" i="31"/>
  <c r="DU175" i="31"/>
  <c r="DJ168" i="31"/>
  <c r="DF167" i="31"/>
  <c r="BW144" i="31"/>
  <c r="DW119" i="31"/>
  <c r="DF177" i="31"/>
  <c r="BW158" i="31"/>
  <c r="CO122" i="31"/>
  <c r="CA175" i="31"/>
  <c r="DA110" i="31"/>
  <c r="CD127" i="31"/>
  <c r="BY63" i="35"/>
  <c r="CL140" i="31"/>
  <c r="DF105" i="31"/>
  <c r="DE137" i="31"/>
  <c r="DO171" i="31"/>
  <c r="DT174" i="31"/>
  <c r="DK108" i="31"/>
  <c r="DD133" i="31"/>
  <c r="DV138" i="31"/>
  <c r="DW136" i="31"/>
  <c r="CH146" i="31"/>
  <c r="CN160" i="31"/>
  <c r="CF162" i="31"/>
  <c r="CD120" i="31"/>
  <c r="DY114" i="31"/>
  <c r="BZ131" i="31"/>
  <c r="CE155" i="31"/>
  <c r="BW115" i="31"/>
  <c r="CL165" i="31"/>
  <c r="CN143" i="31"/>
  <c r="CO143" i="31" s="1"/>
  <c r="CP143" i="31" s="1"/>
  <c r="CQ143" i="31" s="1"/>
  <c r="CR143" i="31" s="1"/>
  <c r="CS143" i="31" s="1"/>
  <c r="CT143" i="31" s="1"/>
  <c r="CU143" i="31" s="1"/>
  <c r="CV143" i="31" s="1"/>
  <c r="CW143" i="31" s="1"/>
  <c r="CX143" i="31" s="1"/>
  <c r="CY143" i="31" s="1"/>
  <c r="CZ143" i="31" s="1"/>
  <c r="CK163" i="31"/>
  <c r="BY65" i="35"/>
  <c r="BX59" i="35"/>
  <c r="CL70" i="35"/>
  <c r="BY73" i="35"/>
  <c r="BY80" i="35"/>
  <c r="BX72" i="35"/>
  <c r="CC79" i="35"/>
  <c r="CD77" i="35"/>
  <c r="CE71" i="35"/>
  <c r="BX61" i="35"/>
  <c r="CA87" i="35"/>
  <c r="CB87" i="35" s="1"/>
  <c r="CB58" i="35"/>
  <c r="CB85" i="35"/>
  <c r="BX82" i="35"/>
  <c r="CC76" i="35"/>
  <c r="CE81" i="35"/>
  <c r="CC68" i="35"/>
  <c r="CC75" i="35"/>
  <c r="CC67" i="35"/>
  <c r="CD66" i="35"/>
  <c r="CC62" i="35"/>
  <c r="BY60" i="35"/>
  <c r="BY92" i="35"/>
  <c r="DE236" i="31"/>
  <c r="CT196" i="31"/>
  <c r="DW195" i="31"/>
  <c r="DY193" i="31"/>
  <c r="DC258" i="31"/>
  <c r="DC252" i="31"/>
  <c r="BX233" i="31"/>
  <c r="CI245" i="31"/>
  <c r="CA224" i="31"/>
  <c r="BZ220" i="31"/>
  <c r="CF241" i="31"/>
  <c r="BZ246" i="31"/>
  <c r="DJ247" i="31"/>
  <c r="DW198" i="31"/>
  <c r="CF228" i="31"/>
  <c r="CF208" i="31"/>
  <c r="BW194" i="31"/>
  <c r="BX207" i="31"/>
  <c r="CP193" i="31"/>
  <c r="CA209" i="31"/>
  <c r="CR220" i="31"/>
  <c r="CA204" i="31"/>
  <c r="CI255" i="31"/>
  <c r="CD203" i="31"/>
  <c r="BZ212" i="31"/>
  <c r="BW223" i="31"/>
  <c r="CF213" i="31"/>
  <c r="CX202" i="31"/>
  <c r="DD212" i="31"/>
  <c r="DV223" i="31"/>
  <c r="BY230" i="31"/>
  <c r="CR259" i="31"/>
  <c r="CB221" i="31"/>
  <c r="CE231" i="31"/>
  <c r="DE216" i="31"/>
  <c r="DE232" i="31"/>
  <c r="CJ205" i="31"/>
  <c r="CI250" i="31"/>
  <c r="CK227" i="31"/>
  <c r="CA235" i="31"/>
  <c r="DW215" i="31"/>
  <c r="CA226" i="31"/>
  <c r="DE249" i="31"/>
  <c r="CE243" i="31"/>
  <c r="CE186" i="31"/>
  <c r="DK187" i="31"/>
  <c r="CB192" i="31"/>
  <c r="CA252" i="31"/>
  <c r="CB195" i="31"/>
  <c r="BX242" i="31"/>
  <c r="BZ217" i="31"/>
  <c r="DV217" i="31"/>
  <c r="CS260" i="31"/>
  <c r="CE238" i="31"/>
  <c r="CC214" i="31"/>
  <c r="BY191" i="31"/>
  <c r="CE234" i="31"/>
  <c r="CN201" i="31"/>
  <c r="CO201" i="31"/>
  <c r="CD185" i="31"/>
  <c r="DF256" i="31"/>
  <c r="CQ193" i="31"/>
  <c r="CD199" i="31"/>
  <c r="CT181" i="31" l="1"/>
  <c r="DF170" i="31"/>
  <c r="CJ166" i="31"/>
  <c r="CU117" i="31"/>
  <c r="DW144" i="31"/>
  <c r="DX144" i="31" s="1"/>
  <c r="CB125" i="31"/>
  <c r="CG149" i="31"/>
  <c r="CG134" i="31"/>
  <c r="CA167" i="31"/>
  <c r="BZ112" i="31"/>
  <c r="BZ151" i="31"/>
  <c r="CR114" i="31"/>
  <c r="CW119" i="31"/>
  <c r="CA141" i="31"/>
  <c r="CJ171" i="31"/>
  <c r="CF152" i="31"/>
  <c r="CK126" i="31"/>
  <c r="DF157" i="31"/>
  <c r="CF107" i="31"/>
  <c r="CQ108" i="31"/>
  <c r="CR108" i="31" s="1"/>
  <c r="CS108" i="31" s="1"/>
  <c r="CT108" i="31" s="1"/>
  <c r="CU108" i="31" s="1"/>
  <c r="CV108" i="31" s="1"/>
  <c r="CW108" i="31" s="1"/>
  <c r="CX108" i="31" s="1"/>
  <c r="CY108" i="31" s="1"/>
  <c r="CZ108" i="31" s="1"/>
  <c r="CJ176" i="31"/>
  <c r="CF164" i="31"/>
  <c r="CB156" i="31"/>
  <c r="BY154" i="31"/>
  <c r="DF153" i="31"/>
  <c r="CC125" i="31"/>
  <c r="CA121" i="31"/>
  <c r="CC116" i="31"/>
  <c r="DK178" i="31"/>
  <c r="DD173" i="31"/>
  <c r="CX161" i="31"/>
  <c r="CJ139" i="31"/>
  <c r="CB175" i="31"/>
  <c r="CB147" i="31"/>
  <c r="CC142" i="31"/>
  <c r="CB130" i="31"/>
  <c r="CD135" i="31"/>
  <c r="CB173" i="31"/>
  <c r="CA133" i="31"/>
  <c r="CC112" i="31"/>
  <c r="BY128" i="31"/>
  <c r="BX158" i="31"/>
  <c r="CL148" i="31"/>
  <c r="CV86" i="35"/>
  <c r="CY123" i="31"/>
  <c r="CR107" i="31"/>
  <c r="CE106" i="31"/>
  <c r="CO160" i="31"/>
  <c r="CB136" i="31"/>
  <c r="DX116" i="31"/>
  <c r="CS141" i="31"/>
  <c r="CG129" i="31"/>
  <c r="BY163" i="31"/>
  <c r="CF159" i="31"/>
  <c r="DD179" i="31"/>
  <c r="CA138" i="31"/>
  <c r="CB145" i="31"/>
  <c r="DD166" i="31"/>
  <c r="CC113" i="31"/>
  <c r="CS180" i="31"/>
  <c r="CE124" i="31"/>
  <c r="DV175" i="31"/>
  <c r="DK168" i="31"/>
  <c r="DG167" i="31"/>
  <c r="BX144" i="31"/>
  <c r="DX119" i="31"/>
  <c r="DG177" i="31"/>
  <c r="CP122" i="31"/>
  <c r="DB110" i="31"/>
  <c r="CE127" i="31"/>
  <c r="BZ63" i="35"/>
  <c r="CB78" i="35"/>
  <c r="CM140" i="31"/>
  <c r="DG105" i="31"/>
  <c r="DF137" i="31"/>
  <c r="DE133" i="31"/>
  <c r="DU174" i="31"/>
  <c r="CI146" i="31"/>
  <c r="DX136" i="31"/>
  <c r="DW138" i="31"/>
  <c r="DL108" i="31"/>
  <c r="DP171" i="31"/>
  <c r="DM170" i="31"/>
  <c r="CA131" i="31"/>
  <c r="DZ114" i="31"/>
  <c r="BX115" i="31"/>
  <c r="CF155" i="31"/>
  <c r="CE120" i="31"/>
  <c r="CG162" i="31"/>
  <c r="CL163" i="31"/>
  <c r="CM165" i="31"/>
  <c r="BZ65" i="35"/>
  <c r="BY59" i="35"/>
  <c r="CM70" i="35"/>
  <c r="BZ73" i="35"/>
  <c r="BZ80" i="35"/>
  <c r="BY72" i="35"/>
  <c r="CE77" i="35"/>
  <c r="CD79" i="35"/>
  <c r="CF71" i="35"/>
  <c r="BY61" i="35"/>
  <c r="CC58" i="35"/>
  <c r="CD68" i="35"/>
  <c r="CF81" i="35"/>
  <c r="CC87" i="35"/>
  <c r="BY82" i="35"/>
  <c r="CC85" i="35"/>
  <c r="CD76" i="35"/>
  <c r="CD75" i="35"/>
  <c r="CD67" i="35"/>
  <c r="CE66" i="35"/>
  <c r="CD62" i="35"/>
  <c r="BZ60" i="35"/>
  <c r="BZ92" i="35"/>
  <c r="CS259" i="31"/>
  <c r="DB189" i="31"/>
  <c r="CB209" i="31"/>
  <c r="DX195" i="31"/>
  <c r="DG246" i="31"/>
  <c r="DW223" i="31"/>
  <c r="BX223" i="31"/>
  <c r="BZ230" i="31"/>
  <c r="BZ191" i="31"/>
  <c r="DK247" i="31"/>
  <c r="CG241" i="31"/>
  <c r="CJ250" i="31"/>
  <c r="CB235" i="31"/>
  <c r="CF186" i="31"/>
  <c r="BX194" i="31"/>
  <c r="CR193" i="31"/>
  <c r="DF236" i="31"/>
  <c r="CP201" i="31"/>
  <c r="DD252" i="31"/>
  <c r="DF249" i="31"/>
  <c r="CJ218" i="31"/>
  <c r="CL227" i="31"/>
  <c r="DX215" i="31"/>
  <c r="CK205" i="31"/>
  <c r="CA212" i="31"/>
  <c r="CE199" i="31"/>
  <c r="DD258" i="31"/>
  <c r="CB226" i="31"/>
  <c r="CF234" i="31"/>
  <c r="CB224" i="31"/>
  <c r="CA246" i="31"/>
  <c r="CE203" i="31"/>
  <c r="CG208" i="31"/>
  <c r="CG228" i="31"/>
  <c r="CB204" i="31"/>
  <c r="CC192" i="31"/>
  <c r="DF216" i="31"/>
  <c r="DL187" i="31"/>
  <c r="CC221" i="31"/>
  <c r="CJ255" i="31"/>
  <c r="DF232" i="31"/>
  <c r="CF243" i="31"/>
  <c r="DW217" i="31"/>
  <c r="DE212" i="31"/>
  <c r="DG256" i="31"/>
  <c r="CY202" i="31"/>
  <c r="CC195" i="31"/>
  <c r="DZ193" i="31"/>
  <c r="BY233" i="31"/>
  <c r="CT260" i="31"/>
  <c r="CF231" i="31"/>
  <c r="CE185" i="31"/>
  <c r="CU196" i="31"/>
  <c r="BY242" i="31"/>
  <c r="BY207" i="31"/>
  <c r="DP250" i="31"/>
  <c r="CS220" i="31"/>
  <c r="CA217" i="31"/>
  <c r="CB252" i="31"/>
  <c r="CC204" i="31"/>
  <c r="CD214" i="31"/>
  <c r="CJ245" i="31"/>
  <c r="CF238" i="31"/>
  <c r="DX223" i="31"/>
  <c r="CG213" i="31"/>
  <c r="DX198" i="31"/>
  <c r="DG170" i="31" l="1"/>
  <c r="CU181" i="31"/>
  <c r="CC147" i="31"/>
  <c r="CH134" i="31"/>
  <c r="CI134" i="31" s="1"/>
  <c r="CV117" i="31"/>
  <c r="CA151" i="31"/>
  <c r="CB167" i="31"/>
  <c r="CH149" i="31"/>
  <c r="CK166" i="31"/>
  <c r="CS114" i="31"/>
  <c r="CX119" i="31"/>
  <c r="CK171" i="31"/>
  <c r="CG152" i="31"/>
  <c r="CL126" i="31"/>
  <c r="DG157" i="31"/>
  <c r="CG107" i="31"/>
  <c r="DY144" i="31"/>
  <c r="CK176" i="31"/>
  <c r="CH162" i="31"/>
  <c r="CG164" i="31"/>
  <c r="CC156" i="31"/>
  <c r="BZ154" i="31"/>
  <c r="DG153" i="31"/>
  <c r="CJ134" i="31"/>
  <c r="CK134" i="31" s="1"/>
  <c r="CL134" i="31" s="1"/>
  <c r="CD125" i="31"/>
  <c r="CB121" i="31"/>
  <c r="CD116" i="31"/>
  <c r="DL178" i="31"/>
  <c r="DE173" i="31"/>
  <c r="CY161" i="31"/>
  <c r="CD142" i="31"/>
  <c r="CK139" i="31"/>
  <c r="CC175" i="31"/>
  <c r="CC130" i="31"/>
  <c r="CE135" i="31"/>
  <c r="CC173" i="31"/>
  <c r="CB133" i="31"/>
  <c r="CD112" i="31"/>
  <c r="BZ128" i="31"/>
  <c r="BY158" i="31"/>
  <c r="CM148" i="31"/>
  <c r="CW86" i="35"/>
  <c r="CZ123" i="31"/>
  <c r="CM162" i="31"/>
  <c r="CS107" i="31"/>
  <c r="CF106" i="31"/>
  <c r="CP160" i="31"/>
  <c r="CC136" i="31"/>
  <c r="CH129" i="31"/>
  <c r="CT141" i="31"/>
  <c r="BZ163" i="31"/>
  <c r="DY116" i="31"/>
  <c r="CG159" i="31"/>
  <c r="DE179" i="31"/>
  <c r="CB138" i="31"/>
  <c r="CC145" i="31"/>
  <c r="DE166" i="31"/>
  <c r="CD113" i="31"/>
  <c r="CT180" i="31"/>
  <c r="CF124" i="31"/>
  <c r="DW175" i="31"/>
  <c r="DL168" i="31"/>
  <c r="DH167" i="31"/>
  <c r="BY144" i="31"/>
  <c r="CQ122" i="31"/>
  <c r="DY119" i="31"/>
  <c r="BZ82" i="35"/>
  <c r="DH177" i="31"/>
  <c r="CB163" i="31"/>
  <c r="CC163" i="31" s="1"/>
  <c r="CD163" i="31" s="1"/>
  <c r="CE163" i="31" s="1"/>
  <c r="DC110" i="31"/>
  <c r="CF127" i="31"/>
  <c r="CA63" i="35"/>
  <c r="CC78" i="35"/>
  <c r="CN140" i="31"/>
  <c r="DH105" i="31"/>
  <c r="DG137" i="31"/>
  <c r="DQ171" i="31"/>
  <c r="DY136" i="31"/>
  <c r="CJ146" i="31"/>
  <c r="DV174" i="31"/>
  <c r="DF133" i="31"/>
  <c r="DM108" i="31"/>
  <c r="DX138" i="31"/>
  <c r="DN170" i="31"/>
  <c r="CG155" i="31"/>
  <c r="BY115" i="31"/>
  <c r="EA114" i="31"/>
  <c r="CF120" i="31"/>
  <c r="CB131" i="31"/>
  <c r="CN165" i="31"/>
  <c r="CO165" i="31" s="1"/>
  <c r="CP165" i="31" s="1"/>
  <c r="CQ165" i="31" s="1"/>
  <c r="CR165" i="31" s="1"/>
  <c r="CS165" i="31" s="1"/>
  <c r="CT165" i="31" s="1"/>
  <c r="CU165" i="31" s="1"/>
  <c r="CV165" i="31" s="1"/>
  <c r="CW165" i="31" s="1"/>
  <c r="CX165" i="31" s="1"/>
  <c r="CY165" i="31" s="1"/>
  <c r="CZ165" i="31" s="1"/>
  <c r="CM163" i="31"/>
  <c r="CA65" i="35"/>
  <c r="BZ59" i="35"/>
  <c r="CN70" i="35"/>
  <c r="CA73" i="35"/>
  <c r="CA80" i="35"/>
  <c r="CB80" i="35" s="1"/>
  <c r="BZ72" i="35"/>
  <c r="CE79" i="35"/>
  <c r="CF77" i="35"/>
  <c r="CG71" i="35"/>
  <c r="BZ61" i="35"/>
  <c r="CA60" i="35"/>
  <c r="CD58" i="35"/>
  <c r="CD87" i="35"/>
  <c r="CE68" i="35"/>
  <c r="CE76" i="35"/>
  <c r="CD85" i="35"/>
  <c r="CG81" i="35"/>
  <c r="CE75" i="35"/>
  <c r="CE67" i="35"/>
  <c r="CF66" i="35"/>
  <c r="CE62" i="35"/>
  <c r="CG113" i="35"/>
  <c r="CA92" i="35"/>
  <c r="CC254" i="31"/>
  <c r="CH208" i="31"/>
  <c r="CE214" i="31"/>
  <c r="DF212" i="31"/>
  <c r="CB217" i="31"/>
  <c r="DE252" i="31"/>
  <c r="DE258" i="31"/>
  <c r="DG232" i="31"/>
  <c r="CL205" i="31"/>
  <c r="CF203" i="31"/>
  <c r="CG243" i="31"/>
  <c r="CF199" i="31"/>
  <c r="CB246" i="31"/>
  <c r="DG216" i="31"/>
  <c r="CQ201" i="31"/>
  <c r="BY237" i="31"/>
  <c r="CH228" i="31"/>
  <c r="EA193" i="31"/>
  <c r="CT259" i="31"/>
  <c r="BZ207" i="31"/>
  <c r="DL247" i="31"/>
  <c r="CD221" i="31"/>
  <c r="CC226" i="31"/>
  <c r="CD195" i="31"/>
  <c r="BY223" i="31"/>
  <c r="CF185" i="31"/>
  <c r="CK245" i="31"/>
  <c r="CG238" i="31"/>
  <c r="DX217" i="31"/>
  <c r="DH256" i="31"/>
  <c r="CD192" i="31"/>
  <c r="CJ225" i="31"/>
  <c r="CV196" i="31"/>
  <c r="DC189" i="31"/>
  <c r="CZ202" i="31"/>
  <c r="CM242" i="31"/>
  <c r="DY198" i="31"/>
  <c r="CD204" i="31"/>
  <c r="CK255" i="31"/>
  <c r="CC209" i="31"/>
  <c r="CL213" i="31"/>
  <c r="CF206" i="31"/>
  <c r="CT220" i="31"/>
  <c r="CC252" i="31"/>
  <c r="CC235" i="31"/>
  <c r="CS193" i="31"/>
  <c r="DQ250" i="31"/>
  <c r="CA230" i="31"/>
  <c r="DG249" i="31"/>
  <c r="CG186" i="31"/>
  <c r="CC224" i="31"/>
  <c r="DM187" i="31"/>
  <c r="DH246" i="31"/>
  <c r="DY195" i="31"/>
  <c r="CG234" i="31"/>
  <c r="CK250" i="31"/>
  <c r="CK218" i="31"/>
  <c r="DG236" i="31"/>
  <c r="CU260" i="31"/>
  <c r="DY223" i="31"/>
  <c r="CB212" i="31"/>
  <c r="CM227" i="31"/>
  <c r="BY194" i="31"/>
  <c r="CN219" i="31"/>
  <c r="BZ242" i="31"/>
  <c r="CG231" i="31"/>
  <c r="CV181" i="31" l="1"/>
  <c r="CD173" i="31"/>
  <c r="DH170" i="31"/>
  <c r="CM134" i="31"/>
  <c r="CI149" i="31"/>
  <c r="CB151" i="31"/>
  <c r="CC151" i="31" s="1"/>
  <c r="CD151" i="31" s="1"/>
  <c r="CE151" i="31" s="1"/>
  <c r="CF151" i="31" s="1"/>
  <c r="CG151" i="31" s="1"/>
  <c r="CH151" i="31" s="1"/>
  <c r="CI151" i="31" s="1"/>
  <c r="CJ151" i="31" s="1"/>
  <c r="CK151" i="31" s="1"/>
  <c r="CL151" i="31" s="1"/>
  <c r="CM151" i="31" s="1"/>
  <c r="CN151" i="31" s="1"/>
  <c r="CO151" i="31" s="1"/>
  <c r="CP151" i="31" s="1"/>
  <c r="CQ151" i="31" s="1"/>
  <c r="CR151" i="31" s="1"/>
  <c r="CS151" i="31" s="1"/>
  <c r="CT151" i="31" s="1"/>
  <c r="CU151" i="31" s="1"/>
  <c r="CV151" i="31" s="1"/>
  <c r="CW151" i="31" s="1"/>
  <c r="CX151" i="31" s="1"/>
  <c r="CY151" i="31" s="1"/>
  <c r="CZ151" i="31" s="1"/>
  <c r="DA151" i="31" s="1"/>
  <c r="DB151" i="31" s="1"/>
  <c r="DC151" i="31" s="1"/>
  <c r="DD151" i="31" s="1"/>
  <c r="DE151" i="31" s="1"/>
  <c r="DF151" i="31" s="1"/>
  <c r="DG151" i="31" s="1"/>
  <c r="DH151" i="31" s="1"/>
  <c r="DI151" i="31" s="1"/>
  <c r="DJ151" i="31" s="1"/>
  <c r="DK151" i="31" s="1"/>
  <c r="DL151" i="31" s="1"/>
  <c r="DM151" i="31" s="1"/>
  <c r="DN151" i="31" s="1"/>
  <c r="DO151" i="31" s="1"/>
  <c r="DP151" i="31" s="1"/>
  <c r="DQ151" i="31" s="1"/>
  <c r="DR151" i="31" s="1"/>
  <c r="DS151" i="31" s="1"/>
  <c r="DT151" i="31" s="1"/>
  <c r="DU151" i="31" s="1"/>
  <c r="DV151" i="31" s="1"/>
  <c r="DW151" i="31" s="1"/>
  <c r="DX151" i="31" s="1"/>
  <c r="DY151" i="31" s="1"/>
  <c r="DZ151" i="31" s="1"/>
  <c r="EA151" i="31" s="1"/>
  <c r="EB151" i="31" s="1"/>
  <c r="EC151" i="31" s="1"/>
  <c r="ED151" i="31" s="1"/>
  <c r="EE151" i="31" s="1"/>
  <c r="EF151" i="31" s="1"/>
  <c r="EG151" i="31" s="1"/>
  <c r="EH151" i="31" s="1"/>
  <c r="EI151" i="31" s="1"/>
  <c r="EJ151" i="31" s="1"/>
  <c r="EK151" i="31" s="1"/>
  <c r="EL151" i="31" s="1"/>
  <c r="EM151" i="31" s="1"/>
  <c r="EN151" i="31" s="1"/>
  <c r="EO151" i="31" s="1"/>
  <c r="EP151" i="31" s="1"/>
  <c r="EQ151" i="31" s="1"/>
  <c r="ER151" i="31" s="1"/>
  <c r="ES151" i="31" s="1"/>
  <c r="ET151" i="31" s="1"/>
  <c r="EU151" i="31" s="1"/>
  <c r="EV151" i="31" s="1"/>
  <c r="EW151" i="31" s="1"/>
  <c r="EX151" i="31" s="1"/>
  <c r="EY151" i="31" s="1"/>
  <c r="EZ151" i="31" s="1"/>
  <c r="FA151" i="31" s="1"/>
  <c r="FB151" i="31" s="1"/>
  <c r="FC151" i="31" s="1"/>
  <c r="FD151" i="31" s="1"/>
  <c r="FE151" i="31" s="1"/>
  <c r="FF151" i="31" s="1"/>
  <c r="FG151" i="31" s="1"/>
  <c r="FH151" i="31" s="1"/>
  <c r="FI151" i="31" s="1"/>
  <c r="FJ151" i="31" s="1"/>
  <c r="FK151" i="31" s="1"/>
  <c r="FL151" i="31" s="1"/>
  <c r="FM151" i="31" s="1"/>
  <c r="FN151" i="31" s="1"/>
  <c r="FO151" i="31" s="1"/>
  <c r="FP151" i="31" s="1"/>
  <c r="FQ151" i="31" s="1"/>
  <c r="FR151" i="31" s="1"/>
  <c r="FS151" i="31" s="1"/>
  <c r="FT151" i="31" s="1"/>
  <c r="FU151" i="31" s="1"/>
  <c r="FV151" i="31" s="1"/>
  <c r="FW151" i="31" s="1"/>
  <c r="FX151" i="31" s="1"/>
  <c r="FY151" i="31" s="1"/>
  <c r="FZ151" i="31" s="1"/>
  <c r="GA151" i="31" s="1"/>
  <c r="GB151" i="31" s="1"/>
  <c r="GC151" i="31" s="1"/>
  <c r="GD151" i="31" s="1"/>
  <c r="GE151" i="31" s="1"/>
  <c r="GF151" i="31" s="1"/>
  <c r="GG151" i="31" s="1"/>
  <c r="GH151" i="31" s="1"/>
  <c r="GI151" i="31" s="1"/>
  <c r="GJ151" i="31" s="1"/>
  <c r="GK151" i="31" s="1"/>
  <c r="GL151" i="31" s="1"/>
  <c r="GM151" i="31" s="1"/>
  <c r="GN151" i="31" s="1"/>
  <c r="GO151" i="31" s="1"/>
  <c r="GP151" i="31" s="1"/>
  <c r="GQ151" i="31" s="1"/>
  <c r="GR151" i="31" s="1"/>
  <c r="DI167" i="31"/>
  <c r="CD130" i="31"/>
  <c r="CE130" i="31" s="1"/>
  <c r="DH153" i="31"/>
  <c r="CL166" i="31"/>
  <c r="CC167" i="31"/>
  <c r="CW117" i="31"/>
  <c r="CD147" i="31"/>
  <c r="CE147" i="31" s="1"/>
  <c r="CF147" i="31" s="1"/>
  <c r="CG147" i="31" s="1"/>
  <c r="CT114" i="31"/>
  <c r="CY119" i="31"/>
  <c r="CL171" i="31"/>
  <c r="CH152" i="31"/>
  <c r="CM126" i="31"/>
  <c r="DI153" i="31"/>
  <c r="DH157" i="31"/>
  <c r="CH107" i="31"/>
  <c r="CE173" i="31"/>
  <c r="DZ144" i="31"/>
  <c r="CL176" i="31"/>
  <c r="CI162" i="31"/>
  <c r="CH164" i="31"/>
  <c r="CD156" i="31"/>
  <c r="CA154" i="31"/>
  <c r="CC133" i="31"/>
  <c r="CE125" i="31"/>
  <c r="CC121" i="31"/>
  <c r="CD121" i="31" s="1"/>
  <c r="CE121" i="31" s="1"/>
  <c r="CF121" i="31" s="1"/>
  <c r="CG121" i="31" s="1"/>
  <c r="CH121" i="31" s="1"/>
  <c r="CI121" i="31" s="1"/>
  <c r="CJ121" i="31" s="1"/>
  <c r="CK121" i="31" s="1"/>
  <c r="CL121" i="31" s="1"/>
  <c r="CM121" i="31" s="1"/>
  <c r="CN121" i="31" s="1"/>
  <c r="CO121" i="31" s="1"/>
  <c r="CE116" i="31"/>
  <c r="DM178" i="31"/>
  <c r="DF173" i="31"/>
  <c r="CZ161" i="31"/>
  <c r="CE142" i="31"/>
  <c r="CL139" i="31"/>
  <c r="CD175" i="31"/>
  <c r="CH147" i="31"/>
  <c r="CF135" i="31"/>
  <c r="CE112" i="31"/>
  <c r="CF112" i="31" s="1"/>
  <c r="CG112" i="31" s="1"/>
  <c r="CH112" i="31" s="1"/>
  <c r="CI112" i="31" s="1"/>
  <c r="CJ112" i="31" s="1"/>
  <c r="CK112" i="31" s="1"/>
  <c r="CL112" i="31" s="1"/>
  <c r="CA128" i="31"/>
  <c r="BZ158" i="31"/>
  <c r="CN148" i="31"/>
  <c r="CX86" i="35"/>
  <c r="CY86" i="35" s="1"/>
  <c r="CZ86" i="35" s="1"/>
  <c r="DA86" i="35" s="1"/>
  <c r="DB86" i="35" s="1"/>
  <c r="DA123" i="31"/>
  <c r="CN162" i="31"/>
  <c r="CT107" i="31"/>
  <c r="CG106" i="31"/>
  <c r="CQ160" i="31"/>
  <c r="CO140" i="31"/>
  <c r="CD136" i="31"/>
  <c r="CI129" i="31"/>
  <c r="DZ116" i="31"/>
  <c r="CA163" i="31"/>
  <c r="CU141" i="31"/>
  <c r="CH159" i="31"/>
  <c r="DF179" i="31"/>
  <c r="CC138" i="31"/>
  <c r="CD145" i="31"/>
  <c r="DF166" i="31"/>
  <c r="CE113" i="31"/>
  <c r="CU180" i="31"/>
  <c r="CG124" i="31"/>
  <c r="DX175" i="31"/>
  <c r="DM168" i="31"/>
  <c r="BZ144" i="31"/>
  <c r="CR122" i="31"/>
  <c r="DZ119" i="31"/>
  <c r="CA82" i="35"/>
  <c r="CB82" i="35" s="1"/>
  <c r="CC82" i="35" s="1"/>
  <c r="CD82" i="35" s="1"/>
  <c r="DI177" i="31"/>
  <c r="CC80" i="35"/>
  <c r="CD80" i="35" s="1"/>
  <c r="CE80" i="35" s="1"/>
  <c r="DD110" i="31"/>
  <c r="CG127" i="31"/>
  <c r="CB63" i="35"/>
  <c r="CD78" i="35"/>
  <c r="DI105" i="31"/>
  <c r="DH137" i="31"/>
  <c r="DY138" i="31"/>
  <c r="DG133" i="31"/>
  <c r="CK146" i="31"/>
  <c r="DR171" i="31"/>
  <c r="DN108" i="31"/>
  <c r="DW174" i="31"/>
  <c r="DZ136" i="31"/>
  <c r="DO170" i="31"/>
  <c r="EB114" i="31"/>
  <c r="CH155" i="31"/>
  <c r="CC131" i="31"/>
  <c r="CG120" i="31"/>
  <c r="BZ115" i="31"/>
  <c r="CN163" i="31"/>
  <c r="CB65" i="35"/>
  <c r="CA59" i="35"/>
  <c r="CO70" i="35"/>
  <c r="CB73" i="35"/>
  <c r="CA72" i="35"/>
  <c r="CG77" i="35"/>
  <c r="CF79" i="35"/>
  <c r="CH71" i="35"/>
  <c r="CA61" i="35"/>
  <c r="CB60" i="35"/>
  <c r="CE58" i="35"/>
  <c r="CH81" i="35"/>
  <c r="CE85" i="35"/>
  <c r="CF76" i="35"/>
  <c r="CF68" i="35"/>
  <c r="CE87" i="35"/>
  <c r="CF75" i="35"/>
  <c r="CF67" i="35"/>
  <c r="CG66" i="35"/>
  <c r="CF62" i="35"/>
  <c r="CH113" i="35"/>
  <c r="DH232" i="31"/>
  <c r="CD224" i="31"/>
  <c r="DZ223" i="31"/>
  <c r="CG185" i="31"/>
  <c r="DZ195" i="31"/>
  <c r="CL255" i="31"/>
  <c r="DH249" i="31"/>
  <c r="CH231" i="31"/>
  <c r="CG203" i="31"/>
  <c r="CE195" i="31"/>
  <c r="CE192" i="31"/>
  <c r="BZ223" i="31"/>
  <c r="CU259" i="31"/>
  <c r="DA202" i="31"/>
  <c r="DN187" i="31"/>
  <c r="DM247" i="31"/>
  <c r="CF214" i="31"/>
  <c r="CU220" i="31"/>
  <c r="CV260" i="31"/>
  <c r="DF258" i="31"/>
  <c r="CD209" i="31"/>
  <c r="CT193" i="31"/>
  <c r="CD254" i="31"/>
  <c r="CG199" i="31"/>
  <c r="DI256" i="31"/>
  <c r="CW196" i="31"/>
  <c r="CH243" i="31"/>
  <c r="DD189" i="31"/>
  <c r="CH238" i="31"/>
  <c r="EB193" i="31"/>
  <c r="DX254" i="31"/>
  <c r="CL191" i="31"/>
  <c r="DR250" i="31"/>
  <c r="DH236" i="31"/>
  <c r="DZ198" i="31"/>
  <c r="CE209" i="31"/>
  <c r="CG206" i="31"/>
  <c r="CK225" i="31"/>
  <c r="CC246" i="31"/>
  <c r="CE252" i="31"/>
  <c r="CL218" i="31"/>
  <c r="DH216" i="31"/>
  <c r="BZ237" i="31"/>
  <c r="DG212" i="31"/>
  <c r="BZ194" i="31"/>
  <c r="DI246" i="31"/>
  <c r="CC217" i="31"/>
  <c r="CM213" i="31"/>
  <c r="CH186" i="31"/>
  <c r="CD252" i="31"/>
  <c r="CH234" i="31"/>
  <c r="CL245" i="31"/>
  <c r="CI208" i="31"/>
  <c r="CN227" i="31"/>
  <c r="CR201" i="31"/>
  <c r="DI232" i="31"/>
  <c r="CC212" i="31"/>
  <c r="CO219" i="31"/>
  <c r="DY217" i="31"/>
  <c r="CL250" i="31"/>
  <c r="CI228" i="31"/>
  <c r="CM205" i="31"/>
  <c r="CE221" i="31"/>
  <c r="CH226" i="31"/>
  <c r="CA207" i="31"/>
  <c r="CE175" i="31" l="1"/>
  <c r="DI170" i="31"/>
  <c r="CW181" i="31"/>
  <c r="CA144" i="31"/>
  <c r="CX117" i="31"/>
  <c r="CM166" i="31"/>
  <c r="CD167" i="31"/>
  <c r="CE167" i="31" s="1"/>
  <c r="CF167" i="31" s="1"/>
  <c r="CG167" i="31" s="1"/>
  <c r="CH167" i="31" s="1"/>
  <c r="CI167" i="31" s="1"/>
  <c r="CJ167" i="31" s="1"/>
  <c r="CK167" i="31" s="1"/>
  <c r="CL167" i="31" s="1"/>
  <c r="CM167" i="31" s="1"/>
  <c r="CN167" i="31" s="1"/>
  <c r="DJ167" i="31"/>
  <c r="DK167" i="31" s="1"/>
  <c r="DL167" i="31" s="1"/>
  <c r="DM167" i="31" s="1"/>
  <c r="DN167" i="31" s="1"/>
  <c r="CJ149" i="31"/>
  <c r="CN134" i="31"/>
  <c r="CM112" i="31"/>
  <c r="CU114" i="31"/>
  <c r="CZ119" i="31"/>
  <c r="DA119" i="31" s="1"/>
  <c r="CM171" i="31"/>
  <c r="CI152" i="31"/>
  <c r="CN126" i="31"/>
  <c r="DJ153" i="31"/>
  <c r="DI157" i="31"/>
  <c r="CI107" i="31"/>
  <c r="CF173" i="31"/>
  <c r="EA144" i="31"/>
  <c r="CM176" i="31"/>
  <c r="CJ162" i="31"/>
  <c r="CI159" i="31"/>
  <c r="CI164" i="31"/>
  <c r="CE156" i="31"/>
  <c r="CB154" i="31"/>
  <c r="CM139" i="31"/>
  <c r="CD133" i="31"/>
  <c r="CF125" i="31"/>
  <c r="CP121" i="31"/>
  <c r="CF116" i="31"/>
  <c r="DN178" i="31"/>
  <c r="DG173" i="31"/>
  <c r="DA161" i="31"/>
  <c r="CO163" i="31"/>
  <c r="CP163" i="31" s="1"/>
  <c r="CF142" i="31"/>
  <c r="CF175" i="31"/>
  <c r="CI147" i="31"/>
  <c r="CF130" i="31"/>
  <c r="CG135" i="31"/>
  <c r="CB128" i="31"/>
  <c r="CA158" i="31"/>
  <c r="CO148" i="31"/>
  <c r="DB123" i="31"/>
  <c r="CO162" i="31"/>
  <c r="CU107" i="31"/>
  <c r="CH106" i="31"/>
  <c r="CP140" i="31"/>
  <c r="CR160" i="31"/>
  <c r="CE136" i="31"/>
  <c r="EA116" i="31"/>
  <c r="CB144" i="31"/>
  <c r="CC144" i="31" s="1"/>
  <c r="CV141" i="31"/>
  <c r="CJ129" i="31"/>
  <c r="DG179" i="31"/>
  <c r="CD138" i="31"/>
  <c r="CE145" i="31"/>
  <c r="DG166" i="31"/>
  <c r="CF113" i="31"/>
  <c r="CV180" i="31"/>
  <c r="CH124" i="31"/>
  <c r="DY175" i="31"/>
  <c r="DN168" i="31"/>
  <c r="CS122" i="31"/>
  <c r="EA119" i="31"/>
  <c r="DJ177" i="31"/>
  <c r="DE110" i="31"/>
  <c r="CH127" i="31"/>
  <c r="CC63" i="35"/>
  <c r="CE78" i="35"/>
  <c r="DJ105" i="31"/>
  <c r="DI137" i="31"/>
  <c r="EA136" i="31"/>
  <c r="DX174" i="31"/>
  <c r="DO108" i="31"/>
  <c r="DS171" i="31"/>
  <c r="CL146" i="31"/>
  <c r="DZ138" i="31"/>
  <c r="DH133" i="31"/>
  <c r="DP170" i="31"/>
  <c r="CA115" i="31"/>
  <c r="CH120" i="31"/>
  <c r="CI155" i="31"/>
  <c r="EC114" i="31"/>
  <c r="CD131" i="31"/>
  <c r="DA109" i="31"/>
  <c r="CI81" i="35"/>
  <c r="CC65" i="35"/>
  <c r="CB59" i="35"/>
  <c r="CP70" i="35"/>
  <c r="CC73" i="35"/>
  <c r="CB72" i="35"/>
  <c r="CC72" i="35" s="1"/>
  <c r="CG79" i="35"/>
  <c r="CH77" i="35"/>
  <c r="CI71" i="35"/>
  <c r="CB61" i="35"/>
  <c r="CC60" i="35"/>
  <c r="CF58" i="35"/>
  <c r="CF87" i="35"/>
  <c r="CF80" i="35"/>
  <c r="CG76" i="35"/>
  <c r="CF85" i="35"/>
  <c r="CE82" i="35"/>
  <c r="DC86" i="35"/>
  <c r="CG68" i="35"/>
  <c r="CG75" i="35"/>
  <c r="CG67" i="35"/>
  <c r="CH66" i="35"/>
  <c r="CG62" i="35"/>
  <c r="CI113" i="35"/>
  <c r="DG258" i="31"/>
  <c r="DB202" i="31"/>
  <c r="CO227" i="31"/>
  <c r="CI234" i="31"/>
  <c r="CE224" i="31"/>
  <c r="CV259" i="31"/>
  <c r="EA195" i="31"/>
  <c r="CW260" i="31"/>
  <c r="EA223" i="31"/>
  <c r="DI236" i="31"/>
  <c r="CD217" i="31"/>
  <c r="CU186" i="31"/>
  <c r="CF252" i="31"/>
  <c r="CI243" i="31"/>
  <c r="EA198" i="31"/>
  <c r="CI231" i="31"/>
  <c r="EC193" i="31"/>
  <c r="CE254" i="31"/>
  <c r="CB207" i="31"/>
  <c r="DN247" i="31"/>
  <c r="DO187" i="31"/>
  <c r="CA194" i="31"/>
  <c r="CM255" i="31"/>
  <c r="CM218" i="31"/>
  <c r="DI216" i="31"/>
  <c r="CI226" i="31"/>
  <c r="CM245" i="31"/>
  <c r="DZ217" i="31"/>
  <c r="CH185" i="31"/>
  <c r="DJ232" i="31"/>
  <c r="DS250" i="31"/>
  <c r="CD210" i="31"/>
  <c r="CH206" i="31"/>
  <c r="CM191" i="31"/>
  <c r="DN246" i="31"/>
  <c r="CA223" i="31"/>
  <c r="CX196" i="31"/>
  <c r="CM250" i="31"/>
  <c r="CG214" i="31"/>
  <c r="CF209" i="31"/>
  <c r="DE189" i="31"/>
  <c r="CH199" i="31"/>
  <c r="CF254" i="31"/>
  <c r="CA237" i="31"/>
  <c r="DH212" i="31"/>
  <c r="CU193" i="31"/>
  <c r="CF195" i="31"/>
  <c r="CI186" i="31"/>
  <c r="DY254" i="31"/>
  <c r="CJ208" i="31"/>
  <c r="CS201" i="31"/>
  <c r="DJ256" i="31"/>
  <c r="CD212" i="31"/>
  <c r="CH203" i="31"/>
  <c r="DI249" i="31"/>
  <c r="CV220" i="31"/>
  <c r="CJ228" i="31"/>
  <c r="CI238" i="31"/>
  <c r="CN213" i="31"/>
  <c r="DJ170" i="31" l="1"/>
  <c r="CX181" i="31"/>
  <c r="CN112" i="31"/>
  <c r="CK149" i="31"/>
  <c r="CY117" i="31"/>
  <c r="CO134" i="31"/>
  <c r="CP134" i="31" s="1"/>
  <c r="CN166" i="31"/>
  <c r="CV114" i="31"/>
  <c r="DB119" i="31"/>
  <c r="CN171" i="31"/>
  <c r="CJ152" i="31"/>
  <c r="CO126" i="31"/>
  <c r="DK153" i="31"/>
  <c r="CO167" i="31"/>
  <c r="DJ157" i="31"/>
  <c r="CJ107" i="31"/>
  <c r="CG173" i="31"/>
  <c r="EB144" i="31"/>
  <c r="CN176" i="31"/>
  <c r="DO167" i="31"/>
  <c r="CK162" i="31"/>
  <c r="CL162" i="31" s="1"/>
  <c r="CJ159" i="31"/>
  <c r="CJ164" i="31"/>
  <c r="CF156" i="31"/>
  <c r="CC154" i="31"/>
  <c r="CN139" i="31"/>
  <c r="CE133" i="31"/>
  <c r="CG125" i="31"/>
  <c r="CQ121" i="31"/>
  <c r="CG116" i="31"/>
  <c r="DO178" i="31"/>
  <c r="DH173" i="31"/>
  <c r="DB161" i="31"/>
  <c r="CG142" i="31"/>
  <c r="CG175" i="31"/>
  <c r="CJ147" i="31"/>
  <c r="CG130" i="31"/>
  <c r="CH135" i="31"/>
  <c r="CC128" i="31"/>
  <c r="CB158" i="31"/>
  <c r="CP148" i="31"/>
  <c r="DC123" i="31"/>
  <c r="CP162" i="31"/>
  <c r="CV107" i="31"/>
  <c r="CI106" i="31"/>
  <c r="CS160" i="31"/>
  <c r="CQ140" i="31"/>
  <c r="CF136" i="31"/>
  <c r="CE138" i="31"/>
  <c r="CK129" i="31"/>
  <c r="CW141" i="31"/>
  <c r="EB116" i="31"/>
  <c r="CQ163" i="31"/>
  <c r="DH179" i="31"/>
  <c r="CF145" i="31"/>
  <c r="DH166" i="31"/>
  <c r="CG113" i="31"/>
  <c r="CW180" i="31"/>
  <c r="CI124" i="31"/>
  <c r="DZ175" i="31"/>
  <c r="DO168" i="31"/>
  <c r="CV135" i="31"/>
  <c r="CQ134" i="31"/>
  <c r="CT122" i="31"/>
  <c r="EB119" i="31"/>
  <c r="DK177" i="31"/>
  <c r="DF110" i="31"/>
  <c r="CI127" i="31"/>
  <c r="CD63" i="35"/>
  <c r="CF78" i="35"/>
  <c r="DK105" i="31"/>
  <c r="DJ137" i="31"/>
  <c r="EA138" i="31"/>
  <c r="DP108" i="31"/>
  <c r="EB136" i="31"/>
  <c r="DI133" i="31"/>
  <c r="CM146" i="31"/>
  <c r="DT171" i="31"/>
  <c r="DY174" i="31"/>
  <c r="DQ170" i="31"/>
  <c r="CE131" i="31"/>
  <c r="ED114" i="31"/>
  <c r="CI120" i="31"/>
  <c r="CB115" i="31"/>
  <c r="CJ155" i="31"/>
  <c r="DB109" i="31"/>
  <c r="CJ81" i="35"/>
  <c r="CD65" i="35"/>
  <c r="CC59" i="35"/>
  <c r="CQ70" i="35"/>
  <c r="CD73" i="35"/>
  <c r="CD72" i="35"/>
  <c r="CI77" i="35"/>
  <c r="CH79" i="35"/>
  <c r="CJ71" i="35"/>
  <c r="CC61" i="35"/>
  <c r="CD60" i="35"/>
  <c r="CG58" i="35"/>
  <c r="CH68" i="35"/>
  <c r="CH76" i="35"/>
  <c r="CG80" i="35"/>
  <c r="DD86" i="35"/>
  <c r="CF82" i="35"/>
  <c r="CG85" i="35"/>
  <c r="CG87" i="35"/>
  <c r="CH75" i="35"/>
  <c r="CH67" i="35"/>
  <c r="CI66" i="35"/>
  <c r="CH62" i="35"/>
  <c r="CJ113" i="35"/>
  <c r="DZ254" i="31"/>
  <c r="CT201" i="31"/>
  <c r="CF224" i="31"/>
  <c r="CG195" i="31"/>
  <c r="CG252" i="31"/>
  <c r="CJ243" i="31"/>
  <c r="EB198" i="31"/>
  <c r="CJ231" i="31"/>
  <c r="DO246" i="31"/>
  <c r="DI212" i="31"/>
  <c r="CI203" i="31"/>
  <c r="DH258" i="31"/>
  <c r="CW220" i="31"/>
  <c r="DJ236" i="31"/>
  <c r="CB194" i="31"/>
  <c r="DK256" i="31"/>
  <c r="CX260" i="31"/>
  <c r="CK208" i="31"/>
  <c r="CI185" i="31"/>
  <c r="CE217" i="31"/>
  <c r="CG254" i="31"/>
  <c r="DC202" i="31"/>
  <c r="CN245" i="31"/>
  <c r="CI199" i="31"/>
  <c r="CB237" i="31"/>
  <c r="CQ200" i="31"/>
  <c r="CY196" i="31"/>
  <c r="CJ186" i="31"/>
  <c r="CI206" i="31"/>
  <c r="EB195" i="31"/>
  <c r="CW259" i="31"/>
  <c r="CC207" i="31"/>
  <c r="CN255" i="31"/>
  <c r="CE212" i="31"/>
  <c r="CJ226" i="31"/>
  <c r="DF189" i="31"/>
  <c r="ED193" i="31"/>
  <c r="CN191" i="31"/>
  <c r="CK228" i="31"/>
  <c r="DJ249" i="31"/>
  <c r="CN218" i="31"/>
  <c r="DJ216" i="31"/>
  <c r="EA217" i="31"/>
  <c r="CP227" i="31"/>
  <c r="EB223" i="31"/>
  <c r="DK232" i="31"/>
  <c r="CG209" i="31"/>
  <c r="DP187" i="31"/>
  <c r="CE210" i="31"/>
  <c r="CJ238" i="31"/>
  <c r="DT250" i="31"/>
  <c r="DO247" i="31"/>
  <c r="DO257" i="31"/>
  <c r="CV186" i="31"/>
  <c r="CY181" i="31" l="1"/>
  <c r="DK170" i="31"/>
  <c r="CC158" i="31"/>
  <c r="CL149" i="31"/>
  <c r="CO166" i="31"/>
  <c r="CZ117" i="31"/>
  <c r="CO112" i="31"/>
  <c r="DC119" i="31"/>
  <c r="CK152" i="31"/>
  <c r="CP126" i="31"/>
  <c r="DL153" i="31"/>
  <c r="CP167" i="31"/>
  <c r="DK157" i="31"/>
  <c r="CK107" i="31"/>
  <c r="CH173" i="31"/>
  <c r="EC144" i="31"/>
  <c r="CO176" i="31"/>
  <c r="CS176" i="31"/>
  <c r="DP167" i="31"/>
  <c r="CK159" i="31"/>
  <c r="CK164" i="31"/>
  <c r="CG156" i="31"/>
  <c r="CK155" i="31"/>
  <c r="CD154" i="31"/>
  <c r="CO139" i="31"/>
  <c r="CF133" i="31"/>
  <c r="CH125" i="31"/>
  <c r="CR121" i="31"/>
  <c r="CH116" i="31"/>
  <c r="DP178" i="31"/>
  <c r="DI173" i="31"/>
  <c r="CQ162" i="31"/>
  <c r="DC161" i="31"/>
  <c r="CH142" i="31"/>
  <c r="CH113" i="31"/>
  <c r="CI113" i="31" s="1"/>
  <c r="CH175" i="31"/>
  <c r="CK147" i="31"/>
  <c r="CH130" i="31"/>
  <c r="CI135" i="31"/>
  <c r="CD128" i="31"/>
  <c r="CD158" i="31"/>
  <c r="CQ148" i="31"/>
  <c r="DD123" i="31"/>
  <c r="CW107" i="31"/>
  <c r="CJ106" i="31"/>
  <c r="CR140" i="31"/>
  <c r="CS140" i="31" s="1"/>
  <c r="CT140" i="31" s="1"/>
  <c r="CR163" i="31"/>
  <c r="CT160" i="31"/>
  <c r="CG136" i="31"/>
  <c r="CX180" i="31"/>
  <c r="CL129" i="31"/>
  <c r="EC116" i="31"/>
  <c r="CX141" i="31"/>
  <c r="CF138" i="31"/>
  <c r="CJ127" i="31"/>
  <c r="CK127" i="31" s="1"/>
  <c r="DI179" i="31"/>
  <c r="CW135" i="31"/>
  <c r="CX135" i="31" s="1"/>
  <c r="CG145" i="31"/>
  <c r="DI166" i="31"/>
  <c r="CJ124" i="31"/>
  <c r="EA175" i="31"/>
  <c r="DP168" i="31"/>
  <c r="CR134" i="31"/>
  <c r="CU122" i="31"/>
  <c r="EC119" i="31"/>
  <c r="DL177" i="31"/>
  <c r="DG110" i="31"/>
  <c r="DJ133" i="31"/>
  <c r="CE63" i="35"/>
  <c r="CG78" i="35"/>
  <c r="DL105" i="31"/>
  <c r="DK137" i="31"/>
  <c r="CC115" i="31"/>
  <c r="DU171" i="31"/>
  <c r="EC136" i="31"/>
  <c r="DQ108" i="31"/>
  <c r="EB138" i="31"/>
  <c r="DZ174" i="31"/>
  <c r="CN146" i="31"/>
  <c r="EE148" i="31"/>
  <c r="EH144" i="31"/>
  <c r="DR170" i="31"/>
  <c r="CF131" i="31"/>
  <c r="CJ120" i="31"/>
  <c r="EE114" i="31"/>
  <c r="DC109" i="31"/>
  <c r="CK81" i="35"/>
  <c r="CE65" i="35"/>
  <c r="CD59" i="35"/>
  <c r="CR70" i="35"/>
  <c r="CE73" i="35"/>
  <c r="CE72" i="35"/>
  <c r="CI79" i="35"/>
  <c r="CJ77" i="35"/>
  <c r="CK71" i="35"/>
  <c r="CD61" i="35"/>
  <c r="CE60" i="35"/>
  <c r="CH58" i="35"/>
  <c r="CH87" i="35"/>
  <c r="CH85" i="35"/>
  <c r="DE86" i="35"/>
  <c r="CI76" i="35"/>
  <c r="CG82" i="35"/>
  <c r="CH80" i="35"/>
  <c r="CI68" i="35"/>
  <c r="CI75" i="35"/>
  <c r="CI67" i="35"/>
  <c r="CJ66" i="35"/>
  <c r="CI62" i="35"/>
  <c r="DL232" i="31"/>
  <c r="CK238" i="31"/>
  <c r="CX220" i="31"/>
  <c r="CK226" i="31"/>
  <c r="DI258" i="31"/>
  <c r="CU201" i="31"/>
  <c r="DP257" i="31"/>
  <c r="CD237" i="31"/>
  <c r="CL208" i="31"/>
  <c r="CZ196" i="31"/>
  <c r="DQ187" i="31"/>
  <c r="CK231" i="31"/>
  <c r="EC195" i="31"/>
  <c r="DU250" i="31"/>
  <c r="CO218" i="31"/>
  <c r="CD207" i="31"/>
  <c r="CJ185" i="31"/>
  <c r="CJ199" i="31"/>
  <c r="CO245" i="31"/>
  <c r="CF212" i="31"/>
  <c r="EA254" i="31"/>
  <c r="CC194" i="31"/>
  <c r="DK216" i="31"/>
  <c r="CH209" i="31"/>
  <c r="CO255" i="31"/>
  <c r="CK243" i="31"/>
  <c r="CX259" i="31"/>
  <c r="CJ203" i="31"/>
  <c r="EC198" i="31"/>
  <c r="EC223" i="31"/>
  <c r="CY260" i="31"/>
  <c r="DK236" i="31"/>
  <c r="CF210" i="31"/>
  <c r="CO191" i="31"/>
  <c r="CK186" i="31"/>
  <c r="DD202" i="31"/>
  <c r="DJ212" i="31"/>
  <c r="CH254" i="31"/>
  <c r="CW186" i="31"/>
  <c r="CC237" i="31"/>
  <c r="CL228" i="31"/>
  <c r="EE193" i="31"/>
  <c r="CQ227" i="31"/>
  <c r="DK249" i="31"/>
  <c r="CH195" i="31"/>
  <c r="CH252" i="31"/>
  <c r="DP246" i="31"/>
  <c r="CR200" i="31"/>
  <c r="DG189" i="31"/>
  <c r="CT219" i="31"/>
  <c r="DR249" i="31"/>
  <c r="EB217" i="31"/>
  <c r="CG224" i="31"/>
  <c r="DL170" i="31" l="1"/>
  <c r="CZ181" i="31"/>
  <c r="CU140" i="31"/>
  <c r="DA117" i="31"/>
  <c r="CM149" i="31"/>
  <c r="CP112" i="31"/>
  <c r="CQ112" i="31" s="1"/>
  <c r="CR112" i="31" s="1"/>
  <c r="CS112" i="31" s="1"/>
  <c r="CT112" i="31" s="1"/>
  <c r="CP166" i="31"/>
  <c r="DD119" i="31"/>
  <c r="CL152" i="31"/>
  <c r="CQ126" i="31"/>
  <c r="DM153" i="31"/>
  <c r="CQ167" i="31"/>
  <c r="DL157" i="31"/>
  <c r="CL107" i="31"/>
  <c r="CI173" i="31"/>
  <c r="ED144" i="31"/>
  <c r="CP176" i="31"/>
  <c r="CT176" i="31"/>
  <c r="DQ167" i="31"/>
  <c r="CL159" i="31"/>
  <c r="CL164" i="31"/>
  <c r="CH156" i="31"/>
  <c r="CL155" i="31"/>
  <c r="CE154" i="31"/>
  <c r="CP139" i="31"/>
  <c r="CY135" i="31"/>
  <c r="CI125" i="31"/>
  <c r="CS121" i="31"/>
  <c r="CI116" i="31"/>
  <c r="DQ178" i="31"/>
  <c r="DJ173" i="31"/>
  <c r="CR162" i="31"/>
  <c r="DD161" i="31"/>
  <c r="CI142" i="31"/>
  <c r="CI175" i="31"/>
  <c r="CL147" i="31"/>
  <c r="CI130" i="31"/>
  <c r="CJ135" i="31"/>
  <c r="CK135" i="31" s="1"/>
  <c r="CL135" i="31" s="1"/>
  <c r="CE128" i="31"/>
  <c r="CE158" i="31"/>
  <c r="CR148" i="31"/>
  <c r="DE123" i="31"/>
  <c r="CX107" i="31"/>
  <c r="CK106" i="31"/>
  <c r="CS163" i="31"/>
  <c r="CU160" i="31"/>
  <c r="CO146" i="31"/>
  <c r="CH136" i="31"/>
  <c r="CG138" i="31"/>
  <c r="ED116" i="31"/>
  <c r="CY141" i="31"/>
  <c r="CJ113" i="31"/>
  <c r="CM129" i="31"/>
  <c r="CY180" i="31"/>
  <c r="DJ179" i="31"/>
  <c r="CH145" i="31"/>
  <c r="DJ166" i="31"/>
  <c r="CK124" i="31"/>
  <c r="EB175" i="31"/>
  <c r="DQ168" i="31"/>
  <c r="CS134" i="31"/>
  <c r="CV122" i="31"/>
  <c r="ED119" i="31"/>
  <c r="DM177" i="31"/>
  <c r="CL127" i="31"/>
  <c r="DH110" i="31"/>
  <c r="DK133" i="31"/>
  <c r="CF63" i="35"/>
  <c r="CH78" i="35"/>
  <c r="DM105" i="31"/>
  <c r="DL137" i="31"/>
  <c r="CD115" i="31"/>
  <c r="DR108" i="31"/>
  <c r="DV171" i="31"/>
  <c r="EF148" i="31"/>
  <c r="EA174" i="31"/>
  <c r="EC138" i="31"/>
  <c r="ED136" i="31"/>
  <c r="EI144" i="31"/>
  <c r="DS170" i="31"/>
  <c r="EF114" i="31"/>
  <c r="CK120" i="31"/>
  <c r="CG131" i="31"/>
  <c r="DD109" i="31"/>
  <c r="CL81" i="35"/>
  <c r="CF65" i="35"/>
  <c r="CE59" i="35"/>
  <c r="CS70" i="35"/>
  <c r="CF73" i="35"/>
  <c r="CF72" i="35"/>
  <c r="CK77" i="35"/>
  <c r="CJ79" i="35"/>
  <c r="CL71" i="35"/>
  <c r="CE61" i="35"/>
  <c r="CF60" i="35"/>
  <c r="CI58" i="35"/>
  <c r="CI80" i="35"/>
  <c r="CJ76" i="35"/>
  <c r="CI85" i="35"/>
  <c r="CI87" i="35"/>
  <c r="CJ68" i="35"/>
  <c r="CH82" i="35"/>
  <c r="DF86" i="35"/>
  <c r="CJ75" i="35"/>
  <c r="CJ67" i="35"/>
  <c r="CK66" i="35"/>
  <c r="CJ62" i="35"/>
  <c r="CE96" i="35"/>
  <c r="EK96" i="35"/>
  <c r="DM232" i="31"/>
  <c r="CS200" i="31"/>
  <c r="CH224" i="31"/>
  <c r="CM208" i="31"/>
  <c r="DL236" i="31"/>
  <c r="CZ260" i="31"/>
  <c r="CI209" i="31"/>
  <c r="CK203" i="31"/>
  <c r="CL238" i="31"/>
  <c r="CP255" i="31"/>
  <c r="CL243" i="31"/>
  <c r="CG210" i="31"/>
  <c r="DR187" i="31"/>
  <c r="CY220" i="31"/>
  <c r="DK212" i="31"/>
  <c r="CI254" i="31"/>
  <c r="CP245" i="31"/>
  <c r="ED195" i="31"/>
  <c r="DS249" i="31"/>
  <c r="CI195" i="31"/>
  <c r="CU219" i="31"/>
  <c r="EF193" i="31"/>
  <c r="EB254" i="31"/>
  <c r="DQ246" i="31"/>
  <c r="DH189" i="31"/>
  <c r="CL226" i="31"/>
  <c r="DJ252" i="31"/>
  <c r="CP218" i="31"/>
  <c r="DE202" i="31"/>
  <c r="CK185" i="31"/>
  <c r="DL249" i="31"/>
  <c r="ED198" i="31"/>
  <c r="DV250" i="31"/>
  <c r="CK199" i="31"/>
  <c r="EF227" i="31"/>
  <c r="CX186" i="31"/>
  <c r="DQ257" i="31"/>
  <c r="CE207" i="31"/>
  <c r="CM228" i="31"/>
  <c r="CY259" i="31"/>
  <c r="CE237" i="31"/>
  <c r="CV201" i="31"/>
  <c r="ED223" i="31"/>
  <c r="EC217" i="31"/>
  <c r="DA196" i="31"/>
  <c r="CT191" i="31"/>
  <c r="DL216" i="31"/>
  <c r="CI252" i="31"/>
  <c r="CL214" i="31"/>
  <c r="CD194" i="31"/>
  <c r="CL231" i="31"/>
  <c r="CL186" i="31"/>
  <c r="DA181" i="31" l="1"/>
  <c r="CN129" i="31"/>
  <c r="CM135" i="31"/>
  <c r="CU112" i="31"/>
  <c r="DB117" i="31"/>
  <c r="CQ166" i="31"/>
  <c r="CN149" i="31"/>
  <c r="CV140" i="31"/>
  <c r="CM152" i="31"/>
  <c r="CR126" i="31"/>
  <c r="DN153" i="31"/>
  <c r="CR167" i="31"/>
  <c r="DM157" i="31"/>
  <c r="CM107" i="31"/>
  <c r="CJ173" i="31"/>
  <c r="EE144" i="31"/>
  <c r="CQ176" i="31"/>
  <c r="CU176" i="31"/>
  <c r="CV176" i="31" s="1"/>
  <c r="CW176" i="31" s="1"/>
  <c r="DR167" i="31"/>
  <c r="CM159" i="31"/>
  <c r="CM164" i="31"/>
  <c r="CI156" i="31"/>
  <c r="CM155" i="31"/>
  <c r="CF154" i="31"/>
  <c r="CG154" i="31" s="1"/>
  <c r="CH154" i="31" s="1"/>
  <c r="CQ139" i="31"/>
  <c r="CZ135" i="31"/>
  <c r="CJ125" i="31"/>
  <c r="CK125" i="31" s="1"/>
  <c r="CL125" i="31" s="1"/>
  <c r="CM125" i="31" s="1"/>
  <c r="CN125" i="31" s="1"/>
  <c r="CO125" i="31" s="1"/>
  <c r="CP125" i="31" s="1"/>
  <c r="CT121" i="31"/>
  <c r="CJ116" i="31"/>
  <c r="DR178" i="31"/>
  <c r="DK173" i="31"/>
  <c r="CS162" i="31"/>
  <c r="DE161" i="31"/>
  <c r="CJ142" i="31"/>
  <c r="CJ175" i="31"/>
  <c r="CM147" i="31"/>
  <c r="CJ130" i="31"/>
  <c r="CO129" i="31"/>
  <c r="CF128" i="31"/>
  <c r="CF158" i="31"/>
  <c r="CS148" i="31"/>
  <c r="DF123" i="31"/>
  <c r="CY107" i="31"/>
  <c r="CL106" i="31"/>
  <c r="CV160" i="31"/>
  <c r="CP146" i="31"/>
  <c r="CT163" i="31"/>
  <c r="CI136" i="31"/>
  <c r="CZ141" i="31"/>
  <c r="EE116" i="31"/>
  <c r="CZ180" i="31"/>
  <c r="CK113" i="31"/>
  <c r="CH138" i="31"/>
  <c r="CS159" i="31"/>
  <c r="CI154" i="31"/>
  <c r="DK179" i="31"/>
  <c r="CI145" i="31"/>
  <c r="DK166" i="31"/>
  <c r="CL124" i="31"/>
  <c r="EC175" i="31"/>
  <c r="DR168" i="31"/>
  <c r="CT134" i="31"/>
  <c r="CW122" i="31"/>
  <c r="EE119" i="31"/>
  <c r="DN177" i="31"/>
  <c r="CR155" i="31"/>
  <c r="CM127" i="31"/>
  <c r="DI110" i="31"/>
  <c r="DL133" i="31"/>
  <c r="CG63" i="35"/>
  <c r="CI78" i="35"/>
  <c r="DZ140" i="31"/>
  <c r="DN105" i="31"/>
  <c r="DM137" i="31"/>
  <c r="CE115" i="31"/>
  <c r="EE136" i="31"/>
  <c r="ED138" i="31"/>
  <c r="EB174" i="31"/>
  <c r="DS108" i="31"/>
  <c r="EG148" i="31"/>
  <c r="DW171" i="31"/>
  <c r="EJ144" i="31"/>
  <c r="DT170" i="31"/>
  <c r="EG114" i="31"/>
  <c r="CH131" i="31"/>
  <c r="CL120" i="31"/>
  <c r="DE109" i="31"/>
  <c r="CM81" i="35"/>
  <c r="CG65" i="35"/>
  <c r="CF59" i="35"/>
  <c r="CT70" i="35"/>
  <c r="CG73" i="35"/>
  <c r="CG72" i="35"/>
  <c r="CK79" i="35"/>
  <c r="CL77" i="35"/>
  <c r="CM71" i="35"/>
  <c r="CF61" i="35"/>
  <c r="CG60" i="35"/>
  <c r="CJ58" i="35"/>
  <c r="DG86" i="35"/>
  <c r="CK68" i="35"/>
  <c r="CJ87" i="35"/>
  <c r="CK76" i="35"/>
  <c r="CJ80" i="35"/>
  <c r="CI82" i="35"/>
  <c r="CJ85" i="35"/>
  <c r="CK75" i="35"/>
  <c r="CK67" i="35"/>
  <c r="CL66" i="35"/>
  <c r="CK62" i="35"/>
  <c r="EC254" i="31"/>
  <c r="CN228" i="31"/>
  <c r="CL199" i="31"/>
  <c r="CJ209" i="31"/>
  <c r="CP204" i="31"/>
  <c r="DW250" i="31"/>
  <c r="CM214" i="31"/>
  <c r="CE194" i="31"/>
  <c r="DL212" i="31"/>
  <c r="CZ259" i="31"/>
  <c r="DB196" i="31"/>
  <c r="DR257" i="31"/>
  <c r="CI224" i="31"/>
  <c r="CV219" i="31"/>
  <c r="CT200" i="31"/>
  <c r="CW201" i="31"/>
  <c r="EG193" i="31"/>
  <c r="CJ221" i="31"/>
  <c r="CU191" i="31"/>
  <c r="EE223" i="31"/>
  <c r="EE195" i="31"/>
  <c r="CL203" i="31"/>
  <c r="CQ245" i="31"/>
  <c r="CM238" i="31"/>
  <c r="DM236" i="31"/>
  <c r="DA260" i="31"/>
  <c r="CQ218" i="31"/>
  <c r="DF202" i="31"/>
  <c r="CH210" i="31"/>
  <c r="CJ252" i="31"/>
  <c r="DM216" i="31"/>
  <c r="DR246" i="31"/>
  <c r="CM226" i="31"/>
  <c r="EG227" i="31"/>
  <c r="CL185" i="31"/>
  <c r="CM243" i="31"/>
  <c r="CO208" i="31"/>
  <c r="DI189" i="31"/>
  <c r="CJ254" i="31"/>
  <c r="CK192" i="31"/>
  <c r="EE198" i="31"/>
  <c r="CY186" i="31"/>
  <c r="CN208" i="31"/>
  <c r="CQ255" i="31"/>
  <c r="CJ195" i="31"/>
  <c r="CZ220" i="31"/>
  <c r="DS187" i="31"/>
  <c r="DK252" i="31"/>
  <c r="CF207" i="31"/>
  <c r="ED217" i="31"/>
  <c r="CM186" i="31"/>
  <c r="DB181" i="31" l="1"/>
  <c r="CN159" i="31"/>
  <c r="CO159" i="31" s="1"/>
  <c r="CO149" i="31"/>
  <c r="DC117" i="31"/>
  <c r="CN135" i="31"/>
  <c r="CW140" i="31"/>
  <c r="CR166" i="31"/>
  <c r="CV112" i="31"/>
  <c r="CQ125" i="31"/>
  <c r="CN152" i="31"/>
  <c r="CS126" i="31"/>
  <c r="CT126" i="31" s="1"/>
  <c r="CU126" i="31" s="1"/>
  <c r="CV126" i="31" s="1"/>
  <c r="CW126" i="31" s="1"/>
  <c r="CX126" i="31" s="1"/>
  <c r="CX176" i="31"/>
  <c r="DO153" i="31"/>
  <c r="CS167" i="31"/>
  <c r="DN157" i="31"/>
  <c r="CN107" i="31"/>
  <c r="CK173" i="31"/>
  <c r="EF144" i="31"/>
  <c r="CR176" i="31"/>
  <c r="DS167" i="31"/>
  <c r="CN164" i="31"/>
  <c r="CJ156" i="31"/>
  <c r="CN155" i="31"/>
  <c r="CR139" i="31"/>
  <c r="CY126" i="31"/>
  <c r="CU121" i="31"/>
  <c r="CK116" i="31"/>
  <c r="DS178" i="31"/>
  <c r="DL173" i="31"/>
  <c r="CT162" i="31"/>
  <c r="DF161" i="31"/>
  <c r="CK142" i="31"/>
  <c r="CK175" i="31"/>
  <c r="CN147" i="31"/>
  <c r="CK130" i="31"/>
  <c r="CP129" i="31"/>
  <c r="CG128" i="31"/>
  <c r="CG158" i="31"/>
  <c r="CT148" i="31"/>
  <c r="DG123" i="31"/>
  <c r="CZ107" i="31"/>
  <c r="CM106" i="31"/>
  <c r="CQ146" i="31"/>
  <c r="CU163" i="31"/>
  <c r="CW160" i="31"/>
  <c r="CJ136" i="31"/>
  <c r="CI138" i="31"/>
  <c r="DA180" i="31"/>
  <c r="CL113" i="31"/>
  <c r="EF116" i="31"/>
  <c r="DA141" i="31"/>
  <c r="CT159" i="31"/>
  <c r="CJ154" i="31"/>
  <c r="DL179" i="31"/>
  <c r="CJ145" i="31"/>
  <c r="DL166" i="31"/>
  <c r="CM124" i="31"/>
  <c r="ED175" i="31"/>
  <c r="DS168" i="31"/>
  <c r="CU134" i="31"/>
  <c r="CN127" i="31"/>
  <c r="CO127" i="31" s="1"/>
  <c r="CX122" i="31"/>
  <c r="EF119" i="31"/>
  <c r="DO177" i="31"/>
  <c r="CS155" i="31"/>
  <c r="DM133" i="31"/>
  <c r="DJ110" i="31"/>
  <c r="CH63" i="35"/>
  <c r="CJ78" i="35"/>
  <c r="EA140" i="31"/>
  <c r="DO105" i="31"/>
  <c r="DN137" i="31"/>
  <c r="CF115" i="31"/>
  <c r="EF136" i="31"/>
  <c r="DX171" i="31"/>
  <c r="EH148" i="31"/>
  <c r="DT108" i="31"/>
  <c r="EC174" i="31"/>
  <c r="EE138" i="31"/>
  <c r="EK144" i="31"/>
  <c r="DU170" i="31"/>
  <c r="CM120" i="31"/>
  <c r="CI131" i="31"/>
  <c r="EH114" i="31"/>
  <c r="DF109" i="31"/>
  <c r="DA118" i="31"/>
  <c r="CN81" i="35"/>
  <c r="CH65" i="35"/>
  <c r="CG59" i="35"/>
  <c r="CU70" i="35"/>
  <c r="CH73" i="35"/>
  <c r="CH72" i="35"/>
  <c r="CM77" i="35"/>
  <c r="CL79" i="35"/>
  <c r="CN71" i="35"/>
  <c r="CG61" i="35"/>
  <c r="CH60" i="35"/>
  <c r="CK58" i="35"/>
  <c r="CK85" i="35"/>
  <c r="CJ82" i="35"/>
  <c r="CQ71" i="35"/>
  <c r="CK80" i="35"/>
  <c r="CL76" i="35"/>
  <c r="CL68" i="35"/>
  <c r="DH86" i="35"/>
  <c r="CK87" i="35"/>
  <c r="CL75" i="35"/>
  <c r="CL67" i="35"/>
  <c r="CM66" i="35"/>
  <c r="CL62" i="35"/>
  <c r="CQ103" i="35"/>
  <c r="W90" i="35"/>
  <c r="W91" i="35"/>
  <c r="U91" i="35"/>
  <c r="V91" i="35"/>
  <c r="U90" i="35"/>
  <c r="V90" i="35"/>
  <c r="CN103" i="35"/>
  <c r="CN238" i="31"/>
  <c r="DJ189" i="31"/>
  <c r="EF198" i="31"/>
  <c r="CG207" i="31"/>
  <c r="ED254" i="31"/>
  <c r="CX201" i="31"/>
  <c r="DL252" i="31"/>
  <c r="CK221" i="31"/>
  <c r="CY205" i="31"/>
  <c r="CM185" i="31"/>
  <c r="CK252" i="31"/>
  <c r="CT241" i="31"/>
  <c r="CM203" i="31"/>
  <c r="CU200" i="31"/>
  <c r="CO238" i="31"/>
  <c r="CR218" i="31"/>
  <c r="CW219" i="31"/>
  <c r="DN216" i="31"/>
  <c r="DM212" i="31"/>
  <c r="EE217" i="31"/>
  <c r="CP208" i="31"/>
  <c r="CR245" i="31"/>
  <c r="CN226" i="31"/>
  <c r="DS246" i="31"/>
  <c r="CF194" i="31"/>
  <c r="EF223" i="31"/>
  <c r="CN186" i="31"/>
  <c r="CN214" i="31"/>
  <c r="CM199" i="31"/>
  <c r="EH227" i="31"/>
  <c r="CV191" i="31"/>
  <c r="CO228" i="31"/>
  <c r="DX250" i="31"/>
  <c r="CZ186" i="31"/>
  <c r="CL192" i="31"/>
  <c r="CN234" i="31"/>
  <c r="DA259" i="31"/>
  <c r="DG202" i="31"/>
  <c r="DB260" i="31"/>
  <c r="CN243" i="31"/>
  <c r="DT187" i="31"/>
  <c r="CK195" i="31"/>
  <c r="EH193" i="31"/>
  <c r="DC196" i="31"/>
  <c r="DS257" i="31"/>
  <c r="CK209" i="31"/>
  <c r="CK254" i="31"/>
  <c r="EF195" i="31"/>
  <c r="CQ204" i="31"/>
  <c r="CI210" i="31"/>
  <c r="DN236" i="31"/>
  <c r="DC181" i="31" l="1"/>
  <c r="CS166" i="31"/>
  <c r="CO135" i="31"/>
  <c r="CP135" i="31" s="1"/>
  <c r="CQ135" i="31" s="1"/>
  <c r="CR135" i="31" s="1"/>
  <c r="CS135" i="31" s="1"/>
  <c r="CT135" i="31" s="1"/>
  <c r="CU135" i="31" s="1"/>
  <c r="CP149" i="31"/>
  <c r="CW112" i="31"/>
  <c r="CX140" i="31"/>
  <c r="DD117" i="31"/>
  <c r="CR125" i="31"/>
  <c r="CP159" i="31"/>
  <c r="CO152" i="31"/>
  <c r="CP152" i="31" s="1"/>
  <c r="CQ152" i="31" s="1"/>
  <c r="CR152" i="31" s="1"/>
  <c r="CS152" i="31" s="1"/>
  <c r="CT152" i="31" s="1"/>
  <c r="CU152" i="31" s="1"/>
  <c r="CV152" i="31" s="1"/>
  <c r="CW152" i="31" s="1"/>
  <c r="CX152" i="31" s="1"/>
  <c r="CY152" i="31" s="1"/>
  <c r="CZ152" i="31" s="1"/>
  <c r="CY176" i="31"/>
  <c r="DP153" i="31"/>
  <c r="CT167" i="31"/>
  <c r="DO157" i="31"/>
  <c r="CL173" i="31"/>
  <c r="EG144" i="31"/>
  <c r="CP173" i="31"/>
  <c r="DT167" i="31"/>
  <c r="CO164" i="31"/>
  <c r="CK156" i="31"/>
  <c r="CL156" i="31" s="1"/>
  <c r="CM156" i="31" s="1"/>
  <c r="CN156" i="31" s="1"/>
  <c r="CO155" i="31"/>
  <c r="CS139" i="31"/>
  <c r="CZ126" i="31"/>
  <c r="CV121" i="31"/>
  <c r="CL116" i="31"/>
  <c r="DT178" i="31"/>
  <c r="DM173" i="31"/>
  <c r="CU162" i="31"/>
  <c r="DG161" i="31"/>
  <c r="CL142" i="31"/>
  <c r="CL175" i="31"/>
  <c r="CO147" i="31"/>
  <c r="CL130" i="31"/>
  <c r="CQ129" i="31"/>
  <c r="CH128" i="31"/>
  <c r="CH158" i="31"/>
  <c r="CU148" i="31"/>
  <c r="DH123" i="31"/>
  <c r="DA107" i="31"/>
  <c r="CN106" i="31"/>
  <c r="CV163" i="31"/>
  <c r="CX160" i="31"/>
  <c r="CR146" i="31"/>
  <c r="CK136" i="31"/>
  <c r="DB141" i="31"/>
  <c r="CM113" i="31"/>
  <c r="EG116" i="31"/>
  <c r="DB180" i="31"/>
  <c r="CJ138" i="31"/>
  <c r="CU159" i="31"/>
  <c r="CK154" i="31"/>
  <c r="DM179" i="31"/>
  <c r="CK145" i="31"/>
  <c r="DM166" i="31"/>
  <c r="CN124" i="31"/>
  <c r="EE175" i="31"/>
  <c r="DT168" i="31"/>
  <c r="CV134" i="31"/>
  <c r="CY122" i="31"/>
  <c r="EG119" i="31"/>
  <c r="DP177" i="31"/>
  <c r="CT155" i="31"/>
  <c r="CP127" i="31"/>
  <c r="DN133" i="31"/>
  <c r="DK110" i="31"/>
  <c r="CI63" i="35"/>
  <c r="CK78" i="35"/>
  <c r="EB140" i="31"/>
  <c r="DP105" i="31"/>
  <c r="DO137" i="31"/>
  <c r="CG115" i="31"/>
  <c r="ED174" i="31"/>
  <c r="DU108" i="31"/>
  <c r="EF138" i="31"/>
  <c r="EI148" i="31"/>
  <c r="DY171" i="31"/>
  <c r="EG136" i="31"/>
  <c r="EL144" i="31"/>
  <c r="DV170" i="31"/>
  <c r="EI114" i="31"/>
  <c r="CN120" i="31"/>
  <c r="CJ131" i="31"/>
  <c r="DB118" i="31"/>
  <c r="DA150" i="31"/>
  <c r="DG109" i="31"/>
  <c r="CO81" i="35"/>
  <c r="CI65" i="35"/>
  <c r="CH59" i="35"/>
  <c r="CV70" i="35"/>
  <c r="CI73" i="35"/>
  <c r="CI72" i="35"/>
  <c r="CM79" i="35"/>
  <c r="CN77" i="35"/>
  <c r="CO71" i="35"/>
  <c r="CH61" i="35"/>
  <c r="CI60" i="35"/>
  <c r="CL58" i="35"/>
  <c r="CM76" i="35"/>
  <c r="CR71" i="35"/>
  <c r="CL85" i="35"/>
  <c r="CL87" i="35"/>
  <c r="DI86" i="35"/>
  <c r="CM68" i="35"/>
  <c r="CL80" i="35"/>
  <c r="CK82" i="35"/>
  <c r="CM75" i="35"/>
  <c r="CM67" i="35"/>
  <c r="CN66" i="35"/>
  <c r="CM62" i="35"/>
  <c r="CO103" i="35"/>
  <c r="CR103" i="35"/>
  <c r="AJ240" i="31"/>
  <c r="AK245" i="31"/>
  <c r="AJ243" i="31"/>
  <c r="AL245" i="31"/>
  <c r="AI257" i="31"/>
  <c r="DC260" i="31"/>
  <c r="CS218" i="31"/>
  <c r="CM192" i="31"/>
  <c r="EI227" i="31"/>
  <c r="DU187" i="31"/>
  <c r="DT246" i="31"/>
  <c r="DM252" i="31"/>
  <c r="CU241" i="31"/>
  <c r="CN203" i="31"/>
  <c r="AL209" i="31"/>
  <c r="CL252" i="31"/>
  <c r="CV200" i="31"/>
  <c r="CJ217" i="31"/>
  <c r="CH207" i="31"/>
  <c r="EE254" i="31"/>
  <c r="DK189" i="31"/>
  <c r="CY201" i="31"/>
  <c r="CN185" i="31"/>
  <c r="CL254" i="31"/>
  <c r="CO226" i="31"/>
  <c r="DB259" i="31"/>
  <c r="CW191" i="31"/>
  <c r="DO216" i="31"/>
  <c r="DT247" i="31"/>
  <c r="DT257" i="31"/>
  <c r="CL221" i="31"/>
  <c r="DY250" i="31"/>
  <c r="CT246" i="31"/>
  <c r="EI193" i="31"/>
  <c r="EF217" i="31"/>
  <c r="DP256" i="31"/>
  <c r="CZ205" i="31"/>
  <c r="CP228" i="31"/>
  <c r="CO234" i="31"/>
  <c r="CQ208" i="31"/>
  <c r="DH202" i="31"/>
  <c r="CS245" i="31"/>
  <c r="CO243" i="31"/>
  <c r="AK208" i="31"/>
  <c r="CR204" i="31"/>
  <c r="CL195" i="31"/>
  <c r="DA186" i="31"/>
  <c r="EG195" i="31"/>
  <c r="CX219" i="31"/>
  <c r="DN212" i="31"/>
  <c r="EG223" i="31"/>
  <c r="CL209" i="31"/>
  <c r="EG198" i="31"/>
  <c r="CJ210" i="31"/>
  <c r="DO236" i="31"/>
  <c r="DG240" i="31"/>
  <c r="DD196" i="31"/>
  <c r="CN199" i="31"/>
  <c r="CG194" i="31"/>
  <c r="DD181" i="31" l="1"/>
  <c r="CU167" i="31"/>
  <c r="DE117" i="31"/>
  <c r="CX112" i="31"/>
  <c r="CY140" i="31"/>
  <c r="CQ149" i="31"/>
  <c r="CT166" i="31"/>
  <c r="CS125" i="31"/>
  <c r="CQ159" i="31"/>
  <c r="CZ176" i="31"/>
  <c r="DQ153" i="31"/>
  <c r="DP157" i="31"/>
  <c r="CM173" i="31"/>
  <c r="CQ173" i="31"/>
  <c r="DU167" i="31"/>
  <c r="CP164" i="31"/>
  <c r="CP155" i="31"/>
  <c r="CT139" i="31"/>
  <c r="CO156" i="31"/>
  <c r="DA126" i="31"/>
  <c r="CW121" i="31"/>
  <c r="CM116" i="31"/>
  <c r="DU178" i="31"/>
  <c r="DN173" i="31"/>
  <c r="CY160" i="31"/>
  <c r="CV162" i="31"/>
  <c r="DH161" i="31"/>
  <c r="CU155" i="31"/>
  <c r="CI158" i="31"/>
  <c r="CM142" i="31"/>
  <c r="CM175" i="31"/>
  <c r="CP147" i="31"/>
  <c r="CM130" i="31"/>
  <c r="DL110" i="31"/>
  <c r="CR129" i="31"/>
  <c r="CI128" i="31"/>
  <c r="CV148" i="31"/>
  <c r="DI123" i="31"/>
  <c r="DB107" i="31"/>
  <c r="CO106" i="31"/>
  <c r="CS146" i="31"/>
  <c r="CW163" i="31"/>
  <c r="CL136" i="31"/>
  <c r="CK138" i="31"/>
  <c r="CN113" i="31"/>
  <c r="DC180" i="31"/>
  <c r="EH116" i="31"/>
  <c r="DC141" i="31"/>
  <c r="CV159" i="31"/>
  <c r="CL154" i="31"/>
  <c r="DN179" i="31"/>
  <c r="CL145" i="31"/>
  <c r="DN166" i="31"/>
  <c r="CO124" i="31"/>
  <c r="EF175" i="31"/>
  <c r="DU168" i="31"/>
  <c r="CW134" i="31"/>
  <c r="CZ122" i="31"/>
  <c r="CO120" i="31"/>
  <c r="EH119" i="31"/>
  <c r="DQ177" i="31"/>
  <c r="CQ127" i="31"/>
  <c r="DO133" i="31"/>
  <c r="CJ63" i="35"/>
  <c r="CL78" i="35"/>
  <c r="EC140" i="31"/>
  <c r="DQ105" i="31"/>
  <c r="DP137" i="31"/>
  <c r="CH115" i="31"/>
  <c r="DZ171" i="31"/>
  <c r="EH136" i="31"/>
  <c r="EJ148" i="31"/>
  <c r="EG138" i="31"/>
  <c r="DV108" i="31"/>
  <c r="EE174" i="31"/>
  <c r="EM144" i="31"/>
  <c r="DW170" i="31"/>
  <c r="CK131" i="31"/>
  <c r="DA152" i="31"/>
  <c r="EJ114" i="31"/>
  <c r="DH109" i="31"/>
  <c r="DB150" i="31"/>
  <c r="DC118" i="31"/>
  <c r="DA132" i="31"/>
  <c r="CP81" i="35"/>
  <c r="CJ65" i="35"/>
  <c r="CI59" i="35"/>
  <c r="CS71" i="35"/>
  <c r="CW70" i="35"/>
  <c r="CJ73" i="35"/>
  <c r="CJ72" i="35"/>
  <c r="CO77" i="35"/>
  <c r="CN79" i="35"/>
  <c r="CP71" i="35"/>
  <c r="CI61" i="35"/>
  <c r="CJ60" i="35"/>
  <c r="CM58" i="35"/>
  <c r="CN76" i="35"/>
  <c r="CL82" i="35"/>
  <c r="CN68" i="35"/>
  <c r="CM85" i="35"/>
  <c r="CM80" i="35"/>
  <c r="DJ86" i="35"/>
  <c r="CM87" i="35"/>
  <c r="CN75" i="35"/>
  <c r="CN67" i="35"/>
  <c r="CO66" i="35"/>
  <c r="CN62" i="35"/>
  <c r="CP103" i="35"/>
  <c r="CS103" i="35"/>
  <c r="AR253" i="31"/>
  <c r="AL231" i="31"/>
  <c r="EO96" i="35"/>
  <c r="CC92" i="35"/>
  <c r="BY112" i="35"/>
  <c r="CB92" i="35"/>
  <c r="BX110" i="35"/>
  <c r="AQ185" i="31"/>
  <c r="AR185" i="31"/>
  <c r="DQ256" i="31"/>
  <c r="CI207" i="31"/>
  <c r="CK217" i="31"/>
  <c r="CO185" i="31"/>
  <c r="DD260" i="31"/>
  <c r="CO199" i="31"/>
  <c r="DZ250" i="31"/>
  <c r="DB186" i="31"/>
  <c r="EH195" i="31"/>
  <c r="CW200" i="31"/>
  <c r="DU257" i="31"/>
  <c r="CM195" i="31"/>
  <c r="CM209" i="31"/>
  <c r="DI202" i="31"/>
  <c r="CP243" i="31"/>
  <c r="DP216" i="31"/>
  <c r="DN258" i="31"/>
  <c r="DA205" i="31"/>
  <c r="EM223" i="31"/>
  <c r="CL215" i="31"/>
  <c r="CV241" i="31"/>
  <c r="CH194" i="31"/>
  <c r="CM221" i="31"/>
  <c r="CP226" i="31"/>
  <c r="EJ193" i="31"/>
  <c r="DP236" i="31"/>
  <c r="CT218" i="31"/>
  <c r="CX191" i="31"/>
  <c r="DN245" i="31"/>
  <c r="DU247" i="31"/>
  <c r="CV227" i="31"/>
  <c r="DN252" i="31"/>
  <c r="CK210" i="31"/>
  <c r="CS204" i="31"/>
  <c r="EG217" i="31"/>
  <c r="EH198" i="31"/>
  <c r="CO203" i="31"/>
  <c r="EF254" i="31"/>
  <c r="DL189" i="31"/>
  <c r="DO212" i="31"/>
  <c r="CT245" i="31"/>
  <c r="CY219" i="31"/>
  <c r="CZ201" i="31"/>
  <c r="CM252" i="31"/>
  <c r="DU246" i="31"/>
  <c r="EJ227" i="31"/>
  <c r="CU246" i="31"/>
  <c r="CQ228" i="31"/>
  <c r="CN192" i="31"/>
  <c r="CM254" i="31"/>
  <c r="DH240" i="31"/>
  <c r="CL233" i="31"/>
  <c r="DC259" i="31"/>
  <c r="CR208" i="31"/>
  <c r="DV187" i="31"/>
  <c r="DE196" i="31"/>
  <c r="DE181" i="31" l="1"/>
  <c r="CU166" i="31"/>
  <c r="CV166" i="31" s="1"/>
  <c r="CZ140" i="31"/>
  <c r="DF117" i="31"/>
  <c r="DM110" i="31"/>
  <c r="DN110" i="31" s="1"/>
  <c r="DB126" i="31"/>
  <c r="DC126" i="31" s="1"/>
  <c r="CT125" i="31"/>
  <c r="CR149" i="31"/>
  <c r="CY112" i="31"/>
  <c r="CR159" i="31"/>
  <c r="DA176" i="31"/>
  <c r="DR153" i="31"/>
  <c r="DQ157" i="31"/>
  <c r="CN173" i="31"/>
  <c r="CR173" i="31"/>
  <c r="DV167" i="31"/>
  <c r="CQ164" i="31"/>
  <c r="CQ155" i="31"/>
  <c r="CU139" i="31"/>
  <c r="CP156" i="31"/>
  <c r="CX121" i="31"/>
  <c r="CN116" i="31"/>
  <c r="DV178" i="31"/>
  <c r="DO173" i="31"/>
  <c r="CZ160" i="31"/>
  <c r="CW162" i="31"/>
  <c r="DI161" i="31"/>
  <c r="CV155" i="31"/>
  <c r="CJ158" i="31"/>
  <c r="CN142" i="31"/>
  <c r="CN175" i="31"/>
  <c r="CQ147" i="31"/>
  <c r="CN130" i="31"/>
  <c r="CS129" i="31"/>
  <c r="CJ128" i="31"/>
  <c r="CW148" i="31"/>
  <c r="DJ123" i="31"/>
  <c r="CW166" i="31"/>
  <c r="DC107" i="31"/>
  <c r="CP106" i="31"/>
  <c r="CX163" i="31"/>
  <c r="CT146" i="31"/>
  <c r="CM136" i="31"/>
  <c r="DD141" i="31"/>
  <c r="EI116" i="31"/>
  <c r="CO113" i="31"/>
  <c r="DD180" i="31"/>
  <c r="CL138" i="31"/>
  <c r="CW159" i="31"/>
  <c r="CM154" i="31"/>
  <c r="DO179" i="31"/>
  <c r="CM145" i="31"/>
  <c r="DO166" i="31"/>
  <c r="CP124" i="31"/>
  <c r="EG175" i="31"/>
  <c r="DV168" i="31"/>
  <c r="CX134" i="31"/>
  <c r="DA122" i="31"/>
  <c r="CP120" i="31"/>
  <c r="EI119" i="31"/>
  <c r="DR177" i="31"/>
  <c r="CR127" i="31"/>
  <c r="DP133" i="31"/>
  <c r="CK63" i="35"/>
  <c r="CM78" i="35"/>
  <c r="ED140" i="31"/>
  <c r="DR105" i="31"/>
  <c r="DQ137" i="31"/>
  <c r="CI115" i="31"/>
  <c r="EF174" i="31"/>
  <c r="EH138" i="31"/>
  <c r="EA171" i="31"/>
  <c r="DW108" i="31"/>
  <c r="EK148" i="31"/>
  <c r="EI136" i="31"/>
  <c r="EN144" i="31"/>
  <c r="DX170" i="31"/>
  <c r="EK114" i="31"/>
  <c r="DB152" i="31"/>
  <c r="CL131" i="31"/>
  <c r="DB132" i="31"/>
  <c r="DC150" i="31"/>
  <c r="DI109" i="31"/>
  <c r="DD118" i="31"/>
  <c r="CQ81" i="35"/>
  <c r="CK65" i="35"/>
  <c r="CJ59" i="35"/>
  <c r="CT71" i="35"/>
  <c r="CX70" i="35"/>
  <c r="CK73" i="35"/>
  <c r="CK72" i="35"/>
  <c r="CO79" i="35"/>
  <c r="CP77" i="35"/>
  <c r="CJ61" i="35"/>
  <c r="CK60" i="35"/>
  <c r="CN58" i="35"/>
  <c r="CN80" i="35"/>
  <c r="CM82" i="35"/>
  <c r="CN87" i="35"/>
  <c r="DK86" i="35"/>
  <c r="CN85" i="35"/>
  <c r="CO68" i="35"/>
  <c r="CO76" i="35"/>
  <c r="CO75" i="35"/>
  <c r="CO67" i="35"/>
  <c r="CP66" i="35"/>
  <c r="CO62" i="35"/>
  <c r="Y98" i="35"/>
  <c r="Y100" i="35"/>
  <c r="Y92" i="35"/>
  <c r="Y102" i="35"/>
  <c r="Y90" i="35"/>
  <c r="DE260" i="31"/>
  <c r="DI240" i="31"/>
  <c r="CQ226" i="31"/>
  <c r="CO192" i="31"/>
  <c r="DB231" i="31"/>
  <c r="CQ243" i="31"/>
  <c r="DR256" i="31"/>
  <c r="CJ207" i="31"/>
  <c r="DN189" i="31"/>
  <c r="EI198" i="31"/>
  <c r="DP212" i="31"/>
  <c r="CR228" i="31"/>
  <c r="DV246" i="31"/>
  <c r="DV247" i="31"/>
  <c r="CN195" i="31"/>
  <c r="CT204" i="31"/>
  <c r="DC205" i="31"/>
  <c r="CS208" i="31"/>
  <c r="DR232" i="31"/>
  <c r="DW187" i="31"/>
  <c r="CW227" i="31"/>
  <c r="CN209" i="31"/>
  <c r="CL210" i="31"/>
  <c r="CP235" i="31"/>
  <c r="DO245" i="31"/>
  <c r="DD259" i="31"/>
  <c r="CU218" i="31"/>
  <c r="CW241" i="31"/>
  <c r="EN223" i="31"/>
  <c r="DM189" i="31"/>
  <c r="CY191" i="31"/>
  <c r="DO252" i="31"/>
  <c r="CP203" i="31"/>
  <c r="DC186" i="31"/>
  <c r="ED219" i="31"/>
  <c r="CI194" i="31"/>
  <c r="DA201" i="31"/>
  <c r="DO258" i="31"/>
  <c r="CZ219" i="31"/>
  <c r="EI195" i="31"/>
  <c r="EH217" i="31"/>
  <c r="CP185" i="31"/>
  <c r="CX200" i="31"/>
  <c r="CN221" i="31"/>
  <c r="DF196" i="31"/>
  <c r="CM215" i="31"/>
  <c r="EG254" i="31"/>
  <c r="CM233" i="31"/>
  <c r="DV257" i="31"/>
  <c r="DB205" i="31"/>
  <c r="CP199" i="31"/>
  <c r="CN252" i="31"/>
  <c r="DJ202" i="31"/>
  <c r="DQ236" i="31"/>
  <c r="EK227" i="31"/>
  <c r="DQ216" i="31"/>
  <c r="EK193" i="31"/>
  <c r="EA250" i="31"/>
  <c r="CL217" i="31"/>
  <c r="DF181" i="31" l="1"/>
  <c r="CZ112" i="31"/>
  <c r="CU125" i="31"/>
  <c r="DA140" i="31"/>
  <c r="CS149" i="31"/>
  <c r="DG117" i="31"/>
  <c r="DD126" i="31"/>
  <c r="DB176" i="31"/>
  <c r="DS153" i="31"/>
  <c r="DR157" i="31"/>
  <c r="CO173" i="31"/>
  <c r="CS173" i="31"/>
  <c r="DW167" i="31"/>
  <c r="CR164" i="31"/>
  <c r="CV139" i="31"/>
  <c r="CQ156" i="31"/>
  <c r="CY121" i="31"/>
  <c r="CO116" i="31"/>
  <c r="DW178" i="31"/>
  <c r="DP173" i="31"/>
  <c r="CX162" i="31"/>
  <c r="DJ161" i="31"/>
  <c r="CW155" i="31"/>
  <c r="CK158" i="31"/>
  <c r="CO142" i="31"/>
  <c r="CO175" i="31"/>
  <c r="CR147" i="31"/>
  <c r="CO130" i="31"/>
  <c r="CT129" i="31"/>
  <c r="CK128" i="31"/>
  <c r="DO110" i="31"/>
  <c r="CX148" i="31"/>
  <c r="DK123" i="31"/>
  <c r="CX166" i="31"/>
  <c r="DD107" i="31"/>
  <c r="CQ106" i="31"/>
  <c r="CU146" i="31"/>
  <c r="CY163" i="31"/>
  <c r="CN136" i="31"/>
  <c r="CM138" i="31"/>
  <c r="DE180" i="31"/>
  <c r="EJ116" i="31"/>
  <c r="DS177" i="31"/>
  <c r="CP113" i="31"/>
  <c r="DE141" i="31"/>
  <c r="CX159" i="31"/>
  <c r="CN154" i="31"/>
  <c r="DP179" i="31"/>
  <c r="CN145" i="31"/>
  <c r="DP166" i="31"/>
  <c r="CM131" i="31"/>
  <c r="CQ124" i="31"/>
  <c r="EH175" i="31"/>
  <c r="DW168" i="31"/>
  <c r="CY134" i="31"/>
  <c r="DB122" i="31"/>
  <c r="CQ120" i="31"/>
  <c r="EJ119" i="31"/>
  <c r="CS127" i="31"/>
  <c r="DQ133" i="31"/>
  <c r="CL63" i="35"/>
  <c r="CN78" i="35"/>
  <c r="EE140" i="31"/>
  <c r="DS105" i="31"/>
  <c r="DR137" i="31"/>
  <c r="CJ115" i="31"/>
  <c r="EJ136" i="31"/>
  <c r="EG174" i="31"/>
  <c r="EL148" i="31"/>
  <c r="DX108" i="31"/>
  <c r="EB171" i="31"/>
  <c r="EI138" i="31"/>
  <c r="EO144" i="31"/>
  <c r="DY170" i="31"/>
  <c r="DC152" i="31"/>
  <c r="DA160" i="31"/>
  <c r="EL114" i="31"/>
  <c r="DE118" i="31"/>
  <c r="DJ109" i="31"/>
  <c r="DA143" i="31"/>
  <c r="DD150" i="31"/>
  <c r="DC132" i="31"/>
  <c r="CR81" i="35"/>
  <c r="CL65" i="35"/>
  <c r="CK59" i="35"/>
  <c r="CU71" i="35"/>
  <c r="CY70" i="35"/>
  <c r="CL73" i="35"/>
  <c r="CL72" i="35"/>
  <c r="CQ77" i="35"/>
  <c r="CP79" i="35"/>
  <c r="CK61" i="35"/>
  <c r="CL60" i="35"/>
  <c r="CO58" i="35"/>
  <c r="CP68" i="35"/>
  <c r="CO85" i="35"/>
  <c r="CO87" i="35"/>
  <c r="CN82" i="35"/>
  <c r="CO80" i="35"/>
  <c r="CP76" i="35"/>
  <c r="DL86" i="35"/>
  <c r="CP75" i="35"/>
  <c r="CP67" i="35"/>
  <c r="CQ66" i="35"/>
  <c r="CP62" i="35"/>
  <c r="DJ240" i="31"/>
  <c r="CR226" i="31"/>
  <c r="DW247" i="31"/>
  <c r="EJ198" i="31"/>
  <c r="EL227" i="31"/>
  <c r="CZ191" i="31"/>
  <c r="DD205" i="31"/>
  <c r="DQ212" i="31"/>
  <c r="CQ199" i="31"/>
  <c r="DE259" i="31"/>
  <c r="CS228" i="31"/>
  <c r="DA219" i="31"/>
  <c r="CQ185" i="31"/>
  <c r="CU204" i="31"/>
  <c r="CN215" i="31"/>
  <c r="CO252" i="31"/>
  <c r="CK207" i="31"/>
  <c r="EO223" i="31"/>
  <c r="CO209" i="31"/>
  <c r="DS232" i="31"/>
  <c r="DW246" i="31"/>
  <c r="CJ194" i="31"/>
  <c r="CO195" i="31"/>
  <c r="DR216" i="31"/>
  <c r="DP252" i="31"/>
  <c r="EI217" i="31"/>
  <c r="DS256" i="31"/>
  <c r="CM217" i="31"/>
  <c r="DD186" i="31"/>
  <c r="DX187" i="31"/>
  <c r="DW257" i="31"/>
  <c r="CO221" i="31"/>
  <c r="CQ235" i="31"/>
  <c r="CX241" i="31"/>
  <c r="EL193" i="31"/>
  <c r="CN233" i="31"/>
  <c r="CR243" i="31"/>
  <c r="CY200" i="31"/>
  <c r="CX227" i="31"/>
  <c r="EB250" i="31"/>
  <c r="CM210" i="31"/>
  <c r="EH254" i="31"/>
  <c r="DO189" i="31"/>
  <c r="DF260" i="31"/>
  <c r="DK202" i="31"/>
  <c r="DG196" i="31"/>
  <c r="EE219" i="31"/>
  <c r="DP258" i="31"/>
  <c r="EJ195" i="31"/>
  <c r="CT208" i="31"/>
  <c r="DB201" i="31"/>
  <c r="CN224" i="31"/>
  <c r="DG181" i="31" l="1"/>
  <c r="CN131" i="31"/>
  <c r="CT149" i="31"/>
  <c r="CV125" i="31"/>
  <c r="DH117" i="31"/>
  <c r="DB140" i="31"/>
  <c r="DA112" i="31"/>
  <c r="DE126" i="31"/>
  <c r="DC176" i="31"/>
  <c r="DT153" i="31"/>
  <c r="DS157" i="31"/>
  <c r="DX167" i="31"/>
  <c r="CS164" i="31"/>
  <c r="CW139" i="31"/>
  <c r="CR156" i="31"/>
  <c r="CZ121" i="31"/>
  <c r="CP116" i="31"/>
  <c r="DX178" i="31"/>
  <c r="DQ173" i="31"/>
  <c r="CY162" i="31"/>
  <c r="DK161" i="31"/>
  <c r="CX155" i="31"/>
  <c r="CL158" i="31"/>
  <c r="CP142" i="31"/>
  <c r="CP175" i="31"/>
  <c r="CS147" i="31"/>
  <c r="CP130" i="31"/>
  <c r="CU129" i="31"/>
  <c r="CL128" i="31"/>
  <c r="DT177" i="31"/>
  <c r="DP110" i="31"/>
  <c r="CY148" i="31"/>
  <c r="DL123" i="31"/>
  <c r="CY166" i="31"/>
  <c r="CZ166" i="31" s="1"/>
  <c r="DA166" i="31" s="1"/>
  <c r="DE107" i="31"/>
  <c r="CR106" i="31"/>
  <c r="CZ163" i="31"/>
  <c r="CV146" i="31"/>
  <c r="CO136" i="31"/>
  <c r="CO131" i="31"/>
  <c r="CQ113" i="31"/>
  <c r="EK116" i="31"/>
  <c r="DF180" i="31"/>
  <c r="DF141" i="31"/>
  <c r="CN138" i="31"/>
  <c r="CY159" i="31"/>
  <c r="CO154" i="31"/>
  <c r="DQ179" i="31"/>
  <c r="CO145" i="31"/>
  <c r="DQ166" i="31"/>
  <c r="CR124" i="31"/>
  <c r="EI175" i="31"/>
  <c r="DX168" i="31"/>
  <c r="DR133" i="31"/>
  <c r="CZ134" i="31"/>
  <c r="DC122" i="31"/>
  <c r="CR120" i="31"/>
  <c r="EK119" i="31"/>
  <c r="CT127" i="31"/>
  <c r="CM63" i="35"/>
  <c r="CO78" i="35"/>
  <c r="EF140" i="31"/>
  <c r="DT105" i="31"/>
  <c r="DS137" i="31"/>
  <c r="CK115" i="31"/>
  <c r="EM148" i="31"/>
  <c r="EJ138" i="31"/>
  <c r="EC171" i="31"/>
  <c r="DY108" i="31"/>
  <c r="EH174" i="31"/>
  <c r="EK136" i="31"/>
  <c r="EP144" i="31"/>
  <c r="DZ170" i="31"/>
  <c r="DA135" i="31"/>
  <c r="EM114" i="31"/>
  <c r="DB160" i="31"/>
  <c r="DD152" i="31"/>
  <c r="DD132" i="31"/>
  <c r="DE150" i="31"/>
  <c r="DB143" i="31"/>
  <c r="DK109" i="31"/>
  <c r="DF118" i="31"/>
  <c r="CS81" i="35"/>
  <c r="CM65" i="35"/>
  <c r="CL59" i="35"/>
  <c r="CV71" i="35"/>
  <c r="CZ70" i="35"/>
  <c r="CM73" i="35"/>
  <c r="CM72" i="35"/>
  <c r="CQ79" i="35"/>
  <c r="CR77" i="35"/>
  <c r="CL61" i="35"/>
  <c r="CM60" i="35"/>
  <c r="CP58" i="35"/>
  <c r="CQ76" i="35"/>
  <c r="CP80" i="35"/>
  <c r="CO82" i="35"/>
  <c r="CP87" i="35"/>
  <c r="CP85" i="35"/>
  <c r="DM86" i="35"/>
  <c r="CQ68" i="35"/>
  <c r="CQ75" i="35"/>
  <c r="CQ67" i="35"/>
  <c r="CR66" i="35"/>
  <c r="CQ62" i="35"/>
  <c r="CY241" i="31"/>
  <c r="CP209" i="31"/>
  <c r="DX247" i="31"/>
  <c r="CO224" i="31"/>
  <c r="DT232" i="31"/>
  <c r="DQ252" i="31"/>
  <c r="CS226" i="31"/>
  <c r="DP189" i="31"/>
  <c r="CT206" i="31"/>
  <c r="EJ217" i="31"/>
  <c r="CZ200" i="31"/>
  <c r="DK240" i="31"/>
  <c r="CT228" i="31"/>
  <c r="EI254" i="31"/>
  <c r="CY227" i="31"/>
  <c r="CO210" i="31"/>
  <c r="EM193" i="31"/>
  <c r="DG260" i="31"/>
  <c r="CO215" i="31"/>
  <c r="DX257" i="31"/>
  <c r="EF219" i="31"/>
  <c r="CN217" i="31"/>
  <c r="CR185" i="31"/>
  <c r="DF259" i="31"/>
  <c r="CU208" i="31"/>
  <c r="EK195" i="31"/>
  <c r="CR235" i="31"/>
  <c r="DQ258" i="31"/>
  <c r="EK215" i="31"/>
  <c r="DR212" i="31"/>
  <c r="DL202" i="31"/>
  <c r="EC250" i="31"/>
  <c r="CL207" i="31"/>
  <c r="CV204" i="31"/>
  <c r="DH196" i="31"/>
  <c r="EK198" i="31"/>
  <c r="CO233" i="31"/>
  <c r="DT256" i="31"/>
  <c r="CK194" i="31"/>
  <c r="CR199" i="31"/>
  <c r="DS216" i="31"/>
  <c r="DE205" i="31"/>
  <c r="CS243" i="31"/>
  <c r="EM227" i="31"/>
  <c r="DC201" i="31"/>
  <c r="CN210" i="31"/>
  <c r="DY187" i="31"/>
  <c r="DX246" i="31"/>
  <c r="CP195" i="31"/>
  <c r="DE186" i="31"/>
  <c r="EP223" i="31"/>
  <c r="DB219" i="31"/>
  <c r="DA191" i="31"/>
  <c r="CP221" i="31"/>
  <c r="DH181" i="31" l="1"/>
  <c r="DI181" i="31" s="1"/>
  <c r="CQ130" i="31"/>
  <c r="CR130" i="31" s="1"/>
  <c r="DB112" i="31"/>
  <c r="DI117" i="31"/>
  <c r="CU149" i="31"/>
  <c r="CZ148" i="31"/>
  <c r="DC140" i="31"/>
  <c r="CW125" i="31"/>
  <c r="DF126" i="31"/>
  <c r="DD176" i="31"/>
  <c r="DU153" i="31"/>
  <c r="DT157" i="31"/>
  <c r="DA148" i="31"/>
  <c r="DY167" i="31"/>
  <c r="CT164" i="31"/>
  <c r="CX139" i="31"/>
  <c r="CS156" i="31"/>
  <c r="DA121" i="31"/>
  <c r="CQ116" i="31"/>
  <c r="DY178" i="31"/>
  <c r="DR173" i="31"/>
  <c r="CZ162" i="31"/>
  <c r="DL161" i="31"/>
  <c r="CY155" i="31"/>
  <c r="CM158" i="31"/>
  <c r="CN158" i="31" s="1"/>
  <c r="CO158" i="31" s="1"/>
  <c r="CP158" i="31" s="1"/>
  <c r="CQ158" i="31" s="1"/>
  <c r="CQ142" i="31"/>
  <c r="CQ175" i="31"/>
  <c r="CT147" i="31"/>
  <c r="CV129" i="31"/>
  <c r="CM128" i="31"/>
  <c r="DU177" i="31"/>
  <c r="CS106" i="31"/>
  <c r="CS124" i="31"/>
  <c r="DQ110" i="31"/>
  <c r="DM123" i="31"/>
  <c r="DF107" i="31"/>
  <c r="CW146" i="31"/>
  <c r="CP136" i="31"/>
  <c r="DG141" i="31"/>
  <c r="EL116" i="31"/>
  <c r="CR113" i="31"/>
  <c r="CO138" i="31"/>
  <c r="DG180" i="31"/>
  <c r="CP131" i="31"/>
  <c r="CZ159" i="31"/>
  <c r="CP154" i="31"/>
  <c r="DR179" i="31"/>
  <c r="DJ181" i="31"/>
  <c r="DK181" i="31" s="1"/>
  <c r="DL181" i="31" s="1"/>
  <c r="CP145" i="31"/>
  <c r="DR166" i="31"/>
  <c r="EJ175" i="31"/>
  <c r="DY168" i="31"/>
  <c r="DS133" i="31"/>
  <c r="DD122" i="31"/>
  <c r="CS120" i="31"/>
  <c r="EL119" i="31"/>
  <c r="CU127" i="31"/>
  <c r="CN63" i="35"/>
  <c r="CP78" i="35"/>
  <c r="EG140" i="31"/>
  <c r="DU105" i="31"/>
  <c r="DT137" i="31"/>
  <c r="CL115" i="31"/>
  <c r="EL136" i="31"/>
  <c r="ED171" i="31"/>
  <c r="EN148" i="31"/>
  <c r="EI174" i="31"/>
  <c r="DZ108" i="31"/>
  <c r="EK138" i="31"/>
  <c r="EQ144" i="31"/>
  <c r="EA170" i="31"/>
  <c r="DB135" i="31"/>
  <c r="DE152" i="31"/>
  <c r="DC160" i="31"/>
  <c r="EN114" i="31"/>
  <c r="DA134" i="31"/>
  <c r="DC143" i="31"/>
  <c r="DE132" i="31"/>
  <c r="DG118" i="31"/>
  <c r="DA165" i="31"/>
  <c r="DL109" i="31"/>
  <c r="DF150" i="31"/>
  <c r="CT81" i="35"/>
  <c r="CN65" i="35"/>
  <c r="CM59" i="35"/>
  <c r="CW71" i="35"/>
  <c r="DA70" i="35"/>
  <c r="CN73" i="35"/>
  <c r="CN72" i="35"/>
  <c r="CS77" i="35"/>
  <c r="CR79" i="35"/>
  <c r="CM61" i="35"/>
  <c r="CN60" i="35"/>
  <c r="CQ58" i="35"/>
  <c r="CQ87" i="35"/>
  <c r="CQ80" i="35"/>
  <c r="CR68" i="35"/>
  <c r="DN86" i="35"/>
  <c r="CQ85" i="35"/>
  <c r="CP82" i="35"/>
  <c r="CR76" i="35"/>
  <c r="CR75" i="35"/>
  <c r="CR67" i="35"/>
  <c r="CS66" i="35"/>
  <c r="CR62" i="35"/>
  <c r="DL260" i="31"/>
  <c r="EK217" i="31"/>
  <c r="DD201" i="31"/>
  <c r="DY247" i="31"/>
  <c r="DY257" i="31"/>
  <c r="EG219" i="31"/>
  <c r="DF186" i="31"/>
  <c r="DF205" i="31"/>
  <c r="DA200" i="31"/>
  <c r="EN193" i="31"/>
  <c r="CU206" i="31"/>
  <c r="CW204" i="31"/>
  <c r="DY246" i="31"/>
  <c r="CZ227" i="31"/>
  <c r="DC219" i="31"/>
  <c r="EN227" i="31"/>
  <c r="EQ223" i="31"/>
  <c r="DI196" i="31"/>
  <c r="CU228" i="31"/>
  <c r="DU256" i="31"/>
  <c r="CQ195" i="31"/>
  <c r="DQ189" i="31"/>
  <c r="CL194" i="31"/>
  <c r="DR252" i="31"/>
  <c r="CS235" i="31"/>
  <c r="CM207" i="31"/>
  <c r="DA227" i="31"/>
  <c r="CT226" i="31"/>
  <c r="CP224" i="31"/>
  <c r="CR209" i="31"/>
  <c r="DU232" i="31"/>
  <c r="CQ221" i="31"/>
  <c r="DD255" i="31"/>
  <c r="DS212" i="31"/>
  <c r="CP233" i="31"/>
  <c r="EL195" i="31"/>
  <c r="EJ254" i="31"/>
  <c r="CP215" i="31"/>
  <c r="EL198" i="31"/>
  <c r="DR258" i="31"/>
  <c r="DM202" i="31"/>
  <c r="CO217" i="31"/>
  <c r="CS185" i="31"/>
  <c r="DG259" i="31"/>
  <c r="DL240" i="31"/>
  <c r="CP210" i="31"/>
  <c r="CQ209" i="31"/>
  <c r="DB191" i="31"/>
  <c r="DT216" i="31"/>
  <c r="EL215" i="31"/>
  <c r="ED250" i="31"/>
  <c r="DC239" i="31"/>
  <c r="DZ187" i="31"/>
  <c r="DD140" i="31" l="1"/>
  <c r="CV149" i="31"/>
  <c r="DC112" i="31"/>
  <c r="DT133" i="31"/>
  <c r="CX125" i="31"/>
  <c r="DJ117" i="31"/>
  <c r="CS113" i="31"/>
  <c r="CS130" i="31"/>
  <c r="DG126" i="31"/>
  <c r="DE176" i="31"/>
  <c r="DV153" i="31"/>
  <c r="DU157" i="31"/>
  <c r="DB148" i="31"/>
  <c r="DZ167" i="31"/>
  <c r="CU164" i="31"/>
  <c r="CY139" i="31"/>
  <c r="CT156" i="31"/>
  <c r="CQ131" i="31"/>
  <c r="DB121" i="31"/>
  <c r="CR116" i="31"/>
  <c r="DZ178" i="31"/>
  <c r="DS173" i="31"/>
  <c r="DA162" i="31"/>
  <c r="DM161" i="31"/>
  <c r="CZ155" i="31"/>
  <c r="CR142" i="31"/>
  <c r="CR175" i="31"/>
  <c r="CU147" i="31"/>
  <c r="CW129" i="31"/>
  <c r="CN128" i="31"/>
  <c r="DU133" i="31"/>
  <c r="DV177" i="31"/>
  <c r="CT106" i="31"/>
  <c r="CT124" i="31"/>
  <c r="DR110" i="31"/>
  <c r="DM181" i="31"/>
  <c r="DN123" i="31"/>
  <c r="DG107" i="31"/>
  <c r="CR158" i="31"/>
  <c r="CX146" i="31"/>
  <c r="CQ136" i="31"/>
  <c r="DH141" i="31"/>
  <c r="DH180" i="31"/>
  <c r="CP138" i="31"/>
  <c r="EM116" i="31"/>
  <c r="DA159" i="31"/>
  <c r="CQ154" i="31"/>
  <c r="DS179" i="31"/>
  <c r="CQ145" i="31"/>
  <c r="DS166" i="31"/>
  <c r="EK175" i="31"/>
  <c r="DZ168" i="31"/>
  <c r="DE122" i="31"/>
  <c r="CT120" i="31"/>
  <c r="EM119" i="31"/>
  <c r="CV127" i="31"/>
  <c r="CO63" i="35"/>
  <c r="CQ78" i="35"/>
  <c r="EH140" i="31"/>
  <c r="DV105" i="31"/>
  <c r="DU137" i="31"/>
  <c r="CM115" i="31"/>
  <c r="EL138" i="31"/>
  <c r="EA108" i="31"/>
  <c r="EJ174" i="31"/>
  <c r="EE171" i="31"/>
  <c r="EM136" i="31"/>
  <c r="EO148" i="31"/>
  <c r="ER144" i="31"/>
  <c r="EB170" i="31"/>
  <c r="DC135" i="31"/>
  <c r="EO114" i="31"/>
  <c r="DF152" i="31"/>
  <c r="DD160" i="31"/>
  <c r="DA163" i="31"/>
  <c r="DH118" i="31"/>
  <c r="DD143" i="31"/>
  <c r="DB134" i="31"/>
  <c r="DG150" i="31"/>
  <c r="EV114" i="31"/>
  <c r="DM109" i="31"/>
  <c r="DB165" i="31"/>
  <c r="DF132" i="31"/>
  <c r="CU81" i="35"/>
  <c r="CO65" i="35"/>
  <c r="CN59" i="35"/>
  <c r="CX71" i="35"/>
  <c r="DB70" i="35"/>
  <c r="CO73" i="35"/>
  <c r="CO72" i="35"/>
  <c r="CS79" i="35"/>
  <c r="CT77" i="35"/>
  <c r="CN61" i="35"/>
  <c r="CO60" i="35"/>
  <c r="CR58" i="35"/>
  <c r="CQ82" i="35"/>
  <c r="CS68" i="35"/>
  <c r="CR87" i="35"/>
  <c r="CS76" i="35"/>
  <c r="CR85" i="35"/>
  <c r="DO86" i="35"/>
  <c r="CR80" i="35"/>
  <c r="CS75" i="35"/>
  <c r="CS67" i="35"/>
  <c r="CT66" i="35"/>
  <c r="CS62" i="35"/>
  <c r="DS252" i="31"/>
  <c r="EM198" i="31"/>
  <c r="EM195" i="31"/>
  <c r="CQ215" i="31"/>
  <c r="DV256" i="31"/>
  <c r="DU216" i="31"/>
  <c r="DC191" i="31"/>
  <c r="CS209" i="31"/>
  <c r="EO193" i="31"/>
  <c r="DE201" i="31"/>
  <c r="CX204" i="31"/>
  <c r="DZ246" i="31"/>
  <c r="DJ196" i="31"/>
  <c r="EE250" i="31"/>
  <c r="DT212" i="31"/>
  <c r="CM194" i="31"/>
  <c r="DR189" i="31"/>
  <c r="DD219" i="31"/>
  <c r="CR195" i="31"/>
  <c r="DB227" i="31"/>
  <c r="DM240" i="31"/>
  <c r="EL217" i="31"/>
  <c r="DG186" i="31"/>
  <c r="DB200" i="31"/>
  <c r="CR221" i="31"/>
  <c r="CN207" i="31"/>
  <c r="DG205" i="31"/>
  <c r="CQ210" i="31"/>
  <c r="CQ233" i="31"/>
  <c r="EA187" i="31"/>
  <c r="DV232" i="31"/>
  <c r="EK254" i="31"/>
  <c r="CP217" i="31"/>
  <c r="CT203" i="31"/>
  <c r="CT185" i="31"/>
  <c r="DE255" i="31"/>
  <c r="CQ224" i="31"/>
  <c r="DZ247" i="31"/>
  <c r="EO227" i="31"/>
  <c r="DZ257" i="31"/>
  <c r="DU212" i="31"/>
  <c r="CU226" i="31"/>
  <c r="DD239" i="31"/>
  <c r="CR254" i="31"/>
  <c r="DN202" i="31"/>
  <c r="DM260" i="31"/>
  <c r="EM215" i="31"/>
  <c r="CV206" i="31"/>
  <c r="EH219" i="31"/>
  <c r="DS258" i="31"/>
  <c r="CV228" i="31"/>
  <c r="ER223" i="31"/>
  <c r="DK117" i="31" l="1"/>
  <c r="CW149" i="31"/>
  <c r="CY125" i="31"/>
  <c r="DD112" i="31"/>
  <c r="DE140" i="31"/>
  <c r="CT113" i="31"/>
  <c r="CT130" i="31"/>
  <c r="DH126" i="31"/>
  <c r="DF176" i="31"/>
  <c r="DW153" i="31"/>
  <c r="DV157" i="31"/>
  <c r="DC148" i="31"/>
  <c r="EA167" i="31"/>
  <c r="CV164" i="31"/>
  <c r="CZ139" i="31"/>
  <c r="CU156" i="31"/>
  <c r="CR131" i="31"/>
  <c r="DC121" i="31"/>
  <c r="CS116" i="31"/>
  <c r="EA178" i="31"/>
  <c r="DT173" i="31"/>
  <c r="DB162" i="31"/>
  <c r="DN161" i="31"/>
  <c r="CX129" i="31"/>
  <c r="CS142" i="31"/>
  <c r="CS175" i="31"/>
  <c r="CV147" i="31"/>
  <c r="CO128" i="31"/>
  <c r="DV133" i="31"/>
  <c r="DW177" i="31"/>
  <c r="CU106" i="31"/>
  <c r="CU124" i="31"/>
  <c r="DS110" i="31"/>
  <c r="DN181" i="31"/>
  <c r="DO123" i="31"/>
  <c r="DB164" i="31"/>
  <c r="DH107" i="31"/>
  <c r="CY146" i="31"/>
  <c r="CS158" i="31"/>
  <c r="CR136" i="31"/>
  <c r="EN116" i="31"/>
  <c r="DI180" i="31"/>
  <c r="DJ180" i="31" s="1"/>
  <c r="DK180" i="31" s="1"/>
  <c r="DI141" i="31"/>
  <c r="CQ138" i="31"/>
  <c r="DB159" i="31"/>
  <c r="CR154" i="31"/>
  <c r="DT179" i="31"/>
  <c r="CR145" i="31"/>
  <c r="DT166" i="31"/>
  <c r="EL175" i="31"/>
  <c r="EA168" i="31"/>
  <c r="DF122" i="31"/>
  <c r="CU120" i="31"/>
  <c r="EN119" i="31"/>
  <c r="CW127" i="31"/>
  <c r="CP63" i="35"/>
  <c r="CR78" i="35"/>
  <c r="EI140" i="31"/>
  <c r="DW105" i="31"/>
  <c r="DV137" i="31"/>
  <c r="CN115" i="31"/>
  <c r="EP148" i="31"/>
  <c r="DO122" i="31"/>
  <c r="EN136" i="31"/>
  <c r="EK174" i="31"/>
  <c r="EM138" i="31"/>
  <c r="EF171" i="31"/>
  <c r="EB108" i="31"/>
  <c r="ES144" i="31"/>
  <c r="EC170" i="31"/>
  <c r="DD135" i="31"/>
  <c r="DE160" i="31"/>
  <c r="DG152" i="31"/>
  <c r="EP114" i="31"/>
  <c r="DN109" i="31"/>
  <c r="DH150" i="31"/>
  <c r="DC134" i="31"/>
  <c r="DE143" i="31"/>
  <c r="DG132" i="31"/>
  <c r="DC165" i="31"/>
  <c r="EW114" i="31"/>
  <c r="DI118" i="31"/>
  <c r="DB163" i="31"/>
  <c r="CV81" i="35"/>
  <c r="CP65" i="35"/>
  <c r="CO59" i="35"/>
  <c r="CY71" i="35"/>
  <c r="DC70" i="35"/>
  <c r="CP73" i="35"/>
  <c r="CP72" i="35"/>
  <c r="CU77" i="35"/>
  <c r="CT79" i="35"/>
  <c r="CO61" i="35"/>
  <c r="CP60" i="35"/>
  <c r="CS58" i="35"/>
  <c r="DP86" i="35"/>
  <c r="CT76" i="35"/>
  <c r="CS87" i="35"/>
  <c r="CT68" i="35"/>
  <c r="CS80" i="35"/>
  <c r="CS85" i="35"/>
  <c r="CW79" i="35"/>
  <c r="CR82" i="35"/>
  <c r="CT75" i="35"/>
  <c r="CT67" i="35"/>
  <c r="CU66" i="35"/>
  <c r="CT62" i="35"/>
  <c r="CW111" i="35"/>
  <c r="CU109" i="35"/>
  <c r="AG250" i="31"/>
  <c r="DE219" i="31"/>
  <c r="DV236" i="31"/>
  <c r="EP193" i="31"/>
  <c r="EN198" i="31"/>
  <c r="CU203" i="31"/>
  <c r="DN260" i="31"/>
  <c r="ES223" i="31"/>
  <c r="CZ218" i="31"/>
  <c r="DD191" i="31"/>
  <c r="EP227" i="31"/>
  <c r="CR233" i="31"/>
  <c r="DT258" i="31"/>
  <c r="CR215" i="31"/>
  <c r="CY204" i="31"/>
  <c r="DT252" i="31"/>
  <c r="CS195" i="31"/>
  <c r="DH205" i="31"/>
  <c r="EM217" i="31"/>
  <c r="DF201" i="31"/>
  <c r="EA246" i="31"/>
  <c r="EA257" i="31"/>
  <c r="CS221" i="31"/>
  <c r="DC227" i="31"/>
  <c r="EI219" i="31"/>
  <c r="EN215" i="31"/>
  <c r="CT209" i="31"/>
  <c r="CW206" i="31"/>
  <c r="DN240" i="31"/>
  <c r="DW256" i="31"/>
  <c r="DV212" i="31"/>
  <c r="CO207" i="31"/>
  <c r="EB187" i="31"/>
  <c r="DE239" i="31"/>
  <c r="DS189" i="31"/>
  <c r="EL254" i="31"/>
  <c r="DO202" i="31"/>
  <c r="EN195" i="31"/>
  <c r="CU185" i="31"/>
  <c r="DH186" i="31"/>
  <c r="CR210" i="31"/>
  <c r="DC200" i="31"/>
  <c r="DT245" i="31"/>
  <c r="DK196" i="31"/>
  <c r="DB238" i="31"/>
  <c r="CQ217" i="31"/>
  <c r="CT192" i="31"/>
  <c r="EF250" i="31"/>
  <c r="CW228" i="31"/>
  <c r="EA247" i="31"/>
  <c r="CR224" i="31"/>
  <c r="DW232" i="31"/>
  <c r="CS254" i="31"/>
  <c r="CV226" i="31"/>
  <c r="DV216" i="31"/>
  <c r="DI220" i="31"/>
  <c r="DU179" i="31" l="1"/>
  <c r="DE112" i="31"/>
  <c r="CX149" i="31"/>
  <c r="EB168" i="31"/>
  <c r="DW133" i="31"/>
  <c r="DX133" i="31" s="1"/>
  <c r="DF140" i="31"/>
  <c r="CZ125" i="31"/>
  <c r="DL117" i="31"/>
  <c r="CW164" i="31"/>
  <c r="CU113" i="31"/>
  <c r="CU130" i="31"/>
  <c r="DI126" i="31"/>
  <c r="DG176" i="31"/>
  <c r="DX153" i="31"/>
  <c r="DW157" i="31"/>
  <c r="DD148" i="31"/>
  <c r="DV179" i="31"/>
  <c r="EC168" i="31"/>
  <c r="EB167" i="31"/>
  <c r="DA139" i="31"/>
  <c r="CV156" i="31"/>
  <c r="CS131" i="31"/>
  <c r="DD121" i="31"/>
  <c r="CT116" i="31"/>
  <c r="EB178" i="31"/>
  <c r="DU173" i="31"/>
  <c r="DC162" i="31"/>
  <c r="DO161" i="31"/>
  <c r="CY129" i="31"/>
  <c r="CT142" i="31"/>
  <c r="CT175" i="31"/>
  <c r="CW147" i="31"/>
  <c r="CP128" i="31"/>
  <c r="DX177" i="31"/>
  <c r="CV106" i="31"/>
  <c r="CV124" i="31"/>
  <c r="DT110" i="31"/>
  <c r="DO181" i="31"/>
  <c r="DP123" i="31"/>
  <c r="DC164" i="31"/>
  <c r="DC149" i="31"/>
  <c r="DI107" i="31"/>
  <c r="CT158" i="31"/>
  <c r="CZ146" i="31"/>
  <c r="CS136" i="31"/>
  <c r="CR138" i="31"/>
  <c r="DJ141" i="31"/>
  <c r="EO116" i="31"/>
  <c r="DC159" i="31"/>
  <c r="CS154" i="31"/>
  <c r="CS145" i="31"/>
  <c r="DU166" i="31"/>
  <c r="CO115" i="31"/>
  <c r="EM175" i="31"/>
  <c r="DG122" i="31"/>
  <c r="CV120" i="31"/>
  <c r="EO119" i="31"/>
  <c r="CX127" i="31"/>
  <c r="DL180" i="31"/>
  <c r="CQ63" i="35"/>
  <c r="CS78" i="35"/>
  <c r="EJ140" i="31"/>
  <c r="DX105" i="31"/>
  <c r="DW137" i="31"/>
  <c r="EG171" i="31"/>
  <c r="EN138" i="31"/>
  <c r="DP122" i="31"/>
  <c r="EC108" i="31"/>
  <c r="EL174" i="31"/>
  <c r="EO136" i="31"/>
  <c r="EQ148" i="31"/>
  <c r="ET144" i="31"/>
  <c r="ED170" i="31"/>
  <c r="DE135" i="31"/>
  <c r="DH152" i="31"/>
  <c r="DF160" i="31"/>
  <c r="EQ114" i="31"/>
  <c r="DC163" i="31"/>
  <c r="EX114" i="31"/>
  <c r="DD165" i="31"/>
  <c r="DF143" i="31"/>
  <c r="DD134" i="31"/>
  <c r="DO109" i="31"/>
  <c r="DJ118" i="31"/>
  <c r="DH132" i="31"/>
  <c r="DI150" i="31"/>
  <c r="CW81" i="35"/>
  <c r="CQ65" i="35"/>
  <c r="CP59" i="35"/>
  <c r="CZ71" i="35"/>
  <c r="DD70" i="35"/>
  <c r="CQ73" i="35"/>
  <c r="CQ72" i="35"/>
  <c r="CU79" i="35"/>
  <c r="CV77" i="35"/>
  <c r="CP61" i="35"/>
  <c r="CQ60" i="35"/>
  <c r="CT58" i="35"/>
  <c r="CX79" i="35"/>
  <c r="CT85" i="35"/>
  <c r="CT80" i="35"/>
  <c r="CT87" i="35"/>
  <c r="CU76" i="35"/>
  <c r="CS82" i="35"/>
  <c r="CU68" i="35"/>
  <c r="DQ86" i="35"/>
  <c r="CU75" i="35"/>
  <c r="CU67" i="35"/>
  <c r="CV66" i="35"/>
  <c r="CU62" i="35"/>
  <c r="CU111" i="35"/>
  <c r="CV109" i="35"/>
  <c r="DF219" i="31"/>
  <c r="CZ204" i="31"/>
  <c r="EQ193" i="31"/>
  <c r="CS233" i="31"/>
  <c r="EB247" i="31"/>
  <c r="DW212" i="31"/>
  <c r="DT189" i="31"/>
  <c r="DE191" i="31"/>
  <c r="CX228" i="31"/>
  <c r="EJ219" i="31"/>
  <c r="EQ227" i="31"/>
  <c r="EG250" i="31"/>
  <c r="DU245" i="31"/>
  <c r="CS224" i="31"/>
  <c r="DU258" i="31"/>
  <c r="DX232" i="31"/>
  <c r="CS210" i="31"/>
  <c r="DG201" i="31"/>
  <c r="ET223" i="31"/>
  <c r="DI205" i="31"/>
  <c r="EB246" i="31"/>
  <c r="CV185" i="31"/>
  <c r="CU192" i="31"/>
  <c r="DW236" i="31"/>
  <c r="CS215" i="31"/>
  <c r="EN217" i="31"/>
  <c r="DL196" i="31"/>
  <c r="CU209" i="31"/>
  <c r="EO198" i="31"/>
  <c r="DO260" i="31"/>
  <c r="DX212" i="31"/>
  <c r="CW226" i="31"/>
  <c r="EO215" i="31"/>
  <c r="DX256" i="31"/>
  <c r="DA218" i="31"/>
  <c r="CT221" i="31"/>
  <c r="DU252" i="31"/>
  <c r="EC247" i="31"/>
  <c r="DO240" i="31"/>
  <c r="DW216" i="31"/>
  <c r="DV258" i="31"/>
  <c r="DD227" i="31"/>
  <c r="CT195" i="31"/>
  <c r="DL259" i="31"/>
  <c r="EO195" i="31"/>
  <c r="DC238" i="31"/>
  <c r="EC187" i="31"/>
  <c r="CT254" i="31"/>
  <c r="DP202" i="31"/>
  <c r="DJ220" i="31"/>
  <c r="EB257" i="31"/>
  <c r="CP207" i="31"/>
  <c r="CR217" i="31"/>
  <c r="DI186" i="31"/>
  <c r="EM254" i="31"/>
  <c r="DD200" i="31"/>
  <c r="CV203" i="31"/>
  <c r="CT131" i="31" l="1"/>
  <c r="CU131" i="31" s="1"/>
  <c r="DA125" i="31"/>
  <c r="CY149" i="31"/>
  <c r="DM117" i="31"/>
  <c r="DG140" i="31"/>
  <c r="DF112" i="31"/>
  <c r="CV113" i="31"/>
  <c r="CW156" i="31"/>
  <c r="CX164" i="31"/>
  <c r="CV130" i="31"/>
  <c r="DJ126" i="31"/>
  <c r="DH176" i="31"/>
  <c r="DY153" i="31"/>
  <c r="DX157" i="31"/>
  <c r="DE148" i="31"/>
  <c r="DW179" i="31"/>
  <c r="ED168" i="31"/>
  <c r="EC167" i="31"/>
  <c r="DB139" i="31"/>
  <c r="DY133" i="31"/>
  <c r="DE121" i="31"/>
  <c r="CU116" i="31"/>
  <c r="EC178" i="31"/>
  <c r="DV173" i="31"/>
  <c r="DD162" i="31"/>
  <c r="DP161" i="31"/>
  <c r="CZ129" i="31"/>
  <c r="CU142" i="31"/>
  <c r="CU175" i="31"/>
  <c r="CX147" i="31"/>
  <c r="CQ128" i="31"/>
  <c r="DY177" i="31"/>
  <c r="CW106" i="31"/>
  <c r="CW124" i="31"/>
  <c r="DU110" i="31"/>
  <c r="CY79" i="35"/>
  <c r="CZ79" i="35" s="1"/>
  <c r="DP181" i="31"/>
  <c r="DQ123" i="31"/>
  <c r="DD164" i="31"/>
  <c r="DD149" i="31"/>
  <c r="DJ107" i="31"/>
  <c r="CU158" i="31"/>
  <c r="CT136" i="31"/>
  <c r="DK141" i="31"/>
  <c r="CS138" i="31"/>
  <c r="EP116" i="31"/>
  <c r="DD159" i="31"/>
  <c r="CT154" i="31"/>
  <c r="CT145" i="31"/>
  <c r="DV166" i="31"/>
  <c r="CZ130" i="31"/>
  <c r="CP115" i="31"/>
  <c r="EN175" i="31"/>
  <c r="DH122" i="31"/>
  <c r="CW120" i="31"/>
  <c r="EP119" i="31"/>
  <c r="CY127" i="31"/>
  <c r="DM180" i="31"/>
  <c r="CR63" i="35"/>
  <c r="CT78" i="35"/>
  <c r="EK140" i="31"/>
  <c r="DY105" i="31"/>
  <c r="DX137" i="31"/>
  <c r="DA146" i="31"/>
  <c r="EP136" i="31"/>
  <c r="EH171" i="31"/>
  <c r="ER148" i="31"/>
  <c r="EM174" i="31"/>
  <c r="ED108" i="31"/>
  <c r="DQ122" i="31"/>
  <c r="EO138" i="31"/>
  <c r="EU144" i="31"/>
  <c r="EE170" i="31"/>
  <c r="DF135" i="31"/>
  <c r="DA155" i="31"/>
  <c r="DI152" i="31"/>
  <c r="EG112" i="31"/>
  <c r="ER114" i="31"/>
  <c r="DG160" i="31"/>
  <c r="DP109" i="31"/>
  <c r="DG143" i="31"/>
  <c r="EY114" i="31"/>
  <c r="DD163" i="31"/>
  <c r="DJ150" i="31"/>
  <c r="DI132" i="31"/>
  <c r="DK118" i="31"/>
  <c r="DE134" i="31"/>
  <c r="DE165" i="31"/>
  <c r="CX81" i="35"/>
  <c r="CR65" i="35"/>
  <c r="CQ59" i="35"/>
  <c r="DA71" i="35"/>
  <c r="DE70" i="35"/>
  <c r="CR73" i="35"/>
  <c r="CR72" i="35"/>
  <c r="CW77" i="35"/>
  <c r="CV79" i="35"/>
  <c r="CQ61" i="35"/>
  <c r="CR60" i="35"/>
  <c r="CU58" i="35"/>
  <c r="CV76" i="35"/>
  <c r="CU80" i="35"/>
  <c r="DR86" i="35"/>
  <c r="CV68" i="35"/>
  <c r="CT82" i="35"/>
  <c r="CU87" i="35"/>
  <c r="CU85" i="35"/>
  <c r="CV75" i="35"/>
  <c r="CV67" i="35"/>
  <c r="CW66" i="35"/>
  <c r="CV62" i="35"/>
  <c r="CV111" i="35"/>
  <c r="CW109" i="35"/>
  <c r="CR95" i="35"/>
  <c r="AK93" i="35"/>
  <c r="AJ93" i="35"/>
  <c r="AI93" i="35"/>
  <c r="CT111" i="35"/>
  <c r="AH93" i="35"/>
  <c r="EJ106" i="35"/>
  <c r="EC257" i="31"/>
  <c r="DX236" i="31"/>
  <c r="ED247" i="31"/>
  <c r="CS217" i="31"/>
  <c r="DH201" i="31"/>
  <c r="DG219" i="31"/>
  <c r="DP260" i="31"/>
  <c r="DY212" i="31"/>
  <c r="CU195" i="31"/>
  <c r="EP215" i="31"/>
  <c r="ER227" i="31"/>
  <c r="CX243" i="31"/>
  <c r="DF191" i="31"/>
  <c r="DY232" i="31"/>
  <c r="EP195" i="31"/>
  <c r="DV252" i="31"/>
  <c r="DD241" i="31"/>
  <c r="CU221" i="31"/>
  <c r="EO217" i="31"/>
  <c r="CW185" i="31"/>
  <c r="DE200" i="31"/>
  <c r="DM259" i="31"/>
  <c r="CW203" i="31"/>
  <c r="CU254" i="31"/>
  <c r="DB218" i="31"/>
  <c r="EN254" i="31"/>
  <c r="DV245" i="31"/>
  <c r="DK220" i="31"/>
  <c r="ED187" i="31"/>
  <c r="DW258" i="31"/>
  <c r="DE227" i="31"/>
  <c r="CY228" i="31"/>
  <c r="DX216" i="31"/>
  <c r="DD238" i="31"/>
  <c r="DQ202" i="31"/>
  <c r="DY256" i="31"/>
  <c r="CQ207" i="31"/>
  <c r="CX226" i="31"/>
  <c r="DA204" i="31"/>
  <c r="CV192" i="31"/>
  <c r="DM196" i="31"/>
  <c r="EK219" i="31"/>
  <c r="CT224" i="31"/>
  <c r="EH250" i="31"/>
  <c r="CU210" i="31"/>
  <c r="DJ205" i="31"/>
  <c r="CV209" i="31"/>
  <c r="EU223" i="31"/>
  <c r="DQ201" i="31"/>
  <c r="CT210" i="31"/>
  <c r="EP198" i="31"/>
  <c r="ER193" i="31"/>
  <c r="DP240" i="31"/>
  <c r="DU189" i="31"/>
  <c r="DJ186" i="31"/>
  <c r="EC246" i="31"/>
  <c r="CT215" i="31"/>
  <c r="ED178" i="31" l="1"/>
  <c r="CV116" i="31"/>
  <c r="DG112" i="31"/>
  <c r="DN117" i="31"/>
  <c r="DB125" i="31"/>
  <c r="DH140" i="31"/>
  <c r="CZ149" i="31"/>
  <c r="CW116" i="31"/>
  <c r="CX156" i="31"/>
  <c r="CY164" i="31"/>
  <c r="CW113" i="31"/>
  <c r="CW130" i="31"/>
  <c r="DK126" i="31"/>
  <c r="DI176" i="31"/>
  <c r="DZ153" i="31"/>
  <c r="DY157" i="31"/>
  <c r="EE178" i="31"/>
  <c r="DF148" i="31"/>
  <c r="DX179" i="31"/>
  <c r="EE168" i="31"/>
  <c r="ED167" i="31"/>
  <c r="DC139" i="31"/>
  <c r="DZ133" i="31"/>
  <c r="CV131" i="31"/>
  <c r="DF121" i="31"/>
  <c r="DW173" i="31"/>
  <c r="DE162" i="31"/>
  <c r="DQ161" i="31"/>
  <c r="DA129" i="31"/>
  <c r="DB129" i="31" s="1"/>
  <c r="CV142" i="31"/>
  <c r="CV175" i="31"/>
  <c r="CY147" i="31"/>
  <c r="CR128" i="31"/>
  <c r="DZ177" i="31"/>
  <c r="CX106" i="31"/>
  <c r="CX124" i="31"/>
  <c r="DV110" i="31"/>
  <c r="DQ181" i="31"/>
  <c r="CX131" i="31"/>
  <c r="DR123" i="31"/>
  <c r="DE164" i="31"/>
  <c r="DE149" i="31"/>
  <c r="DK107" i="31"/>
  <c r="DN180" i="31"/>
  <c r="CV158" i="31"/>
  <c r="CU136" i="31"/>
  <c r="EQ116" i="31"/>
  <c r="CT138" i="31"/>
  <c r="DL141" i="31"/>
  <c r="DE159" i="31"/>
  <c r="CU154" i="31"/>
  <c r="CU145" i="31"/>
  <c r="DW166" i="31"/>
  <c r="DA130" i="31"/>
  <c r="CQ115" i="31"/>
  <c r="EO175" i="31"/>
  <c r="EF170" i="31"/>
  <c r="EG170" i="31" s="1"/>
  <c r="DI122" i="31"/>
  <c r="CX120" i="31"/>
  <c r="EQ119" i="31"/>
  <c r="DL122" i="31"/>
  <c r="DM122" i="31" s="1"/>
  <c r="DN122" i="31" s="1"/>
  <c r="CZ127" i="31"/>
  <c r="CS63" i="35"/>
  <c r="CU78" i="35"/>
  <c r="DA79" i="35"/>
  <c r="EL140" i="31"/>
  <c r="EH112" i="31"/>
  <c r="DZ105" i="31"/>
  <c r="DY137" i="31"/>
  <c r="EE108" i="31"/>
  <c r="EN174" i="31"/>
  <c r="EP138" i="31"/>
  <c r="DR122" i="31"/>
  <c r="ES148" i="31"/>
  <c r="EI171" i="31"/>
  <c r="EQ136" i="31"/>
  <c r="DB146" i="31"/>
  <c r="EV144" i="31"/>
  <c r="DG135" i="31"/>
  <c r="DB155" i="31"/>
  <c r="ES114" i="31"/>
  <c r="DH160" i="31"/>
  <c r="DJ152" i="31"/>
  <c r="DL118" i="31"/>
  <c r="DJ132" i="31"/>
  <c r="DH143" i="31"/>
  <c r="DF165" i="31"/>
  <c r="DF134" i="31"/>
  <c r="DK150" i="31"/>
  <c r="DE163" i="31"/>
  <c r="EZ114" i="31"/>
  <c r="DQ109" i="31"/>
  <c r="CY81" i="35"/>
  <c r="CS65" i="35"/>
  <c r="CR59" i="35"/>
  <c r="DB71" i="35"/>
  <c r="DF70" i="35"/>
  <c r="CS73" i="35"/>
  <c r="CS72" i="35"/>
  <c r="CX77" i="35"/>
  <c r="CY77" i="35" s="1"/>
  <c r="CR61" i="35"/>
  <c r="CS60" i="35"/>
  <c r="CV58" i="35"/>
  <c r="CV85" i="35"/>
  <c r="CV87" i="35"/>
  <c r="CU82" i="35"/>
  <c r="DS86" i="35"/>
  <c r="CV80" i="35"/>
  <c r="CW68" i="35"/>
  <c r="CW76" i="35"/>
  <c r="CW75" i="35"/>
  <c r="CW67" i="35"/>
  <c r="CX66" i="35"/>
  <c r="CW62" i="35"/>
  <c r="CX109" i="35"/>
  <c r="CS95" i="35"/>
  <c r="CS105" i="35"/>
  <c r="AP105" i="35"/>
  <c r="AO230" i="31"/>
  <c r="AN194" i="31"/>
  <c r="AO194" i="31"/>
  <c r="AN235" i="31"/>
  <c r="EO254" i="31"/>
  <c r="EQ198" i="31"/>
  <c r="CV221" i="31"/>
  <c r="DB234" i="31"/>
  <c r="CV254" i="31"/>
  <c r="DL220" i="31"/>
  <c r="CY243" i="31"/>
  <c r="CX235" i="31"/>
  <c r="DW245" i="31"/>
  <c r="EL219" i="31"/>
  <c r="EI250" i="31"/>
  <c r="ES227" i="31"/>
  <c r="CY226" i="31"/>
  <c r="DE241" i="31"/>
  <c r="EQ215" i="31"/>
  <c r="DH219" i="31"/>
  <c r="DB204" i="31"/>
  <c r="CU215" i="31"/>
  <c r="DR202" i="31"/>
  <c r="DN196" i="31"/>
  <c r="DX258" i="31"/>
  <c r="DF200" i="31"/>
  <c r="DY236" i="31"/>
  <c r="ES193" i="31"/>
  <c r="DI201" i="31"/>
  <c r="CW195" i="31"/>
  <c r="CZ228" i="31"/>
  <c r="DG191" i="31"/>
  <c r="ED257" i="31"/>
  <c r="ED246" i="31"/>
  <c r="DK205" i="31"/>
  <c r="DY216" i="31"/>
  <c r="CT217" i="31"/>
  <c r="DE238" i="31"/>
  <c r="DQ260" i="31"/>
  <c r="EQ195" i="31"/>
  <c r="CV210" i="31"/>
  <c r="EP217" i="31"/>
  <c r="EE257" i="31"/>
  <c r="DZ212" i="31"/>
  <c r="DZ232" i="31"/>
  <c r="DN259" i="31"/>
  <c r="DF227" i="31"/>
  <c r="DW252" i="31"/>
  <c r="CR207" i="31"/>
  <c r="EE247" i="31"/>
  <c r="CU224" i="31"/>
  <c r="CX185" i="31"/>
  <c r="CW192" i="31"/>
  <c r="CV195" i="31"/>
  <c r="EV223" i="31"/>
  <c r="CX203" i="31"/>
  <c r="EE187" i="31"/>
  <c r="DZ256" i="31"/>
  <c r="DV189" i="31"/>
  <c r="DC218" i="31"/>
  <c r="CW209" i="31"/>
  <c r="DQ240" i="31"/>
  <c r="DR201" i="31"/>
  <c r="CZ147" i="31" l="1"/>
  <c r="DA147" i="31" s="1"/>
  <c r="CW142" i="31"/>
  <c r="DA149" i="31"/>
  <c r="DC125" i="31"/>
  <c r="DH112" i="31"/>
  <c r="DI140" i="31"/>
  <c r="DJ140" i="31" s="1"/>
  <c r="DO117" i="31"/>
  <c r="CX113" i="31"/>
  <c r="CY156" i="31"/>
  <c r="CZ164" i="31"/>
  <c r="CX116" i="31"/>
  <c r="CX142" i="31"/>
  <c r="CX130" i="31"/>
  <c r="DL126" i="31"/>
  <c r="DJ176" i="31"/>
  <c r="EA153" i="31"/>
  <c r="DZ157" i="31"/>
  <c r="EF178" i="31"/>
  <c r="DG148" i="31"/>
  <c r="DY179" i="31"/>
  <c r="EF168" i="31"/>
  <c r="EE167" i="31"/>
  <c r="DD139" i="31"/>
  <c r="EA133" i="31"/>
  <c r="CW131" i="31"/>
  <c r="DG121" i="31"/>
  <c r="DX173" i="31"/>
  <c r="DF162" i="31"/>
  <c r="DR161" i="31"/>
  <c r="DC129" i="31"/>
  <c r="CW175" i="31"/>
  <c r="CS128" i="31"/>
  <c r="EA177" i="31"/>
  <c r="CY106" i="31"/>
  <c r="CY124" i="31"/>
  <c r="DW110" i="31"/>
  <c r="DR181" i="31"/>
  <c r="CY131" i="31"/>
  <c r="DS123" i="31"/>
  <c r="DF164" i="31"/>
  <c r="DF149" i="31"/>
  <c r="DL107" i="31"/>
  <c r="DO180" i="31"/>
  <c r="CW158" i="31"/>
  <c r="CV136" i="31"/>
  <c r="DM141" i="31"/>
  <c r="ER116" i="31"/>
  <c r="CU138" i="31"/>
  <c r="DF159" i="31"/>
  <c r="CV154" i="31"/>
  <c r="CV145" i="31"/>
  <c r="DX166" i="31"/>
  <c r="DB130" i="31"/>
  <c r="CR115" i="31"/>
  <c r="EP175" i="31"/>
  <c r="DJ122" i="31"/>
  <c r="CY120" i="31"/>
  <c r="ER119" i="31"/>
  <c r="DC146" i="31"/>
  <c r="DD146" i="31" s="1"/>
  <c r="CZ77" i="35"/>
  <c r="DA127" i="31"/>
  <c r="CT63" i="35"/>
  <c r="CV78" i="35"/>
  <c r="DB79" i="35"/>
  <c r="EH170" i="31"/>
  <c r="EM140" i="31"/>
  <c r="EI112" i="31"/>
  <c r="DK140" i="31"/>
  <c r="EA105" i="31"/>
  <c r="DZ137" i="31"/>
  <c r="EJ171" i="31"/>
  <c r="ET148" i="31"/>
  <c r="EQ138" i="31"/>
  <c r="ER136" i="31"/>
  <c r="DS122" i="31"/>
  <c r="EO174" i="31"/>
  <c r="EF108" i="31"/>
  <c r="EW144" i="31"/>
  <c r="DH135" i="31"/>
  <c r="DC155" i="31"/>
  <c r="DK152" i="31"/>
  <c r="DI160" i="31"/>
  <c r="ET114" i="31"/>
  <c r="DF163" i="31"/>
  <c r="DG165" i="31"/>
  <c r="DK132" i="31"/>
  <c r="DR109" i="31"/>
  <c r="FA114" i="31"/>
  <c r="DL150" i="31"/>
  <c r="DG134" i="31"/>
  <c r="DI143" i="31"/>
  <c r="DM118" i="31"/>
  <c r="CZ81" i="35"/>
  <c r="CT65" i="35"/>
  <c r="CS59" i="35"/>
  <c r="DC71" i="35"/>
  <c r="DG70" i="35"/>
  <c r="CT73" i="35"/>
  <c r="CT72" i="35"/>
  <c r="CS61" i="35"/>
  <c r="CT61" i="35" s="1"/>
  <c r="CT60" i="35"/>
  <c r="CW58" i="35"/>
  <c r="DT86" i="35"/>
  <c r="CV82" i="35"/>
  <c r="CW85" i="35"/>
  <c r="CX76" i="35"/>
  <c r="CX68" i="35"/>
  <c r="CW80" i="35"/>
  <c r="CW87" i="35"/>
  <c r="CX75" i="35"/>
  <c r="CX67" i="35"/>
  <c r="CY66" i="35"/>
  <c r="CX62" i="35"/>
  <c r="CT95" i="35"/>
  <c r="CX99" i="35"/>
  <c r="EA256" i="31"/>
  <c r="DS201" i="31"/>
  <c r="ER195" i="31"/>
  <c r="EE246" i="31"/>
  <c r="CW254" i="31"/>
  <c r="DY258" i="31"/>
  <c r="DD218" i="31"/>
  <c r="DG227" i="31"/>
  <c r="DC234" i="31"/>
  <c r="DK211" i="31"/>
  <c r="DO196" i="31"/>
  <c r="CZ243" i="31"/>
  <c r="EP254" i="31"/>
  <c r="DC204" i="31"/>
  <c r="DH191" i="31"/>
  <c r="CX192" i="31"/>
  <c r="ER198" i="31"/>
  <c r="DF238" i="31"/>
  <c r="CY203" i="31"/>
  <c r="DX252" i="31"/>
  <c r="CU217" i="31"/>
  <c r="DF241" i="31"/>
  <c r="EF187" i="31"/>
  <c r="DJ255" i="31"/>
  <c r="EF247" i="31"/>
  <c r="DZ236" i="31"/>
  <c r="DG200" i="31"/>
  <c r="CX209" i="31"/>
  <c r="EA232" i="31"/>
  <c r="ER215" i="31"/>
  <c r="EW223" i="31"/>
  <c r="DL205" i="31"/>
  <c r="DO259" i="31"/>
  <c r="CW221" i="31"/>
  <c r="CV224" i="31"/>
  <c r="DM220" i="31"/>
  <c r="EF257" i="31"/>
  <c r="CV215" i="31"/>
  <c r="DJ201" i="31"/>
  <c r="CX195" i="31"/>
  <c r="EJ250" i="31"/>
  <c r="DS202" i="31"/>
  <c r="EA212" i="31"/>
  <c r="FA193" i="31"/>
  <c r="CY185" i="31"/>
  <c r="ET227" i="31"/>
  <c r="CY235" i="31"/>
  <c r="CX221" i="31"/>
  <c r="DZ216" i="31"/>
  <c r="EM219" i="31"/>
  <c r="DR260" i="31"/>
  <c r="ET193" i="31"/>
  <c r="EQ217" i="31"/>
  <c r="DX245" i="31"/>
  <c r="DA228" i="31"/>
  <c r="DP180" i="31" l="1"/>
  <c r="DY173" i="31"/>
  <c r="EB133" i="31"/>
  <c r="EC133" i="31" s="1"/>
  <c r="DD125" i="31"/>
  <c r="DP117" i="31"/>
  <c r="DI112" i="31"/>
  <c r="DB149" i="31"/>
  <c r="CY116" i="31"/>
  <c r="CZ156" i="31"/>
  <c r="DA164" i="31"/>
  <c r="CY113" i="31"/>
  <c r="CY130" i="31"/>
  <c r="CY142" i="31"/>
  <c r="DM126" i="31"/>
  <c r="DK176" i="31"/>
  <c r="EB153" i="31"/>
  <c r="EA157" i="31"/>
  <c r="DZ173" i="31"/>
  <c r="EG178" i="31"/>
  <c r="DH148" i="31"/>
  <c r="DB147" i="31"/>
  <c r="DZ179" i="31"/>
  <c r="EG168" i="31"/>
  <c r="EF167" i="31"/>
  <c r="DE139" i="31"/>
  <c r="DH121" i="31"/>
  <c r="DG162" i="31"/>
  <c r="DS161" i="31"/>
  <c r="DD129" i="31"/>
  <c r="CX175" i="31"/>
  <c r="CT128" i="31"/>
  <c r="EB177" i="31"/>
  <c r="CZ106" i="31"/>
  <c r="CZ124" i="31"/>
  <c r="DX110" i="31"/>
  <c r="DS181" i="31"/>
  <c r="CZ131" i="31"/>
  <c r="DT123" i="31"/>
  <c r="DG164" i="31"/>
  <c r="DH164" i="31" s="1"/>
  <c r="DG149" i="31"/>
  <c r="DM107" i="31"/>
  <c r="CX158" i="31"/>
  <c r="CW136" i="31"/>
  <c r="CV138" i="31"/>
  <c r="ES116" i="31"/>
  <c r="DN141" i="31"/>
  <c r="DG159" i="31"/>
  <c r="CW154" i="31"/>
  <c r="CW145" i="31"/>
  <c r="DY166" i="31"/>
  <c r="DC130" i="31"/>
  <c r="CS115" i="31"/>
  <c r="EQ175" i="31"/>
  <c r="DK122" i="31"/>
  <c r="CZ120" i="31"/>
  <c r="ES119" i="31"/>
  <c r="DA77" i="35"/>
  <c r="DB77" i="35" s="1"/>
  <c r="DC77" i="35" s="1"/>
  <c r="DD77" i="35" s="1"/>
  <c r="DE146" i="31"/>
  <c r="DB127" i="31"/>
  <c r="CU63" i="35"/>
  <c r="CW78" i="35"/>
  <c r="DC79" i="35"/>
  <c r="EI170" i="31"/>
  <c r="EN140" i="31"/>
  <c r="EJ112" i="31"/>
  <c r="DL140" i="31"/>
  <c r="EB105" i="31"/>
  <c r="EA137" i="31"/>
  <c r="EP174" i="31"/>
  <c r="DT122" i="31"/>
  <c r="ER138" i="31"/>
  <c r="EK171" i="31"/>
  <c r="EG108" i="31"/>
  <c r="ES136" i="31"/>
  <c r="EU148" i="31"/>
  <c r="EX144" i="31"/>
  <c r="DI135" i="31"/>
  <c r="DD155" i="31"/>
  <c r="EU114" i="31"/>
  <c r="DJ160" i="31"/>
  <c r="DL152" i="31"/>
  <c r="DJ143" i="31"/>
  <c r="DH134" i="31"/>
  <c r="DM150" i="31"/>
  <c r="DS109" i="31"/>
  <c r="DN118" i="31"/>
  <c r="FB114" i="31"/>
  <c r="DL132" i="31"/>
  <c r="DH165" i="31"/>
  <c r="DG163" i="31"/>
  <c r="DA81" i="35"/>
  <c r="CU61" i="35"/>
  <c r="CU65" i="35"/>
  <c r="CT59" i="35"/>
  <c r="DD71" i="35"/>
  <c r="DH70" i="35"/>
  <c r="CU73" i="35"/>
  <c r="CU72" i="35"/>
  <c r="CU60" i="35"/>
  <c r="CX58" i="35"/>
  <c r="CX87" i="35"/>
  <c r="CX80" i="35"/>
  <c r="CY76" i="35"/>
  <c r="CX85" i="35"/>
  <c r="DU86" i="35"/>
  <c r="CY68" i="35"/>
  <c r="CW82" i="35"/>
  <c r="CY75" i="35"/>
  <c r="CY67" i="35"/>
  <c r="CZ66" i="35"/>
  <c r="CY62" i="35"/>
  <c r="CY99" i="35"/>
  <c r="CU95" i="35"/>
  <c r="DQ180" i="31" l="1"/>
  <c r="CX145" i="31"/>
  <c r="DJ112" i="31"/>
  <c r="DE125" i="31"/>
  <c r="DQ117" i="31"/>
  <c r="CZ113" i="31"/>
  <c r="DA156" i="31"/>
  <c r="CZ116" i="31"/>
  <c r="CZ142" i="31"/>
  <c r="DN126" i="31"/>
  <c r="DL176" i="31"/>
  <c r="EC153" i="31"/>
  <c r="EB157" i="31"/>
  <c r="EA173" i="31"/>
  <c r="EH178" i="31"/>
  <c r="ED133" i="31"/>
  <c r="DI148" i="31"/>
  <c r="DC147" i="31"/>
  <c r="EA179" i="31"/>
  <c r="EH168" i="31"/>
  <c r="EG167" i="31"/>
  <c r="DF139" i="31"/>
  <c r="DI121" i="31"/>
  <c r="DH162" i="31"/>
  <c r="DT161" i="31"/>
  <c r="DE129" i="31"/>
  <c r="CY175" i="31"/>
  <c r="CU128" i="31"/>
  <c r="EC177" i="31"/>
  <c r="DA106" i="31"/>
  <c r="DA124" i="31"/>
  <c r="CY145" i="31"/>
  <c r="DY110" i="31"/>
  <c r="DT181" i="31"/>
  <c r="DI164" i="31"/>
  <c r="DA131" i="31"/>
  <c r="DU123" i="31"/>
  <c r="DH149" i="31"/>
  <c r="DN107" i="31"/>
  <c r="CY158" i="31"/>
  <c r="CX136" i="31"/>
  <c r="ET116" i="31"/>
  <c r="DO141" i="31"/>
  <c r="CW138" i="31"/>
  <c r="DH159" i="31"/>
  <c r="CX154" i="31"/>
  <c r="DZ166" i="31"/>
  <c r="DD130" i="31"/>
  <c r="CT115" i="31"/>
  <c r="ER175" i="31"/>
  <c r="ET119" i="31"/>
  <c r="DF146" i="31"/>
  <c r="DC127" i="31"/>
  <c r="CV63" i="35"/>
  <c r="CX78" i="35"/>
  <c r="DD79" i="35"/>
  <c r="DE77" i="35"/>
  <c r="EJ170" i="31"/>
  <c r="EO140" i="31"/>
  <c r="EK112" i="31"/>
  <c r="DM140" i="31"/>
  <c r="EC105" i="31"/>
  <c r="EB137" i="31"/>
  <c r="ET136" i="31"/>
  <c r="EH108" i="31"/>
  <c r="DU122" i="31"/>
  <c r="EQ174" i="31"/>
  <c r="EV148" i="31"/>
  <c r="EL171" i="31"/>
  <c r="ES138" i="31"/>
  <c r="EY144" i="31"/>
  <c r="DJ135" i="31"/>
  <c r="DE155" i="31"/>
  <c r="DM152" i="31"/>
  <c r="DA120" i="31"/>
  <c r="DK160" i="31"/>
  <c r="DH163" i="31"/>
  <c r="DM132" i="31"/>
  <c r="DO118" i="31"/>
  <c r="DN150" i="31"/>
  <c r="DI165" i="31"/>
  <c r="FC114" i="31"/>
  <c r="DT109" i="31"/>
  <c r="DI134" i="31"/>
  <c r="DK143" i="31"/>
  <c r="DB81" i="35"/>
  <c r="CV61" i="35"/>
  <c r="CV65" i="35"/>
  <c r="CU59" i="35"/>
  <c r="DE71" i="35"/>
  <c r="DI70" i="35"/>
  <c r="CV73" i="35"/>
  <c r="CW73" i="35" s="1"/>
  <c r="CV72" i="35"/>
  <c r="CV60" i="35"/>
  <c r="CY58" i="35"/>
  <c r="CY85" i="35"/>
  <c r="CY87" i="35"/>
  <c r="CX82" i="35"/>
  <c r="CZ68" i="35"/>
  <c r="DV86" i="35"/>
  <c r="CZ76" i="35"/>
  <c r="CY80" i="35"/>
  <c r="CZ75" i="35"/>
  <c r="CZ67" i="35"/>
  <c r="DA66" i="35"/>
  <c r="CZ62" i="35"/>
  <c r="CZ99" i="35"/>
  <c r="CV95" i="35"/>
  <c r="CZ175" i="31" l="1"/>
  <c r="DR180" i="31"/>
  <c r="DP141" i="31"/>
  <c r="DR117" i="31"/>
  <c r="DK112" i="31"/>
  <c r="DF125" i="31"/>
  <c r="DB156" i="31"/>
  <c r="DA116" i="31"/>
  <c r="DB116" i="31" s="1"/>
  <c r="DC116" i="31" s="1"/>
  <c r="DA113" i="31"/>
  <c r="DA175" i="31"/>
  <c r="DA142" i="31"/>
  <c r="DO126" i="31"/>
  <c r="DM176" i="31"/>
  <c r="ED153" i="31"/>
  <c r="EC157" i="31"/>
  <c r="EB173" i="31"/>
  <c r="EI178" i="31"/>
  <c r="EE133" i="31"/>
  <c r="DJ148" i="31"/>
  <c r="DD147" i="31"/>
  <c r="EB179" i="31"/>
  <c r="EI168" i="31"/>
  <c r="EH167" i="31"/>
  <c r="DG139" i="31"/>
  <c r="DJ121" i="31"/>
  <c r="DI162" i="31"/>
  <c r="DU161" i="31"/>
  <c r="DF129" i="31"/>
  <c r="CV128" i="31"/>
  <c r="ED177" i="31"/>
  <c r="DB106" i="31"/>
  <c r="DB124" i="31"/>
  <c r="CZ145" i="31"/>
  <c r="DZ110" i="31"/>
  <c r="DU181" i="31"/>
  <c r="DB131" i="31"/>
  <c r="DJ164" i="31"/>
  <c r="DV123" i="31"/>
  <c r="DI149" i="31"/>
  <c r="DO107" i="31"/>
  <c r="DO147" i="31"/>
  <c r="CZ158" i="31"/>
  <c r="CY136" i="31"/>
  <c r="CX138" i="31"/>
  <c r="EU116" i="31"/>
  <c r="DI159" i="31"/>
  <c r="CY154" i="31"/>
  <c r="EA166" i="31"/>
  <c r="DE130" i="31"/>
  <c r="CU115" i="31"/>
  <c r="ES175" i="31"/>
  <c r="EU119" i="31"/>
  <c r="DG146" i="31"/>
  <c r="DD127" i="31"/>
  <c r="CW63" i="35"/>
  <c r="CY78" i="35"/>
  <c r="DE79" i="35"/>
  <c r="DF77" i="35"/>
  <c r="EK170" i="31"/>
  <c r="EP140" i="31"/>
  <c r="EL112" i="31"/>
  <c r="DN140" i="31"/>
  <c r="ED105" i="31"/>
  <c r="EE105" i="31" s="1"/>
  <c r="EF105" i="31" s="1"/>
  <c r="EG105" i="31" s="1"/>
  <c r="EH105" i="31" s="1"/>
  <c r="EI105" i="31" s="1"/>
  <c r="EJ105" i="31" s="1"/>
  <c r="EK105" i="31" s="1"/>
  <c r="EL105" i="31" s="1"/>
  <c r="EM105" i="31" s="1"/>
  <c r="EN105" i="31" s="1"/>
  <c r="EO105" i="31" s="1"/>
  <c r="EP105" i="31" s="1"/>
  <c r="EQ105" i="31" s="1"/>
  <c r="ER105" i="31" s="1"/>
  <c r="ES105" i="31" s="1"/>
  <c r="ET105" i="31" s="1"/>
  <c r="EU105" i="31" s="1"/>
  <c r="EV105" i="31" s="1"/>
  <c r="EW105" i="31" s="1"/>
  <c r="EX105" i="31" s="1"/>
  <c r="EY105" i="31" s="1"/>
  <c r="EZ105" i="31" s="1"/>
  <c r="FA105" i="31" s="1"/>
  <c r="FB105" i="31" s="1"/>
  <c r="FC105" i="31" s="1"/>
  <c r="FD105" i="31" s="1"/>
  <c r="FE105" i="31" s="1"/>
  <c r="FF105" i="31" s="1"/>
  <c r="FG105" i="31" s="1"/>
  <c r="FH105" i="31" s="1"/>
  <c r="FI105" i="31" s="1"/>
  <c r="FJ105" i="31" s="1"/>
  <c r="FK105" i="31" s="1"/>
  <c r="FL105" i="31" s="1"/>
  <c r="FM105" i="31" s="1"/>
  <c r="FN105" i="31" s="1"/>
  <c r="FO105" i="31" s="1"/>
  <c r="FP105" i="31" s="1"/>
  <c r="FQ105" i="31" s="1"/>
  <c r="FR105" i="31" s="1"/>
  <c r="FS105" i="31" s="1"/>
  <c r="FT105" i="31" s="1"/>
  <c r="FU105" i="31" s="1"/>
  <c r="FV105" i="31" s="1"/>
  <c r="FW105" i="31" s="1"/>
  <c r="FX105" i="31" s="1"/>
  <c r="FY105" i="31" s="1"/>
  <c r="FZ105" i="31" s="1"/>
  <c r="GA105" i="31" s="1"/>
  <c r="GB105" i="31" s="1"/>
  <c r="GC105" i="31" s="1"/>
  <c r="GD105" i="31" s="1"/>
  <c r="GE105" i="31" s="1"/>
  <c r="GF105" i="31" s="1"/>
  <c r="GG105" i="31" s="1"/>
  <c r="GH105" i="31" s="1"/>
  <c r="GI105" i="31" s="1"/>
  <c r="GJ105" i="31" s="1"/>
  <c r="GK105" i="31" s="1"/>
  <c r="GL105" i="31" s="1"/>
  <c r="GM105" i="31" s="1"/>
  <c r="GN105" i="31" s="1"/>
  <c r="GO105" i="31" s="1"/>
  <c r="GP105" i="31" s="1"/>
  <c r="GQ105" i="31" s="1"/>
  <c r="GR105" i="31" s="1"/>
  <c r="EC137" i="31"/>
  <c r="EM171" i="31"/>
  <c r="ER174" i="31"/>
  <c r="DV122" i="31"/>
  <c r="ET138" i="31"/>
  <c r="EW148" i="31"/>
  <c r="EI108" i="31"/>
  <c r="EU136" i="31"/>
  <c r="EZ144" i="31"/>
  <c r="DK135" i="31"/>
  <c r="DF155" i="31"/>
  <c r="DB120" i="31"/>
  <c r="DL160" i="31"/>
  <c r="DN152" i="31"/>
  <c r="DL143" i="31"/>
  <c r="DU109" i="31"/>
  <c r="DJ165" i="31"/>
  <c r="DP118" i="31"/>
  <c r="DN132" i="31"/>
  <c r="DI163" i="31"/>
  <c r="DJ134" i="31"/>
  <c r="FD114" i="31"/>
  <c r="DO150" i="31"/>
  <c r="DC81" i="35"/>
  <c r="CW61" i="35"/>
  <c r="CW65" i="35"/>
  <c r="CV59" i="35"/>
  <c r="CX73" i="35"/>
  <c r="DF71" i="35"/>
  <c r="DJ70" i="35"/>
  <c r="CW72" i="35"/>
  <c r="CW60" i="35"/>
  <c r="CZ58" i="35"/>
  <c r="CZ80" i="35"/>
  <c r="DW86" i="35"/>
  <c r="CY82" i="35"/>
  <c r="DA76" i="35"/>
  <c r="DA68" i="35"/>
  <c r="CZ87" i="35"/>
  <c r="CZ85" i="35"/>
  <c r="DA75" i="35"/>
  <c r="DA67" i="35"/>
  <c r="DB66" i="35"/>
  <c r="DA62" i="35"/>
  <c r="DA99" i="35"/>
  <c r="DA94" i="35"/>
  <c r="GR184" i="31"/>
  <c r="DS180" i="31" l="1"/>
  <c r="DG125" i="31"/>
  <c r="DS117" i="31"/>
  <c r="EV119" i="31"/>
  <c r="DL112" i="31"/>
  <c r="DQ141" i="31"/>
  <c r="DB113" i="31"/>
  <c r="DC156" i="31"/>
  <c r="DB142" i="31"/>
  <c r="DB175" i="31"/>
  <c r="DP126" i="31"/>
  <c r="DN176" i="31"/>
  <c r="EE153" i="31"/>
  <c r="ED157" i="31"/>
  <c r="EC173" i="31"/>
  <c r="EJ178" i="31"/>
  <c r="EF133" i="31"/>
  <c r="DK148" i="31"/>
  <c r="DE147" i="31"/>
  <c r="EC179" i="31"/>
  <c r="EJ168" i="31"/>
  <c r="EI167" i="31"/>
  <c r="DH139" i="31"/>
  <c r="DK121" i="31"/>
  <c r="DL121" i="31" s="1"/>
  <c r="DM121" i="31" s="1"/>
  <c r="DN121" i="31" s="1"/>
  <c r="DO121" i="31" s="1"/>
  <c r="DP121" i="31" s="1"/>
  <c r="DQ121" i="31" s="1"/>
  <c r="DR121" i="31" s="1"/>
  <c r="DS121" i="31" s="1"/>
  <c r="DT121" i="31" s="1"/>
  <c r="DU121" i="31" s="1"/>
  <c r="DV121" i="31" s="1"/>
  <c r="DW121" i="31" s="1"/>
  <c r="DX121" i="31" s="1"/>
  <c r="DY121" i="31" s="1"/>
  <c r="DZ121" i="31" s="1"/>
  <c r="EA121" i="31" s="1"/>
  <c r="EB121" i="31" s="1"/>
  <c r="EC121" i="31" s="1"/>
  <c r="ED121" i="31" s="1"/>
  <c r="EE121" i="31" s="1"/>
  <c r="EF121" i="31" s="1"/>
  <c r="EG121" i="31" s="1"/>
  <c r="EH121" i="31" s="1"/>
  <c r="EI121" i="31" s="1"/>
  <c r="EJ121" i="31" s="1"/>
  <c r="EK121" i="31" s="1"/>
  <c r="EL121" i="31" s="1"/>
  <c r="EM121" i="31" s="1"/>
  <c r="EN121" i="31" s="1"/>
  <c r="EO121" i="31" s="1"/>
  <c r="EP121" i="31" s="1"/>
  <c r="EQ121" i="31" s="1"/>
  <c r="ER121" i="31" s="1"/>
  <c r="ES121" i="31" s="1"/>
  <c r="ET121" i="31" s="1"/>
  <c r="EU121" i="31" s="1"/>
  <c r="EV121" i="31" s="1"/>
  <c r="EW121" i="31" s="1"/>
  <c r="EX121" i="31" s="1"/>
  <c r="EY121" i="31" s="1"/>
  <c r="EZ121" i="31" s="1"/>
  <c r="FA121" i="31" s="1"/>
  <c r="FB121" i="31" s="1"/>
  <c r="FC121" i="31" s="1"/>
  <c r="FD121" i="31" s="1"/>
  <c r="FE121" i="31" s="1"/>
  <c r="FF121" i="31" s="1"/>
  <c r="FG121" i="31" s="1"/>
  <c r="FH121" i="31" s="1"/>
  <c r="FI121" i="31" s="1"/>
  <c r="FJ121" i="31" s="1"/>
  <c r="FK121" i="31" s="1"/>
  <c r="FL121" i="31" s="1"/>
  <c r="FM121" i="31" s="1"/>
  <c r="FN121" i="31" s="1"/>
  <c r="FO121" i="31" s="1"/>
  <c r="FP121" i="31" s="1"/>
  <c r="FQ121" i="31" s="1"/>
  <c r="FR121" i="31" s="1"/>
  <c r="FS121" i="31" s="1"/>
  <c r="FT121" i="31" s="1"/>
  <c r="FU121" i="31" s="1"/>
  <c r="FV121" i="31" s="1"/>
  <c r="FW121" i="31" s="1"/>
  <c r="FX121" i="31" s="1"/>
  <c r="FY121" i="31" s="1"/>
  <c r="FZ121" i="31" s="1"/>
  <c r="GA121" i="31" s="1"/>
  <c r="GB121" i="31" s="1"/>
  <c r="GC121" i="31" s="1"/>
  <c r="GD121" i="31" s="1"/>
  <c r="GE121" i="31" s="1"/>
  <c r="GF121" i="31" s="1"/>
  <c r="GG121" i="31" s="1"/>
  <c r="GH121" i="31" s="1"/>
  <c r="GI121" i="31" s="1"/>
  <c r="GJ121" i="31" s="1"/>
  <c r="GK121" i="31" s="1"/>
  <c r="GL121" i="31" s="1"/>
  <c r="GM121" i="31" s="1"/>
  <c r="GN121" i="31" s="1"/>
  <c r="GO121" i="31" s="1"/>
  <c r="GP121" i="31" s="1"/>
  <c r="GQ121" i="31" s="1"/>
  <c r="GR121" i="31" s="1"/>
  <c r="DJ162" i="31"/>
  <c r="DV161" i="31"/>
  <c r="DG129" i="31"/>
  <c r="CW128" i="31"/>
  <c r="EE177" i="31"/>
  <c r="DC106" i="31"/>
  <c r="DC124" i="31"/>
  <c r="DA145" i="31"/>
  <c r="EA110" i="31"/>
  <c r="DV181" i="31"/>
  <c r="DK164" i="31"/>
  <c r="DC131" i="31"/>
  <c r="DW123" i="31"/>
  <c r="DJ149" i="31"/>
  <c r="DP107" i="31"/>
  <c r="DP147" i="31"/>
  <c r="CZ136" i="31"/>
  <c r="EV116" i="31"/>
  <c r="CY138" i="31"/>
  <c r="DJ159" i="31"/>
  <c r="CZ154" i="31"/>
  <c r="EB166" i="31"/>
  <c r="DF130" i="31"/>
  <c r="EW119" i="31"/>
  <c r="CV115" i="31"/>
  <c r="ED137" i="31"/>
  <c r="ET175" i="31"/>
  <c r="EM112" i="31"/>
  <c r="DH146" i="31"/>
  <c r="DE127" i="31"/>
  <c r="DM127" i="31"/>
  <c r="CX63" i="35"/>
  <c r="CZ78" i="35"/>
  <c r="DF79" i="35"/>
  <c r="DG77" i="35"/>
  <c r="EL170" i="31"/>
  <c r="EN171" i="31"/>
  <c r="EQ140" i="31"/>
  <c r="DO140" i="31"/>
  <c r="DC120" i="31"/>
  <c r="EV136" i="31"/>
  <c r="EJ108" i="31"/>
  <c r="EU138" i="31"/>
  <c r="ES174" i="31"/>
  <c r="EX148" i="31"/>
  <c r="DW122" i="31"/>
  <c r="FA144" i="31"/>
  <c r="DA158" i="31"/>
  <c r="DL135" i="31"/>
  <c r="DG155" i="31"/>
  <c r="DM160" i="31"/>
  <c r="DO152" i="31"/>
  <c r="FE114" i="31"/>
  <c r="DK134" i="31"/>
  <c r="DJ163" i="31"/>
  <c r="DK165" i="31"/>
  <c r="DM143" i="31"/>
  <c r="DP150" i="31"/>
  <c r="DO132" i="31"/>
  <c r="DQ118" i="31"/>
  <c r="DV109" i="31"/>
  <c r="DD81" i="35"/>
  <c r="CX61" i="35"/>
  <c r="CX65" i="35"/>
  <c r="CW59" i="35"/>
  <c r="DG71" i="35"/>
  <c r="CY73" i="35"/>
  <c r="DK70" i="35"/>
  <c r="CX72" i="35"/>
  <c r="CX60" i="35"/>
  <c r="DA58" i="35"/>
  <c r="DA87" i="35"/>
  <c r="DB68" i="35"/>
  <c r="DB76" i="35"/>
  <c r="CZ82" i="35"/>
  <c r="DX86" i="35"/>
  <c r="DA85" i="35"/>
  <c r="DA80" i="35"/>
  <c r="DB75" i="35"/>
  <c r="DB67" i="35"/>
  <c r="DC66" i="35"/>
  <c r="DB62" i="35"/>
  <c r="DC62" i="35" s="1"/>
  <c r="DD62" i="35" s="1"/>
  <c r="DB99" i="35"/>
  <c r="DA117" i="35"/>
  <c r="DZ252" i="31"/>
  <c r="CY195" i="31"/>
  <c r="ES198" i="31"/>
  <c r="V226" i="31"/>
  <c r="AL201" i="31"/>
  <c r="AQ247" i="31"/>
  <c r="AP209" i="31"/>
  <c r="CA116" i="35"/>
  <c r="AH212" i="31"/>
  <c r="AK221" i="31"/>
  <c r="AP187" i="31"/>
  <c r="BQ116" i="35"/>
  <c r="AE224" i="31"/>
  <c r="AD231" i="31"/>
  <c r="AF218" i="31"/>
  <c r="U189" i="31"/>
  <c r="W232" i="31"/>
  <c r="AL255" i="31"/>
  <c r="CU105" i="35"/>
  <c r="AE201" i="31"/>
  <c r="AC193" i="31"/>
  <c r="X234" i="31"/>
  <c r="AA221" i="31"/>
  <c r="AN199" i="31"/>
  <c r="AQ186" i="31"/>
  <c r="X199" i="31"/>
  <c r="AB216" i="31"/>
  <c r="AQ239" i="31"/>
  <c r="AF186" i="31"/>
  <c r="AG227" i="31"/>
  <c r="Z255" i="31"/>
  <c r="AJ224" i="31"/>
  <c r="EK250" i="31"/>
  <c r="DA243" i="31"/>
  <c r="EN219" i="31"/>
  <c r="AE198" i="31"/>
  <c r="BS116" i="35"/>
  <c r="Y192" i="31"/>
  <c r="Z236" i="31"/>
  <c r="AE233" i="31"/>
  <c r="AN228" i="31"/>
  <c r="AQ254" i="31"/>
  <c r="W195" i="31"/>
  <c r="EE106" i="35"/>
  <c r="AB249" i="31"/>
  <c r="AK218" i="31"/>
  <c r="AK240" i="31"/>
  <c r="AG205" i="31"/>
  <c r="AM233" i="31"/>
  <c r="AN93" i="35"/>
  <c r="AG214" i="31"/>
  <c r="Z239" i="31"/>
  <c r="AK224" i="31"/>
  <c r="AK242" i="31"/>
  <c r="AI203" i="31"/>
  <c r="AJ212" i="31"/>
  <c r="AK198" i="31"/>
  <c r="AG202" i="31"/>
  <c r="EL106" i="35"/>
  <c r="AH214" i="31"/>
  <c r="AY94" i="35"/>
  <c r="U232" i="31"/>
  <c r="AP225" i="31"/>
  <c r="AA253" i="31"/>
  <c r="DH227" i="31"/>
  <c r="Z234" i="31"/>
  <c r="U237" i="31"/>
  <c r="BH97" i="35"/>
  <c r="AH219" i="31"/>
  <c r="X255" i="31"/>
  <c r="Z254" i="31"/>
  <c r="V232" i="31"/>
  <c r="AD255" i="31"/>
  <c r="AE206" i="31"/>
  <c r="Y224" i="31"/>
  <c r="AJ203" i="31"/>
  <c r="AO238" i="31"/>
  <c r="Y252" i="31"/>
  <c r="AA200" i="31"/>
  <c r="DP259" i="31"/>
  <c r="EF246" i="31"/>
  <c r="AQ196" i="31"/>
  <c r="W260" i="31"/>
  <c r="AO247" i="31"/>
  <c r="AP241" i="31"/>
  <c r="AH245" i="31"/>
  <c r="W192" i="31"/>
  <c r="AB193" i="31"/>
  <c r="AA205" i="31"/>
  <c r="AG225" i="31"/>
  <c r="AG246" i="31"/>
  <c r="AM223" i="31"/>
  <c r="X202" i="31"/>
  <c r="AR258" i="31"/>
  <c r="AM219" i="31"/>
  <c r="AL217" i="31"/>
  <c r="AH186" i="31"/>
  <c r="AC214" i="31"/>
  <c r="AP199" i="31"/>
  <c r="Z252" i="31"/>
  <c r="AK215" i="31"/>
  <c r="AC255" i="31"/>
  <c r="Z247" i="31"/>
  <c r="AL210" i="31"/>
  <c r="AK259" i="31"/>
  <c r="AE228" i="31"/>
  <c r="AD196" i="31"/>
  <c r="AK195" i="31"/>
  <c r="AK210" i="31"/>
  <c r="W198" i="31"/>
  <c r="AF254" i="31"/>
  <c r="C103" i="31"/>
  <c r="AD247" i="31"/>
  <c r="AC200" i="31"/>
  <c r="AO245" i="31"/>
  <c r="AQ259" i="31"/>
  <c r="AJ259" i="31"/>
  <c r="U255" i="31"/>
  <c r="X198" i="31"/>
  <c r="W204" i="31"/>
  <c r="AO211" i="31"/>
  <c r="AR226" i="31"/>
  <c r="AN215" i="31"/>
  <c r="W206" i="31"/>
  <c r="AQ226" i="31"/>
  <c r="Z195" i="31"/>
  <c r="AQ242" i="31"/>
  <c r="DB228" i="31"/>
  <c r="EB232" i="31"/>
  <c r="ES215" i="31"/>
  <c r="V209" i="31"/>
  <c r="AP208" i="31"/>
  <c r="W245" i="31"/>
  <c r="AB236" i="31"/>
  <c r="CB112" i="35"/>
  <c r="AB219" i="31"/>
  <c r="AN219" i="31"/>
  <c r="AH223" i="31"/>
  <c r="AO201" i="31"/>
  <c r="AR194" i="31"/>
  <c r="CK96" i="35"/>
  <c r="BZ112" i="35"/>
  <c r="AH208" i="31"/>
  <c r="U221" i="31"/>
  <c r="AN259" i="31"/>
  <c r="AQ212" i="31"/>
  <c r="BZ116" i="35"/>
  <c r="AO233" i="31"/>
  <c r="AP242" i="31"/>
  <c r="AB231" i="31"/>
  <c r="AD259" i="31"/>
  <c r="AF228" i="31"/>
  <c r="AB185" i="31"/>
  <c r="BY114" i="35"/>
  <c r="AC258" i="31"/>
  <c r="AO196" i="31"/>
  <c r="W215" i="31"/>
  <c r="U196" i="31"/>
  <c r="AI198" i="31"/>
  <c r="CZ235" i="31"/>
  <c r="EA236" i="31"/>
  <c r="EX223" i="31"/>
  <c r="W253" i="31"/>
  <c r="AM212" i="31"/>
  <c r="Y253" i="31"/>
  <c r="BB100" i="35"/>
  <c r="AR235" i="31"/>
  <c r="AP194" i="31"/>
  <c r="BV116" i="35"/>
  <c r="BZ114" i="35"/>
  <c r="V199" i="31"/>
  <c r="AG224" i="31"/>
  <c r="AF220" i="31"/>
  <c r="AH255" i="31"/>
  <c r="AD243" i="31"/>
  <c r="AQ234" i="31"/>
  <c r="Z231" i="31"/>
  <c r="AO215" i="31"/>
  <c r="AI235" i="31"/>
  <c r="Y257" i="31"/>
  <c r="AR210" i="31"/>
  <c r="AP93" i="35"/>
  <c r="AG226" i="31"/>
  <c r="AB246" i="31"/>
  <c r="AR200" i="31"/>
  <c r="AC232" i="31"/>
  <c r="X245" i="31"/>
  <c r="AB238" i="31"/>
  <c r="BV119" i="35"/>
  <c r="AI246" i="31"/>
  <c r="EQ254" i="31"/>
  <c r="CW224" i="31"/>
  <c r="Y200" i="31"/>
  <c r="W257" i="31"/>
  <c r="AA215" i="31"/>
  <c r="AG185" i="31"/>
  <c r="X246" i="31"/>
  <c r="AB259" i="31"/>
  <c r="AQ189" i="31"/>
  <c r="U238" i="31"/>
  <c r="AQ220" i="31"/>
  <c r="AE193" i="31"/>
  <c r="V247" i="31"/>
  <c r="AI242" i="31"/>
  <c r="V258" i="31"/>
  <c r="AP192" i="31"/>
  <c r="DY252" i="31"/>
  <c r="DK201" i="31"/>
  <c r="DP116" i="35"/>
  <c r="Z205" i="31"/>
  <c r="AH185" i="31"/>
  <c r="W202" i="31"/>
  <c r="Y193" i="31"/>
  <c r="AN237" i="31"/>
  <c r="AO249" i="31"/>
  <c r="AO208" i="31"/>
  <c r="AF223" i="31"/>
  <c r="CC116" i="35"/>
  <c r="AQ249" i="31"/>
  <c r="W203" i="31"/>
  <c r="U234" i="31"/>
  <c r="W243" i="31"/>
  <c r="AB257" i="31"/>
  <c r="AI215" i="31"/>
  <c r="U253" i="31"/>
  <c r="AG243" i="31"/>
  <c r="AC186" i="31"/>
  <c r="AQ240" i="31"/>
  <c r="AN249" i="31"/>
  <c r="AQ250" i="31"/>
  <c r="AR193" i="31"/>
  <c r="V214" i="31"/>
  <c r="CB116" i="35"/>
  <c r="AG103" i="35"/>
  <c r="AA233" i="31"/>
  <c r="AJ191" i="31"/>
  <c r="AJ206" i="31"/>
  <c r="X252" i="31"/>
  <c r="AQ208" i="31"/>
  <c r="AG235" i="31"/>
  <c r="AJ103" i="35"/>
  <c r="AF202" i="31"/>
  <c r="AN205" i="31"/>
  <c r="AA196" i="31"/>
  <c r="AN225" i="31"/>
  <c r="V240" i="31"/>
  <c r="AG187" i="31"/>
  <c r="AF225" i="31"/>
  <c r="BI97" i="35"/>
  <c r="AK254" i="31"/>
  <c r="AB258" i="31"/>
  <c r="Z218" i="31"/>
  <c r="AM218" i="31"/>
  <c r="AL220" i="31"/>
  <c r="DK255" i="31"/>
  <c r="DH200" i="31"/>
  <c r="Z202" i="31"/>
  <c r="X193" i="31"/>
  <c r="AR186" i="31"/>
  <c r="AC202" i="31"/>
  <c r="AK212" i="31"/>
  <c r="AG203" i="31"/>
  <c r="U257" i="31"/>
  <c r="Y249" i="31"/>
  <c r="Y217" i="31"/>
  <c r="U235" i="31"/>
  <c r="AP196" i="31"/>
  <c r="AJ220" i="31"/>
  <c r="Z187" i="31"/>
  <c r="Y238" i="31"/>
  <c r="EG257" i="31"/>
  <c r="CZ203" i="31"/>
  <c r="V243" i="31"/>
  <c r="V193" i="31"/>
  <c r="AA252" i="31"/>
  <c r="AD187" i="31"/>
  <c r="AH189" i="31"/>
  <c r="U242" i="31"/>
  <c r="AN201" i="31"/>
  <c r="AJ257" i="31"/>
  <c r="W235" i="31"/>
  <c r="AO225" i="31"/>
  <c r="AR209" i="31"/>
  <c r="AE196" i="31"/>
  <c r="AG216" i="31"/>
  <c r="V221" i="31"/>
  <c r="CY192" i="31"/>
  <c r="AQ201" i="31"/>
  <c r="V200" i="31"/>
  <c r="AF217" i="31"/>
  <c r="AE259" i="31"/>
  <c r="AQ225" i="31"/>
  <c r="AB217" i="31"/>
  <c r="BN91" i="35"/>
  <c r="CY221" i="31"/>
  <c r="U198" i="31"/>
  <c r="AR206" i="31"/>
  <c r="AE250" i="31"/>
  <c r="AE252" i="31"/>
  <c r="AR234" i="31"/>
  <c r="AQ192" i="31"/>
  <c r="BW116" i="35"/>
  <c r="AQ194" i="31"/>
  <c r="AM245" i="31"/>
  <c r="AB253" i="31"/>
  <c r="AD204" i="31"/>
  <c r="X185" i="31"/>
  <c r="AM249" i="31"/>
  <c r="CK113" i="35"/>
  <c r="AM192" i="31"/>
  <c r="AE241" i="31"/>
  <c r="AM225" i="31"/>
  <c r="Z238" i="31"/>
  <c r="AE200" i="31"/>
  <c r="AP218" i="31"/>
  <c r="AA247" i="31"/>
  <c r="V255" i="31"/>
  <c r="AJ221" i="31"/>
  <c r="AN218" i="31"/>
  <c r="AH242" i="31"/>
  <c r="AB205" i="31"/>
  <c r="AA239" i="31"/>
  <c r="AF227" i="31"/>
  <c r="AR233" i="31"/>
  <c r="V234" i="31"/>
  <c r="AG213" i="31"/>
  <c r="V238" i="31"/>
  <c r="DE218" i="31"/>
  <c r="DN220" i="31"/>
  <c r="U192" i="31"/>
  <c r="AM237" i="31"/>
  <c r="AN224" i="31"/>
  <c r="AM201" i="31"/>
  <c r="AI259" i="31"/>
  <c r="X192" i="31"/>
  <c r="X257" i="31"/>
  <c r="AD232" i="31"/>
  <c r="AB228" i="31"/>
  <c r="AE239" i="31"/>
  <c r="W252" i="31"/>
  <c r="AE212" i="31"/>
  <c r="AF226" i="31"/>
  <c r="AG217" i="31"/>
  <c r="DG241" i="31"/>
  <c r="DY245" i="31"/>
  <c r="W228" i="31"/>
  <c r="AO256" i="31"/>
  <c r="Y205" i="31"/>
  <c r="AG212" i="31"/>
  <c r="AJ199" i="31"/>
  <c r="AR242" i="31"/>
  <c r="Z214" i="31"/>
  <c r="AL195" i="31"/>
  <c r="W196" i="31"/>
  <c r="Y186" i="31"/>
  <c r="AG215" i="31"/>
  <c r="AR260" i="31"/>
  <c r="AD249" i="31"/>
  <c r="AR254" i="31"/>
  <c r="AB243" i="31"/>
  <c r="AM213" i="31"/>
  <c r="AC241" i="31"/>
  <c r="AI238" i="31"/>
  <c r="W216" i="31"/>
  <c r="CU93" i="35"/>
  <c r="AA219" i="31"/>
  <c r="AH253" i="31"/>
  <c r="V196" i="31"/>
  <c r="Y246" i="31"/>
  <c r="AD206" i="31"/>
  <c r="AG228" i="31"/>
  <c r="AJ217" i="31"/>
  <c r="AZ94" i="35"/>
  <c r="AC195" i="31"/>
  <c r="V228" i="31"/>
  <c r="U252" i="31"/>
  <c r="Z185" i="31"/>
  <c r="X247" i="31"/>
  <c r="AP211" i="31"/>
  <c r="AM198" i="31"/>
  <c r="AQ218" i="31"/>
  <c r="X228" i="31"/>
  <c r="X206" i="31"/>
  <c r="W246" i="31"/>
  <c r="Y258" i="31"/>
  <c r="U204" i="31"/>
  <c r="AQ228" i="31"/>
  <c r="AA255" i="31"/>
  <c r="AN254" i="31"/>
  <c r="X186" i="31"/>
  <c r="BW114" i="35"/>
  <c r="AN217" i="31"/>
  <c r="AB206" i="31"/>
  <c r="AP189" i="31"/>
  <c r="AN241" i="31"/>
  <c r="V253" i="31"/>
  <c r="X204" i="31"/>
  <c r="W256" i="31"/>
  <c r="AG206" i="31"/>
  <c r="V233" i="31"/>
  <c r="AA185" i="31"/>
  <c r="AG218" i="31"/>
  <c r="AC219" i="31"/>
  <c r="X249" i="31"/>
  <c r="AH206" i="31"/>
  <c r="V202" i="31"/>
  <c r="AF206" i="31"/>
  <c r="AR250" i="31"/>
  <c r="V215" i="31"/>
  <c r="AE214" i="31"/>
  <c r="U224" i="31"/>
  <c r="AO218" i="31"/>
  <c r="AL259" i="31"/>
  <c r="Y236" i="31"/>
  <c r="W187" i="31"/>
  <c r="AC217" i="31"/>
  <c r="AE186" i="31"/>
  <c r="AO191" i="31"/>
  <c r="AG245" i="31"/>
  <c r="U211" i="31"/>
  <c r="Z232" i="31"/>
  <c r="BY110" i="35"/>
  <c r="AR252" i="31"/>
  <c r="V185" i="31"/>
  <c r="AB255" i="31"/>
  <c r="X189" i="31"/>
  <c r="AC233" i="31"/>
  <c r="AH226" i="31"/>
  <c r="AB211" i="31"/>
  <c r="AR196" i="31"/>
  <c r="Z246" i="31"/>
  <c r="AH215" i="31"/>
  <c r="AD236" i="31"/>
  <c r="Z199" i="31"/>
  <c r="AE223" i="31"/>
  <c r="AE246" i="31"/>
  <c r="AK214" i="31"/>
  <c r="AC257" i="31"/>
  <c r="AR192" i="31"/>
  <c r="BY116" i="35"/>
  <c r="AC221" i="31"/>
  <c r="Z224" i="31"/>
  <c r="AI214" i="31"/>
  <c r="X209" i="31"/>
  <c r="Z258" i="31"/>
  <c r="AD203" i="31"/>
  <c r="Y214" i="31"/>
  <c r="AP258" i="31"/>
  <c r="AJ246" i="31"/>
  <c r="DE204" i="31"/>
  <c r="EY223" i="31"/>
  <c r="DU201" i="31"/>
  <c r="DI102" i="35"/>
  <c r="EC232" i="31"/>
  <c r="DQ196" i="31"/>
  <c r="AC243" i="31"/>
  <c r="U246" i="31"/>
  <c r="AA187" i="31"/>
  <c r="AE96" i="35"/>
  <c r="AF230" i="31"/>
  <c r="AM242" i="31"/>
  <c r="AP249" i="31"/>
  <c r="V217" i="31"/>
  <c r="AI226" i="31"/>
  <c r="AM210" i="31"/>
  <c r="AH220" i="31"/>
  <c r="AC205" i="31"/>
  <c r="AN213" i="31"/>
  <c r="AD198" i="31"/>
  <c r="AR239" i="31"/>
  <c r="AF255" i="31"/>
  <c r="AM258" i="31"/>
  <c r="AP259" i="31"/>
  <c r="AB214" i="31"/>
  <c r="AL205" i="31"/>
  <c r="AK201" i="31"/>
  <c r="AO254" i="31"/>
  <c r="AR220" i="31"/>
  <c r="AD215" i="31"/>
  <c r="AI260" i="31"/>
  <c r="AD214" i="31"/>
  <c r="AB187" i="31"/>
  <c r="AJ213" i="31"/>
  <c r="AD201" i="31"/>
  <c r="AD228" i="31"/>
  <c r="AK199" i="31"/>
  <c r="AA232" i="31"/>
  <c r="AA243" i="31"/>
  <c r="U215" i="31"/>
  <c r="AQ219" i="31"/>
  <c r="V231" i="31"/>
  <c r="AR249" i="31"/>
  <c r="AP223" i="31"/>
  <c r="X231" i="31"/>
  <c r="V192" i="31"/>
  <c r="Y204" i="31"/>
  <c r="AK260" i="31"/>
  <c r="AP227" i="31"/>
  <c r="AG253" i="31"/>
  <c r="AX94" i="35"/>
  <c r="AC238" i="31"/>
  <c r="U186" i="31"/>
  <c r="AF216" i="31"/>
  <c r="Y211" i="31"/>
  <c r="AF219" i="31"/>
  <c r="V186" i="31"/>
  <c r="AI195" i="31"/>
  <c r="AA208" i="31"/>
  <c r="AG238" i="31"/>
  <c r="EB256" i="31"/>
  <c r="ES195" i="31"/>
  <c r="AM254" i="31"/>
  <c r="AF198" i="31"/>
  <c r="AQ206" i="31"/>
  <c r="AN257" i="31"/>
  <c r="AP224" i="31"/>
  <c r="AD205" i="31"/>
  <c r="AJ230" i="31"/>
  <c r="AG219" i="31"/>
  <c r="FE106" i="35"/>
  <c r="AE204" i="31"/>
  <c r="CS93" i="35"/>
  <c r="Z250" i="31"/>
  <c r="AJ235" i="31"/>
  <c r="W233" i="31"/>
  <c r="DS260" i="31"/>
  <c r="DG238" i="31"/>
  <c r="AK216" i="31"/>
  <c r="AN260" i="31"/>
  <c r="AC227" i="31"/>
  <c r="AI218" i="31"/>
  <c r="AQ233" i="31"/>
  <c r="AE245" i="31"/>
  <c r="AA254" i="31"/>
  <c r="AE253" i="31"/>
  <c r="AD202" i="31"/>
  <c r="AF204" i="31"/>
  <c r="AN189" i="31"/>
  <c r="AH227" i="31"/>
  <c r="AC254" i="31"/>
  <c r="AG223" i="31"/>
  <c r="DD204" i="31"/>
  <c r="AB256" i="31"/>
  <c r="Y250" i="31"/>
  <c r="AJ232" i="31"/>
  <c r="CQ93" i="35"/>
  <c r="AH243" i="31"/>
  <c r="U195" i="31"/>
  <c r="AN208" i="31"/>
  <c r="DI191" i="31"/>
  <c r="AG260" i="31"/>
  <c r="W214" i="31"/>
  <c r="AL221" i="31"/>
  <c r="Z186" i="31"/>
  <c r="AM257" i="31"/>
  <c r="AK192" i="31"/>
  <c r="V252" i="31"/>
  <c r="AH236" i="31"/>
  <c r="AK226" i="31"/>
  <c r="Z245" i="31"/>
  <c r="AF212" i="31"/>
  <c r="X232" i="31"/>
  <c r="AQ224" i="31"/>
  <c r="AQ193" i="31"/>
  <c r="AM211" i="31"/>
  <c r="AO258" i="31"/>
  <c r="AP254" i="31"/>
  <c r="AP212" i="31"/>
  <c r="AN210" i="31"/>
  <c r="AO235" i="31"/>
  <c r="AL228" i="31"/>
  <c r="U231" i="31"/>
  <c r="AA224" i="31"/>
  <c r="AQ211" i="31"/>
  <c r="U240" i="31"/>
  <c r="AK223" i="31"/>
  <c r="AB221" i="31"/>
  <c r="AB202" i="31"/>
  <c r="AE243" i="31"/>
  <c r="U249" i="31"/>
  <c r="AB241" i="31"/>
  <c r="AC204" i="31"/>
  <c r="CY209" i="31"/>
  <c r="AA193" i="31"/>
  <c r="U209" i="31"/>
  <c r="AL238" i="31"/>
  <c r="AC185" i="31"/>
  <c r="Z220" i="31"/>
  <c r="AR247" i="31"/>
  <c r="AG198" i="31"/>
  <c r="AL219" i="31"/>
  <c r="AC206" i="31"/>
  <c r="AR217" i="31"/>
  <c r="Z219" i="31"/>
  <c r="AI212" i="31"/>
  <c r="AM221" i="31"/>
  <c r="AM199" i="31"/>
  <c r="AG195" i="31"/>
  <c r="DM205" i="31"/>
  <c r="AH246" i="31"/>
  <c r="AL227" i="31"/>
  <c r="X219" i="31"/>
  <c r="AA202" i="31"/>
  <c r="AJ189" i="31"/>
  <c r="AL249" i="31"/>
  <c r="AO189" i="31"/>
  <c r="X238" i="31"/>
  <c r="AK231" i="31"/>
  <c r="AG201" i="31"/>
  <c r="V216" i="31"/>
  <c r="AE218" i="31"/>
  <c r="X253" i="31"/>
  <c r="AP250" i="31"/>
  <c r="AH216" i="31"/>
  <c r="Y216" i="31"/>
  <c r="EK106" i="35"/>
  <c r="W189" i="31"/>
  <c r="CT118" i="35"/>
  <c r="AB226" i="31"/>
  <c r="Y185" i="31"/>
  <c r="V256" i="31"/>
  <c r="AR189" i="31"/>
  <c r="AP215" i="31"/>
  <c r="U247" i="31"/>
  <c r="U236" i="31"/>
  <c r="AM259" i="31"/>
  <c r="X215" i="31"/>
  <c r="U216" i="31"/>
  <c r="AE205" i="31"/>
  <c r="AJ228" i="31"/>
  <c r="AG209" i="31"/>
  <c r="AQ237" i="31"/>
  <c r="AO260" i="31"/>
  <c r="AB232" i="31"/>
  <c r="AL257" i="31"/>
  <c r="AF113" i="35"/>
  <c r="Y241" i="31"/>
  <c r="AC246" i="31"/>
  <c r="AO241" i="31"/>
  <c r="X240" i="31"/>
  <c r="AO224" i="31"/>
  <c r="V245" i="31"/>
  <c r="AM240" i="31"/>
  <c r="AD186" i="31"/>
  <c r="AI223" i="31"/>
  <c r="AN233" i="31"/>
  <c r="AF200" i="31"/>
  <c r="AM256" i="31"/>
  <c r="W199" i="31"/>
  <c r="AP256" i="31"/>
  <c r="AI213" i="31"/>
  <c r="AA214" i="31"/>
  <c r="U185" i="31"/>
  <c r="BA100" i="35"/>
  <c r="U214" i="31"/>
  <c r="AO198" i="31"/>
  <c r="W200" i="31"/>
  <c r="AK237" i="31"/>
  <c r="AD246" i="31"/>
  <c r="W236" i="31"/>
  <c r="AD241" i="31"/>
  <c r="AH224" i="31"/>
  <c r="AF221" i="31"/>
  <c r="AC196" i="31"/>
  <c r="AP193" i="31"/>
  <c r="AC211" i="31"/>
  <c r="AO210" i="31"/>
  <c r="AD220" i="31"/>
  <c r="AL192" i="31"/>
  <c r="Y256" i="31"/>
  <c r="AD217" i="31"/>
  <c r="Z253" i="31"/>
  <c r="AR237" i="31"/>
  <c r="AN220" i="31"/>
  <c r="AG252" i="31"/>
  <c r="AE226" i="31"/>
  <c r="W185" i="31"/>
  <c r="AE213" i="31"/>
  <c r="AE257" i="31"/>
  <c r="Y254" i="31"/>
  <c r="Y240" i="31"/>
  <c r="AH230" i="31"/>
  <c r="AB239" i="31"/>
  <c r="AP226" i="31"/>
  <c r="AC187" i="31"/>
  <c r="AC216" i="31"/>
  <c r="AF187" i="31"/>
  <c r="X226" i="31"/>
  <c r="AI245" i="31"/>
  <c r="W255" i="31"/>
  <c r="W186" i="31"/>
  <c r="AR228" i="31"/>
  <c r="AL232" i="31"/>
  <c r="AC249" i="31"/>
  <c r="BX114" i="35"/>
  <c r="CZ185" i="31"/>
  <c r="AL233" i="31"/>
  <c r="AG249" i="31"/>
  <c r="AD245" i="31"/>
  <c r="AA230" i="31"/>
  <c r="Z206" i="31"/>
  <c r="Z241" i="31"/>
  <c r="AF250" i="31"/>
  <c r="DQ259" i="31"/>
  <c r="EB236" i="31"/>
  <c r="DA235" i="31"/>
  <c r="DM211" i="31"/>
  <c r="EA252" i="31"/>
  <c r="DI200" i="31"/>
  <c r="EH247" i="31"/>
  <c r="X224" i="31"/>
  <c r="AM247" i="31"/>
  <c r="AH225" i="31"/>
  <c r="AJ254" i="31"/>
  <c r="AA257" i="31"/>
  <c r="AP186" i="31"/>
  <c r="V211" i="31"/>
  <c r="AJ255" i="31"/>
  <c r="AC239" i="31"/>
  <c r="AR230" i="31"/>
  <c r="Y219" i="31"/>
  <c r="AL260" i="31"/>
  <c r="Y199" i="31"/>
  <c r="AL199" i="31"/>
  <c r="AD257" i="31"/>
  <c r="AE254" i="31"/>
  <c r="AJ227" i="31"/>
  <c r="AH203" i="31"/>
  <c r="Z228" i="31"/>
  <c r="AI243" i="31"/>
  <c r="AO259" i="31"/>
  <c r="AQ256" i="31"/>
  <c r="AO226" i="31"/>
  <c r="AR240" i="31"/>
  <c r="AA198" i="31"/>
  <c r="AL218" i="31"/>
  <c r="AP234" i="31"/>
  <c r="AB208" i="31"/>
  <c r="AF214" i="31"/>
  <c r="Z209" i="31"/>
  <c r="U203" i="31"/>
  <c r="AO212" i="31"/>
  <c r="AG233" i="31"/>
  <c r="W221" i="31"/>
  <c r="AK228" i="31"/>
  <c r="AF238" i="31"/>
  <c r="AH218" i="31"/>
  <c r="Z208" i="31"/>
  <c r="W211" i="31"/>
  <c r="AC225" i="31"/>
  <c r="U206" i="31"/>
  <c r="Y231" i="31"/>
  <c r="AJ249" i="31"/>
  <c r="AA231" i="31"/>
  <c r="Y187" i="31"/>
  <c r="AF215" i="31"/>
  <c r="X216" i="31"/>
  <c r="AJ223" i="31"/>
  <c r="V189" i="31"/>
  <c r="Z196" i="31"/>
  <c r="AD233" i="31"/>
  <c r="AK249" i="31"/>
  <c r="AM189" i="31"/>
  <c r="AD218" i="31"/>
  <c r="DL211" i="31"/>
  <c r="Y221" i="31"/>
  <c r="AL258" i="31"/>
  <c r="AG204" i="31"/>
  <c r="AH237" i="31"/>
  <c r="CT105" i="35"/>
  <c r="AI206" i="31"/>
  <c r="W201" i="31"/>
  <c r="CW215" i="31"/>
  <c r="AL254" i="31"/>
  <c r="AL191" i="31"/>
  <c r="AO217" i="31"/>
  <c r="AF257" i="31"/>
  <c r="Z243" i="31"/>
  <c r="X195" i="31"/>
  <c r="CL113" i="35"/>
  <c r="AD253" i="31"/>
  <c r="V242" i="31"/>
  <c r="AA238" i="31"/>
  <c r="AI230" i="31"/>
  <c r="AJ245" i="31"/>
  <c r="Y247" i="31"/>
  <c r="V254" i="31"/>
  <c r="AD252" i="31"/>
  <c r="AD239" i="31"/>
  <c r="AJ233" i="31"/>
  <c r="AO228" i="31"/>
  <c r="AE234" i="31"/>
  <c r="AH221" i="31"/>
  <c r="U187" i="31"/>
  <c r="AG237" i="31"/>
  <c r="AK255" i="31"/>
  <c r="AE231" i="31"/>
  <c r="AC253" i="31"/>
  <c r="Y198" i="31"/>
  <c r="V203" i="31"/>
  <c r="DT202" i="31"/>
  <c r="AB233" i="31"/>
  <c r="U254" i="31"/>
  <c r="AK205" i="31"/>
  <c r="X217" i="31"/>
  <c r="AQ187" i="31"/>
  <c r="W234" i="31"/>
  <c r="Z223" i="31"/>
  <c r="CV217" i="31"/>
  <c r="AK232" i="31"/>
  <c r="Y209" i="31"/>
  <c r="AN211" i="31"/>
  <c r="AO213" i="31"/>
  <c r="AH249" i="31"/>
  <c r="W231" i="31"/>
  <c r="Z215" i="31"/>
  <c r="AI199" i="31"/>
  <c r="AP247" i="31"/>
  <c r="AM224" i="31"/>
  <c r="AA195" i="31"/>
  <c r="AM228" i="31"/>
  <c r="AJ219" i="31"/>
  <c r="AG236" i="31"/>
  <c r="AQ260" i="31"/>
  <c r="AE232" i="31"/>
  <c r="Z221" i="31"/>
  <c r="AQ258" i="31"/>
  <c r="AH204" i="31"/>
  <c r="AA201" i="31"/>
  <c r="AK246" i="31"/>
  <c r="AF246" i="31"/>
  <c r="AO227" i="31"/>
  <c r="CF106" i="35"/>
  <c r="AB203" i="31"/>
  <c r="W209" i="31"/>
  <c r="CT93" i="35"/>
  <c r="AJ201" i="31"/>
  <c r="AB195" i="31"/>
  <c r="AQ202" i="31"/>
  <c r="AE187" i="31"/>
  <c r="AN191" i="31"/>
  <c r="Y233" i="31"/>
  <c r="AQ241" i="31"/>
  <c r="AJ260" i="31"/>
  <c r="AA206" i="31"/>
  <c r="X241" i="31"/>
  <c r="W249" i="31"/>
  <c r="Z240" i="31"/>
  <c r="AN216" i="31"/>
  <c r="CR93" i="35"/>
  <c r="CY111" i="35"/>
  <c r="X258" i="31"/>
  <c r="AP228" i="31"/>
  <c r="AF201" i="31"/>
  <c r="ED106" i="35"/>
  <c r="AK220" i="31"/>
  <c r="AE219" i="31"/>
  <c r="Y226" i="31"/>
  <c r="AO219" i="31"/>
  <c r="AO257" i="31"/>
  <c r="U208" i="31"/>
  <c r="DA203" i="31"/>
  <c r="CV105" i="35"/>
  <c r="CX233" i="31"/>
  <c r="AQ191" i="31"/>
  <c r="X196" i="31"/>
  <c r="Y232" i="31"/>
  <c r="AF224" i="31"/>
  <c r="Y195" i="31"/>
  <c r="AN256" i="31"/>
  <c r="Z249" i="31"/>
  <c r="AB204" i="31"/>
  <c r="AG255" i="31"/>
  <c r="AG93" i="35"/>
  <c r="AD221" i="31"/>
  <c r="AH259" i="31"/>
  <c r="AP201" i="31"/>
  <c r="AD254" i="31"/>
  <c r="AI189" i="31"/>
  <c r="AQ199" i="31"/>
  <c r="AL256" i="31"/>
  <c r="AC259" i="31"/>
  <c r="X201" i="31"/>
  <c r="AB225" i="31"/>
  <c r="AL214" i="31"/>
  <c r="AA216" i="31"/>
  <c r="AJ210" i="31"/>
  <c r="W258" i="31"/>
  <c r="AI228" i="31"/>
  <c r="AI209" i="31"/>
  <c r="BD102" i="35"/>
  <c r="AR225" i="31"/>
  <c r="Z198" i="31"/>
  <c r="AC252" i="31"/>
  <c r="AH201" i="31"/>
  <c r="CY254" i="31"/>
  <c r="EG246" i="31"/>
  <c r="ED212" i="31"/>
  <c r="CV93" i="35"/>
  <c r="EQ253" i="31"/>
  <c r="DU202" i="31"/>
  <c r="DH241" i="31"/>
  <c r="DK239" i="31"/>
  <c r="DK191" i="31"/>
  <c r="DD206" i="31"/>
  <c r="DV201" i="31"/>
  <c r="ER253" i="31"/>
  <c r="DB203" i="31"/>
  <c r="CZ224" i="31"/>
  <c r="EZ223" i="31"/>
  <c r="DA192" i="31"/>
  <c r="DF234" i="31"/>
  <c r="EU215" i="31"/>
  <c r="DA254" i="31"/>
  <c r="DV202" i="31"/>
  <c r="DI238" i="31"/>
  <c r="DG225" i="31"/>
  <c r="AG220" i="31"/>
  <c r="AD225" i="31"/>
  <c r="AN234" i="31"/>
  <c r="U239" i="31"/>
  <c r="AO242" i="31"/>
  <c r="AD224" i="31"/>
  <c r="AF196" i="31"/>
  <c r="AH260" i="31"/>
  <c r="AI204" i="31"/>
  <c r="U256" i="31"/>
  <c r="U228" i="31"/>
  <c r="AA236" i="31"/>
  <c r="W254" i="31"/>
  <c r="AD195" i="31"/>
  <c r="AA218" i="31"/>
  <c r="DZ258" i="31"/>
  <c r="U199" i="31"/>
  <c r="U250" i="31"/>
  <c r="W224" i="31"/>
  <c r="CX254" i="31"/>
  <c r="AO192" i="31"/>
  <c r="BX116" i="35"/>
  <c r="AM216" i="31"/>
  <c r="Z204" i="31"/>
  <c r="AQ105" i="35"/>
  <c r="AO93" i="35"/>
  <c r="AR199" i="31"/>
  <c r="AK238" i="31"/>
  <c r="AA241" i="31"/>
  <c r="AO223" i="31"/>
  <c r="U200" i="31"/>
  <c r="AI224" i="31"/>
  <c r="AC228" i="31"/>
  <c r="AE236" i="31"/>
  <c r="AA209" i="31"/>
  <c r="AP198" i="31"/>
  <c r="Z256" i="31"/>
  <c r="W226" i="31"/>
  <c r="AE216" i="31"/>
  <c r="X239" i="31"/>
  <c r="AN242" i="31"/>
  <c r="AG231" i="31"/>
  <c r="AF195" i="31"/>
  <c r="AP219" i="31"/>
  <c r="Z217" i="31"/>
  <c r="AF185" i="31"/>
  <c r="Y234" i="31"/>
  <c r="DF218" i="31"/>
  <c r="ET195" i="31"/>
  <c r="W241" i="31"/>
  <c r="AM238" i="31"/>
  <c r="AJ214" i="31"/>
  <c r="AL224" i="31"/>
  <c r="AI236" i="31"/>
  <c r="BT116" i="35"/>
  <c r="AE227" i="31"/>
  <c r="AC201" i="31"/>
  <c r="X254" i="31"/>
  <c r="AR241" i="31"/>
  <c r="V204" i="31"/>
  <c r="AH187" i="31"/>
  <c r="AI237" i="31"/>
  <c r="AN227" i="31"/>
  <c r="V206" i="31"/>
  <c r="EO219" i="31"/>
  <c r="EH187" i="31"/>
  <c r="DE234" i="31"/>
  <c r="DU260" i="31"/>
  <c r="DJ227" i="31"/>
  <c r="EP219" i="31"/>
  <c r="DR259" i="31"/>
  <c r="DJ200" i="31"/>
  <c r="DA221" i="31"/>
  <c r="EI187" i="31"/>
  <c r="DB206" i="31"/>
  <c r="X235" i="31"/>
  <c r="AA217" i="31"/>
  <c r="X236" i="31"/>
  <c r="AD185" i="31"/>
  <c r="AR227" i="31"/>
  <c r="AC215" i="31"/>
  <c r="AK213" i="31"/>
  <c r="AL189" i="31"/>
  <c r="X256" i="31"/>
  <c r="AJ225" i="31"/>
  <c r="AN223" i="31"/>
  <c r="AH209" i="31"/>
  <c r="AP213" i="31"/>
  <c r="V195" i="31"/>
  <c r="BC100" i="35"/>
  <c r="Z211" i="31"/>
  <c r="AR105" i="35"/>
  <c r="AB220" i="31"/>
  <c r="AL223" i="31"/>
  <c r="Y202" i="31"/>
  <c r="DP196" i="31"/>
  <c r="AL216" i="31"/>
  <c r="AR218" i="31"/>
  <c r="V201" i="31"/>
  <c r="Y218" i="31"/>
  <c r="CS118" i="35"/>
  <c r="AR224" i="31"/>
  <c r="ER217" i="31"/>
  <c r="AC218" i="31"/>
  <c r="AN258" i="31"/>
  <c r="AO220" i="31"/>
  <c r="AA211" i="31"/>
  <c r="V260" i="31"/>
  <c r="V187" i="31"/>
  <c r="X221" i="31"/>
  <c r="EU227" i="31"/>
  <c r="AA249" i="31"/>
  <c r="AD226" i="31"/>
  <c r="AP220" i="31"/>
  <c r="AP235" i="31"/>
  <c r="AF249" i="31"/>
  <c r="Y220" i="31"/>
  <c r="W219" i="31"/>
  <c r="Y239" i="31"/>
  <c r="V239" i="31"/>
  <c r="U217" i="31"/>
  <c r="AK189" i="31"/>
  <c r="Z233" i="31"/>
  <c r="AF242" i="31"/>
  <c r="X187" i="31"/>
  <c r="V246" i="31"/>
  <c r="AB227" i="31"/>
  <c r="AB230" i="31"/>
  <c r="V208" i="31"/>
  <c r="AM260" i="31"/>
  <c r="Y228" i="31"/>
  <c r="X211" i="31"/>
  <c r="AB198" i="31"/>
  <c r="AI255" i="31"/>
  <c r="CV118" i="35"/>
  <c r="AH228" i="31"/>
  <c r="Y235" i="31"/>
  <c r="Z200" i="31"/>
  <c r="EA216" i="31"/>
  <c r="AF237" i="31"/>
  <c r="AG259" i="31"/>
  <c r="X208" i="31"/>
  <c r="U260" i="31"/>
  <c r="AJ215" i="31"/>
  <c r="Z216" i="31"/>
  <c r="AF213" i="31"/>
  <c r="DT201" i="31"/>
  <c r="AP210" i="31"/>
  <c r="W238" i="31"/>
  <c r="X250" i="31"/>
  <c r="AG230" i="31"/>
  <c r="AJ198" i="31"/>
  <c r="AP260" i="31"/>
  <c r="W247" i="31"/>
  <c r="AD193" i="31"/>
  <c r="AQ227" i="31"/>
  <c r="AE215" i="31"/>
  <c r="BF102" i="35"/>
  <c r="V235" i="31"/>
  <c r="X214" i="31"/>
  <c r="AO199" i="31"/>
  <c r="AF231" i="31"/>
  <c r="AO239" i="31"/>
  <c r="AB254" i="31"/>
  <c r="Y245" i="31"/>
  <c r="AJ216" i="31"/>
  <c r="AR236" i="31"/>
  <c r="AR203" i="31"/>
  <c r="AP240" i="31"/>
  <c r="AN212" i="31"/>
  <c r="W193" i="31"/>
  <c r="AE195" i="31"/>
  <c r="AL242" i="31"/>
  <c r="Y196" i="31"/>
  <c r="AC223" i="31"/>
  <c r="AI103" i="35"/>
  <c r="AM214" i="31"/>
  <c r="AC220" i="31"/>
  <c r="AP239" i="31"/>
  <c r="AL240" i="31"/>
  <c r="AR256" i="31"/>
  <c r="AJ195" i="31"/>
  <c r="Z257" i="31"/>
  <c r="V219" i="31"/>
  <c r="AN198" i="31"/>
  <c r="AI217" i="31"/>
  <c r="CY109" i="35"/>
  <c r="AH195" i="31"/>
  <c r="AK230" i="31"/>
  <c r="AP230" i="31"/>
  <c r="AI219" i="31"/>
  <c r="AD238" i="31"/>
  <c r="AD223" i="31"/>
  <c r="AG242" i="31"/>
  <c r="AE249" i="31"/>
  <c r="AK219" i="31"/>
  <c r="AK217" i="31"/>
  <c r="AI249" i="31"/>
  <c r="AF236" i="31"/>
  <c r="ET198" i="31"/>
  <c r="FC193" i="31"/>
  <c r="EB216" i="31"/>
  <c r="AC198" i="31"/>
  <c r="AL237" i="31"/>
  <c r="AL212" i="31"/>
  <c r="AA258" i="31"/>
  <c r="AJ226" i="31"/>
  <c r="AL213" i="31"/>
  <c r="AD227" i="31"/>
  <c r="AC247" i="31"/>
  <c r="U193" i="31"/>
  <c r="V237" i="31"/>
  <c r="AB186" i="31"/>
  <c r="X233" i="31"/>
  <c r="AE238" i="31"/>
  <c r="AC231" i="31"/>
  <c r="AJ238" i="31"/>
  <c r="AR219" i="31"/>
  <c r="AF243" i="31"/>
  <c r="AJ237" i="31"/>
  <c r="AR201" i="31"/>
  <c r="V249" i="31"/>
  <c r="X200" i="31"/>
  <c r="ES96" i="35"/>
  <c r="AE255" i="31"/>
  <c r="AC250" i="31"/>
  <c r="AB250" i="31"/>
  <c r="AM227" i="31"/>
  <c r="AH233" i="31"/>
  <c r="AP206" i="31"/>
  <c r="AI231" i="31"/>
  <c r="CW118" i="35"/>
  <c r="AK257" i="31"/>
  <c r="EL250" i="31"/>
  <c r="CW217" i="31"/>
  <c r="CY224" i="31"/>
  <c r="DA185" i="31"/>
  <c r="EC256" i="31"/>
  <c r="DC206" i="31"/>
  <c r="DH238" i="31"/>
  <c r="CZ254" i="31"/>
  <c r="EE212" i="31"/>
  <c r="DR196" i="31"/>
  <c r="DN211" i="31"/>
  <c r="ES254" i="31"/>
  <c r="CY233" i="31"/>
  <c r="EW227" i="31"/>
  <c r="EI257" i="31"/>
  <c r="EI247" i="31"/>
  <c r="ED232" i="31"/>
  <c r="ET217" i="31"/>
  <c r="DP220" i="31"/>
  <c r="EU198" i="31"/>
  <c r="DL239" i="31"/>
  <c r="DF204" i="31"/>
  <c r="EC212" i="31"/>
  <c r="AN245" i="31"/>
  <c r="X243" i="31"/>
  <c r="AR259" i="31"/>
  <c r="AH231" i="31"/>
  <c r="U258" i="31"/>
  <c r="EG247" i="31"/>
  <c r="U201" i="31"/>
  <c r="BC102" i="35"/>
  <c r="AM220" i="31"/>
  <c r="DD234" i="31"/>
  <c r="AN209" i="31"/>
  <c r="DJ239" i="31"/>
  <c r="AL226" i="31"/>
  <c r="AA220" i="31"/>
  <c r="AR243" i="31"/>
  <c r="AI254" i="31"/>
  <c r="AH235" i="31"/>
  <c r="AA256" i="31"/>
  <c r="AO209" i="31"/>
  <c r="Y243" i="31"/>
  <c r="AG186" i="31"/>
  <c r="EQ96" i="35"/>
  <c r="AI225" i="31"/>
  <c r="AK256" i="31"/>
  <c r="AP191" i="31"/>
  <c r="AL198" i="31"/>
  <c r="AG232" i="31"/>
  <c r="AA204" i="31"/>
  <c r="AE230" i="31"/>
  <c r="AS99" i="35"/>
  <c r="AQ252" i="31"/>
  <c r="W208" i="31"/>
  <c r="AA226" i="31"/>
  <c r="AB224" i="31"/>
  <c r="U241" i="31"/>
  <c r="AF205" i="31"/>
  <c r="AA250" i="31"/>
  <c r="Y106" i="35"/>
  <c r="AO240" i="31"/>
  <c r="AJ242" i="31"/>
  <c r="AN192" i="31"/>
  <c r="AK191" i="31"/>
  <c r="AB201" i="31"/>
  <c r="AC224" i="31"/>
  <c r="U245" i="31"/>
  <c r="W217" i="31"/>
  <c r="AA246" i="31"/>
  <c r="U226" i="31"/>
  <c r="AH199" i="31"/>
  <c r="DT260" i="31"/>
  <c r="DL255" i="31"/>
  <c r="AP257" i="31"/>
  <c r="AD230" i="31"/>
  <c r="AE220" i="31"/>
  <c r="AI221" i="31"/>
  <c r="V257" i="31"/>
  <c r="X218" i="31"/>
  <c r="V198" i="31"/>
  <c r="AB196" i="31"/>
  <c r="AB200" i="31"/>
  <c r="AN247" i="31"/>
  <c r="AQ210" i="31"/>
  <c r="AR212" i="31"/>
  <c r="CZ109" i="35"/>
  <c r="Y215" i="31"/>
  <c r="AM191" i="31"/>
  <c r="AM205" i="31"/>
  <c r="ER254" i="31"/>
  <c r="DZ245" i="31"/>
  <c r="CZ192" i="31"/>
  <c r="EV227" i="31"/>
  <c r="DI241" i="31"/>
  <c r="CW95" i="35"/>
  <c r="DB235" i="31"/>
  <c r="EC216" i="31"/>
  <c r="DB210" i="31"/>
  <c r="DJ102" i="35"/>
  <c r="FD193" i="31"/>
  <c r="AQ230" i="31"/>
  <c r="V250" i="31"/>
  <c r="AO237" i="31"/>
  <c r="AH103" i="35"/>
  <c r="FB193" i="31"/>
  <c r="AE221" i="31"/>
  <c r="AQ223" i="31"/>
  <c r="AQ203" i="31"/>
  <c r="EG187" i="31"/>
  <c r="Y206" i="31"/>
  <c r="AF245" i="31"/>
  <c r="AE225" i="31"/>
  <c r="AI201" i="31"/>
  <c r="AO234" i="31"/>
  <c r="AM217" i="31"/>
  <c r="AF259" i="31"/>
  <c r="AC230" i="31"/>
  <c r="AF232" i="31"/>
  <c r="EB212" i="31"/>
  <c r="AJ231" i="31"/>
  <c r="AN206" i="31"/>
  <c r="AD250" i="31"/>
  <c r="U202" i="31"/>
  <c r="AR191" i="31"/>
  <c r="AK227" i="31"/>
  <c r="AI216" i="31"/>
  <c r="W250" i="31"/>
  <c r="AH254" i="31"/>
  <c r="AL215" i="31"/>
  <c r="AA186" i="31"/>
  <c r="AG254" i="31"/>
  <c r="AI233" i="31"/>
  <c r="Z193" i="31"/>
  <c r="AK206" i="31"/>
  <c r="AM208" i="31"/>
  <c r="W240" i="31"/>
  <c r="AJ192" i="31"/>
  <c r="AD216" i="31"/>
  <c r="AK225" i="31"/>
  <c r="EH257" i="31"/>
  <c r="ER96" i="35"/>
  <c r="AH238" i="31"/>
  <c r="AR187" i="31"/>
  <c r="AF233" i="31"/>
  <c r="AR211" i="31"/>
  <c r="BU116" i="35"/>
  <c r="AH217" i="31"/>
  <c r="AK233" i="31"/>
  <c r="DJ191" i="31"/>
  <c r="CZ221" i="31"/>
  <c r="CX217" i="31"/>
  <c r="DB185" i="31"/>
  <c r="DM255" i="31"/>
  <c r="AN238" i="31"/>
  <c r="AR208" i="31"/>
  <c r="AD219" i="31"/>
  <c r="AL225" i="31"/>
  <c r="AH213" i="31"/>
  <c r="AN239" i="31"/>
  <c r="EB252" i="31"/>
  <c r="DE209" i="31"/>
  <c r="AE202" i="31"/>
  <c r="CU118" i="35"/>
  <c r="AP237" i="31"/>
  <c r="AL208" i="31"/>
  <c r="AJ218" i="31"/>
  <c r="AC236" i="31"/>
  <c r="U243" i="31"/>
  <c r="AA225" i="31"/>
  <c r="AM206" i="31"/>
  <c r="AN240" i="31"/>
  <c r="DI227" i="31"/>
  <c r="EC236" i="31"/>
  <c r="EB258" i="31"/>
  <c r="AI227" i="31"/>
  <c r="AM215" i="31"/>
  <c r="AG221" i="31"/>
  <c r="AB252" i="31"/>
  <c r="AB218" i="31"/>
  <c r="BE102" i="35"/>
  <c r="AO206" i="31"/>
  <c r="AH198" i="31"/>
  <c r="AF252" i="31"/>
  <c r="AF253" i="31"/>
  <c r="DO220" i="31"/>
  <c r="AP245" i="31"/>
  <c r="V224" i="31"/>
  <c r="AI220" i="31"/>
  <c r="AB247" i="31"/>
  <c r="AC226" i="31"/>
  <c r="AP233" i="31"/>
  <c r="AA203" i="31"/>
  <c r="V236" i="31"/>
  <c r="ES217" i="31"/>
  <c r="CW105" i="35"/>
  <c r="CX105" i="35"/>
  <c r="EM250" i="31"/>
  <c r="DG218" i="31"/>
  <c r="Z226" i="31"/>
  <c r="AF103" i="35"/>
  <c r="AE185" i="31"/>
  <c r="AM209" i="31"/>
  <c r="CX111" i="35"/>
  <c r="W239" i="31"/>
  <c r="Y208" i="31"/>
  <c r="V241" i="31"/>
  <c r="CX224" i="31"/>
  <c r="Y255" i="31"/>
  <c r="AQ235" i="31"/>
  <c r="CA112" i="35"/>
  <c r="AQ209" i="31"/>
  <c r="EA258" i="31"/>
  <c r="DD226" i="31"/>
  <c r="EH246" i="31"/>
  <c r="AR223" i="31"/>
  <c r="AA228" i="31"/>
  <c r="AP238" i="31"/>
  <c r="AR202" i="31"/>
  <c r="ET215" i="31"/>
  <c r="AB215" i="31"/>
  <c r="AE217" i="31"/>
  <c r="AL206" i="31"/>
  <c r="CZ195" i="31"/>
  <c r="EU195" i="31"/>
  <c r="EA245" i="31"/>
  <c r="DN255" i="31"/>
  <c r="DC203" i="31"/>
  <c r="EQ219" i="31"/>
  <c r="DE206" i="31"/>
  <c r="ED216" i="31"/>
  <c r="DG204" i="31"/>
  <c r="EV215" i="31"/>
  <c r="FE193" i="31"/>
  <c r="DC235" i="31"/>
  <c r="FA223" i="31"/>
  <c r="EI246" i="31"/>
  <c r="DB192" i="31"/>
  <c r="EJ257" i="31"/>
  <c r="DW202" i="31"/>
  <c r="DM239" i="31"/>
  <c r="EU217" i="31"/>
  <c r="ED236" i="31"/>
  <c r="DB254" i="31"/>
  <c r="EM191" i="31"/>
  <c r="DO211" i="31"/>
  <c r="DW201" i="31"/>
  <c r="EX227" i="31"/>
  <c r="DC210" i="31"/>
  <c r="DK227" i="31"/>
  <c r="EB245" i="31"/>
  <c r="ES253" i="31"/>
  <c r="DO219" i="31"/>
  <c r="DC185" i="31"/>
  <c r="EJ247" i="31"/>
  <c r="ET254" i="31"/>
  <c r="EW198" i="31"/>
  <c r="DL191" i="31"/>
  <c r="DD94" i="35"/>
  <c r="DK102" i="35"/>
  <c r="EF212" i="31"/>
  <c r="DO231" i="31"/>
  <c r="DS259" i="31"/>
  <c r="DH218" i="31"/>
  <c r="DF209" i="31"/>
  <c r="CZ233" i="31"/>
  <c r="DV240" i="31"/>
  <c r="EC252" i="31"/>
  <c r="DH225" i="31"/>
  <c r="EV195" i="31"/>
  <c r="EV198" i="31"/>
  <c r="DS196" i="31"/>
  <c r="DJ241" i="31"/>
  <c r="EC258" i="31"/>
  <c r="DJ238" i="31"/>
  <c r="DG234" i="31"/>
  <c r="DQ220" i="31"/>
  <c r="DE226" i="31"/>
  <c r="DA224" i="31"/>
  <c r="DV260" i="31"/>
  <c r="EE232" i="31"/>
  <c r="DB221" i="31"/>
  <c r="EJ187" i="31"/>
  <c r="CY217" i="31"/>
  <c r="W261" i="31" l="1"/>
  <c r="W265" i="31"/>
  <c r="W279" i="31"/>
  <c r="W266" i="31"/>
  <c r="W292" i="31" s="1"/>
  <c r="W286" i="31"/>
  <c r="W291" i="31"/>
  <c r="U261" i="31"/>
  <c r="U271" i="31" s="1"/>
  <c r="U279" i="31"/>
  <c r="U266" i="31"/>
  <c r="U286" i="31"/>
  <c r="U265" i="31"/>
  <c r="U291" i="31"/>
  <c r="V286" i="31"/>
  <c r="V291" i="31"/>
  <c r="V265" i="31"/>
  <c r="V266" i="31"/>
  <c r="V292" i="31" s="1"/>
  <c r="V279" i="31"/>
  <c r="V261" i="31"/>
  <c r="V271" i="31" s="1"/>
  <c r="X266" i="31"/>
  <c r="X261" i="31"/>
  <c r="X271" i="31" s="1"/>
  <c r="X265" i="31"/>
  <c r="X286" i="31"/>
  <c r="X291" i="31"/>
  <c r="X279" i="31"/>
  <c r="W262" i="31"/>
  <c r="W263" i="31" s="1"/>
  <c r="W271" i="31"/>
  <c r="DT180" i="31"/>
  <c r="DM112" i="31"/>
  <c r="DT117" i="31"/>
  <c r="EN112" i="31"/>
  <c r="EX119" i="31"/>
  <c r="EY119" i="31" s="1"/>
  <c r="DR141" i="31"/>
  <c r="DH125" i="31"/>
  <c r="DD156" i="31"/>
  <c r="DE156" i="31" s="1"/>
  <c r="DF156" i="31" s="1"/>
  <c r="DG156" i="31" s="1"/>
  <c r="DH156" i="31" s="1"/>
  <c r="DC113" i="31"/>
  <c r="DC175" i="31"/>
  <c r="DC142" i="31"/>
  <c r="DQ126" i="31"/>
  <c r="DO176" i="31"/>
  <c r="EF153" i="31"/>
  <c r="EE157" i="31"/>
  <c r="ED173" i="31"/>
  <c r="EK178" i="31"/>
  <c r="EG133" i="31"/>
  <c r="DL148" i="31"/>
  <c r="DF147" i="31"/>
  <c r="ED179" i="31"/>
  <c r="EK168" i="31"/>
  <c r="EJ167" i="31"/>
  <c r="DI139" i="31"/>
  <c r="DK162" i="31"/>
  <c r="DW161" i="31"/>
  <c r="DH129" i="31"/>
  <c r="CX128" i="31"/>
  <c r="EF177" i="31"/>
  <c r="DD106" i="31"/>
  <c r="DD124" i="31"/>
  <c r="DB145" i="31"/>
  <c r="EB110" i="31"/>
  <c r="DE62" i="35"/>
  <c r="DF62" i="35" s="1"/>
  <c r="DG62" i="35" s="1"/>
  <c r="DH62" i="35" s="1"/>
  <c r="DW181" i="31"/>
  <c r="DD131" i="31"/>
  <c r="DL164" i="31"/>
  <c r="DX123" i="31"/>
  <c r="DK149" i="31"/>
  <c r="DQ107" i="31"/>
  <c r="DQ147" i="31"/>
  <c r="DA136" i="31"/>
  <c r="CZ138" i="31"/>
  <c r="EW116" i="31"/>
  <c r="DK159" i="31"/>
  <c r="DA154" i="31"/>
  <c r="EC166" i="31"/>
  <c r="DG130" i="31"/>
  <c r="CW115" i="31"/>
  <c r="EE137" i="31"/>
  <c r="EU175" i="31"/>
  <c r="DF127" i="31"/>
  <c r="DI146" i="31"/>
  <c r="DO70" i="35"/>
  <c r="DP70" i="35" s="1"/>
  <c r="DN127" i="31"/>
  <c r="CY63" i="35"/>
  <c r="DA78" i="35"/>
  <c r="DG79" i="35"/>
  <c r="DH77" i="35"/>
  <c r="EM170" i="31"/>
  <c r="EO171" i="31"/>
  <c r="ER140" i="31"/>
  <c r="EO112" i="31"/>
  <c r="DP140" i="31"/>
  <c r="DD120" i="31"/>
  <c r="DX122" i="31"/>
  <c r="EY148" i="31"/>
  <c r="EK108" i="31"/>
  <c r="ET174" i="31"/>
  <c r="EV138" i="31"/>
  <c r="EW136" i="31"/>
  <c r="FB144" i="31"/>
  <c r="DB158" i="31"/>
  <c r="DM135" i="31"/>
  <c r="DH155" i="31"/>
  <c r="DP152" i="31"/>
  <c r="DN160" i="31"/>
  <c r="DW109" i="31"/>
  <c r="DR118" i="31"/>
  <c r="DQ150" i="31"/>
  <c r="DL165" i="31"/>
  <c r="DL134" i="31"/>
  <c r="FF114" i="31"/>
  <c r="DP132" i="31"/>
  <c r="DN143" i="31"/>
  <c r="DK163" i="31"/>
  <c r="DE81" i="35"/>
  <c r="DC67" i="35"/>
  <c r="CY61" i="35"/>
  <c r="CY65" i="35"/>
  <c r="CX59" i="35"/>
  <c r="CZ73" i="35"/>
  <c r="DH71" i="35"/>
  <c r="DL70" i="35"/>
  <c r="DM70" i="35" s="1"/>
  <c r="CY72" i="35"/>
  <c r="CY60" i="35"/>
  <c r="DB58" i="35"/>
  <c r="DB85" i="35"/>
  <c r="DC85" i="35" s="1"/>
  <c r="DD85" i="35" s="1"/>
  <c r="DE85" i="35" s="1"/>
  <c r="DF85" i="35" s="1"/>
  <c r="DY86" i="35"/>
  <c r="DC76" i="35"/>
  <c r="DB87" i="35"/>
  <c r="DB80" i="35"/>
  <c r="DA82" i="35"/>
  <c r="DC68" i="35"/>
  <c r="DC75" i="35"/>
  <c r="DD66" i="35"/>
  <c r="DF117" i="35"/>
  <c r="DC107" i="35"/>
  <c r="DM102" i="35"/>
  <c r="DC192" i="31"/>
  <c r="EF232" i="31"/>
  <c r="EV217" i="31"/>
  <c r="DF94" i="35"/>
  <c r="DH234" i="31"/>
  <c r="DR220" i="31"/>
  <c r="DH235" i="31"/>
  <c r="EJ246" i="31"/>
  <c r="DC221" i="31"/>
  <c r="ED252" i="31"/>
  <c r="DB224" i="31"/>
  <c r="DQ226" i="31"/>
  <c r="EO191" i="31"/>
  <c r="EY227" i="31"/>
  <c r="EX198" i="31"/>
  <c r="EK257" i="31"/>
  <c r="DX202" i="31"/>
  <c r="CZ217" i="31"/>
  <c r="EW215" i="31"/>
  <c r="ER219" i="31"/>
  <c r="DO255" i="31"/>
  <c r="DD210" i="31"/>
  <c r="FB223" i="31"/>
  <c r="EE236" i="31"/>
  <c r="EN191" i="31"/>
  <c r="DH204" i="31"/>
  <c r="DP219" i="31"/>
  <c r="DM191" i="31"/>
  <c r="DT196" i="31"/>
  <c r="DC99" i="35"/>
  <c r="EU254" i="31"/>
  <c r="DE94" i="35"/>
  <c r="ED258" i="31"/>
  <c r="EG212" i="31"/>
  <c r="DN239" i="31"/>
  <c r="DW240" i="31"/>
  <c r="DT259" i="31"/>
  <c r="DI218" i="31"/>
  <c r="DK241" i="31"/>
  <c r="DA233" i="31"/>
  <c r="EY198" i="31"/>
  <c r="DD185" i="31"/>
  <c r="DF226" i="31"/>
  <c r="DD203" i="31"/>
  <c r="DX201" i="31"/>
  <c r="EW195" i="31"/>
  <c r="DW260" i="31"/>
  <c r="DG209" i="31"/>
  <c r="EC245" i="31"/>
  <c r="DP211" i="31"/>
  <c r="DC254" i="31"/>
  <c r="EE216" i="31"/>
  <c r="DL102" i="35"/>
  <c r="EK187" i="31"/>
  <c r="ET253" i="31"/>
  <c r="DF206" i="31"/>
  <c r="FF193" i="31"/>
  <c r="DP231" i="31"/>
  <c r="DI225" i="31"/>
  <c r="DL227" i="31"/>
  <c r="DK238" i="31"/>
  <c r="V262" i="31" l="1"/>
  <c r="V263" i="31" s="1"/>
  <c r="V273" i="31" s="1"/>
  <c r="V294" i="31"/>
  <c r="U292" i="31"/>
  <c r="U294" i="31" s="1"/>
  <c r="W294" i="31"/>
  <c r="X292" i="31"/>
  <c r="X294" i="31" s="1"/>
  <c r="X262" i="31"/>
  <c r="X272" i="31" s="1"/>
  <c r="U262" i="31"/>
  <c r="U263" i="31" s="1"/>
  <c r="U264" i="31" s="1"/>
  <c r="U274" i="31" s="1"/>
  <c r="W273" i="31"/>
  <c r="V272" i="31"/>
  <c r="U272" i="31"/>
  <c r="X263" i="31"/>
  <c r="W272" i="31"/>
  <c r="W264" i="31"/>
  <c r="W274" i="31" s="1"/>
  <c r="DU180" i="31"/>
  <c r="DG127" i="31"/>
  <c r="DH127" i="31" s="1"/>
  <c r="DI156" i="31"/>
  <c r="DI125" i="31"/>
  <c r="DU117" i="31"/>
  <c r="DS141" i="31"/>
  <c r="DN112" i="31"/>
  <c r="DE106" i="31"/>
  <c r="DF106" i="31" s="1"/>
  <c r="DG106" i="31" s="1"/>
  <c r="DH106" i="31" s="1"/>
  <c r="DI106" i="31" s="1"/>
  <c r="DJ106" i="31" s="1"/>
  <c r="DK106" i="31" s="1"/>
  <c r="DL106" i="31" s="1"/>
  <c r="DM106" i="31" s="1"/>
  <c r="DN106" i="31" s="1"/>
  <c r="DO106" i="31" s="1"/>
  <c r="DP106" i="31" s="1"/>
  <c r="DQ106" i="31" s="1"/>
  <c r="DR106" i="31" s="1"/>
  <c r="DS106" i="31" s="1"/>
  <c r="DT106" i="31" s="1"/>
  <c r="DU106" i="31" s="1"/>
  <c r="DV106" i="31" s="1"/>
  <c r="DW106" i="31" s="1"/>
  <c r="DX106" i="31" s="1"/>
  <c r="DY106" i="31" s="1"/>
  <c r="DZ106" i="31" s="1"/>
  <c r="EA106" i="31" s="1"/>
  <c r="EB106" i="31" s="1"/>
  <c r="EC106" i="31" s="1"/>
  <c r="ED106" i="31" s="1"/>
  <c r="EE106" i="31" s="1"/>
  <c r="EF106" i="31" s="1"/>
  <c r="EG106" i="31" s="1"/>
  <c r="EH106" i="31" s="1"/>
  <c r="EI106" i="31" s="1"/>
  <c r="EJ106" i="31" s="1"/>
  <c r="EK106" i="31" s="1"/>
  <c r="EL106" i="31" s="1"/>
  <c r="EM106" i="31" s="1"/>
  <c r="EN106" i="31" s="1"/>
  <c r="EO106" i="31" s="1"/>
  <c r="EP106" i="31" s="1"/>
  <c r="EQ106" i="31" s="1"/>
  <c r="ER106" i="31" s="1"/>
  <c r="ES106" i="31" s="1"/>
  <c r="ET106" i="31" s="1"/>
  <c r="EU106" i="31" s="1"/>
  <c r="EV106" i="31" s="1"/>
  <c r="EW106" i="31" s="1"/>
  <c r="EX106" i="31" s="1"/>
  <c r="EY106" i="31" s="1"/>
  <c r="EZ106" i="31" s="1"/>
  <c r="FA106" i="31" s="1"/>
  <c r="FB106" i="31" s="1"/>
  <c r="FC106" i="31" s="1"/>
  <c r="FD106" i="31" s="1"/>
  <c r="FE106" i="31" s="1"/>
  <c r="FF106" i="31" s="1"/>
  <c r="FG106" i="31" s="1"/>
  <c r="FH106" i="31" s="1"/>
  <c r="FI106" i="31" s="1"/>
  <c r="FJ106" i="31" s="1"/>
  <c r="FK106" i="31" s="1"/>
  <c r="FL106" i="31" s="1"/>
  <c r="FM106" i="31" s="1"/>
  <c r="FN106" i="31" s="1"/>
  <c r="FO106" i="31" s="1"/>
  <c r="FP106" i="31" s="1"/>
  <c r="FQ106" i="31" s="1"/>
  <c r="FR106" i="31" s="1"/>
  <c r="FS106" i="31" s="1"/>
  <c r="FT106" i="31" s="1"/>
  <c r="FU106" i="31" s="1"/>
  <c r="FV106" i="31" s="1"/>
  <c r="FW106" i="31" s="1"/>
  <c r="FX106" i="31" s="1"/>
  <c r="FY106" i="31" s="1"/>
  <c r="FZ106" i="31" s="1"/>
  <c r="GA106" i="31" s="1"/>
  <c r="GB106" i="31" s="1"/>
  <c r="GC106" i="31" s="1"/>
  <c r="GD106" i="31" s="1"/>
  <c r="GE106" i="31" s="1"/>
  <c r="GF106" i="31" s="1"/>
  <c r="GG106" i="31" s="1"/>
  <c r="GH106" i="31" s="1"/>
  <c r="GI106" i="31" s="1"/>
  <c r="GJ106" i="31" s="1"/>
  <c r="GK106" i="31" s="1"/>
  <c r="GL106" i="31" s="1"/>
  <c r="GM106" i="31" s="1"/>
  <c r="GN106" i="31" s="1"/>
  <c r="GO106" i="31" s="1"/>
  <c r="GP106" i="31" s="1"/>
  <c r="GQ106" i="31" s="1"/>
  <c r="GR106" i="31" s="1"/>
  <c r="DD113" i="31"/>
  <c r="DD142" i="31"/>
  <c r="DD175" i="31"/>
  <c r="DR126" i="31"/>
  <c r="DP176" i="31"/>
  <c r="EG153" i="31"/>
  <c r="EF157" i="31"/>
  <c r="EE173" i="31"/>
  <c r="EL178" i="31"/>
  <c r="EH133" i="31"/>
  <c r="DM148" i="31"/>
  <c r="DG147" i="31"/>
  <c r="EE179" i="31"/>
  <c r="EL168" i="31"/>
  <c r="EK167" i="31"/>
  <c r="DJ139" i="31"/>
  <c r="DL162" i="31"/>
  <c r="DX161" i="31"/>
  <c r="DI129" i="31"/>
  <c r="CY128" i="31"/>
  <c r="EG177" i="31"/>
  <c r="EH177" i="31" s="1"/>
  <c r="DE124" i="31"/>
  <c r="DC145" i="31"/>
  <c r="EC110" i="31"/>
  <c r="DX181" i="31"/>
  <c r="DM164" i="31"/>
  <c r="DE131" i="31"/>
  <c r="DY123" i="31"/>
  <c r="DL149" i="31"/>
  <c r="DR107" i="31"/>
  <c r="DR147" i="31"/>
  <c r="DB136" i="31"/>
  <c r="DA138" i="31"/>
  <c r="EX116" i="31"/>
  <c r="EZ119" i="31"/>
  <c r="DL159" i="31"/>
  <c r="DB154" i="31"/>
  <c r="ED166" i="31"/>
  <c r="DH130" i="31"/>
  <c r="CX115" i="31"/>
  <c r="EF137" i="31"/>
  <c r="EV175" i="31"/>
  <c r="DN70" i="35"/>
  <c r="DJ146" i="31"/>
  <c r="DO127" i="31"/>
  <c r="CZ63" i="35"/>
  <c r="DA63" i="35" s="1"/>
  <c r="DB78" i="35"/>
  <c r="DQ70" i="35"/>
  <c r="DH79" i="35"/>
  <c r="DI77" i="35"/>
  <c r="EN170" i="31"/>
  <c r="EP171" i="31"/>
  <c r="ES140" i="31"/>
  <c r="EP112" i="31"/>
  <c r="DQ140" i="31"/>
  <c r="DE120" i="31"/>
  <c r="EW138" i="31"/>
  <c r="EK133" i="31"/>
  <c r="EL108" i="31"/>
  <c r="EZ148" i="31"/>
  <c r="DY122" i="31"/>
  <c r="EX136" i="31"/>
  <c r="EV176" i="31"/>
  <c r="EU174" i="31"/>
  <c r="FC144" i="31"/>
  <c r="DC158" i="31"/>
  <c r="DN135" i="31"/>
  <c r="DI155" i="31"/>
  <c r="DJ156" i="31"/>
  <c r="DQ152" i="31"/>
  <c r="DO160" i="31"/>
  <c r="DO143" i="31"/>
  <c r="DQ132" i="31"/>
  <c r="DM134" i="31"/>
  <c r="DM165" i="31"/>
  <c r="DS118" i="31"/>
  <c r="DL163" i="31"/>
  <c r="FG114" i="31"/>
  <c r="DR150" i="31"/>
  <c r="DX109" i="31"/>
  <c r="DF81" i="35"/>
  <c r="DD67" i="35"/>
  <c r="CZ61" i="35"/>
  <c r="CZ65" i="35"/>
  <c r="CY59" i="35"/>
  <c r="DI71" i="35"/>
  <c r="DA73" i="35"/>
  <c r="CZ72" i="35"/>
  <c r="DG85" i="35"/>
  <c r="DH85" i="35" s="1"/>
  <c r="CZ60" i="35"/>
  <c r="DC58" i="35"/>
  <c r="DD68" i="35"/>
  <c r="DB82" i="35"/>
  <c r="DC87" i="35"/>
  <c r="DC80" i="35"/>
  <c r="DD76" i="35"/>
  <c r="DZ86" i="35"/>
  <c r="DD75" i="35"/>
  <c r="DE66" i="35"/>
  <c r="DI62" i="35"/>
  <c r="DD107" i="35"/>
  <c r="DD192" i="31"/>
  <c r="FC223" i="31"/>
  <c r="EF216" i="31"/>
  <c r="DL241" i="31"/>
  <c r="EE258" i="31"/>
  <c r="DE203" i="31"/>
  <c r="DE210" i="31"/>
  <c r="DG206" i="31"/>
  <c r="DB233" i="31"/>
  <c r="DC224" i="31"/>
  <c r="EL187" i="31"/>
  <c r="DQ211" i="31"/>
  <c r="DN191" i="31"/>
  <c r="DY201" i="31"/>
  <c r="EZ227" i="31"/>
  <c r="EE252" i="31"/>
  <c r="DJ235" i="31"/>
  <c r="DL238" i="31"/>
  <c r="DM227" i="31"/>
  <c r="DJ218" i="31"/>
  <c r="EU253" i="31"/>
  <c r="EK246" i="31"/>
  <c r="DI235" i="31"/>
  <c r="DD254" i="31"/>
  <c r="FG193" i="31"/>
  <c r="DA217" i="31"/>
  <c r="DY202" i="31"/>
  <c r="DS220" i="31"/>
  <c r="DR226" i="31"/>
  <c r="EH212" i="31"/>
  <c r="DX260" i="31"/>
  <c r="EF236" i="31"/>
  <c r="EP191" i="31"/>
  <c r="DH209" i="31"/>
  <c r="EL257" i="31"/>
  <c r="DX240" i="31"/>
  <c r="DR205" i="31"/>
  <c r="ED245" i="31"/>
  <c r="EX195" i="31"/>
  <c r="DU196" i="31"/>
  <c r="EW217" i="31"/>
  <c r="DP255" i="31"/>
  <c r="EG232" i="31"/>
  <c r="DB215" i="31"/>
  <c r="DO239" i="31"/>
  <c r="EX215" i="31"/>
  <c r="DQ219" i="31"/>
  <c r="DG226" i="31"/>
  <c r="DJ225" i="31"/>
  <c r="EV254" i="31"/>
  <c r="DH206" i="31"/>
  <c r="ES219" i="31"/>
  <c r="DD221" i="31"/>
  <c r="DU259" i="31"/>
  <c r="DQ231" i="31"/>
  <c r="EC189" i="31"/>
  <c r="DI234" i="31"/>
  <c r="DI204" i="31"/>
  <c r="V276" i="31" l="1"/>
  <c r="V264" i="31"/>
  <c r="V274" i="31" s="1"/>
  <c r="V275" i="31"/>
  <c r="X273" i="31"/>
  <c r="X275" i="31" s="1"/>
  <c r="W267" i="31"/>
  <c r="W275" i="31"/>
  <c r="W276" i="31"/>
  <c r="X264" i="31"/>
  <c r="X274" i="31" s="1"/>
  <c r="U273" i="31"/>
  <c r="U275" i="31" s="1"/>
  <c r="U267" i="31"/>
  <c r="DV180" i="31"/>
  <c r="DO112" i="31"/>
  <c r="DV117" i="31"/>
  <c r="DT141" i="31"/>
  <c r="DJ125" i="31"/>
  <c r="DE113" i="31"/>
  <c r="DE175" i="31"/>
  <c r="DE142" i="31"/>
  <c r="DS126" i="31"/>
  <c r="DQ176" i="31"/>
  <c r="EH153" i="31"/>
  <c r="EG157" i="31"/>
  <c r="EF173" i="31"/>
  <c r="EM178" i="31"/>
  <c r="EI133" i="31"/>
  <c r="DN148" i="31"/>
  <c r="DH147" i="31"/>
  <c r="EF179" i="31"/>
  <c r="EI177" i="31"/>
  <c r="EM168" i="31"/>
  <c r="EL167" i="31"/>
  <c r="DK139" i="31"/>
  <c r="DM162" i="31"/>
  <c r="DY161" i="31"/>
  <c r="DJ129" i="31"/>
  <c r="CZ128" i="31"/>
  <c r="DF124" i="31"/>
  <c r="DD145" i="31"/>
  <c r="ED110" i="31"/>
  <c r="DY181" i="31"/>
  <c r="DF131" i="31"/>
  <c r="DN164" i="31"/>
  <c r="DZ123" i="31"/>
  <c r="DM149" i="31"/>
  <c r="DS107" i="31"/>
  <c r="DS147" i="31"/>
  <c r="DC136" i="31"/>
  <c r="FA119" i="31"/>
  <c r="EY116" i="31"/>
  <c r="DB138" i="31"/>
  <c r="DM159" i="31"/>
  <c r="DC154" i="31"/>
  <c r="EE166" i="31"/>
  <c r="DI130" i="31"/>
  <c r="CY115" i="31"/>
  <c r="EG137" i="31"/>
  <c r="EW175" i="31"/>
  <c r="DI127" i="31"/>
  <c r="DK146" i="31"/>
  <c r="DP127" i="31"/>
  <c r="DB63" i="35"/>
  <c r="DC78" i="35"/>
  <c r="DR70" i="35"/>
  <c r="DI79" i="35"/>
  <c r="DJ77" i="35"/>
  <c r="EO170" i="31"/>
  <c r="EQ171" i="31"/>
  <c r="ET140" i="31"/>
  <c r="EQ112" i="31"/>
  <c r="DR140" i="31"/>
  <c r="DF120" i="31"/>
  <c r="FB116" i="31"/>
  <c r="EW176" i="31"/>
  <c r="EY136" i="31"/>
  <c r="DZ122" i="31"/>
  <c r="FA148" i="31"/>
  <c r="EV174" i="31"/>
  <c r="EM108" i="31"/>
  <c r="EL133" i="31"/>
  <c r="EX138" i="31"/>
  <c r="FD144" i="31"/>
  <c r="DD158" i="31"/>
  <c r="DO135" i="31"/>
  <c r="DJ155" i="31"/>
  <c r="DP160" i="31"/>
  <c r="DR152" i="31"/>
  <c r="DK156" i="31"/>
  <c r="DY109" i="31"/>
  <c r="DS150" i="31"/>
  <c r="DN165" i="31"/>
  <c r="DR132" i="31"/>
  <c r="DP143" i="31"/>
  <c r="FH114" i="31"/>
  <c r="DM163" i="31"/>
  <c r="DT118" i="31"/>
  <c r="DN134" i="31"/>
  <c r="DG81" i="35"/>
  <c r="DE67" i="35"/>
  <c r="DA61" i="35"/>
  <c r="DA65" i="35"/>
  <c r="CZ59" i="35"/>
  <c r="DB73" i="35"/>
  <c r="DJ71" i="35"/>
  <c r="DA72" i="35"/>
  <c r="DA60" i="35"/>
  <c r="DD58" i="35"/>
  <c r="DE76" i="35"/>
  <c r="DD80" i="35"/>
  <c r="DE68" i="35"/>
  <c r="EA86" i="35"/>
  <c r="DI85" i="35"/>
  <c r="DD87" i="35"/>
  <c r="DC82" i="35"/>
  <c r="DE75" i="35"/>
  <c r="DF66" i="35"/>
  <c r="DJ62" i="35"/>
  <c r="DE107" i="35"/>
  <c r="EI212" i="31"/>
  <c r="DY240" i="31"/>
  <c r="DR211" i="31"/>
  <c r="EG216" i="31"/>
  <c r="EF252" i="31"/>
  <c r="DM241" i="31"/>
  <c r="EY215" i="31"/>
  <c r="EW255" i="31"/>
  <c r="DV196" i="31"/>
  <c r="DR219" i="31"/>
  <c r="CE92" i="35"/>
  <c r="DZ201" i="31"/>
  <c r="DT220" i="31"/>
  <c r="EH232" i="31"/>
  <c r="DI209" i="31"/>
  <c r="DB217" i="31"/>
  <c r="DJ204" i="31"/>
  <c r="EL246" i="31"/>
  <c r="DC215" i="31"/>
  <c r="DQ255" i="31"/>
  <c r="FH193" i="31"/>
  <c r="FA227" i="31"/>
  <c r="DK218" i="31"/>
  <c r="EE245" i="31"/>
  <c r="DK235" i="31"/>
  <c r="DR231" i="31"/>
  <c r="EI256" i="31"/>
  <c r="DF203" i="31"/>
  <c r="EY195" i="31"/>
  <c r="DC233" i="31"/>
  <c r="EX217" i="31"/>
  <c r="EF258" i="31"/>
  <c r="DZ202" i="31"/>
  <c r="DK225" i="31"/>
  <c r="DE192" i="31"/>
  <c r="EG236" i="31"/>
  <c r="DP239" i="31"/>
  <c r="DS226" i="31"/>
  <c r="DV259" i="31"/>
  <c r="DH226" i="31"/>
  <c r="DM238" i="31"/>
  <c r="DY260" i="31"/>
  <c r="DI206" i="31"/>
  <c r="FD223" i="31"/>
  <c r="EV253" i="31"/>
  <c r="DE254" i="31"/>
  <c r="DN243" i="31"/>
  <c r="ET219" i="31"/>
  <c r="ED189" i="31"/>
  <c r="DO191" i="31"/>
  <c r="DS205" i="31"/>
  <c r="DD224" i="31"/>
  <c r="EM187" i="31"/>
  <c r="DE221" i="31"/>
  <c r="EM257" i="31"/>
  <c r="DF210" i="31"/>
  <c r="EQ191" i="31"/>
  <c r="EW254" i="31"/>
  <c r="CD92" i="35"/>
  <c r="V267" i="31" l="1"/>
  <c r="U276" i="31"/>
  <c r="X276" i="31"/>
  <c r="X267" i="31"/>
  <c r="EJ177" i="31"/>
  <c r="DW180" i="31"/>
  <c r="DL146" i="31"/>
  <c r="DC138" i="31"/>
  <c r="DK125" i="31"/>
  <c r="DW117" i="31"/>
  <c r="DU141" i="31"/>
  <c r="DP112" i="31"/>
  <c r="EK177" i="31"/>
  <c r="DF113" i="31"/>
  <c r="DF142" i="31"/>
  <c r="DF175" i="31"/>
  <c r="DT126" i="31"/>
  <c r="DR176" i="31"/>
  <c r="EI153" i="31"/>
  <c r="EH157" i="31"/>
  <c r="EG173" i="31"/>
  <c r="EN178" i="31"/>
  <c r="EJ133" i="31"/>
  <c r="DO148" i="31"/>
  <c r="DI147" i="31"/>
  <c r="DD138" i="31"/>
  <c r="EG179" i="31"/>
  <c r="EN168" i="31"/>
  <c r="EM167" i="31"/>
  <c r="DL139" i="31"/>
  <c r="DN162" i="31"/>
  <c r="DZ161" i="31"/>
  <c r="DK129" i="31"/>
  <c r="DA128" i="31"/>
  <c r="DG124" i="31"/>
  <c r="DH124" i="31" s="1"/>
  <c r="DI124" i="31" s="1"/>
  <c r="DJ124" i="31" s="1"/>
  <c r="DK124" i="31" s="1"/>
  <c r="DL124" i="31" s="1"/>
  <c r="DM124" i="31" s="1"/>
  <c r="DN124" i="31" s="1"/>
  <c r="DO124" i="31" s="1"/>
  <c r="DP124" i="31" s="1"/>
  <c r="DQ124" i="31" s="1"/>
  <c r="DR124" i="31" s="1"/>
  <c r="DS124" i="31" s="1"/>
  <c r="DT124" i="31" s="1"/>
  <c r="DU124" i="31" s="1"/>
  <c r="DV124" i="31" s="1"/>
  <c r="DW124" i="31" s="1"/>
  <c r="DX124" i="31" s="1"/>
  <c r="DY124" i="31" s="1"/>
  <c r="DZ124" i="31" s="1"/>
  <c r="EA124" i="31" s="1"/>
  <c r="EB124" i="31" s="1"/>
  <c r="EC124" i="31" s="1"/>
  <c r="ED124" i="31" s="1"/>
  <c r="EE124" i="31" s="1"/>
  <c r="EF124" i="31" s="1"/>
  <c r="EG124" i="31" s="1"/>
  <c r="EH124" i="31" s="1"/>
  <c r="EI124" i="31" s="1"/>
  <c r="EJ124" i="31" s="1"/>
  <c r="EK124" i="31" s="1"/>
  <c r="EL124" i="31" s="1"/>
  <c r="EM124" i="31" s="1"/>
  <c r="EN124" i="31" s="1"/>
  <c r="EO124" i="31" s="1"/>
  <c r="EP124" i="31" s="1"/>
  <c r="EQ124" i="31" s="1"/>
  <c r="ER124" i="31" s="1"/>
  <c r="ES124" i="31" s="1"/>
  <c r="ET124" i="31" s="1"/>
  <c r="EU124" i="31" s="1"/>
  <c r="EV124" i="31" s="1"/>
  <c r="EW124" i="31" s="1"/>
  <c r="EX124" i="31" s="1"/>
  <c r="EY124" i="31" s="1"/>
  <c r="EZ124" i="31" s="1"/>
  <c r="FA124" i="31" s="1"/>
  <c r="FB124" i="31" s="1"/>
  <c r="FC124" i="31" s="1"/>
  <c r="FD124" i="31" s="1"/>
  <c r="FE124" i="31" s="1"/>
  <c r="FF124" i="31" s="1"/>
  <c r="FG124" i="31" s="1"/>
  <c r="FH124" i="31" s="1"/>
  <c r="FI124" i="31" s="1"/>
  <c r="FJ124" i="31" s="1"/>
  <c r="FK124" i="31" s="1"/>
  <c r="FL124" i="31" s="1"/>
  <c r="FM124" i="31" s="1"/>
  <c r="FN124" i="31" s="1"/>
  <c r="FO124" i="31" s="1"/>
  <c r="FP124" i="31" s="1"/>
  <c r="FQ124" i="31" s="1"/>
  <c r="FR124" i="31" s="1"/>
  <c r="FS124" i="31" s="1"/>
  <c r="FT124" i="31" s="1"/>
  <c r="FU124" i="31" s="1"/>
  <c r="FV124" i="31" s="1"/>
  <c r="FW124" i="31" s="1"/>
  <c r="FX124" i="31" s="1"/>
  <c r="FY124" i="31" s="1"/>
  <c r="DE145" i="31"/>
  <c r="EE110" i="31"/>
  <c r="DZ181" i="31"/>
  <c r="DO164" i="31"/>
  <c r="DG131" i="31"/>
  <c r="EA123" i="31"/>
  <c r="DN149" i="31"/>
  <c r="DT107" i="31"/>
  <c r="DT147" i="31"/>
  <c r="DD136" i="31"/>
  <c r="EZ116" i="31"/>
  <c r="FB119" i="31"/>
  <c r="DN159" i="31"/>
  <c r="DD154" i="31"/>
  <c r="EF166" i="31"/>
  <c r="DJ130" i="31"/>
  <c r="DY180" i="31"/>
  <c r="CZ115" i="31"/>
  <c r="EH137" i="31"/>
  <c r="EX175" i="31"/>
  <c r="DP142" i="31"/>
  <c r="DM146" i="31"/>
  <c r="DJ127" i="31"/>
  <c r="DF75" i="35"/>
  <c r="DQ127" i="31"/>
  <c r="DC63" i="35"/>
  <c r="DD78" i="35"/>
  <c r="DS70" i="35"/>
  <c r="DJ79" i="35"/>
  <c r="DK77" i="35"/>
  <c r="EP170" i="31"/>
  <c r="ER171" i="31"/>
  <c r="EU140" i="31"/>
  <c r="ER112" i="31"/>
  <c r="DS140" i="31"/>
  <c r="DG120" i="31"/>
  <c r="EM133" i="31"/>
  <c r="EA122" i="31"/>
  <c r="EX176" i="31"/>
  <c r="EY138" i="31"/>
  <c r="EN108" i="31"/>
  <c r="EW174" i="31"/>
  <c r="FB148" i="31"/>
  <c r="EZ136" i="31"/>
  <c r="FC116" i="31"/>
  <c r="FE144" i="31"/>
  <c r="DE158" i="31"/>
  <c r="DP135" i="31"/>
  <c r="DK155" i="31"/>
  <c r="DS152" i="31"/>
  <c r="DL156" i="31"/>
  <c r="DQ160" i="31"/>
  <c r="DO134" i="31"/>
  <c r="DU118" i="31"/>
  <c r="FI114" i="31"/>
  <c r="DQ143" i="31"/>
  <c r="DT150" i="31"/>
  <c r="DN163" i="31"/>
  <c r="DS132" i="31"/>
  <c r="DO165" i="31"/>
  <c r="DZ109" i="31"/>
  <c r="DH81" i="35"/>
  <c r="DF67" i="35"/>
  <c r="DB61" i="35"/>
  <c r="DB65" i="35"/>
  <c r="DA59" i="35"/>
  <c r="DK71" i="35"/>
  <c r="DC73" i="35"/>
  <c r="DB72" i="35"/>
  <c r="DB60" i="35"/>
  <c r="DE58" i="35"/>
  <c r="DJ85" i="35"/>
  <c r="EB86" i="35"/>
  <c r="DF76" i="35"/>
  <c r="DD82" i="35"/>
  <c r="DE87" i="35"/>
  <c r="DF68" i="35"/>
  <c r="DE80" i="35"/>
  <c r="DG58" i="35"/>
  <c r="DH58" i="35" s="1"/>
  <c r="DI58" i="35" s="1"/>
  <c r="DJ58" i="35" s="1"/>
  <c r="DG66" i="35"/>
  <c r="DK62" i="35"/>
  <c r="DJ90" i="35"/>
  <c r="BK102" i="35"/>
  <c r="BJ102" i="35"/>
  <c r="BL102" i="35"/>
  <c r="BH100" i="35"/>
  <c r="BX112" i="35"/>
  <c r="DN102" i="35"/>
  <c r="BI102" i="35"/>
  <c r="DQ102" i="35"/>
  <c r="BG100" i="35"/>
  <c r="DO102" i="35"/>
  <c r="DP102" i="35"/>
  <c r="AT111" i="35"/>
  <c r="BS110" i="35"/>
  <c r="DF107" i="35"/>
  <c r="EX255" i="31"/>
  <c r="DJ209" i="31"/>
  <c r="DF192" i="31"/>
  <c r="EN187" i="31"/>
  <c r="EJ256" i="31"/>
  <c r="EH236" i="31"/>
  <c r="DL235" i="31"/>
  <c r="EG258" i="31"/>
  <c r="DZ240" i="31"/>
  <c r="DS219" i="31"/>
  <c r="DN238" i="31"/>
  <c r="DD215" i="31"/>
  <c r="EX254" i="31"/>
  <c r="DM225" i="31"/>
  <c r="EF245" i="31"/>
  <c r="DU220" i="31"/>
  <c r="EY217" i="31"/>
  <c r="DN241" i="31"/>
  <c r="EJ212" i="31"/>
  <c r="DW259" i="31"/>
  <c r="DE224" i="31"/>
  <c r="FB227" i="31"/>
  <c r="EN257" i="31"/>
  <c r="DT226" i="31"/>
  <c r="DW196" i="31"/>
  <c r="EU219" i="31"/>
  <c r="CZ111" i="35"/>
  <c r="EZ215" i="31"/>
  <c r="EK256" i="31"/>
  <c r="DD217" i="31"/>
  <c r="FI193" i="31"/>
  <c r="EA202" i="31"/>
  <c r="DO243" i="31"/>
  <c r="DZ260" i="31"/>
  <c r="EZ195" i="31"/>
  <c r="DK208" i="31"/>
  <c r="DL225" i="31"/>
  <c r="ER191" i="31"/>
  <c r="DI226" i="31"/>
  <c r="DC217" i="31"/>
  <c r="EG252" i="31"/>
  <c r="DL218" i="31"/>
  <c r="DS211" i="31"/>
  <c r="DF254" i="31"/>
  <c r="DG210" i="31"/>
  <c r="DS231" i="31"/>
  <c r="EH216" i="31"/>
  <c r="DJ206" i="31"/>
  <c r="DK204" i="31"/>
  <c r="EA201" i="31"/>
  <c r="DQ239" i="31"/>
  <c r="EI232" i="31"/>
  <c r="FE223" i="31"/>
  <c r="EE189" i="31"/>
  <c r="EM246" i="31"/>
  <c r="DR255" i="31"/>
  <c r="DN228" i="31"/>
  <c r="DP191" i="31"/>
  <c r="DT205" i="31"/>
  <c r="DX180" i="31" l="1"/>
  <c r="DK127" i="31"/>
  <c r="DQ112" i="31"/>
  <c r="DX117" i="31"/>
  <c r="FA116" i="31"/>
  <c r="EA161" i="31"/>
  <c r="EB161" i="31" s="1"/>
  <c r="DV141" i="31"/>
  <c r="DL125" i="31"/>
  <c r="DG113" i="31"/>
  <c r="EL177" i="31"/>
  <c r="DG175" i="31"/>
  <c r="DG142" i="31"/>
  <c r="DU126" i="31"/>
  <c r="DS176" i="31"/>
  <c r="EJ153" i="31"/>
  <c r="EI157" i="31"/>
  <c r="EH173" i="31"/>
  <c r="DL127" i="31"/>
  <c r="EO178" i="31"/>
  <c r="DP148" i="31"/>
  <c r="DJ147" i="31"/>
  <c r="DE138" i="31"/>
  <c r="EH179" i="31"/>
  <c r="EO168" i="31"/>
  <c r="EP168" i="31" s="1"/>
  <c r="EN167" i="31"/>
  <c r="DM139" i="31"/>
  <c r="DO162" i="31"/>
  <c r="DL129" i="31"/>
  <c r="DB128" i="31"/>
  <c r="DF145" i="31"/>
  <c r="EF110" i="31"/>
  <c r="EA181" i="31"/>
  <c r="DH131" i="31"/>
  <c r="DP164" i="31"/>
  <c r="EB123" i="31"/>
  <c r="DO149" i="31"/>
  <c r="DU107" i="31"/>
  <c r="DU147" i="31"/>
  <c r="DE136" i="31"/>
  <c r="FC119" i="31"/>
  <c r="DO159" i="31"/>
  <c r="DE154" i="31"/>
  <c r="EG166" i="31"/>
  <c r="DK130" i="31"/>
  <c r="DZ180" i="31"/>
  <c r="EI137" i="31"/>
  <c r="EY175" i="31"/>
  <c r="DQ142" i="31"/>
  <c r="DN146" i="31"/>
  <c r="DG75" i="35"/>
  <c r="DR127" i="31"/>
  <c r="DD63" i="35"/>
  <c r="DE78" i="35"/>
  <c r="DT70" i="35"/>
  <c r="DK79" i="35"/>
  <c r="DL77" i="35"/>
  <c r="EQ170" i="31"/>
  <c r="ES171" i="31"/>
  <c r="EV140" i="31"/>
  <c r="ES112" i="31"/>
  <c r="DT140" i="31"/>
  <c r="DH120" i="31"/>
  <c r="DA115" i="31"/>
  <c r="FA136" i="31"/>
  <c r="EX174" i="31"/>
  <c r="EB122" i="31"/>
  <c r="EN133" i="31"/>
  <c r="FD116" i="31"/>
  <c r="FC148" i="31"/>
  <c r="EO108" i="31"/>
  <c r="EZ138" i="31"/>
  <c r="EY176" i="31"/>
  <c r="FF144" i="31"/>
  <c r="DF158" i="31"/>
  <c r="DQ135" i="31"/>
  <c r="DL155" i="31"/>
  <c r="DP134" i="31"/>
  <c r="DR160" i="31"/>
  <c r="DM156" i="31"/>
  <c r="DT152" i="31"/>
  <c r="EA109" i="31"/>
  <c r="DP165" i="31"/>
  <c r="DR143" i="31"/>
  <c r="FJ114" i="31"/>
  <c r="DV118" i="31"/>
  <c r="FZ124" i="31"/>
  <c r="DT132" i="31"/>
  <c r="DO163" i="31"/>
  <c r="DU150" i="31"/>
  <c r="DI81" i="35"/>
  <c r="DG67" i="35"/>
  <c r="DC61" i="35"/>
  <c r="DC65" i="35"/>
  <c r="DB59" i="35"/>
  <c r="DD73" i="35"/>
  <c r="DL71" i="35"/>
  <c r="DC72" i="35"/>
  <c r="DK58" i="35"/>
  <c r="DL58" i="35" s="1"/>
  <c r="DC60" i="35"/>
  <c r="DF58" i="35"/>
  <c r="DG68" i="35"/>
  <c r="DF87" i="35"/>
  <c r="DG76" i="35"/>
  <c r="EC86" i="35"/>
  <c r="DK85" i="35"/>
  <c r="DF80" i="35"/>
  <c r="DE82" i="35"/>
  <c r="DH66" i="35"/>
  <c r="DL62" i="35"/>
  <c r="Y108" i="35"/>
  <c r="Z108" i="35"/>
  <c r="BU114" i="35"/>
  <c r="AA102" i="35"/>
  <c r="Z100" i="35"/>
  <c r="AD102" i="35"/>
  <c r="AC102" i="35"/>
  <c r="BI100" i="35"/>
  <c r="AE90" i="35"/>
  <c r="BW112" i="35"/>
  <c r="AC90" i="35"/>
  <c r="BV112" i="35"/>
  <c r="AF90" i="35"/>
  <c r="AF102" i="35"/>
  <c r="AB102" i="35"/>
  <c r="Z102" i="35"/>
  <c r="BZ119" i="35"/>
  <c r="AA90" i="35"/>
  <c r="AB90" i="35"/>
  <c r="Z98" i="35"/>
  <c r="AD90" i="35"/>
  <c r="AX99" i="35"/>
  <c r="Z90" i="35"/>
  <c r="Z95" i="35"/>
  <c r="AE102" i="35"/>
  <c r="CF113" i="35"/>
  <c r="BU112" i="35"/>
  <c r="DF90" i="35"/>
  <c r="BH91" i="35"/>
  <c r="AG104" i="35"/>
  <c r="BV114" i="35"/>
  <c r="AK112" i="35"/>
  <c r="AL112" i="35"/>
  <c r="EY255" i="31"/>
  <c r="EG245" i="31"/>
  <c r="EF189" i="31"/>
  <c r="AE103" i="35"/>
  <c r="AK98" i="35"/>
  <c r="EA240" i="31"/>
  <c r="FJ193" i="31"/>
  <c r="EO187" i="31"/>
  <c r="DL204" i="31"/>
  <c r="DQ191" i="31"/>
  <c r="FA215" i="31"/>
  <c r="DH210" i="31"/>
  <c r="EO257" i="31"/>
  <c r="DF224" i="31"/>
  <c r="EJ232" i="31"/>
  <c r="DX196" i="31"/>
  <c r="DT231" i="31"/>
  <c r="DK209" i="31"/>
  <c r="AF104" i="35"/>
  <c r="DG254" i="31"/>
  <c r="DM218" i="31"/>
  <c r="DG192" i="31"/>
  <c r="EH252" i="31"/>
  <c r="DL208" i="31"/>
  <c r="DU205" i="31"/>
  <c r="DT219" i="31"/>
  <c r="EB201" i="31"/>
  <c r="ES250" i="31"/>
  <c r="DO238" i="31"/>
  <c r="DX259" i="31"/>
  <c r="EP247" i="31"/>
  <c r="DV220" i="31"/>
  <c r="DM235" i="31"/>
  <c r="ES191" i="31"/>
  <c r="EL256" i="31"/>
  <c r="DO228" i="31"/>
  <c r="DE217" i="31"/>
  <c r="DS255" i="31"/>
  <c r="DU226" i="31"/>
  <c r="EN246" i="31"/>
  <c r="EB240" i="31"/>
  <c r="DR239" i="31"/>
  <c r="DK206" i="31"/>
  <c r="EZ217" i="31"/>
  <c r="DT211" i="31"/>
  <c r="EH258" i="31"/>
  <c r="DP243" i="31"/>
  <c r="EI236" i="31"/>
  <c r="FF223" i="31"/>
  <c r="FC227" i="31"/>
  <c r="EY254" i="31"/>
  <c r="DN225" i="31"/>
  <c r="DE215" i="31"/>
  <c r="EQ249" i="31"/>
  <c r="EV219" i="31"/>
  <c r="EB202" i="31"/>
  <c r="DG107" i="35"/>
  <c r="DD99" i="35"/>
  <c r="DJ226" i="31"/>
  <c r="FA195" i="31"/>
  <c r="DO241" i="31"/>
  <c r="DW141" i="31" l="1"/>
  <c r="DR112" i="31"/>
  <c r="DM125" i="31"/>
  <c r="DY117" i="31"/>
  <c r="EQ168" i="31"/>
  <c r="EM177" i="31"/>
  <c r="DH113" i="31"/>
  <c r="DH142" i="31"/>
  <c r="DI142" i="31" s="1"/>
  <c r="DJ142" i="31" s="1"/>
  <c r="DK142" i="31" s="1"/>
  <c r="DL142" i="31" s="1"/>
  <c r="DM142" i="31" s="1"/>
  <c r="DN142" i="31" s="1"/>
  <c r="DO142" i="31" s="1"/>
  <c r="DH175" i="31"/>
  <c r="DV126" i="31"/>
  <c r="DT176" i="31"/>
  <c r="EK153" i="31"/>
  <c r="EJ157" i="31"/>
  <c r="EI173" i="31"/>
  <c r="EP178" i="31"/>
  <c r="DQ148" i="31"/>
  <c r="DK147" i="31"/>
  <c r="DF138" i="31"/>
  <c r="EI179" i="31"/>
  <c r="EC161" i="31"/>
  <c r="EO167" i="31"/>
  <c r="DN139" i="31"/>
  <c r="DP162" i="31"/>
  <c r="DM129" i="31"/>
  <c r="DC128" i="31"/>
  <c r="DG145" i="31"/>
  <c r="EG110" i="31"/>
  <c r="DH75" i="35"/>
  <c r="EB181" i="31"/>
  <c r="DQ164" i="31"/>
  <c r="DI131" i="31"/>
  <c r="EC123" i="31"/>
  <c r="DP149" i="31"/>
  <c r="DV107" i="31"/>
  <c r="DV147" i="31"/>
  <c r="DF136" i="31"/>
  <c r="FD119" i="31"/>
  <c r="DP159" i="31"/>
  <c r="DF154" i="31"/>
  <c r="EH166" i="31"/>
  <c r="DL130" i="31"/>
  <c r="EJ137" i="31"/>
  <c r="EA180" i="31"/>
  <c r="EZ175" i="31"/>
  <c r="DR142" i="31"/>
  <c r="DU140" i="31"/>
  <c r="DO146" i="31"/>
  <c r="CC279" i="31"/>
  <c r="CC261" i="31"/>
  <c r="CC287" i="31"/>
  <c r="CC291" i="31"/>
  <c r="CC265" i="31"/>
  <c r="CC285" i="31"/>
  <c r="CC286" i="31"/>
  <c r="CC266" i="31"/>
  <c r="AL265" i="31"/>
  <c r="AL291" i="31"/>
  <c r="AL266" i="31"/>
  <c r="AL279" i="31"/>
  <c r="AL261" i="31"/>
  <c r="AL271" i="31" s="1"/>
  <c r="AL286" i="31"/>
  <c r="AC291" i="31"/>
  <c r="AC279" i="31"/>
  <c r="AC266" i="31"/>
  <c r="AC286" i="31"/>
  <c r="AC265" i="31"/>
  <c r="AC261" i="31"/>
  <c r="CD266" i="31"/>
  <c r="CD261" i="31"/>
  <c r="CD286" i="31"/>
  <c r="CD287" i="31"/>
  <c r="CD279" i="31"/>
  <c r="CD291" i="31"/>
  <c r="CD285" i="31"/>
  <c r="CD265" i="31"/>
  <c r="AJ261" i="31"/>
  <c r="AJ279" i="31"/>
  <c r="AJ286" i="31"/>
  <c r="AJ266" i="31"/>
  <c r="AJ291" i="31"/>
  <c r="AJ265" i="31"/>
  <c r="Z286" i="31"/>
  <c r="Z261" i="31"/>
  <c r="Z262" i="31" s="1"/>
  <c r="Z291" i="31"/>
  <c r="Z279" i="31"/>
  <c r="Z265" i="31"/>
  <c r="Z266" i="31"/>
  <c r="CT285" i="31"/>
  <c r="CT279" i="31"/>
  <c r="CT261" i="31"/>
  <c r="CT266" i="31"/>
  <c r="CT291" i="31"/>
  <c r="CT286" i="31"/>
  <c r="CT287" i="31"/>
  <c r="CT265" i="31"/>
  <c r="AY291" i="31"/>
  <c r="AY279" i="31"/>
  <c r="AY287" i="31"/>
  <c r="AY286" i="31"/>
  <c r="AY266" i="31"/>
  <c r="AY261" i="31"/>
  <c r="AY271" i="31" s="1"/>
  <c r="AY265" i="31"/>
  <c r="AY285" i="31"/>
  <c r="CR261" i="31"/>
  <c r="CR262" i="31" s="1"/>
  <c r="CR263" i="31" s="1"/>
  <c r="CR265" i="31"/>
  <c r="CR287" i="31"/>
  <c r="CR266" i="31"/>
  <c r="CR286" i="31"/>
  <c r="CR285" i="31"/>
  <c r="CR291" i="31"/>
  <c r="CR279" i="31"/>
  <c r="BM265" i="31"/>
  <c r="BM266" i="31"/>
  <c r="BM279" i="31"/>
  <c r="BM286" i="31"/>
  <c r="BM285" i="31"/>
  <c r="BM261" i="31"/>
  <c r="BM262" i="31" s="1"/>
  <c r="BM287" i="31"/>
  <c r="BM291" i="31"/>
  <c r="BR266" i="31"/>
  <c r="BR285" i="31"/>
  <c r="BR261" i="31"/>
  <c r="BR271" i="31" s="1"/>
  <c r="BR279" i="31"/>
  <c r="BR287" i="31"/>
  <c r="BR265" i="31"/>
  <c r="BR286" i="31"/>
  <c r="BR291" i="31"/>
  <c r="BL291" i="31"/>
  <c r="BL261" i="31"/>
  <c r="BL285" i="31"/>
  <c r="BL266" i="31"/>
  <c r="BL265" i="31"/>
  <c r="BL286" i="31"/>
  <c r="BL287" i="31"/>
  <c r="BL279" i="31"/>
  <c r="AZ285" i="31"/>
  <c r="AZ261" i="31"/>
  <c r="AZ279" i="31"/>
  <c r="AZ291" i="31"/>
  <c r="AZ286" i="31"/>
  <c r="AZ265" i="31"/>
  <c r="AZ287" i="31"/>
  <c r="AZ266" i="31"/>
  <c r="BV261" i="31"/>
  <c r="BV266" i="31"/>
  <c r="BV279" i="31"/>
  <c r="BV285" i="31"/>
  <c r="BV286" i="31"/>
  <c r="BV265" i="31"/>
  <c r="BV291" i="31"/>
  <c r="BV287" i="31"/>
  <c r="CY261" i="31"/>
  <c r="CY266" i="31"/>
  <c r="CY279" i="31"/>
  <c r="CY265" i="31"/>
  <c r="CY285" i="31"/>
  <c r="CY286" i="31"/>
  <c r="CY287" i="31"/>
  <c r="CY291" i="31"/>
  <c r="BN279" i="31"/>
  <c r="BN291" i="31"/>
  <c r="BN285" i="31"/>
  <c r="BN287" i="31"/>
  <c r="BN266" i="31"/>
  <c r="BN286" i="31"/>
  <c r="BN265" i="31"/>
  <c r="BN261" i="31"/>
  <c r="BN271" i="31" s="1"/>
  <c r="BI261" i="31"/>
  <c r="BI271" i="31" s="1"/>
  <c r="BI291" i="31"/>
  <c r="BI266" i="31"/>
  <c r="BI279" i="31"/>
  <c r="BI265" i="31"/>
  <c r="BI286" i="31"/>
  <c r="BI287" i="31"/>
  <c r="BI285" i="31"/>
  <c r="AU291" i="31"/>
  <c r="AU285" i="31"/>
  <c r="AU265" i="31"/>
  <c r="AU279" i="31"/>
  <c r="AU261" i="31"/>
  <c r="AU262" i="31" s="1"/>
  <c r="AU287" i="31"/>
  <c r="AU266" i="31"/>
  <c r="AU286" i="31"/>
  <c r="CM286" i="31"/>
  <c r="CM279" i="31"/>
  <c r="CM291" i="31"/>
  <c r="CM261" i="31"/>
  <c r="CM287" i="31"/>
  <c r="CM266" i="31"/>
  <c r="CM265" i="31"/>
  <c r="CM285" i="31"/>
  <c r="BS261" i="31"/>
  <c r="BS271" i="31" s="1"/>
  <c r="BS265" i="31"/>
  <c r="BS287" i="31"/>
  <c r="BS266" i="31"/>
  <c r="BS286" i="31"/>
  <c r="BS285" i="31"/>
  <c r="BS291" i="31"/>
  <c r="BS279" i="31"/>
  <c r="BQ279" i="31"/>
  <c r="BQ266" i="31"/>
  <c r="BQ265" i="31"/>
  <c r="BQ261" i="31"/>
  <c r="BQ271" i="31" s="1"/>
  <c r="BQ286" i="31"/>
  <c r="BQ291" i="31"/>
  <c r="BQ285" i="31"/>
  <c r="BQ287" i="31"/>
  <c r="AE265" i="31"/>
  <c r="AE266" i="31"/>
  <c r="AE286" i="31"/>
  <c r="AE279" i="31"/>
  <c r="AE261" i="31"/>
  <c r="AE271" i="31" s="1"/>
  <c r="AE291" i="31"/>
  <c r="CU265" i="31"/>
  <c r="CU285" i="31"/>
  <c r="CU287" i="31"/>
  <c r="CU266" i="31"/>
  <c r="CU279" i="31"/>
  <c r="CU286" i="31"/>
  <c r="CU291" i="31"/>
  <c r="CU261" i="31"/>
  <c r="CU271" i="31" s="1"/>
  <c r="CZ286" i="31"/>
  <c r="CZ287" i="31"/>
  <c r="CZ266" i="31"/>
  <c r="CZ265" i="31"/>
  <c r="CZ285" i="31"/>
  <c r="CZ291" i="31"/>
  <c r="CZ261" i="31"/>
  <c r="CZ271" i="31" s="1"/>
  <c r="CZ279" i="31"/>
  <c r="BE285" i="31"/>
  <c r="BE279" i="31"/>
  <c r="BE261" i="31"/>
  <c r="BE262" i="31" s="1"/>
  <c r="BE272" i="31" s="1"/>
  <c r="BE287" i="31"/>
  <c r="BE266" i="31"/>
  <c r="BE265" i="31"/>
  <c r="BE286" i="31"/>
  <c r="BE291" i="31"/>
  <c r="AO265" i="31"/>
  <c r="AO279" i="31"/>
  <c r="AO266" i="31"/>
  <c r="AO261" i="31"/>
  <c r="AO262" i="31" s="1"/>
  <c r="AO286" i="31"/>
  <c r="AO291" i="31"/>
  <c r="AM265" i="31"/>
  <c r="AM261" i="31"/>
  <c r="AM271" i="31" s="1"/>
  <c r="AM291" i="31"/>
  <c r="AM266" i="31"/>
  <c r="AM279" i="31"/>
  <c r="AM286" i="31"/>
  <c r="BT287" i="31"/>
  <c r="BT286" i="31"/>
  <c r="BT265" i="31"/>
  <c r="BT266" i="31"/>
  <c r="BT291" i="31"/>
  <c r="BT261" i="31"/>
  <c r="BT271" i="31" s="1"/>
  <c r="BT279" i="31"/>
  <c r="BT285" i="31"/>
  <c r="CV279" i="31"/>
  <c r="CV265" i="31"/>
  <c r="CV285" i="31"/>
  <c r="CV286" i="31"/>
  <c r="CV291" i="31"/>
  <c r="CV287" i="31"/>
  <c r="CV266" i="31"/>
  <c r="CV261" i="31"/>
  <c r="CV271" i="31" s="1"/>
  <c r="AR279" i="31"/>
  <c r="AR286" i="31"/>
  <c r="AR266" i="31"/>
  <c r="AR261" i="31"/>
  <c r="AR262" i="31" s="1"/>
  <c r="AR291" i="31"/>
  <c r="AR265" i="31"/>
  <c r="CI261" i="31"/>
  <c r="CI262" i="31" s="1"/>
  <c r="CI263" i="31" s="1"/>
  <c r="CI287" i="31"/>
  <c r="CI266" i="31"/>
  <c r="CI279" i="31"/>
  <c r="CI285" i="31"/>
  <c r="CI286" i="31"/>
  <c r="CI265" i="31"/>
  <c r="CI291" i="31"/>
  <c r="CO266" i="31"/>
  <c r="CO265" i="31"/>
  <c r="CO285" i="31"/>
  <c r="CO287" i="31"/>
  <c r="CO261" i="31"/>
  <c r="CO262" i="31" s="1"/>
  <c r="CO272" i="31" s="1"/>
  <c r="CO291" i="31"/>
  <c r="CO286" i="31"/>
  <c r="CO279" i="31"/>
  <c r="AW291" i="31"/>
  <c r="AW261" i="31"/>
  <c r="AW265" i="31"/>
  <c r="AW285" i="31"/>
  <c r="AW279" i="31"/>
  <c r="AW286" i="31"/>
  <c r="AW287" i="31"/>
  <c r="AW266" i="31"/>
  <c r="Y265" i="31"/>
  <c r="Y291" i="31"/>
  <c r="Y286" i="31"/>
  <c r="Y266" i="31"/>
  <c r="Y279" i="31"/>
  <c r="Y261" i="31"/>
  <c r="AF261" i="31"/>
  <c r="AF266" i="31"/>
  <c r="AF279" i="31"/>
  <c r="AF286" i="31"/>
  <c r="AF291" i="31"/>
  <c r="AF265" i="31"/>
  <c r="CG265" i="31"/>
  <c r="CG287" i="31"/>
  <c r="CG286" i="31"/>
  <c r="CG266" i="31"/>
  <c r="CG279" i="31"/>
  <c r="CG291" i="31"/>
  <c r="CG285" i="31"/>
  <c r="CG261" i="31"/>
  <c r="CG271" i="31" s="1"/>
  <c r="BZ287" i="31"/>
  <c r="BZ285" i="31"/>
  <c r="BZ266" i="31"/>
  <c r="BZ261" i="31"/>
  <c r="BZ265" i="31"/>
  <c r="BZ291" i="31"/>
  <c r="BZ279" i="31"/>
  <c r="BZ286" i="31"/>
  <c r="AQ265" i="31"/>
  <c r="AQ291" i="31"/>
  <c r="AQ266" i="31"/>
  <c r="AQ286" i="31"/>
  <c r="AQ261" i="31"/>
  <c r="AQ271" i="31" s="1"/>
  <c r="AQ279" i="31"/>
  <c r="CS285" i="31"/>
  <c r="CS279" i="31"/>
  <c r="CS286" i="31"/>
  <c r="CS265" i="31"/>
  <c r="CS261" i="31"/>
  <c r="CS271" i="31" s="1"/>
  <c r="CS266" i="31"/>
  <c r="CS287" i="31"/>
  <c r="CS291" i="31"/>
  <c r="CE261" i="31"/>
  <c r="CE271" i="31" s="1"/>
  <c r="CE287" i="31"/>
  <c r="CE265" i="31"/>
  <c r="CE286" i="31"/>
  <c r="CE279" i="31"/>
  <c r="CE285" i="31"/>
  <c r="CE291" i="31"/>
  <c r="CE266" i="31"/>
  <c r="BF291" i="31"/>
  <c r="BF266" i="31"/>
  <c r="BF265" i="31"/>
  <c r="BF285" i="31"/>
  <c r="BF279" i="31"/>
  <c r="BF287" i="31"/>
  <c r="BF286" i="31"/>
  <c r="BF261" i="31"/>
  <c r="BF271" i="31" s="1"/>
  <c r="BY287" i="31"/>
  <c r="BY291" i="31"/>
  <c r="BY266" i="31"/>
  <c r="BY279" i="31"/>
  <c r="BY265" i="31"/>
  <c r="BY286" i="31"/>
  <c r="BY285" i="31"/>
  <c r="BY261" i="31"/>
  <c r="BY262" i="31" s="1"/>
  <c r="AI279" i="31"/>
  <c r="AI291" i="31"/>
  <c r="AI261" i="31"/>
  <c r="AI286" i="31"/>
  <c r="AI266" i="31"/>
  <c r="AI265" i="31"/>
  <c r="CN287" i="31"/>
  <c r="CN266" i="31"/>
  <c r="CN291" i="31"/>
  <c r="CN285" i="31"/>
  <c r="CN279" i="31"/>
  <c r="CN261" i="31"/>
  <c r="CN262" i="31" s="1"/>
  <c r="CN286" i="31"/>
  <c r="CN265" i="31"/>
  <c r="AD261" i="31"/>
  <c r="AD265" i="31"/>
  <c r="AD286" i="31"/>
  <c r="AD266" i="31"/>
  <c r="AD291" i="31"/>
  <c r="AD279" i="31"/>
  <c r="AV279" i="31"/>
  <c r="AV266" i="31"/>
  <c r="AV265" i="31"/>
  <c r="AV285" i="31"/>
  <c r="AV261" i="31"/>
  <c r="AV262" i="31" s="1"/>
  <c r="AV287" i="31"/>
  <c r="AV286" i="31"/>
  <c r="AV291" i="31"/>
  <c r="BA286" i="31"/>
  <c r="BA285" i="31"/>
  <c r="BA261" i="31"/>
  <c r="BA262" i="31" s="1"/>
  <c r="BA263" i="31" s="1"/>
  <c r="BA279" i="31"/>
  <c r="BA266" i="31"/>
  <c r="BA287" i="31"/>
  <c r="BA265" i="31"/>
  <c r="BA291" i="31"/>
  <c r="AT285" i="31"/>
  <c r="AT265" i="31"/>
  <c r="AT261" i="31"/>
  <c r="AT286" i="31"/>
  <c r="AT287" i="31"/>
  <c r="AT291" i="31"/>
  <c r="AT279" i="31"/>
  <c r="AT266" i="31"/>
  <c r="BW265" i="31"/>
  <c r="BW287" i="31"/>
  <c r="BW261" i="31"/>
  <c r="BW262" i="31" s="1"/>
  <c r="BW272" i="31" s="1"/>
  <c r="BW279" i="31"/>
  <c r="BW285" i="31"/>
  <c r="BW286" i="31"/>
  <c r="BW291" i="31"/>
  <c r="BW266" i="31"/>
  <c r="CP261" i="31"/>
  <c r="CP271" i="31" s="1"/>
  <c r="CP265" i="31"/>
  <c r="CP285" i="31"/>
  <c r="CP291" i="31"/>
  <c r="CP279" i="31"/>
  <c r="CP287" i="31"/>
  <c r="CP286" i="31"/>
  <c r="CP266" i="31"/>
  <c r="BB285" i="31"/>
  <c r="BB291" i="31"/>
  <c r="BB265" i="31"/>
  <c r="BB261" i="31"/>
  <c r="BB266" i="31"/>
  <c r="BB287" i="31"/>
  <c r="BB286" i="31"/>
  <c r="BB279" i="31"/>
  <c r="CL285" i="31"/>
  <c r="CL261" i="31"/>
  <c r="CL286" i="31"/>
  <c r="CL287" i="31"/>
  <c r="CL265" i="31"/>
  <c r="CL279" i="31"/>
  <c r="CL266" i="31"/>
  <c r="CL291" i="31"/>
  <c r="BK286" i="31"/>
  <c r="BK261" i="31"/>
  <c r="BK271" i="31" s="1"/>
  <c r="BK287" i="31"/>
  <c r="BK265" i="31"/>
  <c r="BK266" i="31"/>
  <c r="BK291" i="31"/>
  <c r="BK279" i="31"/>
  <c r="BK285" i="31"/>
  <c r="AK266" i="31"/>
  <c r="AK291" i="31"/>
  <c r="AK286" i="31"/>
  <c r="AK265" i="31"/>
  <c r="AK279" i="31"/>
  <c r="AK261" i="31"/>
  <c r="AK271" i="31" s="1"/>
  <c r="CQ261" i="31"/>
  <c r="CQ291" i="31"/>
  <c r="CQ279" i="31"/>
  <c r="CQ286" i="31"/>
  <c r="CQ265" i="31"/>
  <c r="CQ285" i="31"/>
  <c r="CQ287" i="31"/>
  <c r="CQ266" i="31"/>
  <c r="CX286" i="31"/>
  <c r="CX265" i="31"/>
  <c r="CX261" i="31"/>
  <c r="CX271" i="31" s="1"/>
  <c r="CX285" i="31"/>
  <c r="CX291" i="31"/>
  <c r="CX279" i="31"/>
  <c r="CX266" i="31"/>
  <c r="CX287" i="31"/>
  <c r="AA266" i="31"/>
  <c r="AA261" i="31"/>
  <c r="AA262" i="31" s="1"/>
  <c r="AA291" i="31"/>
  <c r="AA286" i="31"/>
  <c r="AA265" i="31"/>
  <c r="AA279" i="31"/>
  <c r="CH265" i="31"/>
  <c r="CH266" i="31"/>
  <c r="CH286" i="31"/>
  <c r="CH287" i="31"/>
  <c r="CH285" i="31"/>
  <c r="CH261" i="31"/>
  <c r="CH262" i="31" s="1"/>
  <c r="CH279" i="31"/>
  <c r="CH291" i="31"/>
  <c r="CF286" i="31"/>
  <c r="CF265" i="31"/>
  <c r="CF291" i="31"/>
  <c r="CF279" i="31"/>
  <c r="CF266" i="31"/>
  <c r="CF261" i="31"/>
  <c r="CF271" i="31" s="1"/>
  <c r="CF287" i="31"/>
  <c r="CF285" i="31"/>
  <c r="AH265" i="31"/>
  <c r="AH286" i="31"/>
  <c r="AH261" i="31"/>
  <c r="AH262" i="31" s="1"/>
  <c r="AH272" i="31" s="1"/>
  <c r="AH266" i="31"/>
  <c r="AH279" i="31"/>
  <c r="AH291" i="31"/>
  <c r="BO287" i="31"/>
  <c r="BO265" i="31"/>
  <c r="BO285" i="31"/>
  <c r="BO291" i="31"/>
  <c r="BO266" i="31"/>
  <c r="BO261" i="31"/>
  <c r="BO271" i="31" s="1"/>
  <c r="BO279" i="31"/>
  <c r="BO286" i="31"/>
  <c r="BD286" i="31"/>
  <c r="BD266" i="31"/>
  <c r="BD265" i="31"/>
  <c r="BD285" i="31"/>
  <c r="BD261" i="31"/>
  <c r="BD262" i="31" s="1"/>
  <c r="BD279" i="31"/>
  <c r="BD287" i="31"/>
  <c r="BD291" i="31"/>
  <c r="BJ287" i="31"/>
  <c r="BJ285" i="31"/>
  <c r="BJ266" i="31"/>
  <c r="BJ291" i="31"/>
  <c r="BJ265" i="31"/>
  <c r="BJ279" i="31"/>
  <c r="BJ286" i="31"/>
  <c r="BJ261" i="31"/>
  <c r="AB265" i="31"/>
  <c r="AB279" i="31"/>
  <c r="AB286" i="31"/>
  <c r="AB261" i="31"/>
  <c r="AB266" i="31"/>
  <c r="AB291" i="31"/>
  <c r="CB279" i="31"/>
  <c r="CB287" i="31"/>
  <c r="CB261" i="31"/>
  <c r="CB271" i="31" s="1"/>
  <c r="CB285" i="31"/>
  <c r="CB266" i="31"/>
  <c r="CB286" i="31"/>
  <c r="CB291" i="31"/>
  <c r="CB265" i="31"/>
  <c r="AG266" i="31"/>
  <c r="AG286" i="31"/>
  <c r="AG261" i="31"/>
  <c r="AG271" i="31" s="1"/>
  <c r="AG265" i="31"/>
  <c r="AG291" i="31"/>
  <c r="AG279" i="31"/>
  <c r="BX291" i="31"/>
  <c r="BX265" i="31"/>
  <c r="BX261" i="31"/>
  <c r="BX262" i="31" s="1"/>
  <c r="BX272" i="31" s="1"/>
  <c r="BX287" i="31"/>
  <c r="BX285" i="31"/>
  <c r="BX266" i="31"/>
  <c r="BX279" i="31"/>
  <c r="BX286" i="31"/>
  <c r="AS286" i="31"/>
  <c r="AS265" i="31"/>
  <c r="AS285" i="31"/>
  <c r="AS261" i="31"/>
  <c r="AS279" i="31"/>
  <c r="AS291" i="31"/>
  <c r="AS287" i="31"/>
  <c r="AS266" i="31"/>
  <c r="AN261" i="31"/>
  <c r="AN262" i="31" s="1"/>
  <c r="AN272" i="31" s="1"/>
  <c r="AN286" i="31"/>
  <c r="AN266" i="31"/>
  <c r="AN279" i="31"/>
  <c r="AN265" i="31"/>
  <c r="AN291" i="31"/>
  <c r="CW287" i="31"/>
  <c r="CW265" i="31"/>
  <c r="CW291" i="31"/>
  <c r="CW266" i="31"/>
  <c r="CW261" i="31"/>
  <c r="CW262" i="31" s="1"/>
  <c r="CW272" i="31" s="1"/>
  <c r="CW286" i="31"/>
  <c r="CW279" i="31"/>
  <c r="CW285" i="31"/>
  <c r="CJ291" i="31"/>
  <c r="CJ285" i="31"/>
  <c r="CJ287" i="31"/>
  <c r="CJ266" i="31"/>
  <c r="CJ286" i="31"/>
  <c r="CJ279" i="31"/>
  <c r="CJ261" i="31"/>
  <c r="CJ271" i="31" s="1"/>
  <c r="CJ265" i="31"/>
  <c r="BU286" i="31"/>
  <c r="BU279" i="31"/>
  <c r="BU261" i="31"/>
  <c r="BU262" i="31" s="1"/>
  <c r="BU263" i="31" s="1"/>
  <c r="BU291" i="31"/>
  <c r="BU285" i="31"/>
  <c r="BU265" i="31"/>
  <c r="BU287" i="31"/>
  <c r="BU266" i="31"/>
  <c r="CA285" i="31"/>
  <c r="CA287" i="31"/>
  <c r="CA291" i="31"/>
  <c r="CA266" i="31"/>
  <c r="CA279" i="31"/>
  <c r="CA261" i="31"/>
  <c r="CA271" i="31" s="1"/>
  <c r="CA286" i="31"/>
  <c r="CA265" i="31"/>
  <c r="AX261" i="31"/>
  <c r="AX262" i="31" s="1"/>
  <c r="AX272" i="31" s="1"/>
  <c r="AX266" i="31"/>
  <c r="AX265" i="31"/>
  <c r="AX291" i="31"/>
  <c r="AX287" i="31"/>
  <c r="AX286" i="31"/>
  <c r="AX279" i="31"/>
  <c r="AX285" i="31"/>
  <c r="BP261" i="31"/>
  <c r="BP271" i="31" s="1"/>
  <c r="BP291" i="31"/>
  <c r="BP287" i="31"/>
  <c r="BP266" i="31"/>
  <c r="BP265" i="31"/>
  <c r="BP279" i="31"/>
  <c r="BP285" i="31"/>
  <c r="BP286" i="31"/>
  <c r="CK265" i="31"/>
  <c r="CK285" i="31"/>
  <c r="CK287" i="31"/>
  <c r="CK286" i="31"/>
  <c r="CK266" i="31"/>
  <c r="CK279" i="31"/>
  <c r="CK261" i="31"/>
  <c r="CK262" i="31" s="1"/>
  <c r="CK272" i="31" s="1"/>
  <c r="CK291" i="31"/>
  <c r="BH287" i="31"/>
  <c r="BH286" i="31"/>
  <c r="BH265" i="31"/>
  <c r="BH266" i="31"/>
  <c r="BH291" i="31"/>
  <c r="BH279" i="31"/>
  <c r="BH261" i="31"/>
  <c r="BH271" i="31" s="1"/>
  <c r="BH285" i="31"/>
  <c r="BC279" i="31"/>
  <c r="BC287" i="31"/>
  <c r="BC291" i="31"/>
  <c r="BC286" i="31"/>
  <c r="BC265" i="31"/>
  <c r="BC266" i="31"/>
  <c r="BC285" i="31"/>
  <c r="BC261" i="31"/>
  <c r="BC271" i="31" s="1"/>
  <c r="BG266" i="31"/>
  <c r="BG291" i="31"/>
  <c r="BG287" i="31"/>
  <c r="BG279" i="31"/>
  <c r="BG261" i="31"/>
  <c r="BG271" i="31" s="1"/>
  <c r="BG285" i="31"/>
  <c r="BG286" i="31"/>
  <c r="BG265" i="31"/>
  <c r="AP266" i="31"/>
  <c r="AP261" i="31"/>
  <c r="AP265" i="31"/>
  <c r="AP286" i="31"/>
  <c r="AP291" i="31"/>
  <c r="AP279" i="31"/>
  <c r="DV140" i="31"/>
  <c r="DS127" i="31"/>
  <c r="DE63" i="35"/>
  <c r="DF78" i="35"/>
  <c r="DU70" i="35"/>
  <c r="DL79" i="35"/>
  <c r="DM77" i="35"/>
  <c r="ER170" i="31"/>
  <c r="ET171" i="31"/>
  <c r="EW140" i="31"/>
  <c r="ET112" i="31"/>
  <c r="DI120" i="31"/>
  <c r="DB115" i="31"/>
  <c r="EZ176" i="31"/>
  <c r="FA138" i="31"/>
  <c r="FD148" i="31"/>
  <c r="EC122" i="31"/>
  <c r="EP108" i="31"/>
  <c r="FE116" i="31"/>
  <c r="EO133" i="31"/>
  <c r="EY174" i="31"/>
  <c r="FB136" i="31"/>
  <c r="FG144" i="31"/>
  <c r="DG158" i="31"/>
  <c r="DR135" i="31"/>
  <c r="DM155" i="31"/>
  <c r="DS160" i="31"/>
  <c r="DU152" i="31"/>
  <c r="DN156" i="31"/>
  <c r="EE139" i="31"/>
  <c r="DQ134" i="31"/>
  <c r="DV150" i="31"/>
  <c r="DP163" i="31"/>
  <c r="DU132" i="31"/>
  <c r="GA124" i="31"/>
  <c r="DW118" i="31"/>
  <c r="DS143" i="31"/>
  <c r="FK114" i="31"/>
  <c r="DQ165" i="31"/>
  <c r="EB109" i="31"/>
  <c r="DJ81" i="35"/>
  <c r="DH67" i="35"/>
  <c r="DD61" i="35"/>
  <c r="DD65" i="35"/>
  <c r="DC59" i="35"/>
  <c r="DM71" i="35"/>
  <c r="DE73" i="35"/>
  <c r="DD72" i="35"/>
  <c r="DD60" i="35"/>
  <c r="DL85" i="35"/>
  <c r="DG87" i="35"/>
  <c r="DH68" i="35"/>
  <c r="DF82" i="35"/>
  <c r="DG80" i="35"/>
  <c r="ED86" i="35"/>
  <c r="DH76" i="35"/>
  <c r="DM58" i="35"/>
  <c r="DI66" i="35"/>
  <c r="DM62" i="35"/>
  <c r="DK100" i="35"/>
  <c r="EM256" i="31"/>
  <c r="DO225" i="31"/>
  <c r="EO246" i="31"/>
  <c r="DH254" i="31"/>
  <c r="DG224" i="31"/>
  <c r="DP241" i="31"/>
  <c r="DI210" i="31"/>
  <c r="EZ254" i="31"/>
  <c r="FD227" i="31"/>
  <c r="EG189" i="31"/>
  <c r="EP257" i="31"/>
  <c r="EC202" i="31"/>
  <c r="DV226" i="31"/>
  <c r="FG223" i="31"/>
  <c r="DM204" i="31"/>
  <c r="DS239" i="31"/>
  <c r="DP228" i="31"/>
  <c r="ER249" i="31"/>
  <c r="DL209" i="31"/>
  <c r="EH245" i="31"/>
  <c r="EP187" i="31"/>
  <c r="DH192" i="31"/>
  <c r="DV219" i="31"/>
  <c r="DP238" i="31"/>
  <c r="FB215" i="31"/>
  <c r="DU211" i="31"/>
  <c r="EC240" i="31"/>
  <c r="FA217" i="31"/>
  <c r="DU219" i="31"/>
  <c r="DW220" i="31"/>
  <c r="DN235" i="31"/>
  <c r="ET250" i="31"/>
  <c r="DT255" i="31"/>
  <c r="DM208" i="31"/>
  <c r="DR191" i="31"/>
  <c r="DU231" i="31"/>
  <c r="ET191" i="31"/>
  <c r="EW219" i="31"/>
  <c r="EI258" i="31"/>
  <c r="DQ243" i="31"/>
  <c r="DV205" i="31"/>
  <c r="FK193" i="31"/>
  <c r="DY196" i="31"/>
  <c r="EC201" i="31"/>
  <c r="EZ255" i="31"/>
  <c r="DF215" i="31"/>
  <c r="EJ236" i="31"/>
  <c r="DN218" i="31"/>
  <c r="EK232" i="31"/>
  <c r="EI252" i="31"/>
  <c r="EQ247" i="31"/>
  <c r="DF217" i="31"/>
  <c r="DH107" i="35"/>
  <c r="DK226" i="31"/>
  <c r="DZ117" i="31" l="1"/>
  <c r="DS112" i="31"/>
  <c r="DN125" i="31"/>
  <c r="DX141" i="31"/>
  <c r="EN177" i="31"/>
  <c r="DI113" i="31"/>
  <c r="ER168" i="31"/>
  <c r="DI175" i="31"/>
  <c r="DW126" i="31"/>
  <c r="DU176" i="31"/>
  <c r="EL153" i="31"/>
  <c r="EK157" i="31"/>
  <c r="EJ173" i="31"/>
  <c r="EQ178" i="31"/>
  <c r="DR148" i="31"/>
  <c r="DL147" i="31"/>
  <c r="DG138" i="31"/>
  <c r="EJ179" i="31"/>
  <c r="ED161" i="31"/>
  <c r="EP167" i="31"/>
  <c r="DO139" i="31"/>
  <c r="DQ162" i="31"/>
  <c r="DN129" i="31"/>
  <c r="DD128" i="31"/>
  <c r="DH145" i="31"/>
  <c r="EH110" i="31"/>
  <c r="DI75" i="35"/>
  <c r="DJ75" i="35" s="1"/>
  <c r="EC181" i="31"/>
  <c r="DJ131" i="31"/>
  <c r="DR164" i="31"/>
  <c r="ED123" i="31"/>
  <c r="DQ149" i="31"/>
  <c r="DW107" i="31"/>
  <c r="DW147" i="31"/>
  <c r="DG136" i="31"/>
  <c r="FE119" i="31"/>
  <c r="DQ159" i="31"/>
  <c r="DA287" i="31"/>
  <c r="DA291" i="31"/>
  <c r="DA285" i="31"/>
  <c r="DA286" i="31"/>
  <c r="DA266" i="31"/>
  <c r="DA261" i="31"/>
  <c r="DA271" i="31" s="1"/>
  <c r="DA265" i="31"/>
  <c r="DA279" i="31"/>
  <c r="DG154" i="31"/>
  <c r="EI166" i="31"/>
  <c r="DM130" i="31"/>
  <c r="EK137" i="31"/>
  <c r="EB180" i="31"/>
  <c r="FA175" i="31"/>
  <c r="DS142" i="31"/>
  <c r="AM262" i="31"/>
  <c r="AM263" i="31" s="1"/>
  <c r="DP146" i="31"/>
  <c r="AK292" i="31"/>
  <c r="AK294" i="31" s="1"/>
  <c r="BA272" i="31"/>
  <c r="AU271" i="31"/>
  <c r="AQ262" i="31"/>
  <c r="AQ263" i="31" s="1"/>
  <c r="AQ273" i="31" s="1"/>
  <c r="AN263" i="31"/>
  <c r="AN264" i="31" s="1"/>
  <c r="BD271" i="31"/>
  <c r="BR262" i="31"/>
  <c r="BR263" i="31" s="1"/>
  <c r="BR273" i="31" s="1"/>
  <c r="CI271" i="31"/>
  <c r="CS262" i="31"/>
  <c r="CS263" i="31" s="1"/>
  <c r="CS273" i="31" s="1"/>
  <c r="CR264" i="31"/>
  <c r="CR267" i="31" s="1"/>
  <c r="AH263" i="31"/>
  <c r="AH264" i="31" s="1"/>
  <c r="AH274" i="31" s="1"/>
  <c r="CI272" i="31"/>
  <c r="AV271" i="31"/>
  <c r="CX262" i="31"/>
  <c r="CX263" i="31" s="1"/>
  <c r="BA271" i="31"/>
  <c r="BE271" i="31"/>
  <c r="CP262" i="31"/>
  <c r="CP263" i="31" s="1"/>
  <c r="CP273" i="31" s="1"/>
  <c r="BI262" i="31"/>
  <c r="BI272" i="31" s="1"/>
  <c r="CO271" i="31"/>
  <c r="AG262" i="31"/>
  <c r="AG272" i="31" s="1"/>
  <c r="BA273" i="31"/>
  <c r="AV292" i="31"/>
  <c r="AV294" i="31" s="1"/>
  <c r="CI273" i="31"/>
  <c r="CZ262" i="31"/>
  <c r="CZ272" i="31" s="1"/>
  <c r="BW263" i="31"/>
  <c r="BW264" i="31" s="1"/>
  <c r="BW274" i="31" s="1"/>
  <c r="BE263" i="31"/>
  <c r="BE264" i="31" s="1"/>
  <c r="BE274" i="31" s="1"/>
  <c r="CO263" i="31"/>
  <c r="CO273" i="31" s="1"/>
  <c r="CR272" i="31"/>
  <c r="BA264" i="31"/>
  <c r="BA274" i="31" s="1"/>
  <c r="CI264" i="31"/>
  <c r="CI274" i="31" s="1"/>
  <c r="AH271" i="31"/>
  <c r="BS262" i="31"/>
  <c r="BS263" i="31" s="1"/>
  <c r="BS273" i="31" s="1"/>
  <c r="CE262" i="31"/>
  <c r="CE263" i="31" s="1"/>
  <c r="CE273" i="31" s="1"/>
  <c r="CR271" i="31"/>
  <c r="AE262" i="31"/>
  <c r="AE263" i="31" s="1"/>
  <c r="AE273" i="31" s="1"/>
  <c r="AL262" i="31"/>
  <c r="AL272" i="31" s="1"/>
  <c r="BW271" i="31"/>
  <c r="BX263" i="31"/>
  <c r="BX273" i="31" s="1"/>
  <c r="BC262" i="31"/>
  <c r="BC272" i="31" s="1"/>
  <c r="AN292" i="31"/>
  <c r="AN294" i="31" s="1"/>
  <c r="CJ262" i="31"/>
  <c r="CJ272" i="31" s="1"/>
  <c r="AX271" i="31"/>
  <c r="BX271" i="31"/>
  <c r="AY292" i="31"/>
  <c r="AY294" i="31" s="1"/>
  <c r="BM271" i="31"/>
  <c r="AR271" i="31"/>
  <c r="AD292" i="31"/>
  <c r="AD294" i="31" s="1"/>
  <c r="CN292" i="31"/>
  <c r="CN294" i="31" s="1"/>
  <c r="AY262" i="31"/>
  <c r="AY272" i="31" s="1"/>
  <c r="AO271" i="31"/>
  <c r="CH271" i="31"/>
  <c r="AI292" i="31"/>
  <c r="AI294" i="31" s="1"/>
  <c r="AQ292" i="31"/>
  <c r="AQ294" i="31" s="1"/>
  <c r="AF292" i="31"/>
  <c r="AF294" i="31" s="1"/>
  <c r="Y292" i="31"/>
  <c r="Y294" i="31" s="1"/>
  <c r="CO292" i="31"/>
  <c r="CO294" i="31" s="1"/>
  <c r="AR292" i="31"/>
  <c r="AR294" i="31" s="1"/>
  <c r="BT292" i="31"/>
  <c r="BT294" i="31" s="1"/>
  <c r="AM292" i="31"/>
  <c r="AM294" i="31" s="1"/>
  <c r="CZ292" i="31"/>
  <c r="CZ294" i="31" s="1"/>
  <c r="AE292" i="31"/>
  <c r="AE294" i="31" s="1"/>
  <c r="BQ292" i="31"/>
  <c r="BQ294" i="31" s="1"/>
  <c r="BS292" i="31"/>
  <c r="BS294" i="31" s="1"/>
  <c r="BK292" i="31"/>
  <c r="BK294" i="31" s="1"/>
  <c r="CL292" i="31"/>
  <c r="CL294" i="31" s="1"/>
  <c r="BB292" i="31"/>
  <c r="BB294" i="31" s="1"/>
  <c r="AO292" i="31"/>
  <c r="AO294" i="31" s="1"/>
  <c r="CY292" i="31"/>
  <c r="CY294" i="31" s="1"/>
  <c r="AZ292" i="31"/>
  <c r="AZ294" i="31" s="1"/>
  <c r="BL292" i="31"/>
  <c r="BL294" i="31" s="1"/>
  <c r="BR292" i="31"/>
  <c r="BR294" i="31" s="1"/>
  <c r="BM292" i="31"/>
  <c r="BM294" i="31" s="1"/>
  <c r="CR292" i="31"/>
  <c r="CR294" i="31" s="1"/>
  <c r="CR273" i="31"/>
  <c r="BV292" i="31"/>
  <c r="BV294" i="31" s="1"/>
  <c r="BN292" i="31"/>
  <c r="BN294" i="31" s="1"/>
  <c r="BN262" i="31"/>
  <c r="BN272" i="31" s="1"/>
  <c r="BT262" i="31"/>
  <c r="BT263" i="31" s="1"/>
  <c r="CG262" i="31"/>
  <c r="CG263" i="31" s="1"/>
  <c r="BQ262" i="31"/>
  <c r="BK262" i="31"/>
  <c r="BK272" i="31" s="1"/>
  <c r="BD292" i="31"/>
  <c r="BD294" i="31" s="1"/>
  <c r="BO292" i="31"/>
  <c r="BO294" i="31" s="1"/>
  <c r="CH292" i="31"/>
  <c r="CH294" i="31" s="1"/>
  <c r="AA292" i="31"/>
  <c r="AA294" i="31" s="1"/>
  <c r="CE292" i="31"/>
  <c r="CE294" i="31" s="1"/>
  <c r="CS292" i="31"/>
  <c r="CS294" i="31" s="1"/>
  <c r="BZ292" i="31"/>
  <c r="BZ294" i="31" s="1"/>
  <c r="CM292" i="31"/>
  <c r="CM294" i="31" s="1"/>
  <c r="Z292" i="31"/>
  <c r="Z294" i="31" s="1"/>
  <c r="AL292" i="31"/>
  <c r="AL294" i="31" s="1"/>
  <c r="BY271" i="31"/>
  <c r="CF262" i="31"/>
  <c r="CF272" i="31" s="1"/>
  <c r="AS292" i="31"/>
  <c r="AS294" i="31" s="1"/>
  <c r="CB292" i="31"/>
  <c r="CB294" i="31" s="1"/>
  <c r="BJ292" i="31"/>
  <c r="BJ294" i="31" s="1"/>
  <c r="CW263" i="31"/>
  <c r="CW273" i="31" s="1"/>
  <c r="CW271" i="31"/>
  <c r="BU271" i="31"/>
  <c r="CB262" i="31"/>
  <c r="AN271" i="31"/>
  <c r="CK292" i="31"/>
  <c r="CK294" i="31" s="1"/>
  <c r="AX292" i="31"/>
  <c r="AX294" i="31" s="1"/>
  <c r="CJ292" i="31"/>
  <c r="CJ294" i="31" s="1"/>
  <c r="CW292" i="31"/>
  <c r="CW294" i="31" s="1"/>
  <c r="BX292" i="31"/>
  <c r="BX294" i="31" s="1"/>
  <c r="AG292" i="31"/>
  <c r="AG294" i="31" s="1"/>
  <c r="AB292" i="31"/>
  <c r="AB294" i="31" s="1"/>
  <c r="CF292" i="31"/>
  <c r="CF294" i="31" s="1"/>
  <c r="CP292" i="31"/>
  <c r="CP294" i="31" s="1"/>
  <c r="AT292" i="31"/>
  <c r="AT294" i="31" s="1"/>
  <c r="CG292" i="31"/>
  <c r="CG294" i="31" s="1"/>
  <c r="CI292" i="31"/>
  <c r="CI294" i="31" s="1"/>
  <c r="CU292" i="31"/>
  <c r="CU294" i="31" s="1"/>
  <c r="AJ292" i="31"/>
  <c r="AJ294" i="31" s="1"/>
  <c r="CD292" i="31"/>
  <c r="CD294" i="31" s="1"/>
  <c r="AP262" i="31"/>
  <c r="AP272" i="31" s="1"/>
  <c r="AP271" i="31"/>
  <c r="BH292" i="31"/>
  <c r="BH294" i="31" s="1"/>
  <c r="BU292" i="31"/>
  <c r="BU294" i="31" s="1"/>
  <c r="AS271" i="31"/>
  <c r="AS262" i="31"/>
  <c r="AS263" i="31" s="1"/>
  <c r="AS264" i="31" s="1"/>
  <c r="AS274" i="31" s="1"/>
  <c r="AB262" i="31"/>
  <c r="AB271" i="31"/>
  <c r="BJ262" i="31"/>
  <c r="BJ272" i="31" s="1"/>
  <c r="BJ271" i="31"/>
  <c r="AH292" i="31"/>
  <c r="AH294" i="31" s="1"/>
  <c r="CX292" i="31"/>
  <c r="CX294" i="31" s="1"/>
  <c r="CQ292" i="31"/>
  <c r="CQ294" i="31" s="1"/>
  <c r="CL262" i="31"/>
  <c r="CL271" i="31"/>
  <c r="BB262" i="31"/>
  <c r="BB271" i="31"/>
  <c r="BW292" i="31"/>
  <c r="BW294" i="31" s="1"/>
  <c r="BA292" i="31"/>
  <c r="BA294" i="31" s="1"/>
  <c r="BY292" i="31"/>
  <c r="BY294" i="31" s="1"/>
  <c r="BF292" i="31"/>
  <c r="BF294" i="31" s="1"/>
  <c r="Y271" i="31"/>
  <c r="Y262" i="31"/>
  <c r="Y263" i="31" s="1"/>
  <c r="Y273" i="31" s="1"/>
  <c r="AW292" i="31"/>
  <c r="AW294" i="31" s="1"/>
  <c r="CV292" i="31"/>
  <c r="CV294" i="31" s="1"/>
  <c r="BE292" i="31"/>
  <c r="BE294" i="31" s="1"/>
  <c r="AU292" i="31"/>
  <c r="AU294" i="31" s="1"/>
  <c r="BI292" i="31"/>
  <c r="BI294" i="31" s="1"/>
  <c r="CT292" i="31"/>
  <c r="CT294" i="31" s="1"/>
  <c r="AC271" i="31"/>
  <c r="AC262" i="31"/>
  <c r="AC272" i="31" s="1"/>
  <c r="AC292" i="31"/>
  <c r="AC294" i="31" s="1"/>
  <c r="CC292" i="31"/>
  <c r="CC294" i="31" s="1"/>
  <c r="CV262" i="31"/>
  <c r="CV272" i="31" s="1"/>
  <c r="BF262" i="31"/>
  <c r="BF263" i="31" s="1"/>
  <c r="AK262" i="31"/>
  <c r="AK272" i="31" s="1"/>
  <c r="CN271" i="31"/>
  <c r="BO262" i="31"/>
  <c r="BO272" i="31" s="1"/>
  <c r="Z271" i="31"/>
  <c r="AA271" i="31"/>
  <c r="CA262" i="31"/>
  <c r="CA272" i="31" s="1"/>
  <c r="CU262" i="31"/>
  <c r="AP292" i="31"/>
  <c r="AP294" i="31" s="1"/>
  <c r="BP292" i="31"/>
  <c r="BP294" i="31" s="1"/>
  <c r="BU273" i="31"/>
  <c r="BG292" i="31"/>
  <c r="BG294" i="31" s="1"/>
  <c r="BC292" i="31"/>
  <c r="BC294" i="31" s="1"/>
  <c r="CA292" i="31"/>
  <c r="CA294" i="31" s="1"/>
  <c r="CK263" i="31"/>
  <c r="CK273" i="31" s="1"/>
  <c r="BH262" i="31"/>
  <c r="BH263" i="31" s="1"/>
  <c r="BH273" i="31" s="1"/>
  <c r="BG262" i="31"/>
  <c r="BG272" i="31" s="1"/>
  <c r="BP262" i="31"/>
  <c r="BP263" i="31" s="1"/>
  <c r="BP264" i="31" s="1"/>
  <c r="BP274" i="31" s="1"/>
  <c r="CK271" i="31"/>
  <c r="BZ271" i="31"/>
  <c r="BZ262" i="31"/>
  <c r="AW262" i="31"/>
  <c r="AW271" i="31"/>
  <c r="CM262" i="31"/>
  <c r="CM271" i="31"/>
  <c r="AZ271" i="31"/>
  <c r="AZ262" i="31"/>
  <c r="BL262" i="31"/>
  <c r="BL271" i="31"/>
  <c r="CD262" i="31"/>
  <c r="CD271" i="31"/>
  <c r="CC271" i="31"/>
  <c r="CC262" i="31"/>
  <c r="CQ271" i="31"/>
  <c r="CQ262" i="31"/>
  <c r="AT271" i="31"/>
  <c r="AT262" i="31"/>
  <c r="AD271" i="31"/>
  <c r="AD262" i="31"/>
  <c r="AI271" i="31"/>
  <c r="AI262" i="31"/>
  <c r="AF262" i="31"/>
  <c r="AF271" i="31"/>
  <c r="CY271" i="31"/>
  <c r="CY262" i="31"/>
  <c r="BV262" i="31"/>
  <c r="BV271" i="31"/>
  <c r="CT262" i="31"/>
  <c r="CT271" i="31"/>
  <c r="AJ271" i="31"/>
  <c r="AJ262" i="31"/>
  <c r="BU272" i="31"/>
  <c r="AX263" i="31"/>
  <c r="AX264" i="31" s="1"/>
  <c r="AX274" i="31" s="1"/>
  <c r="BU264" i="31"/>
  <c r="BU274" i="31" s="1"/>
  <c r="DK75" i="35"/>
  <c r="DI68" i="35"/>
  <c r="BM263" i="31"/>
  <c r="BM272" i="31"/>
  <c r="AO272" i="31"/>
  <c r="AO263" i="31"/>
  <c r="AU272" i="31"/>
  <c r="AU263" i="31"/>
  <c r="AR263" i="31"/>
  <c r="AR272" i="31"/>
  <c r="BY263" i="31"/>
  <c r="BY272" i="31"/>
  <c r="CH272" i="31"/>
  <c r="CH263" i="31"/>
  <c r="CN263" i="31"/>
  <c r="CN272" i="31"/>
  <c r="AV263" i="31"/>
  <c r="AV272" i="31"/>
  <c r="BD272" i="31"/>
  <c r="BD263" i="31"/>
  <c r="Z272" i="31"/>
  <c r="Z263" i="31"/>
  <c r="AA272" i="31"/>
  <c r="AA263" i="31"/>
  <c r="DW140" i="31"/>
  <c r="DT127" i="31"/>
  <c r="DF63" i="35"/>
  <c r="DG78" i="35"/>
  <c r="DV70" i="35"/>
  <c r="DM79" i="35"/>
  <c r="DN77" i="35"/>
  <c r="ES170" i="31"/>
  <c r="EL179" i="31"/>
  <c r="EU171" i="31"/>
  <c r="EX140" i="31"/>
  <c r="EU112" i="31"/>
  <c r="DJ120" i="31"/>
  <c r="DB279" i="31"/>
  <c r="DB291" i="31"/>
  <c r="DB286" i="31"/>
  <c r="DB287" i="31"/>
  <c r="DB261" i="31"/>
  <c r="DB271" i="31" s="1"/>
  <c r="DB266" i="31"/>
  <c r="DB285" i="31"/>
  <c r="DB265" i="31"/>
  <c r="DC115" i="31"/>
  <c r="FC136" i="31"/>
  <c r="EZ174" i="31"/>
  <c r="FF116" i="31"/>
  <c r="FB138" i="31"/>
  <c r="EP133" i="31"/>
  <c r="EQ108" i="31"/>
  <c r="ED122" i="31"/>
  <c r="FE148" i="31"/>
  <c r="FA176" i="31"/>
  <c r="FH144" i="31"/>
  <c r="DH158" i="31"/>
  <c r="DS135" i="31"/>
  <c r="DN155" i="31"/>
  <c r="DR134" i="31"/>
  <c r="DO156" i="31"/>
  <c r="EF139" i="31"/>
  <c r="DV152" i="31"/>
  <c r="DT160" i="31"/>
  <c r="EC109" i="31"/>
  <c r="DX118" i="31"/>
  <c r="DV132" i="31"/>
  <c r="DW150" i="31"/>
  <c r="DR165" i="31"/>
  <c r="FL114" i="31"/>
  <c r="DT143" i="31"/>
  <c r="GB124" i="31"/>
  <c r="DQ163" i="31"/>
  <c r="DK81" i="35"/>
  <c r="DI67" i="35"/>
  <c r="DE61" i="35"/>
  <c r="DE65" i="35"/>
  <c r="DD59" i="35"/>
  <c r="DF73" i="35"/>
  <c r="DN71" i="35"/>
  <c r="DE72" i="35"/>
  <c r="DL68" i="35"/>
  <c r="DM68" i="35" s="1"/>
  <c r="DE60" i="35"/>
  <c r="EE86" i="35"/>
  <c r="DI76" i="35"/>
  <c r="DH80" i="35"/>
  <c r="DG82" i="35"/>
  <c r="DH87" i="35"/>
  <c r="DM85" i="35"/>
  <c r="DN58" i="35"/>
  <c r="DJ66" i="35"/>
  <c r="DN62" i="35"/>
  <c r="DM100" i="35"/>
  <c r="DL100" i="35"/>
  <c r="EN256" i="31"/>
  <c r="DQ241" i="31"/>
  <c r="DO218" i="31"/>
  <c r="EU191" i="31"/>
  <c r="ED240" i="31"/>
  <c r="EJ252" i="31"/>
  <c r="DQ228" i="31"/>
  <c r="FA254" i="31"/>
  <c r="DQ238" i="31"/>
  <c r="DM209" i="31"/>
  <c r="AI112" i="35"/>
  <c r="FL193" i="31"/>
  <c r="DN208" i="31"/>
  <c r="ES249" i="31"/>
  <c r="EU250" i="31"/>
  <c r="DW219" i="31"/>
  <c r="EX219" i="31"/>
  <c r="EH189" i="31"/>
  <c r="FE227" i="31"/>
  <c r="FA255" i="31"/>
  <c r="DP225" i="31"/>
  <c r="DZ196" i="31"/>
  <c r="DT239" i="31"/>
  <c r="DJ210" i="31"/>
  <c r="DN204" i="31"/>
  <c r="DX220" i="31"/>
  <c r="DO235" i="31"/>
  <c r="ER247" i="31"/>
  <c r="DI192" i="31"/>
  <c r="FH223" i="31"/>
  <c r="DN234" i="31"/>
  <c r="DW205" i="31"/>
  <c r="EP212" i="31"/>
  <c r="DR243" i="31"/>
  <c r="ED201" i="31"/>
  <c r="EP246" i="31"/>
  <c r="DU255" i="31"/>
  <c r="DW226" i="31"/>
  <c r="ED202" i="31"/>
  <c r="AJ112" i="35"/>
  <c r="DG215" i="31"/>
  <c r="EQ257" i="31"/>
  <c r="DR227" i="31"/>
  <c r="EJ258" i="31"/>
  <c r="DS191" i="31"/>
  <c r="FB217" i="31"/>
  <c r="FE198" i="31"/>
  <c r="DI254" i="31"/>
  <c r="EL232" i="31"/>
  <c r="EI245" i="31"/>
  <c r="DG217" i="31"/>
  <c r="DV211" i="31"/>
  <c r="DH224" i="31"/>
  <c r="FC215" i="31"/>
  <c r="EQ187" i="31"/>
  <c r="EK179" i="31" l="1"/>
  <c r="DQ146" i="31"/>
  <c r="DK131" i="31"/>
  <c r="DJ113" i="31"/>
  <c r="DY141" i="31"/>
  <c r="DT112" i="31"/>
  <c r="DR149" i="31"/>
  <c r="ES168" i="31"/>
  <c r="DO125" i="31"/>
  <c r="EA117" i="31"/>
  <c r="EO177" i="31"/>
  <c r="DJ175" i="31"/>
  <c r="DX126" i="31"/>
  <c r="DV176" i="31"/>
  <c r="EM153" i="31"/>
  <c r="EL125" i="31"/>
  <c r="EM125" i="31" s="1"/>
  <c r="EN125" i="31" s="1"/>
  <c r="EL157" i="31"/>
  <c r="EK173" i="31"/>
  <c r="ER178" i="31"/>
  <c r="DS148" i="31"/>
  <c r="DM147" i="31"/>
  <c r="DH138" i="31"/>
  <c r="EE161" i="31"/>
  <c r="EQ167" i="31"/>
  <c r="DP139" i="31"/>
  <c r="DR162" i="31"/>
  <c r="DO129" i="31"/>
  <c r="DE128" i="31"/>
  <c r="DI145" i="31"/>
  <c r="EI110" i="31"/>
  <c r="BA275" i="31"/>
  <c r="ED181" i="31"/>
  <c r="DS164" i="31"/>
  <c r="EE123" i="31"/>
  <c r="DX107" i="31"/>
  <c r="DX147" i="31"/>
  <c r="DH136" i="31"/>
  <c r="AQ264" i="31"/>
  <c r="AQ274" i="31" s="1"/>
  <c r="FF119" i="31"/>
  <c r="DA292" i="31"/>
  <c r="DA294" i="31" s="1"/>
  <c r="DA262" i="31"/>
  <c r="DA272" i="31" s="1"/>
  <c r="DR159" i="31"/>
  <c r="DH154" i="31"/>
  <c r="EJ166" i="31"/>
  <c r="DN130" i="31"/>
  <c r="EL137" i="31"/>
  <c r="EM137" i="31" s="1"/>
  <c r="EN137" i="31" s="1"/>
  <c r="EO137" i="31" s="1"/>
  <c r="EP137" i="31" s="1"/>
  <c r="EQ137" i="31" s="1"/>
  <c r="ER137" i="31" s="1"/>
  <c r="ES137" i="31" s="1"/>
  <c r="ET137" i="31" s="1"/>
  <c r="EU137" i="31" s="1"/>
  <c r="EV137" i="31" s="1"/>
  <c r="EW137" i="31" s="1"/>
  <c r="EX137" i="31" s="1"/>
  <c r="EY137" i="31" s="1"/>
  <c r="EZ137" i="31" s="1"/>
  <c r="FA137" i="31" s="1"/>
  <c r="FB137" i="31" s="1"/>
  <c r="FC137" i="31" s="1"/>
  <c r="FD137" i="31" s="1"/>
  <c r="FE137" i="31" s="1"/>
  <c r="FF137" i="31" s="1"/>
  <c r="FG137" i="31" s="1"/>
  <c r="FH137" i="31" s="1"/>
  <c r="FI137" i="31" s="1"/>
  <c r="FJ137" i="31" s="1"/>
  <c r="FK137" i="31" s="1"/>
  <c r="FL137" i="31" s="1"/>
  <c r="FM137" i="31" s="1"/>
  <c r="FN137" i="31" s="1"/>
  <c r="FO137" i="31" s="1"/>
  <c r="FP137" i="31" s="1"/>
  <c r="FQ137" i="31" s="1"/>
  <c r="FR137" i="31" s="1"/>
  <c r="FS137" i="31" s="1"/>
  <c r="FT137" i="31" s="1"/>
  <c r="FU137" i="31" s="1"/>
  <c r="FV137" i="31" s="1"/>
  <c r="FW137" i="31" s="1"/>
  <c r="FX137" i="31" s="1"/>
  <c r="FY137" i="31" s="1"/>
  <c r="FZ137" i="31" s="1"/>
  <c r="GA137" i="31" s="1"/>
  <c r="GB137" i="31" s="1"/>
  <c r="GC137" i="31" s="1"/>
  <c r="GD137" i="31" s="1"/>
  <c r="GE137" i="31" s="1"/>
  <c r="GF137" i="31" s="1"/>
  <c r="GG137" i="31" s="1"/>
  <c r="GH137" i="31" s="1"/>
  <c r="GI137" i="31" s="1"/>
  <c r="GJ137" i="31" s="1"/>
  <c r="CK276" i="31"/>
  <c r="EC180" i="31"/>
  <c r="FB175" i="31"/>
  <c r="AH273" i="31"/>
  <c r="AH276" i="31" s="1"/>
  <c r="AG263" i="31"/>
  <c r="AG264" i="31" s="1"/>
  <c r="AG274" i="31" s="1"/>
  <c r="DR146" i="31"/>
  <c r="DT142" i="31"/>
  <c r="DX140" i="31"/>
  <c r="AN273" i="31"/>
  <c r="AN276" i="31" s="1"/>
  <c r="CX272" i="31"/>
  <c r="DJ68" i="35"/>
  <c r="CJ263" i="31"/>
  <c r="CJ264" i="31" s="1"/>
  <c r="AM272" i="31"/>
  <c r="CI275" i="31"/>
  <c r="CZ263" i="31"/>
  <c r="CZ264" i="31" s="1"/>
  <c r="CZ274" i="31" s="1"/>
  <c r="CI267" i="31"/>
  <c r="CO264" i="31"/>
  <c r="CO274" i="31" s="1"/>
  <c r="CE272" i="31"/>
  <c r="CE276" i="31" s="1"/>
  <c r="CK264" i="31"/>
  <c r="CK274" i="31" s="1"/>
  <c r="CR274" i="31"/>
  <c r="BW273" i="31"/>
  <c r="BW275" i="31" s="1"/>
  <c r="CG272" i="31"/>
  <c r="CP272" i="31"/>
  <c r="CP275" i="31" s="1"/>
  <c r="AQ272" i="31"/>
  <c r="AQ275" i="31" s="1"/>
  <c r="AL263" i="31"/>
  <c r="AL273" i="31" s="1"/>
  <c r="AL275" i="31" s="1"/>
  <c r="CP264" i="31"/>
  <c r="CP267" i="31" s="1"/>
  <c r="BW267" i="31"/>
  <c r="BC263" i="31"/>
  <c r="BC264" i="31" s="1"/>
  <c r="BS272" i="31"/>
  <c r="BS275" i="31" s="1"/>
  <c r="BS264" i="31"/>
  <c r="BS267" i="31" s="1"/>
  <c r="CR275" i="31"/>
  <c r="BX276" i="31"/>
  <c r="BA276" i="31"/>
  <c r="BR264" i="31"/>
  <c r="BR267" i="31" s="1"/>
  <c r="BA267" i="31"/>
  <c r="BE267" i="31"/>
  <c r="CE264" i="31"/>
  <c r="CE267" i="31" s="1"/>
  <c r="BX264" i="31"/>
  <c r="BX267" i="31" s="1"/>
  <c r="CI276" i="31"/>
  <c r="CS264" i="31"/>
  <c r="CS267" i="31" s="1"/>
  <c r="BE273" i="31"/>
  <c r="BE276" i="31" s="1"/>
  <c r="AE264" i="31"/>
  <c r="AE267" i="31" s="1"/>
  <c r="BI263" i="31"/>
  <c r="BI264" i="31" s="1"/>
  <c r="BI274" i="31" s="1"/>
  <c r="AE272" i="31"/>
  <c r="CS272" i="31"/>
  <c r="CS276" i="31" s="1"/>
  <c r="BR272" i="31"/>
  <c r="BR275" i="31" s="1"/>
  <c r="BN263" i="31"/>
  <c r="BN273" i="31" s="1"/>
  <c r="BN275" i="31" s="1"/>
  <c r="AS267" i="31"/>
  <c r="BT272" i="31"/>
  <c r="AY263" i="31"/>
  <c r="AY273" i="31" s="1"/>
  <c r="AY275" i="31" s="1"/>
  <c r="CF263" i="31"/>
  <c r="CF264" i="31" s="1"/>
  <c r="CK275" i="31"/>
  <c r="CV263" i="31"/>
  <c r="CV264" i="31" s="1"/>
  <c r="AK263" i="31"/>
  <c r="AK273" i="31" s="1"/>
  <c r="AK275" i="31" s="1"/>
  <c r="CA263" i="31"/>
  <c r="CA273" i="31" s="1"/>
  <c r="CA276" i="31" s="1"/>
  <c r="AP263" i="31"/>
  <c r="AP273" i="31" s="1"/>
  <c r="AP275" i="31" s="1"/>
  <c r="BJ263" i="31"/>
  <c r="BJ273" i="31" s="1"/>
  <c r="BJ276" i="31" s="1"/>
  <c r="BP267" i="31"/>
  <c r="Y264" i="31"/>
  <c r="Y274" i="31" s="1"/>
  <c r="AS273" i="31"/>
  <c r="Y272" i="31"/>
  <c r="Y275" i="31" s="1"/>
  <c r="AS272" i="31"/>
  <c r="CW264" i="31"/>
  <c r="CW274" i="31" s="1"/>
  <c r="CR276" i="31"/>
  <c r="BF272" i="31"/>
  <c r="AC263" i="31"/>
  <c r="AC264" i="31" s="1"/>
  <c r="AC274" i="31" s="1"/>
  <c r="BX275" i="31"/>
  <c r="BP273" i="31"/>
  <c r="BU275" i="31"/>
  <c r="DB262" i="31"/>
  <c r="DB272" i="31" s="1"/>
  <c r="BO263" i="31"/>
  <c r="BO273" i="31" s="1"/>
  <c r="BO275" i="31" s="1"/>
  <c r="BH264" i="31"/>
  <c r="BH274" i="31" s="1"/>
  <c r="BK263" i="31"/>
  <c r="BK264" i="31" s="1"/>
  <c r="BK274" i="31" s="1"/>
  <c r="BQ263" i="31"/>
  <c r="BQ272" i="31"/>
  <c r="BP272" i="31"/>
  <c r="BP275" i="31" s="1"/>
  <c r="BH272" i="31"/>
  <c r="BH275" i="31" s="1"/>
  <c r="CB263" i="31"/>
  <c r="CB272" i="31"/>
  <c r="CU263" i="31"/>
  <c r="CU272" i="31"/>
  <c r="AB272" i="31"/>
  <c r="AB263" i="31"/>
  <c r="AB273" i="31" s="1"/>
  <c r="BG263" i="31"/>
  <c r="BG273" i="31" s="1"/>
  <c r="BG276" i="31" s="1"/>
  <c r="BB263" i="31"/>
  <c r="BB272" i="31"/>
  <c r="CL272" i="31"/>
  <c r="CL263" i="31"/>
  <c r="AJ272" i="31"/>
  <c r="AJ263" i="31"/>
  <c r="CY272" i="31"/>
  <c r="CY263" i="31"/>
  <c r="AI272" i="31"/>
  <c r="AI263" i="31"/>
  <c r="AD263" i="31"/>
  <c r="AD272" i="31"/>
  <c r="AT263" i="31"/>
  <c r="AT264" i="31" s="1"/>
  <c r="AT274" i="31" s="1"/>
  <c r="AT272" i="31"/>
  <c r="CQ272" i="31"/>
  <c r="CQ263" i="31"/>
  <c r="CC263" i="31"/>
  <c r="CC264" i="31" s="1"/>
  <c r="CC274" i="31" s="1"/>
  <c r="CC272" i="31"/>
  <c r="AZ272" i="31"/>
  <c r="AZ263" i="31"/>
  <c r="BZ263" i="31"/>
  <c r="BZ264" i="31" s="1"/>
  <c r="BZ274" i="31" s="1"/>
  <c r="BZ272" i="31"/>
  <c r="CT263" i="31"/>
  <c r="CT264" i="31" s="1"/>
  <c r="CT274" i="31" s="1"/>
  <c r="CT272" i="31"/>
  <c r="BV263" i="31"/>
  <c r="BV264" i="31" s="1"/>
  <c r="BV274" i="31" s="1"/>
  <c r="BV272" i="31"/>
  <c r="AF272" i="31"/>
  <c r="AF263" i="31"/>
  <c r="CD263" i="31"/>
  <c r="CD264" i="31" s="1"/>
  <c r="CD274" i="31" s="1"/>
  <c r="CD272" i="31"/>
  <c r="BL263" i="31"/>
  <c r="BL264" i="31" s="1"/>
  <c r="BL274" i="31" s="1"/>
  <c r="BL272" i="31"/>
  <c r="CM263" i="31"/>
  <c r="CM264" i="31" s="1"/>
  <c r="CM274" i="31" s="1"/>
  <c r="CM272" i="31"/>
  <c r="AW272" i="31"/>
  <c r="AW263" i="31"/>
  <c r="AX273" i="31"/>
  <c r="AX275" i="31" s="1"/>
  <c r="AH267" i="31"/>
  <c r="AX267" i="31"/>
  <c r="BU267" i="31"/>
  <c r="BU276" i="31"/>
  <c r="DL75" i="35"/>
  <c r="AV264" i="31"/>
  <c r="AV273" i="31"/>
  <c r="AV275" i="31" s="1"/>
  <c r="CN264" i="31"/>
  <c r="CN273" i="31"/>
  <c r="BY264" i="31"/>
  <c r="BY273" i="31"/>
  <c r="AR273" i="31"/>
  <c r="AR275" i="31" s="1"/>
  <c r="AR264" i="31"/>
  <c r="BT273" i="31"/>
  <c r="BT264" i="31"/>
  <c r="CX264" i="31"/>
  <c r="CX274" i="31" s="1"/>
  <c r="CX273" i="31"/>
  <c r="AO273" i="31"/>
  <c r="AO275" i="31" s="1"/>
  <c r="AO264" i="31"/>
  <c r="AA264" i="31"/>
  <c r="AA273" i="31"/>
  <c r="Z273" i="31"/>
  <c r="Z264" i="31"/>
  <c r="BD264" i="31"/>
  <c r="BD273" i="31"/>
  <c r="BD275" i="31" s="1"/>
  <c r="CH273" i="31"/>
  <c r="CH264" i="31"/>
  <c r="AU273" i="31"/>
  <c r="AU275" i="31" s="1"/>
  <c r="AU264" i="31"/>
  <c r="AM273" i="31"/>
  <c r="AM264" i="31"/>
  <c r="CG273" i="31"/>
  <c r="CG264" i="31"/>
  <c r="BF273" i="31"/>
  <c r="BF264" i="31"/>
  <c r="BM273" i="31"/>
  <c r="BM275" i="31" s="1"/>
  <c r="BM264" i="31"/>
  <c r="BM274" i="31" s="1"/>
  <c r="AN274" i="31"/>
  <c r="AN267" i="31"/>
  <c r="CO275" i="31"/>
  <c r="CO276" i="31"/>
  <c r="CW275" i="31"/>
  <c r="CW276" i="31"/>
  <c r="DU127" i="31"/>
  <c r="DG63" i="35"/>
  <c r="DH78" i="35"/>
  <c r="DW70" i="35"/>
  <c r="DN79" i="35"/>
  <c r="DO77" i="35"/>
  <c r="ET170" i="31"/>
  <c r="EM179" i="31"/>
  <c r="EV171" i="31"/>
  <c r="EY140" i="31"/>
  <c r="EV112" i="31"/>
  <c r="DK120" i="31"/>
  <c r="DC286" i="31"/>
  <c r="DC279" i="31"/>
  <c r="DC291" i="31"/>
  <c r="DC287" i="31"/>
  <c r="DC265" i="31"/>
  <c r="DC266" i="31"/>
  <c r="DC285" i="31"/>
  <c r="DC261" i="31"/>
  <c r="DC271" i="31" s="1"/>
  <c r="DD115" i="31"/>
  <c r="DB292" i="31"/>
  <c r="DB294" i="31" s="1"/>
  <c r="EO125" i="31"/>
  <c r="ER108" i="31"/>
  <c r="EQ133" i="31"/>
  <c r="FC138" i="31"/>
  <c r="FG116" i="31"/>
  <c r="FD136" i="31"/>
  <c r="FB176" i="31"/>
  <c r="FF148" i="31"/>
  <c r="EE122" i="31"/>
  <c r="FA174" i="31"/>
  <c r="FI144" i="31"/>
  <c r="DI158" i="31"/>
  <c r="DT135" i="31"/>
  <c r="DO155" i="31"/>
  <c r="DU160" i="31"/>
  <c r="DP156" i="31"/>
  <c r="DW152" i="31"/>
  <c r="EG139" i="31"/>
  <c r="DS134" i="31"/>
  <c r="DR163" i="31"/>
  <c r="DU143" i="31"/>
  <c r="FM114" i="31"/>
  <c r="DS165" i="31"/>
  <c r="DX150" i="31"/>
  <c r="DY118" i="31"/>
  <c r="GC124" i="31"/>
  <c r="DW132" i="31"/>
  <c r="ED109" i="31"/>
  <c r="DL81" i="35"/>
  <c r="DJ67" i="35"/>
  <c r="DF61" i="35"/>
  <c r="DF65" i="35"/>
  <c r="DE59" i="35"/>
  <c r="DO71" i="35"/>
  <c r="DG73" i="35"/>
  <c r="DF72" i="35"/>
  <c r="DF60" i="35"/>
  <c r="DI87" i="35"/>
  <c r="DK65" i="35"/>
  <c r="DI80" i="35"/>
  <c r="EF86" i="35"/>
  <c r="DN85" i="35"/>
  <c r="DH82" i="35"/>
  <c r="DJ76" i="35"/>
  <c r="DN68" i="35"/>
  <c r="DO58" i="35"/>
  <c r="DK66" i="35"/>
  <c r="DO62" i="35"/>
  <c r="DK97" i="35"/>
  <c r="DN100" i="35"/>
  <c r="DJ100" i="35"/>
  <c r="DV255" i="31"/>
  <c r="DH233" i="31"/>
  <c r="DT191" i="31"/>
  <c r="EQ212" i="31"/>
  <c r="ES247" i="31"/>
  <c r="FI223" i="31"/>
  <c r="EE201" i="31"/>
  <c r="DQ225" i="31"/>
  <c r="DP235" i="31"/>
  <c r="ET249" i="31"/>
  <c r="EY219" i="31"/>
  <c r="ER257" i="31"/>
  <c r="DY220" i="31"/>
  <c r="DJ192" i="31"/>
  <c r="DK210" i="31"/>
  <c r="FF198" i="31"/>
  <c r="EO256" i="31"/>
  <c r="EQ246" i="31"/>
  <c r="DR228" i="31"/>
  <c r="FC217" i="31"/>
  <c r="EA196" i="31"/>
  <c r="EM232" i="31"/>
  <c r="FD215" i="31"/>
  <c r="DX205" i="31"/>
  <c r="EK252" i="31"/>
  <c r="DO234" i="31"/>
  <c r="DW211" i="31"/>
  <c r="FB255" i="31"/>
  <c r="DH215" i="31"/>
  <c r="DN209" i="31"/>
  <c r="FM193" i="31"/>
  <c r="DX219" i="31"/>
  <c r="DO204" i="31"/>
  <c r="DS227" i="31"/>
  <c r="EV191" i="31"/>
  <c r="DS243" i="31"/>
  <c r="EV250" i="31"/>
  <c r="DX226" i="31"/>
  <c r="EE240" i="31"/>
  <c r="EK258" i="31"/>
  <c r="DR241" i="31"/>
  <c r="EJ245" i="31"/>
  <c r="DP218" i="31"/>
  <c r="DO208" i="31"/>
  <c r="DH217" i="31"/>
  <c r="EE202" i="31"/>
  <c r="FB254" i="31"/>
  <c r="EI189" i="31"/>
  <c r="ER187" i="31"/>
  <c r="DR225" i="31"/>
  <c r="DJ254" i="31"/>
  <c r="FF227" i="31"/>
  <c r="DU239" i="31"/>
  <c r="FC175" i="31" l="1"/>
  <c r="EF161" i="31"/>
  <c r="DP125" i="31"/>
  <c r="DS149" i="31"/>
  <c r="DZ141" i="31"/>
  <c r="DL131" i="31"/>
  <c r="DY140" i="31"/>
  <c r="DS146" i="31"/>
  <c r="DT146" i="31" s="1"/>
  <c r="EB117" i="31"/>
  <c r="ET168" i="31"/>
  <c r="DU112" i="31"/>
  <c r="DK113" i="31"/>
  <c r="DK68" i="35"/>
  <c r="EP177" i="31"/>
  <c r="DK175" i="31"/>
  <c r="DY126" i="31"/>
  <c r="DW176" i="31"/>
  <c r="EN153" i="31"/>
  <c r="EM157" i="31"/>
  <c r="EL173" i="31"/>
  <c r="ES178" i="31"/>
  <c r="DT148" i="31"/>
  <c r="DN147" i="31"/>
  <c r="DI138" i="31"/>
  <c r="ER167" i="31"/>
  <c r="DQ139" i="31"/>
  <c r="DS162" i="31"/>
  <c r="DP129" i="31"/>
  <c r="DF128" i="31"/>
  <c r="DJ145" i="31"/>
  <c r="EJ110" i="31"/>
  <c r="AS275" i="31"/>
  <c r="BE275" i="31"/>
  <c r="BG275" i="31"/>
  <c r="BF275" i="31"/>
  <c r="BJ275" i="31"/>
  <c r="AB275" i="31"/>
  <c r="AE276" i="31"/>
  <c r="AE275" i="31"/>
  <c r="AM275" i="31"/>
  <c r="AN275" i="31"/>
  <c r="AH275" i="31"/>
  <c r="EE181" i="31"/>
  <c r="DT164" i="31"/>
  <c r="EF123" i="31"/>
  <c r="DY107" i="31"/>
  <c r="DY147" i="31"/>
  <c r="DI136" i="31"/>
  <c r="AQ267" i="31"/>
  <c r="DA263" i="31"/>
  <c r="DA264" i="31" s="1"/>
  <c r="DA274" i="31" s="1"/>
  <c r="FG119" i="31"/>
  <c r="EJ117" i="31"/>
  <c r="DS159" i="31"/>
  <c r="DI154" i="31"/>
  <c r="EK166" i="31"/>
  <c r="DO130" i="31"/>
  <c r="ED180" i="31"/>
  <c r="CE275" i="31"/>
  <c r="AG273" i="31"/>
  <c r="AG267" i="31"/>
  <c r="DU142" i="31"/>
  <c r="CZ273" i="31"/>
  <c r="CZ275" i="31" s="1"/>
  <c r="CO267" i="31"/>
  <c r="CJ273" i="31"/>
  <c r="CJ275" i="31" s="1"/>
  <c r="CZ267" i="31"/>
  <c r="CK267" i="31"/>
  <c r="AQ276" i="31"/>
  <c r="CS274" i="31"/>
  <c r="CP276" i="31"/>
  <c r="AE274" i="31"/>
  <c r="AL276" i="31"/>
  <c r="BR274" i="31"/>
  <c r="BR276" i="31"/>
  <c r="BC273" i="31"/>
  <c r="BC275" i="31" s="1"/>
  <c r="CE274" i="31"/>
  <c r="AL264" i="31"/>
  <c r="AL274" i="31" s="1"/>
  <c r="BW276" i="31"/>
  <c r="CP274" i="31"/>
  <c r="BS276" i="31"/>
  <c r="CS275" i="31"/>
  <c r="BX274" i="31"/>
  <c r="BS274" i="31"/>
  <c r="BI273" i="31"/>
  <c r="BI275" i="31" s="1"/>
  <c r="BI267" i="31"/>
  <c r="CX267" i="31"/>
  <c r="BN264" i="31"/>
  <c r="BN274" i="31" s="1"/>
  <c r="AK264" i="31"/>
  <c r="AK274" i="31" s="1"/>
  <c r="AB264" i="31"/>
  <c r="AB274" i="31" s="1"/>
  <c r="CA275" i="31"/>
  <c r="CF273" i="31"/>
  <c r="CF275" i="31" s="1"/>
  <c r="Y276" i="31"/>
  <c r="CV273" i="31"/>
  <c r="CV276" i="31" s="1"/>
  <c r="AY264" i="31"/>
  <c r="AY274" i="31" s="1"/>
  <c r="BG264" i="31"/>
  <c r="BG267" i="31" s="1"/>
  <c r="BJ264" i="31"/>
  <c r="BJ274" i="31" s="1"/>
  <c r="BP276" i="31"/>
  <c r="CW267" i="31"/>
  <c r="AC273" i="31"/>
  <c r="AC275" i="31" s="1"/>
  <c r="CA264" i="31"/>
  <c r="CA274" i="31" s="1"/>
  <c r="AC267" i="31"/>
  <c r="BO264" i="31"/>
  <c r="BO274" i="31" s="1"/>
  <c r="Y267" i="31"/>
  <c r="AS276" i="31"/>
  <c r="DB263" i="31"/>
  <c r="DB273" i="31" s="1"/>
  <c r="DB275" i="31" s="1"/>
  <c r="BH267" i="31"/>
  <c r="AP264" i="31"/>
  <c r="AP274" i="31" s="1"/>
  <c r="AP276" i="31"/>
  <c r="BQ264" i="31"/>
  <c r="BQ273" i="31"/>
  <c r="BQ275" i="31" s="1"/>
  <c r="BK273" i="31"/>
  <c r="BK275" i="31" s="1"/>
  <c r="BK267" i="31"/>
  <c r="BH276" i="31"/>
  <c r="AB276" i="31"/>
  <c r="CB273" i="31"/>
  <c r="CB275" i="31" s="1"/>
  <c r="CB264" i="31"/>
  <c r="CL264" i="31"/>
  <c r="CL274" i="31" s="1"/>
  <c r="CL273" i="31"/>
  <c r="BB273" i="31"/>
  <c r="BB275" i="31" s="1"/>
  <c r="BB264" i="31"/>
  <c r="BB274" i="31" s="1"/>
  <c r="CU273" i="31"/>
  <c r="CU275" i="31" s="1"/>
  <c r="CU264" i="31"/>
  <c r="AW264" i="31"/>
  <c r="AW274" i="31" s="1"/>
  <c r="AW273" i="31"/>
  <c r="AW275" i="31" s="1"/>
  <c r="CM273" i="31"/>
  <c r="CM276" i="31" s="1"/>
  <c r="CM267" i="31"/>
  <c r="CD273" i="31"/>
  <c r="CD275" i="31" s="1"/>
  <c r="CD267" i="31"/>
  <c r="AF264" i="31"/>
  <c r="AF273" i="31"/>
  <c r="AF275" i="31" s="1"/>
  <c r="CT273" i="31"/>
  <c r="CT276" i="31" s="1"/>
  <c r="CT267" i="31"/>
  <c r="AZ273" i="31"/>
  <c r="AZ276" i="31" s="1"/>
  <c r="AZ264" i="31"/>
  <c r="AZ274" i="31" s="1"/>
  <c r="CC273" i="31"/>
  <c r="CC276" i="31" s="1"/>
  <c r="CC267" i="31"/>
  <c r="AI273" i="31"/>
  <c r="AI275" i="31" s="1"/>
  <c r="AI264" i="31"/>
  <c r="CY264" i="31"/>
  <c r="CY274" i="31" s="1"/>
  <c r="CY273" i="31"/>
  <c r="AJ264" i="31"/>
  <c r="AJ274" i="31" s="1"/>
  <c r="AJ273" i="31"/>
  <c r="AJ275" i="31" s="1"/>
  <c r="BL273" i="31"/>
  <c r="BL275" i="31" s="1"/>
  <c r="BL267" i="31"/>
  <c r="BV273" i="31"/>
  <c r="BV275" i="31" s="1"/>
  <c r="BV267" i="31"/>
  <c r="BZ273" i="31"/>
  <c r="BZ275" i="31" s="1"/>
  <c r="BZ267" i="31"/>
  <c r="CQ264" i="31"/>
  <c r="CQ273" i="31"/>
  <c r="AT273" i="31"/>
  <c r="AT275" i="31" s="1"/>
  <c r="AT267" i="31"/>
  <c r="AD264" i="31"/>
  <c r="AD274" i="31" s="1"/>
  <c r="AD273" i="31"/>
  <c r="AD275" i="31" s="1"/>
  <c r="AX276" i="31"/>
  <c r="DM75" i="35"/>
  <c r="BM267" i="31"/>
  <c r="BM276" i="31"/>
  <c r="BF276" i="31"/>
  <c r="CG276" i="31"/>
  <c r="CG275" i="31"/>
  <c r="BC274" i="31"/>
  <c r="BC267" i="31"/>
  <c r="AM274" i="31"/>
  <c r="AM267" i="31"/>
  <c r="AU276" i="31"/>
  <c r="CH267" i="31"/>
  <c r="CH274" i="31"/>
  <c r="BD274" i="31"/>
  <c r="BD267" i="31"/>
  <c r="Z275" i="31"/>
  <c r="Z276" i="31"/>
  <c r="AA274" i="31"/>
  <c r="AA267" i="31"/>
  <c r="AO274" i="31"/>
  <c r="AO267" i="31"/>
  <c r="AY276" i="31"/>
  <c r="BT275" i="31"/>
  <c r="BT276" i="31"/>
  <c r="AR276" i="31"/>
  <c r="BY274" i="31"/>
  <c r="BY267" i="31"/>
  <c r="CN274" i="31"/>
  <c r="CN267" i="31"/>
  <c r="AV267" i="31"/>
  <c r="AV274" i="31"/>
  <c r="CV274" i="31"/>
  <c r="CV267" i="31"/>
  <c r="BF267" i="31"/>
  <c r="BF274" i="31"/>
  <c r="CG274" i="31"/>
  <c r="CG267" i="31"/>
  <c r="AM276" i="31"/>
  <c r="AU267" i="31"/>
  <c r="AU274" i="31"/>
  <c r="CH275" i="31"/>
  <c r="CH276" i="31"/>
  <c r="BD276" i="31"/>
  <c r="Z267" i="31"/>
  <c r="Z274" i="31"/>
  <c r="AA276" i="31"/>
  <c r="AA275" i="31"/>
  <c r="AO276" i="31"/>
  <c r="AK276" i="31"/>
  <c r="CF274" i="31"/>
  <c r="CF267" i="31"/>
  <c r="BO276" i="31"/>
  <c r="CX275" i="31"/>
  <c r="CX276" i="31"/>
  <c r="BN276" i="31"/>
  <c r="BT274" i="31"/>
  <c r="BT267" i="31"/>
  <c r="AR267" i="31"/>
  <c r="AR274" i="31"/>
  <c r="BY275" i="31"/>
  <c r="BY276" i="31"/>
  <c r="CN275" i="31"/>
  <c r="CN276" i="31"/>
  <c r="AV276" i="31"/>
  <c r="CJ267" i="31"/>
  <c r="CJ274" i="31"/>
  <c r="DV127" i="31"/>
  <c r="DH63" i="35"/>
  <c r="DI78" i="35"/>
  <c r="DX70" i="35"/>
  <c r="DO79" i="35"/>
  <c r="DP77" i="35"/>
  <c r="EU170" i="31"/>
  <c r="EN179" i="31"/>
  <c r="EW171" i="31"/>
  <c r="EZ140" i="31"/>
  <c r="EW112" i="31"/>
  <c r="DC262" i="31"/>
  <c r="DC272" i="31" s="1"/>
  <c r="DL120" i="31"/>
  <c r="DC292" i="31"/>
  <c r="DC294" i="31" s="1"/>
  <c r="DD265" i="31"/>
  <c r="DD266" i="31"/>
  <c r="DD279" i="31"/>
  <c r="DD287" i="31"/>
  <c r="DD286" i="31"/>
  <c r="DD261" i="31"/>
  <c r="DD271" i="31" s="1"/>
  <c r="DD291" i="31"/>
  <c r="DD285" i="31"/>
  <c r="DE115" i="31"/>
  <c r="FB174" i="31"/>
  <c r="FG148" i="31"/>
  <c r="FE136" i="31"/>
  <c r="FH116" i="31"/>
  <c r="EY178" i="31"/>
  <c r="ER133" i="31"/>
  <c r="EF122" i="31"/>
  <c r="FC176" i="31"/>
  <c r="FD138" i="31"/>
  <c r="ES108" i="31"/>
  <c r="EP125" i="31"/>
  <c r="FJ144" i="31"/>
  <c r="DJ158" i="31"/>
  <c r="DU135" i="31"/>
  <c r="DP155" i="31"/>
  <c r="DT134" i="31"/>
  <c r="DX152" i="31"/>
  <c r="DQ156" i="31"/>
  <c r="DV160" i="31"/>
  <c r="EH139" i="31"/>
  <c r="EE109" i="31"/>
  <c r="GK137" i="31"/>
  <c r="DY150" i="31"/>
  <c r="FN114" i="31"/>
  <c r="DS163" i="31"/>
  <c r="DX132" i="31"/>
  <c r="GD124" i="31"/>
  <c r="DZ118" i="31"/>
  <c r="DT165" i="31"/>
  <c r="DV143" i="31"/>
  <c r="DM81" i="35"/>
  <c r="DK67" i="35"/>
  <c r="DG61" i="35"/>
  <c r="DG65" i="35"/>
  <c r="DF59" i="35"/>
  <c r="DH73" i="35"/>
  <c r="DP71" i="35"/>
  <c r="DG72" i="35"/>
  <c r="DG60" i="35"/>
  <c r="DO68" i="35"/>
  <c r="DK76" i="35"/>
  <c r="EG86" i="35"/>
  <c r="DL65" i="35"/>
  <c r="DI82" i="35"/>
  <c r="DO85" i="35"/>
  <c r="DJ80" i="35"/>
  <c r="DJ87" i="35"/>
  <c r="DP58" i="35"/>
  <c r="DL66" i="35"/>
  <c r="DP62" i="35"/>
  <c r="DL97" i="35"/>
  <c r="FC255" i="31"/>
  <c r="DI233" i="31"/>
  <c r="EK245" i="31"/>
  <c r="ES257" i="31"/>
  <c r="DT243" i="31"/>
  <c r="EJ189" i="31"/>
  <c r="DV239" i="31"/>
  <c r="DK192" i="31"/>
  <c r="DU191" i="31"/>
  <c r="FN193" i="31"/>
  <c r="FG198" i="31"/>
  <c r="EZ219" i="31"/>
  <c r="EW191" i="31"/>
  <c r="DS225" i="31"/>
  <c r="FE215" i="31"/>
  <c r="ER212" i="31"/>
  <c r="DO209" i="31"/>
  <c r="DW255" i="31"/>
  <c r="EF202" i="31"/>
  <c r="DP204" i="31"/>
  <c r="ER246" i="31"/>
  <c r="FC254" i="31"/>
  <c r="EN232" i="31"/>
  <c r="DZ220" i="31"/>
  <c r="DQ235" i="31"/>
  <c r="DL210" i="31"/>
  <c r="FJ223" i="31"/>
  <c r="DP234" i="31"/>
  <c r="EP256" i="31"/>
  <c r="DI215" i="31"/>
  <c r="FG227" i="31"/>
  <c r="EF240" i="31"/>
  <c r="DY226" i="31"/>
  <c r="EW250" i="31"/>
  <c r="EF201" i="31"/>
  <c r="EU249" i="31"/>
  <c r="DP208" i="31"/>
  <c r="DS241" i="31"/>
  <c r="ES187" i="31"/>
  <c r="DY205" i="31"/>
  <c r="EB196" i="31"/>
  <c r="DT227" i="31"/>
  <c r="DS228" i="31"/>
  <c r="DX211" i="31"/>
  <c r="FD217" i="31"/>
  <c r="ET247" i="31"/>
  <c r="DT225" i="31"/>
  <c r="DQ218" i="31"/>
  <c r="EL252" i="31"/>
  <c r="FH195" i="31"/>
  <c r="DI217" i="31"/>
  <c r="DK254" i="31"/>
  <c r="DU221" i="31"/>
  <c r="FD175" i="31" l="1"/>
  <c r="DV112" i="31"/>
  <c r="EC117" i="31"/>
  <c r="EA141" i="31"/>
  <c r="DQ125" i="31"/>
  <c r="DJ136" i="31"/>
  <c r="DK136" i="31" s="1"/>
  <c r="DL113" i="31"/>
  <c r="EU168" i="31"/>
  <c r="DM131" i="31"/>
  <c r="DT149" i="31"/>
  <c r="EG161" i="31"/>
  <c r="EQ177" i="31"/>
  <c r="DL175" i="31"/>
  <c r="DZ126" i="31"/>
  <c r="DX176" i="31"/>
  <c r="EO153" i="31"/>
  <c r="EN157" i="31"/>
  <c r="EM173" i="31"/>
  <c r="ET178" i="31"/>
  <c r="DU148" i="31"/>
  <c r="DJ138" i="31"/>
  <c r="ES167" i="31"/>
  <c r="DR139" i="31"/>
  <c r="DT162" i="31"/>
  <c r="DQ129" i="31"/>
  <c r="DG128" i="31"/>
  <c r="DH128" i="31" s="1"/>
  <c r="DI128" i="31" s="1"/>
  <c r="DK145" i="31"/>
  <c r="EK110" i="31"/>
  <c r="AZ275" i="31"/>
  <c r="AG276" i="31"/>
  <c r="AG275" i="31"/>
  <c r="EF181" i="31"/>
  <c r="DU164" i="31"/>
  <c r="EG123" i="31"/>
  <c r="DZ107" i="31"/>
  <c r="DZ147" i="31"/>
  <c r="DA273" i="31"/>
  <c r="DA275" i="31" s="1"/>
  <c r="DA267" i="31"/>
  <c r="FH119" i="31"/>
  <c r="DU146" i="31"/>
  <c r="EK117" i="31"/>
  <c r="DT159" i="31"/>
  <c r="DJ154" i="31"/>
  <c r="EL166" i="31"/>
  <c r="DP130" i="31"/>
  <c r="EE180" i="31"/>
  <c r="CJ276" i="31"/>
  <c r="CZ276" i="31"/>
  <c r="DV142" i="31"/>
  <c r="CL267" i="31"/>
  <c r="BG274" i="31"/>
  <c r="AB267" i="31"/>
  <c r="BC276" i="31"/>
  <c r="AL267" i="31"/>
  <c r="BN267" i="31"/>
  <c r="AK267" i="31"/>
  <c r="AP267" i="31"/>
  <c r="BI276" i="31"/>
  <c r="CF276" i="31"/>
  <c r="CY267" i="31"/>
  <c r="AY267" i="31"/>
  <c r="CV275" i="31"/>
  <c r="CD276" i="31"/>
  <c r="AJ267" i="31"/>
  <c r="BJ267" i="31"/>
  <c r="DB276" i="31"/>
  <c r="BO267" i="31"/>
  <c r="CA267" i="31"/>
  <c r="AC276" i="31"/>
  <c r="DB264" i="31"/>
  <c r="DB267" i="31" s="1"/>
  <c r="BQ276" i="31"/>
  <c r="BK276" i="31"/>
  <c r="BQ274" i="31"/>
  <c r="BQ267" i="31"/>
  <c r="CT275" i="31"/>
  <c r="BB276" i="31"/>
  <c r="CB276" i="31"/>
  <c r="CB267" i="31"/>
  <c r="CB274" i="31"/>
  <c r="CU267" i="31"/>
  <c r="CU274" i="31"/>
  <c r="AW276" i="31"/>
  <c r="CM275" i="31"/>
  <c r="BB267" i="31"/>
  <c r="CL275" i="31"/>
  <c r="CL276" i="31"/>
  <c r="CU276" i="31"/>
  <c r="CC275" i="31"/>
  <c r="AD267" i="31"/>
  <c r="AT276" i="31"/>
  <c r="BZ276" i="31"/>
  <c r="BV276" i="31"/>
  <c r="AD276" i="31"/>
  <c r="CQ267" i="31"/>
  <c r="CQ274" i="31"/>
  <c r="BL276" i="31"/>
  <c r="CY275" i="31"/>
  <c r="CY276" i="31"/>
  <c r="AI276" i="31"/>
  <c r="AZ267" i="31"/>
  <c r="AF274" i="31"/>
  <c r="AF267" i="31"/>
  <c r="AW267" i="31"/>
  <c r="CQ276" i="31"/>
  <c r="CQ275" i="31"/>
  <c r="AJ276" i="31"/>
  <c r="AI267" i="31"/>
  <c r="AI274" i="31"/>
  <c r="AF276" i="31"/>
  <c r="DN75" i="35"/>
  <c r="DW127" i="31"/>
  <c r="DI63" i="35"/>
  <c r="DJ78" i="35"/>
  <c r="DY70" i="35"/>
  <c r="DP79" i="35"/>
  <c r="DQ77" i="35"/>
  <c r="EV170" i="31"/>
  <c r="EO179" i="31"/>
  <c r="EX171" i="31"/>
  <c r="FA140" i="31"/>
  <c r="EX112" i="31"/>
  <c r="DC263" i="31"/>
  <c r="DC273" i="31" s="1"/>
  <c r="DM120" i="31"/>
  <c r="DD262" i="31"/>
  <c r="DD292" i="31"/>
  <c r="DD294" i="31" s="1"/>
  <c r="DF115" i="31"/>
  <c r="EQ125" i="31"/>
  <c r="ET108" i="31"/>
  <c r="FE138" i="31"/>
  <c r="FD176" i="31"/>
  <c r="EZ178" i="31"/>
  <c r="FF136" i="31"/>
  <c r="FC174" i="31"/>
  <c r="EG122" i="31"/>
  <c r="EX153" i="31"/>
  <c r="ES133" i="31"/>
  <c r="FI116" i="31"/>
  <c r="FH148" i="31"/>
  <c r="FK144" i="31"/>
  <c r="DK158" i="31"/>
  <c r="DV135" i="31"/>
  <c r="DQ155" i="31"/>
  <c r="EI139" i="31"/>
  <c r="DR156" i="31"/>
  <c r="DY152" i="31"/>
  <c r="DY132" i="31"/>
  <c r="DW160" i="31"/>
  <c r="DU134" i="31"/>
  <c r="DW143" i="31"/>
  <c r="DU165" i="31"/>
  <c r="GE124" i="31"/>
  <c r="DT163" i="31"/>
  <c r="FO114" i="31"/>
  <c r="GL137" i="31"/>
  <c r="GM137" i="31" s="1"/>
  <c r="GN137" i="31" s="1"/>
  <c r="GO137" i="31" s="1"/>
  <c r="GP137" i="31" s="1"/>
  <c r="GQ137" i="31" s="1"/>
  <c r="GR137" i="31" s="1"/>
  <c r="EA118" i="31"/>
  <c r="DZ150" i="31"/>
  <c r="EF109" i="31"/>
  <c r="DN81" i="35"/>
  <c r="DM65" i="35"/>
  <c r="DL67" i="35"/>
  <c r="DH61" i="35"/>
  <c r="DH65" i="35"/>
  <c r="DG59" i="35"/>
  <c r="DQ71" i="35"/>
  <c r="DI73" i="35"/>
  <c r="DH72" i="35"/>
  <c r="DH60" i="35"/>
  <c r="DK87" i="35"/>
  <c r="DP85" i="35"/>
  <c r="EH86" i="35"/>
  <c r="DP68" i="35"/>
  <c r="DK80" i="35"/>
  <c r="DJ82" i="35"/>
  <c r="DL76" i="35"/>
  <c r="DQ58" i="35"/>
  <c r="DM66" i="35"/>
  <c r="DQ62" i="35"/>
  <c r="DM97" i="35"/>
  <c r="EE259" i="31"/>
  <c r="FI195" i="31"/>
  <c r="DJ233" i="31"/>
  <c r="ET187" i="31"/>
  <c r="DL192" i="31"/>
  <c r="FO193" i="31"/>
  <c r="EO232" i="31"/>
  <c r="EQ256" i="31"/>
  <c r="DV221" i="31"/>
  <c r="DZ226" i="31"/>
  <c r="DT242" i="31"/>
  <c r="FK223" i="31"/>
  <c r="DK237" i="31"/>
  <c r="EC196" i="31"/>
  <c r="EM252" i="31"/>
  <c r="DL254" i="31"/>
  <c r="DJ217" i="31"/>
  <c r="FH227" i="31"/>
  <c r="DP209" i="31"/>
  <c r="DK215" i="31"/>
  <c r="DJ215" i="31"/>
  <c r="EX250" i="31"/>
  <c r="EV249" i="31"/>
  <c r="DU225" i="31"/>
  <c r="EK189" i="31"/>
  <c r="DW239" i="31"/>
  <c r="EG201" i="31"/>
  <c r="ES212" i="31"/>
  <c r="DX255" i="31"/>
  <c r="DQ208" i="31"/>
  <c r="DQ234" i="31"/>
  <c r="FA219" i="31"/>
  <c r="DT228" i="31"/>
  <c r="EA220" i="31"/>
  <c r="DQ204" i="31"/>
  <c r="EX191" i="31"/>
  <c r="DV191" i="31"/>
  <c r="ES246" i="31"/>
  <c r="ET257" i="31"/>
  <c r="FE217" i="31"/>
  <c r="FC253" i="31"/>
  <c r="EI218" i="31"/>
  <c r="DW206" i="31"/>
  <c r="EG240" i="31"/>
  <c r="FH198" i="31"/>
  <c r="FD254" i="31"/>
  <c r="DZ205" i="31"/>
  <c r="DR218" i="31"/>
  <c r="FD255" i="31"/>
  <c r="EU247" i="31"/>
  <c r="DM210" i="31"/>
  <c r="FF215" i="31"/>
  <c r="EG202" i="31"/>
  <c r="DR235" i="31"/>
  <c r="EL245" i="31"/>
  <c r="DU227" i="31"/>
  <c r="DU243" i="31"/>
  <c r="ER177" i="31" l="1"/>
  <c r="FE175" i="31"/>
  <c r="EH161" i="31"/>
  <c r="DN131" i="31"/>
  <c r="DM113" i="31"/>
  <c r="DR125" i="31"/>
  <c r="ED117" i="31"/>
  <c r="DU149" i="31"/>
  <c r="EV168" i="31"/>
  <c r="EB141" i="31"/>
  <c r="DW112" i="31"/>
  <c r="DL136" i="31"/>
  <c r="EA126" i="31"/>
  <c r="DY176" i="31"/>
  <c r="EP153" i="31"/>
  <c r="EO157" i="31"/>
  <c r="EN173" i="31"/>
  <c r="EU178" i="31"/>
  <c r="DV148" i="31"/>
  <c r="DK138" i="31"/>
  <c r="ET167" i="31"/>
  <c r="DS139" i="31"/>
  <c r="DU162" i="31"/>
  <c r="DR129" i="31"/>
  <c r="DJ128" i="31"/>
  <c r="DL145" i="31"/>
  <c r="EL110" i="31"/>
  <c r="EG181" i="31"/>
  <c r="DV164" i="31"/>
  <c r="EH123" i="31"/>
  <c r="EA107" i="31"/>
  <c r="EA147" i="31"/>
  <c r="DA276" i="31"/>
  <c r="DV146" i="31"/>
  <c r="FI119" i="31"/>
  <c r="EL117" i="31"/>
  <c r="EM117" i="31" s="1"/>
  <c r="DU159" i="31"/>
  <c r="DK154" i="31"/>
  <c r="EM166" i="31"/>
  <c r="DQ130" i="31"/>
  <c r="EF180" i="31"/>
  <c r="DW142" i="31"/>
  <c r="DB274" i="31"/>
  <c r="DO75" i="35"/>
  <c r="DX127" i="31"/>
  <c r="DJ63" i="35"/>
  <c r="DK78" i="35"/>
  <c r="DZ70" i="35"/>
  <c r="DQ79" i="35"/>
  <c r="DR77" i="35"/>
  <c r="EW170" i="31"/>
  <c r="EP179" i="31"/>
  <c r="EY171" i="31"/>
  <c r="FB140" i="31"/>
  <c r="EY112" i="31"/>
  <c r="DC264" i="31"/>
  <c r="DC274" i="31" s="1"/>
  <c r="DN120" i="31"/>
  <c r="DC275" i="31"/>
  <c r="DC276" i="31"/>
  <c r="DD272" i="31"/>
  <c r="DD263" i="31"/>
  <c r="DD273" i="31" s="1"/>
  <c r="DG115" i="31"/>
  <c r="FI148" i="31"/>
  <c r="EH122" i="31"/>
  <c r="EU108" i="31"/>
  <c r="FJ116" i="31"/>
  <c r="ET133" i="31"/>
  <c r="EY153" i="31"/>
  <c r="FD174" i="31"/>
  <c r="FG136" i="31"/>
  <c r="FA178" i="31"/>
  <c r="FE176" i="31"/>
  <c r="FF138" i="31"/>
  <c r="ER125" i="31"/>
  <c r="FL144" i="31"/>
  <c r="DL158" i="31"/>
  <c r="DW135" i="31"/>
  <c r="DR155" i="31"/>
  <c r="DZ132" i="31"/>
  <c r="DZ152" i="31"/>
  <c r="EJ139" i="31"/>
  <c r="DV134" i="31"/>
  <c r="DX160" i="31"/>
  <c r="DS156" i="31"/>
  <c r="FP114" i="31"/>
  <c r="GF124" i="31"/>
  <c r="DV165" i="31"/>
  <c r="EG109" i="31"/>
  <c r="EH109" i="31" s="1"/>
  <c r="EI109" i="31" s="1"/>
  <c r="EJ109" i="31" s="1"/>
  <c r="EK109" i="31" s="1"/>
  <c r="EL109" i="31" s="1"/>
  <c r="EA150" i="31"/>
  <c r="EB118" i="31"/>
  <c r="DU163" i="31"/>
  <c r="DX143" i="31"/>
  <c r="DO81" i="35"/>
  <c r="DN65" i="35"/>
  <c r="DM67" i="35"/>
  <c r="DI61" i="35"/>
  <c r="DI65" i="35"/>
  <c r="DH59" i="35"/>
  <c r="DJ73" i="35"/>
  <c r="DR71" i="35"/>
  <c r="DI72" i="35"/>
  <c r="DI60" i="35"/>
  <c r="DK82" i="35"/>
  <c r="DL80" i="35"/>
  <c r="DM76" i="35"/>
  <c r="DQ68" i="35"/>
  <c r="EI86" i="35"/>
  <c r="DQ85" i="35"/>
  <c r="DL87" i="35"/>
  <c r="DR58" i="35"/>
  <c r="DN66" i="35"/>
  <c r="DR62" i="35"/>
  <c r="DI97" i="35"/>
  <c r="DW191" i="31"/>
  <c r="DL215" i="31"/>
  <c r="DL237" i="31"/>
  <c r="EY250" i="31"/>
  <c r="DR234" i="31"/>
  <c r="ED196" i="31"/>
  <c r="DU228" i="31"/>
  <c r="FG215" i="31"/>
  <c r="FJ195" i="31"/>
  <c r="DY255" i="31"/>
  <c r="EA226" i="31"/>
  <c r="FI227" i="31"/>
  <c r="ER256" i="31"/>
  <c r="DR204" i="31"/>
  <c r="DX206" i="31"/>
  <c r="FE254" i="31"/>
  <c r="EM245" i="31"/>
  <c r="DS235" i="31"/>
  <c r="EB220" i="31"/>
  <c r="EA205" i="31"/>
  <c r="EH240" i="31"/>
  <c r="DN210" i="31"/>
  <c r="ER204" i="31"/>
  <c r="DK217" i="31"/>
  <c r="DQ209" i="31"/>
  <c r="FI198" i="31"/>
  <c r="EF259" i="31"/>
  <c r="EL189" i="31"/>
  <c r="DK233" i="31"/>
  <c r="EW249" i="31"/>
  <c r="ET246" i="31"/>
  <c r="DV243" i="31"/>
  <c r="DU242" i="31"/>
  <c r="DM192" i="31"/>
  <c r="EN252" i="31"/>
  <c r="EP232" i="31"/>
  <c r="DS218" i="31"/>
  <c r="DZ231" i="31"/>
  <c r="FP193" i="31"/>
  <c r="FD253" i="31"/>
  <c r="DX239" i="31"/>
  <c r="ET212" i="31"/>
  <c r="EG260" i="31"/>
  <c r="DW221" i="31"/>
  <c r="EU257" i="31"/>
  <c r="DV225" i="31"/>
  <c r="EJ218" i="31"/>
  <c r="DR208" i="31"/>
  <c r="EH202" i="31"/>
  <c r="FF217" i="31"/>
  <c r="EV247" i="31"/>
  <c r="FB219" i="31"/>
  <c r="EH201" i="31"/>
  <c r="FE255" i="31"/>
  <c r="EY191" i="31"/>
  <c r="DV227" i="31"/>
  <c r="FL223" i="31"/>
  <c r="EV178" i="31" l="1"/>
  <c r="FF175" i="31"/>
  <c r="ES177" i="31"/>
  <c r="EM110" i="31"/>
  <c r="EC141" i="31"/>
  <c r="DV149" i="31"/>
  <c r="DW149" i="31" s="1"/>
  <c r="DS125" i="31"/>
  <c r="DO131" i="31"/>
  <c r="DL154" i="31"/>
  <c r="DX112" i="31"/>
  <c r="EW168" i="31"/>
  <c r="EE117" i="31"/>
  <c r="DN113" i="31"/>
  <c r="EI161" i="31"/>
  <c r="DM136" i="31"/>
  <c r="EB126" i="31"/>
  <c r="DZ176" i="31"/>
  <c r="EQ153" i="31"/>
  <c r="EP157" i="31"/>
  <c r="EO173" i="31"/>
  <c r="DW148" i="31"/>
  <c r="EU167" i="31"/>
  <c r="DT139" i="31"/>
  <c r="DV162" i="31"/>
  <c r="DS129" i="31"/>
  <c r="DK128" i="31"/>
  <c r="DM145" i="31"/>
  <c r="DN145" i="31" s="1"/>
  <c r="EH181" i="31"/>
  <c r="DW164" i="31"/>
  <c r="EI123" i="31"/>
  <c r="EB107" i="31"/>
  <c r="EB147" i="31"/>
  <c r="EN117" i="31"/>
  <c r="FJ119" i="31"/>
  <c r="DW146" i="31"/>
  <c r="DV159" i="31"/>
  <c r="EN166" i="31"/>
  <c r="DR130" i="31"/>
  <c r="EG180" i="31"/>
  <c r="DX149" i="31"/>
  <c r="DX142" i="31"/>
  <c r="DP75" i="35"/>
  <c r="DC267" i="31"/>
  <c r="DY127" i="31"/>
  <c r="DK63" i="35"/>
  <c r="DL78" i="35"/>
  <c r="EA70" i="35"/>
  <c r="DR79" i="35"/>
  <c r="DS77" i="35"/>
  <c r="EX170" i="31"/>
  <c r="EQ179" i="31"/>
  <c r="EZ171" i="31"/>
  <c r="FC140" i="31"/>
  <c r="EZ112" i="31"/>
  <c r="DO120" i="31"/>
  <c r="DH115" i="31"/>
  <c r="DD275" i="31"/>
  <c r="DD276" i="31"/>
  <c r="DD264" i="31"/>
  <c r="DD274" i="31" s="1"/>
  <c r="ES125" i="31"/>
  <c r="FF176" i="31"/>
  <c r="FH136" i="31"/>
  <c r="FE174" i="31"/>
  <c r="EZ153" i="31"/>
  <c r="FK116" i="31"/>
  <c r="EV108" i="31"/>
  <c r="EI122" i="31"/>
  <c r="FJ148" i="31"/>
  <c r="FG138" i="31"/>
  <c r="FB178" i="31"/>
  <c r="EU133" i="31"/>
  <c r="FM144" i="31"/>
  <c r="DM158" i="31"/>
  <c r="DX135" i="31"/>
  <c r="DS155" i="31"/>
  <c r="DT156" i="31"/>
  <c r="EK139" i="31"/>
  <c r="EA152" i="31"/>
  <c r="DY160" i="31"/>
  <c r="DW134" i="31"/>
  <c r="EA132" i="31"/>
  <c r="DY143" i="31"/>
  <c r="EB150" i="31"/>
  <c r="EC150" i="31" s="1"/>
  <c r="ED150" i="31" s="1"/>
  <c r="EE150" i="31" s="1"/>
  <c r="EF150" i="31" s="1"/>
  <c r="EG150" i="31" s="1"/>
  <c r="EH150" i="31" s="1"/>
  <c r="DW165" i="31"/>
  <c r="DV163" i="31"/>
  <c r="EC118" i="31"/>
  <c r="EM109" i="31"/>
  <c r="GG124" i="31"/>
  <c r="FQ114" i="31"/>
  <c r="DP81" i="35"/>
  <c r="DO65" i="35"/>
  <c r="DN67" i="35"/>
  <c r="DJ61" i="35"/>
  <c r="DJ65" i="35"/>
  <c r="DI59" i="35"/>
  <c r="DS71" i="35"/>
  <c r="DK73" i="35"/>
  <c r="DJ72" i="35"/>
  <c r="DJ60" i="35"/>
  <c r="DM87" i="35"/>
  <c r="DR68" i="35"/>
  <c r="DL82" i="35"/>
  <c r="DR85" i="35"/>
  <c r="EJ86" i="35"/>
  <c r="DM80" i="35"/>
  <c r="DN76" i="35"/>
  <c r="DS58" i="35"/>
  <c r="DO66" i="35"/>
  <c r="DS62" i="35"/>
  <c r="DJ97" i="35"/>
  <c r="EH260" i="31"/>
  <c r="DV238" i="31"/>
  <c r="DS208" i="31"/>
  <c r="EI201" i="31"/>
  <c r="FE253" i="31"/>
  <c r="EI202" i="31"/>
  <c r="DM215" i="31"/>
  <c r="DZ255" i="31"/>
  <c r="EQ232" i="31"/>
  <c r="DL233" i="31"/>
  <c r="EK218" i="31"/>
  <c r="FG217" i="31"/>
  <c r="EE196" i="31"/>
  <c r="DS234" i="31"/>
  <c r="DT235" i="31"/>
  <c r="EV257" i="31"/>
  <c r="EI240" i="31"/>
  <c r="FM223" i="31"/>
  <c r="EZ232" i="31"/>
  <c r="FH215" i="31"/>
  <c r="EZ250" i="31"/>
  <c r="DW243" i="31"/>
  <c r="EO252" i="31"/>
  <c r="DW227" i="31"/>
  <c r="FF255" i="31"/>
  <c r="DN192" i="31"/>
  <c r="ES256" i="31"/>
  <c r="DS204" i="31"/>
  <c r="DX191" i="31"/>
  <c r="FK195" i="31"/>
  <c r="EQ258" i="31"/>
  <c r="DW225" i="31"/>
  <c r="EM189" i="31"/>
  <c r="EZ191" i="31"/>
  <c r="EN245" i="31"/>
  <c r="FJ227" i="31"/>
  <c r="EX249" i="31"/>
  <c r="DR209" i="31"/>
  <c r="DN224" i="31"/>
  <c r="FF254" i="31"/>
  <c r="EB226" i="31"/>
  <c r="EP236" i="31"/>
  <c r="ES204" i="31"/>
  <c r="EG259" i="31"/>
  <c r="EU246" i="31"/>
  <c r="EW247" i="31"/>
  <c r="EA231" i="31"/>
  <c r="EC220" i="31"/>
  <c r="DO210" i="31"/>
  <c r="DX221" i="31"/>
  <c r="DY206" i="31"/>
  <c r="DM237" i="31"/>
  <c r="FJ198" i="31"/>
  <c r="DT218" i="31"/>
  <c r="DV242" i="31"/>
  <c r="EB205" i="31"/>
  <c r="FQ193" i="31"/>
  <c r="EU212" i="31"/>
  <c r="DY239" i="31"/>
  <c r="FC219" i="31"/>
  <c r="FG175" i="31" l="1"/>
  <c r="ET177" i="31"/>
  <c r="EW178" i="31"/>
  <c r="DX146" i="31"/>
  <c r="DY146" i="31" s="1"/>
  <c r="DO145" i="31"/>
  <c r="DO113" i="31"/>
  <c r="EX168" i="31"/>
  <c r="DM154" i="31"/>
  <c r="DT125" i="31"/>
  <c r="ED141" i="31"/>
  <c r="EV167" i="31"/>
  <c r="EJ161" i="31"/>
  <c r="EF117" i="31"/>
  <c r="DY112" i="31"/>
  <c r="DP131" i="31"/>
  <c r="EN110" i="31"/>
  <c r="DN136" i="31"/>
  <c r="EC126" i="31"/>
  <c r="EA176" i="31"/>
  <c r="ER153" i="31"/>
  <c r="EQ157" i="31"/>
  <c r="EP173" i="31"/>
  <c r="DX148" i="31"/>
  <c r="DU139" i="31"/>
  <c r="DW162" i="31"/>
  <c r="DT129" i="31"/>
  <c r="DL128" i="31"/>
  <c r="DI115" i="31"/>
  <c r="EI181" i="31"/>
  <c r="DX164" i="31"/>
  <c r="EJ123" i="31"/>
  <c r="EC107" i="31"/>
  <c r="EC147" i="31"/>
  <c r="FK119" i="31"/>
  <c r="EO117" i="31"/>
  <c r="DW159" i="31"/>
  <c r="EO166" i="31"/>
  <c r="DS130" i="31"/>
  <c r="EH180" i="31"/>
  <c r="FC178" i="31"/>
  <c r="FD178" i="31" s="1"/>
  <c r="DY149" i="31"/>
  <c r="DY142" i="31"/>
  <c r="DQ75" i="35"/>
  <c r="DZ127" i="31"/>
  <c r="DL63" i="35"/>
  <c r="DM78" i="35"/>
  <c r="EB70" i="35"/>
  <c r="DS79" i="35"/>
  <c r="DT77" i="35"/>
  <c r="EY170" i="31"/>
  <c r="ER179" i="31"/>
  <c r="FA171" i="31"/>
  <c r="FD140" i="31"/>
  <c r="FA112" i="31"/>
  <c r="DP120" i="31"/>
  <c r="DD267" i="31"/>
  <c r="FK148" i="31"/>
  <c r="EJ122" i="31"/>
  <c r="FA153" i="31"/>
  <c r="FF174" i="31"/>
  <c r="ET125" i="31"/>
  <c r="EV133" i="31"/>
  <c r="FH138" i="31"/>
  <c r="EW108" i="31"/>
  <c r="FL116" i="31"/>
  <c r="FI136" i="31"/>
  <c r="FG176" i="31"/>
  <c r="FN144" i="31"/>
  <c r="DN158" i="31"/>
  <c r="DY135" i="31"/>
  <c r="DT155" i="31"/>
  <c r="EB132" i="31"/>
  <c r="DX134" i="31"/>
  <c r="EL139" i="31"/>
  <c r="DU156" i="31"/>
  <c r="DZ160" i="31"/>
  <c r="EB152" i="31"/>
  <c r="FR114" i="31"/>
  <c r="EN109" i="31"/>
  <c r="EI150" i="31"/>
  <c r="GH124" i="31"/>
  <c r="ED118" i="31"/>
  <c r="DW163" i="31"/>
  <c r="DX165" i="31"/>
  <c r="DZ143" i="31"/>
  <c r="DQ81" i="35"/>
  <c r="DP65" i="35"/>
  <c r="DO67" i="35"/>
  <c r="DK61" i="35"/>
  <c r="DJ59" i="35"/>
  <c r="DL73" i="35"/>
  <c r="DT71" i="35"/>
  <c r="DK72" i="35"/>
  <c r="DK60" i="35"/>
  <c r="DO76" i="35"/>
  <c r="DN80" i="35"/>
  <c r="DS85" i="35"/>
  <c r="DN87" i="35"/>
  <c r="EK86" i="35"/>
  <c r="DM82" i="35"/>
  <c r="DS68" i="35"/>
  <c r="DT58" i="35"/>
  <c r="DP66" i="35"/>
  <c r="DT62" i="35"/>
  <c r="AA98" i="35"/>
  <c r="AB98" i="35"/>
  <c r="AC98" i="35"/>
  <c r="AD98" i="35"/>
  <c r="DJ91" i="35"/>
  <c r="DM233" i="31"/>
  <c r="EX247" i="31"/>
  <c r="FA191" i="31"/>
  <c r="AQ98" i="35"/>
  <c r="FG254" i="31"/>
  <c r="DT204" i="31"/>
  <c r="ER258" i="31"/>
  <c r="ER232" i="31"/>
  <c r="EQ236" i="31"/>
  <c r="DZ239" i="31"/>
  <c r="EL218" i="31"/>
  <c r="FF253" i="31"/>
  <c r="EJ202" i="31"/>
  <c r="DX227" i="31"/>
  <c r="AF98" i="35"/>
  <c r="DT234" i="31"/>
  <c r="ET256" i="31"/>
  <c r="DU218" i="31"/>
  <c r="DY221" i="31"/>
  <c r="FG255" i="31"/>
  <c r="DY225" i="31"/>
  <c r="DZ206" i="31"/>
  <c r="AG98" i="35"/>
  <c r="DO224" i="31"/>
  <c r="ED220" i="31"/>
  <c r="FI215" i="31"/>
  <c r="DN237" i="31"/>
  <c r="EW257" i="31"/>
  <c r="EV246" i="31"/>
  <c r="AP98" i="35"/>
  <c r="EA255" i="31"/>
  <c r="EF196" i="31"/>
  <c r="DS209" i="31"/>
  <c r="EI260" i="31"/>
  <c r="EN189" i="31"/>
  <c r="DP210" i="31"/>
  <c r="DY214" i="31"/>
  <c r="FL195" i="31"/>
  <c r="EH259" i="31"/>
  <c r="EO245" i="31"/>
  <c r="FD257" i="31"/>
  <c r="FK227" i="31"/>
  <c r="DX243" i="31"/>
  <c r="FH217" i="31"/>
  <c r="FN223" i="31"/>
  <c r="EY249" i="31"/>
  <c r="ET204" i="31"/>
  <c r="FK198" i="31"/>
  <c r="EP252" i="31"/>
  <c r="DN215" i="31"/>
  <c r="EC226" i="31"/>
  <c r="FA232" i="31"/>
  <c r="EB231" i="31"/>
  <c r="DU235" i="31"/>
  <c r="FR193" i="31"/>
  <c r="DO192" i="31"/>
  <c r="FD219" i="31"/>
  <c r="DT208" i="31"/>
  <c r="FA250" i="31"/>
  <c r="DW238" i="31"/>
  <c r="AE98" i="35"/>
  <c r="EC205" i="31"/>
  <c r="EJ240" i="31"/>
  <c r="EV212" i="31"/>
  <c r="DY191" i="31"/>
  <c r="DW242" i="31"/>
  <c r="EJ201" i="31"/>
  <c r="EU177" i="31" l="1"/>
  <c r="EX178" i="31"/>
  <c r="FH175" i="31"/>
  <c r="ER157" i="31"/>
  <c r="ES157" i="31" s="1"/>
  <c r="DQ131" i="31"/>
  <c r="EG117" i="31"/>
  <c r="EW167" i="31"/>
  <c r="EX167" i="31" s="1"/>
  <c r="EY167" i="31" s="1"/>
  <c r="EZ167" i="31" s="1"/>
  <c r="FA167" i="31" s="1"/>
  <c r="FB167" i="31" s="1"/>
  <c r="FC167" i="31" s="1"/>
  <c r="DU125" i="31"/>
  <c r="EY168" i="31"/>
  <c r="DP145" i="31"/>
  <c r="EK123" i="31"/>
  <c r="EO110" i="31"/>
  <c r="DZ112" i="31"/>
  <c r="EK161" i="31"/>
  <c r="EE141" i="31"/>
  <c r="DN154" i="31"/>
  <c r="DP113" i="31"/>
  <c r="DZ146" i="31"/>
  <c r="DO136" i="31"/>
  <c r="ED126" i="31"/>
  <c r="EB176" i="31"/>
  <c r="ES153" i="31"/>
  <c r="EQ173" i="31"/>
  <c r="DY148" i="31"/>
  <c r="DV139" i="31"/>
  <c r="DX162" i="31"/>
  <c r="DU129" i="31"/>
  <c r="DM128" i="31"/>
  <c r="DJ115" i="31"/>
  <c r="EJ181" i="31"/>
  <c r="DY164" i="31"/>
  <c r="ED107" i="31"/>
  <c r="ED147" i="31"/>
  <c r="EP117" i="31"/>
  <c r="FL119" i="31"/>
  <c r="DX159" i="31"/>
  <c r="FD167" i="31"/>
  <c r="EP166" i="31"/>
  <c r="DT130" i="31"/>
  <c r="EI180" i="31"/>
  <c r="DZ149" i="31"/>
  <c r="DZ142" i="31"/>
  <c r="DR75" i="35"/>
  <c r="EA127" i="31"/>
  <c r="DM63" i="35"/>
  <c r="DN78" i="35"/>
  <c r="EC70" i="35"/>
  <c r="DT79" i="35"/>
  <c r="DU77" i="35"/>
  <c r="EZ170" i="31"/>
  <c r="FE178" i="31"/>
  <c r="ES179" i="31"/>
  <c r="FB171" i="31"/>
  <c r="EN161" i="31"/>
  <c r="FE140" i="31"/>
  <c r="FB112" i="31"/>
  <c r="DQ120" i="31"/>
  <c r="FJ136" i="31"/>
  <c r="FM116" i="31"/>
  <c r="EU125" i="31"/>
  <c r="FG174" i="31"/>
  <c r="FL148" i="31"/>
  <c r="FH176" i="31"/>
  <c r="EX108" i="31"/>
  <c r="FI138" i="31"/>
  <c r="EW133" i="31"/>
  <c r="FB153" i="31"/>
  <c r="EK122" i="31"/>
  <c r="FO144" i="31"/>
  <c r="DO158" i="31"/>
  <c r="DZ135" i="31"/>
  <c r="DU155" i="31"/>
  <c r="EA160" i="31"/>
  <c r="EC132" i="31"/>
  <c r="EC152" i="31"/>
  <c r="DV156" i="31"/>
  <c r="EM139" i="31"/>
  <c r="DY134" i="31"/>
  <c r="DY165" i="31"/>
  <c r="EE118" i="31"/>
  <c r="EJ150" i="31"/>
  <c r="FS114" i="31"/>
  <c r="EA143" i="31"/>
  <c r="EB143" i="31" s="1"/>
  <c r="EC143" i="31" s="1"/>
  <c r="ED143" i="31" s="1"/>
  <c r="EE143" i="31" s="1"/>
  <c r="EF143" i="31" s="1"/>
  <c r="EG143" i="31" s="1"/>
  <c r="DX163" i="31"/>
  <c r="GI124" i="31"/>
  <c r="EO109" i="31"/>
  <c r="DR81" i="35"/>
  <c r="DQ65" i="35"/>
  <c r="DP67" i="35"/>
  <c r="DL61" i="35"/>
  <c r="DK59" i="35"/>
  <c r="DU71" i="35"/>
  <c r="DM73" i="35"/>
  <c r="DL72" i="35"/>
  <c r="DL60" i="35"/>
  <c r="DT68" i="35"/>
  <c r="EL86" i="35"/>
  <c r="DO87" i="35"/>
  <c r="DO80" i="35"/>
  <c r="DP76" i="35"/>
  <c r="DN82" i="35"/>
  <c r="DT85" i="35"/>
  <c r="DU58" i="35"/>
  <c r="DQ66" i="35"/>
  <c r="DU62" i="35"/>
  <c r="DK91" i="35"/>
  <c r="EZ249" i="31"/>
  <c r="DT209" i="31"/>
  <c r="DY227" i="31"/>
  <c r="DU234" i="31"/>
  <c r="EK201" i="31"/>
  <c r="ES258" i="31"/>
  <c r="DZ228" i="31"/>
  <c r="DV218" i="31"/>
  <c r="EB255" i="31"/>
  <c r="EK240" i="31"/>
  <c r="EK202" i="31"/>
  <c r="FB191" i="31"/>
  <c r="ES236" i="31"/>
  <c r="EQ252" i="31"/>
  <c r="DN233" i="31"/>
  <c r="DZ191" i="31"/>
  <c r="EU204" i="31"/>
  <c r="FE257" i="31"/>
  <c r="FI217" i="31"/>
  <c r="ED226" i="31"/>
  <c r="FL227" i="31"/>
  <c r="FB232" i="31"/>
  <c r="ER236" i="31"/>
  <c r="DY213" i="31"/>
  <c r="FL198" i="31"/>
  <c r="EJ260" i="31"/>
  <c r="EP196" i="31"/>
  <c r="ED205" i="31"/>
  <c r="FO223" i="31"/>
  <c r="FJ215" i="31"/>
  <c r="EI259" i="31"/>
  <c r="FD246" i="31"/>
  <c r="ES232" i="31"/>
  <c r="EU256" i="31"/>
  <c r="DP224" i="31"/>
  <c r="FC246" i="31"/>
  <c r="DZ221" i="31"/>
  <c r="DV235" i="31"/>
  <c r="FH254" i="31"/>
  <c r="EO189" i="31"/>
  <c r="EY247" i="31"/>
  <c r="DO237" i="31"/>
  <c r="FG253" i="31"/>
  <c r="EA206" i="31"/>
  <c r="DU208" i="31"/>
  <c r="EM218" i="31"/>
  <c r="EC231" i="31"/>
  <c r="FH255" i="31"/>
  <c r="FM195" i="31"/>
  <c r="DY243" i="31"/>
  <c r="FB250" i="31"/>
  <c r="DZ225" i="31"/>
  <c r="EE220" i="31"/>
  <c r="EW212" i="31"/>
  <c r="EP245" i="31"/>
  <c r="EX257" i="31"/>
  <c r="DX241" i="31"/>
  <c r="DP192" i="31"/>
  <c r="FS193" i="31"/>
  <c r="EG196" i="31"/>
  <c r="DX242" i="31"/>
  <c r="DX238" i="31"/>
  <c r="DZ214" i="31"/>
  <c r="EA239" i="31"/>
  <c r="DU204" i="31"/>
  <c r="DQ210" i="31"/>
  <c r="FE219" i="31"/>
  <c r="FI175" i="31" l="1"/>
  <c r="EV177" i="31"/>
  <c r="ET157" i="31"/>
  <c r="ET153" i="31"/>
  <c r="EU153" i="31" s="1"/>
  <c r="EV153" i="31" s="1"/>
  <c r="EW153" i="31" s="1"/>
  <c r="DQ113" i="31"/>
  <c r="EF141" i="31"/>
  <c r="EA112" i="31"/>
  <c r="EL123" i="31"/>
  <c r="EZ168" i="31"/>
  <c r="DR131" i="31"/>
  <c r="EA146" i="31"/>
  <c r="DO154" i="31"/>
  <c r="EL161" i="31"/>
  <c r="EP110" i="31"/>
  <c r="DQ145" i="31"/>
  <c r="DV125" i="31"/>
  <c r="EH117" i="31"/>
  <c r="EE126" i="31"/>
  <c r="EC176" i="31"/>
  <c r="ER173" i="31"/>
  <c r="ES173" i="31" s="1"/>
  <c r="ET173" i="31" s="1"/>
  <c r="EU173" i="31" s="1"/>
  <c r="EV173" i="31" s="1"/>
  <c r="EW173" i="31" s="1"/>
  <c r="DZ148" i="31"/>
  <c r="DW139" i="31"/>
  <c r="DY162" i="31"/>
  <c r="DV129" i="31"/>
  <c r="DW129" i="31" s="1"/>
  <c r="DN128" i="31"/>
  <c r="DK115" i="31"/>
  <c r="EK181" i="31"/>
  <c r="DZ164" i="31"/>
  <c r="EE107" i="31"/>
  <c r="EE147" i="31"/>
  <c r="FM119" i="31"/>
  <c r="EQ117" i="31"/>
  <c r="DY159" i="31"/>
  <c r="FE167" i="31"/>
  <c r="EQ166" i="31"/>
  <c r="DU130" i="31"/>
  <c r="EJ180" i="31"/>
  <c r="EA149" i="31"/>
  <c r="EA142" i="31"/>
  <c r="DS75" i="35"/>
  <c r="EB127" i="31"/>
  <c r="DN63" i="35"/>
  <c r="DO78" i="35"/>
  <c r="ED70" i="35"/>
  <c r="DU79" i="35"/>
  <c r="DV77" i="35"/>
  <c r="FF178" i="31"/>
  <c r="FA170" i="31"/>
  <c r="ET179" i="31"/>
  <c r="FC171" i="31"/>
  <c r="EO161" i="31"/>
  <c r="FF140" i="31"/>
  <c r="FC112" i="31"/>
  <c r="DR120" i="31"/>
  <c r="FJ138" i="31"/>
  <c r="EY108" i="31"/>
  <c r="FI176" i="31"/>
  <c r="FH174" i="31"/>
  <c r="FK136" i="31"/>
  <c r="EL122" i="31"/>
  <c r="FC153" i="31"/>
  <c r="EX133" i="31"/>
  <c r="FM148" i="31"/>
  <c r="EV125" i="31"/>
  <c r="FN116" i="31"/>
  <c r="FP144" i="31"/>
  <c r="DP158" i="31"/>
  <c r="EA135" i="31"/>
  <c r="DV155" i="31"/>
  <c r="DW156" i="31"/>
  <c r="EB160" i="31"/>
  <c r="DZ134" i="31"/>
  <c r="EN139" i="31"/>
  <c r="ED152" i="31"/>
  <c r="ED132" i="31"/>
  <c r="EP109" i="31"/>
  <c r="DY163" i="31"/>
  <c r="FT114" i="31"/>
  <c r="EF118" i="31"/>
  <c r="DZ165" i="31"/>
  <c r="GJ124" i="31"/>
  <c r="EH143" i="31"/>
  <c r="EK150" i="31"/>
  <c r="DS81" i="35"/>
  <c r="DR65" i="35"/>
  <c r="DQ67" i="35"/>
  <c r="DM61" i="35"/>
  <c r="DL59" i="35"/>
  <c r="DN73" i="35"/>
  <c r="DV71" i="35"/>
  <c r="DM72" i="35"/>
  <c r="DM60" i="35"/>
  <c r="DQ76" i="35"/>
  <c r="DP80" i="35"/>
  <c r="DU85" i="35"/>
  <c r="DO82" i="35"/>
  <c r="DP87" i="35"/>
  <c r="EM86" i="35"/>
  <c r="DU68" i="35"/>
  <c r="DV58" i="35"/>
  <c r="DR66" i="35"/>
  <c r="DV62" i="35"/>
  <c r="DL91" i="35"/>
  <c r="FA249" i="31"/>
  <c r="EE226" i="31"/>
  <c r="DY241" i="31"/>
  <c r="DZ213" i="31"/>
  <c r="FM198" i="31"/>
  <c r="FK215" i="31"/>
  <c r="EW252" i="31"/>
  <c r="FC191" i="31"/>
  <c r="FH253" i="31"/>
  <c r="DY238" i="31"/>
  <c r="FE246" i="31"/>
  <c r="FT193" i="31"/>
  <c r="EQ245" i="31"/>
  <c r="EX212" i="31"/>
  <c r="FC250" i="31"/>
  <c r="FP223" i="31"/>
  <c r="FI255" i="31"/>
  <c r="EA221" i="31"/>
  <c r="EA228" i="31"/>
  <c r="EA214" i="31"/>
  <c r="DW235" i="31"/>
  <c r="DV234" i="31"/>
  <c r="ET236" i="31"/>
  <c r="FM227" i="31"/>
  <c r="DQ192" i="31"/>
  <c r="FN195" i="31"/>
  <c r="FF219" i="31"/>
  <c r="DY242" i="31"/>
  <c r="EF220" i="31"/>
  <c r="ED231" i="31"/>
  <c r="EA225" i="31"/>
  <c r="EZ247" i="31"/>
  <c r="EN218" i="31"/>
  <c r="FJ217" i="31"/>
  <c r="FF257" i="31"/>
  <c r="EP189" i="31"/>
  <c r="EB239" i="31"/>
  <c r="DZ243" i="31"/>
  <c r="EC255" i="31"/>
  <c r="EL240" i="31"/>
  <c r="EL202" i="31"/>
  <c r="EL201" i="31"/>
  <c r="EA191" i="31"/>
  <c r="EE205" i="31"/>
  <c r="FI254" i="31"/>
  <c r="FC232" i="31"/>
  <c r="EJ259" i="31"/>
  <c r="EH196" i="31"/>
  <c r="DO233" i="31"/>
  <c r="EV204" i="31"/>
  <c r="DQ224" i="31"/>
  <c r="DU209" i="31"/>
  <c r="EK260" i="31"/>
  <c r="DR210" i="31"/>
  <c r="EV256" i="31"/>
  <c r="DW218" i="31"/>
  <c r="DV204" i="31"/>
  <c r="DP237" i="31"/>
  <c r="DZ227" i="31"/>
  <c r="EB206" i="31"/>
  <c r="ET258" i="31"/>
  <c r="EQ196" i="31"/>
  <c r="EX173" i="31" l="1"/>
  <c r="EW177" i="31"/>
  <c r="FJ175" i="31"/>
  <c r="DZ162" i="31"/>
  <c r="DW125" i="31"/>
  <c r="EQ110" i="31"/>
  <c r="DP154" i="31"/>
  <c r="DS131" i="31"/>
  <c r="EM123" i="31"/>
  <c r="EG141" i="31"/>
  <c r="EI117" i="31"/>
  <c r="DR145" i="31"/>
  <c r="EM161" i="31"/>
  <c r="EB146" i="31"/>
  <c r="FA168" i="31"/>
  <c r="EB112" i="31"/>
  <c r="DR113" i="31"/>
  <c r="EU157" i="31"/>
  <c r="DX129" i="31"/>
  <c r="EA162" i="31"/>
  <c r="EF126" i="31"/>
  <c r="ED176" i="31"/>
  <c r="EA148" i="31"/>
  <c r="DX139" i="31"/>
  <c r="DO128" i="31"/>
  <c r="DL115" i="31"/>
  <c r="EL181" i="31"/>
  <c r="EA164" i="31"/>
  <c r="EF107" i="31"/>
  <c r="EF147" i="31"/>
  <c r="ER117" i="31"/>
  <c r="FN119" i="31"/>
  <c r="DZ159" i="31"/>
  <c r="FF167" i="31"/>
  <c r="ER166" i="31"/>
  <c r="DV130" i="31"/>
  <c r="EK180" i="31"/>
  <c r="EB149" i="31"/>
  <c r="EB142" i="31"/>
  <c r="DT75" i="35"/>
  <c r="EC127" i="31"/>
  <c r="DO63" i="35"/>
  <c r="DP78" i="35"/>
  <c r="EE70" i="35"/>
  <c r="DV79" i="35"/>
  <c r="DW77" i="35"/>
  <c r="FB170" i="31"/>
  <c r="FG178" i="31"/>
  <c r="EU179" i="31"/>
  <c r="FD171" i="31"/>
  <c r="EP161" i="31"/>
  <c r="FG140" i="31"/>
  <c r="EW125" i="31"/>
  <c r="FD112" i="31"/>
  <c r="DS120" i="31"/>
  <c r="FN148" i="31"/>
  <c r="EM122" i="31"/>
  <c r="EZ108" i="31"/>
  <c r="FO116" i="31"/>
  <c r="EY133" i="31"/>
  <c r="FD153" i="31"/>
  <c r="FL136" i="31"/>
  <c r="FI174" i="31"/>
  <c r="FJ176" i="31"/>
  <c r="FK138" i="31"/>
  <c r="FQ144" i="31"/>
  <c r="DQ158" i="31"/>
  <c r="EB135" i="31"/>
  <c r="DW155" i="31"/>
  <c r="EE132" i="31"/>
  <c r="EA134" i="31"/>
  <c r="EC160" i="31"/>
  <c r="EE152" i="31"/>
  <c r="EO139" i="31"/>
  <c r="DX156" i="31"/>
  <c r="EL150" i="31"/>
  <c r="EI143" i="31"/>
  <c r="GK124" i="31"/>
  <c r="EA165" i="31"/>
  <c r="FU114" i="31"/>
  <c r="DZ163" i="31"/>
  <c r="EG118" i="31"/>
  <c r="EQ109" i="31"/>
  <c r="DT81" i="35"/>
  <c r="DS65" i="35"/>
  <c r="DR67" i="35"/>
  <c r="DN61" i="35"/>
  <c r="DM59" i="35"/>
  <c r="DW71" i="35"/>
  <c r="DO73" i="35"/>
  <c r="DN72" i="35"/>
  <c r="DN60" i="35"/>
  <c r="DQ87" i="35"/>
  <c r="DV85" i="35"/>
  <c r="DQ80" i="35"/>
  <c r="DV68" i="35"/>
  <c r="EN86" i="35"/>
  <c r="DP82" i="35"/>
  <c r="DR76" i="35"/>
  <c r="DW58" i="35"/>
  <c r="DS66" i="35"/>
  <c r="DW62" i="35"/>
  <c r="DM91" i="35"/>
  <c r="DR108" i="35"/>
  <c r="EX252" i="31"/>
  <c r="DR224" i="31"/>
  <c r="DP233" i="31"/>
  <c r="FQ223" i="31"/>
  <c r="FD191" i="31"/>
  <c r="EU258" i="31"/>
  <c r="EF226" i="31"/>
  <c r="FG257" i="31"/>
  <c r="EA243" i="31"/>
  <c r="EF205" i="31"/>
  <c r="DV209" i="31"/>
  <c r="EA213" i="31"/>
  <c r="EK259" i="31"/>
  <c r="FF246" i="31"/>
  <c r="FL215" i="31"/>
  <c r="DW204" i="31"/>
  <c r="EW256" i="31"/>
  <c r="EA241" i="31"/>
  <c r="FA247" i="31"/>
  <c r="EE231" i="31"/>
  <c r="DQ237" i="31"/>
  <c r="FD250" i="31"/>
  <c r="EM240" i="31"/>
  <c r="FB249" i="31"/>
  <c r="EB228" i="31"/>
  <c r="EB221" i="31"/>
  <c r="EB214" i="31"/>
  <c r="FD232" i="31"/>
  <c r="EQ189" i="31"/>
  <c r="FK217" i="31"/>
  <c r="EC239" i="31"/>
  <c r="ER245" i="31"/>
  <c r="FI253" i="31"/>
  <c r="FN198" i="31"/>
  <c r="DZ238" i="31"/>
  <c r="EW204" i="31"/>
  <c r="EC206" i="31"/>
  <c r="FJ255" i="31"/>
  <c r="FU193" i="31"/>
  <c r="DS210" i="31"/>
  <c r="EO218" i="31"/>
  <c r="EY212" i="31"/>
  <c r="ER196" i="31"/>
  <c r="FJ254" i="31"/>
  <c r="EB225" i="31"/>
  <c r="EM202" i="31"/>
  <c r="EU236" i="31"/>
  <c r="DZ241" i="31"/>
  <c r="FO195" i="31"/>
  <c r="FN227" i="31"/>
  <c r="DX235" i="31"/>
  <c r="DZ242" i="31"/>
  <c r="EG220" i="31"/>
  <c r="EL260" i="31"/>
  <c r="EB191" i="31"/>
  <c r="EI196" i="31"/>
  <c r="DW234" i="31"/>
  <c r="EM201" i="31"/>
  <c r="ED255" i="31"/>
  <c r="DX218" i="31"/>
  <c r="DR192" i="31"/>
  <c r="FG219" i="31"/>
  <c r="EX177" i="31" l="1"/>
  <c r="FK175" i="31"/>
  <c r="EY173" i="31"/>
  <c r="DS113" i="31"/>
  <c r="FB168" i="31"/>
  <c r="EN123" i="31"/>
  <c r="DQ154" i="31"/>
  <c r="DX125" i="31"/>
  <c r="EV157" i="31"/>
  <c r="EC112" i="31"/>
  <c r="EC146" i="31"/>
  <c r="DS145" i="31"/>
  <c r="EH141" i="31"/>
  <c r="DT131" i="31"/>
  <c r="ER110" i="31"/>
  <c r="DY129" i="31"/>
  <c r="EB162" i="31"/>
  <c r="EG126" i="31"/>
  <c r="EE176" i="31"/>
  <c r="EB148" i="31"/>
  <c r="DY139" i="31"/>
  <c r="DP128" i="31"/>
  <c r="DM115" i="31"/>
  <c r="EM181" i="31"/>
  <c r="EB164" i="31"/>
  <c r="EG107" i="31"/>
  <c r="EG147" i="31"/>
  <c r="FO119" i="31"/>
  <c r="ES117" i="31"/>
  <c r="EA159" i="31"/>
  <c r="FG167" i="31"/>
  <c r="ES166" i="31"/>
  <c r="DW130" i="31"/>
  <c r="EL180" i="31"/>
  <c r="EC149" i="31"/>
  <c r="EC142" i="31"/>
  <c r="DU75" i="35"/>
  <c r="ED127" i="31"/>
  <c r="DP63" i="35"/>
  <c r="DQ78" i="35"/>
  <c r="EF70" i="35"/>
  <c r="DW79" i="35"/>
  <c r="DX77" i="35"/>
  <c r="FH178" i="31"/>
  <c r="FC170" i="31"/>
  <c r="EV179" i="31"/>
  <c r="FE171" i="31"/>
  <c r="EQ161" i="31"/>
  <c r="FH140" i="31"/>
  <c r="EX125" i="31"/>
  <c r="FP116" i="31"/>
  <c r="FE112" i="31"/>
  <c r="DT120" i="31"/>
  <c r="FK176" i="31"/>
  <c r="FJ174" i="31"/>
  <c r="FM136" i="31"/>
  <c r="FE153" i="31"/>
  <c r="FA108" i="31"/>
  <c r="EN122" i="31"/>
  <c r="FO148" i="31"/>
  <c r="FL138" i="31"/>
  <c r="EZ133" i="31"/>
  <c r="FR144" i="31"/>
  <c r="DR158" i="31"/>
  <c r="EC135" i="31"/>
  <c r="DX155" i="31"/>
  <c r="FV114" i="31"/>
  <c r="DY156" i="31"/>
  <c r="EP139" i="31"/>
  <c r="ED160" i="31"/>
  <c r="EF152" i="31"/>
  <c r="EB134" i="31"/>
  <c r="EF132" i="31"/>
  <c r="EA163" i="31"/>
  <c r="EJ143" i="31"/>
  <c r="ER109" i="31"/>
  <c r="EH118" i="31"/>
  <c r="EB165" i="31"/>
  <c r="GL124" i="31"/>
  <c r="EM150" i="31"/>
  <c r="DU81" i="35"/>
  <c r="DT65" i="35"/>
  <c r="DS67" i="35"/>
  <c r="DO61" i="35"/>
  <c r="DN59" i="35"/>
  <c r="DP73" i="35"/>
  <c r="DX71" i="35"/>
  <c r="DO72" i="35"/>
  <c r="DO60" i="35"/>
  <c r="DW68" i="35"/>
  <c r="DR80" i="35"/>
  <c r="DS76" i="35"/>
  <c r="DQ82" i="35"/>
  <c r="EO86" i="35"/>
  <c r="DW85" i="35"/>
  <c r="DR87" i="35"/>
  <c r="DX58" i="35"/>
  <c r="DT66" i="35"/>
  <c r="DX62" i="35"/>
  <c r="DS108" i="35"/>
  <c r="DN91" i="35"/>
  <c r="EC191" i="31"/>
  <c r="ER189" i="31"/>
  <c r="EC214" i="31"/>
  <c r="EC228" i="31"/>
  <c r="FK254" i="31"/>
  <c r="FH219" i="31"/>
  <c r="EN202" i="31"/>
  <c r="EC225" i="31"/>
  <c r="FM215" i="31"/>
  <c r="FG246" i="31"/>
  <c r="EE255" i="31"/>
  <c r="EG205" i="31"/>
  <c r="FO198" i="31"/>
  <c r="ES245" i="31"/>
  <c r="FC249" i="31"/>
  <c r="EA238" i="31"/>
  <c r="EG226" i="31"/>
  <c r="EA242" i="31"/>
  <c r="EN201" i="31"/>
  <c r="EV258" i="31"/>
  <c r="EY252" i="31"/>
  <c r="DT210" i="31"/>
  <c r="DY218" i="31"/>
  <c r="EP218" i="31"/>
  <c r="FE191" i="31"/>
  <c r="EL259" i="31"/>
  <c r="FE232" i="31"/>
  <c r="FV193" i="31"/>
  <c r="EV236" i="31"/>
  <c r="FH257" i="31"/>
  <c r="FR223" i="31"/>
  <c r="DW209" i="31"/>
  <c r="DR237" i="31"/>
  <c r="EZ212" i="31"/>
  <c r="DS224" i="31"/>
  <c r="EM260" i="31"/>
  <c r="EC221" i="31"/>
  <c r="ES196" i="31"/>
  <c r="FO227" i="31"/>
  <c r="EB213" i="31"/>
  <c r="FE250" i="31"/>
  <c r="FB247" i="31"/>
  <c r="FA187" i="31"/>
  <c r="EB241" i="31"/>
  <c r="FJ253" i="31"/>
  <c r="DQ233" i="31"/>
  <c r="EX204" i="31"/>
  <c r="EB243" i="31"/>
  <c r="EX256" i="31"/>
  <c r="DX234" i="31"/>
  <c r="FK255" i="31"/>
  <c r="EF231" i="31"/>
  <c r="ED206" i="31"/>
  <c r="ED239" i="31"/>
  <c r="DY235" i="31"/>
  <c r="DX204" i="31"/>
  <c r="EH220" i="31"/>
  <c r="DS192" i="31"/>
  <c r="FP195" i="31"/>
  <c r="EN181" i="31" l="1"/>
  <c r="FL175" i="31"/>
  <c r="EZ173" i="31"/>
  <c r="EY177" i="31"/>
  <c r="ES110" i="31"/>
  <c r="EI141" i="31"/>
  <c r="ED146" i="31"/>
  <c r="EW157" i="31"/>
  <c r="DR154" i="31"/>
  <c r="FC168" i="31"/>
  <c r="DU131" i="31"/>
  <c r="DT145" i="31"/>
  <c r="ED112" i="31"/>
  <c r="DY125" i="31"/>
  <c r="EO123" i="31"/>
  <c r="DT113" i="31"/>
  <c r="DZ129" i="31"/>
  <c r="EC162" i="31"/>
  <c r="EH126" i="31"/>
  <c r="EF176" i="31"/>
  <c r="EC148" i="31"/>
  <c r="DZ139" i="31"/>
  <c r="DQ128" i="31"/>
  <c r="DR128" i="31" s="1"/>
  <c r="DS128" i="31" s="1"/>
  <c r="DT128" i="31" s="1"/>
  <c r="DN115" i="31"/>
  <c r="EC164" i="31"/>
  <c r="EH107" i="31"/>
  <c r="EH147" i="31"/>
  <c r="ET117" i="31"/>
  <c r="FP119" i="31"/>
  <c r="EB159" i="31"/>
  <c r="FH167" i="31"/>
  <c r="ET166" i="31"/>
  <c r="DX130" i="31"/>
  <c r="EM180" i="31"/>
  <c r="ED149" i="31"/>
  <c r="ED142" i="31"/>
  <c r="DV75" i="35"/>
  <c r="EE127" i="31"/>
  <c r="DQ63" i="35"/>
  <c r="DU66" i="35"/>
  <c r="DR78" i="35"/>
  <c r="EG70" i="35"/>
  <c r="DX79" i="35"/>
  <c r="DY77" i="35"/>
  <c r="FD170" i="31"/>
  <c r="FI178" i="31"/>
  <c r="EW179" i="31"/>
  <c r="FF171" i="31"/>
  <c r="ER161" i="31"/>
  <c r="FF153" i="31"/>
  <c r="FI140" i="31"/>
  <c r="EY125" i="31"/>
  <c r="FQ116" i="31"/>
  <c r="FF112" i="31"/>
  <c r="DU120" i="31"/>
  <c r="FP148" i="31"/>
  <c r="EO122" i="31"/>
  <c r="FK174" i="31"/>
  <c r="FA133" i="31"/>
  <c r="FM138" i="31"/>
  <c r="FB108" i="31"/>
  <c r="FN136" i="31"/>
  <c r="FL176" i="31"/>
  <c r="FS144" i="31"/>
  <c r="DS158" i="31"/>
  <c r="ED135" i="31"/>
  <c r="DY155" i="31"/>
  <c r="EC134" i="31"/>
  <c r="EQ139" i="31"/>
  <c r="DZ156" i="31"/>
  <c r="EG132" i="31"/>
  <c r="EG152" i="31"/>
  <c r="EE160" i="31"/>
  <c r="FW114" i="31"/>
  <c r="EN150" i="31"/>
  <c r="EC165" i="31"/>
  <c r="EB163" i="31"/>
  <c r="GM124" i="31"/>
  <c r="GN124" i="31" s="1"/>
  <c r="GO124" i="31" s="1"/>
  <c r="GP124" i="31" s="1"/>
  <c r="GQ124" i="31" s="1"/>
  <c r="GR124" i="31" s="1"/>
  <c r="EI118" i="31"/>
  <c r="ES109" i="31"/>
  <c r="EK143" i="31"/>
  <c r="DV81" i="35"/>
  <c r="DU65" i="35"/>
  <c r="DT67" i="35"/>
  <c r="DP61" i="35"/>
  <c r="DO59" i="35"/>
  <c r="DP59" i="35" s="1"/>
  <c r="DY71" i="35"/>
  <c r="DQ73" i="35"/>
  <c r="DP72" i="35"/>
  <c r="DP60" i="35"/>
  <c r="DX85" i="35"/>
  <c r="DR82" i="35"/>
  <c r="DT76" i="35"/>
  <c r="DS80" i="35"/>
  <c r="DS87" i="35"/>
  <c r="EP86" i="35"/>
  <c r="DX68" i="35"/>
  <c r="DY58" i="35"/>
  <c r="DY62" i="35"/>
  <c r="DT108" i="35"/>
  <c r="DU98" i="35"/>
  <c r="DU210" i="31"/>
  <c r="DY204" i="31"/>
  <c r="DS237" i="31"/>
  <c r="FF191" i="31"/>
  <c r="FL254" i="31"/>
  <c r="FA212" i="31"/>
  <c r="ED225" i="31"/>
  <c r="FC247" i="31"/>
  <c r="FN215" i="31"/>
  <c r="ED221" i="31"/>
  <c r="FF250" i="31"/>
  <c r="DZ208" i="31"/>
  <c r="DZ218" i="31"/>
  <c r="ED191" i="31"/>
  <c r="DZ235" i="31"/>
  <c r="FL255" i="31"/>
  <c r="EH205" i="31"/>
  <c r="ET196" i="31"/>
  <c r="DX209" i="31"/>
  <c r="DY234" i="31"/>
  <c r="ES189" i="31"/>
  <c r="EZ252" i="31"/>
  <c r="EO202" i="31"/>
  <c r="EC241" i="31"/>
  <c r="EQ218" i="31"/>
  <c r="FS223" i="31"/>
  <c r="EF255" i="31"/>
  <c r="FP198" i="31"/>
  <c r="FI219" i="31"/>
  <c r="ED228" i="31"/>
  <c r="EM259" i="31"/>
  <c r="FH246" i="31"/>
  <c r="EE206" i="31"/>
  <c r="EC213" i="31"/>
  <c r="EO201" i="31"/>
  <c r="EC243" i="31"/>
  <c r="EY256" i="31"/>
  <c r="EH226" i="31"/>
  <c r="ET245" i="31"/>
  <c r="FQ195" i="31"/>
  <c r="FF232" i="31"/>
  <c r="FK253" i="31"/>
  <c r="EG231" i="31"/>
  <c r="FW193" i="31"/>
  <c r="DT192" i="31"/>
  <c r="FI257" i="31"/>
  <c r="EI220" i="31"/>
  <c r="FP227" i="31"/>
  <c r="FB187" i="31"/>
  <c r="EN260" i="31"/>
  <c r="EW236" i="31"/>
  <c r="EW258" i="31"/>
  <c r="ED214" i="31"/>
  <c r="EY204" i="31"/>
  <c r="EE239" i="31"/>
  <c r="EB242" i="31"/>
  <c r="DR233" i="31"/>
  <c r="DT224" i="31"/>
  <c r="FD249" i="31"/>
  <c r="EB238" i="31"/>
  <c r="EZ177" i="31" l="1"/>
  <c r="FM175" i="31"/>
  <c r="FA173" i="31"/>
  <c r="EO181" i="31"/>
  <c r="EU166" i="31"/>
  <c r="EV166" i="31" s="1"/>
  <c r="EA139" i="31"/>
  <c r="DU113" i="31"/>
  <c r="DZ125" i="31"/>
  <c r="DU145" i="31"/>
  <c r="FD168" i="31"/>
  <c r="EX157" i="31"/>
  <c r="EJ141" i="31"/>
  <c r="EP123" i="31"/>
  <c r="EQ123" i="31" s="1"/>
  <c r="ER123" i="31" s="1"/>
  <c r="ES123" i="31" s="1"/>
  <c r="ET123" i="31" s="1"/>
  <c r="EU123" i="31" s="1"/>
  <c r="EV123" i="31" s="1"/>
  <c r="EW123" i="31" s="1"/>
  <c r="EX123" i="31" s="1"/>
  <c r="EY123" i="31" s="1"/>
  <c r="EZ123" i="31" s="1"/>
  <c r="FA123" i="31" s="1"/>
  <c r="FB123" i="31" s="1"/>
  <c r="FC123" i="31" s="1"/>
  <c r="FD123" i="31" s="1"/>
  <c r="FE123" i="31" s="1"/>
  <c r="FF123" i="31" s="1"/>
  <c r="FG123" i="31" s="1"/>
  <c r="FH123" i="31" s="1"/>
  <c r="FI123" i="31" s="1"/>
  <c r="FJ123" i="31" s="1"/>
  <c r="FK123" i="31" s="1"/>
  <c r="FL123" i="31" s="1"/>
  <c r="FM123" i="31" s="1"/>
  <c r="FN123" i="31" s="1"/>
  <c r="FO123" i="31" s="1"/>
  <c r="FP123" i="31" s="1"/>
  <c r="FQ123" i="31" s="1"/>
  <c r="FR123" i="31" s="1"/>
  <c r="FS123" i="31" s="1"/>
  <c r="FT123" i="31" s="1"/>
  <c r="FU123" i="31" s="1"/>
  <c r="FV123" i="31" s="1"/>
  <c r="FW123" i="31" s="1"/>
  <c r="FX123" i="31" s="1"/>
  <c r="FY123" i="31" s="1"/>
  <c r="FZ123" i="31" s="1"/>
  <c r="GA123" i="31" s="1"/>
  <c r="GB123" i="31" s="1"/>
  <c r="GC123" i="31" s="1"/>
  <c r="GD123" i="31" s="1"/>
  <c r="GE123" i="31" s="1"/>
  <c r="GF123" i="31" s="1"/>
  <c r="GG123" i="31" s="1"/>
  <c r="GH123" i="31" s="1"/>
  <c r="GI123" i="31" s="1"/>
  <c r="GJ123" i="31" s="1"/>
  <c r="GK123" i="31" s="1"/>
  <c r="GL123" i="31" s="1"/>
  <c r="GM123" i="31" s="1"/>
  <c r="GN123" i="31" s="1"/>
  <c r="GO123" i="31" s="1"/>
  <c r="GP123" i="31" s="1"/>
  <c r="GQ123" i="31" s="1"/>
  <c r="GR123" i="31" s="1"/>
  <c r="EE112" i="31"/>
  <c r="DV131" i="31"/>
  <c r="DS154" i="31"/>
  <c r="EE146" i="31"/>
  <c r="ET110" i="31"/>
  <c r="EA129" i="31"/>
  <c r="ED162" i="31"/>
  <c r="EI126" i="31"/>
  <c r="EG176" i="31"/>
  <c r="ED148" i="31"/>
  <c r="EB139" i="31"/>
  <c r="DO115" i="31"/>
  <c r="ED164" i="31"/>
  <c r="EI107" i="31"/>
  <c r="EI147" i="31"/>
  <c r="FQ119" i="31"/>
  <c r="EU117" i="31"/>
  <c r="EC159" i="31"/>
  <c r="FI167" i="31"/>
  <c r="DY130" i="31"/>
  <c r="EN180" i="31"/>
  <c r="EE149" i="31"/>
  <c r="EE142" i="31"/>
  <c r="DW75" i="35"/>
  <c r="DV66" i="35"/>
  <c r="EF127" i="31"/>
  <c r="DR63" i="35"/>
  <c r="DS78" i="35"/>
  <c r="EH70" i="35"/>
  <c r="DY79" i="35"/>
  <c r="DZ77" i="35"/>
  <c r="FJ178" i="31"/>
  <c r="FE170" i="31"/>
  <c r="EX179" i="31"/>
  <c r="FG171" i="31"/>
  <c r="ES161" i="31"/>
  <c r="FG153" i="31"/>
  <c r="FJ140" i="31"/>
  <c r="EZ125" i="31"/>
  <c r="FR116" i="31"/>
  <c r="FG112" i="31"/>
  <c r="DU128" i="31"/>
  <c r="DV120" i="31"/>
  <c r="FO136" i="31"/>
  <c r="FL174" i="31"/>
  <c r="FQ148" i="31"/>
  <c r="FM176" i="31"/>
  <c r="FC108" i="31"/>
  <c r="FN138" i="31"/>
  <c r="FB133" i="31"/>
  <c r="EP122" i="31"/>
  <c r="FT144" i="31"/>
  <c r="DT158" i="31"/>
  <c r="EE135" i="31"/>
  <c r="DZ155" i="31"/>
  <c r="FX114" i="31"/>
  <c r="EH152" i="31"/>
  <c r="EH132" i="31"/>
  <c r="ER139" i="31"/>
  <c r="ED134" i="31"/>
  <c r="EF160" i="31"/>
  <c r="EA156" i="31"/>
  <c r="ET109" i="31"/>
  <c r="EC163" i="31"/>
  <c r="ED165" i="31"/>
  <c r="EL143" i="31"/>
  <c r="EJ118" i="31"/>
  <c r="EO150" i="31"/>
  <c r="DW81" i="35"/>
  <c r="DQ59" i="35"/>
  <c r="DV65" i="35"/>
  <c r="DU67" i="35"/>
  <c r="DQ61" i="35"/>
  <c r="DR73" i="35"/>
  <c r="DZ71" i="35"/>
  <c r="DQ72" i="35"/>
  <c r="DQ60" i="35"/>
  <c r="DY68" i="35"/>
  <c r="EQ86" i="35"/>
  <c r="DT87" i="35"/>
  <c r="DT80" i="35"/>
  <c r="DU76" i="35"/>
  <c r="DV76" i="35" s="1"/>
  <c r="DS82" i="35"/>
  <c r="DY85" i="35"/>
  <c r="DZ58" i="35"/>
  <c r="DZ62" i="35"/>
  <c r="DV98" i="35"/>
  <c r="EZ256" i="31"/>
  <c r="EA218" i="31"/>
  <c r="FQ227" i="31"/>
  <c r="FR195" i="31"/>
  <c r="FG232" i="31"/>
  <c r="DU192" i="31"/>
  <c r="FM254" i="31"/>
  <c r="FD247" i="31"/>
  <c r="FX193" i="31"/>
  <c r="FB212" i="31"/>
  <c r="EP201" i="31"/>
  <c r="FG250" i="31"/>
  <c r="FI246" i="31"/>
  <c r="DY209" i="31"/>
  <c r="ED243" i="31"/>
  <c r="EV245" i="31"/>
  <c r="EG255" i="31"/>
  <c r="EE191" i="31"/>
  <c r="DV210" i="31"/>
  <c r="FT223" i="31"/>
  <c r="ER218" i="31"/>
  <c r="DS233" i="31"/>
  <c r="FJ257" i="31"/>
  <c r="ET189" i="31"/>
  <c r="EA208" i="31"/>
  <c r="EH231" i="31"/>
  <c r="EA235" i="31"/>
  <c r="EX236" i="31"/>
  <c r="FG191" i="31"/>
  <c r="DZ234" i="31"/>
  <c r="FJ219" i="31"/>
  <c r="FL253" i="31"/>
  <c r="EB218" i="31"/>
  <c r="FQ198" i="31"/>
  <c r="EF239" i="31"/>
  <c r="FA252" i="31"/>
  <c r="EE214" i="31"/>
  <c r="FE249" i="31"/>
  <c r="EI226" i="31"/>
  <c r="EC238" i="31"/>
  <c r="EC242" i="31"/>
  <c r="EO260" i="31"/>
  <c r="EJ220" i="31"/>
  <c r="ED213" i="31"/>
  <c r="FM255" i="31"/>
  <c r="EE225" i="31"/>
  <c r="EU245" i="31"/>
  <c r="EE221" i="31"/>
  <c r="EE228" i="31"/>
  <c r="FC187" i="31"/>
  <c r="EN259" i="31"/>
  <c r="EU196" i="31"/>
  <c r="DU224" i="31"/>
  <c r="EZ204" i="31"/>
  <c r="ES240" i="31"/>
  <c r="EF206" i="31"/>
  <c r="EX258" i="31"/>
  <c r="ED241" i="31"/>
  <c r="EI205" i="31"/>
  <c r="DZ204" i="31"/>
  <c r="FO215" i="31"/>
  <c r="EP181" i="31" l="1"/>
  <c r="FN175" i="31"/>
  <c r="FB173" i="31"/>
  <c r="FA177" i="31"/>
  <c r="EF146" i="31"/>
  <c r="DW131" i="31"/>
  <c r="EU110" i="31"/>
  <c r="DT154" i="31"/>
  <c r="EF112" i="31"/>
  <c r="EK141" i="31"/>
  <c r="FE168" i="31"/>
  <c r="EA125" i="31"/>
  <c r="EY157" i="31"/>
  <c r="DV145" i="31"/>
  <c r="DV113" i="31"/>
  <c r="EB129" i="31"/>
  <c r="EE162" i="31"/>
  <c r="EJ126" i="31"/>
  <c r="EH176" i="31"/>
  <c r="EC139" i="31"/>
  <c r="DP115" i="31"/>
  <c r="EE164" i="31"/>
  <c r="EJ107" i="31"/>
  <c r="EK107" i="31" s="1"/>
  <c r="EL107" i="31" s="1"/>
  <c r="EJ147" i="31"/>
  <c r="EV117" i="31"/>
  <c r="FR119" i="31"/>
  <c r="EW166" i="31"/>
  <c r="ED159" i="31"/>
  <c r="FJ167" i="31"/>
  <c r="DZ130" i="31"/>
  <c r="EO180" i="31"/>
  <c r="FM174" i="31"/>
  <c r="EF149" i="31"/>
  <c r="EF142" i="31"/>
  <c r="DX75" i="35"/>
  <c r="DW66" i="35"/>
  <c r="EG127" i="31"/>
  <c r="DW76" i="35"/>
  <c r="DX76" i="35" s="1"/>
  <c r="DY76" i="35" s="1"/>
  <c r="DS63" i="35"/>
  <c r="DT78" i="35"/>
  <c r="EI70" i="35"/>
  <c r="DZ79" i="35"/>
  <c r="EA77" i="35"/>
  <c r="FF170" i="31"/>
  <c r="FK178" i="31"/>
  <c r="EY179" i="31"/>
  <c r="FH171" i="31"/>
  <c r="ET161" i="31"/>
  <c r="FH153" i="31"/>
  <c r="FK140" i="31"/>
  <c r="FA125" i="31"/>
  <c r="FS116" i="31"/>
  <c r="FH112" i="31"/>
  <c r="DV128" i="31"/>
  <c r="DW120" i="31"/>
  <c r="FO138" i="31"/>
  <c r="FD108" i="31"/>
  <c r="FN176" i="31"/>
  <c r="FP136" i="31"/>
  <c r="EQ122" i="31"/>
  <c r="FC133" i="31"/>
  <c r="FR148" i="31"/>
  <c r="FU144" i="31"/>
  <c r="EB156" i="31"/>
  <c r="DU158" i="31"/>
  <c r="EF135" i="31"/>
  <c r="EA155" i="31"/>
  <c r="ES139" i="31"/>
  <c r="EI152" i="31"/>
  <c r="EG160" i="31"/>
  <c r="EE134" i="31"/>
  <c r="EI132" i="31"/>
  <c r="FY114" i="31"/>
  <c r="EP150" i="31"/>
  <c r="EM143" i="31"/>
  <c r="ED163" i="31"/>
  <c r="EK118" i="31"/>
  <c r="EE165" i="31"/>
  <c r="EF165" i="31" s="1"/>
  <c r="EG165" i="31" s="1"/>
  <c r="EH165" i="31" s="1"/>
  <c r="EI165" i="31" s="1"/>
  <c r="EJ165" i="31" s="1"/>
  <c r="EU109" i="31"/>
  <c r="DX81" i="35"/>
  <c r="DW65" i="35"/>
  <c r="DR59" i="35"/>
  <c r="DV67" i="35"/>
  <c r="DR61" i="35"/>
  <c r="EA71" i="35"/>
  <c r="DS73" i="35"/>
  <c r="DR72" i="35"/>
  <c r="DR60" i="35"/>
  <c r="DT82" i="35"/>
  <c r="DU80" i="35"/>
  <c r="DU87" i="35"/>
  <c r="DZ85" i="35"/>
  <c r="ER86" i="35"/>
  <c r="DZ68" i="35"/>
  <c r="EA58" i="35"/>
  <c r="EA62" i="35"/>
  <c r="DW98" i="35"/>
  <c r="FE247" i="31"/>
  <c r="EB208" i="31"/>
  <c r="FU223" i="31"/>
  <c r="FA204" i="31"/>
  <c r="FM253" i="31"/>
  <c r="FB252" i="31"/>
  <c r="DV192" i="31"/>
  <c r="EC218" i="31"/>
  <c r="EI231" i="31"/>
  <c r="FP215" i="31"/>
  <c r="FN254" i="31"/>
  <c r="EF221" i="31"/>
  <c r="FC212" i="31"/>
  <c r="ED238" i="31"/>
  <c r="EO259" i="31"/>
  <c r="FR198" i="31"/>
  <c r="EJ226" i="31"/>
  <c r="FY193" i="31"/>
  <c r="EF214" i="31"/>
  <c r="EY236" i="31"/>
  <c r="FN255" i="31"/>
  <c r="DZ209" i="31"/>
  <c r="EW245" i="31"/>
  <c r="FR227" i="31"/>
  <c r="ET240" i="31"/>
  <c r="FH250" i="31"/>
  <c r="DW210" i="31"/>
  <c r="EG239" i="31"/>
  <c r="FS195" i="31"/>
  <c r="FA256" i="31"/>
  <c r="FH232" i="31"/>
  <c r="EF228" i="31"/>
  <c r="EA234" i="31"/>
  <c r="EB235" i="31"/>
  <c r="EK220" i="31"/>
  <c r="FK257" i="31"/>
  <c r="ES218" i="31"/>
  <c r="FK219" i="31"/>
  <c r="ED242" i="31"/>
  <c r="FD187" i="31"/>
  <c r="EF191" i="31"/>
  <c r="DV224" i="31"/>
  <c r="EY258" i="31"/>
  <c r="EJ205" i="31"/>
  <c r="FF249" i="31"/>
  <c r="DT233" i="31"/>
  <c r="FH191" i="31"/>
  <c r="EE243" i="31"/>
  <c r="EP260" i="31"/>
  <c r="EE213" i="31"/>
  <c r="EU189" i="31"/>
  <c r="EA204" i="31"/>
  <c r="EQ201" i="31"/>
  <c r="FJ246" i="31"/>
  <c r="EH255" i="31"/>
  <c r="EE241" i="31"/>
  <c r="EV196" i="31"/>
  <c r="EF225" i="31"/>
  <c r="EG206" i="31"/>
  <c r="FN174" i="31" l="1"/>
  <c r="FB177" i="31"/>
  <c r="FO175" i="31"/>
  <c r="FC173" i="31"/>
  <c r="EQ181" i="31"/>
  <c r="EF164" i="31"/>
  <c r="DW145" i="31"/>
  <c r="EB125" i="31"/>
  <c r="EL141" i="31"/>
  <c r="DU154" i="31"/>
  <c r="DX131" i="31"/>
  <c r="DW113" i="31"/>
  <c r="EZ157" i="31"/>
  <c r="FF168" i="31"/>
  <c r="EV110" i="31"/>
  <c r="EG146" i="31"/>
  <c r="EC129" i="31"/>
  <c r="EF162" i="31"/>
  <c r="EK126" i="31"/>
  <c r="EI176" i="31"/>
  <c r="ED139" i="31"/>
  <c r="EM107" i="31"/>
  <c r="DQ115" i="31"/>
  <c r="EK147" i="31"/>
  <c r="EW117" i="31"/>
  <c r="FS119" i="31"/>
  <c r="EX166" i="31"/>
  <c r="EE159" i="31"/>
  <c r="FK167" i="31"/>
  <c r="EA130" i="31"/>
  <c r="EP180" i="31"/>
  <c r="EG149" i="31"/>
  <c r="EG142" i="31"/>
  <c r="DY75" i="35"/>
  <c r="DX66" i="35"/>
  <c r="EH127" i="31"/>
  <c r="DT63" i="35"/>
  <c r="DU78" i="35"/>
  <c r="EJ70" i="35"/>
  <c r="EA79" i="35"/>
  <c r="EB77" i="35"/>
  <c r="FL178" i="31"/>
  <c r="FG170" i="31"/>
  <c r="EZ179" i="31"/>
  <c r="FO174" i="31"/>
  <c r="FI171" i="31"/>
  <c r="EU161" i="31"/>
  <c r="FI153" i="31"/>
  <c r="FL140" i="31"/>
  <c r="FB125" i="31"/>
  <c r="FT116" i="31"/>
  <c r="FI112" i="31"/>
  <c r="DW128" i="31"/>
  <c r="DX120" i="31"/>
  <c r="FF166" i="31"/>
  <c r="FD133" i="31"/>
  <c r="FQ136" i="31"/>
  <c r="FE108" i="31"/>
  <c r="FS148" i="31"/>
  <c r="ER122" i="31"/>
  <c r="FR175" i="31"/>
  <c r="FO176" i="31"/>
  <c r="FP138" i="31"/>
  <c r="FV144" i="31"/>
  <c r="EC156" i="31"/>
  <c r="EI146" i="31"/>
  <c r="DV158" i="31"/>
  <c r="EG135" i="31"/>
  <c r="EB155" i="31"/>
  <c r="FZ114" i="31"/>
  <c r="EJ132" i="31"/>
  <c r="EF134" i="31"/>
  <c r="EJ152" i="31"/>
  <c r="EH160" i="31"/>
  <c r="ET139" i="31"/>
  <c r="EK165" i="31"/>
  <c r="EL118" i="31"/>
  <c r="EE163" i="31"/>
  <c r="EV109" i="31"/>
  <c r="EN143" i="31"/>
  <c r="EQ150" i="31"/>
  <c r="DY81" i="35"/>
  <c r="DX65" i="35"/>
  <c r="DS59" i="35"/>
  <c r="DW67" i="35"/>
  <c r="DS61" i="35"/>
  <c r="DT73" i="35"/>
  <c r="EB71" i="35"/>
  <c r="DS72" i="35"/>
  <c r="DS60" i="35"/>
  <c r="ES86" i="35"/>
  <c r="DZ76" i="35"/>
  <c r="DV87" i="35"/>
  <c r="DU82" i="35"/>
  <c r="EA68" i="35"/>
  <c r="EA85" i="35"/>
  <c r="DV80" i="35"/>
  <c r="EB58" i="35"/>
  <c r="EB62" i="35"/>
  <c r="DX98" i="35"/>
  <c r="FN253" i="31"/>
  <c r="DW192" i="31"/>
  <c r="EL220" i="31"/>
  <c r="ER201" i="31"/>
  <c r="EC235" i="31"/>
  <c r="FO253" i="31"/>
  <c r="EU240" i="31"/>
  <c r="FS227" i="31"/>
  <c r="EB204" i="31"/>
  <c r="EE242" i="31"/>
  <c r="FD212" i="31"/>
  <c r="FI191" i="31"/>
  <c r="EI255" i="31"/>
  <c r="FK246" i="31"/>
  <c r="FL219" i="31"/>
  <c r="EZ258" i="31"/>
  <c r="EK226" i="31"/>
  <c r="EC208" i="31"/>
  <c r="ET218" i="31"/>
  <c r="EG214" i="31"/>
  <c r="EF243" i="31"/>
  <c r="EH239" i="31"/>
  <c r="EQ260" i="31"/>
  <c r="EG225" i="31"/>
  <c r="EZ236" i="31"/>
  <c r="EB234" i="31"/>
  <c r="EJ231" i="31"/>
  <c r="FI250" i="31"/>
  <c r="FT195" i="31"/>
  <c r="FQ215" i="31"/>
  <c r="FG249" i="31"/>
  <c r="EG221" i="31"/>
  <c r="EA209" i="31"/>
  <c r="FZ193" i="31"/>
  <c r="FO254" i="31"/>
  <c r="FF247" i="31"/>
  <c r="DX210" i="31"/>
  <c r="FC252" i="31"/>
  <c r="EX245" i="31"/>
  <c r="EW196" i="31"/>
  <c r="FV223" i="31"/>
  <c r="FE187" i="31"/>
  <c r="DU233" i="31"/>
  <c r="DW224" i="31"/>
  <c r="FO255" i="31"/>
  <c r="EF213" i="31"/>
  <c r="FB204" i="31"/>
  <c r="EG228" i="31"/>
  <c r="FB256" i="31"/>
  <c r="FS198" i="31"/>
  <c r="EK205" i="31"/>
  <c r="FL257" i="31"/>
  <c r="FI232" i="31"/>
  <c r="EH206" i="31"/>
  <c r="EE238" i="31"/>
  <c r="EP259" i="31"/>
  <c r="EF241" i="31"/>
  <c r="EV189" i="31"/>
  <c r="FD173" i="31" l="1"/>
  <c r="FC177" i="31"/>
  <c r="ER181" i="31"/>
  <c r="FP175" i="31"/>
  <c r="ED129" i="31"/>
  <c r="EW110" i="31"/>
  <c r="FA157" i="31"/>
  <c r="DY131" i="31"/>
  <c r="EM141" i="31"/>
  <c r="DX145" i="31"/>
  <c r="DY145" i="31" s="1"/>
  <c r="EH146" i="31"/>
  <c r="FG168" i="31"/>
  <c r="DX113" i="31"/>
  <c r="DV154" i="31"/>
  <c r="EC125" i="31"/>
  <c r="EG164" i="31"/>
  <c r="EG162" i="31"/>
  <c r="EL126" i="31"/>
  <c r="EJ176" i="31"/>
  <c r="EN107" i="31"/>
  <c r="DR115" i="31"/>
  <c r="EL147" i="31"/>
  <c r="FT119" i="31"/>
  <c r="EX117" i="31"/>
  <c r="EY166" i="31"/>
  <c r="EF159" i="31"/>
  <c r="FL167" i="31"/>
  <c r="EB130" i="31"/>
  <c r="EQ180" i="31"/>
  <c r="EH149" i="31"/>
  <c r="EH142" i="31"/>
  <c r="DZ75" i="35"/>
  <c r="DY66" i="35"/>
  <c r="EI127" i="31"/>
  <c r="DU63" i="35"/>
  <c r="DV78" i="35"/>
  <c r="EK70" i="35"/>
  <c r="EB79" i="35"/>
  <c r="EC77" i="35"/>
  <c r="FM178" i="31"/>
  <c r="FH170" i="31"/>
  <c r="FA179" i="31"/>
  <c r="FP174" i="31"/>
  <c r="FJ171" i="31"/>
  <c r="EV161" i="31"/>
  <c r="FJ153" i="31"/>
  <c r="FM140" i="31"/>
  <c r="EQ141" i="31"/>
  <c r="FC125" i="31"/>
  <c r="FU116" i="31"/>
  <c r="FJ112" i="31"/>
  <c r="DX128" i="31"/>
  <c r="DY128" i="31" s="1"/>
  <c r="DZ128" i="31" s="1"/>
  <c r="EA128" i="31" s="1"/>
  <c r="EB128" i="31" s="1"/>
  <c r="EC128" i="31" s="1"/>
  <c r="ED128" i="31" s="1"/>
  <c r="EE128" i="31" s="1"/>
  <c r="EF128" i="31" s="1"/>
  <c r="EG128" i="31" s="1"/>
  <c r="EH128" i="31" s="1"/>
  <c r="EI128" i="31" s="1"/>
  <c r="EJ128" i="31" s="1"/>
  <c r="EK128" i="31" s="1"/>
  <c r="EL128" i="31" s="1"/>
  <c r="EM128" i="31" s="1"/>
  <c r="EN128" i="31" s="1"/>
  <c r="EO128" i="31" s="1"/>
  <c r="EP128" i="31" s="1"/>
  <c r="EQ128" i="31" s="1"/>
  <c r="ER128" i="31" s="1"/>
  <c r="ES128" i="31" s="1"/>
  <c r="ET128" i="31" s="1"/>
  <c r="EU128" i="31" s="1"/>
  <c r="EV128" i="31" s="1"/>
  <c r="EW128" i="31" s="1"/>
  <c r="EX128" i="31" s="1"/>
  <c r="EY128" i="31" s="1"/>
  <c r="EZ128" i="31" s="1"/>
  <c r="FA128" i="31" s="1"/>
  <c r="FB128" i="31" s="1"/>
  <c r="FC128" i="31" s="1"/>
  <c r="FD128" i="31" s="1"/>
  <c r="FE128" i="31" s="1"/>
  <c r="DY120" i="31"/>
  <c r="FP176" i="31"/>
  <c r="FS175" i="31"/>
  <c r="FE133" i="31"/>
  <c r="FQ138" i="31"/>
  <c r="ES122" i="31"/>
  <c r="FT148" i="31"/>
  <c r="FF108" i="31"/>
  <c r="FR136" i="31"/>
  <c r="FG166" i="31"/>
  <c r="FW144" i="31"/>
  <c r="ED156" i="31"/>
  <c r="EJ146" i="31"/>
  <c r="DW158" i="31"/>
  <c r="EH135" i="31"/>
  <c r="EC155" i="31"/>
  <c r="EI160" i="31"/>
  <c r="EG134" i="31"/>
  <c r="GA114" i="31"/>
  <c r="EU139" i="31"/>
  <c r="EK152" i="31"/>
  <c r="EK132" i="31"/>
  <c r="EM118" i="31"/>
  <c r="ER150" i="31"/>
  <c r="EO143" i="31"/>
  <c r="EW109" i="31"/>
  <c r="EF163" i="31"/>
  <c r="EL165" i="31"/>
  <c r="DZ81" i="35"/>
  <c r="DT59" i="35"/>
  <c r="DY65" i="35"/>
  <c r="DX67" i="35"/>
  <c r="DT61" i="35"/>
  <c r="EC71" i="35"/>
  <c r="DU73" i="35"/>
  <c r="DT72" i="35"/>
  <c r="DT60" i="35"/>
  <c r="DW80" i="35"/>
  <c r="EB85" i="35"/>
  <c r="DV82" i="35"/>
  <c r="ET86" i="35"/>
  <c r="EB68" i="35"/>
  <c r="DW87" i="35"/>
  <c r="EA76" i="35"/>
  <c r="EC58" i="35"/>
  <c r="EC62" i="35"/>
  <c r="CZ94" i="35"/>
  <c r="AU94" i="35"/>
  <c r="AM105" i="35"/>
  <c r="EH225" i="31"/>
  <c r="GA193" i="31"/>
  <c r="FM219" i="31"/>
  <c r="EG241" i="31"/>
  <c r="FA258" i="31"/>
  <c r="ER260" i="31"/>
  <c r="EC204" i="31"/>
  <c r="EF242" i="31"/>
  <c r="FJ191" i="31"/>
  <c r="EB209" i="31"/>
  <c r="FP254" i="31"/>
  <c r="EH221" i="31"/>
  <c r="EI206" i="31"/>
  <c r="FW223" i="31"/>
  <c r="EQ259" i="31"/>
  <c r="EL226" i="31"/>
  <c r="DY210" i="31"/>
  <c r="ED235" i="31"/>
  <c r="FC204" i="31"/>
  <c r="ED208" i="31"/>
  <c r="FC256" i="31"/>
  <c r="FL246" i="31"/>
  <c r="FG247" i="31"/>
  <c r="EG213" i="31"/>
  <c r="ES201" i="31"/>
  <c r="FJ250" i="31"/>
  <c r="FT227" i="31"/>
  <c r="FP253" i="31"/>
  <c r="EX196" i="31"/>
  <c r="FH249" i="31"/>
  <c r="FJ232" i="31"/>
  <c r="EG243" i="31"/>
  <c r="EK211" i="31"/>
  <c r="EU218" i="31"/>
  <c r="FU195" i="31"/>
  <c r="FM257" i="31"/>
  <c r="FE212" i="31"/>
  <c r="FT198" i="31"/>
  <c r="FF187" i="31"/>
  <c r="EV240" i="31"/>
  <c r="EM220" i="31"/>
  <c r="EI239" i="31"/>
  <c r="DX192" i="31"/>
  <c r="EC234" i="31"/>
  <c r="FP255" i="31"/>
  <c r="FR215" i="31"/>
  <c r="EF238" i="31"/>
  <c r="EW189" i="31"/>
  <c r="FD252" i="31"/>
  <c r="EK231" i="31"/>
  <c r="FA236" i="31"/>
  <c r="EH214" i="31"/>
  <c r="EH228" i="31"/>
  <c r="DV233" i="31"/>
  <c r="EJ255" i="31"/>
  <c r="EL205" i="31"/>
  <c r="DY224" i="31"/>
  <c r="EY245" i="31"/>
  <c r="FQ175" i="31" l="1"/>
  <c r="FD177" i="31"/>
  <c r="ES181" i="31"/>
  <c r="FE173" i="31"/>
  <c r="EH164" i="31"/>
  <c r="DW154" i="31"/>
  <c r="FH168" i="31"/>
  <c r="DZ145" i="31"/>
  <c r="DZ131" i="31"/>
  <c r="EX110" i="31"/>
  <c r="ED125" i="31"/>
  <c r="DY113" i="31"/>
  <c r="EN141" i="31"/>
  <c r="FB157" i="31"/>
  <c r="EE129" i="31"/>
  <c r="EH162" i="31"/>
  <c r="EM126" i="31"/>
  <c r="EK176" i="31"/>
  <c r="EO107" i="31"/>
  <c r="DS115" i="31"/>
  <c r="DT115" i="31" s="1"/>
  <c r="DU115" i="31" s="1"/>
  <c r="DV115" i="31" s="1"/>
  <c r="DW115" i="31" s="1"/>
  <c r="EM147" i="31"/>
  <c r="EC154" i="31"/>
  <c r="EY117" i="31"/>
  <c r="FU119" i="31"/>
  <c r="EZ166" i="31"/>
  <c r="EG159" i="31"/>
  <c r="FM167" i="31"/>
  <c r="EC130" i="31"/>
  <c r="ER180" i="31"/>
  <c r="EI149" i="31"/>
  <c r="EI142" i="31"/>
  <c r="EA75" i="35"/>
  <c r="DZ66" i="35"/>
  <c r="EJ127" i="31"/>
  <c r="DV63" i="35"/>
  <c r="DW78" i="35"/>
  <c r="EL70" i="35"/>
  <c r="EC79" i="35"/>
  <c r="ED77" i="35"/>
  <c r="FI170" i="31"/>
  <c r="FN178" i="31"/>
  <c r="FB179" i="31"/>
  <c r="FQ174" i="31"/>
  <c r="FK171" i="31"/>
  <c r="EW161" i="31"/>
  <c r="FK153" i="31"/>
  <c r="FN140" i="31"/>
  <c r="ER141" i="31"/>
  <c r="FD125" i="31"/>
  <c r="FV116" i="31"/>
  <c r="FK112" i="31"/>
  <c r="DZ120" i="31"/>
  <c r="EJ160" i="31"/>
  <c r="FH166" i="31"/>
  <c r="FS136" i="31"/>
  <c r="FG108" i="31"/>
  <c r="FR138" i="31"/>
  <c r="FF133" i="31"/>
  <c r="FU148" i="31"/>
  <c r="ET122" i="31"/>
  <c r="FT175" i="31"/>
  <c r="FQ176" i="31"/>
  <c r="FX144" i="31"/>
  <c r="EE156" i="31"/>
  <c r="EK146" i="31"/>
  <c r="DX158" i="31"/>
  <c r="EI135" i="31"/>
  <c r="ED155" i="31"/>
  <c r="EV139" i="31"/>
  <c r="GB114" i="31"/>
  <c r="EL132" i="31"/>
  <c r="EL152" i="31"/>
  <c r="EH134" i="31"/>
  <c r="EM165" i="31"/>
  <c r="EG163" i="31"/>
  <c r="EX109" i="31"/>
  <c r="ES150" i="31"/>
  <c r="EN118" i="31"/>
  <c r="EP143" i="31"/>
  <c r="FF128" i="31"/>
  <c r="EA81" i="35"/>
  <c r="DZ65" i="35"/>
  <c r="DU59" i="35"/>
  <c r="DY67" i="35"/>
  <c r="DU61" i="35"/>
  <c r="DV73" i="35"/>
  <c r="ED71" i="35"/>
  <c r="DU72" i="35"/>
  <c r="DU60" i="35"/>
  <c r="EB76" i="35"/>
  <c r="EC68" i="35"/>
  <c r="EU86" i="35"/>
  <c r="DW82" i="35"/>
  <c r="EC85" i="35"/>
  <c r="DX87" i="35"/>
  <c r="DZ78" i="35"/>
  <c r="DX80" i="35"/>
  <c r="ED58" i="35"/>
  <c r="ED62" i="35"/>
  <c r="DZ110" i="35"/>
  <c r="AL105" i="35"/>
  <c r="ED204" i="31"/>
  <c r="EX189" i="31"/>
  <c r="EL211" i="31"/>
  <c r="FV195" i="31"/>
  <c r="FK250" i="31"/>
  <c r="ES260" i="31"/>
  <c r="EE208" i="31"/>
  <c r="FB236" i="31"/>
  <c r="EG242" i="31"/>
  <c r="EV218" i="31"/>
  <c r="FQ253" i="31"/>
  <c r="FK191" i="31"/>
  <c r="EJ206" i="31"/>
  <c r="EE235" i="31"/>
  <c r="FB258" i="31"/>
  <c r="FU198" i="31"/>
  <c r="EM226" i="31"/>
  <c r="FD204" i="31"/>
  <c r="EH213" i="31"/>
  <c r="EH241" i="31"/>
  <c r="FE252" i="31"/>
  <c r="EC209" i="31"/>
  <c r="EZ245" i="31"/>
  <c r="FS215" i="31"/>
  <c r="EJ239" i="31"/>
  <c r="EH243" i="31"/>
  <c r="GB193" i="31"/>
  <c r="EK255" i="31"/>
  <c r="EM205" i="31"/>
  <c r="FN257" i="31"/>
  <c r="FN219" i="31"/>
  <c r="EI221" i="31"/>
  <c r="DX237" i="31"/>
  <c r="EL231" i="31"/>
  <c r="DZ224" i="31"/>
  <c r="FI249" i="31"/>
  <c r="FF212" i="31"/>
  <c r="FK232" i="31"/>
  <c r="FG187" i="31"/>
  <c r="FQ254" i="31"/>
  <c r="EN220" i="31"/>
  <c r="DY192" i="31"/>
  <c r="DZ210" i="31"/>
  <c r="FU227" i="31"/>
  <c r="FQ255" i="31"/>
  <c r="ED234" i="31"/>
  <c r="ET201" i="31"/>
  <c r="EY196" i="31"/>
  <c r="ER259" i="31"/>
  <c r="FX223" i="31"/>
  <c r="FH247" i="31"/>
  <c r="DW233" i="31"/>
  <c r="EI214" i="31"/>
  <c r="FM246" i="31"/>
  <c r="FD256" i="31"/>
  <c r="EG238" i="31"/>
  <c r="EW240" i="31"/>
  <c r="EI228" i="31"/>
  <c r="FF173" i="31" l="1"/>
  <c r="FE177" i="31"/>
  <c r="ET181" i="31"/>
  <c r="FC157" i="31"/>
  <c r="DZ113" i="31"/>
  <c r="EY110" i="31"/>
  <c r="EA145" i="31"/>
  <c r="DX154" i="31"/>
  <c r="EF129" i="31"/>
  <c r="EO141" i="31"/>
  <c r="EE125" i="31"/>
  <c r="EA131" i="31"/>
  <c r="FI168" i="31"/>
  <c r="EI164" i="31"/>
  <c r="EI162" i="31"/>
  <c r="EN126" i="31"/>
  <c r="EL176" i="31"/>
  <c r="EP107" i="31"/>
  <c r="EN147" i="31"/>
  <c r="EZ117" i="31"/>
  <c r="FV119" i="31"/>
  <c r="ED154" i="31"/>
  <c r="FA166" i="31"/>
  <c r="EH159" i="31"/>
  <c r="FN167" i="31"/>
  <c r="ED130" i="31"/>
  <c r="ES180" i="31"/>
  <c r="FU175" i="31"/>
  <c r="FV175" i="31" s="1"/>
  <c r="EJ149" i="31"/>
  <c r="EJ142" i="31"/>
  <c r="EB75" i="35"/>
  <c r="EA66" i="35"/>
  <c r="EB66" i="35" s="1"/>
  <c r="EK127" i="31"/>
  <c r="DW63" i="35"/>
  <c r="DX78" i="35"/>
  <c r="EM70" i="35"/>
  <c r="ED79" i="35"/>
  <c r="EE77" i="35"/>
  <c r="FO178" i="31"/>
  <c r="FJ170" i="31"/>
  <c r="FC179" i="31"/>
  <c r="FR174" i="31"/>
  <c r="FL171" i="31"/>
  <c r="EH163" i="31"/>
  <c r="EX161" i="31"/>
  <c r="FL153" i="31"/>
  <c r="FO140" i="31"/>
  <c r="ES141" i="31"/>
  <c r="FE125" i="31"/>
  <c r="FW116" i="31"/>
  <c r="FL112" i="31"/>
  <c r="EK160" i="31"/>
  <c r="EA120" i="31"/>
  <c r="FR176" i="31"/>
  <c r="FV148" i="31"/>
  <c r="FT136" i="31"/>
  <c r="EU122" i="31"/>
  <c r="DX115" i="31"/>
  <c r="FG133" i="31"/>
  <c r="FS138" i="31"/>
  <c r="FH108" i="31"/>
  <c r="FI166" i="31"/>
  <c r="FY144" i="31"/>
  <c r="EF156" i="31"/>
  <c r="EL146" i="31"/>
  <c r="DY158" i="31"/>
  <c r="EJ135" i="31"/>
  <c r="EE155" i="31"/>
  <c r="EM132" i="31"/>
  <c r="GC114" i="31"/>
  <c r="EI134" i="31"/>
  <c r="EM152" i="31"/>
  <c r="EW139" i="31"/>
  <c r="FG128" i="31"/>
  <c r="ET150" i="31"/>
  <c r="EY109" i="31"/>
  <c r="EQ143" i="31"/>
  <c r="EO118" i="31"/>
  <c r="EN165" i="31"/>
  <c r="EB81" i="35"/>
  <c r="DV59" i="35"/>
  <c r="EA65" i="35"/>
  <c r="DZ67" i="35"/>
  <c r="DV61" i="35"/>
  <c r="EE71" i="35"/>
  <c r="DW73" i="35"/>
  <c r="DV72" i="35"/>
  <c r="DV60" i="35"/>
  <c r="DY80" i="35"/>
  <c r="EA78" i="35"/>
  <c r="DY87" i="35"/>
  <c r="ED85" i="35"/>
  <c r="ED68" i="35"/>
  <c r="DX82" i="35"/>
  <c r="EV86" i="35"/>
  <c r="EC76" i="35"/>
  <c r="EE58" i="35"/>
  <c r="EE62" i="35"/>
  <c r="EA110" i="35"/>
  <c r="DV104" i="35"/>
  <c r="DY112" i="35"/>
  <c r="EA210" i="31"/>
  <c r="EN205" i="31"/>
  <c r="EX240" i="31"/>
  <c r="EW218" i="31"/>
  <c r="EZ196" i="31"/>
  <c r="DX233" i="31"/>
  <c r="EE204" i="31"/>
  <c r="EI213" i="31"/>
  <c r="GC193" i="31"/>
  <c r="FR255" i="31"/>
  <c r="EJ228" i="31"/>
  <c r="DY237" i="31"/>
  <c r="FO257" i="31"/>
  <c r="EH242" i="31"/>
  <c r="ES259" i="31"/>
  <c r="FV198" i="31"/>
  <c r="EJ221" i="31"/>
  <c r="FV227" i="31"/>
  <c r="FF252" i="31"/>
  <c r="ET260" i="31"/>
  <c r="EI241" i="31"/>
  <c r="EH238" i="31"/>
  <c r="FW195" i="31"/>
  <c r="EK239" i="31"/>
  <c r="FL250" i="31"/>
  <c r="DZ192" i="31"/>
  <c r="FG212" i="31"/>
  <c r="EI243" i="31"/>
  <c r="FE256" i="31"/>
  <c r="EK206" i="31"/>
  <c r="FL191" i="31"/>
  <c r="EM231" i="31"/>
  <c r="EY189" i="31"/>
  <c r="FR253" i="31"/>
  <c r="FN246" i="31"/>
  <c r="FO219" i="31"/>
  <c r="FY223" i="31"/>
  <c r="FH187" i="31"/>
  <c r="EO220" i="31"/>
  <c r="FI247" i="31"/>
  <c r="EJ214" i="31"/>
  <c r="FA245" i="31"/>
  <c r="FC236" i="31"/>
  <c r="EA224" i="31"/>
  <c r="EE234" i="31"/>
  <c r="EU201" i="31"/>
  <c r="FT215" i="31"/>
  <c r="FC258" i="31"/>
  <c r="EM211" i="31"/>
  <c r="FI245" i="31"/>
  <c r="FE204" i="31"/>
  <c r="EL255" i="31"/>
  <c r="EN226" i="31"/>
  <c r="ED209" i="31"/>
  <c r="FJ249" i="31"/>
  <c r="EF208" i="31"/>
  <c r="FL232" i="31"/>
  <c r="FF177" i="31" l="1"/>
  <c r="EU181" i="31"/>
  <c r="FG173" i="31"/>
  <c r="EL160" i="31"/>
  <c r="EI163" i="31"/>
  <c r="FJ168" i="31"/>
  <c r="EF125" i="31"/>
  <c r="EG129" i="31"/>
  <c r="EB145" i="31"/>
  <c r="EA113" i="31"/>
  <c r="EB113" i="31" s="1"/>
  <c r="EJ164" i="31"/>
  <c r="EB131" i="31"/>
  <c r="EP141" i="31"/>
  <c r="DY154" i="31"/>
  <c r="EZ110" i="31"/>
  <c r="FD157" i="31"/>
  <c r="EJ162" i="31"/>
  <c r="EO126" i="31"/>
  <c r="EM176" i="31"/>
  <c r="EQ107" i="31"/>
  <c r="EO147" i="31"/>
  <c r="FW119" i="31"/>
  <c r="EE154" i="31"/>
  <c r="FA117" i="31"/>
  <c r="FB166" i="31"/>
  <c r="EI159" i="31"/>
  <c r="FO167" i="31"/>
  <c r="EE130" i="31"/>
  <c r="ET180" i="31"/>
  <c r="EK149" i="31"/>
  <c r="EK142" i="31"/>
  <c r="EC75" i="35"/>
  <c r="EC66" i="35"/>
  <c r="EL127" i="31"/>
  <c r="DX63" i="35"/>
  <c r="DY78" i="35"/>
  <c r="EN70" i="35"/>
  <c r="EE79" i="35"/>
  <c r="EF77" i="35"/>
  <c r="FK170" i="31"/>
  <c r="FP178" i="31"/>
  <c r="FW175" i="31"/>
  <c r="FD179" i="31"/>
  <c r="FS174" i="31"/>
  <c r="FM171" i="31"/>
  <c r="EY161" i="31"/>
  <c r="FM153" i="31"/>
  <c r="FP140" i="31"/>
  <c r="ET141" i="31"/>
  <c r="FF125" i="31"/>
  <c r="FX116" i="31"/>
  <c r="FM112" i="31"/>
  <c r="EB120" i="31"/>
  <c r="FJ166" i="31"/>
  <c r="FH133" i="31"/>
  <c r="EV122" i="31"/>
  <c r="FU136" i="31"/>
  <c r="FS176" i="31"/>
  <c r="FI108" i="31"/>
  <c r="FT138" i="31"/>
  <c r="DY115" i="31"/>
  <c r="FW148" i="31"/>
  <c r="FZ144" i="31"/>
  <c r="EG156" i="31"/>
  <c r="EM146" i="31"/>
  <c r="EM160" i="31"/>
  <c r="DZ158" i="31"/>
  <c r="EK135" i="31"/>
  <c r="EF155" i="31"/>
  <c r="EX139" i="31"/>
  <c r="EJ163" i="31"/>
  <c r="EC113" i="31"/>
  <c r="EN152" i="31"/>
  <c r="EJ134" i="31"/>
  <c r="GD114" i="31"/>
  <c r="EN132" i="31"/>
  <c r="EO165" i="31"/>
  <c r="EU150" i="31"/>
  <c r="EP118" i="31"/>
  <c r="ER143" i="31"/>
  <c r="EZ109" i="31"/>
  <c r="FH128" i="31"/>
  <c r="EC81" i="35"/>
  <c r="EB65" i="35"/>
  <c r="DW59" i="35"/>
  <c r="EA67" i="35"/>
  <c r="DW61" i="35"/>
  <c r="DX73" i="35"/>
  <c r="EF71" i="35"/>
  <c r="DW72" i="35"/>
  <c r="DW60" i="35"/>
  <c r="EW86" i="35"/>
  <c r="EE68" i="35"/>
  <c r="DZ87" i="35"/>
  <c r="DZ80" i="35"/>
  <c r="ED76" i="35"/>
  <c r="DY82" i="35"/>
  <c r="EE85" i="35"/>
  <c r="EB78" i="35"/>
  <c r="EF58" i="35"/>
  <c r="EF62" i="35"/>
  <c r="DW104" i="35"/>
  <c r="EB110" i="35"/>
  <c r="DZ112" i="35"/>
  <c r="DY114" i="35"/>
  <c r="AA100" i="35"/>
  <c r="AA108" i="35"/>
  <c r="EN102" i="35"/>
  <c r="DY110" i="35"/>
  <c r="EB210" i="31"/>
  <c r="EF204" i="31"/>
  <c r="EL206" i="31"/>
  <c r="FM250" i="31"/>
  <c r="FI187" i="31"/>
  <c r="EB224" i="31"/>
  <c r="EI242" i="31"/>
  <c r="ET259" i="31"/>
  <c r="EO226" i="31"/>
  <c r="EZ189" i="31"/>
  <c r="EN231" i="31"/>
  <c r="EF234" i="31"/>
  <c r="FH212" i="31"/>
  <c r="FJ247" i="31"/>
  <c r="EN211" i="31"/>
  <c r="FX195" i="31"/>
  <c r="FA196" i="31"/>
  <c r="FK249" i="31"/>
  <c r="FB245" i="31"/>
  <c r="EE209" i="31"/>
  <c r="FW254" i="31"/>
  <c r="EO205" i="31"/>
  <c r="FP257" i="31"/>
  <c r="FP219" i="31"/>
  <c r="EI238" i="31"/>
  <c r="EJ242" i="31"/>
  <c r="EU260" i="31"/>
  <c r="FG252" i="31"/>
  <c r="FD236" i="31"/>
  <c r="EJ243" i="31"/>
  <c r="EM239" i="31"/>
  <c r="FM232" i="31"/>
  <c r="FD258" i="31"/>
  <c r="FF204" i="31"/>
  <c r="EX218" i="31"/>
  <c r="EG208" i="31"/>
  <c r="EJ213" i="31"/>
  <c r="FS255" i="31"/>
  <c r="FU215" i="31"/>
  <c r="EY240" i="31"/>
  <c r="EP220" i="31"/>
  <c r="EJ241" i="31"/>
  <c r="FS253" i="31"/>
  <c r="FO246" i="31"/>
  <c r="FW198" i="31"/>
  <c r="FZ223" i="31"/>
  <c r="GD193" i="31"/>
  <c r="EL239" i="31"/>
  <c r="DZ237" i="31"/>
  <c r="FW227" i="31"/>
  <c r="EK221" i="31"/>
  <c r="EV201" i="31"/>
  <c r="FJ245" i="31"/>
  <c r="FM191" i="31"/>
  <c r="EK228" i="31"/>
  <c r="FF256" i="31"/>
  <c r="DY233" i="31"/>
  <c r="EM255" i="31"/>
  <c r="EV181" i="31" l="1"/>
  <c r="FH173" i="31"/>
  <c r="FG177" i="31"/>
  <c r="EJ159" i="31"/>
  <c r="FA110" i="31"/>
  <c r="EK164" i="31"/>
  <c r="EC145" i="31"/>
  <c r="EG125" i="31"/>
  <c r="FE157" i="31"/>
  <c r="DZ154" i="31"/>
  <c r="EC131" i="31"/>
  <c r="EH129" i="31"/>
  <c r="FK168" i="31"/>
  <c r="EK162" i="31"/>
  <c r="EP126" i="31"/>
  <c r="EN176" i="31"/>
  <c r="ER107" i="31"/>
  <c r="EP147" i="31"/>
  <c r="EF154" i="31"/>
  <c r="FB117" i="31"/>
  <c r="FX119" i="31"/>
  <c r="FC166" i="31"/>
  <c r="EK159" i="31"/>
  <c r="FP167" i="31"/>
  <c r="EF130" i="31"/>
  <c r="EU180" i="31"/>
  <c r="EL149" i="31"/>
  <c r="EL142" i="31"/>
  <c r="ED75" i="35"/>
  <c r="ED66" i="35"/>
  <c r="EM127" i="31"/>
  <c r="DY63" i="35"/>
  <c r="EO70" i="35"/>
  <c r="EF79" i="35"/>
  <c r="EG77" i="35"/>
  <c r="FX175" i="31"/>
  <c r="FQ178" i="31"/>
  <c r="FL170" i="31"/>
  <c r="FE179" i="31"/>
  <c r="FT174" i="31"/>
  <c r="FN171" i="31"/>
  <c r="EZ161" i="31"/>
  <c r="FN153" i="31"/>
  <c r="FQ140" i="31"/>
  <c r="EU141" i="31"/>
  <c r="FG125" i="31"/>
  <c r="FY116" i="31"/>
  <c r="FN112" i="31"/>
  <c r="EC120" i="31"/>
  <c r="DZ115" i="31"/>
  <c r="FJ108" i="31"/>
  <c r="FV136" i="31"/>
  <c r="EW122" i="31"/>
  <c r="FX148" i="31"/>
  <c r="FU138" i="31"/>
  <c r="FT176" i="31"/>
  <c r="FI133" i="31"/>
  <c r="FK166" i="31"/>
  <c r="GA144" i="31"/>
  <c r="EH156" i="31"/>
  <c r="EN146" i="31"/>
  <c r="EN160" i="31"/>
  <c r="EA158" i="31"/>
  <c r="EL135" i="31"/>
  <c r="EG155" i="31"/>
  <c r="GE114" i="31"/>
  <c r="EO152" i="31"/>
  <c r="ED113" i="31"/>
  <c r="EK163" i="31"/>
  <c r="EY139" i="31"/>
  <c r="EO132" i="31"/>
  <c r="EK134" i="31"/>
  <c r="FI128" i="31"/>
  <c r="FA109" i="31"/>
  <c r="ES143" i="31"/>
  <c r="EQ118" i="31"/>
  <c r="EV150" i="31"/>
  <c r="EP165" i="31"/>
  <c r="ED81" i="35"/>
  <c r="DX59" i="35"/>
  <c r="EC65" i="35"/>
  <c r="EB67" i="35"/>
  <c r="DX61" i="35"/>
  <c r="EG71" i="35"/>
  <c r="DY73" i="35"/>
  <c r="DX72" i="35"/>
  <c r="DX60" i="35"/>
  <c r="EC78" i="35"/>
  <c r="EF85" i="35"/>
  <c r="EE76" i="35"/>
  <c r="DZ82" i="35"/>
  <c r="EA80" i="35"/>
  <c r="EA87" i="35"/>
  <c r="EF68" i="35"/>
  <c r="EX86" i="35"/>
  <c r="EG58" i="35"/>
  <c r="EG62" i="35"/>
  <c r="DX104" i="35"/>
  <c r="EO102" i="35"/>
  <c r="EA112" i="35"/>
  <c r="DZ114" i="35"/>
  <c r="AT94" i="35"/>
  <c r="BT114" i="35"/>
  <c r="CY94" i="35"/>
  <c r="EA119" i="35"/>
  <c r="EX118" i="35"/>
  <c r="DX114" i="35"/>
  <c r="FN232" i="31"/>
  <c r="FN250" i="31"/>
  <c r="EK242" i="31"/>
  <c r="EZ240" i="31"/>
  <c r="EC224" i="31"/>
  <c r="FG204" i="31"/>
  <c r="EA237" i="31"/>
  <c r="EJ238" i="31"/>
  <c r="DZ233" i="31"/>
  <c r="EC210" i="31"/>
  <c r="FN191" i="31"/>
  <c r="EN255" i="31"/>
  <c r="FG256" i="31"/>
  <c r="EP205" i="31"/>
  <c r="EP226" i="31"/>
  <c r="FI212" i="31"/>
  <c r="EO231" i="31"/>
  <c r="EG204" i="31"/>
  <c r="FE236" i="31"/>
  <c r="FK245" i="31"/>
  <c r="EF209" i="31"/>
  <c r="FH252" i="31"/>
  <c r="EK238" i="31"/>
  <c r="FC245" i="31"/>
  <c r="EG234" i="31"/>
  <c r="EH208" i="31"/>
  <c r="EU259" i="31"/>
  <c r="EL228" i="31"/>
  <c r="EL221" i="31"/>
  <c r="EO211" i="31"/>
  <c r="FL249" i="31"/>
  <c r="FX198" i="31"/>
  <c r="FB196" i="31"/>
  <c r="EV260" i="31"/>
  <c r="EW201" i="31"/>
  <c r="FE258" i="31"/>
  <c r="FQ219" i="31"/>
  <c r="FP246" i="31"/>
  <c r="FA189" i="31"/>
  <c r="FT255" i="31"/>
  <c r="GA223" i="31"/>
  <c r="FV215" i="31"/>
  <c r="FY195" i="31"/>
  <c r="FQ257" i="31"/>
  <c r="EM206" i="31"/>
  <c r="GE193" i="31"/>
  <c r="FK247" i="31"/>
  <c r="FT253" i="31"/>
  <c r="EN239" i="31"/>
  <c r="EN225" i="31"/>
  <c r="EK243" i="31"/>
  <c r="EY218" i="31"/>
  <c r="FX254" i="31"/>
  <c r="FJ187" i="31"/>
  <c r="FX227" i="31"/>
  <c r="FI173" i="31" l="1"/>
  <c r="FH177" i="31"/>
  <c r="EW181" i="31"/>
  <c r="FL168" i="31"/>
  <c r="ED131" i="31"/>
  <c r="FF157" i="31"/>
  <c r="ED145" i="31"/>
  <c r="FB110" i="31"/>
  <c r="EI129" i="31"/>
  <c r="EA154" i="31"/>
  <c r="EH125" i="31"/>
  <c r="EL164" i="31"/>
  <c r="EL162" i="31"/>
  <c r="EQ126" i="31"/>
  <c r="EO176" i="31"/>
  <c r="ES107" i="31"/>
  <c r="EQ147" i="31"/>
  <c r="FC117" i="31"/>
  <c r="FY119" i="31"/>
  <c r="EG154" i="31"/>
  <c r="FD166" i="31"/>
  <c r="EL159" i="31"/>
  <c r="FQ167" i="31"/>
  <c r="EG130" i="31"/>
  <c r="EV180" i="31"/>
  <c r="EM149" i="31"/>
  <c r="EM142" i="31"/>
  <c r="EE75" i="35"/>
  <c r="EE66" i="35"/>
  <c r="EN127" i="31"/>
  <c r="DZ63" i="35"/>
  <c r="EP70" i="35"/>
  <c r="EG79" i="35"/>
  <c r="EH77" i="35"/>
  <c r="FM170" i="31"/>
  <c r="FR178" i="31"/>
  <c r="FY175" i="31"/>
  <c r="FF179" i="31"/>
  <c r="FU174" i="31"/>
  <c r="FO171" i="31"/>
  <c r="FA161" i="31"/>
  <c r="FO153" i="31"/>
  <c r="FR140" i="31"/>
  <c r="EV141" i="31"/>
  <c r="FH125" i="31"/>
  <c r="FZ116" i="31"/>
  <c r="FO112" i="31"/>
  <c r="ED120" i="31"/>
  <c r="FJ133" i="31"/>
  <c r="FU176" i="31"/>
  <c r="FY148" i="31"/>
  <c r="EX122" i="31"/>
  <c r="FL166" i="31"/>
  <c r="FV138" i="31"/>
  <c r="FW136" i="31"/>
  <c r="FK108" i="31"/>
  <c r="EA115" i="31"/>
  <c r="GB144" i="31"/>
  <c r="EI156" i="31"/>
  <c r="EO146" i="31"/>
  <c r="EO160" i="31"/>
  <c r="EB158" i="31"/>
  <c r="EM135" i="31"/>
  <c r="EH155" i="31"/>
  <c r="EP152" i="31"/>
  <c r="GF114" i="31"/>
  <c r="EL134" i="31"/>
  <c r="EP132" i="31"/>
  <c r="EZ139" i="31"/>
  <c r="EL163" i="31"/>
  <c r="EE113" i="31"/>
  <c r="EF113" i="31" s="1"/>
  <c r="EG113" i="31" s="1"/>
  <c r="EH113" i="31" s="1"/>
  <c r="EI113" i="31" s="1"/>
  <c r="EJ113" i="31" s="1"/>
  <c r="EQ165" i="31"/>
  <c r="ET143" i="31"/>
  <c r="EW150" i="31"/>
  <c r="ER118" i="31"/>
  <c r="FB109" i="31"/>
  <c r="FJ128" i="31"/>
  <c r="EE81" i="35"/>
  <c r="ED65" i="35"/>
  <c r="DY59" i="35"/>
  <c r="EC67" i="35"/>
  <c r="DY61" i="35"/>
  <c r="DZ73" i="35"/>
  <c r="EH71" i="35"/>
  <c r="DY72" i="35"/>
  <c r="DY60" i="35"/>
  <c r="EB87" i="35"/>
  <c r="EA82" i="35"/>
  <c r="EF76" i="35"/>
  <c r="ED78" i="35"/>
  <c r="EY86" i="35"/>
  <c r="EG68" i="35"/>
  <c r="EB80" i="35"/>
  <c r="EG85" i="35"/>
  <c r="EH58" i="35"/>
  <c r="EH62" i="35"/>
  <c r="EY118" i="35"/>
  <c r="DY104" i="35"/>
  <c r="EA114" i="35"/>
  <c r="EB119" i="35"/>
  <c r="EP102" i="35"/>
  <c r="EB112" i="35"/>
  <c r="EH204" i="31"/>
  <c r="ED210" i="31"/>
  <c r="EO255" i="31"/>
  <c r="EL238" i="31"/>
  <c r="EW260" i="31"/>
  <c r="FC196" i="31"/>
  <c r="EL242" i="31"/>
  <c r="FI252" i="31"/>
  <c r="EL243" i="31"/>
  <c r="EQ205" i="31"/>
  <c r="EZ218" i="31"/>
  <c r="FU255" i="31"/>
  <c r="FH256" i="31"/>
  <c r="FO232" i="31"/>
  <c r="FR219" i="31"/>
  <c r="EN206" i="31"/>
  <c r="FF258" i="31"/>
  <c r="FA240" i="31"/>
  <c r="FH204" i="31"/>
  <c r="FM249" i="31"/>
  <c r="EG209" i="31"/>
  <c r="FR257" i="31"/>
  <c r="EM221" i="31"/>
  <c r="EM228" i="31"/>
  <c r="EP211" i="31"/>
  <c r="EV220" i="31"/>
  <c r="FO250" i="31"/>
  <c r="GF193" i="31"/>
  <c r="FY227" i="31"/>
  <c r="EB237" i="31"/>
  <c r="FU253" i="31"/>
  <c r="EO239" i="31"/>
  <c r="FZ195" i="31"/>
  <c r="EA233" i="31"/>
  <c r="GB223" i="31"/>
  <c r="FY254" i="31"/>
  <c r="FL245" i="31"/>
  <c r="FO191" i="31"/>
  <c r="FJ212" i="31"/>
  <c r="FB189" i="31"/>
  <c r="EI208" i="31"/>
  <c r="EH234" i="31"/>
  <c r="FW215" i="31"/>
  <c r="FF236" i="31"/>
  <c r="ED224" i="31"/>
  <c r="EP231" i="31"/>
  <c r="FQ246" i="31"/>
  <c r="FL247" i="31"/>
  <c r="EO225" i="31"/>
  <c r="FK187" i="31"/>
  <c r="FY198" i="31"/>
  <c r="EX201" i="31"/>
  <c r="EQ226" i="31"/>
  <c r="EV259" i="31"/>
  <c r="FI177" i="31" l="1"/>
  <c r="EX181" i="31"/>
  <c r="FJ173" i="31"/>
  <c r="EI125" i="31"/>
  <c r="EJ129" i="31"/>
  <c r="EE145" i="31"/>
  <c r="EE131" i="31"/>
  <c r="FR167" i="31"/>
  <c r="FS167" i="31" s="1"/>
  <c r="EM164" i="31"/>
  <c r="EB154" i="31"/>
  <c r="FC110" i="31"/>
  <c r="FG157" i="31"/>
  <c r="FM168" i="31"/>
  <c r="EM162" i="31"/>
  <c r="ER126" i="31"/>
  <c r="EP176" i="31"/>
  <c r="ET107" i="31"/>
  <c r="ER147" i="31"/>
  <c r="FZ119" i="31"/>
  <c r="EH154" i="31"/>
  <c r="FD117" i="31"/>
  <c r="FE166" i="31"/>
  <c r="EM159" i="31"/>
  <c r="EH130" i="31"/>
  <c r="EW180" i="31"/>
  <c r="EN149" i="31"/>
  <c r="EN142" i="31"/>
  <c r="EF75" i="35"/>
  <c r="EF66" i="35"/>
  <c r="EO127" i="31"/>
  <c r="EA63" i="35"/>
  <c r="EQ70" i="35"/>
  <c r="EH79" i="35"/>
  <c r="EI77" i="35"/>
  <c r="FZ175" i="31"/>
  <c r="FS178" i="31"/>
  <c r="FN170" i="31"/>
  <c r="FG179" i="31"/>
  <c r="FV174" i="31"/>
  <c r="FP171" i="31"/>
  <c r="FB161" i="31"/>
  <c r="FP153" i="31"/>
  <c r="FS140" i="31"/>
  <c r="EW141" i="31"/>
  <c r="FI125" i="31"/>
  <c r="GA116" i="31"/>
  <c r="FP112" i="31"/>
  <c r="EE120" i="31"/>
  <c r="FL108" i="31"/>
  <c r="FX136" i="31"/>
  <c r="FV176" i="31"/>
  <c r="EB115" i="31"/>
  <c r="FW138" i="31"/>
  <c r="FM166" i="31"/>
  <c r="EY122" i="31"/>
  <c r="FZ148" i="31"/>
  <c r="FK133" i="31"/>
  <c r="GC144" i="31"/>
  <c r="EJ156" i="31"/>
  <c r="EP146" i="31"/>
  <c r="EP160" i="31"/>
  <c r="EC158" i="31"/>
  <c r="EN135" i="31"/>
  <c r="EI155" i="31"/>
  <c r="EM163" i="31"/>
  <c r="EQ132" i="31"/>
  <c r="EQ152" i="31"/>
  <c r="EK113" i="31"/>
  <c r="FA139" i="31"/>
  <c r="EM134" i="31"/>
  <c r="GG114" i="31"/>
  <c r="FK128" i="31"/>
  <c r="ES118" i="31"/>
  <c r="EX150" i="31"/>
  <c r="FC109" i="31"/>
  <c r="EU143" i="31"/>
  <c r="ER165" i="31"/>
  <c r="EF81" i="35"/>
  <c r="DZ59" i="35"/>
  <c r="EE65" i="35"/>
  <c r="ED67" i="35"/>
  <c r="DZ61" i="35"/>
  <c r="EI71" i="35"/>
  <c r="EA73" i="35"/>
  <c r="DZ72" i="35"/>
  <c r="DZ60" i="35"/>
  <c r="EH85" i="35"/>
  <c r="EC80" i="35"/>
  <c r="EZ86" i="35"/>
  <c r="EE78" i="35"/>
  <c r="EG76" i="35"/>
  <c r="EC87" i="35"/>
  <c r="EH68" i="35"/>
  <c r="EB82" i="35"/>
  <c r="EI58" i="35"/>
  <c r="EI62" i="35"/>
  <c r="EC112" i="35"/>
  <c r="EC119" i="35"/>
  <c r="EB114" i="35"/>
  <c r="EZ118" i="35"/>
  <c r="DZ104" i="35"/>
  <c r="EQ102" i="35"/>
  <c r="GG193" i="31"/>
  <c r="FM245" i="31"/>
  <c r="FC189" i="31"/>
  <c r="EP239" i="31"/>
  <c r="FR246" i="31"/>
  <c r="EW220" i="31"/>
  <c r="FP250" i="31"/>
  <c r="EI234" i="31"/>
  <c r="FI256" i="31"/>
  <c r="FG236" i="31"/>
  <c r="EH233" i="31"/>
  <c r="FK212" i="31"/>
  <c r="FV253" i="31"/>
  <c r="EW259" i="31"/>
  <c r="FD196" i="31"/>
  <c r="EN228" i="31"/>
  <c r="EM242" i="31"/>
  <c r="EQ231" i="31"/>
  <c r="EB233" i="31"/>
  <c r="ER226" i="31"/>
  <c r="FJ252" i="31"/>
  <c r="EJ208" i="31"/>
  <c r="FG258" i="31"/>
  <c r="EN221" i="31"/>
  <c r="FS219" i="31"/>
  <c r="FA218" i="31"/>
  <c r="FP232" i="31"/>
  <c r="EP255" i="31"/>
  <c r="GA195" i="31"/>
  <c r="FP191" i="31"/>
  <c r="FL187" i="31"/>
  <c r="FS257" i="31"/>
  <c r="EM238" i="31"/>
  <c r="FI204" i="31"/>
  <c r="EX260" i="31"/>
  <c r="EH209" i="31"/>
  <c r="FN249" i="31"/>
  <c r="GC223" i="31"/>
  <c r="EO206" i="31"/>
  <c r="FM247" i="31"/>
  <c r="FV255" i="31"/>
  <c r="EE210" i="31"/>
  <c r="EC237" i="31"/>
  <c r="FZ227" i="31"/>
  <c r="FZ254" i="31"/>
  <c r="EY201" i="31"/>
  <c r="EE224" i="31"/>
  <c r="EP225" i="31"/>
  <c r="EI204" i="31"/>
  <c r="EQ211" i="31"/>
  <c r="FS246" i="31"/>
  <c r="ER205" i="31"/>
  <c r="FB240" i="31"/>
  <c r="EM243" i="31"/>
  <c r="FZ198" i="31"/>
  <c r="EY181" i="31" l="1"/>
  <c r="FK173" i="31"/>
  <c r="FJ177" i="31"/>
  <c r="ES147" i="31"/>
  <c r="FN168" i="31"/>
  <c r="FD110" i="31"/>
  <c r="EN164" i="31"/>
  <c r="EF131" i="31"/>
  <c r="EK129" i="31"/>
  <c r="EN159" i="31"/>
  <c r="EO159" i="31" s="1"/>
  <c r="FH157" i="31"/>
  <c r="EF145" i="31"/>
  <c r="EJ125" i="31"/>
  <c r="EN162" i="31"/>
  <c r="ES126" i="31"/>
  <c r="EQ176" i="31"/>
  <c r="FT167" i="31"/>
  <c r="EU107" i="31"/>
  <c r="EI154" i="31"/>
  <c r="FE117" i="31"/>
  <c r="GA119" i="31"/>
  <c r="EI130" i="31"/>
  <c r="EX180" i="31"/>
  <c r="EO149" i="31"/>
  <c r="EO142" i="31"/>
  <c r="EG75" i="35"/>
  <c r="EG66" i="35"/>
  <c r="EP127" i="31"/>
  <c r="EB63" i="35"/>
  <c r="ER70" i="35"/>
  <c r="EI79" i="35"/>
  <c r="EJ77" i="35"/>
  <c r="FO170" i="31"/>
  <c r="FT178" i="31"/>
  <c r="GA175" i="31"/>
  <c r="FH179" i="31"/>
  <c r="FW174" i="31"/>
  <c r="FQ171" i="31"/>
  <c r="FC161" i="31"/>
  <c r="FQ153" i="31"/>
  <c r="FT140" i="31"/>
  <c r="EX141" i="31"/>
  <c r="FJ125" i="31"/>
  <c r="GB116" i="31"/>
  <c r="FQ112" i="31"/>
  <c r="EF120" i="31"/>
  <c r="GA148" i="31"/>
  <c r="FN166" i="31"/>
  <c r="FX138" i="31"/>
  <c r="EC115" i="31"/>
  <c r="FM108" i="31"/>
  <c r="FL133" i="31"/>
  <c r="EZ122" i="31"/>
  <c r="FW176" i="31"/>
  <c r="FY136" i="31"/>
  <c r="GD144" i="31"/>
  <c r="EK156" i="31"/>
  <c r="EQ146" i="31"/>
  <c r="EQ160" i="31"/>
  <c r="ED158" i="31"/>
  <c r="EO135" i="31"/>
  <c r="EJ155" i="31"/>
  <c r="FB139" i="31"/>
  <c r="ER152" i="31"/>
  <c r="EN163" i="31"/>
  <c r="GH114" i="31"/>
  <c r="EN134" i="31"/>
  <c r="EL113" i="31"/>
  <c r="ER132" i="31"/>
  <c r="FD109" i="31"/>
  <c r="EY150" i="31"/>
  <c r="ET118" i="31"/>
  <c r="EU118" i="31" s="1"/>
  <c r="EV118" i="31" s="1"/>
  <c r="EW118" i="31" s="1"/>
  <c r="EX118" i="31" s="1"/>
  <c r="EY118" i="31" s="1"/>
  <c r="ES165" i="31"/>
  <c r="EV143" i="31"/>
  <c r="FL128" i="31"/>
  <c r="EG81" i="35"/>
  <c r="EF65" i="35"/>
  <c r="EA59" i="35"/>
  <c r="EE67" i="35"/>
  <c r="EA61" i="35"/>
  <c r="EB73" i="35"/>
  <c r="EJ71" i="35"/>
  <c r="EA72" i="35"/>
  <c r="EA60" i="35"/>
  <c r="EI68" i="35"/>
  <c r="ED87" i="35"/>
  <c r="EE87" i="35" s="1"/>
  <c r="EF87" i="35" s="1"/>
  <c r="EF78" i="35"/>
  <c r="ED80" i="35"/>
  <c r="EE80" i="35" s="1"/>
  <c r="EC82" i="35"/>
  <c r="EH76" i="35"/>
  <c r="FA86" i="35"/>
  <c r="EI85" i="35"/>
  <c r="EJ58" i="35"/>
  <c r="EJ62" i="35"/>
  <c r="ER102" i="35"/>
  <c r="FA118" i="35"/>
  <c r="EC114" i="35"/>
  <c r="EF119" i="35"/>
  <c r="EQ225" i="31"/>
  <c r="FL212" i="31"/>
  <c r="FB218" i="31"/>
  <c r="FW253" i="31"/>
  <c r="EX259" i="31"/>
  <c r="EO228" i="31"/>
  <c r="FJ256" i="31"/>
  <c r="EZ201" i="31"/>
  <c r="EY260" i="31"/>
  <c r="EF224" i="31"/>
  <c r="EI233" i="31"/>
  <c r="FX217" i="31"/>
  <c r="EO238" i="31"/>
  <c r="EI209" i="31"/>
  <c r="EQ255" i="31"/>
  <c r="GB195" i="31"/>
  <c r="FQ191" i="31"/>
  <c r="FM187" i="31"/>
  <c r="FK252" i="31"/>
  <c r="FC240" i="31"/>
  <c r="FJ204" i="31"/>
  <c r="EN243" i="31"/>
  <c r="FW255" i="31"/>
  <c r="EO221" i="31"/>
  <c r="FT219" i="31"/>
  <c r="GH193" i="31"/>
  <c r="GA254" i="31"/>
  <c r="ES205" i="31"/>
  <c r="FO249" i="31"/>
  <c r="FN247" i="31"/>
  <c r="EK235" i="31"/>
  <c r="EQ239" i="31"/>
  <c r="FQ250" i="31"/>
  <c r="ER231" i="31"/>
  <c r="ER211" i="31"/>
  <c r="EP206" i="31"/>
  <c r="FH258" i="31"/>
  <c r="FN245" i="31"/>
  <c r="GA227" i="31"/>
  <c r="FT257" i="31"/>
  <c r="EJ234" i="31"/>
  <c r="EF210" i="31"/>
  <c r="EJ204" i="31"/>
  <c r="FQ232" i="31"/>
  <c r="GD223" i="31"/>
  <c r="FD189" i="31"/>
  <c r="FH236" i="31"/>
  <c r="EN238" i="31"/>
  <c r="ES226" i="31"/>
  <c r="EK208" i="31"/>
  <c r="EX220" i="31"/>
  <c r="FE196" i="31"/>
  <c r="ED237" i="31"/>
  <c r="FT246" i="31"/>
  <c r="GA198" i="31"/>
  <c r="FL173" i="31" l="1"/>
  <c r="FK177" i="31"/>
  <c r="EZ181" i="31"/>
  <c r="EK125" i="31"/>
  <c r="FI157" i="31"/>
  <c r="EL129" i="31"/>
  <c r="EO164" i="31"/>
  <c r="FO168" i="31"/>
  <c r="EG145" i="31"/>
  <c r="EG131" i="31"/>
  <c r="FE110" i="31"/>
  <c r="ET147" i="31"/>
  <c r="EO162" i="31"/>
  <c r="ET126" i="31"/>
  <c r="EU126" i="31" s="1"/>
  <c r="EV126" i="31" s="1"/>
  <c r="EW126" i="31" s="1"/>
  <c r="EX126" i="31" s="1"/>
  <c r="EY126" i="31" s="1"/>
  <c r="EZ126" i="31" s="1"/>
  <c r="ER176" i="31"/>
  <c r="FU167" i="31"/>
  <c r="EP159" i="31"/>
  <c r="EV107" i="31"/>
  <c r="EW107" i="31" s="1"/>
  <c r="EX107" i="31" s="1"/>
  <c r="EY107" i="31" s="1"/>
  <c r="EZ107" i="31" s="1"/>
  <c r="FA107" i="31" s="1"/>
  <c r="FB107" i="31" s="1"/>
  <c r="FC107" i="31" s="1"/>
  <c r="FD107" i="31" s="1"/>
  <c r="FE107" i="31" s="1"/>
  <c r="FF107" i="31" s="1"/>
  <c r="FG107" i="31" s="1"/>
  <c r="FH107" i="31" s="1"/>
  <c r="FI107" i="31" s="1"/>
  <c r="FJ107" i="31" s="1"/>
  <c r="FK107" i="31" s="1"/>
  <c r="FL107" i="31" s="1"/>
  <c r="FM107" i="31" s="1"/>
  <c r="FN107" i="31" s="1"/>
  <c r="FO107" i="31" s="1"/>
  <c r="FP107" i="31" s="1"/>
  <c r="FQ107" i="31" s="1"/>
  <c r="FR107" i="31" s="1"/>
  <c r="FS107" i="31" s="1"/>
  <c r="FT107" i="31" s="1"/>
  <c r="FU107" i="31" s="1"/>
  <c r="FV107" i="31" s="1"/>
  <c r="FW107" i="31" s="1"/>
  <c r="FX107" i="31" s="1"/>
  <c r="FY107" i="31" s="1"/>
  <c r="FZ107" i="31" s="1"/>
  <c r="GA107" i="31" s="1"/>
  <c r="GB107" i="31" s="1"/>
  <c r="GC107" i="31" s="1"/>
  <c r="GD107" i="31" s="1"/>
  <c r="GE107" i="31" s="1"/>
  <c r="GF107" i="31" s="1"/>
  <c r="GG107" i="31" s="1"/>
  <c r="GH107" i="31" s="1"/>
  <c r="GI107" i="31" s="1"/>
  <c r="GJ107" i="31" s="1"/>
  <c r="EJ130" i="31"/>
  <c r="FF117" i="31"/>
  <c r="GB119" i="31"/>
  <c r="EJ154" i="31"/>
  <c r="EY180" i="31"/>
  <c r="EP149" i="31"/>
  <c r="EP142" i="31"/>
  <c r="EF80" i="35"/>
  <c r="EH75" i="35"/>
  <c r="EH66" i="35"/>
  <c r="EQ127" i="31"/>
  <c r="EG87" i="35"/>
  <c r="EC63" i="35"/>
  <c r="ES70" i="35"/>
  <c r="EJ79" i="35"/>
  <c r="EK77" i="35"/>
  <c r="EG78" i="35"/>
  <c r="FU178" i="31"/>
  <c r="FP170" i="31"/>
  <c r="GB175" i="31"/>
  <c r="FI179" i="31"/>
  <c r="FX174" i="31"/>
  <c r="FR171" i="31"/>
  <c r="FD161" i="31"/>
  <c r="FR153" i="31"/>
  <c r="FU140" i="31"/>
  <c r="EY141" i="31"/>
  <c r="FK125" i="31"/>
  <c r="GC116" i="31"/>
  <c r="FR112" i="31"/>
  <c r="EG120" i="31"/>
  <c r="FX176" i="31"/>
  <c r="FA122" i="31"/>
  <c r="FM133" i="31"/>
  <c r="ED115" i="31"/>
  <c r="FO166" i="31"/>
  <c r="GB148" i="31"/>
  <c r="FZ136" i="31"/>
  <c r="FN108" i="31"/>
  <c r="FY138" i="31"/>
  <c r="GE144" i="31"/>
  <c r="EL156" i="31"/>
  <c r="ER146" i="31"/>
  <c r="ER160" i="31"/>
  <c r="EE158" i="31"/>
  <c r="EP135" i="31"/>
  <c r="EK155" i="31"/>
  <c r="ES132" i="31"/>
  <c r="EM113" i="31"/>
  <c r="GI114" i="31"/>
  <c r="FC139" i="31"/>
  <c r="FC164" i="31"/>
  <c r="EO134" i="31"/>
  <c r="EO163" i="31"/>
  <c r="ES152" i="31"/>
  <c r="EW143" i="31"/>
  <c r="ET165" i="31"/>
  <c r="EZ150" i="31"/>
  <c r="FM128" i="31"/>
  <c r="EZ118" i="31"/>
  <c r="FE109" i="31"/>
  <c r="EH81" i="35"/>
  <c r="EB59" i="35"/>
  <c r="EG65" i="35"/>
  <c r="EF67" i="35"/>
  <c r="EB61" i="35"/>
  <c r="EK71" i="35"/>
  <c r="EC73" i="35"/>
  <c r="EB72" i="35"/>
  <c r="EB60" i="35"/>
  <c r="EI76" i="35"/>
  <c r="EJ85" i="35"/>
  <c r="FB86" i="35"/>
  <c r="ED82" i="35"/>
  <c r="EJ68" i="35"/>
  <c r="EK58" i="35"/>
  <c r="EK62" i="35"/>
  <c r="EV104" i="35"/>
  <c r="ES102" i="35"/>
  <c r="FB118" i="35"/>
  <c r="ET226" i="31"/>
  <c r="GI193" i="31"/>
  <c r="FU219" i="31"/>
  <c r="ER225" i="31"/>
  <c r="FL252" i="31"/>
  <c r="EP238" i="31"/>
  <c r="ES231" i="31"/>
  <c r="EE237" i="31"/>
  <c r="FX255" i="31"/>
  <c r="FR250" i="31"/>
  <c r="FR232" i="31"/>
  <c r="FF196" i="31"/>
  <c r="FU246" i="31"/>
  <c r="FK256" i="31"/>
  <c r="EY220" i="31"/>
  <c r="FN187" i="31"/>
  <c r="EJ209" i="31"/>
  <c r="GB254" i="31"/>
  <c r="EQ206" i="31"/>
  <c r="FE189" i="31"/>
  <c r="FI236" i="31"/>
  <c r="FD240" i="31"/>
  <c r="EK204" i="31"/>
  <c r="FA201" i="31"/>
  <c r="GC195" i="31"/>
  <c r="FM212" i="31"/>
  <c r="EL208" i="31"/>
  <c r="GB227" i="31"/>
  <c r="FY217" i="31"/>
  <c r="FR191" i="31"/>
  <c r="FX253" i="31"/>
  <c r="FK204" i="31"/>
  <c r="EP228" i="31"/>
  <c r="EJ233" i="31"/>
  <c r="ER239" i="31"/>
  <c r="ES211" i="31"/>
  <c r="GE223" i="31"/>
  <c r="EK234" i="31"/>
  <c r="EZ205" i="31"/>
  <c r="FC218" i="31"/>
  <c r="FI258" i="31"/>
  <c r="EG224" i="31"/>
  <c r="FO247" i="31"/>
  <c r="EL235" i="31"/>
  <c r="FO245" i="31"/>
  <c r="EZ260" i="31"/>
  <c r="EY259" i="31"/>
  <c r="GB198" i="31"/>
  <c r="EO243" i="31"/>
  <c r="FU257" i="31"/>
  <c r="EP221" i="31"/>
  <c r="EG210" i="31"/>
  <c r="FL177" i="31" l="1"/>
  <c r="FA181" i="31"/>
  <c r="FM173" i="31"/>
  <c r="FF110" i="31"/>
  <c r="EH145" i="31"/>
  <c r="EP164" i="31"/>
  <c r="FJ157" i="31"/>
  <c r="EQ159" i="31"/>
  <c r="FA126" i="31"/>
  <c r="EU147" i="31"/>
  <c r="EH131" i="31"/>
  <c r="FP168" i="31"/>
  <c r="EM129" i="31"/>
  <c r="EP162" i="31"/>
  <c r="ES176" i="31"/>
  <c r="FV167" i="31"/>
  <c r="EK154" i="31"/>
  <c r="FG117" i="31"/>
  <c r="GC119" i="31"/>
  <c r="EK130" i="31"/>
  <c r="EW159" i="31"/>
  <c r="EZ180" i="31"/>
  <c r="FP166" i="31"/>
  <c r="EQ149" i="31"/>
  <c r="EQ142" i="31"/>
  <c r="EG80" i="35"/>
  <c r="EI75" i="35"/>
  <c r="EI66" i="35"/>
  <c r="ER127" i="31"/>
  <c r="EH87" i="35"/>
  <c r="ED63" i="35"/>
  <c r="ET70" i="35"/>
  <c r="EK79" i="35"/>
  <c r="EL77" i="35"/>
  <c r="EH78" i="35"/>
  <c r="FQ170" i="31"/>
  <c r="GC175" i="31"/>
  <c r="FV178" i="31"/>
  <c r="FJ179" i="31"/>
  <c r="FY174" i="31"/>
  <c r="FS171" i="31"/>
  <c r="FE161" i="31"/>
  <c r="FS153" i="31"/>
  <c r="FV140" i="31"/>
  <c r="EZ141" i="31"/>
  <c r="FL125" i="31"/>
  <c r="GD116" i="31"/>
  <c r="FS112" i="31"/>
  <c r="GK107" i="31"/>
  <c r="EH120" i="31"/>
  <c r="FZ138" i="31"/>
  <c r="FO108" i="31"/>
  <c r="GC148" i="31"/>
  <c r="EE115" i="31"/>
  <c r="EF115" i="31" s="1"/>
  <c r="EG115" i="31" s="1"/>
  <c r="EH115" i="31" s="1"/>
  <c r="EI115" i="31" s="1"/>
  <c r="EJ115" i="31" s="1"/>
  <c r="EK115" i="31" s="1"/>
  <c r="EL115" i="31" s="1"/>
  <c r="EM115" i="31" s="1"/>
  <c r="EN115" i="31" s="1"/>
  <c r="EO115" i="31" s="1"/>
  <c r="EP115" i="31" s="1"/>
  <c r="EQ115" i="31" s="1"/>
  <c r="ER115" i="31" s="1"/>
  <c r="ES115" i="31" s="1"/>
  <c r="ET115" i="31" s="1"/>
  <c r="EU115" i="31" s="1"/>
  <c r="EV115" i="31" s="1"/>
  <c r="EW115" i="31" s="1"/>
  <c r="EX115" i="31" s="1"/>
  <c r="EY115" i="31" s="1"/>
  <c r="EZ115" i="31" s="1"/>
  <c r="FA115" i="31" s="1"/>
  <c r="FB115" i="31" s="1"/>
  <c r="FC115" i="31" s="1"/>
  <c r="FD115" i="31" s="1"/>
  <c r="FE115" i="31" s="1"/>
  <c r="FF115" i="31" s="1"/>
  <c r="FG115" i="31" s="1"/>
  <c r="FH115" i="31" s="1"/>
  <c r="FI115" i="31" s="1"/>
  <c r="FJ115" i="31" s="1"/>
  <c r="FK115" i="31" s="1"/>
  <c r="FL115" i="31" s="1"/>
  <c r="FM115" i="31" s="1"/>
  <c r="FN115" i="31" s="1"/>
  <c r="FO115" i="31" s="1"/>
  <c r="FP115" i="31" s="1"/>
  <c r="FQ115" i="31" s="1"/>
  <c r="FR115" i="31" s="1"/>
  <c r="FS115" i="31" s="1"/>
  <c r="FT115" i="31" s="1"/>
  <c r="FU115" i="31" s="1"/>
  <c r="FV115" i="31" s="1"/>
  <c r="FW115" i="31" s="1"/>
  <c r="FX115" i="31" s="1"/>
  <c r="FY115" i="31" s="1"/>
  <c r="FZ115" i="31" s="1"/>
  <c r="GA115" i="31" s="1"/>
  <c r="GB115" i="31" s="1"/>
  <c r="GC115" i="31" s="1"/>
  <c r="GD115" i="31" s="1"/>
  <c r="GE115" i="31" s="1"/>
  <c r="GF115" i="31" s="1"/>
  <c r="GG115" i="31" s="1"/>
  <c r="GH115" i="31" s="1"/>
  <c r="GI115" i="31" s="1"/>
  <c r="GJ115" i="31" s="1"/>
  <c r="GK115" i="31" s="1"/>
  <c r="GL115" i="31" s="1"/>
  <c r="GM115" i="31" s="1"/>
  <c r="GN115" i="31" s="1"/>
  <c r="GO115" i="31" s="1"/>
  <c r="GP115" i="31" s="1"/>
  <c r="GQ115" i="31" s="1"/>
  <c r="GR115" i="31" s="1"/>
  <c r="FN133" i="31"/>
  <c r="FY176" i="31"/>
  <c r="GA136" i="31"/>
  <c r="FB122" i="31"/>
  <c r="GF144" i="31"/>
  <c r="EM156" i="31"/>
  <c r="ES146" i="31"/>
  <c r="ES160" i="31"/>
  <c r="EF158" i="31"/>
  <c r="EQ135" i="31"/>
  <c r="EL155" i="31"/>
  <c r="ET152" i="31"/>
  <c r="FD164" i="31"/>
  <c r="FD139" i="31"/>
  <c r="GJ114" i="31"/>
  <c r="EP163" i="31"/>
  <c r="EP134" i="31"/>
  <c r="EN113" i="31"/>
  <c r="ET132" i="31"/>
  <c r="FN128" i="31"/>
  <c r="FA150" i="31"/>
  <c r="EX143" i="31"/>
  <c r="FF109" i="31"/>
  <c r="FA118" i="31"/>
  <c r="GI139" i="31"/>
  <c r="EU165" i="31"/>
  <c r="EI81" i="35"/>
  <c r="EH65" i="35"/>
  <c r="EC59" i="35"/>
  <c r="EG67" i="35"/>
  <c r="EC61" i="35"/>
  <c r="ED73" i="35"/>
  <c r="EL71" i="35"/>
  <c r="EC72" i="35"/>
  <c r="EC60" i="35"/>
  <c r="EE82" i="35"/>
  <c r="EK85" i="35"/>
  <c r="EJ76" i="35"/>
  <c r="EK68" i="35"/>
  <c r="FC86" i="35"/>
  <c r="EL58" i="35"/>
  <c r="EL62" i="35"/>
  <c r="EW104" i="35"/>
  <c r="ET102" i="35"/>
  <c r="FC118" i="35"/>
  <c r="FG196" i="31"/>
  <c r="GD195" i="31"/>
  <c r="FV257" i="31"/>
  <c r="FL204" i="31"/>
  <c r="EK209" i="31"/>
  <c r="EP241" i="31"/>
  <c r="EM208" i="31"/>
  <c r="FS232" i="31"/>
  <c r="ET211" i="31"/>
  <c r="FY253" i="31"/>
  <c r="FD218" i="31"/>
  <c r="ES225" i="31"/>
  <c r="FE240" i="31"/>
  <c r="EQ238" i="31"/>
  <c r="FJ236" i="31"/>
  <c r="FV219" i="31"/>
  <c r="FP245" i="31"/>
  <c r="FJ258" i="31"/>
  <c r="ER206" i="31"/>
  <c r="EQ228" i="31"/>
  <c r="EF237" i="31"/>
  <c r="GJ193" i="31"/>
  <c r="EU226" i="31"/>
  <c r="FA205" i="31"/>
  <c r="EQ221" i="31"/>
  <c r="FL256" i="31"/>
  <c r="EK233" i="31"/>
  <c r="FV246" i="31"/>
  <c r="FO187" i="31"/>
  <c r="EM235" i="31"/>
  <c r="EZ259" i="31"/>
  <c r="ES239" i="31"/>
  <c r="FN212" i="31"/>
  <c r="FA260" i="31"/>
  <c r="FM252" i="31"/>
  <c r="GC198" i="31"/>
  <c r="FS191" i="31"/>
  <c r="FS250" i="31"/>
  <c r="EZ220" i="31"/>
  <c r="FZ217" i="31"/>
  <c r="GC254" i="31"/>
  <c r="EH210" i="31"/>
  <c r="EP243" i="31"/>
  <c r="EH224" i="31"/>
  <c r="EL234" i="31"/>
  <c r="FP247" i="31"/>
  <c r="FY255" i="31"/>
  <c r="FB201" i="31"/>
  <c r="GF223" i="31"/>
  <c r="ET231" i="31"/>
  <c r="FF189" i="31"/>
  <c r="FB181" i="31" l="1"/>
  <c r="FN173" i="31"/>
  <c r="FM177" i="31"/>
  <c r="FW167" i="31"/>
  <c r="EN129" i="31"/>
  <c r="EI131" i="31"/>
  <c r="FB126" i="31"/>
  <c r="FK157" i="31"/>
  <c r="EI145" i="31"/>
  <c r="FQ166" i="31"/>
  <c r="EQ162" i="31"/>
  <c r="FQ168" i="31"/>
  <c r="EV147" i="31"/>
  <c r="ER159" i="31"/>
  <c r="EQ164" i="31"/>
  <c r="FG110" i="31"/>
  <c r="ER162" i="31"/>
  <c r="ET176" i="31"/>
  <c r="EL130" i="31"/>
  <c r="FH117" i="31"/>
  <c r="GD119" i="31"/>
  <c r="EL154" i="31"/>
  <c r="EX159" i="31"/>
  <c r="FA180" i="31"/>
  <c r="ER149" i="31"/>
  <c r="ER142" i="31"/>
  <c r="EH80" i="35"/>
  <c r="EJ75" i="35"/>
  <c r="EJ66" i="35"/>
  <c r="ES127" i="31"/>
  <c r="EI87" i="35"/>
  <c r="EE63" i="35"/>
  <c r="EU70" i="35"/>
  <c r="EL79" i="35"/>
  <c r="EM77" i="35"/>
  <c r="EI78" i="35"/>
  <c r="FW178" i="31"/>
  <c r="FR170" i="31"/>
  <c r="GD175" i="31"/>
  <c r="FR166" i="31"/>
  <c r="FK179" i="31"/>
  <c r="FZ174" i="31"/>
  <c r="FT171" i="31"/>
  <c r="FF161" i="31"/>
  <c r="FT153" i="31"/>
  <c r="FW140" i="31"/>
  <c r="FA141" i="31"/>
  <c r="FM125" i="31"/>
  <c r="GE116" i="31"/>
  <c r="FT112" i="31"/>
  <c r="GL107" i="31"/>
  <c r="EI120" i="31"/>
  <c r="GB136" i="31"/>
  <c r="FZ176" i="31"/>
  <c r="FO133" i="31"/>
  <c r="FC122" i="31"/>
  <c r="GD148" i="31"/>
  <c r="FP108" i="31"/>
  <c r="GA138" i="31"/>
  <c r="GG144" i="31"/>
  <c r="EN156" i="31"/>
  <c r="ET146" i="31"/>
  <c r="ET160" i="31"/>
  <c r="EG158" i="31"/>
  <c r="ER135" i="31"/>
  <c r="EM155" i="31"/>
  <c r="EO113" i="31"/>
  <c r="EQ163" i="31"/>
  <c r="GK114" i="31"/>
  <c r="FE139" i="31"/>
  <c r="FE164" i="31"/>
  <c r="EU152" i="31"/>
  <c r="EU132" i="31"/>
  <c r="EQ134" i="31"/>
  <c r="GJ139" i="31"/>
  <c r="FB118" i="31"/>
  <c r="EY143" i="31"/>
  <c r="EV165" i="31"/>
  <c r="FG109" i="31"/>
  <c r="FB150" i="31"/>
  <c r="FO128" i="31"/>
  <c r="EJ81" i="35"/>
  <c r="ED59" i="35"/>
  <c r="EI65" i="35"/>
  <c r="EH67" i="35"/>
  <c r="ED61" i="35"/>
  <c r="EM71" i="35"/>
  <c r="EE73" i="35"/>
  <c r="ED72" i="35"/>
  <c r="ED60" i="35"/>
  <c r="FD86" i="35"/>
  <c r="EL68" i="35"/>
  <c r="EK76" i="35"/>
  <c r="EL85" i="35"/>
  <c r="EF82" i="35"/>
  <c r="EM58" i="35"/>
  <c r="EM62" i="35"/>
  <c r="EX104" i="35"/>
  <c r="EU102" i="35"/>
  <c r="AH104" i="35"/>
  <c r="EQ243" i="31"/>
  <c r="AH112" i="35"/>
  <c r="GD198" i="31"/>
  <c r="GK193" i="31"/>
  <c r="FF240" i="31"/>
  <c r="FM204" i="31"/>
  <c r="FZ255" i="31"/>
  <c r="FT191" i="31"/>
  <c r="FO212" i="31"/>
  <c r="FE218" i="31"/>
  <c r="ER238" i="31"/>
  <c r="FW257" i="31"/>
  <c r="FT232" i="31"/>
  <c r="FW219" i="31"/>
  <c r="GG223" i="31"/>
  <c r="FK258" i="31"/>
  <c r="FC201" i="31"/>
  <c r="EG237" i="31"/>
  <c r="FA220" i="31"/>
  <c r="FK236" i="31"/>
  <c r="FB205" i="31"/>
  <c r="EM234" i="31"/>
  <c r="EU211" i="31"/>
  <c r="EN208" i="31"/>
  <c r="FW246" i="31"/>
  <c r="EN235" i="31"/>
  <c r="ET225" i="31"/>
  <c r="ET239" i="31"/>
  <c r="FQ245" i="31"/>
  <c r="EI224" i="31"/>
  <c r="FP187" i="31"/>
  <c r="EV226" i="31"/>
  <c r="FB260" i="31"/>
  <c r="FG189" i="31"/>
  <c r="GA217" i="31"/>
  <c r="FT250" i="31"/>
  <c r="EL233" i="31"/>
  <c r="FQ247" i="31"/>
  <c r="EQ241" i="31"/>
  <c r="EU231" i="31"/>
  <c r="FM256" i="31"/>
  <c r="EL209" i="31"/>
  <c r="ER241" i="31"/>
  <c r="EI210" i="31"/>
  <c r="GE195" i="31"/>
  <c r="FN252" i="31"/>
  <c r="FR245" i="31"/>
  <c r="ER221" i="31"/>
  <c r="FZ253" i="31"/>
  <c r="GD254" i="31"/>
  <c r="FH196" i="31"/>
  <c r="FA259" i="31"/>
  <c r="ES206" i="31"/>
  <c r="ER228" i="31"/>
  <c r="FO173" i="31" l="1"/>
  <c r="FN177" i="31"/>
  <c r="FC181" i="31"/>
  <c r="ER164" i="31"/>
  <c r="EW147" i="31"/>
  <c r="EJ145" i="31"/>
  <c r="FC126" i="31"/>
  <c r="EO129" i="31"/>
  <c r="FH110" i="31"/>
  <c r="ES159" i="31"/>
  <c r="FR168" i="31"/>
  <c r="FL157" i="31"/>
  <c r="EJ131" i="31"/>
  <c r="FX167" i="31"/>
  <c r="ES162" i="31"/>
  <c r="EU176" i="31"/>
  <c r="EM154" i="31"/>
  <c r="FI117" i="31"/>
  <c r="GE119" i="31"/>
  <c r="EM130" i="31"/>
  <c r="EY159" i="31"/>
  <c r="FB180" i="31"/>
  <c r="ES149" i="31"/>
  <c r="ES142" i="31"/>
  <c r="EG82" i="35"/>
  <c r="EH82" i="35" s="1"/>
  <c r="EI82" i="35" s="1"/>
  <c r="EI80" i="35"/>
  <c r="EK75" i="35"/>
  <c r="EK66" i="35"/>
  <c r="ET127" i="31"/>
  <c r="EJ87" i="35"/>
  <c r="EF63" i="35"/>
  <c r="EV70" i="35"/>
  <c r="EM79" i="35"/>
  <c r="EN77" i="35"/>
  <c r="EJ78" i="35"/>
  <c r="GE175" i="31"/>
  <c r="FS166" i="31"/>
  <c r="FS170" i="31"/>
  <c r="FX178" i="31"/>
  <c r="FL179" i="31"/>
  <c r="GA174" i="31"/>
  <c r="FU171" i="31"/>
  <c r="FG161" i="31"/>
  <c r="FU153" i="31"/>
  <c r="FX140" i="31"/>
  <c r="FB141" i="31"/>
  <c r="FN125" i="31"/>
  <c r="GF116" i="31"/>
  <c r="FU112" i="31"/>
  <c r="GM107" i="31"/>
  <c r="EJ120" i="31"/>
  <c r="FQ108" i="31"/>
  <c r="GE148" i="31"/>
  <c r="FD122" i="31"/>
  <c r="GA176" i="31"/>
  <c r="GC136" i="31"/>
  <c r="GB138" i="31"/>
  <c r="FP133" i="31"/>
  <c r="GH144" i="31"/>
  <c r="EO156" i="31"/>
  <c r="EU146" i="31"/>
  <c r="EU160" i="31"/>
  <c r="EH158" i="31"/>
  <c r="ES135" i="31"/>
  <c r="EN155" i="31"/>
  <c r="EV132" i="31"/>
  <c r="FF164" i="31"/>
  <c r="GL114" i="31"/>
  <c r="ER163" i="31"/>
  <c r="FD129" i="31"/>
  <c r="ER134" i="31"/>
  <c r="EV152" i="31"/>
  <c r="FF139" i="31"/>
  <c r="EP113" i="31"/>
  <c r="FC150" i="31"/>
  <c r="FH109" i="31"/>
  <c r="EZ143" i="31"/>
  <c r="FC118" i="31"/>
  <c r="GK139" i="31"/>
  <c r="FP128" i="31"/>
  <c r="EW165" i="31"/>
  <c r="EK81" i="35"/>
  <c r="EJ65" i="35"/>
  <c r="EE59" i="35"/>
  <c r="EI67" i="35"/>
  <c r="EE61" i="35"/>
  <c r="EF73" i="35"/>
  <c r="EN71" i="35"/>
  <c r="EE72" i="35"/>
  <c r="EE60" i="35"/>
  <c r="EM68" i="35"/>
  <c r="EM85" i="35"/>
  <c r="EL76" i="35"/>
  <c r="FE86" i="35"/>
  <c r="EN58" i="35"/>
  <c r="EN62" i="35"/>
  <c r="EY104" i="35"/>
  <c r="EV102" i="35"/>
  <c r="EE92" i="35"/>
  <c r="FU191" i="31"/>
  <c r="ER243" i="31"/>
  <c r="FR247" i="31"/>
  <c r="EO208" i="31"/>
  <c r="FX246" i="31"/>
  <c r="EU239" i="31"/>
  <c r="EJ210" i="31"/>
  <c r="ES238" i="31"/>
  <c r="ES241" i="31"/>
  <c r="FN204" i="31"/>
  <c r="FQ187" i="31"/>
  <c r="FL236" i="31"/>
  <c r="FI196" i="31"/>
  <c r="EM209" i="31"/>
  <c r="EH237" i="31"/>
  <c r="FU232" i="31"/>
  <c r="FX257" i="31"/>
  <c r="FS245" i="31"/>
  <c r="FD201" i="31"/>
  <c r="FC260" i="31"/>
  <c r="GE198" i="31"/>
  <c r="ET206" i="31"/>
  <c r="EV231" i="31"/>
  <c r="GE254" i="31"/>
  <c r="ES221" i="31"/>
  <c r="GH223" i="31"/>
  <c r="EU225" i="31"/>
  <c r="FO252" i="31"/>
  <c r="EW226" i="31"/>
  <c r="FB259" i="31"/>
  <c r="EV211" i="31"/>
  <c r="FU250" i="31"/>
  <c r="FL258" i="31"/>
  <c r="FP212" i="31"/>
  <c r="GB217" i="31"/>
  <c r="FN256" i="31"/>
  <c r="EO235" i="31"/>
  <c r="GL193" i="31"/>
  <c r="FG240" i="31"/>
  <c r="GA253" i="31"/>
  <c r="ES228" i="31"/>
  <c r="EJ224" i="31"/>
  <c r="GF195" i="31"/>
  <c r="EM233" i="31"/>
  <c r="GA255" i="31"/>
  <c r="FC205" i="31"/>
  <c r="EN234" i="31"/>
  <c r="FF218" i="31"/>
  <c r="FH189" i="31"/>
  <c r="FX219" i="31"/>
  <c r="FB220" i="31"/>
  <c r="FO177" i="31" l="1"/>
  <c r="FD181" i="31"/>
  <c r="FP173" i="31"/>
  <c r="EK131" i="31"/>
  <c r="FS168" i="31"/>
  <c r="FI110" i="31"/>
  <c r="FD126" i="31"/>
  <c r="EX147" i="31"/>
  <c r="FY167" i="31"/>
  <c r="FM157" i="31"/>
  <c r="ET159" i="31"/>
  <c r="EP129" i="31"/>
  <c r="EK145" i="31"/>
  <c r="ES164" i="31"/>
  <c r="ET162" i="31"/>
  <c r="EN130" i="31"/>
  <c r="FJ117" i="31"/>
  <c r="GF119" i="31"/>
  <c r="EN154" i="31"/>
  <c r="EZ159" i="31"/>
  <c r="FC180" i="31"/>
  <c r="ET149" i="31"/>
  <c r="ET142" i="31"/>
  <c r="EJ80" i="35"/>
  <c r="EL75" i="35"/>
  <c r="EL66" i="35"/>
  <c r="EU127" i="31"/>
  <c r="EK87" i="35"/>
  <c r="FF86" i="35"/>
  <c r="EJ82" i="35"/>
  <c r="EG63" i="35"/>
  <c r="EW70" i="35"/>
  <c r="EN79" i="35"/>
  <c r="EO77" i="35"/>
  <c r="EK78" i="35"/>
  <c r="FT170" i="31"/>
  <c r="FY178" i="31"/>
  <c r="FT166" i="31"/>
  <c r="GF175" i="31"/>
  <c r="FM179" i="31"/>
  <c r="GB174" i="31"/>
  <c r="FV171" i="31"/>
  <c r="FH161" i="31"/>
  <c r="FV153" i="31"/>
  <c r="FY140" i="31"/>
  <c r="FC141" i="31"/>
  <c r="FO125" i="31"/>
  <c r="GG116" i="31"/>
  <c r="FV112" i="31"/>
  <c r="GN107" i="31"/>
  <c r="EK120" i="31"/>
  <c r="FQ133" i="31"/>
  <c r="GD136" i="31"/>
  <c r="GB176" i="31"/>
  <c r="FU147" i="31"/>
  <c r="FR108" i="31"/>
  <c r="GC138" i="31"/>
  <c r="FE122" i="31"/>
  <c r="GF148" i="31"/>
  <c r="GI144" i="31"/>
  <c r="EP156" i="31"/>
  <c r="EV146" i="31"/>
  <c r="EV160" i="31"/>
  <c r="EI158" i="31"/>
  <c r="ET135" i="31"/>
  <c r="EO155" i="31"/>
  <c r="FG139" i="31"/>
  <c r="FE129" i="31"/>
  <c r="GM114" i="31"/>
  <c r="EW132" i="31"/>
  <c r="EQ113" i="31"/>
  <c r="EW152" i="31"/>
  <c r="ES134" i="31"/>
  <c r="ES163" i="31"/>
  <c r="FG164" i="31"/>
  <c r="EX165" i="31"/>
  <c r="FD118" i="31"/>
  <c r="FD150" i="31"/>
  <c r="FQ128" i="31"/>
  <c r="GL139" i="31"/>
  <c r="FA143" i="31"/>
  <c r="FI109" i="31"/>
  <c r="EL81" i="35"/>
  <c r="EF59" i="35"/>
  <c r="EK65" i="35"/>
  <c r="EJ67" i="35"/>
  <c r="EF61" i="35"/>
  <c r="EO71" i="35"/>
  <c r="EG73" i="35"/>
  <c r="EF72" i="35"/>
  <c r="EF60" i="35"/>
  <c r="EM76" i="35"/>
  <c r="EN68" i="35"/>
  <c r="EN85" i="35"/>
  <c r="EO58" i="35"/>
  <c r="EO62" i="35"/>
  <c r="EZ104" i="35"/>
  <c r="EW102" i="35"/>
  <c r="EF92" i="35"/>
  <c r="EM108" i="35"/>
  <c r="EL113" i="35"/>
  <c r="EN100" i="35"/>
  <c r="FY257" i="31"/>
  <c r="ET238" i="31"/>
  <c r="FS247" i="31"/>
  <c r="ET221" i="31"/>
  <c r="EV225" i="31"/>
  <c r="FG218" i="31"/>
  <c r="GD215" i="31"/>
  <c r="FV250" i="31"/>
  <c r="EP235" i="31"/>
  <c r="EK224" i="31"/>
  <c r="FV232" i="31"/>
  <c r="EN209" i="31"/>
  <c r="FO256" i="31"/>
  <c r="FJ196" i="31"/>
  <c r="EI237" i="31"/>
  <c r="ES242" i="31"/>
  <c r="EK210" i="31"/>
  <c r="FD205" i="31"/>
  <c r="FH240" i="31"/>
  <c r="GF254" i="31"/>
  <c r="GG195" i="31"/>
  <c r="FI189" i="31"/>
  <c r="EW231" i="31"/>
  <c r="FR187" i="31"/>
  <c r="FV191" i="31"/>
  <c r="GI223" i="31"/>
  <c r="FD260" i="31"/>
  <c r="FT245" i="31"/>
  <c r="GB255" i="31"/>
  <c r="FY246" i="31"/>
  <c r="EP208" i="31"/>
  <c r="ET241" i="31"/>
  <c r="FQ212" i="31"/>
  <c r="EN233" i="31"/>
  <c r="GM193" i="31"/>
  <c r="FC220" i="31"/>
  <c r="GF198" i="31"/>
  <c r="FM236" i="31"/>
  <c r="FM258" i="31"/>
  <c r="FC259" i="31"/>
  <c r="FY219" i="31"/>
  <c r="EW211" i="31"/>
  <c r="EO234" i="31"/>
  <c r="ET228" i="31"/>
  <c r="EU206" i="31"/>
  <c r="ES243" i="31"/>
  <c r="EX226" i="31"/>
  <c r="EV239" i="31"/>
  <c r="FE201" i="31"/>
  <c r="GB253" i="31"/>
  <c r="FP252" i="31"/>
  <c r="FO204" i="31"/>
  <c r="GC217" i="31"/>
  <c r="FE181" i="31" l="1"/>
  <c r="FQ173" i="31"/>
  <c r="FP177" i="31"/>
  <c r="EL145" i="31"/>
  <c r="EU159" i="31"/>
  <c r="FZ167" i="31"/>
  <c r="FE126" i="31"/>
  <c r="FT168" i="31"/>
  <c r="ET164" i="31"/>
  <c r="EQ129" i="31"/>
  <c r="FN157" i="31"/>
  <c r="EY147" i="31"/>
  <c r="FJ110" i="31"/>
  <c r="EL131" i="31"/>
  <c r="EU162" i="31"/>
  <c r="EO154" i="31"/>
  <c r="FK117" i="31"/>
  <c r="GG119" i="31"/>
  <c r="EO130" i="31"/>
  <c r="FA159" i="31"/>
  <c r="FD180" i="31"/>
  <c r="GC176" i="31"/>
  <c r="EU149" i="31"/>
  <c r="EU142" i="31"/>
  <c r="EK80" i="35"/>
  <c r="EM75" i="35"/>
  <c r="EM66" i="35"/>
  <c r="EV127" i="31"/>
  <c r="EL87" i="35"/>
  <c r="FG86" i="35"/>
  <c r="EK82" i="35"/>
  <c r="EH63" i="35"/>
  <c r="EX70" i="35"/>
  <c r="EO79" i="35"/>
  <c r="EP77" i="35"/>
  <c r="EL78" i="35"/>
  <c r="GG175" i="31"/>
  <c r="FZ178" i="31"/>
  <c r="FU166" i="31"/>
  <c r="FU170" i="31"/>
  <c r="FN142" i="31"/>
  <c r="FN179" i="31"/>
  <c r="GC174" i="31"/>
  <c r="FW171" i="31"/>
  <c r="FI161" i="31"/>
  <c r="FW153" i="31"/>
  <c r="FZ140" i="31"/>
  <c r="FD141" i="31"/>
  <c r="FP125" i="31"/>
  <c r="GH116" i="31"/>
  <c r="FW112" i="31"/>
  <c r="GO107" i="31"/>
  <c r="GP107" i="31" s="1"/>
  <c r="GQ107" i="31" s="1"/>
  <c r="GR107" i="31" s="1"/>
  <c r="EL120" i="31"/>
  <c r="GD138" i="31"/>
  <c r="GE136" i="31"/>
  <c r="GG148" i="31"/>
  <c r="FF122" i="31"/>
  <c r="FT127" i="31"/>
  <c r="FS108" i="31"/>
  <c r="FV147" i="31"/>
  <c r="FR133" i="31"/>
  <c r="GJ144" i="31"/>
  <c r="EQ156" i="31"/>
  <c r="EW146" i="31"/>
  <c r="EW160" i="31"/>
  <c r="EJ158" i="31"/>
  <c r="EU135" i="31"/>
  <c r="EP155" i="31"/>
  <c r="ET163" i="31"/>
  <c r="ET134" i="31"/>
  <c r="GN114" i="31"/>
  <c r="FF129" i="31"/>
  <c r="FH139" i="31"/>
  <c r="FH164" i="31"/>
  <c r="EX152" i="31"/>
  <c r="ER113" i="31"/>
  <c r="EX132" i="31"/>
  <c r="FB143" i="31"/>
  <c r="FR128" i="31"/>
  <c r="FE118" i="31"/>
  <c r="FJ109" i="31"/>
  <c r="GM139" i="31"/>
  <c r="FE150" i="31"/>
  <c r="EY165" i="31"/>
  <c r="EM81" i="35"/>
  <c r="EL65" i="35"/>
  <c r="EG59" i="35"/>
  <c r="EK67" i="35"/>
  <c r="EG61" i="35"/>
  <c r="EH73" i="35"/>
  <c r="EP71" i="35"/>
  <c r="EG72" i="35"/>
  <c r="EG60" i="35"/>
  <c r="EH60" i="35" s="1"/>
  <c r="EO85" i="35"/>
  <c r="EO68" i="35"/>
  <c r="EN76" i="35"/>
  <c r="EP58" i="35"/>
  <c r="EP62" i="35"/>
  <c r="FA102" i="35"/>
  <c r="EM113" i="35"/>
  <c r="FA104" i="35"/>
  <c r="EX102" i="35"/>
  <c r="EN108" i="35"/>
  <c r="EG92" i="35"/>
  <c r="EH92" i="35"/>
  <c r="EO100" i="35"/>
  <c r="FU249" i="31"/>
  <c r="EW225" i="31"/>
  <c r="EX231" i="31"/>
  <c r="GH195" i="31"/>
  <c r="GD217" i="31"/>
  <c r="FZ257" i="31"/>
  <c r="EJ237" i="31"/>
  <c r="FZ246" i="31"/>
  <c r="FN236" i="31"/>
  <c r="EU238" i="31"/>
  <c r="FP204" i="31"/>
  <c r="FH218" i="31"/>
  <c r="FK196" i="31"/>
  <c r="FE260" i="31"/>
  <c r="EL210" i="31"/>
  <c r="EO233" i="31"/>
  <c r="FP256" i="31"/>
  <c r="EQ235" i="31"/>
  <c r="EQ208" i="31"/>
  <c r="FJ189" i="31"/>
  <c r="GN193" i="31"/>
  <c r="ET242" i="31"/>
  <c r="EL224" i="31"/>
  <c r="FE205" i="31"/>
  <c r="FI240" i="31"/>
  <c r="EX211" i="31"/>
  <c r="FH243" i="31"/>
  <c r="GC253" i="31"/>
  <c r="EV206" i="31"/>
  <c r="FW191" i="31"/>
  <c r="FN258" i="31"/>
  <c r="FD259" i="31"/>
  <c r="EO209" i="31"/>
  <c r="EU228" i="31"/>
  <c r="FZ219" i="31"/>
  <c r="GJ223" i="31"/>
  <c r="EY226" i="31"/>
  <c r="EU241" i="31"/>
  <c r="EW239" i="31"/>
  <c r="FQ252" i="31"/>
  <c r="GG198" i="31"/>
  <c r="GC255" i="31"/>
  <c r="FD220" i="31"/>
  <c r="FS187" i="31"/>
  <c r="EU221" i="31"/>
  <c r="FW232" i="31"/>
  <c r="FT247" i="31"/>
  <c r="EP234" i="31"/>
  <c r="ET243" i="31"/>
  <c r="FF201" i="31"/>
  <c r="FW250" i="31"/>
  <c r="FR212" i="31"/>
  <c r="GG254" i="31"/>
  <c r="GE215" i="31"/>
  <c r="FU245" i="31"/>
  <c r="GD176" i="31" l="1"/>
  <c r="FR173" i="31"/>
  <c r="FQ177" i="31"/>
  <c r="FF181" i="31"/>
  <c r="FK110" i="31"/>
  <c r="FO157" i="31"/>
  <c r="EU164" i="31"/>
  <c r="FF126" i="31"/>
  <c r="EV159" i="31"/>
  <c r="EM131" i="31"/>
  <c r="EZ147" i="31"/>
  <c r="ER129" i="31"/>
  <c r="FU168" i="31"/>
  <c r="GA167" i="31"/>
  <c r="EM145" i="31"/>
  <c r="EV162" i="31"/>
  <c r="EP130" i="31"/>
  <c r="FL117" i="31"/>
  <c r="GH119" i="31"/>
  <c r="EP154" i="31"/>
  <c r="FB159" i="31"/>
  <c r="FE180" i="31"/>
  <c r="EY152" i="31"/>
  <c r="EV149" i="31"/>
  <c r="EV142" i="31"/>
  <c r="FI139" i="31"/>
  <c r="GF136" i="31"/>
  <c r="EL80" i="35"/>
  <c r="EN75" i="35"/>
  <c r="EN66" i="35"/>
  <c r="EP68" i="35"/>
  <c r="EW127" i="31"/>
  <c r="EM87" i="35"/>
  <c r="FH86" i="35"/>
  <c r="EL82" i="35"/>
  <c r="EI63" i="35"/>
  <c r="EY70" i="35"/>
  <c r="EP79" i="35"/>
  <c r="EQ77" i="35"/>
  <c r="EM78" i="35"/>
  <c r="EI60" i="35"/>
  <c r="GA178" i="31"/>
  <c r="FV170" i="31"/>
  <c r="FV166" i="31"/>
  <c r="GH175" i="31"/>
  <c r="FO142" i="31"/>
  <c r="GE176" i="31"/>
  <c r="FO179" i="31"/>
  <c r="GD174" i="31"/>
  <c r="FX171" i="31"/>
  <c r="FJ161" i="31"/>
  <c r="FX153" i="31"/>
  <c r="GA140" i="31"/>
  <c r="FE141" i="31"/>
  <c r="FQ125" i="31"/>
  <c r="GI116" i="31"/>
  <c r="FX112" i="31"/>
  <c r="EM120" i="31"/>
  <c r="FS133" i="31"/>
  <c r="FT108" i="31"/>
  <c r="GH148" i="31"/>
  <c r="GE138" i="31"/>
  <c r="FW147" i="31"/>
  <c r="FU127" i="31"/>
  <c r="FG122" i="31"/>
  <c r="GK144" i="31"/>
  <c r="ER156" i="31"/>
  <c r="EX146" i="31"/>
  <c r="EX160" i="31"/>
  <c r="EK158" i="31"/>
  <c r="EV135" i="31"/>
  <c r="EQ155" i="31"/>
  <c r="EY132" i="31"/>
  <c r="FI164" i="31"/>
  <c r="GO114" i="31"/>
  <c r="GP114" i="31" s="1"/>
  <c r="GQ114" i="31" s="1"/>
  <c r="GR114" i="31" s="1"/>
  <c r="EU163" i="31"/>
  <c r="ES113" i="31"/>
  <c r="FG129" i="31"/>
  <c r="EU134" i="31"/>
  <c r="FF150" i="31"/>
  <c r="FK109" i="31"/>
  <c r="FC143" i="31"/>
  <c r="EZ165" i="31"/>
  <c r="GN139" i="31"/>
  <c r="FF118" i="31"/>
  <c r="FS128" i="31"/>
  <c r="EN81" i="35"/>
  <c r="EH59" i="35"/>
  <c r="EM65" i="35"/>
  <c r="EL67" i="35"/>
  <c r="EH61" i="35"/>
  <c r="EQ71" i="35"/>
  <c r="EI73" i="35"/>
  <c r="EH72" i="35"/>
  <c r="EO76" i="35"/>
  <c r="EP85" i="35"/>
  <c r="EQ58" i="35"/>
  <c r="EQ62" i="35"/>
  <c r="EN113" i="35"/>
  <c r="FB104" i="35"/>
  <c r="EY102" i="35"/>
  <c r="EO108" i="35"/>
  <c r="EP100" i="35"/>
  <c r="AN103" i="35"/>
  <c r="AO103" i="35"/>
  <c r="AP103" i="35"/>
  <c r="FK189" i="31"/>
  <c r="FX191" i="31"/>
  <c r="EK237" i="31"/>
  <c r="EV238" i="31"/>
  <c r="ER208" i="31"/>
  <c r="FG201" i="31"/>
  <c r="FO236" i="31"/>
  <c r="FI218" i="31"/>
  <c r="EY231" i="31"/>
  <c r="FV249" i="31"/>
  <c r="EU242" i="31"/>
  <c r="EZ226" i="31"/>
  <c r="FU247" i="31"/>
  <c r="FI243" i="31"/>
  <c r="GD255" i="31"/>
  <c r="EV228" i="31"/>
  <c r="EU243" i="31"/>
  <c r="GA257" i="31"/>
  <c r="GF215" i="31"/>
  <c r="FV245" i="31"/>
  <c r="EP209" i="31"/>
  <c r="FR252" i="31"/>
  <c r="EP233" i="31"/>
  <c r="FE220" i="31"/>
  <c r="GA219" i="31"/>
  <c r="FS212" i="31"/>
  <c r="FQ256" i="31"/>
  <c r="EM210" i="31"/>
  <c r="FF260" i="31"/>
  <c r="EQ234" i="31"/>
  <c r="GI195" i="31"/>
  <c r="FO258" i="31"/>
  <c r="GE217" i="31"/>
  <c r="FQ204" i="31"/>
  <c r="FJ240" i="31"/>
  <c r="GH254" i="31"/>
  <c r="EW206" i="31"/>
  <c r="FT187" i="31"/>
  <c r="FF205" i="31"/>
  <c r="EY211" i="31"/>
  <c r="GD253" i="31"/>
  <c r="FB238" i="31"/>
  <c r="EX225" i="31"/>
  <c r="FX250" i="31"/>
  <c r="GE255" i="31"/>
  <c r="EV241" i="31"/>
  <c r="EM224" i="31"/>
  <c r="FE259" i="31"/>
  <c r="FL196" i="31"/>
  <c r="GH198" i="31"/>
  <c r="ER235" i="31"/>
  <c r="GA246" i="31"/>
  <c r="FX232" i="31"/>
  <c r="EV221" i="31"/>
  <c r="FG181" i="31" l="1"/>
  <c r="FS173" i="31"/>
  <c r="FR177" i="31"/>
  <c r="FJ139" i="31"/>
  <c r="FK139" i="31" s="1"/>
  <c r="GB167" i="31"/>
  <c r="ES129" i="31"/>
  <c r="EN131" i="31"/>
  <c r="FG126" i="31"/>
  <c r="FP157" i="31"/>
  <c r="GG136" i="31"/>
  <c r="EZ152" i="31"/>
  <c r="FA152" i="31" s="1"/>
  <c r="EN145" i="31"/>
  <c r="FV168" i="31"/>
  <c r="FA147" i="31"/>
  <c r="EV164" i="31"/>
  <c r="FL110" i="31"/>
  <c r="EW162" i="31"/>
  <c r="EQ154" i="31"/>
  <c r="FM117" i="31"/>
  <c r="GI119" i="31"/>
  <c r="EQ130" i="31"/>
  <c r="FC159" i="31"/>
  <c r="FF180" i="31"/>
  <c r="EW149" i="31"/>
  <c r="EW142" i="31"/>
  <c r="GF138" i="31"/>
  <c r="EM80" i="35"/>
  <c r="EO75" i="35"/>
  <c r="EO66" i="35"/>
  <c r="EQ68" i="35"/>
  <c r="EX127" i="31"/>
  <c r="EN87" i="35"/>
  <c r="FI86" i="35"/>
  <c r="EM82" i="35"/>
  <c r="EJ63" i="35"/>
  <c r="EZ70" i="35"/>
  <c r="EQ79" i="35"/>
  <c r="ER77" i="35"/>
  <c r="EN78" i="35"/>
  <c r="EJ60" i="35"/>
  <c r="GI175" i="31"/>
  <c r="FW166" i="31"/>
  <c r="GB178" i="31"/>
  <c r="FW170" i="31"/>
  <c r="FP142" i="31"/>
  <c r="GF176" i="31"/>
  <c r="FP179" i="31"/>
  <c r="GE174" i="31"/>
  <c r="FY171" i="31"/>
  <c r="FK161" i="31"/>
  <c r="FY153" i="31"/>
  <c r="GB140" i="31"/>
  <c r="FF141" i="31"/>
  <c r="GH136" i="31"/>
  <c r="FR125" i="31"/>
  <c r="GJ116" i="31"/>
  <c r="FY112" i="31"/>
  <c r="EN120" i="31"/>
  <c r="FH122" i="31"/>
  <c r="FU108" i="31"/>
  <c r="FT133" i="31"/>
  <c r="FV127" i="31"/>
  <c r="FX147" i="31"/>
  <c r="GI148" i="31"/>
  <c r="GL144" i="31"/>
  <c r="ES156" i="31"/>
  <c r="EY146" i="31"/>
  <c r="EY160" i="31"/>
  <c r="EL158" i="31"/>
  <c r="EW135" i="31"/>
  <c r="ER155" i="31"/>
  <c r="EV134" i="31"/>
  <c r="FH129" i="31"/>
  <c r="EV163" i="31"/>
  <c r="EZ132" i="31"/>
  <c r="ET113" i="31"/>
  <c r="FJ164" i="31"/>
  <c r="FA165" i="31"/>
  <c r="FT128" i="31"/>
  <c r="FG118" i="31"/>
  <c r="GO139" i="31"/>
  <c r="GP139" i="31" s="1"/>
  <c r="GQ139" i="31" s="1"/>
  <c r="GR139" i="31" s="1"/>
  <c r="FD143" i="31"/>
  <c r="FL109" i="31"/>
  <c r="FG150" i="31"/>
  <c r="EO81" i="35"/>
  <c r="EN65" i="35"/>
  <c r="EI59" i="35"/>
  <c r="EM67" i="35"/>
  <c r="EI61" i="35"/>
  <c r="EJ73" i="35"/>
  <c r="ER71" i="35"/>
  <c r="EI72" i="35"/>
  <c r="EQ85" i="35"/>
  <c r="EP76" i="35"/>
  <c r="ER58" i="35"/>
  <c r="ER62" i="35"/>
  <c r="EP108" i="35"/>
  <c r="FC104" i="35"/>
  <c r="EO113" i="35"/>
  <c r="EZ102" i="35"/>
  <c r="EQ100" i="35"/>
  <c r="EN224" i="31"/>
  <c r="FY250" i="31"/>
  <c r="FW245" i="31"/>
  <c r="EY225" i="31"/>
  <c r="EQ233" i="31"/>
  <c r="EQ209" i="31"/>
  <c r="FG205" i="31"/>
  <c r="EZ211" i="31"/>
  <c r="FP258" i="31"/>
  <c r="EV242" i="31"/>
  <c r="GF255" i="31"/>
  <c r="FW249" i="31"/>
  <c r="EN210" i="31"/>
  <c r="FU187" i="31"/>
  <c r="FR256" i="31"/>
  <c r="FL189" i="31"/>
  <c r="FM196" i="31"/>
  <c r="FH201" i="31"/>
  <c r="FT212" i="31"/>
  <c r="ES208" i="31"/>
  <c r="FP236" i="31"/>
  <c r="FY232" i="31"/>
  <c r="ES235" i="31"/>
  <c r="GB257" i="31"/>
  <c r="FV247" i="31"/>
  <c r="FJ218" i="31"/>
  <c r="FC238" i="31"/>
  <c r="GE253" i="31"/>
  <c r="GI254" i="31"/>
  <c r="EX206" i="31"/>
  <c r="GF217" i="31"/>
  <c r="FK218" i="31"/>
  <c r="FG260" i="31"/>
  <c r="FA226" i="31"/>
  <c r="EW241" i="31"/>
  <c r="EV243" i="31"/>
  <c r="GI198" i="31"/>
  <c r="GG215" i="31"/>
  <c r="FJ243" i="31"/>
  <c r="GB219" i="31"/>
  <c r="FK240" i="31"/>
  <c r="FY191" i="31"/>
  <c r="GJ195" i="31"/>
  <c r="FF259" i="31"/>
  <c r="EW221" i="31"/>
  <c r="FA231" i="31"/>
  <c r="FR204" i="31"/>
  <c r="FS252" i="31"/>
  <c r="FF220" i="31"/>
  <c r="EW228" i="31"/>
  <c r="EZ231" i="31"/>
  <c r="ER234" i="31"/>
  <c r="GH215" i="31"/>
  <c r="EL237" i="31"/>
  <c r="GB246" i="31"/>
  <c r="FT173" i="31" l="1"/>
  <c r="FS177" i="31"/>
  <c r="FH181" i="31"/>
  <c r="GG138" i="31"/>
  <c r="EX162" i="31"/>
  <c r="EW164" i="31"/>
  <c r="FW168" i="31"/>
  <c r="FQ157" i="31"/>
  <c r="EO131" i="31"/>
  <c r="GC167" i="31"/>
  <c r="FM110" i="31"/>
  <c r="FB147" i="31"/>
  <c r="EO145" i="31"/>
  <c r="FH126" i="31"/>
  <c r="ET129" i="31"/>
  <c r="GJ119" i="31"/>
  <c r="FN117" i="31"/>
  <c r="ER130" i="31"/>
  <c r="ER154" i="31"/>
  <c r="FD159" i="31"/>
  <c r="FG180" i="31"/>
  <c r="EX149" i="31"/>
  <c r="EX142" i="31"/>
  <c r="EN80" i="35"/>
  <c r="EP75" i="35"/>
  <c r="EP66" i="35"/>
  <c r="ER68" i="35"/>
  <c r="FL139" i="31"/>
  <c r="EY127" i="31"/>
  <c r="EO87" i="35"/>
  <c r="FJ86" i="35"/>
  <c r="EN82" i="35"/>
  <c r="EK63" i="35"/>
  <c r="FA70" i="35"/>
  <c r="FB70" i="35" s="1"/>
  <c r="FC70" i="35" s="1"/>
  <c r="FD70" i="35" s="1"/>
  <c r="FE70" i="35" s="1"/>
  <c r="FF70" i="35" s="1"/>
  <c r="FG70" i="35" s="1"/>
  <c r="FH70" i="35" s="1"/>
  <c r="FI70" i="35" s="1"/>
  <c r="FJ70" i="35" s="1"/>
  <c r="FK70" i="35" s="1"/>
  <c r="FL70" i="35" s="1"/>
  <c r="FM70" i="35" s="1"/>
  <c r="FN70" i="35" s="1"/>
  <c r="FO70" i="35" s="1"/>
  <c r="FP70" i="35" s="1"/>
  <c r="FQ70" i="35" s="1"/>
  <c r="FR70" i="35" s="1"/>
  <c r="FS70" i="35" s="1"/>
  <c r="FT70" i="35" s="1"/>
  <c r="FU70" i="35" s="1"/>
  <c r="FV70" i="35" s="1"/>
  <c r="FW70" i="35" s="1"/>
  <c r="FX70" i="35" s="1"/>
  <c r="FY70" i="35" s="1"/>
  <c r="FZ70" i="35" s="1"/>
  <c r="GA70" i="35" s="1"/>
  <c r="GB70" i="35" s="1"/>
  <c r="GC70" i="35" s="1"/>
  <c r="GD70" i="35" s="1"/>
  <c r="GE70" i="35" s="1"/>
  <c r="GF70" i="35" s="1"/>
  <c r="GG70" i="35" s="1"/>
  <c r="GH70" i="35" s="1"/>
  <c r="GI70" i="35" s="1"/>
  <c r="GJ70" i="35" s="1"/>
  <c r="GK70" i="35" s="1"/>
  <c r="GL70" i="35" s="1"/>
  <c r="GM70" i="35" s="1"/>
  <c r="GN70" i="35" s="1"/>
  <c r="GO70" i="35" s="1"/>
  <c r="GP70" i="35" s="1"/>
  <c r="GQ70" i="35" s="1"/>
  <c r="GR70" i="35" s="1"/>
  <c r="ER79" i="35"/>
  <c r="ES77" i="35"/>
  <c r="EO78" i="35"/>
  <c r="EK60" i="35"/>
  <c r="FX170" i="31"/>
  <c r="FX166" i="31"/>
  <c r="GC178" i="31"/>
  <c r="GJ175" i="31"/>
  <c r="FQ142" i="31"/>
  <c r="GG176" i="31"/>
  <c r="FQ179" i="31"/>
  <c r="GF174" i="31"/>
  <c r="FZ171" i="31"/>
  <c r="FL161" i="31"/>
  <c r="FZ153" i="31"/>
  <c r="FB152" i="31"/>
  <c r="GM144" i="31"/>
  <c r="GC140" i="31"/>
  <c r="FG141" i="31"/>
  <c r="GH138" i="31"/>
  <c r="GI136" i="31"/>
  <c r="FS125" i="31"/>
  <c r="GK116" i="31"/>
  <c r="FZ112" i="31"/>
  <c r="EO120" i="31"/>
  <c r="FY147" i="31"/>
  <c r="FV108" i="31"/>
  <c r="GJ148" i="31"/>
  <c r="FW127" i="31"/>
  <c r="FU133" i="31"/>
  <c r="FI122" i="31"/>
  <c r="ET156" i="31"/>
  <c r="EZ146" i="31"/>
  <c r="EZ160" i="31"/>
  <c r="EM158" i="31"/>
  <c r="EX135" i="31"/>
  <c r="ES155" i="31"/>
  <c r="EU113" i="31"/>
  <c r="FA132" i="31"/>
  <c r="FI129" i="31"/>
  <c r="FK164" i="31"/>
  <c r="EW163" i="31"/>
  <c r="EW134" i="31"/>
  <c r="FH150" i="31"/>
  <c r="FH118" i="31"/>
  <c r="FB165" i="31"/>
  <c r="FM109" i="31"/>
  <c r="FE143" i="31"/>
  <c r="FU128" i="31"/>
  <c r="EP81" i="35"/>
  <c r="EQ81" i="35" s="1"/>
  <c r="EJ59" i="35"/>
  <c r="EO65" i="35"/>
  <c r="EN67" i="35"/>
  <c r="EJ61" i="35"/>
  <c r="ES71" i="35"/>
  <c r="EK73" i="35"/>
  <c r="EJ72" i="35"/>
  <c r="EQ76" i="35"/>
  <c r="ER76" i="35" s="1"/>
  <c r="ES76" i="35" s="1"/>
  <c r="ET76" i="35" s="1"/>
  <c r="EU76" i="35" s="1"/>
  <c r="EV76" i="35" s="1"/>
  <c r="EW76" i="35" s="1"/>
  <c r="EX76" i="35" s="1"/>
  <c r="EY76" i="35" s="1"/>
  <c r="EZ76" i="35" s="1"/>
  <c r="FA76" i="35" s="1"/>
  <c r="FB76" i="35" s="1"/>
  <c r="FC76" i="35" s="1"/>
  <c r="FD76" i="35" s="1"/>
  <c r="FE76" i="35" s="1"/>
  <c r="FF76" i="35" s="1"/>
  <c r="FG76" i="35" s="1"/>
  <c r="FH76" i="35" s="1"/>
  <c r="FI76" i="35" s="1"/>
  <c r="FJ76" i="35" s="1"/>
  <c r="FK76" i="35" s="1"/>
  <c r="FL76" i="35" s="1"/>
  <c r="FM76" i="35" s="1"/>
  <c r="FN76" i="35" s="1"/>
  <c r="FO76" i="35" s="1"/>
  <c r="FP76" i="35" s="1"/>
  <c r="FQ76" i="35" s="1"/>
  <c r="ER85" i="35"/>
  <c r="ES58" i="35"/>
  <c r="ES62" i="35"/>
  <c r="FD104" i="35"/>
  <c r="ER100" i="35"/>
  <c r="EX228" i="31"/>
  <c r="FB231" i="31"/>
  <c r="FH260" i="31"/>
  <c r="ER233" i="31"/>
  <c r="GC246" i="31"/>
  <c r="GH217" i="31"/>
  <c r="FS256" i="31"/>
  <c r="GC257" i="31"/>
  <c r="FX245" i="31"/>
  <c r="ET208" i="31"/>
  <c r="FD238" i="31"/>
  <c r="GJ198" i="31"/>
  <c r="EW243" i="31"/>
  <c r="GF253" i="31"/>
  <c r="GI215" i="31"/>
  <c r="EY206" i="31"/>
  <c r="FQ258" i="31"/>
  <c r="EX241" i="31"/>
  <c r="FZ191" i="31"/>
  <c r="FG220" i="31"/>
  <c r="GG255" i="31"/>
  <c r="GK195" i="31"/>
  <c r="FV187" i="31"/>
  <c r="FL218" i="31"/>
  <c r="FS204" i="31"/>
  <c r="FH205" i="31"/>
  <c r="GG217" i="31"/>
  <c r="FK243" i="31"/>
  <c r="FL240" i="31"/>
  <c r="FQ236" i="31"/>
  <c r="EO224" i="31"/>
  <c r="EW242" i="31"/>
  <c r="ET235" i="31"/>
  <c r="FZ250" i="31"/>
  <c r="FW247" i="31"/>
  <c r="FB226" i="31"/>
  <c r="FU212" i="31"/>
  <c r="FT252" i="31"/>
  <c r="FA211" i="31"/>
  <c r="FN196" i="31"/>
  <c r="EM237" i="31"/>
  <c r="ES234" i="31"/>
  <c r="ER209" i="31"/>
  <c r="EZ225" i="31"/>
  <c r="FX249" i="31"/>
  <c r="FM189" i="31"/>
  <c r="EO210" i="31"/>
  <c r="GJ254" i="31"/>
  <c r="FZ232" i="31"/>
  <c r="FG259" i="31"/>
  <c r="GJ227" i="31"/>
  <c r="EX221" i="31"/>
  <c r="FI201" i="31"/>
  <c r="FT177" i="31" l="1"/>
  <c r="FI181" i="31"/>
  <c r="FU173" i="31"/>
  <c r="EU129" i="31"/>
  <c r="EP145" i="31"/>
  <c r="FN110" i="31"/>
  <c r="EP131" i="31"/>
  <c r="FX168" i="31"/>
  <c r="EY162" i="31"/>
  <c r="EY149" i="31"/>
  <c r="FI126" i="31"/>
  <c r="FC147" i="31"/>
  <c r="GD167" i="31"/>
  <c r="FR157" i="31"/>
  <c r="EX164" i="31"/>
  <c r="EZ149" i="31"/>
  <c r="FO117" i="31"/>
  <c r="ES154" i="31"/>
  <c r="ES130" i="31"/>
  <c r="GK119" i="31"/>
  <c r="FE159" i="31"/>
  <c r="FH180" i="31"/>
  <c r="EY142" i="31"/>
  <c r="EO80" i="35"/>
  <c r="EQ75" i="35"/>
  <c r="EQ66" i="35"/>
  <c r="ES68" i="35"/>
  <c r="FM139" i="31"/>
  <c r="EZ127" i="31"/>
  <c r="EP87" i="35"/>
  <c r="FK86" i="35"/>
  <c r="EO82" i="35"/>
  <c r="EL63" i="35"/>
  <c r="ES79" i="35"/>
  <c r="ET77" i="35"/>
  <c r="EP78" i="35"/>
  <c r="ER81" i="35"/>
  <c r="EL60" i="35"/>
  <c r="GK175" i="31"/>
  <c r="FY166" i="31"/>
  <c r="FY170" i="31"/>
  <c r="GD178" i="31"/>
  <c r="FR142" i="31"/>
  <c r="GH176" i="31"/>
  <c r="FR179" i="31"/>
  <c r="GG174" i="31"/>
  <c r="GA171" i="31"/>
  <c r="FM161" i="31"/>
  <c r="GA153" i="31"/>
  <c r="FC152" i="31"/>
  <c r="GN144" i="31"/>
  <c r="GD140" i="31"/>
  <c r="FH141" i="31"/>
  <c r="GI138" i="31"/>
  <c r="GJ136" i="31"/>
  <c r="FT125" i="31"/>
  <c r="GL116" i="31"/>
  <c r="GA112" i="31"/>
  <c r="EP120" i="31"/>
  <c r="FJ122" i="31"/>
  <c r="FZ147" i="31"/>
  <c r="FV133" i="31"/>
  <c r="FX127" i="31"/>
  <c r="GK148" i="31"/>
  <c r="FW108" i="31"/>
  <c r="EU156" i="31"/>
  <c r="FA146" i="31"/>
  <c r="FA160" i="31"/>
  <c r="EN158" i="31"/>
  <c r="EY135" i="31"/>
  <c r="ET155" i="31"/>
  <c r="EX134" i="31"/>
  <c r="EX163" i="31"/>
  <c r="FL164" i="31"/>
  <c r="FJ129" i="31"/>
  <c r="FB132" i="31"/>
  <c r="EV113" i="31"/>
  <c r="FV128" i="31"/>
  <c r="FN109" i="31"/>
  <c r="FC165" i="31"/>
  <c r="FI150" i="31"/>
  <c r="FF143" i="31"/>
  <c r="FI118" i="31"/>
  <c r="EP65" i="35"/>
  <c r="EK59" i="35"/>
  <c r="EO67" i="35"/>
  <c r="EK61" i="35"/>
  <c r="EL73" i="35"/>
  <c r="ET71" i="35"/>
  <c r="EK72" i="35"/>
  <c r="ES85" i="35"/>
  <c r="FR76" i="35"/>
  <c r="FS76" i="35" s="1"/>
  <c r="FT76" i="35" s="1"/>
  <c r="FU76" i="35" s="1"/>
  <c r="FV76" i="35" s="1"/>
  <c r="FW76" i="35" s="1"/>
  <c r="FX76" i="35" s="1"/>
  <c r="FY76" i="35" s="1"/>
  <c r="FZ76" i="35" s="1"/>
  <c r="GA76" i="35" s="1"/>
  <c r="GB76" i="35" s="1"/>
  <c r="GC76" i="35" s="1"/>
  <c r="GD76" i="35" s="1"/>
  <c r="GE76" i="35" s="1"/>
  <c r="GF76" i="35" s="1"/>
  <c r="GG76" i="35" s="1"/>
  <c r="GH76" i="35" s="1"/>
  <c r="GI76" i="35" s="1"/>
  <c r="GJ76" i="35" s="1"/>
  <c r="GK76" i="35" s="1"/>
  <c r="GL76" i="35" s="1"/>
  <c r="GM76" i="35" s="1"/>
  <c r="GN76" i="35" s="1"/>
  <c r="GO76" i="35" s="1"/>
  <c r="GP76" i="35" s="1"/>
  <c r="GQ76" i="35" s="1"/>
  <c r="GR76" i="35" s="1"/>
  <c r="ET58" i="35"/>
  <c r="ET62" i="35"/>
  <c r="FE104" i="35"/>
  <c r="ES100" i="35"/>
  <c r="ET103" i="35"/>
  <c r="ES209" i="31"/>
  <c r="FT256" i="31"/>
  <c r="FU252" i="31"/>
  <c r="EZ228" i="31"/>
  <c r="EX243" i="31"/>
  <c r="FV212" i="31"/>
  <c r="FJ208" i="31"/>
  <c r="EY228" i="31"/>
  <c r="EY241" i="31"/>
  <c r="FH220" i="31"/>
  <c r="FT204" i="31"/>
  <c r="FR258" i="31"/>
  <c r="EP224" i="31"/>
  <c r="GD257" i="31"/>
  <c r="FI205" i="31"/>
  <c r="FN189" i="31"/>
  <c r="FI260" i="31"/>
  <c r="EY221" i="31"/>
  <c r="FY245" i="31"/>
  <c r="FW187" i="31"/>
  <c r="GK254" i="31"/>
  <c r="FO196" i="31"/>
  <c r="ES233" i="31"/>
  <c r="EX242" i="31"/>
  <c r="GH255" i="31"/>
  <c r="FY249" i="31"/>
  <c r="GI217" i="31"/>
  <c r="GA191" i="31"/>
  <c r="GG253" i="31"/>
  <c r="GK227" i="31"/>
  <c r="EU235" i="31"/>
  <c r="FC231" i="31"/>
  <c r="FH259" i="31"/>
  <c r="FM218" i="31"/>
  <c r="GJ215" i="31"/>
  <c r="GK198" i="31"/>
  <c r="FL243" i="31"/>
  <c r="FR236" i="31"/>
  <c r="FA225" i="31"/>
  <c r="EU208" i="31"/>
  <c r="ET234" i="31"/>
  <c r="GL195" i="31"/>
  <c r="FX247" i="31"/>
  <c r="EP210" i="31"/>
  <c r="GA232" i="31"/>
  <c r="FM240" i="31"/>
  <c r="GA250" i="31"/>
  <c r="EN237" i="31"/>
  <c r="FC226" i="31"/>
  <c r="FB211" i="31"/>
  <c r="FJ201" i="31"/>
  <c r="FE238" i="31"/>
  <c r="EZ206" i="31"/>
  <c r="GD246" i="31"/>
  <c r="FJ181" i="31" l="1"/>
  <c r="FV173" i="31"/>
  <c r="FU177" i="31"/>
  <c r="EY164" i="31"/>
  <c r="GE167" i="31"/>
  <c r="FJ126" i="31"/>
  <c r="EZ162" i="31"/>
  <c r="EQ131" i="31"/>
  <c r="EQ145" i="31"/>
  <c r="FS157" i="31"/>
  <c r="FD147" i="31"/>
  <c r="FY168" i="31"/>
  <c r="FO110" i="31"/>
  <c r="EV129" i="31"/>
  <c r="FA149" i="31"/>
  <c r="ET130" i="31"/>
  <c r="FP117" i="31"/>
  <c r="GL119" i="31"/>
  <c r="ET154" i="31"/>
  <c r="FF159" i="31"/>
  <c r="FI180" i="31"/>
  <c r="GL148" i="31"/>
  <c r="EZ142" i="31"/>
  <c r="EP80" i="35"/>
  <c r="ER75" i="35"/>
  <c r="ER66" i="35"/>
  <c r="ET68" i="35"/>
  <c r="FN139" i="31"/>
  <c r="FA127" i="31"/>
  <c r="EQ87" i="35"/>
  <c r="FL86" i="35"/>
  <c r="EP82" i="35"/>
  <c r="EM63" i="35"/>
  <c r="ID49" i="35"/>
  <c r="ET79" i="35"/>
  <c r="EU77" i="35"/>
  <c r="EQ78" i="35"/>
  <c r="ES81" i="35"/>
  <c r="EM60" i="35"/>
  <c r="FZ170" i="31"/>
  <c r="GE178" i="31"/>
  <c r="FZ166" i="31"/>
  <c r="GL175" i="31"/>
  <c r="FS142" i="31"/>
  <c r="GI176" i="31"/>
  <c r="FS179" i="31"/>
  <c r="GH174" i="31"/>
  <c r="GB171" i="31"/>
  <c r="FN161" i="31"/>
  <c r="GB153" i="31"/>
  <c r="FD152" i="31"/>
  <c r="GO144" i="31"/>
  <c r="GP144" i="31" s="1"/>
  <c r="GQ144" i="31" s="1"/>
  <c r="GR144" i="31" s="1"/>
  <c r="GE140" i="31"/>
  <c r="FI141" i="31"/>
  <c r="GJ138" i="31"/>
  <c r="GK136" i="31"/>
  <c r="FU125" i="31"/>
  <c r="GM116" i="31"/>
  <c r="GB112" i="31"/>
  <c r="FX108" i="31"/>
  <c r="EQ120" i="31"/>
  <c r="FW133" i="31"/>
  <c r="FY127" i="31"/>
  <c r="GA147" i="31"/>
  <c r="FK122" i="31"/>
  <c r="EV156" i="31"/>
  <c r="FB146" i="31"/>
  <c r="FB160" i="31"/>
  <c r="EO158" i="31"/>
  <c r="EZ135" i="31"/>
  <c r="EU155" i="31"/>
  <c r="FC132" i="31"/>
  <c r="FM164" i="31"/>
  <c r="EY163" i="31"/>
  <c r="EW113" i="31"/>
  <c r="FK129" i="31"/>
  <c r="EY134" i="31"/>
  <c r="FJ150" i="31"/>
  <c r="FW128" i="31"/>
  <c r="FJ118" i="31"/>
  <c r="FG143" i="31"/>
  <c r="FD165" i="31"/>
  <c r="FO109" i="31"/>
  <c r="EL59" i="35"/>
  <c r="EQ65" i="35"/>
  <c r="EP67" i="35"/>
  <c r="EL61" i="35"/>
  <c r="EU71" i="35"/>
  <c r="EM73" i="35"/>
  <c r="EL72" i="35"/>
  <c r="EM72" i="35" s="1"/>
  <c r="ET85" i="35"/>
  <c r="EU58" i="35"/>
  <c r="EU62" i="35"/>
  <c r="FF104" i="35"/>
  <c r="EU103" i="35"/>
  <c r="ET100" i="35"/>
  <c r="AK105" i="35"/>
  <c r="CK93" i="35"/>
  <c r="DB107" i="35"/>
  <c r="CJ93" i="35"/>
  <c r="AS94" i="35"/>
  <c r="CO105" i="35"/>
  <c r="BL116" i="35"/>
  <c r="BJ116" i="35"/>
  <c r="CQ118" i="35"/>
  <c r="CS111" i="35"/>
  <c r="CO118" i="35"/>
  <c r="BC97" i="35"/>
  <c r="CM93" i="35"/>
  <c r="CL93" i="35"/>
  <c r="CP105" i="35"/>
  <c r="CD96" i="35"/>
  <c r="BK116" i="35"/>
  <c r="BS114" i="35"/>
  <c r="CR118" i="35"/>
  <c r="CQ105" i="35"/>
  <c r="BI116" i="35"/>
  <c r="CT109" i="35"/>
  <c r="CP118" i="35"/>
  <c r="BB97" i="35"/>
  <c r="CR111" i="35"/>
  <c r="CQ95" i="35"/>
  <c r="CS109" i="35"/>
  <c r="CX94" i="35"/>
  <c r="DA107" i="35"/>
  <c r="CE113" i="35"/>
  <c r="AJ105" i="35"/>
  <c r="BR114" i="35"/>
  <c r="CN118" i="35"/>
  <c r="CW99" i="35"/>
  <c r="CC96" i="35"/>
  <c r="BH116" i="35"/>
  <c r="CI93" i="35"/>
  <c r="BY106" i="35"/>
  <c r="CN105" i="35"/>
  <c r="GH253" i="31"/>
  <c r="GM195" i="31"/>
  <c r="FI220" i="31"/>
  <c r="GI255" i="31"/>
  <c r="GL254" i="31"/>
  <c r="FD231" i="31"/>
  <c r="FN240" i="31"/>
  <c r="CM105" i="35"/>
  <c r="EV235" i="31"/>
  <c r="FV252" i="31"/>
  <c r="EZ241" i="31"/>
  <c r="FW212" i="31"/>
  <c r="GB191" i="31"/>
  <c r="FS236" i="31"/>
  <c r="EY243" i="31"/>
  <c r="EQ224" i="31"/>
  <c r="FK208" i="31"/>
  <c r="GL198" i="31"/>
  <c r="FS258" i="31"/>
  <c r="GE246" i="31"/>
  <c r="FU204" i="31"/>
  <c r="FK201" i="31"/>
  <c r="FX187" i="31"/>
  <c r="GL227" i="31"/>
  <c r="CY105" i="35"/>
  <c r="FY247" i="31"/>
  <c r="FP196" i="31"/>
  <c r="FD226" i="31"/>
  <c r="GK215" i="31"/>
  <c r="EQ210" i="31"/>
  <c r="FO189" i="31"/>
  <c r="FC211" i="31"/>
  <c r="ET233" i="31"/>
  <c r="FJ260" i="31"/>
  <c r="EV208" i="31"/>
  <c r="EY242" i="31"/>
  <c r="CZ105" i="35"/>
  <c r="FI259" i="31"/>
  <c r="FA228" i="31"/>
  <c r="FZ249" i="31"/>
  <c r="EZ221" i="31"/>
  <c r="FA206" i="31"/>
  <c r="GA226" i="31"/>
  <c r="FU256" i="31"/>
  <c r="ET209" i="31"/>
  <c r="FF238" i="31"/>
  <c r="FB225" i="31"/>
  <c r="GB232" i="31"/>
  <c r="GE257" i="31"/>
  <c r="FN218" i="31"/>
  <c r="CL105" i="35"/>
  <c r="FZ245" i="31"/>
  <c r="GB250" i="31"/>
  <c r="EU234" i="31"/>
  <c r="FJ205" i="31"/>
  <c r="FM243" i="31"/>
  <c r="GJ217" i="31"/>
  <c r="FW173" i="31" l="1"/>
  <c r="FV177" i="31"/>
  <c r="FK181" i="31"/>
  <c r="GM148" i="31"/>
  <c r="FP110" i="31"/>
  <c r="FE147" i="31"/>
  <c r="ER145" i="31"/>
  <c r="FA162" i="31"/>
  <c r="GF167" i="31"/>
  <c r="FO139" i="31"/>
  <c r="FA142" i="31"/>
  <c r="GM119" i="31"/>
  <c r="EW129" i="31"/>
  <c r="FZ168" i="31"/>
  <c r="FT157" i="31"/>
  <c r="ER131" i="31"/>
  <c r="FK126" i="31"/>
  <c r="EZ164" i="31"/>
  <c r="FB142" i="31"/>
  <c r="GN119" i="31"/>
  <c r="FB149" i="31"/>
  <c r="FP139" i="31"/>
  <c r="EU154" i="31"/>
  <c r="FQ117" i="31"/>
  <c r="EU130" i="31"/>
  <c r="FG159" i="31"/>
  <c r="FJ180" i="31"/>
  <c r="FD132" i="31"/>
  <c r="EQ80" i="35"/>
  <c r="ES75" i="35"/>
  <c r="ES66" i="35"/>
  <c r="EU68" i="35"/>
  <c r="FB127" i="31"/>
  <c r="ER87" i="35"/>
  <c r="FM86" i="35"/>
  <c r="EQ82" i="35"/>
  <c r="EN63" i="35"/>
  <c r="EU79" i="35"/>
  <c r="EV77" i="35"/>
  <c r="ER78" i="35"/>
  <c r="EN72" i="35"/>
  <c r="ET81" i="35"/>
  <c r="EN60" i="35"/>
  <c r="GM175" i="31"/>
  <c r="GF178" i="31"/>
  <c r="GA166" i="31"/>
  <c r="GA170" i="31"/>
  <c r="FT142" i="31"/>
  <c r="GJ176" i="31"/>
  <c r="FT179" i="31"/>
  <c r="GI174" i="31"/>
  <c r="GC171" i="31"/>
  <c r="FO161" i="31"/>
  <c r="GC153" i="31"/>
  <c r="FE152" i="31"/>
  <c r="GN148" i="31"/>
  <c r="GF140" i="31"/>
  <c r="FJ141" i="31"/>
  <c r="GK138" i="31"/>
  <c r="GL136" i="31"/>
  <c r="FV125" i="31"/>
  <c r="GN116" i="31"/>
  <c r="GC112" i="31"/>
  <c r="FY108" i="31"/>
  <c r="ER120" i="31"/>
  <c r="FL122" i="31"/>
  <c r="GB147" i="31"/>
  <c r="FZ127" i="31"/>
  <c r="FX133" i="31"/>
  <c r="EW156" i="31"/>
  <c r="FC146" i="31"/>
  <c r="FC160" i="31"/>
  <c r="EP158" i="31"/>
  <c r="FA135" i="31"/>
  <c r="EV155" i="31"/>
  <c r="EZ134" i="31"/>
  <c r="EX113" i="31"/>
  <c r="FN164" i="31"/>
  <c r="FL129" i="31"/>
  <c r="EZ163" i="31"/>
  <c r="FP109" i="31"/>
  <c r="FH143" i="31"/>
  <c r="FX128" i="31"/>
  <c r="FE165" i="31"/>
  <c r="FK150" i="31"/>
  <c r="FK118" i="31"/>
  <c r="ER65" i="35"/>
  <c r="EM59" i="35"/>
  <c r="EQ67" i="35"/>
  <c r="EM61" i="35"/>
  <c r="EN73" i="35"/>
  <c r="EV71" i="35"/>
  <c r="EU85" i="35"/>
  <c r="EV58" i="35"/>
  <c r="EV62" i="35"/>
  <c r="FG104" i="35"/>
  <c r="EV103" i="35"/>
  <c r="EU100" i="35"/>
  <c r="AB100" i="35"/>
  <c r="AB108" i="35"/>
  <c r="CR105" i="35"/>
  <c r="GM198" i="31"/>
  <c r="FT221" i="31"/>
  <c r="EU233" i="31"/>
  <c r="FA241" i="31"/>
  <c r="EW208" i="31"/>
  <c r="GC191" i="31"/>
  <c r="FJ220" i="31"/>
  <c r="GJ255" i="31"/>
  <c r="FP218" i="31"/>
  <c r="FD211" i="31"/>
  <c r="GF246" i="31"/>
  <c r="EZ242" i="31"/>
  <c r="FJ259" i="31"/>
  <c r="ER224" i="31"/>
  <c r="FG238" i="31"/>
  <c r="FQ196" i="31"/>
  <c r="GN195" i="31"/>
  <c r="FE226" i="31"/>
  <c r="FY187" i="31"/>
  <c r="FV204" i="31"/>
  <c r="GC232" i="31"/>
  <c r="FX212" i="31"/>
  <c r="GC250" i="31"/>
  <c r="GN227" i="31"/>
  <c r="FW252" i="31"/>
  <c r="FB221" i="31"/>
  <c r="GL215" i="31"/>
  <c r="EZ243" i="31"/>
  <c r="GK217" i="31"/>
  <c r="GF257" i="31"/>
  <c r="GA245" i="31"/>
  <c r="FC225" i="31"/>
  <c r="FK260" i="31"/>
  <c r="ER210" i="31"/>
  <c r="FB228" i="31"/>
  <c r="FC239" i="31"/>
  <c r="EW235" i="31"/>
  <c r="FT258" i="31"/>
  <c r="FE231" i="31"/>
  <c r="GB226" i="31"/>
  <c r="FK205" i="31"/>
  <c r="FZ206" i="31"/>
  <c r="GM254" i="31"/>
  <c r="FT236" i="31"/>
  <c r="GA249" i="31"/>
  <c r="GI253" i="31"/>
  <c r="FV256" i="31"/>
  <c r="FB206" i="31"/>
  <c r="FL201" i="31"/>
  <c r="FA221" i="31"/>
  <c r="FO240" i="31"/>
  <c r="FO218" i="31"/>
  <c r="GM227" i="31"/>
  <c r="EU209" i="31"/>
  <c r="FP189" i="31"/>
  <c r="FL208" i="31"/>
  <c r="FZ247" i="31"/>
  <c r="GN198" i="31"/>
  <c r="FN243" i="31"/>
  <c r="FW177" i="31" l="1"/>
  <c r="FL181" i="31"/>
  <c r="FX173" i="31"/>
  <c r="FE132" i="31"/>
  <c r="FF132" i="31" s="1"/>
  <c r="FL126" i="31"/>
  <c r="FU157" i="31"/>
  <c r="EX129" i="31"/>
  <c r="GG167" i="31"/>
  <c r="ES145" i="31"/>
  <c r="FQ110" i="31"/>
  <c r="FA164" i="31"/>
  <c r="ES131" i="31"/>
  <c r="GA168" i="31"/>
  <c r="FB162" i="31"/>
  <c r="FF147" i="31"/>
  <c r="FC142" i="31"/>
  <c r="GO119" i="31"/>
  <c r="GP119" i="31" s="1"/>
  <c r="GQ119" i="31" s="1"/>
  <c r="GR119" i="31" s="1"/>
  <c r="FC149" i="31"/>
  <c r="FQ139" i="31"/>
  <c r="EV130" i="31"/>
  <c r="FR117" i="31"/>
  <c r="EV154" i="31"/>
  <c r="FH159" i="31"/>
  <c r="FK180" i="31"/>
  <c r="GG178" i="31"/>
  <c r="ER80" i="35"/>
  <c r="ET75" i="35"/>
  <c r="ET66" i="35"/>
  <c r="EV68" i="35"/>
  <c r="FC127" i="31"/>
  <c r="ES87" i="35"/>
  <c r="FN86" i="35"/>
  <c r="ER82" i="35"/>
  <c r="EO63" i="35"/>
  <c r="EV79" i="35"/>
  <c r="EW77" i="35"/>
  <c r="ES78" i="35"/>
  <c r="EO72" i="35"/>
  <c r="EU81" i="35"/>
  <c r="EO60" i="35"/>
  <c r="GB170" i="31"/>
  <c r="GB166" i="31"/>
  <c r="GN175" i="31"/>
  <c r="FU142" i="31"/>
  <c r="GK176" i="31"/>
  <c r="FU179" i="31"/>
  <c r="GJ174" i="31"/>
  <c r="GD171" i="31"/>
  <c r="FO164" i="31"/>
  <c r="FP161" i="31"/>
  <c r="GD153" i="31"/>
  <c r="FF152" i="31"/>
  <c r="GO148" i="31"/>
  <c r="GP148" i="31" s="1"/>
  <c r="GQ148" i="31" s="1"/>
  <c r="GR148" i="31" s="1"/>
  <c r="GG140" i="31"/>
  <c r="FK141" i="31"/>
  <c r="GL138" i="31"/>
  <c r="GM136" i="31"/>
  <c r="FB135" i="31"/>
  <c r="FW125" i="31"/>
  <c r="GO116" i="31"/>
  <c r="GP116" i="31" s="1"/>
  <c r="GQ116" i="31" s="1"/>
  <c r="GR116" i="31" s="1"/>
  <c r="GD112" i="31"/>
  <c r="FZ108" i="31"/>
  <c r="ES120" i="31"/>
  <c r="FY133" i="31"/>
  <c r="GA127" i="31"/>
  <c r="GC147" i="31"/>
  <c r="FM122" i="31"/>
  <c r="EX156" i="31"/>
  <c r="FD146" i="31"/>
  <c r="FD160" i="31"/>
  <c r="EQ158" i="31"/>
  <c r="EW155" i="31"/>
  <c r="FA163" i="31"/>
  <c r="EY113" i="31"/>
  <c r="FM129" i="31"/>
  <c r="FA134" i="31"/>
  <c r="FF165" i="31"/>
  <c r="FL118" i="31"/>
  <c r="FL150" i="31"/>
  <c r="FY128" i="31"/>
  <c r="FQ109" i="31"/>
  <c r="FI143" i="31"/>
  <c r="EN59" i="35"/>
  <c r="ES65" i="35"/>
  <c r="ER67" i="35"/>
  <c r="EN61" i="35"/>
  <c r="EO73" i="35"/>
  <c r="EW71" i="35"/>
  <c r="EV85" i="35"/>
  <c r="EW58" i="35"/>
  <c r="EW62" i="35"/>
  <c r="FH104" i="35"/>
  <c r="EW103" i="35"/>
  <c r="EV100" i="35"/>
  <c r="GD191" i="31"/>
  <c r="GG246" i="31"/>
  <c r="FL260" i="31"/>
  <c r="FU221" i="31"/>
  <c r="FP240" i="31"/>
  <c r="FO243" i="31"/>
  <c r="FK259" i="31"/>
  <c r="FF231" i="31"/>
  <c r="GC226" i="31"/>
  <c r="FH238" i="31"/>
  <c r="FD225" i="31"/>
  <c r="GJ253" i="31"/>
  <c r="ES224" i="31"/>
  <c r="FZ187" i="31"/>
  <c r="FQ189" i="31"/>
  <c r="FF211" i="31"/>
  <c r="FU258" i="31"/>
  <c r="GM215" i="31"/>
  <c r="GL217" i="31"/>
  <c r="FU236" i="31"/>
  <c r="GG257" i="31"/>
  <c r="FR196" i="31"/>
  <c r="GB249" i="31"/>
  <c r="FB241" i="31"/>
  <c r="FK220" i="31"/>
  <c r="FC206" i="31"/>
  <c r="GB245" i="31"/>
  <c r="GA206" i="31"/>
  <c r="GK255" i="31"/>
  <c r="EX235" i="31"/>
  <c r="FY212" i="31"/>
  <c r="FA242" i="31"/>
  <c r="FE211" i="31"/>
  <c r="FL205" i="31"/>
  <c r="GN254" i="31"/>
  <c r="EX208" i="31"/>
  <c r="FW204" i="31"/>
  <c r="GD250" i="31"/>
  <c r="FQ218" i="31"/>
  <c r="FW256" i="31"/>
  <c r="GD232" i="31"/>
  <c r="FA243" i="31"/>
  <c r="FM208" i="31"/>
  <c r="ES210" i="31"/>
  <c r="GA247" i="31"/>
  <c r="FF226" i="31"/>
  <c r="FC221" i="31"/>
  <c r="FX252" i="31"/>
  <c r="FC228" i="31"/>
  <c r="FD239" i="31"/>
  <c r="EV209" i="31"/>
  <c r="EV233" i="31"/>
  <c r="FM201" i="31"/>
  <c r="FM181" i="31" l="1"/>
  <c r="GH178" i="31"/>
  <c r="FY173" i="31"/>
  <c r="FX177" i="31"/>
  <c r="FG147" i="31"/>
  <c r="GB168" i="31"/>
  <c r="FB164" i="31"/>
  <c r="ET145" i="31"/>
  <c r="EY129" i="31"/>
  <c r="FM126" i="31"/>
  <c r="FC162" i="31"/>
  <c r="ET131" i="31"/>
  <c r="FR110" i="31"/>
  <c r="GH167" i="31"/>
  <c r="FV157" i="31"/>
  <c r="FD142" i="31"/>
  <c r="FD149" i="31"/>
  <c r="FR139" i="31"/>
  <c r="EW154" i="31"/>
  <c r="FS117" i="31"/>
  <c r="EW130" i="31"/>
  <c r="FI159" i="31"/>
  <c r="FL180" i="31"/>
  <c r="FV142" i="31"/>
  <c r="ES80" i="35"/>
  <c r="EU75" i="35"/>
  <c r="EU66" i="35"/>
  <c r="EW68" i="35"/>
  <c r="FG132" i="31"/>
  <c r="GI178" i="31"/>
  <c r="FD127" i="31"/>
  <c r="ET87" i="35"/>
  <c r="FO86" i="35"/>
  <c r="ES82" i="35"/>
  <c r="EP63" i="35"/>
  <c r="EW79" i="35"/>
  <c r="EX77" i="35"/>
  <c r="ET78" i="35"/>
  <c r="EP72" i="35"/>
  <c r="EV81" i="35"/>
  <c r="EP60" i="35"/>
  <c r="GO175" i="31"/>
  <c r="GP175" i="31" s="1"/>
  <c r="GQ175" i="31" s="1"/>
  <c r="GR175" i="31" s="1"/>
  <c r="GC166" i="31"/>
  <c r="GC170" i="31"/>
  <c r="GL176" i="31"/>
  <c r="FV179" i="31"/>
  <c r="GK174" i="31"/>
  <c r="GE171" i="31"/>
  <c r="FP164" i="31"/>
  <c r="FQ161" i="31"/>
  <c r="GE153" i="31"/>
  <c r="FG152" i="31"/>
  <c r="GH140" i="31"/>
  <c r="FL141" i="31"/>
  <c r="GM138" i="31"/>
  <c r="GN136" i="31"/>
  <c r="FC135" i="31"/>
  <c r="FX125" i="31"/>
  <c r="GE112" i="31"/>
  <c r="GA108" i="31"/>
  <c r="ET120" i="31"/>
  <c r="GD147" i="31"/>
  <c r="FN122" i="31"/>
  <c r="GB127" i="31"/>
  <c r="FZ133" i="31"/>
  <c r="EY156" i="31"/>
  <c r="FE146" i="31"/>
  <c r="FE160" i="31"/>
  <c r="ER158" i="31"/>
  <c r="EX155" i="31"/>
  <c r="FB134" i="31"/>
  <c r="FB163" i="31"/>
  <c r="FN129" i="31"/>
  <c r="EZ113" i="31"/>
  <c r="FJ143" i="31"/>
  <c r="FR109" i="31"/>
  <c r="FM150" i="31"/>
  <c r="FM118" i="31"/>
  <c r="FG165" i="31"/>
  <c r="FZ128" i="31"/>
  <c r="ET65" i="35"/>
  <c r="EO59" i="35"/>
  <c r="ES67" i="35"/>
  <c r="EO61" i="35"/>
  <c r="EX71" i="35"/>
  <c r="EP73" i="35"/>
  <c r="EW85" i="35"/>
  <c r="EX58" i="35"/>
  <c r="EX62" i="35"/>
  <c r="FI104" i="35"/>
  <c r="EW100" i="35"/>
  <c r="GC249" i="31"/>
  <c r="ET224" i="31"/>
  <c r="FI238" i="31"/>
  <c r="FG211" i="31"/>
  <c r="EY208" i="31"/>
  <c r="FS196" i="31"/>
  <c r="GN215" i="31"/>
  <c r="GE191" i="31"/>
  <c r="FB243" i="31"/>
  <c r="FD228" i="31"/>
  <c r="FN208" i="31"/>
  <c r="FL259" i="31"/>
  <c r="GH246" i="31"/>
  <c r="FV221" i="31"/>
  <c r="FX256" i="31"/>
  <c r="GE232" i="31"/>
  <c r="GH257" i="31"/>
  <c r="FL220" i="31"/>
  <c r="FQ240" i="31"/>
  <c r="GL255" i="31"/>
  <c r="FX204" i="31"/>
  <c r="GE250" i="31"/>
  <c r="FZ212" i="31"/>
  <c r="FM205" i="31"/>
  <c r="FG231" i="31"/>
  <c r="FG226" i="31"/>
  <c r="FD221" i="31"/>
  <c r="GA187" i="31"/>
  <c r="FY252" i="31"/>
  <c r="FR218" i="31"/>
  <c r="FD206" i="31"/>
  <c r="FB242" i="31"/>
  <c r="FM260" i="31"/>
  <c r="FV236" i="31"/>
  <c r="GM217" i="31"/>
  <c r="GB206" i="31"/>
  <c r="GI257" i="31"/>
  <c r="FE225" i="31"/>
  <c r="FR189" i="31"/>
  <c r="GK253" i="31"/>
  <c r="FE239" i="31"/>
  <c r="GC245" i="31"/>
  <c r="EY235" i="31"/>
  <c r="FC241" i="31"/>
  <c r="EW209" i="31"/>
  <c r="EW233" i="31"/>
  <c r="ET210" i="31"/>
  <c r="GD226" i="31"/>
  <c r="FV258" i="31"/>
  <c r="FP243" i="31"/>
  <c r="GB247" i="31"/>
  <c r="FY177" i="31" l="1"/>
  <c r="FZ173" i="31"/>
  <c r="FN181" i="31"/>
  <c r="FW142" i="31"/>
  <c r="FX142" i="31" s="1"/>
  <c r="GI167" i="31"/>
  <c r="EU131" i="31"/>
  <c r="FN126" i="31"/>
  <c r="EU145" i="31"/>
  <c r="GC168" i="31"/>
  <c r="FW157" i="31"/>
  <c r="FS110" i="31"/>
  <c r="FD162" i="31"/>
  <c r="EZ129" i="31"/>
  <c r="FH147" i="31"/>
  <c r="FE142" i="31"/>
  <c r="GJ178" i="31"/>
  <c r="FE149" i="31"/>
  <c r="FS139" i="31"/>
  <c r="FT117" i="31"/>
  <c r="EX130" i="31"/>
  <c r="EX154" i="31"/>
  <c r="FJ159" i="31"/>
  <c r="FM180" i="31"/>
  <c r="FM149" i="31"/>
  <c r="GI140" i="31"/>
  <c r="FE127" i="31"/>
  <c r="ET80" i="35"/>
  <c r="EV75" i="35"/>
  <c r="EV66" i="35"/>
  <c r="EX68" i="35"/>
  <c r="FH132" i="31"/>
  <c r="EU87" i="35"/>
  <c r="FP86" i="35"/>
  <c r="ET82" i="35"/>
  <c r="EQ63" i="35"/>
  <c r="EX79" i="35"/>
  <c r="EY77" i="35"/>
  <c r="EU78" i="35"/>
  <c r="EQ72" i="35"/>
  <c r="EW81" i="35"/>
  <c r="EQ60" i="35"/>
  <c r="GD166" i="31"/>
  <c r="GD170" i="31"/>
  <c r="GM176" i="31"/>
  <c r="FW179" i="31"/>
  <c r="GL174" i="31"/>
  <c r="GF171" i="31"/>
  <c r="FQ164" i="31"/>
  <c r="FR161" i="31"/>
  <c r="GF153" i="31"/>
  <c r="FH152" i="31"/>
  <c r="FM141" i="31"/>
  <c r="GN138" i="31"/>
  <c r="GO136" i="31"/>
  <c r="GP136" i="31" s="1"/>
  <c r="GQ136" i="31" s="1"/>
  <c r="GR136" i="31" s="1"/>
  <c r="FD135" i="31"/>
  <c r="FY125" i="31"/>
  <c r="GF112" i="31"/>
  <c r="GB108" i="31"/>
  <c r="EU120" i="31"/>
  <c r="GA133" i="31"/>
  <c r="FO122" i="31"/>
  <c r="GE147" i="31"/>
  <c r="GC127" i="31"/>
  <c r="EZ156" i="31"/>
  <c r="FF146" i="31"/>
  <c r="FF160" i="31"/>
  <c r="ES158" i="31"/>
  <c r="EY155" i="31"/>
  <c r="FC134" i="31"/>
  <c r="FA113" i="31"/>
  <c r="FO129" i="31"/>
  <c r="FC163" i="31"/>
  <c r="FH165" i="31"/>
  <c r="FN150" i="31"/>
  <c r="FS109" i="31"/>
  <c r="GA128" i="31"/>
  <c r="FN118" i="31"/>
  <c r="FK143" i="31"/>
  <c r="EP59" i="35"/>
  <c r="EU65" i="35"/>
  <c r="ET67" i="35"/>
  <c r="EP61" i="35"/>
  <c r="EQ73" i="35"/>
  <c r="EY71" i="35"/>
  <c r="EX85" i="35"/>
  <c r="EY58" i="35"/>
  <c r="EY62" i="35"/>
  <c r="FJ104" i="35"/>
  <c r="EX100" i="35"/>
  <c r="FH226" i="31"/>
  <c r="FS218" i="31"/>
  <c r="GC206" i="31"/>
  <c r="EZ235" i="31"/>
  <c r="FD241" i="31"/>
  <c r="GI219" i="31"/>
  <c r="GL253" i="31"/>
  <c r="EZ208" i="31"/>
  <c r="FR240" i="31"/>
  <c r="FY256" i="31"/>
  <c r="FQ243" i="31"/>
  <c r="EU224" i="31"/>
  <c r="GD249" i="31"/>
  <c r="FE206" i="31"/>
  <c r="FH211" i="31"/>
  <c r="FE221" i="31"/>
  <c r="FM259" i="31"/>
  <c r="FJ238" i="31"/>
  <c r="GF232" i="31"/>
  <c r="FW236" i="31"/>
  <c r="EX233" i="31"/>
  <c r="GB187" i="31"/>
  <c r="FZ252" i="31"/>
  <c r="FC242" i="31"/>
  <c r="GF250" i="31"/>
  <c r="FF239" i="31"/>
  <c r="GA212" i="31"/>
  <c r="FH231" i="31"/>
  <c r="FW258" i="31"/>
  <c r="GF191" i="31"/>
  <c r="FN260" i="31"/>
  <c r="FM220" i="31"/>
  <c r="GN217" i="31"/>
  <c r="FT196" i="31"/>
  <c r="GM255" i="31"/>
  <c r="EX209" i="31"/>
  <c r="GE226" i="31"/>
  <c r="EU210" i="31"/>
  <c r="GC247" i="31"/>
  <c r="FX221" i="31"/>
  <c r="FO208" i="31"/>
  <c r="FW221" i="31"/>
  <c r="FN205" i="31"/>
  <c r="GJ257" i="31"/>
  <c r="GI246" i="31"/>
  <c r="FF225" i="31"/>
  <c r="FY204" i="31"/>
  <c r="FE228" i="31"/>
  <c r="GD245" i="31"/>
  <c r="FS189" i="31"/>
  <c r="GA173" i="31" l="1"/>
  <c r="FN180" i="31"/>
  <c r="FO181" i="31"/>
  <c r="FZ177" i="31"/>
  <c r="FI132" i="31"/>
  <c r="GJ140" i="31"/>
  <c r="FT139" i="31"/>
  <c r="FA129" i="31"/>
  <c r="FT110" i="31"/>
  <c r="GD168" i="31"/>
  <c r="FO126" i="31"/>
  <c r="GJ167" i="31"/>
  <c r="FF127" i="31"/>
  <c r="FF149" i="31"/>
  <c r="FI147" i="31"/>
  <c r="FE162" i="31"/>
  <c r="FX157" i="31"/>
  <c r="EV145" i="31"/>
  <c r="EV131" i="31"/>
  <c r="FF142" i="31"/>
  <c r="GK178" i="31"/>
  <c r="DI266" i="31"/>
  <c r="DI261" i="31"/>
  <c r="DI271" i="31" s="1"/>
  <c r="DI285" i="31"/>
  <c r="DI287" i="31"/>
  <c r="DI291" i="31"/>
  <c r="DI286" i="31"/>
  <c r="DI279" i="31"/>
  <c r="DI265" i="31"/>
  <c r="EY130" i="31"/>
  <c r="EY154" i="31"/>
  <c r="FU117" i="31"/>
  <c r="FJ132" i="31"/>
  <c r="FK159" i="31"/>
  <c r="FN149" i="31"/>
  <c r="EU80" i="35"/>
  <c r="EW75" i="35"/>
  <c r="EW66" i="35"/>
  <c r="EY68" i="35"/>
  <c r="FY142" i="31"/>
  <c r="FG127" i="31"/>
  <c r="EV87" i="35"/>
  <c r="FQ86" i="35"/>
  <c r="EU82" i="35"/>
  <c r="ER63" i="35"/>
  <c r="EY79" i="35"/>
  <c r="EZ77" i="35"/>
  <c r="EV78" i="35"/>
  <c r="ER72" i="35"/>
  <c r="EX81" i="35"/>
  <c r="ER60" i="35"/>
  <c r="GE170" i="31"/>
  <c r="GK140" i="31"/>
  <c r="GE166" i="31"/>
  <c r="GN176" i="31"/>
  <c r="FX179" i="31"/>
  <c r="GM174" i="31"/>
  <c r="GG171" i="31"/>
  <c r="FR164" i="31"/>
  <c r="FS161" i="31"/>
  <c r="GG153" i="31"/>
  <c r="FI152" i="31"/>
  <c r="FN141" i="31"/>
  <c r="GO138" i="31"/>
  <c r="GP138" i="31" s="1"/>
  <c r="GQ138" i="31" s="1"/>
  <c r="GR138" i="31" s="1"/>
  <c r="FE135" i="31"/>
  <c r="FZ125" i="31"/>
  <c r="GG112" i="31"/>
  <c r="GC108" i="31"/>
  <c r="EV120" i="31"/>
  <c r="GB133" i="31"/>
  <c r="GD127" i="31"/>
  <c r="GF147" i="31"/>
  <c r="FP122" i="31"/>
  <c r="FA156" i="31"/>
  <c r="FG146" i="31"/>
  <c r="FG160" i="31"/>
  <c r="ET158" i="31"/>
  <c r="EZ155" i="31"/>
  <c r="FD163" i="31"/>
  <c r="FB113" i="31"/>
  <c r="FD134" i="31"/>
  <c r="FP129" i="31"/>
  <c r="FL143" i="31"/>
  <c r="FO118" i="31"/>
  <c r="GB128" i="31"/>
  <c r="FT109" i="31"/>
  <c r="FI165" i="31"/>
  <c r="FO150" i="31"/>
  <c r="EV65" i="35"/>
  <c r="EQ59" i="35"/>
  <c r="EU67" i="35"/>
  <c r="EQ61" i="35"/>
  <c r="EZ71" i="35"/>
  <c r="ER73" i="35"/>
  <c r="EY85" i="35"/>
  <c r="EZ58" i="35"/>
  <c r="EZ62" i="35"/>
  <c r="FK104" i="35"/>
  <c r="EY100" i="35"/>
  <c r="FX258" i="31"/>
  <c r="EV224" i="31"/>
  <c r="FY221" i="31"/>
  <c r="FN259" i="31"/>
  <c r="GG191" i="31"/>
  <c r="FS240" i="31"/>
  <c r="FZ256" i="31"/>
  <c r="FE241" i="31"/>
  <c r="EV210" i="31"/>
  <c r="FK238" i="31"/>
  <c r="FA235" i="31"/>
  <c r="FZ204" i="31"/>
  <c r="FT189" i="31"/>
  <c r="FG225" i="31"/>
  <c r="FT218" i="31"/>
  <c r="GN255" i="31"/>
  <c r="GJ219" i="31"/>
  <c r="GB212" i="31"/>
  <c r="FO205" i="31"/>
  <c r="FR243" i="31"/>
  <c r="GJ246" i="31"/>
  <c r="GD247" i="31"/>
  <c r="GG250" i="31"/>
  <c r="FI231" i="31"/>
  <c r="FG239" i="31"/>
  <c r="FO260" i="31"/>
  <c r="EY233" i="31"/>
  <c r="FP208" i="31"/>
  <c r="GC187" i="31"/>
  <c r="FA208" i="31"/>
  <c r="FX236" i="31"/>
  <c r="GM253" i="31"/>
  <c r="FF221" i="31"/>
  <c r="FF206" i="31"/>
  <c r="FF228" i="31"/>
  <c r="FG206" i="31"/>
  <c r="FU196" i="31"/>
  <c r="FD242" i="31"/>
  <c r="GG232" i="31"/>
  <c r="GK219" i="31"/>
  <c r="GE245" i="31"/>
  <c r="GF226" i="31"/>
  <c r="GE249" i="31"/>
  <c r="FI226" i="31"/>
  <c r="EY209" i="31"/>
  <c r="GA252" i="31"/>
  <c r="GK257" i="31"/>
  <c r="FN220" i="31"/>
  <c r="GD206" i="31"/>
  <c r="GA177" i="31" l="1"/>
  <c r="FO180" i="31"/>
  <c r="FP181" i="31"/>
  <c r="GB173" i="31"/>
  <c r="EW145" i="31"/>
  <c r="FF162" i="31"/>
  <c r="FG149" i="31"/>
  <c r="GK167" i="31"/>
  <c r="GE168" i="31"/>
  <c r="FB129" i="31"/>
  <c r="EW131" i="31"/>
  <c r="FY157" i="31"/>
  <c r="FJ147" i="31"/>
  <c r="FP126" i="31"/>
  <c r="FU110" i="31"/>
  <c r="FU139" i="31"/>
  <c r="FG142" i="31"/>
  <c r="GL178" i="31"/>
  <c r="EZ130" i="31"/>
  <c r="DI262" i="31"/>
  <c r="DI263" i="31" s="1"/>
  <c r="DI264" i="31" s="1"/>
  <c r="DI274" i="31" s="1"/>
  <c r="DI292" i="31"/>
  <c r="DI294" i="31" s="1"/>
  <c r="EZ154" i="31"/>
  <c r="FV117" i="31"/>
  <c r="FK132" i="31"/>
  <c r="FL159" i="31"/>
  <c r="FO149" i="31"/>
  <c r="FH127" i="31"/>
  <c r="EV80" i="35"/>
  <c r="EX75" i="35"/>
  <c r="EX66" i="35"/>
  <c r="EZ68" i="35"/>
  <c r="FZ142" i="31"/>
  <c r="EW87" i="35"/>
  <c r="FR86" i="35"/>
  <c r="EV82" i="35"/>
  <c r="ES63" i="35"/>
  <c r="EZ79" i="35"/>
  <c r="FA77" i="35"/>
  <c r="EW78" i="35"/>
  <c r="ES72" i="35"/>
  <c r="EY81" i="35"/>
  <c r="ES60" i="35"/>
  <c r="GF166" i="31"/>
  <c r="GL140" i="31"/>
  <c r="GF170" i="31"/>
  <c r="GO176" i="31"/>
  <c r="GP176" i="31" s="1"/>
  <c r="GQ176" i="31" s="1"/>
  <c r="GR176" i="31" s="1"/>
  <c r="FY179" i="31"/>
  <c r="GN174" i="31"/>
  <c r="GH171" i="31"/>
  <c r="FS164" i="31"/>
  <c r="FT161" i="31"/>
  <c r="GH153" i="31"/>
  <c r="FJ152" i="31"/>
  <c r="FO141" i="31"/>
  <c r="FF135" i="31"/>
  <c r="GA125" i="31"/>
  <c r="GH112" i="31"/>
  <c r="GD108" i="31"/>
  <c r="EW120" i="31"/>
  <c r="FQ122" i="31"/>
  <c r="GG147" i="31"/>
  <c r="GE127" i="31"/>
  <c r="GC133" i="31"/>
  <c r="FB156" i="31"/>
  <c r="FH146" i="31"/>
  <c r="FH160" i="31"/>
  <c r="EU158" i="31"/>
  <c r="FA155" i="31"/>
  <c r="FC113" i="31"/>
  <c r="FQ129" i="31"/>
  <c r="FE134" i="31"/>
  <c r="FE163" i="31"/>
  <c r="FP150" i="31"/>
  <c r="FU109" i="31"/>
  <c r="GC128" i="31"/>
  <c r="FM143" i="31"/>
  <c r="FJ165" i="31"/>
  <c r="FP118" i="31"/>
  <c r="ER59" i="35"/>
  <c r="EW65" i="35"/>
  <c r="EV67" i="35"/>
  <c r="ER61" i="35"/>
  <c r="ES73" i="35"/>
  <c r="FA71" i="35"/>
  <c r="EZ85" i="35"/>
  <c r="FA58" i="35"/>
  <c r="FA62" i="35"/>
  <c r="FL104" i="35"/>
  <c r="EZ100" i="35"/>
  <c r="FA109" i="35"/>
  <c r="GH250" i="31"/>
  <c r="FL238" i="31"/>
  <c r="GE206" i="31"/>
  <c r="GK246" i="31"/>
  <c r="GE247" i="31"/>
  <c r="FG228" i="31"/>
  <c r="FZ221" i="31"/>
  <c r="FB235" i="31"/>
  <c r="FY236" i="31"/>
  <c r="FQ208" i="31"/>
  <c r="FO220" i="31"/>
  <c r="FU218" i="31"/>
  <c r="GF245" i="31"/>
  <c r="EU237" i="31"/>
  <c r="FB208" i="31"/>
  <c r="FY258" i="31"/>
  <c r="FG221" i="31"/>
  <c r="GL257" i="31"/>
  <c r="FP205" i="31"/>
  <c r="GH232" i="31"/>
  <c r="EW224" i="31"/>
  <c r="FT240" i="31"/>
  <c r="GF249" i="31"/>
  <c r="EZ209" i="31"/>
  <c r="GH191" i="31"/>
  <c r="FJ226" i="31"/>
  <c r="GG226" i="31"/>
  <c r="FH206" i="31"/>
  <c r="FP260" i="31"/>
  <c r="EW210" i="31"/>
  <c r="FH225" i="31"/>
  <c r="FA234" i="31"/>
  <c r="FV196" i="31"/>
  <c r="GC212" i="31"/>
  <c r="FU189" i="31"/>
  <c r="EZ233" i="31"/>
  <c r="FE242" i="31"/>
  <c r="GA204" i="31"/>
  <c r="GN253" i="31"/>
  <c r="GD187" i="31"/>
  <c r="FO228" i="31"/>
  <c r="GA256" i="31"/>
  <c r="FF241" i="31"/>
  <c r="GB252" i="31"/>
  <c r="FO259" i="31"/>
  <c r="FS243" i="31"/>
  <c r="GL219" i="31"/>
  <c r="FH239" i="31"/>
  <c r="GC173" i="31" l="1"/>
  <c r="FP180" i="31"/>
  <c r="FQ181" i="31"/>
  <c r="GB177" i="31"/>
  <c r="FI127" i="31"/>
  <c r="FJ127" i="31" s="1"/>
  <c r="FV139" i="31"/>
  <c r="FQ126" i="31"/>
  <c r="FZ157" i="31"/>
  <c r="FC129" i="31"/>
  <c r="GL167" i="31"/>
  <c r="FG162" i="31"/>
  <c r="FH142" i="31"/>
  <c r="FV110" i="31"/>
  <c r="FK147" i="31"/>
  <c r="EX131" i="31"/>
  <c r="GF168" i="31"/>
  <c r="FH149" i="31"/>
  <c r="EX145" i="31"/>
  <c r="GM178" i="31"/>
  <c r="FA130" i="31"/>
  <c r="DI272" i="31"/>
  <c r="DI273" i="31"/>
  <c r="DI267" i="31"/>
  <c r="FW117" i="31"/>
  <c r="FA154" i="31"/>
  <c r="FL132" i="31"/>
  <c r="FM159" i="31"/>
  <c r="FP149" i="31"/>
  <c r="EW80" i="35"/>
  <c r="EY75" i="35"/>
  <c r="EY66" i="35"/>
  <c r="FA68" i="35"/>
  <c r="GA142" i="31"/>
  <c r="EX87" i="35"/>
  <c r="FS86" i="35"/>
  <c r="EW82" i="35"/>
  <c r="ET63" i="35"/>
  <c r="FA79" i="35"/>
  <c r="FB77" i="35"/>
  <c r="EX78" i="35"/>
  <c r="ET72" i="35"/>
  <c r="EZ81" i="35"/>
  <c r="ET60" i="35"/>
  <c r="GG170" i="31"/>
  <c r="GH177" i="31"/>
  <c r="GM140" i="31"/>
  <c r="GG166" i="31"/>
  <c r="FZ179" i="31"/>
  <c r="GO174" i="31"/>
  <c r="GP174" i="31" s="1"/>
  <c r="GQ174" i="31" s="1"/>
  <c r="GR174" i="31" s="1"/>
  <c r="GI171" i="31"/>
  <c r="FT164" i="31"/>
  <c r="FU161" i="31"/>
  <c r="GI153" i="31"/>
  <c r="FK152" i="31"/>
  <c r="FP141" i="31"/>
  <c r="FG135" i="31"/>
  <c r="GB125" i="31"/>
  <c r="GI112" i="31"/>
  <c r="GE108" i="31"/>
  <c r="EX120" i="31"/>
  <c r="GD133" i="31"/>
  <c r="GF127" i="31"/>
  <c r="FR122" i="31"/>
  <c r="GH147" i="31"/>
  <c r="FC156" i="31"/>
  <c r="FI146" i="31"/>
  <c r="FI160" i="31"/>
  <c r="EV158" i="31"/>
  <c r="FB155" i="31"/>
  <c r="FF134" i="31"/>
  <c r="FR129" i="31"/>
  <c r="FD113" i="31"/>
  <c r="FF163" i="31"/>
  <c r="FQ118" i="31"/>
  <c r="FK165" i="31"/>
  <c r="FN143" i="31"/>
  <c r="FV109" i="31"/>
  <c r="FQ150" i="31"/>
  <c r="GD128" i="31"/>
  <c r="EX65" i="35"/>
  <c r="ES59" i="35"/>
  <c r="EW67" i="35"/>
  <c r="ES61" i="35"/>
  <c r="ET73" i="35"/>
  <c r="FB71" i="35"/>
  <c r="FC71" i="35" s="1"/>
  <c r="FA85" i="35"/>
  <c r="FB58" i="35"/>
  <c r="FB62" i="35"/>
  <c r="FM104" i="35"/>
  <c r="FB109" i="35"/>
  <c r="FA100" i="35"/>
  <c r="ET105" i="35"/>
  <c r="FA111" i="35"/>
  <c r="FA209" i="31"/>
  <c r="GE187" i="31"/>
  <c r="GG245" i="31"/>
  <c r="EX210" i="31"/>
  <c r="GF247" i="31"/>
  <c r="FF242" i="31"/>
  <c r="GM257" i="31"/>
  <c r="GA221" i="31"/>
  <c r="GF206" i="31"/>
  <c r="FB234" i="31"/>
  <c r="FV189" i="31"/>
  <c r="FR208" i="31"/>
  <c r="FP259" i="31"/>
  <c r="GM219" i="31"/>
  <c r="GC252" i="31"/>
  <c r="FQ260" i="31"/>
  <c r="FP228" i="31"/>
  <c r="FJ206" i="31"/>
  <c r="FM238" i="31"/>
  <c r="FZ258" i="31"/>
  <c r="GH226" i="31"/>
  <c r="EV237" i="31"/>
  <c r="FW196" i="31"/>
  <c r="GI250" i="31"/>
  <c r="FH221" i="31"/>
  <c r="FI206" i="31"/>
  <c r="GG249" i="31"/>
  <c r="GD212" i="31"/>
  <c r="GI232" i="31"/>
  <c r="FP220" i="31"/>
  <c r="FC208" i="31"/>
  <c r="GL246" i="31"/>
  <c r="FA233" i="31"/>
  <c r="FI239" i="31"/>
  <c r="FV218" i="31"/>
  <c r="FG241" i="31"/>
  <c r="FT243" i="31"/>
  <c r="GB204" i="31"/>
  <c r="FQ205" i="31"/>
  <c r="FZ236" i="31"/>
  <c r="FC235" i="31"/>
  <c r="FI225" i="31"/>
  <c r="FH228" i="31"/>
  <c r="EX224" i="31"/>
  <c r="GI191" i="31"/>
  <c r="GB256" i="31"/>
  <c r="FK226" i="31"/>
  <c r="FU240" i="31"/>
  <c r="GC177" i="31" l="1"/>
  <c r="FQ180" i="31"/>
  <c r="FR181" i="31"/>
  <c r="GD173" i="31"/>
  <c r="EY145" i="31"/>
  <c r="GG168" i="31"/>
  <c r="FL147" i="31"/>
  <c r="FI142" i="31"/>
  <c r="GM167" i="31"/>
  <c r="GA157" i="31"/>
  <c r="FW139" i="31"/>
  <c r="FI149" i="31"/>
  <c r="FJ149" i="31" s="1"/>
  <c r="FK149" i="31" s="1"/>
  <c r="FL149" i="31" s="1"/>
  <c r="EY131" i="31"/>
  <c r="FW110" i="31"/>
  <c r="FH162" i="31"/>
  <c r="FR126" i="31"/>
  <c r="GN178" i="31"/>
  <c r="FB130" i="31"/>
  <c r="DI276" i="31"/>
  <c r="DI275" i="31"/>
  <c r="FB154" i="31"/>
  <c r="FX117" i="31"/>
  <c r="FM132" i="31"/>
  <c r="FN159" i="31"/>
  <c r="FQ149" i="31"/>
  <c r="GB142" i="31"/>
  <c r="EX80" i="35"/>
  <c r="EZ75" i="35"/>
  <c r="EZ66" i="35"/>
  <c r="FB68" i="35"/>
  <c r="FK127" i="31"/>
  <c r="EY87" i="35"/>
  <c r="FT86" i="35"/>
  <c r="EX82" i="35"/>
  <c r="EU63" i="35"/>
  <c r="FB79" i="35"/>
  <c r="FC77" i="35"/>
  <c r="EY78" i="35"/>
  <c r="EU72" i="35"/>
  <c r="FA81" i="35"/>
  <c r="FD71" i="35"/>
  <c r="EU60" i="35"/>
  <c r="GH166" i="31"/>
  <c r="GI177" i="31"/>
  <c r="GN140" i="31"/>
  <c r="GH170" i="31"/>
  <c r="GA179" i="31"/>
  <c r="GJ171" i="31"/>
  <c r="FU164" i="31"/>
  <c r="FV161" i="31"/>
  <c r="GJ153" i="31"/>
  <c r="FL152" i="31"/>
  <c r="FQ141" i="31"/>
  <c r="FH135" i="31"/>
  <c r="GC125" i="31"/>
  <c r="GJ112" i="31"/>
  <c r="GF108" i="31"/>
  <c r="EY120" i="31"/>
  <c r="GG127" i="31"/>
  <c r="GI147" i="31"/>
  <c r="FS122" i="31"/>
  <c r="GE133" i="31"/>
  <c r="FD156" i="31"/>
  <c r="FJ146" i="31"/>
  <c r="FJ160" i="31"/>
  <c r="EW158" i="31"/>
  <c r="FC155" i="31"/>
  <c r="FG163" i="31"/>
  <c r="FG134" i="31"/>
  <c r="FE113" i="31"/>
  <c r="FS129" i="31"/>
  <c r="GE128" i="31"/>
  <c r="FR150" i="31"/>
  <c r="FS150" i="31" s="1"/>
  <c r="FT150" i="31" s="1"/>
  <c r="FU150" i="31" s="1"/>
  <c r="FW109" i="31"/>
  <c r="FR118" i="31"/>
  <c r="FO143" i="31"/>
  <c r="FL165" i="31"/>
  <c r="ET59" i="35"/>
  <c r="EY65" i="35"/>
  <c r="EX67" i="35"/>
  <c r="ET61" i="35"/>
  <c r="EU73" i="35"/>
  <c r="FB85" i="35"/>
  <c r="FC58" i="35"/>
  <c r="FC62" i="35"/>
  <c r="FN104" i="35"/>
  <c r="FB111" i="35"/>
  <c r="FC109" i="35"/>
  <c r="FB100" i="35"/>
  <c r="EU105" i="35"/>
  <c r="EY97" i="35"/>
  <c r="EY110" i="35"/>
  <c r="EU104" i="35"/>
  <c r="GH245" i="31"/>
  <c r="GA236" i="31"/>
  <c r="FH241" i="31"/>
  <c r="GE212" i="31"/>
  <c r="GG206" i="31"/>
  <c r="FQ259" i="31"/>
  <c r="GG247" i="31"/>
  <c r="GJ250" i="31"/>
  <c r="EW237" i="31"/>
  <c r="GF187" i="31"/>
  <c r="FQ228" i="31"/>
  <c r="GH249" i="31"/>
  <c r="FG242" i="31"/>
  <c r="FR260" i="31"/>
  <c r="GN219" i="31"/>
  <c r="FN238" i="31"/>
  <c r="FK206" i="31"/>
  <c r="EY224" i="31"/>
  <c r="FR205" i="31"/>
  <c r="FW218" i="31"/>
  <c r="GJ191" i="31"/>
  <c r="GA258" i="31"/>
  <c r="FX196" i="31"/>
  <c r="GN257" i="31"/>
  <c r="GD252" i="31"/>
  <c r="FI221" i="31"/>
  <c r="GJ232" i="31"/>
  <c r="FC234" i="31"/>
  <c r="EY210" i="31"/>
  <c r="FJ225" i="31"/>
  <c r="FD235" i="31"/>
  <c r="FS208" i="31"/>
  <c r="GM246" i="31"/>
  <c r="GC204" i="31"/>
  <c r="FB209" i="31"/>
  <c r="FL226" i="31"/>
  <c r="FB233" i="31"/>
  <c r="FJ239" i="31"/>
  <c r="GC256" i="31"/>
  <c r="GB221" i="31"/>
  <c r="GI226" i="31"/>
  <c r="FW189" i="31"/>
  <c r="FQ220" i="31"/>
  <c r="FV240" i="31"/>
  <c r="FU243" i="31"/>
  <c r="GE173" i="31" l="1"/>
  <c r="FR180" i="31"/>
  <c r="FS181" i="31"/>
  <c r="GD177" i="31"/>
  <c r="FS126" i="31"/>
  <c r="FX110" i="31"/>
  <c r="GB157" i="31"/>
  <c r="FJ142" i="31"/>
  <c r="GH168" i="31"/>
  <c r="GC142" i="31"/>
  <c r="FI162" i="31"/>
  <c r="EZ131" i="31"/>
  <c r="FX139" i="31"/>
  <c r="GN167" i="31"/>
  <c r="FM147" i="31"/>
  <c r="EZ145" i="31"/>
  <c r="GO178" i="31"/>
  <c r="GP178" i="31" s="1"/>
  <c r="GQ178" i="31" s="1"/>
  <c r="GR178" i="31" s="1"/>
  <c r="FC130" i="31"/>
  <c r="GK112" i="31"/>
  <c r="FY117" i="31"/>
  <c r="FC154" i="31"/>
  <c r="FN132" i="31"/>
  <c r="FO159" i="31"/>
  <c r="FR149" i="31"/>
  <c r="FL127" i="31"/>
  <c r="EY80" i="35"/>
  <c r="FA75" i="35"/>
  <c r="FA66" i="35"/>
  <c r="FC68" i="35"/>
  <c r="GD142" i="31"/>
  <c r="EZ87" i="35"/>
  <c r="FU86" i="35"/>
  <c r="EY82" i="35"/>
  <c r="EV63" i="35"/>
  <c r="FC79" i="35"/>
  <c r="FD77" i="35"/>
  <c r="EZ78" i="35"/>
  <c r="EV72" i="35"/>
  <c r="EW72" i="35" s="1"/>
  <c r="EX72" i="35" s="1"/>
  <c r="EY72" i="35" s="1"/>
  <c r="EZ72" i="35" s="1"/>
  <c r="FA72" i="35" s="1"/>
  <c r="FB72" i="35" s="1"/>
  <c r="FC72" i="35" s="1"/>
  <c r="FD72" i="35" s="1"/>
  <c r="FE72" i="35" s="1"/>
  <c r="FF72" i="35" s="1"/>
  <c r="FG72" i="35" s="1"/>
  <c r="FH72" i="35" s="1"/>
  <c r="FI72" i="35" s="1"/>
  <c r="FJ72" i="35" s="1"/>
  <c r="FK72" i="35" s="1"/>
  <c r="FL72" i="35" s="1"/>
  <c r="FM72" i="35" s="1"/>
  <c r="FN72" i="35" s="1"/>
  <c r="FO72" i="35" s="1"/>
  <c r="FP72" i="35" s="1"/>
  <c r="FQ72" i="35" s="1"/>
  <c r="FB81" i="35"/>
  <c r="FE71" i="35"/>
  <c r="EV60" i="35"/>
  <c r="GI170" i="31"/>
  <c r="GJ177" i="31"/>
  <c r="GO140" i="31"/>
  <c r="GI166" i="31"/>
  <c r="GB179" i="31"/>
  <c r="GK171" i="31"/>
  <c r="FV164" i="31"/>
  <c r="FW161" i="31"/>
  <c r="GK153" i="31"/>
  <c r="FM152" i="31"/>
  <c r="FR141" i="31"/>
  <c r="FI135" i="31"/>
  <c r="GD125" i="31"/>
  <c r="GG108" i="31"/>
  <c r="EZ120" i="31"/>
  <c r="GF133" i="31"/>
  <c r="GJ147" i="31"/>
  <c r="GH127" i="31"/>
  <c r="FT122" i="31"/>
  <c r="FE156" i="31"/>
  <c r="FK146" i="31"/>
  <c r="FK160" i="31"/>
  <c r="EX158" i="31"/>
  <c r="FD155" i="31"/>
  <c r="FF113" i="31"/>
  <c r="FH134" i="31"/>
  <c r="FH163" i="31"/>
  <c r="FT129" i="31"/>
  <c r="FP143" i="31"/>
  <c r="FS118" i="31"/>
  <c r="FX109" i="31"/>
  <c r="FM165" i="31"/>
  <c r="FV150" i="31"/>
  <c r="GF128" i="31"/>
  <c r="GG128" i="31" s="1"/>
  <c r="GH128" i="31" s="1"/>
  <c r="GI128" i="31" s="1"/>
  <c r="GJ128" i="31" s="1"/>
  <c r="GK128" i="31" s="1"/>
  <c r="EZ65" i="35"/>
  <c r="EU59" i="35"/>
  <c r="EY67" i="35"/>
  <c r="EU61" i="35"/>
  <c r="EV73" i="35"/>
  <c r="FC85" i="35"/>
  <c r="FD58" i="35"/>
  <c r="FD62" i="35"/>
  <c r="FD97" i="35"/>
  <c r="FC110" i="35"/>
  <c r="EZ110" i="35"/>
  <c r="EZ97" i="35"/>
  <c r="FC111" i="35"/>
  <c r="FD109" i="35"/>
  <c r="FC100" i="35"/>
  <c r="EV105" i="35"/>
  <c r="FS205" i="31"/>
  <c r="FC233" i="31"/>
  <c r="GH206" i="31"/>
  <c r="GE252" i="31"/>
  <c r="FX189" i="31"/>
  <c r="FK239" i="31"/>
  <c r="FR228" i="31"/>
  <c r="FC209" i="31"/>
  <c r="GK232" i="31"/>
  <c r="FW240" i="31"/>
  <c r="GB258" i="31"/>
  <c r="GF212" i="31"/>
  <c r="GB236" i="31"/>
  <c r="GC221" i="31"/>
  <c r="EZ224" i="31"/>
  <c r="FT208" i="31"/>
  <c r="EZ210" i="31"/>
  <c r="GD204" i="31"/>
  <c r="FR220" i="31"/>
  <c r="GH247" i="31"/>
  <c r="FD234" i="31"/>
  <c r="FR259" i="31"/>
  <c r="FX218" i="31"/>
  <c r="FV243" i="31"/>
  <c r="GG187" i="31"/>
  <c r="GK250" i="31"/>
  <c r="GN246" i="31"/>
  <c r="FI241" i="31"/>
  <c r="FS260" i="31"/>
  <c r="FJ221" i="31"/>
  <c r="FK225" i="31"/>
  <c r="EX237" i="31"/>
  <c r="FY196" i="31"/>
  <c r="FE235" i="31"/>
  <c r="GJ226" i="31"/>
  <c r="FO238" i="31"/>
  <c r="GI249" i="31"/>
  <c r="GI245" i="31"/>
  <c r="GK191" i="31"/>
  <c r="GD256" i="31"/>
  <c r="FH242" i="31"/>
  <c r="FM226" i="31"/>
  <c r="GD221" i="31"/>
  <c r="FL206" i="31"/>
  <c r="GE177" i="31" l="1"/>
  <c r="FS180" i="31"/>
  <c r="FT181" i="31"/>
  <c r="GF173" i="31"/>
  <c r="FM127" i="31"/>
  <c r="FN127" i="31" s="1"/>
  <c r="GL112" i="31"/>
  <c r="FA145" i="31"/>
  <c r="GO167" i="31"/>
  <c r="GP167" i="31" s="1"/>
  <c r="GQ167" i="31" s="1"/>
  <c r="GR167" i="31" s="1"/>
  <c r="FA131" i="31"/>
  <c r="FB131" i="31" s="1"/>
  <c r="FC131" i="31" s="1"/>
  <c r="FD131" i="31" s="1"/>
  <c r="FE131" i="31" s="1"/>
  <c r="FF131" i="31" s="1"/>
  <c r="FG131" i="31" s="1"/>
  <c r="FH131" i="31" s="1"/>
  <c r="FK142" i="31"/>
  <c r="FY110" i="31"/>
  <c r="FN147" i="31"/>
  <c r="FY139" i="31"/>
  <c r="FJ162" i="31"/>
  <c r="GI168" i="31"/>
  <c r="GC157" i="31"/>
  <c r="FT126" i="31"/>
  <c r="FD130" i="31"/>
  <c r="FD154" i="31"/>
  <c r="FZ117" i="31"/>
  <c r="FO132" i="31"/>
  <c r="FP159" i="31"/>
  <c r="GJ170" i="31"/>
  <c r="FS149" i="31"/>
  <c r="FI134" i="31"/>
  <c r="FJ134" i="31" s="1"/>
  <c r="EZ80" i="35"/>
  <c r="FB75" i="35"/>
  <c r="FB66" i="35"/>
  <c r="FD68" i="35"/>
  <c r="GE142" i="31"/>
  <c r="GO279" i="31"/>
  <c r="GO266" i="31"/>
  <c r="GO265" i="31"/>
  <c r="GO261" i="31"/>
  <c r="GO262" i="31" s="1"/>
  <c r="GO291" i="31"/>
  <c r="GO287" i="31"/>
  <c r="GO286" i="31"/>
  <c r="GO285" i="31"/>
  <c r="GP140" i="31"/>
  <c r="FA87" i="35"/>
  <c r="FV86" i="35"/>
  <c r="EZ82" i="35"/>
  <c r="EW63" i="35"/>
  <c r="FD79" i="35"/>
  <c r="FE77" i="35"/>
  <c r="FA78" i="35"/>
  <c r="FC81" i="35"/>
  <c r="FF71" i="35"/>
  <c r="EW60" i="35"/>
  <c r="GK170" i="31"/>
  <c r="GJ166" i="31"/>
  <c r="GK177" i="31"/>
  <c r="GM112" i="31"/>
  <c r="GC179" i="31"/>
  <c r="GL171" i="31"/>
  <c r="FW164" i="31"/>
  <c r="FX161" i="31"/>
  <c r="GL153" i="31"/>
  <c r="FN152" i="31"/>
  <c r="FS141" i="31"/>
  <c r="FJ135" i="31"/>
  <c r="GE125" i="31"/>
  <c r="GH108" i="31"/>
  <c r="FA120" i="31"/>
  <c r="GK147" i="31"/>
  <c r="FU122" i="31"/>
  <c r="GI127" i="31"/>
  <c r="GH181" i="31"/>
  <c r="GG133" i="31"/>
  <c r="FF156" i="31"/>
  <c r="FL146" i="31"/>
  <c r="FL160" i="31"/>
  <c r="EY158" i="31"/>
  <c r="FE155" i="31"/>
  <c r="FU129" i="31"/>
  <c r="FI163" i="31"/>
  <c r="FG113" i="31"/>
  <c r="FT118" i="31"/>
  <c r="FQ143" i="31"/>
  <c r="GL128" i="31"/>
  <c r="FW150" i="31"/>
  <c r="FN165" i="31"/>
  <c r="FY109" i="31"/>
  <c r="EV59" i="35"/>
  <c r="FA65" i="35"/>
  <c r="EZ67" i="35"/>
  <c r="EV61" i="35"/>
  <c r="EW73" i="35"/>
  <c r="FD85" i="35"/>
  <c r="FR72" i="35"/>
  <c r="FS72" i="35" s="1"/>
  <c r="FT72" i="35" s="1"/>
  <c r="FU72" i="35" s="1"/>
  <c r="FV72" i="35" s="1"/>
  <c r="FW72" i="35" s="1"/>
  <c r="FX72" i="35" s="1"/>
  <c r="FY72" i="35" s="1"/>
  <c r="FZ72" i="35" s="1"/>
  <c r="GA72" i="35" s="1"/>
  <c r="GB72" i="35" s="1"/>
  <c r="GC72" i="35" s="1"/>
  <c r="GD72" i="35" s="1"/>
  <c r="GE72" i="35" s="1"/>
  <c r="GF72" i="35" s="1"/>
  <c r="GG72" i="35" s="1"/>
  <c r="GH72" i="35" s="1"/>
  <c r="GI72" i="35" s="1"/>
  <c r="GJ72" i="35" s="1"/>
  <c r="GK72" i="35" s="1"/>
  <c r="GL72" i="35" s="1"/>
  <c r="GM72" i="35" s="1"/>
  <c r="GN72" i="35" s="1"/>
  <c r="GO72" i="35" s="1"/>
  <c r="GP72" i="35" s="1"/>
  <c r="GQ72" i="35" s="1"/>
  <c r="GR72" i="35" s="1"/>
  <c r="FE58" i="35"/>
  <c r="FE62" i="35"/>
  <c r="FD110" i="35"/>
  <c r="FA97" i="35"/>
  <c r="FA110" i="35"/>
  <c r="FD100" i="35"/>
  <c r="FD111" i="35"/>
  <c r="EW105" i="35"/>
  <c r="FE94" i="35"/>
  <c r="EV93" i="35"/>
  <c r="GE256" i="31"/>
  <c r="FP238" i="31"/>
  <c r="GH187" i="31"/>
  <c r="GK249" i="31"/>
  <c r="GE221" i="31"/>
  <c r="GI206" i="31"/>
  <c r="FI242" i="31"/>
  <c r="FT205" i="31"/>
  <c r="GJ245" i="31"/>
  <c r="FL225" i="31"/>
  <c r="GC258" i="31"/>
  <c r="FS220" i="31"/>
  <c r="FY189" i="31"/>
  <c r="FN206" i="31"/>
  <c r="FL239" i="31"/>
  <c r="EY237" i="31"/>
  <c r="GI247" i="31"/>
  <c r="FD233" i="31"/>
  <c r="FX240" i="31"/>
  <c r="FJ241" i="31"/>
  <c r="FS259" i="31"/>
  <c r="GG212" i="31"/>
  <c r="GF252" i="31"/>
  <c r="FN226" i="31"/>
  <c r="FY218" i="31"/>
  <c r="GL250" i="31"/>
  <c r="GL191" i="31"/>
  <c r="FU208" i="31"/>
  <c r="FT260" i="31"/>
  <c r="FS228" i="31"/>
  <c r="FF235" i="31"/>
  <c r="FE234" i="31"/>
  <c r="FZ196" i="31"/>
  <c r="FM206" i="31"/>
  <c r="FW243" i="31"/>
  <c r="GC236" i="31"/>
  <c r="GJ249" i="31"/>
  <c r="GE204" i="31"/>
  <c r="FK221" i="31"/>
  <c r="GL232" i="31"/>
  <c r="FD209" i="31"/>
  <c r="GK226" i="31"/>
  <c r="FA224" i="31"/>
  <c r="FO211" i="31"/>
  <c r="GG173" i="31" l="1"/>
  <c r="FT180" i="31"/>
  <c r="FU181" i="31"/>
  <c r="GF177" i="31"/>
  <c r="GD157" i="31"/>
  <c r="FK162" i="31"/>
  <c r="FO147" i="31"/>
  <c r="FP147" i="31" s="1"/>
  <c r="FQ147" i="31" s="1"/>
  <c r="FR147" i="31" s="1"/>
  <c r="FS147" i="31" s="1"/>
  <c r="FT147" i="31" s="1"/>
  <c r="FL142" i="31"/>
  <c r="FU126" i="31"/>
  <c r="GJ168" i="31"/>
  <c r="FZ139" i="31"/>
  <c r="FZ110" i="31"/>
  <c r="FB145" i="31"/>
  <c r="FE130" i="31"/>
  <c r="FF130" i="31" s="1"/>
  <c r="FG130" i="31" s="1"/>
  <c r="FH130" i="31" s="1"/>
  <c r="FI130" i="31" s="1"/>
  <c r="FJ130" i="31" s="1"/>
  <c r="FK130" i="31" s="1"/>
  <c r="FL130" i="31" s="1"/>
  <c r="FM130" i="31" s="1"/>
  <c r="FN130" i="31" s="1"/>
  <c r="FO130" i="31" s="1"/>
  <c r="FP130" i="31" s="1"/>
  <c r="FQ130" i="31" s="1"/>
  <c r="FR130" i="31" s="1"/>
  <c r="FS130" i="31" s="1"/>
  <c r="FT130" i="31" s="1"/>
  <c r="FU130" i="31" s="1"/>
  <c r="FV130" i="31" s="1"/>
  <c r="FW130" i="31" s="1"/>
  <c r="FX130" i="31" s="1"/>
  <c r="FY130" i="31" s="1"/>
  <c r="FZ130" i="31" s="1"/>
  <c r="GA130" i="31" s="1"/>
  <c r="GB130" i="31" s="1"/>
  <c r="GC130" i="31" s="1"/>
  <c r="GD130" i="31" s="1"/>
  <c r="GE130" i="31" s="1"/>
  <c r="GF130" i="31" s="1"/>
  <c r="GG130" i="31" s="1"/>
  <c r="GH130" i="31" s="1"/>
  <c r="GI130" i="31" s="1"/>
  <c r="GJ130" i="31" s="1"/>
  <c r="GK130" i="31" s="1"/>
  <c r="GL130" i="31" s="1"/>
  <c r="GM130" i="31" s="1"/>
  <c r="GN130" i="31" s="1"/>
  <c r="GO130" i="31" s="1"/>
  <c r="GP130" i="31" s="1"/>
  <c r="GQ130" i="31" s="1"/>
  <c r="GR130" i="31" s="1"/>
  <c r="GA117" i="31"/>
  <c r="FE154" i="31"/>
  <c r="FP132" i="31"/>
  <c r="FQ159" i="31"/>
  <c r="FT149" i="31"/>
  <c r="FA80" i="35"/>
  <c r="GL147" i="31"/>
  <c r="FC75" i="35"/>
  <c r="FC66" i="35"/>
  <c r="FE68" i="35"/>
  <c r="FO127" i="31"/>
  <c r="GF142" i="31"/>
  <c r="GO272" i="31"/>
  <c r="GO263" i="31"/>
  <c r="GO273" i="31" s="1"/>
  <c r="GP279" i="31"/>
  <c r="GP285" i="31"/>
  <c r="GP266" i="31"/>
  <c r="GP265" i="31"/>
  <c r="GP261" i="31"/>
  <c r="GP262" i="31" s="1"/>
  <c r="GP272" i="31" s="1"/>
  <c r="GP291" i="31"/>
  <c r="GP287" i="31"/>
  <c r="GP286" i="31"/>
  <c r="GQ140" i="31"/>
  <c r="GO271" i="31"/>
  <c r="GO292" i="31"/>
  <c r="GO294" i="31" s="1"/>
  <c r="FB87" i="35"/>
  <c r="FW86" i="35"/>
  <c r="FA82" i="35"/>
  <c r="EX63" i="35"/>
  <c r="FE79" i="35"/>
  <c r="FF77" i="35"/>
  <c r="FB78" i="35"/>
  <c r="FD81" i="35"/>
  <c r="FG71" i="35"/>
  <c r="EX60" i="35"/>
  <c r="GL170" i="31"/>
  <c r="GN112" i="31"/>
  <c r="GK166" i="31"/>
  <c r="GL177" i="31"/>
  <c r="FK134" i="31"/>
  <c r="GD179" i="31"/>
  <c r="GM171" i="31"/>
  <c r="FX164" i="31"/>
  <c r="FY161" i="31"/>
  <c r="GM153" i="31"/>
  <c r="FO152" i="31"/>
  <c r="FT141" i="31"/>
  <c r="FK135" i="31"/>
  <c r="GF125" i="31"/>
  <c r="GI108" i="31"/>
  <c r="FB120" i="31"/>
  <c r="GI181" i="31"/>
  <c r="GH133" i="31"/>
  <c r="GJ127" i="31"/>
  <c r="FV122" i="31"/>
  <c r="FG156" i="31"/>
  <c r="FM146" i="31"/>
  <c r="FM160" i="31"/>
  <c r="EZ158" i="31"/>
  <c r="FF155" i="31"/>
  <c r="FV129" i="31"/>
  <c r="FI131" i="31"/>
  <c r="FH113" i="31"/>
  <c r="FJ163" i="31"/>
  <c r="GM128" i="31"/>
  <c r="FU118" i="31"/>
  <c r="FZ109" i="31"/>
  <c r="FO165" i="31"/>
  <c r="FX150" i="31"/>
  <c r="FR143" i="31"/>
  <c r="FB65" i="35"/>
  <c r="EW59" i="35"/>
  <c r="FA67" i="35"/>
  <c r="EW61" i="35"/>
  <c r="EX73" i="35"/>
  <c r="FE85" i="35"/>
  <c r="FF58" i="35"/>
  <c r="FF62" i="35"/>
  <c r="FE110" i="35"/>
  <c r="FB97" i="35"/>
  <c r="FB110" i="35"/>
  <c r="EW93" i="35"/>
  <c r="FE100" i="35"/>
  <c r="FF94" i="35"/>
  <c r="EX95" i="35"/>
  <c r="GD236" i="31"/>
  <c r="FM239" i="31"/>
  <c r="FZ218" i="31"/>
  <c r="GF256" i="31"/>
  <c r="GJ206" i="31"/>
  <c r="EZ237" i="31"/>
  <c r="GG252" i="31"/>
  <c r="GF221" i="31"/>
  <c r="FZ189" i="31"/>
  <c r="GL249" i="31"/>
  <c r="FE233" i="31"/>
  <c r="GJ247" i="31"/>
  <c r="FP211" i="31"/>
  <c r="FO206" i="31"/>
  <c r="FT226" i="31"/>
  <c r="FF234" i="31"/>
  <c r="GM250" i="31"/>
  <c r="FU260" i="31"/>
  <c r="FK214" i="31"/>
  <c r="GA196" i="31"/>
  <c r="GF204" i="31"/>
  <c r="FB224" i="31"/>
  <c r="FX243" i="31"/>
  <c r="FG235" i="31"/>
  <c r="FU205" i="31"/>
  <c r="FL221" i="31"/>
  <c r="GI187" i="31"/>
  <c r="FT259" i="31"/>
  <c r="FT220" i="31"/>
  <c r="GH212" i="31"/>
  <c r="GD258" i="31"/>
  <c r="GL226" i="31"/>
  <c r="FV208" i="31"/>
  <c r="FQ238" i="31"/>
  <c r="FK241" i="31"/>
  <c r="FT228" i="31"/>
  <c r="GM232" i="31"/>
  <c r="FJ242" i="31"/>
  <c r="GK245" i="31"/>
  <c r="FM225" i="31"/>
  <c r="FO231" i="31"/>
  <c r="FY240" i="31"/>
  <c r="GG177" i="31" l="1"/>
  <c r="FU180" i="31"/>
  <c r="FV181" i="31"/>
  <c r="GH173" i="31"/>
  <c r="GA110" i="31"/>
  <c r="GK168" i="31"/>
  <c r="FM142" i="31"/>
  <c r="FL162" i="31"/>
  <c r="GM147" i="31"/>
  <c r="FC145" i="31"/>
  <c r="GA139" i="31"/>
  <c r="FV126" i="31"/>
  <c r="GE157" i="31"/>
  <c r="GO264" i="31"/>
  <c r="GO274" i="31" s="1"/>
  <c r="FF154" i="31"/>
  <c r="GB117" i="31"/>
  <c r="FQ132" i="31"/>
  <c r="FR159" i="31"/>
  <c r="FU149" i="31"/>
  <c r="FW129" i="31"/>
  <c r="FP127" i="31"/>
  <c r="FB80" i="35"/>
  <c r="FD75" i="35"/>
  <c r="FD66" i="35"/>
  <c r="FF68" i="35"/>
  <c r="FG68" i="35" s="1"/>
  <c r="FH68" i="35" s="1"/>
  <c r="FI68" i="35" s="1"/>
  <c r="FJ68" i="35" s="1"/>
  <c r="FK68" i="35" s="1"/>
  <c r="FL68" i="35" s="1"/>
  <c r="FM68" i="35" s="1"/>
  <c r="FN68" i="35" s="1"/>
  <c r="FO68" i="35" s="1"/>
  <c r="FP68" i="35" s="1"/>
  <c r="FQ68" i="35" s="1"/>
  <c r="FR68" i="35" s="1"/>
  <c r="FS68" i="35" s="1"/>
  <c r="FT68" i="35" s="1"/>
  <c r="FU68" i="35" s="1"/>
  <c r="FV68" i="35" s="1"/>
  <c r="FW68" i="35" s="1"/>
  <c r="FX68" i="35" s="1"/>
  <c r="FY68" i="35" s="1"/>
  <c r="FZ68" i="35" s="1"/>
  <c r="GA68" i="35" s="1"/>
  <c r="GB68" i="35" s="1"/>
  <c r="GC68" i="35" s="1"/>
  <c r="GD68" i="35" s="1"/>
  <c r="GE68" i="35" s="1"/>
  <c r="GF68" i="35" s="1"/>
  <c r="GG68" i="35" s="1"/>
  <c r="GH68" i="35" s="1"/>
  <c r="GI68" i="35" s="1"/>
  <c r="GJ68" i="35" s="1"/>
  <c r="GK68" i="35" s="1"/>
  <c r="GL68" i="35" s="1"/>
  <c r="GM68" i="35" s="1"/>
  <c r="GN68" i="35" s="1"/>
  <c r="GO68" i="35" s="1"/>
  <c r="GP68" i="35" s="1"/>
  <c r="GQ68" i="35" s="1"/>
  <c r="GR68" i="35" s="1"/>
  <c r="GG142" i="31"/>
  <c r="GQ279" i="31"/>
  <c r="GQ266" i="31"/>
  <c r="GQ265" i="31"/>
  <c r="GQ261" i="31"/>
  <c r="GQ262" i="31" s="1"/>
  <c r="GQ291" i="31"/>
  <c r="GQ287" i="31"/>
  <c r="GQ286" i="31"/>
  <c r="GQ285" i="31"/>
  <c r="GR140" i="31"/>
  <c r="GP263" i="31"/>
  <c r="GO275" i="31"/>
  <c r="GO276" i="31"/>
  <c r="GP271" i="31"/>
  <c r="GP292" i="31"/>
  <c r="GP294" i="31" s="1"/>
  <c r="FC87" i="35"/>
  <c r="FX86" i="35"/>
  <c r="FB82" i="35"/>
  <c r="EY63" i="35"/>
  <c r="FF79" i="35"/>
  <c r="FG77" i="35"/>
  <c r="FC78" i="35"/>
  <c r="FD78" i="35" s="1"/>
  <c r="FE78" i="35" s="1"/>
  <c r="FF78" i="35" s="1"/>
  <c r="FE81" i="35"/>
  <c r="FH71" i="35"/>
  <c r="EY60" i="35"/>
  <c r="GM170" i="31"/>
  <c r="FL134" i="31"/>
  <c r="GL166" i="31"/>
  <c r="GM177" i="31"/>
  <c r="GO112" i="31"/>
  <c r="GP112" i="31" s="1"/>
  <c r="GQ112" i="31" s="1"/>
  <c r="GR112" i="31" s="1"/>
  <c r="GE179" i="31"/>
  <c r="GN171" i="31"/>
  <c r="FY164" i="31"/>
  <c r="FZ161" i="31"/>
  <c r="GN153" i="31"/>
  <c r="FP152" i="31"/>
  <c r="GN147" i="31"/>
  <c r="FU141" i="31"/>
  <c r="FL135" i="31"/>
  <c r="GG125" i="31"/>
  <c r="GJ108" i="31"/>
  <c r="FC120" i="31"/>
  <c r="FW122" i="31"/>
  <c r="GI133" i="31"/>
  <c r="GK127" i="31"/>
  <c r="GJ181" i="31"/>
  <c r="FH156" i="31"/>
  <c r="FN146" i="31"/>
  <c r="FN160" i="31"/>
  <c r="FA158" i="31"/>
  <c r="FG155" i="31"/>
  <c r="FI113" i="31"/>
  <c r="FJ131" i="31"/>
  <c r="FK163" i="31"/>
  <c r="FY150" i="31"/>
  <c r="GA109" i="31"/>
  <c r="GN128" i="31"/>
  <c r="FS143" i="31"/>
  <c r="FP165" i="31"/>
  <c r="FV118" i="31"/>
  <c r="EX59" i="35"/>
  <c r="FC65" i="35"/>
  <c r="FB67" i="35"/>
  <c r="EX61" i="35"/>
  <c r="EY73" i="35"/>
  <c r="FF85" i="35"/>
  <c r="FG58" i="35"/>
  <c r="FG62" i="35"/>
  <c r="FF110" i="35"/>
  <c r="FC97" i="35"/>
  <c r="EX93" i="35"/>
  <c r="FG94" i="35"/>
  <c r="EY95" i="35"/>
  <c r="AU109" i="35"/>
  <c r="AQ103" i="35"/>
  <c r="GN96" i="35"/>
  <c r="AL95" i="35"/>
  <c r="FV116" i="35"/>
  <c r="GA189" i="31"/>
  <c r="GB196" i="31"/>
  <c r="FH235" i="31"/>
  <c r="GM249" i="31"/>
  <c r="FR238" i="31"/>
  <c r="FQ211" i="31"/>
  <c r="GN226" i="31"/>
  <c r="FN225" i="31"/>
  <c r="GA218" i="31"/>
  <c r="GL245" i="31"/>
  <c r="FU220" i="31"/>
  <c r="FF233" i="31"/>
  <c r="FC224" i="31"/>
  <c r="FU259" i="31"/>
  <c r="FL241" i="31"/>
  <c r="GK247" i="31"/>
  <c r="GG256" i="31"/>
  <c r="GM226" i="31"/>
  <c r="GJ187" i="31"/>
  <c r="FV205" i="31"/>
  <c r="GE236" i="31"/>
  <c r="FZ240" i="31"/>
  <c r="FL214" i="31"/>
  <c r="FM221" i="31"/>
  <c r="FV260" i="31"/>
  <c r="FP231" i="31"/>
  <c r="GK206" i="31"/>
  <c r="FN239" i="31"/>
  <c r="FU228" i="31"/>
  <c r="GI212" i="31"/>
  <c r="FP206" i="31"/>
  <c r="GG204" i="31"/>
  <c r="FK242" i="31"/>
  <c r="GN250" i="31"/>
  <c r="FY243" i="31"/>
  <c r="FG234" i="31"/>
  <c r="GH252" i="31"/>
  <c r="FA237" i="31"/>
  <c r="GG221" i="31"/>
  <c r="FW208" i="31"/>
  <c r="GE258" i="31"/>
  <c r="GN232" i="31"/>
  <c r="GI173" i="31" l="1"/>
  <c r="FV180" i="31"/>
  <c r="FW181" i="31"/>
  <c r="FX129" i="31"/>
  <c r="FW126" i="31"/>
  <c r="FD145" i="31"/>
  <c r="FM162" i="31"/>
  <c r="GL168" i="31"/>
  <c r="FQ127" i="31"/>
  <c r="GF157" i="31"/>
  <c r="GB139" i="31"/>
  <c r="GB110" i="31"/>
  <c r="GO267" i="31"/>
  <c r="GC117" i="31"/>
  <c r="FG154" i="31"/>
  <c r="FR132" i="31"/>
  <c r="FS159" i="31"/>
  <c r="FV149" i="31"/>
  <c r="FY129" i="31"/>
  <c r="FC80" i="35"/>
  <c r="FE75" i="35"/>
  <c r="FE66" i="35"/>
  <c r="GH142" i="31"/>
  <c r="GQ272" i="31"/>
  <c r="GQ263" i="31"/>
  <c r="GQ273" i="31" s="1"/>
  <c r="GR279" i="31"/>
  <c r="GR285" i="31"/>
  <c r="GR266" i="31"/>
  <c r="GR265" i="31"/>
  <c r="GR261" i="31"/>
  <c r="GR262" i="31" s="1"/>
  <c r="GR272" i="31" s="1"/>
  <c r="GR291" i="31"/>
  <c r="GR287" i="31"/>
  <c r="GR286" i="31"/>
  <c r="GP273" i="31"/>
  <c r="GP275" i="31" s="1"/>
  <c r="GP264" i="31"/>
  <c r="GQ271" i="31"/>
  <c r="GQ292" i="31"/>
  <c r="GQ294" i="31" s="1"/>
  <c r="FD87" i="35"/>
  <c r="FY86" i="35"/>
  <c r="FC82" i="35"/>
  <c r="EZ63" i="35"/>
  <c r="FG79" i="35"/>
  <c r="FH77" i="35"/>
  <c r="FF81" i="35"/>
  <c r="FI71" i="35"/>
  <c r="EZ60" i="35"/>
  <c r="GN170" i="31"/>
  <c r="GN177" i="31"/>
  <c r="FM134" i="31"/>
  <c r="GM166" i="31"/>
  <c r="GF179" i="31"/>
  <c r="GO171" i="31"/>
  <c r="GP171" i="31" s="1"/>
  <c r="GQ171" i="31" s="1"/>
  <c r="GR171" i="31" s="1"/>
  <c r="FZ164" i="31"/>
  <c r="GA161" i="31"/>
  <c r="GO153" i="31"/>
  <c r="GP153" i="31" s="1"/>
  <c r="GQ153" i="31" s="1"/>
  <c r="GR153" i="31" s="1"/>
  <c r="FQ152" i="31"/>
  <c r="GO147" i="31"/>
  <c r="GP147" i="31" s="1"/>
  <c r="GQ147" i="31" s="1"/>
  <c r="GR147" i="31" s="1"/>
  <c r="FV141" i="31"/>
  <c r="FM135" i="31"/>
  <c r="GL127" i="31"/>
  <c r="GH125" i="31"/>
  <c r="GK108" i="31"/>
  <c r="FD120" i="31"/>
  <c r="FX122" i="31"/>
  <c r="GK181" i="31"/>
  <c r="GJ133" i="31"/>
  <c r="FI156" i="31"/>
  <c r="FO146" i="31"/>
  <c r="FO160" i="31"/>
  <c r="FB158" i="31"/>
  <c r="FH155" i="31"/>
  <c r="FL163" i="31"/>
  <c r="FJ113" i="31"/>
  <c r="FK131" i="31"/>
  <c r="FQ165" i="31"/>
  <c r="GO128" i="31"/>
  <c r="GP128" i="31" s="1"/>
  <c r="GQ128" i="31" s="1"/>
  <c r="GR128" i="31" s="1"/>
  <c r="GB109" i="31"/>
  <c r="FT143" i="31"/>
  <c r="FZ150" i="31"/>
  <c r="FW118" i="31"/>
  <c r="EY59" i="35"/>
  <c r="FD65" i="35"/>
  <c r="FE65" i="35" s="1"/>
  <c r="FF65" i="35" s="1"/>
  <c r="FG65" i="35" s="1"/>
  <c r="FH65" i="35" s="1"/>
  <c r="FI65" i="35" s="1"/>
  <c r="FJ65" i="35" s="1"/>
  <c r="FK65" i="35" s="1"/>
  <c r="FL65" i="35" s="1"/>
  <c r="FM65" i="35" s="1"/>
  <c r="FN65" i="35" s="1"/>
  <c r="FO65" i="35" s="1"/>
  <c r="FP65" i="35" s="1"/>
  <c r="FQ65" i="35" s="1"/>
  <c r="FR65" i="35" s="1"/>
  <c r="FS65" i="35" s="1"/>
  <c r="FT65" i="35" s="1"/>
  <c r="FU65" i="35" s="1"/>
  <c r="FV65" i="35" s="1"/>
  <c r="FW65" i="35" s="1"/>
  <c r="FX65" i="35" s="1"/>
  <c r="FY65" i="35" s="1"/>
  <c r="FZ65" i="35" s="1"/>
  <c r="GA65" i="35" s="1"/>
  <c r="GB65" i="35" s="1"/>
  <c r="GC65" i="35" s="1"/>
  <c r="GD65" i="35" s="1"/>
  <c r="GE65" i="35" s="1"/>
  <c r="GF65" i="35" s="1"/>
  <c r="GG65" i="35" s="1"/>
  <c r="GH65" i="35" s="1"/>
  <c r="GI65" i="35" s="1"/>
  <c r="GJ65" i="35" s="1"/>
  <c r="GK65" i="35" s="1"/>
  <c r="GL65" i="35" s="1"/>
  <c r="GM65" i="35" s="1"/>
  <c r="GN65" i="35" s="1"/>
  <c r="GO65" i="35" s="1"/>
  <c r="GP65" i="35" s="1"/>
  <c r="GQ65" i="35" s="1"/>
  <c r="GR65" i="35" s="1"/>
  <c r="FC67" i="35"/>
  <c r="EY61" i="35"/>
  <c r="EZ73" i="35"/>
  <c r="FG85" i="35"/>
  <c r="FG78" i="35"/>
  <c r="FH78" i="35" s="1"/>
  <c r="FI78" i="35" s="1"/>
  <c r="FJ78" i="35" s="1"/>
  <c r="FK78" i="35" s="1"/>
  <c r="FL78" i="35" s="1"/>
  <c r="FM78" i="35" s="1"/>
  <c r="FN78" i="35" s="1"/>
  <c r="FO78" i="35" s="1"/>
  <c r="FP78" i="35" s="1"/>
  <c r="FQ78" i="35" s="1"/>
  <c r="FH58" i="35"/>
  <c r="FH62" i="35"/>
  <c r="FH94" i="35"/>
  <c r="EY93" i="35"/>
  <c r="EZ95" i="35"/>
  <c r="FG117" i="35"/>
  <c r="FM241" i="31"/>
  <c r="GL206" i="31"/>
  <c r="FW260" i="31"/>
  <c r="GB218" i="31"/>
  <c r="FM214" i="31"/>
  <c r="GI252" i="31"/>
  <c r="FQ206" i="31"/>
  <c r="GJ212" i="31"/>
  <c r="FD224" i="31"/>
  <c r="GN249" i="31"/>
  <c r="FR211" i="31"/>
  <c r="FV259" i="31"/>
  <c r="FX208" i="31"/>
  <c r="GH221" i="31"/>
  <c r="FO239" i="31"/>
  <c r="GF258" i="31"/>
  <c r="FV228" i="31"/>
  <c r="FX201" i="31"/>
  <c r="FW205" i="31"/>
  <c r="GL247" i="31"/>
  <c r="FZ243" i="31"/>
  <c r="FG233" i="31"/>
  <c r="GB189" i="31"/>
  <c r="FV220" i="31"/>
  <c r="FO225" i="31"/>
  <c r="GF236" i="31"/>
  <c r="FQ231" i="31"/>
  <c r="GA240" i="31"/>
  <c r="GC196" i="31"/>
  <c r="FS238" i="31"/>
  <c r="GM245" i="31"/>
  <c r="FM213" i="31"/>
  <c r="FH234" i="31"/>
  <c r="FB237" i="31"/>
  <c r="GH204" i="31"/>
  <c r="FY208" i="31"/>
  <c r="FI235" i="31"/>
  <c r="GK187" i="31"/>
  <c r="FL242" i="31"/>
  <c r="FW180" i="31" l="1"/>
  <c r="FX181" i="31"/>
  <c r="GJ173" i="31"/>
  <c r="GC139" i="31"/>
  <c r="FR127" i="31"/>
  <c r="FN162" i="31"/>
  <c r="FX126" i="31"/>
  <c r="FZ129" i="31"/>
  <c r="GC110" i="31"/>
  <c r="GD110" i="31" s="1"/>
  <c r="GE110" i="31" s="1"/>
  <c r="GF110" i="31" s="1"/>
  <c r="GG110" i="31" s="1"/>
  <c r="GH110" i="31" s="1"/>
  <c r="GI110" i="31" s="1"/>
  <c r="GJ110" i="31" s="1"/>
  <c r="GK110" i="31" s="1"/>
  <c r="GL110" i="31" s="1"/>
  <c r="GG157" i="31"/>
  <c r="GM168" i="31"/>
  <c r="FE145" i="31"/>
  <c r="FH154" i="31"/>
  <c r="GD117" i="31"/>
  <c r="FS132" i="31"/>
  <c r="FT159" i="31"/>
  <c r="FW149" i="31"/>
  <c r="FD80" i="35"/>
  <c r="FF75" i="35"/>
  <c r="FF66" i="35"/>
  <c r="GI142" i="31"/>
  <c r="GQ264" i="31"/>
  <c r="GQ274" i="31" s="1"/>
  <c r="GP276" i="31"/>
  <c r="GR263" i="31"/>
  <c r="GR273" i="31" s="1"/>
  <c r="GQ275" i="31"/>
  <c r="GQ276" i="31"/>
  <c r="GP274" i="31"/>
  <c r="GP267" i="31"/>
  <c r="GR271" i="31"/>
  <c r="GR292" i="31"/>
  <c r="GR294" i="31" s="1"/>
  <c r="GA129" i="31"/>
  <c r="FE87" i="35"/>
  <c r="FZ86" i="35"/>
  <c r="FD82" i="35"/>
  <c r="FA63" i="35"/>
  <c r="FH79" i="35"/>
  <c r="FI79" i="35" s="1"/>
  <c r="FI77" i="35"/>
  <c r="FG81" i="35"/>
  <c r="FJ71" i="35"/>
  <c r="FA60" i="35"/>
  <c r="GO170" i="31"/>
  <c r="GP170" i="31" s="1"/>
  <c r="GQ170" i="31" s="1"/>
  <c r="GR170" i="31" s="1"/>
  <c r="FN134" i="31"/>
  <c r="GN166" i="31"/>
  <c r="GO177" i="31"/>
  <c r="GP177" i="31" s="1"/>
  <c r="GQ177" i="31" s="1"/>
  <c r="GR177" i="31" s="1"/>
  <c r="GG179" i="31"/>
  <c r="GA164" i="31"/>
  <c r="GB161" i="31"/>
  <c r="FR152" i="31"/>
  <c r="FW141" i="31"/>
  <c r="FN135" i="31"/>
  <c r="GM127" i="31"/>
  <c r="GI125" i="31"/>
  <c r="GL108" i="31"/>
  <c r="FE120" i="31"/>
  <c r="FY122" i="31"/>
  <c r="GK133" i="31"/>
  <c r="GL181" i="31"/>
  <c r="FJ156" i="31"/>
  <c r="FP146" i="31"/>
  <c r="FP160" i="31"/>
  <c r="FC158" i="31"/>
  <c r="FI155" i="31"/>
  <c r="FL131" i="31"/>
  <c r="FK113" i="31"/>
  <c r="FM163" i="31"/>
  <c r="FX118" i="31"/>
  <c r="GA150" i="31"/>
  <c r="FR165" i="31"/>
  <c r="FU143" i="31"/>
  <c r="GC109" i="31"/>
  <c r="EZ59" i="35"/>
  <c r="FD67" i="35"/>
  <c r="EZ61" i="35"/>
  <c r="FA73" i="35"/>
  <c r="FR78" i="35"/>
  <c r="FS78" i="35" s="1"/>
  <c r="FT78" i="35" s="1"/>
  <c r="FU78" i="35" s="1"/>
  <c r="FV78" i="35" s="1"/>
  <c r="FW78" i="35" s="1"/>
  <c r="FX78" i="35" s="1"/>
  <c r="FY78" i="35" s="1"/>
  <c r="FZ78" i="35" s="1"/>
  <c r="GA78" i="35" s="1"/>
  <c r="GB78" i="35" s="1"/>
  <c r="GC78" i="35" s="1"/>
  <c r="GD78" i="35" s="1"/>
  <c r="GE78" i="35" s="1"/>
  <c r="GF78" i="35" s="1"/>
  <c r="GG78" i="35" s="1"/>
  <c r="GH78" i="35" s="1"/>
  <c r="GI78" i="35" s="1"/>
  <c r="GJ78" i="35" s="1"/>
  <c r="GK78" i="35" s="1"/>
  <c r="GL78" i="35" s="1"/>
  <c r="GM78" i="35" s="1"/>
  <c r="GN78" i="35" s="1"/>
  <c r="GO78" i="35" s="1"/>
  <c r="GP78" i="35" s="1"/>
  <c r="GQ78" i="35" s="1"/>
  <c r="GR78" i="35" s="1"/>
  <c r="FH85" i="35"/>
  <c r="FI58" i="35"/>
  <c r="FI62" i="35"/>
  <c r="FH117" i="35"/>
  <c r="FA95" i="35"/>
  <c r="FW259" i="31"/>
  <c r="GM206" i="31"/>
  <c r="FP239" i="31"/>
  <c r="FN241" i="31"/>
  <c r="GG258" i="31"/>
  <c r="FR206" i="31"/>
  <c r="FP225" i="31"/>
  <c r="GG236" i="31"/>
  <c r="FW228" i="31"/>
  <c r="FJ235" i="31"/>
  <c r="FN213" i="31"/>
  <c r="FI234" i="31"/>
  <c r="FT238" i="31"/>
  <c r="FM242" i="31"/>
  <c r="FC237" i="31"/>
  <c r="GA208" i="31"/>
  <c r="GJ252" i="31"/>
  <c r="GB240" i="31"/>
  <c r="FX260" i="31"/>
  <c r="GA243" i="31"/>
  <c r="GC218" i="31"/>
  <c r="GM247" i="31"/>
  <c r="GL187" i="31"/>
  <c r="GD196" i="31"/>
  <c r="FZ208" i="31"/>
  <c r="FS211" i="31"/>
  <c r="FY201" i="31"/>
  <c r="GI221" i="31"/>
  <c r="FN214" i="31"/>
  <c r="FE224" i="31"/>
  <c r="GN245" i="31"/>
  <c r="FR231" i="31"/>
  <c r="FW220" i="31"/>
  <c r="GI204" i="31"/>
  <c r="FH233" i="31"/>
  <c r="GK212" i="31"/>
  <c r="FX205" i="31"/>
  <c r="FY181" i="31" l="1"/>
  <c r="GK173" i="31"/>
  <c r="FX180" i="31"/>
  <c r="GN168" i="31"/>
  <c r="FY126" i="31"/>
  <c r="FS127" i="31"/>
  <c r="FF145" i="31"/>
  <c r="GH157" i="31"/>
  <c r="FO162" i="31"/>
  <c r="GD139" i="31"/>
  <c r="GE117" i="31"/>
  <c r="FI154" i="31"/>
  <c r="FT132" i="31"/>
  <c r="FU159" i="31"/>
  <c r="FX149" i="31"/>
  <c r="GQ267" i="31"/>
  <c r="GB129" i="31"/>
  <c r="FE80" i="35"/>
  <c r="FL145" i="31"/>
  <c r="FM145" i="31" s="1"/>
  <c r="FG75" i="35"/>
  <c r="FG66" i="35"/>
  <c r="GJ142" i="31"/>
  <c r="GR264" i="31"/>
  <c r="GR274" i="31" s="1"/>
  <c r="GR275" i="31"/>
  <c r="GR276" i="31"/>
  <c r="FF87" i="35"/>
  <c r="GA86" i="35"/>
  <c r="FE82" i="35"/>
  <c r="FJ79" i="35"/>
  <c r="FB63" i="35"/>
  <c r="FJ77" i="35"/>
  <c r="FK77" i="35" s="1"/>
  <c r="FH81" i="35"/>
  <c r="FK71" i="35"/>
  <c r="FB60" i="35"/>
  <c r="GO166" i="31"/>
  <c r="GP166" i="31" s="1"/>
  <c r="GQ166" i="31" s="1"/>
  <c r="GR166" i="31" s="1"/>
  <c r="FO134" i="31"/>
  <c r="GH179" i="31"/>
  <c r="GB164" i="31"/>
  <c r="GC161" i="31"/>
  <c r="FS152" i="31"/>
  <c r="FX141" i="31"/>
  <c r="FO135" i="31"/>
  <c r="GN127" i="31"/>
  <c r="GJ125" i="31"/>
  <c r="GM108" i="31"/>
  <c r="FF120" i="31"/>
  <c r="GM110" i="31"/>
  <c r="GM181" i="31"/>
  <c r="GL133" i="31"/>
  <c r="FZ122" i="31"/>
  <c r="FK156" i="31"/>
  <c r="FQ146" i="31"/>
  <c r="FQ160" i="31"/>
  <c r="FD158" i="31"/>
  <c r="FJ155" i="31"/>
  <c r="FN163" i="31"/>
  <c r="FL113" i="31"/>
  <c r="FM131" i="31"/>
  <c r="FY118" i="31"/>
  <c r="GD109" i="31"/>
  <c r="FV143" i="31"/>
  <c r="FS165" i="31"/>
  <c r="GB150" i="31"/>
  <c r="FA59" i="35"/>
  <c r="FE67" i="35"/>
  <c r="FA61" i="35"/>
  <c r="FB73" i="35"/>
  <c r="FI85" i="35"/>
  <c r="FJ58" i="35"/>
  <c r="FJ75" i="35"/>
  <c r="FJ62" i="35"/>
  <c r="FI117" i="35"/>
  <c r="FJ107" i="35"/>
  <c r="FE99" i="35"/>
  <c r="FJ90" i="35"/>
  <c r="GH236" i="31"/>
  <c r="GC240" i="31"/>
  <c r="FD237" i="31"/>
  <c r="FK235" i="31"/>
  <c r="FI233" i="31"/>
  <c r="GN206" i="31"/>
  <c r="FO213" i="31"/>
  <c r="GB243" i="31"/>
  <c r="FU238" i="31"/>
  <c r="FS231" i="31"/>
  <c r="GH258" i="31"/>
  <c r="FF224" i="31"/>
  <c r="GM260" i="31"/>
  <c r="GE196" i="31"/>
  <c r="FS206" i="31"/>
  <c r="FX228" i="31"/>
  <c r="GD218" i="31"/>
  <c r="GJ221" i="31"/>
  <c r="FQ225" i="31"/>
  <c r="FQ239" i="31"/>
  <c r="FO214" i="31"/>
  <c r="GJ204" i="31"/>
  <c r="FN242" i="31"/>
  <c r="FY260" i="31"/>
  <c r="FY205" i="31"/>
  <c r="FO241" i="31"/>
  <c r="FJ234" i="31"/>
  <c r="FX259" i="31"/>
  <c r="FZ201" i="31"/>
  <c r="FT211" i="31"/>
  <c r="GB208" i="31"/>
  <c r="GK252" i="31"/>
  <c r="GM187" i="31"/>
  <c r="GN247" i="31"/>
  <c r="FX220" i="31"/>
  <c r="GL212" i="31"/>
  <c r="GL173" i="31" l="1"/>
  <c r="FY180" i="31"/>
  <c r="FZ181" i="31"/>
  <c r="GC129" i="31"/>
  <c r="GD129" i="31" s="1"/>
  <c r="FP162" i="31"/>
  <c r="FG145" i="31"/>
  <c r="FZ126" i="31"/>
  <c r="GE139" i="31"/>
  <c r="GI157" i="31"/>
  <c r="GO168" i="31"/>
  <c r="GP168" i="31" s="1"/>
  <c r="GQ168" i="31" s="1"/>
  <c r="GR168" i="31" s="1"/>
  <c r="FJ154" i="31"/>
  <c r="GF117" i="31"/>
  <c r="FU132" i="31"/>
  <c r="FV159" i="31"/>
  <c r="FY149" i="31"/>
  <c r="GM133" i="31"/>
  <c r="FF80" i="35"/>
  <c r="FN145" i="31"/>
  <c r="FH75" i="35"/>
  <c r="FI75" i="35" s="1"/>
  <c r="FH66" i="35"/>
  <c r="GK142" i="31"/>
  <c r="GR267" i="31"/>
  <c r="FG87" i="35"/>
  <c r="GB86" i="35"/>
  <c r="FF82" i="35"/>
  <c r="FK79" i="35"/>
  <c r="FC63" i="35"/>
  <c r="FL77" i="35"/>
  <c r="FI81" i="35"/>
  <c r="FL71" i="35"/>
  <c r="FC60" i="35"/>
  <c r="FP134" i="31"/>
  <c r="GI179" i="31"/>
  <c r="GC164" i="31"/>
  <c r="GD161" i="31"/>
  <c r="FT152" i="31"/>
  <c r="FY141" i="31"/>
  <c r="FP135" i="31"/>
  <c r="GO127" i="31"/>
  <c r="GP127" i="31" s="1"/>
  <c r="GQ127" i="31" s="1"/>
  <c r="GR127" i="31" s="1"/>
  <c r="GK125" i="31"/>
  <c r="GN108" i="31"/>
  <c r="FG120" i="31"/>
  <c r="GN110" i="31"/>
  <c r="GA122" i="31"/>
  <c r="GN181" i="31"/>
  <c r="FL156" i="31"/>
  <c r="FR146" i="31"/>
  <c r="FR160" i="31"/>
  <c r="FE158" i="31"/>
  <c r="FK155" i="31"/>
  <c r="FN131" i="31"/>
  <c r="FM113" i="31"/>
  <c r="FO163" i="31"/>
  <c r="GC150" i="31"/>
  <c r="FT165" i="31"/>
  <c r="GE109" i="31"/>
  <c r="FZ118" i="31"/>
  <c r="FW143" i="31"/>
  <c r="FB59" i="35"/>
  <c r="FF67" i="35"/>
  <c r="FB61" i="35"/>
  <c r="FC73" i="35"/>
  <c r="FJ85" i="35"/>
  <c r="FK58" i="35"/>
  <c r="FK75" i="35"/>
  <c r="FK62" i="35"/>
  <c r="FF99" i="35"/>
  <c r="FJ117" i="35"/>
  <c r="FK90" i="35"/>
  <c r="FK107" i="35"/>
  <c r="AC100" i="35"/>
  <c r="FI107" i="35"/>
  <c r="AC112" i="35"/>
  <c r="AC107" i="35"/>
  <c r="FI113" i="35"/>
  <c r="AC117" i="35"/>
  <c r="GL252" i="31"/>
  <c r="FU211" i="31"/>
  <c r="GD208" i="31"/>
  <c r="FJ233" i="31"/>
  <c r="GA201" i="31"/>
  <c r="GF196" i="31"/>
  <c r="GC208" i="31"/>
  <c r="FP214" i="31"/>
  <c r="GC243" i="31"/>
  <c r="GI258" i="31"/>
  <c r="FT231" i="31"/>
  <c r="FR239" i="31"/>
  <c r="FR225" i="31"/>
  <c r="GI236" i="31"/>
  <c r="FL235" i="31"/>
  <c r="GD240" i="31"/>
  <c r="FY220" i="31"/>
  <c r="FV238" i="31"/>
  <c r="FE237" i="31"/>
  <c r="GN260" i="31"/>
  <c r="FY259" i="31"/>
  <c r="FP213" i="31"/>
  <c r="FY228" i="31"/>
  <c r="FZ205" i="31"/>
  <c r="GN187" i="31"/>
  <c r="FP241" i="31"/>
  <c r="GK221" i="31"/>
  <c r="GE218" i="31"/>
  <c r="FG224" i="31"/>
  <c r="GK204" i="31"/>
  <c r="FZ260" i="31"/>
  <c r="GM212" i="31"/>
  <c r="FK234" i="31"/>
  <c r="FO242" i="31"/>
  <c r="FZ180" i="31" l="1"/>
  <c r="GA181" i="31"/>
  <c r="GM173" i="31"/>
  <c r="GE129" i="31"/>
  <c r="GN133" i="31"/>
  <c r="GJ157" i="31"/>
  <c r="GA126" i="31"/>
  <c r="FQ162" i="31"/>
  <c r="GF139" i="31"/>
  <c r="FH145" i="31"/>
  <c r="GG117" i="31"/>
  <c r="GF129" i="31"/>
  <c r="FK154" i="31"/>
  <c r="FV132" i="31"/>
  <c r="FW159" i="31"/>
  <c r="FZ149" i="31"/>
  <c r="FG80" i="35"/>
  <c r="FO145" i="31"/>
  <c r="FI66" i="35"/>
  <c r="GL142" i="31"/>
  <c r="FH87" i="35"/>
  <c r="GC86" i="35"/>
  <c r="FG82" i="35"/>
  <c r="FL79" i="35"/>
  <c r="FD63" i="35"/>
  <c r="FM77" i="35"/>
  <c r="FJ81" i="35"/>
  <c r="FM71" i="35"/>
  <c r="FD60" i="35"/>
  <c r="FQ134" i="31"/>
  <c r="GO133" i="31"/>
  <c r="GP133" i="31" s="1"/>
  <c r="GQ133" i="31" s="1"/>
  <c r="GR133" i="31" s="1"/>
  <c r="GJ179" i="31"/>
  <c r="GD164" i="31"/>
  <c r="GE161" i="31"/>
  <c r="FU152" i="31"/>
  <c r="FZ141" i="31"/>
  <c r="FQ135" i="31"/>
  <c r="GL125" i="31"/>
  <c r="GO108" i="31"/>
  <c r="GP108" i="31" s="1"/>
  <c r="GQ108" i="31" s="1"/>
  <c r="GR108" i="31" s="1"/>
  <c r="FO131" i="31"/>
  <c r="FH120" i="31"/>
  <c r="GO181" i="31"/>
  <c r="GP181" i="31" s="1"/>
  <c r="GQ181" i="31" s="1"/>
  <c r="GR181" i="31" s="1"/>
  <c r="GD180" i="31"/>
  <c r="GB122" i="31"/>
  <c r="GO110" i="31"/>
  <c r="GP110" i="31" s="1"/>
  <c r="GQ110" i="31" s="1"/>
  <c r="GR110" i="31" s="1"/>
  <c r="FM156" i="31"/>
  <c r="FS146" i="31"/>
  <c r="FS160" i="31"/>
  <c r="FF158" i="31"/>
  <c r="FL155" i="31"/>
  <c r="FN113" i="31"/>
  <c r="FP163" i="31"/>
  <c r="GA118" i="31"/>
  <c r="FU165" i="31"/>
  <c r="FX143" i="31"/>
  <c r="GF109" i="31"/>
  <c r="GD150" i="31"/>
  <c r="FC59" i="35"/>
  <c r="FG67" i="35"/>
  <c r="FC61" i="35"/>
  <c r="FD73" i="35"/>
  <c r="FK85" i="35"/>
  <c r="FL58" i="35"/>
  <c r="FL75" i="35"/>
  <c r="FL62" i="35"/>
  <c r="FG99" i="35"/>
  <c r="FL90" i="35"/>
  <c r="FL107" i="35"/>
  <c r="FJ113" i="35"/>
  <c r="GN212" i="31"/>
  <c r="FL234" i="31"/>
  <c r="GL221" i="31"/>
  <c r="FM235" i="31"/>
  <c r="GB201" i="31"/>
  <c r="FQ241" i="31"/>
  <c r="FU231" i="31"/>
  <c r="FW238" i="31"/>
  <c r="GJ258" i="31"/>
  <c r="FK233" i="31"/>
  <c r="FZ220" i="31"/>
  <c r="GM252" i="31"/>
  <c r="GF218" i="31"/>
  <c r="FS225" i="31"/>
  <c r="GE208" i="31"/>
  <c r="FH224" i="31"/>
  <c r="FQ214" i="31"/>
  <c r="FZ259" i="31"/>
  <c r="GJ236" i="31"/>
  <c r="GD243" i="31"/>
  <c r="FS239" i="31"/>
  <c r="FP242" i="31"/>
  <c r="GF208" i="31"/>
  <c r="FQ213" i="31"/>
  <c r="GE240" i="31"/>
  <c r="GL204" i="31"/>
  <c r="FV211" i="31"/>
  <c r="FF237" i="31"/>
  <c r="GA260" i="31"/>
  <c r="GG196" i="31"/>
  <c r="GA205" i="31"/>
  <c r="FZ228" i="31"/>
  <c r="GB181" i="31" l="1"/>
  <c r="GN173" i="31"/>
  <c r="GA180" i="31"/>
  <c r="GG139" i="31"/>
  <c r="GB126" i="31"/>
  <c r="FI145" i="31"/>
  <c r="FR162" i="31"/>
  <c r="GK157" i="31"/>
  <c r="GG129" i="31"/>
  <c r="FL154" i="31"/>
  <c r="GH117" i="31"/>
  <c r="FW132" i="31"/>
  <c r="FX159" i="31"/>
  <c r="GA149" i="31"/>
  <c r="FH80" i="35"/>
  <c r="FP145" i="31"/>
  <c r="FJ66" i="35"/>
  <c r="GM142" i="31"/>
  <c r="FI87" i="35"/>
  <c r="GD86" i="35"/>
  <c r="FH82" i="35"/>
  <c r="FM79" i="35"/>
  <c r="FE63" i="35"/>
  <c r="FN77" i="35"/>
  <c r="IA68" i="35"/>
  <c r="IE68" i="35"/>
  <c r="FK81" i="35"/>
  <c r="FN71" i="35"/>
  <c r="FE60" i="35"/>
  <c r="FR134" i="31"/>
  <c r="GK179" i="31"/>
  <c r="GE164" i="31"/>
  <c r="GF161" i="31"/>
  <c r="FV152" i="31"/>
  <c r="GA141" i="31"/>
  <c r="FR135" i="31"/>
  <c r="GM125" i="31"/>
  <c r="FP131" i="31"/>
  <c r="FQ131" i="31" s="1"/>
  <c r="FR131" i="31" s="1"/>
  <c r="FS131" i="31" s="1"/>
  <c r="FT131" i="31" s="1"/>
  <c r="FU131" i="31" s="1"/>
  <c r="FV131" i="31" s="1"/>
  <c r="FI120" i="31"/>
  <c r="FJ120" i="31" s="1"/>
  <c r="FK120" i="31" s="1"/>
  <c r="FL120" i="31" s="1"/>
  <c r="FM120" i="31" s="1"/>
  <c r="FN120" i="31" s="1"/>
  <c r="FO120" i="31" s="1"/>
  <c r="FP120" i="31" s="1"/>
  <c r="FQ120" i="31" s="1"/>
  <c r="FR120" i="31" s="1"/>
  <c r="FS120" i="31" s="1"/>
  <c r="FT120" i="31" s="1"/>
  <c r="FU120" i="31" s="1"/>
  <c r="FV120" i="31" s="1"/>
  <c r="FW120" i="31" s="1"/>
  <c r="FX120" i="31" s="1"/>
  <c r="FY120" i="31" s="1"/>
  <c r="FZ120" i="31" s="1"/>
  <c r="GA120" i="31" s="1"/>
  <c r="GB120" i="31" s="1"/>
  <c r="GC120" i="31" s="1"/>
  <c r="GD120" i="31" s="1"/>
  <c r="GE120" i="31" s="1"/>
  <c r="GF120" i="31" s="1"/>
  <c r="GG120" i="31" s="1"/>
  <c r="GH120" i="31" s="1"/>
  <c r="GI120" i="31" s="1"/>
  <c r="GJ120" i="31" s="1"/>
  <c r="GK120" i="31" s="1"/>
  <c r="GL120" i="31" s="1"/>
  <c r="GM120" i="31" s="1"/>
  <c r="GN120" i="31" s="1"/>
  <c r="GO120" i="31" s="1"/>
  <c r="GP120" i="31" s="1"/>
  <c r="GQ120" i="31" s="1"/>
  <c r="GR120" i="31" s="1"/>
  <c r="GC122" i="31"/>
  <c r="GE180" i="31"/>
  <c r="FN156" i="31"/>
  <c r="FT146" i="31"/>
  <c r="FT160" i="31"/>
  <c r="FG158" i="31"/>
  <c r="FM155" i="31"/>
  <c r="FQ163" i="31"/>
  <c r="FO113" i="31"/>
  <c r="GG109" i="31"/>
  <c r="FV165" i="31"/>
  <c r="GE150" i="31"/>
  <c r="FY143" i="31"/>
  <c r="GB118" i="31"/>
  <c r="FD59" i="35"/>
  <c r="FH67" i="35"/>
  <c r="FD61" i="35"/>
  <c r="FE73" i="35"/>
  <c r="FL85" i="35"/>
  <c r="FM58" i="35"/>
  <c r="FM75" i="35"/>
  <c r="FM62" i="35"/>
  <c r="FK92" i="35"/>
  <c r="FM90" i="35"/>
  <c r="FK113" i="35"/>
  <c r="FH99" i="35"/>
  <c r="GC201" i="31"/>
  <c r="FR214" i="31"/>
  <c r="FN235" i="31"/>
  <c r="FV231" i="31"/>
  <c r="FM234" i="31"/>
  <c r="GG218" i="31"/>
  <c r="GN252" i="31"/>
  <c r="GK258" i="31"/>
  <c r="GH196" i="31"/>
  <c r="GB205" i="31"/>
  <c r="FW211" i="31"/>
  <c r="FL233" i="31"/>
  <c r="GA220" i="31"/>
  <c r="FG237" i="31"/>
  <c r="FI224" i="31"/>
  <c r="FX238" i="31"/>
  <c r="GM204" i="31"/>
  <c r="GE243" i="31"/>
  <c r="FT239" i="31"/>
  <c r="FR213" i="31"/>
  <c r="FQ242" i="31"/>
  <c r="GM221" i="31"/>
  <c r="GA228" i="31"/>
  <c r="FT225" i="31"/>
  <c r="GB260" i="31"/>
  <c r="GF240" i="31"/>
  <c r="GG208" i="31"/>
  <c r="GA259" i="31"/>
  <c r="FR241" i="31"/>
  <c r="GK236" i="31"/>
  <c r="GO173" i="31" l="1"/>
  <c r="GP173" i="31" s="1"/>
  <c r="GQ173" i="31" s="1"/>
  <c r="GR173" i="31" s="1"/>
  <c r="GB180" i="31"/>
  <c r="GC181" i="31"/>
  <c r="FS162" i="31"/>
  <c r="GC126" i="31"/>
  <c r="GL157" i="31"/>
  <c r="FJ145" i="31"/>
  <c r="GH139" i="31"/>
  <c r="FM154" i="31"/>
  <c r="GI117" i="31"/>
  <c r="GH129" i="31"/>
  <c r="FR163" i="31"/>
  <c r="FX132" i="31"/>
  <c r="FY159" i="31"/>
  <c r="GB149" i="31"/>
  <c r="GD122" i="31"/>
  <c r="FI80" i="35"/>
  <c r="FQ145" i="31"/>
  <c r="FK66" i="35"/>
  <c r="GN142" i="31"/>
  <c r="FJ87" i="35"/>
  <c r="GE86" i="35"/>
  <c r="FI82" i="35"/>
  <c r="FN79" i="35"/>
  <c r="FF63" i="35"/>
  <c r="FG63" i="35" s="1"/>
  <c r="FO77" i="35"/>
  <c r="FL81" i="35"/>
  <c r="FO71" i="35"/>
  <c r="FF60" i="35"/>
  <c r="FS134" i="31"/>
  <c r="GL179" i="31"/>
  <c r="GF164" i="31"/>
  <c r="GG161" i="31"/>
  <c r="FW152" i="31"/>
  <c r="GB141" i="31"/>
  <c r="FS135" i="31"/>
  <c r="GN125" i="31"/>
  <c r="GF180" i="31"/>
  <c r="FO156" i="31"/>
  <c r="FU146" i="31"/>
  <c r="FU160" i="31"/>
  <c r="FH158" i="31"/>
  <c r="FN155" i="31"/>
  <c r="FP113" i="31"/>
  <c r="GC118" i="31"/>
  <c r="FZ143" i="31"/>
  <c r="FW165" i="31"/>
  <c r="GF150" i="31"/>
  <c r="GH109" i="31"/>
  <c r="FW131" i="31"/>
  <c r="FE59" i="35"/>
  <c r="FI67" i="35"/>
  <c r="FE61" i="35"/>
  <c r="FF61" i="35" s="1"/>
  <c r="FF73" i="35"/>
  <c r="FM85" i="35"/>
  <c r="FN58" i="35"/>
  <c r="FN75" i="35"/>
  <c r="FN62" i="35"/>
  <c r="FL92" i="35"/>
  <c r="FN90" i="35"/>
  <c r="FL113" i="35"/>
  <c r="GG240" i="31"/>
  <c r="FN234" i="31"/>
  <c r="GI196" i="31"/>
  <c r="FX211" i="31"/>
  <c r="FO235" i="31"/>
  <c r="FH237" i="31"/>
  <c r="FJ224" i="31"/>
  <c r="FR242" i="31"/>
  <c r="FY238" i="31"/>
  <c r="GC260" i="31"/>
  <c r="FM233" i="31"/>
  <c r="GN221" i="31"/>
  <c r="GH218" i="31"/>
  <c r="FS241" i="31"/>
  <c r="FU239" i="31"/>
  <c r="GF243" i="31"/>
  <c r="GB259" i="31"/>
  <c r="GN204" i="31"/>
  <c r="GD201" i="31"/>
  <c r="GH208" i="31"/>
  <c r="GB228" i="31"/>
  <c r="FW231" i="31"/>
  <c r="GL258" i="31"/>
  <c r="GL236" i="31"/>
  <c r="GB220" i="31"/>
  <c r="FS214" i="31"/>
  <c r="GC205" i="31"/>
  <c r="FS213" i="31"/>
  <c r="FU225" i="31"/>
  <c r="GC180" i="31" l="1"/>
  <c r="GD181" i="31"/>
  <c r="GE122" i="31"/>
  <c r="GF122" i="31" s="1"/>
  <c r="FS163" i="31"/>
  <c r="GM157" i="31"/>
  <c r="FK145" i="31"/>
  <c r="GD126" i="31"/>
  <c r="FT162" i="31"/>
  <c r="GJ117" i="31"/>
  <c r="GI129" i="31"/>
  <c r="FN154" i="31"/>
  <c r="FY132" i="31"/>
  <c r="FZ159" i="31"/>
  <c r="FI158" i="31"/>
  <c r="GC149" i="31"/>
  <c r="FJ80" i="35"/>
  <c r="FR145" i="31"/>
  <c r="FL66" i="35"/>
  <c r="GO142" i="31"/>
  <c r="GP142" i="31" s="1"/>
  <c r="GQ142" i="31" s="1"/>
  <c r="GR142" i="31" s="1"/>
  <c r="FK87" i="35"/>
  <c r="GF86" i="35"/>
  <c r="FJ82" i="35"/>
  <c r="FO79" i="35"/>
  <c r="FH63" i="35"/>
  <c r="FO62" i="35"/>
  <c r="FP77" i="35"/>
  <c r="FM81" i="35"/>
  <c r="FP71" i="35"/>
  <c r="FG61" i="35"/>
  <c r="FG60" i="35"/>
  <c r="FT134" i="31"/>
  <c r="FT163" i="31"/>
  <c r="GM179" i="31"/>
  <c r="GG164" i="31"/>
  <c r="GH161" i="31"/>
  <c r="FX152" i="31"/>
  <c r="GC141" i="31"/>
  <c r="FT135" i="31"/>
  <c r="GO125" i="31"/>
  <c r="GP125" i="31" s="1"/>
  <c r="GQ125" i="31" s="1"/>
  <c r="GR125" i="31" s="1"/>
  <c r="GG180" i="31"/>
  <c r="FP156" i="31"/>
  <c r="FV146" i="31"/>
  <c r="FV160" i="31"/>
  <c r="FO155" i="31"/>
  <c r="FQ113" i="31"/>
  <c r="FX131" i="31"/>
  <c r="GI109" i="31"/>
  <c r="GG150" i="31"/>
  <c r="GD118" i="31"/>
  <c r="FX165" i="31"/>
  <c r="GA143" i="31"/>
  <c r="FF59" i="35"/>
  <c r="FJ67" i="35"/>
  <c r="FG73" i="35"/>
  <c r="FN85" i="35"/>
  <c r="FO58" i="35"/>
  <c r="FO75" i="35"/>
  <c r="FM92" i="35"/>
  <c r="FO90" i="35"/>
  <c r="FM113" i="35"/>
  <c r="GC259" i="31"/>
  <c r="FI237" i="31"/>
  <c r="FS242" i="31"/>
  <c r="GM258" i="31"/>
  <c r="GG243" i="31"/>
  <c r="FT241" i="31"/>
  <c r="FV225" i="31"/>
  <c r="GC220" i="31"/>
  <c r="GM236" i="31"/>
  <c r="FT214" i="31"/>
  <c r="FT242" i="31"/>
  <c r="FR224" i="31"/>
  <c r="FX231" i="31"/>
  <c r="GH240" i="31"/>
  <c r="GJ196" i="31"/>
  <c r="GD260" i="31"/>
  <c r="FO234" i="31"/>
  <c r="GC228" i="31"/>
  <c r="FZ238" i="31"/>
  <c r="GD205" i="31"/>
  <c r="FK224" i="31"/>
  <c r="GF201" i="31"/>
  <c r="FY211" i="31"/>
  <c r="GI208" i="31"/>
  <c r="FT213" i="31"/>
  <c r="GE201" i="31"/>
  <c r="FN233" i="31"/>
  <c r="FV239" i="31"/>
  <c r="FP235" i="31"/>
  <c r="GE181" i="31" l="1"/>
  <c r="GE126" i="31"/>
  <c r="FJ158" i="31"/>
  <c r="FU162" i="31"/>
  <c r="GN157" i="31"/>
  <c r="GJ129" i="31"/>
  <c r="FO154" i="31"/>
  <c r="GK117" i="31"/>
  <c r="FZ132" i="31"/>
  <c r="GA159" i="31"/>
  <c r="GD149" i="31"/>
  <c r="FK80" i="35"/>
  <c r="FS145" i="31"/>
  <c r="FM66" i="35"/>
  <c r="FK158" i="31"/>
  <c r="FL87" i="35"/>
  <c r="GG86" i="35"/>
  <c r="FO85" i="35"/>
  <c r="FK82" i="35"/>
  <c r="FP79" i="35"/>
  <c r="FI63" i="35"/>
  <c r="FP62" i="35"/>
  <c r="FQ77" i="35"/>
  <c r="FN81" i="35"/>
  <c r="FQ71" i="35"/>
  <c r="FH61" i="35"/>
  <c r="FH60" i="35"/>
  <c r="FU163" i="31"/>
  <c r="FU134" i="31"/>
  <c r="GN179" i="31"/>
  <c r="GH164" i="31"/>
  <c r="GI161" i="31"/>
  <c r="FY152" i="31"/>
  <c r="GD141" i="31"/>
  <c r="FU135" i="31"/>
  <c r="GG122" i="31"/>
  <c r="GH180" i="31"/>
  <c r="FQ156" i="31"/>
  <c r="FW146" i="31"/>
  <c r="FW160" i="31"/>
  <c r="FP155" i="31"/>
  <c r="FR113" i="31"/>
  <c r="GB143" i="31"/>
  <c r="GJ109" i="31"/>
  <c r="FY165" i="31"/>
  <c r="GE118" i="31"/>
  <c r="GH150" i="31"/>
  <c r="FY131" i="31"/>
  <c r="FG59" i="35"/>
  <c r="FK67" i="35"/>
  <c r="FH73" i="35"/>
  <c r="FI73" i="35" s="1"/>
  <c r="FP58" i="35"/>
  <c r="FP75" i="35"/>
  <c r="FN92" i="35"/>
  <c r="FN113" i="35"/>
  <c r="FP90" i="35"/>
  <c r="GE260" i="31"/>
  <c r="FU213" i="31"/>
  <c r="FU241" i="31"/>
  <c r="GG201" i="31"/>
  <c r="FK237" i="31"/>
  <c r="GD220" i="31"/>
  <c r="FU242" i="31"/>
  <c r="GH243" i="31"/>
  <c r="GE205" i="31"/>
  <c r="GN258" i="31"/>
  <c r="FW239" i="31"/>
  <c r="GA238" i="31"/>
  <c r="GK196" i="31"/>
  <c r="GJ208" i="31"/>
  <c r="FJ237" i="31"/>
  <c r="FQ235" i="31"/>
  <c r="GD228" i="31"/>
  <c r="GN236" i="31"/>
  <c r="FO233" i="31"/>
  <c r="FY231" i="31"/>
  <c r="GI240" i="31"/>
  <c r="FU214" i="31"/>
  <c r="FS224" i="31"/>
  <c r="FW225" i="31"/>
  <c r="FZ211" i="31"/>
  <c r="FP234" i="31"/>
  <c r="GF181" i="31" l="1"/>
  <c r="GO157" i="31"/>
  <c r="GP157" i="31" s="1"/>
  <c r="GQ157" i="31" s="1"/>
  <c r="GR157" i="31" s="1"/>
  <c r="FP154" i="31"/>
  <c r="GL117" i="31"/>
  <c r="FV162" i="31"/>
  <c r="GF126" i="31"/>
  <c r="GK129" i="31"/>
  <c r="GA132" i="31"/>
  <c r="GB159" i="31"/>
  <c r="GE149" i="31"/>
  <c r="FL80" i="35"/>
  <c r="FT145" i="31"/>
  <c r="FN66" i="35"/>
  <c r="FL158" i="31"/>
  <c r="FM87" i="35"/>
  <c r="GH86" i="35"/>
  <c r="FP85" i="35"/>
  <c r="FL82" i="35"/>
  <c r="FQ79" i="35"/>
  <c r="FJ63" i="35"/>
  <c r="FQ62" i="35"/>
  <c r="FR77" i="35"/>
  <c r="FO81" i="35"/>
  <c r="FJ73" i="35"/>
  <c r="FR71" i="35"/>
  <c r="FI61" i="35"/>
  <c r="FI60" i="35"/>
  <c r="ID67" i="35"/>
  <c r="FV134" i="31"/>
  <c r="FV163" i="31"/>
  <c r="GO179" i="31"/>
  <c r="GP179" i="31" s="1"/>
  <c r="GQ179" i="31" s="1"/>
  <c r="GR179" i="31" s="1"/>
  <c r="GI164" i="31"/>
  <c r="GJ161" i="31"/>
  <c r="FZ152" i="31"/>
  <c r="GE141" i="31"/>
  <c r="FV135" i="31"/>
  <c r="GH122" i="31"/>
  <c r="GI180" i="31"/>
  <c r="FR156" i="31"/>
  <c r="FX146" i="31"/>
  <c r="FX160" i="31"/>
  <c r="FQ155" i="31"/>
  <c r="FS113" i="31"/>
  <c r="FZ131" i="31"/>
  <c r="GF118" i="31"/>
  <c r="FZ165" i="31"/>
  <c r="GK109" i="31"/>
  <c r="GI150" i="31"/>
  <c r="GC143" i="31"/>
  <c r="FH59" i="35"/>
  <c r="FL67" i="35"/>
  <c r="FM67" i="35" s="1"/>
  <c r="FQ58" i="35"/>
  <c r="FQ75" i="35"/>
  <c r="FQ90" i="35"/>
  <c r="FO92" i="35"/>
  <c r="FO113" i="35"/>
  <c r="FI92" i="35"/>
  <c r="GL196" i="31"/>
  <c r="GA211" i="31"/>
  <c r="GI259" i="31"/>
  <c r="GE228" i="31"/>
  <c r="GI243" i="31"/>
  <c r="GH201" i="31"/>
  <c r="FQ234" i="31"/>
  <c r="FV213" i="31"/>
  <c r="GB238" i="31"/>
  <c r="GE220" i="31"/>
  <c r="GJ240" i="31"/>
  <c r="FR235" i="31"/>
  <c r="FX239" i="31"/>
  <c r="FL237" i="31"/>
  <c r="FV242" i="31"/>
  <c r="GF260" i="31"/>
  <c r="FP233" i="31"/>
  <c r="FV214" i="31"/>
  <c r="GF205" i="31"/>
  <c r="GK208" i="31"/>
  <c r="FZ231" i="31"/>
  <c r="FV241" i="31"/>
  <c r="FX225" i="31"/>
  <c r="FT224" i="31"/>
  <c r="GG181" i="31" l="1"/>
  <c r="GM117" i="31"/>
  <c r="FW162" i="31"/>
  <c r="FQ154" i="31"/>
  <c r="GG126" i="31"/>
  <c r="GN117" i="31"/>
  <c r="GL129" i="31"/>
  <c r="GB132" i="31"/>
  <c r="GC159" i="31"/>
  <c r="FM158" i="31"/>
  <c r="GF149" i="31"/>
  <c r="FM80" i="35"/>
  <c r="FU145" i="31"/>
  <c r="FO66" i="35"/>
  <c r="FN87" i="35"/>
  <c r="GI86" i="35"/>
  <c r="FQ85" i="35"/>
  <c r="FM82" i="35"/>
  <c r="FR79" i="35"/>
  <c r="FK63" i="35"/>
  <c r="FR62" i="35"/>
  <c r="FS77" i="35"/>
  <c r="ID50" i="35"/>
  <c r="FP81" i="35"/>
  <c r="FK73" i="35"/>
  <c r="FS71" i="35"/>
  <c r="FN67" i="35"/>
  <c r="FJ61" i="35"/>
  <c r="FJ60" i="35"/>
  <c r="FW163" i="31"/>
  <c r="FW134" i="31"/>
  <c r="GJ164" i="31"/>
  <c r="GK161" i="31"/>
  <c r="GA152" i="31"/>
  <c r="GF141" i="31"/>
  <c r="FW135" i="31"/>
  <c r="GI122" i="31"/>
  <c r="GJ180" i="31"/>
  <c r="FS156" i="31"/>
  <c r="FY146" i="31"/>
  <c r="FY160" i="31"/>
  <c r="FR155" i="31"/>
  <c r="FT113" i="31"/>
  <c r="GA165" i="31"/>
  <c r="GG118" i="31"/>
  <c r="GD143" i="31"/>
  <c r="GJ150" i="31"/>
  <c r="GL109" i="31"/>
  <c r="GA131" i="31"/>
  <c r="FI59" i="35"/>
  <c r="FR58" i="35"/>
  <c r="FS58" i="35" s="1"/>
  <c r="FT58" i="35" s="1"/>
  <c r="FU58" i="35" s="1"/>
  <c r="FV58" i="35" s="1"/>
  <c r="FW58" i="35" s="1"/>
  <c r="FX58" i="35" s="1"/>
  <c r="FY58" i="35" s="1"/>
  <c r="FZ58" i="35" s="1"/>
  <c r="GA58" i="35" s="1"/>
  <c r="GB58" i="35" s="1"/>
  <c r="GC58" i="35" s="1"/>
  <c r="GD58" i="35" s="1"/>
  <c r="GE58" i="35" s="1"/>
  <c r="GF58" i="35" s="1"/>
  <c r="GG58" i="35" s="1"/>
  <c r="GH58" i="35" s="1"/>
  <c r="GI58" i="35" s="1"/>
  <c r="GJ58" i="35" s="1"/>
  <c r="GK58" i="35" s="1"/>
  <c r="GL58" i="35" s="1"/>
  <c r="GM58" i="35" s="1"/>
  <c r="GN58" i="35" s="1"/>
  <c r="GO58" i="35" s="1"/>
  <c r="GP58" i="35" s="1"/>
  <c r="GQ58" i="35" s="1"/>
  <c r="GR58" i="35" s="1"/>
  <c r="FR75" i="35"/>
  <c r="FP92" i="35"/>
  <c r="FP113" i="35"/>
  <c r="FJ92" i="35"/>
  <c r="FW241" i="31"/>
  <c r="GI201" i="31"/>
  <c r="GJ259" i="31"/>
  <c r="FQ233" i="31"/>
  <c r="GG205" i="31"/>
  <c r="FS235" i="31"/>
  <c r="FY225" i="31"/>
  <c r="GB211" i="31"/>
  <c r="FR234" i="31"/>
  <c r="GN196" i="31"/>
  <c r="FU224" i="31"/>
  <c r="FW242" i="31"/>
  <c r="GM196" i="31"/>
  <c r="FW213" i="31"/>
  <c r="GK240" i="31"/>
  <c r="GJ243" i="31"/>
  <c r="FY239" i="31"/>
  <c r="FM237" i="31"/>
  <c r="GG260" i="31"/>
  <c r="FW214" i="31"/>
  <c r="GC238" i="31"/>
  <c r="GL208" i="31"/>
  <c r="GA231" i="31"/>
  <c r="GF228" i="31"/>
  <c r="GF220" i="31"/>
  <c r="GM129" i="31" l="1"/>
  <c r="GN129" i="31" s="1"/>
  <c r="FR154" i="31"/>
  <c r="FN158" i="31"/>
  <c r="FO158" i="31" s="1"/>
  <c r="GH126" i="31"/>
  <c r="FX162" i="31"/>
  <c r="GO117" i="31"/>
  <c r="GP117" i="31" s="1"/>
  <c r="GQ117" i="31" s="1"/>
  <c r="GR117" i="31" s="1"/>
  <c r="GC132" i="31"/>
  <c r="GD159" i="31"/>
  <c r="GG149" i="31"/>
  <c r="FN80" i="35"/>
  <c r="FS155" i="31"/>
  <c r="FV145" i="31"/>
  <c r="FP66" i="35"/>
  <c r="FO87" i="35"/>
  <c r="GJ86" i="35"/>
  <c r="FR85" i="35"/>
  <c r="FN82" i="35"/>
  <c r="FS79" i="35"/>
  <c r="FS75" i="35"/>
  <c r="FL63" i="35"/>
  <c r="FS62" i="35"/>
  <c r="FT77" i="35"/>
  <c r="FQ81" i="35"/>
  <c r="FL73" i="35"/>
  <c r="FT71" i="35"/>
  <c r="FO67" i="35"/>
  <c r="FK61" i="35"/>
  <c r="FK60" i="35"/>
  <c r="FL60" i="35" s="1"/>
  <c r="FM60" i="35" s="1"/>
  <c r="FN60" i="35" s="1"/>
  <c r="FO60" i="35" s="1"/>
  <c r="FP60" i="35" s="1"/>
  <c r="FQ60" i="35" s="1"/>
  <c r="FR60" i="35" s="1"/>
  <c r="FS60" i="35" s="1"/>
  <c r="FT60" i="35" s="1"/>
  <c r="FU60" i="35" s="1"/>
  <c r="FV60" i="35" s="1"/>
  <c r="FW60" i="35" s="1"/>
  <c r="FX60" i="35" s="1"/>
  <c r="FY60" i="35" s="1"/>
  <c r="FZ60" i="35" s="1"/>
  <c r="GA60" i="35" s="1"/>
  <c r="GB60" i="35" s="1"/>
  <c r="GC60" i="35" s="1"/>
  <c r="GD60" i="35" s="1"/>
  <c r="GE60" i="35" s="1"/>
  <c r="GF60" i="35" s="1"/>
  <c r="GG60" i="35" s="1"/>
  <c r="GH60" i="35" s="1"/>
  <c r="GI60" i="35" s="1"/>
  <c r="GJ60" i="35" s="1"/>
  <c r="GK60" i="35" s="1"/>
  <c r="GL60" i="35" s="1"/>
  <c r="GM60" i="35" s="1"/>
  <c r="GN60" i="35" s="1"/>
  <c r="GO60" i="35" s="1"/>
  <c r="GP60" i="35" s="1"/>
  <c r="GQ60" i="35" s="1"/>
  <c r="GR60" i="35" s="1"/>
  <c r="FX134" i="31"/>
  <c r="FX163" i="31"/>
  <c r="GK164" i="31"/>
  <c r="GL161" i="31"/>
  <c r="GB152" i="31"/>
  <c r="GG141" i="31"/>
  <c r="FX135" i="31"/>
  <c r="GJ122" i="31"/>
  <c r="GK180" i="31"/>
  <c r="FT156" i="31"/>
  <c r="FZ146" i="31"/>
  <c r="FZ160" i="31"/>
  <c r="FU113" i="31"/>
  <c r="GB131" i="31"/>
  <c r="GM109" i="31"/>
  <c r="GE143" i="31"/>
  <c r="GB165" i="31"/>
  <c r="GK150" i="31"/>
  <c r="GH118" i="31"/>
  <c r="FJ59" i="35"/>
  <c r="FT75" i="35"/>
  <c r="FU75" i="35" s="1"/>
  <c r="FQ113" i="35"/>
  <c r="GD238" i="31"/>
  <c r="FX241" i="31"/>
  <c r="FR233" i="31"/>
  <c r="GN208" i="31"/>
  <c r="FV224" i="31"/>
  <c r="GK243" i="31"/>
  <c r="GK259" i="31"/>
  <c r="GH205" i="31"/>
  <c r="GM208" i="31"/>
  <c r="GJ201" i="31"/>
  <c r="GL240" i="31"/>
  <c r="GG228" i="31"/>
  <c r="GB231" i="31"/>
  <c r="FT235" i="31"/>
  <c r="FX213" i="31"/>
  <c r="GG220" i="31"/>
  <c r="FX214" i="31"/>
  <c r="FS234" i="31"/>
  <c r="GC211" i="31"/>
  <c r="FZ225" i="31"/>
  <c r="FO237" i="31"/>
  <c r="FX242" i="31"/>
  <c r="FN237" i="31"/>
  <c r="FZ239" i="31"/>
  <c r="FT155" i="31" l="1"/>
  <c r="FU155" i="31" s="1"/>
  <c r="FY162" i="31"/>
  <c r="GI126" i="31"/>
  <c r="FS154" i="31"/>
  <c r="GO129" i="31"/>
  <c r="GP129" i="31" s="1"/>
  <c r="GQ129" i="31" s="1"/>
  <c r="GR129" i="31" s="1"/>
  <c r="GD132" i="31"/>
  <c r="GE159" i="31"/>
  <c r="GH149" i="31"/>
  <c r="FO80" i="35"/>
  <c r="FW145" i="31"/>
  <c r="FQ66" i="35"/>
  <c r="FP158" i="31"/>
  <c r="FP87" i="35"/>
  <c r="GK86" i="35"/>
  <c r="FS85" i="35"/>
  <c r="FO82" i="35"/>
  <c r="FT79" i="35"/>
  <c r="FM63" i="35"/>
  <c r="FT62" i="35"/>
  <c r="FU77" i="35"/>
  <c r="ID53" i="35"/>
  <c r="FR81" i="35"/>
  <c r="FM73" i="35"/>
  <c r="FU71" i="35"/>
  <c r="FP67" i="35"/>
  <c r="FL61" i="35"/>
  <c r="ID71" i="35"/>
  <c r="FY134" i="31"/>
  <c r="FY163" i="31"/>
  <c r="GL164" i="31"/>
  <c r="GM161" i="31"/>
  <c r="GC152" i="31"/>
  <c r="GH141" i="31"/>
  <c r="FY135" i="31"/>
  <c r="GK122" i="31"/>
  <c r="GL180" i="31"/>
  <c r="FU156" i="31"/>
  <c r="GA146" i="31"/>
  <c r="GA160" i="31"/>
  <c r="FV113" i="31"/>
  <c r="GL150" i="31"/>
  <c r="GF143" i="31"/>
  <c r="GC131" i="31"/>
  <c r="GI118" i="31"/>
  <c r="GC165" i="31"/>
  <c r="GN109" i="31"/>
  <c r="FK59" i="35"/>
  <c r="FV75" i="35"/>
  <c r="FR113" i="35"/>
  <c r="GH228" i="31"/>
  <c r="FT234" i="31"/>
  <c r="FY213" i="31"/>
  <c r="GL243" i="31"/>
  <c r="GM240" i="31"/>
  <c r="FS233" i="31"/>
  <c r="FY242" i="31"/>
  <c r="GD211" i="31"/>
  <c r="GK201" i="31"/>
  <c r="FW224" i="31"/>
  <c r="GA225" i="31"/>
  <c r="GH220" i="31"/>
  <c r="FP237" i="31"/>
  <c r="GL259" i="31"/>
  <c r="FU235" i="31"/>
  <c r="GA239" i="31"/>
  <c r="GI205" i="31"/>
  <c r="FY214" i="31"/>
  <c r="GE238" i="31"/>
  <c r="FU234" i="31"/>
  <c r="GC231" i="31"/>
  <c r="FY241" i="31"/>
  <c r="GJ126" i="31" l="1"/>
  <c r="FT154" i="31"/>
  <c r="FZ162" i="31"/>
  <c r="FZ163" i="31"/>
  <c r="GE132" i="31"/>
  <c r="GF159" i="31"/>
  <c r="GI149" i="31"/>
  <c r="FP80" i="35"/>
  <c r="FX145" i="31"/>
  <c r="FR66" i="35"/>
  <c r="FQ158" i="31"/>
  <c r="FQ87" i="35"/>
  <c r="GL86" i="35"/>
  <c r="FT85" i="35"/>
  <c r="FP82" i="35"/>
  <c r="FU79" i="35"/>
  <c r="FN63" i="35"/>
  <c r="FU62" i="35"/>
  <c r="ID55" i="35"/>
  <c r="FV77" i="35"/>
  <c r="FS81" i="35"/>
  <c r="FN73" i="35"/>
  <c r="FV71" i="35"/>
  <c r="FQ67" i="35"/>
  <c r="FM61" i="35"/>
  <c r="FV155" i="31"/>
  <c r="FZ134" i="31"/>
  <c r="GM164" i="31"/>
  <c r="GN161" i="31"/>
  <c r="GD152" i="31"/>
  <c r="GI141" i="31"/>
  <c r="FZ135" i="31"/>
  <c r="GL122" i="31"/>
  <c r="GM180" i="31"/>
  <c r="FV156" i="31"/>
  <c r="GB146" i="31"/>
  <c r="GB160" i="31"/>
  <c r="FW113" i="31"/>
  <c r="GO109" i="31"/>
  <c r="GP109" i="31" s="1"/>
  <c r="GQ109" i="31" s="1"/>
  <c r="GR109" i="31" s="1"/>
  <c r="GJ118" i="31"/>
  <c r="GD165" i="31"/>
  <c r="GD131" i="31"/>
  <c r="GG143" i="31"/>
  <c r="GM150" i="31"/>
  <c r="FL59" i="35"/>
  <c r="FW75" i="35"/>
  <c r="FS113" i="35"/>
  <c r="AR94" i="35"/>
  <c r="GM259" i="31"/>
  <c r="FZ242" i="31"/>
  <c r="FZ241" i="31"/>
  <c r="GD231" i="31"/>
  <c r="FQ237" i="31"/>
  <c r="FV234" i="31"/>
  <c r="FX224" i="31"/>
  <c r="FZ213" i="31"/>
  <c r="GF238" i="31"/>
  <c r="GI228" i="31"/>
  <c r="FT233" i="31"/>
  <c r="GM243" i="31"/>
  <c r="GB225" i="31"/>
  <c r="GE211" i="31"/>
  <c r="GB239" i="31"/>
  <c r="GL201" i="31"/>
  <c r="FZ214" i="31"/>
  <c r="GJ205" i="31"/>
  <c r="GI220" i="31"/>
  <c r="FV235" i="31"/>
  <c r="GN240" i="31"/>
  <c r="GA163" i="31" l="1"/>
  <c r="GB163" i="31" s="1"/>
  <c r="FU154" i="31"/>
  <c r="GA162" i="31"/>
  <c r="GK126" i="31"/>
  <c r="GF132" i="31"/>
  <c r="GG159" i="31"/>
  <c r="GJ149" i="31"/>
  <c r="FQ80" i="35"/>
  <c r="FY145" i="31"/>
  <c r="FS66" i="35"/>
  <c r="FR158" i="31"/>
  <c r="FR87" i="35"/>
  <c r="GM86" i="35"/>
  <c r="FU85" i="35"/>
  <c r="FQ82" i="35"/>
  <c r="FV79" i="35"/>
  <c r="FO63" i="35"/>
  <c r="FV62" i="35"/>
  <c r="FW77" i="35"/>
  <c r="FT81" i="35"/>
  <c r="FO73" i="35"/>
  <c r="FW71" i="35"/>
  <c r="FR67" i="35"/>
  <c r="FN61" i="35"/>
  <c r="GA134" i="31"/>
  <c r="FW155" i="31"/>
  <c r="GN164" i="31"/>
  <c r="GO161" i="31"/>
  <c r="GP161" i="31" s="1"/>
  <c r="GQ161" i="31" s="1"/>
  <c r="GR161" i="31" s="1"/>
  <c r="GE152" i="31"/>
  <c r="GJ141" i="31"/>
  <c r="GA135" i="31"/>
  <c r="GM122" i="31"/>
  <c r="GN180" i="31"/>
  <c r="FW156" i="31"/>
  <c r="GC146" i="31"/>
  <c r="GC160" i="31"/>
  <c r="FX113" i="31"/>
  <c r="GH143" i="31"/>
  <c r="GE165" i="31"/>
  <c r="GN150" i="31"/>
  <c r="GE131" i="31"/>
  <c r="GK118" i="31"/>
  <c r="FM59" i="35"/>
  <c r="FX75" i="35"/>
  <c r="FT113" i="35"/>
  <c r="FO105" i="35"/>
  <c r="GF211" i="31"/>
  <c r="GE231" i="31"/>
  <c r="FY224" i="31"/>
  <c r="GA242" i="31"/>
  <c r="GG238" i="31"/>
  <c r="FW234" i="31"/>
  <c r="FR237" i="31"/>
  <c r="GM201" i="31"/>
  <c r="GC225" i="31"/>
  <c r="GK205" i="31"/>
  <c r="GN259" i="31"/>
  <c r="GC239" i="31"/>
  <c r="GA241" i="31"/>
  <c r="GA213" i="31"/>
  <c r="GJ228" i="31"/>
  <c r="GB242" i="31"/>
  <c r="GN243" i="31"/>
  <c r="GA214" i="31"/>
  <c r="FU233" i="31"/>
  <c r="FW235" i="31"/>
  <c r="GJ220" i="31"/>
  <c r="GL126" i="31" l="1"/>
  <c r="FV154" i="31"/>
  <c r="GB162" i="31"/>
  <c r="GG132" i="31"/>
  <c r="GH159" i="31"/>
  <c r="GK149" i="31"/>
  <c r="FR80" i="35"/>
  <c r="FZ145" i="31"/>
  <c r="FT66" i="35"/>
  <c r="FS158" i="31"/>
  <c r="GC163" i="31"/>
  <c r="FS87" i="35"/>
  <c r="GN86" i="35"/>
  <c r="FV85" i="35"/>
  <c r="FR82" i="35"/>
  <c r="FW79" i="35"/>
  <c r="FP63" i="35"/>
  <c r="FW62" i="35"/>
  <c r="FX77" i="35"/>
  <c r="FU81" i="35"/>
  <c r="FP73" i="35"/>
  <c r="FX71" i="35"/>
  <c r="FS67" i="35"/>
  <c r="IC72" i="35"/>
  <c r="FO61" i="35"/>
  <c r="FX155" i="31"/>
  <c r="GB134" i="31"/>
  <c r="GO164" i="31"/>
  <c r="GP164" i="31" s="1"/>
  <c r="GQ164" i="31" s="1"/>
  <c r="GR164" i="31" s="1"/>
  <c r="GF152" i="31"/>
  <c r="GK141" i="31"/>
  <c r="GB135" i="31"/>
  <c r="GN122" i="31"/>
  <c r="GO180" i="31"/>
  <c r="GP180" i="31" s="1"/>
  <c r="GQ180" i="31" s="1"/>
  <c r="GR180" i="31" s="1"/>
  <c r="FX156" i="31"/>
  <c r="GD146" i="31"/>
  <c r="GD160" i="31"/>
  <c r="FY113" i="31"/>
  <c r="GL118" i="31"/>
  <c r="GO150" i="31"/>
  <c r="GP150" i="31" s="1"/>
  <c r="GQ150" i="31" s="1"/>
  <c r="GR150" i="31" s="1"/>
  <c r="GF131" i="31"/>
  <c r="GF165" i="31"/>
  <c r="GI143" i="31"/>
  <c r="FN59" i="35"/>
  <c r="FY75" i="35"/>
  <c r="FP105" i="35"/>
  <c r="FU113" i="35"/>
  <c r="FN91" i="35"/>
  <c r="GC242" i="31"/>
  <c r="GB241" i="31"/>
  <c r="GF231" i="31"/>
  <c r="FX234" i="31"/>
  <c r="FZ224" i="31"/>
  <c r="GD225" i="31"/>
  <c r="GD239" i="31"/>
  <c r="GG211" i="31"/>
  <c r="GK220" i="31"/>
  <c r="GL205" i="31"/>
  <c r="FS237" i="31"/>
  <c r="GK228" i="31"/>
  <c r="FX235" i="31"/>
  <c r="GB213" i="31"/>
  <c r="GN201" i="31"/>
  <c r="GH238" i="31"/>
  <c r="FV233" i="31"/>
  <c r="GB214" i="31"/>
  <c r="GC162" i="31" l="1"/>
  <c r="GD163" i="31"/>
  <c r="FW154" i="31"/>
  <c r="GM126" i="31"/>
  <c r="GE163" i="31"/>
  <c r="GH132" i="31"/>
  <c r="GI159" i="31"/>
  <c r="GL149" i="31"/>
  <c r="FS80" i="35"/>
  <c r="GA145" i="31"/>
  <c r="FU66" i="35"/>
  <c r="FT158" i="31"/>
  <c r="FT87" i="35"/>
  <c r="GO86" i="35"/>
  <c r="FW85" i="35"/>
  <c r="FS82" i="35"/>
  <c r="FX79" i="35"/>
  <c r="FQ63" i="35"/>
  <c r="FX62" i="35"/>
  <c r="FY77" i="35"/>
  <c r="FV81" i="35"/>
  <c r="FQ73" i="35"/>
  <c r="FY71" i="35"/>
  <c r="FT67" i="35"/>
  <c r="FP61" i="35"/>
  <c r="GC134" i="31"/>
  <c r="FY155" i="31"/>
  <c r="GG152" i="31"/>
  <c r="GL141" i="31"/>
  <c r="GC135" i="31"/>
  <c r="GO122" i="31"/>
  <c r="GP122" i="31" s="1"/>
  <c r="GQ122" i="31" s="1"/>
  <c r="GR122" i="31" s="1"/>
  <c r="FY156" i="31"/>
  <c r="GE146" i="31"/>
  <c r="GE160" i="31"/>
  <c r="FZ113" i="31"/>
  <c r="GJ143" i="31"/>
  <c r="GG165" i="31"/>
  <c r="GG131" i="31"/>
  <c r="GM118" i="31"/>
  <c r="FO59" i="35"/>
  <c r="FZ75" i="35"/>
  <c r="FQ105" i="35"/>
  <c r="FV113" i="35"/>
  <c r="FO91" i="35"/>
  <c r="GO118" i="35"/>
  <c r="GG231" i="31"/>
  <c r="GM205" i="31"/>
  <c r="GE242" i="31"/>
  <c r="FY234" i="31"/>
  <c r="GE239" i="31"/>
  <c r="GC213" i="31"/>
  <c r="GL220" i="31"/>
  <c r="GH211" i="31"/>
  <c r="GI238" i="31"/>
  <c r="GC214" i="31"/>
  <c r="GA224" i="31"/>
  <c r="GC241" i="31"/>
  <c r="FT237" i="31"/>
  <c r="FW233" i="31"/>
  <c r="GL228" i="31"/>
  <c r="FY235" i="31"/>
  <c r="GE225" i="31"/>
  <c r="GD242" i="31"/>
  <c r="FX154" i="31" l="1"/>
  <c r="GN126" i="31"/>
  <c r="GD162" i="31"/>
  <c r="GP86" i="35"/>
  <c r="GQ86" i="35" s="1"/>
  <c r="GR86" i="35" s="1"/>
  <c r="GF163" i="31"/>
  <c r="GI132" i="31"/>
  <c r="GJ159" i="31"/>
  <c r="GM149" i="31"/>
  <c r="FT80" i="35"/>
  <c r="GB145" i="31"/>
  <c r="FV66" i="35"/>
  <c r="FU158" i="31"/>
  <c r="FU87" i="35"/>
  <c r="FX85" i="35"/>
  <c r="FT82" i="35"/>
  <c r="FY79" i="35"/>
  <c r="FR63" i="35"/>
  <c r="FY62" i="35"/>
  <c r="FZ77" i="35"/>
  <c r="FW81" i="35"/>
  <c r="FR73" i="35"/>
  <c r="FZ71" i="35"/>
  <c r="FU67" i="35"/>
  <c r="FQ61" i="35"/>
  <c r="GD134" i="31"/>
  <c r="FZ155" i="31"/>
  <c r="GH152" i="31"/>
  <c r="GM141" i="31"/>
  <c r="GD135" i="31"/>
  <c r="FZ156" i="31"/>
  <c r="GF146" i="31"/>
  <c r="GF160" i="31"/>
  <c r="GA113" i="31"/>
  <c r="GN118" i="31"/>
  <c r="GH131" i="31"/>
  <c r="GK143" i="31"/>
  <c r="GH165" i="31"/>
  <c r="FP59" i="35"/>
  <c r="GA75" i="35"/>
  <c r="FW113" i="35"/>
  <c r="FR105" i="35"/>
  <c r="FP91" i="35"/>
  <c r="GF225" i="31"/>
  <c r="GN205" i="31"/>
  <c r="GM228" i="31"/>
  <c r="GF239" i="31"/>
  <c r="GB224" i="31"/>
  <c r="GH231" i="31"/>
  <c r="GM220" i="31"/>
  <c r="FX233" i="31"/>
  <c r="FZ235" i="31"/>
  <c r="GI211" i="31"/>
  <c r="GD213" i="31"/>
  <c r="GD214" i="31"/>
  <c r="GJ238" i="31"/>
  <c r="FU237" i="31"/>
  <c r="FZ234" i="31"/>
  <c r="GD241" i="31"/>
  <c r="GF242" i="31"/>
  <c r="GE162" i="31" l="1"/>
  <c r="GO126" i="31"/>
  <c r="GP126" i="31" s="1"/>
  <c r="GQ126" i="31" s="1"/>
  <c r="GR126" i="31" s="1"/>
  <c r="FY154" i="31"/>
  <c r="GG163" i="31"/>
  <c r="GJ132" i="31"/>
  <c r="GK159" i="31"/>
  <c r="GN149" i="31"/>
  <c r="FU80" i="35"/>
  <c r="GC145" i="31"/>
  <c r="FW66" i="35"/>
  <c r="FV158" i="31"/>
  <c r="FV87" i="35"/>
  <c r="FY85" i="35"/>
  <c r="FU82" i="35"/>
  <c r="FZ79" i="35"/>
  <c r="FS63" i="35"/>
  <c r="FZ62" i="35"/>
  <c r="GA77" i="35"/>
  <c r="FX81" i="35"/>
  <c r="FS73" i="35"/>
  <c r="GA71" i="35"/>
  <c r="FV67" i="35"/>
  <c r="FR61" i="35"/>
  <c r="GA155" i="31"/>
  <c r="GE134" i="31"/>
  <c r="GI152" i="31"/>
  <c r="GN141" i="31"/>
  <c r="GE135" i="31"/>
  <c r="GA156" i="31"/>
  <c r="GG146" i="31"/>
  <c r="GG160" i="31"/>
  <c r="GB113" i="31"/>
  <c r="GI165" i="31"/>
  <c r="GI131" i="31"/>
  <c r="GO118" i="31"/>
  <c r="GP118" i="31" s="1"/>
  <c r="GQ118" i="31" s="1"/>
  <c r="GR118" i="31" s="1"/>
  <c r="GL143" i="31"/>
  <c r="FQ59" i="35"/>
  <c r="GB75" i="35"/>
  <c r="FS105" i="35"/>
  <c r="FQ91" i="35"/>
  <c r="FX113" i="35"/>
  <c r="FW98" i="35"/>
  <c r="GE213" i="31"/>
  <c r="GK238" i="31"/>
  <c r="GG225" i="31"/>
  <c r="FY233" i="31"/>
  <c r="GE241" i="31"/>
  <c r="GA235" i="31"/>
  <c r="GJ211" i="31"/>
  <c r="GG239" i="31"/>
  <c r="GG242" i="31"/>
  <c r="GC224" i="31"/>
  <c r="GE214" i="31"/>
  <c r="GN220" i="31"/>
  <c r="GA234" i="31"/>
  <c r="FV237" i="31"/>
  <c r="GN228" i="31"/>
  <c r="GI231" i="31"/>
  <c r="GH163" i="31" l="1"/>
  <c r="FZ154" i="31"/>
  <c r="GF162" i="31"/>
  <c r="GK132" i="31"/>
  <c r="GL159" i="31"/>
  <c r="GO149" i="31"/>
  <c r="GP149" i="31" s="1"/>
  <c r="GQ149" i="31" s="1"/>
  <c r="GR149" i="31" s="1"/>
  <c r="FV80" i="35"/>
  <c r="GD145" i="31"/>
  <c r="FX66" i="35"/>
  <c r="FW158" i="31"/>
  <c r="FW87" i="35"/>
  <c r="FZ85" i="35"/>
  <c r="FV82" i="35"/>
  <c r="GA79" i="35"/>
  <c r="FT63" i="35"/>
  <c r="GA62" i="35"/>
  <c r="GB77" i="35"/>
  <c r="HW42" i="35"/>
  <c r="FY81" i="35"/>
  <c r="FT73" i="35"/>
  <c r="GB71" i="35"/>
  <c r="FW67" i="35"/>
  <c r="FS61" i="35"/>
  <c r="IE66" i="35"/>
  <c r="GF134" i="31"/>
  <c r="GB155" i="31"/>
  <c r="GJ152" i="31"/>
  <c r="GO141" i="31"/>
  <c r="GP141" i="31" s="1"/>
  <c r="GQ141" i="31" s="1"/>
  <c r="GR141" i="31" s="1"/>
  <c r="GF135" i="31"/>
  <c r="GB156" i="31"/>
  <c r="GH146" i="31"/>
  <c r="GH160" i="31"/>
  <c r="GC113" i="31"/>
  <c r="GJ165" i="31"/>
  <c r="GM143" i="31"/>
  <c r="GJ131" i="31"/>
  <c r="FR59" i="35"/>
  <c r="GC75" i="35"/>
  <c r="FR91" i="35"/>
  <c r="FY113" i="35"/>
  <c r="FT105" i="35"/>
  <c r="FX98" i="35"/>
  <c r="GH225" i="31"/>
  <c r="GD224" i="31"/>
  <c r="GF213" i="31"/>
  <c r="GB234" i="31"/>
  <c r="GB235" i="31"/>
  <c r="GH239" i="31"/>
  <c r="GH242" i="31"/>
  <c r="FZ233" i="31"/>
  <c r="GJ231" i="31"/>
  <c r="GK211" i="31"/>
  <c r="GL238" i="31"/>
  <c r="FW237" i="31"/>
  <c r="GF214" i="31"/>
  <c r="GF241" i="31"/>
  <c r="GG162" i="31" l="1"/>
  <c r="GA154" i="31"/>
  <c r="GI163" i="31"/>
  <c r="GL132" i="31"/>
  <c r="GM159" i="31"/>
  <c r="GG134" i="31"/>
  <c r="FW80" i="35"/>
  <c r="GE145" i="31"/>
  <c r="FY66" i="35"/>
  <c r="FX158" i="31"/>
  <c r="FX87" i="35"/>
  <c r="GA85" i="35"/>
  <c r="FW82" i="35"/>
  <c r="GB79" i="35"/>
  <c r="FU63" i="35"/>
  <c r="GB62" i="35"/>
  <c r="IA66" i="35"/>
  <c r="GC77" i="35"/>
  <c r="FZ81" i="35"/>
  <c r="FU73" i="35"/>
  <c r="GC71" i="35"/>
  <c r="FX67" i="35"/>
  <c r="FT61" i="35"/>
  <c r="GC155" i="31"/>
  <c r="GK152" i="31"/>
  <c r="GG135" i="31"/>
  <c r="GC156" i="31"/>
  <c r="GI146" i="31"/>
  <c r="GI160" i="31"/>
  <c r="GD113" i="31"/>
  <c r="GN143" i="31"/>
  <c r="GK131" i="31"/>
  <c r="GK165" i="31"/>
  <c r="FS59" i="35"/>
  <c r="GD75" i="35"/>
  <c r="GA91" i="35"/>
  <c r="FU105" i="35"/>
  <c r="FZ113" i="35"/>
  <c r="FS91" i="35"/>
  <c r="FY98" i="35"/>
  <c r="GG241" i="31"/>
  <c r="GL211" i="31"/>
  <c r="GI242" i="31"/>
  <c r="GI225" i="31"/>
  <c r="GG213" i="31"/>
  <c r="GE224" i="31"/>
  <c r="GC234" i="31"/>
  <c r="GG214" i="31"/>
  <c r="GM238" i="31"/>
  <c r="GA233" i="31"/>
  <c r="GK231" i="31"/>
  <c r="GC235" i="31"/>
  <c r="FX237" i="31"/>
  <c r="GI239" i="31"/>
  <c r="GB154" i="31" l="1"/>
  <c r="GJ163" i="31"/>
  <c r="GH162" i="31"/>
  <c r="GM132" i="31"/>
  <c r="GN159" i="31"/>
  <c r="GH134" i="31"/>
  <c r="FX80" i="35"/>
  <c r="GD155" i="31"/>
  <c r="GF145" i="31"/>
  <c r="FZ66" i="35"/>
  <c r="FY158" i="31"/>
  <c r="FY87" i="35"/>
  <c r="GB85" i="35"/>
  <c r="FX82" i="35"/>
  <c r="GC79" i="35"/>
  <c r="FV63" i="35"/>
  <c r="GC62" i="35"/>
  <c r="GD77" i="35"/>
  <c r="GA81" i="35"/>
  <c r="FV73" i="35"/>
  <c r="GD71" i="35"/>
  <c r="FY67" i="35"/>
  <c r="FU61" i="35"/>
  <c r="GL152" i="31"/>
  <c r="GH135" i="31"/>
  <c r="GD156" i="31"/>
  <c r="GJ146" i="31"/>
  <c r="GJ160" i="31"/>
  <c r="GE113" i="31"/>
  <c r="GL165" i="31"/>
  <c r="GL131" i="31"/>
  <c r="GO143" i="31"/>
  <c r="GP143" i="31" s="1"/>
  <c r="GQ143" i="31" s="1"/>
  <c r="GR143" i="31" s="1"/>
  <c r="FT59" i="35"/>
  <c r="GE75" i="35"/>
  <c r="FT91" i="35"/>
  <c r="FV105" i="35"/>
  <c r="GA113" i="35"/>
  <c r="FZ98" i="35"/>
  <c r="GH241" i="31"/>
  <c r="GH214" i="31"/>
  <c r="FY237" i="31"/>
  <c r="GB233" i="31"/>
  <c r="GM211" i="31"/>
  <c r="GF224" i="31"/>
  <c r="GD234" i="31"/>
  <c r="GD235" i="31"/>
  <c r="GH213" i="31"/>
  <c r="GL231" i="31"/>
  <c r="GN238" i="31"/>
  <c r="GJ239" i="31"/>
  <c r="GJ242" i="31"/>
  <c r="GJ225" i="31"/>
  <c r="GI162" i="31" l="1"/>
  <c r="GK163" i="31"/>
  <c r="GC154" i="31"/>
  <c r="GN132" i="31"/>
  <c r="GO159" i="31"/>
  <c r="GP159" i="31" s="1"/>
  <c r="GQ159" i="31" s="1"/>
  <c r="GR159" i="31" s="1"/>
  <c r="GI134" i="31"/>
  <c r="FY80" i="35"/>
  <c r="GE155" i="31"/>
  <c r="GG145" i="31"/>
  <c r="GA66" i="35"/>
  <c r="FZ158" i="31"/>
  <c r="FZ87" i="35"/>
  <c r="GC85" i="35"/>
  <c r="FY82" i="35"/>
  <c r="GD79" i="35"/>
  <c r="FW63" i="35"/>
  <c r="GD62" i="35"/>
  <c r="GE77" i="35"/>
  <c r="GB81" i="35"/>
  <c r="FW73" i="35"/>
  <c r="GE71" i="35"/>
  <c r="FZ67" i="35"/>
  <c r="FV61" i="35"/>
  <c r="GM152" i="31"/>
  <c r="GI135" i="31"/>
  <c r="GE156" i="31"/>
  <c r="GK146" i="31"/>
  <c r="GK160" i="31"/>
  <c r="GF113" i="31"/>
  <c r="GM131" i="31"/>
  <c r="GM165" i="31"/>
  <c r="FU59" i="35"/>
  <c r="GF75" i="35"/>
  <c r="FW105" i="35"/>
  <c r="FU91" i="35"/>
  <c r="GB113" i="35"/>
  <c r="GA98" i="35"/>
  <c r="GC233" i="31"/>
  <c r="GK242" i="31"/>
  <c r="GM231" i="31"/>
  <c r="GI214" i="31"/>
  <c r="FZ237" i="31"/>
  <c r="GK239" i="31"/>
  <c r="GG224" i="31"/>
  <c r="GE235" i="31"/>
  <c r="GI213" i="31"/>
  <c r="GN211" i="31"/>
  <c r="GI241" i="31"/>
  <c r="GE234" i="31"/>
  <c r="GD154" i="31" l="1"/>
  <c r="GL163" i="31"/>
  <c r="GJ162" i="31"/>
  <c r="GO132" i="31"/>
  <c r="GP132" i="31" s="1"/>
  <c r="GQ132" i="31" s="1"/>
  <c r="GR132" i="31" s="1"/>
  <c r="GJ134" i="31"/>
  <c r="FZ80" i="35"/>
  <c r="GF155" i="31"/>
  <c r="GH145" i="31"/>
  <c r="GB66" i="35"/>
  <c r="GA158" i="31"/>
  <c r="GA87" i="35"/>
  <c r="GD85" i="35"/>
  <c r="FZ82" i="35"/>
  <c r="GE79" i="35"/>
  <c r="FX63" i="35"/>
  <c r="GE62" i="35"/>
  <c r="GF77" i="35"/>
  <c r="GC81" i="35"/>
  <c r="FX73" i="35"/>
  <c r="GF71" i="35"/>
  <c r="GA67" i="35"/>
  <c r="FW61" i="35"/>
  <c r="GN152" i="31"/>
  <c r="GJ135" i="31"/>
  <c r="GF156" i="31"/>
  <c r="GL146" i="31"/>
  <c r="GL160" i="31"/>
  <c r="GG113" i="31"/>
  <c r="GN131" i="31"/>
  <c r="GN165" i="31"/>
  <c r="FV59" i="35"/>
  <c r="GG75" i="35"/>
  <c r="FX105" i="35"/>
  <c r="GC113" i="35"/>
  <c r="FV91" i="35"/>
  <c r="GB98" i="35"/>
  <c r="GD233" i="31"/>
  <c r="GJ213" i="31"/>
  <c r="GF235" i="31"/>
  <c r="GJ214" i="31"/>
  <c r="GF234" i="31"/>
  <c r="GN231" i="31"/>
  <c r="GL239" i="31"/>
  <c r="GJ241" i="31"/>
  <c r="GH224" i="31"/>
  <c r="GA237" i="31"/>
  <c r="GL242" i="31"/>
  <c r="GK162" i="31" l="1"/>
  <c r="GG155" i="31"/>
  <c r="GM163" i="31"/>
  <c r="GE154" i="31"/>
  <c r="GK134" i="31"/>
  <c r="GA80" i="35"/>
  <c r="GI145" i="31"/>
  <c r="GC66" i="35"/>
  <c r="GB158" i="31"/>
  <c r="GB87" i="35"/>
  <c r="GE85" i="35"/>
  <c r="GA82" i="35"/>
  <c r="GF79" i="35"/>
  <c r="FY63" i="35"/>
  <c r="GF62" i="35"/>
  <c r="GG77" i="35"/>
  <c r="GD81" i="35"/>
  <c r="FY73" i="35"/>
  <c r="GG71" i="35"/>
  <c r="GB67" i="35"/>
  <c r="FX61" i="35"/>
  <c r="GO152" i="31"/>
  <c r="GP152" i="31" s="1"/>
  <c r="GQ152" i="31" s="1"/>
  <c r="GR152" i="31" s="1"/>
  <c r="GK135" i="31"/>
  <c r="GG156" i="31"/>
  <c r="GM146" i="31"/>
  <c r="GM160" i="31"/>
  <c r="GH113" i="31"/>
  <c r="GO165" i="31"/>
  <c r="GP165" i="31" s="1"/>
  <c r="GQ165" i="31" s="1"/>
  <c r="GR165" i="31" s="1"/>
  <c r="GO131" i="31"/>
  <c r="GP131" i="31" s="1"/>
  <c r="GQ131" i="31" s="1"/>
  <c r="GR131" i="31" s="1"/>
  <c r="FW59" i="35"/>
  <c r="GH75" i="35"/>
  <c r="GD113" i="35"/>
  <c r="FW91" i="35"/>
  <c r="FY105" i="35"/>
  <c r="GC98" i="35"/>
  <c r="GE112" i="35"/>
  <c r="GK241" i="31"/>
  <c r="GG234" i="31"/>
  <c r="GK213" i="31"/>
  <c r="GM239" i="31"/>
  <c r="GE233" i="31"/>
  <c r="GG235" i="31"/>
  <c r="GM242" i="31"/>
  <c r="GK214" i="31"/>
  <c r="GB237" i="31"/>
  <c r="GI224" i="31"/>
  <c r="GN163" i="31" l="1"/>
  <c r="GF154" i="31"/>
  <c r="GH155" i="31"/>
  <c r="GL162" i="31"/>
  <c r="GL134" i="31"/>
  <c r="GB80" i="35"/>
  <c r="GJ145" i="31"/>
  <c r="GD66" i="35"/>
  <c r="GC158" i="31"/>
  <c r="GC87" i="35"/>
  <c r="GF85" i="35"/>
  <c r="GB82" i="35"/>
  <c r="GG79" i="35"/>
  <c r="FZ63" i="35"/>
  <c r="GG62" i="35"/>
  <c r="GH77" i="35"/>
  <c r="GE81" i="35"/>
  <c r="FZ73" i="35"/>
  <c r="GH71" i="35"/>
  <c r="GC67" i="35"/>
  <c r="FY61" i="35"/>
  <c r="GL135" i="31"/>
  <c r="GH156" i="31"/>
  <c r="GN146" i="31"/>
  <c r="GN160" i="31"/>
  <c r="GI113" i="31"/>
  <c r="FX59" i="35"/>
  <c r="GI75" i="35"/>
  <c r="FZ105" i="35"/>
  <c r="GE113" i="35"/>
  <c r="FX91" i="35"/>
  <c r="GD98" i="35"/>
  <c r="GF112" i="35"/>
  <c r="GL241" i="31"/>
  <c r="GN242" i="31"/>
  <c r="GC237" i="31"/>
  <c r="GN239" i="31"/>
  <c r="GL214" i="31"/>
  <c r="GF233" i="31"/>
  <c r="GJ224" i="31"/>
  <c r="GL213" i="31"/>
  <c r="GH234" i="31"/>
  <c r="GI155" i="31" l="1"/>
  <c r="GM162" i="31"/>
  <c r="GG154" i="31"/>
  <c r="GH154" i="31" s="1"/>
  <c r="GI154" i="31" s="1"/>
  <c r="GJ154" i="31" s="1"/>
  <c r="GK154" i="31" s="1"/>
  <c r="GO163" i="31"/>
  <c r="GP163" i="31" s="1"/>
  <c r="GQ163" i="31" s="1"/>
  <c r="GR163" i="31" s="1"/>
  <c r="GM134" i="31"/>
  <c r="GC80" i="35"/>
  <c r="GK145" i="31"/>
  <c r="GE66" i="35"/>
  <c r="GF66" i="35" s="1"/>
  <c r="GG66" i="35" s="1"/>
  <c r="GH66" i="35" s="1"/>
  <c r="GI66" i="35" s="1"/>
  <c r="GJ66" i="35" s="1"/>
  <c r="GK66" i="35" s="1"/>
  <c r="GL66" i="35" s="1"/>
  <c r="GM66" i="35" s="1"/>
  <c r="GN66" i="35" s="1"/>
  <c r="GO66" i="35" s="1"/>
  <c r="GP66" i="35" s="1"/>
  <c r="GQ66" i="35" s="1"/>
  <c r="GR66" i="35" s="1"/>
  <c r="GD158" i="31"/>
  <c r="GD87" i="35"/>
  <c r="GG85" i="35"/>
  <c r="GC82" i="35"/>
  <c r="GH79" i="35"/>
  <c r="GA63" i="35"/>
  <c r="GH62" i="35"/>
  <c r="GI77" i="35"/>
  <c r="GF81" i="35"/>
  <c r="GA73" i="35"/>
  <c r="GI71" i="35"/>
  <c r="GD67" i="35"/>
  <c r="FZ61" i="35"/>
  <c r="GM135" i="31"/>
  <c r="GI156" i="31"/>
  <c r="GO146" i="31"/>
  <c r="GP146" i="31" s="1"/>
  <c r="GQ146" i="31" s="1"/>
  <c r="GR146" i="31" s="1"/>
  <c r="GO160" i="31"/>
  <c r="GP160" i="31" s="1"/>
  <c r="GQ160" i="31" s="1"/>
  <c r="GR160" i="31" s="1"/>
  <c r="GJ113" i="31"/>
  <c r="FY59" i="35"/>
  <c r="GJ75" i="35"/>
  <c r="GO105" i="35"/>
  <c r="GA105" i="35"/>
  <c r="GF113" i="35"/>
  <c r="FY91" i="35"/>
  <c r="GG112" i="35"/>
  <c r="GC114" i="35"/>
  <c r="GM241" i="31"/>
  <c r="GI234" i="31"/>
  <c r="GM213" i="31"/>
  <c r="GM214" i="31"/>
  <c r="GD237" i="31"/>
  <c r="GK224" i="31"/>
  <c r="GN162" i="31" l="1"/>
  <c r="GJ155" i="31"/>
  <c r="GL154" i="31"/>
  <c r="GN134" i="31"/>
  <c r="GD80" i="35"/>
  <c r="GL145" i="31"/>
  <c r="GE158" i="31"/>
  <c r="GE87" i="35"/>
  <c r="GH85" i="35"/>
  <c r="GD82" i="35"/>
  <c r="GI79" i="35"/>
  <c r="GB63" i="35"/>
  <c r="GI62" i="35"/>
  <c r="GJ77" i="35"/>
  <c r="GG81" i="35"/>
  <c r="GB73" i="35"/>
  <c r="GJ71" i="35"/>
  <c r="GE67" i="35"/>
  <c r="GA61" i="35"/>
  <c r="GN135" i="31"/>
  <c r="GJ156" i="31"/>
  <c r="GK113" i="31"/>
  <c r="FZ59" i="35"/>
  <c r="GK75" i="35"/>
  <c r="GB105" i="35"/>
  <c r="FZ91" i="35"/>
  <c r="GG113" i="35"/>
  <c r="GH112" i="35"/>
  <c r="GD114" i="35"/>
  <c r="GD112" i="35"/>
  <c r="GE237" i="31"/>
  <c r="GJ234" i="31"/>
  <c r="GN214" i="31"/>
  <c r="GN213" i="31"/>
  <c r="GN241" i="31"/>
  <c r="GL224" i="31"/>
  <c r="GK155" i="31" l="1"/>
  <c r="GO162" i="31"/>
  <c r="GP162" i="31" s="1"/>
  <c r="GQ162" i="31" s="1"/>
  <c r="GR162" i="31" s="1"/>
  <c r="GM154" i="31"/>
  <c r="GO134" i="31"/>
  <c r="GP134" i="31" s="1"/>
  <c r="GQ134" i="31" s="1"/>
  <c r="GR134" i="31" s="1"/>
  <c r="GE80" i="35"/>
  <c r="GF80" i="35" s="1"/>
  <c r="GG80" i="35" s="1"/>
  <c r="GH80" i="35" s="1"/>
  <c r="GI80" i="35" s="1"/>
  <c r="GM145" i="31"/>
  <c r="GF158" i="31"/>
  <c r="GF87" i="35"/>
  <c r="GI85" i="35"/>
  <c r="GE82" i="35"/>
  <c r="GJ79" i="35"/>
  <c r="GC63" i="35"/>
  <c r="GJ62" i="35"/>
  <c r="GK77" i="35"/>
  <c r="GH81" i="35"/>
  <c r="GC73" i="35"/>
  <c r="GK71" i="35"/>
  <c r="GF67" i="35"/>
  <c r="GB61" i="35"/>
  <c r="GO135" i="31"/>
  <c r="GP135" i="31" s="1"/>
  <c r="GQ135" i="31" s="1"/>
  <c r="GR135" i="31" s="1"/>
  <c r="GK156" i="31"/>
  <c r="GL113" i="31"/>
  <c r="GA59" i="35"/>
  <c r="GB59" i="35" s="1"/>
  <c r="GC59" i="35" s="1"/>
  <c r="GD59" i="35" s="1"/>
  <c r="GE59" i="35" s="1"/>
  <c r="GF59" i="35" s="1"/>
  <c r="GG59" i="35" s="1"/>
  <c r="GH59" i="35" s="1"/>
  <c r="GI59" i="35" s="1"/>
  <c r="GJ59" i="35" s="1"/>
  <c r="GK59" i="35" s="1"/>
  <c r="GL59" i="35" s="1"/>
  <c r="GM59" i="35" s="1"/>
  <c r="GN59" i="35" s="1"/>
  <c r="GO59" i="35" s="1"/>
  <c r="GP59" i="35" s="1"/>
  <c r="GQ59" i="35" s="1"/>
  <c r="GR59" i="35" s="1"/>
  <c r="GL75" i="35"/>
  <c r="GO113" i="35"/>
  <c r="GH113" i="35"/>
  <c r="GC105" i="35"/>
  <c r="GI112" i="35"/>
  <c r="GE114" i="35"/>
  <c r="GF119" i="35"/>
  <c r="GF237" i="31"/>
  <c r="GK234" i="31"/>
  <c r="GM224" i="31"/>
  <c r="GL155" i="31" l="1"/>
  <c r="GN154" i="31"/>
  <c r="GN145" i="31"/>
  <c r="GG158" i="31"/>
  <c r="GG87" i="35"/>
  <c r="GJ85" i="35"/>
  <c r="GF82" i="35"/>
  <c r="GK79" i="35"/>
  <c r="GD63" i="35"/>
  <c r="GK62" i="35"/>
  <c r="GL77" i="35"/>
  <c r="GI81" i="35"/>
  <c r="GD73" i="35"/>
  <c r="GL71" i="35"/>
  <c r="GG67" i="35"/>
  <c r="GC61" i="35"/>
  <c r="GL156" i="31"/>
  <c r="GM113" i="31"/>
  <c r="GJ80" i="35"/>
  <c r="GM75" i="35"/>
  <c r="GG119" i="35"/>
  <c r="GI113" i="35"/>
  <c r="GD105" i="35"/>
  <c r="GJ112" i="35"/>
  <c r="GF114" i="35"/>
  <c r="GN224" i="31"/>
  <c r="GG237" i="31"/>
  <c r="GL234" i="31"/>
  <c r="GM155" i="31" l="1"/>
  <c r="GO154" i="31"/>
  <c r="GP154" i="31" s="1"/>
  <c r="GQ154" i="31" s="1"/>
  <c r="GR154" i="31" s="1"/>
  <c r="GO145" i="31"/>
  <c r="GP145" i="31" s="1"/>
  <c r="GQ145" i="31" s="1"/>
  <c r="GR145" i="31" s="1"/>
  <c r="GH158" i="31"/>
  <c r="GH87" i="35"/>
  <c r="GK85" i="35"/>
  <c r="GG82" i="35"/>
  <c r="GL79" i="35"/>
  <c r="GE63" i="35"/>
  <c r="GL62" i="35"/>
  <c r="GM77" i="35"/>
  <c r="GJ81" i="35"/>
  <c r="GE73" i="35"/>
  <c r="GM71" i="35"/>
  <c r="GH67" i="35"/>
  <c r="GD61" i="35"/>
  <c r="GM156" i="31"/>
  <c r="GN113" i="31"/>
  <c r="GK80" i="35"/>
  <c r="GN75" i="35"/>
  <c r="GH119" i="35"/>
  <c r="GG114" i="35"/>
  <c r="GE105" i="35"/>
  <c r="GK112" i="35"/>
  <c r="GJ113" i="35"/>
  <c r="GM234" i="31"/>
  <c r="GH237" i="31"/>
  <c r="GN155" i="31" l="1"/>
  <c r="GI158" i="31"/>
  <c r="GI87" i="35"/>
  <c r="GL85" i="35"/>
  <c r="GH82" i="35"/>
  <c r="GM79" i="35"/>
  <c r="GF63" i="35"/>
  <c r="GM62" i="35"/>
  <c r="GN77" i="35"/>
  <c r="GK81" i="35"/>
  <c r="GF73" i="35"/>
  <c r="GN71" i="35"/>
  <c r="GI67" i="35"/>
  <c r="GE61" i="35"/>
  <c r="GN156" i="31"/>
  <c r="GO113" i="31"/>
  <c r="GP113" i="31" s="1"/>
  <c r="GQ113" i="31" s="1"/>
  <c r="GR113" i="31" s="1"/>
  <c r="GL80" i="35"/>
  <c r="GO75" i="35"/>
  <c r="GI119" i="35"/>
  <c r="GH114" i="35"/>
  <c r="GK113" i="35"/>
  <c r="GF105" i="35"/>
  <c r="GL112" i="35"/>
  <c r="GO107" i="35"/>
  <c r="GN234" i="31"/>
  <c r="GI237" i="31"/>
  <c r="GO155" i="31" l="1"/>
  <c r="GP155" i="31" s="1"/>
  <c r="GQ155" i="31" s="1"/>
  <c r="GR155" i="31" s="1"/>
  <c r="GJ158" i="31"/>
  <c r="GJ87" i="35"/>
  <c r="GM85" i="35"/>
  <c r="GI82" i="35"/>
  <c r="GN79" i="35"/>
  <c r="GG63" i="35"/>
  <c r="GN62" i="35"/>
  <c r="GO77" i="35"/>
  <c r="GL81" i="35"/>
  <c r="GG73" i="35"/>
  <c r="GO71" i="35"/>
  <c r="GJ67" i="35"/>
  <c r="GF61" i="35"/>
  <c r="GO156" i="31"/>
  <c r="GP156" i="31" s="1"/>
  <c r="GQ156" i="31" s="1"/>
  <c r="GR156" i="31" s="1"/>
  <c r="GM80" i="35"/>
  <c r="GP75" i="35"/>
  <c r="GQ75" i="35" s="1"/>
  <c r="GR75" i="35" s="1"/>
  <c r="GJ119" i="35"/>
  <c r="GI114" i="35"/>
  <c r="GG105" i="35"/>
  <c r="GM112" i="35"/>
  <c r="GL113" i="35"/>
  <c r="AD117" i="35"/>
  <c r="GO109" i="35"/>
  <c r="AQ94" i="35"/>
  <c r="GO103" i="35"/>
  <c r="AD95" i="35"/>
  <c r="BW92" i="35"/>
  <c r="GJ237" i="31"/>
  <c r="GP71" i="35" l="1"/>
  <c r="GQ71" i="35" s="1"/>
  <c r="GR71" i="35" s="1"/>
  <c r="GP77" i="35"/>
  <c r="GQ77" i="35" s="1"/>
  <c r="GR77" i="35" s="1"/>
  <c r="GK158" i="31"/>
  <c r="GK87" i="35"/>
  <c r="GN85" i="35"/>
  <c r="GJ82" i="35"/>
  <c r="GO79" i="35"/>
  <c r="GH63" i="35"/>
  <c r="GO62" i="35"/>
  <c r="GM81" i="35"/>
  <c r="GH73" i="35"/>
  <c r="GK67" i="35"/>
  <c r="GG61" i="35"/>
  <c r="GN80" i="35"/>
  <c r="GK119" i="35"/>
  <c r="GJ114" i="35"/>
  <c r="GN112" i="35"/>
  <c r="GM113" i="35"/>
  <c r="GH105" i="35"/>
  <c r="GO111" i="35"/>
  <c r="GO94" i="35"/>
  <c r="GK237" i="31"/>
  <c r="GP62" i="35" l="1"/>
  <c r="GQ62" i="35" s="1"/>
  <c r="GR62" i="35" s="1"/>
  <c r="GP79" i="35"/>
  <c r="GQ79" i="35" s="1"/>
  <c r="GR79" i="35" s="1"/>
  <c r="GL158" i="31"/>
  <c r="GL87" i="35"/>
  <c r="GO85" i="35"/>
  <c r="GK82" i="35"/>
  <c r="GI63" i="35"/>
  <c r="GN81" i="35"/>
  <c r="GI73" i="35"/>
  <c r="GL67" i="35"/>
  <c r="GH61" i="35"/>
  <c r="GO80" i="35"/>
  <c r="GO112" i="35"/>
  <c r="GO119" i="35"/>
  <c r="GL119" i="35"/>
  <c r="GK114" i="35"/>
  <c r="GN113" i="35"/>
  <c r="GI105" i="35"/>
  <c r="GO117" i="35"/>
  <c r="GL237" i="31"/>
  <c r="GP85" i="35" l="1"/>
  <c r="GQ85" i="35" s="1"/>
  <c r="GR85" i="35" s="1"/>
  <c r="GM158" i="31"/>
  <c r="GM87" i="35"/>
  <c r="GL82" i="35"/>
  <c r="GJ63" i="35"/>
  <c r="GO81" i="35"/>
  <c r="GP81" i="35" s="1"/>
  <c r="GQ81" i="35" s="1"/>
  <c r="GR81" i="35" s="1"/>
  <c r="GJ73" i="35"/>
  <c r="GM67" i="35"/>
  <c r="GI61" i="35"/>
  <c r="GP80" i="35"/>
  <c r="GQ80" i="35" s="1"/>
  <c r="GR80" i="35" s="1"/>
  <c r="GO114" i="35"/>
  <c r="GM119" i="35"/>
  <c r="GL114" i="35"/>
  <c r="GJ105" i="35"/>
  <c r="GM237" i="31"/>
  <c r="GN158" i="31" l="1"/>
  <c r="GN87" i="35"/>
  <c r="GM82" i="35"/>
  <c r="GK63" i="35"/>
  <c r="GK73" i="35"/>
  <c r="GN67" i="35"/>
  <c r="GJ61" i="35"/>
  <c r="GN119" i="35"/>
  <c r="GM114" i="35"/>
  <c r="GK105" i="35"/>
  <c r="GN237" i="31"/>
  <c r="GO158" i="31" l="1"/>
  <c r="GP158" i="31" s="1"/>
  <c r="GQ158" i="31" s="1"/>
  <c r="GR158" i="31" s="1"/>
  <c r="GO87" i="35"/>
  <c r="GP87" i="35" s="1"/>
  <c r="GQ87" i="35" s="1"/>
  <c r="GR87" i="35" s="1"/>
  <c r="GN82" i="35"/>
  <c r="GL63" i="35"/>
  <c r="GL73" i="35"/>
  <c r="GO67" i="35"/>
  <c r="GK61" i="35"/>
  <c r="GN114" i="35"/>
  <c r="GL105" i="35"/>
  <c r="GO99" i="35"/>
  <c r="GP67" i="35" l="1"/>
  <c r="GQ67" i="35" s="1"/>
  <c r="GR67" i="35" s="1"/>
  <c r="GO82" i="35"/>
  <c r="GP82" i="35" s="1"/>
  <c r="GQ82" i="35" s="1"/>
  <c r="GR82" i="35" s="1"/>
  <c r="GM63" i="35"/>
  <c r="GM73" i="35"/>
  <c r="GL61" i="35"/>
  <c r="GM105" i="35"/>
  <c r="EX105" i="35"/>
  <c r="DY98" i="35"/>
  <c r="FI99" i="35"/>
  <c r="FI94" i="35"/>
  <c r="FE109" i="35"/>
  <c r="DV108" i="35"/>
  <c r="EP113" i="35"/>
  <c r="CN93" i="35"/>
  <c r="FE111" i="35"/>
  <c r="EI92" i="35"/>
  <c r="FK117" i="35"/>
  <c r="EC110" i="35"/>
  <c r="FB95" i="35"/>
  <c r="FM107" i="35"/>
  <c r="EX103" i="35"/>
  <c r="EZ93" i="35"/>
  <c r="GN63" i="35" l="1"/>
  <c r="GN73" i="35"/>
  <c r="GM61" i="35"/>
  <c r="GN105" i="35"/>
  <c r="GO63" i="35" l="1"/>
  <c r="GO73" i="35"/>
  <c r="GP73" i="35" s="1"/>
  <c r="GQ73" i="35" s="1"/>
  <c r="GR73" i="35" s="1"/>
  <c r="GN61" i="35"/>
  <c r="GO95" i="35"/>
  <c r="GP63" i="35" l="1"/>
  <c r="GQ63" i="35" s="1"/>
  <c r="GR63" i="35" s="1"/>
  <c r="GO61" i="35"/>
  <c r="GO93" i="35"/>
  <c r="GO120" i="35" l="1"/>
  <c r="GO125" i="35"/>
  <c r="GP61" i="35"/>
  <c r="GQ61" i="35" s="1"/>
  <c r="GR61" i="35" s="1"/>
  <c r="GO130" i="35" l="1"/>
  <c r="GO121" i="35"/>
  <c r="GO131" i="35" s="1"/>
  <c r="GO122" i="35" l="1"/>
  <c r="GO123" i="35" l="1"/>
  <c r="GO124" i="35" s="1"/>
  <c r="GO126" i="35" s="1"/>
  <c r="F69" i="36"/>
  <c r="J69" i="36"/>
  <c r="H69" i="36"/>
  <c r="I69" i="36"/>
  <c r="CW7" i="36"/>
  <c r="G69" i="36"/>
  <c r="GO132" i="35" l="1"/>
  <c r="GO133" i="35"/>
  <c r="B109" i="5"/>
  <c r="B76" i="5"/>
  <c r="B96" i="5"/>
  <c r="B107" i="5"/>
  <c r="B57" i="5"/>
  <c r="B105" i="5"/>
  <c r="B101" i="5"/>
  <c r="B77" i="5"/>
  <c r="B115" i="5"/>
  <c r="B46" i="5"/>
  <c r="B103" i="5"/>
  <c r="B47" i="5"/>
  <c r="B94" i="5"/>
  <c r="B14" i="5"/>
  <c r="B84" i="5"/>
  <c r="B72" i="5"/>
  <c r="B102" i="5"/>
  <c r="B8" i="5"/>
  <c r="B50" i="5"/>
  <c r="B69" i="5"/>
  <c r="B37" i="5"/>
  <c r="B112" i="5"/>
  <c r="B95" i="5"/>
  <c r="B78" i="5"/>
  <c r="A109" i="5"/>
  <c r="A19" i="5"/>
  <c r="A96" i="5"/>
  <c r="A104" i="5"/>
  <c r="A16" i="5"/>
  <c r="A57" i="5"/>
  <c r="A105" i="5"/>
  <c r="A59" i="5"/>
  <c r="A101" i="5"/>
  <c r="A77" i="5"/>
  <c r="A46" i="5"/>
  <c r="A47" i="5"/>
  <c r="A94" i="5"/>
  <c r="A14" i="5"/>
  <c r="A72" i="5"/>
  <c r="A82" i="5"/>
  <c r="A37" i="5"/>
  <c r="A95" i="5"/>
  <c r="A78" i="5"/>
  <c r="GO134" i="35" l="1"/>
  <c r="GO135" i="35"/>
  <c r="B19" i="5"/>
  <c r="A112" i="5"/>
  <c r="A50" i="5"/>
  <c r="A8" i="5"/>
  <c r="A84" i="5"/>
  <c r="A103" i="5"/>
  <c r="A107" i="5"/>
  <c r="B82" i="5"/>
  <c r="B16" i="5"/>
  <c r="A69" i="5"/>
  <c r="A102" i="5"/>
  <c r="A115" i="5"/>
  <c r="A76" i="5"/>
  <c r="B59" i="5"/>
  <c r="B104" i="5"/>
  <c r="B48" i="5"/>
  <c r="AK95" i="35"/>
  <c r="AN98" i="35"/>
  <c r="B21" i="5" l="1"/>
  <c r="GJ285" i="31" l="1"/>
  <c r="GJ291" i="31"/>
  <c r="GJ261" i="31"/>
  <c r="GJ265" i="31"/>
  <c r="GJ286" i="31"/>
  <c r="GJ279" i="31"/>
  <c r="GJ266" i="31"/>
  <c r="GJ287" i="31"/>
  <c r="GH285" i="31"/>
  <c r="GH286" i="31"/>
  <c r="GH279" i="31"/>
  <c r="GH261" i="31"/>
  <c r="GH291" i="31"/>
  <c r="GH287" i="31"/>
  <c r="GH266" i="31"/>
  <c r="GH265" i="31"/>
  <c r="FM265" i="31"/>
  <c r="FM291" i="31"/>
  <c r="FM285" i="31"/>
  <c r="FM287" i="31"/>
  <c r="FM266" i="31"/>
  <c r="FM261" i="31"/>
  <c r="FM279" i="31"/>
  <c r="FM286" i="31"/>
  <c r="GN279" i="31"/>
  <c r="GN261" i="31"/>
  <c r="GN285" i="31"/>
  <c r="GN291" i="31"/>
  <c r="GN286" i="31"/>
  <c r="GN266" i="31"/>
  <c r="GN265" i="31"/>
  <c r="GN287" i="31"/>
  <c r="FN285" i="31"/>
  <c r="FN261" i="31"/>
  <c r="FN265" i="31"/>
  <c r="FN266" i="31"/>
  <c r="FN286" i="31"/>
  <c r="FN279" i="31"/>
  <c r="FN291" i="31"/>
  <c r="FN287" i="31"/>
  <c r="GB266" i="31"/>
  <c r="GB265" i="31"/>
  <c r="GB261" i="31"/>
  <c r="GB279" i="31"/>
  <c r="GB286" i="31"/>
  <c r="GB287" i="31"/>
  <c r="GB291" i="31"/>
  <c r="GB285" i="31"/>
  <c r="GG291" i="31"/>
  <c r="GG266" i="31"/>
  <c r="GG287" i="31"/>
  <c r="GG279" i="31"/>
  <c r="GG261" i="31"/>
  <c r="GG271" i="31" s="1"/>
  <c r="GG286" i="31"/>
  <c r="GG285" i="31"/>
  <c r="GG265" i="31"/>
  <c r="FU285" i="31"/>
  <c r="FU261" i="31"/>
  <c r="FU262" i="31" s="1"/>
  <c r="FU286" i="31"/>
  <c r="FU279" i="31"/>
  <c r="FU265" i="31"/>
  <c r="FU287" i="31"/>
  <c r="FU266" i="31"/>
  <c r="FU291" i="31"/>
  <c r="DT265" i="31"/>
  <c r="DT291" i="31"/>
  <c r="DT279" i="31"/>
  <c r="DT261" i="31"/>
  <c r="DT262" i="31" s="1"/>
  <c r="DT285" i="31"/>
  <c r="DT266" i="31"/>
  <c r="DT287" i="31"/>
  <c r="DT286" i="31"/>
  <c r="GE291" i="31"/>
  <c r="GE261" i="31"/>
  <c r="GE271" i="31" s="1"/>
  <c r="GE285" i="31"/>
  <c r="GE279" i="31"/>
  <c r="GE265" i="31"/>
  <c r="GE266" i="31"/>
  <c r="GE287" i="31"/>
  <c r="GE286" i="31"/>
  <c r="FR265" i="31"/>
  <c r="FR291" i="31"/>
  <c r="FR266" i="31"/>
  <c r="FR279" i="31"/>
  <c r="FR287" i="31"/>
  <c r="FR261" i="31"/>
  <c r="FR285" i="31"/>
  <c r="FR286" i="31"/>
  <c r="DS261" i="31"/>
  <c r="DS271" i="31" s="1"/>
  <c r="DS285" i="31"/>
  <c r="DS279" i="31"/>
  <c r="DS291" i="31"/>
  <c r="DS266" i="31"/>
  <c r="DS265" i="31"/>
  <c r="DS287" i="31"/>
  <c r="DS286" i="31"/>
  <c r="GI279" i="31"/>
  <c r="GI266" i="31"/>
  <c r="GI287" i="31"/>
  <c r="GI261" i="31"/>
  <c r="GI262" i="31" s="1"/>
  <c r="GI286" i="31"/>
  <c r="GI291" i="31"/>
  <c r="GI265" i="31"/>
  <c r="GI285" i="31"/>
  <c r="DP286" i="31"/>
  <c r="DP291" i="31"/>
  <c r="DP279" i="31"/>
  <c r="DP265" i="31"/>
  <c r="DP266" i="31"/>
  <c r="DP287" i="31"/>
  <c r="DP285" i="31"/>
  <c r="DP261" i="31"/>
  <c r="DP262" i="31" s="1"/>
  <c r="FJ261" i="31"/>
  <c r="FJ271" i="31" s="1"/>
  <c r="FJ279" i="31"/>
  <c r="FJ291" i="31"/>
  <c r="FJ286" i="31"/>
  <c r="FJ265" i="31"/>
  <c r="FJ287" i="31"/>
  <c r="FJ285" i="31"/>
  <c r="FJ266" i="31"/>
  <c r="DH279" i="31"/>
  <c r="DH261" i="31"/>
  <c r="DH286" i="31"/>
  <c r="DH285" i="31"/>
  <c r="DH287" i="31"/>
  <c r="DH266" i="31"/>
  <c r="DH291" i="31"/>
  <c r="DH265" i="31"/>
  <c r="EM266" i="31"/>
  <c r="EM285" i="31"/>
  <c r="EM287" i="31"/>
  <c r="EM261" i="31"/>
  <c r="EM271" i="31" s="1"/>
  <c r="EM279" i="31"/>
  <c r="EM286" i="31"/>
  <c r="EM265" i="31"/>
  <c r="EM291" i="31"/>
  <c r="EX286" i="31"/>
  <c r="EX265" i="31"/>
  <c r="EX285" i="31"/>
  <c r="EX291" i="31"/>
  <c r="EX287" i="31"/>
  <c r="EX261" i="31"/>
  <c r="EX279" i="31"/>
  <c r="EX266" i="31"/>
  <c r="FP279" i="31"/>
  <c r="FP266" i="31"/>
  <c r="FP287" i="31"/>
  <c r="FP285" i="31"/>
  <c r="FP286" i="31"/>
  <c r="FP261" i="31"/>
  <c r="FP291" i="31"/>
  <c r="FP265" i="31"/>
  <c r="DE286" i="31"/>
  <c r="DE261" i="31"/>
  <c r="DE265" i="31"/>
  <c r="DE291" i="31"/>
  <c r="DE287" i="31"/>
  <c r="DE285" i="31"/>
  <c r="DE279" i="31"/>
  <c r="DE266" i="31"/>
  <c r="EZ285" i="31"/>
  <c r="EZ265" i="31"/>
  <c r="EZ266" i="31"/>
  <c r="EZ261" i="31"/>
  <c r="EZ271" i="31" s="1"/>
  <c r="EZ279" i="31"/>
  <c r="EZ291" i="31"/>
  <c r="EZ287" i="31"/>
  <c r="EZ286" i="31"/>
  <c r="FZ291" i="31"/>
  <c r="FZ285" i="31"/>
  <c r="FZ279" i="31"/>
  <c r="FZ261" i="31"/>
  <c r="FZ262" i="31" s="1"/>
  <c r="FZ265" i="31"/>
  <c r="FZ266" i="31"/>
  <c r="FZ287" i="31"/>
  <c r="FZ286" i="31"/>
  <c r="GC287" i="31"/>
  <c r="GC291" i="31"/>
  <c r="GC279" i="31"/>
  <c r="GC265" i="31"/>
  <c r="GC266" i="31"/>
  <c r="GC261" i="31"/>
  <c r="GC271" i="31" s="1"/>
  <c r="GC285" i="31"/>
  <c r="GC286" i="31"/>
  <c r="GA261" i="31"/>
  <c r="GA262" i="31" s="1"/>
  <c r="GA265" i="31"/>
  <c r="GA291" i="31"/>
  <c r="GA286" i="31"/>
  <c r="GA287" i="31"/>
  <c r="GA285" i="31"/>
  <c r="GA266" i="31"/>
  <c r="GA279" i="31"/>
  <c r="DQ287" i="31"/>
  <c r="DQ285" i="31"/>
  <c r="DQ291" i="31"/>
  <c r="DQ261" i="31"/>
  <c r="DQ271" i="31" s="1"/>
  <c r="DQ286" i="31"/>
  <c r="DQ266" i="31"/>
  <c r="DQ265" i="31"/>
  <c r="DQ279" i="31"/>
  <c r="FC266" i="31"/>
  <c r="FC261" i="31"/>
  <c r="FC265" i="31"/>
  <c r="FC286" i="31"/>
  <c r="FC291" i="31"/>
  <c r="FC285" i="31"/>
  <c r="FC287" i="31"/>
  <c r="FC279" i="31"/>
  <c r="DK265" i="31"/>
  <c r="DK261" i="31"/>
  <c r="DK291" i="31"/>
  <c r="DK287" i="31"/>
  <c r="DK285" i="31"/>
  <c r="DK279" i="31"/>
  <c r="DK286" i="31"/>
  <c r="DK266" i="31"/>
  <c r="DN265" i="31"/>
  <c r="DN287" i="31"/>
  <c r="DN285" i="31"/>
  <c r="DN291" i="31"/>
  <c r="DN266" i="31"/>
  <c r="DN261" i="31"/>
  <c r="DN262" i="31" s="1"/>
  <c r="DN279" i="31"/>
  <c r="DN286" i="31"/>
  <c r="DZ279" i="31"/>
  <c r="DZ287" i="31"/>
  <c r="DZ261" i="31"/>
  <c r="DZ266" i="31"/>
  <c r="DZ265" i="31"/>
  <c r="DZ291" i="31"/>
  <c r="DZ285" i="31"/>
  <c r="DZ286" i="31"/>
  <c r="EH266" i="31"/>
  <c r="EH287" i="31"/>
  <c r="EH291" i="31"/>
  <c r="EH261" i="31"/>
  <c r="EH262" i="31" s="1"/>
  <c r="EH279" i="31"/>
  <c r="EH285" i="31"/>
  <c r="EH286" i="31"/>
  <c r="EH265" i="31"/>
  <c r="GK266" i="31"/>
  <c r="GK286" i="31"/>
  <c r="GK287" i="31"/>
  <c r="GK291" i="31"/>
  <c r="GK285" i="31"/>
  <c r="GK261" i="31"/>
  <c r="GK262" i="31" s="1"/>
  <c r="GK265" i="31"/>
  <c r="GK279" i="31"/>
  <c r="EF279" i="31"/>
  <c r="EF287" i="31"/>
  <c r="EF286" i="31"/>
  <c r="EF285" i="31"/>
  <c r="EF266" i="31"/>
  <c r="EF265" i="31"/>
  <c r="EF291" i="31"/>
  <c r="EF261" i="31"/>
  <c r="EF271" i="31" s="1"/>
  <c r="GL291" i="31"/>
  <c r="GL279" i="31"/>
  <c r="GL286" i="31"/>
  <c r="GL287" i="31"/>
  <c r="GL266" i="31"/>
  <c r="GL261" i="31"/>
  <c r="GL265" i="31"/>
  <c r="GL285" i="31"/>
  <c r="ET287" i="31"/>
  <c r="ET265" i="31"/>
  <c r="ET261" i="31"/>
  <c r="ET262" i="31" s="1"/>
  <c r="ET279" i="31"/>
  <c r="ET266" i="31"/>
  <c r="ET285" i="31"/>
  <c r="ET291" i="31"/>
  <c r="ET286" i="31"/>
  <c r="FH265" i="31"/>
  <c r="FH286" i="31"/>
  <c r="FH287" i="31"/>
  <c r="FH266" i="31"/>
  <c r="FH279" i="31"/>
  <c r="FH291" i="31"/>
  <c r="FH285" i="31"/>
  <c r="FH261" i="31"/>
  <c r="DY286" i="31"/>
  <c r="DY279" i="31"/>
  <c r="DY261" i="31"/>
  <c r="DY271" i="31" s="1"/>
  <c r="DY291" i="31"/>
  <c r="DY285" i="31"/>
  <c r="DY287" i="31"/>
  <c r="DY265" i="31"/>
  <c r="DY266" i="31"/>
  <c r="DR279" i="31"/>
  <c r="DR286" i="31"/>
  <c r="DR287" i="31"/>
  <c r="DR261" i="31"/>
  <c r="DR266" i="31"/>
  <c r="DR291" i="31"/>
  <c r="DR265" i="31"/>
  <c r="DR285" i="31"/>
  <c r="ER279" i="31"/>
  <c r="ER265" i="31"/>
  <c r="ER285" i="31"/>
  <c r="ER286" i="31"/>
  <c r="ER261" i="31"/>
  <c r="ER271" i="31" s="1"/>
  <c r="ER291" i="31"/>
  <c r="ER287" i="31"/>
  <c r="ER266" i="31"/>
  <c r="EN265" i="31"/>
  <c r="EN291" i="31"/>
  <c r="EN279" i="31"/>
  <c r="EN261" i="31"/>
  <c r="EN271" i="31" s="1"/>
  <c r="EN266" i="31"/>
  <c r="EN285" i="31"/>
  <c r="EN287" i="31"/>
  <c r="EN286" i="31"/>
  <c r="FL279" i="31"/>
  <c r="FL265" i="31"/>
  <c r="FL286" i="31"/>
  <c r="FL266" i="31"/>
  <c r="FL261" i="31"/>
  <c r="FL271" i="31" s="1"/>
  <c r="FL291" i="31"/>
  <c r="FL285" i="31"/>
  <c r="FL287" i="31"/>
  <c r="FV266" i="31"/>
  <c r="FV291" i="31"/>
  <c r="FV287" i="31"/>
  <c r="FV285" i="31"/>
  <c r="FV261" i="31"/>
  <c r="FV286" i="31"/>
  <c r="FV279" i="31"/>
  <c r="FV265" i="31"/>
  <c r="EE279" i="31"/>
  <c r="EE285" i="31"/>
  <c r="EE287" i="31"/>
  <c r="EE286" i="31"/>
  <c r="EE266" i="31"/>
  <c r="EE261" i="31"/>
  <c r="EE291" i="31"/>
  <c r="EE265" i="31"/>
  <c r="DU266" i="31"/>
  <c r="DU286" i="31"/>
  <c r="DU287" i="31"/>
  <c r="DU279" i="31"/>
  <c r="DU261" i="31"/>
  <c r="DU285" i="31"/>
  <c r="DU291" i="31"/>
  <c r="DU265" i="31"/>
  <c r="FT286" i="31"/>
  <c r="FT285" i="31"/>
  <c r="FT287" i="31"/>
  <c r="FT265" i="31"/>
  <c r="FT291" i="31"/>
  <c r="FT261" i="31"/>
  <c r="FT271" i="31" s="1"/>
  <c r="FT279" i="31"/>
  <c r="FT266" i="31"/>
  <c r="EG261" i="31"/>
  <c r="EG279" i="31"/>
  <c r="EG286" i="31"/>
  <c r="EG287" i="31"/>
  <c r="EG285" i="31"/>
  <c r="EG265" i="31"/>
  <c r="EG291" i="31"/>
  <c r="EG266" i="31"/>
  <c r="ED261" i="31"/>
  <c r="ED279" i="31"/>
  <c r="ED286" i="31"/>
  <c r="ED265" i="31"/>
  <c r="ED266" i="31"/>
  <c r="ED291" i="31"/>
  <c r="ED285" i="31"/>
  <c r="ED287" i="31"/>
  <c r="EJ261" i="31"/>
  <c r="EJ271" i="31" s="1"/>
  <c r="EJ285" i="31"/>
  <c r="EJ266" i="31"/>
  <c r="EJ265" i="31"/>
  <c r="EJ286" i="31"/>
  <c r="EJ287" i="31"/>
  <c r="EJ291" i="31"/>
  <c r="EJ279" i="31"/>
  <c r="DX265" i="31"/>
  <c r="DX279" i="31"/>
  <c r="DX261" i="31"/>
  <c r="DX266" i="31"/>
  <c r="DX291" i="31"/>
  <c r="DX287" i="31"/>
  <c r="DX286" i="31"/>
  <c r="DX285" i="31"/>
  <c r="DJ291" i="31"/>
  <c r="DJ285" i="31"/>
  <c r="DJ261" i="31"/>
  <c r="DJ287" i="31"/>
  <c r="DJ286" i="31"/>
  <c r="DJ266" i="31"/>
  <c r="DJ279" i="31"/>
  <c r="DJ265" i="31"/>
  <c r="DW285" i="31"/>
  <c r="DW261" i="31"/>
  <c r="DW266" i="31"/>
  <c r="DW291" i="31"/>
  <c r="DW279" i="31"/>
  <c r="DW287" i="31"/>
  <c r="DW265" i="31"/>
  <c r="DW286" i="31"/>
  <c r="EA265" i="31"/>
  <c r="EA291" i="31"/>
  <c r="EA279" i="31"/>
  <c r="EA286" i="31"/>
  <c r="EA266" i="31"/>
  <c r="EA261" i="31"/>
  <c r="EA285" i="31"/>
  <c r="EA287" i="31"/>
  <c r="EL285" i="31"/>
  <c r="EL279" i="31"/>
  <c r="EL266" i="31"/>
  <c r="EL287" i="31"/>
  <c r="EL286" i="31"/>
  <c r="EL291" i="31"/>
  <c r="EL265" i="31"/>
  <c r="EL261" i="31"/>
  <c r="EL271" i="31" s="1"/>
  <c r="FE286" i="31"/>
  <c r="FE287" i="31"/>
  <c r="FE266" i="31"/>
  <c r="FE279" i="31"/>
  <c r="FE285" i="31"/>
  <c r="FE291" i="31"/>
  <c r="FE265" i="31"/>
  <c r="FE261" i="31"/>
  <c r="GD261" i="31"/>
  <c r="GD265" i="31"/>
  <c r="GD287" i="31"/>
  <c r="GD291" i="31"/>
  <c r="GD286" i="31"/>
  <c r="GD285" i="31"/>
  <c r="GD279" i="31"/>
  <c r="GD266" i="31"/>
  <c r="FW287" i="31"/>
  <c r="FW265" i="31"/>
  <c r="FW279" i="31"/>
  <c r="FW266" i="31"/>
  <c r="FW286" i="31"/>
  <c r="FW261" i="31"/>
  <c r="FW291" i="31"/>
  <c r="FW285" i="31"/>
  <c r="DG265" i="31"/>
  <c r="DG279" i="31"/>
  <c r="DG285" i="31"/>
  <c r="DG287" i="31"/>
  <c r="DG266" i="31"/>
  <c r="DG286" i="31"/>
  <c r="DG261" i="31"/>
  <c r="DG271" i="31" s="1"/>
  <c r="DG291" i="31"/>
  <c r="EY287" i="31"/>
  <c r="EY285" i="31"/>
  <c r="EY291" i="31"/>
  <c r="EY261" i="31"/>
  <c r="EY286" i="31"/>
  <c r="EY279" i="31"/>
  <c r="EY266" i="31"/>
  <c r="EY265" i="31"/>
  <c r="FS279" i="31"/>
  <c r="FS266" i="31"/>
  <c r="FS287" i="31"/>
  <c r="FS265" i="31"/>
  <c r="FS286" i="31"/>
  <c r="FS285" i="31"/>
  <c r="FS261" i="31"/>
  <c r="FS271" i="31" s="1"/>
  <c r="FS291" i="31"/>
  <c r="FK261" i="31"/>
  <c r="FK287" i="31"/>
  <c r="FK266" i="31"/>
  <c r="FK265" i="31"/>
  <c r="FK286" i="31"/>
  <c r="FK279" i="31"/>
  <c r="FK285" i="31"/>
  <c r="FK291" i="31"/>
  <c r="FY261" i="31"/>
  <c r="FY291" i="31"/>
  <c r="FY285" i="31"/>
  <c r="FY286" i="31"/>
  <c r="FY265" i="31"/>
  <c r="FY287" i="31"/>
  <c r="FY266" i="31"/>
  <c r="FY279" i="31"/>
  <c r="EP265" i="31"/>
  <c r="EP266" i="31"/>
  <c r="EP291" i="31"/>
  <c r="EP286" i="31"/>
  <c r="EP261" i="31"/>
  <c r="EP285" i="31"/>
  <c r="EP279" i="31"/>
  <c r="EP287" i="31"/>
  <c r="DF265" i="31"/>
  <c r="DF286" i="31"/>
  <c r="DF291" i="31"/>
  <c r="DF279" i="31"/>
  <c r="DF266" i="31"/>
  <c r="DF285" i="31"/>
  <c r="DF287" i="31"/>
  <c r="DF261" i="31"/>
  <c r="DF271" i="31" s="1"/>
  <c r="DL265" i="31"/>
  <c r="DL291" i="31"/>
  <c r="DL285" i="31"/>
  <c r="DL287" i="31"/>
  <c r="DL279" i="31"/>
  <c r="DL286" i="31"/>
  <c r="DL261" i="31"/>
  <c r="DL266" i="31"/>
  <c r="EU287" i="31"/>
  <c r="EU266" i="31"/>
  <c r="EU279" i="31"/>
  <c r="EU291" i="31"/>
  <c r="EU261" i="31"/>
  <c r="EU285" i="31"/>
  <c r="EU265" i="31"/>
  <c r="EU286" i="31"/>
  <c r="FG286" i="31"/>
  <c r="FG265" i="31"/>
  <c r="FG291" i="31"/>
  <c r="FG279" i="31"/>
  <c r="FG285" i="31"/>
  <c r="FG266" i="31"/>
  <c r="FG261" i="31"/>
  <c r="FG287" i="31"/>
  <c r="EC266" i="31"/>
  <c r="EC287" i="31"/>
  <c r="EC265" i="31"/>
  <c r="EC286" i="31"/>
  <c r="EC291" i="31"/>
  <c r="EC279" i="31"/>
  <c r="EC285" i="31"/>
  <c r="EC261" i="31"/>
  <c r="FO266" i="31"/>
  <c r="FO287" i="31"/>
  <c r="FO261" i="31"/>
  <c r="FO285" i="31"/>
  <c r="FO279" i="31"/>
  <c r="FO286" i="31"/>
  <c r="FO265" i="31"/>
  <c r="FO291" i="31"/>
  <c r="GM261" i="31"/>
  <c r="GM271" i="31" s="1"/>
  <c r="GM286" i="31"/>
  <c r="GM265" i="31"/>
  <c r="GM266" i="31"/>
  <c r="GM291" i="31"/>
  <c r="GM287" i="31"/>
  <c r="GM285" i="31"/>
  <c r="GM279" i="31"/>
  <c r="GF266" i="31"/>
  <c r="GF279" i="31"/>
  <c r="GF287" i="31"/>
  <c r="GF261" i="31"/>
  <c r="GF285" i="31"/>
  <c r="GF286" i="31"/>
  <c r="GF265" i="31"/>
  <c r="GF291" i="31"/>
  <c r="FI286" i="31"/>
  <c r="FI287" i="31"/>
  <c r="FI266" i="31"/>
  <c r="FI291" i="31"/>
  <c r="FI261" i="31"/>
  <c r="FI271" i="31" s="1"/>
  <c r="FI285" i="31"/>
  <c r="FI265" i="31"/>
  <c r="FI279" i="31"/>
  <c r="FQ286" i="31"/>
  <c r="FQ279" i="31"/>
  <c r="FQ266" i="31"/>
  <c r="FQ287" i="31"/>
  <c r="FQ265" i="31"/>
  <c r="FQ261" i="31"/>
  <c r="FQ262" i="31" s="1"/>
  <c r="FQ291" i="31"/>
  <c r="FQ285" i="31"/>
  <c r="FD279" i="31"/>
  <c r="FD265" i="31"/>
  <c r="FD287" i="31"/>
  <c r="FD286" i="31"/>
  <c r="FD285" i="31"/>
  <c r="FD261" i="31"/>
  <c r="FD266" i="31"/>
  <c r="FD291" i="31"/>
  <c r="FF266" i="31"/>
  <c r="FF261" i="31"/>
  <c r="FF265" i="31"/>
  <c r="FF291" i="31"/>
  <c r="FF286" i="31"/>
  <c r="FF279" i="31"/>
  <c r="FF287" i="31"/>
  <c r="FF285" i="31"/>
  <c r="FA266" i="31"/>
  <c r="FA265" i="31"/>
  <c r="FA285" i="31"/>
  <c r="FA279" i="31"/>
  <c r="FA291" i="31"/>
  <c r="FA261" i="31"/>
  <c r="FA287" i="31"/>
  <c r="FA286" i="31"/>
  <c r="EI261" i="31"/>
  <c r="EI285" i="31"/>
  <c r="EI291" i="31"/>
  <c r="EI265" i="31"/>
  <c r="EI286" i="31"/>
  <c r="EI266" i="31"/>
  <c r="EI279" i="31"/>
  <c r="EI287" i="31"/>
  <c r="FB286" i="31"/>
  <c r="FB279" i="31"/>
  <c r="FB287" i="31"/>
  <c r="FB266" i="31"/>
  <c r="FB265" i="31"/>
  <c r="FB285" i="31"/>
  <c r="FB261" i="31"/>
  <c r="FB271" i="31" s="1"/>
  <c r="FB291" i="31"/>
  <c r="DV261" i="31"/>
  <c r="DV271" i="31" s="1"/>
  <c r="DV265" i="31"/>
  <c r="DV286" i="31"/>
  <c r="DV285" i="31"/>
  <c r="DV287" i="31"/>
  <c r="DV291" i="31"/>
  <c r="DV279" i="31"/>
  <c r="DV266" i="31"/>
  <c r="EV291" i="31"/>
  <c r="EV261" i="31"/>
  <c r="EV262" i="31" s="1"/>
  <c r="EV279" i="31"/>
  <c r="EV265" i="31"/>
  <c r="EV286" i="31"/>
  <c r="EV287" i="31"/>
  <c r="EV285" i="31"/>
  <c r="EV266" i="31"/>
  <c r="EQ285" i="31"/>
  <c r="EQ286" i="31"/>
  <c r="EQ266" i="31"/>
  <c r="EQ261" i="31"/>
  <c r="EQ271" i="31" s="1"/>
  <c r="EQ287" i="31"/>
  <c r="EQ279" i="31"/>
  <c r="EQ265" i="31"/>
  <c r="EQ291" i="31"/>
  <c r="EW261" i="31"/>
  <c r="EW271" i="31" s="1"/>
  <c r="EW286" i="31"/>
  <c r="EW265" i="31"/>
  <c r="EW291" i="31"/>
  <c r="EW266" i="31"/>
  <c r="EW287" i="31"/>
  <c r="EW285" i="31"/>
  <c r="EW279" i="31"/>
  <c r="DM261" i="31"/>
  <c r="DM279" i="31"/>
  <c r="DM265" i="31"/>
  <c r="DM285" i="31"/>
  <c r="DM266" i="31"/>
  <c r="DM286" i="31"/>
  <c r="DM291" i="31"/>
  <c r="DM287" i="31"/>
  <c r="ES285" i="31"/>
  <c r="ES286" i="31"/>
  <c r="ES261" i="31"/>
  <c r="ES271" i="31" s="1"/>
  <c r="ES265" i="31"/>
  <c r="ES279" i="31"/>
  <c r="ES291" i="31"/>
  <c r="ES287" i="31"/>
  <c r="ES266" i="31"/>
  <c r="FX279" i="31"/>
  <c r="FX266" i="31"/>
  <c r="FX265" i="31"/>
  <c r="FX261" i="31"/>
  <c r="FX287" i="31"/>
  <c r="FX291" i="31"/>
  <c r="FX285" i="31"/>
  <c r="FX286" i="31"/>
  <c r="EK286" i="31"/>
  <c r="EK291" i="31"/>
  <c r="EK261" i="31"/>
  <c r="EK262" i="31" s="1"/>
  <c r="EK285" i="31"/>
  <c r="EK266" i="31"/>
  <c r="EK265" i="31"/>
  <c r="EK287" i="31"/>
  <c r="EK279" i="31"/>
  <c r="EB261" i="31"/>
  <c r="EB262" i="31" s="1"/>
  <c r="EB265" i="31"/>
  <c r="EB266" i="31"/>
  <c r="EB287" i="31"/>
  <c r="EB291" i="31"/>
  <c r="EB279" i="31"/>
  <c r="EB286" i="31"/>
  <c r="EB285" i="31"/>
  <c r="DO286" i="31"/>
  <c r="DO291" i="31"/>
  <c r="DO279" i="31"/>
  <c r="DO285" i="31"/>
  <c r="DO266" i="31"/>
  <c r="DO261" i="31"/>
  <c r="DO265" i="31"/>
  <c r="DO287" i="31"/>
  <c r="EO285" i="31"/>
  <c r="EO265" i="31"/>
  <c r="EO291" i="31"/>
  <c r="EO261" i="31"/>
  <c r="EO271" i="31" s="1"/>
  <c r="EO286" i="31"/>
  <c r="EO279" i="31"/>
  <c r="EO266" i="31"/>
  <c r="EO287" i="31"/>
  <c r="FI262" i="31"/>
  <c r="FL262" i="31"/>
  <c r="ER262" i="31"/>
  <c r="GG262" i="31"/>
  <c r="GA271" i="31"/>
  <c r="FJ262" i="31"/>
  <c r="DS262" i="31"/>
  <c r="B118" i="5"/>
  <c r="EJ262" i="31" l="1"/>
  <c r="GM262" i="31"/>
  <c r="GM272" i="31" s="1"/>
  <c r="GE262" i="31"/>
  <c r="GE263" i="31" s="1"/>
  <c r="ET271" i="31"/>
  <c r="DG262" i="31"/>
  <c r="DG263" i="31" s="1"/>
  <c r="FS262" i="31"/>
  <c r="FS263" i="31" s="1"/>
  <c r="FS264" i="31" s="1"/>
  <c r="FS274" i="31" s="1"/>
  <c r="FB262" i="31"/>
  <c r="FB272" i="31" s="1"/>
  <c r="ES262" i="31"/>
  <c r="ES263" i="31" s="1"/>
  <c r="DV292" i="31"/>
  <c r="DV294" i="31" s="1"/>
  <c r="DY262" i="31"/>
  <c r="DY263" i="31" s="1"/>
  <c r="DY273" i="31" s="1"/>
  <c r="EW262" i="31"/>
  <c r="EW272" i="31" s="1"/>
  <c r="EB271" i="31"/>
  <c r="DV262" i="31"/>
  <c r="DV272" i="31" s="1"/>
  <c r="EK271" i="31"/>
  <c r="DQ262" i="31"/>
  <c r="DQ272" i="31" s="1"/>
  <c r="GI292" i="31"/>
  <c r="GI294" i="31" s="1"/>
  <c r="EN262" i="31"/>
  <c r="EN263" i="31" s="1"/>
  <c r="EV271" i="31"/>
  <c r="DP271" i="31"/>
  <c r="FQ271" i="31"/>
  <c r="FO292" i="31"/>
  <c r="FO294" i="31" s="1"/>
  <c r="ED292" i="31"/>
  <c r="ED294" i="31" s="1"/>
  <c r="EZ262" i="31"/>
  <c r="EZ272" i="31" s="1"/>
  <c r="EH271" i="31"/>
  <c r="EL262" i="31"/>
  <c r="EL263" i="31" s="1"/>
  <c r="EF262" i="31"/>
  <c r="EF272" i="31" s="1"/>
  <c r="DF262" i="31"/>
  <c r="DF263" i="31" s="1"/>
  <c r="EQ292" i="31"/>
  <c r="EQ294" i="31" s="1"/>
  <c r="FD292" i="31"/>
  <c r="FD294" i="31" s="1"/>
  <c r="DW292" i="31"/>
  <c r="DW294" i="31" s="1"/>
  <c r="GK292" i="31"/>
  <c r="GK294" i="31" s="1"/>
  <c r="EH292" i="31"/>
  <c r="EH294" i="31" s="1"/>
  <c r="DN292" i="31"/>
  <c r="DN294" i="31" s="1"/>
  <c r="FH292" i="31"/>
  <c r="FH294" i="31" s="1"/>
  <c r="FM292" i="31"/>
  <c r="FM294" i="31" s="1"/>
  <c r="ER292" i="31"/>
  <c r="ER294" i="31" s="1"/>
  <c r="GJ292" i="31"/>
  <c r="GJ294" i="31" s="1"/>
  <c r="DT271" i="31"/>
  <c r="FU271" i="31"/>
  <c r="GI271" i="31"/>
  <c r="EM262" i="31"/>
  <c r="EM272" i="31" s="1"/>
  <c r="FZ271" i="31"/>
  <c r="EQ262" i="31"/>
  <c r="EQ263" i="31" s="1"/>
  <c r="EO262" i="31"/>
  <c r="EO263" i="31" s="1"/>
  <c r="FT262" i="31"/>
  <c r="FT272" i="31" s="1"/>
  <c r="GC262" i="31"/>
  <c r="GC263" i="31" s="1"/>
  <c r="DN271" i="31"/>
  <c r="GK271" i="31"/>
  <c r="GA292" i="31"/>
  <c r="GA294" i="31" s="1"/>
  <c r="FU292" i="31"/>
  <c r="FU294" i="31" s="1"/>
  <c r="GH292" i="31"/>
  <c r="GH294" i="31" s="1"/>
  <c r="EO292" i="31"/>
  <c r="EO294" i="31" s="1"/>
  <c r="DO292" i="31"/>
  <c r="DO294" i="31" s="1"/>
  <c r="DM292" i="31"/>
  <c r="DM294" i="31" s="1"/>
  <c r="FQ292" i="31"/>
  <c r="FQ294" i="31" s="1"/>
  <c r="FI292" i="31"/>
  <c r="FI294" i="31" s="1"/>
  <c r="FY292" i="31"/>
  <c r="FY294" i="31" s="1"/>
  <c r="EY292" i="31"/>
  <c r="EY294" i="31" s="1"/>
  <c r="DG292" i="31"/>
  <c r="DG294" i="31" s="1"/>
  <c r="EE292" i="31"/>
  <c r="EE294" i="31" s="1"/>
  <c r="DR292" i="31"/>
  <c r="DR294" i="31" s="1"/>
  <c r="ET292" i="31"/>
  <c r="ET294" i="31" s="1"/>
  <c r="GL292" i="31"/>
  <c r="GL294" i="31" s="1"/>
  <c r="EF292" i="31"/>
  <c r="EF294" i="31" s="1"/>
  <c r="EK292" i="31"/>
  <c r="EK294" i="31" s="1"/>
  <c r="DO271" i="31"/>
  <c r="DO262" i="31"/>
  <c r="FX271" i="31"/>
  <c r="FX262" i="31"/>
  <c r="FX292" i="31"/>
  <c r="FX294" i="31" s="1"/>
  <c r="ES292" i="31"/>
  <c r="ES294" i="31" s="1"/>
  <c r="EV292" i="31"/>
  <c r="EV294" i="31" s="1"/>
  <c r="FB292" i="31"/>
  <c r="FB294" i="31" s="1"/>
  <c r="EI292" i="31"/>
  <c r="EI294" i="31" s="1"/>
  <c r="FA271" i="31"/>
  <c r="FA262" i="31"/>
  <c r="FF262" i="31"/>
  <c r="FF271" i="31"/>
  <c r="FD262" i="31"/>
  <c r="FD271" i="31"/>
  <c r="GF271" i="31"/>
  <c r="GF262" i="31"/>
  <c r="GM292" i="31"/>
  <c r="GM294" i="31" s="1"/>
  <c r="EC262" i="31"/>
  <c r="EC271" i="31"/>
  <c r="FG292" i="31"/>
  <c r="FG294" i="31" s="1"/>
  <c r="EU292" i="31"/>
  <c r="EU294" i="31" s="1"/>
  <c r="DL292" i="31"/>
  <c r="DL294" i="31" s="1"/>
  <c r="EP292" i="31"/>
  <c r="EP294" i="31" s="1"/>
  <c r="FS292" i="31"/>
  <c r="FS294" i="31" s="1"/>
  <c r="EY271" i="31"/>
  <c r="EY262" i="31"/>
  <c r="FW271" i="31"/>
  <c r="FW262" i="31"/>
  <c r="FW292" i="31"/>
  <c r="FW294" i="31" s="1"/>
  <c r="GD292" i="31"/>
  <c r="GD294" i="31" s="1"/>
  <c r="FE262" i="31"/>
  <c r="FE271" i="31"/>
  <c r="EA262" i="31"/>
  <c r="EA271" i="31"/>
  <c r="DW271" i="31"/>
  <c r="DW262" i="31"/>
  <c r="DJ292" i="31"/>
  <c r="DJ294" i="31" s="1"/>
  <c r="DX292" i="31"/>
  <c r="DX294" i="31" s="1"/>
  <c r="EG292" i="31"/>
  <c r="EG294" i="31" s="1"/>
  <c r="FT292" i="31"/>
  <c r="FT294" i="31" s="1"/>
  <c r="EE262" i="31"/>
  <c r="EE271" i="31"/>
  <c r="FL292" i="31"/>
  <c r="FL294" i="31" s="1"/>
  <c r="DR262" i="31"/>
  <c r="DR271" i="31"/>
  <c r="DY292" i="31"/>
  <c r="DY294" i="31" s="1"/>
  <c r="FH262" i="31"/>
  <c r="FH271" i="31"/>
  <c r="GL262" i="31"/>
  <c r="GL271" i="31"/>
  <c r="DZ292" i="31"/>
  <c r="DZ294" i="31" s="1"/>
  <c r="DK292" i="31"/>
  <c r="DK294" i="31" s="1"/>
  <c r="DK271" i="31"/>
  <c r="DK262" i="31"/>
  <c r="FC271" i="31"/>
  <c r="FC262" i="31"/>
  <c r="DQ292" i="31"/>
  <c r="DQ294" i="31" s="1"/>
  <c r="FZ292" i="31"/>
  <c r="FZ294" i="31" s="1"/>
  <c r="DE292" i="31"/>
  <c r="DE294" i="31" s="1"/>
  <c r="DE262" i="31"/>
  <c r="DE271" i="31"/>
  <c r="FP271" i="31"/>
  <c r="FP262" i="31"/>
  <c r="FP292" i="31"/>
  <c r="FP294" i="31" s="1"/>
  <c r="EX292" i="31"/>
  <c r="EX294" i="31" s="1"/>
  <c r="EX262" i="31"/>
  <c r="EX271" i="31"/>
  <c r="DH292" i="31"/>
  <c r="DH294" i="31" s="1"/>
  <c r="DH271" i="31"/>
  <c r="DH262" i="31"/>
  <c r="FJ292" i="31"/>
  <c r="FJ294" i="31" s="1"/>
  <c r="FR262" i="31"/>
  <c r="FR271" i="31"/>
  <c r="GE292" i="31"/>
  <c r="GE294" i="31" s="1"/>
  <c r="DT292" i="31"/>
  <c r="DT294" i="31" s="1"/>
  <c r="GG292" i="31"/>
  <c r="GG294" i="31" s="1"/>
  <c r="FN292" i="31"/>
  <c r="FN294" i="31" s="1"/>
  <c r="FN262" i="31"/>
  <c r="FN271" i="31"/>
  <c r="GN292" i="31"/>
  <c r="GN294" i="31" s="1"/>
  <c r="GN262" i="31"/>
  <c r="GN271" i="31"/>
  <c r="FM262" i="31"/>
  <c r="FM271" i="31"/>
  <c r="GH262" i="31"/>
  <c r="GH271" i="31"/>
  <c r="EB292" i="31"/>
  <c r="EB294" i="31" s="1"/>
  <c r="DM262" i="31"/>
  <c r="DM271" i="31"/>
  <c r="EW292" i="31"/>
  <c r="EW294" i="31" s="1"/>
  <c r="EI262" i="31"/>
  <c r="EI271" i="31"/>
  <c r="FA292" i="31"/>
  <c r="FA294" i="31" s="1"/>
  <c r="FF292" i="31"/>
  <c r="FF294" i="31" s="1"/>
  <c r="GF292" i="31"/>
  <c r="GF294" i="31" s="1"/>
  <c r="FO271" i="31"/>
  <c r="FO262" i="31"/>
  <c r="EC292" i="31"/>
  <c r="EC294" i="31" s="1"/>
  <c r="FG271" i="31"/>
  <c r="FG262" i="31"/>
  <c r="EU271" i="31"/>
  <c r="EU262" i="31"/>
  <c r="DL271" i="31"/>
  <c r="DL262" i="31"/>
  <c r="DF292" i="31"/>
  <c r="DF294" i="31" s="1"/>
  <c r="EP271" i="31"/>
  <c r="EP262" i="31"/>
  <c r="FY271" i="31"/>
  <c r="FY262" i="31"/>
  <c r="FK292" i="31"/>
  <c r="FK294" i="31" s="1"/>
  <c r="FK271" i="31"/>
  <c r="FK262" i="31"/>
  <c r="GD262" i="31"/>
  <c r="GD271" i="31"/>
  <c r="FE292" i="31"/>
  <c r="FE294" i="31" s="1"/>
  <c r="EL292" i="31"/>
  <c r="EL294" i="31" s="1"/>
  <c r="EA292" i="31"/>
  <c r="EA294" i="31" s="1"/>
  <c r="DJ271" i="31"/>
  <c r="DJ262" i="31"/>
  <c r="DX271" i="31"/>
  <c r="DX262" i="31"/>
  <c r="EJ292" i="31"/>
  <c r="EJ294" i="31" s="1"/>
  <c r="ED262" i="31"/>
  <c r="ED271" i="31"/>
  <c r="EG271" i="31"/>
  <c r="EG262" i="31"/>
  <c r="DU271" i="31"/>
  <c r="DU262" i="31"/>
  <c r="DU292" i="31"/>
  <c r="DU294" i="31" s="1"/>
  <c r="FV262" i="31"/>
  <c r="FV271" i="31"/>
  <c r="FV292" i="31"/>
  <c r="FV294" i="31" s="1"/>
  <c r="EN292" i="31"/>
  <c r="EN294" i="31" s="1"/>
  <c r="DZ262" i="31"/>
  <c r="DZ271" i="31"/>
  <c r="FC292" i="31"/>
  <c r="FC294" i="31" s="1"/>
  <c r="GC292" i="31"/>
  <c r="GC294" i="31" s="1"/>
  <c r="EZ292" i="31"/>
  <c r="EZ294" i="31" s="1"/>
  <c r="EM292" i="31"/>
  <c r="EM294" i="31" s="1"/>
  <c r="DP292" i="31"/>
  <c r="DP294" i="31" s="1"/>
  <c r="DS292" i="31"/>
  <c r="DS294" i="31" s="1"/>
  <c r="FR292" i="31"/>
  <c r="FR294" i="31" s="1"/>
  <c r="GB262" i="31"/>
  <c r="GB271" i="31"/>
  <c r="GB292" i="31"/>
  <c r="GB294" i="31" s="1"/>
  <c r="GJ262" i="31"/>
  <c r="GJ271" i="31"/>
  <c r="FJ272" i="31"/>
  <c r="FJ263" i="31"/>
  <c r="FJ264" i="31" s="1"/>
  <c r="FJ274" i="31" s="1"/>
  <c r="EJ272" i="31"/>
  <c r="EJ263" i="31"/>
  <c r="GA272" i="31"/>
  <c r="GA263" i="31"/>
  <c r="EV272" i="31"/>
  <c r="EV263" i="31"/>
  <c r="EB272" i="31"/>
  <c r="EB263" i="31"/>
  <c r="GG272" i="31"/>
  <c r="GG263" i="31"/>
  <c r="ER272" i="31"/>
  <c r="ER263" i="31"/>
  <c r="ER264" i="31" s="1"/>
  <c r="ER274" i="31" s="1"/>
  <c r="DP263" i="31"/>
  <c r="DP272" i="31"/>
  <c r="DN272" i="31"/>
  <c r="DN263" i="31"/>
  <c r="GK263" i="31"/>
  <c r="GK272" i="31"/>
  <c r="FI272" i="31"/>
  <c r="FI263" i="31"/>
  <c r="FI273" i="31" s="1"/>
  <c r="FQ263" i="31"/>
  <c r="FQ272" i="31"/>
  <c r="DT263" i="31"/>
  <c r="DT264" i="31" s="1"/>
  <c r="DT274" i="31" s="1"/>
  <c r="DT272" i="31"/>
  <c r="FU272" i="31"/>
  <c r="FU263" i="31"/>
  <c r="DS272" i="31"/>
  <c r="DS263" i="31"/>
  <c r="GI272" i="31"/>
  <c r="GI263" i="31"/>
  <c r="GI273" i="31" s="1"/>
  <c r="FZ272" i="31"/>
  <c r="FZ263" i="31"/>
  <c r="EH263" i="31"/>
  <c r="EH272" i="31"/>
  <c r="ET272" i="31"/>
  <c r="ET263" i="31"/>
  <c r="EK263" i="31"/>
  <c r="EK272" i="31"/>
  <c r="FL272" i="31"/>
  <c r="FL263" i="31"/>
  <c r="HR30" i="9"/>
  <c r="DF272" i="31" l="1"/>
  <c r="GM263" i="31"/>
  <c r="EW263" i="31"/>
  <c r="EW273" i="31" s="1"/>
  <c r="FS272" i="31"/>
  <c r="DY272" i="31"/>
  <c r="DY275" i="31" s="1"/>
  <c r="ES272" i="31"/>
  <c r="GE272" i="31"/>
  <c r="DG272" i="31"/>
  <c r="DQ263" i="31"/>
  <c r="DQ264" i="31" s="1"/>
  <c r="FB263" i="31"/>
  <c r="FB273" i="31" s="1"/>
  <c r="FB276" i="31" s="1"/>
  <c r="EQ272" i="31"/>
  <c r="EN272" i="31"/>
  <c r="EZ263" i="31"/>
  <c r="EZ273" i="31" s="1"/>
  <c r="EZ275" i="31" s="1"/>
  <c r="EM263" i="31"/>
  <c r="EM273" i="31" s="1"/>
  <c r="FT263" i="31"/>
  <c r="FT273" i="31" s="1"/>
  <c r="DV263" i="31"/>
  <c r="DV264" i="31" s="1"/>
  <c r="DV274" i="31" s="1"/>
  <c r="EF263" i="31"/>
  <c r="EF264" i="31" s="1"/>
  <c r="EL272" i="31"/>
  <c r="GC272" i="31"/>
  <c r="EO272" i="31"/>
  <c r="FI276" i="31"/>
  <c r="GJ272" i="31"/>
  <c r="GJ263" i="31"/>
  <c r="DZ263" i="31"/>
  <c r="DZ272" i="31"/>
  <c r="FV272" i="31"/>
  <c r="FV263" i="31"/>
  <c r="ED272" i="31"/>
  <c r="ED263" i="31"/>
  <c r="DX263" i="31"/>
  <c r="DX272" i="31"/>
  <c r="DJ263" i="31"/>
  <c r="DJ272" i="31"/>
  <c r="GD272" i="31"/>
  <c r="GD263" i="31"/>
  <c r="FY263" i="31"/>
  <c r="FY272" i="31"/>
  <c r="EP263" i="31"/>
  <c r="EP272" i="31"/>
  <c r="FO263" i="31"/>
  <c r="FO272" i="31"/>
  <c r="DM263" i="31"/>
  <c r="DM272" i="31"/>
  <c r="FN272" i="31"/>
  <c r="FN263" i="31"/>
  <c r="FR272" i="31"/>
  <c r="FR263" i="31"/>
  <c r="DH272" i="31"/>
  <c r="DH263" i="31"/>
  <c r="EX263" i="31"/>
  <c r="EX272" i="31"/>
  <c r="DE272" i="31"/>
  <c r="DE263" i="31"/>
  <c r="GL263" i="31"/>
  <c r="GL272" i="31"/>
  <c r="FH272" i="31"/>
  <c r="FH263" i="31"/>
  <c r="EE272" i="31"/>
  <c r="EE263" i="31"/>
  <c r="FW272" i="31"/>
  <c r="FW263" i="31"/>
  <c r="EY272" i="31"/>
  <c r="EY263" i="31"/>
  <c r="EC263" i="31"/>
  <c r="EC272" i="31"/>
  <c r="GF272" i="31"/>
  <c r="GF263" i="31"/>
  <c r="FA263" i="31"/>
  <c r="FA272" i="31"/>
  <c r="GB263" i="31"/>
  <c r="GB272" i="31"/>
  <c r="DU272" i="31"/>
  <c r="DU263" i="31"/>
  <c r="EG272" i="31"/>
  <c r="EG263" i="31"/>
  <c r="FK263" i="31"/>
  <c r="FK272" i="31"/>
  <c r="DL272" i="31"/>
  <c r="DL263" i="31"/>
  <c r="EU263" i="31"/>
  <c r="EU272" i="31"/>
  <c r="FG272" i="31"/>
  <c r="FG263" i="31"/>
  <c r="EI272" i="31"/>
  <c r="EI263" i="31"/>
  <c r="GH272" i="31"/>
  <c r="GH263" i="31"/>
  <c r="FM263" i="31"/>
  <c r="FM272" i="31"/>
  <c r="GN263" i="31"/>
  <c r="GN272" i="31"/>
  <c r="FP272" i="31"/>
  <c r="FP263" i="31"/>
  <c r="FC272" i="31"/>
  <c r="FC263" i="31"/>
  <c r="DK263" i="31"/>
  <c r="DK272" i="31"/>
  <c r="DR272" i="31"/>
  <c r="DR263" i="31"/>
  <c r="DW263" i="31"/>
  <c r="DW272" i="31"/>
  <c r="EA263" i="31"/>
  <c r="EA272" i="31"/>
  <c r="FE272" i="31"/>
  <c r="FE263" i="31"/>
  <c r="FD263" i="31"/>
  <c r="FD272" i="31"/>
  <c r="FF272" i="31"/>
  <c r="FF263" i="31"/>
  <c r="FX272" i="31"/>
  <c r="FX263" i="31"/>
  <c r="DO272" i="31"/>
  <c r="DO263" i="31"/>
  <c r="GI264" i="31"/>
  <c r="GI267" i="31" s="1"/>
  <c r="GI275" i="31"/>
  <c r="FL264" i="31"/>
  <c r="FL273" i="31"/>
  <c r="DY264" i="31"/>
  <c r="DY274" i="31" s="1"/>
  <c r="EH264" i="31"/>
  <c r="EH273" i="31"/>
  <c r="DS273" i="31"/>
  <c r="DS264" i="31"/>
  <c r="FU273" i="31"/>
  <c r="FU264" i="31"/>
  <c r="FQ264" i="31"/>
  <c r="FQ274" i="31" s="1"/>
  <c r="FQ273" i="31"/>
  <c r="FI275" i="31"/>
  <c r="DF273" i="31"/>
  <c r="DF264" i="31"/>
  <c r="DN273" i="31"/>
  <c r="DN264" i="31"/>
  <c r="ER273" i="31"/>
  <c r="ER276" i="31" s="1"/>
  <c r="ER267" i="31"/>
  <c r="EW264" i="31"/>
  <c r="DQ273" i="31"/>
  <c r="EM264" i="31"/>
  <c r="GI276" i="31"/>
  <c r="GE273" i="31"/>
  <c r="GE264" i="31"/>
  <c r="FS273" i="31"/>
  <c r="FS267" i="31"/>
  <c r="EL264" i="31"/>
  <c r="EL273" i="31"/>
  <c r="GC273" i="31"/>
  <c r="GC264" i="31"/>
  <c r="EO264" i="31"/>
  <c r="EO273" i="31"/>
  <c r="EK273" i="31"/>
  <c r="EK276" i="31" s="1"/>
  <c r="EK264" i="31"/>
  <c r="EK274" i="31" s="1"/>
  <c r="GM273" i="31"/>
  <c r="GM264" i="31"/>
  <c r="EQ264" i="31"/>
  <c r="EQ273" i="31"/>
  <c r="ET264" i="31"/>
  <c r="ET273" i="31"/>
  <c r="FZ273" i="31"/>
  <c r="FZ264" i="31"/>
  <c r="DT273" i="31"/>
  <c r="DT275" i="31" s="1"/>
  <c r="DT267" i="31"/>
  <c r="FI264" i="31"/>
  <c r="FI274" i="31" s="1"/>
  <c r="GK264" i="31"/>
  <c r="GK273" i="31"/>
  <c r="DG273" i="31"/>
  <c r="DG264" i="31"/>
  <c r="DP273" i="31"/>
  <c r="DP276" i="31" s="1"/>
  <c r="DP264" i="31"/>
  <c r="GG273" i="31"/>
  <c r="GG264" i="31"/>
  <c r="EB273" i="31"/>
  <c r="EB264" i="31"/>
  <c r="ES273" i="31"/>
  <c r="ES264" i="31"/>
  <c r="EV264" i="31"/>
  <c r="EV274" i="31" s="1"/>
  <c r="EV273" i="31"/>
  <c r="DY276" i="31"/>
  <c r="GA273" i="31"/>
  <c r="GA264" i="31"/>
  <c r="EJ273" i="31"/>
  <c r="EJ264" i="31"/>
  <c r="FJ273" i="31"/>
  <c r="FJ275" i="31" s="1"/>
  <c r="FJ267" i="31"/>
  <c r="EN264" i="31"/>
  <c r="EN273" i="31"/>
  <c r="FB275" i="31"/>
  <c r="GS5" i="10"/>
  <c r="HR21" i="10" s="1"/>
  <c r="D5" i="10"/>
  <c r="B80" i="5" s="1"/>
  <c r="B133" i="5"/>
  <c r="FS276" i="31" l="1"/>
  <c r="ES275" i="31"/>
  <c r="FB264" i="31"/>
  <c r="DV273" i="31"/>
  <c r="DV276" i="31" s="1"/>
  <c r="FT264" i="31"/>
  <c r="FT267" i="31" s="1"/>
  <c r="GC276" i="31"/>
  <c r="EZ264" i="31"/>
  <c r="EZ274" i="31" s="1"/>
  <c r="EZ276" i="31"/>
  <c r="ER275" i="31"/>
  <c r="EF273" i="31"/>
  <c r="EF276" i="31" s="1"/>
  <c r="FJ276" i="31"/>
  <c r="GI274" i="31"/>
  <c r="DV267" i="31"/>
  <c r="DY267" i="31"/>
  <c r="EV267" i="31"/>
  <c r="DO264" i="31"/>
  <c r="DO273" i="31"/>
  <c r="FX264" i="31"/>
  <c r="FX273" i="31"/>
  <c r="FF273" i="31"/>
  <c r="FF264" i="31"/>
  <c r="FE273" i="31"/>
  <c r="FE264" i="31"/>
  <c r="DR264" i="31"/>
  <c r="DR273" i="31"/>
  <c r="FC264" i="31"/>
  <c r="FC273" i="31"/>
  <c r="FP273" i="31"/>
  <c r="FP264" i="31"/>
  <c r="GH264" i="31"/>
  <c r="GH273" i="31"/>
  <c r="EU264" i="31"/>
  <c r="EU273" i="31"/>
  <c r="FK264" i="31"/>
  <c r="FK273" i="31"/>
  <c r="EG264" i="31"/>
  <c r="EG273" i="31"/>
  <c r="DU273" i="31"/>
  <c r="DU264" i="31"/>
  <c r="GF273" i="31"/>
  <c r="GF264" i="31"/>
  <c r="EY264" i="31"/>
  <c r="EY273" i="31"/>
  <c r="FW264" i="31"/>
  <c r="FW273" i="31"/>
  <c r="EE273" i="31"/>
  <c r="EE264" i="31"/>
  <c r="FH264" i="31"/>
  <c r="FH273" i="31"/>
  <c r="DE273" i="31"/>
  <c r="DE264" i="31"/>
  <c r="DH264" i="31"/>
  <c r="DH273" i="31"/>
  <c r="FR264" i="31"/>
  <c r="FR273" i="31"/>
  <c r="FN264" i="31"/>
  <c r="FN273" i="31"/>
  <c r="GD273" i="31"/>
  <c r="GD264" i="31"/>
  <c r="ED264" i="31"/>
  <c r="ED273" i="31"/>
  <c r="FV273" i="31"/>
  <c r="FV264" i="31"/>
  <c r="GJ273" i="31"/>
  <c r="GJ264" i="31"/>
  <c r="FD273" i="31"/>
  <c r="FD276" i="31" s="1"/>
  <c r="FD264" i="31"/>
  <c r="EA273" i="31"/>
  <c r="EA264" i="31"/>
  <c r="DW273" i="31"/>
  <c r="DW264" i="31"/>
  <c r="DK264" i="31"/>
  <c r="DK273" i="31"/>
  <c r="GN273" i="31"/>
  <c r="GN264" i="31"/>
  <c r="FM264" i="31"/>
  <c r="FM273" i="31"/>
  <c r="EI273" i="31"/>
  <c r="EI264" i="31"/>
  <c r="FG264" i="31"/>
  <c r="FG273" i="31"/>
  <c r="DL273" i="31"/>
  <c r="DL264" i="31"/>
  <c r="GB273" i="31"/>
  <c r="GB264" i="31"/>
  <c r="FA273" i="31"/>
  <c r="FA264" i="31"/>
  <c r="EC264" i="31"/>
  <c r="EC273" i="31"/>
  <c r="GL264" i="31"/>
  <c r="GL273" i="31"/>
  <c r="EX273" i="31"/>
  <c r="EX264" i="31"/>
  <c r="DM273" i="31"/>
  <c r="DM264" i="31"/>
  <c r="FO273" i="31"/>
  <c r="FO264" i="31"/>
  <c r="EP264" i="31"/>
  <c r="EP273" i="31"/>
  <c r="FY273" i="31"/>
  <c r="FY264" i="31"/>
  <c r="DJ273" i="31"/>
  <c r="DJ264" i="31"/>
  <c r="DX264" i="31"/>
  <c r="DX273" i="31"/>
  <c r="DZ264" i="31"/>
  <c r="DZ273" i="31"/>
  <c r="EN274" i="31"/>
  <c r="EN267" i="31"/>
  <c r="EV275" i="31"/>
  <c r="EV276" i="31"/>
  <c r="EB267" i="31"/>
  <c r="EB274" i="31"/>
  <c r="DP274" i="31"/>
  <c r="DP267" i="31"/>
  <c r="GK267" i="31"/>
  <c r="GK274" i="31"/>
  <c r="FZ276" i="31"/>
  <c r="FZ275" i="31"/>
  <c r="ET267" i="31"/>
  <c r="ET274" i="31"/>
  <c r="EQ274" i="31"/>
  <c r="EQ267" i="31"/>
  <c r="GM276" i="31"/>
  <c r="GM275" i="31"/>
  <c r="EO267" i="31"/>
  <c r="EO274" i="31"/>
  <c r="EL267" i="31"/>
  <c r="EL274" i="31"/>
  <c r="GE276" i="31"/>
  <c r="GE275" i="31"/>
  <c r="EM274" i="31"/>
  <c r="EM267" i="31"/>
  <c r="DQ275" i="31"/>
  <c r="DQ276" i="31"/>
  <c r="EW274" i="31"/>
  <c r="EW267" i="31"/>
  <c r="DN274" i="31"/>
  <c r="DN267" i="31"/>
  <c r="DF274" i="31"/>
  <c r="DF267" i="31"/>
  <c r="FQ276" i="31"/>
  <c r="FQ275" i="31"/>
  <c r="FU274" i="31"/>
  <c r="FU267" i="31"/>
  <c r="DS274" i="31"/>
  <c r="DS267" i="31"/>
  <c r="EH276" i="31"/>
  <c r="EH275" i="31"/>
  <c r="EK275" i="31"/>
  <c r="FL275" i="31"/>
  <c r="FL276" i="31"/>
  <c r="FT276" i="31"/>
  <c r="FT275" i="31"/>
  <c r="EJ275" i="31"/>
  <c r="EJ276" i="31"/>
  <c r="GA275" i="31"/>
  <c r="GA276" i="31"/>
  <c r="ES274" i="31"/>
  <c r="ES267" i="31"/>
  <c r="GG274" i="31"/>
  <c r="GG267" i="31"/>
  <c r="DG276" i="31"/>
  <c r="DG275" i="31"/>
  <c r="EN276" i="31"/>
  <c r="EN275" i="31"/>
  <c r="EJ267" i="31"/>
  <c r="EJ274" i="31"/>
  <c r="GA274" i="31"/>
  <c r="GA267" i="31"/>
  <c r="EB276" i="31"/>
  <c r="EB275" i="31"/>
  <c r="GG276" i="31"/>
  <c r="GG275" i="31"/>
  <c r="DG274" i="31"/>
  <c r="DG267" i="31"/>
  <c r="GK276" i="31"/>
  <c r="GK275" i="31"/>
  <c r="FS275" i="31"/>
  <c r="FZ274" i="31"/>
  <c r="FZ267" i="31"/>
  <c r="ET276" i="31"/>
  <c r="ET275" i="31"/>
  <c r="DV275" i="31"/>
  <c r="EQ276" i="31"/>
  <c r="EQ275" i="31"/>
  <c r="GM274" i="31"/>
  <c r="GM267" i="31"/>
  <c r="EK267" i="31"/>
  <c r="EO275" i="31"/>
  <c r="EO276" i="31"/>
  <c r="GC267" i="31"/>
  <c r="GC274" i="31"/>
  <c r="EL276" i="31"/>
  <c r="EL275" i="31"/>
  <c r="GE274" i="31"/>
  <c r="GE267" i="31"/>
  <c r="EM276" i="31"/>
  <c r="EM275" i="31"/>
  <c r="DQ267" i="31"/>
  <c r="DQ274" i="31"/>
  <c r="EW275" i="31"/>
  <c r="EW276" i="31"/>
  <c r="ES276" i="31"/>
  <c r="DP275" i="31"/>
  <c r="GC275" i="31"/>
  <c r="DN276" i="31"/>
  <c r="DN275" i="31"/>
  <c r="DF275" i="31"/>
  <c r="DF276" i="31"/>
  <c r="FI267" i="31"/>
  <c r="FQ267" i="31"/>
  <c r="FU276" i="31"/>
  <c r="FU275" i="31"/>
  <c r="DS276" i="31"/>
  <c r="DS275" i="31"/>
  <c r="EH267" i="31"/>
  <c r="EH274" i="31"/>
  <c r="FL274" i="31"/>
  <c r="FL267" i="31"/>
  <c r="EF274" i="31"/>
  <c r="EF267" i="31"/>
  <c r="DT276" i="31"/>
  <c r="B26" i="5"/>
  <c r="B135" i="5"/>
  <c r="B134" i="5"/>
  <c r="B15" i="5"/>
  <c r="FT274" i="31" l="1"/>
  <c r="EZ267" i="31"/>
  <c r="FB267" i="31"/>
  <c r="FB274" i="31"/>
  <c r="EF275" i="31"/>
  <c r="DZ274" i="31"/>
  <c r="DZ267" i="31"/>
  <c r="DX267" i="31"/>
  <c r="DX274" i="31"/>
  <c r="DJ275" i="31"/>
  <c r="DJ276" i="31"/>
  <c r="FY276" i="31"/>
  <c r="FY275" i="31"/>
  <c r="EP267" i="31"/>
  <c r="EP274" i="31"/>
  <c r="FO276" i="31"/>
  <c r="FO275" i="31"/>
  <c r="DM276" i="31"/>
  <c r="DM275" i="31"/>
  <c r="EX275" i="31"/>
  <c r="EX276" i="31"/>
  <c r="GL274" i="31"/>
  <c r="GL267" i="31"/>
  <c r="EC267" i="31"/>
  <c r="EC274" i="31"/>
  <c r="FA267" i="31"/>
  <c r="FA274" i="31"/>
  <c r="GB276" i="31"/>
  <c r="GB275" i="31"/>
  <c r="DL274" i="31"/>
  <c r="DL267" i="31"/>
  <c r="FG275" i="31"/>
  <c r="FG276" i="31"/>
  <c r="EI275" i="31"/>
  <c r="EI276" i="31"/>
  <c r="FM275" i="31"/>
  <c r="FM276" i="31"/>
  <c r="GN267" i="31"/>
  <c r="GN274" i="31"/>
  <c r="DK275" i="31"/>
  <c r="DK276" i="31"/>
  <c r="DW274" i="31"/>
  <c r="DW267" i="31"/>
  <c r="EA274" i="31"/>
  <c r="EA267" i="31"/>
  <c r="GJ274" i="31"/>
  <c r="GJ267" i="31"/>
  <c r="FV275" i="31"/>
  <c r="FV276" i="31"/>
  <c r="ED276" i="31"/>
  <c r="ED275" i="31"/>
  <c r="GD274" i="31"/>
  <c r="GD267" i="31"/>
  <c r="FN276" i="31"/>
  <c r="FN275" i="31"/>
  <c r="FR276" i="31"/>
  <c r="FR275" i="31"/>
  <c r="DH275" i="31"/>
  <c r="DH276" i="31"/>
  <c r="DE267" i="31"/>
  <c r="DE274" i="31"/>
  <c r="FH276" i="31"/>
  <c r="FH275" i="31"/>
  <c r="EE274" i="31"/>
  <c r="EE267" i="31"/>
  <c r="FW275" i="31"/>
  <c r="FW276" i="31"/>
  <c r="EY275" i="31"/>
  <c r="EY276" i="31"/>
  <c r="GF275" i="31"/>
  <c r="GF276" i="31"/>
  <c r="DU274" i="31"/>
  <c r="DU267" i="31"/>
  <c r="EG276" i="31"/>
  <c r="EG275" i="31"/>
  <c r="FK275" i="31"/>
  <c r="FK276" i="31"/>
  <c r="EU274" i="31"/>
  <c r="EU267" i="31"/>
  <c r="GH274" i="31"/>
  <c r="GH267" i="31"/>
  <c r="FP274" i="31"/>
  <c r="FP267" i="31"/>
  <c r="FC274" i="31"/>
  <c r="FC267" i="31"/>
  <c r="DR267" i="31"/>
  <c r="DR274" i="31"/>
  <c r="FE276" i="31"/>
  <c r="FE275" i="31"/>
  <c r="FD275" i="31"/>
  <c r="FF275" i="31"/>
  <c r="FF276" i="31"/>
  <c r="FX274" i="31"/>
  <c r="FX267" i="31"/>
  <c r="DO267" i="31"/>
  <c r="DO274" i="31"/>
  <c r="DZ275" i="31"/>
  <c r="DZ276" i="31"/>
  <c r="DX275" i="31"/>
  <c r="DX276" i="31"/>
  <c r="DJ267" i="31"/>
  <c r="DJ274" i="31"/>
  <c r="FY267" i="31"/>
  <c r="FY274" i="31"/>
  <c r="EP276" i="31"/>
  <c r="EP275" i="31"/>
  <c r="FO267" i="31"/>
  <c r="FO274" i="31"/>
  <c r="DM267" i="31"/>
  <c r="DM274" i="31"/>
  <c r="EX267" i="31"/>
  <c r="EX274" i="31"/>
  <c r="GL276" i="31"/>
  <c r="GL275" i="31"/>
  <c r="EC275" i="31"/>
  <c r="EC276" i="31"/>
  <c r="FA275" i="31"/>
  <c r="FA276" i="31"/>
  <c r="GB267" i="31"/>
  <c r="GB274" i="31"/>
  <c r="DL275" i="31"/>
  <c r="DL276" i="31"/>
  <c r="FG274" i="31"/>
  <c r="FG267" i="31"/>
  <c r="EI274" i="31"/>
  <c r="EI267" i="31"/>
  <c r="FM274" i="31"/>
  <c r="FM267" i="31"/>
  <c r="GN275" i="31"/>
  <c r="GN276" i="31"/>
  <c r="DK267" i="31"/>
  <c r="DK274" i="31"/>
  <c r="DW275" i="31"/>
  <c r="DW276" i="31"/>
  <c r="EA275" i="31"/>
  <c r="EA276" i="31"/>
  <c r="FD267" i="31"/>
  <c r="FD274" i="31"/>
  <c r="GJ276" i="31"/>
  <c r="GJ275" i="31"/>
  <c r="FV267" i="31"/>
  <c r="FV274" i="31"/>
  <c r="ED274" i="31"/>
  <c r="ED267" i="31"/>
  <c r="GD275" i="31"/>
  <c r="GD276" i="31"/>
  <c r="FN274" i="31"/>
  <c r="FN267" i="31"/>
  <c r="FR267" i="31"/>
  <c r="FR274" i="31"/>
  <c r="DH267" i="31"/>
  <c r="DH274" i="31"/>
  <c r="DE275" i="31"/>
  <c r="DE276" i="31"/>
  <c r="FH274" i="31"/>
  <c r="FH267" i="31"/>
  <c r="EE275" i="31"/>
  <c r="EE276" i="31"/>
  <c r="FW274" i="31"/>
  <c r="FW267" i="31"/>
  <c r="EY274" i="31"/>
  <c r="EY267" i="31"/>
  <c r="GF274" i="31"/>
  <c r="GF267" i="31"/>
  <c r="DU276" i="31"/>
  <c r="DU275" i="31"/>
  <c r="EG274" i="31"/>
  <c r="EG267" i="31"/>
  <c r="FK274" i="31"/>
  <c r="FK267" i="31"/>
  <c r="EU276" i="31"/>
  <c r="EU275" i="31"/>
  <c r="GH276" i="31"/>
  <c r="GH275" i="31"/>
  <c r="FP276" i="31"/>
  <c r="FP275" i="31"/>
  <c r="FC276" i="31"/>
  <c r="FC275" i="31"/>
  <c r="DR276" i="31"/>
  <c r="DR275" i="31"/>
  <c r="FE274" i="31"/>
  <c r="FE267" i="31"/>
  <c r="FF267" i="31"/>
  <c r="FF274" i="31"/>
  <c r="FX275" i="31"/>
  <c r="FX276" i="31"/>
  <c r="DO275" i="31"/>
  <c r="DO276" i="31"/>
  <c r="B131" i="5"/>
  <c r="B129" i="5"/>
  <c r="GW16" i="31" l="1"/>
  <c r="GW28" i="31"/>
  <c r="GW7" i="31"/>
  <c r="GW29" i="31"/>
  <c r="GW32" i="31"/>
  <c r="GW49" i="31"/>
  <c r="DM113" i="35"/>
  <c r="EM119" i="35"/>
  <c r="DD108" i="35"/>
  <c r="AZ114" i="35"/>
  <c r="AH95" i="35"/>
  <c r="DR96" i="35"/>
  <c r="AB116" i="35"/>
  <c r="CT119" i="35"/>
  <c r="FO103" i="35"/>
  <c r="EG100" i="35"/>
  <c r="FU118" i="35"/>
  <c r="BE99" i="35"/>
  <c r="CZ103" i="35"/>
  <c r="BI113" i="35"/>
  <c r="EY107" i="35"/>
  <c r="CG93" i="35"/>
  <c r="BK108" i="35"/>
  <c r="BJ114" i="35"/>
  <c r="CS94" i="35"/>
  <c r="CK97" i="35"/>
  <c r="EX110" i="35"/>
  <c r="BA102" i="35"/>
  <c r="BZ91" i="35"/>
  <c r="CF98" i="35"/>
  <c r="BY105" i="35"/>
  <c r="FR93" i="35"/>
  <c r="FV96" i="35"/>
  <c r="AN102" i="35"/>
  <c r="BR108" i="35"/>
  <c r="CZ91" i="35"/>
  <c r="BX99" i="35"/>
  <c r="AH98" i="35"/>
  <c r="FB92" i="35"/>
  <c r="CC119" i="35"/>
  <c r="CK98" i="35"/>
  <c r="EM118" i="35"/>
  <c r="AS92" i="35"/>
  <c r="DB110" i="35"/>
  <c r="V119" i="35"/>
  <c r="DH97" i="35"/>
  <c r="DN106" i="35"/>
  <c r="CC104" i="35"/>
  <c r="AP97" i="35"/>
  <c r="DN109" i="35"/>
  <c r="GL103" i="35"/>
  <c r="BL96" i="35"/>
  <c r="V107" i="35"/>
  <c r="AI114" i="35"/>
  <c r="AV116" i="35"/>
  <c r="AK104" i="35"/>
  <c r="DW108" i="35"/>
  <c r="CS104" i="35"/>
  <c r="FO114" i="35"/>
  <c r="FH90" i="35"/>
  <c r="AU106" i="35"/>
  <c r="DX97" i="35"/>
  <c r="BD114" i="35"/>
  <c r="FA116" i="35"/>
  <c r="DU112" i="35"/>
  <c r="AS108" i="35"/>
  <c r="CI117" i="35"/>
  <c r="CQ114" i="35"/>
  <c r="EU109" i="35"/>
  <c r="EZ111" i="35"/>
  <c r="FZ96" i="35"/>
  <c r="EV91" i="35"/>
  <c r="DV102" i="35"/>
  <c r="CH102" i="35"/>
  <c r="GN95" i="35"/>
  <c r="ES107" i="35"/>
  <c r="EQ93" i="35"/>
  <c r="AY97" i="35"/>
  <c r="BH90" i="35"/>
  <c r="EU91" i="35"/>
  <c r="GC93" i="35"/>
  <c r="EE109" i="35"/>
  <c r="CY97" i="35"/>
  <c r="FD116" i="35"/>
  <c r="EC96" i="35"/>
  <c r="CU91" i="35"/>
  <c r="BO103" i="35"/>
  <c r="AK90" i="35"/>
  <c r="DP109" i="35"/>
  <c r="CN100" i="35"/>
  <c r="EY91" i="35"/>
  <c r="CS117" i="35"/>
  <c r="AO90" i="35"/>
  <c r="AO114" i="35"/>
  <c r="EE105" i="35"/>
  <c r="DG93" i="35"/>
  <c r="DR102" i="35"/>
  <c r="CG97" i="35"/>
  <c r="BK103" i="35"/>
  <c r="EA116" i="35"/>
  <c r="BU90" i="35"/>
  <c r="CU98" i="35"/>
  <c r="BV90" i="35"/>
  <c r="EP96" i="35"/>
  <c r="EK99" i="35"/>
  <c r="EL105" i="35"/>
  <c r="ED91" i="35"/>
  <c r="EK90" i="35"/>
  <c r="Y97" i="35"/>
  <c r="FA113" i="35"/>
  <c r="EB104" i="35"/>
  <c r="AS119" i="35"/>
  <c r="AH91" i="35"/>
  <c r="FE107" i="35"/>
  <c r="FV93" i="35"/>
  <c r="CO114" i="35"/>
  <c r="BP100" i="35"/>
  <c r="AH90" i="35"/>
  <c r="DQ119" i="35"/>
  <c r="CF100" i="35"/>
  <c r="GH103" i="35"/>
  <c r="FM105" i="35"/>
  <c r="DV90" i="35"/>
  <c r="FQ117" i="35"/>
  <c r="EQ110" i="35"/>
  <c r="CO108" i="35"/>
  <c r="CK94" i="35"/>
  <c r="GC119" i="35"/>
  <c r="DN93" i="35"/>
  <c r="X104" i="35"/>
  <c r="AF109" i="35"/>
  <c r="EP95" i="35"/>
  <c r="DD91" i="35"/>
  <c r="AJ116" i="35"/>
  <c r="BK98" i="35"/>
  <c r="BM114" i="35"/>
  <c r="BZ93" i="35"/>
  <c r="BV106" i="35"/>
  <c r="BO117" i="35"/>
  <c r="CG116" i="35"/>
  <c r="BF91" i="35"/>
  <c r="AJ104" i="35"/>
  <c r="CI110" i="35"/>
  <c r="AI113" i="35"/>
  <c r="CR90" i="35"/>
  <c r="DX118" i="35"/>
  <c r="EB99" i="35"/>
  <c r="AM113" i="35"/>
  <c r="CZ114" i="35"/>
  <c r="DV91" i="35"/>
  <c r="AO97" i="35"/>
  <c r="X103" i="35"/>
  <c r="AR92" i="35"/>
  <c r="DC103" i="35"/>
  <c r="AO92" i="35"/>
  <c r="EW110" i="35"/>
  <c r="CL110" i="35"/>
  <c r="W103" i="35"/>
  <c r="BE103" i="35"/>
  <c r="CP91" i="35"/>
  <c r="AE119" i="35"/>
  <c r="FW94" i="35"/>
  <c r="FO95" i="35"/>
  <c r="FS103" i="35"/>
  <c r="FA107" i="35"/>
  <c r="DB109" i="35"/>
  <c r="GC109" i="35"/>
  <c r="FH112" i="35"/>
  <c r="AF97" i="35"/>
  <c r="FE96" i="35"/>
  <c r="EK92" i="35"/>
  <c r="AY102" i="35"/>
  <c r="EF112" i="35"/>
  <c r="DE113" i="35"/>
  <c r="EJ98" i="35"/>
  <c r="BI119" i="35"/>
  <c r="DJ96" i="35"/>
  <c r="CI119" i="35"/>
  <c r="FT117" i="35"/>
  <c r="DO99" i="35"/>
  <c r="CJ105" i="35"/>
  <c r="CA119" i="35"/>
  <c r="FK103" i="35"/>
  <c r="CA113" i="35"/>
  <c r="DL90" i="35"/>
  <c r="EE112" i="35"/>
  <c r="FC90" i="35"/>
  <c r="DU111" i="35"/>
  <c r="BN99" i="35"/>
  <c r="EL92" i="35"/>
  <c r="FD92" i="35"/>
  <c r="CY107" i="35"/>
  <c r="FP93" i="35"/>
  <c r="AY104" i="35"/>
  <c r="DP112" i="35"/>
  <c r="AG109" i="35"/>
  <c r="ED118" i="35"/>
  <c r="AI99" i="35"/>
  <c r="EK100" i="35"/>
  <c r="BT100" i="35"/>
  <c r="AI105" i="35"/>
  <c r="BE96" i="35"/>
  <c r="FR96" i="35"/>
  <c r="CC112" i="35"/>
  <c r="AQ100" i="35"/>
  <c r="GB112" i="35"/>
  <c r="AO99" i="35"/>
  <c r="FX94" i="35"/>
  <c r="EZ105" i="35"/>
  <c r="CO106" i="35"/>
  <c r="FK114" i="35"/>
  <c r="FS111" i="35"/>
  <c r="DS95" i="35"/>
  <c r="EV97" i="35"/>
  <c r="EI108" i="35"/>
  <c r="AV92" i="35"/>
  <c r="FT96" i="35"/>
  <c r="EO117" i="35"/>
  <c r="DV109" i="35"/>
  <c r="V114" i="35"/>
  <c r="CQ96" i="35"/>
  <c r="DN111" i="35"/>
  <c r="GC111" i="35"/>
  <c r="GF95" i="35"/>
  <c r="CU97" i="35"/>
  <c r="AC103" i="35"/>
  <c r="CM100" i="35"/>
  <c r="EL114" i="35"/>
  <c r="DJ92" i="35"/>
  <c r="DY119" i="35"/>
  <c r="GJ109" i="35"/>
  <c r="BK113" i="35"/>
  <c r="DT90" i="35"/>
  <c r="EF98" i="35"/>
  <c r="BJ96" i="35"/>
  <c r="DZ99" i="35"/>
  <c r="BH112" i="35"/>
  <c r="FV95" i="35"/>
  <c r="DT96" i="35"/>
  <c r="FE95" i="35"/>
  <c r="CL104" i="35"/>
  <c r="AA92" i="35"/>
  <c r="FW99" i="35"/>
  <c r="FQ96" i="35"/>
  <c r="CZ117" i="35"/>
  <c r="GN103" i="35"/>
  <c r="CZ110" i="35"/>
  <c r="EZ114" i="35"/>
  <c r="CN90" i="35"/>
  <c r="FC117" i="35"/>
  <c r="DB106" i="35"/>
  <c r="GA103" i="35"/>
  <c r="BA104" i="35"/>
  <c r="EA103" i="35"/>
  <c r="DF116" i="35"/>
  <c r="BQ100" i="35"/>
  <c r="AV90" i="35"/>
  <c r="BQ118" i="35"/>
  <c r="DM108" i="35"/>
  <c r="DP95" i="35"/>
  <c r="BU93" i="35"/>
  <c r="AW91" i="35"/>
  <c r="FQ116" i="35"/>
  <c r="CV117" i="35"/>
  <c r="DQ91" i="35"/>
  <c r="ED93" i="35"/>
  <c r="EH103" i="35"/>
  <c r="DR107" i="35"/>
  <c r="GG111" i="35"/>
  <c r="EM93" i="35"/>
  <c r="BF103" i="35"/>
  <c r="CQ102" i="35"/>
  <c r="CK114" i="35"/>
  <c r="BL90" i="35"/>
  <c r="AU95" i="35"/>
  <c r="AZ98" i="35"/>
  <c r="CV102" i="35"/>
  <c r="GM118" i="35"/>
  <c r="FI105" i="35"/>
  <c r="AF114" i="35"/>
  <c r="CH105" i="35"/>
  <c r="BQ110" i="35"/>
  <c r="DG99" i="35"/>
  <c r="GB103" i="35"/>
  <c r="CF116" i="35"/>
  <c r="DQ117" i="35"/>
  <c r="GJ94" i="35"/>
  <c r="AK107" i="35"/>
  <c r="AR102" i="35"/>
  <c r="CM109" i="35"/>
  <c r="GJ117" i="35"/>
  <c r="EE111" i="35"/>
  <c r="ED103" i="35"/>
  <c r="BG111" i="35"/>
  <c r="EE114" i="35"/>
  <c r="BC112" i="35"/>
  <c r="CK92" i="35"/>
  <c r="DY95" i="35"/>
  <c r="DR95" i="35"/>
  <c r="EY94" i="35"/>
  <c r="AW100" i="35"/>
  <c r="U95" i="35"/>
  <c r="FG105" i="35"/>
  <c r="AP92" i="35"/>
  <c r="FJ114" i="35"/>
  <c r="FN98" i="35"/>
  <c r="EE110" i="35"/>
  <c r="CS107" i="35"/>
  <c r="DU97" i="35"/>
  <c r="EY114" i="35"/>
  <c r="EI95" i="35"/>
  <c r="EO119" i="35"/>
  <c r="DI96" i="35"/>
  <c r="ED102" i="35"/>
  <c r="BB111" i="35"/>
  <c r="FY109" i="35"/>
  <c r="DP98" i="35"/>
  <c r="AQ112" i="35"/>
  <c r="CG92" i="35"/>
  <c r="FS116" i="35"/>
  <c r="CB96" i="35"/>
  <c r="FW96" i="35"/>
  <c r="DE95" i="35"/>
  <c r="BJ113" i="35"/>
  <c r="CN91" i="35"/>
  <c r="FD112" i="35"/>
  <c r="AF108" i="35"/>
  <c r="ES106" i="35"/>
  <c r="DO118" i="35"/>
  <c r="AE99" i="35"/>
  <c r="CW117" i="35"/>
  <c r="GM109" i="35"/>
  <c r="ET90" i="35"/>
  <c r="Z116" i="35"/>
  <c r="AX116" i="35"/>
  <c r="CF91" i="35"/>
  <c r="V94" i="35"/>
  <c r="DL114" i="35"/>
  <c r="DK105" i="35"/>
  <c r="BK112" i="35"/>
  <c r="CR98" i="35"/>
  <c r="AC109" i="35"/>
  <c r="DY108" i="35"/>
  <c r="ER109" i="35"/>
  <c r="AX96" i="35"/>
  <c r="FE119" i="35"/>
  <c r="DK117" i="35"/>
  <c r="CV91" i="35"/>
  <c r="ED111" i="35"/>
  <c r="BG90" i="35"/>
  <c r="GH107" i="35"/>
  <c r="AF116" i="35"/>
  <c r="BG116" i="35"/>
  <c r="AD103" i="35"/>
  <c r="CF97" i="35"/>
  <c r="GM107" i="35"/>
  <c r="FT118" i="35"/>
  <c r="DR90" i="35"/>
  <c r="EY92" i="35"/>
  <c r="AH110" i="35"/>
  <c r="BH114" i="35"/>
  <c r="FN107" i="35"/>
  <c r="EI97" i="35"/>
  <c r="AF100" i="35"/>
  <c r="DK106" i="35"/>
  <c r="EQ112" i="35"/>
  <c r="CE90" i="35"/>
  <c r="V113" i="35"/>
  <c r="EJ113" i="35"/>
  <c r="CC118" i="35"/>
  <c r="FY93" i="35"/>
  <c r="FK105" i="35"/>
  <c r="BG107" i="35"/>
  <c r="EP116" i="35"/>
  <c r="BI107" i="35"/>
  <c r="AJ109" i="35"/>
  <c r="CD103" i="35"/>
  <c r="CM118" i="35"/>
  <c r="BW97" i="35"/>
  <c r="CM119" i="35"/>
  <c r="GM96" i="35"/>
  <c r="EU98" i="35"/>
  <c r="EV116" i="35"/>
  <c r="FF113" i="35"/>
  <c r="DD105" i="35"/>
  <c r="DK109" i="35"/>
  <c r="DV117" i="35"/>
  <c r="FR114" i="35"/>
  <c r="BL95" i="35"/>
  <c r="DL105" i="35"/>
  <c r="DS93" i="35"/>
  <c r="AZ99" i="35"/>
  <c r="GF96" i="35"/>
  <c r="CZ100" i="35"/>
  <c r="BT107" i="35"/>
  <c r="DX108" i="35"/>
  <c r="BE117" i="35"/>
  <c r="AC97" i="35"/>
  <c r="FI118" i="35"/>
  <c r="BB110" i="35"/>
  <c r="EB107" i="35"/>
  <c r="AG116" i="35"/>
  <c r="BM117" i="35"/>
  <c r="EO105" i="35"/>
  <c r="FP96" i="35"/>
  <c r="CM99" i="35"/>
  <c r="ER99" i="35"/>
  <c r="EI100" i="35"/>
  <c r="FR103" i="35"/>
  <c r="AS117" i="35"/>
  <c r="FG92" i="35"/>
  <c r="DN98" i="35"/>
  <c r="X97" i="35"/>
  <c r="GB117" i="35"/>
  <c r="CO112" i="35"/>
  <c r="CC111" i="35"/>
  <c r="EP94" i="35"/>
  <c r="DP99" i="35"/>
  <c r="FT111" i="35"/>
  <c r="FO111" i="35"/>
  <c r="AE100" i="35"/>
  <c r="CX96" i="35"/>
  <c r="FO98" i="35"/>
  <c r="EJ110" i="35"/>
  <c r="EM111" i="35"/>
  <c r="EW109" i="35"/>
  <c r="BN106" i="35"/>
  <c r="BB108" i="35"/>
  <c r="DM92" i="35"/>
  <c r="AV100" i="35"/>
  <c r="BF95" i="35"/>
  <c r="DN99" i="35"/>
  <c r="BP109" i="35"/>
  <c r="AR108" i="35"/>
  <c r="FT98" i="35"/>
  <c r="V102" i="35"/>
  <c r="GN107" i="35"/>
  <c r="CP108" i="35"/>
  <c r="DK116" i="35"/>
  <c r="CJ108" i="35"/>
  <c r="FE105" i="35"/>
  <c r="EC97" i="35"/>
  <c r="FL93" i="35"/>
  <c r="EJ99" i="35"/>
  <c r="BM93" i="35"/>
  <c r="CJ110" i="35"/>
  <c r="AJ99" i="35"/>
  <c r="BO91" i="35"/>
  <c r="Z97" i="35"/>
  <c r="CJ109" i="35"/>
  <c r="DE109" i="35"/>
  <c r="AG102" i="35"/>
  <c r="EK111" i="35"/>
  <c r="BM95" i="35"/>
  <c r="FX114" i="35"/>
  <c r="DA102" i="35"/>
  <c r="FZ109" i="35"/>
  <c r="GE99" i="35"/>
  <c r="CA93" i="35"/>
  <c r="DB102" i="35"/>
  <c r="GN93" i="35"/>
  <c r="FM93" i="35"/>
  <c r="CD116" i="35"/>
  <c r="DH119" i="35"/>
  <c r="EK113" i="35"/>
  <c r="W94" i="35"/>
  <c r="EB98" i="35"/>
  <c r="CC102" i="35"/>
  <c r="BP112" i="35"/>
  <c r="CO91" i="35"/>
  <c r="CY96" i="35"/>
  <c r="CY108" i="35"/>
  <c r="BS113" i="35"/>
  <c r="FZ112" i="35"/>
  <c r="AO104" i="35"/>
  <c r="CA91" i="35"/>
  <c r="BG119" i="35"/>
  <c r="EO116" i="35"/>
  <c r="EH102" i="35"/>
  <c r="GM117" i="35"/>
  <c r="CH117" i="35"/>
  <c r="CG103" i="35"/>
  <c r="FS98" i="35"/>
  <c r="FI96" i="35"/>
  <c r="BS103" i="35"/>
  <c r="AW114" i="35"/>
  <c r="DW114" i="35"/>
  <c r="BK106" i="35"/>
  <c r="AT93" i="35"/>
  <c r="AL90" i="35"/>
  <c r="BS97" i="35"/>
  <c r="BZ97" i="35"/>
  <c r="DL110" i="35"/>
  <c r="FS117" i="35"/>
  <c r="EX112" i="35"/>
  <c r="CN98" i="35"/>
  <c r="CZ112" i="35"/>
  <c r="DO114" i="35"/>
  <c r="EZ94" i="35"/>
  <c r="AE108" i="35"/>
  <c r="FA119" i="35"/>
  <c r="AQ97" i="35"/>
  <c r="EK95" i="35"/>
  <c r="AO110" i="35"/>
  <c r="AT97" i="35"/>
  <c r="BM105" i="35"/>
  <c r="EI99" i="35"/>
  <c r="BC110" i="35"/>
  <c r="AQ90" i="35"/>
  <c r="BL117" i="35"/>
  <c r="FA114" i="35"/>
  <c r="FD91" i="35"/>
  <c r="DT97" i="35"/>
  <c r="DR97" i="35"/>
  <c r="BS107" i="35"/>
  <c r="AJ90" i="35"/>
  <c r="V108" i="35"/>
  <c r="BW98" i="35"/>
  <c r="DH94" i="35"/>
  <c r="CC114" i="35"/>
  <c r="DU99" i="35"/>
  <c r="X119" i="35"/>
  <c r="AS113" i="35"/>
  <c r="BJ97" i="35"/>
  <c r="AR110" i="35"/>
  <c r="DH117" i="35"/>
  <c r="FX96" i="35"/>
  <c r="DR117" i="35"/>
  <c r="BW95" i="35"/>
  <c r="AI104" i="35"/>
  <c r="DY93" i="35"/>
  <c r="DS92" i="35"/>
  <c r="CO119" i="35"/>
  <c r="FJ116" i="35"/>
  <c r="AS96" i="35"/>
  <c r="DH91" i="35"/>
  <c r="AM102" i="35"/>
  <c r="GB99" i="35"/>
  <c r="AP107" i="35"/>
  <c r="FN105" i="35"/>
  <c r="AB105" i="35"/>
  <c r="Y99" i="35"/>
  <c r="AB91" i="35"/>
  <c r="CY119" i="35"/>
  <c r="EJ100" i="35"/>
  <c r="AM116" i="35"/>
  <c r="BH108" i="35"/>
  <c r="BQ90" i="35"/>
  <c r="FG91" i="35"/>
  <c r="AM104" i="35"/>
  <c r="FY94" i="35"/>
  <c r="DE114" i="35"/>
  <c r="AK94" i="35"/>
  <c r="ED92" i="35"/>
  <c r="CL94" i="35"/>
  <c r="FI98" i="35"/>
  <c r="BC105" i="35"/>
  <c r="CE105" i="35"/>
  <c r="GB96" i="35"/>
  <c r="GI118" i="35"/>
  <c r="EA109" i="35"/>
  <c r="DT114" i="35"/>
  <c r="GI107" i="35"/>
  <c r="CX98" i="35"/>
  <c r="FO112" i="35"/>
  <c r="CH119" i="35"/>
  <c r="DI114" i="35"/>
  <c r="DU90" i="35"/>
  <c r="CH100" i="35"/>
  <c r="AP106" i="35"/>
  <c r="DC111" i="35"/>
  <c r="CG91" i="35"/>
  <c r="BA93" i="35"/>
  <c r="EH100" i="35"/>
  <c r="EO91" i="35"/>
  <c r="BY93" i="35"/>
  <c r="FG118" i="35"/>
  <c r="AG91" i="35"/>
  <c r="EA92" i="35"/>
  <c r="FJ112" i="35"/>
  <c r="CD98" i="35"/>
  <c r="FC96" i="35"/>
  <c r="CP117" i="35"/>
  <c r="DT95" i="35"/>
  <c r="BL104" i="35"/>
  <c r="BC91" i="35"/>
  <c r="AY110" i="35"/>
  <c r="W99" i="35"/>
  <c r="BZ99" i="35"/>
  <c r="BH107" i="35"/>
  <c r="EV95" i="35"/>
  <c r="CF102" i="35"/>
  <c r="FN93" i="35"/>
  <c r="BJ98" i="35"/>
  <c r="EP118" i="35"/>
  <c r="AK99" i="35"/>
  <c r="AD111" i="35"/>
  <c r="CV90" i="35"/>
  <c r="AN91" i="35"/>
  <c r="BR109" i="35"/>
  <c r="CB108" i="35"/>
  <c r="BI114" i="35"/>
  <c r="CN109" i="35"/>
  <c r="DR105" i="35"/>
  <c r="CU103" i="35"/>
  <c r="AI92" i="35"/>
  <c r="BN97" i="35"/>
  <c r="FB119" i="35"/>
  <c r="CY104" i="35"/>
  <c r="BQ102" i="35"/>
  <c r="CW92" i="35"/>
  <c r="GF117" i="35"/>
  <c r="EH112" i="35"/>
  <c r="EO94" i="35"/>
  <c r="DH102" i="35"/>
  <c r="BP103" i="35"/>
  <c r="BD113" i="35"/>
  <c r="EI102" i="35"/>
  <c r="AP112" i="35"/>
  <c r="ED108" i="35"/>
  <c r="BD109" i="35"/>
  <c r="AR116" i="35"/>
  <c r="BJ93" i="35"/>
  <c r="CB113" i="35"/>
  <c r="ES105" i="35"/>
  <c r="EI104" i="35"/>
  <c r="EO109" i="35"/>
  <c r="FT112" i="35"/>
  <c r="CT96" i="35"/>
  <c r="BJ117" i="35"/>
  <c r="FG93" i="35"/>
  <c r="FD105" i="35"/>
  <c r="CE104" i="35"/>
  <c r="AG99" i="35"/>
  <c r="AK116" i="35"/>
  <c r="CX103" i="35"/>
  <c r="DH100" i="35"/>
  <c r="DE103" i="35"/>
  <c r="CI94" i="35"/>
  <c r="BQ109" i="35"/>
  <c r="EL94" i="35"/>
  <c r="BR92" i="35"/>
  <c r="AA111" i="35"/>
  <c r="V95" i="35"/>
  <c r="BM102" i="35"/>
  <c r="EL90" i="35"/>
  <c r="AI119" i="35"/>
  <c r="AR95" i="35"/>
  <c r="FQ93" i="35"/>
  <c r="BE110" i="35"/>
  <c r="GF107" i="35"/>
  <c r="AH106" i="35"/>
  <c r="GH95" i="35"/>
  <c r="AU119" i="35"/>
  <c r="ES114" i="35"/>
  <c r="EE116" i="35"/>
  <c r="AD92" i="35"/>
  <c r="CS100" i="35"/>
  <c r="DO100" i="35"/>
  <c r="ET113" i="35"/>
  <c r="DD109" i="35"/>
  <c r="FP118" i="35"/>
  <c r="DL94" i="35"/>
  <c r="EV113" i="35"/>
  <c r="EF95" i="35"/>
  <c r="AJ110" i="35"/>
  <c r="FU116" i="35"/>
  <c r="CG109" i="35"/>
  <c r="FM109" i="35"/>
  <c r="DY100" i="35"/>
  <c r="AV119" i="35"/>
  <c r="BZ102" i="35"/>
  <c r="CH109" i="35"/>
  <c r="CD102" i="35"/>
  <c r="FU96" i="35"/>
  <c r="DY117" i="35"/>
  <c r="DM93" i="35"/>
  <c r="FY118" i="35"/>
  <c r="BD103" i="35"/>
  <c r="FX117" i="35"/>
  <c r="DC91" i="35"/>
  <c r="CD93" i="35"/>
  <c r="EO103" i="35"/>
  <c r="CK110" i="35"/>
  <c r="FL114" i="35"/>
  <c r="GF99" i="35"/>
  <c r="GL118" i="35"/>
  <c r="DS102" i="35"/>
  <c r="DG102" i="35"/>
  <c r="AO117" i="35"/>
  <c r="DP107" i="35"/>
  <c r="CJ112" i="35"/>
  <c r="EB108" i="35"/>
  <c r="BP97" i="35"/>
  <c r="Y113" i="35"/>
  <c r="AF107" i="35"/>
  <c r="AX93" i="35"/>
  <c r="AL110" i="35"/>
  <c r="BF92" i="35"/>
  <c r="BS108" i="35"/>
  <c r="EK93" i="35"/>
  <c r="EF111" i="35"/>
  <c r="FY112" i="35"/>
  <c r="AD104" i="35"/>
  <c r="ES98" i="35"/>
  <c r="EG102" i="35"/>
  <c r="FN114" i="35"/>
  <c r="EG109" i="35"/>
  <c r="AR113" i="35"/>
  <c r="AT117" i="35"/>
  <c r="DR106" i="35"/>
  <c r="CP100" i="35"/>
  <c r="CK105" i="35"/>
  <c r="DW102" i="35"/>
  <c r="AG92" i="35"/>
  <c r="DD98" i="35"/>
  <c r="DU94" i="35"/>
  <c r="EL107" i="35"/>
  <c r="CX107" i="35"/>
  <c r="EH99" i="35"/>
  <c r="CU94" i="35"/>
  <c r="FM94" i="35"/>
  <c r="CX117" i="35"/>
  <c r="GG107" i="35"/>
  <c r="FG111" i="35"/>
  <c r="CI97" i="35"/>
  <c r="DB97" i="35"/>
  <c r="CY100" i="35"/>
  <c r="AR97" i="35"/>
  <c r="EH97" i="35"/>
  <c r="AI96" i="35"/>
  <c r="AU102" i="35"/>
  <c r="DF95" i="35"/>
  <c r="EA97" i="35"/>
  <c r="AL99" i="35"/>
  <c r="EJ118" i="35"/>
  <c r="DB93" i="35"/>
  <c r="BT118" i="35"/>
  <c r="CB105" i="35"/>
  <c r="DR113" i="35"/>
  <c r="CE110" i="35"/>
  <c r="DG119" i="35"/>
  <c r="CE94" i="35"/>
  <c r="EZ92" i="35"/>
  <c r="BU97" i="35"/>
  <c r="BD106" i="35"/>
  <c r="FP111" i="35"/>
  <c r="EC94" i="35"/>
  <c r="CA104" i="35"/>
  <c r="FM112" i="35"/>
  <c r="DT112" i="35"/>
  <c r="AF91" i="35"/>
  <c r="EH104" i="35"/>
  <c r="FW111" i="35"/>
  <c r="CM98" i="35"/>
  <c r="ET98" i="35"/>
  <c r="BL94" i="35"/>
  <c r="FF118" i="35"/>
  <c r="DF91" i="35"/>
  <c r="EN109" i="35"/>
  <c r="GD99" i="35"/>
  <c r="CT114" i="35"/>
  <c r="AG105" i="35"/>
  <c r="FR119" i="35"/>
  <c r="BU107" i="35"/>
  <c r="BW99" i="35"/>
  <c r="AC110" i="35"/>
  <c r="AC93" i="35"/>
  <c r="AN116" i="35"/>
  <c r="AY114" i="35"/>
  <c r="CL111" i="35"/>
  <c r="DL112" i="35"/>
  <c r="BH119" i="35"/>
  <c r="CO110" i="35"/>
  <c r="EB118" i="35"/>
  <c r="BY99" i="35"/>
  <c r="DT94" i="35"/>
  <c r="BR102" i="35"/>
  <c r="W108" i="35"/>
  <c r="BP93" i="35"/>
  <c r="FL116" i="35"/>
  <c r="FU93" i="35"/>
  <c r="EZ91" i="35"/>
  <c r="BZ94" i="35"/>
  <c r="DI104" i="35"/>
  <c r="BA94" i="35"/>
  <c r="DP114" i="35"/>
  <c r="CW94" i="35"/>
  <c r="EE95" i="35"/>
  <c r="CR114" i="35"/>
  <c r="DF118" i="35"/>
  <c r="FV107" i="35"/>
  <c r="CT104" i="35"/>
  <c r="AB106" i="35"/>
  <c r="AW113" i="35"/>
  <c r="AQ104" i="35"/>
  <c r="FD95" i="35"/>
  <c r="DZ94" i="35"/>
  <c r="BD119" i="35"/>
  <c r="AW93" i="35"/>
  <c r="DL111" i="35"/>
  <c r="BO99" i="35"/>
  <c r="EH119" i="35"/>
  <c r="CV99" i="35"/>
  <c r="AY112" i="35"/>
  <c r="DG118" i="35"/>
  <c r="BO112" i="35"/>
  <c r="DG105" i="35"/>
  <c r="BB95" i="35"/>
  <c r="AL108" i="35"/>
  <c r="BF117" i="35"/>
  <c r="BP99" i="35"/>
  <c r="AT119" i="35"/>
  <c r="DL107" i="35"/>
  <c r="BF112" i="35"/>
  <c r="FX107" i="35"/>
  <c r="CG108" i="35"/>
  <c r="DY107" i="35"/>
  <c r="EQ94" i="35"/>
  <c r="BD98" i="35"/>
  <c r="BH92" i="35"/>
  <c r="CK118" i="35"/>
  <c r="AO96" i="35"/>
  <c r="BZ117" i="35"/>
  <c r="AU111" i="35"/>
  <c r="ER106" i="35"/>
  <c r="BE112" i="35"/>
  <c r="FZ119" i="35"/>
  <c r="BV104" i="35"/>
  <c r="FT109" i="35"/>
  <c r="Z114" i="35"/>
  <c r="AV111" i="35"/>
  <c r="BV108" i="35"/>
  <c r="FH118" i="35"/>
  <c r="FS107" i="35"/>
  <c r="U113" i="35"/>
  <c r="BC99" i="35"/>
  <c r="EM106" i="35"/>
  <c r="AS112" i="35"/>
  <c r="CY95" i="35"/>
  <c r="FW95" i="35"/>
  <c r="AU118" i="35"/>
  <c r="GD109" i="35"/>
  <c r="EX96" i="35"/>
  <c r="BC96" i="35"/>
  <c r="BO118" i="35"/>
  <c r="EI109" i="35"/>
  <c r="DF112" i="35"/>
  <c r="AM108" i="35"/>
  <c r="CH104" i="35"/>
  <c r="FU117" i="35"/>
  <c r="FR117" i="35"/>
  <c r="AA97" i="35"/>
  <c r="BC109" i="35"/>
  <c r="AQ107" i="35"/>
  <c r="DO107" i="35"/>
  <c r="GA111" i="35"/>
  <c r="CD107" i="35"/>
  <c r="FV94" i="35"/>
  <c r="FP95" i="35"/>
  <c r="CM102" i="35"/>
  <c r="BB104" i="35"/>
  <c r="AY113" i="35"/>
  <c r="EU114" i="35"/>
  <c r="U104" i="35"/>
  <c r="BP106" i="35"/>
  <c r="AC91" i="35"/>
  <c r="FO117" i="35"/>
  <c r="EE100" i="35"/>
  <c r="CB90" i="35"/>
  <c r="FK111" i="35"/>
  <c r="EJ105" i="35"/>
  <c r="CM117" i="35"/>
  <c r="AY90" i="35"/>
  <c r="FA96" i="35"/>
  <c r="DF93" i="35"/>
  <c r="DW92" i="35"/>
  <c r="BV93" i="35"/>
  <c r="CO98" i="35"/>
  <c r="ED90" i="35"/>
  <c r="AO107" i="35"/>
  <c r="BV107" i="35"/>
  <c r="BT112" i="35"/>
  <c r="U110" i="35"/>
  <c r="DK90" i="35"/>
  <c r="CB97" i="35"/>
  <c r="DN112" i="35"/>
  <c r="EQ105" i="35"/>
  <c r="Y119" i="35"/>
  <c r="DA93" i="35"/>
  <c r="BA114" i="35"/>
  <c r="EE97" i="35"/>
  <c r="FR111" i="35"/>
  <c r="AJ113" i="35"/>
  <c r="BI103" i="35"/>
  <c r="AM114" i="35"/>
  <c r="ET111" i="35"/>
  <c r="BV118" i="35"/>
  <c r="DG112" i="35"/>
  <c r="BV102" i="35"/>
  <c r="DO108" i="35"/>
  <c r="EH116" i="35"/>
  <c r="DG100" i="35"/>
  <c r="FN95" i="35"/>
  <c r="DO103" i="35"/>
  <c r="FN99" i="35"/>
  <c r="DX103" i="35"/>
  <c r="EU92" i="35"/>
  <c r="BI111" i="35"/>
  <c r="AX113" i="35"/>
  <c r="AN92" i="35"/>
  <c r="EX91" i="35"/>
  <c r="EN117" i="35"/>
  <c r="DP96" i="35"/>
  <c r="AX102" i="35"/>
  <c r="AR90" i="35"/>
  <c r="DJ117" i="35"/>
  <c r="CH118" i="35"/>
  <c r="DE104" i="35"/>
  <c r="BC113" i="35"/>
  <c r="GG103" i="35"/>
  <c r="AP100" i="35"/>
  <c r="DO106" i="35"/>
  <c r="EH98" i="35"/>
  <c r="DE112" i="35"/>
  <c r="AU110" i="35"/>
  <c r="CX106" i="35"/>
  <c r="GL111" i="35"/>
  <c r="DO105" i="35"/>
  <c r="FF119" i="35"/>
  <c r="CF103" i="35"/>
  <c r="GL109" i="35"/>
  <c r="AA99" i="35"/>
  <c r="BA108" i="35"/>
  <c r="EV110" i="35"/>
  <c r="FD107" i="35"/>
  <c r="AW116" i="35"/>
  <c r="FO93" i="35"/>
  <c r="AK111" i="35"/>
  <c r="CL92" i="35"/>
  <c r="AS103" i="35"/>
  <c r="DE96" i="35"/>
  <c r="AP108" i="35"/>
  <c r="FH105" i="35"/>
  <c r="AB114" i="35"/>
  <c r="BD92" i="35"/>
  <c r="AB110" i="35"/>
  <c r="FX95" i="35"/>
  <c r="GB111" i="35"/>
  <c r="DO93" i="35"/>
  <c r="EF107" i="35"/>
  <c r="BK109" i="35"/>
  <c r="BK92" i="35"/>
  <c r="FE112" i="35"/>
  <c r="ER114" i="35"/>
  <c r="CN110" i="35"/>
  <c r="AR93" i="35"/>
  <c r="AZ113" i="35"/>
  <c r="EL102" i="35"/>
  <c r="EC116" i="35"/>
  <c r="CU114" i="35"/>
  <c r="GH118" i="35"/>
  <c r="CF104" i="35"/>
  <c r="ED104" i="35"/>
  <c r="BI98" i="35"/>
  <c r="CK117" i="35"/>
  <c r="EQ118" i="35"/>
  <c r="ES94" i="35"/>
  <c r="EM97" i="35"/>
  <c r="FS95" i="35"/>
  <c r="EL104" i="35"/>
  <c r="CO109" i="35"/>
  <c r="CP111" i="35"/>
  <c r="DZ108" i="35"/>
  <c r="BS112" i="35"/>
  <c r="GJ107" i="35"/>
  <c r="BZ105" i="35"/>
  <c r="CB100" i="35"/>
  <c r="AV104" i="35"/>
  <c r="CG95" i="35"/>
  <c r="BO109" i="35"/>
  <c r="GK95" i="35"/>
  <c r="DI116" i="35"/>
  <c r="CN116" i="35"/>
  <c r="DV95" i="35"/>
  <c r="Z117" i="35"/>
  <c r="BW118" i="35"/>
  <c r="DI109" i="35"/>
  <c r="GE111" i="35"/>
  <c r="DX105" i="35"/>
  <c r="ES118" i="35"/>
  <c r="EJ91" i="35"/>
  <c r="AX112" i="35"/>
  <c r="DV119" i="35"/>
  <c r="EM90" i="35"/>
  <c r="DL96" i="35"/>
  <c r="EG94" i="35"/>
  <c r="GC103" i="35"/>
  <c r="DR119" i="35"/>
  <c r="EA100" i="35"/>
  <c r="BG96" i="35"/>
  <c r="EI98" i="35"/>
  <c r="CE98" i="35"/>
  <c r="CJ94" i="35"/>
  <c r="CY113" i="35"/>
  <c r="EN99" i="35"/>
  <c r="GK96" i="35"/>
  <c r="EE102" i="35"/>
  <c r="FM103" i="35"/>
  <c r="AS104" i="35"/>
  <c r="EL100" i="35"/>
  <c r="FQ95" i="35"/>
  <c r="AN117" i="35"/>
  <c r="Z119" i="35"/>
  <c r="BB94" i="35"/>
  <c r="BE113" i="35"/>
  <c r="EN95" i="35"/>
  <c r="DP92" i="35"/>
  <c r="CI99" i="35"/>
  <c r="DY113" i="35"/>
  <c r="BA111" i="35"/>
  <c r="CX91" i="35"/>
  <c r="EQ98" i="35"/>
  <c r="BD118" i="35"/>
  <c r="AT96" i="35"/>
  <c r="BS90" i="35"/>
  <c r="BC107" i="35"/>
  <c r="DI103" i="35"/>
  <c r="CW119" i="35"/>
  <c r="DA108" i="35"/>
  <c r="AQ91" i="35"/>
  <c r="BS109" i="35"/>
  <c r="DE106" i="35"/>
  <c r="ET116" i="35"/>
  <c r="AC94" i="35"/>
  <c r="CJ107" i="35"/>
  <c r="AK100" i="35"/>
  <c r="AT106" i="35"/>
  <c r="CR112" i="35"/>
  <c r="FU95" i="35"/>
  <c r="DM119" i="35"/>
  <c r="BC108" i="35"/>
  <c r="EN90" i="35"/>
  <c r="DF111" i="35"/>
  <c r="BF114" i="35"/>
  <c r="DU107" i="35"/>
  <c r="EC117" i="35"/>
  <c r="BN90" i="35"/>
  <c r="BO93" i="35"/>
  <c r="AP117" i="35"/>
  <c r="GK103" i="35"/>
  <c r="AY93" i="35"/>
  <c r="AV112" i="35"/>
  <c r="EM102" i="35"/>
  <c r="DZ113" i="35"/>
  <c r="DH111" i="35"/>
  <c r="DD104" i="35"/>
  <c r="DZ106" i="35"/>
  <c r="BV100" i="35"/>
  <c r="CY118" i="35"/>
  <c r="BF107" i="35"/>
  <c r="AX106" i="35"/>
  <c r="X105" i="35"/>
  <c r="AU96" i="35"/>
  <c r="BV99" i="35"/>
  <c r="FP114" i="35"/>
  <c r="AW95" i="35"/>
  <c r="AY118" i="35"/>
  <c r="DI111" i="35"/>
  <c r="EL116" i="35"/>
  <c r="BX109" i="35"/>
  <c r="BJ95" i="35"/>
  <c r="BQ106" i="35"/>
  <c r="CH94" i="35"/>
  <c r="BH99" i="35"/>
  <c r="BM110" i="35"/>
  <c r="BQ114" i="35"/>
  <c r="FD106" i="35"/>
  <c r="BI90" i="35"/>
  <c r="AE91" i="35"/>
  <c r="X93" i="35"/>
  <c r="CN108" i="35"/>
  <c r="CN107" i="35"/>
  <c r="AP99" i="35"/>
  <c r="EG104" i="35"/>
  <c r="DQ109" i="35"/>
  <c r="FG107" i="35"/>
  <c r="CL119" i="35"/>
  <c r="CL106" i="35"/>
  <c r="DX90" i="35"/>
  <c r="CB102" i="35"/>
  <c r="BF111" i="35"/>
  <c r="BI112" i="35"/>
  <c r="CQ98" i="35"/>
  <c r="CC99" i="35"/>
  <c r="EK105" i="35"/>
  <c r="EF90" i="35"/>
  <c r="DL108" i="35"/>
  <c r="CB103" i="35"/>
  <c r="BI95" i="35"/>
  <c r="CA111" i="35"/>
  <c r="EM104" i="35"/>
  <c r="AB93" i="35"/>
  <c r="DT113" i="35"/>
  <c r="FI93" i="35"/>
  <c r="CB109" i="35"/>
  <c r="DZ119" i="35"/>
  <c r="EX119" i="35"/>
  <c r="AL114" i="35"/>
  <c r="CL117" i="35"/>
  <c r="FC105" i="35"/>
  <c r="GF93" i="35"/>
  <c r="BG94" i="35"/>
  <c r="GG96" i="35"/>
  <c r="FZ117" i="35"/>
  <c r="BL109" i="35"/>
  <c r="AF105" i="35"/>
  <c r="EW119" i="35"/>
  <c r="DI94" i="35"/>
  <c r="AX104" i="35"/>
  <c r="BR94" i="35"/>
  <c r="ED97" i="35"/>
  <c r="CQ106" i="35"/>
  <c r="AC105" i="35"/>
  <c r="CC98" i="35"/>
  <c r="DL106" i="35"/>
  <c r="DK96" i="35"/>
  <c r="AZ112" i="35"/>
  <c r="BX91" i="35"/>
  <c r="CF93" i="35"/>
  <c r="DQ95" i="35"/>
  <c r="CR116" i="35"/>
  <c r="CM90" i="35"/>
  <c r="EP98" i="35"/>
  <c r="AQ110" i="35"/>
  <c r="DM103" i="35"/>
  <c r="BC118" i="35"/>
  <c r="AW109" i="35"/>
  <c r="EV112" i="35"/>
  <c r="DT93" i="35"/>
  <c r="FH96" i="35"/>
  <c r="BD112" i="35"/>
  <c r="AA103" i="35"/>
  <c r="FL98" i="35"/>
  <c r="DO117" i="35"/>
  <c r="CU102" i="35"/>
  <c r="AS118" i="35"/>
  <c r="CF117" i="35"/>
  <c r="AZ108" i="35"/>
  <c r="DS118" i="35"/>
  <c r="BH111" i="35"/>
  <c r="FP103" i="35"/>
  <c r="EJ93" i="35"/>
  <c r="AS91" i="35"/>
  <c r="AD93" i="35"/>
  <c r="BL99" i="35"/>
  <c r="AW118" i="35"/>
  <c r="CD109" i="35"/>
  <c r="FZ107" i="35"/>
  <c r="FB99" i="35"/>
  <c r="AZ106" i="35"/>
  <c r="DZ97" i="35"/>
  <c r="CR117" i="35"/>
  <c r="DH114" i="35"/>
  <c r="CG94" i="35"/>
  <c r="EQ109" i="35"/>
  <c r="AZ104" i="35"/>
  <c r="FA117" i="35"/>
  <c r="AU98" i="35"/>
  <c r="CL118" i="35"/>
  <c r="FL103" i="35"/>
  <c r="ES119" i="35"/>
  <c r="ED116" i="35"/>
  <c r="DS104" i="35"/>
  <c r="ET96" i="35"/>
  <c r="BF119" i="35"/>
  <c r="CS96" i="35"/>
  <c r="CT117" i="35"/>
  <c r="AT103" i="35"/>
  <c r="EX117" i="35"/>
  <c r="DN96" i="35"/>
  <c r="EO99" i="35"/>
  <c r="AU90" i="35"/>
  <c r="EM112" i="35"/>
  <c r="DV100" i="35"/>
  <c r="ED99" i="35"/>
  <c r="FN111" i="35"/>
  <c r="DS91" i="35"/>
  <c r="CJ104" i="35"/>
  <c r="BL113" i="35"/>
  <c r="AM106" i="35"/>
  <c r="FY117" i="35"/>
  <c r="AU104" i="35"/>
  <c r="FC107" i="35"/>
  <c r="CG111" i="35"/>
  <c r="DQ100" i="35"/>
  <c r="EF114" i="35"/>
  <c r="AA93" i="35"/>
  <c r="GI99" i="35"/>
  <c r="AX108" i="35"/>
  <c r="EO111" i="35"/>
  <c r="EG90" i="35"/>
  <c r="DW106" i="35"/>
  <c r="CX118" i="35"/>
  <c r="FP99" i="35"/>
  <c r="AS95" i="35"/>
  <c r="DZ117" i="35"/>
  <c r="Z104" i="35"/>
  <c r="CO100" i="35"/>
  <c r="EI93" i="35"/>
  <c r="CM92" i="35"/>
  <c r="DG114" i="35"/>
  <c r="Z111" i="35"/>
  <c r="FS99" i="35"/>
  <c r="FO96" i="35"/>
  <c r="AI90" i="35"/>
  <c r="DM110" i="35"/>
  <c r="AG94" i="35"/>
  <c r="DU113" i="35"/>
  <c r="EV111" i="35"/>
  <c r="AI106" i="35"/>
  <c r="BW91" i="35"/>
  <c r="AT98" i="35"/>
  <c r="CZ97" i="35"/>
  <c r="AN108" i="35"/>
  <c r="AP90" i="35"/>
  <c r="FA91" i="35"/>
  <c r="AD91" i="35"/>
  <c r="EX94" i="35"/>
  <c r="BX97" i="35"/>
  <c r="GL93" i="35"/>
  <c r="CP106" i="35"/>
  <c r="AV114" i="35"/>
  <c r="FJ96" i="35"/>
  <c r="FM119" i="35"/>
  <c r="AX97" i="35"/>
  <c r="AD107" i="35"/>
  <c r="DV110" i="35"/>
  <c r="BC114" i="35"/>
  <c r="AQ96" i="35"/>
  <c r="AW96" i="35"/>
  <c r="DM116" i="35"/>
  <c r="EG91" i="35"/>
  <c r="FX99" i="35"/>
  <c r="GC94" i="35"/>
  <c r="GK111" i="35"/>
  <c r="BD104" i="35"/>
  <c r="EU113" i="35"/>
  <c r="FA112" i="35"/>
  <c r="CV97" i="35"/>
  <c r="CB93" i="35"/>
  <c r="CW93" i="35"/>
  <c r="GG109" i="35"/>
  <c r="EE107" i="35"/>
  <c r="BQ97" i="35"/>
  <c r="AL111" i="35"/>
  <c r="CZ113" i="35"/>
  <c r="AH114" i="35"/>
  <c r="DZ103" i="35"/>
  <c r="BU111" i="35"/>
  <c r="FO109" i="35"/>
  <c r="AJ102" i="35"/>
  <c r="GL117" i="35"/>
  <c r="BV109" i="35"/>
  <c r="DQ99" i="35"/>
  <c r="EE118" i="35"/>
  <c r="AA104" i="35"/>
  <c r="DE108" i="35"/>
  <c r="DQ93" i="35"/>
  <c r="CQ108" i="35"/>
  <c r="DO104" i="35"/>
  <c r="CW110" i="35"/>
  <c r="EE98" i="35"/>
  <c r="BS111" i="35"/>
  <c r="AY106" i="35"/>
  <c r="DX94" i="35"/>
  <c r="AO106" i="35"/>
  <c r="DT105" i="35"/>
  <c r="DA97" i="35"/>
  <c r="EY116" i="35"/>
  <c r="BK94" i="35"/>
  <c r="CD110" i="35"/>
  <c r="BZ111" i="35"/>
  <c r="DA116" i="35"/>
  <c r="EI91" i="35"/>
  <c r="DW94" i="35"/>
  <c r="BA92" i="35"/>
  <c r="DV97" i="35"/>
  <c r="DK103" i="35"/>
  <c r="DC93" i="35"/>
  <c r="FE103" i="35"/>
  <c r="EU110" i="35"/>
  <c r="CD112" i="35"/>
  <c r="CU99" i="35"/>
  <c r="X95" i="35"/>
  <c r="AR107" i="35"/>
  <c r="CJ116" i="35"/>
  <c r="CA117" i="35"/>
  <c r="EC107" i="35"/>
  <c r="DR110" i="35"/>
  <c r="FX119" i="35"/>
  <c r="BQ105" i="35"/>
  <c r="V96" i="35"/>
  <c r="CH108" i="35"/>
  <c r="AQ114" i="35"/>
  <c r="EZ99" i="35"/>
  <c r="DN95" i="35"/>
  <c r="FC113" i="35"/>
  <c r="FJ111" i="35"/>
  <c r="BN105" i="35"/>
  <c r="ER113" i="35"/>
  <c r="AT116" i="35"/>
  <c r="CA109" i="35"/>
  <c r="AU108" i="35"/>
  <c r="FE116" i="35"/>
  <c r="FV118" i="35"/>
  <c r="EU97" i="35"/>
  <c r="GD95" i="35"/>
  <c r="DT91" i="35"/>
  <c r="DF104" i="35"/>
  <c r="EF117" i="35"/>
  <c r="BH109" i="35"/>
  <c r="CD114" i="35"/>
  <c r="BU119" i="35"/>
  <c r="CH99" i="35"/>
  <c r="ES116" i="35"/>
  <c r="DZ93" i="35"/>
  <c r="DP117" i="35"/>
  <c r="BO100" i="35"/>
  <c r="AO119" i="35"/>
  <c r="AD114" i="35"/>
  <c r="BX108" i="35"/>
  <c r="Z93" i="35"/>
  <c r="BY113" i="35"/>
  <c r="ET118" i="35"/>
  <c r="FA106" i="35"/>
  <c r="DJ116" i="35"/>
  <c r="DH112" i="35"/>
  <c r="EB103" i="35"/>
  <c r="V98" i="35"/>
  <c r="AM100" i="35"/>
  <c r="AL91" i="35"/>
  <c r="GI93" i="35"/>
  <c r="AT90" i="35"/>
  <c r="BB106" i="35"/>
  <c r="FU109" i="35"/>
  <c r="BA103" i="35"/>
  <c r="BR90" i="35"/>
  <c r="AJ100" i="35"/>
  <c r="FD119" i="35"/>
  <c r="BQ107" i="35"/>
  <c r="BK104" i="35"/>
  <c r="DX96" i="35"/>
  <c r="AY95" i="35"/>
  <c r="CG112" i="35"/>
  <c r="BS99" i="35"/>
  <c r="AL109" i="35"/>
  <c r="CD90" i="35"/>
  <c r="CI95" i="35"/>
  <c r="AS100" i="35"/>
  <c r="CO102" i="35"/>
  <c r="FE113" i="35"/>
  <c r="EJ96" i="35"/>
  <c r="CJ90" i="35"/>
  <c r="AR91" i="35"/>
  <c r="FG113" i="35"/>
  <c r="EG116" i="35"/>
  <c r="CG98" i="35"/>
  <c r="EO98" i="35"/>
  <c r="AE117" i="35"/>
  <c r="DD119" i="35"/>
  <c r="CY117" i="35"/>
  <c r="DF96" i="35"/>
  <c r="BW105" i="35"/>
  <c r="AU117" i="35"/>
  <c r="W116" i="35"/>
  <c r="AZ105" i="35"/>
  <c r="AD112" i="35"/>
  <c r="DR103" i="35"/>
  <c r="BR93" i="35"/>
  <c r="AT92" i="35"/>
  <c r="CL109" i="35"/>
  <c r="FZ94" i="35"/>
  <c r="ES111" i="35"/>
  <c r="BH103" i="35"/>
  <c r="BG103" i="35"/>
  <c r="CT94" i="35"/>
  <c r="AI95" i="35"/>
  <c r="DS94" i="35"/>
  <c r="ER103" i="35"/>
  <c r="DI105" i="35"/>
  <c r="EQ92" i="35"/>
  <c r="BY107" i="35"/>
  <c r="DN117" i="35"/>
  <c r="CP96" i="35"/>
  <c r="FI90" i="35"/>
  <c r="BQ95" i="35"/>
  <c r="DU104" i="35"/>
  <c r="DR92" i="35"/>
  <c r="DQ118" i="35"/>
  <c r="BL100" i="35"/>
  <c r="W107" i="35"/>
  <c r="DC98" i="35"/>
  <c r="DE116" i="35"/>
  <c r="ET97" i="35"/>
  <c r="CJ99" i="35"/>
  <c r="BR111" i="35"/>
  <c r="CO97" i="35"/>
  <c r="DS109" i="35"/>
  <c r="U105" i="35"/>
  <c r="DS110" i="35"/>
  <c r="AI117" i="35"/>
  <c r="DM105" i="35"/>
  <c r="AY96" i="35"/>
  <c r="CE102" i="35"/>
  <c r="DJ104" i="35"/>
  <c r="W109" i="35"/>
  <c r="FV99" i="35"/>
  <c r="BU117" i="35"/>
  <c r="EE108" i="35"/>
  <c r="FT94" i="35"/>
  <c r="BV94" i="35"/>
  <c r="DI110" i="35"/>
  <c r="DO116" i="35"/>
  <c r="FB91" i="35"/>
  <c r="BG93" i="35"/>
  <c r="W95" i="35"/>
  <c r="CO113" i="35"/>
  <c r="BM90" i="35"/>
  <c r="AU97" i="35"/>
  <c r="CH93" i="35"/>
  <c r="BR107" i="35"/>
  <c r="CJ102" i="35"/>
  <c r="DO113" i="35"/>
  <c r="CM110" i="35"/>
  <c r="FW119" i="35"/>
  <c r="DY92" i="35"/>
  <c r="FJ95" i="35"/>
  <c r="GG94" i="35"/>
  <c r="DH104" i="35"/>
  <c r="BX98" i="35"/>
  <c r="GN117" i="35"/>
  <c r="AH100" i="35"/>
  <c r="EH111" i="35"/>
  <c r="DR104" i="35"/>
  <c r="EJ117" i="35"/>
  <c r="DK108" i="35"/>
  <c r="CZ107" i="35"/>
  <c r="EB109" i="35"/>
  <c r="DE98" i="35"/>
  <c r="AU116" i="35"/>
  <c r="AJ96" i="35"/>
  <c r="BL114" i="35"/>
  <c r="DD93" i="35"/>
  <c r="EW94" i="35"/>
  <c r="DG94" i="35"/>
  <c r="GI94" i="35"/>
  <c r="AL106" i="35"/>
  <c r="AB92" i="35"/>
  <c r="AQ119" i="35"/>
  <c r="U107" i="35"/>
  <c r="CG104" i="35"/>
  <c r="AT112" i="35"/>
  <c r="BR103" i="35"/>
  <c r="V100" i="35"/>
  <c r="BD110" i="35"/>
  <c r="GH99" i="35"/>
  <c r="AL97" i="35"/>
  <c r="AI109" i="35"/>
  <c r="AK110" i="35"/>
  <c r="CF109" i="35"/>
  <c r="FZ118" i="35"/>
  <c r="AC99" i="35"/>
  <c r="BI93" i="35"/>
  <c r="CA108" i="35"/>
  <c r="ED100" i="35"/>
  <c r="BX100" i="35"/>
  <c r="BH110" i="35"/>
  <c r="EZ103" i="35"/>
  <c r="BE104" i="35"/>
  <c r="EF96" i="35"/>
  <c r="DK114" i="35"/>
  <c r="EF100" i="35"/>
  <c r="AR103" i="35"/>
  <c r="DC105" i="35"/>
  <c r="BF110" i="35"/>
  <c r="CP95" i="35"/>
  <c r="CQ110" i="35"/>
  <c r="BP90" i="35"/>
  <c r="DN119" i="35"/>
  <c r="DM98" i="35"/>
  <c r="CW102" i="35"/>
  <c r="FH95" i="35"/>
  <c r="EL109" i="35"/>
  <c r="GH117" i="35"/>
  <c r="AZ95" i="35"/>
  <c r="FQ107" i="35"/>
  <c r="BT96" i="35"/>
  <c r="DP91" i="35"/>
  <c r="FK95" i="35"/>
  <c r="AF106" i="35"/>
  <c r="BB113" i="35"/>
  <c r="GF118" i="35"/>
  <c r="DT109" i="35"/>
  <c r="AE97" i="35"/>
  <c r="AG113" i="35"/>
  <c r="DQ106" i="35"/>
  <c r="AF99" i="35"/>
  <c r="BN102" i="35"/>
  <c r="BJ111" i="35"/>
  <c r="DX117" i="35"/>
  <c r="AW97" i="35"/>
  <c r="GD103" i="35"/>
  <c r="EI112" i="35"/>
  <c r="EC93" i="35"/>
  <c r="DG117" i="35"/>
  <c r="GI96" i="35"/>
  <c r="GK94" i="35"/>
  <c r="EK116" i="35"/>
  <c r="EZ106" i="35"/>
  <c r="FU107" i="35"/>
  <c r="BZ108" i="35"/>
  <c r="AQ99" i="35"/>
  <c r="ED107" i="35"/>
  <c r="GM99" i="35"/>
  <c r="CX92" i="35"/>
  <c r="CJ118" i="35"/>
  <c r="EX98" i="35"/>
  <c r="BT95" i="35"/>
  <c r="AZ100" i="35"/>
  <c r="Y104" i="35"/>
  <c r="DJ103" i="35"/>
  <c r="AA107" i="35"/>
  <c r="CO116" i="35"/>
  <c r="DT106" i="35"/>
  <c r="FT119" i="35"/>
  <c r="EV106" i="35"/>
  <c r="BT106" i="35"/>
  <c r="BN110" i="35"/>
  <c r="EI94" i="35"/>
  <c r="GK99" i="35"/>
  <c r="AG117" i="35"/>
  <c r="EU107" i="35"/>
  <c r="FR112" i="35"/>
  <c r="CP107" i="35"/>
  <c r="AV113" i="35"/>
  <c r="CD104" i="35"/>
  <c r="BP114" i="35"/>
  <c r="CL112" i="35"/>
  <c r="CG117" i="35"/>
  <c r="AH97" i="35"/>
  <c r="BG98" i="35"/>
  <c r="EG117" i="35"/>
  <c r="GE103" i="35"/>
  <c r="DL119" i="35"/>
  <c r="DP118" i="35"/>
  <c r="CI112" i="35"/>
  <c r="BM98" i="35"/>
  <c r="AD110" i="35"/>
  <c r="U97" i="35"/>
  <c r="EN94" i="35"/>
  <c r="BM97" i="35"/>
  <c r="BT97" i="35"/>
  <c r="FX118" i="35"/>
  <c r="AI111" i="35"/>
  <c r="ET117" i="35"/>
  <c r="DU102" i="35"/>
  <c r="Y109" i="35"/>
  <c r="EW91" i="35"/>
  <c r="DW107" i="35"/>
  <c r="BP96" i="35"/>
  <c r="BD94" i="35"/>
  <c r="CC105" i="35"/>
  <c r="BG104" i="35"/>
  <c r="DN110" i="35"/>
  <c r="EY96" i="35"/>
  <c r="CV114" i="35"/>
  <c r="EL95" i="35"/>
  <c r="AU114" i="35"/>
  <c r="GL96" i="35"/>
  <c r="CQ116" i="35"/>
  <c r="DZ105" i="35"/>
  <c r="GI111" i="35"/>
  <c r="AW98" i="35"/>
  <c r="DB98" i="35"/>
  <c r="BF106" i="35"/>
  <c r="EW92" i="35"/>
  <c r="AP94" i="35"/>
  <c r="CH116" i="35"/>
  <c r="BF94" i="35"/>
  <c r="Z113" i="35"/>
  <c r="DQ107" i="35"/>
  <c r="DU105" i="35"/>
  <c r="CK100" i="35"/>
  <c r="AW110" i="35"/>
  <c r="EQ117" i="35"/>
  <c r="FN112" i="35"/>
  <c r="BX111" i="35"/>
  <c r="FG96" i="35"/>
  <c r="BF105" i="35"/>
  <c r="CL100" i="35"/>
  <c r="GB107" i="35"/>
  <c r="DE118" i="35"/>
  <c r="BO95" i="35"/>
  <c r="GN111" i="35"/>
  <c r="FU111" i="35"/>
  <c r="AD94" i="35"/>
  <c r="GD107" i="35"/>
  <c r="DY103" i="35"/>
  <c r="AU103" i="35"/>
  <c r="EC108" i="35"/>
  <c r="CH103" i="35"/>
  <c r="CM113" i="35"/>
  <c r="DN105" i="35"/>
  <c r="EU117" i="35"/>
  <c r="AG100" i="35"/>
  <c r="AG97" i="35"/>
  <c r="AZ102" i="35"/>
  <c r="EM109" i="35"/>
  <c r="EQ113" i="35"/>
  <c r="DA113" i="35"/>
  <c r="EU116" i="35"/>
  <c r="AV91" i="35"/>
  <c r="CM116" i="35"/>
  <c r="CK99" i="35"/>
  <c r="DW118" i="35"/>
  <c r="AH108" i="35"/>
  <c r="BJ107" i="35"/>
  <c r="FF111" i="35"/>
  <c r="BR112" i="35"/>
  <c r="EA107" i="35"/>
  <c r="DW109" i="35"/>
  <c r="FT114" i="35"/>
  <c r="Y95" i="35"/>
  <c r="BI110" i="35"/>
  <c r="FI112" i="35"/>
  <c r="GA96" i="35"/>
  <c r="BM113" i="35"/>
  <c r="DN97" i="35"/>
  <c r="AX92" i="35"/>
  <c r="FX93" i="35"/>
  <c r="DY96" i="35"/>
  <c r="BV91" i="35"/>
  <c r="FR95" i="35"/>
  <c r="EH90" i="35"/>
  <c r="FF95" i="35"/>
  <c r="FS112" i="35"/>
  <c r="BJ99" i="35"/>
  <c r="BY90" i="35"/>
  <c r="AQ102" i="35"/>
  <c r="DY90" i="35"/>
  <c r="FM99" i="35"/>
  <c r="U108" i="35"/>
  <c r="DQ104" i="35"/>
  <c r="V104" i="35"/>
  <c r="DF97" i="35"/>
  <c r="AT108" i="35"/>
  <c r="CE91" i="35"/>
  <c r="DV105" i="35"/>
  <c r="ER112" i="35"/>
  <c r="DB104" i="35"/>
  <c r="CP112" i="35"/>
  <c r="FL94" i="35"/>
  <c r="FI119" i="35"/>
  <c r="AU113" i="35"/>
  <c r="FK118" i="35"/>
  <c r="DD95" i="35"/>
  <c r="DE91" i="35"/>
  <c r="DI93" i="35"/>
  <c r="BK118" i="35"/>
  <c r="AH94" i="35"/>
  <c r="Z91" i="35"/>
  <c r="FA90" i="35"/>
  <c r="FN118" i="35"/>
  <c r="CP113" i="35"/>
  <c r="AV108" i="35"/>
  <c r="GC107" i="35"/>
  <c r="DA111" i="35"/>
  <c r="FE117" i="35"/>
  <c r="DP106" i="35"/>
  <c r="CK102" i="35"/>
  <c r="DY111" i="35"/>
  <c r="BZ103" i="35"/>
  <c r="EN111" i="35"/>
  <c r="BW113" i="35"/>
  <c r="DS105" i="35"/>
  <c r="EJ102" i="35"/>
  <c r="CN102" i="35"/>
  <c r="BW96" i="35"/>
  <c r="FD118" i="35"/>
  <c r="EX113" i="35"/>
  <c r="FH109" i="35"/>
  <c r="Z112" i="35"/>
  <c r="DR111" i="35"/>
  <c r="CR91" i="35"/>
  <c r="CE95" i="35"/>
  <c r="CY98" i="35"/>
  <c r="ER94" i="35"/>
  <c r="DN108" i="35"/>
  <c r="BP113" i="35"/>
  <c r="BT92" i="35"/>
  <c r="BA97" i="35"/>
  <c r="EY111" i="35"/>
  <c r="DH109" i="35"/>
  <c r="EU96" i="35"/>
  <c r="DP94" i="35"/>
  <c r="BM106" i="35"/>
  <c r="EG97" i="35"/>
  <c r="CM94" i="35"/>
  <c r="CM104" i="35"/>
  <c r="GF109" i="35"/>
  <c r="CK109" i="35"/>
  <c r="CO96" i="35"/>
  <c r="DC96" i="35"/>
  <c r="FS109" i="35"/>
  <c r="CA90" i="35"/>
  <c r="U93" i="35"/>
  <c r="EP111" i="35"/>
  <c r="FH113" i="35"/>
  <c r="CY112" i="35"/>
  <c r="DJ99" i="35"/>
  <c r="EC99" i="35"/>
  <c r="AM90" i="35"/>
  <c r="AM92" i="35"/>
  <c r="FU119" i="35"/>
  <c r="Y103" i="35"/>
  <c r="BC95" i="35"/>
  <c r="DL109" i="35"/>
  <c r="ET92" i="35"/>
  <c r="CO94" i="35"/>
  <c r="CM108" i="35"/>
  <c r="FH91" i="35"/>
  <c r="CN112" i="35"/>
  <c r="CE118" i="35"/>
  <c r="AX118" i="35"/>
  <c r="DS98" i="35"/>
  <c r="DU100" i="35"/>
  <c r="EP105" i="35"/>
  <c r="BI92" i="35"/>
  <c r="ED94" i="35"/>
  <c r="DA112" i="35"/>
  <c r="DG96" i="35"/>
  <c r="DR91" i="35"/>
  <c r="DO119" i="35"/>
  <c r="AN94" i="35"/>
  <c r="EA108" i="35"/>
  <c r="BT113" i="35"/>
  <c r="EG95" i="35"/>
  <c r="CI103" i="35"/>
  <c r="EQ111" i="35"/>
  <c r="BE114" i="35"/>
  <c r="ES117" i="35"/>
  <c r="CE116" i="35"/>
  <c r="EM116" i="35"/>
  <c r="AV96" i="35"/>
  <c r="DC112" i="35"/>
  <c r="EX97" i="35"/>
  <c r="CK90" i="35"/>
  <c r="FM116" i="35"/>
  <c r="CE99" i="35"/>
  <c r="GG99" i="35"/>
  <c r="BM119" i="35"/>
  <c r="GC96" i="35"/>
  <c r="EN93" i="35"/>
  <c r="AR119" i="35"/>
  <c r="CN104" i="35"/>
  <c r="AM117" i="35"/>
  <c r="AP102" i="35"/>
  <c r="AN111" i="35"/>
  <c r="CQ109" i="35"/>
  <c r="FK94" i="35"/>
  <c r="CL116" i="35"/>
  <c r="DN113" i="35"/>
  <c r="GD119" i="35"/>
  <c r="BH96" i="35"/>
  <c r="DM90" i="35"/>
  <c r="CS108" i="35"/>
  <c r="BT108" i="35"/>
  <c r="DY99" i="35"/>
  <c r="DT110" i="35"/>
  <c r="AX103" i="35"/>
  <c r="DH118" i="35"/>
  <c r="AN119" i="35"/>
  <c r="EP112" i="35"/>
  <c r="BA91" i="35"/>
  <c r="FK116" i="35"/>
  <c r="FX111" i="35"/>
  <c r="BD96" i="35"/>
  <c r="CI105" i="35"/>
  <c r="BK93" i="35"/>
  <c r="AK97" i="35"/>
  <c r="DA119" i="35"/>
  <c r="AG119" i="35"/>
  <c r="DX92" i="35"/>
  <c r="BC111" i="35"/>
  <c r="ER111" i="35"/>
  <c r="BG112" i="35"/>
  <c r="AV105" i="35"/>
  <c r="ET107" i="35"/>
  <c r="EV92" i="35"/>
  <c r="DG109" i="35"/>
  <c r="CB98" i="35"/>
  <c r="EG105" i="35"/>
  <c r="EH107" i="35"/>
  <c r="CE100" i="35"/>
  <c r="AD100" i="35"/>
  <c r="BF108" i="35"/>
  <c r="FH119" i="35"/>
  <c r="CS90" i="35"/>
  <c r="CA110" i="35"/>
  <c r="EC90" i="35"/>
  <c r="DD97" i="35"/>
  <c r="AD99" i="35"/>
  <c r="CL114" i="35"/>
  <c r="U103" i="35"/>
  <c r="GN94" i="35"/>
  <c r="CB104" i="35"/>
  <c r="CK95" i="35"/>
  <c r="BB96" i="35"/>
  <c r="BX107" i="35"/>
  <c r="ES112" i="35"/>
  <c r="EA93" i="35"/>
  <c r="DP105" i="35"/>
  <c r="W119" i="35"/>
  <c r="ER107" i="35"/>
  <c r="CR100" i="35"/>
  <c r="CP99" i="35"/>
  <c r="CW90" i="35"/>
  <c r="AS106" i="35"/>
  <c r="DZ111" i="35"/>
  <c r="AH96" i="35"/>
  <c r="CP109" i="35"/>
  <c r="EG119" i="35"/>
  <c r="DD110" i="35"/>
  <c r="DC106" i="35"/>
  <c r="EJ94" i="35"/>
  <c r="DQ113" i="35"/>
  <c r="DH98" i="35"/>
  <c r="CG106" i="35"/>
  <c r="FF91" i="35"/>
  <c r="ET110" i="35"/>
  <c r="FP98" i="35"/>
  <c r="DV112" i="35"/>
  <c r="EN107" i="35"/>
  <c r="BS100" i="35"/>
  <c r="FS119" i="35"/>
  <c r="DE105" i="35"/>
  <c r="CU112" i="35"/>
  <c r="EA98" i="35"/>
  <c r="BL107" i="35"/>
  <c r="AG95" i="35"/>
  <c r="DM114" i="35"/>
  <c r="DN92" i="35"/>
  <c r="EI107" i="35"/>
  <c r="AU105" i="35"/>
  <c r="AL117" i="35"/>
  <c r="CB117" i="35"/>
  <c r="FD98" i="35"/>
  <c r="DK99" i="35"/>
  <c r="BE105" i="35"/>
  <c r="CR92" i="35"/>
  <c r="EI117" i="35"/>
  <c r="EA104" i="35"/>
  <c r="AG108" i="35"/>
  <c r="CI108" i="35"/>
  <c r="FD93" i="35"/>
  <c r="FC116" i="35"/>
  <c r="BG106" i="35"/>
  <c r="AS107" i="35"/>
  <c r="EG114" i="35"/>
  <c r="AY99" i="35"/>
  <c r="GD117" i="35"/>
  <c r="ED109" i="35"/>
  <c r="CJ92" i="35"/>
  <c r="EM105" i="35"/>
  <c r="BJ105" i="35"/>
  <c r="ET106" i="35"/>
  <c r="CY110" i="35"/>
  <c r="BE94" i="35"/>
  <c r="BO104" i="35"/>
  <c r="EB97" i="35"/>
  <c r="DS111" i="35"/>
  <c r="DW112" i="35"/>
  <c r="DD90" i="35"/>
  <c r="CS99" i="35"/>
  <c r="EC111" i="35"/>
  <c r="CT90" i="35"/>
  <c r="AE93" i="35"/>
  <c r="AJ91" i="35"/>
  <c r="CX119" i="35"/>
  <c r="BT117" i="35"/>
  <c r="X109" i="35"/>
  <c r="AI100" i="35"/>
  <c r="CG110" i="35"/>
  <c r="DC118" i="35"/>
  <c r="FQ99" i="35"/>
  <c r="AG111" i="35"/>
  <c r="DS97" i="35"/>
  <c r="AY92" i="35"/>
  <c r="BG114" i="35"/>
  <c r="BI109" i="35"/>
  <c r="AA91" i="35"/>
  <c r="DG104" i="35"/>
  <c r="CP104" i="35"/>
  <c r="BE118" i="35"/>
  <c r="CT110" i="35"/>
  <c r="EX107" i="35"/>
  <c r="FC95" i="35"/>
  <c r="AV103" i="35"/>
  <c r="EB92" i="35"/>
  <c r="DQ98" i="35"/>
  <c r="DJ106" i="35"/>
  <c r="GA119" i="35"/>
  <c r="DP103" i="35"/>
  <c r="EA99" i="35"/>
  <c r="BU102" i="35"/>
  <c r="BE93" i="35"/>
  <c r="FF90" i="35"/>
  <c r="EC92" i="35"/>
  <c r="BF98" i="35"/>
  <c r="BE119" i="35"/>
  <c r="DZ95" i="35"/>
  <c r="CA118" i="35"/>
  <c r="CZ93" i="35"/>
  <c r="EG103" i="35"/>
  <c r="CR97" i="35"/>
  <c r="BO110" i="35"/>
  <c r="BU113" i="35"/>
  <c r="EK112" i="35"/>
  <c r="BD95" i="35"/>
  <c r="DK118" i="35"/>
  <c r="AO109" i="35"/>
  <c r="FB93" i="35"/>
  <c r="AB97" i="35"/>
  <c r="DS99" i="35"/>
  <c r="DP111" i="35"/>
  <c r="BB91" i="35"/>
  <c r="FV119" i="35"/>
  <c r="CG90" i="35"/>
  <c r="FW103" i="35"/>
  <c r="FL112" i="35"/>
  <c r="DD102" i="35"/>
  <c r="DT102" i="35"/>
  <c r="FM118" i="35"/>
  <c r="BK117" i="35"/>
  <c r="CC110" i="35"/>
  <c r="FQ112" i="35"/>
  <c r="CS102" i="35"/>
  <c r="DA106" i="35"/>
  <c r="CE109" i="35"/>
  <c r="AW111" i="35"/>
  <c r="EB106" i="35"/>
  <c r="V93" i="35"/>
  <c r="AW104" i="35"/>
  <c r="EX106" i="35"/>
  <c r="BA110" i="35"/>
  <c r="AV110" i="35"/>
  <c r="EK104" i="35"/>
  <c r="FV103" i="35"/>
  <c r="EQ106" i="35"/>
  <c r="GA117" i="35"/>
  <c r="AH111" i="35"/>
  <c r="AH119" i="35"/>
  <c r="AX91" i="35"/>
  <c r="DR109" i="35"/>
  <c r="CS92" i="35"/>
  <c r="FD90" i="35"/>
  <c r="DM107" i="35"/>
  <c r="BQ117" i="35"/>
  <c r="EJ111" i="35"/>
  <c r="CI100" i="35"/>
  <c r="V110" i="35"/>
  <c r="EQ104" i="35"/>
  <c r="FP116" i="35"/>
  <c r="ER90" i="35"/>
  <c r="AN110" i="35"/>
  <c r="AY103" i="35"/>
  <c r="GL99" i="35"/>
  <c r="CW116" i="35"/>
  <c r="FQ94" i="35"/>
  <c r="FO107" i="35"/>
  <c r="CG107" i="35"/>
  <c r="CE111" i="35"/>
  <c r="FZ103" i="35"/>
  <c r="EW113" i="35"/>
  <c r="EV107" i="35"/>
  <c r="EY103" i="35"/>
  <c r="DJ113" i="35"/>
  <c r="DB95" i="35"/>
  <c r="BZ95" i="35"/>
  <c r="FQ114" i="35"/>
  <c r="DA95" i="35"/>
  <c r="BM104" i="35"/>
  <c r="AH105" i="35"/>
  <c r="GH109" i="35"/>
  <c r="EB111" i="35"/>
  <c r="AI98" i="35"/>
  <c r="DS90" i="35"/>
  <c r="FO94" i="35"/>
  <c r="FL111" i="35"/>
  <c r="GL107" i="35"/>
  <c r="FJ94" i="35"/>
  <c r="BN114" i="35"/>
  <c r="CW103" i="35"/>
  <c r="CU100" i="35"/>
  <c r="BC117" i="35"/>
  <c r="DL103" i="35"/>
  <c r="AA117" i="35"/>
  <c r="BC98" i="35"/>
  <c r="CI104" i="35"/>
  <c r="BB112" i="35"/>
  <c r="GL95" i="35"/>
  <c r="AB119" i="35"/>
  <c r="AX105" i="35"/>
  <c r="DR93" i="35"/>
  <c r="FG114" i="35"/>
  <c r="BW104" i="35"/>
  <c r="BP111" i="35"/>
  <c r="Y116" i="35"/>
  <c r="AD116" i="35"/>
  <c r="BB93" i="35"/>
  <c r="CR99" i="35"/>
  <c r="DY102" i="35"/>
  <c r="AP113" i="35"/>
  <c r="BQ112" i="35"/>
  <c r="BY103" i="35"/>
  <c r="CV116" i="35"/>
  <c r="FR118" i="35"/>
  <c r="EG108" i="35"/>
  <c r="FY111" i="35"/>
  <c r="EI103" i="35"/>
  <c r="AL96" i="35"/>
  <c r="FI95" i="35"/>
  <c r="BS119" i="35"/>
  <c r="DB92" i="35"/>
  <c r="EE91" i="35"/>
  <c r="BF118" i="35"/>
  <c r="EL118" i="35"/>
  <c r="EK110" i="35"/>
  <c r="BH106" i="35"/>
  <c r="BX113" i="35"/>
  <c r="FH111" i="35"/>
  <c r="EH109" i="35"/>
  <c r="CN96" i="35"/>
  <c r="DH105" i="35"/>
  <c r="AT107" i="35"/>
  <c r="ES109" i="35"/>
  <c r="CN106" i="35"/>
  <c r="BQ111" i="35"/>
  <c r="DX95" i="35"/>
  <c r="DA98" i="35"/>
  <c r="EM98" i="35"/>
  <c r="DQ108" i="35"/>
  <c r="CQ107" i="35"/>
  <c r="FN116" i="35"/>
  <c r="AK109" i="35"/>
  <c r="DJ95" i="35"/>
  <c r="FD96" i="35"/>
  <c r="DA96" i="35"/>
  <c r="FE114" i="35"/>
  <c r="AY98" i="35"/>
  <c r="CZ104" i="35"/>
  <c r="BT90" i="35"/>
  <c r="FX103" i="35"/>
  <c r="DK92" i="35"/>
  <c r="AO113" i="35"/>
  <c r="CJ114" i="35"/>
  <c r="DY116" i="35"/>
  <c r="BF109" i="35"/>
  <c r="CB111" i="35"/>
  <c r="DH108" i="35"/>
  <c r="AM109" i="35"/>
  <c r="EF105" i="35"/>
  <c r="DH110" i="35"/>
  <c r="DM111" i="35"/>
  <c r="EW111" i="35"/>
  <c r="AE112" i="35"/>
  <c r="FD99" i="35"/>
  <c r="BU103" i="35"/>
  <c r="DV103" i="35"/>
  <c r="CL98" i="35"/>
  <c r="BR117" i="35"/>
  <c r="EV114" i="35"/>
  <c r="EA113" i="35"/>
  <c r="FJ91" i="35"/>
  <c r="DG111" i="35"/>
  <c r="BD108" i="35"/>
  <c r="AO98" i="35"/>
  <c r="GK118" i="35"/>
  <c r="DT98" i="35"/>
  <c r="AB109" i="35"/>
  <c r="BV98" i="35"/>
  <c r="BM103" i="35"/>
  <c r="EK97" i="35"/>
  <c r="AI110" i="35"/>
  <c r="AN97" i="35"/>
  <c r="BY108" i="35"/>
  <c r="FN94" i="35"/>
  <c r="FG109" i="35"/>
  <c r="EL108" i="35"/>
  <c r="EW117" i="35"/>
  <c r="AV93" i="35"/>
  <c r="CV119" i="35"/>
  <c r="BA117" i="35"/>
  <c r="FL95" i="35"/>
  <c r="FR116" i="35"/>
  <c r="BG91" i="35"/>
  <c r="CL90" i="35"/>
  <c r="BN95" i="35"/>
  <c r="DE110" i="35"/>
  <c r="CI107" i="35"/>
  <c r="BX95" i="35"/>
  <c r="BN118" i="35"/>
  <c r="AB103" i="35"/>
  <c r="BS93" i="35"/>
  <c r="CQ97" i="35"/>
  <c r="AV107" i="35"/>
  <c r="FB103" i="35"/>
  <c r="DF92" i="35"/>
  <c r="CM95" i="35"/>
  <c r="DL116" i="35"/>
  <c r="BH118" i="35"/>
  <c r="BJ108" i="35"/>
  <c r="CB94" i="35"/>
  <c r="BI117" i="35"/>
  <c r="DH96" i="35"/>
  <c r="EH93" i="35"/>
  <c r="FN117" i="35"/>
  <c r="DO98" i="35"/>
  <c r="BO107" i="35"/>
  <c r="DV92" i="35"/>
  <c r="EQ119" i="35"/>
  <c r="BS102" i="35"/>
  <c r="CX95" i="35"/>
  <c r="FG95" i="35"/>
  <c r="EA95" i="35"/>
  <c r="EO104" i="35"/>
  <c r="DK107" i="35"/>
  <c r="EG99" i="35"/>
  <c r="EL99" i="35"/>
  <c r="AJ97" i="35"/>
  <c r="DJ94" i="35"/>
  <c r="CX116" i="35"/>
  <c r="AG114" i="35"/>
  <c r="DF103" i="35"/>
  <c r="DH103" i="35"/>
  <c r="FY107" i="35"/>
  <c r="CS112" i="35"/>
  <c r="CU113" i="35"/>
  <c r="AF96" i="35"/>
  <c r="AV95" i="35"/>
  <c r="DH116" i="35"/>
  <c r="CC97" i="35"/>
  <c r="BS94" i="35"/>
  <c r="BB114" i="35"/>
  <c r="BD107" i="35"/>
  <c r="AT104" i="35"/>
  <c r="EL119" i="35"/>
  <c r="BP110" i="35"/>
  <c r="DT99" i="35"/>
  <c r="ED117" i="35"/>
  <c r="AB104" i="35"/>
  <c r="ER97" i="35"/>
  <c r="AU93" i="35"/>
  <c r="FC92" i="35"/>
  <c r="X99" i="35"/>
  <c r="FN96" i="35"/>
  <c r="DJ119" i="35"/>
  <c r="CC107" i="35"/>
  <c r="BB103" i="35"/>
  <c r="BM107" i="35"/>
  <c r="AF110" i="35"/>
  <c r="CC94" i="35"/>
  <c r="BK119" i="35"/>
  <c r="DF99" i="35"/>
  <c r="DO111" i="35"/>
  <c r="EU99" i="35"/>
  <c r="EH117" i="35"/>
  <c r="BL106" i="35"/>
  <c r="CD100" i="35"/>
  <c r="EE113" i="35"/>
  <c r="FA98" i="35"/>
  <c r="DL118" i="35"/>
  <c r="FW118" i="35"/>
  <c r="U100" i="35"/>
  <c r="EO97" i="35"/>
  <c r="DC116" i="35"/>
  <c r="CH110" i="35"/>
  <c r="DW111" i="35"/>
  <c r="DN103" i="35"/>
  <c r="BG95" i="35"/>
  <c r="FO119" i="35"/>
  <c r="DK98" i="35"/>
  <c r="DX91" i="35"/>
  <c r="BJ118" i="35"/>
  <c r="FL91" i="35"/>
  <c r="BU94" i="35"/>
  <c r="DS114" i="35"/>
  <c r="FX112" i="35"/>
  <c r="BW94" i="35"/>
  <c r="CU106" i="35"/>
  <c r="EB102" i="35"/>
  <c r="AQ113" i="35"/>
  <c r="FS94" i="35"/>
  <c r="DQ111" i="35"/>
  <c r="DC104" i="35"/>
  <c r="BK97" i="35"/>
  <c r="DA92" i="35"/>
  <c r="CP90" i="35"/>
  <c r="DG110" i="35"/>
  <c r="BM99" i="35"/>
  <c r="DU96" i="35"/>
  <c r="AM111" i="35"/>
  <c r="BG110" i="35"/>
  <c r="DM109" i="35"/>
  <c r="CI92" i="35"/>
  <c r="DB112" i="35"/>
  <c r="FP117" i="35"/>
  <c r="CK104" i="35"/>
  <c r="U94" i="35"/>
  <c r="CL95" i="35"/>
  <c r="DN90" i="35"/>
  <c r="CZ108" i="35"/>
  <c r="BQ103" i="35"/>
  <c r="CW104" i="35"/>
  <c r="AK91" i="35"/>
  <c r="AD109" i="35"/>
  <c r="BN93" i="35"/>
  <c r="FF92" i="35"/>
  <c r="Z99" i="35"/>
  <c r="AD119" i="35"/>
  <c r="FL96" i="35"/>
  <c r="BZ107" i="35"/>
  <c r="BZ113" i="35"/>
  <c r="AR100" i="35"/>
  <c r="FJ119" i="35"/>
  <c r="GG117" i="35"/>
  <c r="EQ91" i="35"/>
  <c r="BY96" i="35"/>
  <c r="Y111" i="35"/>
  <c r="AT95" i="35"/>
  <c r="U98" i="35"/>
  <c r="AH92" i="35"/>
  <c r="DZ96" i="35"/>
  <c r="DX110" i="35"/>
  <c r="EJ95" i="35"/>
  <c r="CH111" i="35"/>
  <c r="EZ107" i="35"/>
  <c r="DD111" i="35"/>
  <c r="EF93" i="35"/>
  <c r="BW103" i="35"/>
  <c r="ER98" i="35"/>
  <c r="EW98" i="35"/>
  <c r="EB105" i="35"/>
  <c r="ET114" i="35"/>
  <c r="EB94" i="35"/>
  <c r="FH107" i="35"/>
  <c r="AN107" i="35"/>
  <c r="DK94" i="35"/>
  <c r="AT113" i="35"/>
  <c r="BD111" i="35"/>
  <c r="AA94" i="35"/>
  <c r="DH92" i="35"/>
  <c r="BJ92" i="35"/>
  <c r="DK112" i="35"/>
  <c r="EG98" i="35"/>
  <c r="DC95" i="35"/>
  <c r="BR105" i="35"/>
  <c r="AU92" i="35"/>
  <c r="DR99" i="35"/>
  <c r="DV99" i="35"/>
  <c r="BX102" i="35"/>
  <c r="EM117" i="35"/>
  <c r="CB119" i="35"/>
  <c r="EY98" i="35"/>
  <c r="EH94" i="35"/>
  <c r="CX97" i="35"/>
  <c r="CQ94" i="35"/>
  <c r="CF90" i="35"/>
  <c r="DG91" i="35"/>
  <c r="ES103" i="35"/>
  <c r="BI104" i="35"/>
  <c r="AM119" i="35"/>
  <c r="FR109" i="35"/>
  <c r="EE103" i="35"/>
  <c r="EW99" i="35"/>
  <c r="CU110" i="35"/>
  <c r="GE96" i="35"/>
  <c r="DV118" i="35"/>
  <c r="CV107" i="35"/>
  <c r="AW107" i="35"/>
  <c r="CA102" i="35"/>
  <c r="CT91" i="35"/>
  <c r="EF103" i="35"/>
  <c r="CN117" i="35"/>
  <c r="AI102" i="35"/>
  <c r="FM95" i="35"/>
  <c r="DY94" i="35"/>
  <c r="BT109" i="35"/>
  <c r="FA94" i="35"/>
  <c r="CZ92" i="35"/>
  <c r="AE111" i="35"/>
  <c r="EI114" i="35"/>
  <c r="BA112" i="35"/>
  <c r="FE92" i="35"/>
  <c r="BV113" i="35"/>
  <c r="BK90" i="35"/>
  <c r="Z109" i="35"/>
  <c r="V97" i="35"/>
  <c r="CE97" i="35"/>
  <c r="EV117" i="35"/>
  <c r="FZ114" i="35"/>
  <c r="BR95" i="35"/>
  <c r="BG117" i="35"/>
  <c r="AJ108" i="35"/>
  <c r="FW117" i="35"/>
  <c r="DX109" i="35"/>
  <c r="AM112" i="35"/>
  <c r="W104" i="35"/>
  <c r="CK108" i="35"/>
  <c r="U96" i="35"/>
  <c r="ER104" i="35"/>
  <c r="BB117" i="35"/>
  <c r="FN109" i="35"/>
  <c r="CZ119" i="35"/>
  <c r="ET112" i="35"/>
  <c r="ET109" i="35"/>
  <c r="FC114" i="35"/>
  <c r="DK93" i="35"/>
  <c r="EP91" i="35"/>
  <c r="EE104" i="35"/>
  <c r="DP97" i="35"/>
  <c r="CO111" i="35"/>
  <c r="BY94" i="35"/>
  <c r="BN104" i="35"/>
  <c r="FQ103" i="35"/>
  <c r="AE95" i="35"/>
  <c r="EC91" i="35"/>
  <c r="GB95" i="35"/>
  <c r="W112" i="35"/>
  <c r="DN104" i="35"/>
  <c r="AB107" i="35"/>
  <c r="BG118" i="35"/>
  <c r="AI116" i="35"/>
  <c r="AO102" i="35"/>
  <c r="BR99" i="35"/>
  <c r="BN107" i="35"/>
  <c r="CG118" i="35"/>
  <c r="EN112" i="35"/>
  <c r="BG113" i="35"/>
  <c r="AA116" i="35"/>
  <c r="CH112" i="35"/>
  <c r="AL102" i="35"/>
  <c r="GK117" i="35"/>
  <c r="AJ111" i="35"/>
  <c r="CV100" i="35"/>
  <c r="BK95" i="35"/>
  <c r="CQ91" i="35"/>
  <c r="EI90" i="35"/>
  <c r="AQ108" i="35"/>
  <c r="DJ107" i="35"/>
  <c r="BB102" i="35"/>
  <c r="BW106" i="35"/>
  <c r="DL98" i="35"/>
  <c r="BH95" i="35"/>
  <c r="DN94" i="35"/>
  <c r="GE109" i="35"/>
  <c r="AQ92" i="35"/>
  <c r="EQ99" i="35"/>
  <c r="AI97" i="35"/>
  <c r="AZ93" i="35"/>
  <c r="BT93" i="35"/>
  <c r="BX105" i="35"/>
  <c r="DD96" i="35"/>
  <c r="ES99" i="35"/>
  <c r="EF102" i="35"/>
  <c r="FR99" i="35"/>
  <c r="DB118" i="35"/>
  <c r="AE107" i="35"/>
  <c r="EH108" i="35"/>
  <c r="EN106" i="35"/>
  <c r="BO97" i="35"/>
  <c r="ER117" i="35"/>
  <c r="X110" i="35"/>
  <c r="BW109" i="35"/>
  <c r="BG99" i="35"/>
  <c r="BQ92" i="35"/>
  <c r="BM94" i="35"/>
  <c r="EV119" i="35"/>
  <c r="GH93" i="35"/>
  <c r="AC92" i="35"/>
  <c r="DJ98" i="35"/>
  <c r="BV96" i="35"/>
  <c r="BM100" i="35"/>
  <c r="EB91" i="35"/>
  <c r="BW108" i="35"/>
  <c r="EM91" i="35"/>
  <c r="EG113" i="35"/>
  <c r="AM110" i="35"/>
  <c r="DB103" i="35"/>
  <c r="CQ99" i="35"/>
  <c r="DA91" i="35"/>
  <c r="AC104" i="35"/>
  <c r="EM95" i="35"/>
  <c r="FD103" i="35"/>
  <c r="CG114" i="35"/>
  <c r="DS107" i="35"/>
  <c r="FY99" i="35"/>
  <c r="DR118" i="35"/>
  <c r="EU118" i="35"/>
  <c r="AL100" i="35"/>
  <c r="EM110" i="35"/>
  <c r="CH97" i="35"/>
  <c r="GG95" i="35"/>
  <c r="BU92" i="35"/>
  <c r="BH104" i="35"/>
  <c r="FZ93" i="35"/>
  <c r="AJ119" i="35"/>
  <c r="EN116" i="35"/>
  <c r="EL91" i="35"/>
  <c r="EU93" i="35"/>
  <c r="CW100" i="35"/>
  <c r="CR113" i="35"/>
  <c r="CL102" i="35"/>
  <c r="EU95" i="35"/>
  <c r="CE114" i="35"/>
  <c r="EB116" i="35"/>
  <c r="DR94" i="35"/>
  <c r="FK99" i="35"/>
  <c r="DB105" i="35"/>
  <c r="DW95" i="35"/>
  <c r="CD94" i="35"/>
  <c r="EK102" i="35"/>
  <c r="CS119" i="35"/>
  <c r="V105" i="35"/>
  <c r="AE105" i="35"/>
  <c r="BT102" i="35"/>
  <c r="AJ107" i="35"/>
  <c r="AU100" i="35"/>
  <c r="EQ116" i="35"/>
  <c r="EO92" i="35"/>
  <c r="FK112" i="35"/>
  <c r="EC105" i="35"/>
  <c r="ET99" i="35"/>
  <c r="CS113" i="35"/>
  <c r="EI118" i="35"/>
  <c r="EX109" i="35"/>
  <c r="BG92" i="35"/>
  <c r="EZ90" i="35"/>
  <c r="DD112" i="35"/>
  <c r="AZ118" i="35"/>
  <c r="BN103" i="35"/>
  <c r="GA95" i="35"/>
  <c r="DE93" i="35"/>
  <c r="AS98" i="35"/>
  <c r="DD103" i="35"/>
  <c r="CY114" i="35"/>
  <c r="EK107" i="35"/>
  <c r="GD118" i="35"/>
  <c r="DU95" i="35"/>
  <c r="ET91" i="35"/>
  <c r="DI95" i="35"/>
  <c r="AO94" i="35"/>
  <c r="EM114" i="35"/>
  <c r="GB109" i="35"/>
  <c r="AS116" i="35"/>
  <c r="BA98" i="35"/>
  <c r="DT107" i="35"/>
  <c r="AJ95" i="35"/>
  <c r="Z105" i="35"/>
  <c r="DB90" i="35"/>
  <c r="EZ98" i="35"/>
  <c r="AN106" i="35"/>
  <c r="DW99" i="35"/>
  <c r="V111" i="35"/>
  <c r="GN118" i="35"/>
  <c r="BJ109" i="35"/>
  <c r="EY99" i="35"/>
  <c r="GA99" i="35"/>
  <c r="EO95" i="35"/>
  <c r="DO96" i="35"/>
  <c r="EY109" i="35"/>
  <c r="ET95" i="35"/>
  <c r="EO106" i="35"/>
  <c r="ET93" i="35"/>
  <c r="DH95" i="35"/>
  <c r="DC113" i="35"/>
  <c r="BK111" i="35"/>
  <c r="FI109" i="35"/>
  <c r="AS105" i="35"/>
  <c r="EZ96" i="35"/>
  <c r="CG119" i="35"/>
  <c r="DS96" i="35"/>
  <c r="CW96" i="35"/>
  <c r="FG103" i="35"/>
  <c r="BD99" i="35"/>
  <c r="AP104" i="35"/>
  <c r="EQ95" i="35"/>
  <c r="AI91" i="35"/>
  <c r="CV112" i="35"/>
  <c r="DP93" i="35"/>
  <c r="AW105" i="35"/>
  <c r="EH91" i="35"/>
  <c r="BC103" i="35"/>
  <c r="EM92" i="35"/>
  <c r="GM93" i="35"/>
  <c r="DJ118" i="35"/>
  <c r="EK108" i="35"/>
  <c r="BX104" i="35"/>
  <c r="DS112" i="35"/>
  <c r="CK103" i="35"/>
  <c r="AN90" i="35"/>
  <c r="GE107" i="35"/>
  <c r="W98" i="35"/>
  <c r="BO90" i="35"/>
  <c r="GC118" i="35"/>
  <c r="AH116" i="35"/>
  <c r="GJ111" i="35"/>
  <c r="FO99" i="35"/>
  <c r="CR119" i="35"/>
  <c r="CA94" i="35"/>
  <c r="BJ106" i="35"/>
  <c r="BL98" i="35"/>
  <c r="CT98" i="35"/>
  <c r="BA106" i="35"/>
  <c r="DL99" i="35"/>
  <c r="BE98" i="35"/>
  <c r="ET104" i="35"/>
  <c r="CB91" i="35"/>
  <c r="ED114" i="35"/>
  <c r="DI113" i="35"/>
  <c r="BU106" i="35"/>
  <c r="BO114" i="35"/>
  <c r="EF104" i="35"/>
  <c r="GD93" i="35"/>
  <c r="EI119" i="35"/>
  <c r="FR94" i="35"/>
  <c r="AJ114" i="35"/>
  <c r="BF99" i="35"/>
  <c r="DU106" i="35"/>
  <c r="CO117" i="35"/>
  <c r="EC109" i="35"/>
  <c r="BK105" i="35"/>
  <c r="BJ103" i="35"/>
  <c r="ES110" i="35"/>
  <c r="DM104" i="35"/>
  <c r="AQ117" i="35"/>
  <c r="DI100" i="35"/>
  <c r="AO108" i="35"/>
  <c r="AA114" i="35"/>
  <c r="BE92" i="35"/>
  <c r="BD91" i="35"/>
  <c r="GD96" i="35"/>
  <c r="DE97" i="35"/>
  <c r="EZ117" i="35"/>
  <c r="DJ93" i="35"/>
  <c r="BN111" i="35"/>
  <c r="DK110" i="35"/>
  <c r="EY105" i="35"/>
  <c r="DT92" i="35"/>
  <c r="AX110" i="35"/>
  <c r="FO116" i="35"/>
  <c r="CA107" i="35"/>
  <c r="AI108" i="35"/>
  <c r="FB94" i="35"/>
  <c r="DK104" i="35"/>
  <c r="GB94" i="35"/>
  <c r="GM111" i="35"/>
  <c r="BO92" i="35"/>
  <c r="EQ107" i="35"/>
  <c r="Y91" i="35"/>
  <c r="AS93" i="35"/>
  <c r="AW112" i="35"/>
  <c r="FC91" i="35"/>
  <c r="CV92" i="35"/>
  <c r="EF94" i="35"/>
  <c r="EA111" i="35"/>
  <c r="DV114" i="35"/>
  <c r="DA100" i="35"/>
  <c r="ER116" i="35"/>
  <c r="FW112" i="35"/>
  <c r="ES97" i="35"/>
  <c r="EZ116" i="35"/>
  <c r="AB112" i="35"/>
  <c r="AE110" i="35"/>
  <c r="W105" i="35"/>
  <c r="DO109" i="35"/>
  <c r="DC109" i="35"/>
  <c r="AE92" i="35"/>
  <c r="AT110" i="35"/>
  <c r="BF96" i="35"/>
  <c r="DJ109" i="35"/>
  <c r="BL118" i="35"/>
  <c r="CS110" i="35"/>
  <c r="EF110" i="35"/>
  <c r="FJ93" i="35"/>
  <c r="BA96" i="35"/>
  <c r="CI90" i="35"/>
  <c r="BU99" i="35"/>
  <c r="AC111" i="35"/>
  <c r="DY97" i="35"/>
  <c r="FC94" i="35"/>
  <c r="CC117" i="35"/>
  <c r="ES104" i="35"/>
  <c r="AD105" i="35"/>
  <c r="CP116" i="35"/>
  <c r="Y94" i="35"/>
  <c r="CR104" i="35"/>
  <c r="BW107" i="35"/>
  <c r="GM94" i="35"/>
  <c r="AM98" i="35"/>
  <c r="GD94" i="35"/>
  <c r="CM103" i="35"/>
  <c r="EL98" i="35"/>
  <c r="GC112" i="35"/>
  <c r="EP109" i="35"/>
  <c r="DF105" i="35"/>
  <c r="DC114" i="35"/>
  <c r="Z92" i="35"/>
  <c r="CL99" i="35"/>
  <c r="AR99" i="35"/>
  <c r="BG105" i="35"/>
  <c r="BU118" i="35"/>
  <c r="DE92" i="35"/>
  <c r="FR107" i="35"/>
  <c r="EY119" i="35"/>
  <c r="FL118" i="35"/>
  <c r="CN95" i="35"/>
  <c r="CQ112" i="35"/>
  <c r="BA116" i="35"/>
  <c r="CN114" i="35"/>
  <c r="CN94" i="35"/>
  <c r="EN103" i="35"/>
  <c r="FH93" i="35"/>
  <c r="CL108" i="35"/>
  <c r="BU91" i="35"/>
  <c r="FE118" i="35"/>
  <c r="DM112" i="35"/>
  <c r="AH99" i="35"/>
  <c r="EM99" i="35"/>
  <c r="FH92" i="35"/>
  <c r="BI96" i="35"/>
  <c r="AN113" i="35"/>
  <c r="FT93" i="35"/>
  <c r="FL119" i="35"/>
  <c r="CD97" i="35"/>
  <c r="CI114" i="35"/>
  <c r="ER95" i="35"/>
  <c r="CZ102" i="35"/>
  <c r="EO107" i="35"/>
  <c r="DG103" i="35"/>
  <c r="DN107" i="35"/>
  <c r="EY106" i="35"/>
  <c r="CJ117" i="35"/>
  <c r="AO112" i="35"/>
  <c r="AN109" i="35"/>
  <c r="CV104" i="35"/>
  <c r="AQ106" i="35"/>
  <c r="EP119" i="35"/>
  <c r="DL93" i="35"/>
  <c r="FC93" i="35"/>
  <c r="DQ105" i="35"/>
  <c r="BL103" i="35"/>
  <c r="BY118" i="35"/>
  <c r="EH114" i="35"/>
  <c r="DY106" i="35"/>
  <c r="DF102" i="35"/>
  <c r="FD113" i="35"/>
  <c r="FC98" i="35"/>
  <c r="EP97" i="35"/>
  <c r="DB116" i="35"/>
  <c r="BU96" i="35"/>
  <c r="AG112" i="35"/>
  <c r="BY109" i="35"/>
  <c r="ER110" i="35"/>
  <c r="BX103" i="35"/>
  <c r="EW97" i="35"/>
  <c r="CF105" i="35"/>
  <c r="W93" i="35"/>
  <c r="BH117" i="35"/>
  <c r="CS114" i="35"/>
  <c r="BU105" i="35"/>
  <c r="CQ100" i="35"/>
  <c r="CI109" i="35"/>
  <c r="DT119" i="35"/>
  <c r="EL110" i="35"/>
  <c r="DF106" i="35"/>
  <c r="EJ104" i="35"/>
  <c r="DM94" i="35"/>
  <c r="EL93" i="35"/>
  <c r="AX100" i="35"/>
  <c r="AR104" i="35"/>
  <c r="U111" i="35"/>
  <c r="FB112" i="35"/>
  <c r="EP90" i="35"/>
  <c r="AT100" i="35"/>
  <c r="EK98" i="35"/>
  <c r="W117" i="35"/>
  <c r="DR112" i="35"/>
  <c r="AY100" i="35"/>
  <c r="FI103" i="35"/>
  <c r="BO111" i="35"/>
  <c r="DF119" i="35"/>
  <c r="CA103" i="35"/>
  <c r="FE90" i="35"/>
  <c r="DI91" i="35"/>
  <c r="CU107" i="35"/>
  <c r="FM117" i="35"/>
  <c r="U116" i="35"/>
  <c r="DK119" i="35"/>
  <c r="EK117" i="35"/>
  <c r="DQ103" i="35"/>
  <c r="EK91" i="35"/>
  <c r="BE91" i="35"/>
  <c r="EW118" i="35"/>
  <c r="EF113" i="35"/>
  <c r="AN112" i="35"/>
  <c r="CZ96" i="35"/>
  <c r="CU96" i="35"/>
  <c r="EP99" i="35"/>
  <c r="BW100" i="35"/>
  <c r="AC108" i="35"/>
  <c r="X111" i="35"/>
  <c r="BD93" i="35"/>
  <c r="DM96" i="35"/>
  <c r="BR106" i="35"/>
  <c r="BF90" i="35"/>
  <c r="CK107" i="35"/>
  <c r="FV109" i="35"/>
  <c r="CC109" i="35"/>
  <c r="DC97" i="35"/>
  <c r="EX116" i="35"/>
  <c r="AE116" i="35"/>
  <c r="BE108" i="35"/>
  <c r="EJ103" i="35"/>
  <c r="AQ93" i="35"/>
  <c r="AQ116" i="35"/>
  <c r="EC113" i="35"/>
  <c r="AW92" i="35"/>
  <c r="FH103" i="35"/>
  <c r="DX93" i="35"/>
  <c r="AG106" i="35"/>
  <c r="CP94" i="35"/>
  <c r="ES113" i="35"/>
  <c r="CW108" i="35"/>
  <c r="FE91" i="35"/>
  <c r="EF118" i="35"/>
  <c r="BF113" i="35"/>
  <c r="BP92" i="35"/>
  <c r="FP107" i="35"/>
  <c r="CU104" i="35"/>
  <c r="BT105" i="35"/>
  <c r="FW107" i="35"/>
  <c r="CE108" i="35"/>
  <c r="BP118" i="35"/>
  <c r="FF105" i="35"/>
  <c r="FQ119" i="35"/>
  <c r="ES93" i="35"/>
  <c r="BU100" i="35"/>
  <c r="AS114" i="35"/>
  <c r="AK102" i="35"/>
  <c r="CH107" i="35"/>
  <c r="AV97" i="35"/>
  <c r="BP94" i="35"/>
  <c r="CA99" i="35"/>
  <c r="AA110" i="35"/>
  <c r="CG99" i="35"/>
  <c r="FB117" i="35"/>
  <c r="CM111" i="35"/>
  <c r="AC119" i="35"/>
  <c r="EC102" i="35"/>
  <c r="BI99" i="35"/>
  <c r="BO96" i="35"/>
  <c r="DM106" i="35"/>
  <c r="DG113" i="35"/>
  <c r="FZ95" i="35"/>
  <c r="EJ119" i="35"/>
  <c r="FV114" i="35"/>
  <c r="BA95" i="35"/>
  <c r="FN119" i="35"/>
  <c r="DC100" i="35"/>
  <c r="CL107" i="35"/>
  <c r="BA118" i="35"/>
  <c r="BB116" i="35"/>
  <c r="DB91" i="35"/>
  <c r="FK119" i="35"/>
  <c r="AM96" i="35"/>
  <c r="FT116" i="35"/>
  <c r="AY109" i="35"/>
  <c r="DE99" i="35"/>
  <c r="CU108" i="35"/>
  <c r="EK109" i="35"/>
  <c r="GA93" i="35"/>
  <c r="DL113" i="35"/>
  <c r="BE106" i="35"/>
  <c r="CX90" i="35"/>
  <c r="CH90" i="35"/>
  <c r="DQ90" i="35"/>
  <c r="DF109" i="35"/>
  <c r="AS110" i="35"/>
  <c r="CM91" i="35"/>
  <c r="EC95" i="35"/>
  <c r="CE112" i="35"/>
  <c r="BC93" i="35"/>
  <c r="FF114" i="35"/>
  <c r="BO102" i="35"/>
  <c r="Y114" i="35"/>
  <c r="DM117" i="35"/>
  <c r="FE98" i="35"/>
  <c r="BA119" i="35"/>
  <c r="AC106" i="35"/>
  <c r="GK107" i="35"/>
  <c r="CX93" i="35"/>
  <c r="FJ118" i="35"/>
  <c r="AG90" i="35"/>
  <c r="BR110" i="35"/>
  <c r="CH91" i="35"/>
  <c r="CF94" i="35"/>
  <c r="DP113" i="35"/>
  <c r="BY97" i="35"/>
  <c r="DX107" i="35"/>
  <c r="FI116" i="35"/>
  <c r="CD117" i="35"/>
  <c r="FY114" i="35"/>
  <c r="EK119" i="35"/>
  <c r="EZ112" i="35"/>
  <c r="DN116" i="35"/>
  <c r="CQ111" i="35"/>
  <c r="Z103" i="35"/>
  <c r="DP108" i="35"/>
  <c r="CT103" i="35"/>
  <c r="DZ90" i="35"/>
  <c r="FV112" i="35"/>
  <c r="CH106" i="35"/>
  <c r="FL99" i="35"/>
  <c r="GI117" i="35"/>
  <c r="DW90" i="35"/>
  <c r="DX102" i="35"/>
  <c r="W113" i="35"/>
  <c r="DH106" i="35"/>
  <c r="AS90" i="35"/>
  <c r="AB95" i="35"/>
  <c r="DY118" i="35"/>
  <c r="EP110" i="35"/>
  <c r="EE117" i="35"/>
  <c r="BE111" i="35"/>
  <c r="BM92" i="35"/>
  <c r="CP114" i="35"/>
  <c r="DU103" i="35"/>
  <c r="AN100" i="35"/>
  <c r="AS97" i="35"/>
  <c r="ES92" i="35"/>
  <c r="AM91" i="35"/>
  <c r="AX90" i="35"/>
  <c r="EP114" i="35"/>
  <c r="EP103" i="35"/>
  <c r="AZ110" i="35"/>
  <c r="DP104" i="35"/>
  <c r="DK111" i="35"/>
  <c r="FT95" i="35"/>
  <c r="DM95" i="35"/>
  <c r="AT114" i="35"/>
  <c r="DC102" i="35"/>
  <c r="GB118" i="35"/>
  <c r="BJ94" i="35"/>
  <c r="CT106" i="35"/>
  <c r="CG105" i="35"/>
  <c r="GB114" i="35"/>
  <c r="DP119" i="35"/>
  <c r="BX117" i="35"/>
  <c r="DI107" i="35"/>
  <c r="GH111" i="35"/>
  <c r="CQ104" i="35"/>
  <c r="DR114" i="35"/>
  <c r="BT94" i="35"/>
  <c r="DO95" i="35"/>
  <c r="DW116" i="35"/>
  <c r="AU112" i="35"/>
  <c r="EO90" i="35"/>
  <c r="AM97" i="35"/>
  <c r="EZ119" i="35"/>
  <c r="FM111" i="35"/>
  <c r="DO110" i="35"/>
  <c r="DX112" i="35"/>
  <c r="FY103" i="35"/>
  <c r="CJ119" i="35"/>
  <c r="AF119" i="35"/>
  <c r="AJ92" i="35"/>
  <c r="BQ99" i="35"/>
  <c r="DA103" i="35"/>
  <c r="BN98" i="35"/>
  <c r="EZ113" i="35"/>
  <c r="GF94" i="35"/>
  <c r="BX96" i="35"/>
  <c r="CH98" i="35"/>
  <c r="FS118" i="35"/>
  <c r="BQ91" i="35"/>
  <c r="EU111" i="35"/>
  <c r="AD97" i="35"/>
  <c r="CI91" i="35"/>
  <c r="GE117" i="35"/>
  <c r="CY116" i="35"/>
  <c r="EQ97" i="35"/>
  <c r="DW119" i="35"/>
  <c r="FY119" i="35"/>
  <c r="CT102" i="35"/>
  <c r="AL92" i="35"/>
  <c r="EF108" i="35"/>
  <c r="BW93" i="35"/>
  <c r="FC112" i="35"/>
  <c r="CW107" i="35"/>
  <c r="FP109" i="35"/>
  <c r="DT111" i="35"/>
  <c r="DV96" i="35"/>
  <c r="DV106" i="35"/>
  <c r="CB114" i="35"/>
  <c r="DX113" i="35"/>
  <c r="DU114" i="35"/>
  <c r="EB93" i="35"/>
  <c r="CX113" i="35"/>
  <c r="CO92" i="35"/>
  <c r="EA102" i="35"/>
  <c r="BG109" i="35"/>
  <c r="BL111" i="35"/>
  <c r="EN98" i="35"/>
  <c r="AX119" i="35"/>
  <c r="AJ106" i="35"/>
  <c r="CI118" i="35"/>
  <c r="GJ99" i="35"/>
  <c r="BN109" i="35"/>
  <c r="CQ92" i="35"/>
  <c r="DO90" i="35"/>
  <c r="DI108" i="35"/>
  <c r="BG108" i="35"/>
  <c r="CP110" i="35"/>
  <c r="BL92" i="35"/>
  <c r="BP95" i="35"/>
  <c r="CD113" i="35"/>
  <c r="BE109" i="35"/>
  <c r="EA90" i="35"/>
  <c r="EP93" i="35"/>
  <c r="CD105" i="35"/>
  <c r="EY112" i="35"/>
  <c r="DJ110" i="35"/>
  <c r="DB108" i="35"/>
  <c r="BC116" i="35"/>
  <c r="GI109" i="35"/>
  <c r="GH96" i="35"/>
  <c r="CA105" i="35"/>
  <c r="BI118" i="35"/>
  <c r="FU94" i="35"/>
  <c r="FW114" i="35"/>
  <c r="FJ105" i="35"/>
  <c r="FU103" i="35"/>
  <c r="BR119" i="35"/>
  <c r="DB113" i="35"/>
  <c r="AN99" i="35"/>
  <c r="AP119" i="35"/>
  <c r="CL96" i="35"/>
  <c r="AA112" i="35"/>
  <c r="CV106" i="35"/>
  <c r="BQ113" i="35"/>
  <c r="FP112" i="35"/>
  <c r="AJ117" i="35"/>
  <c r="CM106" i="35"/>
  <c r="EG93" i="35"/>
  <c r="ER93" i="35"/>
  <c r="EF99" i="35"/>
  <c r="CX110" i="35"/>
  <c r="AY116" i="35"/>
  <c r="DC108" i="35"/>
  <c r="AR96" i="35"/>
  <c r="DE100" i="35"/>
  <c r="CZ118" i="35"/>
  <c r="AF92" i="35"/>
  <c r="AA106" i="35"/>
  <c r="CQ113" i="35"/>
  <c r="GN99" i="35"/>
  <c r="CM96" i="35"/>
  <c r="CH114" i="35"/>
  <c r="AB94" i="35"/>
  <c r="CF118" i="35"/>
  <c r="ED113" i="35"/>
  <c r="DC119" i="35"/>
  <c r="ER91" i="35"/>
  <c r="AM107" i="35"/>
  <c r="AN96" i="35"/>
  <c r="BS105" i="35"/>
  <c r="V116" i="35"/>
  <c r="CJ103" i="35"/>
  <c r="CI98" i="35"/>
  <c r="FF117" i="35"/>
  <c r="BL93" i="35"/>
  <c r="BZ104" i="35"/>
  <c r="DW97" i="35"/>
  <c r="ET119" i="35"/>
  <c r="DV94" i="35"/>
  <c r="EG110" i="35"/>
  <c r="CR94" i="35"/>
  <c r="BW117" i="35"/>
  <c r="FA105" i="35"/>
  <c r="EP106" i="35"/>
  <c r="BN96" i="35"/>
  <c r="BN119" i="35"/>
  <c r="CD99" i="35"/>
  <c r="CT107" i="35"/>
  <c r="DH113" i="35"/>
  <c r="AZ97" i="35"/>
  <c r="GK93" i="35"/>
  <c r="AK96" i="35"/>
  <c r="DB119" i="35"/>
  <c r="CA100" i="35"/>
  <c r="CY102" i="35"/>
  <c r="FT103" i="35"/>
  <c r="EF116" i="35"/>
  <c r="EN92" i="35"/>
  <c r="FB113" i="35"/>
  <c r="AE114" i="35"/>
  <c r="AZ96" i="35"/>
  <c r="AR117" i="35"/>
  <c r="BC119" i="35"/>
  <c r="CQ90" i="35"/>
  <c r="ER118" i="35"/>
  <c r="AJ94" i="35"/>
  <c r="BK110" i="35"/>
  <c r="DY91" i="35"/>
  <c r="CP102" i="35"/>
  <c r="DG97" i="35"/>
  <c r="CH95" i="35"/>
  <c r="FA92" i="35"/>
  <c r="FJ103" i="35"/>
  <c r="DT118" i="35"/>
  <c r="CZ95" i="35"/>
  <c r="FU112" i="35"/>
  <c r="CF114" i="35"/>
  <c r="FG116" i="35"/>
  <c r="DC90" i="35"/>
  <c r="Z107" i="35"/>
  <c r="EA91" i="35"/>
  <c r="EE94" i="35"/>
  <c r="DD114" i="35"/>
  <c r="GC99" i="35"/>
  <c r="CP93" i="35"/>
  <c r="BO113" i="35"/>
  <c r="CN99" i="35"/>
  <c r="FG90" i="35"/>
  <c r="GE118" i="35"/>
  <c r="CK91" i="35"/>
  <c r="AF117" i="35"/>
  <c r="BJ90" i="35"/>
  <c r="FM96" i="35"/>
  <c r="CE107" i="35"/>
  <c r="CJ98" i="35"/>
  <c r="EM94" i="35"/>
  <c r="DQ97" i="35"/>
  <c r="BB109" i="35"/>
  <c r="FU114" i="35"/>
  <c r="X113" i="35"/>
  <c r="ER119" i="35"/>
  <c r="CZ98" i="35"/>
  <c r="EQ90" i="35"/>
  <c r="AK117" i="35"/>
  <c r="CW97" i="35"/>
  <c r="CR96" i="35"/>
  <c r="CI111" i="35"/>
  <c r="AF95" i="35"/>
  <c r="BT119" i="35"/>
  <c r="BV92" i="35"/>
  <c r="BZ90" i="35"/>
  <c r="AP96" i="35"/>
  <c r="CY90" i="35"/>
  <c r="CB110" i="35"/>
  <c r="AZ92" i="35"/>
  <c r="CV103" i="35"/>
  <c r="DZ109" i="35"/>
  <c r="AX98" i="35"/>
  <c r="BY111" i="35"/>
  <c r="BM111" i="35"/>
  <c r="EI105" i="35"/>
  <c r="BV105" i="35"/>
  <c r="DI92" i="35"/>
  <c r="FQ111" i="35"/>
  <c r="BC92" i="35"/>
  <c r="GA107" i="35"/>
  <c r="CC100" i="35"/>
  <c r="DY109" i="35"/>
  <c r="AK106" i="35"/>
  <c r="BJ112" i="35"/>
  <c r="GI95" i="35"/>
  <c r="CW112" i="35"/>
  <c r="DC92" i="35"/>
  <c r="FV117" i="35"/>
  <c r="EV98" i="35"/>
  <c r="EG112" i="35"/>
  <c r="CZ106" i="35"/>
  <c r="BS91" i="35"/>
  <c r="EH105" i="35"/>
  <c r="AM99" i="35"/>
  <c r="CT97" i="35"/>
  <c r="BH113" i="35"/>
  <c r="BV95" i="35"/>
  <c r="DB96" i="35"/>
  <c r="BJ100" i="35"/>
  <c r="DS103" i="35"/>
  <c r="GI103" i="35"/>
  <c r="BQ119" i="35"/>
  <c r="BF104" i="35"/>
  <c r="ES90" i="35"/>
  <c r="GJ118" i="35"/>
  <c r="AC116" i="35"/>
  <c r="EU112" i="35"/>
  <c r="CL91" i="35"/>
  <c r="EU94" i="35"/>
  <c r="AV118" i="35"/>
  <c r="CE119" i="35"/>
  <c r="CM97" i="35"/>
  <c r="GF111" i="35"/>
  <c r="FF103" i="35"/>
  <c r="CS116" i="35"/>
  <c r="BL97" i="35"/>
  <c r="EB90" i="35"/>
  <c r="DS100" i="35"/>
  <c r="CC93" i="35"/>
  <c r="CG100" i="35"/>
  <c r="BU109" i="35"/>
  <c r="GG93" i="35"/>
  <c r="EP117" i="35"/>
  <c r="FG119" i="35"/>
  <c r="CL103" i="35"/>
  <c r="CI102" i="35"/>
  <c r="CD111" i="35"/>
  <c r="CU116" i="35"/>
  <c r="EB117" i="35"/>
  <c r="Z110" i="35"/>
  <c r="AY119" i="35"/>
  <c r="FH98" i="35"/>
  <c r="CF111" i="35"/>
  <c r="CD118" i="35"/>
  <c r="AH107" i="35"/>
  <c r="DA109" i="35"/>
  <c r="AB99" i="35"/>
  <c r="CC103" i="35"/>
  <c r="CP98" i="35"/>
  <c r="AL116" i="35"/>
  <c r="CE103" i="35"/>
  <c r="W110" i="35"/>
  <c r="EC106" i="35"/>
  <c r="W96" i="35"/>
  <c r="BS106" i="35"/>
  <c r="AH113" i="35"/>
  <c r="AX109" i="35"/>
  <c r="BX94" i="35"/>
  <c r="DJ105" i="35"/>
  <c r="DQ112" i="35"/>
  <c r="BI105" i="35"/>
  <c r="FL105" i="35"/>
  <c r="AN114" i="35"/>
  <c r="GL94" i="35"/>
  <c r="BP102" i="35"/>
  <c r="FK98" i="35"/>
  <c r="DX100" i="35"/>
  <c r="CJ100" i="35"/>
  <c r="DD106" i="35"/>
  <c r="EV94" i="35"/>
  <c r="AZ111" i="35"/>
  <c r="GD111" i="35"/>
  <c r="DE119" i="35"/>
  <c r="ED110" i="35"/>
  <c r="AT118" i="35"/>
  <c r="GJ93" i="35"/>
  <c r="BS92" i="35"/>
  <c r="BS117" i="35"/>
  <c r="DO94" i="35"/>
  <c r="CW98" i="35"/>
  <c r="EA105" i="35"/>
  <c r="DU118" i="35"/>
  <c r="AI107" i="35"/>
  <c r="FB107" i="35"/>
  <c r="EJ108" i="35"/>
  <c r="EL112" i="35"/>
  <c r="CX104" i="35"/>
  <c r="FM91" i="35"/>
  <c r="DI98" i="35"/>
  <c r="FX109" i="35"/>
  <c r="EN97" i="35"/>
  <c r="CK119" i="35"/>
  <c r="EN118" i="35"/>
  <c r="CI106" i="35"/>
  <c r="CC91" i="35"/>
  <c r="AH102" i="35"/>
  <c r="V103" i="35"/>
  <c r="BV111" i="35"/>
  <c r="BV117" i="35"/>
  <c r="GE94" i="35"/>
  <c r="AZ103" i="35"/>
  <c r="AW103" i="35"/>
  <c r="AX95" i="35"/>
  <c r="FB106" i="35"/>
  <c r="DG92" i="35"/>
  <c r="CO104" i="35"/>
  <c r="AZ91" i="35"/>
  <c r="BL112" i="35"/>
  <c r="CH92" i="35"/>
  <c r="AS102" i="35"/>
  <c r="Z106" i="35"/>
  <c r="BK100" i="35"/>
  <c r="FB96" i="35"/>
  <c r="CR102" i="35"/>
  <c r="DD118" i="35"/>
  <c r="DS117" i="35"/>
  <c r="CT113" i="35"/>
  <c r="FB105" i="35"/>
  <c r="FZ99" i="35"/>
  <c r="CX100" i="35"/>
  <c r="CB99" i="35"/>
  <c r="Y107" i="35"/>
  <c r="GG118" i="35"/>
  <c r="CO99" i="35"/>
  <c r="GN109" i="35"/>
  <c r="BU108" i="35"/>
  <c r="CT99" i="35"/>
  <c r="AA105" i="35"/>
  <c r="AT91" i="35"/>
  <c r="AI94" i="35"/>
  <c r="EG111" i="35"/>
  <c r="AD108" i="35"/>
  <c r="GJ96" i="35"/>
  <c r="DO112" i="35"/>
  <c r="CN111" i="35"/>
  <c r="BY95" i="35"/>
  <c r="BM118" i="35"/>
  <c r="FC106" i="35"/>
  <c r="BZ100" i="35"/>
  <c r="FG98" i="35"/>
  <c r="V109" i="35"/>
  <c r="CR108" i="35"/>
  <c r="EK118" i="35"/>
  <c r="DI112" i="35"/>
  <c r="AC95" i="35"/>
  <c r="AR98" i="35"/>
  <c r="CS91" i="35"/>
  <c r="CO93" i="35"/>
  <c r="AA119" i="35"/>
  <c r="EP107" i="35"/>
  <c r="CS98" i="35"/>
  <c r="FM98" i="35"/>
  <c r="CA97" i="35"/>
  <c r="EC100" i="35"/>
  <c r="CA98" i="35"/>
  <c r="DD100" i="35"/>
  <c r="AA109" i="35"/>
  <c r="FC99" i="35"/>
  <c r="V99" i="35"/>
  <c r="DU91" i="35"/>
  <c r="EQ114" i="35"/>
  <c r="EL97" i="35"/>
  <c r="DO91" i="35"/>
  <c r="EE90" i="35"/>
  <c r="AF111" i="35"/>
  <c r="FV98" i="35"/>
  <c r="FK93" i="35"/>
  <c r="FB114" i="35"/>
  <c r="CD108" i="35"/>
  <c r="BW111" i="35"/>
  <c r="DG95" i="35"/>
  <c r="Y110" i="35"/>
  <c r="DX111" i="35"/>
  <c r="BP117" i="35"/>
  <c r="CR109" i="35"/>
  <c r="DY105" i="35"/>
  <c r="EK103" i="35"/>
  <c r="DT117" i="35"/>
  <c r="DO92" i="35"/>
  <c r="DQ94" i="35"/>
  <c r="AV98" i="35"/>
  <c r="BQ96" i="35"/>
  <c r="AO116" i="35"/>
  <c r="DV93" i="35"/>
  <c r="EX90" i="35"/>
  <c r="CV94" i="35"/>
  <c r="EN110" i="35"/>
  <c r="EA94" i="35"/>
  <c r="EA117" i="35"/>
  <c r="BN117" i="35"/>
  <c r="BD105" i="35"/>
  <c r="DU109" i="35"/>
  <c r="BP119" i="35"/>
  <c r="CQ117" i="35"/>
  <c r="X112" i="35"/>
  <c r="FF98" i="35"/>
  <c r="BK114" i="35"/>
  <c r="EP104" i="35"/>
  <c r="CL97" i="35"/>
  <c r="CC113" i="35"/>
  <c r="CK112" i="35"/>
  <c r="EX92" i="35"/>
  <c r="CX112" i="35"/>
  <c r="FV111" i="35"/>
  <c r="DA114" i="35"/>
  <c r="BA105" i="35"/>
  <c r="AT105" i="35"/>
  <c r="CO95" i="35"/>
  <c r="AL107" i="35"/>
  <c r="DZ100" i="35"/>
  <c r="AF93" i="35"/>
  <c r="EJ116" i="35"/>
  <c r="BY98" i="35"/>
  <c r="CO90" i="35"/>
  <c r="DW100" i="35"/>
  <c r="FR98" i="35"/>
  <c r="FT107" i="35"/>
  <c r="CA114" i="35"/>
  <c r="AT102" i="35"/>
  <c r="EX111" i="35"/>
  <c r="CY91" i="35"/>
  <c r="EB96" i="35"/>
  <c r="CK111" i="35"/>
  <c r="EJ92" i="35"/>
  <c r="CE117" i="35"/>
  <c r="CM114" i="35"/>
  <c r="BQ94" i="35"/>
  <c r="CE93" i="35"/>
  <c r="BX106" i="35"/>
  <c r="AE104" i="35"/>
  <c r="AY108" i="35"/>
  <c r="CK116" i="35"/>
  <c r="GM95" i="35"/>
  <c r="BK99" i="35"/>
  <c r="CG102" i="35"/>
  <c r="EY117" i="35"/>
  <c r="CC108" i="35"/>
  <c r="CJ111" i="35"/>
  <c r="CD119" i="35"/>
  <c r="ED96" i="35"/>
  <c r="AL104" i="35"/>
  <c r="FF93" i="35"/>
  <c r="BA109" i="35"/>
  <c r="DZ102" i="35"/>
  <c r="FY95" i="35"/>
  <c r="EG118" i="35"/>
  <c r="AW102" i="35"/>
  <c r="X94" i="35"/>
  <c r="CF110" i="35"/>
  <c r="CB118" i="35"/>
  <c r="FQ109" i="35"/>
  <c r="AP110" i="35"/>
  <c r="CU119" i="35"/>
  <c r="CN119" i="35"/>
  <c r="DJ108" i="35"/>
  <c r="DW117" i="35"/>
  <c r="CU117" i="35"/>
  <c r="FU98" i="35"/>
  <c r="FC103" i="35"/>
  <c r="AG110" i="35"/>
  <c r="FF109" i="35"/>
  <c r="BE107" i="35"/>
  <c r="GA94" i="35"/>
  <c r="EJ109" i="35"/>
  <c r="FK91" i="35"/>
  <c r="AW90" i="35"/>
  <c r="ER92" i="35"/>
  <c r="DH99" i="35"/>
  <c r="DZ98" i="35"/>
  <c r="BB92" i="35"/>
  <c r="BS95" i="35"/>
  <c r="GE93" i="35"/>
  <c r="ED105" i="35"/>
  <c r="DS106" i="35"/>
  <c r="AL119" i="35"/>
  <c r="DI117" i="35"/>
  <c r="AP114" i="35"/>
  <c r="FF116" i="35"/>
  <c r="FY96" i="35"/>
  <c r="Y117" i="35"/>
  <c r="EW96" i="35"/>
  <c r="FA99" i="35"/>
  <c r="BI108" i="35"/>
  <c r="DP110" i="35"/>
  <c r="CO107" i="35"/>
  <c r="DL104" i="35"/>
  <c r="FD114" i="35"/>
  <c r="BN94" i="35"/>
  <c r="V117" i="35"/>
  <c r="EI113" i="35"/>
  <c r="BC106" i="35"/>
  <c r="CU92" i="35"/>
  <c r="AL94" i="35"/>
  <c r="BN112" i="35"/>
  <c r="CV96" i="35"/>
  <c r="CK106" i="35"/>
  <c r="EN105" i="35"/>
  <c r="FA93" i="35"/>
  <c r="FJ109" i="35"/>
  <c r="CT100" i="35"/>
  <c r="CX108" i="35"/>
  <c r="DZ107" i="35"/>
  <c r="DA110" i="35"/>
  <c r="BI94" i="35"/>
  <c r="EW106" i="35"/>
  <c r="AR114" i="35"/>
  <c r="EE96" i="35"/>
  <c r="GE95" i="35"/>
  <c r="CF92" i="35"/>
  <c r="BV103" i="35"/>
  <c r="FW109" i="35"/>
  <c r="ES95" i="35"/>
  <c r="EA118" i="35"/>
  <c r="EB95" i="35"/>
  <c r="DG106" i="35"/>
  <c r="ER105" i="35"/>
  <c r="CQ119" i="35"/>
  <c r="DV113" i="35"/>
  <c r="DR98" i="35"/>
  <c r="BR118" i="35"/>
  <c r="CB95" i="35"/>
  <c r="GK109" i="35"/>
  <c r="EP92" i="35"/>
  <c r="EJ107" i="35"/>
  <c r="AE109" i="35"/>
  <c r="CP97" i="35"/>
  <c r="EO110" i="35"/>
  <c r="AE94" i="35"/>
  <c r="DW96" i="35"/>
  <c r="CJ97" i="35"/>
  <c r="DF110" i="35"/>
  <c r="BP105" i="35"/>
  <c r="BW102" i="35"/>
  <c r="CF108" i="35"/>
  <c r="CA95" i="35"/>
  <c r="CF95" i="35"/>
  <c r="BJ104" i="35"/>
  <c r="DJ112" i="35"/>
  <c r="FS114" i="35"/>
  <c r="BP91" i="35"/>
  <c r="BZ110" i="35"/>
  <c r="CJ95" i="35"/>
  <c r="GJ103" i="35"/>
  <c r="EW114" i="35"/>
  <c r="BU95" i="35"/>
  <c r="DW113" i="35"/>
  <c r="EE93" i="35"/>
  <c r="DE90" i="35"/>
  <c r="DM118" i="35"/>
  <c r="BL119" i="35"/>
  <c r="GC117" i="35"/>
  <c r="BJ110" i="35"/>
  <c r="EV109" i="35"/>
  <c r="U117" i="35"/>
  <c r="AO100" i="35"/>
  <c r="BN113" i="35"/>
  <c r="FZ111" i="35"/>
  <c r="AV102" i="35"/>
  <c r="FI111" i="35"/>
  <c r="BE116" i="35"/>
  <c r="BR91" i="35"/>
  <c r="FS96" i="35"/>
  <c r="GB119" i="35"/>
  <c r="DD113" i="35"/>
  <c r="EA96" i="35"/>
  <c r="AR112" i="35"/>
  <c r="CP119" i="35"/>
  <c r="DS119" i="35"/>
  <c r="DA104" i="35"/>
  <c r="CV108" i="35"/>
  <c r="BX93" i="35"/>
  <c r="AV106" i="35"/>
  <c r="EW112" i="35"/>
  <c r="FO118" i="35"/>
  <c r="DF98" i="35"/>
  <c r="AK119" i="35"/>
  <c r="EH110" i="35"/>
  <c r="BT103" i="35"/>
  <c r="AW119" i="35"/>
  <c r="BY100" i="35"/>
  <c r="DV107" i="35"/>
  <c r="BC94" i="35"/>
  <c r="CT112" i="35"/>
  <c r="DE102" i="35"/>
  <c r="BO119" i="35"/>
  <c r="DI99" i="35"/>
  <c r="GH94" i="35"/>
  <c r="DW105" i="35"/>
  <c r="EW95" i="35"/>
  <c r="EJ97" i="35"/>
  <c r="FU99" i="35"/>
  <c r="CP92" i="35"/>
  <c r="DI119" i="35"/>
  <c r="FA103" i="35"/>
  <c r="DC110" i="35"/>
  <c r="EJ114" i="35"/>
  <c r="GM103" i="35"/>
  <c r="EX114" i="35"/>
  <c r="DN118" i="35"/>
  <c r="CX102" i="35"/>
  <c r="DK113" i="35"/>
  <c r="ED95" i="35"/>
  <c r="BY91" i="35"/>
  <c r="BB99" i="35"/>
  <c r="BH94" i="35"/>
  <c r="AZ109" i="35"/>
  <c r="DZ116" i="35"/>
  <c r="DZ92" i="35"/>
  <c r="CY103" i="35"/>
  <c r="BS96" i="35"/>
  <c r="U99" i="35"/>
  <c r="DW110" i="35"/>
  <c r="CJ91" i="35"/>
  <c r="GA112" i="35"/>
  <c r="CF119" i="35"/>
  <c r="CD95" i="35"/>
  <c r="CM107" i="35"/>
  <c r="FH114" i="35"/>
  <c r="FF107" i="35"/>
  <c r="CF112" i="35"/>
  <c r="FL109" i="35"/>
  <c r="DF100" i="35"/>
  <c r="FN103" i="35"/>
  <c r="FB116" i="35"/>
  <c r="EN119" i="35"/>
  <c r="DU119" i="35"/>
  <c r="AG96" i="35"/>
  <c r="BH98" i="35"/>
  <c r="FD94" i="35"/>
  <c r="FK96" i="35"/>
  <c r="DI118" i="35"/>
  <c r="BB119" i="35"/>
  <c r="FJ98" i="35"/>
  <c r="CN92" i="35"/>
  <c r="DL92" i="35"/>
  <c r="DB114" i="35"/>
  <c r="DU92" i="35"/>
  <c r="EN104" i="35"/>
  <c r="BJ119" i="35"/>
  <c r="EF91" i="35"/>
  <c r="BU98" i="35"/>
  <c r="U109" i="35"/>
  <c r="EH95" i="35"/>
  <c r="DX99" i="35"/>
  <c r="FK109" i="35"/>
  <c r="AH109" i="35"/>
  <c r="AF112" i="35"/>
  <c r="BD117" i="35"/>
  <c r="BK96" i="35"/>
  <c r="EH118" i="35"/>
  <c r="GA109" i="35"/>
  <c r="AY105" i="35"/>
  <c r="EM100" i="35"/>
  <c r="AB111" i="35"/>
  <c r="EZ109" i="35"/>
  <c r="BS118" i="35"/>
  <c r="BY102" i="35"/>
  <c r="DA90" i="35"/>
  <c r="BX90" i="35"/>
  <c r="BW90" i="35"/>
  <c r="FB98" i="35"/>
  <c r="AY91" i="35"/>
  <c r="CC95" i="35"/>
  <c r="FL117" i="35"/>
  <c r="AK113" i="35"/>
  <c r="DW93" i="35"/>
  <c r="EC104" i="35"/>
  <c r="CX114" i="35"/>
  <c r="CW113" i="35"/>
  <c r="BF93" i="35"/>
  <c r="BT111" i="35"/>
  <c r="DN114" i="35"/>
  <c r="DJ111" i="35"/>
  <c r="FQ98" i="35"/>
  <c r="AK114" i="35"/>
  <c r="AX111" i="35"/>
  <c r="AK108" i="35"/>
  <c r="EM103" i="35"/>
  <c r="DP90" i="35"/>
  <c r="AO91" i="35"/>
  <c r="DD116" i="35"/>
  <c r="FF96" i="35"/>
  <c r="GA114" i="35"/>
  <c r="AE106" i="35"/>
  <c r="AP116" i="35"/>
  <c r="EO93" i="35"/>
  <c r="BR97" i="35"/>
  <c r="AG107" i="35"/>
  <c r="DW91" i="35"/>
  <c r="DG108" i="35"/>
  <c r="BE95" i="35"/>
  <c r="BM112" i="35"/>
  <c r="CT108" i="35"/>
  <c r="BM96" i="35"/>
  <c r="GC95" i="35"/>
  <c r="FD117" i="35"/>
  <c r="BY117" i="35"/>
  <c r="FG112" i="35"/>
  <c r="EC118" i="35"/>
  <c r="CM112" i="35"/>
  <c r="GJ95" i="35"/>
  <c r="DV111" i="35"/>
  <c r="CT116" i="35"/>
  <c r="CY106" i="35"/>
  <c r="EI110" i="35"/>
  <c r="AU91" i="35"/>
  <c r="AY111" i="35"/>
  <c r="DT100" i="35"/>
  <c r="CC90" i="35"/>
  <c r="DZ118" i="35"/>
  <c r="DB111" i="35"/>
  <c r="FI114" i="35"/>
  <c r="EK114" i="35"/>
  <c r="BO105" i="35"/>
  <c r="DD92" i="35"/>
  <c r="BR100" i="35"/>
  <c r="AX114" i="35"/>
  <c r="EJ90" i="35"/>
  <c r="BO106" i="35"/>
  <c r="BY104" i="35"/>
  <c r="DX106" i="35"/>
  <c r="U102" i="35"/>
  <c r="DX116" i="35"/>
  <c r="BB118" i="35"/>
  <c r="Y105" i="35"/>
  <c r="EA106" i="35"/>
  <c r="EG107" i="35"/>
  <c r="EO112" i="35"/>
  <c r="EC103" i="35"/>
  <c r="CW114" i="35"/>
  <c r="BZ96" i="35"/>
  <c r="FQ118" i="35"/>
  <c r="AP91" i="35"/>
  <c r="CS106" i="35"/>
  <c r="EX99" i="35"/>
  <c r="EB100" i="35"/>
  <c r="EU119" i="35"/>
  <c r="DA118" i="35"/>
  <c r="EL117" i="35"/>
  <c r="AC114" i="35"/>
  <c r="EU90" i="35"/>
  <c r="BN92" i="35"/>
  <c r="CU90" i="35"/>
  <c r="U114" i="35"/>
  <c r="CA96" i="35"/>
  <c r="EQ103" i="35"/>
  <c r="BR113" i="35"/>
  <c r="CJ106" i="35"/>
  <c r="ES91" i="35"/>
  <c r="FP119" i="35"/>
  <c r="DF113" i="35"/>
  <c r="AU107" i="35"/>
  <c r="CV110" i="35"/>
  <c r="EO118" i="35"/>
  <c r="BI106" i="35"/>
  <c r="CY92" i="35"/>
  <c r="AW108" i="35"/>
  <c r="AH117" i="35"/>
  <c r="DW103" i="35"/>
  <c r="EW116" i="35"/>
  <c r="AA95" i="35"/>
  <c r="EO114" i="35"/>
  <c r="W111" i="35"/>
  <c r="FB90" i="35"/>
  <c r="EH113" i="35"/>
  <c r="CR110" i="35"/>
  <c r="EN114" i="35"/>
  <c r="EN91" i="35"/>
  <c r="BZ118" i="35"/>
  <c r="CF107" i="35"/>
  <c r="BZ109" i="35"/>
  <c r="BP107" i="35"/>
  <c r="AW106" i="35"/>
  <c r="DJ114" i="35"/>
  <c r="DH93" i="35"/>
  <c r="EU106" i="35"/>
  <c r="EW90" i="35"/>
  <c r="CV113" i="35"/>
  <c r="CW106" i="35"/>
  <c r="EV118" i="35"/>
  <c r="AZ116" i="35"/>
  <c r="DG98" i="35"/>
  <c r="FI91" i="35"/>
  <c r="CZ90" i="35"/>
  <c r="FC119" i="35"/>
  <c r="BA99" i="35"/>
  <c r="BD116" i="35"/>
  <c r="DX119" i="35"/>
  <c r="DL117" i="35"/>
  <c r="Z94" i="35"/>
  <c r="BA113" i="35"/>
  <c r="DA105" i="35"/>
  <c r="FE93" i="35"/>
  <c r="FH116" i="35"/>
  <c r="BN100" i="35"/>
  <c r="BC104" i="35"/>
  <c r="EC98" i="35"/>
  <c r="BH105" i="35"/>
  <c r="EY90" i="35"/>
  <c r="Y112" i="35"/>
  <c r="DG116" i="35"/>
  <c r="EJ112" i="35"/>
  <c r="EV99" i="35"/>
  <c r="AN104" i="35"/>
  <c r="CV98" i="35"/>
  <c r="BB105" i="35"/>
  <c r="BH93" i="35"/>
  <c r="BK107" i="35"/>
  <c r="EE99" i="35"/>
  <c r="EB113" i="35"/>
  <c r="DU117" i="35"/>
  <c r="X116" i="35"/>
  <c r="CD91" i="35"/>
  <c r="DQ114" i="35"/>
  <c r="BX118" i="35"/>
  <c r="EI116" i="35"/>
  <c r="EH96" i="35"/>
  <c r="ET94" i="35"/>
  <c r="BT91" i="35"/>
  <c r="EG96" i="35"/>
  <c r="DR100" i="35"/>
  <c r="BZ98" i="35"/>
  <c r="CS97" i="35"/>
  <c r="DP100" i="35"/>
  <c r="CT92" i="35"/>
  <c r="DM99" i="35"/>
  <c r="BO94" i="35"/>
  <c r="EF97" i="35"/>
  <c r="CW91" i="35"/>
  <c r="DT104" i="35"/>
  <c r="DB100" i="35"/>
  <c r="CR106" i="35"/>
  <c r="EV96" i="35"/>
  <c r="FP94" i="35"/>
  <c r="DF108" i="35"/>
  <c r="AZ119" i="35"/>
  <c r="BL105" i="35"/>
  <c r="DE111" i="35"/>
  <c r="EK94" i="35"/>
  <c r="DO97" i="35"/>
  <c r="DK95" i="35"/>
  <c r="EL103" i="35"/>
  <c r="BF116" i="35"/>
  <c r="BM109" i="35"/>
  <c r="DQ110" i="35"/>
  <c r="DQ96" i="35"/>
  <c r="EM107" i="35"/>
  <c r="BL110" i="35"/>
  <c r="EV90" i="35"/>
  <c r="GF103" i="35"/>
  <c r="BR116" i="35"/>
  <c r="BB98" i="35"/>
  <c r="BQ93" i="35"/>
  <c r="EI111" i="35"/>
  <c r="FS93" i="35"/>
  <c r="CR107" i="35"/>
  <c r="Y93" i="35"/>
  <c r="DU110" i="35"/>
  <c r="DF114" i="35"/>
  <c r="DQ92" i="35"/>
  <c r="ED98" i="35"/>
  <c r="AV109" i="35"/>
  <c r="BV97" i="35"/>
  <c r="GB93" i="35"/>
  <c r="EW107" i="35"/>
  <c r="AR106" i="35"/>
  <c r="EI96" i="35"/>
  <c r="FJ99" i="35"/>
  <c r="FT99" i="35"/>
  <c r="X117" i="35"/>
  <c r="FF112" i="35"/>
  <c r="BR96" i="35"/>
  <c r="AL113" i="35"/>
  <c r="AF94" i="35"/>
  <c r="GE119" i="35"/>
  <c r="AB117" i="35"/>
  <c r="BT99" i="35"/>
  <c r="CZ116" i="35"/>
  <c r="CY93" i="35"/>
  <c r="EY113" i="35"/>
  <c r="DL95" i="35"/>
  <c r="GA118" i="35"/>
  <c r="CN113" i="35"/>
  <c r="AM94" i="35"/>
  <c r="DS113" i="35"/>
  <c r="EL111" i="35"/>
  <c r="EF109" i="35"/>
  <c r="FW93" i="35"/>
  <c r="DI106" i="35"/>
  <c r="FM114" i="35"/>
  <c r="AK92" i="35"/>
  <c r="CF99" i="35"/>
  <c r="CN97" i="35"/>
  <c r="CB107" i="35"/>
  <c r="DU93" i="35"/>
  <c r="CI116" i="35"/>
  <c r="DZ91" i="35"/>
  <c r="DT103" i="35"/>
  <c r="FG125" i="35" l="1"/>
  <c r="FG120" i="35"/>
  <c r="DG125" i="35"/>
  <c r="DG120" i="35"/>
  <c r="DG121" i="35" s="1"/>
  <c r="CF120" i="35"/>
  <c r="CF121" i="35" s="1"/>
  <c r="CF125" i="35"/>
  <c r="DC125" i="35"/>
  <c r="DC120" i="35"/>
  <c r="FW120" i="35"/>
  <c r="FW130" i="35" s="1"/>
  <c r="FW125" i="35"/>
  <c r="CQ125" i="35"/>
  <c r="CQ120" i="35"/>
  <c r="BF125" i="35"/>
  <c r="BF120" i="35"/>
  <c r="BF121" i="35" s="1"/>
  <c r="DN120" i="35"/>
  <c r="DN121" i="35" s="1"/>
  <c r="DN125" i="35"/>
  <c r="BE125" i="35"/>
  <c r="BE120" i="35"/>
  <c r="BE121" i="35" s="1"/>
  <c r="GK120" i="35"/>
  <c r="GK130" i="35" s="1"/>
  <c r="GK125" i="35"/>
  <c r="CP125" i="35"/>
  <c r="CP120" i="35"/>
  <c r="CP121" i="35" s="1"/>
  <c r="DI120" i="35"/>
  <c r="DI121" i="35" s="1"/>
  <c r="DI125" i="35"/>
  <c r="FE125" i="35"/>
  <c r="FE120" i="35"/>
  <c r="EY120" i="35"/>
  <c r="EY121" i="35" s="1"/>
  <c r="EY125" i="35"/>
  <c r="EP120" i="35"/>
  <c r="EP130" i="35" s="1"/>
  <c r="EP125" i="35"/>
  <c r="FL125" i="35"/>
  <c r="FL120" i="35"/>
  <c r="FL130" i="35" s="1"/>
  <c r="DE125" i="35"/>
  <c r="DE120" i="35"/>
  <c r="W125" i="35"/>
  <c r="W120" i="35"/>
  <c r="W121" i="35" s="1"/>
  <c r="CZ120" i="35"/>
  <c r="CZ130" i="35" s="1"/>
  <c r="CZ125" i="35"/>
  <c r="GB125" i="35"/>
  <c r="GB120" i="35"/>
  <c r="GB121" i="35" s="1"/>
  <c r="EW125" i="35"/>
  <c r="EW120" i="35"/>
  <c r="EW130" i="35" s="1"/>
  <c r="FT120" i="35"/>
  <c r="FT121" i="35" s="1"/>
  <c r="FT125" i="35"/>
  <c r="FS125" i="35"/>
  <c r="FS120" i="35"/>
  <c r="FS121" i="35" s="1"/>
  <c r="FB120" i="35"/>
  <c r="FB125" i="35"/>
  <c r="CL125" i="35"/>
  <c r="CL120" i="35"/>
  <c r="CL121" i="35" s="1"/>
  <c r="EV125" i="35"/>
  <c r="EV120" i="35"/>
  <c r="AZ125" i="35"/>
  <c r="AZ120" i="35"/>
  <c r="AZ121" i="35" s="1"/>
  <c r="CI120" i="35"/>
  <c r="CI130" i="35" s="1"/>
  <c r="CI125" i="35"/>
  <c r="CU125" i="35"/>
  <c r="CU120" i="35"/>
  <c r="FJ120" i="35"/>
  <c r="FJ130" i="35" s="1"/>
  <c r="FJ125" i="35"/>
  <c r="EU120" i="35"/>
  <c r="EU121" i="35" s="1"/>
  <c r="EU125" i="35"/>
  <c r="EA120" i="35"/>
  <c r="EA130" i="35" s="1"/>
  <c r="EA125" i="35"/>
  <c r="Y120" i="35"/>
  <c r="Y130" i="35" s="1"/>
  <c r="Y125" i="35"/>
  <c r="FM120" i="35"/>
  <c r="FM125" i="35"/>
  <c r="BT125" i="35"/>
  <c r="BT120" i="35"/>
  <c r="BT130" i="35" s="1"/>
  <c r="DO125" i="35"/>
  <c r="DO120" i="35"/>
  <c r="DO121" i="35" s="1"/>
  <c r="BD125" i="35"/>
  <c r="BD120" i="35"/>
  <c r="BD130" i="35" s="1"/>
  <c r="BA125" i="35"/>
  <c r="BA120" i="35"/>
  <c r="BA121" i="35" s="1"/>
  <c r="GE125" i="35"/>
  <c r="GE120" i="35"/>
  <c r="GE121" i="35" s="1"/>
  <c r="GE122" i="35" s="1"/>
  <c r="GE123" i="35" s="1"/>
  <c r="DM120" i="35"/>
  <c r="DM130" i="35" s="1"/>
  <c r="DM125" i="35"/>
  <c r="GJ120" i="35"/>
  <c r="GJ125" i="35"/>
  <c r="GD125" i="35"/>
  <c r="GD120" i="35"/>
  <c r="GD130" i="35" s="1"/>
  <c r="EJ125" i="35"/>
  <c r="EJ120" i="35"/>
  <c r="CK120" i="35"/>
  <c r="CK125" i="35"/>
  <c r="AW120" i="35"/>
  <c r="AW125" i="35"/>
  <c r="FK120" i="35"/>
  <c r="FK125" i="35"/>
  <c r="GL125" i="35"/>
  <c r="GL120" i="35"/>
  <c r="GL121" i="35" s="1"/>
  <c r="AD125" i="35"/>
  <c r="AD120" i="35"/>
  <c r="AD121" i="35" s="1"/>
  <c r="AP125" i="35"/>
  <c r="AP120" i="35"/>
  <c r="AP130" i="35" s="1"/>
  <c r="CC125" i="35"/>
  <c r="CC120" i="35"/>
  <c r="BO125" i="35"/>
  <c r="BO120" i="35"/>
  <c r="BO130" i="35" s="1"/>
  <c r="AI125" i="35"/>
  <c r="AI120" i="35"/>
  <c r="AI130" i="35" s="1"/>
  <c r="AN120" i="35"/>
  <c r="AN121" i="35" s="1"/>
  <c r="AN125" i="35"/>
  <c r="AM125" i="35"/>
  <c r="AM120" i="35"/>
  <c r="AM121" i="35" s="1"/>
  <c r="U125" i="35"/>
  <c r="U120" i="35"/>
  <c r="U121" i="35" s="1"/>
  <c r="U122" i="35" s="1"/>
  <c r="CA120" i="35"/>
  <c r="CA125" i="35"/>
  <c r="GM125" i="35"/>
  <c r="GM120" i="35"/>
  <c r="GM121" i="35" s="1"/>
  <c r="EG125" i="35"/>
  <c r="EG120" i="35"/>
  <c r="AU125" i="35"/>
  <c r="AU120" i="35"/>
  <c r="AU121" i="35" s="1"/>
  <c r="AU131" i="35" s="1"/>
  <c r="DS125" i="35"/>
  <c r="DS120" i="35"/>
  <c r="DS121" i="35" s="1"/>
  <c r="FA120" i="35"/>
  <c r="FA125" i="35"/>
  <c r="Z125" i="35"/>
  <c r="Z120" i="35"/>
  <c r="Z121" i="35" s="1"/>
  <c r="DY120" i="35"/>
  <c r="DY121" i="35" s="1"/>
  <c r="DY125" i="35"/>
  <c r="BY125" i="35"/>
  <c r="BY120" i="35"/>
  <c r="BY130" i="35" s="1"/>
  <c r="ER125" i="35"/>
  <c r="ER120" i="35"/>
  <c r="ER130" i="35" s="1"/>
  <c r="EH125" i="35"/>
  <c r="EH120" i="35"/>
  <c r="EH130" i="35" s="1"/>
  <c r="CM125" i="35"/>
  <c r="CM120" i="35"/>
  <c r="CM121" i="35" s="1"/>
  <c r="CM122" i="35" s="1"/>
  <c r="CM123" i="35" s="1"/>
  <c r="DB125" i="35"/>
  <c r="DB120" i="35"/>
  <c r="DB121" i="35" s="1"/>
  <c r="DB122" i="35" s="1"/>
  <c r="DB123" i="35" s="1"/>
  <c r="FX120" i="35"/>
  <c r="FX130" i="35" s="1"/>
  <c r="FX125" i="35"/>
  <c r="FD125" i="35"/>
  <c r="FD120" i="35"/>
  <c r="FD121" i="35" s="1"/>
  <c r="GF120" i="35"/>
  <c r="GF121" i="35" s="1"/>
  <c r="GF125" i="35"/>
  <c r="DP120" i="35"/>
  <c r="DP121" i="35" s="1"/>
  <c r="DP125" i="35"/>
  <c r="EF120" i="35"/>
  <c r="EF125" i="35"/>
  <c r="EO125" i="35"/>
  <c r="EO120" i="35"/>
  <c r="EO121" i="35" s="1"/>
  <c r="V120" i="35"/>
  <c r="V121" i="35" s="1"/>
  <c r="V125" i="35"/>
  <c r="DX125" i="35"/>
  <c r="DX120" i="35"/>
  <c r="GG125" i="35"/>
  <c r="GG120" i="35"/>
  <c r="GG121" i="35" s="1"/>
  <c r="EZ125" i="35"/>
  <c r="EZ120" i="35"/>
  <c r="EZ130" i="35" s="1"/>
  <c r="X125" i="35"/>
  <c r="X120" i="35"/>
  <c r="AE120" i="35"/>
  <c r="AE125" i="35"/>
  <c r="BI120" i="35"/>
  <c r="BI130" i="35" s="1"/>
  <c r="BI125" i="35"/>
  <c r="EB125" i="35"/>
  <c r="EB120" i="35"/>
  <c r="EB130" i="35" s="1"/>
  <c r="CG125" i="35"/>
  <c r="CG120" i="35"/>
  <c r="CG121" i="35" s="1"/>
  <c r="BB120" i="35"/>
  <c r="BB130" i="35" s="1"/>
  <c r="BB125" i="35"/>
  <c r="BN125" i="35"/>
  <c r="BN120" i="35"/>
  <c r="BN130" i="35" s="1"/>
  <c r="EN125" i="35"/>
  <c r="EN120" i="35"/>
  <c r="EN121" i="35" s="1"/>
  <c r="EN122" i="35" s="1"/>
  <c r="EN123" i="35" s="1"/>
  <c r="CO120" i="35"/>
  <c r="CO121" i="35" s="1"/>
  <c r="CO125" i="35"/>
  <c r="BW125" i="35"/>
  <c r="BW120" i="35"/>
  <c r="BS125" i="35"/>
  <c r="BS120" i="35"/>
  <c r="FZ125" i="35"/>
  <c r="FZ120" i="35"/>
  <c r="FZ121" i="35" s="1"/>
  <c r="BX125" i="35"/>
  <c r="BX120" i="35"/>
  <c r="FF125" i="35"/>
  <c r="FF120" i="35"/>
  <c r="FF130" i="35" s="1"/>
  <c r="DA125" i="35"/>
  <c r="DA120" i="35"/>
  <c r="ES120" i="35"/>
  <c r="ES125" i="35"/>
  <c r="EM120" i="35"/>
  <c r="EM125" i="35"/>
  <c r="AX125" i="35"/>
  <c r="AX120" i="35"/>
  <c r="AX130" i="35" s="1"/>
  <c r="AA125" i="35"/>
  <c r="AA120" i="35"/>
  <c r="AA121" i="35" s="1"/>
  <c r="BP125" i="35"/>
  <c r="BP120" i="35"/>
  <c r="GH125" i="35"/>
  <c r="GH120" i="35"/>
  <c r="GH130" i="35" s="1"/>
  <c r="CT120" i="35"/>
  <c r="CT125" i="35"/>
  <c r="DD120" i="35"/>
  <c r="DD121" i="35" s="1"/>
  <c r="DD125" i="35"/>
  <c r="AS125" i="35"/>
  <c r="AS120" i="35"/>
  <c r="AS121" i="35" s="1"/>
  <c r="FO120" i="35"/>
  <c r="FO121" i="35" s="1"/>
  <c r="FO125" i="35"/>
  <c r="DW120" i="35"/>
  <c r="DW130" i="35" s="1"/>
  <c r="DW125" i="35"/>
  <c r="BM120" i="35"/>
  <c r="BM121" i="35" s="1"/>
  <c r="BM125" i="35"/>
  <c r="EX120" i="35"/>
  <c r="EX125" i="35"/>
  <c r="AR120" i="35"/>
  <c r="AR121" i="35" s="1"/>
  <c r="AR125" i="35"/>
  <c r="EI125" i="35"/>
  <c r="EI120" i="35"/>
  <c r="EI121" i="35" s="1"/>
  <c r="DZ125" i="35"/>
  <c r="DZ120" i="35"/>
  <c r="AQ125" i="35"/>
  <c r="AQ120" i="35"/>
  <c r="AQ121" i="35" s="1"/>
  <c r="DF120" i="35"/>
  <c r="DF130" i="35" s="1"/>
  <c r="DF125" i="35"/>
  <c r="AF120" i="35"/>
  <c r="AF125" i="35"/>
  <c r="AL125" i="35"/>
  <c r="AL120" i="35"/>
  <c r="AL121" i="35" s="1"/>
  <c r="AL131" i="35" s="1"/>
  <c r="FI120" i="35"/>
  <c r="FI130" i="35" s="1"/>
  <c r="FI125" i="35"/>
  <c r="DK125" i="35"/>
  <c r="DK120" i="35"/>
  <c r="DK130" i="35" s="1"/>
  <c r="ED120" i="35"/>
  <c r="ED125" i="35"/>
  <c r="AY125" i="35"/>
  <c r="AY120" i="35"/>
  <c r="AY130" i="35" s="1"/>
  <c r="GN125" i="35"/>
  <c r="GN120" i="35"/>
  <c r="GN130" i="35" s="1"/>
  <c r="CB125" i="35"/>
  <c r="CB120" i="35"/>
  <c r="CB130" i="35" s="1"/>
  <c r="CY125" i="35"/>
  <c r="CY120" i="35"/>
  <c r="CY130" i="35" s="1"/>
  <c r="AC125" i="35"/>
  <c r="AC120" i="35"/>
  <c r="AC130" i="35" s="1"/>
  <c r="BZ120" i="35"/>
  <c r="BZ130" i="35" s="1"/>
  <c r="BZ125" i="35"/>
  <c r="CJ120" i="35"/>
  <c r="CJ130" i="35" s="1"/>
  <c r="CJ125" i="35"/>
  <c r="CD120" i="35"/>
  <c r="CD121" i="35" s="1"/>
  <c r="CD125" i="35"/>
  <c r="CW120" i="35"/>
  <c r="CW121" i="35" s="1"/>
  <c r="CW125" i="35"/>
  <c r="FQ120" i="35"/>
  <c r="FQ121" i="35" s="1"/>
  <c r="FQ125" i="35"/>
  <c r="BR120" i="35"/>
  <c r="BR130" i="35" s="1"/>
  <c r="BR125" i="35"/>
  <c r="AG125" i="35"/>
  <c r="AG120" i="35"/>
  <c r="AG121" i="35" s="1"/>
  <c r="EL125" i="35"/>
  <c r="EL120" i="35"/>
  <c r="EL121" i="35" s="1"/>
  <c r="EE125" i="35"/>
  <c r="EE120" i="35"/>
  <c r="EE130" i="35" s="1"/>
  <c r="AT120" i="35"/>
  <c r="AT130" i="35" s="1"/>
  <c r="AT125" i="35"/>
  <c r="GI125" i="35"/>
  <c r="GI120" i="35"/>
  <c r="GI121" i="35" s="1"/>
  <c r="EQ125" i="35"/>
  <c r="EQ120" i="35"/>
  <c r="EQ130" i="35" s="1"/>
  <c r="FY120" i="35"/>
  <c r="FY130" i="35" s="1"/>
  <c r="FY125" i="35"/>
  <c r="CE125" i="35"/>
  <c r="CE120" i="35"/>
  <c r="CE130" i="35" s="1"/>
  <c r="DR120" i="35"/>
  <c r="DR121" i="35" s="1"/>
  <c r="DR131" i="35" s="1"/>
  <c r="DR125" i="35"/>
  <c r="BG120" i="35"/>
  <c r="BG121" i="35" s="1"/>
  <c r="BG125" i="35"/>
  <c r="CV125" i="35"/>
  <c r="CV120" i="35"/>
  <c r="CV121" i="35" s="1"/>
  <c r="FN125" i="35"/>
  <c r="FN120" i="35"/>
  <c r="FN121" i="35" s="1"/>
  <c r="EC120" i="35"/>
  <c r="EC130" i="35" s="1"/>
  <c r="EC125" i="35"/>
  <c r="ET120" i="35"/>
  <c r="ET130" i="35" s="1"/>
  <c r="ET125" i="35"/>
  <c r="BC125" i="35"/>
  <c r="BC120" i="35"/>
  <c r="BC121" i="35" s="1"/>
  <c r="BK125" i="35"/>
  <c r="BK120" i="35"/>
  <c r="BK130" i="35" s="1"/>
  <c r="CS125" i="35"/>
  <c r="CS120" i="35"/>
  <c r="CS130" i="35" s="1"/>
  <c r="AV120" i="35"/>
  <c r="AV130" i="35" s="1"/>
  <c r="AV125" i="35"/>
  <c r="DV120" i="35"/>
  <c r="DV130" i="35" s="1"/>
  <c r="DV125" i="35"/>
  <c r="CN120" i="35"/>
  <c r="CN125" i="35"/>
  <c r="AH125" i="35"/>
  <c r="AH120" i="35"/>
  <c r="AH121" i="35" s="1"/>
  <c r="FV125" i="35"/>
  <c r="FV120" i="35"/>
  <c r="FV130" i="35" s="1"/>
  <c r="DU120" i="35"/>
  <c r="DU130" i="35" s="1"/>
  <c r="DU125" i="35"/>
  <c r="EK125" i="35"/>
  <c r="EK120" i="35"/>
  <c r="EK130" i="35" s="1"/>
  <c r="DT120" i="35"/>
  <c r="DT125" i="35"/>
  <c r="BV120" i="35"/>
  <c r="BV130" i="35" s="1"/>
  <c r="BV125" i="35"/>
  <c r="DJ120" i="35"/>
  <c r="DJ125" i="35"/>
  <c r="BU120" i="35"/>
  <c r="BU121" i="35" s="1"/>
  <c r="BU125" i="35"/>
  <c r="AO120" i="35"/>
  <c r="AO121" i="35" s="1"/>
  <c r="AO125" i="35"/>
  <c r="AK120" i="35"/>
  <c r="AK130" i="35" s="1"/>
  <c r="AK125" i="35"/>
  <c r="GC120" i="35"/>
  <c r="GC121" i="35" s="1"/>
  <c r="GC125" i="35"/>
  <c r="BH120" i="35"/>
  <c r="BH130" i="35" s="1"/>
  <c r="BH125" i="35"/>
  <c r="BQ120" i="35"/>
  <c r="BQ121" i="35" s="1"/>
  <c r="BQ125" i="35"/>
  <c r="FP120" i="35"/>
  <c r="FP130" i="35" s="1"/>
  <c r="FP125" i="35"/>
  <c r="DQ120" i="35"/>
  <c r="DQ130" i="35" s="1"/>
  <c r="DQ125" i="35"/>
  <c r="AB120" i="35"/>
  <c r="AB130" i="35" s="1"/>
  <c r="AB125" i="35"/>
  <c r="FH120" i="35"/>
  <c r="FH130" i="35" s="1"/>
  <c r="FH125" i="35"/>
  <c r="FC125" i="35"/>
  <c r="FC120" i="35"/>
  <c r="FC121" i="35" s="1"/>
  <c r="DL125" i="35"/>
  <c r="DL120" i="35"/>
  <c r="DL121" i="35" s="1"/>
  <c r="CH120" i="35"/>
  <c r="CH130" i="35" s="1"/>
  <c r="CH125" i="35"/>
  <c r="FU125" i="35"/>
  <c r="FU120" i="35"/>
  <c r="FU121" i="35" s="1"/>
  <c r="CX125" i="35"/>
  <c r="CX120" i="35"/>
  <c r="CX121" i="35" s="1"/>
  <c r="DH120" i="35"/>
  <c r="DH125" i="35"/>
  <c r="BJ120" i="35"/>
  <c r="BJ121" i="35" s="1"/>
  <c r="BJ131" i="35" s="1"/>
  <c r="BJ125" i="35"/>
  <c r="BL125" i="35"/>
  <c r="BL120" i="35"/>
  <c r="FR120" i="35"/>
  <c r="FR130" i="35" s="1"/>
  <c r="FR125" i="35"/>
  <c r="GA120" i="35"/>
  <c r="GA130" i="35" s="1"/>
  <c r="GA125" i="35"/>
  <c r="CR120" i="35"/>
  <c r="CR121" i="35" s="1"/>
  <c r="CR125" i="35"/>
  <c r="AJ125" i="35"/>
  <c r="AJ120" i="35"/>
  <c r="AJ130" i="35" s="1"/>
  <c r="AV121" i="35"/>
  <c r="EE121" i="35"/>
  <c r="AZ130" i="35"/>
  <c r="EC121" i="35"/>
  <c r="GA121" i="35"/>
  <c r="BJ130" i="35"/>
  <c r="DR130" i="35"/>
  <c r="CH121" i="35"/>
  <c r="CH131" i="35" s="1"/>
  <c r="FH121" i="35"/>
  <c r="FH131" i="35" s="1"/>
  <c r="FY121" i="35"/>
  <c r="FY122" i="35" s="1"/>
  <c r="AB121" i="35"/>
  <c r="AB131" i="35" s="1"/>
  <c r="DQ121" i="35"/>
  <c r="FP121" i="35"/>
  <c r="BH121" i="35"/>
  <c r="BH122" i="35" s="1"/>
  <c r="BH123" i="35" s="1"/>
  <c r="GC130" i="35"/>
  <c r="BR121" i="35"/>
  <c r="CW130" i="35"/>
  <c r="AO130" i="35"/>
  <c r="BU130" i="35"/>
  <c r="DU121" i="35"/>
  <c r="DV121" i="35"/>
  <c r="BZ121" i="35"/>
  <c r="CO130" i="35"/>
  <c r="BM130" i="35"/>
  <c r="DW121" i="35"/>
  <c r="BB121" i="35"/>
  <c r="FO130" i="35"/>
  <c r="DD130" i="35"/>
  <c r="DP130" i="35"/>
  <c r="FT130" i="35"/>
  <c r="FX121" i="35"/>
  <c r="CZ121" i="35"/>
  <c r="EY130" i="35"/>
  <c r="GK121" i="35"/>
  <c r="DN130" i="35"/>
  <c r="AN130" i="35"/>
  <c r="EU130" i="35"/>
  <c r="FJ121" i="35"/>
  <c r="CI121" i="35"/>
  <c r="DM121" i="35"/>
  <c r="Y121" i="35"/>
  <c r="F29" i="31"/>
  <c r="B71" i="5" s="1"/>
  <c r="F13" i="31"/>
  <c r="B35" i="5" s="1"/>
  <c r="GW13" i="31"/>
  <c r="F32" i="31"/>
  <c r="B63" i="5" s="1"/>
  <c r="GW26" i="31"/>
  <c r="F26" i="31"/>
  <c r="B61" i="5" s="1"/>
  <c r="F3" i="31"/>
  <c r="B68" i="5" s="1"/>
  <c r="F7" i="31"/>
  <c r="B121" i="5" s="1"/>
  <c r="F16" i="31"/>
  <c r="B122" i="5" s="1"/>
  <c r="F49" i="31"/>
  <c r="B120" i="5" s="1"/>
  <c r="F28" i="31"/>
  <c r="B74" i="5" s="1"/>
  <c r="FW121" i="35" l="1"/>
  <c r="EP121" i="35"/>
  <c r="EP122" i="35" s="1"/>
  <c r="EP123" i="35" s="1"/>
  <c r="DY130" i="35"/>
  <c r="V130" i="35"/>
  <c r="BI121" i="35"/>
  <c r="AR130" i="35"/>
  <c r="DF121" i="35"/>
  <c r="DF122" i="35" s="1"/>
  <c r="BV121" i="35"/>
  <c r="AK121" i="35"/>
  <c r="AT121" i="35"/>
  <c r="AT122" i="35" s="1"/>
  <c r="CF130" i="35"/>
  <c r="GF130" i="35"/>
  <c r="CJ121" i="35"/>
  <c r="BG130" i="35"/>
  <c r="FR121" i="35"/>
  <c r="FR131" i="35" s="1"/>
  <c r="ET121" i="35"/>
  <c r="ET131" i="35" s="1"/>
  <c r="CR130" i="35"/>
  <c r="EA121" i="35"/>
  <c r="DI130" i="35"/>
  <c r="FI121" i="35"/>
  <c r="CD130" i="35"/>
  <c r="FQ130" i="35"/>
  <c r="BQ130" i="35"/>
  <c r="W130" i="35"/>
  <c r="U130" i="35"/>
  <c r="BT121" i="35"/>
  <c r="BT131" i="35" s="1"/>
  <c r="BN121" i="35"/>
  <c r="BN122" i="35" s="1"/>
  <c r="FD130" i="35"/>
  <c r="AX121" i="35"/>
  <c r="AX122" i="35" s="1"/>
  <c r="AX123" i="35" s="1"/>
  <c r="AX133" i="35" s="1"/>
  <c r="BA130" i="35"/>
  <c r="BO121" i="35"/>
  <c r="BO122" i="35" s="1"/>
  <c r="AU130" i="35"/>
  <c r="EH121" i="35"/>
  <c r="EH122" i="35" s="1"/>
  <c r="EZ121" i="35"/>
  <c r="EZ131" i="35" s="1"/>
  <c r="FF121" i="35"/>
  <c r="FF122" i="35" s="1"/>
  <c r="FF123" i="35" s="1"/>
  <c r="FF132" i="35" s="1"/>
  <c r="GH121" i="35"/>
  <c r="GH122" i="35" s="1"/>
  <c r="GH123" i="35" s="1"/>
  <c r="DO130" i="35"/>
  <c r="CL130" i="35"/>
  <c r="AD130" i="35"/>
  <c r="AM130" i="35"/>
  <c r="BE130" i="35"/>
  <c r="FL121" i="35"/>
  <c r="FL122" i="35" s="1"/>
  <c r="FL123" i="35" s="1"/>
  <c r="FL133" i="35" s="1"/>
  <c r="BY121" i="35"/>
  <c r="BY131" i="35" s="1"/>
  <c r="EW121" i="35"/>
  <c r="EW122" i="35" s="1"/>
  <c r="EW123" i="35" s="1"/>
  <c r="EW124" i="35" s="1"/>
  <c r="EW126" i="35" s="1"/>
  <c r="EO130" i="35"/>
  <c r="AS130" i="35"/>
  <c r="EI130" i="35"/>
  <c r="AL130" i="35"/>
  <c r="AY121" i="35"/>
  <c r="AY122" i="35" s="1"/>
  <c r="AY123" i="35" s="1"/>
  <c r="AY133" i="35" s="1"/>
  <c r="CY121" i="35"/>
  <c r="CY122" i="35" s="1"/>
  <c r="CY123" i="35" s="1"/>
  <c r="DG130" i="35"/>
  <c r="BD121" i="35"/>
  <c r="BD122" i="35" s="1"/>
  <c r="BD123" i="35" s="1"/>
  <c r="GE130" i="35"/>
  <c r="GD121" i="35"/>
  <c r="GD122" i="35" s="1"/>
  <c r="GL130" i="35"/>
  <c r="AP121" i="35"/>
  <c r="AP131" i="35" s="1"/>
  <c r="AI121" i="35"/>
  <c r="AI131" i="35" s="1"/>
  <c r="BF130" i="35"/>
  <c r="GM130" i="35"/>
  <c r="CP130" i="35"/>
  <c r="DS130" i="35"/>
  <c r="Z130" i="35"/>
  <c r="GB130" i="35"/>
  <c r="ER121" i="35"/>
  <c r="ER131" i="35" s="1"/>
  <c r="CM130" i="35"/>
  <c r="DB130" i="35"/>
  <c r="FS130" i="35"/>
  <c r="GG130" i="35"/>
  <c r="EB121" i="35"/>
  <c r="EB122" i="35" s="1"/>
  <c r="EB123" i="35" s="1"/>
  <c r="EB124" i="35" s="1"/>
  <c r="EB126" i="35" s="1"/>
  <c r="CG130" i="35"/>
  <c r="EN130" i="35"/>
  <c r="FZ130" i="35"/>
  <c r="AQ130" i="35"/>
  <c r="DK121" i="35"/>
  <c r="DK122" i="35" s="1"/>
  <c r="DK123" i="35" s="1"/>
  <c r="AA130" i="35"/>
  <c r="GN121" i="35"/>
  <c r="GN122" i="35" s="1"/>
  <c r="CB121" i="35"/>
  <c r="CB131" i="35" s="1"/>
  <c r="AC121" i="35"/>
  <c r="AC131" i="35" s="1"/>
  <c r="AG130" i="35"/>
  <c r="CV130" i="35"/>
  <c r="EQ121" i="35"/>
  <c r="EQ122" i="35" s="1"/>
  <c r="EQ123" i="35" s="1"/>
  <c r="EQ133" i="35" s="1"/>
  <c r="BC130" i="35"/>
  <c r="CS121" i="35"/>
  <c r="CS122" i="35" s="1"/>
  <c r="CS123" i="35" s="1"/>
  <c r="EL130" i="35"/>
  <c r="GI130" i="35"/>
  <c r="CE121" i="35"/>
  <c r="CE122" i="35" s="1"/>
  <c r="CE123" i="35" s="1"/>
  <c r="CE124" i="35" s="1"/>
  <c r="CE126" i="35" s="1"/>
  <c r="FN130" i="35"/>
  <c r="BK121" i="35"/>
  <c r="BK131" i="35" s="1"/>
  <c r="AH130" i="35"/>
  <c r="EK121" i="35"/>
  <c r="EK131" i="35" s="1"/>
  <c r="FC130" i="35"/>
  <c r="CX130" i="35"/>
  <c r="FV121" i="35"/>
  <c r="FV131" i="35" s="1"/>
  <c r="DL130" i="35"/>
  <c r="FU130" i="35"/>
  <c r="AJ121" i="35"/>
  <c r="AJ122" i="35" s="1"/>
  <c r="BL130" i="35"/>
  <c r="BL121" i="35"/>
  <c r="BL131" i="35" s="1"/>
  <c r="DZ121" i="35"/>
  <c r="DZ130" i="35"/>
  <c r="BP130" i="35"/>
  <c r="BP121" i="35"/>
  <c r="BP131" i="35" s="1"/>
  <c r="DA130" i="35"/>
  <c r="DA121" i="35"/>
  <c r="DA131" i="35" s="1"/>
  <c r="BX121" i="35"/>
  <c r="BX131" i="35" s="1"/>
  <c r="BX130" i="35"/>
  <c r="BS130" i="35"/>
  <c r="BS121" i="35"/>
  <c r="BS131" i="35" s="1"/>
  <c r="BW121" i="35"/>
  <c r="BW131" i="35" s="1"/>
  <c r="BW130" i="35"/>
  <c r="X130" i="35"/>
  <c r="X121" i="35"/>
  <c r="X131" i="35" s="1"/>
  <c r="DX130" i="35"/>
  <c r="DX121" i="35"/>
  <c r="DX131" i="35" s="1"/>
  <c r="EG121" i="35"/>
  <c r="EG130" i="35"/>
  <c r="CC130" i="35"/>
  <c r="CC121" i="35"/>
  <c r="CC131" i="35" s="1"/>
  <c r="EJ121" i="35"/>
  <c r="EJ130" i="35"/>
  <c r="CU130" i="35"/>
  <c r="CU121" i="35"/>
  <c r="CU131" i="35" s="1"/>
  <c r="EV121" i="35"/>
  <c r="EV131" i="35" s="1"/>
  <c r="EV130" i="35"/>
  <c r="DE121" i="35"/>
  <c r="DE131" i="35" s="1"/>
  <c r="DE130" i="35"/>
  <c r="FE121" i="35"/>
  <c r="FE130" i="35"/>
  <c r="CQ121" i="35"/>
  <c r="CQ130" i="35"/>
  <c r="DC130" i="35"/>
  <c r="DC121" i="35"/>
  <c r="FG130" i="35"/>
  <c r="FG121" i="35"/>
  <c r="FG131" i="35" s="1"/>
  <c r="AZ122" i="35"/>
  <c r="AZ123" i="35" s="1"/>
  <c r="AU122" i="35"/>
  <c r="AU123" i="35" s="1"/>
  <c r="AU132" i="35" s="1"/>
  <c r="FD122" i="35"/>
  <c r="FD123" i="35" s="1"/>
  <c r="BC122" i="35"/>
  <c r="BC123" i="35" s="1"/>
  <c r="DH121" i="35"/>
  <c r="DH130" i="35"/>
  <c r="DJ130" i="35"/>
  <c r="DJ121" i="35"/>
  <c r="DT130" i="35"/>
  <c r="DT121" i="35"/>
  <c r="CN121" i="35"/>
  <c r="CN130" i="35"/>
  <c r="ED121" i="35"/>
  <c r="ED130" i="35"/>
  <c r="AF130" i="35"/>
  <c r="AF121" i="35"/>
  <c r="EX121" i="35"/>
  <c r="EX130" i="35"/>
  <c r="CT130" i="35"/>
  <c r="CT121" i="35"/>
  <c r="EM130" i="35"/>
  <c r="EM121" i="35"/>
  <c r="ES121" i="35"/>
  <c r="ES130" i="35"/>
  <c r="AE121" i="35"/>
  <c r="AE130" i="35"/>
  <c r="EF121" i="35"/>
  <c r="EF130" i="35"/>
  <c r="FA121" i="35"/>
  <c r="FA130" i="35"/>
  <c r="CA121" i="35"/>
  <c r="CA130" i="35"/>
  <c r="FK130" i="35"/>
  <c r="FK121" i="35"/>
  <c r="AW121" i="35"/>
  <c r="AW130" i="35"/>
  <c r="CK121" i="35"/>
  <c r="CK130" i="35"/>
  <c r="GJ130" i="35"/>
  <c r="GJ121" i="35"/>
  <c r="FM121" i="35"/>
  <c r="FM130" i="35"/>
  <c r="FB130" i="35"/>
  <c r="FB121" i="35"/>
  <c r="U132" i="35"/>
  <c r="GE133" i="35"/>
  <c r="GE132" i="35"/>
  <c r="CM132" i="35"/>
  <c r="CM133" i="35"/>
  <c r="EA122" i="35"/>
  <c r="EA123" i="35" s="1"/>
  <c r="EA131" i="35"/>
  <c r="Y131" i="35"/>
  <c r="Y122" i="35"/>
  <c r="Y123" i="35" s="1"/>
  <c r="CI122" i="35"/>
  <c r="CI131" i="35"/>
  <c r="EU122" i="35"/>
  <c r="EU131" i="35"/>
  <c r="FW122" i="35"/>
  <c r="FW123" i="35" s="1"/>
  <c r="FW131" i="35"/>
  <c r="AN131" i="35"/>
  <c r="AN122" i="35"/>
  <c r="AN123" i="35" s="1"/>
  <c r="DN131" i="35"/>
  <c r="DN122" i="35"/>
  <c r="DN123" i="35" s="1"/>
  <c r="GK131" i="35"/>
  <c r="GK122" i="35"/>
  <c r="GK123" i="35" s="1"/>
  <c r="GK124" i="35" s="1"/>
  <c r="GK126" i="35" s="1"/>
  <c r="DI122" i="35"/>
  <c r="DI131" i="35"/>
  <c r="EP131" i="35"/>
  <c r="FT131" i="35"/>
  <c r="FT122" i="35"/>
  <c r="DP122" i="35"/>
  <c r="DP123" i="35" s="1"/>
  <c r="DP131" i="35"/>
  <c r="V131" i="35"/>
  <c r="V122" i="35"/>
  <c r="V123" i="35" s="1"/>
  <c r="DW122" i="35"/>
  <c r="DW123" i="35" s="1"/>
  <c r="DW131" i="35"/>
  <c r="AR131" i="35"/>
  <c r="AR122" i="35"/>
  <c r="AR123" i="35" s="1"/>
  <c r="AR124" i="35" s="1"/>
  <c r="AR126" i="35" s="1"/>
  <c r="BZ131" i="35"/>
  <c r="BZ122" i="35"/>
  <c r="BZ123" i="35" s="1"/>
  <c r="CD122" i="35"/>
  <c r="CD123" i="35" s="1"/>
  <c r="CD131" i="35"/>
  <c r="BU122" i="35"/>
  <c r="BU123" i="35" s="1"/>
  <c r="BU124" i="35" s="1"/>
  <c r="BU126" i="35" s="1"/>
  <c r="BU131" i="35"/>
  <c r="AO131" i="35"/>
  <c r="AO122" i="35"/>
  <c r="AO123" i="35" s="1"/>
  <c r="AT131" i="35"/>
  <c r="FP131" i="35"/>
  <c r="FP122" i="35"/>
  <c r="FP123" i="35" s="1"/>
  <c r="DQ131" i="35"/>
  <c r="DQ122" i="35"/>
  <c r="DQ123" i="35" s="1"/>
  <c r="DQ124" i="35" s="1"/>
  <c r="DQ126" i="35" s="1"/>
  <c r="BG131" i="35"/>
  <c r="BG122" i="35"/>
  <c r="BG123" i="35" s="1"/>
  <c r="BG124" i="35" s="1"/>
  <c r="BG126" i="35" s="1"/>
  <c r="GA122" i="35"/>
  <c r="GA131" i="35"/>
  <c r="DG131" i="35"/>
  <c r="DG122" i="35"/>
  <c r="DG123" i="35" s="1"/>
  <c r="DG124" i="35" s="1"/>
  <c r="DG126" i="35" s="1"/>
  <c r="DO131" i="35"/>
  <c r="DO122" i="35"/>
  <c r="DO123" i="35" s="1"/>
  <c r="BA122" i="35"/>
  <c r="BA123" i="35" s="1"/>
  <c r="BA124" i="35" s="1"/>
  <c r="BA126" i="35" s="1"/>
  <c r="BA131" i="35"/>
  <c r="GD123" i="35"/>
  <c r="GM131" i="35"/>
  <c r="GM122" i="35"/>
  <c r="GM123" i="35" s="1"/>
  <c r="BE131" i="35"/>
  <c r="BE122" i="35"/>
  <c r="CP122" i="35"/>
  <c r="CP131" i="35"/>
  <c r="DS122" i="35"/>
  <c r="DS123" i="35" s="1"/>
  <c r="DS124" i="35" s="1"/>
  <c r="DS126" i="35" s="1"/>
  <c r="DS131" i="35"/>
  <c r="Z122" i="35"/>
  <c r="Z123" i="35" s="1"/>
  <c r="Z131" i="35"/>
  <c r="W122" i="35"/>
  <c r="W123" i="35" s="1"/>
  <c r="W131" i="35"/>
  <c r="GB131" i="35"/>
  <c r="GB122" i="35"/>
  <c r="DB131" i="35"/>
  <c r="DB124" i="35"/>
  <c r="DB126" i="35" s="1"/>
  <c r="FD131" i="35"/>
  <c r="FS122" i="35"/>
  <c r="FS123" i="35" s="1"/>
  <c r="FS133" i="35" s="1"/>
  <c r="FS131" i="35"/>
  <c r="EO122" i="35"/>
  <c r="EO123" i="35" s="1"/>
  <c r="EO131" i="35"/>
  <c r="GG122" i="35"/>
  <c r="GG123" i="35" s="1"/>
  <c r="GG131" i="35"/>
  <c r="EN131" i="35"/>
  <c r="EN124" i="35"/>
  <c r="EN126" i="35" s="1"/>
  <c r="EI131" i="35"/>
  <c r="EI122" i="35"/>
  <c r="EI123" i="35" s="1"/>
  <c r="EI124" i="35" s="1"/>
  <c r="EI126" i="35" s="1"/>
  <c r="FZ122" i="35"/>
  <c r="FZ123" i="35" s="1"/>
  <c r="FZ131" i="35"/>
  <c r="AQ131" i="35"/>
  <c r="AQ122" i="35"/>
  <c r="AL122" i="35"/>
  <c r="AL123" i="35" s="1"/>
  <c r="DK131" i="35"/>
  <c r="AA131" i="35"/>
  <c r="AA122" i="35"/>
  <c r="AA123" i="35" s="1"/>
  <c r="AY131" i="35"/>
  <c r="GN131" i="35"/>
  <c r="GH131" i="35"/>
  <c r="CY131" i="35"/>
  <c r="FV122" i="35"/>
  <c r="AG122" i="35"/>
  <c r="AG123" i="35" s="1"/>
  <c r="AG131" i="35"/>
  <c r="EL122" i="35"/>
  <c r="EL131" i="35"/>
  <c r="GI131" i="35"/>
  <c r="GI122" i="35"/>
  <c r="GI123" i="35" s="1"/>
  <c r="GI124" i="35" s="1"/>
  <c r="GI126" i="35" s="1"/>
  <c r="CR122" i="35"/>
  <c r="CR123" i="35" s="1"/>
  <c r="CR131" i="35"/>
  <c r="BK122" i="35"/>
  <c r="BK123" i="35" s="1"/>
  <c r="BK124" i="35" s="1"/>
  <c r="BK126" i="35" s="1"/>
  <c r="AB122" i="35"/>
  <c r="AB123" i="35" s="1"/>
  <c r="AB124" i="35" s="1"/>
  <c r="AB126" i="35" s="1"/>
  <c r="CH122" i="35"/>
  <c r="CH123" i="35" s="1"/>
  <c r="FR122" i="35"/>
  <c r="FR123" i="35" s="1"/>
  <c r="FR124" i="35" s="1"/>
  <c r="FR126" i="35" s="1"/>
  <c r="CF131" i="35"/>
  <c r="CF122" i="35"/>
  <c r="CF123" i="35" s="1"/>
  <c r="DM122" i="35"/>
  <c r="DM131" i="35"/>
  <c r="FJ122" i="35"/>
  <c r="FJ123" i="35" s="1"/>
  <c r="FJ124" i="35" s="1"/>
  <c r="FJ126" i="35" s="1"/>
  <c r="FJ131" i="35"/>
  <c r="EY122" i="35"/>
  <c r="EY131" i="35"/>
  <c r="CZ131" i="35"/>
  <c r="CZ122" i="35"/>
  <c r="CZ123" i="35" s="1"/>
  <c r="DY131" i="35"/>
  <c r="DY122" i="35"/>
  <c r="DY123" i="35" s="1"/>
  <c r="DY133" i="35" s="1"/>
  <c r="FX131" i="35"/>
  <c r="FX122" i="35"/>
  <c r="GF131" i="35"/>
  <c r="GF122" i="35"/>
  <c r="GF123" i="35" s="1"/>
  <c r="DD131" i="35"/>
  <c r="DD122" i="35"/>
  <c r="BI122" i="35"/>
  <c r="BI123" i="35" s="1"/>
  <c r="BI131" i="35"/>
  <c r="FO131" i="35"/>
  <c r="FO122" i="35"/>
  <c r="BB131" i="35"/>
  <c r="BB122" i="35"/>
  <c r="BB123" i="35" s="1"/>
  <c r="BM122" i="35"/>
  <c r="BM123" i="35" s="1"/>
  <c r="BM131" i="35"/>
  <c r="CO131" i="35"/>
  <c r="CO122" i="35"/>
  <c r="CO123" i="35" s="1"/>
  <c r="CO124" i="35" s="1"/>
  <c r="CO126" i="35" s="1"/>
  <c r="FI131" i="35"/>
  <c r="FI122" i="35"/>
  <c r="DV131" i="35"/>
  <c r="DV122" i="35"/>
  <c r="DV123" i="35" s="1"/>
  <c r="CJ122" i="35"/>
  <c r="CJ131" i="35"/>
  <c r="DU122" i="35"/>
  <c r="DU123" i="35" s="1"/>
  <c r="DU124" i="35" s="1"/>
  <c r="DU126" i="35" s="1"/>
  <c r="DU131" i="35"/>
  <c r="BV122" i="35"/>
  <c r="BV123" i="35" s="1"/>
  <c r="BV131" i="35"/>
  <c r="CW122" i="35"/>
  <c r="CW123" i="35" s="1"/>
  <c r="CW131" i="35"/>
  <c r="AK122" i="35"/>
  <c r="AK131" i="35"/>
  <c r="FQ131" i="35"/>
  <c r="FQ122" i="35"/>
  <c r="BR122" i="35"/>
  <c r="BR131" i="35"/>
  <c r="GC131" i="35"/>
  <c r="GC122" i="35"/>
  <c r="GC123" i="35" s="1"/>
  <c r="BH132" i="35"/>
  <c r="BH133" i="35"/>
  <c r="BH131" i="35"/>
  <c r="BH124" i="35"/>
  <c r="BH126" i="35" s="1"/>
  <c r="BQ122" i="35"/>
  <c r="BQ123" i="35" s="1"/>
  <c r="BQ131" i="35"/>
  <c r="FY131" i="35"/>
  <c r="FY123" i="35"/>
  <c r="EC131" i="35"/>
  <c r="EC122" i="35"/>
  <c r="EC123" i="35" s="1"/>
  <c r="BT122" i="35"/>
  <c r="BT123" i="35" s="1"/>
  <c r="BD131" i="35"/>
  <c r="GE131" i="35"/>
  <c r="GE124" i="35"/>
  <c r="GE126" i="35" s="1"/>
  <c r="CL131" i="35"/>
  <c r="CL122" i="35"/>
  <c r="AZ131" i="35"/>
  <c r="GL131" i="35"/>
  <c r="GL122" i="35"/>
  <c r="GL123" i="35" s="1"/>
  <c r="AD122" i="35"/>
  <c r="AD131" i="35"/>
  <c r="AM122" i="35"/>
  <c r="AM123" i="35" s="1"/>
  <c r="AM131" i="35"/>
  <c r="BF122" i="35"/>
  <c r="BF131" i="35"/>
  <c r="U131" i="35"/>
  <c r="U123" i="35"/>
  <c r="U133" i="35" s="1"/>
  <c r="FL131" i="35"/>
  <c r="BY122" i="35"/>
  <c r="ER122" i="35"/>
  <c r="EH131" i="35"/>
  <c r="CM131" i="35"/>
  <c r="CM124" i="35"/>
  <c r="CM126" i="35" s="1"/>
  <c r="DB133" i="35"/>
  <c r="DB132" i="35"/>
  <c r="AS131" i="35"/>
  <c r="AS122" i="35"/>
  <c r="AS123" i="35" s="1"/>
  <c r="CG131" i="35"/>
  <c r="CG122" i="35"/>
  <c r="EN133" i="35"/>
  <c r="EN132" i="35"/>
  <c r="AY132" i="35"/>
  <c r="AH122" i="35"/>
  <c r="AH123" i="35" s="1"/>
  <c r="AH131" i="35"/>
  <c r="EE122" i="35"/>
  <c r="EE123" i="35" s="1"/>
  <c r="EE124" i="35" s="1"/>
  <c r="EE126" i="35" s="1"/>
  <c r="EE131" i="35"/>
  <c r="FC122" i="35"/>
  <c r="FC123" i="35" s="1"/>
  <c r="FC131" i="35"/>
  <c r="DL122" i="35"/>
  <c r="DL123" i="35" s="1"/>
  <c r="DL124" i="35" s="1"/>
  <c r="DL126" i="35" s="1"/>
  <c r="DL131" i="35"/>
  <c r="FU131" i="35"/>
  <c r="FU122" i="35"/>
  <c r="CX122" i="35"/>
  <c r="CX131" i="35"/>
  <c r="CV131" i="35"/>
  <c r="CV122" i="35"/>
  <c r="CV123" i="35" s="1"/>
  <c r="CV124" i="35" s="1"/>
  <c r="CV126" i="35" s="1"/>
  <c r="FN131" i="35"/>
  <c r="FN122" i="35"/>
  <c r="FN123" i="35" s="1"/>
  <c r="BC131" i="35"/>
  <c r="AV131" i="35"/>
  <c r="AV122" i="35"/>
  <c r="AJ123" i="35"/>
  <c r="BJ122" i="35"/>
  <c r="FH122" i="35"/>
  <c r="DR122" i="35"/>
  <c r="DR123" i="35" s="1"/>
  <c r="DR133" i="35" s="1"/>
  <c r="ET122" i="35"/>
  <c r="ET123" i="35" s="1"/>
  <c r="ET124" i="35" s="1"/>
  <c r="ET126" i="35" s="1"/>
  <c r="BU133" i="35"/>
  <c r="BA132" i="35"/>
  <c r="GK133" i="35"/>
  <c r="EP124" i="35" l="1"/>
  <c r="EP126" i="35" s="1"/>
  <c r="EP133" i="35"/>
  <c r="FF131" i="35"/>
  <c r="FF135" i="35" s="1"/>
  <c r="DF131" i="35"/>
  <c r="BN131" i="35"/>
  <c r="AU124" i="35"/>
  <c r="AU126" i="35" s="1"/>
  <c r="BX122" i="35"/>
  <c r="BX123" i="35" s="1"/>
  <c r="BX124" i="35" s="1"/>
  <c r="BX126" i="35" s="1"/>
  <c r="EI133" i="35"/>
  <c r="FL132" i="35"/>
  <c r="CE131" i="35"/>
  <c r="AC122" i="35"/>
  <c r="AC123" i="35" s="1"/>
  <c r="AC124" i="35" s="1"/>
  <c r="AC126" i="35" s="1"/>
  <c r="EW131" i="35"/>
  <c r="BO131" i="35"/>
  <c r="EZ122" i="35"/>
  <c r="DP124" i="35"/>
  <c r="DP126" i="35" s="1"/>
  <c r="AX124" i="35"/>
  <c r="AX126" i="35" s="1"/>
  <c r="CB122" i="35"/>
  <c r="CB123" i="35" s="1"/>
  <c r="CB124" i="35" s="1"/>
  <c r="CB126" i="35" s="1"/>
  <c r="FR133" i="35"/>
  <c r="FS132" i="35"/>
  <c r="FS135" i="35" s="1"/>
  <c r="EQ124" i="35"/>
  <c r="EQ126" i="35" s="1"/>
  <c r="EB131" i="35"/>
  <c r="AI122" i="35"/>
  <c r="AI123" i="35" s="1"/>
  <c r="AX132" i="35"/>
  <c r="GD131" i="35"/>
  <c r="AG124" i="35"/>
  <c r="AG126" i="35" s="1"/>
  <c r="W124" i="35"/>
  <c r="W126" i="35" s="1"/>
  <c r="AP122" i="35"/>
  <c r="AP123" i="35" s="1"/>
  <c r="DG132" i="35"/>
  <c r="DG134" i="35" s="1"/>
  <c r="AJ131" i="35"/>
  <c r="FL124" i="35"/>
  <c r="FL126" i="35" s="1"/>
  <c r="BH134" i="35"/>
  <c r="BV124" i="35"/>
  <c r="BV126" i="35" s="1"/>
  <c r="AR133" i="35"/>
  <c r="EQ132" i="35"/>
  <c r="AX131" i="35"/>
  <c r="AX134" i="35" s="1"/>
  <c r="AY124" i="35"/>
  <c r="AY126" i="35" s="1"/>
  <c r="CS131" i="35"/>
  <c r="BO123" i="35"/>
  <c r="BO124" i="35" s="1"/>
  <c r="BO126" i="35" s="1"/>
  <c r="CO132" i="35"/>
  <c r="CO134" i="35" s="1"/>
  <c r="DL133" i="35"/>
  <c r="DB134" i="35"/>
  <c r="DY132" i="35"/>
  <c r="DY135" i="35" s="1"/>
  <c r="EV122" i="35"/>
  <c r="EV123" i="35" s="1"/>
  <c r="CS124" i="35"/>
  <c r="CS126" i="35" s="1"/>
  <c r="CS133" i="35"/>
  <c r="GI132" i="35"/>
  <c r="GI135" i="35" s="1"/>
  <c r="BG133" i="35"/>
  <c r="DU132" i="35"/>
  <c r="DU134" i="35" s="1"/>
  <c r="EW133" i="35"/>
  <c r="CE132" i="35"/>
  <c r="CE134" i="35" s="1"/>
  <c r="DQ132" i="35"/>
  <c r="DQ135" i="35" s="1"/>
  <c r="EQ131" i="35"/>
  <c r="EQ134" i="35" s="1"/>
  <c r="EK122" i="35"/>
  <c r="EK123" i="35" s="1"/>
  <c r="EK132" i="35" s="1"/>
  <c r="AU133" i="35"/>
  <c r="BW122" i="35"/>
  <c r="BW123" i="35" s="1"/>
  <c r="BW133" i="35" s="1"/>
  <c r="DE122" i="35"/>
  <c r="DE123" i="35" s="1"/>
  <c r="DE133" i="35" s="1"/>
  <c r="GI133" i="35"/>
  <c r="DS132" i="35"/>
  <c r="DS135" i="35" s="1"/>
  <c r="CU122" i="35"/>
  <c r="CU123" i="35" s="1"/>
  <c r="CU133" i="35" s="1"/>
  <c r="AB133" i="35"/>
  <c r="FF133" i="35"/>
  <c r="DA122" i="35"/>
  <c r="DA123" i="35" s="1"/>
  <c r="AM124" i="35"/>
  <c r="AM126" i="35" s="1"/>
  <c r="BS122" i="35"/>
  <c r="BS123" i="35" s="1"/>
  <c r="BS132" i="35" s="1"/>
  <c r="BP122" i="35"/>
  <c r="BP123" i="35" s="1"/>
  <c r="BP132" i="35" s="1"/>
  <c r="FM122" i="35"/>
  <c r="FM123" i="35" s="1"/>
  <c r="FM131" i="35"/>
  <c r="CK122" i="35"/>
  <c r="CK123" i="35" s="1"/>
  <c r="CK132" i="35" s="1"/>
  <c r="CK131" i="35"/>
  <c r="AW131" i="35"/>
  <c r="AW122" i="35"/>
  <c r="CA131" i="35"/>
  <c r="CA122" i="35"/>
  <c r="CA123" i="35" s="1"/>
  <c r="FA131" i="35"/>
  <c r="FA122" i="35"/>
  <c r="FA123" i="35" s="1"/>
  <c r="EF122" i="35"/>
  <c r="EF123" i="35" s="1"/>
  <c r="EF131" i="35"/>
  <c r="AE122" i="35"/>
  <c r="AE123" i="35" s="1"/>
  <c r="AE131" i="35"/>
  <c r="ES131" i="35"/>
  <c r="ES122" i="35"/>
  <c r="ES123" i="35" s="1"/>
  <c r="EX122" i="35"/>
  <c r="EX123" i="35" s="1"/>
  <c r="EX131" i="35"/>
  <c r="ED131" i="35"/>
  <c r="ED122" i="35"/>
  <c r="CN122" i="35"/>
  <c r="CN123" i="35" s="1"/>
  <c r="CN124" i="35" s="1"/>
  <c r="CN126" i="35" s="1"/>
  <c r="CN131" i="35"/>
  <c r="DH131" i="35"/>
  <c r="DH122" i="35"/>
  <c r="DH123" i="35" s="1"/>
  <c r="DC131" i="35"/>
  <c r="DC122" i="35"/>
  <c r="DS133" i="35"/>
  <c r="FJ133" i="35"/>
  <c r="EP132" i="35"/>
  <c r="EP134" i="35" s="1"/>
  <c r="EI132" i="35"/>
  <c r="EI134" i="35" s="1"/>
  <c r="EW132" i="35"/>
  <c r="EW134" i="35" s="1"/>
  <c r="GK132" i="35"/>
  <c r="GK134" i="35" s="1"/>
  <c r="CV132" i="35"/>
  <c r="CV135" i="35" s="1"/>
  <c r="FS124" i="35"/>
  <c r="FS126" i="35" s="1"/>
  <c r="BA133" i="35"/>
  <c r="BU132" i="35"/>
  <c r="BU135" i="35" s="1"/>
  <c r="FM124" i="35"/>
  <c r="FM126" i="35" s="1"/>
  <c r="DC123" i="35"/>
  <c r="DC132" i="35" s="1"/>
  <c r="FB122" i="35"/>
  <c r="FB123" i="35" s="1"/>
  <c r="FB132" i="35" s="1"/>
  <c r="FB131" i="35"/>
  <c r="GJ131" i="35"/>
  <c r="GJ122" i="35"/>
  <c r="GJ123" i="35" s="1"/>
  <c r="FK122" i="35"/>
  <c r="FK123" i="35" s="1"/>
  <c r="FK131" i="35"/>
  <c r="EM122" i="35"/>
  <c r="EM131" i="35"/>
  <c r="CT122" i="35"/>
  <c r="CT131" i="35"/>
  <c r="AF122" i="35"/>
  <c r="AF123" i="35" s="1"/>
  <c r="AF131" i="35"/>
  <c r="DT122" i="35"/>
  <c r="DT123" i="35" s="1"/>
  <c r="DT133" i="35" s="1"/>
  <c r="DT131" i="35"/>
  <c r="DJ131" i="35"/>
  <c r="DJ122" i="35"/>
  <c r="DJ123" i="35" s="1"/>
  <c r="FG122" i="35"/>
  <c r="FG123" i="35" s="1"/>
  <c r="CC122" i="35"/>
  <c r="CC123" i="35" s="1"/>
  <c r="DX122" i="35"/>
  <c r="X122" i="35"/>
  <c r="X123" i="35" s="1"/>
  <c r="BL122" i="35"/>
  <c r="BL123" i="35" s="1"/>
  <c r="CQ131" i="35"/>
  <c r="CQ122" i="35"/>
  <c r="CQ123" i="35" s="1"/>
  <c r="FE131" i="35"/>
  <c r="FE122" i="35"/>
  <c r="FE123" i="35" s="1"/>
  <c r="EJ131" i="35"/>
  <c r="EJ122" i="35"/>
  <c r="EJ123" i="35" s="1"/>
  <c r="EJ124" i="35" s="1"/>
  <c r="EJ126" i="35" s="1"/>
  <c r="EG131" i="35"/>
  <c r="EG122" i="35"/>
  <c r="EG123" i="35" s="1"/>
  <c r="EG132" i="35" s="1"/>
  <c r="DZ131" i="35"/>
  <c r="DZ122" i="35"/>
  <c r="FZ124" i="35"/>
  <c r="FZ126" i="35" s="1"/>
  <c r="ET133" i="35"/>
  <c r="EB133" i="35"/>
  <c r="BK132" i="35"/>
  <c r="BK135" i="35" s="1"/>
  <c r="DG133" i="35"/>
  <c r="BG132" i="35"/>
  <c r="BG134" i="35" s="1"/>
  <c r="FJ132" i="35"/>
  <c r="FJ135" i="35" s="1"/>
  <c r="EB132" i="35"/>
  <c r="AR132" i="35"/>
  <c r="AR134" i="35" s="1"/>
  <c r="DQ133" i="35"/>
  <c r="FF124" i="35"/>
  <c r="FF126" i="35" s="1"/>
  <c r="DR132" i="35"/>
  <c r="DR134" i="35" s="1"/>
  <c r="GL124" i="35"/>
  <c r="GL126" i="35" s="1"/>
  <c r="DV124" i="35"/>
  <c r="DV126" i="35" s="1"/>
  <c r="CF124" i="35"/>
  <c r="CF126" i="35" s="1"/>
  <c r="CR124" i="35"/>
  <c r="CR126" i="35" s="1"/>
  <c r="AN124" i="35"/>
  <c r="AN126" i="35" s="1"/>
  <c r="CV133" i="35"/>
  <c r="DR124" i="35"/>
  <c r="DR126" i="35" s="1"/>
  <c r="FN124" i="35"/>
  <c r="FN126" i="35" s="1"/>
  <c r="AO124" i="35"/>
  <c r="AO126" i="35" s="1"/>
  <c r="CD124" i="35"/>
  <c r="CD126" i="35" s="1"/>
  <c r="BI124" i="35"/>
  <c r="BI126" i="35" s="1"/>
  <c r="BI132" i="35"/>
  <c r="BI133" i="35"/>
  <c r="DK133" i="35"/>
  <c r="DK132" i="35"/>
  <c r="AV123" i="35"/>
  <c r="AV124" i="35" s="1"/>
  <c r="AV126" i="35" s="1"/>
  <c r="BC124" i="35"/>
  <c r="BC126" i="35" s="1"/>
  <c r="BC132" i="35"/>
  <c r="BC133" i="35"/>
  <c r="AS124" i="35"/>
  <c r="AS126" i="35" s="1"/>
  <c r="AS133" i="35"/>
  <c r="AS132" i="35"/>
  <c r="AS135" i="35" s="1"/>
  <c r="FL135" i="35"/>
  <c r="FL134" i="35"/>
  <c r="U135" i="35"/>
  <c r="U134" i="35"/>
  <c r="BF123" i="35"/>
  <c r="BH135" i="35"/>
  <c r="AK123" i="35"/>
  <c r="AK124" i="35" s="1"/>
  <c r="AK126" i="35" s="1"/>
  <c r="BV132" i="35"/>
  <c r="BV134" i="35" s="1"/>
  <c r="BV133" i="35"/>
  <c r="FO123" i="35"/>
  <c r="FO124" i="35" s="1"/>
  <c r="FO126" i="35" s="1"/>
  <c r="GF132" i="35"/>
  <c r="GF134" i="35" s="1"/>
  <c r="GF133" i="35"/>
  <c r="ET132" i="35"/>
  <c r="ET135" i="35" s="1"/>
  <c r="DU133" i="35"/>
  <c r="FR132" i="35"/>
  <c r="FR135" i="35" s="1"/>
  <c r="BK133" i="35"/>
  <c r="CE133" i="35"/>
  <c r="CS132" i="35"/>
  <c r="CO133" i="35"/>
  <c r="DL132" i="35"/>
  <c r="DL134" i="35" s="1"/>
  <c r="DY124" i="35"/>
  <c r="DY126" i="35" s="1"/>
  <c r="AB132" i="35"/>
  <c r="AB135" i="35" s="1"/>
  <c r="BJ123" i="35"/>
  <c r="AJ132" i="35"/>
  <c r="AJ133" i="35"/>
  <c r="FN133" i="35"/>
  <c r="FN132" i="35"/>
  <c r="FN135" i="35" s="1"/>
  <c r="FU123" i="35"/>
  <c r="FC124" i="35"/>
  <c r="FC126" i="35" s="1"/>
  <c r="FC133" i="35"/>
  <c r="FC132" i="35"/>
  <c r="FC135" i="35" s="1"/>
  <c r="AH133" i="35"/>
  <c r="AH132" i="35"/>
  <c r="AH135" i="35" s="1"/>
  <c r="AH124" i="35"/>
  <c r="AH126" i="35" s="1"/>
  <c r="AX135" i="35"/>
  <c r="CM135" i="35"/>
  <c r="CM134" i="35"/>
  <c r="ER123" i="35"/>
  <c r="BY123" i="35"/>
  <c r="AM132" i="35"/>
  <c r="AM135" i="35" s="1"/>
  <c r="AM133" i="35"/>
  <c r="AD123" i="35"/>
  <c r="GL132" i="35"/>
  <c r="GL134" i="35" s="1"/>
  <c r="GL133" i="35"/>
  <c r="AZ124" i="35"/>
  <c r="AZ126" i="35" s="1"/>
  <c r="AZ132" i="35"/>
  <c r="AZ135" i="35" s="1"/>
  <c r="AZ133" i="35"/>
  <c r="CL123" i="35"/>
  <c r="CL124" i="35" s="1"/>
  <c r="CL126" i="35" s="1"/>
  <c r="BD124" i="35"/>
  <c r="BD126" i="35" s="1"/>
  <c r="BD133" i="35"/>
  <c r="BD132" i="35"/>
  <c r="BD135" i="35" s="1"/>
  <c r="EC124" i="35"/>
  <c r="EC126" i="35" s="1"/>
  <c r="EC132" i="35"/>
  <c r="EC134" i="35" s="1"/>
  <c r="EC133" i="35"/>
  <c r="FY133" i="35"/>
  <c r="FY132" i="35"/>
  <c r="FY135" i="35" s="1"/>
  <c r="GC124" i="35"/>
  <c r="GC126" i="35" s="1"/>
  <c r="GC133" i="35"/>
  <c r="GC132" i="35"/>
  <c r="GC135" i="35" s="1"/>
  <c r="FQ123" i="35"/>
  <c r="FQ124" i="35" s="1"/>
  <c r="FQ126" i="35" s="1"/>
  <c r="CW124" i="35"/>
  <c r="CW126" i="35" s="1"/>
  <c r="DV132" i="35"/>
  <c r="DV135" i="35" s="1"/>
  <c r="DV133" i="35"/>
  <c r="BM124" i="35"/>
  <c r="BM126" i="35" s="1"/>
  <c r="BM132" i="35"/>
  <c r="BM134" i="35" s="1"/>
  <c r="BM133" i="35"/>
  <c r="DD123" i="35"/>
  <c r="GF124" i="35"/>
  <c r="GF126" i="35" s="1"/>
  <c r="EY123" i="35"/>
  <c r="EY124" i="35" s="1"/>
  <c r="EY126" i="35" s="1"/>
  <c r="DM123" i="35"/>
  <c r="DM124" i="35" s="1"/>
  <c r="DM126" i="35" s="1"/>
  <c r="CF133" i="35"/>
  <c r="CF132" i="35"/>
  <c r="CF134" i="35" s="1"/>
  <c r="CH124" i="35"/>
  <c r="CH126" i="35" s="1"/>
  <c r="CH133" i="35"/>
  <c r="CH132" i="35"/>
  <c r="CR133" i="35"/>
  <c r="CR132" i="35"/>
  <c r="CR135" i="35" s="1"/>
  <c r="EL123" i="35"/>
  <c r="EK124" i="35"/>
  <c r="EK126" i="35" s="1"/>
  <c r="CY124" i="35"/>
  <c r="CY126" i="35" s="1"/>
  <c r="GH124" i="35"/>
  <c r="GH126" i="35" s="1"/>
  <c r="AY135" i="35"/>
  <c r="AY134" i="35"/>
  <c r="AL124" i="35"/>
  <c r="AL126" i="35" s="1"/>
  <c r="AL133" i="35"/>
  <c r="AL132" i="35"/>
  <c r="BN123" i="35"/>
  <c r="GG124" i="35"/>
  <c r="GG126" i="35" s="1"/>
  <c r="GG133" i="35"/>
  <c r="GG132" i="35"/>
  <c r="GG134" i="35" s="1"/>
  <c r="EO124" i="35"/>
  <c r="EO126" i="35" s="1"/>
  <c r="FD124" i="35"/>
  <c r="FD126" i="35" s="1"/>
  <c r="FD132" i="35"/>
  <c r="FD133" i="35"/>
  <c r="GB123" i="35"/>
  <c r="GB124" i="35" s="1"/>
  <c r="GB126" i="35" s="1"/>
  <c r="W133" i="35"/>
  <c r="W132" i="35"/>
  <c r="W135" i="35" s="1"/>
  <c r="CP123" i="35"/>
  <c r="CP124" i="35" s="1"/>
  <c r="CP126" i="35" s="1"/>
  <c r="GD132" i="35"/>
  <c r="GD124" i="35"/>
  <c r="GD126" i="35" s="1"/>
  <c r="GD133" i="35"/>
  <c r="DO124" i="35"/>
  <c r="DO126" i="35" s="1"/>
  <c r="GA123" i="35"/>
  <c r="GA124" i="35" s="1"/>
  <c r="GA126" i="35" s="1"/>
  <c r="AO133" i="35"/>
  <c r="AO132" i="35"/>
  <c r="AO135" i="35" s="1"/>
  <c r="CD133" i="35"/>
  <c r="CD132" i="35"/>
  <c r="CD135" i="35" s="1"/>
  <c r="DW124" i="35"/>
  <c r="DW126" i="35" s="1"/>
  <c r="V124" i="35"/>
  <c r="V126" i="35" s="1"/>
  <c r="FT123" i="35"/>
  <c r="DN133" i="35"/>
  <c r="DN132" i="35"/>
  <c r="DN124" i="35"/>
  <c r="DN126" i="35" s="1"/>
  <c r="AN132" i="35"/>
  <c r="AN134" i="35" s="1"/>
  <c r="AN133" i="35"/>
  <c r="Y124" i="35"/>
  <c r="Y126" i="35" s="1"/>
  <c r="EA124" i="35"/>
  <c r="EA126" i="35" s="1"/>
  <c r="U124" i="35"/>
  <c r="U126" i="35" s="1"/>
  <c r="FY124" i="35"/>
  <c r="FY126" i="35" s="1"/>
  <c r="FH123" i="35"/>
  <c r="FH124" i="35" s="1"/>
  <c r="FH126" i="35" s="1"/>
  <c r="CX123" i="35"/>
  <c r="CX124" i="35" s="1"/>
  <c r="CX126" i="35" s="1"/>
  <c r="EE133" i="35"/>
  <c r="EE132" i="35"/>
  <c r="EE135" i="35" s="1"/>
  <c r="CG123" i="35"/>
  <c r="EH123" i="35"/>
  <c r="GE134" i="35"/>
  <c r="GE135" i="35"/>
  <c r="BT124" i="35"/>
  <c r="BT126" i="35" s="1"/>
  <c r="BT133" i="35"/>
  <c r="BT132" i="35"/>
  <c r="BT134" i="35" s="1"/>
  <c r="BQ124" i="35"/>
  <c r="BQ126" i="35" s="1"/>
  <c r="BQ133" i="35"/>
  <c r="BQ132" i="35"/>
  <c r="BQ135" i="35" s="1"/>
  <c r="BR123" i="35"/>
  <c r="CW132" i="35"/>
  <c r="CW133" i="35"/>
  <c r="CJ123" i="35"/>
  <c r="FI123" i="35"/>
  <c r="DF123" i="35"/>
  <c r="BB124" i="35"/>
  <c r="BB126" i="35" s="1"/>
  <c r="BB133" i="35"/>
  <c r="BB132" i="35"/>
  <c r="FX123" i="35"/>
  <c r="CZ133" i="35"/>
  <c r="CZ132" i="35"/>
  <c r="CZ135" i="35" s="1"/>
  <c r="AG132" i="35"/>
  <c r="AG135" i="35" s="1"/>
  <c r="AG133" i="35"/>
  <c r="FV123" i="35"/>
  <c r="FV124" i="35" s="1"/>
  <c r="FV126" i="35" s="1"/>
  <c r="CY133" i="35"/>
  <c r="CY132" i="35"/>
  <c r="GH132" i="35"/>
  <c r="GH133" i="35"/>
  <c r="GN123" i="35"/>
  <c r="GN124" i="35" s="1"/>
  <c r="GN126" i="35" s="1"/>
  <c r="AA124" i="35"/>
  <c r="AA126" i="35" s="1"/>
  <c r="AA133" i="35"/>
  <c r="AA132" i="35"/>
  <c r="AA134" i="35" s="1"/>
  <c r="DK124" i="35"/>
  <c r="DK126" i="35" s="1"/>
  <c r="AQ123" i="35"/>
  <c r="AQ124" i="35" s="1"/>
  <c r="AQ126" i="35" s="1"/>
  <c r="FZ132" i="35"/>
  <c r="FZ133" i="35"/>
  <c r="EN135" i="35"/>
  <c r="EN134" i="35"/>
  <c r="EO132" i="35"/>
  <c r="EO134" i="35" s="1"/>
  <c r="EO133" i="35"/>
  <c r="DB135" i="35"/>
  <c r="Z132" i="35"/>
  <c r="Z135" i="35" s="1"/>
  <c r="Z133" i="35"/>
  <c r="Z124" i="35"/>
  <c r="Z126" i="35" s="1"/>
  <c r="AU135" i="35"/>
  <c r="AU134" i="35"/>
  <c r="BE123" i="35"/>
  <c r="BE124" i="35" s="1"/>
  <c r="BE126" i="35" s="1"/>
  <c r="GM124" i="35"/>
  <c r="GM126" i="35" s="1"/>
  <c r="GM133" i="35"/>
  <c r="GM132" i="35"/>
  <c r="GM134" i="35" s="1"/>
  <c r="DO133" i="35"/>
  <c r="DO132" i="35"/>
  <c r="DO134" i="35" s="1"/>
  <c r="FP124" i="35"/>
  <c r="FP126" i="35" s="1"/>
  <c r="FP133" i="35"/>
  <c r="FP132" i="35"/>
  <c r="FP134" i="35" s="1"/>
  <c r="AT123" i="35"/>
  <c r="AO134" i="35"/>
  <c r="BZ124" i="35"/>
  <c r="BZ126" i="35" s="1"/>
  <c r="BZ132" i="35"/>
  <c r="BZ134" i="35" s="1"/>
  <c r="BZ133" i="35"/>
  <c r="DW132" i="35"/>
  <c r="DW134" i="35" s="1"/>
  <c r="DW133" i="35"/>
  <c r="V133" i="35"/>
  <c r="V132" i="35"/>
  <c r="V135" i="35" s="1"/>
  <c r="DP132" i="35"/>
  <c r="DP135" i="35" s="1"/>
  <c r="DP133" i="35"/>
  <c r="DI123" i="35"/>
  <c r="DI124" i="35" s="1"/>
  <c r="DI126" i="35" s="1"/>
  <c r="FW124" i="35"/>
  <c r="FW126" i="35" s="1"/>
  <c r="FW132" i="35"/>
  <c r="FW134" i="35" s="1"/>
  <c r="FW133" i="35"/>
  <c r="EU123" i="35"/>
  <c r="CI123" i="35"/>
  <c r="Y133" i="35"/>
  <c r="Y132" i="35"/>
  <c r="Y134" i="35" s="1"/>
  <c r="EA133" i="35"/>
  <c r="EA132" i="35"/>
  <c r="AJ124" i="35"/>
  <c r="AJ126" i="35" s="1"/>
  <c r="CZ124" i="35"/>
  <c r="CZ126" i="35" s="1"/>
  <c r="CK133" i="35"/>
  <c r="BS133" i="35"/>
  <c r="FB124" i="35"/>
  <c r="FB126" i="35" s="1"/>
  <c r="EB134" i="35"/>
  <c r="EW135" i="35"/>
  <c r="BK134" i="35"/>
  <c r="BU134" i="35"/>
  <c r="DY134" i="35"/>
  <c r="FF134" i="35"/>
  <c r="DR135" i="35"/>
  <c r="ET134" i="35"/>
  <c r="DG135" i="35"/>
  <c r="EP135" i="35"/>
  <c r="AR135" i="35"/>
  <c r="CS135" i="35"/>
  <c r="DL135" i="35"/>
  <c r="BA135" i="35"/>
  <c r="BA134" i="35"/>
  <c r="FS134" i="35"/>
  <c r="CK124" i="35" l="1"/>
  <c r="CK126" i="35" s="1"/>
  <c r="EI135" i="35"/>
  <c r="BG135" i="35"/>
  <c r="FB133" i="35"/>
  <c r="EK133" i="35"/>
  <c r="AC133" i="35"/>
  <c r="EZ123" i="35"/>
  <c r="EZ124" i="35"/>
  <c r="EZ126" i="35" s="1"/>
  <c r="DT132" i="35"/>
  <c r="EG133" i="35"/>
  <c r="BS124" i="35"/>
  <c r="BS126" i="35" s="1"/>
  <c r="CU132" i="35"/>
  <c r="CU135" i="35" s="1"/>
  <c r="AC132" i="35"/>
  <c r="AC135" i="35" s="1"/>
  <c r="CV134" i="35"/>
  <c r="DU135" i="35"/>
  <c r="BP124" i="35"/>
  <c r="BP126" i="35" s="1"/>
  <c r="BX132" i="35"/>
  <c r="BX135" i="35" s="1"/>
  <c r="BP133" i="35"/>
  <c r="CN133" i="35"/>
  <c r="CS134" i="35"/>
  <c r="AB134" i="35"/>
  <c r="GK135" i="35"/>
  <c r="AC134" i="35"/>
  <c r="DS134" i="35"/>
  <c r="DQ134" i="35"/>
  <c r="BX133" i="35"/>
  <c r="AJ134" i="35"/>
  <c r="CB133" i="35"/>
  <c r="EB135" i="35"/>
  <c r="CB132" i="35"/>
  <c r="CB134" i="35" s="1"/>
  <c r="DC124" i="35"/>
  <c r="DC126" i="35" s="1"/>
  <c r="AP132" i="35"/>
  <c r="AP133" i="35"/>
  <c r="BO133" i="35"/>
  <c r="GI134" i="35"/>
  <c r="AP124" i="35"/>
  <c r="AP126" i="35" s="1"/>
  <c r="EV133" i="35"/>
  <c r="EV132" i="35"/>
  <c r="EV135" i="35" s="1"/>
  <c r="EV124" i="35"/>
  <c r="EV126" i="35" s="1"/>
  <c r="DE124" i="35"/>
  <c r="DE126" i="35" s="1"/>
  <c r="BV135" i="35"/>
  <c r="CB135" i="35"/>
  <c r="CE135" i="35"/>
  <c r="FJ134" i="35"/>
  <c r="EJ132" i="35"/>
  <c r="EJ134" i="35" s="1"/>
  <c r="DC133" i="35"/>
  <c r="BW132" i="35"/>
  <c r="DE132" i="35"/>
  <c r="DE134" i="35" s="1"/>
  <c r="BO132" i="35"/>
  <c r="BO135" i="35" s="1"/>
  <c r="FN134" i="35"/>
  <c r="EQ135" i="35"/>
  <c r="DV134" i="35"/>
  <c r="FR134" i="35"/>
  <c r="CO135" i="35"/>
  <c r="BW124" i="35"/>
  <c r="BW126" i="35" s="1"/>
  <c r="CU124" i="35"/>
  <c r="CU126" i="35" s="1"/>
  <c r="AN135" i="35"/>
  <c r="EX124" i="35"/>
  <c r="EX126" i="35" s="1"/>
  <c r="EX132" i="35"/>
  <c r="DA124" i="35"/>
  <c r="DA126" i="35" s="1"/>
  <c r="AH134" i="35"/>
  <c r="ES124" i="35"/>
  <c r="ES126" i="35" s="1"/>
  <c r="DA132" i="35"/>
  <c r="DA133" i="35"/>
  <c r="CF135" i="35"/>
  <c r="DH132" i="35"/>
  <c r="DH134" i="35" s="1"/>
  <c r="DH133" i="35"/>
  <c r="DH124" i="35"/>
  <c r="DH126" i="35" s="1"/>
  <c r="X133" i="35"/>
  <c r="X132" i="35"/>
  <c r="X134" i="35" s="1"/>
  <c r="X124" i="35"/>
  <c r="X126" i="35" s="1"/>
  <c r="CC124" i="35"/>
  <c r="CC126" i="35" s="1"/>
  <c r="DZ123" i="35"/>
  <c r="DZ124" i="35" s="1"/>
  <c r="DZ126" i="35" s="1"/>
  <c r="FE124" i="35"/>
  <c r="FE126" i="35" s="1"/>
  <c r="FE132" i="35"/>
  <c r="FE135" i="35" s="1"/>
  <c r="FE133" i="35"/>
  <c r="CQ124" i="35"/>
  <c r="CQ126" i="35" s="1"/>
  <c r="CQ132" i="35"/>
  <c r="CQ135" i="35" s="1"/>
  <c r="CQ133" i="35"/>
  <c r="BL124" i="35"/>
  <c r="BL126" i="35" s="1"/>
  <c r="BL133" i="35"/>
  <c r="BL132" i="35"/>
  <c r="DX123" i="35"/>
  <c r="FG132" i="35"/>
  <c r="FG133" i="35"/>
  <c r="AF124" i="35"/>
  <c r="AF126" i="35" s="1"/>
  <c r="AF133" i="35"/>
  <c r="AF132" i="35"/>
  <c r="AF134" i="35" s="1"/>
  <c r="CT123" i="35"/>
  <c r="EM123" i="35"/>
  <c r="FK124" i="35"/>
  <c r="FK126" i="35" s="1"/>
  <c r="FK133" i="35"/>
  <c r="FK132" i="35"/>
  <c r="FK135" i="35" s="1"/>
  <c r="ES133" i="35"/>
  <c r="ES132" i="35"/>
  <c r="FA124" i="35"/>
  <c r="FA126" i="35" s="1"/>
  <c r="FA132" i="35"/>
  <c r="FA134" i="35" s="1"/>
  <c r="FA133" i="35"/>
  <c r="CA133" i="35"/>
  <c r="CA132" i="35"/>
  <c r="AW123" i="35"/>
  <c r="DT124" i="35"/>
  <c r="DT126" i="35" s="1"/>
  <c r="CN132" i="35"/>
  <c r="EX133" i="35"/>
  <c r="EJ133" i="35"/>
  <c r="EG124" i="35"/>
  <c r="EG126" i="35" s="1"/>
  <c r="W134" i="35"/>
  <c r="GF135" i="35"/>
  <c r="CC133" i="35"/>
  <c r="CC132" i="35"/>
  <c r="DJ124" i="35"/>
  <c r="DJ126" i="35" s="1"/>
  <c r="DJ133" i="35"/>
  <c r="DJ132" i="35"/>
  <c r="DJ135" i="35" s="1"/>
  <c r="GJ124" i="35"/>
  <c r="GJ126" i="35" s="1"/>
  <c r="GJ132" i="35"/>
  <c r="GJ134" i="35" s="1"/>
  <c r="GJ133" i="35"/>
  <c r="CA124" i="35"/>
  <c r="CA126" i="35" s="1"/>
  <c r="FG124" i="35"/>
  <c r="FG126" i="35" s="1"/>
  <c r="ED123" i="35"/>
  <c r="AE124" i="35"/>
  <c r="AE126" i="35" s="1"/>
  <c r="AE132" i="35"/>
  <c r="AE134" i="35" s="1"/>
  <c r="AE133" i="35"/>
  <c r="EF124" i="35"/>
  <c r="EF126" i="35" s="1"/>
  <c r="EF133" i="35"/>
  <c r="EF132" i="35"/>
  <c r="EF134" i="35" s="1"/>
  <c r="FM133" i="35"/>
  <c r="FM132" i="35"/>
  <c r="FM135" i="35" s="1"/>
  <c r="DP134" i="35"/>
  <c r="DW135" i="35"/>
  <c r="BZ135" i="35"/>
  <c r="Z134" i="35"/>
  <c r="AA135" i="35"/>
  <c r="AG134" i="35"/>
  <c r="CR134" i="35"/>
  <c r="CZ134" i="35"/>
  <c r="AS134" i="35"/>
  <c r="EE134" i="35"/>
  <c r="FP135" i="35"/>
  <c r="EU133" i="35"/>
  <c r="EU132" i="35"/>
  <c r="BN133" i="35"/>
  <c r="BN132" i="35"/>
  <c r="EL133" i="35"/>
  <c r="EL132" i="35"/>
  <c r="DD133" i="35"/>
  <c r="DD132" i="35"/>
  <c r="AD132" i="35"/>
  <c r="AD133" i="35"/>
  <c r="BY132" i="35"/>
  <c r="BY133" i="35"/>
  <c r="ER133" i="35"/>
  <c r="ER132" i="35"/>
  <c r="FU132" i="35"/>
  <c r="FU133" i="35"/>
  <c r="BJ132" i="35"/>
  <c r="BJ133" i="35"/>
  <c r="BM135" i="35"/>
  <c r="GC134" i="35"/>
  <c r="AM134" i="35"/>
  <c r="BF133" i="35"/>
  <c r="BF132" i="35"/>
  <c r="FC134" i="35"/>
  <c r="BC135" i="35"/>
  <c r="BC134" i="35"/>
  <c r="DK134" i="35"/>
  <c r="DK135" i="35"/>
  <c r="BT135" i="35"/>
  <c r="CI132" i="35"/>
  <c r="CI133" i="35"/>
  <c r="AT133" i="35"/>
  <c r="AT132" i="35"/>
  <c r="EO135" i="35"/>
  <c r="CY134" i="35"/>
  <c r="CY135" i="35"/>
  <c r="FX132" i="35"/>
  <c r="FX133" i="35"/>
  <c r="BB135" i="35"/>
  <c r="BB134" i="35"/>
  <c r="DF132" i="35"/>
  <c r="DF133" i="35"/>
  <c r="FI132" i="35"/>
  <c r="FI133" i="35"/>
  <c r="CJ133" i="35"/>
  <c r="CJ132" i="35"/>
  <c r="CW134" i="35"/>
  <c r="CW135" i="35"/>
  <c r="BR132" i="35"/>
  <c r="BR133" i="35"/>
  <c r="EH133" i="35"/>
  <c r="EH132" i="35"/>
  <c r="CG133" i="35"/>
  <c r="CG132" i="35"/>
  <c r="FW135" i="35"/>
  <c r="FT132" i="35"/>
  <c r="FT133" i="35"/>
  <c r="CD134" i="35"/>
  <c r="DO135" i="35"/>
  <c r="AI133" i="35"/>
  <c r="AI132" i="35"/>
  <c r="EA135" i="35"/>
  <c r="EA134" i="35"/>
  <c r="CI124" i="35"/>
  <c r="CI126" i="35" s="1"/>
  <c r="EU124" i="35"/>
  <c r="EU126" i="35" s="1"/>
  <c r="DI133" i="35"/>
  <c r="DI132" i="35"/>
  <c r="AT124" i="35"/>
  <c r="AT126" i="35" s="1"/>
  <c r="BO134" i="35"/>
  <c r="BE133" i="35"/>
  <c r="BE132" i="35"/>
  <c r="GG135" i="35"/>
  <c r="FZ135" i="35"/>
  <c r="FZ134" i="35"/>
  <c r="AQ132" i="35"/>
  <c r="AQ133" i="35"/>
  <c r="GN133" i="35"/>
  <c r="GN132" i="35"/>
  <c r="GH134" i="35"/>
  <c r="GH135" i="35"/>
  <c r="FV132" i="35"/>
  <c r="FV133" i="35"/>
  <c r="FX124" i="35"/>
  <c r="FX126" i="35" s="1"/>
  <c r="DF124" i="35"/>
  <c r="DF126" i="35" s="1"/>
  <c r="FI124" i="35"/>
  <c r="FI126" i="35" s="1"/>
  <c r="CJ124" i="35"/>
  <c r="CJ126" i="35" s="1"/>
  <c r="BR124" i="35"/>
  <c r="BR126" i="35" s="1"/>
  <c r="GL135" i="35"/>
  <c r="CG124" i="35"/>
  <c r="CG126" i="35" s="1"/>
  <c r="CX132" i="35"/>
  <c r="CX133" i="35"/>
  <c r="FH132" i="35"/>
  <c r="FH133" i="35"/>
  <c r="Y135" i="35"/>
  <c r="DN135" i="35"/>
  <c r="DN134" i="35"/>
  <c r="FT124" i="35"/>
  <c r="FT126" i="35" s="1"/>
  <c r="V134" i="35"/>
  <c r="GA132" i="35"/>
  <c r="GA133" i="35"/>
  <c r="GD134" i="35"/>
  <c r="GD135" i="35"/>
  <c r="AI124" i="35"/>
  <c r="AI126" i="35" s="1"/>
  <c r="GM135" i="35"/>
  <c r="CP133" i="35"/>
  <c r="CP132" i="35"/>
  <c r="GB132" i="35"/>
  <c r="GB133" i="35"/>
  <c r="FD134" i="35"/>
  <c r="FD135" i="35"/>
  <c r="BN124" i="35"/>
  <c r="BN126" i="35" s="1"/>
  <c r="AL135" i="35"/>
  <c r="AL134" i="35"/>
  <c r="EK134" i="35"/>
  <c r="EK135" i="35"/>
  <c r="EL124" i="35"/>
  <c r="EL126" i="35" s="1"/>
  <c r="CH135" i="35"/>
  <c r="CH134" i="35"/>
  <c r="DM132" i="35"/>
  <c r="DM133" i="35"/>
  <c r="EY132" i="35"/>
  <c r="EY133" i="35"/>
  <c r="DD124" i="35"/>
  <c r="DD126" i="35" s="1"/>
  <c r="FQ133" i="35"/>
  <c r="FQ132" i="35"/>
  <c r="BQ134" i="35"/>
  <c r="CL132" i="35"/>
  <c r="CL133" i="35"/>
  <c r="AD124" i="35"/>
  <c r="AD126" i="35" s="1"/>
  <c r="BY124" i="35"/>
  <c r="BY126" i="35" s="1"/>
  <c r="ER124" i="35"/>
  <c r="ER126" i="35" s="1"/>
  <c r="FU124" i="35"/>
  <c r="FU126" i="35" s="1"/>
  <c r="BJ124" i="35"/>
  <c r="BJ126" i="35" s="1"/>
  <c r="FO133" i="35"/>
  <c r="FO132" i="35"/>
  <c r="AK132" i="35"/>
  <c r="AK133" i="35"/>
  <c r="EC135" i="35"/>
  <c r="BF124" i="35"/>
  <c r="BF126" i="35" s="1"/>
  <c r="EH124" i="35"/>
  <c r="EH126" i="35" s="1"/>
  <c r="AV133" i="35"/>
  <c r="AV132" i="35"/>
  <c r="BI135" i="35"/>
  <c r="BI134" i="35"/>
  <c r="AJ135" i="35"/>
  <c r="FY134" i="35"/>
  <c r="BD134" i="35"/>
  <c r="AZ134" i="35"/>
  <c r="EX134" i="35"/>
  <c r="EX135" i="35"/>
  <c r="BS135" i="35"/>
  <c r="BS134" i="35"/>
  <c r="BW135" i="35"/>
  <c r="BW134" i="35"/>
  <c r="DT135" i="35"/>
  <c r="DT134" i="35"/>
  <c r="CU134" i="35"/>
  <c r="CN135" i="35"/>
  <c r="CN134" i="35"/>
  <c r="EG134" i="35"/>
  <c r="EG135" i="35"/>
  <c r="DC135" i="35"/>
  <c r="DC134" i="35"/>
  <c r="FB135" i="35"/>
  <c r="FB134" i="35"/>
  <c r="BP134" i="35"/>
  <c r="BP135" i="35"/>
  <c r="CK135" i="35"/>
  <c r="CK134" i="35"/>
  <c r="EZ132" i="35" l="1"/>
  <c r="EZ133" i="35"/>
  <c r="X135" i="35"/>
  <c r="DE135" i="35"/>
  <c r="BX134" i="35"/>
  <c r="EJ135" i="35"/>
  <c r="FK134" i="35"/>
  <c r="EV134" i="35"/>
  <c r="AP134" i="35"/>
  <c r="AP135" i="35"/>
  <c r="DH135" i="35"/>
  <c r="FA135" i="35"/>
  <c r="DA134" i="35"/>
  <c r="DA135" i="35"/>
  <c r="CQ134" i="35"/>
  <c r="DJ134" i="35"/>
  <c r="ED132" i="35"/>
  <c r="ED133" i="35"/>
  <c r="CC134" i="35"/>
  <c r="CC135" i="35"/>
  <c r="AW132" i="35"/>
  <c r="AW133" i="35"/>
  <c r="EF135" i="35"/>
  <c r="AE135" i="35"/>
  <c r="ES134" i="35"/>
  <c r="ES135" i="35"/>
  <c r="ED124" i="35"/>
  <c r="ED126" i="35" s="1"/>
  <c r="EM132" i="35"/>
  <c r="EM133" i="35"/>
  <c r="CT132" i="35"/>
  <c r="CT133" i="35"/>
  <c r="FG135" i="35"/>
  <c r="FG134" i="35"/>
  <c r="DX133" i="35"/>
  <c r="DX132" i="35"/>
  <c r="FM134" i="35"/>
  <c r="FE134" i="35"/>
  <c r="GJ135" i="35"/>
  <c r="AW124" i="35"/>
  <c r="AW126" i="35" s="1"/>
  <c r="CA135" i="35"/>
  <c r="CA134" i="35"/>
  <c r="EM124" i="35"/>
  <c r="EM126" i="35" s="1"/>
  <c r="CT124" i="35"/>
  <c r="CT126" i="35" s="1"/>
  <c r="DX124" i="35"/>
  <c r="DX126" i="35" s="1"/>
  <c r="BL134" i="35"/>
  <c r="BL135" i="35"/>
  <c r="DZ133" i="35"/>
  <c r="DZ132" i="35"/>
  <c r="AF135" i="35"/>
  <c r="FO135" i="35"/>
  <c r="FO134" i="35"/>
  <c r="CL135" i="35"/>
  <c r="CL134" i="35"/>
  <c r="FQ134" i="35"/>
  <c r="FQ135" i="35"/>
  <c r="EY134" i="35"/>
  <c r="EY135" i="35"/>
  <c r="DM134" i="35"/>
  <c r="DM135" i="35"/>
  <c r="GB134" i="35"/>
  <c r="GB135" i="35"/>
  <c r="GA135" i="35"/>
  <c r="GA134" i="35"/>
  <c r="FV134" i="35"/>
  <c r="FV135" i="35"/>
  <c r="AQ135" i="35"/>
  <c r="AQ134" i="35"/>
  <c r="BE135" i="35"/>
  <c r="BE134" i="35"/>
  <c r="FT135" i="35"/>
  <c r="FT134" i="35"/>
  <c r="CG135" i="35"/>
  <c r="CG134" i="35"/>
  <c r="EH135" i="35"/>
  <c r="EH134" i="35"/>
  <c r="CJ134" i="35"/>
  <c r="CJ135" i="35"/>
  <c r="CI135" i="35"/>
  <c r="CI134" i="35"/>
  <c r="ER135" i="35"/>
  <c r="ER134" i="35"/>
  <c r="DD134" i="35"/>
  <c r="DD135" i="35"/>
  <c r="EL134" i="35"/>
  <c r="EL135" i="35"/>
  <c r="BN135" i="35"/>
  <c r="BN134" i="35"/>
  <c r="EU135" i="35"/>
  <c r="EU134" i="35"/>
  <c r="AV134" i="35"/>
  <c r="AV135" i="35"/>
  <c r="AK134" i="35"/>
  <c r="AK135" i="35"/>
  <c r="CP135" i="35"/>
  <c r="CP134" i="35"/>
  <c r="FH134" i="35"/>
  <c r="FH135" i="35"/>
  <c r="CX134" i="35"/>
  <c r="CX135" i="35"/>
  <c r="GN135" i="35"/>
  <c r="GN134" i="35"/>
  <c r="DI134" i="35"/>
  <c r="DI135" i="35"/>
  <c r="AI134" i="35"/>
  <c r="AI135" i="35"/>
  <c r="BR135" i="35"/>
  <c r="BR134" i="35"/>
  <c r="FI135" i="35"/>
  <c r="FI134" i="35"/>
  <c r="DF135" i="35"/>
  <c r="DF134" i="35"/>
  <c r="FX134" i="35"/>
  <c r="FX135" i="35"/>
  <c r="AT134" i="35"/>
  <c r="AT135" i="35"/>
  <c r="BF135" i="35"/>
  <c r="BF134" i="35"/>
  <c r="BJ134" i="35"/>
  <c r="BJ135" i="35"/>
  <c r="FU135" i="35"/>
  <c r="FU134" i="35"/>
  <c r="BY134" i="35"/>
  <c r="BY135" i="35"/>
  <c r="AD135" i="35"/>
  <c r="AD134" i="35"/>
  <c r="EZ135" i="35" l="1"/>
  <c r="EZ134" i="35"/>
  <c r="DZ135" i="35"/>
  <c r="DZ134" i="35"/>
  <c r="CT134" i="35"/>
  <c r="CT135" i="35"/>
  <c r="EM135" i="35"/>
  <c r="EM134" i="35"/>
  <c r="DX134" i="35"/>
  <c r="DX135" i="35"/>
  <c r="AW134" i="35"/>
  <c r="AW135" i="35"/>
  <c r="ED135" i="35"/>
  <c r="ED134" i="35"/>
</calcChain>
</file>

<file path=xl/comments1.xml><?xml version="1.0" encoding="utf-8"?>
<comments xmlns="http://schemas.openxmlformats.org/spreadsheetml/2006/main">
  <authors>
    <author>MZ</author>
    <author>JOURDAIN ERIC</author>
  </authors>
  <commentList>
    <comment ref="C5" authorId="0">
      <text>
        <r>
          <rPr>
            <sz val="9"/>
            <color indexed="81"/>
            <rFont val="Tahoma"/>
            <family val="2"/>
          </rPr>
          <t>Dont 21 au CEAM
ORGA 4600</t>
        </r>
      </text>
    </comment>
    <comment ref="T5" authorId="0">
      <text>
        <r>
          <rPr>
            <sz val="9"/>
            <color indexed="81"/>
            <rFont val="Tahoma"/>
            <family val="2"/>
          </rPr>
          <t>Idem 2017</t>
        </r>
      </text>
    </comment>
    <comment ref="C9" authorId="0">
      <text>
        <r>
          <rPr>
            <sz val="9"/>
            <color indexed="81"/>
            <rFont val="Tahoma"/>
            <family val="2"/>
          </rPr>
          <t>Dont 760 au CEAM + 10 GDA
ORGA 8513
OPEX 5500</t>
        </r>
      </text>
    </comment>
    <comment ref="I9" authorId="0">
      <text>
        <r>
          <rPr>
            <sz val="9"/>
            <color indexed="81"/>
            <rFont val="Tahoma"/>
            <family val="2"/>
          </rPr>
          <t>Suite à la fin des M2N et au PU CEAM constant, les 21h CEAM M2N est considéré comme transférées aux M2D</t>
        </r>
      </text>
    </comment>
    <comment ref="Q9" authorId="0">
      <text>
        <r>
          <rPr>
            <sz val="9"/>
            <color indexed="81"/>
            <rFont val="Tahoma"/>
            <family val="2"/>
          </rPr>
          <t>Augmentation de 770 à 869h pour répartir les 112h supplémentaires du CEAM (1050 - 938 de 2016) :
13h pour les M5F
99h pour les M2D</t>
        </r>
      </text>
    </comment>
    <comment ref="T9" authorId="0">
      <text>
        <r>
          <rPr>
            <sz val="9"/>
            <color indexed="81"/>
            <rFont val="Tahoma"/>
            <family val="2"/>
          </rPr>
          <t>Idem 2017</t>
        </r>
      </text>
    </comment>
    <comment ref="W9" authorId="0">
      <text>
        <r>
          <rPr>
            <sz val="9"/>
            <color indexed="81"/>
            <rFont val="Tahoma"/>
            <family val="2"/>
          </rPr>
          <t>Augmentation de 869 à 890h pour intégrer les 21h des M2N du CEAM</t>
        </r>
      </text>
    </comment>
    <comment ref="Z9" authorId="0">
      <text>
        <r>
          <rPr>
            <sz val="9"/>
            <color indexed="81"/>
            <rFont val="Tahoma"/>
            <family val="2"/>
          </rPr>
          <t>Augmentation de 890 à 930h pour intégrer les 40h des M2C du CEAM</t>
        </r>
      </text>
    </comment>
    <comment ref="AC9" authorId="0">
      <text>
        <r>
          <rPr>
            <sz val="9"/>
            <color indexed="81"/>
            <rFont val="Tahoma"/>
            <family val="2"/>
          </rPr>
          <t>Augmentation de 890 à 930h pour intégrer les 40h des M2C du CEAM</t>
        </r>
      </text>
    </comment>
    <comment ref="C13" authorId="0">
      <text>
        <r>
          <rPr>
            <sz val="9"/>
            <color indexed="81"/>
            <rFont val="Tahoma"/>
            <family val="2"/>
          </rPr>
          <t>Dont 50 au CEAM + 34 DGA
ORGA 4800
OPEX 500</t>
        </r>
      </text>
    </comment>
    <comment ref="Q13" authorId="0">
      <text>
        <r>
          <rPr>
            <sz val="9"/>
            <color indexed="81"/>
            <rFont val="Tahoma"/>
            <family val="2"/>
          </rPr>
          <t>Augmentation de 107 à 120h pour répartir les 112h supplémentaires du CEAM (1050 - 938 de 2016) :
13h pour les M5F
99h pour les M2D</t>
        </r>
      </text>
    </comment>
    <comment ref="T13" authorId="0">
      <text>
        <r>
          <rPr>
            <sz val="9"/>
            <color indexed="81"/>
            <rFont val="Tahoma"/>
            <family val="2"/>
          </rPr>
          <t>Augmentation de 107 à 120h pour répartir les 112h supplémentaires du CEAM (1050 - 938 de 2016) :
13h pour les M5F
99h pour les M2D</t>
        </r>
      </text>
    </comment>
    <comment ref="W13" authorId="0">
      <text>
        <r>
          <rPr>
            <sz val="9"/>
            <color indexed="81"/>
            <rFont val="Tahoma"/>
            <family val="2"/>
          </rPr>
          <t>Augmentation de 107 à 120h pour répartir les 112h supplémentaires du CEAM (1050 - 938 de 2016) :
13h pour les M5F
99h pour les M2D</t>
        </r>
      </text>
    </comment>
    <comment ref="Z13" authorId="0">
      <text>
        <r>
          <rPr>
            <sz val="9"/>
            <color indexed="81"/>
            <rFont val="Tahoma"/>
            <family val="2"/>
          </rPr>
          <t>Augmentation de 107 à 120h pour répartir les 112h supplémentaires du CEAM (1050 - 938 de 2016) :
13h pour les M5F
99h pour les M2D</t>
        </r>
      </text>
    </comment>
    <comment ref="AC13" authorId="0">
      <text>
        <r>
          <rPr>
            <sz val="9"/>
            <color indexed="81"/>
            <rFont val="Tahoma"/>
            <family val="2"/>
          </rPr>
          <t>Augmentation de 107 à 120h pour répartir les 112h supplémentaires du CEAM (1050 - 938 de 2016) :
13h pour les M5F
99h pour les M2D</t>
        </r>
      </text>
    </comment>
    <comment ref="C17" authorId="0">
      <text>
        <r>
          <rPr>
            <sz val="9"/>
            <color indexed="81"/>
            <rFont val="Tahoma"/>
            <family val="2"/>
          </rPr>
          <t>Dont 0 au CEAM + 12 DGA</t>
        </r>
      </text>
    </comment>
    <comment ref="C21" authorId="0">
      <text>
        <r>
          <rPr>
            <sz val="9"/>
            <color indexed="81"/>
            <rFont val="Tahoma"/>
            <family val="2"/>
          </rPr>
          <t>Dont 50 au CEAM + 25 DGA 
ORGA 1616
OPEX 710</t>
        </r>
      </text>
    </comment>
    <comment ref="A25" authorId="0">
      <text>
        <r>
          <rPr>
            <sz val="9"/>
            <color indexed="81"/>
            <rFont val="Tahoma"/>
            <family val="2"/>
          </rPr>
          <t>Ligne ajoutée pour se souvenir qu'il existe un PU convoyage mais qu'il n'est pas intégré aux PU des flottes.</t>
        </r>
      </text>
    </comment>
    <comment ref="C27" authorId="0">
      <text>
        <r>
          <rPr>
            <sz val="9"/>
            <color indexed="81"/>
            <rFont val="Tahoma"/>
            <family val="2"/>
          </rPr>
          <t>Total de 856h déjà compris dans les PU flottes : 
M2N : 21
M2D : 760
M5F : 50
M2B : 0
M2C : 25</t>
        </r>
      </text>
    </comment>
    <comment ref="E27" authorId="0">
      <text>
        <r>
          <rPr>
            <sz val="9"/>
            <color indexed="81"/>
            <rFont val="Tahoma"/>
            <family val="2"/>
          </rPr>
          <t xml:space="preserve">Même répartition que 2016 soit un total de 938h :
M2N : 21
M2D : 760
M5F : 50
M2B : 0
M2C : 25
Sur les 1050h prévues, il manque la répartition de </t>
        </r>
        <r>
          <rPr>
            <b/>
            <sz val="9"/>
            <color indexed="10"/>
            <rFont val="Tahoma"/>
            <family val="2"/>
          </rPr>
          <t>112h</t>
        </r>
        <r>
          <rPr>
            <sz val="9"/>
            <color indexed="81"/>
            <rFont val="Tahoma"/>
            <family val="2"/>
          </rPr>
          <t xml:space="preserve"> supplémentaire</t>
        </r>
      </text>
    </comment>
    <comment ref="G27" authorId="0">
      <text>
        <r>
          <rPr>
            <sz val="9"/>
            <color indexed="81"/>
            <rFont val="Tahoma"/>
            <family val="2"/>
          </rPr>
          <t xml:space="preserve">Même répartition que 2016 soit un total de 938h :
M2N : 21
M2D : 770
M5F : 107
M2B : 0
M2C : 40
Sur les 1050h prévues, il manque la répartition de </t>
        </r>
        <r>
          <rPr>
            <b/>
            <sz val="9"/>
            <color indexed="10"/>
            <rFont val="Tahoma"/>
            <family val="2"/>
          </rPr>
          <t>112h</t>
        </r>
        <r>
          <rPr>
            <sz val="9"/>
            <color indexed="81"/>
            <rFont val="Tahoma"/>
            <family val="2"/>
          </rPr>
          <t xml:space="preserve"> supplémentaire</t>
        </r>
      </text>
    </comment>
    <comment ref="I27" authorId="0">
      <text>
        <r>
          <rPr>
            <sz val="9"/>
            <color indexed="81"/>
            <rFont val="Tahoma"/>
            <family val="2"/>
          </rPr>
          <t xml:space="preserve">Même répartition que 2016 soit un total de 938h sauf qu'il faut répartir les 21h M2N :
M2N : </t>
        </r>
        <r>
          <rPr>
            <b/>
            <sz val="9"/>
            <color indexed="10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
M2D : 770
M5F : 107
M2B : 0
M2C : 40
Sur les 1050h prévues, il manque la répartition de </t>
        </r>
        <r>
          <rPr>
            <b/>
            <sz val="9"/>
            <color indexed="10"/>
            <rFont val="Tahoma"/>
            <family val="2"/>
          </rPr>
          <t>133h</t>
        </r>
        <r>
          <rPr>
            <sz val="9"/>
            <color indexed="81"/>
            <rFont val="Tahoma"/>
            <family val="2"/>
          </rPr>
          <t xml:space="preserve"> supplémentaires</t>
        </r>
      </text>
    </comment>
    <comment ref="K27" authorId="0">
      <text>
        <r>
          <rPr>
            <sz val="9"/>
            <color indexed="81"/>
            <rFont val="Tahoma"/>
            <family val="2"/>
          </rPr>
          <t xml:space="preserve">Même répartition que 2016 soit un total de 938h sauf qu'il faut répartir les 21h M2N et les 40h M2C :
M2N : </t>
        </r>
        <r>
          <rPr>
            <b/>
            <sz val="9"/>
            <color indexed="10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
M2D : 770
M5F : 107
M2B : 0
M2C : </t>
        </r>
        <r>
          <rPr>
            <b/>
            <sz val="9"/>
            <color indexed="10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
Sur les 1050h prévues, il manque la répartition de </t>
        </r>
        <r>
          <rPr>
            <b/>
            <sz val="9"/>
            <color indexed="10"/>
            <rFont val="Tahoma"/>
            <family val="2"/>
          </rPr>
          <t>173h</t>
        </r>
        <r>
          <rPr>
            <sz val="9"/>
            <color indexed="81"/>
            <rFont val="Tahoma"/>
            <family val="2"/>
          </rPr>
          <t xml:space="preserve"> supplémentaires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Même répartition que 2016 soit un total de 938h sauf qu'il faut répartir les 21h M2N et les 40h M2C :
M2N : </t>
        </r>
        <r>
          <rPr>
            <b/>
            <sz val="9"/>
            <color indexed="10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
M2D : 770
M5F : 107
M2B : 0
M2C : </t>
        </r>
        <r>
          <rPr>
            <b/>
            <sz val="9"/>
            <color indexed="10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
Sur les 1050h prévues, il manque la répartition de </t>
        </r>
        <r>
          <rPr>
            <b/>
            <sz val="9"/>
            <color indexed="10"/>
            <rFont val="Tahoma"/>
            <family val="2"/>
          </rPr>
          <t>173h</t>
        </r>
        <r>
          <rPr>
            <sz val="9"/>
            <color indexed="81"/>
            <rFont val="Tahoma"/>
            <family val="2"/>
          </rPr>
          <t xml:space="preserve"> supplémentaires</t>
        </r>
      </text>
    </comment>
    <comment ref="C28" authorId="1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28805
réactualisé 28685 + 120 de convoyage 28805</t>
        </r>
      </text>
    </comment>
  </commentList>
</comments>
</file>

<file path=xl/comments2.xml><?xml version="1.0" encoding="utf-8"?>
<comments xmlns="http://schemas.openxmlformats.org/spreadsheetml/2006/main">
  <authors>
    <author>MZ</author>
  </authors>
  <commentList>
    <comment ref="J1" authorId="0">
      <text>
        <r>
          <rPr>
            <b/>
            <sz val="9"/>
            <color indexed="10"/>
            <rFont val="Tahoma"/>
            <family val="2"/>
          </rPr>
          <t>Avec</t>
        </r>
        <r>
          <rPr>
            <b/>
            <sz val="9"/>
            <color indexed="81"/>
            <rFont val="Tahoma"/>
            <family val="2"/>
          </rPr>
          <t xml:space="preserve"> les M2000 du CEV</t>
        </r>
      </text>
    </comment>
    <comment ref="Z1" authorId="0">
      <text>
        <r>
          <rPr>
            <b/>
            <sz val="9"/>
            <color indexed="10"/>
            <rFont val="Tahoma"/>
            <family val="2"/>
          </rPr>
          <t>SANS</t>
        </r>
        <r>
          <rPr>
            <b/>
            <sz val="9"/>
            <color indexed="81"/>
            <rFont val="Tahoma"/>
            <family val="2"/>
          </rPr>
          <t xml:space="preserve"> les M2000 du CEV</t>
        </r>
      </text>
    </comment>
    <comment ref="AP1" authorId="0">
      <text>
        <r>
          <rPr>
            <b/>
            <sz val="9"/>
            <color indexed="10"/>
            <rFont val="Tahoma"/>
            <family val="2"/>
          </rPr>
          <t>QUE</t>
        </r>
        <r>
          <rPr>
            <b/>
            <sz val="9"/>
            <color indexed="81"/>
            <rFont val="Tahoma"/>
            <family val="2"/>
          </rPr>
          <t xml:space="preserve"> les M2000 du CEV</t>
        </r>
      </text>
    </comment>
  </commentList>
</comments>
</file>

<file path=xl/comments3.xml><?xml version="1.0" encoding="utf-8"?>
<comments xmlns="http://schemas.openxmlformats.org/spreadsheetml/2006/main">
  <authors>
    <author>MTZ</author>
    <author>MZ</author>
  </authors>
  <commentList>
    <comment ref="D1" authorId="0">
      <text>
        <r>
          <rPr>
            <sz val="12"/>
            <color indexed="81"/>
            <rFont val="Tahoma"/>
            <family val="2"/>
          </rPr>
          <t xml:space="preserve">1) Renseigner la date voulue
2) Cliquer sur le bouton "Date"
</t>
        </r>
        <r>
          <rPr>
            <b/>
            <sz val="12"/>
            <color indexed="10"/>
            <rFont val="Tahoma"/>
            <family val="2"/>
          </rPr>
          <t>Attention : les dates prévues AIA qui s'affichent sont celles immédiatement supérieures à la date renseignée, elles correspondent à la Vxx immédiatement après la date</t>
        </r>
      </text>
    </comment>
    <comment ref="AV2" authorId="1">
      <text>
        <r>
          <rPr>
            <sz val="12"/>
            <color indexed="10"/>
            <rFont val="Tahoma"/>
            <family val="2"/>
          </rPr>
          <t>Départ en retraite du Merlu sur butée horaire</t>
        </r>
      </text>
    </comment>
    <comment ref="E172" authorId="1">
      <text>
        <r>
          <rPr>
            <sz val="12"/>
            <color indexed="81"/>
            <rFont val="Tahoma"/>
            <family val="2"/>
          </rPr>
          <t>Sans le PU COMFOR EAU pour les M2N (1200h dont 500 de transfert soit une création de 700h qui porterait le total à 29815h)</t>
        </r>
      </text>
    </comment>
    <comment ref="Q172" authorId="1">
      <text>
        <r>
          <rPr>
            <sz val="12"/>
            <color indexed="81"/>
            <rFont val="Tahoma"/>
            <family val="2"/>
          </rPr>
          <t>Dont 120h convoyage</t>
        </r>
      </text>
    </comment>
    <comment ref="E182" authorId="1">
      <text>
        <r>
          <rPr>
            <sz val="12"/>
            <color indexed="81"/>
            <rFont val="Tahoma"/>
            <family val="2"/>
          </rPr>
          <t>Sans le PU COMFOR EAU pour les M2N (1200h dont 500 de transfert soit une création de 700h qui porterait le total à 5850h)</t>
        </r>
      </text>
    </comment>
  </commentList>
</comments>
</file>

<file path=xl/comments4.xml><?xml version="1.0" encoding="utf-8"?>
<comments xmlns="http://schemas.openxmlformats.org/spreadsheetml/2006/main">
  <authors>
    <author>MZ</author>
  </authors>
  <commentList>
    <comment ref="CF2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BM8" authorId="0">
      <text>
        <r>
          <rPr>
            <sz val="11"/>
            <color indexed="81"/>
            <rFont val="Tahoma"/>
            <family val="2"/>
          </rPr>
          <t>Pourrait passer en V15R si la Jordanie continue pour les M2N</t>
        </r>
      </text>
    </comment>
    <comment ref="BA38" authorId="0">
      <text>
        <r>
          <rPr>
            <b/>
            <sz val="9"/>
            <color indexed="81"/>
            <rFont val="Tahoma"/>
            <family val="2"/>
          </rPr>
          <t>PU officiel de 4621h</t>
        </r>
      </text>
    </comment>
    <comment ref="IE45" authorId="0">
      <text>
        <r>
          <rPr>
            <sz val="12"/>
            <color indexed="81"/>
            <rFont val="Tahoma"/>
            <family val="2"/>
          </rPr>
          <t xml:space="preserve">Recherche sur chaque ligne le </t>
        </r>
        <r>
          <rPr>
            <b/>
            <u/>
            <sz val="12"/>
            <color indexed="81"/>
            <rFont val="Tahoma"/>
            <family val="2"/>
          </rPr>
          <t>début</t>
        </r>
        <r>
          <rPr>
            <sz val="12"/>
            <color indexed="81"/>
            <rFont val="Tahoma"/>
            <family val="2"/>
          </rPr>
          <t xml:space="preserve"> de chaque Vxx et le 1er mois de fin de vie (X). Chaque chiffre dans les cases de ce tableau correspond à ce début de chantier ou de vie reporté sur la ligne 40 : c'est l'index qui sert au calcul du tableau suivant : HDV.</t>
        </r>
      </text>
    </comment>
    <comment ref="IN45" authorId="0">
      <text>
        <r>
          <rPr>
            <b/>
            <sz val="12"/>
            <color indexed="81"/>
            <rFont val="Tahoma"/>
            <family val="2"/>
          </rPr>
          <t>HdV entre chaque Vxx et entre la dernière Vxx et la fin de vie</t>
        </r>
        <r>
          <rPr>
            <sz val="12"/>
            <color indexed="81"/>
            <rFont val="Tahoma"/>
            <family val="2"/>
          </rPr>
          <t xml:space="preserve"> (si les Vxx sont bien écrites V5, V10, V15, V20, V25 et V30)</t>
        </r>
      </text>
    </comment>
  </commentList>
</comments>
</file>

<file path=xl/comments5.xml><?xml version="1.0" encoding="utf-8"?>
<comments xmlns="http://schemas.openxmlformats.org/spreadsheetml/2006/main">
  <authors>
    <author>MZ</author>
    <author>JOURDAIN ERIC</author>
  </authors>
  <commentList>
    <comment ref="AX2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AP3" authorId="1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inscrit au PDC 2017 a la demande de la DGA</t>
        </r>
      </text>
    </comment>
    <comment ref="S15" authorId="0">
      <text>
        <r>
          <rPr>
            <b/>
            <sz val="9"/>
            <color indexed="81"/>
            <rFont val="Tahoma"/>
            <family val="2"/>
          </rPr>
          <t>PU officiel 2016
PU réactualisé
(1484 ORGA + 12 DGA) 
 la note n°503916/DEF/EMAA/SCAc/BEMP/EG/DR du 30/09/2016</t>
        </r>
      </text>
    </comment>
    <comment ref="GW22" authorId="0">
      <text>
        <r>
          <rPr>
            <sz val="12"/>
            <color indexed="81"/>
            <rFont val="Tahoma"/>
            <family val="2"/>
          </rPr>
          <t xml:space="preserve">Recherche sur chaque ligne le </t>
        </r>
        <r>
          <rPr>
            <b/>
            <u/>
            <sz val="12"/>
            <color indexed="81"/>
            <rFont val="Tahoma"/>
            <family val="2"/>
          </rPr>
          <t>début</t>
        </r>
        <r>
          <rPr>
            <sz val="12"/>
            <color indexed="81"/>
            <rFont val="Tahoma"/>
            <family val="2"/>
          </rPr>
          <t xml:space="preserve"> de chaque Vxx et le 1er mois de fin de vie (X). Chaque chiffre dans les cases de ce tableau correspond à ce début de chantier ou de vie reporté sur la ligne 16 : c'est l'index qui sert au calcul des tableaux suivants : HDV, STK et MOIS.</t>
        </r>
      </text>
    </comment>
    <comment ref="HF22" authorId="0">
      <text>
        <r>
          <rPr>
            <b/>
            <sz val="12"/>
            <color indexed="81"/>
            <rFont val="Tahoma"/>
            <family val="2"/>
          </rPr>
          <t>HdV entre chaque Vxx et entre la dernière Vxx et la fin de vie</t>
        </r>
        <r>
          <rPr>
            <sz val="12"/>
            <color indexed="81"/>
            <rFont val="Tahoma"/>
            <family val="2"/>
          </rPr>
          <t xml:space="preserve"> (si les Vxx sont bien écrites V5, V10, V15, V20, V25 et V30)</t>
        </r>
      </text>
    </comment>
    <comment ref="HO22" authorId="0">
      <text>
        <r>
          <rPr>
            <b/>
            <sz val="12"/>
            <color indexed="81"/>
            <rFont val="Tahoma"/>
            <family val="2"/>
          </rPr>
          <t>Vérification périodes de stockage entre chaque Vxx</t>
        </r>
        <r>
          <rPr>
            <sz val="12"/>
            <color indexed="81"/>
            <rFont val="Tahoma"/>
            <family val="2"/>
          </rPr>
          <t xml:space="preserve">
Fonction NB.SI avec comme plage les chiffres du tableau 1 (donc de la ligne 16 avec la fonction INDEX).
</t>
        </r>
        <r>
          <rPr>
            <b/>
            <sz val="12"/>
            <color indexed="10"/>
            <rFont val="Tahoma"/>
            <family val="2"/>
          </rPr>
          <t>STK max de 24 mois entre : V10-V20
                                           V20-V30
                                           V30-V10</t>
        </r>
      </text>
    </comment>
    <comment ref="HW22" authorId="0">
      <text>
        <r>
          <rPr>
            <sz val="12"/>
            <color indexed="81"/>
            <rFont val="Tahoma"/>
            <family val="2"/>
          </rPr>
          <t xml:space="preserve">Nombre de mois entre Vxx en prenant un </t>
        </r>
        <r>
          <rPr>
            <b/>
            <u/>
            <sz val="12"/>
            <color indexed="81"/>
            <rFont val="Tahoma"/>
            <family val="2"/>
          </rPr>
          <t>forfait</t>
        </r>
        <r>
          <rPr>
            <sz val="12"/>
            <color indexed="81"/>
            <rFont val="Tahoma"/>
            <family val="2"/>
          </rPr>
          <t xml:space="preserve"> de 5 mois de chantier interruptif de vieillissement et sans prendre le stockage réalisé entre Vxx (tableau 3). C'est donc le vrai nombre de mois d'utilisation des avions.</t>
        </r>
        <r>
          <rPr>
            <b/>
            <sz val="12"/>
            <color indexed="81"/>
            <rFont val="Tahoma"/>
            <family val="2"/>
          </rPr>
          <t xml:space="preserve"> 
</t>
        </r>
        <r>
          <rPr>
            <b/>
            <sz val="12"/>
            <color indexed="10"/>
            <rFont val="Tahoma"/>
            <family val="2"/>
          </rPr>
          <t>MAX ACCEPTABLE = 60 soit 5 ans</t>
        </r>
      </text>
    </comment>
    <comment ref="AX58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CL59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ET59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CY60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FG60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DE61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FN61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DK63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FS63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DP64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FW64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DT65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GB65" authorId="1">
      <text>
        <r>
          <rPr>
            <sz val="9"/>
            <color indexed="81"/>
            <rFont val="Tahoma"/>
            <family val="2"/>
          </rPr>
          <t>35 ans</t>
        </r>
      </text>
    </comment>
    <comment ref="DV66" authorId="1">
      <text>
        <r>
          <rPr>
            <sz val="9"/>
            <color indexed="81"/>
            <rFont val="Tahoma"/>
            <family val="2"/>
          </rPr>
          <t>30 ans</t>
        </r>
      </text>
    </comment>
    <comment ref="GD66" authorId="1">
      <text>
        <r>
          <rPr>
            <sz val="9"/>
            <color indexed="81"/>
            <rFont val="Tahoma"/>
            <family val="2"/>
          </rPr>
          <t>35 ans</t>
        </r>
      </text>
    </comment>
  </commentList>
</comments>
</file>

<file path=xl/comments6.xml><?xml version="1.0" encoding="utf-8"?>
<comments xmlns="http://schemas.openxmlformats.org/spreadsheetml/2006/main">
  <authors>
    <author>MZ</author>
  </authors>
  <commentList>
    <comment ref="AX2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T10" authorId="0">
      <text>
        <r>
          <rPr>
            <sz val="12"/>
            <color indexed="81"/>
            <rFont val="Tahoma"/>
            <family val="2"/>
          </rPr>
          <t>Attente réponse AE</t>
        </r>
      </text>
    </comment>
    <comment ref="S24" authorId="0">
      <text>
        <r>
          <rPr>
            <sz val="12"/>
            <color indexed="81"/>
            <rFont val="Tahoma"/>
            <family val="2"/>
          </rPr>
          <t>Dont 40 h incluses au PU CEAM
PU réactualisé
(1616 ORGA + 710 OPEX + 25 CEAM + 50 DGA) 
 la note n°503916/DEF/EMAA/SCAc/BEMP/EG/DR du 30/09/2016</t>
        </r>
      </text>
    </comment>
    <comment ref="AE24" authorId="0">
      <text>
        <r>
          <rPr>
            <sz val="12"/>
            <color indexed="81"/>
            <rFont val="Tahoma"/>
            <family val="2"/>
          </rPr>
          <t>Dont 40 h incluses au PU CEAM</t>
        </r>
      </text>
    </comment>
    <comment ref="AQ24" authorId="0">
      <text>
        <r>
          <rPr>
            <sz val="12"/>
            <color indexed="81"/>
            <rFont val="Tahoma"/>
            <family val="2"/>
          </rPr>
          <t>Dont 40 h incluses au PU CEAM</t>
        </r>
      </text>
    </comment>
    <comment ref="GW31" authorId="0">
      <text>
        <r>
          <rPr>
            <sz val="12"/>
            <color indexed="81"/>
            <rFont val="Tahoma"/>
            <family val="2"/>
          </rPr>
          <t xml:space="preserve">Recherche sur chaque ligne le </t>
        </r>
        <r>
          <rPr>
            <b/>
            <u/>
            <sz val="12"/>
            <color indexed="81"/>
            <rFont val="Tahoma"/>
            <family val="2"/>
          </rPr>
          <t>début</t>
        </r>
        <r>
          <rPr>
            <sz val="12"/>
            <color indexed="81"/>
            <rFont val="Tahoma"/>
            <family val="2"/>
          </rPr>
          <t xml:space="preserve"> de chaque Vxx et le 1er mois de fin de vie (X). Chaque chiffre dans les cases de ce tableau correspond à ce début de chantier ou de vie reporté sur la ligne 25 : c'est l'index qui sert au calcul des tableaux suivants : HDV, STK et MOIS.</t>
        </r>
      </text>
    </comment>
    <comment ref="HF31" authorId="0">
      <text>
        <r>
          <rPr>
            <b/>
            <sz val="12"/>
            <color indexed="81"/>
            <rFont val="Tahoma"/>
            <family val="2"/>
          </rPr>
          <t>HdV entre chaque Vxx et entre la dernière Vxx et la fin de vie</t>
        </r>
        <r>
          <rPr>
            <sz val="12"/>
            <color indexed="81"/>
            <rFont val="Tahoma"/>
            <family val="2"/>
          </rPr>
          <t xml:space="preserve"> (si les Vxx sont bien écrites V5, V10, V15, V20, V25 et V30)</t>
        </r>
      </text>
    </comment>
    <comment ref="HO31" authorId="0">
      <text>
        <r>
          <rPr>
            <b/>
            <sz val="12"/>
            <color indexed="81"/>
            <rFont val="Tahoma"/>
            <family val="2"/>
          </rPr>
          <t>Vérification périodes de stockage entre chaque Vxx</t>
        </r>
        <r>
          <rPr>
            <sz val="12"/>
            <color indexed="81"/>
            <rFont val="Tahoma"/>
            <family val="2"/>
          </rPr>
          <t xml:space="preserve">
Fonction NB.SI avec comme plage les chiffres du tableau 1 (donc de la ligne 25 avec la fonction INDEX).
</t>
        </r>
        <r>
          <rPr>
            <b/>
            <sz val="12"/>
            <color indexed="10"/>
            <rFont val="Tahoma"/>
            <family val="2"/>
          </rPr>
          <t>STK max de 24 mois entre : V10-V20
                                                    V20-V30
                                                    V30-V10</t>
        </r>
      </text>
    </comment>
    <comment ref="HW31" authorId="0">
      <text>
        <r>
          <rPr>
            <sz val="12"/>
            <color indexed="81"/>
            <rFont val="Tahoma"/>
            <family val="2"/>
          </rPr>
          <t xml:space="preserve">Nombre de mois entre Vxx en prenant un </t>
        </r>
        <r>
          <rPr>
            <b/>
            <u/>
            <sz val="12"/>
            <color indexed="81"/>
            <rFont val="Tahoma"/>
            <family val="2"/>
          </rPr>
          <t>forfait</t>
        </r>
        <r>
          <rPr>
            <sz val="12"/>
            <color indexed="81"/>
            <rFont val="Tahoma"/>
            <family val="2"/>
          </rPr>
          <t xml:space="preserve"> de 5 mois de chantier interruptif de vieillissement et sans prendre le stockage réalisé entre Vxx (tableau 3). C'est donc le vrai nombre de mois d'utilisation des avions.
</t>
        </r>
        <r>
          <rPr>
            <b/>
            <sz val="12"/>
            <color indexed="10"/>
            <rFont val="Tahoma"/>
            <family val="2"/>
          </rPr>
          <t>MAX ACCEPTABLE = 60 soit 5 ans</t>
        </r>
      </text>
    </comment>
  </commentList>
</comments>
</file>

<file path=xl/comments7.xml><?xml version="1.0" encoding="utf-8"?>
<comments xmlns="http://schemas.openxmlformats.org/spreadsheetml/2006/main">
  <authors>
    <author>MZ</author>
    <author>FOURQUET Philippe ADC</author>
    <author>JOURDAIN ERIC</author>
  </authors>
  <commentList>
    <comment ref="D2" authorId="0">
      <text>
        <r>
          <rPr>
            <sz val="12"/>
            <color indexed="81"/>
            <rFont val="Tahoma"/>
            <family val="2"/>
          </rPr>
          <t>Standard actuel de l'avion, pas les modifs en cours ou prévues</t>
        </r>
      </text>
    </comment>
    <comment ref="AZ2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AR3" authorId="1">
      <text>
        <r>
          <rPr>
            <b/>
            <sz val="9"/>
            <color indexed="81"/>
            <rFont val="Tahoma"/>
            <family val="2"/>
          </rPr>
          <t>FOURQUET Philippe ADC:</t>
        </r>
        <r>
          <rPr>
            <sz val="9"/>
            <color indexed="81"/>
            <rFont val="Tahoma"/>
            <family val="2"/>
          </rPr>
          <t xml:space="preserve">
le D601 est positionné volontairement en Dec 17 afin de ne pas surcharger le plan d’entretien,
Sera certainement couplé nouvelle capacité </t>
        </r>
      </text>
    </comment>
    <comment ref="AP4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attente dérogation sur butée calendaire
1 an de dérogue pour lissage PDC AIA</t>
        </r>
      </text>
    </comment>
    <comment ref="AI6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attente dérogation sur butée calendaire
1 an de dérogue pour lissage PDC AIA</t>
        </r>
      </text>
    </comment>
    <comment ref="E7" authorId="0">
      <text>
        <r>
          <rPr>
            <sz val="14"/>
            <color indexed="81"/>
            <rFont val="Tahoma"/>
            <family val="2"/>
          </rPr>
          <t>Stocké sans potentiel (sans prévi de régénération)</t>
        </r>
      </text>
    </comment>
    <comment ref="Z9" authorId="0">
      <text>
        <r>
          <rPr>
            <sz val="12"/>
            <color indexed="81"/>
            <rFont val="Tahoma"/>
            <family val="2"/>
          </rPr>
          <t>V5 faite par DA lors du prototypage RMV</t>
        </r>
      </text>
    </comment>
    <comment ref="AA9" authorId="0">
      <text>
        <r>
          <rPr>
            <sz val="12"/>
            <color indexed="81"/>
            <rFont val="Tahoma"/>
            <family val="2"/>
          </rPr>
          <t>V5 faite par DA lors du prototypage RMV</t>
        </r>
      </text>
    </comment>
    <comment ref="AB9" authorId="0">
      <text>
        <r>
          <rPr>
            <sz val="12"/>
            <color indexed="81"/>
            <rFont val="Tahoma"/>
            <family val="2"/>
          </rPr>
          <t>V5 faite par DA lors du prototypage RMV</t>
        </r>
      </text>
    </comment>
    <comment ref="AC9" authorId="0">
      <text>
        <r>
          <rPr>
            <sz val="12"/>
            <color indexed="81"/>
            <rFont val="Tahoma"/>
            <family val="2"/>
          </rPr>
          <t>V5 faite par DA lors du prototypage RMV</t>
        </r>
      </text>
    </comment>
    <comment ref="AH13" authorId="1">
      <text>
        <r>
          <rPr>
            <b/>
            <sz val="9"/>
            <color indexed="81"/>
            <rFont val="Tahoma"/>
            <family val="2"/>
          </rPr>
          <t>FOURQUET Philippe ADC:</t>
        </r>
        <r>
          <rPr>
            <sz val="9"/>
            <color indexed="81"/>
            <rFont val="Tahoma"/>
            <family val="2"/>
          </rPr>
          <t xml:space="preserve">
En lieu et place du D601,,,
visite planifiée 6/2/17,</t>
        </r>
      </text>
    </comment>
    <comment ref="E16" authorId="0">
      <text>
        <r>
          <rPr>
            <sz val="14"/>
            <color indexed="81"/>
            <rFont val="Tahoma"/>
            <family val="2"/>
          </rPr>
          <t>Stocké sans potentiel (sans prévi de régénération)</t>
        </r>
      </text>
    </comment>
    <comment ref="BN20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AH21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visite planifiée le 13/2/17</t>
        </r>
      </text>
    </comment>
    <comment ref="AP26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le D628 est positionné volontairement en Oct 17 afin de ne pas surcharger le plan d’entretien</t>
        </r>
      </text>
    </comment>
    <comment ref="Z28" authorId="0">
      <text>
        <r>
          <rPr>
            <sz val="12"/>
            <color indexed="81"/>
            <rFont val="Tahoma"/>
            <family val="2"/>
          </rPr>
          <t xml:space="preserve">Suite à obligation de réparer le B528, le D630 ne peut </t>
        </r>
        <r>
          <rPr>
            <u/>
            <sz val="12"/>
            <color indexed="81"/>
            <rFont val="Tahoma"/>
            <family val="2"/>
          </rPr>
          <t>plus</t>
        </r>
        <r>
          <rPr>
            <sz val="12"/>
            <color indexed="81"/>
            <rFont val="Tahoma"/>
            <family val="2"/>
          </rPr>
          <t xml:space="preserve"> être réparé FRETTING EN 2016. Il le sera après sa V10. Sera interdit de vol entre temps. Le SB permet de passer sa V10 de 2017 à 2018.</t>
        </r>
      </text>
    </comment>
    <comment ref="BM34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M36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O38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N40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P43" authorId="0">
      <text>
        <r>
          <rPr>
            <b/>
            <sz val="9"/>
            <color indexed="81"/>
            <rFont val="Tahoma"/>
            <family val="2"/>
          </rPr>
          <t>IFF NG</t>
        </r>
      </text>
    </comment>
    <comment ref="BS43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O45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AV57" authorId="0">
      <text>
        <r>
          <rPr>
            <b/>
            <sz val="9"/>
            <color indexed="81"/>
            <rFont val="Tahoma"/>
            <family val="2"/>
          </rPr>
          <t>IFF NG</t>
        </r>
      </text>
    </comment>
    <comment ref="AR67" authorId="1">
      <text>
        <r>
          <rPr>
            <b/>
            <sz val="9"/>
            <color indexed="81"/>
            <rFont val="Tahoma"/>
            <family val="2"/>
          </rPr>
          <t>FOURQUET Philippe ADC:</t>
        </r>
        <r>
          <rPr>
            <sz val="9"/>
            <color indexed="81"/>
            <rFont val="Tahoma"/>
            <family val="2"/>
          </rPr>
          <t xml:space="preserve">
Décision DGA Au PDC AIA 2017</t>
        </r>
      </text>
    </comment>
    <comment ref="AG69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visite planifiée le 16/01/17,,,</t>
        </r>
      </text>
    </comment>
    <comment ref="BD70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Inscrit au PDC 2018 a la demande de la DGA,</t>
        </r>
      </text>
    </comment>
    <comment ref="AT72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Valeur ajoutée pour planning RMV</t>
        </r>
      </text>
    </comment>
    <comment ref="BI73" authorId="0">
      <text>
        <r>
          <rPr>
            <b/>
            <sz val="9"/>
            <color indexed="81"/>
            <rFont val="Tahoma"/>
            <family val="2"/>
          </rPr>
          <t>IFF NG</t>
        </r>
      </text>
    </comment>
    <comment ref="U82" authorId="0">
      <text>
        <r>
          <rPr>
            <sz val="12"/>
            <color indexed="81"/>
            <rFont val="Tahoma"/>
            <family val="2"/>
          </rPr>
          <t>PU officiel en 2016 de 14758 dont 770 pour le CEAM.
Puis réactualisation à 16258 (5400 OPEX + 10088 organique + 770 CEAM)
Puis réactualisation à 14783
(5500 OPEX + 8513 orga + 760 CEAM + 10 DGA) de la note n°503916/DEF/EMAA/SCAc/BEMP/EG/DR du 30/09/2016</t>
        </r>
      </text>
    </comment>
    <comment ref="AG82" authorId="0">
      <text>
        <r>
          <rPr>
            <sz val="12"/>
            <color indexed="81"/>
            <rFont val="Tahoma"/>
            <family val="2"/>
          </rPr>
          <t>Dont 550 h incluses au PU CEAM</t>
        </r>
      </text>
    </comment>
    <comment ref="AS82" authorId="0">
      <text>
        <r>
          <rPr>
            <sz val="12"/>
            <color indexed="81"/>
            <rFont val="Tahoma"/>
            <family val="2"/>
          </rPr>
          <t>Dont 550 h incluses au PU CEAM</t>
        </r>
      </text>
    </comment>
    <comment ref="BE82" authorId="0">
      <text>
        <r>
          <rPr>
            <sz val="12"/>
            <color indexed="81"/>
            <rFont val="Tahoma"/>
            <family val="2"/>
          </rPr>
          <t>Dont 550 h incluses au PU CEAM</t>
        </r>
      </text>
    </comment>
    <comment ref="BQ82" authorId="0">
      <text>
        <r>
          <rPr>
            <sz val="12"/>
            <color indexed="81"/>
            <rFont val="Tahoma"/>
            <family val="2"/>
          </rPr>
          <t>Dont 550 h incluses au PU CEAM</t>
        </r>
      </text>
    </comment>
    <comment ref="CC82" authorId="0">
      <text>
        <r>
          <rPr>
            <sz val="12"/>
            <color indexed="81"/>
            <rFont val="Tahoma"/>
            <family val="2"/>
          </rPr>
          <t>Dont 550 h incluses au PU CEAM</t>
        </r>
      </text>
    </comment>
    <comment ref="GY90" authorId="0">
      <text>
        <r>
          <rPr>
            <sz val="12"/>
            <color indexed="81"/>
            <rFont val="Tahoma"/>
            <family val="2"/>
          </rPr>
          <t xml:space="preserve">Recherche sur chaque ligne le </t>
        </r>
        <r>
          <rPr>
            <b/>
            <u/>
            <sz val="12"/>
            <color indexed="81"/>
            <rFont val="Tahoma"/>
            <family val="2"/>
          </rPr>
          <t>début</t>
        </r>
        <r>
          <rPr>
            <sz val="12"/>
            <color indexed="81"/>
            <rFont val="Tahoma"/>
            <family val="2"/>
          </rPr>
          <t xml:space="preserve"> de chaque Vxx et le 1er mois de fin de vie (X). Chaque chiffre dans les cases de ce tableau correspond à ce début de chantier ou de vie reporté sur la ligne 87 : c'est l'index qui sert au calcul des tableaux suivants : HDV, STK et MOIS.</t>
        </r>
      </text>
    </comment>
    <comment ref="HH90" authorId="0">
      <text>
        <r>
          <rPr>
            <b/>
            <sz val="12"/>
            <color indexed="81"/>
            <rFont val="Tahoma"/>
            <family val="2"/>
          </rPr>
          <t>HdV entre chaque Vxx et entre la dernière Vxx et la fin de vie</t>
        </r>
        <r>
          <rPr>
            <sz val="12"/>
            <color indexed="81"/>
            <rFont val="Tahoma"/>
            <family val="2"/>
          </rPr>
          <t xml:space="preserve"> (si les Vxx sont bien écrites V5, V10, V15, V20, V25 et V30)</t>
        </r>
      </text>
    </comment>
    <comment ref="HQ90" authorId="0">
      <text>
        <r>
          <rPr>
            <b/>
            <sz val="12"/>
            <color indexed="81"/>
            <rFont val="Tahoma"/>
            <family val="2"/>
          </rPr>
          <t>Vérification périodes de stockage entre chaque Vxx</t>
        </r>
        <r>
          <rPr>
            <sz val="12"/>
            <color indexed="81"/>
            <rFont val="Tahoma"/>
            <family val="2"/>
          </rPr>
          <t xml:space="preserve">
Fonction NB.SI avec comme plage les chiffres du tableau 1 (donc de la ligne 87 avec la fonction INDEX).
</t>
        </r>
        <r>
          <rPr>
            <b/>
            <sz val="12"/>
            <color indexed="10"/>
            <rFont val="Tahoma"/>
            <family val="2"/>
          </rPr>
          <t>STK max de 24 mois entre : V10-V20
                                           V20-V30
                                           V30-V10</t>
        </r>
      </text>
    </comment>
    <comment ref="HY90" authorId="0">
      <text>
        <r>
          <rPr>
            <sz val="12"/>
            <color indexed="81"/>
            <rFont val="Tahoma"/>
            <family val="2"/>
          </rPr>
          <t xml:space="preserve">Nombre de mois entre Vxx en prenant un </t>
        </r>
        <r>
          <rPr>
            <b/>
            <u/>
            <sz val="12"/>
            <color indexed="81"/>
            <rFont val="Tahoma"/>
            <family val="2"/>
          </rPr>
          <t>forfait</t>
        </r>
        <r>
          <rPr>
            <sz val="12"/>
            <color indexed="81"/>
            <rFont val="Tahoma"/>
            <family val="2"/>
          </rPr>
          <t xml:space="preserve"> de 5 mois de chantier interruptif de vieillissement et sans prendre le stockage réalisé entre Vxx (tableau 3). C'est donc le vrai nombre de mois d'utilisation des avions.</t>
        </r>
        <r>
          <rPr>
            <b/>
            <sz val="12"/>
            <color indexed="81"/>
            <rFont val="Tahoma"/>
            <family val="2"/>
          </rPr>
          <t xml:space="preserve"> 
</t>
        </r>
        <r>
          <rPr>
            <b/>
            <sz val="12"/>
            <color indexed="10"/>
            <rFont val="Tahoma"/>
            <family val="2"/>
          </rPr>
          <t>MAX ACCEPTABLE = 60 soit 5 ans</t>
        </r>
      </text>
    </comment>
    <comment ref="AB91" authorId="0">
      <text>
        <r>
          <rPr>
            <b/>
            <sz val="12"/>
            <color indexed="81"/>
            <rFont val="Tahoma"/>
            <family val="2"/>
          </rPr>
          <t>Retrait de H5 fin août</t>
        </r>
      </text>
    </comment>
    <comment ref="AD91" authorId="0">
      <text>
        <r>
          <rPr>
            <b/>
            <sz val="9"/>
            <color indexed="81"/>
            <rFont val="Tahoma"/>
            <family val="2"/>
          </rPr>
          <t>Mise en place à N'Djamena début octobre</t>
        </r>
      </text>
    </comment>
    <comment ref="N103" authorId="0">
      <text>
        <r>
          <rPr>
            <sz val="12"/>
            <color indexed="81"/>
            <rFont val="Tahoma"/>
            <family val="2"/>
          </rPr>
          <t xml:space="preserve">Ne pas réactualiser car le pot au 01/03/2016 avec la conso depuis est le bon calcul. Ne réactualiser que pour la planification (pot restant selon conso).
</t>
        </r>
      </text>
    </comment>
    <comment ref="R155" authorId="0">
      <text>
        <r>
          <rPr>
            <sz val="12"/>
            <color indexed="81"/>
            <rFont val="Tahoma"/>
            <family val="2"/>
          </rPr>
          <t>Sera bagué en janvier</t>
        </r>
      </text>
    </comment>
    <comment ref="R157" authorId="0">
      <text>
        <r>
          <rPr>
            <sz val="12"/>
            <color indexed="81"/>
            <rFont val="Tahoma"/>
            <family val="2"/>
          </rPr>
          <t>Est demi bagué</t>
        </r>
      </text>
    </comment>
    <comment ref="F284" authorId="0">
      <text>
        <r>
          <rPr>
            <b/>
            <sz val="12"/>
            <color indexed="81"/>
            <rFont val="Tahoma"/>
            <family val="2"/>
          </rPr>
          <t>SSP</t>
        </r>
      </text>
    </comment>
    <comment ref="AZ308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CK308" authorId="2">
      <text>
        <r>
          <rPr>
            <b/>
            <sz val="9"/>
            <color indexed="81"/>
            <rFont val="Tahoma"/>
            <family val="2"/>
          </rPr>
          <t>ADC FOURQUET:
Butée calendaire</t>
        </r>
        <r>
          <rPr>
            <sz val="9"/>
            <color indexed="81"/>
            <rFont val="Tahoma"/>
            <family val="2"/>
          </rPr>
          <t xml:space="preserve">
Départ retraite</t>
        </r>
      </text>
    </comment>
    <comment ref="DB308" authorId="2">
      <text>
        <r>
          <rPr>
            <b/>
            <sz val="9"/>
            <color indexed="81"/>
            <rFont val="Tahoma"/>
            <family val="2"/>
          </rPr>
          <t>ADC TROY:
butée calendaire</t>
        </r>
        <r>
          <rPr>
            <sz val="9"/>
            <color indexed="81"/>
            <rFont val="Tahoma"/>
            <family val="2"/>
          </rPr>
          <t xml:space="preserve">
Départ retraite</t>
        </r>
      </text>
    </comment>
    <comment ref="EM308" authorId="2">
      <text>
        <r>
          <rPr>
            <b/>
            <sz val="9"/>
            <color indexed="81"/>
            <rFont val="Tahoma"/>
            <family val="2"/>
          </rPr>
          <t>JOURDAIN ERIC:</t>
        </r>
        <r>
          <rPr>
            <sz val="9"/>
            <color indexed="81"/>
            <rFont val="Tahoma"/>
            <family val="2"/>
          </rPr>
          <t xml:space="preserve">
Butée calendaire
départ retraite</t>
        </r>
      </text>
    </comment>
    <comment ref="DC309" authorId="2">
      <text>
        <r>
          <rPr>
            <sz val="9"/>
            <color indexed="81"/>
            <rFont val="Tahoma"/>
            <family val="2"/>
          </rPr>
          <t>30 ans</t>
        </r>
      </text>
    </comment>
    <comment ref="FK309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DD311" authorId="2">
      <text>
        <r>
          <rPr>
            <sz val="9"/>
            <color indexed="81"/>
            <rFont val="Tahoma"/>
            <family val="2"/>
          </rPr>
          <t>30 ans</t>
        </r>
      </text>
    </comment>
    <comment ref="FL311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DK317" authorId="2">
      <text>
        <r>
          <rPr>
            <sz val="9"/>
            <color indexed="81"/>
            <rFont val="Tahoma"/>
            <family val="2"/>
          </rPr>
          <t>30 ans</t>
        </r>
      </text>
    </comment>
    <comment ref="FS317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DZ327" authorId="2">
      <text>
        <r>
          <rPr>
            <sz val="9"/>
            <color indexed="81"/>
            <rFont val="Tahoma"/>
            <family val="2"/>
          </rPr>
          <t>30 ans</t>
        </r>
      </text>
    </comment>
    <comment ref="GK327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GK334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EE335" authorId="2">
      <text>
        <r>
          <rPr>
            <sz val="9"/>
            <color indexed="81"/>
            <rFont val="Tahoma"/>
            <family val="2"/>
          </rPr>
          <t>30 ans</t>
        </r>
      </text>
    </comment>
    <comment ref="GM335" authorId="2">
      <text>
        <r>
          <rPr>
            <sz val="9"/>
            <color indexed="81"/>
            <rFont val="Tahoma"/>
            <family val="2"/>
          </rPr>
          <t>35 ans</t>
        </r>
      </text>
    </comment>
    <comment ref="EE336" authorId="2">
      <text>
        <r>
          <rPr>
            <sz val="9"/>
            <color indexed="81"/>
            <rFont val="Tahoma"/>
            <family val="2"/>
          </rPr>
          <t>30 ans</t>
        </r>
      </text>
    </comment>
  </commentList>
</comments>
</file>

<file path=xl/comments8.xml><?xml version="1.0" encoding="utf-8"?>
<comments xmlns="http://schemas.openxmlformats.org/spreadsheetml/2006/main">
  <authors>
    <author>MZ</author>
    <author>CHERET Xavier CDT</author>
  </authors>
  <commentList>
    <comment ref="AZ2" authorId="0">
      <text>
        <r>
          <rPr>
            <sz val="12"/>
            <color indexed="10"/>
            <rFont val="Tahoma"/>
            <family val="2"/>
          </rPr>
          <t>Départ à la retraite du Merlu sur butée horaire</t>
        </r>
      </text>
    </comment>
    <comment ref="AC3" authorId="1">
      <text>
        <r>
          <rPr>
            <b/>
            <sz val="9"/>
            <color indexed="81"/>
            <rFont val="Tahoma"/>
            <family val="2"/>
          </rPr>
          <t>étude de viellisement: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5" authorId="1">
      <text>
        <r>
          <rPr>
            <b/>
            <sz val="9"/>
            <color indexed="81"/>
            <rFont val="Tahoma"/>
            <family val="2"/>
          </rPr>
          <t>étude de viellisement: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5" authorId="0">
      <text>
        <r>
          <rPr>
            <sz val="12"/>
            <color indexed="81"/>
            <rFont val="Tahoma"/>
            <family val="2"/>
          </rPr>
          <t>Dont 107 h incluses au PU CEAM
PU réactualisé
(4800 ORGA + 500 OPEX + 50 CEAM + 34 DGA) 
 la note n°503916/DEF/EMAA/SCAc/BEMP/EG/DR du 30/09/2016</t>
        </r>
      </text>
    </comment>
    <comment ref="AG35" authorId="0">
      <text>
        <r>
          <rPr>
            <sz val="12"/>
            <color indexed="81"/>
            <rFont val="Tahoma"/>
            <family val="2"/>
          </rPr>
          <t xml:space="preserve">Dont 107 h incluses au PU CEAM
</t>
        </r>
      </text>
    </comment>
    <comment ref="AS35" authorId="0">
      <text>
        <r>
          <rPr>
            <sz val="12"/>
            <color indexed="81"/>
            <rFont val="Tahoma"/>
            <family val="2"/>
          </rPr>
          <t>Dont 107 h incluses au PU CEAM</t>
        </r>
      </text>
    </comment>
    <comment ref="BE35" authorId="0">
      <text>
        <r>
          <rPr>
            <sz val="12"/>
            <color indexed="81"/>
            <rFont val="Tahoma"/>
            <family val="2"/>
          </rPr>
          <t>Dont 107 h incluses au PU CEAM</t>
        </r>
      </text>
    </comment>
    <comment ref="BQ35" authorId="0">
      <text>
        <r>
          <rPr>
            <sz val="12"/>
            <color indexed="81"/>
            <rFont val="Tahoma"/>
            <family val="2"/>
          </rPr>
          <t>Dont 107 h incluses au PU CEAM</t>
        </r>
      </text>
    </comment>
    <comment ref="CC35" authorId="0">
      <text>
        <r>
          <rPr>
            <sz val="12"/>
            <color indexed="81"/>
            <rFont val="Tahoma"/>
            <family val="2"/>
          </rPr>
          <t>Dont 107 h incluses au PU CEAM</t>
        </r>
      </text>
    </comment>
    <comment ref="GY43" authorId="0">
      <text>
        <r>
          <rPr>
            <sz val="12"/>
            <color indexed="81"/>
            <rFont val="Tahoma"/>
            <family val="2"/>
          </rPr>
          <t xml:space="preserve">Recherche sur chaque ligne le </t>
        </r>
        <r>
          <rPr>
            <b/>
            <u/>
            <sz val="12"/>
            <color indexed="81"/>
            <rFont val="Tahoma"/>
            <family val="2"/>
          </rPr>
          <t>début</t>
        </r>
        <r>
          <rPr>
            <sz val="12"/>
            <color indexed="81"/>
            <rFont val="Tahoma"/>
            <family val="2"/>
          </rPr>
          <t xml:space="preserve"> de chaque Vxx et le 1er mois de fin de vie (X). Chaque chiffre dans les cases de ce tableau correspond à ce début de chantier ou de vie reporté sur la ligne 40 : c'est l'index qui sert au calcul des tableaux suivants : HDV, STK et MOIS.</t>
        </r>
      </text>
    </comment>
    <comment ref="HH43" authorId="0">
      <text>
        <r>
          <rPr>
            <b/>
            <sz val="12"/>
            <color indexed="81"/>
            <rFont val="Tahoma"/>
            <family val="2"/>
          </rPr>
          <t>HdV entre chaque Vxx et entre la dernière Vxx et la fin de vie</t>
        </r>
        <r>
          <rPr>
            <sz val="12"/>
            <color indexed="81"/>
            <rFont val="Tahoma"/>
            <family val="2"/>
          </rPr>
          <t xml:space="preserve"> (si les Vxx sont bien écrites V5, V10, V15, V20, V25 et V30)</t>
        </r>
      </text>
    </comment>
    <comment ref="HQ43" authorId="0">
      <text>
        <r>
          <rPr>
            <b/>
            <sz val="12"/>
            <color indexed="81"/>
            <rFont val="Tahoma"/>
            <family val="2"/>
          </rPr>
          <t>Vérification périodes de stockage entre chaque Vxx</t>
        </r>
        <r>
          <rPr>
            <sz val="12"/>
            <color indexed="81"/>
            <rFont val="Tahoma"/>
            <family val="2"/>
          </rPr>
          <t xml:space="preserve">
Fonction NB.SI avec comme plage les chiffres du tableau 1 (donc de la ligne 40 avec la fonction INDEX).
</t>
        </r>
        <r>
          <rPr>
            <b/>
            <sz val="12"/>
            <color indexed="10"/>
            <rFont val="Tahoma"/>
            <family val="2"/>
          </rPr>
          <t>STK max de 24 mois entre : V10-V20
                                                    V20-V30
                                                    V30-V10</t>
        </r>
      </text>
    </comment>
    <comment ref="HY43" authorId="0">
      <text>
        <r>
          <rPr>
            <sz val="12"/>
            <color indexed="81"/>
            <rFont val="Tahoma"/>
            <family val="2"/>
          </rPr>
          <t xml:space="preserve">Nombre de mois entre Vxx en prenant un </t>
        </r>
        <r>
          <rPr>
            <b/>
            <u/>
            <sz val="12"/>
            <color indexed="81"/>
            <rFont val="Tahoma"/>
            <family val="2"/>
          </rPr>
          <t>forfait</t>
        </r>
        <r>
          <rPr>
            <sz val="12"/>
            <color indexed="81"/>
            <rFont val="Tahoma"/>
            <family val="2"/>
          </rPr>
          <t xml:space="preserve"> de 5 mois de chantier interruptif de vieillissement et sans prendre le stockage réalisé entre Vxx (tableau 3). C'est donc le vrai nombre de mois d'utilisation des avions.
</t>
        </r>
        <r>
          <rPr>
            <b/>
            <sz val="12"/>
            <color indexed="10"/>
            <rFont val="Tahoma"/>
            <family val="2"/>
          </rPr>
          <t>MAX ACCEPTABLE = 60 soit 5 ans</t>
        </r>
        <r>
          <rPr>
            <sz val="12"/>
            <color indexed="81"/>
            <rFont val="Tahoma"/>
            <family val="2"/>
          </rPr>
          <t xml:space="preserve"> </t>
        </r>
      </text>
    </comment>
    <comment ref="N56" authorId="0">
      <text>
        <r>
          <rPr>
            <sz val="12"/>
            <color indexed="81"/>
            <rFont val="Tahoma"/>
            <family val="2"/>
          </rPr>
          <t xml:space="preserve">Ne pas réactualiser car le pot au 01/03/2016 avec la conso depuis est le bon calcul. Ne réactualiser que pour la planification (pot restant selon conso).
</t>
        </r>
      </text>
    </comment>
  </commentList>
</comments>
</file>

<file path=xl/comments9.xml><?xml version="1.0" encoding="utf-8"?>
<comments xmlns="http://schemas.openxmlformats.org/spreadsheetml/2006/main">
  <authors>
    <author>MZ</author>
  </authors>
  <commentList>
    <comment ref="K1" authorId="0">
      <text>
        <r>
          <rPr>
            <sz val="9"/>
            <color indexed="81"/>
            <rFont val="Tahoma"/>
            <family val="2"/>
          </rPr>
          <t>Données AIA</t>
        </r>
      </text>
    </comment>
    <comment ref="L1" authorId="0">
      <text>
        <r>
          <rPr>
            <sz val="9"/>
            <color indexed="81"/>
            <rFont val="Tahoma"/>
            <family val="2"/>
          </rPr>
          <t>Données AIA pour les Vxx sèches, calculées pour les autres chantiers</t>
        </r>
      </text>
    </comment>
    <comment ref="N1" authorId="0">
      <text>
        <r>
          <rPr>
            <sz val="9"/>
            <color indexed="81"/>
            <rFont val="Tahoma"/>
            <family val="2"/>
          </rPr>
          <t>1) Renseigner les vacances été et/ou hiver passées à l'AIA (mettre un X)
2) Renseigner sur la ligne de la Vx couplée concernée les modifs demandées (les mêmes lettres que dans la ligne de titre, pas de X)</t>
        </r>
      </text>
    </comment>
    <comment ref="Z1" authorId="0">
      <text>
        <r>
          <rPr>
            <sz val="9"/>
            <color indexed="81"/>
            <rFont val="Tahoma"/>
            <family val="2"/>
          </rPr>
          <t>Les vacances sont comprises</t>
        </r>
      </text>
    </comment>
    <comment ref="AC1" authorId="0">
      <text>
        <r>
          <rPr>
            <sz val="9"/>
            <color indexed="81"/>
            <rFont val="Tahoma"/>
            <family val="2"/>
          </rPr>
          <t xml:space="preserve">Mois passés à l'AIA représentés sur les planifs
</t>
        </r>
      </text>
    </comment>
  </commentList>
</comments>
</file>

<file path=xl/sharedStrings.xml><?xml version="1.0" encoding="utf-8"?>
<sst xmlns="http://schemas.openxmlformats.org/spreadsheetml/2006/main" count="21279" uniqueCount="603">
  <si>
    <t>Ja</t>
  </si>
  <si>
    <t>Fe</t>
  </si>
  <si>
    <t>Ma</t>
  </si>
  <si>
    <t>Av</t>
  </si>
  <si>
    <t>Mi</t>
  </si>
  <si>
    <t>Jn</t>
  </si>
  <si>
    <t>Jt</t>
  </si>
  <si>
    <t>Au</t>
  </si>
  <si>
    <t>Se</t>
  </si>
  <si>
    <t>Oc</t>
  </si>
  <si>
    <t>No</t>
  </si>
  <si>
    <t>De</t>
  </si>
  <si>
    <t>V10</t>
  </si>
  <si>
    <t>V15</t>
  </si>
  <si>
    <t>V20</t>
  </si>
  <si>
    <t>V25</t>
  </si>
  <si>
    <t>V30</t>
  </si>
  <si>
    <t>V5</t>
  </si>
  <si>
    <t>N°</t>
  </si>
  <si>
    <t>Butée calendaire</t>
  </si>
  <si>
    <t>Visite</t>
  </si>
  <si>
    <t>M2000B</t>
  </si>
  <si>
    <t>V10T</t>
  </si>
  <si>
    <t>V25T</t>
  </si>
  <si>
    <t>M2000C</t>
  </si>
  <si>
    <t>M2000N</t>
  </si>
  <si>
    <t>Total</t>
  </si>
  <si>
    <t>AIA</t>
  </si>
  <si>
    <t>Total des entretiens</t>
  </si>
  <si>
    <t>Entretiens avec le B501 du CEV !!!</t>
  </si>
  <si>
    <t>Mois</t>
  </si>
  <si>
    <t>x</t>
  </si>
  <si>
    <t>Entretiens avec le C064 du CEV !!!</t>
  </si>
  <si>
    <t>Date mini</t>
  </si>
  <si>
    <t>Prévu AIA</t>
  </si>
  <si>
    <t>Notice</t>
  </si>
  <si>
    <t>Parc</t>
  </si>
  <si>
    <t>PT</t>
  </si>
  <si>
    <t>PU</t>
  </si>
  <si>
    <t>M5F</t>
  </si>
  <si>
    <t>M2B</t>
  </si>
  <si>
    <t>M2C</t>
  </si>
  <si>
    <t>M2D</t>
  </si>
  <si>
    <t>M2N</t>
  </si>
  <si>
    <t>RH V5</t>
  </si>
  <si>
    <t>RH V10</t>
  </si>
  <si>
    <t>RH V15</t>
  </si>
  <si>
    <t>RH V20</t>
  </si>
  <si>
    <t>RH V25</t>
  </si>
  <si>
    <t>RH V30</t>
  </si>
  <si>
    <t>RH X</t>
  </si>
  <si>
    <t>V5 &gt; V10</t>
  </si>
  <si>
    <t>V10 &gt; V15</t>
  </si>
  <si>
    <t>V15 &gt; V20</t>
  </si>
  <si>
    <t>V20 &gt; V25</t>
  </si>
  <si>
    <t>V25 &gt; V30</t>
  </si>
  <si>
    <t>V30 &gt; V5</t>
  </si>
  <si>
    <t>B523</t>
  </si>
  <si>
    <t>B524</t>
  </si>
  <si>
    <t>B525</t>
  </si>
  <si>
    <t>B526</t>
  </si>
  <si>
    <t>B527</t>
  </si>
  <si>
    <t>B528</t>
  </si>
  <si>
    <t>B529</t>
  </si>
  <si>
    <t>B530</t>
  </si>
  <si>
    <t>Contrôle 1000 heures entre Vxx + doublons Vxx</t>
  </si>
  <si>
    <t>Contrôle 1000 h</t>
  </si>
  <si>
    <t>Type</t>
  </si>
  <si>
    <t>5F</t>
  </si>
  <si>
    <t>C</t>
  </si>
  <si>
    <t>N</t>
  </si>
  <si>
    <t>B</t>
  </si>
  <si>
    <t>D</t>
  </si>
  <si>
    <t>M2000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</si>
  <si>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</si>
  <si>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</si>
  <si>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</si>
  <si>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</si>
  <si>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</si>
  <si>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</si>
  <si>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</si>
  <si>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</si>
  <si>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</si>
  <si>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C117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</si>
  <si>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</si>
  <si>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</si>
  <si>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</si>
  <si>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</si>
  <si>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</si>
  <si>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</si>
  <si>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</si>
  <si>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</si>
  <si>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5F043</t>
  </si>
  <si>
    <t>5F045</t>
  </si>
  <si>
    <t>5F046</t>
  </si>
  <si>
    <t>5F048</t>
  </si>
  <si>
    <t>5F049</t>
  </si>
  <si>
    <t>5F051</t>
  </si>
  <si>
    <t>5F052</t>
  </si>
  <si>
    <t>5F056</t>
  </si>
  <si>
    <t>5F057</t>
  </si>
  <si>
    <t>5F058</t>
  </si>
  <si>
    <t>5F059</t>
  </si>
  <si>
    <t>5F061</t>
  </si>
  <si>
    <t>5F063</t>
  </si>
  <si>
    <t>5F066</t>
  </si>
  <si>
    <t>5F070</t>
  </si>
  <si>
    <t>5F074</t>
  </si>
  <si>
    <t>5F077</t>
  </si>
  <si>
    <t>D601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</si>
  <si>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</si>
  <si>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</si>
  <si>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</si>
  <si>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</si>
  <si>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</si>
  <si>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</si>
  <si>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</si>
  <si>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</si>
  <si>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</si>
  <si>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</si>
  <si>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</si>
  <si>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</si>
  <si>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</si>
  <si>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</si>
  <si>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</si>
  <si>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</si>
  <si>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</si>
  <si>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</si>
  <si>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</si>
  <si>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</si>
  <si>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</si>
  <si>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</si>
  <si>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</si>
  <si>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</si>
  <si>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</si>
  <si>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</si>
  <si>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</si>
  <si>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</si>
  <si>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</si>
  <si>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</si>
  <si>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</si>
  <si>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</si>
  <si>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</si>
  <si>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</si>
  <si>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</si>
  <si>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</si>
  <si>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</si>
  <si>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</si>
  <si>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</si>
  <si>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</si>
  <si>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</si>
  <si>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</si>
  <si>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</si>
  <si>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</si>
  <si>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</si>
  <si>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</si>
  <si>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</si>
  <si>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</si>
  <si>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</si>
  <si>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</si>
  <si>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</si>
  <si>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</si>
  <si>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</si>
  <si>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</si>
  <si>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</si>
  <si>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</si>
  <si>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</si>
  <si>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</si>
  <si>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</si>
  <si>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</si>
  <si>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</si>
  <si>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</si>
  <si>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</si>
  <si>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</si>
  <si>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</si>
  <si>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</si>
  <si>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</si>
  <si>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</si>
  <si>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</si>
  <si>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</si>
  <si>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</si>
  <si>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</si>
  <si>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</si>
  <si>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</si>
  <si>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</si>
  <si>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</si>
  <si>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Fin des M2N en 2018 ou 2019 &gt; ça influe sur le PU M2D car seule flotte à absorber les variations</t>
  </si>
  <si>
    <t>Mef 120 h de convoyage &gt;</t>
  </si>
  <si>
    <t>Delta PU - PT</t>
  </si>
  <si>
    <t>Moyenne PT / Δ</t>
  </si>
  <si>
    <t>Moyenne PU / Δ</t>
  </si>
  <si>
    <t>HC au</t>
  </si>
  <si>
    <t>Dotation</t>
  </si>
  <si>
    <t>DGA</t>
  </si>
  <si>
    <t>CV</t>
  </si>
  <si>
    <t>X</t>
  </si>
  <si>
    <t>STK</t>
  </si>
  <si>
    <t>SB</t>
  </si>
  <si>
    <t>Fretting</t>
  </si>
  <si>
    <t>Barkhane</t>
  </si>
  <si>
    <t>Chammal</t>
  </si>
  <si>
    <t>C002</t>
  </si>
  <si>
    <t>Ligne</t>
  </si>
  <si>
    <t>Pot</t>
  </si>
  <si>
    <t>Moyenne</t>
  </si>
  <si>
    <t>30 + 1 RAF</t>
  </si>
  <si>
    <t>Alphajets</t>
  </si>
  <si>
    <t>TOTAL</t>
  </si>
  <si>
    <t>Surface</t>
  </si>
  <si>
    <t>M2B DGA</t>
  </si>
  <si>
    <t>M2C DGA</t>
  </si>
  <si>
    <t>M2D DGA</t>
  </si>
  <si>
    <t>M2N DGA</t>
  </si>
  <si>
    <t>M5F DGA</t>
  </si>
  <si>
    <t>B501</t>
  </si>
  <si>
    <t>C064</t>
  </si>
  <si>
    <t>A intégrer si le 5F051 passe DGA</t>
  </si>
  <si>
    <t>Total PU</t>
  </si>
  <si>
    <t>PU CEAM</t>
  </si>
  <si>
    <t>Ligne hors CEAM</t>
  </si>
  <si>
    <t>PU sans CEAM</t>
  </si>
  <si>
    <t>20151203 DJB EPM AIR</t>
  </si>
  <si>
    <t>Total sur 4 ans</t>
  </si>
  <si>
    <t>M2000-5F</t>
  </si>
  <si>
    <t>M2000D</t>
  </si>
  <si>
    <t>CEAM</t>
  </si>
  <si>
    <t>Dérogation</t>
  </si>
  <si>
    <t>OPEX</t>
  </si>
  <si>
    <t>total</t>
  </si>
  <si>
    <t>accordée</t>
  </si>
  <si>
    <t>Pot au</t>
  </si>
  <si>
    <t>Entretiens avec les N301 et N334 du CEV !!!</t>
  </si>
  <si>
    <t>PPL</t>
  </si>
  <si>
    <t>magasin</t>
  </si>
  <si>
    <t>CME</t>
  </si>
  <si>
    <t>STK(Istres)</t>
  </si>
  <si>
    <t>N335</t>
  </si>
  <si>
    <t>N338</t>
  </si>
  <si>
    <t>N340</t>
  </si>
  <si>
    <t>N342</t>
  </si>
  <si>
    <t>N345</t>
  </si>
  <si>
    <t>N348</t>
  </si>
  <si>
    <t>N350</t>
  </si>
  <si>
    <t>N351</t>
  </si>
  <si>
    <t>N353</t>
  </si>
  <si>
    <t>N354</t>
  </si>
  <si>
    <t>N355</t>
  </si>
  <si>
    <t>N356</t>
  </si>
  <si>
    <t>N357</t>
  </si>
  <si>
    <t>N358</t>
  </si>
  <si>
    <t>N359</t>
  </si>
  <si>
    <t>N360</t>
  </si>
  <si>
    <t>N361</t>
  </si>
  <si>
    <t>N362</t>
  </si>
  <si>
    <t>N364</t>
  </si>
  <si>
    <t>N365</t>
  </si>
  <si>
    <t>N366</t>
  </si>
  <si>
    <t>N367</t>
  </si>
  <si>
    <t>N368</t>
  </si>
  <si>
    <t>N369</t>
  </si>
  <si>
    <t>N370</t>
  </si>
  <si>
    <t>N371</t>
  </si>
  <si>
    <t>N372</t>
  </si>
  <si>
    <t>N373</t>
  </si>
  <si>
    <t>N374</t>
  </si>
  <si>
    <t>N375</t>
  </si>
  <si>
    <t>N301</t>
  </si>
  <si>
    <t>N334</t>
  </si>
  <si>
    <t>M2D déployés OPEX</t>
  </si>
  <si>
    <t>RMV</t>
  </si>
  <si>
    <t> Capacité AIA (nov 2015)</t>
  </si>
  <si>
    <t>Durée Vxx (mois)</t>
  </si>
  <si>
    <t>Scénario 09/02/16</t>
  </si>
  <si>
    <t>Scénario 14/03/16</t>
  </si>
  <si>
    <t>Durée (mois)</t>
  </si>
  <si>
    <t>Seuil Prévision disponibilité M2D</t>
  </si>
  <si>
    <r>
      <t xml:space="preserve">PU   -   </t>
    </r>
    <r>
      <rPr>
        <b/>
        <sz val="11"/>
        <color indexed="17"/>
        <rFont val="Arial"/>
        <family val="2"/>
      </rPr>
      <t>PT</t>
    </r>
  </si>
  <si>
    <t>F</t>
  </si>
  <si>
    <t>-</t>
  </si>
  <si>
    <t>STD</t>
  </si>
  <si>
    <t>Prévi disponibilité M2D NCY</t>
  </si>
  <si>
    <t>avion projetable</t>
  </si>
  <si>
    <t>M2D deployables &gt; 400h</t>
  </si>
  <si>
    <t>M2D deployables &gt; 200h uniquement</t>
  </si>
  <si>
    <t>M2D non deployables</t>
  </si>
  <si>
    <t>M2D sans potentiel</t>
  </si>
  <si>
    <t>M2D&gt;400</t>
  </si>
  <si>
    <t>400&gt;M2D&gt;200</t>
  </si>
  <si>
    <t>M2D hors NCY</t>
  </si>
  <si>
    <t>PARC TOTAL M2D</t>
  </si>
  <si>
    <t xml:space="preserve">5F041 </t>
  </si>
  <si>
    <t xml:space="preserve">5F042 </t>
  </si>
  <si>
    <t xml:space="preserve">5F044 </t>
  </si>
  <si>
    <t xml:space="preserve">5F047 </t>
  </si>
  <si>
    <t xml:space="preserve">5F054 </t>
  </si>
  <si>
    <t xml:space="preserve">5F055 </t>
  </si>
  <si>
    <t xml:space="preserve">5F062 </t>
  </si>
  <si>
    <t xml:space="preserve">5F065 </t>
  </si>
  <si>
    <t xml:space="preserve">5F067 </t>
  </si>
  <si>
    <t xml:space="preserve">5F071 </t>
  </si>
  <si>
    <t xml:space="preserve">5F078 </t>
  </si>
  <si>
    <t>POTENTIEL CELLULE</t>
  </si>
  <si>
    <t>POTENTIEL et POSITION AERONEF</t>
  </si>
  <si>
    <t>M2D Exploitables NCY</t>
  </si>
  <si>
    <t>Productivité</t>
  </si>
  <si>
    <t>M2D en entretien AIACF</t>
  </si>
  <si>
    <t>M2D en entretien Dassault</t>
  </si>
  <si>
    <t>M2D Stockés GERSA</t>
  </si>
  <si>
    <t>M2D Stockés Base</t>
  </si>
  <si>
    <t>M2D Stockés sans prévi régénération</t>
  </si>
  <si>
    <t>Pot1</t>
  </si>
  <si>
    <t>Pot2</t>
  </si>
  <si>
    <t>Pot3</t>
  </si>
  <si>
    <t>TDA</t>
  </si>
  <si>
    <t>Parc en ligne (-entertien NSI - STOCKAGE)</t>
  </si>
  <si>
    <t>Limite PU/PT</t>
  </si>
  <si>
    <t>chammal</t>
  </si>
  <si>
    <t>barkhane</t>
  </si>
  <si>
    <t>SSB</t>
  </si>
  <si>
    <t>limite Vie</t>
  </si>
  <si>
    <t>Limité de vie cellule</t>
  </si>
  <si>
    <t xml:space="preserve"> </t>
  </si>
  <si>
    <t>ORG</t>
  </si>
  <si>
    <t>M2D CEAM</t>
  </si>
  <si>
    <t>parc</t>
  </si>
  <si>
    <t>M2D non modifiés dispo</t>
  </si>
  <si>
    <t>opex</t>
  </si>
  <si>
    <t>hs</t>
  </si>
  <si>
    <t>M2D &lt; 200</t>
  </si>
  <si>
    <t>HS</t>
  </si>
  <si>
    <t>STK total planif =</t>
  </si>
  <si>
    <t>STK total tableau =</t>
  </si>
  <si>
    <t>Vxx</t>
  </si>
  <si>
    <t>Tri RMV</t>
  </si>
  <si>
    <t>Index RecH</t>
  </si>
  <si>
    <t>Durée</t>
  </si>
  <si>
    <t>Tot</t>
  </si>
  <si>
    <t>q</t>
  </si>
  <si>
    <t>Entretiens après date du tri par date</t>
  </si>
  <si>
    <t>Cas des Vxx DA (VD) et des avions sans Vxx sur la totalité de la planif</t>
  </si>
  <si>
    <t>5F041</t>
  </si>
  <si>
    <t>5F042</t>
  </si>
  <si>
    <t>5F044</t>
  </si>
  <si>
    <t>5F047</t>
  </si>
  <si>
    <t>5F054</t>
  </si>
  <si>
    <t>5F055</t>
  </si>
  <si>
    <t>5F062</t>
  </si>
  <si>
    <t>5F065</t>
  </si>
  <si>
    <t>5F067</t>
  </si>
  <si>
    <t>5F071</t>
  </si>
  <si>
    <t>5F078</t>
  </si>
  <si>
    <t>SSP</t>
  </si>
  <si>
    <t>M5F&gt;400</t>
  </si>
  <si>
    <t>400&gt;M5F&gt;200</t>
  </si>
  <si>
    <t>200&gt;M5F&gt;50</t>
  </si>
  <si>
    <t>M5F&lt;50</t>
  </si>
  <si>
    <t>M5F non modifié dispo</t>
  </si>
  <si>
    <t>PARC TOTAL M5F</t>
  </si>
  <si>
    <t>M5F déployés OPEX</t>
  </si>
  <si>
    <t>M5F deployables &gt; 400h</t>
  </si>
  <si>
    <t>M5F deployables &gt; 200h uniquement</t>
  </si>
  <si>
    <t>M5F non deployables</t>
  </si>
  <si>
    <t>M5F sans potentiel</t>
  </si>
  <si>
    <t>M5F en entretien AIACF</t>
  </si>
  <si>
    <t>M5F en entretien Dassault</t>
  </si>
  <si>
    <t>M5F Stockés GERSA</t>
  </si>
  <si>
    <t>M5F Stockés Base</t>
  </si>
  <si>
    <t>M5F Stockés sans prévi régénération</t>
  </si>
  <si>
    <t>Seuil Prévision disponibilité M5F</t>
  </si>
  <si>
    <t>M5F hors LXL</t>
  </si>
  <si>
    <t>Prévi disponibilité M5F LXL</t>
  </si>
  <si>
    <t>M5F Exploitables LXL</t>
  </si>
  <si>
    <t>Pot Vxx</t>
  </si>
  <si>
    <t>Fuselage 6700h</t>
  </si>
  <si>
    <t>Pot Fretting</t>
  </si>
  <si>
    <t>Proje-table</t>
  </si>
  <si>
    <t>Dépassement butée calendaire</t>
  </si>
  <si>
    <t>Prévi</t>
  </si>
  <si>
    <t>NB</t>
  </si>
  <si>
    <t>604</t>
  </si>
  <si>
    <t>606</t>
  </si>
  <si>
    <t>609</t>
  </si>
  <si>
    <t>611</t>
  </si>
  <si>
    <t>614</t>
  </si>
  <si>
    <t>615</t>
  </si>
  <si>
    <t>617</t>
  </si>
  <si>
    <t>622</t>
  </si>
  <si>
    <t>625</t>
  </si>
  <si>
    <t>626</t>
  </si>
  <si>
    <t>627</t>
  </si>
  <si>
    <t>629</t>
  </si>
  <si>
    <t>632</t>
  </si>
  <si>
    <t>634</t>
  </si>
  <si>
    <t>635</t>
  </si>
  <si>
    <t>636</t>
  </si>
  <si>
    <t>637</t>
  </si>
  <si>
    <t>639</t>
  </si>
  <si>
    <t>640</t>
  </si>
  <si>
    <t>641</t>
  </si>
  <si>
    <t>642</t>
  </si>
  <si>
    <t>643</t>
  </si>
  <si>
    <t>645</t>
  </si>
  <si>
    <t>646</t>
  </si>
  <si>
    <t>647</t>
  </si>
  <si>
    <t>648</t>
  </si>
  <si>
    <t>649</t>
  </si>
  <si>
    <t>650</t>
  </si>
  <si>
    <t>653</t>
  </si>
  <si>
    <t>654</t>
  </si>
  <si>
    <t>655</t>
  </si>
  <si>
    <t>657</t>
  </si>
  <si>
    <t>658</t>
  </si>
  <si>
    <t>659</t>
  </si>
  <si>
    <t>660</t>
  </si>
  <si>
    <t>661</t>
  </si>
  <si>
    <t>662</t>
  </si>
  <si>
    <t>664</t>
  </si>
  <si>
    <t>666</t>
  </si>
  <si>
    <t>667</t>
  </si>
  <si>
    <t>668</t>
  </si>
  <si>
    <t>669</t>
  </si>
  <si>
    <t>670</t>
  </si>
  <si>
    <t>671</t>
  </si>
  <si>
    <t>672</t>
  </si>
  <si>
    <t>674</t>
  </si>
  <si>
    <t>675</t>
  </si>
  <si>
    <t>677</t>
  </si>
  <si>
    <t>678</t>
  </si>
  <si>
    <t>679</t>
  </si>
  <si>
    <t>680</t>
  </si>
  <si>
    <t>681</t>
  </si>
  <si>
    <t>682</t>
  </si>
  <si>
    <t>683</t>
  </si>
  <si>
    <t>685</t>
  </si>
  <si>
    <t>686</t>
  </si>
  <si>
    <t>Ligne mini EMAA (mail du 18/04/2016)</t>
  </si>
  <si>
    <t>Calendrier à consolider</t>
  </si>
  <si>
    <t>Date</t>
  </si>
  <si>
    <t>Déflation</t>
  </si>
  <si>
    <t>Vda</t>
  </si>
  <si>
    <t>M à J</t>
  </si>
  <si>
    <t>Pot STK</t>
  </si>
  <si>
    <t>(mois)</t>
  </si>
  <si>
    <t>INDEX</t>
  </si>
  <si>
    <t>HDV</t>
  </si>
  <si>
    <t>MOIS</t>
  </si>
  <si>
    <t>IFF NG</t>
  </si>
  <si>
    <t>AA</t>
  </si>
  <si>
    <t>janvier</t>
  </si>
  <si>
    <t>septembre</t>
  </si>
  <si>
    <t>M2000 N</t>
  </si>
  <si>
    <t>Activité/Avion</t>
  </si>
  <si>
    <t>M2000 D</t>
  </si>
  <si>
    <t>M2000 -5</t>
  </si>
  <si>
    <t>M2000 B</t>
  </si>
  <si>
    <t>M2000 C</t>
  </si>
  <si>
    <t>Ligne mini pour assurer le SOUTEX</t>
  </si>
  <si>
    <t>PU TOTAL HORS CEAM</t>
  </si>
  <si>
    <t>PU TOTAL AVEC CEAM</t>
  </si>
  <si>
    <t>2016 :</t>
  </si>
  <si>
    <t>Modifs apportées aux PU ci-dessus</t>
  </si>
  <si>
    <t>RMV couplée</t>
  </si>
  <si>
    <t>Données issues du RMCO de juin 2016</t>
  </si>
  <si>
    <t>PU TOTAL CONVOYAGE</t>
  </si>
  <si>
    <t>2017 + 2018 :</t>
  </si>
  <si>
    <t>2019 :</t>
  </si>
  <si>
    <t>2020 :</t>
  </si>
  <si>
    <t>2021 :</t>
  </si>
  <si>
    <t>Intégré aux PU des flottes</t>
  </si>
  <si>
    <t>PU flottes avec répartition CEAM</t>
  </si>
  <si>
    <t>Flotte</t>
  </si>
  <si>
    <t>PU convoyage compris dans les PU flottes, PU CEAM réparti comme 2016 pour les C, augmenté pour les D et 5F (PU CEAM passe de 938 en 2016 à 1050 en 2017)</t>
  </si>
  <si>
    <t>Idem 2017 et 2018 sauf que les 21h des M2N sont transférées aux M2D</t>
  </si>
  <si>
    <t>Idem 2019 sauf que les 40h des M2C sont transférées aux M2D</t>
  </si>
  <si>
    <t>Idem 2020</t>
  </si>
  <si>
    <t>Aucun. PU officiels (PJ pdf du 16/02/2016), les PU CEAM sont intégrés dans les PU flottes mais pas le PU convoyage</t>
  </si>
  <si>
    <t>PU Total</t>
  </si>
  <si>
    <t>Parcs et lignes s’entendent hors CEAM (8 avions)</t>
  </si>
  <si>
    <t xml:space="preserve">N°   </t>
  </si>
  <si>
    <t>Pot délivré par Vxx :</t>
  </si>
  <si>
    <t>Chantier</t>
  </si>
  <si>
    <t>Astac GPS Fuzing</t>
  </si>
  <si>
    <t>USB</t>
  </si>
  <si>
    <t>Zéroïse</t>
  </si>
  <si>
    <t>Damocles</t>
  </si>
  <si>
    <t>IFF-NG</t>
  </si>
  <si>
    <t>Rover</t>
  </si>
  <si>
    <t>Scarabée</t>
  </si>
  <si>
    <t>VHF/FM</t>
  </si>
  <si>
    <t>Titre</t>
  </si>
  <si>
    <t xml:space="preserve">Jours ouvrés </t>
  </si>
  <si>
    <t xml:space="preserve">Jours calendaires </t>
  </si>
  <si>
    <t>A</t>
  </si>
  <si>
    <t>U</t>
  </si>
  <si>
    <t>Z</t>
  </si>
  <si>
    <t>I</t>
  </si>
  <si>
    <t>R</t>
  </si>
  <si>
    <t>S</t>
  </si>
  <si>
    <t>V</t>
  </si>
  <si>
    <t>Vacance été</t>
  </si>
  <si>
    <t>Vacance hiver</t>
  </si>
  <si>
    <t>Durée Vxx</t>
  </si>
  <si>
    <t>Durée modifs</t>
  </si>
  <si>
    <t>Durée totale</t>
  </si>
  <si>
    <t>Total en mois</t>
  </si>
  <si>
    <t>V5 couplée</t>
  </si>
  <si>
    <t>V10 couplée</t>
  </si>
  <si>
    <t>V15 couplée</t>
  </si>
  <si>
    <t>V20 couplée</t>
  </si>
  <si>
    <t>V25 couplée</t>
  </si>
  <si>
    <t>V30 couplée</t>
  </si>
  <si>
    <t>Chantier sec</t>
  </si>
  <si>
    <r>
      <t xml:space="preserve">2018 / </t>
    </r>
    <r>
      <rPr>
        <b/>
        <sz val="16"/>
        <color rgb="FFFF0000"/>
        <rFont val="Arial"/>
        <family val="2"/>
      </rPr>
      <t>1RMV</t>
    </r>
  </si>
  <si>
    <r>
      <t>2019 /</t>
    </r>
    <r>
      <rPr>
        <b/>
        <sz val="16"/>
        <color rgb="FFFF0000"/>
        <rFont val="Arial"/>
        <family val="2"/>
      </rPr>
      <t xml:space="preserve"> 4 RMV</t>
    </r>
  </si>
  <si>
    <r>
      <t xml:space="preserve">2020 / </t>
    </r>
    <r>
      <rPr>
        <b/>
        <sz val="16"/>
        <color rgb="FFFF0000"/>
        <rFont val="Arial"/>
        <family val="2"/>
      </rPr>
      <t>9RMV</t>
    </r>
  </si>
  <si>
    <r>
      <t xml:space="preserve">2021 / </t>
    </r>
    <r>
      <rPr>
        <b/>
        <sz val="16"/>
        <color rgb="FFFF0000"/>
        <rFont val="Arial"/>
        <family val="2"/>
      </rPr>
      <t>13RMV</t>
    </r>
  </si>
  <si>
    <r>
      <t xml:space="preserve">2022 / </t>
    </r>
    <r>
      <rPr>
        <b/>
        <sz val="16"/>
        <color rgb="FFFF0000"/>
        <rFont val="Arial"/>
        <family val="2"/>
      </rPr>
      <t>13RMV</t>
    </r>
  </si>
  <si>
    <r>
      <t xml:space="preserve">2023 / </t>
    </r>
    <r>
      <rPr>
        <b/>
        <sz val="16"/>
        <color rgb="FFFF0000"/>
        <rFont val="Arial"/>
        <family val="2"/>
      </rPr>
      <t>11RMV</t>
    </r>
  </si>
  <si>
    <r>
      <t xml:space="preserve">2024 / </t>
    </r>
    <r>
      <rPr>
        <b/>
        <sz val="16"/>
        <color rgb="FFFF0000"/>
        <rFont val="Arial"/>
        <family val="2"/>
      </rPr>
      <t>4RMV</t>
    </r>
  </si>
  <si>
    <t>20160701_DEF_CEMAA_CAB_SPMCOAé_LET_679_avenant contrat gestion annuel.pdf</t>
  </si>
  <si>
    <t>N MIDS</t>
  </si>
  <si>
    <t>M2D601</t>
  </si>
  <si>
    <t>M2D602</t>
  </si>
  <si>
    <t>M2D603</t>
  </si>
  <si>
    <t>M2D604</t>
  </si>
  <si>
    <t>M2D605</t>
  </si>
  <si>
    <t>M2D606</t>
  </si>
  <si>
    <t>M2D607</t>
  </si>
  <si>
    <t>M2D609</t>
  </si>
  <si>
    <t>M2D610</t>
  </si>
  <si>
    <t>M2D611</t>
  </si>
  <si>
    <t>M2D613</t>
  </si>
  <si>
    <t>M2D614</t>
  </si>
  <si>
    <t>M2D615</t>
  </si>
  <si>
    <t>M2D616</t>
  </si>
  <si>
    <t>M2D617</t>
  </si>
  <si>
    <t>M2D618</t>
  </si>
  <si>
    <t>M2D620</t>
  </si>
  <si>
    <t>M2D622</t>
  </si>
  <si>
    <t>M2D623</t>
  </si>
  <si>
    <t>M2D624</t>
  </si>
  <si>
    <t>M2D625</t>
  </si>
  <si>
    <t>M2D626</t>
  </si>
  <si>
    <t>M2D627</t>
  </si>
  <si>
    <t>M2D628</t>
  </si>
  <si>
    <t>M2D629</t>
  </si>
  <si>
    <t>M2D630</t>
  </si>
  <si>
    <t>M2D631</t>
  </si>
  <si>
    <t>M2D632</t>
  </si>
  <si>
    <t>M2D634</t>
  </si>
  <si>
    <t>M2D635</t>
  </si>
  <si>
    <t>M2D636</t>
  </si>
  <si>
    <t>M2D637</t>
  </si>
  <si>
    <t>M2D638</t>
  </si>
  <si>
    <t>M2D639</t>
  </si>
  <si>
    <t>M2D640</t>
  </si>
  <si>
    <t>M2D641</t>
  </si>
  <si>
    <t>M2D642</t>
  </si>
  <si>
    <t>M2D643</t>
  </si>
  <si>
    <t>M2D644</t>
  </si>
  <si>
    <t>M2D645</t>
  </si>
  <si>
    <t>M2D646</t>
  </si>
  <si>
    <t>M2D647</t>
  </si>
  <si>
    <t>M2D648</t>
  </si>
  <si>
    <t>M2D649</t>
  </si>
  <si>
    <t>M2D650</t>
  </si>
  <si>
    <t>M2D651</t>
  </si>
  <si>
    <t>M2D652</t>
  </si>
  <si>
    <t>M2D653</t>
  </si>
  <si>
    <t>M2D654</t>
  </si>
  <si>
    <t>M2D655</t>
  </si>
  <si>
    <t>M2D657</t>
  </si>
  <si>
    <t>M2D658</t>
  </si>
  <si>
    <t>M2D659</t>
  </si>
  <si>
    <t>M2D660</t>
  </si>
  <si>
    <t>M2D661</t>
  </si>
  <si>
    <t>M2D662</t>
  </si>
  <si>
    <t>M2D664</t>
  </si>
  <si>
    <t>M2D666</t>
  </si>
  <si>
    <t>M2D667</t>
  </si>
  <si>
    <t>M2D668</t>
  </si>
  <si>
    <t>M2D669</t>
  </si>
  <si>
    <t>M2D670</t>
  </si>
  <si>
    <t>M2D671</t>
  </si>
  <si>
    <t>M2D672</t>
  </si>
  <si>
    <t>M2D673</t>
  </si>
  <si>
    <t>M2D674</t>
  </si>
  <si>
    <t>M2D675</t>
  </si>
  <si>
    <t>M2D676</t>
  </si>
  <si>
    <t>M2D677</t>
  </si>
  <si>
    <t>M2D678</t>
  </si>
  <si>
    <t>M2D679</t>
  </si>
  <si>
    <t>M2D680</t>
  </si>
  <si>
    <t>M2D681</t>
  </si>
  <si>
    <t>M2D682</t>
  </si>
  <si>
    <t>M2D683</t>
  </si>
  <si>
    <t>M2D685</t>
  </si>
  <si>
    <t>M2D686</t>
  </si>
  <si>
    <t>neuf</t>
  </si>
  <si>
    <t>OCT</t>
  </si>
  <si>
    <t>30 ans</t>
  </si>
  <si>
    <t>35 ans</t>
  </si>
  <si>
    <t>40 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</si>
</sst>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dd/mm/yy;@"/>
    <numFmt numFmtId="165" formatCode="mm/yy"/>
    <numFmt numFmtId="166" formatCode="mm/yyyy"/>
    <numFmt numFmtId="167" formatCode="yyyy"/>
    <numFmt numFmtId="168" formatCode="mm"/>
    <numFmt numFmtId="169" formatCode="0.0"/>
    <numFmt numFmtId="170" formatCode="0.0%"/>
    <numFmt numFmtId="171" formatCode="d/m/yy;@"/>
  </numFmts>
  <fonts count="10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2"/>
      <color indexed="81"/>
      <name val="Tahoma"/>
      <family val="2"/>
    </font>
    <font>
      <sz val="9"/>
      <name val="Arial Narrow"/>
      <family val="2"/>
    </font>
    <font>
      <b/>
      <sz val="14"/>
      <name val="Arial"/>
      <family val="2"/>
    </font>
    <font>
      <sz val="12"/>
      <name val="Calibri"/>
      <family val="2"/>
    </font>
    <font>
      <sz val="11"/>
      <color indexed="81"/>
      <name val="Tahoma"/>
      <family val="2"/>
    </font>
    <font>
      <sz val="8"/>
      <name val="Arial Narrow"/>
      <family val="2"/>
    </font>
    <font>
      <sz val="7"/>
      <name val="Arial Narrow"/>
      <family val="2"/>
    </font>
    <font>
      <b/>
      <sz val="9"/>
      <name val="Arial"/>
      <family val="2"/>
    </font>
    <font>
      <u/>
      <sz val="12"/>
      <name val="Arial"/>
      <family val="2"/>
    </font>
    <font>
      <b/>
      <sz val="9"/>
      <color indexed="81"/>
      <name val="Tahoma"/>
      <family val="2"/>
    </font>
    <font>
      <b/>
      <sz val="11"/>
      <color indexed="17"/>
      <name val="Arial"/>
      <family val="2"/>
    </font>
    <font>
      <sz val="10"/>
      <color rgb="FFFF0000"/>
      <name val="Arial"/>
      <family val="2"/>
    </font>
    <font>
      <b/>
      <sz val="16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rgb="FF0000FF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color rgb="FFFF0000"/>
      <name val="Arial"/>
      <family val="2"/>
    </font>
    <font>
      <sz val="9"/>
      <color rgb="FFFF0000"/>
      <name val="Arial"/>
      <family val="2"/>
    </font>
    <font>
      <b/>
      <sz val="9"/>
      <color theme="1"/>
      <name val="Arial"/>
      <family val="2"/>
    </font>
    <font>
      <sz val="9"/>
      <color theme="0" tint="-0.249977111117893"/>
      <name val="Arial"/>
      <family val="2"/>
    </font>
    <font>
      <sz val="9"/>
      <color theme="1"/>
      <name val="Arial"/>
      <family val="2"/>
    </font>
    <font>
      <sz val="9"/>
      <color theme="0" tint="-0.34998626667073579"/>
      <name val="Arial"/>
      <family val="2"/>
    </font>
    <font>
      <b/>
      <sz val="9"/>
      <color theme="3" tint="0.59999389629810485"/>
      <name val="Arial"/>
      <family val="2"/>
    </font>
    <font>
      <b/>
      <sz val="9"/>
      <color rgb="FF0000FF"/>
      <name val="Arial"/>
      <family val="2"/>
    </font>
    <font>
      <sz val="11"/>
      <color rgb="FFFF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FF"/>
      <name val="Arial"/>
      <family val="2"/>
    </font>
    <font>
      <sz val="11"/>
      <color rgb="FFFFFF00"/>
      <name val="Arial"/>
      <family val="2"/>
    </font>
    <font>
      <b/>
      <sz val="11"/>
      <color rgb="FF00B050"/>
      <name val="Arial"/>
      <family val="2"/>
    </font>
    <font>
      <sz val="12"/>
      <color theme="0"/>
      <name val="Arial"/>
      <family val="2"/>
    </font>
    <font>
      <b/>
      <sz val="11"/>
      <color rgb="FF006100"/>
      <name val="Arial"/>
      <family val="2"/>
    </font>
    <font>
      <b/>
      <sz val="11"/>
      <color rgb="FF9C6500"/>
      <name val="Arial"/>
      <family val="2"/>
    </font>
    <font>
      <b/>
      <sz val="11"/>
      <color rgb="FFFF0000"/>
      <name val="Calibri"/>
      <family val="2"/>
    </font>
    <font>
      <b/>
      <sz val="12"/>
      <color rgb="FFFF0000"/>
      <name val="Calibri"/>
      <family val="2"/>
    </font>
    <font>
      <sz val="12"/>
      <color theme="0" tint="-0.249977111117893"/>
      <name val="Calibri"/>
      <family val="2"/>
    </font>
    <font>
      <b/>
      <sz val="11"/>
      <color theme="0" tint="-0.249977111117893"/>
      <name val="Arial"/>
      <family val="2"/>
    </font>
    <font>
      <b/>
      <sz val="14"/>
      <color rgb="FF0000FF"/>
      <name val="Arial"/>
      <family val="2"/>
    </font>
    <font>
      <b/>
      <sz val="14"/>
      <color theme="0" tint="-0.249977111117893"/>
      <name val="Arial"/>
      <family val="2"/>
    </font>
    <font>
      <b/>
      <sz val="11"/>
      <color rgb="FF7030A0"/>
      <name val="Arial"/>
      <family val="2"/>
    </font>
    <font>
      <sz val="11"/>
      <name val="Calibri"/>
      <family val="2"/>
    </font>
    <font>
      <b/>
      <sz val="22"/>
      <name val="Arial"/>
      <family val="2"/>
    </font>
    <font>
      <b/>
      <sz val="12"/>
      <color indexed="81"/>
      <name val="Tahoma"/>
      <family val="2"/>
    </font>
    <font>
      <b/>
      <sz val="12"/>
      <color indexed="10"/>
      <name val="Tahoma"/>
      <family val="2"/>
    </font>
    <font>
      <b/>
      <u/>
      <sz val="12"/>
      <color indexed="81"/>
      <name val="Tahoma"/>
      <family val="2"/>
    </font>
    <font>
      <sz val="10"/>
      <color theme="0"/>
      <name val="Arial"/>
      <family val="2"/>
    </font>
    <font>
      <b/>
      <sz val="11"/>
      <color rgb="FFFFFF00"/>
      <name val="Arial"/>
      <family val="2"/>
    </font>
    <font>
      <sz val="11"/>
      <name val="Arial Narrow"/>
      <family val="2"/>
    </font>
    <font>
      <sz val="11"/>
      <name val="Wingdings 3"/>
      <family val="1"/>
      <charset val="2"/>
    </font>
    <font>
      <sz val="12"/>
      <color rgb="FFFF0000"/>
      <name val="Arial"/>
      <family val="2"/>
    </font>
    <font>
      <sz val="14"/>
      <color indexed="81"/>
      <name val="Tahoma"/>
      <family val="2"/>
    </font>
    <font>
      <sz val="11"/>
      <color theme="0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sz val="11"/>
      <color rgb="FF7030A0"/>
      <name val="Arial"/>
      <family val="2"/>
    </font>
    <font>
      <sz val="11"/>
      <color rgb="FF0000FF"/>
      <name val="Arial"/>
      <family val="2"/>
    </font>
    <font>
      <sz val="12"/>
      <color indexed="10"/>
      <name val="Tahoma"/>
      <family val="2"/>
    </font>
    <font>
      <sz val="9"/>
      <color indexed="81"/>
      <name val="Tahoma"/>
      <family val="2"/>
    </font>
    <font>
      <u/>
      <sz val="12"/>
      <color indexed="81"/>
      <name val="Tahoma"/>
      <family val="2"/>
    </font>
    <font>
      <b/>
      <sz val="9"/>
      <color theme="0" tint="-0.34998626667073579"/>
      <name val="Arial"/>
      <family val="2"/>
    </font>
    <font>
      <b/>
      <sz val="9"/>
      <color indexed="10"/>
      <name val="Tahoma"/>
      <family val="2"/>
    </font>
    <font>
      <b/>
      <sz val="10"/>
      <color rgb="FF0000FF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 tint="-0.3499862666707357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 Black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sz val="9"/>
      <color rgb="FF0000FF"/>
      <name val="Arial"/>
      <family val="2"/>
    </font>
    <font>
      <sz val="12"/>
      <color rgb="FF333399"/>
      <name val="Arial Narrow"/>
      <family val="2"/>
    </font>
    <font>
      <sz val="11"/>
      <name val="Arial Black"/>
      <family val="2"/>
    </font>
    <font>
      <b/>
      <i/>
      <sz val="11"/>
      <color rgb="FF0000FF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 Black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7"/>
      <name val="Arial"/>
      <family val="2"/>
    </font>
    <font>
      <b/>
      <sz val="8"/>
      <color rgb="FF0000FF"/>
      <name val="Arial"/>
      <family val="2"/>
    </font>
    <font>
      <b/>
      <sz val="8"/>
      <name val="Arial"/>
      <family val="2"/>
    </font>
    <font>
      <b/>
      <sz val="7"/>
      <color rgb="FF0000FF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lightUp"/>
    </fill>
    <fill>
      <patternFill patternType="solid">
        <fgColor rgb="FFFF00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lightUp">
        <bgColor theme="2"/>
      </patternFill>
    </fill>
    <fill>
      <patternFill patternType="solid">
        <fgColor rgb="FFCCFF3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89AB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indexed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DD89"/>
        <bgColor indexed="64"/>
      </patternFill>
    </fill>
    <fill>
      <patternFill patternType="solid">
        <fgColor rgb="FFFF999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2" fillId="0" borderId="0"/>
  </cellStyleXfs>
  <cellXfs count="1097">
    <xf numFmtId="0" fontId="0" fillId="0" borderId="0" xfId="0"/>
    <xf numFmtId="0" fontId="2" fillId="0" borderId="2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2" fillId="0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0" borderId="0" xfId="0" quotePrefix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166" fontId="8" fillId="0" borderId="2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14" fontId="9" fillId="0" borderId="0" xfId="0" applyNumberFormat="1" applyFont="1" applyFill="1" applyAlignment="1">
      <alignment horizontal="left" vertical="center"/>
    </xf>
    <xf numFmtId="0" fontId="8" fillId="0" borderId="0" xfId="0" applyFont="1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1" fontId="2" fillId="0" borderId="2" xfId="0" applyNumberFormat="1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/>
    </xf>
    <xf numFmtId="166" fontId="2" fillId="0" borderId="2" xfId="0" applyNumberFormat="1" applyFont="1" applyFill="1" applyBorder="1" applyAlignment="1">
      <alignment horizontal="center" vertical="center"/>
    </xf>
    <xf numFmtId="14" fontId="28" fillId="0" borderId="0" xfId="0" applyNumberFormat="1" applyFont="1" applyFill="1" applyBorder="1" applyAlignment="1">
      <alignment horizontal="center" vertical="center"/>
    </xf>
    <xf numFmtId="1" fontId="11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" fillId="0" borderId="7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wrapText="1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right" vertical="center"/>
    </xf>
    <xf numFmtId="0" fontId="29" fillId="3" borderId="2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4" xfId="0" applyFont="1" applyFill="1" applyBorder="1" applyAlignment="1">
      <alignment horizontal="right" vertical="center"/>
    </xf>
    <xf numFmtId="1" fontId="0" fillId="0" borderId="2" xfId="0" applyNumberFormat="1" applyBorder="1" applyAlignment="1">
      <alignment horizontal="center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2" fillId="0" borderId="0" xfId="0" applyFont="1" applyFill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5" fillId="0" borderId="3" xfId="0" applyFont="1" applyFill="1" applyBorder="1" applyAlignment="1">
      <alignment horizontal="centerContinuous" vertical="center"/>
    </xf>
    <xf numFmtId="0" fontId="5" fillId="0" borderId="3" xfId="0" applyFont="1" applyBorder="1" applyAlignment="1">
      <alignment horizontal="centerContinuous" vertical="center"/>
    </xf>
    <xf numFmtId="0" fontId="30" fillId="0" borderId="3" xfId="0" applyFont="1" applyFill="1" applyBorder="1" applyAlignment="1">
      <alignment horizontal="centerContinuous" vertical="center"/>
    </xf>
    <xf numFmtId="0" fontId="5" fillId="0" borderId="4" xfId="0" applyFont="1" applyFill="1" applyBorder="1" applyAlignment="1">
      <alignment horizontal="centerContinuous" vertical="center"/>
    </xf>
    <xf numFmtId="0" fontId="31" fillId="0" borderId="1" xfId="0" applyFont="1" applyFill="1" applyBorder="1" applyAlignment="1">
      <alignment horizontal="centerContinuous" vertical="center"/>
    </xf>
    <xf numFmtId="0" fontId="31" fillId="0" borderId="3" xfId="0" applyFont="1" applyFill="1" applyBorder="1" applyAlignment="1">
      <alignment horizontal="centerContinuous" vertical="center"/>
    </xf>
    <xf numFmtId="0" fontId="31" fillId="0" borderId="4" xfId="0" applyFont="1" applyFill="1" applyBorder="1" applyAlignment="1">
      <alignment horizontal="centerContinuous" vertical="center"/>
    </xf>
    <xf numFmtId="0" fontId="3" fillId="9" borderId="1" xfId="0" applyFont="1" applyFill="1" applyBorder="1" applyAlignment="1">
      <alignment vertical="center"/>
    </xf>
    <xf numFmtId="0" fontId="3" fillId="9" borderId="3" xfId="0" applyFont="1" applyFill="1" applyBorder="1" applyAlignment="1">
      <alignment vertical="center"/>
    </xf>
    <xf numFmtId="0" fontId="3" fillId="9" borderId="4" xfId="0" applyFont="1" applyFill="1" applyBorder="1" applyAlignment="1">
      <alignment horizontal="right" vertical="center"/>
    </xf>
    <xf numFmtId="0" fontId="32" fillId="0" borderId="2" xfId="0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 vertical="center"/>
    </xf>
    <xf numFmtId="169" fontId="7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1" fontId="7" fillId="0" borderId="2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33" fillId="0" borderId="2" xfId="0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36" fillId="0" borderId="0" xfId="0" applyFont="1" applyFill="1" applyBorder="1" applyAlignment="1">
      <alignment horizontal="center" vertical="center"/>
    </xf>
    <xf numFmtId="0" fontId="37" fillId="0" borderId="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8" fillId="0" borderId="2" xfId="0" applyFont="1" applyFill="1" applyBorder="1" applyAlignment="1">
      <alignment horizontal="center" vertical="center"/>
    </xf>
    <xf numFmtId="0" fontId="39" fillId="0" borderId="2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Fill="1" applyAlignment="1">
      <alignment vertical="center"/>
    </xf>
    <xf numFmtId="0" fontId="36" fillId="0" borderId="0" xfId="0" applyFont="1" applyFill="1" applyBorder="1" applyAlignment="1">
      <alignment vertical="center"/>
    </xf>
    <xf numFmtId="0" fontId="33" fillId="0" borderId="2" xfId="0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32" fillId="0" borderId="0" xfId="0" applyFont="1" applyFill="1" applyBorder="1" applyAlignment="1">
      <alignment horizontal="left" vertical="center"/>
    </xf>
    <xf numFmtId="0" fontId="2" fillId="13" borderId="2" xfId="0" applyFont="1" applyFill="1" applyBorder="1" applyAlignment="1">
      <alignment horizontal="center" vertical="center"/>
    </xf>
    <xf numFmtId="0" fontId="23" fillId="0" borderId="0" xfId="0" applyFont="1" applyFill="1" applyAlignment="1">
      <alignment vertical="center"/>
    </xf>
    <xf numFmtId="0" fontId="3" fillId="0" borderId="0" xfId="0" applyFont="1" applyFill="1" applyAlignment="1">
      <alignment vertical="center" wrapText="1"/>
    </xf>
    <xf numFmtId="14" fontId="10" fillId="0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1" fillId="0" borderId="21" xfId="0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41" fillId="0" borderId="22" xfId="0" applyFont="1" applyFill="1" applyBorder="1" applyAlignment="1">
      <alignment horizontal="center" vertical="center" wrapText="1"/>
    </xf>
    <xf numFmtId="0" fontId="41" fillId="0" borderId="23" xfId="0" applyFont="1" applyFill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0" fontId="42" fillId="0" borderId="21" xfId="0" applyFont="1" applyFill="1" applyBorder="1" applyAlignment="1">
      <alignment horizontal="center" vertical="center" wrapText="1"/>
    </xf>
    <xf numFmtId="0" fontId="43" fillId="0" borderId="0" xfId="0" applyFont="1" applyFill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14" fontId="10" fillId="11" borderId="2" xfId="0" applyNumberFormat="1" applyFont="1" applyFill="1" applyBorder="1" applyAlignment="1">
      <alignment horizontal="center" vertical="center"/>
    </xf>
    <xf numFmtId="14" fontId="10" fillId="13" borderId="2" xfId="0" applyNumberFormat="1" applyFont="1" applyFill="1" applyBorder="1" applyAlignment="1">
      <alignment horizontal="center" vertical="center"/>
    </xf>
    <xf numFmtId="14" fontId="10" fillId="15" borderId="2" xfId="0" applyNumberFormat="1" applyFont="1" applyFill="1" applyBorder="1" applyAlignment="1">
      <alignment horizontal="center" vertical="center"/>
    </xf>
    <xf numFmtId="14" fontId="10" fillId="16" borderId="2" xfId="0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2" fillId="3" borderId="14" xfId="0" applyFont="1" applyFill="1" applyBorder="1" applyAlignment="1">
      <alignment vertical="center"/>
    </xf>
    <xf numFmtId="0" fontId="2" fillId="3" borderId="18" xfId="0" applyFont="1" applyFill="1" applyBorder="1" applyAlignment="1">
      <alignment horizontal="right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vertical="center"/>
    </xf>
    <xf numFmtId="1" fontId="2" fillId="0" borderId="1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46" fillId="18" borderId="1" xfId="0" applyFont="1" applyFill="1" applyBorder="1" applyAlignment="1">
      <alignment vertical="center"/>
    </xf>
    <xf numFmtId="0" fontId="46" fillId="18" borderId="3" xfId="0" applyFont="1" applyFill="1" applyBorder="1" applyAlignment="1">
      <alignment vertical="center"/>
    </xf>
    <xf numFmtId="0" fontId="46" fillId="18" borderId="4" xfId="0" applyFont="1" applyFill="1" applyBorder="1" applyAlignment="1">
      <alignment horizontal="right" vertical="center"/>
    </xf>
    <xf numFmtId="165" fontId="7" fillId="3" borderId="2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Alignment="1">
      <alignment horizontal="left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" fontId="2" fillId="0" borderId="24" xfId="0" applyNumberFormat="1" applyFont="1" applyFill="1" applyBorder="1" applyAlignment="1">
      <alignment horizontal="center" vertical="center"/>
    </xf>
    <xf numFmtId="1" fontId="2" fillId="7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0" fontId="3" fillId="0" borderId="4" xfId="0" applyFont="1" applyFill="1" applyBorder="1" applyAlignment="1">
      <alignment vertical="center"/>
    </xf>
    <xf numFmtId="0" fontId="27" fillId="0" borderId="3" xfId="0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1" fontId="3" fillId="0" borderId="0" xfId="0" applyNumberFormat="1" applyFont="1" applyAlignment="1">
      <alignment vertical="center"/>
    </xf>
    <xf numFmtId="0" fontId="16" fillId="0" borderId="2" xfId="0" applyFont="1" applyFill="1" applyBorder="1" applyAlignment="1">
      <alignment horizontal="center" vertical="center"/>
    </xf>
    <xf numFmtId="1" fontId="20" fillId="0" borderId="2" xfId="0" applyNumberFormat="1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30" fillId="0" borderId="0" xfId="0" applyFont="1" applyFill="1" applyAlignment="1">
      <alignment vertical="center"/>
    </xf>
    <xf numFmtId="1" fontId="10" fillId="0" borderId="0" xfId="0" applyNumberFormat="1" applyFont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49" fillId="0" borderId="23" xfId="0" applyFont="1" applyFill="1" applyBorder="1" applyAlignment="1">
      <alignment horizontal="center" vertical="center" wrapText="1"/>
    </xf>
    <xf numFmtId="0" fontId="50" fillId="0" borderId="2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9" fontId="10" fillId="9" borderId="2" xfId="0" applyNumberFormat="1" applyFont="1" applyFill="1" applyBorder="1" applyAlignment="1">
      <alignment horizontal="center" vertical="center"/>
    </xf>
    <xf numFmtId="1" fontId="3" fillId="9" borderId="2" xfId="0" applyNumberFormat="1" applyFont="1" applyFill="1" applyBorder="1" applyAlignment="1">
      <alignment horizontal="center" vertical="center"/>
    </xf>
    <xf numFmtId="0" fontId="0" fillId="9" borderId="1" xfId="0" applyFill="1" applyBorder="1" applyAlignment="1">
      <alignment vertical="center"/>
    </xf>
    <xf numFmtId="0" fontId="0" fillId="9" borderId="3" xfId="0" applyFill="1" applyBorder="1" applyAlignment="1">
      <alignment vertical="center"/>
    </xf>
    <xf numFmtId="0" fontId="4" fillId="9" borderId="4" xfId="0" applyFont="1" applyFill="1" applyBorder="1" applyAlignment="1">
      <alignment horizontal="right" vertical="center"/>
    </xf>
    <xf numFmtId="165" fontId="7" fillId="9" borderId="2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" fontId="2" fillId="0" borderId="2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vertical="center"/>
    </xf>
    <xf numFmtId="1" fontId="2" fillId="17" borderId="2" xfId="0" applyNumberFormat="1" applyFont="1" applyFill="1" applyBorder="1" applyAlignment="1">
      <alignment horizontal="left" vertical="center"/>
    </xf>
    <xf numFmtId="0" fontId="4" fillId="17" borderId="1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29" fillId="21" borderId="1" xfId="0" applyFont="1" applyFill="1" applyBorder="1" applyAlignment="1">
      <alignment horizontal="center" vertical="center"/>
    </xf>
    <xf numFmtId="0" fontId="4" fillId="24" borderId="1" xfId="0" applyFont="1" applyFill="1" applyBorder="1" applyAlignment="1">
      <alignment horizontal="center" vertical="center"/>
    </xf>
    <xf numFmtId="0" fontId="55" fillId="21" borderId="1" xfId="0" applyFont="1" applyFill="1" applyBorder="1" applyAlignment="1">
      <alignment horizontal="center" vertical="center"/>
    </xf>
    <xf numFmtId="0" fontId="29" fillId="24" borderId="1" xfId="0" applyFont="1" applyFill="1" applyBorder="1" applyAlignment="1">
      <alignment horizontal="center" vertical="center"/>
    </xf>
    <xf numFmtId="0" fontId="56" fillId="0" borderId="0" xfId="0" applyFont="1"/>
    <xf numFmtId="1" fontId="2" fillId="6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vertical="center"/>
    </xf>
    <xf numFmtId="0" fontId="14" fillId="9" borderId="3" xfId="0" applyFont="1" applyFill="1" applyBorder="1" applyAlignment="1">
      <alignment vertical="center"/>
    </xf>
    <xf numFmtId="0" fontId="14" fillId="9" borderId="2" xfId="0" applyFont="1" applyFill="1" applyBorder="1" applyAlignment="1">
      <alignment horizontal="right" vertical="center"/>
    </xf>
    <xf numFmtId="0" fontId="4" fillId="9" borderId="5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57" fillId="6" borderId="36" xfId="0" applyFont="1" applyFill="1" applyBorder="1" applyAlignment="1">
      <alignment horizontal="center" vertical="center" textRotation="90" wrapText="1"/>
    </xf>
    <xf numFmtId="0" fontId="57" fillId="6" borderId="37" xfId="0" applyFont="1" applyFill="1" applyBorder="1" applyAlignment="1">
      <alignment horizontal="center" vertical="center" textRotation="90" wrapText="1"/>
    </xf>
    <xf numFmtId="0" fontId="57" fillId="6" borderId="38" xfId="0" applyFont="1" applyFill="1" applyBorder="1" applyAlignment="1">
      <alignment horizontal="center" vertical="center" textRotation="90" wrapText="1"/>
    </xf>
    <xf numFmtId="0" fontId="57" fillId="6" borderId="39" xfId="0" applyFont="1" applyFill="1" applyBorder="1" applyAlignment="1">
      <alignment horizontal="center" vertical="center" textRotation="90" wrapText="1"/>
    </xf>
    <xf numFmtId="0" fontId="57" fillId="6" borderId="0" xfId="0" applyFont="1" applyFill="1" applyBorder="1" applyAlignment="1">
      <alignment horizontal="center" vertical="center" textRotation="90" wrapText="1"/>
    </xf>
    <xf numFmtId="0" fontId="57" fillId="6" borderId="40" xfId="0" applyFont="1" applyFill="1" applyBorder="1" applyAlignment="1">
      <alignment horizontal="center" vertical="center" textRotation="90" wrapText="1"/>
    </xf>
    <xf numFmtId="0" fontId="57" fillId="6" borderId="41" xfId="0" applyFont="1" applyFill="1" applyBorder="1" applyAlignment="1">
      <alignment horizontal="center" vertical="center" textRotation="90" wrapText="1"/>
    </xf>
    <xf numFmtId="0" fontId="57" fillId="6" borderId="42" xfId="0" applyFont="1" applyFill="1" applyBorder="1" applyAlignment="1">
      <alignment horizontal="center" vertical="center" textRotation="90" wrapText="1"/>
    </xf>
    <xf numFmtId="0" fontId="57" fillId="6" borderId="43" xfId="0" applyFont="1" applyFill="1" applyBorder="1" applyAlignment="1">
      <alignment horizontal="center" vertical="center" textRotation="90" wrapText="1"/>
    </xf>
    <xf numFmtId="0" fontId="14" fillId="22" borderId="31" xfId="0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" fillId="6" borderId="0" xfId="0" applyFont="1" applyFill="1" applyBorder="1" applyAlignment="1">
      <alignment vertical="center"/>
    </xf>
    <xf numFmtId="0" fontId="2" fillId="9" borderId="14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47" fillId="19" borderId="28" xfId="0" applyFont="1" applyFill="1" applyBorder="1" applyAlignment="1">
      <alignment horizontal="center" vertical="center"/>
    </xf>
    <xf numFmtId="0" fontId="48" fillId="20" borderId="29" xfId="0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1" fillId="25" borderId="31" xfId="0" applyFont="1" applyFill="1" applyBorder="1" applyAlignment="1">
      <alignment horizontal="left" vertical="center"/>
    </xf>
    <xf numFmtId="0" fontId="1" fillId="25" borderId="33" xfId="0" applyFont="1" applyFill="1" applyBorder="1" applyAlignment="1">
      <alignment horizontal="left" vertical="center"/>
    </xf>
    <xf numFmtId="170" fontId="0" fillId="0" borderId="0" xfId="0" applyNumberFormat="1" applyFill="1" applyAlignment="1">
      <alignment vertical="center"/>
    </xf>
    <xf numFmtId="170" fontId="26" fillId="0" borderId="28" xfId="0" applyNumberFormat="1" applyFont="1" applyFill="1" applyBorder="1" applyAlignment="1">
      <alignment horizontal="center" vertical="center"/>
    </xf>
    <xf numFmtId="170" fontId="26" fillId="0" borderId="3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6" borderId="2" xfId="0" applyFont="1" applyFill="1" applyBorder="1" applyAlignment="1">
      <alignment horizontal="center" vertical="center"/>
    </xf>
    <xf numFmtId="0" fontId="14" fillId="27" borderId="2" xfId="0" applyFont="1" applyFill="1" applyBorder="1" applyAlignment="1">
      <alignment horizontal="center" vertical="center"/>
    </xf>
    <xf numFmtId="0" fontId="14" fillId="27" borderId="2" xfId="0" applyFont="1" applyFill="1" applyBorder="1" applyAlignment="1">
      <alignment horizontal="left" vertical="center"/>
    </xf>
    <xf numFmtId="0" fontId="4" fillId="21" borderId="3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4" fontId="2" fillId="29" borderId="2" xfId="0" applyNumberFormat="1" applyFont="1" applyFill="1" applyBorder="1" applyAlignment="1">
      <alignment horizontal="center" vertical="center"/>
    </xf>
    <xf numFmtId="166" fontId="2" fillId="29" borderId="2" xfId="0" applyNumberFormat="1" applyFont="1" applyFill="1" applyBorder="1" applyAlignment="1">
      <alignment horizontal="center" vertical="center"/>
    </xf>
    <xf numFmtId="0" fontId="2" fillId="29" borderId="1" xfId="0" applyNumberFormat="1" applyFont="1" applyFill="1" applyBorder="1" applyAlignment="1">
      <alignment horizontal="center" vertical="center"/>
    </xf>
    <xf numFmtId="14" fontId="2" fillId="27" borderId="2" xfId="0" applyNumberFormat="1" applyFont="1" applyFill="1" applyBorder="1" applyAlignment="1">
      <alignment horizontal="center" vertical="center"/>
    </xf>
    <xf numFmtId="166" fontId="2" fillId="27" borderId="2" xfId="0" applyNumberFormat="1" applyFont="1" applyFill="1" applyBorder="1" applyAlignment="1">
      <alignment horizontal="center" vertical="center"/>
    </xf>
    <xf numFmtId="0" fontId="2" fillId="27" borderId="1" xfId="0" applyNumberFormat="1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166" fontId="2" fillId="16" borderId="2" xfId="0" applyNumberFormat="1" applyFont="1" applyFill="1" applyBorder="1" applyAlignment="1">
      <alignment horizontal="center" vertical="center"/>
    </xf>
    <xf numFmtId="0" fontId="2" fillId="16" borderId="1" xfId="0" applyNumberFormat="1" applyFont="1" applyFill="1" applyBorder="1" applyAlignment="1">
      <alignment horizontal="center" vertical="center"/>
    </xf>
    <xf numFmtId="14" fontId="2" fillId="26" borderId="2" xfId="0" applyNumberFormat="1" applyFont="1" applyFill="1" applyBorder="1" applyAlignment="1">
      <alignment horizontal="center" vertical="center"/>
    </xf>
    <xf numFmtId="166" fontId="2" fillId="26" borderId="2" xfId="0" applyNumberFormat="1" applyFont="1" applyFill="1" applyBorder="1" applyAlignment="1">
      <alignment horizontal="center" vertical="center"/>
    </xf>
    <xf numFmtId="0" fontId="2" fillId="26" borderId="1" xfId="0" applyNumberFormat="1" applyFont="1" applyFill="1" applyBorder="1" applyAlignment="1">
      <alignment horizontal="center" vertical="center"/>
    </xf>
    <xf numFmtId="14" fontId="2" fillId="28" borderId="2" xfId="0" applyNumberFormat="1" applyFont="1" applyFill="1" applyBorder="1" applyAlignment="1">
      <alignment horizontal="center" vertical="center"/>
    </xf>
    <xf numFmtId="166" fontId="2" fillId="28" borderId="2" xfId="0" applyNumberFormat="1" applyFont="1" applyFill="1" applyBorder="1" applyAlignment="1">
      <alignment horizontal="center" vertical="center"/>
    </xf>
    <xf numFmtId="0" fontId="2" fillId="28" borderId="1" xfId="0" applyNumberFormat="1" applyFont="1" applyFill="1" applyBorder="1" applyAlignment="1">
      <alignment horizontal="center" vertical="center"/>
    </xf>
    <xf numFmtId="14" fontId="2" fillId="31" borderId="2" xfId="0" applyNumberFormat="1" applyFont="1" applyFill="1" applyBorder="1" applyAlignment="1">
      <alignment horizontal="center" vertical="center"/>
    </xf>
    <xf numFmtId="166" fontId="2" fillId="31" borderId="2" xfId="0" applyNumberFormat="1" applyFont="1" applyFill="1" applyBorder="1" applyAlignment="1">
      <alignment horizontal="center" vertical="center"/>
    </xf>
    <xf numFmtId="0" fontId="2" fillId="31" borderId="1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0" borderId="56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2" fillId="0" borderId="34" xfId="0" applyNumberFormat="1" applyFont="1" applyFill="1" applyBorder="1" applyAlignment="1">
      <alignment horizontal="center" vertical="center"/>
    </xf>
    <xf numFmtId="0" fontId="2" fillId="0" borderId="19" xfId="0" applyNumberFormat="1" applyFont="1" applyFill="1" applyBorder="1" applyAlignment="1">
      <alignment horizontal="center" vertical="center"/>
    </xf>
    <xf numFmtId="0" fontId="2" fillId="0" borderId="20" xfId="0" applyNumberFormat="1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40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1" fontId="4" fillId="0" borderId="9" xfId="0" applyNumberFormat="1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1" fontId="11" fillId="0" borderId="39" xfId="0" applyNumberFormat="1" applyFont="1" applyFill="1" applyBorder="1" applyAlignment="1">
      <alignment vertical="center"/>
    </xf>
    <xf numFmtId="1" fontId="11" fillId="0" borderId="40" xfId="0" applyNumberFormat="1" applyFont="1" applyFill="1" applyBorder="1" applyAlignment="1">
      <alignment vertical="center"/>
    </xf>
    <xf numFmtId="0" fontId="3" fillId="0" borderId="39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40" xfId="0" applyFont="1" applyFill="1" applyBorder="1" applyAlignment="1">
      <alignment vertical="center"/>
    </xf>
    <xf numFmtId="0" fontId="3" fillId="0" borderId="39" xfId="0" applyFont="1" applyBorder="1" applyAlignment="1">
      <alignment vertical="center"/>
    </xf>
    <xf numFmtId="0" fontId="3" fillId="0" borderId="40" xfId="0" applyFont="1" applyBorder="1" applyAlignment="1">
      <alignment vertical="center"/>
    </xf>
    <xf numFmtId="0" fontId="4" fillId="0" borderId="39" xfId="0" applyFont="1" applyFill="1" applyBorder="1" applyAlignment="1">
      <alignment horizontal="left" vertical="center"/>
    </xf>
    <xf numFmtId="0" fontId="0" fillId="0" borderId="40" xfId="0" applyFill="1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0" xfId="0" applyFill="1" applyBorder="1" applyAlignment="1">
      <alignment horizontal="center" vertical="center"/>
    </xf>
    <xf numFmtId="0" fontId="0" fillId="0" borderId="39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/>
    <xf numFmtId="0" fontId="0" fillId="0" borderId="39" xfId="0" applyFill="1" applyBorder="1" applyAlignment="1">
      <alignment horizontal="center" vertical="center"/>
    </xf>
    <xf numFmtId="0" fontId="2" fillId="29" borderId="9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29" borderId="10" xfId="0" applyFont="1" applyFill="1" applyBorder="1" applyAlignment="1">
      <alignment horizontal="center" vertical="center"/>
    </xf>
    <xf numFmtId="0" fontId="2" fillId="29" borderId="4" xfId="0" applyFont="1" applyFill="1" applyBorder="1" applyAlignment="1">
      <alignment horizontal="center" vertical="center"/>
    </xf>
    <xf numFmtId="0" fontId="2" fillId="30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30" borderId="9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30" borderId="10" xfId="0" applyFont="1" applyFill="1" applyBorder="1" applyAlignment="1">
      <alignment horizontal="center" vertical="center"/>
    </xf>
    <xf numFmtId="0" fontId="2" fillId="26" borderId="9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6" borderId="10" xfId="0" applyFont="1" applyFill="1" applyBorder="1" applyAlignment="1">
      <alignment horizontal="center" vertical="center"/>
    </xf>
    <xf numFmtId="0" fontId="2" fillId="26" borderId="4" xfId="0" applyFont="1" applyFill="1" applyBorder="1" applyAlignment="1">
      <alignment horizontal="center" vertical="center"/>
    </xf>
    <xf numFmtId="0" fontId="2" fillId="28" borderId="9" xfId="0" applyFont="1" applyFill="1" applyBorder="1" applyAlignment="1">
      <alignment horizontal="center" vertical="center"/>
    </xf>
    <xf numFmtId="0" fontId="2" fillId="28" borderId="2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8" borderId="10" xfId="0" applyFont="1" applyFill="1" applyBorder="1" applyAlignment="1">
      <alignment horizontal="center" vertical="center"/>
    </xf>
    <xf numFmtId="0" fontId="2" fillId="28" borderId="12" xfId="0" applyFont="1" applyFill="1" applyBorder="1" applyAlignment="1">
      <alignment horizontal="center" vertical="center"/>
    </xf>
    <xf numFmtId="0" fontId="2" fillId="28" borderId="11" xfId="0" applyFont="1" applyFill="1" applyBorder="1" applyAlignment="1">
      <alignment horizontal="center" vertical="center"/>
    </xf>
    <xf numFmtId="0" fontId="2" fillId="28" borderId="54" xfId="0" applyFont="1" applyFill="1" applyBorder="1" applyAlignment="1">
      <alignment horizontal="center" vertical="center"/>
    </xf>
    <xf numFmtId="0" fontId="2" fillId="31" borderId="9" xfId="0" applyFont="1" applyFill="1" applyBorder="1" applyAlignment="1">
      <alignment horizontal="center" vertical="center"/>
    </xf>
    <xf numFmtId="0" fontId="2" fillId="31" borderId="2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1" borderId="10" xfId="0" applyFont="1" applyFill="1" applyBorder="1" applyAlignment="1">
      <alignment horizontal="center" vertical="center"/>
    </xf>
    <xf numFmtId="0" fontId="2" fillId="31" borderId="4" xfId="0" applyFont="1" applyFill="1" applyBorder="1" applyAlignment="1">
      <alignment horizontal="center" vertical="center"/>
    </xf>
    <xf numFmtId="0" fontId="0" fillId="31" borderId="0" xfId="0" applyFill="1" applyAlignment="1">
      <alignment horizontal="center" vertical="center"/>
    </xf>
    <xf numFmtId="1" fontId="3" fillId="9" borderId="1" xfId="0" applyNumberFormat="1" applyFont="1" applyFill="1" applyBorder="1" applyAlignment="1">
      <alignment horizontal="center" vertical="center"/>
    </xf>
    <xf numFmtId="1" fontId="3" fillId="9" borderId="9" xfId="0" applyNumberFormat="1" applyFont="1" applyFill="1" applyBorder="1" applyAlignment="1">
      <alignment horizontal="center" vertical="center"/>
    </xf>
    <xf numFmtId="1" fontId="3" fillId="9" borderId="10" xfId="0" applyNumberFormat="1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2" fillId="6" borderId="9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1" fillId="32" borderId="31" xfId="0" applyFont="1" applyFill="1" applyBorder="1" applyAlignment="1">
      <alignment horizontal="left" vertical="center"/>
    </xf>
    <xf numFmtId="0" fontId="1" fillId="32" borderId="33" xfId="0" applyFont="1" applyFill="1" applyBorder="1" applyAlignment="1">
      <alignment horizontal="left" vertical="center"/>
    </xf>
    <xf numFmtId="0" fontId="2" fillId="32" borderId="2" xfId="0" applyFont="1" applyFill="1" applyBorder="1" applyAlignment="1">
      <alignment horizontal="center" vertical="center"/>
    </xf>
    <xf numFmtId="0" fontId="1" fillId="32" borderId="2" xfId="0" applyFont="1" applyFill="1" applyBorder="1" applyAlignment="1">
      <alignment vertical="center"/>
    </xf>
    <xf numFmtId="0" fontId="3" fillId="32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32" borderId="9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2" fillId="0" borderId="2" xfId="0" applyNumberFormat="1" applyFont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64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14" borderId="0" xfId="0" applyFont="1" applyFill="1" applyAlignment="1">
      <alignment horizontal="center" vertical="center"/>
    </xf>
    <xf numFmtId="0" fontId="0" fillId="25" borderId="2" xfId="0" applyFill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4" fillId="21" borderId="1" xfId="0" applyFont="1" applyFill="1" applyBorder="1" applyAlignment="1">
      <alignment horizontal="right" vertical="center"/>
    </xf>
    <xf numFmtId="0" fontId="4" fillId="21" borderId="2" xfId="0" applyFont="1" applyFill="1" applyBorder="1" applyAlignment="1">
      <alignment horizontal="right" vertical="center"/>
    </xf>
    <xf numFmtId="0" fontId="2" fillId="3" borderId="14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vertical="center"/>
    </xf>
    <xf numFmtId="0" fontId="3" fillId="6" borderId="38" xfId="0" applyFont="1" applyFill="1" applyBorder="1" applyAlignment="1">
      <alignment vertical="center"/>
    </xf>
    <xf numFmtId="0" fontId="3" fillId="6" borderId="40" xfId="0" applyFont="1" applyFill="1" applyBorder="1" applyAlignment="1">
      <alignment vertical="center"/>
    </xf>
    <xf numFmtId="0" fontId="3" fillId="6" borderId="39" xfId="0" applyFont="1" applyFill="1" applyBorder="1" applyAlignment="1">
      <alignment vertical="center"/>
    </xf>
    <xf numFmtId="0" fontId="3" fillId="6" borderId="41" xfId="0" applyFont="1" applyFill="1" applyBorder="1" applyAlignment="1">
      <alignment vertical="center"/>
    </xf>
    <xf numFmtId="0" fontId="3" fillId="6" borderId="42" xfId="0" applyFont="1" applyFill="1" applyBorder="1" applyAlignment="1">
      <alignment vertical="center"/>
    </xf>
    <xf numFmtId="0" fontId="3" fillId="6" borderId="43" xfId="0" applyFont="1" applyFill="1" applyBorder="1" applyAlignment="1">
      <alignment vertical="center"/>
    </xf>
    <xf numFmtId="0" fontId="61" fillId="18" borderId="2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3" fillId="0" borderId="8" xfId="0" applyFont="1" applyFill="1" applyBorder="1" applyAlignment="1">
      <alignment horizontal="center" vertical="center"/>
    </xf>
    <xf numFmtId="1" fontId="0" fillId="14" borderId="0" xfId="0" applyNumberFormat="1" applyFill="1" applyAlignment="1">
      <alignment horizontal="center" vertical="center"/>
    </xf>
    <xf numFmtId="0" fontId="2" fillId="0" borderId="0" xfId="0" quotePrefix="1" applyFont="1" applyAlignment="1">
      <alignment vertical="center"/>
    </xf>
    <xf numFmtId="1" fontId="10" fillId="24" borderId="0" xfId="0" applyNumberFormat="1" applyFont="1" applyFill="1" applyAlignment="1">
      <alignment horizontal="center" vertical="center"/>
    </xf>
    <xf numFmtId="1" fontId="56" fillId="0" borderId="0" xfId="0" applyNumberFormat="1" applyFont="1"/>
    <xf numFmtId="0" fontId="10" fillId="24" borderId="0" xfId="0" applyFont="1" applyFill="1" applyAlignment="1">
      <alignment horizontal="center" vertical="center"/>
    </xf>
    <xf numFmtId="1" fontId="10" fillId="24" borderId="0" xfId="0" applyNumberFormat="1" applyFont="1" applyFill="1" applyBorder="1" applyAlignment="1">
      <alignment horizont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61" fillId="18" borderId="1" xfId="0" applyFont="1" applyFill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3" fillId="0" borderId="2" xfId="0" applyFont="1" applyFill="1" applyBorder="1" applyAlignment="1">
      <alignment vertical="center"/>
    </xf>
    <xf numFmtId="0" fontId="1" fillId="0" borderId="2" xfId="0" applyFont="1" applyFill="1" applyBorder="1" applyAlignment="1">
      <alignment vertical="center"/>
    </xf>
    <xf numFmtId="0" fontId="0" fillId="0" borderId="2" xfId="0" applyFill="1" applyBorder="1" applyAlignment="1">
      <alignment vertical="center"/>
    </xf>
    <xf numFmtId="0" fontId="3" fillId="0" borderId="2" xfId="0" applyFont="1" applyBorder="1" applyAlignment="1">
      <alignment vertical="center"/>
    </xf>
    <xf numFmtId="1" fontId="3" fillId="0" borderId="2" xfId="0" applyNumberFormat="1" applyFont="1" applyBorder="1" applyAlignment="1">
      <alignment vertical="center"/>
    </xf>
    <xf numFmtId="0" fontId="3" fillId="0" borderId="0" xfId="0" applyFont="1" applyBorder="1" applyAlignment="1">
      <alignment horizontal="right" vertical="center"/>
    </xf>
    <xf numFmtId="1" fontId="10" fillId="0" borderId="0" xfId="0" applyNumberFormat="1" applyFont="1" applyBorder="1" applyAlignment="1">
      <alignment horizontal="center" vertical="center"/>
    </xf>
    <xf numFmtId="0" fontId="10" fillId="2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right" vertical="center"/>
    </xf>
    <xf numFmtId="2" fontId="1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vertical="center"/>
    </xf>
    <xf numFmtId="0" fontId="2" fillId="6" borderId="10" xfId="0" applyFont="1" applyFill="1" applyBorder="1" applyAlignment="1">
      <alignment horizontal="center" vertical="center"/>
    </xf>
    <xf numFmtId="0" fontId="2" fillId="32" borderId="10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vertical="center"/>
    </xf>
    <xf numFmtId="0" fontId="3" fillId="0" borderId="10" xfId="0" applyFont="1" applyFill="1" applyBorder="1" applyAlignment="1">
      <alignment vertical="center"/>
    </xf>
    <xf numFmtId="0" fontId="1" fillId="0" borderId="10" xfId="0" applyFont="1" applyFill="1" applyBorder="1" applyAlignment="1">
      <alignment vertical="center"/>
    </xf>
    <xf numFmtId="0" fontId="1" fillId="0" borderId="9" xfId="0" applyFont="1" applyFill="1" applyBorder="1" applyAlignment="1">
      <alignment vertical="center"/>
    </xf>
    <xf numFmtId="0" fontId="0" fillId="0" borderId="9" xfId="0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0" borderId="10" xfId="0" applyBorder="1" applyAlignment="1">
      <alignment vertical="center"/>
    </xf>
    <xf numFmtId="0" fontId="2" fillId="0" borderId="2" xfId="0" applyFont="1" applyFill="1" applyBorder="1" applyAlignment="1">
      <alignment horizontal="center" vertical="center"/>
    </xf>
    <xf numFmtId="0" fontId="65" fillId="0" borderId="2" xfId="0" applyFont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14" fontId="67" fillId="33" borderId="0" xfId="0" applyNumberFormat="1" applyFont="1" applyFill="1" applyAlignment="1">
      <alignment horizontal="left" vertical="center"/>
    </xf>
    <xf numFmtId="14" fontId="67" fillId="33" borderId="0" xfId="0" applyNumberFormat="1" applyFont="1" applyFill="1" applyAlignment="1">
      <alignment horizontal="centerContinuous" vertical="center"/>
    </xf>
    <xf numFmtId="14" fontId="67" fillId="33" borderId="0" xfId="0" applyNumberFormat="1" applyFont="1" applyFill="1" applyAlignment="1">
      <alignment horizontal="left" vertical="center" indent="2"/>
    </xf>
    <xf numFmtId="0" fontId="14" fillId="0" borderId="2" xfId="0" applyFont="1" applyFill="1" applyBorder="1" applyAlignment="1">
      <alignment horizontal="center" vertical="center"/>
    </xf>
    <xf numFmtId="14" fontId="46" fillId="33" borderId="0" xfId="0" applyNumberFormat="1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center" vertical="center"/>
    </xf>
    <xf numFmtId="0" fontId="39" fillId="3" borderId="2" xfId="0" applyFont="1" applyFill="1" applyBorder="1" applyAlignment="1">
      <alignment horizontal="center" vertical="center"/>
    </xf>
    <xf numFmtId="0" fontId="14" fillId="3" borderId="17" xfId="0" applyFont="1" applyFill="1" applyBorder="1" applyAlignment="1">
      <alignment vertical="center"/>
    </xf>
    <xf numFmtId="0" fontId="1" fillId="3" borderId="17" xfId="0" applyFont="1" applyFill="1" applyBorder="1" applyAlignment="1">
      <alignment vertical="center"/>
    </xf>
    <xf numFmtId="0" fontId="0" fillId="34" borderId="2" xfId="0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3" fillId="34" borderId="1" xfId="0" applyFont="1" applyFill="1" applyBorder="1" applyAlignment="1">
      <alignment horizontal="center" vertical="center"/>
    </xf>
    <xf numFmtId="0" fontId="3" fillId="34" borderId="9" xfId="0" applyFont="1" applyFill="1" applyBorder="1" applyAlignment="1">
      <alignment horizontal="center" vertical="center"/>
    </xf>
    <xf numFmtId="0" fontId="3" fillId="34" borderId="10" xfId="0" applyFont="1" applyFill="1" applyBorder="1" applyAlignment="1">
      <alignment horizontal="center" vertical="center"/>
    </xf>
    <xf numFmtId="0" fontId="31" fillId="7" borderId="35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70" fillId="21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0" fontId="71" fillId="21" borderId="1" xfId="0" applyFont="1" applyFill="1" applyBorder="1" applyAlignment="1">
      <alignment horizontal="center" vertical="center"/>
    </xf>
    <xf numFmtId="0" fontId="71" fillId="22" borderId="1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71" fillId="24" borderId="1" xfId="0" applyFon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Border="1" applyAlignment="1">
      <alignment horizontal="right" vertical="center"/>
    </xf>
    <xf numFmtId="0" fontId="4" fillId="21" borderId="1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right" vertical="center"/>
    </xf>
    <xf numFmtId="0" fontId="28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1" fontId="2" fillId="0" borderId="0" xfId="0" applyNumberFormat="1" applyFont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166" fontId="1" fillId="0" borderId="2" xfId="0" quotePrefix="1" applyNumberFormat="1" applyFont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171" fontId="65" fillId="0" borderId="2" xfId="0" applyNumberFormat="1" applyFont="1" applyFill="1" applyBorder="1" applyAlignment="1">
      <alignment horizontal="center" vertical="center"/>
    </xf>
    <xf numFmtId="14" fontId="2" fillId="6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14" fontId="10" fillId="9" borderId="2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1" fillId="34" borderId="2" xfId="0" applyFont="1" applyFill="1" applyBorder="1" applyAlignment="1">
      <alignment horizontal="center" vertical="center"/>
    </xf>
    <xf numFmtId="0" fontId="71" fillId="0" borderId="2" xfId="0" applyFont="1" applyFill="1" applyBorder="1" applyAlignment="1">
      <alignment horizontal="center" vertical="center"/>
    </xf>
    <xf numFmtId="0" fontId="71" fillId="0" borderId="1" xfId="0" applyFont="1" applyFill="1" applyBorder="1" applyAlignment="1">
      <alignment horizontal="center" vertical="center"/>
    </xf>
    <xf numFmtId="0" fontId="71" fillId="6" borderId="9" xfId="0" applyFont="1" applyFill="1" applyBorder="1" applyAlignment="1">
      <alignment horizontal="center" vertical="center"/>
    </xf>
    <xf numFmtId="0" fontId="71" fillId="6" borderId="2" xfId="0" applyFont="1" applyFill="1" applyBorder="1" applyAlignment="1">
      <alignment horizontal="center" vertical="center"/>
    </xf>
    <xf numFmtId="0" fontId="71" fillId="32" borderId="2" xfId="0" applyFont="1" applyFill="1" applyBorder="1" applyAlignment="1">
      <alignment horizontal="center" vertical="center"/>
    </xf>
    <xf numFmtId="0" fontId="71" fillId="32" borderId="1" xfId="0" applyFont="1" applyFill="1" applyBorder="1" applyAlignment="1">
      <alignment horizontal="center" vertical="center"/>
    </xf>
    <xf numFmtId="0" fontId="71" fillId="32" borderId="9" xfId="0" applyFont="1" applyFill="1" applyBorder="1" applyAlignment="1">
      <alignment horizontal="center" vertical="center"/>
    </xf>
    <xf numFmtId="0" fontId="71" fillId="6" borderId="1" xfId="0" applyFont="1" applyFill="1" applyBorder="1" applyAlignment="1">
      <alignment horizontal="center" vertical="center"/>
    </xf>
    <xf numFmtId="0" fontId="71" fillId="13" borderId="2" xfId="0" applyFont="1" applyFill="1" applyBorder="1" applyAlignment="1">
      <alignment horizontal="center" vertical="center"/>
    </xf>
    <xf numFmtId="0" fontId="71" fillId="13" borderId="1" xfId="0" applyFont="1" applyFill="1" applyBorder="1" applyAlignment="1">
      <alignment horizontal="center" vertical="center"/>
    </xf>
    <xf numFmtId="0" fontId="71" fillId="8" borderId="2" xfId="0" applyFont="1" applyFill="1" applyBorder="1" applyAlignment="1">
      <alignment horizontal="center" vertical="center"/>
    </xf>
    <xf numFmtId="0" fontId="71" fillId="8" borderId="1" xfId="0" applyFont="1" applyFill="1" applyBorder="1" applyAlignment="1">
      <alignment horizontal="center" vertical="center"/>
    </xf>
    <xf numFmtId="0" fontId="71" fillId="4" borderId="2" xfId="0" applyFont="1" applyFill="1" applyBorder="1" applyAlignment="1">
      <alignment horizontal="center" vertical="center"/>
    </xf>
    <xf numFmtId="1" fontId="71" fillId="13" borderId="2" xfId="0" applyNumberFormat="1" applyFont="1" applyFill="1" applyBorder="1" applyAlignment="1">
      <alignment horizontal="center" vertical="center"/>
    </xf>
    <xf numFmtId="0" fontId="71" fillId="35" borderId="2" xfId="0" applyFont="1" applyFill="1" applyBorder="1" applyAlignment="1">
      <alignment horizontal="center" vertical="center"/>
    </xf>
    <xf numFmtId="1" fontId="71" fillId="0" borderId="2" xfId="0" applyNumberFormat="1" applyFont="1" applyFill="1" applyBorder="1" applyAlignment="1">
      <alignment horizontal="center" vertical="center"/>
    </xf>
    <xf numFmtId="1" fontId="67" fillId="18" borderId="2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0" fontId="71" fillId="34" borderId="1" xfId="0" applyFont="1" applyFill="1" applyBorder="1" applyAlignment="1">
      <alignment horizontal="center" vertical="center"/>
    </xf>
    <xf numFmtId="0" fontId="71" fillId="34" borderId="9" xfId="0" applyFont="1" applyFill="1" applyBorder="1" applyAlignment="1">
      <alignment horizontal="center" vertical="center"/>
    </xf>
    <xf numFmtId="0" fontId="71" fillId="17" borderId="2" xfId="0" applyFont="1" applyFill="1" applyBorder="1" applyAlignment="1">
      <alignment horizontal="center" vertical="center"/>
    </xf>
    <xf numFmtId="0" fontId="71" fillId="17" borderId="1" xfId="0" applyFont="1" applyFill="1" applyBorder="1" applyAlignment="1">
      <alignment horizontal="center" vertical="center"/>
    </xf>
    <xf numFmtId="0" fontId="71" fillId="17" borderId="9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46" fillId="18" borderId="2" xfId="0" applyFont="1" applyFill="1" applyBorder="1" applyAlignment="1">
      <alignment horizontal="center" vertical="center"/>
    </xf>
    <xf numFmtId="1" fontId="2" fillId="36" borderId="2" xfId="0" applyNumberFormat="1" applyFont="1" applyFill="1" applyBorder="1" applyAlignment="1">
      <alignment horizontal="left" vertical="center"/>
    </xf>
    <xf numFmtId="14" fontId="2" fillId="37" borderId="2" xfId="0" applyNumberFormat="1" applyFont="1" applyFill="1" applyBorder="1" applyAlignment="1">
      <alignment horizontal="center" vertical="center"/>
    </xf>
    <xf numFmtId="1" fontId="2" fillId="37" borderId="2" xfId="0" applyNumberFormat="1" applyFont="1" applyFill="1" applyBorder="1" applyAlignment="1">
      <alignment horizontal="center" vertical="center"/>
    </xf>
    <xf numFmtId="1" fontId="4" fillId="37" borderId="2" xfId="0" applyNumberFormat="1" applyFont="1" applyFill="1" applyBorder="1" applyAlignment="1">
      <alignment horizontal="center" vertical="center"/>
    </xf>
    <xf numFmtId="1" fontId="2" fillId="37" borderId="2" xfId="0" applyNumberFormat="1" applyFont="1" applyFill="1" applyBorder="1" applyAlignment="1">
      <alignment horizontal="left" vertical="center"/>
    </xf>
    <xf numFmtId="166" fontId="8" fillId="37" borderId="2" xfId="0" applyNumberFormat="1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1" fontId="14" fillId="37" borderId="2" xfId="0" applyNumberFormat="1" applyFont="1" applyFill="1" applyBorder="1" applyAlignment="1">
      <alignment horizontal="center" vertical="center"/>
    </xf>
    <xf numFmtId="0" fontId="4" fillId="37" borderId="2" xfId="0" applyFont="1" applyFill="1" applyBorder="1" applyAlignment="1">
      <alignment horizontal="center" vertical="center"/>
    </xf>
    <xf numFmtId="1" fontId="71" fillId="37" borderId="2" xfId="0" applyNumberFormat="1" applyFont="1" applyFill="1" applyBorder="1" applyAlignment="1">
      <alignment horizontal="center" vertical="center"/>
    </xf>
    <xf numFmtId="166" fontId="2" fillId="37" borderId="2" xfId="0" applyNumberFormat="1" applyFont="1" applyFill="1" applyBorder="1" applyAlignment="1">
      <alignment horizontal="center" vertical="center"/>
    </xf>
    <xf numFmtId="1" fontId="2" fillId="37" borderId="1" xfId="0" applyNumberFormat="1" applyFont="1" applyFill="1" applyBorder="1" applyAlignment="1">
      <alignment horizontal="center" vertical="center"/>
    </xf>
    <xf numFmtId="1" fontId="2" fillId="37" borderId="24" xfId="0" applyNumberFormat="1" applyFont="1" applyFill="1" applyBorder="1" applyAlignment="1">
      <alignment horizontal="center" vertical="center"/>
    </xf>
    <xf numFmtId="1" fontId="1" fillId="37" borderId="2" xfId="0" applyNumberFormat="1" applyFont="1" applyFill="1" applyBorder="1" applyAlignment="1">
      <alignment horizontal="center" vertical="center"/>
    </xf>
    <xf numFmtId="164" fontId="0" fillId="37" borderId="2" xfId="0" applyNumberFormat="1" applyFill="1" applyBorder="1" applyAlignment="1">
      <alignment horizontal="center" vertical="center"/>
    </xf>
    <xf numFmtId="0" fontId="0" fillId="37" borderId="2" xfId="0" applyFill="1" applyBorder="1" applyAlignment="1">
      <alignment horizontal="center" vertical="center"/>
    </xf>
    <xf numFmtId="0" fontId="69" fillId="37" borderId="2" xfId="0" applyFont="1" applyFill="1" applyBorder="1" applyAlignment="1">
      <alignment horizontal="center" vertical="top"/>
    </xf>
    <xf numFmtId="0" fontId="1" fillId="37" borderId="2" xfId="0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Continuous" vertical="center"/>
    </xf>
    <xf numFmtId="0" fontId="11" fillId="9" borderId="3" xfId="0" applyFont="1" applyFill="1" applyBorder="1" applyAlignment="1">
      <alignment horizontal="centerContinuous" vertical="center"/>
    </xf>
    <xf numFmtId="0" fontId="11" fillId="9" borderId="4" xfId="0" applyFont="1" applyFill="1" applyBorder="1" applyAlignment="1">
      <alignment horizontal="centerContinuous" vertical="center"/>
    </xf>
    <xf numFmtId="0" fontId="14" fillId="9" borderId="2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67" fontId="2" fillId="9" borderId="2" xfId="0" applyNumberFormat="1" applyFont="1" applyFill="1" applyBorder="1" applyAlignment="1">
      <alignment horizontal="center" vertical="center"/>
    </xf>
    <xf numFmtId="14" fontId="1" fillId="9" borderId="2" xfId="0" applyNumberFormat="1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 wrapText="1"/>
    </xf>
    <xf numFmtId="0" fontId="4" fillId="9" borderId="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168" fontId="1" fillId="9" borderId="5" xfId="0" applyNumberFormat="1" applyFont="1" applyFill="1" applyBorder="1" applyAlignment="1">
      <alignment horizontal="center" vertical="center"/>
    </xf>
    <xf numFmtId="168" fontId="1" fillId="9" borderId="2" xfId="0" applyNumberFormat="1" applyFont="1" applyFill="1" applyBorder="1" applyAlignment="1">
      <alignment horizontal="center" vertical="center"/>
    </xf>
    <xf numFmtId="168" fontId="1" fillId="9" borderId="15" xfId="0" applyNumberFormat="1" applyFont="1" applyFill="1" applyBorder="1" applyAlignment="1">
      <alignment horizontal="center" vertical="center"/>
    </xf>
    <xf numFmtId="168" fontId="1" fillId="9" borderId="25" xfId="0" applyNumberFormat="1" applyFont="1" applyFill="1" applyBorder="1" applyAlignment="1">
      <alignment horizontal="center" vertical="center"/>
    </xf>
    <xf numFmtId="0" fontId="14" fillId="9" borderId="8" xfId="0" applyFont="1" applyFill="1" applyBorder="1" applyAlignment="1">
      <alignment horizontal="center" vertical="center" wrapText="1"/>
    </xf>
    <xf numFmtId="0" fontId="14" fillId="9" borderId="8" xfId="0" applyFont="1" applyFill="1" applyBorder="1" applyAlignment="1">
      <alignment horizontal="left" vertical="top" wrapText="1"/>
    </xf>
    <xf numFmtId="0" fontId="14" fillId="9" borderId="2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0" fontId="2" fillId="37" borderId="2" xfId="0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Continuous" vertical="center"/>
    </xf>
    <xf numFmtId="0" fontId="0" fillId="9" borderId="3" xfId="0" applyFill="1" applyBorder="1" applyAlignment="1">
      <alignment horizontal="centerContinuous" vertical="center"/>
    </xf>
    <xf numFmtId="0" fontId="0" fillId="9" borderId="4" xfId="0" applyFill="1" applyBorder="1" applyAlignment="1">
      <alignment horizontal="centerContinuous" vertical="center"/>
    </xf>
    <xf numFmtId="0" fontId="1" fillId="37" borderId="2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10" fillId="37" borderId="2" xfId="0" applyFont="1" applyFill="1" applyBorder="1" applyAlignment="1">
      <alignment horizontal="center" vertical="center"/>
    </xf>
    <xf numFmtId="0" fontId="14" fillId="9" borderId="8" xfId="0" applyFont="1" applyFill="1" applyBorder="1" applyAlignment="1">
      <alignment horizontal="center" vertical="top" wrapText="1"/>
    </xf>
    <xf numFmtId="168" fontId="2" fillId="9" borderId="5" xfId="0" applyNumberFormat="1" applyFont="1" applyFill="1" applyBorder="1" applyAlignment="1">
      <alignment horizontal="center" vertical="center"/>
    </xf>
    <xf numFmtId="168" fontId="2" fillId="9" borderId="2" xfId="0" applyNumberFormat="1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1" fontId="3" fillId="0" borderId="2" xfId="0" applyNumberFormat="1" applyFont="1" applyFill="1" applyBorder="1" applyAlignment="1">
      <alignment horizontal="center" vertical="center"/>
    </xf>
    <xf numFmtId="1" fontId="3" fillId="0" borderId="8" xfId="0" applyNumberFormat="1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left" vertical="top" wrapText="1"/>
    </xf>
    <xf numFmtId="0" fontId="4" fillId="9" borderId="8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left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164" fontId="2" fillId="9" borderId="2" xfId="0" applyNumberFormat="1" applyFont="1" applyFill="1" applyBorder="1" applyAlignment="1">
      <alignment horizontal="center" vertical="center"/>
    </xf>
    <xf numFmtId="164" fontId="2" fillId="9" borderId="1" xfId="0" applyNumberFormat="1" applyFont="1" applyFill="1" applyBorder="1" applyAlignment="1">
      <alignment horizontal="center" vertical="center"/>
    </xf>
    <xf numFmtId="168" fontId="1" fillId="9" borderId="1" xfId="0" applyNumberFormat="1" applyFont="1" applyFill="1" applyBorder="1" applyAlignment="1">
      <alignment horizontal="center" vertical="center"/>
    </xf>
    <xf numFmtId="168" fontId="1" fillId="9" borderId="9" xfId="0" applyNumberFormat="1" applyFont="1" applyFill="1" applyBorder="1" applyAlignment="1">
      <alignment horizontal="center" vertical="center"/>
    </xf>
    <xf numFmtId="168" fontId="1" fillId="9" borderId="10" xfId="0" applyNumberFormat="1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63" fillId="9" borderId="2" xfId="0" applyFont="1" applyFill="1" applyBorder="1" applyAlignment="1">
      <alignment horizontal="center" vertical="center" wrapText="1"/>
    </xf>
    <xf numFmtId="0" fontId="4" fillId="9" borderId="3" xfId="0" applyFont="1" applyFill="1" applyBorder="1" applyAlignment="1">
      <alignment horizontal="centerContinuous" vertical="center"/>
    </xf>
    <xf numFmtId="0" fontId="4" fillId="9" borderId="4" xfId="0" applyFont="1" applyFill="1" applyBorder="1" applyAlignment="1">
      <alignment horizontal="centerContinuous" vertical="center"/>
    </xf>
    <xf numFmtId="14" fontId="2" fillId="9" borderId="2" xfId="0" applyNumberFormat="1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0" fillId="9" borderId="20" xfId="0" applyFont="1" applyFill="1" applyBorder="1" applyAlignment="1">
      <alignment horizontal="center" vertical="center"/>
    </xf>
    <xf numFmtId="0" fontId="10" fillId="9" borderId="19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Continuous" vertical="center"/>
    </xf>
    <xf numFmtId="0" fontId="2" fillId="9" borderId="4" xfId="0" applyFont="1" applyFill="1" applyBorder="1" applyAlignment="1">
      <alignment horizontal="centerContinuous" vertical="center"/>
    </xf>
    <xf numFmtId="0" fontId="68" fillId="37" borderId="2" xfId="0" applyFont="1" applyFill="1" applyBorder="1" applyAlignment="1">
      <alignment horizontal="center" vertical="center"/>
    </xf>
    <xf numFmtId="0" fontId="2" fillId="37" borderId="2" xfId="0" applyFont="1" applyFill="1" applyBorder="1" applyAlignment="1">
      <alignment horizontal="center" vertical="center" wrapText="1"/>
    </xf>
    <xf numFmtId="0" fontId="10" fillId="9" borderId="8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1" fontId="2" fillId="9" borderId="2" xfId="0" applyNumberFormat="1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 vertical="center"/>
    </xf>
    <xf numFmtId="1" fontId="2" fillId="9" borderId="8" xfId="0" applyNumberFormat="1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1" fontId="1" fillId="9" borderId="2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" fillId="9" borderId="14" xfId="0" applyFont="1" applyFill="1" applyBorder="1" applyAlignment="1">
      <alignment vertical="center"/>
    </xf>
    <xf numFmtId="0" fontId="1" fillId="9" borderId="16" xfId="0" applyFont="1" applyFill="1" applyBorder="1" applyAlignment="1">
      <alignment horizontal="right" vertical="center"/>
    </xf>
    <xf numFmtId="0" fontId="0" fillId="9" borderId="14" xfId="0" applyFill="1" applyBorder="1" applyAlignment="1">
      <alignment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14" xfId="0" applyFont="1" applyFill="1" applyBorder="1" applyAlignment="1">
      <alignment vertical="center"/>
    </xf>
    <xf numFmtId="0" fontId="2" fillId="9" borderId="16" xfId="0" applyFont="1" applyFill="1" applyBorder="1" applyAlignment="1">
      <alignment vertical="center"/>
    </xf>
    <xf numFmtId="0" fontId="2" fillId="9" borderId="16" xfId="0" applyFont="1" applyFill="1" applyBorder="1" applyAlignment="1">
      <alignment horizontal="right" vertical="center"/>
    </xf>
    <xf numFmtId="0" fontId="1" fillId="9" borderId="1" xfId="0" applyFont="1" applyFill="1" applyBorder="1" applyAlignment="1">
      <alignment horizontal="center" vertical="center"/>
    </xf>
    <xf numFmtId="1" fontId="10" fillId="37" borderId="2" xfId="0" applyNumberFormat="1" applyFont="1" applyFill="1" applyBorder="1" applyAlignment="1">
      <alignment horizontal="center" vertical="center"/>
    </xf>
    <xf numFmtId="1" fontId="10" fillId="9" borderId="2" xfId="0" applyNumberFormat="1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 wrapText="1"/>
    </xf>
    <xf numFmtId="0" fontId="33" fillId="9" borderId="2" xfId="0" applyFont="1" applyFill="1" applyBorder="1" applyAlignment="1">
      <alignment horizontal="center" vertical="center"/>
    </xf>
    <xf numFmtId="0" fontId="22" fillId="9" borderId="4" xfId="0" applyFont="1" applyFill="1" applyBorder="1" applyAlignment="1">
      <alignment horizontal="left" vertical="center" wrapText="1"/>
    </xf>
    <xf numFmtId="0" fontId="34" fillId="9" borderId="2" xfId="0" applyFont="1" applyFill="1" applyBorder="1" applyAlignment="1">
      <alignment horizontal="center" vertical="center"/>
    </xf>
    <xf numFmtId="0" fontId="34" fillId="37" borderId="2" xfId="0" applyFont="1" applyFill="1" applyBorder="1" applyAlignment="1">
      <alignment horizontal="center" vertical="center"/>
    </xf>
    <xf numFmtId="0" fontId="75" fillId="9" borderId="2" xfId="0" applyFont="1" applyFill="1" applyBorder="1" applyAlignment="1">
      <alignment horizontal="center" vertical="center"/>
    </xf>
    <xf numFmtId="0" fontId="37" fillId="37" borderId="2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171" fontId="31" fillId="9" borderId="2" xfId="0" applyNumberFormat="1" applyFont="1" applyFill="1" applyBorder="1" applyAlignment="1">
      <alignment horizontal="center" vertical="center"/>
    </xf>
    <xf numFmtId="1" fontId="2" fillId="36" borderId="2" xfId="0" applyNumberFormat="1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61" fillId="18" borderId="0" xfId="0" applyFont="1" applyFill="1" applyAlignment="1">
      <alignment vertical="center"/>
    </xf>
    <xf numFmtId="0" fontId="61" fillId="18" borderId="0" xfId="0" applyFont="1" applyFill="1" applyAlignment="1">
      <alignment horizontal="center" vertical="center"/>
    </xf>
    <xf numFmtId="0" fontId="4" fillId="9" borderId="8" xfId="0" applyFont="1" applyFill="1" applyBorder="1" applyAlignment="1">
      <alignment horizontal="center" vertical="top" wrapText="1"/>
    </xf>
    <xf numFmtId="0" fontId="4" fillId="9" borderId="5" xfId="0" applyFont="1" applyFill="1" applyBorder="1" applyAlignment="1">
      <alignment horizontal="center" vertical="top" wrapText="1"/>
    </xf>
    <xf numFmtId="0" fontId="3" fillId="32" borderId="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" fillId="32" borderId="59" xfId="0" applyFont="1" applyFill="1" applyBorder="1" applyAlignment="1">
      <alignment horizontal="center" vertical="center"/>
    </xf>
    <xf numFmtId="0" fontId="3" fillId="32" borderId="8" xfId="0" applyFont="1" applyFill="1" applyBorder="1" applyAlignment="1">
      <alignment horizontal="center" vertical="center"/>
    </xf>
    <xf numFmtId="0" fontId="3" fillId="32" borderId="60" xfId="0" applyFont="1" applyFill="1" applyBorder="1" applyAlignment="1">
      <alignment horizontal="center" vertical="center"/>
    </xf>
    <xf numFmtId="0" fontId="3" fillId="32" borderId="12" xfId="0" applyFont="1" applyFill="1" applyBorder="1" applyAlignment="1">
      <alignment horizontal="center" vertical="center"/>
    </xf>
    <xf numFmtId="0" fontId="3" fillId="32" borderId="11" xfId="0" applyFont="1" applyFill="1" applyBorder="1" applyAlignment="1">
      <alignment horizontal="center" vertical="center"/>
    </xf>
    <xf numFmtId="0" fontId="3" fillId="32" borderId="13" xfId="0" applyFont="1" applyFill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0" fillId="18" borderId="0" xfId="0" applyFont="1" applyFill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78" fillId="38" borderId="62" xfId="0" applyFont="1" applyFill="1" applyBorder="1" applyAlignment="1">
      <alignment horizontal="left" vertical="center" wrapText="1"/>
    </xf>
    <xf numFmtId="0" fontId="78" fillId="38" borderId="79" xfId="0" applyFont="1" applyFill="1" applyBorder="1" applyAlignment="1">
      <alignment horizontal="left" vertical="center" wrapText="1"/>
    </xf>
    <xf numFmtId="0" fontId="78" fillId="38" borderId="22" xfId="0" applyFont="1" applyFill="1" applyBorder="1" applyAlignment="1">
      <alignment horizontal="left" vertical="center" wrapText="1"/>
    </xf>
    <xf numFmtId="0" fontId="78" fillId="38" borderId="80" xfId="0" applyFont="1" applyFill="1" applyBorder="1" applyAlignment="1">
      <alignment horizontal="left" vertical="center" wrapText="1"/>
    </xf>
    <xf numFmtId="0" fontId="78" fillId="38" borderId="71" xfId="0" applyFont="1" applyFill="1" applyBorder="1" applyAlignment="1">
      <alignment horizontal="left" vertical="center" wrapText="1"/>
    </xf>
    <xf numFmtId="0" fontId="79" fillId="21" borderId="86" xfId="0" applyFont="1" applyFill="1" applyBorder="1" applyAlignment="1">
      <alignment horizontal="center" vertical="center" wrapText="1"/>
    </xf>
    <xf numFmtId="0" fontId="79" fillId="21" borderId="87" xfId="0" applyFont="1" applyFill="1" applyBorder="1" applyAlignment="1">
      <alignment horizontal="center" vertical="center" wrapText="1"/>
    </xf>
    <xf numFmtId="0" fontId="79" fillId="21" borderId="88" xfId="0" applyFont="1" applyFill="1" applyBorder="1" applyAlignment="1">
      <alignment horizontal="center" vertical="center" wrapText="1"/>
    </xf>
    <xf numFmtId="0" fontId="78" fillId="38" borderId="21" xfId="0" applyFont="1" applyFill="1" applyBorder="1" applyAlignment="1">
      <alignment horizontal="left" vertical="center" wrapText="1"/>
    </xf>
    <xf numFmtId="0" fontId="78" fillId="0" borderId="22" xfId="0" applyFont="1" applyBorder="1" applyAlignment="1">
      <alignment horizontal="center" vertical="center" wrapText="1"/>
    </xf>
    <xf numFmtId="0" fontId="78" fillId="0" borderId="80" xfId="0" applyFont="1" applyBorder="1" applyAlignment="1">
      <alignment horizontal="center" vertical="center" wrapText="1"/>
    </xf>
    <xf numFmtId="0" fontId="78" fillId="38" borderId="67" xfId="0" applyFont="1" applyFill="1" applyBorder="1" applyAlignment="1">
      <alignment horizontal="left" vertical="center" wrapText="1"/>
    </xf>
    <xf numFmtId="0" fontId="79" fillId="21" borderId="83" xfId="0" applyFont="1" applyFill="1" applyBorder="1" applyAlignment="1">
      <alignment horizontal="center" vertical="center" wrapText="1"/>
    </xf>
    <xf numFmtId="0" fontId="79" fillId="21" borderId="84" xfId="0" applyFont="1" applyFill="1" applyBorder="1" applyAlignment="1">
      <alignment horizontal="center" vertical="center" wrapText="1"/>
    </xf>
    <xf numFmtId="0" fontId="79" fillId="21" borderId="85" xfId="0" applyFont="1" applyFill="1" applyBorder="1" applyAlignment="1">
      <alignment horizontal="center" vertical="center" wrapText="1"/>
    </xf>
    <xf numFmtId="1" fontId="0" fillId="9" borderId="2" xfId="0" applyNumberFormat="1" applyFill="1" applyBorder="1" applyAlignment="1">
      <alignment horizontal="center" vertical="center"/>
    </xf>
    <xf numFmtId="0" fontId="81" fillId="38" borderId="2" xfId="0" applyFont="1" applyFill="1" applyBorder="1" applyAlignment="1">
      <alignment horizontal="left" vertical="center" wrapText="1"/>
    </xf>
    <xf numFmtId="0" fontId="82" fillId="21" borderId="86" xfId="0" applyFont="1" applyFill="1" applyBorder="1" applyAlignment="1">
      <alignment horizontal="center" vertical="center" wrapText="1"/>
    </xf>
    <xf numFmtId="0" fontId="82" fillId="21" borderId="87" xfId="0" applyFont="1" applyFill="1" applyBorder="1" applyAlignment="1">
      <alignment horizontal="center" vertical="center" wrapText="1"/>
    </xf>
    <xf numFmtId="0" fontId="82" fillId="21" borderId="88" xfId="0" applyFont="1" applyFill="1" applyBorder="1" applyAlignment="1">
      <alignment horizontal="center" vertical="center" wrapText="1"/>
    </xf>
    <xf numFmtId="0" fontId="82" fillId="21" borderId="83" xfId="0" applyFont="1" applyFill="1" applyBorder="1" applyAlignment="1">
      <alignment horizontal="center" vertical="center" wrapText="1"/>
    </xf>
    <xf numFmtId="0" fontId="85" fillId="6" borderId="1" xfId="0" quotePrefix="1" applyNumberFormat="1" applyFont="1" applyFill="1" applyBorder="1" applyAlignment="1">
      <alignment horizontal="right" vertical="center"/>
    </xf>
    <xf numFmtId="0" fontId="1" fillId="9" borderId="2" xfId="0" applyFont="1" applyFill="1" applyBorder="1" applyAlignment="1">
      <alignment horizontal="right" vertical="center"/>
    </xf>
    <xf numFmtId="0" fontId="14" fillId="9" borderId="1" xfId="0" applyFont="1" applyFill="1" applyBorder="1" applyAlignment="1">
      <alignment horizontal="centerContinuous" vertical="center"/>
    </xf>
    <xf numFmtId="0" fontId="14" fillId="9" borderId="3" xfId="0" applyFont="1" applyFill="1" applyBorder="1" applyAlignment="1">
      <alignment horizontal="centerContinuous" vertical="center"/>
    </xf>
    <xf numFmtId="0" fontId="14" fillId="9" borderId="4" xfId="0" applyFont="1" applyFill="1" applyBorder="1" applyAlignment="1">
      <alignment horizontal="centerContinuous" vertical="center"/>
    </xf>
    <xf numFmtId="0" fontId="87" fillId="6" borderId="3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77" fillId="6" borderId="2" xfId="0" applyFont="1" applyFill="1" applyBorder="1" applyAlignment="1">
      <alignment vertical="center"/>
    </xf>
    <xf numFmtId="0" fontId="83" fillId="6" borderId="3" xfId="0" applyFont="1" applyFill="1" applyBorder="1" applyAlignment="1">
      <alignment horizontal="center" vertical="center" wrapText="1"/>
    </xf>
    <xf numFmtId="0" fontId="83" fillId="6" borderId="4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9" borderId="2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9" borderId="1" xfId="0" applyFont="1" applyFill="1" applyBorder="1" applyAlignment="1">
      <alignment horizontal="right" vertical="center"/>
    </xf>
    <xf numFmtId="0" fontId="0" fillId="0" borderId="93" xfId="0" applyBorder="1" applyAlignment="1">
      <alignment vertical="center"/>
    </xf>
    <xf numFmtId="0" fontId="0" fillId="0" borderId="94" xfId="0" applyBorder="1" applyAlignment="1">
      <alignment vertical="center"/>
    </xf>
    <xf numFmtId="0" fontId="1" fillId="6" borderId="93" xfId="0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1" fillId="6" borderId="94" xfId="0" applyFont="1" applyFill="1" applyBorder="1" applyAlignment="1">
      <alignment vertical="center"/>
    </xf>
    <xf numFmtId="0" fontId="1" fillId="6" borderId="93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10" fillId="9" borderId="9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6" fillId="18" borderId="3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3" fillId="40" borderId="4" xfId="0" applyFont="1" applyFill="1" applyBorder="1" applyAlignment="1">
      <alignment horizontal="center" vertical="center"/>
    </xf>
    <xf numFmtId="0" fontId="40" fillId="6" borderId="2" xfId="0" applyFont="1" applyFill="1" applyBorder="1" applyAlignment="1">
      <alignment horizontal="center" vertical="center"/>
    </xf>
    <xf numFmtId="0" fontId="40" fillId="6" borderId="10" xfId="0" applyFont="1" applyFill="1" applyBorder="1" applyAlignment="1">
      <alignment horizontal="center" vertical="center"/>
    </xf>
    <xf numFmtId="0" fontId="89" fillId="17" borderId="2" xfId="0" applyFont="1" applyFill="1" applyBorder="1" applyAlignment="1">
      <alignment horizontal="center" vertical="center"/>
    </xf>
    <xf numFmtId="0" fontId="89" fillId="17" borderId="10" xfId="0" applyFont="1" applyFill="1" applyBorder="1" applyAlignment="1">
      <alignment horizontal="center" vertical="center"/>
    </xf>
    <xf numFmtId="0" fontId="89" fillId="17" borderId="9" xfId="0" applyFont="1" applyFill="1" applyBorder="1" applyAlignment="1">
      <alignment horizontal="center" vertical="center"/>
    </xf>
    <xf numFmtId="0" fontId="89" fillId="6" borderId="10" xfId="0" applyFont="1" applyFill="1" applyBorder="1" applyAlignment="1">
      <alignment horizontal="center" vertical="center"/>
    </xf>
    <xf numFmtId="0" fontId="89" fillId="6" borderId="9" xfId="0" applyFont="1" applyFill="1" applyBorder="1" applyAlignment="1">
      <alignment horizontal="center" vertical="center"/>
    </xf>
    <xf numFmtId="0" fontId="89" fillId="6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" fontId="71" fillId="17" borderId="2" xfId="0" applyNumberFormat="1" applyFont="1" applyFill="1" applyBorder="1" applyAlignment="1">
      <alignment horizontal="center" vertical="center"/>
    </xf>
    <xf numFmtId="0" fontId="0" fillId="17" borderId="1" xfId="0" applyFill="1" applyBorder="1" applyAlignment="1">
      <alignment vertical="center"/>
    </xf>
    <xf numFmtId="0" fontId="1" fillId="17" borderId="4" xfId="0" applyFont="1" applyFill="1" applyBorder="1" applyAlignment="1">
      <alignment horizontal="right" vertical="center"/>
    </xf>
    <xf numFmtId="0" fontId="0" fillId="17" borderId="2" xfId="0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horizontal="center" vertical="center"/>
    </xf>
    <xf numFmtId="0" fontId="3" fillId="17" borderId="9" xfId="0" applyFont="1" applyFill="1" applyBorder="1" applyAlignment="1">
      <alignment horizontal="center" vertical="center"/>
    </xf>
    <xf numFmtId="0" fontId="3" fillId="17" borderId="10" xfId="0" applyFont="1" applyFill="1" applyBorder="1" applyAlignment="1">
      <alignment horizontal="center" vertical="center"/>
    </xf>
    <xf numFmtId="0" fontId="4" fillId="17" borderId="29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vertical="center"/>
    </xf>
    <xf numFmtId="0" fontId="2" fillId="17" borderId="2" xfId="0" applyFont="1" applyFill="1" applyBorder="1" applyAlignment="1">
      <alignment horizontal="right" vertical="center"/>
    </xf>
    <xf numFmtId="0" fontId="47" fillId="34" borderId="28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vertical="center"/>
    </xf>
    <xf numFmtId="0" fontId="2" fillId="34" borderId="2" xfId="0" applyFont="1" applyFill="1" applyBorder="1" applyAlignment="1">
      <alignment horizontal="right" vertical="center"/>
    </xf>
    <xf numFmtId="0" fontId="2" fillId="34" borderId="2" xfId="0" applyFont="1" applyFill="1" applyBorder="1" applyAlignment="1">
      <alignment horizontal="center" vertical="center"/>
    </xf>
    <xf numFmtId="0" fontId="1" fillId="34" borderId="2" xfId="0" applyFont="1" applyFill="1" applyBorder="1" applyAlignment="1">
      <alignment vertical="center"/>
    </xf>
    <xf numFmtId="0" fontId="4" fillId="34" borderId="28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center" vertical="center"/>
    </xf>
    <xf numFmtId="0" fontId="14" fillId="40" borderId="14" xfId="0" applyFont="1" applyFill="1" applyBorder="1" applyAlignment="1">
      <alignment horizontal="left" vertical="top" wrapText="1"/>
    </xf>
    <xf numFmtId="1" fontId="4" fillId="40" borderId="2" xfId="0" applyNumberFormat="1" applyFont="1" applyFill="1" applyBorder="1" applyAlignment="1">
      <alignment horizontal="center" vertical="center"/>
    </xf>
    <xf numFmtId="0" fontId="14" fillId="40" borderId="14" xfId="0" applyFont="1" applyFill="1" applyBorder="1" applyAlignment="1">
      <alignment horizontal="center" vertical="top" wrapText="1"/>
    </xf>
    <xf numFmtId="0" fontId="4" fillId="40" borderId="14" xfId="0" applyFont="1" applyFill="1" applyBorder="1" applyAlignment="1">
      <alignment horizontal="left" vertical="top" wrapText="1"/>
    </xf>
    <xf numFmtId="0" fontId="4" fillId="40" borderId="8" xfId="0" applyFont="1" applyFill="1" applyBorder="1" applyAlignment="1">
      <alignment horizontal="left" vertical="top" wrapText="1"/>
    </xf>
    <xf numFmtId="0" fontId="3" fillId="40" borderId="20" xfId="0" applyFont="1" applyFill="1" applyBorder="1" applyAlignment="1">
      <alignment horizontal="center" vertical="center"/>
    </xf>
    <xf numFmtId="0" fontId="7" fillId="37" borderId="2" xfId="0" applyFont="1" applyFill="1" applyBorder="1" applyAlignment="1">
      <alignment horizontal="center" vertical="center"/>
    </xf>
    <xf numFmtId="0" fontId="71" fillId="41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1" fillId="9" borderId="2" xfId="0" applyFont="1" applyFill="1" applyBorder="1" applyAlignment="1">
      <alignment horizontal="center" vertical="center" wrapText="1"/>
    </xf>
    <xf numFmtId="0" fontId="91" fillId="9" borderId="1" xfId="0" applyFont="1" applyFill="1" applyBorder="1" applyAlignment="1">
      <alignment horizontal="center" vertical="center" wrapText="1"/>
    </xf>
    <xf numFmtId="0" fontId="91" fillId="9" borderId="2" xfId="0" applyFont="1" applyFill="1" applyBorder="1" applyAlignment="1">
      <alignment horizontal="center" vertical="center"/>
    </xf>
    <xf numFmtId="0" fontId="92" fillId="0" borderId="2" xfId="0" applyFont="1" applyBorder="1" applyAlignment="1">
      <alignment horizontal="center" vertical="center"/>
    </xf>
    <xf numFmtId="0" fontId="93" fillId="9" borderId="2" xfId="0" applyFont="1" applyFill="1" applyBorder="1" applyAlignment="1">
      <alignment horizontal="center" vertical="center"/>
    </xf>
    <xf numFmtId="0" fontId="94" fillId="9" borderId="2" xfId="0" applyFont="1" applyFill="1" applyBorder="1" applyAlignment="1">
      <alignment horizontal="center" vertical="center"/>
    </xf>
    <xf numFmtId="0" fontId="0" fillId="42" borderId="2" xfId="0" applyFill="1" applyBorder="1" applyAlignment="1">
      <alignment horizontal="center" vertical="center"/>
    </xf>
    <xf numFmtId="0" fontId="95" fillId="9" borderId="2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96" fillId="0" borderId="0" xfId="1" applyFont="1" applyFill="1" applyBorder="1" applyAlignment="1">
      <alignment horizontal="center" vertical="center"/>
    </xf>
    <xf numFmtId="0" fontId="2" fillId="43" borderId="2" xfId="0" applyFont="1" applyFill="1" applyBorder="1" applyAlignment="1">
      <alignment horizontal="center" vertical="center"/>
    </xf>
    <xf numFmtId="0" fontId="2" fillId="44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58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32" borderId="4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66" fontId="8" fillId="7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40" fillId="7" borderId="2" xfId="0" applyFont="1" applyFill="1" applyBorder="1" applyAlignment="1">
      <alignment horizontal="center" vertical="center"/>
    </xf>
    <xf numFmtId="0" fontId="40" fillId="7" borderId="10" xfId="0" applyFont="1" applyFill="1" applyBorder="1" applyAlignment="1">
      <alignment horizontal="center" vertical="center"/>
    </xf>
    <xf numFmtId="0" fontId="40" fillId="7" borderId="9" xfId="0" applyFont="1" applyFill="1" applyBorder="1" applyAlignment="1">
      <alignment horizontal="center" vertical="center"/>
    </xf>
    <xf numFmtId="0" fontId="71" fillId="43" borderId="2" xfId="0" applyFont="1" applyFill="1" applyBorder="1" applyAlignment="1">
      <alignment horizontal="center" vertical="center"/>
    </xf>
    <xf numFmtId="0" fontId="71" fillId="17" borderId="4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" fontId="2" fillId="10" borderId="2" xfId="0" applyNumberFormat="1" applyFont="1" applyFill="1" applyBorder="1" applyAlignment="1">
      <alignment horizontal="center" vertical="center"/>
    </xf>
    <xf numFmtId="1" fontId="2" fillId="10" borderId="1" xfId="0" applyNumberFormat="1" applyFont="1" applyFill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" fontId="2" fillId="40" borderId="2" xfId="0" applyNumberFormat="1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89" fillId="45" borderId="9" xfId="0" applyFont="1" applyFill="1" applyBorder="1" applyAlignment="1">
      <alignment horizontal="center" vertical="center"/>
    </xf>
    <xf numFmtId="0" fontId="11" fillId="46" borderId="2" xfId="0" applyFont="1" applyFill="1" applyBorder="1" applyAlignment="1">
      <alignment horizontal="center" vertical="center"/>
    </xf>
    <xf numFmtId="0" fontId="11" fillId="46" borderId="10" xfId="0" applyFont="1" applyFill="1" applyBorder="1" applyAlignment="1">
      <alignment horizontal="center" vertical="center"/>
    </xf>
    <xf numFmtId="0" fontId="11" fillId="46" borderId="9" xfId="0" applyFont="1" applyFill="1" applyBorder="1" applyAlignment="1">
      <alignment horizontal="center" vertical="center"/>
    </xf>
    <xf numFmtId="0" fontId="89" fillId="17" borderId="4" xfId="0" applyFont="1" applyFill="1" applyBorder="1" applyAlignment="1">
      <alignment horizontal="center" vertical="center"/>
    </xf>
    <xf numFmtId="0" fontId="11" fillId="46" borderId="4" xfId="0" applyFont="1" applyFill="1" applyBorder="1" applyAlignment="1">
      <alignment horizontal="center" vertical="center"/>
    </xf>
    <xf numFmtId="0" fontId="89" fillId="45" borderId="2" xfId="0" applyFont="1" applyFill="1" applyBorder="1" applyAlignment="1">
      <alignment horizontal="center" vertical="center"/>
    </xf>
    <xf numFmtId="0" fontId="89" fillId="45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28" borderId="4" xfId="0" applyFont="1" applyFill="1" applyBorder="1" applyAlignment="1">
      <alignment horizontal="center" vertical="center"/>
    </xf>
    <xf numFmtId="0" fontId="0" fillId="31" borderId="2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4" fillId="47" borderId="46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168" fontId="2" fillId="9" borderId="6" xfId="0" applyNumberFormat="1" applyFont="1" applyFill="1" applyBorder="1" applyAlignment="1">
      <alignment horizontal="center" vertical="center"/>
    </xf>
    <xf numFmtId="0" fontId="2" fillId="0" borderId="96" xfId="0" applyFont="1" applyFill="1" applyBorder="1" applyAlignment="1">
      <alignment horizontal="center" vertical="center"/>
    </xf>
    <xf numFmtId="0" fontId="2" fillId="6" borderId="96" xfId="0" applyFont="1" applyFill="1" applyBorder="1" applyAlignment="1">
      <alignment horizontal="center" vertical="center"/>
    </xf>
    <xf numFmtId="0" fontId="2" fillId="13" borderId="96" xfId="0" applyFont="1" applyFill="1" applyBorder="1" applyAlignment="1">
      <alignment horizontal="center" vertical="center"/>
    </xf>
    <xf numFmtId="0" fontId="2" fillId="37" borderId="96" xfId="0" applyFont="1" applyFill="1" applyBorder="1" applyAlignment="1">
      <alignment horizontal="center" vertical="center"/>
    </xf>
    <xf numFmtId="168" fontId="2" fillId="9" borderId="97" xfId="0" applyNumberFormat="1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96" xfId="0" applyFont="1" applyFill="1" applyBorder="1" applyAlignment="1">
      <alignment horizontal="center" vertical="center"/>
    </xf>
    <xf numFmtId="0" fontId="2" fillId="43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11" borderId="96" xfId="0" applyFont="1" applyFill="1" applyBorder="1" applyAlignment="1">
      <alignment horizontal="center" vertical="center"/>
    </xf>
    <xf numFmtId="0" fontId="2" fillId="43" borderId="96" xfId="0" applyFont="1" applyFill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168" fontId="1" fillId="9" borderId="6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8" fontId="1" fillId="9" borderId="97" xfId="0" applyNumberFormat="1" applyFont="1" applyFill="1" applyBorder="1" applyAlignment="1">
      <alignment horizontal="center" vertical="center"/>
    </xf>
    <xf numFmtId="0" fontId="3" fillId="0" borderId="96" xfId="0" applyFont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4" fillId="46" borderId="46" xfId="0" applyFont="1" applyFill="1" applyBorder="1" applyAlignment="1">
      <alignment horizontal="center" vertical="center"/>
    </xf>
    <xf numFmtId="0" fontId="48" fillId="43" borderId="30" xfId="0" applyFont="1" applyFill="1" applyBorder="1" applyAlignment="1">
      <alignment horizontal="center" vertical="center"/>
    </xf>
    <xf numFmtId="0" fontId="68" fillId="46" borderId="9" xfId="0" applyFont="1" applyFill="1" applyBorder="1" applyAlignment="1">
      <alignment horizontal="center" vertical="center"/>
    </xf>
    <xf numFmtId="0" fontId="68" fillId="46" borderId="4" xfId="0" applyFont="1" applyFill="1" applyBorder="1" applyAlignment="1">
      <alignment horizontal="center" vertical="center"/>
    </xf>
    <xf numFmtId="0" fontId="68" fillId="46" borderId="2" xfId="0" applyFont="1" applyFill="1" applyBorder="1" applyAlignment="1">
      <alignment horizontal="center" vertical="center"/>
    </xf>
    <xf numFmtId="0" fontId="68" fillId="46" borderId="10" xfId="0" applyFont="1" applyFill="1" applyBorder="1" applyAlignment="1">
      <alignment horizontal="center" vertical="center"/>
    </xf>
    <xf numFmtId="0" fontId="3" fillId="46" borderId="9" xfId="0" applyFont="1" applyFill="1" applyBorder="1" applyAlignment="1">
      <alignment horizontal="center" vertical="center"/>
    </xf>
    <xf numFmtId="0" fontId="3" fillId="46" borderId="2" xfId="0" applyFont="1" applyFill="1" applyBorder="1" applyAlignment="1">
      <alignment horizontal="center" vertical="center"/>
    </xf>
    <xf numFmtId="0" fontId="3" fillId="46" borderId="4" xfId="0" applyFont="1" applyFill="1" applyBorder="1" applyAlignment="1">
      <alignment horizontal="center" vertical="center"/>
    </xf>
    <xf numFmtId="0" fontId="3" fillId="45" borderId="2" xfId="0" applyFont="1" applyFill="1" applyBorder="1" applyAlignment="1">
      <alignment horizontal="center" vertical="center"/>
    </xf>
    <xf numFmtId="0" fontId="97" fillId="0" borderId="0" xfId="0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horizontal="center" vertical="center"/>
    </xf>
    <xf numFmtId="0" fontId="4" fillId="17" borderId="27" xfId="0" applyFont="1" applyFill="1" applyBorder="1" applyAlignment="1">
      <alignment horizontal="center" vertical="center"/>
    </xf>
    <xf numFmtId="0" fontId="29" fillId="21" borderId="27" xfId="0" applyFont="1" applyFill="1" applyBorder="1" applyAlignment="1">
      <alignment horizontal="center" vertical="center"/>
    </xf>
    <xf numFmtId="0" fontId="4" fillId="24" borderId="27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10" fillId="16" borderId="2" xfId="0" applyFont="1" applyFill="1" applyBorder="1" applyAlignment="1">
      <alignment horizontal="right" vertical="center"/>
    </xf>
    <xf numFmtId="0" fontId="0" fillId="22" borderId="2" xfId="0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171" fontId="97" fillId="0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vertical="center"/>
    </xf>
    <xf numFmtId="0" fontId="0" fillId="5" borderId="2" xfId="0" applyFill="1" applyBorder="1" applyAlignment="1">
      <alignment vertical="center"/>
    </xf>
    <xf numFmtId="171" fontId="97" fillId="5" borderId="2" xfId="0" applyNumberFormat="1" applyFont="1" applyFill="1" applyBorder="1" applyAlignment="1">
      <alignment horizontal="center" vertical="center"/>
    </xf>
    <xf numFmtId="0" fontId="2" fillId="16" borderId="0" xfId="0" applyFont="1" applyFill="1" applyBorder="1" applyAlignment="1">
      <alignment vertical="center"/>
    </xf>
    <xf numFmtId="1" fontId="2" fillId="16" borderId="0" xfId="0" applyNumberFormat="1" applyFont="1" applyFill="1" applyBorder="1" applyAlignment="1">
      <alignment vertical="center"/>
    </xf>
    <xf numFmtId="1" fontId="98" fillId="48" borderId="4" xfId="0" applyNumberFormat="1" applyFont="1" applyFill="1" applyBorder="1" applyAlignment="1">
      <alignment horizontal="center" vertical="center"/>
    </xf>
    <xf numFmtId="1" fontId="98" fillId="49" borderId="4" xfId="0" applyNumberFormat="1" applyFont="1" applyFill="1" applyBorder="1" applyAlignment="1">
      <alignment horizontal="center" vertical="center"/>
    </xf>
    <xf numFmtId="0" fontId="1" fillId="46" borderId="2" xfId="0" applyFont="1" applyFill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2" fontId="10" fillId="0" borderId="0" xfId="0" applyNumberFormat="1" applyFont="1" applyBorder="1" applyAlignment="1">
      <alignment vertical="center"/>
    </xf>
    <xf numFmtId="1" fontId="1" fillId="51" borderId="2" xfId="0" applyNumberFormat="1" applyFont="1" applyFill="1" applyBorder="1" applyAlignment="1">
      <alignment horizontal="center"/>
    </xf>
    <xf numFmtId="0" fontId="0" fillId="52" borderId="2" xfId="0" applyFill="1" applyBorder="1" applyAlignment="1">
      <alignment horizontal="center"/>
    </xf>
    <xf numFmtId="0" fontId="1" fillId="13" borderId="2" xfId="0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vertical="center"/>
    </xf>
    <xf numFmtId="0" fontId="4" fillId="9" borderId="10" xfId="0" applyFont="1" applyFill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0" fontId="0" fillId="51" borderId="2" xfId="0" applyFill="1" applyBorder="1" applyAlignment="1">
      <alignment horizontal="center" vertical="center"/>
    </xf>
    <xf numFmtId="0" fontId="0" fillId="52" borderId="2" xfId="0" applyFill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99" fillId="21" borderId="27" xfId="0" applyFont="1" applyFill="1" applyBorder="1" applyAlignment="1">
      <alignment horizontal="center" vertical="center"/>
    </xf>
    <xf numFmtId="0" fontId="100" fillId="17" borderId="27" xfId="0" applyFont="1" applyFill="1" applyBorder="1" applyAlignment="1">
      <alignment horizontal="center" vertical="center"/>
    </xf>
    <xf numFmtId="0" fontId="100" fillId="0" borderId="27" xfId="0" applyFont="1" applyFill="1" applyBorder="1" applyAlignment="1">
      <alignment horizontal="center" vertical="center"/>
    </xf>
    <xf numFmtId="0" fontId="100" fillId="24" borderId="27" xfId="0" applyFont="1" applyFill="1" applyBorder="1" applyAlignment="1">
      <alignment horizontal="center" vertical="center"/>
    </xf>
    <xf numFmtId="0" fontId="98" fillId="0" borderId="27" xfId="0" applyFont="1" applyFill="1" applyBorder="1" applyAlignment="1">
      <alignment horizontal="center" vertical="center"/>
    </xf>
    <xf numFmtId="0" fontId="101" fillId="21" borderId="27" xfId="0" applyFont="1" applyFill="1" applyBorder="1" applyAlignment="1">
      <alignment horizontal="center" vertical="center"/>
    </xf>
    <xf numFmtId="0" fontId="98" fillId="17" borderId="27" xfId="0" applyFont="1" applyFill="1" applyBorder="1" applyAlignment="1">
      <alignment horizontal="center" vertical="center"/>
    </xf>
    <xf numFmtId="0" fontId="98" fillId="24" borderId="27" xfId="0" applyFont="1" applyFill="1" applyBorder="1" applyAlignment="1">
      <alignment horizontal="center" vertical="center"/>
    </xf>
    <xf numFmtId="0" fontId="98" fillId="23" borderId="27" xfId="0" applyFont="1" applyFill="1" applyBorder="1" applyAlignment="1">
      <alignment horizontal="center" vertical="center"/>
    </xf>
    <xf numFmtId="0" fontId="101" fillId="24" borderId="27" xfId="0" applyFont="1" applyFill="1" applyBorder="1" applyAlignment="1">
      <alignment horizontal="center" vertical="center"/>
    </xf>
    <xf numFmtId="171" fontId="10" fillId="0" borderId="2" xfId="0" applyNumberFormat="1" applyFont="1" applyBorder="1" applyAlignment="1">
      <alignment horizontal="center" vertical="center"/>
    </xf>
    <xf numFmtId="171" fontId="0" fillId="5" borderId="2" xfId="0" applyNumberFormat="1" applyFill="1" applyBorder="1" applyAlignment="1">
      <alignment horizontal="center" vertical="center"/>
    </xf>
    <xf numFmtId="0" fontId="1" fillId="50" borderId="2" xfId="0" applyFont="1" applyFill="1" applyBorder="1" applyAlignment="1">
      <alignment horizontal="left" vertical="center"/>
    </xf>
    <xf numFmtId="0" fontId="97" fillId="3" borderId="2" xfId="0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" fontId="7" fillId="0" borderId="10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1" fontId="7" fillId="46" borderId="2" xfId="0" applyNumberFormat="1" applyFont="1" applyFill="1" applyBorder="1" applyAlignment="1">
      <alignment horizontal="center" vertical="center"/>
    </xf>
    <xf numFmtId="1" fontId="7" fillId="13" borderId="2" xfId="0" applyNumberFormat="1" applyFont="1" applyFill="1" applyBorder="1" applyAlignment="1">
      <alignment horizontal="center" vertical="center"/>
    </xf>
    <xf numFmtId="1" fontId="7" fillId="51" borderId="2" xfId="0" applyNumberFormat="1" applyFont="1" applyFill="1" applyBorder="1" applyAlignment="1">
      <alignment horizontal="center" vertical="center"/>
    </xf>
    <xf numFmtId="1" fontId="7" fillId="46" borderId="10" xfId="0" applyNumberFormat="1" applyFont="1" applyFill="1" applyBorder="1" applyAlignment="1">
      <alignment horizontal="center" vertical="center"/>
    </xf>
    <xf numFmtId="1" fontId="7" fillId="46" borderId="4" xfId="0" applyNumberFormat="1" applyFont="1" applyFill="1" applyBorder="1" applyAlignment="1">
      <alignment horizontal="center" vertical="center"/>
    </xf>
    <xf numFmtId="0" fontId="86" fillId="7" borderId="2" xfId="0" applyFont="1" applyFill="1" applyBorder="1" applyAlignment="1">
      <alignment horizontal="center" vertical="center" wrapText="1"/>
    </xf>
    <xf numFmtId="0" fontId="86" fillId="9" borderId="2" xfId="0" applyFont="1" applyFill="1" applyBorder="1" applyAlignment="1">
      <alignment horizontal="center" vertical="center" wrapText="1"/>
    </xf>
    <xf numFmtId="0" fontId="79" fillId="38" borderId="90" xfId="0" applyFont="1" applyFill="1" applyBorder="1" applyAlignment="1">
      <alignment horizontal="center" vertical="center" wrapText="1"/>
    </xf>
    <xf numFmtId="0" fontId="79" fillId="38" borderId="91" xfId="0" applyFont="1" applyFill="1" applyBorder="1" applyAlignment="1">
      <alignment horizontal="center" vertical="center" wrapText="1"/>
    </xf>
    <xf numFmtId="0" fontId="79" fillId="38" borderId="15" xfId="0" applyFont="1" applyFill="1" applyBorder="1" applyAlignment="1">
      <alignment horizontal="center" vertical="center" wrapText="1"/>
    </xf>
    <xf numFmtId="0" fontId="81" fillId="0" borderId="75" xfId="0" applyFont="1" applyBorder="1" applyAlignment="1">
      <alignment horizontal="center" vertical="center" wrapText="1"/>
    </xf>
    <xf numFmtId="0" fontId="81" fillId="0" borderId="76" xfId="0" applyFont="1" applyBorder="1" applyAlignment="1">
      <alignment horizontal="center" vertical="center" wrapText="1"/>
    </xf>
    <xf numFmtId="0" fontId="81" fillId="0" borderId="77" xfId="0" applyFont="1" applyBorder="1" applyAlignment="1">
      <alignment horizontal="center" vertical="center" wrapText="1"/>
    </xf>
    <xf numFmtId="0" fontId="81" fillId="0" borderId="78" xfId="0" applyFont="1" applyBorder="1" applyAlignment="1">
      <alignment horizontal="center" vertical="center" wrapText="1"/>
    </xf>
    <xf numFmtId="0" fontId="78" fillId="0" borderId="73" xfId="0" applyFont="1" applyBorder="1" applyAlignment="1">
      <alignment horizontal="center" vertical="center" wrapText="1"/>
    </xf>
    <xf numFmtId="0" fontId="78" fillId="0" borderId="61" xfId="0" applyFont="1" applyBorder="1" applyAlignment="1">
      <alignment horizontal="center" vertical="center" wrapText="1"/>
    </xf>
    <xf numFmtId="0" fontId="78" fillId="0" borderId="62" xfId="0" applyFont="1" applyBorder="1" applyAlignment="1">
      <alignment horizontal="center" vertical="center" wrapText="1"/>
    </xf>
    <xf numFmtId="0" fontId="78" fillId="0" borderId="74" xfId="0" applyFont="1" applyBorder="1" applyAlignment="1">
      <alignment horizontal="center" vertical="center" wrapText="1"/>
    </xf>
    <xf numFmtId="0" fontId="83" fillId="0" borderId="62" xfId="0" applyFont="1" applyBorder="1" applyAlignment="1">
      <alignment horizontal="center" vertical="center" wrapText="1"/>
    </xf>
    <xf numFmtId="0" fontId="83" fillId="0" borderId="61" xfId="0" applyFont="1" applyBorder="1" applyAlignment="1">
      <alignment horizontal="center" vertical="center" wrapText="1"/>
    </xf>
    <xf numFmtId="0" fontId="88" fillId="0" borderId="0" xfId="0" applyFont="1" applyAlignment="1">
      <alignment horizontal="center" vertical="center" wrapText="1"/>
    </xf>
    <xf numFmtId="0" fontId="88" fillId="0" borderId="0" xfId="0" applyFont="1" applyBorder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3" fillId="38" borderId="8" xfId="0" applyFont="1" applyFill="1" applyBorder="1" applyAlignment="1">
      <alignment horizontal="center" vertical="center" wrapText="1"/>
    </xf>
    <xf numFmtId="0" fontId="83" fillId="0" borderId="8" xfId="0" applyFont="1" applyBorder="1" applyAlignment="1">
      <alignment horizontal="center" vertical="center" wrapText="1"/>
    </xf>
    <xf numFmtId="0" fontId="83" fillId="0" borderId="92" xfId="0" applyFont="1" applyBorder="1" applyAlignment="1">
      <alignment horizontal="center" vertical="center" wrapText="1"/>
    </xf>
    <xf numFmtId="0" fontId="83" fillId="0" borderId="63" xfId="0" applyFont="1" applyBorder="1" applyAlignment="1">
      <alignment horizontal="center" vertical="center" wrapText="1"/>
    </xf>
    <xf numFmtId="0" fontId="83" fillId="0" borderId="21" xfId="0" applyFont="1" applyBorder="1" applyAlignment="1">
      <alignment horizontal="center" vertical="center" wrapText="1"/>
    </xf>
    <xf numFmtId="0" fontId="83" fillId="38" borderId="2" xfId="0" applyFont="1" applyFill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0" fontId="84" fillId="0" borderId="61" xfId="0" applyFont="1" applyBorder="1" applyAlignment="1">
      <alignment horizontal="center" vertical="center" wrapText="1"/>
    </xf>
    <xf numFmtId="0" fontId="83" fillId="38" borderId="21" xfId="0" applyFont="1" applyFill="1" applyBorder="1" applyAlignment="1">
      <alignment horizontal="center" vertical="center" wrapText="1"/>
    </xf>
    <xf numFmtId="0" fontId="83" fillId="38" borderId="63" xfId="0" applyFont="1" applyFill="1" applyBorder="1" applyAlignment="1">
      <alignment horizontal="center" vertical="center" wrapText="1"/>
    </xf>
    <xf numFmtId="0" fontId="81" fillId="0" borderId="65" xfId="0" applyFont="1" applyBorder="1" applyAlignment="1">
      <alignment horizontal="center" vertical="center" wrapText="1"/>
    </xf>
    <xf numFmtId="0" fontId="81" fillId="0" borderId="66" xfId="0" applyFont="1" applyBorder="1" applyAlignment="1">
      <alignment horizontal="center" vertical="center" wrapText="1"/>
    </xf>
    <xf numFmtId="0" fontId="83" fillId="0" borderId="67" xfId="0" applyFont="1" applyBorder="1" applyAlignment="1">
      <alignment horizontal="center" vertical="center" wrapText="1"/>
    </xf>
    <xf numFmtId="0" fontId="83" fillId="0" borderId="68" xfId="0" applyFont="1" applyBorder="1" applyAlignment="1">
      <alignment horizontal="center" vertical="center" wrapText="1"/>
    </xf>
    <xf numFmtId="0" fontId="79" fillId="38" borderId="81" xfId="0" applyFont="1" applyFill="1" applyBorder="1" applyAlignment="1">
      <alignment horizontal="left" vertical="center" wrapText="1"/>
    </xf>
    <xf numFmtId="0" fontId="79" fillId="38" borderId="82" xfId="0" applyFont="1" applyFill="1" applyBorder="1" applyAlignment="1">
      <alignment horizontal="left" vertical="center" wrapText="1"/>
    </xf>
    <xf numFmtId="0" fontId="81" fillId="38" borderId="21" xfId="0" applyFont="1" applyFill="1" applyBorder="1" applyAlignment="1">
      <alignment horizontal="center" vertical="center" wrapText="1"/>
    </xf>
    <xf numFmtId="0" fontId="81" fillId="38" borderId="63" xfId="0" applyFont="1" applyFill="1" applyBorder="1" applyAlignment="1">
      <alignment horizontal="center" vertical="center" wrapText="1"/>
    </xf>
    <xf numFmtId="0" fontId="78" fillId="0" borderId="77" xfId="0" applyFont="1" applyBorder="1" applyAlignment="1">
      <alignment horizontal="center" vertical="center" wrapText="1"/>
    </xf>
    <xf numFmtId="0" fontId="78" fillId="0" borderId="76" xfId="0" applyFont="1" applyBorder="1" applyAlignment="1">
      <alignment horizontal="center" vertical="center" wrapText="1"/>
    </xf>
    <xf numFmtId="0" fontId="78" fillId="0" borderId="78" xfId="0" applyFont="1" applyBorder="1" applyAlignment="1">
      <alignment horizontal="center" vertical="center" wrapText="1"/>
    </xf>
    <xf numFmtId="0" fontId="83" fillId="0" borderId="73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78" fillId="38" borderId="69" xfId="0" applyFont="1" applyFill="1" applyBorder="1" applyAlignment="1">
      <alignment horizontal="center" vertical="center" wrapText="1"/>
    </xf>
    <xf numFmtId="0" fontId="78" fillId="38" borderId="70" xfId="0" applyFont="1" applyFill="1" applyBorder="1" applyAlignment="1">
      <alignment horizontal="center" vertical="center" wrapText="1"/>
    </xf>
    <xf numFmtId="0" fontId="78" fillId="38" borderId="71" xfId="0" applyFont="1" applyFill="1" applyBorder="1" applyAlignment="1">
      <alignment horizontal="center" vertical="center" wrapText="1"/>
    </xf>
    <xf numFmtId="0" fontId="78" fillId="38" borderId="72" xfId="0" applyFont="1" applyFill="1" applyBorder="1" applyAlignment="1">
      <alignment horizontal="center" vertical="center" wrapText="1"/>
    </xf>
    <xf numFmtId="0" fontId="81" fillId="0" borderId="89" xfId="0" applyFont="1" applyBorder="1" applyAlignment="1">
      <alignment horizontal="center" vertical="center" wrapText="1"/>
    </xf>
    <xf numFmtId="0" fontId="81" fillId="0" borderId="63" xfId="0" applyFont="1" applyBorder="1" applyAlignment="1">
      <alignment horizontal="center" vertical="center" wrapText="1"/>
    </xf>
    <xf numFmtId="0" fontId="81" fillId="0" borderId="21" xfId="0" applyFont="1" applyBorder="1" applyAlignment="1">
      <alignment horizontal="center" vertical="center" wrapText="1"/>
    </xf>
    <xf numFmtId="0" fontId="18" fillId="7" borderId="49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center" vertical="center"/>
    </xf>
    <xf numFmtId="0" fontId="18" fillId="7" borderId="5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1" fontId="4" fillId="0" borderId="9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/>
    </xf>
    <xf numFmtId="1" fontId="4" fillId="0" borderId="10" xfId="0" applyNumberFormat="1" applyFont="1" applyFill="1" applyBorder="1" applyAlignment="1">
      <alignment horizontal="center" vertical="center"/>
    </xf>
    <xf numFmtId="1" fontId="52" fillId="0" borderId="2" xfId="0" applyNumberFormat="1" applyFont="1" applyFill="1" applyBorder="1" applyAlignment="1">
      <alignment horizontal="center" vertical="center"/>
    </xf>
    <xf numFmtId="0" fontId="51" fillId="7" borderId="1" xfId="0" applyFont="1" applyFill="1" applyBorder="1" applyAlignment="1">
      <alignment horizontal="center" vertical="center"/>
    </xf>
    <xf numFmtId="0" fontId="51" fillId="7" borderId="3" xfId="0" applyFont="1" applyFill="1" applyBorder="1" applyAlignment="1">
      <alignment horizontal="center" vertical="center"/>
    </xf>
    <xf numFmtId="0" fontId="51" fillId="7" borderId="4" xfId="0" applyFont="1" applyFill="1" applyBorder="1" applyAlignment="1">
      <alignment horizontal="center" vertical="center"/>
    </xf>
    <xf numFmtId="1" fontId="29" fillId="0" borderId="9" xfId="0" applyNumberFormat="1" applyFont="1" applyFill="1" applyBorder="1" applyAlignment="1">
      <alignment horizontal="center" vertical="center"/>
    </xf>
    <xf numFmtId="1" fontId="29" fillId="0" borderId="2" xfId="0" applyNumberFormat="1" applyFont="1" applyFill="1" applyBorder="1" applyAlignment="1">
      <alignment horizontal="center" vertical="center"/>
    </xf>
    <xf numFmtId="1" fontId="29" fillId="0" borderId="10" xfId="0" applyNumberFormat="1" applyFont="1" applyFill="1" applyBorder="1" applyAlignment="1">
      <alignment horizontal="center" vertical="center"/>
    </xf>
    <xf numFmtId="0" fontId="29" fillId="0" borderId="9" xfId="0" applyFont="1" applyFill="1" applyBorder="1" applyAlignment="1">
      <alignment horizontal="center" vertical="center"/>
    </xf>
    <xf numFmtId="0" fontId="29" fillId="0" borderId="2" xfId="0" applyFont="1" applyFill="1" applyBorder="1" applyAlignment="1">
      <alignment horizontal="center" vertical="center"/>
    </xf>
    <xf numFmtId="0" fontId="29" fillId="0" borderId="10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1" fontId="54" fillId="0" borderId="3" xfId="0" applyNumberFormat="1" applyFont="1" applyFill="1" applyBorder="1" applyAlignment="1">
      <alignment horizontal="center" vertical="center"/>
    </xf>
    <xf numFmtId="1" fontId="54" fillId="0" borderId="4" xfId="0" applyNumberFormat="1" applyFont="1" applyFill="1" applyBorder="1" applyAlignment="1">
      <alignment horizontal="center" vertical="center"/>
    </xf>
    <xf numFmtId="1" fontId="17" fillId="0" borderId="49" xfId="0" applyNumberFormat="1" applyFont="1" applyFill="1" applyBorder="1" applyAlignment="1">
      <alignment horizontal="center" vertical="center"/>
    </xf>
    <xf numFmtId="1" fontId="17" fillId="0" borderId="3" xfId="0" applyNumberFormat="1" applyFont="1" applyFill="1" applyBorder="1" applyAlignment="1">
      <alignment horizontal="center" vertical="center"/>
    </xf>
    <xf numFmtId="1" fontId="17" fillId="0" borderId="58" xfId="0" applyNumberFormat="1" applyFont="1" applyFill="1" applyBorder="1" applyAlignment="1">
      <alignment horizontal="center" vertical="center"/>
    </xf>
    <xf numFmtId="1" fontId="53" fillId="0" borderId="49" xfId="0" applyNumberFormat="1" applyFont="1" applyFill="1" applyBorder="1" applyAlignment="1">
      <alignment horizontal="center" vertical="center"/>
    </xf>
    <xf numFmtId="1" fontId="53" fillId="0" borderId="3" xfId="0" applyNumberFormat="1" applyFont="1" applyFill="1" applyBorder="1" applyAlignment="1">
      <alignment horizontal="center" vertical="center"/>
    </xf>
    <xf numFmtId="1" fontId="53" fillId="0" borderId="58" xfId="0" applyNumberFormat="1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1" fontId="45" fillId="0" borderId="1" xfId="0" applyNumberFormat="1" applyFont="1" applyFill="1" applyBorder="1" applyAlignment="1">
      <alignment horizontal="center" vertical="center"/>
    </xf>
    <xf numFmtId="1" fontId="45" fillId="0" borderId="3" xfId="0" applyNumberFormat="1" applyFont="1" applyFill="1" applyBorder="1" applyAlignment="1">
      <alignment horizontal="center" vertical="center"/>
    </xf>
    <xf numFmtId="1" fontId="45" fillId="0" borderId="4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9" borderId="3" xfId="0" applyFont="1" applyFill="1" applyBorder="1" applyAlignment="1">
      <alignment horizontal="center" vertical="center"/>
    </xf>
    <xf numFmtId="170" fontId="3" fillId="0" borderId="1" xfId="0" applyNumberFormat="1" applyFont="1" applyFill="1" applyBorder="1" applyAlignment="1">
      <alignment horizontal="center" vertical="center"/>
    </xf>
    <xf numFmtId="170" fontId="3" fillId="0" borderId="3" xfId="0" applyNumberFormat="1" applyFont="1" applyFill="1" applyBorder="1" applyAlignment="1">
      <alignment horizontal="center" vertical="center"/>
    </xf>
    <xf numFmtId="170" fontId="3" fillId="0" borderId="4" xfId="0" applyNumberFormat="1" applyFont="1" applyFill="1" applyBorder="1" applyAlignment="1">
      <alignment horizontal="center" vertical="center"/>
    </xf>
    <xf numFmtId="0" fontId="46" fillId="18" borderId="1" xfId="0" applyFont="1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4" fillId="0" borderId="14" xfId="0" applyNumberFormat="1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" fontId="4" fillId="0" borderId="3" xfId="0" applyNumberFormat="1" applyFont="1" applyFill="1" applyBorder="1" applyAlignment="1">
      <alignment horizontal="center" vertical="center"/>
    </xf>
    <xf numFmtId="1" fontId="4" fillId="0" borderId="4" xfId="0" applyNumberFormat="1" applyFont="1" applyFill="1" applyBorder="1" applyAlignment="1">
      <alignment horizontal="center" vertical="center"/>
    </xf>
    <xf numFmtId="1" fontId="4" fillId="0" borderId="16" xfId="0" applyNumberFormat="1" applyFont="1" applyFill="1" applyBorder="1" applyAlignment="1">
      <alignment horizontal="center" vertical="center"/>
    </xf>
    <xf numFmtId="1" fontId="4" fillId="0" borderId="18" xfId="0" applyNumberFormat="1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9" xfId="0" applyFont="1" applyFill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6" fillId="9" borderId="20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11" fillId="9" borderId="1" xfId="0" applyFont="1" applyFill="1" applyBorder="1" applyAlignment="1">
      <alignment horizontal="right" vertical="center"/>
    </xf>
    <xf numFmtId="0" fontId="14" fillId="0" borderId="3" xfId="0" applyFont="1" applyBorder="1" applyAlignment="1">
      <alignment vertical="center"/>
    </xf>
    <xf numFmtId="0" fontId="11" fillId="9" borderId="1" xfId="0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/>
    </xf>
    <xf numFmtId="0" fontId="14" fillId="0" borderId="31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4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14" fillId="5" borderId="19" xfId="0" applyNumberFormat="1" applyFont="1" applyFill="1" applyBorder="1" applyAlignment="1">
      <alignment horizontal="left" vertical="center"/>
    </xf>
    <xf numFmtId="0" fontId="0" fillId="5" borderId="20" xfId="0" applyFill="1" applyBorder="1" applyAlignment="1">
      <alignment vertical="center"/>
    </xf>
    <xf numFmtId="0" fontId="57" fillId="5" borderId="44" xfId="0" applyFont="1" applyFill="1" applyBorder="1" applyAlignment="1">
      <alignment horizontal="center" vertical="center" textRotation="90" wrapText="1"/>
    </xf>
    <xf numFmtId="0" fontId="0" fillId="0" borderId="45" xfId="0" applyBorder="1" applyAlignment="1">
      <alignment horizontal="center" vertical="center" textRotation="90" wrapText="1"/>
    </xf>
    <xf numFmtId="0" fontId="0" fillId="0" borderId="46" xfId="0" applyBorder="1" applyAlignment="1">
      <alignment horizontal="center" vertical="center" textRotation="90" wrapText="1"/>
    </xf>
    <xf numFmtId="0" fontId="57" fillId="21" borderId="44" xfId="0" applyFont="1" applyFill="1" applyBorder="1" applyAlignment="1">
      <alignment horizontal="center" vertical="center" textRotation="90" wrapText="1"/>
    </xf>
    <xf numFmtId="0" fontId="0" fillId="21" borderId="45" xfId="0" applyFill="1" applyBorder="1" applyAlignment="1">
      <alignment horizontal="center" vertical="center" textRotation="90" wrapText="1"/>
    </xf>
    <xf numFmtId="0" fontId="0" fillId="21" borderId="46" xfId="0" applyFill="1" applyBorder="1" applyAlignment="1">
      <alignment horizontal="center" vertical="center" textRotation="90" wrapText="1"/>
    </xf>
    <xf numFmtId="0" fontId="3" fillId="9" borderId="31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17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64" fontId="1" fillId="14" borderId="15" xfId="0" applyNumberFormat="1" applyFont="1" applyFill="1" applyBorder="1" applyAlignment="1">
      <alignment horizontal="center" vertical="center" wrapText="1"/>
    </xf>
    <xf numFmtId="164" fontId="1" fillId="14" borderId="6" xfId="0" applyNumberFormat="1" applyFont="1" applyFill="1" applyBorder="1" applyAlignment="1">
      <alignment horizontal="center" vertical="center" wrapText="1"/>
    </xf>
    <xf numFmtId="2" fontId="14" fillId="5" borderId="12" xfId="0" applyNumberFormat="1" applyFont="1" applyFill="1" applyBorder="1" applyAlignment="1">
      <alignment horizontal="left" vertical="center"/>
    </xf>
    <xf numFmtId="0" fontId="0" fillId="5" borderId="13" xfId="0" applyFill="1" applyBorder="1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9" borderId="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2" fillId="9" borderId="2" xfId="0" applyFont="1" applyFill="1" applyBorder="1" applyAlignment="1">
      <alignment vertical="center"/>
    </xf>
    <xf numFmtId="0" fontId="2" fillId="9" borderId="47" xfId="0" applyFont="1" applyFill="1" applyBorder="1" applyAlignment="1">
      <alignment horizontal="center" vertical="center"/>
    </xf>
    <xf numFmtId="0" fontId="1" fillId="0" borderId="48" xfId="0" applyFont="1" applyBorder="1" applyAlignment="1">
      <alignment horizontal="center" vertical="center"/>
    </xf>
    <xf numFmtId="0" fontId="2" fillId="9" borderId="49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9" borderId="51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0" xfId="0" applyFont="1" applyBorder="1" applyAlignment="1">
      <alignment horizontal="center" vertical="center"/>
    </xf>
    <xf numFmtId="0" fontId="4" fillId="0" borderId="58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center" vertical="center"/>
    </xf>
    <xf numFmtId="170" fontId="3" fillId="0" borderId="9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170" fontId="3" fillId="14" borderId="9" xfId="0" applyNumberFormat="1" applyFont="1" applyFill="1" applyBorder="1" applyAlignment="1">
      <alignment horizontal="center" vertical="center"/>
    </xf>
    <xf numFmtId="170" fontId="3" fillId="14" borderId="2" xfId="0" applyNumberFormat="1" applyFont="1" applyFill="1" applyBorder="1" applyAlignment="1">
      <alignment horizontal="center" vertical="center"/>
    </xf>
    <xf numFmtId="0" fontId="31" fillId="0" borderId="9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top" wrapText="1"/>
    </xf>
    <xf numFmtId="0" fontId="4" fillId="9" borderId="5" xfId="0" applyFont="1" applyFill="1" applyBorder="1" applyAlignment="1">
      <alignment horizontal="center" vertical="top" wrapText="1"/>
    </xf>
    <xf numFmtId="0" fontId="17" fillId="27" borderId="44" xfId="0" applyFont="1" applyFill="1" applyBorder="1" applyAlignment="1">
      <alignment horizontal="center" vertical="center" textRotation="90" wrapText="1"/>
    </xf>
    <xf numFmtId="0" fontId="17" fillId="27" borderId="45" xfId="0" applyFont="1" applyFill="1" applyBorder="1" applyAlignment="1">
      <alignment horizontal="center" vertical="center" textRotation="90" wrapText="1"/>
    </xf>
    <xf numFmtId="0" fontId="17" fillId="27" borderId="46" xfId="0" applyFont="1" applyFill="1" applyBorder="1" applyAlignment="1">
      <alignment horizontal="center" vertical="center" textRotation="90" wrapText="1"/>
    </xf>
    <xf numFmtId="1" fontId="2" fillId="0" borderId="49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vertical="center"/>
    </xf>
    <xf numFmtId="0" fontId="14" fillId="0" borderId="4" xfId="0" applyFont="1" applyBorder="1" applyAlignment="1">
      <alignment vertical="center"/>
    </xf>
    <xf numFmtId="164" fontId="40" fillId="3" borderId="15" xfId="0" applyNumberFormat="1" applyFont="1" applyFill="1" applyBorder="1" applyAlignment="1">
      <alignment horizontal="center" vertical="center" wrapText="1"/>
    </xf>
    <xf numFmtId="164" fontId="40" fillId="3" borderId="6" xfId="0" applyNumberFormat="1" applyFont="1" applyFill="1" applyBorder="1" applyAlignment="1">
      <alignment horizontal="center" vertical="center" wrapText="1"/>
    </xf>
    <xf numFmtId="0" fontId="4" fillId="22" borderId="8" xfId="0" applyFont="1" applyFill="1" applyBorder="1" applyAlignment="1">
      <alignment horizontal="center" vertical="center"/>
    </xf>
    <xf numFmtId="0" fontId="0" fillId="22" borderId="5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1" fillId="0" borderId="3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</cellXfs>
  <cellStyles count="2">
    <cellStyle name="Excel Built-in Normal" xfId="1"/>
    <cellStyle name="Normal" xfId="0" builtinId="0"/>
  </cellStyles>
  <dxfs count="2238">
    <dxf>
      <font>
        <color rgb="FFFF0000"/>
      </font>
      <fill>
        <patternFill>
          <bgColor rgb="FFFFFF00"/>
        </patternFill>
      </fill>
    </dxf>
    <dxf>
      <fill>
        <patternFill>
          <bgColor rgb="FFFF00F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F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0F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0F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rgb="FFFF00F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b val="0"/>
        <i val="0"/>
        <color rgb="FFFF0000"/>
        <name val="Cambria"/>
        <scheme val="none"/>
      </font>
    </dxf>
    <dxf>
      <font>
        <color theme="0"/>
      </font>
      <fill>
        <patternFill>
          <bgColor rgb="FF66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CCC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ont>
        <color theme="0"/>
      </font>
      <fill>
        <patternFill>
          <bgColor theme="1" tint="0.24994659260841701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ill>
        <patternFill>
          <bgColor rgb="FFFF0909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FF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b val="0"/>
        <i val="0"/>
      </font>
      <fill>
        <patternFill>
          <bgColor rgb="FFFFCCCC"/>
        </patternFill>
      </fill>
    </dxf>
    <dxf>
      <font>
        <color rgb="FFFF0000"/>
      </font>
      <fill>
        <patternFill>
          <bgColor rgb="FF00B0F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ill>
        <patternFill>
          <bgColor rgb="FFFF0066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lor theme="0"/>
      </font>
      <fill>
        <patternFill>
          <bgColor theme="1"/>
        </patternFill>
      </fill>
    </dxf>
    <dxf>
      <font>
        <b val="0"/>
        <i val="0"/>
        <color rgb="FFFF0000"/>
        <name val="Cambria"/>
        <scheme val="none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b val="0"/>
        <i val="0"/>
        <color auto="1"/>
      </font>
      <fill>
        <patternFill>
          <bgColor rgb="FFFF00FF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rgb="FFFF00FF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rgb="FFFF00FF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b val="0"/>
        <i val="0"/>
        <color auto="1"/>
      </font>
      <fill>
        <patternFill>
          <bgColor rgb="FFFF00FF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auto="1"/>
      </font>
      <fill>
        <patternFill>
          <bgColor rgb="FFFF00FF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0"/>
      </font>
      <fill>
        <patternFill>
          <bgColor rgb="FF6600FF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FF0000"/>
      </font>
    </dxf>
    <dxf>
      <font>
        <color theme="1"/>
      </font>
      <fill>
        <patternFill>
          <bgColor rgb="FFFF0000"/>
        </patternFill>
      </fill>
    </dxf>
    <dxf>
      <font>
        <b/>
        <i val="0"/>
        <color rgb="FFFFC000"/>
      </font>
      <fill>
        <patternFill>
          <bgColor rgb="FFC0000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b val="0"/>
        <i/>
        <color rgb="FFFF0000"/>
        <name val="Cambria"/>
        <scheme val="none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ill>
        <patternFill>
          <bgColor theme="3" tint="0.59996337778862885"/>
        </patternFill>
      </fill>
    </dxf>
    <dxf>
      <font>
        <b/>
        <i val="0"/>
      </font>
      <fill>
        <patternFill>
          <bgColor rgb="FF7030A0"/>
        </patternFill>
      </fill>
    </dxf>
    <dxf>
      <fill>
        <patternFill>
          <bgColor indexed="51"/>
        </patternFill>
      </fill>
    </dxf>
    <dxf>
      <fill>
        <patternFill>
          <bgColor indexed="10"/>
        </patternFill>
      </fill>
    </dxf>
    <dxf>
      <font>
        <color theme="1"/>
      </font>
      <fill>
        <patternFill>
          <bgColor theme="3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theme="7" tint="-0.499984740745262"/>
        </patternFill>
      </fill>
    </dxf>
    <dxf>
      <fill>
        <patternFill>
          <bgColor theme="2" tint="-0.749961851863155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9999"/>
      <color rgb="FFFFDD89"/>
      <color rgb="FFCCFF33"/>
      <color rgb="FF289ABE"/>
      <color rgb="FFFF00FF"/>
      <color rgb="FF0000FF"/>
      <color rgb="FF9933FF"/>
      <color rgb="FF0066CC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015258443013094E-2"/>
          <c:y val="2.8413358119102675E-2"/>
          <c:w val="0.9552128276959011"/>
          <c:h val="0.85666087324497109"/>
        </c:manualLayout>
      </c:layout>
      <c:areaChart>
        <c:grouping val="stacked"/>
        <c:varyColors val="0"/>
        <c:ser>
          <c:idx val="1"/>
          <c:order val="0"/>
          <c:tx>
            <c:strRef>
              <c:f>M2D!$E$271</c:f>
              <c:strCache>
                <c:ptCount val="1"/>
                <c:pt idx="0">
                  <c:v>M2D deployables &gt; 400h</c:v>
                </c:pt>
              </c:strCache>
            </c:strRef>
          </c:tx>
          <c:spPr>
            <a:solidFill>
              <a:srgbClr val="FFFF00"/>
            </a:solidFill>
          </c:spPr>
          <c:cat>
            <c:numLit>
              <c:formatCode>General</c:formatCode>
              <c:ptCount val="79"/>
              <c:pt idx="0">
                <c:v>42522</c:v>
              </c:pt>
              <c:pt idx="1">
                <c:v>42552</c:v>
              </c:pt>
              <c:pt idx="2">
                <c:v>42583</c:v>
              </c:pt>
              <c:pt idx="3">
                <c:v>42614</c:v>
              </c:pt>
              <c:pt idx="4">
                <c:v>42644</c:v>
              </c:pt>
              <c:pt idx="5">
                <c:v>42675</c:v>
              </c:pt>
              <c:pt idx="6">
                <c:v>42705</c:v>
              </c:pt>
              <c:pt idx="7">
                <c:v>42736</c:v>
              </c:pt>
              <c:pt idx="8">
                <c:v>42767</c:v>
              </c:pt>
              <c:pt idx="9">
                <c:v>42795</c:v>
              </c:pt>
              <c:pt idx="10">
                <c:v>42826</c:v>
              </c:pt>
              <c:pt idx="11">
                <c:v>42856</c:v>
              </c:pt>
              <c:pt idx="12">
                <c:v>42887</c:v>
              </c:pt>
              <c:pt idx="13">
                <c:v>42917</c:v>
              </c:pt>
              <c:pt idx="14">
                <c:v>42948</c:v>
              </c:pt>
              <c:pt idx="15">
                <c:v>42979</c:v>
              </c:pt>
              <c:pt idx="16">
                <c:v>43009</c:v>
              </c:pt>
              <c:pt idx="17">
                <c:v>43040</c:v>
              </c:pt>
              <c:pt idx="18">
                <c:v>43070</c:v>
              </c:pt>
              <c:pt idx="19">
                <c:v>43101</c:v>
              </c:pt>
              <c:pt idx="20">
                <c:v>43132</c:v>
              </c:pt>
              <c:pt idx="21">
                <c:v>43160</c:v>
              </c:pt>
              <c:pt idx="22">
                <c:v>43191</c:v>
              </c:pt>
              <c:pt idx="23">
                <c:v>43221</c:v>
              </c:pt>
              <c:pt idx="24">
                <c:v>43252</c:v>
              </c:pt>
              <c:pt idx="25">
                <c:v>43282</c:v>
              </c:pt>
              <c:pt idx="26">
                <c:v>43313</c:v>
              </c:pt>
              <c:pt idx="27">
                <c:v>43344</c:v>
              </c:pt>
              <c:pt idx="28">
                <c:v>43374</c:v>
              </c:pt>
              <c:pt idx="29">
                <c:v>43405</c:v>
              </c:pt>
              <c:pt idx="30">
                <c:v>43435</c:v>
              </c:pt>
              <c:pt idx="31">
                <c:v>43466</c:v>
              </c:pt>
              <c:pt idx="32">
                <c:v>43497</c:v>
              </c:pt>
              <c:pt idx="33">
                <c:v>43525</c:v>
              </c:pt>
              <c:pt idx="34">
                <c:v>43556</c:v>
              </c:pt>
              <c:pt idx="35">
                <c:v>43586</c:v>
              </c:pt>
              <c:pt idx="36">
                <c:v>43617</c:v>
              </c:pt>
              <c:pt idx="37">
                <c:v>43647</c:v>
              </c:pt>
              <c:pt idx="38">
                <c:v>43678</c:v>
              </c:pt>
              <c:pt idx="39">
                <c:v>43709</c:v>
              </c:pt>
              <c:pt idx="40">
                <c:v>43739</c:v>
              </c:pt>
              <c:pt idx="41">
                <c:v>43770</c:v>
              </c:pt>
              <c:pt idx="42">
                <c:v>43800</c:v>
              </c:pt>
              <c:pt idx="43">
                <c:v>43831</c:v>
              </c:pt>
              <c:pt idx="44">
                <c:v>43862</c:v>
              </c:pt>
              <c:pt idx="45">
                <c:v>43891</c:v>
              </c:pt>
              <c:pt idx="46">
                <c:v>43922</c:v>
              </c:pt>
              <c:pt idx="47">
                <c:v>43952</c:v>
              </c:pt>
              <c:pt idx="48">
                <c:v>43983</c:v>
              </c:pt>
              <c:pt idx="49">
                <c:v>44013</c:v>
              </c:pt>
              <c:pt idx="50">
                <c:v>44044</c:v>
              </c:pt>
              <c:pt idx="51">
                <c:v>44075</c:v>
              </c:pt>
              <c:pt idx="52">
                <c:v>44105</c:v>
              </c:pt>
              <c:pt idx="53">
                <c:v>44136</c:v>
              </c:pt>
              <c:pt idx="54">
                <c:v>44166</c:v>
              </c:pt>
              <c:pt idx="55">
                <c:v>44197</c:v>
              </c:pt>
              <c:pt idx="56">
                <c:v>44228</c:v>
              </c:pt>
              <c:pt idx="57">
                <c:v>44256</c:v>
              </c:pt>
              <c:pt idx="58">
                <c:v>44287</c:v>
              </c:pt>
              <c:pt idx="59">
                <c:v>44317</c:v>
              </c:pt>
              <c:pt idx="60">
                <c:v>44348</c:v>
              </c:pt>
              <c:pt idx="61">
                <c:v>44378</c:v>
              </c:pt>
              <c:pt idx="62">
                <c:v>44409</c:v>
              </c:pt>
              <c:pt idx="63">
                <c:v>44440</c:v>
              </c:pt>
              <c:pt idx="64">
                <c:v>44470</c:v>
              </c:pt>
              <c:pt idx="65">
                <c:v>44501</c:v>
              </c:pt>
              <c:pt idx="66">
                <c:v>44531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</c:numLit>
          </c:cat>
          <c:val>
            <c:numRef>
              <c:f>M2D!$Z$271:$CZ$271</c:f>
              <c:numCache>
                <c:formatCode>General</c:formatCode>
                <c:ptCount val="79"/>
                <c:pt idx="0">
                  <c:v>19</c:v>
                </c:pt>
                <c:pt idx="1">
                  <c:v>19</c:v>
                </c:pt>
                <c:pt idx="2">
                  <c:v>21</c:v>
                </c:pt>
                <c:pt idx="3">
                  <c:v>20</c:v>
                </c:pt>
                <c:pt idx="4">
                  <c:v>23</c:v>
                </c:pt>
                <c:pt idx="5">
                  <c:v>19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29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35</c:v>
                </c:pt>
                <c:pt idx="20">
                  <c:v>34</c:v>
                </c:pt>
                <c:pt idx="21">
                  <c:v>34</c:v>
                </c:pt>
                <c:pt idx="22">
                  <c:v>32</c:v>
                </c:pt>
                <c:pt idx="23">
                  <c:v>34</c:v>
                </c:pt>
                <c:pt idx="24">
                  <c:v>37</c:v>
                </c:pt>
                <c:pt idx="25">
                  <c:v>41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40</c:v>
                </c:pt>
                <c:pt idx="30">
                  <c:v>38</c:v>
                </c:pt>
                <c:pt idx="31">
                  <c:v>36</c:v>
                </c:pt>
                <c:pt idx="32">
                  <c:v>36</c:v>
                </c:pt>
                <c:pt idx="33">
                  <c:v>38</c:v>
                </c:pt>
                <c:pt idx="34">
                  <c:v>36</c:v>
                </c:pt>
                <c:pt idx="35">
                  <c:v>37</c:v>
                </c:pt>
                <c:pt idx="36">
                  <c:v>37</c:v>
                </c:pt>
                <c:pt idx="37">
                  <c:v>39</c:v>
                </c:pt>
                <c:pt idx="38">
                  <c:v>39</c:v>
                </c:pt>
                <c:pt idx="39">
                  <c:v>36</c:v>
                </c:pt>
                <c:pt idx="40">
                  <c:v>32</c:v>
                </c:pt>
                <c:pt idx="41">
                  <c:v>30</c:v>
                </c:pt>
                <c:pt idx="42">
                  <c:v>30</c:v>
                </c:pt>
                <c:pt idx="43">
                  <c:v>33</c:v>
                </c:pt>
                <c:pt idx="44">
                  <c:v>33</c:v>
                </c:pt>
                <c:pt idx="45">
                  <c:v>30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26</c:v>
                </c:pt>
                <c:pt idx="50">
                  <c:v>22</c:v>
                </c:pt>
                <c:pt idx="51">
                  <c:v>26</c:v>
                </c:pt>
                <c:pt idx="52">
                  <c:v>23</c:v>
                </c:pt>
                <c:pt idx="53">
                  <c:v>22</c:v>
                </c:pt>
                <c:pt idx="54">
                  <c:v>17</c:v>
                </c:pt>
                <c:pt idx="55">
                  <c:v>17</c:v>
                </c:pt>
                <c:pt idx="56">
                  <c:v>14</c:v>
                </c:pt>
                <c:pt idx="57">
                  <c:v>14</c:v>
                </c:pt>
                <c:pt idx="58">
                  <c:v>13</c:v>
                </c:pt>
                <c:pt idx="59">
                  <c:v>11</c:v>
                </c:pt>
                <c:pt idx="60">
                  <c:v>12</c:v>
                </c:pt>
                <c:pt idx="61">
                  <c:v>12</c:v>
                </c:pt>
                <c:pt idx="62">
                  <c:v>16</c:v>
                </c:pt>
                <c:pt idx="63">
                  <c:v>18</c:v>
                </c:pt>
                <c:pt idx="64">
                  <c:v>17</c:v>
                </c:pt>
                <c:pt idx="65">
                  <c:v>18</c:v>
                </c:pt>
                <c:pt idx="66">
                  <c:v>18</c:v>
                </c:pt>
                <c:pt idx="67">
                  <c:v>17</c:v>
                </c:pt>
                <c:pt idx="68">
                  <c:v>18</c:v>
                </c:pt>
                <c:pt idx="69">
                  <c:v>21</c:v>
                </c:pt>
                <c:pt idx="70">
                  <c:v>21</c:v>
                </c:pt>
                <c:pt idx="71">
                  <c:v>23</c:v>
                </c:pt>
                <c:pt idx="72">
                  <c:v>26</c:v>
                </c:pt>
                <c:pt idx="73">
                  <c:v>28</c:v>
                </c:pt>
                <c:pt idx="74">
                  <c:v>28</c:v>
                </c:pt>
                <c:pt idx="75">
                  <c:v>28</c:v>
                </c:pt>
                <c:pt idx="76">
                  <c:v>27</c:v>
                </c:pt>
                <c:pt idx="77">
                  <c:v>29</c:v>
                </c:pt>
                <c:pt idx="78">
                  <c:v>30</c:v>
                </c:pt>
              </c:numCache>
            </c:numRef>
          </c:val>
        </c:ser>
        <c:ser>
          <c:idx val="2"/>
          <c:order val="1"/>
          <c:tx>
            <c:strRef>
              <c:f>M2D!$E$272</c:f>
              <c:strCache>
                <c:ptCount val="1"/>
                <c:pt idx="0">
                  <c:v>M2D deployables &gt; 200h uniquement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Lit>
              <c:formatCode>General</c:formatCode>
              <c:ptCount val="79"/>
              <c:pt idx="0">
                <c:v>42522</c:v>
              </c:pt>
              <c:pt idx="1">
                <c:v>42552</c:v>
              </c:pt>
              <c:pt idx="2">
                <c:v>42583</c:v>
              </c:pt>
              <c:pt idx="3">
                <c:v>42614</c:v>
              </c:pt>
              <c:pt idx="4">
                <c:v>42644</c:v>
              </c:pt>
              <c:pt idx="5">
                <c:v>42675</c:v>
              </c:pt>
              <c:pt idx="6">
                <c:v>42705</c:v>
              </c:pt>
              <c:pt idx="7">
                <c:v>42736</c:v>
              </c:pt>
              <c:pt idx="8">
                <c:v>42767</c:v>
              </c:pt>
              <c:pt idx="9">
                <c:v>42795</c:v>
              </c:pt>
              <c:pt idx="10">
                <c:v>42826</c:v>
              </c:pt>
              <c:pt idx="11">
                <c:v>42856</c:v>
              </c:pt>
              <c:pt idx="12">
                <c:v>42887</c:v>
              </c:pt>
              <c:pt idx="13">
                <c:v>42917</c:v>
              </c:pt>
              <c:pt idx="14">
                <c:v>42948</c:v>
              </c:pt>
              <c:pt idx="15">
                <c:v>42979</c:v>
              </c:pt>
              <c:pt idx="16">
                <c:v>43009</c:v>
              </c:pt>
              <c:pt idx="17">
                <c:v>43040</c:v>
              </c:pt>
              <c:pt idx="18">
                <c:v>43070</c:v>
              </c:pt>
              <c:pt idx="19">
                <c:v>43101</c:v>
              </c:pt>
              <c:pt idx="20">
                <c:v>43132</c:v>
              </c:pt>
              <c:pt idx="21">
                <c:v>43160</c:v>
              </c:pt>
              <c:pt idx="22">
                <c:v>43191</c:v>
              </c:pt>
              <c:pt idx="23">
                <c:v>43221</c:v>
              </c:pt>
              <c:pt idx="24">
                <c:v>43252</c:v>
              </c:pt>
              <c:pt idx="25">
                <c:v>43282</c:v>
              </c:pt>
              <c:pt idx="26">
                <c:v>43313</c:v>
              </c:pt>
              <c:pt idx="27">
                <c:v>43344</c:v>
              </c:pt>
              <c:pt idx="28">
                <c:v>43374</c:v>
              </c:pt>
              <c:pt idx="29">
                <c:v>43405</c:v>
              </c:pt>
              <c:pt idx="30">
                <c:v>43435</c:v>
              </c:pt>
              <c:pt idx="31">
                <c:v>43466</c:v>
              </c:pt>
              <c:pt idx="32">
                <c:v>43497</c:v>
              </c:pt>
              <c:pt idx="33">
                <c:v>43525</c:v>
              </c:pt>
              <c:pt idx="34">
                <c:v>43556</c:v>
              </c:pt>
              <c:pt idx="35">
                <c:v>43586</c:v>
              </c:pt>
              <c:pt idx="36">
                <c:v>43617</c:v>
              </c:pt>
              <c:pt idx="37">
                <c:v>43647</c:v>
              </c:pt>
              <c:pt idx="38">
                <c:v>43678</c:v>
              </c:pt>
              <c:pt idx="39">
                <c:v>43709</c:v>
              </c:pt>
              <c:pt idx="40">
                <c:v>43739</c:v>
              </c:pt>
              <c:pt idx="41">
                <c:v>43770</c:v>
              </c:pt>
              <c:pt idx="42">
                <c:v>43800</c:v>
              </c:pt>
              <c:pt idx="43">
                <c:v>43831</c:v>
              </c:pt>
              <c:pt idx="44">
                <c:v>43862</c:v>
              </c:pt>
              <c:pt idx="45">
                <c:v>43891</c:v>
              </c:pt>
              <c:pt idx="46">
                <c:v>43922</c:v>
              </c:pt>
              <c:pt idx="47">
                <c:v>43952</c:v>
              </c:pt>
              <c:pt idx="48">
                <c:v>43983</c:v>
              </c:pt>
              <c:pt idx="49">
                <c:v>44013</c:v>
              </c:pt>
              <c:pt idx="50">
                <c:v>44044</c:v>
              </c:pt>
              <c:pt idx="51">
                <c:v>44075</c:v>
              </c:pt>
              <c:pt idx="52">
                <c:v>44105</c:v>
              </c:pt>
              <c:pt idx="53">
                <c:v>44136</c:v>
              </c:pt>
              <c:pt idx="54">
                <c:v>44166</c:v>
              </c:pt>
              <c:pt idx="55">
                <c:v>44197</c:v>
              </c:pt>
              <c:pt idx="56">
                <c:v>44228</c:v>
              </c:pt>
              <c:pt idx="57">
                <c:v>44256</c:v>
              </c:pt>
              <c:pt idx="58">
                <c:v>44287</c:v>
              </c:pt>
              <c:pt idx="59">
                <c:v>44317</c:v>
              </c:pt>
              <c:pt idx="60">
                <c:v>44348</c:v>
              </c:pt>
              <c:pt idx="61">
                <c:v>44378</c:v>
              </c:pt>
              <c:pt idx="62">
                <c:v>44409</c:v>
              </c:pt>
              <c:pt idx="63">
                <c:v>44440</c:v>
              </c:pt>
              <c:pt idx="64">
                <c:v>44470</c:v>
              </c:pt>
              <c:pt idx="65">
                <c:v>44501</c:v>
              </c:pt>
              <c:pt idx="66">
                <c:v>44531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</c:numLit>
          </c:cat>
          <c:val>
            <c:numRef>
              <c:f>M2D!$Z$272:$CZ$272</c:f>
              <c:numCache>
                <c:formatCode>General</c:formatCode>
                <c:ptCount val="79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8</c:v>
                </c:pt>
                <c:pt idx="20">
                  <c:v>10</c:v>
                </c:pt>
                <c:pt idx="21">
                  <c:v>8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5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5</c:v>
                </c:pt>
                <c:pt idx="35">
                  <c:v>5</c:v>
                </c:pt>
                <c:pt idx="36">
                  <c:v>6</c:v>
                </c:pt>
                <c:pt idx="37">
                  <c:v>8</c:v>
                </c:pt>
                <c:pt idx="38">
                  <c:v>9</c:v>
                </c:pt>
                <c:pt idx="39">
                  <c:v>10</c:v>
                </c:pt>
                <c:pt idx="40">
                  <c:v>13</c:v>
                </c:pt>
                <c:pt idx="41">
                  <c:v>11</c:v>
                </c:pt>
                <c:pt idx="42">
                  <c:v>13</c:v>
                </c:pt>
                <c:pt idx="43">
                  <c:v>13</c:v>
                </c:pt>
                <c:pt idx="44">
                  <c:v>11</c:v>
                </c:pt>
                <c:pt idx="45">
                  <c:v>10</c:v>
                </c:pt>
                <c:pt idx="46">
                  <c:v>10</c:v>
                </c:pt>
                <c:pt idx="47">
                  <c:v>7</c:v>
                </c:pt>
                <c:pt idx="48">
                  <c:v>6</c:v>
                </c:pt>
                <c:pt idx="49">
                  <c:v>6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11</c:v>
                </c:pt>
                <c:pt idx="54">
                  <c:v>14</c:v>
                </c:pt>
                <c:pt idx="55">
                  <c:v>14</c:v>
                </c:pt>
                <c:pt idx="56">
                  <c:v>16</c:v>
                </c:pt>
                <c:pt idx="57">
                  <c:v>13</c:v>
                </c:pt>
                <c:pt idx="58">
                  <c:v>13</c:v>
                </c:pt>
                <c:pt idx="59">
                  <c:v>12</c:v>
                </c:pt>
                <c:pt idx="60">
                  <c:v>12</c:v>
                </c:pt>
                <c:pt idx="61">
                  <c:v>10</c:v>
                </c:pt>
                <c:pt idx="62">
                  <c:v>6</c:v>
                </c:pt>
                <c:pt idx="63">
                  <c:v>6</c:v>
                </c:pt>
                <c:pt idx="64">
                  <c:v>7</c:v>
                </c:pt>
                <c:pt idx="65">
                  <c:v>6</c:v>
                </c:pt>
                <c:pt idx="66">
                  <c:v>5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2</c:v>
                </c:pt>
                <c:pt idx="71">
                  <c:v>2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</c:numCache>
            </c:numRef>
          </c:val>
        </c:ser>
        <c:ser>
          <c:idx val="3"/>
          <c:order val="2"/>
          <c:tx>
            <c:strRef>
              <c:f>M2D!$E$273</c:f>
              <c:strCache>
                <c:ptCount val="1"/>
                <c:pt idx="0">
                  <c:v>M2D non deployables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cat>
            <c:numLit>
              <c:formatCode>General</c:formatCode>
              <c:ptCount val="79"/>
              <c:pt idx="0">
                <c:v>42522</c:v>
              </c:pt>
              <c:pt idx="1">
                <c:v>42552</c:v>
              </c:pt>
              <c:pt idx="2">
                <c:v>42583</c:v>
              </c:pt>
              <c:pt idx="3">
                <c:v>42614</c:v>
              </c:pt>
              <c:pt idx="4">
                <c:v>42644</c:v>
              </c:pt>
              <c:pt idx="5">
                <c:v>42675</c:v>
              </c:pt>
              <c:pt idx="6">
                <c:v>42705</c:v>
              </c:pt>
              <c:pt idx="7">
                <c:v>42736</c:v>
              </c:pt>
              <c:pt idx="8">
                <c:v>42767</c:v>
              </c:pt>
              <c:pt idx="9">
                <c:v>42795</c:v>
              </c:pt>
              <c:pt idx="10">
                <c:v>42826</c:v>
              </c:pt>
              <c:pt idx="11">
                <c:v>42856</c:v>
              </c:pt>
              <c:pt idx="12">
                <c:v>42887</c:v>
              </c:pt>
              <c:pt idx="13">
                <c:v>42917</c:v>
              </c:pt>
              <c:pt idx="14">
                <c:v>42948</c:v>
              </c:pt>
              <c:pt idx="15">
                <c:v>42979</c:v>
              </c:pt>
              <c:pt idx="16">
                <c:v>43009</c:v>
              </c:pt>
              <c:pt idx="17">
                <c:v>43040</c:v>
              </c:pt>
              <c:pt idx="18">
                <c:v>43070</c:v>
              </c:pt>
              <c:pt idx="19">
                <c:v>43101</c:v>
              </c:pt>
              <c:pt idx="20">
                <c:v>43132</c:v>
              </c:pt>
              <c:pt idx="21">
                <c:v>43160</c:v>
              </c:pt>
              <c:pt idx="22">
                <c:v>43191</c:v>
              </c:pt>
              <c:pt idx="23">
                <c:v>43221</c:v>
              </c:pt>
              <c:pt idx="24">
                <c:v>43252</c:v>
              </c:pt>
              <c:pt idx="25">
                <c:v>43282</c:v>
              </c:pt>
              <c:pt idx="26">
                <c:v>43313</c:v>
              </c:pt>
              <c:pt idx="27">
                <c:v>43344</c:v>
              </c:pt>
              <c:pt idx="28">
                <c:v>43374</c:v>
              </c:pt>
              <c:pt idx="29">
                <c:v>43405</c:v>
              </c:pt>
              <c:pt idx="30">
                <c:v>43435</c:v>
              </c:pt>
              <c:pt idx="31">
                <c:v>43466</c:v>
              </c:pt>
              <c:pt idx="32">
                <c:v>43497</c:v>
              </c:pt>
              <c:pt idx="33">
                <c:v>43525</c:v>
              </c:pt>
              <c:pt idx="34">
                <c:v>43556</c:v>
              </c:pt>
              <c:pt idx="35">
                <c:v>43586</c:v>
              </c:pt>
              <c:pt idx="36">
                <c:v>43617</c:v>
              </c:pt>
              <c:pt idx="37">
                <c:v>43647</c:v>
              </c:pt>
              <c:pt idx="38">
                <c:v>43678</c:v>
              </c:pt>
              <c:pt idx="39">
                <c:v>43709</c:v>
              </c:pt>
              <c:pt idx="40">
                <c:v>43739</c:v>
              </c:pt>
              <c:pt idx="41">
                <c:v>43770</c:v>
              </c:pt>
              <c:pt idx="42">
                <c:v>43800</c:v>
              </c:pt>
              <c:pt idx="43">
                <c:v>43831</c:v>
              </c:pt>
              <c:pt idx="44">
                <c:v>43862</c:v>
              </c:pt>
              <c:pt idx="45">
                <c:v>43891</c:v>
              </c:pt>
              <c:pt idx="46">
                <c:v>43922</c:v>
              </c:pt>
              <c:pt idx="47">
                <c:v>43952</c:v>
              </c:pt>
              <c:pt idx="48">
                <c:v>43983</c:v>
              </c:pt>
              <c:pt idx="49">
                <c:v>44013</c:v>
              </c:pt>
              <c:pt idx="50">
                <c:v>44044</c:v>
              </c:pt>
              <c:pt idx="51">
                <c:v>44075</c:v>
              </c:pt>
              <c:pt idx="52">
                <c:v>44105</c:v>
              </c:pt>
              <c:pt idx="53">
                <c:v>44136</c:v>
              </c:pt>
              <c:pt idx="54">
                <c:v>44166</c:v>
              </c:pt>
              <c:pt idx="55">
                <c:v>44197</c:v>
              </c:pt>
              <c:pt idx="56">
                <c:v>44228</c:v>
              </c:pt>
              <c:pt idx="57">
                <c:v>44256</c:v>
              </c:pt>
              <c:pt idx="58">
                <c:v>44287</c:v>
              </c:pt>
              <c:pt idx="59">
                <c:v>44317</c:v>
              </c:pt>
              <c:pt idx="60">
                <c:v>44348</c:v>
              </c:pt>
              <c:pt idx="61">
                <c:v>44378</c:v>
              </c:pt>
              <c:pt idx="62">
                <c:v>44409</c:v>
              </c:pt>
              <c:pt idx="63">
                <c:v>44440</c:v>
              </c:pt>
              <c:pt idx="64">
                <c:v>44470</c:v>
              </c:pt>
              <c:pt idx="65">
                <c:v>44501</c:v>
              </c:pt>
              <c:pt idx="66">
                <c:v>44531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</c:numLit>
          </c:cat>
          <c:val>
            <c:numRef>
              <c:f>M2D!$Z$273:$CZ$273</c:f>
              <c:numCache>
                <c:formatCode>General</c:formatCode>
                <c:ptCount val="79"/>
                <c:pt idx="0">
                  <c:v>9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16</c:v>
                </c:pt>
                <c:pt idx="8">
                  <c:v>10</c:v>
                </c:pt>
                <c:pt idx="9">
                  <c:v>6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8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6</c:v>
                </c:pt>
                <c:pt idx="46">
                  <c:v>8</c:v>
                </c:pt>
                <c:pt idx="47">
                  <c:v>11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11</c:v>
                </c:pt>
                <c:pt idx="52">
                  <c:v>12</c:v>
                </c:pt>
                <c:pt idx="53">
                  <c:v>11</c:v>
                </c:pt>
                <c:pt idx="54">
                  <c:v>10</c:v>
                </c:pt>
                <c:pt idx="55">
                  <c:v>11</c:v>
                </c:pt>
                <c:pt idx="56">
                  <c:v>8</c:v>
                </c:pt>
                <c:pt idx="57">
                  <c:v>11</c:v>
                </c:pt>
                <c:pt idx="58">
                  <c:v>11</c:v>
                </c:pt>
                <c:pt idx="59">
                  <c:v>13</c:v>
                </c:pt>
                <c:pt idx="60">
                  <c:v>9</c:v>
                </c:pt>
                <c:pt idx="61">
                  <c:v>11</c:v>
                </c:pt>
                <c:pt idx="62">
                  <c:v>14</c:v>
                </c:pt>
                <c:pt idx="63">
                  <c:v>13</c:v>
                </c:pt>
                <c:pt idx="64">
                  <c:v>15</c:v>
                </c:pt>
                <c:pt idx="65">
                  <c:v>14</c:v>
                </c:pt>
                <c:pt idx="66">
                  <c:v>13</c:v>
                </c:pt>
                <c:pt idx="67">
                  <c:v>12</c:v>
                </c:pt>
                <c:pt idx="68">
                  <c:v>11</c:v>
                </c:pt>
                <c:pt idx="69">
                  <c:v>9</c:v>
                </c:pt>
                <c:pt idx="70">
                  <c:v>7</c:v>
                </c:pt>
                <c:pt idx="71">
                  <c:v>6</c:v>
                </c:pt>
                <c:pt idx="72">
                  <c:v>7</c:v>
                </c:pt>
                <c:pt idx="73">
                  <c:v>5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</c:numCache>
            </c:numRef>
          </c:val>
        </c:ser>
        <c:ser>
          <c:idx val="4"/>
          <c:order val="3"/>
          <c:tx>
            <c:strRef>
              <c:f>M2D!$E$274</c:f>
              <c:strCache>
                <c:ptCount val="1"/>
                <c:pt idx="0">
                  <c:v>M2D sans potentiel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cat>
            <c:numLit>
              <c:formatCode>General</c:formatCode>
              <c:ptCount val="79"/>
              <c:pt idx="0">
                <c:v>42522</c:v>
              </c:pt>
              <c:pt idx="1">
                <c:v>42552</c:v>
              </c:pt>
              <c:pt idx="2">
                <c:v>42583</c:v>
              </c:pt>
              <c:pt idx="3">
                <c:v>42614</c:v>
              </c:pt>
              <c:pt idx="4">
                <c:v>42644</c:v>
              </c:pt>
              <c:pt idx="5">
                <c:v>42675</c:v>
              </c:pt>
              <c:pt idx="6">
                <c:v>42705</c:v>
              </c:pt>
              <c:pt idx="7">
                <c:v>42736</c:v>
              </c:pt>
              <c:pt idx="8">
                <c:v>42767</c:v>
              </c:pt>
              <c:pt idx="9">
                <c:v>42795</c:v>
              </c:pt>
              <c:pt idx="10">
                <c:v>42826</c:v>
              </c:pt>
              <c:pt idx="11">
                <c:v>42856</c:v>
              </c:pt>
              <c:pt idx="12">
                <c:v>42887</c:v>
              </c:pt>
              <c:pt idx="13">
                <c:v>42917</c:v>
              </c:pt>
              <c:pt idx="14">
                <c:v>42948</c:v>
              </c:pt>
              <c:pt idx="15">
                <c:v>42979</c:v>
              </c:pt>
              <c:pt idx="16">
                <c:v>43009</c:v>
              </c:pt>
              <c:pt idx="17">
                <c:v>43040</c:v>
              </c:pt>
              <c:pt idx="18">
                <c:v>43070</c:v>
              </c:pt>
              <c:pt idx="19">
                <c:v>43101</c:v>
              </c:pt>
              <c:pt idx="20">
                <c:v>43132</c:v>
              </c:pt>
              <c:pt idx="21">
                <c:v>43160</c:v>
              </c:pt>
              <c:pt idx="22">
                <c:v>43191</c:v>
              </c:pt>
              <c:pt idx="23">
                <c:v>43221</c:v>
              </c:pt>
              <c:pt idx="24">
                <c:v>43252</c:v>
              </c:pt>
              <c:pt idx="25">
                <c:v>43282</c:v>
              </c:pt>
              <c:pt idx="26">
                <c:v>43313</c:v>
              </c:pt>
              <c:pt idx="27">
                <c:v>43344</c:v>
              </c:pt>
              <c:pt idx="28">
                <c:v>43374</c:v>
              </c:pt>
              <c:pt idx="29">
                <c:v>43405</c:v>
              </c:pt>
              <c:pt idx="30">
                <c:v>43435</c:v>
              </c:pt>
              <c:pt idx="31">
                <c:v>43466</c:v>
              </c:pt>
              <c:pt idx="32">
                <c:v>43497</c:v>
              </c:pt>
              <c:pt idx="33">
                <c:v>43525</c:v>
              </c:pt>
              <c:pt idx="34">
                <c:v>43556</c:v>
              </c:pt>
              <c:pt idx="35">
                <c:v>43586</c:v>
              </c:pt>
              <c:pt idx="36">
                <c:v>43617</c:v>
              </c:pt>
              <c:pt idx="37">
                <c:v>43647</c:v>
              </c:pt>
              <c:pt idx="38">
                <c:v>43678</c:v>
              </c:pt>
              <c:pt idx="39">
                <c:v>43709</c:v>
              </c:pt>
              <c:pt idx="40">
                <c:v>43739</c:v>
              </c:pt>
              <c:pt idx="41">
                <c:v>43770</c:v>
              </c:pt>
              <c:pt idx="42">
                <c:v>43800</c:v>
              </c:pt>
              <c:pt idx="43">
                <c:v>43831</c:v>
              </c:pt>
              <c:pt idx="44">
                <c:v>43862</c:v>
              </c:pt>
              <c:pt idx="45">
                <c:v>43891</c:v>
              </c:pt>
              <c:pt idx="46">
                <c:v>43922</c:v>
              </c:pt>
              <c:pt idx="47">
                <c:v>43952</c:v>
              </c:pt>
              <c:pt idx="48">
                <c:v>43983</c:v>
              </c:pt>
              <c:pt idx="49">
                <c:v>44013</c:v>
              </c:pt>
              <c:pt idx="50">
                <c:v>44044</c:v>
              </c:pt>
              <c:pt idx="51">
                <c:v>44075</c:v>
              </c:pt>
              <c:pt idx="52">
                <c:v>44105</c:v>
              </c:pt>
              <c:pt idx="53">
                <c:v>44136</c:v>
              </c:pt>
              <c:pt idx="54">
                <c:v>44166</c:v>
              </c:pt>
              <c:pt idx="55">
                <c:v>44197</c:v>
              </c:pt>
              <c:pt idx="56">
                <c:v>44228</c:v>
              </c:pt>
              <c:pt idx="57">
                <c:v>44256</c:v>
              </c:pt>
              <c:pt idx="58">
                <c:v>44287</c:v>
              </c:pt>
              <c:pt idx="59">
                <c:v>44317</c:v>
              </c:pt>
              <c:pt idx="60">
                <c:v>44348</c:v>
              </c:pt>
              <c:pt idx="61">
                <c:v>44378</c:v>
              </c:pt>
              <c:pt idx="62">
                <c:v>44409</c:v>
              </c:pt>
              <c:pt idx="63">
                <c:v>44440</c:v>
              </c:pt>
              <c:pt idx="64">
                <c:v>44470</c:v>
              </c:pt>
              <c:pt idx="65">
                <c:v>44501</c:v>
              </c:pt>
              <c:pt idx="66">
                <c:v>44531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</c:numLit>
          </c:cat>
          <c:val>
            <c:numRef>
              <c:f>M2D!$Z$274:$CZ$274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</c:v>
                </c:pt>
                <c:pt idx="56">
                  <c:v>2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2</c:v>
                </c:pt>
                <c:pt idx="64">
                  <c:v>0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1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936960"/>
        <c:axId val="124938496"/>
      </c:areaChart>
      <c:lineChart>
        <c:grouping val="standard"/>
        <c:varyColors val="0"/>
        <c:ser>
          <c:idx val="0"/>
          <c:order val="4"/>
          <c:tx>
            <c:strRef>
              <c:f>M2D!$E$270</c:f>
              <c:strCache>
                <c:ptCount val="1"/>
                <c:pt idx="0">
                  <c:v>M2D déployés OPEX</c:v>
                </c:pt>
              </c:strCache>
            </c:strRef>
          </c:tx>
          <c:spPr>
            <a:ln w="19050"/>
          </c:spPr>
          <c:marker>
            <c:symbol val="none"/>
          </c:marker>
          <c:dPt>
            <c:idx val="47"/>
            <c:bubble3D val="0"/>
            <c:spPr>
              <a:ln w="19050">
                <a:solidFill>
                  <a:srgbClr val="0000FF"/>
                </a:solidFill>
              </a:ln>
            </c:spPr>
          </c:dPt>
          <c:cat>
            <c:numRef>
              <c:f>M2D!$Z$269:$CZ$269</c:f>
              <c:numCache>
                <c:formatCode>mm/yy</c:formatCode>
                <c:ptCount val="79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  <c:pt idx="31">
                  <c:v>43466</c:v>
                </c:pt>
                <c:pt idx="32">
                  <c:v>43497</c:v>
                </c:pt>
                <c:pt idx="33">
                  <c:v>43525</c:v>
                </c:pt>
                <c:pt idx="34">
                  <c:v>43556</c:v>
                </c:pt>
                <c:pt idx="35">
                  <c:v>43586</c:v>
                </c:pt>
                <c:pt idx="36">
                  <c:v>43617</c:v>
                </c:pt>
                <c:pt idx="37">
                  <c:v>43647</c:v>
                </c:pt>
                <c:pt idx="38">
                  <c:v>43678</c:v>
                </c:pt>
                <c:pt idx="39">
                  <c:v>43709</c:v>
                </c:pt>
                <c:pt idx="40">
                  <c:v>43739</c:v>
                </c:pt>
                <c:pt idx="41">
                  <c:v>43770</c:v>
                </c:pt>
                <c:pt idx="42">
                  <c:v>43800</c:v>
                </c:pt>
                <c:pt idx="43">
                  <c:v>43831</c:v>
                </c:pt>
                <c:pt idx="44">
                  <c:v>43862</c:v>
                </c:pt>
                <c:pt idx="45">
                  <c:v>43891</c:v>
                </c:pt>
                <c:pt idx="46">
                  <c:v>43922</c:v>
                </c:pt>
                <c:pt idx="47">
                  <c:v>43952</c:v>
                </c:pt>
                <c:pt idx="48">
                  <c:v>43983</c:v>
                </c:pt>
                <c:pt idx="49">
                  <c:v>44013</c:v>
                </c:pt>
                <c:pt idx="50">
                  <c:v>44044</c:v>
                </c:pt>
                <c:pt idx="51">
                  <c:v>44075</c:v>
                </c:pt>
                <c:pt idx="52">
                  <c:v>44105</c:v>
                </c:pt>
                <c:pt idx="53">
                  <c:v>44136</c:v>
                </c:pt>
                <c:pt idx="54">
                  <c:v>44166</c:v>
                </c:pt>
                <c:pt idx="55">
                  <c:v>44197</c:v>
                </c:pt>
                <c:pt idx="56">
                  <c:v>44228</c:v>
                </c:pt>
                <c:pt idx="57">
                  <c:v>44256</c:v>
                </c:pt>
                <c:pt idx="58">
                  <c:v>44287</c:v>
                </c:pt>
                <c:pt idx="59">
                  <c:v>44317</c:v>
                </c:pt>
                <c:pt idx="60">
                  <c:v>44348</c:v>
                </c:pt>
                <c:pt idx="61">
                  <c:v>44378</c:v>
                </c:pt>
                <c:pt idx="62">
                  <c:v>44409</c:v>
                </c:pt>
                <c:pt idx="63">
                  <c:v>44440</c:v>
                </c:pt>
                <c:pt idx="64">
                  <c:v>44470</c:v>
                </c:pt>
                <c:pt idx="65">
                  <c:v>44501</c:v>
                </c:pt>
                <c:pt idx="66">
                  <c:v>44531</c:v>
                </c:pt>
                <c:pt idx="67">
                  <c:v>44562</c:v>
                </c:pt>
                <c:pt idx="68">
                  <c:v>44593</c:v>
                </c:pt>
                <c:pt idx="69">
                  <c:v>44621</c:v>
                </c:pt>
                <c:pt idx="70">
                  <c:v>44652</c:v>
                </c:pt>
                <c:pt idx="71">
                  <c:v>44682</c:v>
                </c:pt>
                <c:pt idx="72">
                  <c:v>44713</c:v>
                </c:pt>
                <c:pt idx="73">
                  <c:v>44743</c:v>
                </c:pt>
                <c:pt idx="74">
                  <c:v>44774</c:v>
                </c:pt>
                <c:pt idx="75">
                  <c:v>44805</c:v>
                </c:pt>
                <c:pt idx="76">
                  <c:v>44835</c:v>
                </c:pt>
                <c:pt idx="77">
                  <c:v>44866</c:v>
                </c:pt>
                <c:pt idx="78">
                  <c:v>44896</c:v>
                </c:pt>
              </c:numCache>
            </c:numRef>
          </c:cat>
          <c:val>
            <c:numRef>
              <c:f>M2D!$Z$270:$CZ$270</c:f>
              <c:numCache>
                <c:formatCode>General</c:formatCode>
                <c:ptCount val="7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M2D!$E$275</c:f>
              <c:strCache>
                <c:ptCount val="1"/>
                <c:pt idx="0">
                  <c:v>Prévi disponibilité M2D NCY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M2D!$Z$269:$CZ$269</c:f>
              <c:numCache>
                <c:formatCode>mm/yy</c:formatCode>
                <c:ptCount val="79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  <c:pt idx="31">
                  <c:v>43466</c:v>
                </c:pt>
                <c:pt idx="32">
                  <c:v>43497</c:v>
                </c:pt>
                <c:pt idx="33">
                  <c:v>43525</c:v>
                </c:pt>
                <c:pt idx="34">
                  <c:v>43556</c:v>
                </c:pt>
                <c:pt idx="35">
                  <c:v>43586</c:v>
                </c:pt>
                <c:pt idx="36">
                  <c:v>43617</c:v>
                </c:pt>
                <c:pt idx="37">
                  <c:v>43647</c:v>
                </c:pt>
                <c:pt idx="38">
                  <c:v>43678</c:v>
                </c:pt>
                <c:pt idx="39">
                  <c:v>43709</c:v>
                </c:pt>
                <c:pt idx="40">
                  <c:v>43739</c:v>
                </c:pt>
                <c:pt idx="41">
                  <c:v>43770</c:v>
                </c:pt>
                <c:pt idx="42">
                  <c:v>43800</c:v>
                </c:pt>
                <c:pt idx="43">
                  <c:v>43831</c:v>
                </c:pt>
                <c:pt idx="44">
                  <c:v>43862</c:v>
                </c:pt>
                <c:pt idx="45">
                  <c:v>43891</c:v>
                </c:pt>
                <c:pt idx="46">
                  <c:v>43922</c:v>
                </c:pt>
                <c:pt idx="47">
                  <c:v>43952</c:v>
                </c:pt>
                <c:pt idx="48">
                  <c:v>43983</c:v>
                </c:pt>
                <c:pt idx="49">
                  <c:v>44013</c:v>
                </c:pt>
                <c:pt idx="50">
                  <c:v>44044</c:v>
                </c:pt>
                <c:pt idx="51">
                  <c:v>44075</c:v>
                </c:pt>
                <c:pt idx="52">
                  <c:v>44105</c:v>
                </c:pt>
                <c:pt idx="53">
                  <c:v>44136</c:v>
                </c:pt>
                <c:pt idx="54">
                  <c:v>44166</c:v>
                </c:pt>
                <c:pt idx="55">
                  <c:v>44197</c:v>
                </c:pt>
                <c:pt idx="56">
                  <c:v>44228</c:v>
                </c:pt>
                <c:pt idx="57">
                  <c:v>44256</c:v>
                </c:pt>
                <c:pt idx="58">
                  <c:v>44287</c:v>
                </c:pt>
                <c:pt idx="59">
                  <c:v>44317</c:v>
                </c:pt>
                <c:pt idx="60">
                  <c:v>44348</c:v>
                </c:pt>
                <c:pt idx="61">
                  <c:v>44378</c:v>
                </c:pt>
                <c:pt idx="62">
                  <c:v>44409</c:v>
                </c:pt>
                <c:pt idx="63">
                  <c:v>44440</c:v>
                </c:pt>
                <c:pt idx="64">
                  <c:v>44470</c:v>
                </c:pt>
                <c:pt idx="65">
                  <c:v>44501</c:v>
                </c:pt>
                <c:pt idx="66">
                  <c:v>44531</c:v>
                </c:pt>
                <c:pt idx="67">
                  <c:v>44562</c:v>
                </c:pt>
                <c:pt idx="68">
                  <c:v>44593</c:v>
                </c:pt>
                <c:pt idx="69">
                  <c:v>44621</c:v>
                </c:pt>
                <c:pt idx="70">
                  <c:v>44652</c:v>
                </c:pt>
                <c:pt idx="71">
                  <c:v>44682</c:v>
                </c:pt>
                <c:pt idx="72">
                  <c:v>44713</c:v>
                </c:pt>
                <c:pt idx="73">
                  <c:v>44743</c:v>
                </c:pt>
                <c:pt idx="74">
                  <c:v>44774</c:v>
                </c:pt>
                <c:pt idx="75">
                  <c:v>44805</c:v>
                </c:pt>
                <c:pt idx="76">
                  <c:v>44835</c:v>
                </c:pt>
                <c:pt idx="77">
                  <c:v>44866</c:v>
                </c:pt>
                <c:pt idx="78">
                  <c:v>44896</c:v>
                </c:pt>
              </c:numCache>
            </c:numRef>
          </c:cat>
          <c:val>
            <c:numRef>
              <c:f>M2D!$Z$275:$CZ$275</c:f>
              <c:numCache>
                <c:formatCode>General</c:formatCode>
                <c:ptCount val="79"/>
                <c:pt idx="0">
                  <c:v>24.91</c:v>
                </c:pt>
                <c:pt idx="1">
                  <c:v>23.85</c:v>
                </c:pt>
                <c:pt idx="2">
                  <c:v>24.91</c:v>
                </c:pt>
                <c:pt idx="3">
                  <c:v>24.380000000000003</c:v>
                </c:pt>
                <c:pt idx="4">
                  <c:v>24.380000000000003</c:v>
                </c:pt>
                <c:pt idx="5">
                  <c:v>19.080000000000002</c:v>
                </c:pt>
                <c:pt idx="6">
                  <c:v>19.080000000000002</c:v>
                </c:pt>
                <c:pt idx="7">
                  <c:v>19.61</c:v>
                </c:pt>
                <c:pt idx="8">
                  <c:v>16.96</c:v>
                </c:pt>
                <c:pt idx="9">
                  <c:v>14.31</c:v>
                </c:pt>
                <c:pt idx="10">
                  <c:v>15.370000000000001</c:v>
                </c:pt>
                <c:pt idx="11">
                  <c:v>16.43</c:v>
                </c:pt>
                <c:pt idx="12">
                  <c:v>18.55</c:v>
                </c:pt>
                <c:pt idx="13">
                  <c:v>18.55</c:v>
                </c:pt>
                <c:pt idx="14">
                  <c:v>18.55</c:v>
                </c:pt>
                <c:pt idx="15">
                  <c:v>21</c:v>
                </c:pt>
                <c:pt idx="16">
                  <c:v>21.599999999999998</c:v>
                </c:pt>
                <c:pt idx="17">
                  <c:v>21</c:v>
                </c:pt>
                <c:pt idx="18">
                  <c:v>22.8</c:v>
                </c:pt>
                <c:pt idx="19">
                  <c:v>24</c:v>
                </c:pt>
                <c:pt idx="20">
                  <c:v>24</c:v>
                </c:pt>
                <c:pt idx="21">
                  <c:v>23.4</c:v>
                </c:pt>
                <c:pt idx="22">
                  <c:v>22.2</c:v>
                </c:pt>
                <c:pt idx="23">
                  <c:v>23.4</c:v>
                </c:pt>
                <c:pt idx="24">
                  <c:v>25.2</c:v>
                </c:pt>
                <c:pt idx="25">
                  <c:v>27</c:v>
                </c:pt>
                <c:pt idx="26">
                  <c:v>25.2</c:v>
                </c:pt>
                <c:pt idx="27">
                  <c:v>25.2</c:v>
                </c:pt>
                <c:pt idx="28">
                  <c:v>27</c:v>
                </c:pt>
                <c:pt idx="29">
                  <c:v>26.4</c:v>
                </c:pt>
                <c:pt idx="30">
                  <c:v>25.8</c:v>
                </c:pt>
                <c:pt idx="31">
                  <c:v>21.599999999999998</c:v>
                </c:pt>
                <c:pt idx="32">
                  <c:v>21.599999999999998</c:v>
                </c:pt>
                <c:pt idx="33">
                  <c:v>22.8</c:v>
                </c:pt>
                <c:pt idx="34">
                  <c:v>22.8</c:v>
                </c:pt>
                <c:pt idx="35">
                  <c:v>23.4</c:v>
                </c:pt>
                <c:pt idx="36">
                  <c:v>24</c:v>
                </c:pt>
                <c:pt idx="37">
                  <c:v>25.8</c:v>
                </c:pt>
                <c:pt idx="38">
                  <c:v>27</c:v>
                </c:pt>
                <c:pt idx="39">
                  <c:v>25.8</c:v>
                </c:pt>
                <c:pt idx="40">
                  <c:v>25.2</c:v>
                </c:pt>
                <c:pt idx="41">
                  <c:v>24</c:v>
                </c:pt>
                <c:pt idx="42">
                  <c:v>25.2</c:v>
                </c:pt>
                <c:pt idx="43">
                  <c:v>26.4</c:v>
                </c:pt>
                <c:pt idx="44">
                  <c:v>25.8</c:v>
                </c:pt>
                <c:pt idx="45">
                  <c:v>24.599999999999998</c:v>
                </c:pt>
                <c:pt idx="46">
                  <c:v>24</c:v>
                </c:pt>
                <c:pt idx="47">
                  <c:v>24</c:v>
                </c:pt>
                <c:pt idx="48">
                  <c:v>25.2</c:v>
                </c:pt>
                <c:pt idx="49">
                  <c:v>24.599999999999998</c:v>
                </c:pt>
                <c:pt idx="50">
                  <c:v>24.599999999999998</c:v>
                </c:pt>
                <c:pt idx="51">
                  <c:v>25.8</c:v>
                </c:pt>
                <c:pt idx="52">
                  <c:v>25.2</c:v>
                </c:pt>
                <c:pt idx="53">
                  <c:v>23.4</c:v>
                </c:pt>
                <c:pt idx="54">
                  <c:v>21.599999999999998</c:v>
                </c:pt>
                <c:pt idx="55">
                  <c:v>24</c:v>
                </c:pt>
                <c:pt idx="56">
                  <c:v>21.599999999999998</c:v>
                </c:pt>
                <c:pt idx="57">
                  <c:v>21.599999999999998</c:v>
                </c:pt>
                <c:pt idx="58">
                  <c:v>21</c:v>
                </c:pt>
                <c:pt idx="59">
                  <c:v>20.399999999999999</c:v>
                </c:pt>
                <c:pt idx="60">
                  <c:v>18.599999999999998</c:v>
                </c:pt>
                <c:pt idx="61">
                  <c:v>18.599999999999998</c:v>
                </c:pt>
                <c:pt idx="62">
                  <c:v>20.399999999999999</c:v>
                </c:pt>
                <c:pt idx="63">
                  <c:v>21</c:v>
                </c:pt>
                <c:pt idx="64">
                  <c:v>22.2</c:v>
                </c:pt>
                <c:pt idx="65">
                  <c:v>21.599999999999998</c:v>
                </c:pt>
                <c:pt idx="66">
                  <c:v>20.399999999999999</c:v>
                </c:pt>
                <c:pt idx="67">
                  <c:v>18.599999999999998</c:v>
                </c:pt>
                <c:pt idx="68">
                  <c:v>18.599999999999998</c:v>
                </c:pt>
                <c:pt idx="69">
                  <c:v>18.599999999999998</c:v>
                </c:pt>
                <c:pt idx="70">
                  <c:v>16.8</c:v>
                </c:pt>
                <c:pt idx="71">
                  <c:v>17.399999999999999</c:v>
                </c:pt>
                <c:pt idx="72">
                  <c:v>21</c:v>
                </c:pt>
                <c:pt idx="73">
                  <c:v>21</c:v>
                </c:pt>
                <c:pt idx="74">
                  <c:v>19.8</c:v>
                </c:pt>
                <c:pt idx="75">
                  <c:v>19.8</c:v>
                </c:pt>
                <c:pt idx="76">
                  <c:v>19.2</c:v>
                </c:pt>
                <c:pt idx="77">
                  <c:v>20.399999999999999</c:v>
                </c:pt>
                <c:pt idx="78">
                  <c:v>20.399999999999999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M2D!$F$289</c:f>
              <c:strCache>
                <c:ptCount val="1"/>
                <c:pt idx="0">
                  <c:v>Seuil Prévision disponibilité M2D</c:v>
                </c:pt>
              </c:strCache>
            </c:strRef>
          </c:tx>
          <c:spPr>
            <a:ln w="19050">
              <a:solidFill>
                <a:srgbClr val="FF00FF"/>
              </a:solidFill>
              <a:prstDash val="sysDash"/>
            </a:ln>
          </c:spPr>
          <c:marker>
            <c:symbol val="none"/>
          </c:marker>
          <c:cat>
            <c:numRef>
              <c:f>M2D!$Z$269:$CZ$269</c:f>
              <c:numCache>
                <c:formatCode>mm/yy</c:formatCode>
                <c:ptCount val="79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  <c:pt idx="31">
                  <c:v>43466</c:v>
                </c:pt>
                <c:pt idx="32">
                  <c:v>43497</c:v>
                </c:pt>
                <c:pt idx="33">
                  <c:v>43525</c:v>
                </c:pt>
                <c:pt idx="34">
                  <c:v>43556</c:v>
                </c:pt>
                <c:pt idx="35">
                  <c:v>43586</c:v>
                </c:pt>
                <c:pt idx="36">
                  <c:v>43617</c:v>
                </c:pt>
                <c:pt idx="37">
                  <c:v>43647</c:v>
                </c:pt>
                <c:pt idx="38">
                  <c:v>43678</c:v>
                </c:pt>
                <c:pt idx="39">
                  <c:v>43709</c:v>
                </c:pt>
                <c:pt idx="40">
                  <c:v>43739</c:v>
                </c:pt>
                <c:pt idx="41">
                  <c:v>43770</c:v>
                </c:pt>
                <c:pt idx="42">
                  <c:v>43800</c:v>
                </c:pt>
                <c:pt idx="43">
                  <c:v>43831</c:v>
                </c:pt>
                <c:pt idx="44">
                  <c:v>43862</c:v>
                </c:pt>
                <c:pt idx="45">
                  <c:v>43891</c:v>
                </c:pt>
                <c:pt idx="46">
                  <c:v>43922</c:v>
                </c:pt>
                <c:pt idx="47">
                  <c:v>43952</c:v>
                </c:pt>
                <c:pt idx="48">
                  <c:v>43983</c:v>
                </c:pt>
                <c:pt idx="49">
                  <c:v>44013</c:v>
                </c:pt>
                <c:pt idx="50">
                  <c:v>44044</c:v>
                </c:pt>
                <c:pt idx="51">
                  <c:v>44075</c:v>
                </c:pt>
                <c:pt idx="52">
                  <c:v>44105</c:v>
                </c:pt>
                <c:pt idx="53">
                  <c:v>44136</c:v>
                </c:pt>
                <c:pt idx="54">
                  <c:v>44166</c:v>
                </c:pt>
                <c:pt idx="55">
                  <c:v>44197</c:v>
                </c:pt>
                <c:pt idx="56">
                  <c:v>44228</c:v>
                </c:pt>
                <c:pt idx="57">
                  <c:v>44256</c:v>
                </c:pt>
                <c:pt idx="58">
                  <c:v>44287</c:v>
                </c:pt>
                <c:pt idx="59">
                  <c:v>44317</c:v>
                </c:pt>
                <c:pt idx="60">
                  <c:v>44348</c:v>
                </c:pt>
                <c:pt idx="61">
                  <c:v>44378</c:v>
                </c:pt>
                <c:pt idx="62">
                  <c:v>44409</c:v>
                </c:pt>
                <c:pt idx="63">
                  <c:v>44440</c:v>
                </c:pt>
                <c:pt idx="64">
                  <c:v>44470</c:v>
                </c:pt>
                <c:pt idx="65">
                  <c:v>44501</c:v>
                </c:pt>
                <c:pt idx="66">
                  <c:v>44531</c:v>
                </c:pt>
                <c:pt idx="67">
                  <c:v>44562</c:v>
                </c:pt>
                <c:pt idx="68">
                  <c:v>44593</c:v>
                </c:pt>
                <c:pt idx="69">
                  <c:v>44621</c:v>
                </c:pt>
                <c:pt idx="70">
                  <c:v>44652</c:v>
                </c:pt>
                <c:pt idx="71">
                  <c:v>44682</c:v>
                </c:pt>
                <c:pt idx="72">
                  <c:v>44713</c:v>
                </c:pt>
                <c:pt idx="73">
                  <c:v>44743</c:v>
                </c:pt>
                <c:pt idx="74">
                  <c:v>44774</c:v>
                </c:pt>
                <c:pt idx="75">
                  <c:v>44805</c:v>
                </c:pt>
                <c:pt idx="76">
                  <c:v>44835</c:v>
                </c:pt>
                <c:pt idx="77">
                  <c:v>44866</c:v>
                </c:pt>
                <c:pt idx="78">
                  <c:v>44896</c:v>
                </c:pt>
              </c:numCache>
            </c:numRef>
          </c:cat>
          <c:val>
            <c:numRef>
              <c:f>M2D!$Z$289:$CZ$289</c:f>
              <c:numCache>
                <c:formatCode>General</c:formatCode>
                <c:ptCount val="79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15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15</c:v>
                </c:pt>
                <c:pt idx="66">
                  <c:v>15</c:v>
                </c:pt>
                <c:pt idx="67">
                  <c:v>15</c:v>
                </c:pt>
                <c:pt idx="68">
                  <c:v>15</c:v>
                </c:pt>
                <c:pt idx="69">
                  <c:v>15</c:v>
                </c:pt>
                <c:pt idx="70">
                  <c:v>15</c:v>
                </c:pt>
                <c:pt idx="71">
                  <c:v>15</c:v>
                </c:pt>
                <c:pt idx="72">
                  <c:v>15</c:v>
                </c:pt>
                <c:pt idx="73">
                  <c:v>15</c:v>
                </c:pt>
                <c:pt idx="74">
                  <c:v>15</c:v>
                </c:pt>
                <c:pt idx="75">
                  <c:v>15</c:v>
                </c:pt>
                <c:pt idx="76">
                  <c:v>15</c:v>
                </c:pt>
                <c:pt idx="77">
                  <c:v>15</c:v>
                </c:pt>
                <c:pt idx="78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6960"/>
        <c:axId val="124938496"/>
      </c:lineChart>
      <c:dateAx>
        <c:axId val="124936960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 w="12700"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24938496"/>
        <c:crosses val="autoZero"/>
        <c:auto val="1"/>
        <c:lblOffset val="100"/>
        <c:baseTimeUnit val="months"/>
        <c:majorUnit val="6"/>
        <c:minorUnit val="1"/>
      </c:dateAx>
      <c:valAx>
        <c:axId val="124938496"/>
        <c:scaling>
          <c:orientation val="minMax"/>
          <c:max val="60"/>
        </c:scaling>
        <c:delete val="0"/>
        <c:axPos val="l"/>
        <c:numFmt formatCode="General" sourceLinked="1"/>
        <c:majorTickMark val="none"/>
        <c:minorTickMark val="cross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24936960"/>
        <c:crosses val="autoZero"/>
        <c:crossBetween val="between"/>
        <c:minorUnit val="2"/>
      </c:valAx>
    </c:plotArea>
    <c:legend>
      <c:legendPos val="b"/>
      <c:legendEntry>
        <c:idx val="6"/>
        <c:delete val="1"/>
      </c:legendEntry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M2D!$E$271</c:f>
              <c:strCache>
                <c:ptCount val="1"/>
                <c:pt idx="0">
                  <c:v>M2D deployables &gt; 400h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M2D!$Z$269:$BD$269</c:f>
              <c:numCache>
                <c:formatCode>mm/yy</c:formatCode>
                <c:ptCount val="31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</c:numCache>
            </c:numRef>
          </c:cat>
          <c:val>
            <c:numRef>
              <c:f>M2D!$Z$271:$BD$271</c:f>
              <c:numCache>
                <c:formatCode>General</c:formatCode>
                <c:ptCount val="31"/>
                <c:pt idx="0">
                  <c:v>19</c:v>
                </c:pt>
                <c:pt idx="1">
                  <c:v>19</c:v>
                </c:pt>
                <c:pt idx="2">
                  <c:v>21</c:v>
                </c:pt>
                <c:pt idx="3">
                  <c:v>20</c:v>
                </c:pt>
                <c:pt idx="4">
                  <c:v>23</c:v>
                </c:pt>
                <c:pt idx="5">
                  <c:v>19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27</c:v>
                </c:pt>
                <c:pt idx="12">
                  <c:v>28</c:v>
                </c:pt>
                <c:pt idx="13">
                  <c:v>27</c:v>
                </c:pt>
                <c:pt idx="14">
                  <c:v>26</c:v>
                </c:pt>
                <c:pt idx="15">
                  <c:v>29</c:v>
                </c:pt>
                <c:pt idx="16">
                  <c:v>32</c:v>
                </c:pt>
                <c:pt idx="17">
                  <c:v>33</c:v>
                </c:pt>
                <c:pt idx="18">
                  <c:v>36</c:v>
                </c:pt>
                <c:pt idx="19">
                  <c:v>35</c:v>
                </c:pt>
                <c:pt idx="20">
                  <c:v>34</c:v>
                </c:pt>
                <c:pt idx="21">
                  <c:v>34</c:v>
                </c:pt>
                <c:pt idx="22">
                  <c:v>32</c:v>
                </c:pt>
                <c:pt idx="23">
                  <c:v>34</c:v>
                </c:pt>
                <c:pt idx="24">
                  <c:v>37</c:v>
                </c:pt>
                <c:pt idx="25">
                  <c:v>41</c:v>
                </c:pt>
                <c:pt idx="26">
                  <c:v>38</c:v>
                </c:pt>
                <c:pt idx="27">
                  <c:v>39</c:v>
                </c:pt>
                <c:pt idx="28">
                  <c:v>40</c:v>
                </c:pt>
                <c:pt idx="29">
                  <c:v>40</c:v>
                </c:pt>
                <c:pt idx="30">
                  <c:v>38</c:v>
                </c:pt>
              </c:numCache>
            </c:numRef>
          </c:val>
        </c:ser>
        <c:ser>
          <c:idx val="2"/>
          <c:order val="1"/>
          <c:tx>
            <c:strRef>
              <c:f>M2D!$E$272</c:f>
              <c:strCache>
                <c:ptCount val="1"/>
                <c:pt idx="0">
                  <c:v>M2D deployables &gt; 200h uniquement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cat>
            <c:numRef>
              <c:f>M2D!$Z$269:$BD$269</c:f>
              <c:numCache>
                <c:formatCode>mm/yy</c:formatCode>
                <c:ptCount val="31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</c:numCache>
            </c:numRef>
          </c:cat>
          <c:val>
            <c:numRef>
              <c:f>M2D!$Z$272:$BD$272</c:f>
              <c:numCache>
                <c:formatCode>General</c:formatCode>
                <c:ptCount val="31"/>
                <c:pt idx="0">
                  <c:v>19</c:v>
                </c:pt>
                <c:pt idx="1">
                  <c:v>18</c:v>
                </c:pt>
                <c:pt idx="2">
                  <c:v>15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8</c:v>
                </c:pt>
                <c:pt idx="20">
                  <c:v>10</c:v>
                </c:pt>
                <c:pt idx="21">
                  <c:v>8</c:v>
                </c:pt>
                <c:pt idx="22">
                  <c:v>6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4</c:v>
                </c:pt>
                <c:pt idx="27">
                  <c:v>3</c:v>
                </c:pt>
                <c:pt idx="28">
                  <c:v>5</c:v>
                </c:pt>
                <c:pt idx="29">
                  <c:v>3</c:v>
                </c:pt>
                <c:pt idx="30">
                  <c:v>2</c:v>
                </c:pt>
              </c:numCache>
            </c:numRef>
          </c:val>
        </c:ser>
        <c:ser>
          <c:idx val="3"/>
          <c:order val="2"/>
          <c:tx>
            <c:strRef>
              <c:f>M2D!$E$273</c:f>
              <c:strCache>
                <c:ptCount val="1"/>
                <c:pt idx="0">
                  <c:v>M2D non deployables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cat>
            <c:numRef>
              <c:f>M2D!$Z$269:$BD$269</c:f>
              <c:numCache>
                <c:formatCode>mm/yy</c:formatCode>
                <c:ptCount val="31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</c:numCache>
            </c:numRef>
          </c:cat>
          <c:val>
            <c:numRef>
              <c:f>M2D!$Z$273:$BD$273</c:f>
              <c:numCache>
                <c:formatCode>General</c:formatCode>
                <c:ptCount val="31"/>
                <c:pt idx="0">
                  <c:v>9</c:v>
                </c:pt>
                <c:pt idx="1">
                  <c:v>8</c:v>
                </c:pt>
                <c:pt idx="2">
                  <c:v>11</c:v>
                </c:pt>
                <c:pt idx="3">
                  <c:v>14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16</c:v>
                </c:pt>
                <c:pt idx="8">
                  <c:v>10</c:v>
                </c:pt>
                <c:pt idx="9">
                  <c:v>6</c:v>
                </c:pt>
                <c:pt idx="10">
                  <c:v>9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6</c:v>
                </c:pt>
                <c:pt idx="30">
                  <c:v>8</c:v>
                </c:pt>
              </c:numCache>
            </c:numRef>
          </c:val>
        </c:ser>
        <c:ser>
          <c:idx val="4"/>
          <c:order val="3"/>
          <c:tx>
            <c:strRef>
              <c:f>M2D!$E$274</c:f>
              <c:strCache>
                <c:ptCount val="1"/>
                <c:pt idx="0">
                  <c:v>M2D sans potentiel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cat>
            <c:numRef>
              <c:f>M2D!$Z$269:$BD$269</c:f>
              <c:numCache>
                <c:formatCode>mm/yy</c:formatCode>
                <c:ptCount val="31"/>
                <c:pt idx="0">
                  <c:v>42522</c:v>
                </c:pt>
                <c:pt idx="1">
                  <c:v>42552</c:v>
                </c:pt>
                <c:pt idx="2">
                  <c:v>42583</c:v>
                </c:pt>
                <c:pt idx="3">
                  <c:v>42614</c:v>
                </c:pt>
                <c:pt idx="4">
                  <c:v>42644</c:v>
                </c:pt>
                <c:pt idx="5">
                  <c:v>42675</c:v>
                </c:pt>
                <c:pt idx="6">
                  <c:v>42705</c:v>
                </c:pt>
                <c:pt idx="7">
                  <c:v>42736</c:v>
                </c:pt>
                <c:pt idx="8">
                  <c:v>42767</c:v>
                </c:pt>
                <c:pt idx="9">
                  <c:v>42795</c:v>
                </c:pt>
                <c:pt idx="10">
                  <c:v>42826</c:v>
                </c:pt>
                <c:pt idx="11">
                  <c:v>42856</c:v>
                </c:pt>
                <c:pt idx="12">
                  <c:v>42887</c:v>
                </c:pt>
                <c:pt idx="13">
                  <c:v>42917</c:v>
                </c:pt>
                <c:pt idx="14">
                  <c:v>42948</c:v>
                </c:pt>
                <c:pt idx="15">
                  <c:v>42979</c:v>
                </c:pt>
                <c:pt idx="16">
                  <c:v>43009</c:v>
                </c:pt>
                <c:pt idx="17">
                  <c:v>43040</c:v>
                </c:pt>
                <c:pt idx="18">
                  <c:v>43070</c:v>
                </c:pt>
                <c:pt idx="19">
                  <c:v>43101</c:v>
                </c:pt>
                <c:pt idx="20">
                  <c:v>43132</c:v>
                </c:pt>
                <c:pt idx="21">
                  <c:v>43160</c:v>
                </c:pt>
                <c:pt idx="22">
                  <c:v>43191</c:v>
                </c:pt>
                <c:pt idx="23">
                  <c:v>43221</c:v>
                </c:pt>
                <c:pt idx="24">
                  <c:v>43252</c:v>
                </c:pt>
                <c:pt idx="25">
                  <c:v>43282</c:v>
                </c:pt>
                <c:pt idx="26">
                  <c:v>43313</c:v>
                </c:pt>
                <c:pt idx="27">
                  <c:v>43344</c:v>
                </c:pt>
                <c:pt idx="28">
                  <c:v>43374</c:v>
                </c:pt>
                <c:pt idx="29">
                  <c:v>43405</c:v>
                </c:pt>
                <c:pt idx="30">
                  <c:v>43435</c:v>
                </c:pt>
              </c:numCache>
            </c:numRef>
          </c:cat>
          <c:val>
            <c:numRef>
              <c:f>M2D!$Z$274:$BD$274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06176"/>
        <c:axId val="161107968"/>
      </c:areaChart>
      <c:lineChart>
        <c:grouping val="standard"/>
        <c:varyColors val="0"/>
        <c:ser>
          <c:idx val="0"/>
          <c:order val="4"/>
          <c:tx>
            <c:strRef>
              <c:f>M2D!$E$270</c:f>
              <c:strCache>
                <c:ptCount val="1"/>
                <c:pt idx="0">
                  <c:v>M2D déployés OPEX</c:v>
                </c:pt>
              </c:strCache>
            </c:strRef>
          </c:tx>
          <c:spPr>
            <a:ln w="19050"/>
          </c:spPr>
          <c:marker>
            <c:symbol val="none"/>
          </c:marker>
          <c:dPt>
            <c:idx val="47"/>
            <c:bubble3D val="0"/>
            <c:spPr>
              <a:ln w="19050">
                <a:solidFill>
                  <a:srgbClr val="0000FF"/>
                </a:solidFill>
              </a:ln>
            </c:spPr>
          </c:dPt>
          <c:val>
            <c:numRef>
              <c:f>M2D!$Z$270:$BD$270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M2D!$E$275</c:f>
              <c:strCache>
                <c:ptCount val="1"/>
                <c:pt idx="0">
                  <c:v>Prévi disponibilité M2D NCY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M2D!$Z$275:$BD$275</c:f>
              <c:numCache>
                <c:formatCode>General</c:formatCode>
                <c:ptCount val="31"/>
                <c:pt idx="0">
                  <c:v>24.91</c:v>
                </c:pt>
                <c:pt idx="1">
                  <c:v>23.85</c:v>
                </c:pt>
                <c:pt idx="2">
                  <c:v>24.91</c:v>
                </c:pt>
                <c:pt idx="3">
                  <c:v>24.380000000000003</c:v>
                </c:pt>
                <c:pt idx="4">
                  <c:v>24.380000000000003</c:v>
                </c:pt>
                <c:pt idx="5">
                  <c:v>19.080000000000002</c:v>
                </c:pt>
                <c:pt idx="6">
                  <c:v>19.080000000000002</c:v>
                </c:pt>
                <c:pt idx="7">
                  <c:v>19.61</c:v>
                </c:pt>
                <c:pt idx="8">
                  <c:v>16.96</c:v>
                </c:pt>
                <c:pt idx="9">
                  <c:v>14.31</c:v>
                </c:pt>
                <c:pt idx="10">
                  <c:v>15.370000000000001</c:v>
                </c:pt>
                <c:pt idx="11">
                  <c:v>16.43</c:v>
                </c:pt>
                <c:pt idx="12">
                  <c:v>18.55</c:v>
                </c:pt>
                <c:pt idx="13">
                  <c:v>18.55</c:v>
                </c:pt>
                <c:pt idx="14">
                  <c:v>18.55</c:v>
                </c:pt>
                <c:pt idx="15">
                  <c:v>21</c:v>
                </c:pt>
                <c:pt idx="16">
                  <c:v>21.599999999999998</c:v>
                </c:pt>
                <c:pt idx="17">
                  <c:v>21</c:v>
                </c:pt>
                <c:pt idx="18">
                  <c:v>22.8</c:v>
                </c:pt>
                <c:pt idx="19">
                  <c:v>24</c:v>
                </c:pt>
                <c:pt idx="20">
                  <c:v>24</c:v>
                </c:pt>
                <c:pt idx="21">
                  <c:v>23.4</c:v>
                </c:pt>
                <c:pt idx="22">
                  <c:v>22.2</c:v>
                </c:pt>
                <c:pt idx="23">
                  <c:v>23.4</c:v>
                </c:pt>
                <c:pt idx="24">
                  <c:v>25.2</c:v>
                </c:pt>
                <c:pt idx="25">
                  <c:v>27</c:v>
                </c:pt>
                <c:pt idx="26">
                  <c:v>25.2</c:v>
                </c:pt>
                <c:pt idx="27">
                  <c:v>25.2</c:v>
                </c:pt>
                <c:pt idx="28">
                  <c:v>27</c:v>
                </c:pt>
                <c:pt idx="29">
                  <c:v>26.4</c:v>
                </c:pt>
                <c:pt idx="30">
                  <c:v>25.8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M2D!$F$289</c:f>
              <c:strCache>
                <c:ptCount val="1"/>
                <c:pt idx="0">
                  <c:v>Seuil Prévision disponibilité M2D</c:v>
                </c:pt>
              </c:strCache>
            </c:strRef>
          </c:tx>
          <c:spPr>
            <a:ln w="19050">
              <a:solidFill>
                <a:srgbClr val="FF00FF"/>
              </a:solidFill>
              <a:prstDash val="sysDash"/>
            </a:ln>
          </c:spPr>
          <c:marker>
            <c:symbol val="none"/>
          </c:marker>
          <c:val>
            <c:numRef>
              <c:f>M2D!$Z$289:$BD$289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06176"/>
        <c:axId val="161107968"/>
      </c:lineChart>
      <c:dateAx>
        <c:axId val="161106176"/>
        <c:scaling>
          <c:orientation val="minMax"/>
        </c:scaling>
        <c:delete val="0"/>
        <c:axPos val="b"/>
        <c:numFmt formatCode="mm/yy" sourceLinked="0"/>
        <c:majorTickMark val="none"/>
        <c:minorTickMark val="none"/>
        <c:tickLblPos val="nextTo"/>
        <c:spPr>
          <a:ln w="12700"/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61107968"/>
        <c:crosses val="autoZero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161107968"/>
        <c:scaling>
          <c:orientation val="minMax"/>
          <c:max val="60"/>
        </c:scaling>
        <c:delete val="0"/>
        <c:axPos val="l"/>
        <c:numFmt formatCode="General" sourceLinked="1"/>
        <c:majorTickMark val="none"/>
        <c:minorTickMark val="cross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61106176"/>
        <c:crosses val="autoZero"/>
        <c:crossBetween val="between"/>
      </c:valAx>
    </c:plotArea>
    <c:legend>
      <c:legendPos val="b"/>
      <c:legendEntry>
        <c:idx val="6"/>
        <c:delete val="1"/>
      </c:legendEntry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304800</xdr:colOff>
          <xdr:row>1</xdr:row>
          <xdr:rowOff>9525</xdr:rowOff>
        </xdr:to>
        <xdr:sp macro="" textlink="">
          <xdr:nvSpPr>
            <xdr:cNvPr id="10418" name="Button 4274" hidden="1">
              <a:extLst>
                <a:ext uri="{63B3BB69-23CF-44E3-9099-C40C66FF867C}">
                  <a14:compatExt spid="_x0000_s10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0</xdr:rowOff>
        </xdr:from>
        <xdr:to>
          <xdr:col>1</xdr:col>
          <xdr:colOff>800100</xdr:colOff>
          <xdr:row>0</xdr:row>
          <xdr:rowOff>200025</xdr:rowOff>
        </xdr:to>
        <xdr:sp macro="" textlink="">
          <xdr:nvSpPr>
            <xdr:cNvPr id="10419" name="Button 4275" hidden="1">
              <a:extLst>
                <a:ext uri="{63B3BB69-23CF-44E3-9099-C40C66FF867C}">
                  <a14:compatExt spid="_x0000_s1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0</xdr:rowOff>
        </xdr:from>
        <xdr:to>
          <xdr:col>1</xdr:col>
          <xdr:colOff>257175</xdr:colOff>
          <xdr:row>1</xdr:row>
          <xdr:rowOff>0</xdr:rowOff>
        </xdr:to>
        <xdr:sp macro="" textlink="">
          <xdr:nvSpPr>
            <xdr:cNvPr id="10432" name="Button 4288" hidden="1">
              <a:extLst>
                <a:ext uri="{63B3BB69-23CF-44E3-9099-C40C66FF867C}">
                  <a14:compatExt spid="_x0000_s10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1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Fretting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561975</xdr:colOff>
      <xdr:row>30</xdr:row>
      <xdr:rowOff>104775</xdr:rowOff>
    </xdr:to>
    <xdr:graphicFrame macro="">
      <xdr:nvGraphicFramePr>
        <xdr:cNvPr id="2583754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13</xdr:col>
      <xdr:colOff>561975</xdr:colOff>
      <xdr:row>63</xdr:row>
      <xdr:rowOff>104775</xdr:rowOff>
    </xdr:to>
    <xdr:graphicFrame macro="">
      <xdr:nvGraphicFramePr>
        <xdr:cNvPr id="2583755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714375</xdr:colOff>
      <xdr:row>20</xdr:row>
      <xdr:rowOff>152400</xdr:rowOff>
    </xdr:from>
    <xdr:to>
      <xdr:col>6</xdr:col>
      <xdr:colOff>657225</xdr:colOff>
      <xdr:row>22</xdr:row>
      <xdr:rowOff>104775</xdr:rowOff>
    </xdr:to>
    <xdr:sp macro="" textlink="">
      <xdr:nvSpPr>
        <xdr:cNvPr id="2" name="Rectangle 1"/>
        <xdr:cNvSpPr/>
      </xdr:nvSpPr>
      <xdr:spPr>
        <a:xfrm>
          <a:off x="3762375" y="3390900"/>
          <a:ext cx="1466850" cy="276225"/>
        </a:xfrm>
        <a:prstGeom prst="wedgeRectCallout">
          <a:avLst>
            <a:gd name="adj1" fmla="val -50054"/>
            <a:gd name="adj2" fmla="val 106178"/>
          </a:avLst>
        </a:prstGeom>
        <a:solidFill>
          <a:schemeClr val="accent1">
            <a:alpha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bg1"/>
              </a:solidFill>
            </a:rPr>
            <a:t>Déflation M200C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0.5441</cdr:x>
      <cdr:y>0.15486</cdr:y>
    </cdr:from>
    <cdr:to>
      <cdr:x>0.54789</cdr:x>
      <cdr:y>0.88356</cdr:y>
    </cdr:to>
    <cdr:cxnSp macro="">
      <cdr:nvCxnSpPr>
        <cdr:cNvPr id="6" name="Connecteur droit 1"/>
        <cdr:cNvCxnSpPr/>
      </cdr:nvCxnSpPr>
      <cdr:spPr>
        <a:xfrm xmlns:a="http://schemas.openxmlformats.org/drawingml/2006/main" flipV="1">
          <a:off x="5695627" y="768503"/>
          <a:ext cx="39674" cy="3616192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0.25401</cdr:x>
      <cdr:y>0.15486</cdr:y>
    </cdr:from>
    <cdr:to>
      <cdr:x>0.25673</cdr:x>
      <cdr:y>0.8874</cdr:y>
    </cdr:to>
    <cdr:cxnSp macro="">
      <cdr:nvCxnSpPr>
        <cdr:cNvPr id="9" name="Connecteur droit 2"/>
        <cdr:cNvCxnSpPr/>
      </cdr:nvCxnSpPr>
      <cdr:spPr>
        <a:xfrm xmlns:a="http://schemas.openxmlformats.org/drawingml/2006/main" flipV="1">
          <a:off x="2658974" y="768491"/>
          <a:ext cx="28473" cy="3635248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0.10945</cdr:x>
      <cdr:y>0.14014</cdr:y>
    </cdr:from>
    <cdr:to>
      <cdr:x>0.10945</cdr:x>
      <cdr:y>0.88548</cdr:y>
    </cdr:to>
    <cdr:cxnSp macro="">
      <cdr:nvCxnSpPr>
        <cdr:cNvPr id="10" name="Connecteur droit 3"/>
        <cdr:cNvCxnSpPr/>
      </cdr:nvCxnSpPr>
      <cdr:spPr>
        <a:xfrm xmlns:a="http://schemas.openxmlformats.org/drawingml/2006/main" flipH="1" flipV="1">
          <a:off x="1145734" y="695445"/>
          <a:ext cx="0" cy="3698769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0.68829</cdr:x>
      <cdr:y>0.14942</cdr:y>
    </cdr:from>
    <cdr:to>
      <cdr:x>0.69244</cdr:x>
      <cdr:y>0.88932</cdr:y>
    </cdr:to>
    <cdr:cxnSp macro="">
      <cdr:nvCxnSpPr>
        <cdr:cNvPr id="11" name="Connecteur droit 4"/>
        <cdr:cNvCxnSpPr/>
      </cdr:nvCxnSpPr>
      <cdr:spPr>
        <a:xfrm xmlns:a="http://schemas.openxmlformats.org/drawingml/2006/main" flipV="1">
          <a:off x="7205005" y="741500"/>
          <a:ext cx="43442" cy="3671773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0.83484</cdr:x>
      <cdr:y>0.14286</cdr:y>
    </cdr:from>
    <cdr:to>
      <cdr:x>0.83752</cdr:x>
      <cdr:y>0.8874</cdr:y>
    </cdr:to>
    <cdr:cxnSp macro="">
      <cdr:nvCxnSpPr>
        <cdr:cNvPr id="12" name="Connecteur droit 6"/>
        <cdr:cNvCxnSpPr/>
      </cdr:nvCxnSpPr>
      <cdr:spPr>
        <a:xfrm xmlns:a="http://schemas.openxmlformats.org/drawingml/2006/main" flipV="1">
          <a:off x="8739056" y="708940"/>
          <a:ext cx="28054" cy="3694799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0.04003</cdr:x>
      <cdr:y>0.81638</cdr:y>
    </cdr:from>
    <cdr:to>
      <cdr:x>0.21383</cdr:x>
      <cdr:y>0.88676</cdr:y>
    </cdr:to>
    <cdr:sp macro="" textlink="">
      <cdr:nvSpPr>
        <cdr:cNvPr id="7" name="ZoneTexte 1"/>
        <cdr:cNvSpPr txBox="1"/>
      </cdr:nvSpPr>
      <cdr:spPr>
        <a:xfrm xmlns:a="http://schemas.openxmlformats.org/drawingml/2006/main">
          <a:off x="419033" y="4051306"/>
          <a:ext cx="1819342" cy="349263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>
            <a:alpha val="65000"/>
          </a:srgb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lIns="36000" tIns="36000" rIns="36000" bIns="3600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900" b="1"/>
            <a:t>2 M2D +</a:t>
          </a:r>
          <a:r>
            <a:rPr lang="fr-FR" sz="900" b="1" baseline="0"/>
            <a:t> 2 M2RDI à 50h/mois </a:t>
          </a:r>
        </a:p>
        <a:p xmlns:a="http://schemas.openxmlformats.org/drawingml/2006/main">
          <a:pPr algn="ctr"/>
          <a:r>
            <a:rPr lang="fr-FR" sz="900" b="1" baseline="0"/>
            <a:t>3 M2D sur N'Djamena à 50h/mois</a:t>
          </a:r>
          <a:endParaRPr lang="fr-FR" sz="900" b="1"/>
        </a:p>
      </cdr:txBody>
    </cdr:sp>
  </cdr:relSizeAnchor>
  <cdr:relSizeAnchor xmlns:cdr="http://schemas.openxmlformats.org/drawingml/2006/chartDrawing">
    <cdr:from>
      <cdr:x>0.21565</cdr:x>
      <cdr:y>0.77799</cdr:y>
    </cdr:from>
    <cdr:to>
      <cdr:x>0.35669</cdr:x>
      <cdr:y>0.88868</cdr:y>
    </cdr:to>
    <cdr:sp macro="" textlink="">
      <cdr:nvSpPr>
        <cdr:cNvPr id="8" name="ZoneTexte 46"/>
        <cdr:cNvSpPr txBox="1"/>
      </cdr:nvSpPr>
      <cdr:spPr bwMode="auto">
        <a:xfrm xmlns:a="http://schemas.openxmlformats.org/drawingml/2006/main">
          <a:off x="2257419" y="3860795"/>
          <a:ext cx="1476381" cy="5493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>
            <a:lumMod val="75000"/>
            <a:alpha val="54000"/>
          </a:schemeClr>
        </a:solidFill>
        <a:ln xmlns:a="http://schemas.openxmlformats.org/drawingml/2006/main" w="9525" cmpd="sng">
          <a:solidFill>
            <a:schemeClr val="tx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fr-FR" sz="800" b="1"/>
        </a:p>
        <a:p xmlns:a="http://schemas.openxmlformats.org/drawingml/2006/main">
          <a:pPr algn="ctr"/>
          <a:r>
            <a:rPr lang="fr-FR" sz="800" b="1"/>
            <a:t>2 M2D + 2M2RDI </a:t>
          </a:r>
          <a:r>
            <a:rPr lang="fr-FR" sz="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à 50h/mois </a:t>
          </a:r>
          <a:endParaRPr lang="fr-FR" sz="800" b="1"/>
        </a:p>
        <a:p xmlns:a="http://schemas.openxmlformats.org/drawingml/2006/main">
          <a:pPr algn="ctr"/>
          <a:r>
            <a:rPr lang="fr-FR" sz="800" b="1"/>
            <a:t>6 M2D sur H5 à 100h/mois</a:t>
          </a:r>
        </a:p>
      </cdr:txBody>
    </cdr:sp>
  </cdr:relSizeAnchor>
  <cdr:relSizeAnchor xmlns:cdr="http://schemas.openxmlformats.org/drawingml/2006/chartDrawing">
    <cdr:from>
      <cdr:x>0.35669</cdr:x>
      <cdr:y>0.77799</cdr:y>
    </cdr:from>
    <cdr:to>
      <cdr:x>0.97816</cdr:x>
      <cdr:y>0.88868</cdr:y>
    </cdr:to>
    <cdr:sp macro="" textlink="">
      <cdr:nvSpPr>
        <cdr:cNvPr id="13" name="ZoneTexte 46"/>
        <cdr:cNvSpPr txBox="1"/>
      </cdr:nvSpPr>
      <cdr:spPr bwMode="auto">
        <a:xfrm xmlns:a="http://schemas.openxmlformats.org/drawingml/2006/main">
          <a:off x="3733799" y="3860795"/>
          <a:ext cx="6505575" cy="549302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>
            <a:alpha val="54000"/>
          </a:srgbClr>
        </a:solidFill>
        <a:ln xmlns:a="http://schemas.openxmlformats.org/drawingml/2006/main" w="9525" cmpd="sng">
          <a:solidFill>
            <a:schemeClr val="tx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fr-FR" sz="800" b="1"/>
        </a:p>
        <a:p xmlns:a="http://schemas.openxmlformats.org/drawingml/2006/main">
          <a:pPr algn="ctr"/>
          <a:r>
            <a:rPr lang="fr-FR" sz="900" b="1"/>
            <a:t>3  M2D à 50h/mois </a:t>
          </a:r>
        </a:p>
        <a:p xmlns:a="http://schemas.openxmlformats.org/drawingml/2006/main">
          <a:pPr algn="ctr"/>
          <a:r>
            <a:rPr lang="fr-FR" sz="900" b="1"/>
            <a:t>5  M2D sur H5 à 100h/mois</a:t>
          </a:r>
        </a:p>
      </cdr:txBody>
    </cdr:sp>
  </cdr:relSizeAnchor>
  <cdr:relSizeAnchor xmlns:cdr="http://schemas.openxmlformats.org/drawingml/2006/chartDrawing">
    <cdr:from>
      <cdr:x>0.39976</cdr:x>
      <cdr:y>0.15227</cdr:y>
    </cdr:from>
    <cdr:to>
      <cdr:x>0.40248</cdr:x>
      <cdr:y>0.88481</cdr:y>
    </cdr:to>
    <cdr:cxnSp macro="">
      <cdr:nvCxnSpPr>
        <cdr:cNvPr id="14" name="Connecteur droit 13"/>
        <cdr:cNvCxnSpPr/>
      </cdr:nvCxnSpPr>
      <cdr:spPr>
        <a:xfrm xmlns:a="http://schemas.openxmlformats.org/drawingml/2006/main" flipV="1">
          <a:off x="4184680" y="755644"/>
          <a:ext cx="28473" cy="3635248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0.13467</cdr:x>
      <cdr:y>0.04415</cdr:y>
    </cdr:from>
    <cdr:to>
      <cdr:x>0.23931</cdr:x>
      <cdr:y>0.119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1409727" y="219099"/>
          <a:ext cx="1095369" cy="371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600" b="1"/>
            <a:t>2017</a:t>
          </a:r>
        </a:p>
      </cdr:txBody>
    </cdr:sp>
  </cdr:relSizeAnchor>
  <cdr:relSizeAnchor xmlns:cdr="http://schemas.openxmlformats.org/drawingml/2006/chartDrawing">
    <cdr:from>
      <cdr:x>0.02032</cdr:x>
      <cdr:y>0.04479</cdr:y>
    </cdr:from>
    <cdr:to>
      <cdr:x>0.12496</cdr:x>
      <cdr:y>0.11964</cdr:y>
    </cdr:to>
    <cdr:sp macro="" textlink="">
      <cdr:nvSpPr>
        <cdr:cNvPr id="19" name="ZoneTexte 1"/>
        <cdr:cNvSpPr txBox="1"/>
      </cdr:nvSpPr>
      <cdr:spPr>
        <a:xfrm xmlns:a="http://schemas.openxmlformats.org/drawingml/2006/main">
          <a:off x="212725" y="222250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2016</a:t>
          </a:r>
        </a:p>
      </cdr:txBody>
    </cdr:sp>
  </cdr:relSizeAnchor>
  <cdr:relSizeAnchor xmlns:cdr="http://schemas.openxmlformats.org/drawingml/2006/chartDrawing">
    <cdr:from>
      <cdr:x>0.86018</cdr:x>
      <cdr:y>0.04671</cdr:y>
    </cdr:from>
    <cdr:to>
      <cdr:x>0.96482</cdr:x>
      <cdr:y>0.12156</cdr:y>
    </cdr:to>
    <cdr:sp macro="" textlink="">
      <cdr:nvSpPr>
        <cdr:cNvPr id="20" name="ZoneTexte 1"/>
        <cdr:cNvSpPr txBox="1"/>
      </cdr:nvSpPr>
      <cdr:spPr>
        <a:xfrm xmlns:a="http://schemas.openxmlformats.org/drawingml/2006/main">
          <a:off x="9004300" y="231775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2022</a:t>
          </a:r>
        </a:p>
      </cdr:txBody>
    </cdr:sp>
  </cdr:relSizeAnchor>
  <cdr:relSizeAnchor xmlns:cdr="http://schemas.openxmlformats.org/drawingml/2006/chartDrawing">
    <cdr:from>
      <cdr:x>0.71368</cdr:x>
      <cdr:y>0.05054</cdr:y>
    </cdr:from>
    <cdr:to>
      <cdr:x>0.81832</cdr:x>
      <cdr:y>0.1254</cdr:y>
    </cdr:to>
    <cdr:sp macro="" textlink="">
      <cdr:nvSpPr>
        <cdr:cNvPr id="21" name="ZoneTexte 1"/>
        <cdr:cNvSpPr txBox="1"/>
      </cdr:nvSpPr>
      <cdr:spPr>
        <a:xfrm xmlns:a="http://schemas.openxmlformats.org/drawingml/2006/main">
          <a:off x="7470775" y="250825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2021</a:t>
          </a:r>
        </a:p>
      </cdr:txBody>
    </cdr:sp>
  </cdr:relSizeAnchor>
  <cdr:relSizeAnchor xmlns:cdr="http://schemas.openxmlformats.org/drawingml/2006/chartDrawing">
    <cdr:from>
      <cdr:x>0.57537</cdr:x>
      <cdr:y>0.04862</cdr:y>
    </cdr:from>
    <cdr:to>
      <cdr:x>0.68001</cdr:x>
      <cdr:y>0.12348</cdr:y>
    </cdr:to>
    <cdr:sp macro="" textlink="">
      <cdr:nvSpPr>
        <cdr:cNvPr id="22" name="ZoneTexte 1"/>
        <cdr:cNvSpPr txBox="1"/>
      </cdr:nvSpPr>
      <cdr:spPr>
        <a:xfrm xmlns:a="http://schemas.openxmlformats.org/drawingml/2006/main">
          <a:off x="6022975" y="241300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2020</a:t>
          </a:r>
        </a:p>
      </cdr:txBody>
    </cdr:sp>
  </cdr:relSizeAnchor>
  <cdr:relSizeAnchor xmlns:cdr="http://schemas.openxmlformats.org/drawingml/2006/chartDrawing">
    <cdr:from>
      <cdr:x>0.42887</cdr:x>
      <cdr:y>0.04287</cdr:y>
    </cdr:from>
    <cdr:to>
      <cdr:x>0.53352</cdr:x>
      <cdr:y>0.11772</cdr:y>
    </cdr:to>
    <cdr:sp macro="" textlink="">
      <cdr:nvSpPr>
        <cdr:cNvPr id="23" name="ZoneTexte 1"/>
        <cdr:cNvSpPr txBox="1"/>
      </cdr:nvSpPr>
      <cdr:spPr>
        <a:xfrm xmlns:a="http://schemas.openxmlformats.org/drawingml/2006/main">
          <a:off x="4489450" y="212725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2019</a:t>
          </a:r>
        </a:p>
      </cdr:txBody>
    </cdr:sp>
  </cdr:relSizeAnchor>
  <cdr:relSizeAnchor xmlns:cdr="http://schemas.openxmlformats.org/drawingml/2006/chartDrawing">
    <cdr:from>
      <cdr:x>0.28329</cdr:x>
      <cdr:y>0.04479</cdr:y>
    </cdr:from>
    <cdr:to>
      <cdr:x>0.38793</cdr:x>
      <cdr:y>0.11964</cdr:y>
    </cdr:to>
    <cdr:sp macro="" textlink="">
      <cdr:nvSpPr>
        <cdr:cNvPr id="24" name="ZoneTexte 1"/>
        <cdr:cNvSpPr txBox="1"/>
      </cdr:nvSpPr>
      <cdr:spPr>
        <a:xfrm xmlns:a="http://schemas.openxmlformats.org/drawingml/2006/main">
          <a:off x="2965475" y="222271"/>
          <a:ext cx="1095369" cy="3714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2018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0.23582</cdr:x>
      <cdr:y>0.14718</cdr:y>
    </cdr:from>
    <cdr:to>
      <cdr:x>0.23854</cdr:x>
      <cdr:y>0.87972</cdr:y>
    </cdr:to>
    <cdr:cxnSp macro="">
      <cdr:nvCxnSpPr>
        <cdr:cNvPr id="9" name="Connecteur droit 2"/>
        <cdr:cNvCxnSpPr/>
      </cdr:nvCxnSpPr>
      <cdr:spPr>
        <a:xfrm xmlns:a="http://schemas.openxmlformats.org/drawingml/2006/main" flipV="1">
          <a:off x="2468508" y="730391"/>
          <a:ext cx="28473" cy="3635248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0.60367</cdr:x>
      <cdr:y>0.1475</cdr:y>
    </cdr:from>
    <cdr:to>
      <cdr:x>0.60782</cdr:x>
      <cdr:y>0.8874</cdr:y>
    </cdr:to>
    <cdr:cxnSp macro="">
      <cdr:nvCxnSpPr>
        <cdr:cNvPr id="11" name="Connecteur droit 4"/>
        <cdr:cNvCxnSpPr/>
      </cdr:nvCxnSpPr>
      <cdr:spPr>
        <a:xfrm xmlns:a="http://schemas.openxmlformats.org/drawingml/2006/main" flipV="1">
          <a:off x="6319230" y="731966"/>
          <a:ext cx="43442" cy="3671773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5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0.04762</cdr:x>
      <cdr:y>0.8023</cdr:y>
    </cdr:from>
    <cdr:to>
      <cdr:x>0.1101</cdr:x>
      <cdr:y>0.8874</cdr:y>
    </cdr:to>
    <cdr:sp macro="" textlink="">
      <cdr:nvSpPr>
        <cdr:cNvPr id="15" name="ZoneTexte 1"/>
        <cdr:cNvSpPr txBox="1"/>
      </cdr:nvSpPr>
      <cdr:spPr bwMode="auto">
        <a:xfrm xmlns:a="http://schemas.openxmlformats.org/drawingml/2006/main">
          <a:off x="498485" y="3981450"/>
          <a:ext cx="654040" cy="42229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  <a:alpha val="68000"/>
          </a:schemeClr>
        </a:solidFill>
        <a:ln xmlns:a="http://schemas.openxmlformats.org/drawingml/2006/main" w="12700" cmpd="sng">
          <a:solidFill>
            <a:schemeClr val="tx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36000" tIns="36000" rIns="36000" bIns="3600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800"/>
            <a:t>      3 M2N + 5 M2D sur H5 à 100 h/mois</a:t>
          </a:r>
        </a:p>
      </cdr:txBody>
    </cdr:sp>
  </cdr:relSizeAnchor>
  <cdr:relSizeAnchor xmlns:cdr="http://schemas.openxmlformats.org/drawingml/2006/chartDrawing">
    <cdr:from>
      <cdr:x>0.11192</cdr:x>
      <cdr:y>0.81062</cdr:y>
    </cdr:from>
    <cdr:to>
      <cdr:x>0.50773</cdr:x>
      <cdr:y>0.881</cdr:y>
    </cdr:to>
    <cdr:sp macro="" textlink="">
      <cdr:nvSpPr>
        <cdr:cNvPr id="16" name="ZoneTexte 1"/>
        <cdr:cNvSpPr txBox="1"/>
      </cdr:nvSpPr>
      <cdr:spPr>
        <a:xfrm xmlns:a="http://schemas.openxmlformats.org/drawingml/2006/main">
          <a:off x="1171575" y="4022734"/>
          <a:ext cx="4143330" cy="349263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>
            <a:alpha val="65000"/>
          </a:srgb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wrap="square" lIns="36000" tIns="36000" rIns="36000" bIns="3600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900" b="1"/>
            <a:t>2 M2D sur Niamey à 50h/mois +</a:t>
          </a:r>
          <a:r>
            <a:rPr lang="fr-FR" sz="900" b="1" baseline="0"/>
            <a:t> 2 M2RDI</a:t>
          </a:r>
        </a:p>
        <a:p xmlns:a="http://schemas.openxmlformats.org/drawingml/2006/main">
          <a:pPr algn="ctr"/>
          <a:r>
            <a:rPr lang="fr-FR" sz="900" b="1" baseline="0"/>
            <a:t>3 M2D sur N'Djamena à 50h/mois</a:t>
          </a:r>
          <a:endParaRPr lang="fr-FR" sz="900" b="1"/>
        </a:p>
      </cdr:txBody>
    </cdr:sp>
  </cdr:relSizeAnchor>
  <cdr:relSizeAnchor xmlns:cdr="http://schemas.openxmlformats.org/drawingml/2006/chartDrawing">
    <cdr:from>
      <cdr:x>0.50773</cdr:x>
      <cdr:y>0.77415</cdr:y>
    </cdr:from>
    <cdr:to>
      <cdr:x>0.87079</cdr:x>
      <cdr:y>0.88484</cdr:y>
    </cdr:to>
    <cdr:sp macro="" textlink="">
      <cdr:nvSpPr>
        <cdr:cNvPr id="17" name="ZoneTexte 46"/>
        <cdr:cNvSpPr txBox="1"/>
      </cdr:nvSpPr>
      <cdr:spPr bwMode="auto">
        <a:xfrm xmlns:a="http://schemas.openxmlformats.org/drawingml/2006/main">
          <a:off x="5314905" y="3841739"/>
          <a:ext cx="3800503" cy="5493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3">
            <a:lumMod val="75000"/>
            <a:alpha val="54000"/>
          </a:schemeClr>
        </a:solidFill>
        <a:ln xmlns:a="http://schemas.openxmlformats.org/drawingml/2006/main" w="9525" cmpd="sng">
          <a:solidFill>
            <a:schemeClr val="tx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900" b="1"/>
            <a:t>2 M2D sur BSS à 50h/mois + 2 M2RDI</a:t>
          </a:r>
        </a:p>
        <a:p xmlns:a="http://schemas.openxmlformats.org/drawingml/2006/main">
          <a:pPr algn="ctr"/>
          <a:r>
            <a:rPr lang="fr-FR" sz="900" b="1"/>
            <a:t>6 M2D sur H5 à 100h/mois</a:t>
          </a:r>
          <a:endParaRPr lang="fr-FR" sz="1100" b="1"/>
        </a:p>
      </cdr:txBody>
    </cdr:sp>
  </cdr:relSizeAnchor>
  <cdr:relSizeAnchor xmlns:cdr="http://schemas.openxmlformats.org/drawingml/2006/chartDrawing">
    <cdr:from>
      <cdr:x>0.87261</cdr:x>
      <cdr:y>0.77415</cdr:y>
    </cdr:from>
    <cdr:to>
      <cdr:x>0.97088</cdr:x>
      <cdr:y>0.88484</cdr:y>
    </cdr:to>
    <cdr:sp macro="" textlink="">
      <cdr:nvSpPr>
        <cdr:cNvPr id="7" name="ZoneTexte 46"/>
        <cdr:cNvSpPr txBox="1"/>
      </cdr:nvSpPr>
      <cdr:spPr bwMode="auto">
        <a:xfrm xmlns:a="http://schemas.openxmlformats.org/drawingml/2006/main">
          <a:off x="9134460" y="3841739"/>
          <a:ext cx="1028715" cy="549302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>
            <a:alpha val="54000"/>
          </a:srgbClr>
        </a:solidFill>
        <a:ln xmlns:a="http://schemas.openxmlformats.org/drawingml/2006/main" w="9525" cmpd="sng">
          <a:solidFill>
            <a:schemeClr val="tx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900" b="1"/>
            <a:t>3 M2D sur BSS à 50h/mois </a:t>
          </a:r>
        </a:p>
        <a:p xmlns:a="http://schemas.openxmlformats.org/drawingml/2006/main">
          <a:pPr algn="ctr"/>
          <a:r>
            <a:rPr lang="fr-FR" sz="900" b="1"/>
            <a:t>5 M2D sur H5 à 100h/mois</a:t>
          </a:r>
        </a:p>
      </cdr:txBody>
    </cdr:sp>
  </cdr:relSizeAnchor>
  <cdr:relSizeAnchor xmlns:cdr="http://schemas.openxmlformats.org/drawingml/2006/chartDrawing">
    <cdr:from>
      <cdr:x>0.37519</cdr:x>
      <cdr:y>0.05822</cdr:y>
    </cdr:from>
    <cdr:to>
      <cdr:x>0.47983</cdr:x>
      <cdr:y>0.13308</cdr:y>
    </cdr:to>
    <cdr:sp macro="" textlink="">
      <cdr:nvSpPr>
        <cdr:cNvPr id="8" name="ZoneTexte 1"/>
        <cdr:cNvSpPr txBox="1"/>
      </cdr:nvSpPr>
      <cdr:spPr>
        <a:xfrm xmlns:a="http://schemas.openxmlformats.org/drawingml/2006/main">
          <a:off x="3927468" y="288924"/>
          <a:ext cx="1095369" cy="3714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2017</a:t>
          </a:r>
        </a:p>
      </cdr:txBody>
    </cdr:sp>
  </cdr:relSizeAnchor>
  <cdr:relSizeAnchor xmlns:cdr="http://schemas.openxmlformats.org/drawingml/2006/chartDrawing">
    <cdr:from>
      <cdr:x>0.75645</cdr:x>
      <cdr:y>0.04862</cdr:y>
    </cdr:from>
    <cdr:to>
      <cdr:x>0.86109</cdr:x>
      <cdr:y>0.12348</cdr:y>
    </cdr:to>
    <cdr:sp macro="" textlink="">
      <cdr:nvSpPr>
        <cdr:cNvPr id="10" name="ZoneTexte 1"/>
        <cdr:cNvSpPr txBox="1"/>
      </cdr:nvSpPr>
      <cdr:spPr>
        <a:xfrm xmlns:a="http://schemas.openxmlformats.org/drawingml/2006/main">
          <a:off x="7918450" y="241300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2018</a:t>
          </a:r>
        </a:p>
      </cdr:txBody>
    </cdr:sp>
  </cdr:relSizeAnchor>
  <cdr:relSizeAnchor xmlns:cdr="http://schemas.openxmlformats.org/drawingml/2006/chartDrawing">
    <cdr:from>
      <cdr:x>0.07401</cdr:x>
      <cdr:y>0.05054</cdr:y>
    </cdr:from>
    <cdr:to>
      <cdr:x>0.17865</cdr:x>
      <cdr:y>0.1254</cdr:y>
    </cdr:to>
    <cdr:sp macro="" textlink="">
      <cdr:nvSpPr>
        <cdr:cNvPr id="12" name="ZoneTexte 1"/>
        <cdr:cNvSpPr txBox="1"/>
      </cdr:nvSpPr>
      <cdr:spPr>
        <a:xfrm xmlns:a="http://schemas.openxmlformats.org/drawingml/2006/main">
          <a:off x="774700" y="250825"/>
          <a:ext cx="1095375" cy="3714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fr-FR" sz="1600" b="1"/>
            <a:t>2016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0</xdr:colOff>
          <xdr:row>0</xdr:row>
          <xdr:rowOff>228600</xdr:rowOff>
        </xdr:to>
        <xdr:sp macro="" textlink="">
          <xdr:nvSpPr>
            <xdr:cNvPr id="1326082" name="Button 2" hidden="1">
              <a:extLst>
                <a:ext uri="{63B3BB69-23CF-44E3-9099-C40C66FF867C}">
                  <a14:compatExt spid="_x0000_s1326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9525</xdr:rowOff>
        </xdr:from>
        <xdr:to>
          <xdr:col>3</xdr:col>
          <xdr:colOff>361950</xdr:colOff>
          <xdr:row>0</xdr:row>
          <xdr:rowOff>228600</xdr:rowOff>
        </xdr:to>
        <xdr:sp macro="" textlink="">
          <xdr:nvSpPr>
            <xdr:cNvPr id="1326083" name="Button 3" hidden="1">
              <a:extLst>
                <a:ext uri="{63B3BB69-23CF-44E3-9099-C40C66FF867C}">
                  <a14:compatExt spid="_x0000_s1326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31-gest%20flot\MIRAGE%202000\ARCHIVE\Planifications\Planif%20M2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12-mirage2000\Archives%20section%20Mirage2000\90-18%20FRETTING\suivi%20frett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31-gest%20flot\MIRAGE%202000\GESTION_FLOTTE\GESTION_M2000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31-gest%20flot\MIRAGE%202000\GESTION_FLOTTE\GESTION_M2000C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31-gest%20flot\MIRAGE%202000\GESTION_FLOTTE\GESTION_M2000D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12-mirage2000\GESTION%20FLOTTE\Modifications%20a&#233;ronefs\Modifs%20M2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11430_BASAL\12-scexpl\11-flotcombat\31-gest%20flot\MIRAGE%202000\GESTION_FLOTTE\GESTION_M2000-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 d'origine du CFAS"/>
      <sheetName val="planning détaillé"/>
      <sheetName val="24-03-16"/>
      <sheetName val="24-11-15"/>
      <sheetName val="25-06-15"/>
      <sheetName val="20-04-15"/>
      <sheetName val="11-12-14"/>
      <sheetName val="23-06-14"/>
      <sheetName val="08-04-14"/>
      <sheetName val="09-12-13"/>
      <sheetName val="13-08-13"/>
      <sheetName val="13-06-13"/>
      <sheetName val="05-06-13"/>
      <sheetName val="07-11-12"/>
      <sheetName val="17-09-12"/>
      <sheetName val="08-02-12"/>
      <sheetName val="16-01-12"/>
      <sheetName val="23-11-11"/>
      <sheetName val="11-10-11"/>
      <sheetName val="25-08-11"/>
    </sheetNames>
    <sheetDataSet>
      <sheetData sheetId="0"/>
      <sheetData sheetId="1">
        <row r="9">
          <cell r="DW9" t="str">
            <v>V15</v>
          </cell>
        </row>
        <row r="10">
          <cell r="DW10" t="str">
            <v>V5</v>
          </cell>
        </row>
        <row r="11">
          <cell r="DW11" t="str">
            <v>V15</v>
          </cell>
          <cell r="DX11">
            <v>41280</v>
          </cell>
        </row>
        <row r="12">
          <cell r="DW12" t="str">
            <v>V15</v>
          </cell>
          <cell r="DX12">
            <v>41411</v>
          </cell>
        </row>
        <row r="13">
          <cell r="DW13" t="str">
            <v>V10T</v>
          </cell>
          <cell r="DX13">
            <v>41328</v>
          </cell>
        </row>
        <row r="14">
          <cell r="DW14" t="str">
            <v>V15</v>
          </cell>
          <cell r="DX14">
            <v>41409</v>
          </cell>
        </row>
        <row r="15">
          <cell r="DW15" t="str">
            <v>V15</v>
          </cell>
          <cell r="DX15">
            <v>0</v>
          </cell>
        </row>
        <row r="16">
          <cell r="DW16" t="str">
            <v>V5</v>
          </cell>
          <cell r="DX16">
            <v>42291</v>
          </cell>
        </row>
        <row r="17">
          <cell r="DW17" t="str">
            <v>V10T</v>
          </cell>
          <cell r="DX17">
            <v>41691</v>
          </cell>
        </row>
        <row r="18">
          <cell r="DW18" t="str">
            <v>V15</v>
          </cell>
          <cell r="DX18">
            <v>42925</v>
          </cell>
        </row>
        <row r="19">
          <cell r="DW19" t="str">
            <v>V15</v>
          </cell>
          <cell r="DX19">
            <v>43005</v>
          </cell>
        </row>
        <row r="20">
          <cell r="DW20" t="str">
            <v>V10T</v>
          </cell>
          <cell r="DX20">
            <v>0</v>
          </cell>
        </row>
        <row r="21">
          <cell r="DW21" t="str">
            <v>V10T</v>
          </cell>
          <cell r="DX21">
            <v>41506</v>
          </cell>
        </row>
        <row r="22">
          <cell r="DW22" t="str">
            <v>V10T</v>
          </cell>
          <cell r="DX22">
            <v>42688</v>
          </cell>
        </row>
        <row r="23">
          <cell r="DW23" t="str">
            <v>V10T</v>
          </cell>
          <cell r="DX23">
            <v>41276</v>
          </cell>
        </row>
        <row r="24">
          <cell r="DW24" t="str">
            <v>V10T</v>
          </cell>
          <cell r="DX24">
            <v>41485</v>
          </cell>
        </row>
        <row r="25">
          <cell r="DW25" t="str">
            <v>V10T</v>
          </cell>
          <cell r="DX25">
            <v>41597</v>
          </cell>
        </row>
        <row r="26">
          <cell r="DW26" t="str">
            <v>V10T</v>
          </cell>
          <cell r="DX26">
            <v>41282</v>
          </cell>
        </row>
        <row r="27">
          <cell r="DW27" t="str">
            <v>V10T</v>
          </cell>
          <cell r="DX27">
            <v>41599</v>
          </cell>
        </row>
        <row r="28">
          <cell r="DW28" t="str">
            <v>V10T</v>
          </cell>
          <cell r="DX28">
            <v>41501</v>
          </cell>
        </row>
        <row r="29">
          <cell r="DW29" t="str">
            <v>V30</v>
          </cell>
          <cell r="DX29">
            <v>42579</v>
          </cell>
        </row>
        <row r="30">
          <cell r="DW30" t="str">
            <v>V10T</v>
          </cell>
          <cell r="DX30">
            <v>41821</v>
          </cell>
        </row>
        <row r="31">
          <cell r="DW31" t="str">
            <v>V30</v>
          </cell>
          <cell r="DX31">
            <v>41345</v>
          </cell>
        </row>
        <row r="32">
          <cell r="DW32" t="str">
            <v>V30</v>
          </cell>
          <cell r="DX32">
            <v>42865</v>
          </cell>
        </row>
        <row r="33">
          <cell r="DW33" t="str">
            <v>V10T</v>
          </cell>
          <cell r="DX33">
            <v>41753</v>
          </cell>
        </row>
        <row r="34">
          <cell r="DW34" t="str">
            <v>V10T</v>
          </cell>
          <cell r="DX34">
            <v>41695</v>
          </cell>
        </row>
        <row r="35">
          <cell r="DW35" t="str">
            <v>V10T</v>
          </cell>
          <cell r="DX35">
            <v>41932</v>
          </cell>
        </row>
        <row r="36">
          <cell r="DW36" t="str">
            <v>V30</v>
          </cell>
          <cell r="DX36">
            <v>42856</v>
          </cell>
        </row>
        <row r="37">
          <cell r="DW37" t="str">
            <v>V10T</v>
          </cell>
          <cell r="DX37">
            <v>41784</v>
          </cell>
        </row>
        <row r="38">
          <cell r="DW38" t="str">
            <v>V25T</v>
          </cell>
          <cell r="DX38">
            <v>41548</v>
          </cell>
        </row>
        <row r="39">
          <cell r="DW39" t="str">
            <v>V30</v>
          </cell>
          <cell r="DX39">
            <v>42515</v>
          </cell>
        </row>
        <row r="40">
          <cell r="DW40" t="str">
            <v>V25T</v>
          </cell>
          <cell r="DX40">
            <v>41535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 1292-15"/>
      <sheetName val="Réparations"/>
      <sheetName val="ARCHIVES"/>
    </sheetNames>
    <sheetDataSet>
      <sheetData sheetId="0">
        <row r="2">
          <cell r="Z2">
            <v>42688</v>
          </cell>
        </row>
        <row r="3">
          <cell r="AC3" t="str">
            <v>-</v>
          </cell>
        </row>
        <row r="4">
          <cell r="AC4" t="str">
            <v>Mi bagué</v>
          </cell>
        </row>
        <row r="5">
          <cell r="AC5">
            <v>64.827242524917111</v>
          </cell>
        </row>
        <row r="6">
          <cell r="AC6" t="str">
            <v>Bagué</v>
          </cell>
        </row>
        <row r="7">
          <cell r="AC7" t="str">
            <v>-</v>
          </cell>
        </row>
        <row r="8">
          <cell r="AC8" t="str">
            <v>Bagué</v>
          </cell>
        </row>
        <row r="9">
          <cell r="AC9">
            <v>12.840531561461907</v>
          </cell>
        </row>
        <row r="10">
          <cell r="AC10" t="str">
            <v>Bagué</v>
          </cell>
        </row>
        <row r="11">
          <cell r="AC11" t="str">
            <v>Bagué</v>
          </cell>
        </row>
        <row r="12">
          <cell r="AC12" t="str">
            <v>-</v>
          </cell>
        </row>
        <row r="13">
          <cell r="AC13" t="str">
            <v>-</v>
          </cell>
        </row>
        <row r="14">
          <cell r="AC14" t="str">
            <v>-</v>
          </cell>
        </row>
        <row r="15">
          <cell r="AC15">
            <v>268.11475409836061</v>
          </cell>
        </row>
        <row r="16">
          <cell r="AC16" t="str">
            <v>-</v>
          </cell>
        </row>
        <row r="17">
          <cell r="AC17" t="str">
            <v>-</v>
          </cell>
        </row>
        <row r="18">
          <cell r="AC18" t="str">
            <v>-</v>
          </cell>
        </row>
        <row r="19">
          <cell r="AC19">
            <v>372.54901960784315</v>
          </cell>
        </row>
        <row r="20">
          <cell r="AC20">
            <v>372.54901960784315</v>
          </cell>
        </row>
        <row r="21">
          <cell r="AC21" t="str">
            <v>-</v>
          </cell>
        </row>
        <row r="22">
          <cell r="AC22" t="str">
            <v>-</v>
          </cell>
        </row>
        <row r="23">
          <cell r="AC23" t="str">
            <v>-</v>
          </cell>
        </row>
        <row r="24">
          <cell r="AC24" t="str">
            <v>-</v>
          </cell>
        </row>
        <row r="25">
          <cell r="AC25" t="str">
            <v>-</v>
          </cell>
        </row>
        <row r="26">
          <cell r="AC26" t="str">
            <v>-</v>
          </cell>
        </row>
        <row r="27">
          <cell r="AC27" t="str">
            <v>-</v>
          </cell>
        </row>
        <row r="28">
          <cell r="AC28" t="str">
            <v>-</v>
          </cell>
        </row>
        <row r="29">
          <cell r="AC29">
            <v>280.05035971223015</v>
          </cell>
        </row>
        <row r="30">
          <cell r="AC30" t="str">
            <v>-</v>
          </cell>
        </row>
        <row r="31">
          <cell r="AC31">
            <v>377</v>
          </cell>
        </row>
        <row r="32">
          <cell r="AC32" t="str">
            <v>-</v>
          </cell>
        </row>
        <row r="33">
          <cell r="AC33" t="str">
            <v>-</v>
          </cell>
        </row>
        <row r="34">
          <cell r="AC34">
            <v>10</v>
          </cell>
        </row>
        <row r="35">
          <cell r="AC35">
            <v>750</v>
          </cell>
        </row>
        <row r="36">
          <cell r="AC36" t="str">
            <v>-</v>
          </cell>
        </row>
        <row r="37">
          <cell r="AC37" t="str">
            <v>-</v>
          </cell>
        </row>
        <row r="38">
          <cell r="AC38">
            <v>1000</v>
          </cell>
        </row>
        <row r="39">
          <cell r="AC39" t="str">
            <v>-</v>
          </cell>
        </row>
        <row r="40">
          <cell r="AC40">
            <v>31</v>
          </cell>
        </row>
        <row r="41">
          <cell r="AC41" t="str">
            <v>-</v>
          </cell>
        </row>
        <row r="42">
          <cell r="AC42" t="str">
            <v>-</v>
          </cell>
        </row>
        <row r="43">
          <cell r="AC43" t="str">
            <v>-</v>
          </cell>
        </row>
        <row r="44">
          <cell r="AC44" t="str">
            <v>-</v>
          </cell>
        </row>
        <row r="45">
          <cell r="AC45">
            <v>0</v>
          </cell>
        </row>
        <row r="46">
          <cell r="AC46">
            <v>66</v>
          </cell>
        </row>
        <row r="47">
          <cell r="AC47">
            <v>603</v>
          </cell>
        </row>
        <row r="48">
          <cell r="AC48">
            <v>168</v>
          </cell>
        </row>
        <row r="49">
          <cell r="AC49">
            <v>8</v>
          </cell>
        </row>
        <row r="50">
          <cell r="AC50" t="str">
            <v>Bagué</v>
          </cell>
        </row>
        <row r="51">
          <cell r="AC51">
            <v>147</v>
          </cell>
        </row>
        <row r="52">
          <cell r="AC52">
            <v>588</v>
          </cell>
        </row>
        <row r="53">
          <cell r="AC53">
            <v>96</v>
          </cell>
        </row>
        <row r="54">
          <cell r="AC54">
            <v>5</v>
          </cell>
        </row>
        <row r="55">
          <cell r="AC55">
            <v>67.114093959731079</v>
          </cell>
        </row>
        <row r="56">
          <cell r="AC56" t="str">
            <v>-</v>
          </cell>
        </row>
        <row r="57">
          <cell r="AC57" t="str">
            <v>Bagué</v>
          </cell>
        </row>
        <row r="58">
          <cell r="AC58">
            <v>967</v>
          </cell>
        </row>
        <row r="59">
          <cell r="AC59" t="str">
            <v>-</v>
          </cell>
        </row>
        <row r="60">
          <cell r="AC60" t="str">
            <v>Bagué</v>
          </cell>
        </row>
        <row r="61">
          <cell r="AC61">
            <v>285</v>
          </cell>
        </row>
        <row r="62">
          <cell r="AC62">
            <v>495</v>
          </cell>
        </row>
        <row r="63">
          <cell r="AC63">
            <v>581</v>
          </cell>
        </row>
        <row r="64">
          <cell r="AC64" t="str">
            <v>Bagué</v>
          </cell>
        </row>
        <row r="65">
          <cell r="AC65" t="str">
            <v>Bagué</v>
          </cell>
        </row>
        <row r="66">
          <cell r="AC66">
            <v>221</v>
          </cell>
        </row>
        <row r="67">
          <cell r="AC67">
            <v>434</v>
          </cell>
        </row>
        <row r="68">
          <cell r="AC68">
            <v>646</v>
          </cell>
        </row>
        <row r="69">
          <cell r="AC69" t="str">
            <v>Bagué</v>
          </cell>
        </row>
        <row r="70">
          <cell r="AC70" t="str">
            <v>-</v>
          </cell>
        </row>
        <row r="71">
          <cell r="AC71">
            <v>973</v>
          </cell>
        </row>
        <row r="72">
          <cell r="AC72">
            <v>443</v>
          </cell>
        </row>
        <row r="73">
          <cell r="AC73" t="str">
            <v>-</v>
          </cell>
        </row>
        <row r="74">
          <cell r="AC74" t="str">
            <v>-</v>
          </cell>
        </row>
        <row r="75">
          <cell r="AC75" t="str">
            <v>-</v>
          </cell>
        </row>
        <row r="76">
          <cell r="AC76">
            <v>826</v>
          </cell>
        </row>
        <row r="77">
          <cell r="AC77" t="str">
            <v>Bagué</v>
          </cell>
        </row>
        <row r="78">
          <cell r="AC78">
            <v>61</v>
          </cell>
        </row>
        <row r="79">
          <cell r="AC79" t="str">
            <v>-</v>
          </cell>
        </row>
        <row r="80">
          <cell r="AC80" t="str">
            <v>Bagué</v>
          </cell>
        </row>
        <row r="81">
          <cell r="AC81">
            <v>750</v>
          </cell>
        </row>
        <row r="82">
          <cell r="AC82" t="str">
            <v>-</v>
          </cell>
        </row>
        <row r="83">
          <cell r="AC83" t="str">
            <v>Mi bagué</v>
          </cell>
        </row>
        <row r="84">
          <cell r="AC84" t="str">
            <v>-</v>
          </cell>
        </row>
        <row r="85">
          <cell r="AC85" t="str">
            <v>-</v>
          </cell>
        </row>
        <row r="86">
          <cell r="AC86">
            <v>1</v>
          </cell>
        </row>
        <row r="87">
          <cell r="AC87" t="str">
            <v>Bagué</v>
          </cell>
        </row>
        <row r="88">
          <cell r="AC88" t="str">
            <v>Bagué</v>
          </cell>
        </row>
        <row r="89">
          <cell r="AC89">
            <v>281</v>
          </cell>
        </row>
        <row r="90">
          <cell r="AC90" t="str">
            <v>-</v>
          </cell>
        </row>
        <row r="91">
          <cell r="AC91">
            <v>410</v>
          </cell>
        </row>
        <row r="92">
          <cell r="AC92" t="str">
            <v>-</v>
          </cell>
        </row>
        <row r="93">
          <cell r="AC93" t="str">
            <v>-</v>
          </cell>
        </row>
        <row r="94">
          <cell r="AC94">
            <v>739</v>
          </cell>
        </row>
        <row r="95">
          <cell r="AC95" t="str">
            <v>-</v>
          </cell>
        </row>
        <row r="96">
          <cell r="AC96" t="str">
            <v>Bagué</v>
          </cell>
        </row>
        <row r="97">
          <cell r="AC97">
            <v>771</v>
          </cell>
        </row>
        <row r="98">
          <cell r="AC98" t="str">
            <v>Bagué</v>
          </cell>
        </row>
        <row r="99">
          <cell r="AC99" t="str">
            <v>-</v>
          </cell>
        </row>
        <row r="100">
          <cell r="AC100" t="str">
            <v>-</v>
          </cell>
        </row>
        <row r="101">
          <cell r="AC101" t="str">
            <v>-</v>
          </cell>
        </row>
        <row r="102">
          <cell r="AC102" t="str">
            <v>-</v>
          </cell>
        </row>
        <row r="103">
          <cell r="AC103">
            <v>60</v>
          </cell>
        </row>
        <row r="104">
          <cell r="AC104" t="str">
            <v>-</v>
          </cell>
        </row>
        <row r="105">
          <cell r="AC105" t="str">
            <v>Bagué</v>
          </cell>
        </row>
        <row r="106">
          <cell r="AC106" t="str">
            <v>Bagué</v>
          </cell>
        </row>
        <row r="107">
          <cell r="AC107" t="str">
            <v>Bagué</v>
          </cell>
        </row>
        <row r="108">
          <cell r="AC108" t="str">
            <v>Bagué</v>
          </cell>
        </row>
        <row r="109">
          <cell r="AC109" t="str">
            <v>-</v>
          </cell>
        </row>
        <row r="110">
          <cell r="AC110" t="str">
            <v>Bagué</v>
          </cell>
        </row>
        <row r="111">
          <cell r="AC111" t="str">
            <v>Bagué</v>
          </cell>
        </row>
        <row r="112">
          <cell r="AC112" t="str">
            <v>Bagué</v>
          </cell>
        </row>
        <row r="113">
          <cell r="AC113" t="str">
            <v>-</v>
          </cell>
        </row>
        <row r="114">
          <cell r="AC114" t="str">
            <v>Bagué</v>
          </cell>
        </row>
        <row r="115">
          <cell r="AC115">
            <v>295.86776859504147</v>
          </cell>
        </row>
        <row r="116">
          <cell r="AC116" t="str">
            <v>Bagué</v>
          </cell>
        </row>
        <row r="117">
          <cell r="AC117" t="str">
            <v>Bagué</v>
          </cell>
        </row>
        <row r="118">
          <cell r="AC118" t="str">
            <v>-</v>
          </cell>
        </row>
        <row r="119">
          <cell r="AC119" t="str">
            <v>Bagué</v>
          </cell>
        </row>
        <row r="120">
          <cell r="AC120" t="str">
            <v>Bagué</v>
          </cell>
        </row>
        <row r="121">
          <cell r="AC121">
            <v>74.107438016529017</v>
          </cell>
        </row>
        <row r="122">
          <cell r="AC122" t="str">
            <v>Bagué</v>
          </cell>
        </row>
        <row r="123">
          <cell r="AC123" t="str">
            <v>-</v>
          </cell>
        </row>
        <row r="124">
          <cell r="AC124" t="str">
            <v>Bagué</v>
          </cell>
        </row>
        <row r="125">
          <cell r="AC125" t="str">
            <v>Bagué</v>
          </cell>
        </row>
        <row r="126">
          <cell r="AC126" t="str">
            <v>Bagué</v>
          </cell>
        </row>
        <row r="127">
          <cell r="AC127" t="str">
            <v>-</v>
          </cell>
        </row>
        <row r="128">
          <cell r="AC128" t="str">
            <v>Bagué</v>
          </cell>
        </row>
        <row r="129">
          <cell r="AC129">
            <v>325.63636363636363</v>
          </cell>
        </row>
        <row r="130">
          <cell r="AC130" t="str">
            <v>Bagué</v>
          </cell>
        </row>
        <row r="131">
          <cell r="AC131" t="str">
            <v>Bagué</v>
          </cell>
        </row>
        <row r="133">
          <cell r="AC133" t="str">
            <v>Bagué</v>
          </cell>
        </row>
        <row r="134">
          <cell r="AC134" t="str">
            <v>Bagué</v>
          </cell>
        </row>
        <row r="135">
          <cell r="AC135" t="str">
            <v>-</v>
          </cell>
        </row>
        <row r="136">
          <cell r="AC136" t="str">
            <v>Bagué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avate"/>
      <sheetName val="Critères"/>
      <sheetName val="Heures-Atterros"/>
      <sheetName val="Mensuel"/>
      <sheetName val="Résumé"/>
      <sheetName val="B501"/>
      <sheetName val="B523"/>
      <sheetName val="B524"/>
      <sheetName val="B525"/>
      <sheetName val="B527"/>
      <sheetName val="B528"/>
      <sheetName val="B529"/>
      <sheetName val="B530"/>
      <sheetName val="B502"/>
      <sheetName val="B505"/>
      <sheetName val="B506"/>
      <sheetName val="B507"/>
      <sheetName val="B508"/>
      <sheetName val="B509"/>
      <sheetName val="B510"/>
      <sheetName val="B511"/>
      <sheetName val="B512"/>
      <sheetName val="B513"/>
      <sheetName val="B514"/>
      <sheetName val="B515"/>
      <sheetName val="B516"/>
      <sheetName val="B518"/>
      <sheetName val="B519"/>
      <sheetName val="B520"/>
      <sheetName val="B521"/>
      <sheetName val="B522"/>
      <sheetName val="B526"/>
      <sheetName val="Suppr AO dernier entretien"/>
      <sheetName val="Feuil1"/>
    </sheetNames>
    <sheetDataSet>
      <sheetData sheetId="0"/>
      <sheetData sheetId="1"/>
      <sheetData sheetId="2"/>
      <sheetData sheetId="3"/>
      <sheetData sheetId="4">
        <row r="2">
          <cell r="I2" t="str">
            <v>V10</v>
          </cell>
          <cell r="J2">
            <v>43394</v>
          </cell>
        </row>
        <row r="20">
          <cell r="I20" t="str">
            <v>V15</v>
          </cell>
          <cell r="J20">
            <v>44024</v>
          </cell>
          <cell r="L20">
            <v>757.34000000000015</v>
          </cell>
          <cell r="P20">
            <v>730</v>
          </cell>
        </row>
        <row r="21">
          <cell r="I21" t="str">
            <v>V30</v>
          </cell>
          <cell r="J21">
            <v>43286</v>
          </cell>
          <cell r="L21">
            <v>358.42666666666719</v>
          </cell>
          <cell r="P21">
            <v>134</v>
          </cell>
        </row>
        <row r="22">
          <cell r="I22" t="str">
            <v>V10</v>
          </cell>
          <cell r="J22">
            <v>42671</v>
          </cell>
          <cell r="L22">
            <v>108.26666666666642</v>
          </cell>
          <cell r="P22">
            <v>36</v>
          </cell>
        </row>
        <row r="24">
          <cell r="I24" t="str">
            <v>V10</v>
          </cell>
          <cell r="J24">
            <v>43388</v>
          </cell>
          <cell r="L24">
            <v>124.99000000000069</v>
          </cell>
          <cell r="P24">
            <v>-155</v>
          </cell>
        </row>
        <row r="25">
          <cell r="I25" t="str">
            <v>V10</v>
          </cell>
          <cell r="J25">
            <v>43284</v>
          </cell>
          <cell r="L25">
            <v>353.85999999999967</v>
          </cell>
          <cell r="P25">
            <v>45</v>
          </cell>
        </row>
        <row r="26">
          <cell r="I26" t="str">
            <v>V10</v>
          </cell>
          <cell r="J26">
            <v>43544</v>
          </cell>
          <cell r="L26">
            <v>221.01000000000022</v>
          </cell>
          <cell r="P26">
            <v>336</v>
          </cell>
        </row>
        <row r="27">
          <cell r="I27" t="str">
            <v>V10</v>
          </cell>
          <cell r="J27">
            <v>43885</v>
          </cell>
          <cell r="L27">
            <v>545.21</v>
          </cell>
          <cell r="P27">
            <v>201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avate"/>
      <sheetName val="Critères"/>
      <sheetName val="Heures-Atterros"/>
      <sheetName val="Mensuel"/>
      <sheetName val="Résumé"/>
      <sheetName val="C064"/>
      <sheetName val="C096"/>
      <sheetName val="C101"/>
      <sheetName val="C102"/>
      <sheetName val="C104"/>
      <sheetName val="C105"/>
      <sheetName val="C106"/>
      <sheetName val="C107"/>
      <sheetName val="C108"/>
      <sheetName val="C109"/>
      <sheetName val="C113"/>
      <sheetName val="C118"/>
      <sheetName val="C120"/>
      <sheetName val="C121"/>
      <sheetName val="C122"/>
      <sheetName val="C123"/>
      <sheetName val="C124"/>
      <sheetName val="supr AO"/>
      <sheetName val="Archive AO"/>
      <sheetName val="C001"/>
      <sheetName val="C002"/>
      <sheetName val="C003"/>
      <sheetName val="C004"/>
      <sheetName val="C005"/>
      <sheetName val="C008"/>
      <sheetName val="C009"/>
      <sheetName val="C011"/>
      <sheetName val="C012"/>
      <sheetName val="C013"/>
      <sheetName val="C014"/>
      <sheetName val="C015"/>
      <sheetName val="C016"/>
      <sheetName val="C017"/>
      <sheetName val="C018"/>
      <sheetName val="C019"/>
      <sheetName val="C020"/>
      <sheetName val="C021"/>
      <sheetName val="C022"/>
      <sheetName val="C025"/>
      <sheetName val="C027"/>
      <sheetName val="C028"/>
      <sheetName val="C029"/>
      <sheetName val="C030"/>
      <sheetName val="C032"/>
      <sheetName val="C033"/>
      <sheetName val="C034"/>
      <sheetName val="C035"/>
      <sheetName val="C036"/>
      <sheetName val="C037"/>
      <sheetName val="C079"/>
      <sheetName val="C080"/>
      <sheetName val="C081"/>
      <sheetName val="C082"/>
      <sheetName val="C083"/>
      <sheetName val="C084"/>
      <sheetName val="C085"/>
      <sheetName val="C086"/>
      <sheetName val="C087"/>
      <sheetName val="C088"/>
      <sheetName val="C089"/>
      <sheetName val="C090"/>
      <sheetName val="C091"/>
      <sheetName val="C092"/>
      <sheetName val="C093"/>
      <sheetName val="C094"/>
      <sheetName val="C095"/>
      <sheetName val="C097"/>
      <sheetName val="C098"/>
      <sheetName val="C099"/>
      <sheetName val="C100"/>
      <sheetName val="C103"/>
      <sheetName val="C111"/>
      <sheetName val="C112"/>
      <sheetName val="C114"/>
      <sheetName val="C115"/>
      <sheetName val="C116"/>
      <sheetName val="C117"/>
      <sheetName val="C119"/>
      <sheetName val="Feuil1"/>
      <sheetName val="C107 (2)"/>
    </sheetNames>
    <sheetDataSet>
      <sheetData sheetId="0"/>
      <sheetData sheetId="1"/>
      <sheetData sheetId="2"/>
      <sheetData sheetId="3"/>
      <sheetData sheetId="4">
        <row r="49">
          <cell r="I49" t="str">
            <v>V10T</v>
          </cell>
        </row>
        <row r="50">
          <cell r="I50" t="str">
            <v>V30</v>
          </cell>
          <cell r="J50">
            <v>42762</v>
          </cell>
          <cell r="L50">
            <v>101.02000000000044</v>
          </cell>
        </row>
        <row r="55">
          <cell r="I55" t="str">
            <v>V30</v>
          </cell>
          <cell r="J55">
            <v>42789</v>
          </cell>
          <cell r="L55">
            <v>21.220000000000255</v>
          </cell>
        </row>
        <row r="56">
          <cell r="I56" t="str">
            <v>V15</v>
          </cell>
          <cell r="J56">
            <v>44302</v>
          </cell>
          <cell r="L56">
            <v>804.94000000000051</v>
          </cell>
        </row>
        <row r="59">
          <cell r="I59" t="str">
            <v>V15</v>
          </cell>
          <cell r="J59">
            <v>43803</v>
          </cell>
          <cell r="L59">
            <v>518.98999999999978</v>
          </cell>
        </row>
        <row r="60">
          <cell r="I60" t="str">
            <v>V30</v>
          </cell>
          <cell r="J60">
            <v>42710</v>
          </cell>
          <cell r="L60">
            <v>27.090000000000146</v>
          </cell>
        </row>
        <row r="61">
          <cell r="I61" t="str">
            <v>V15</v>
          </cell>
          <cell r="J61">
            <v>44399</v>
          </cell>
          <cell r="L61">
            <v>1000</v>
          </cell>
        </row>
        <row r="62">
          <cell r="I62" t="str">
            <v>V10T</v>
          </cell>
          <cell r="J62">
            <v>42414</v>
          </cell>
          <cell r="L62">
            <v>109.28999999999996</v>
          </cell>
        </row>
        <row r="63">
          <cell r="I63" t="str">
            <v>V10T</v>
          </cell>
          <cell r="J63">
            <v>42368</v>
          </cell>
          <cell r="L63">
            <v>152.72000000000025</v>
          </cell>
        </row>
        <row r="66">
          <cell r="I66" t="str">
            <v>V15</v>
          </cell>
          <cell r="J66">
            <v>44323</v>
          </cell>
          <cell r="L66">
            <v>846.59999999999945</v>
          </cell>
        </row>
        <row r="71">
          <cell r="I71" t="str">
            <v>V30</v>
          </cell>
          <cell r="J71">
            <v>43775</v>
          </cell>
          <cell r="L71">
            <v>697.48999999999978</v>
          </cell>
        </row>
        <row r="73">
          <cell r="I73" t="str">
            <v>V10T</v>
          </cell>
          <cell r="J73">
            <v>42628</v>
          </cell>
          <cell r="L73">
            <v>66.679999999999382</v>
          </cell>
        </row>
        <row r="74">
          <cell r="I74" t="str">
            <v>V15</v>
          </cell>
          <cell r="J74">
            <v>44267</v>
          </cell>
          <cell r="L74">
            <v>895.48999999999978</v>
          </cell>
        </row>
        <row r="75">
          <cell r="I75" t="str">
            <v>V10</v>
          </cell>
          <cell r="J75">
            <v>42859</v>
          </cell>
          <cell r="L75">
            <v>32.399999999999636</v>
          </cell>
        </row>
        <row r="76">
          <cell r="I76" t="str">
            <v>V10</v>
          </cell>
          <cell r="J76">
            <v>43580</v>
          </cell>
          <cell r="L76">
            <v>273.70999999999913</v>
          </cell>
        </row>
        <row r="77">
          <cell r="I77" t="str">
            <v>V10</v>
          </cell>
          <cell r="J77">
            <v>43599</v>
          </cell>
          <cell r="L77">
            <v>338.47999999999956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avate cycle"/>
      <sheetName val="Critères"/>
      <sheetName val="Heures-Atterros"/>
      <sheetName val="Mensuel"/>
      <sheetName val="Résumé"/>
      <sheetName val="D601"/>
      <sheetName val="D602"/>
      <sheetName val="D603"/>
      <sheetName val="D604"/>
      <sheetName val="D605"/>
      <sheetName val="D606"/>
      <sheetName val="D607"/>
      <sheetName val="D608"/>
      <sheetName val="D609"/>
      <sheetName val="D610"/>
      <sheetName val="D611"/>
      <sheetName val="D612"/>
      <sheetName val="D613"/>
      <sheetName val="D614"/>
      <sheetName val="D615"/>
      <sheetName val="D616"/>
      <sheetName val="D617"/>
      <sheetName val="D618"/>
      <sheetName val="D619"/>
      <sheetName val="D620"/>
      <sheetName val="D621"/>
      <sheetName val="D622"/>
      <sheetName val="D623"/>
      <sheetName val="D624"/>
      <sheetName val="D625"/>
      <sheetName val="D626"/>
      <sheetName val="D627"/>
      <sheetName val="D628"/>
      <sheetName val="D629"/>
      <sheetName val="D630"/>
      <sheetName val="D631"/>
      <sheetName val="D632"/>
      <sheetName val="D633"/>
      <sheetName val="D634"/>
      <sheetName val="D635"/>
      <sheetName val="D636"/>
      <sheetName val="D637"/>
      <sheetName val="D638"/>
      <sheetName val="D639"/>
      <sheetName val="D640"/>
      <sheetName val="D641"/>
      <sheetName val="D642"/>
      <sheetName val="D643"/>
      <sheetName val="D644"/>
      <sheetName val="D645"/>
      <sheetName val="D646"/>
      <sheetName val="D647"/>
      <sheetName val="D648"/>
      <sheetName val="D649"/>
      <sheetName val="D650"/>
      <sheetName val="D651"/>
      <sheetName val="D652"/>
      <sheetName val="D653"/>
      <sheetName val="D654"/>
      <sheetName val="D655"/>
      <sheetName val="D656"/>
      <sheetName val="D657"/>
      <sheetName val="D658"/>
      <sheetName val="D659"/>
      <sheetName val="D660"/>
      <sheetName val="D661"/>
      <sheetName val="D662"/>
      <sheetName val="D663"/>
      <sheetName val="D664"/>
      <sheetName val="D665"/>
      <sheetName val="D666"/>
      <sheetName val="D667"/>
      <sheetName val="D668"/>
      <sheetName val="D669"/>
      <sheetName val="D670"/>
      <sheetName val="D671"/>
      <sheetName val="D672"/>
      <sheetName val="D673"/>
      <sheetName val="D674"/>
      <sheetName val="D675"/>
      <sheetName val="D676"/>
      <sheetName val="D677"/>
      <sheetName val="D678"/>
      <sheetName val="D679"/>
      <sheetName val="D680"/>
      <sheetName val="D681"/>
      <sheetName val="D682"/>
      <sheetName val="D683"/>
      <sheetName val="D684"/>
      <sheetName val="D685"/>
      <sheetName val="D686"/>
      <sheetName val="supr AO dernier entretien"/>
      <sheetName val="supression AO total"/>
    </sheetNames>
    <sheetDataSet>
      <sheetData sheetId="0"/>
      <sheetData sheetId="1"/>
      <sheetData sheetId="2"/>
      <sheetData sheetId="3"/>
      <sheetData sheetId="4">
        <row r="2">
          <cell r="I2" t="str">
            <v>V10T</v>
          </cell>
          <cell r="J2">
            <v>42326</v>
          </cell>
          <cell r="L2">
            <v>125.32999999999993</v>
          </cell>
          <cell r="P2">
            <v>0</v>
          </cell>
        </row>
        <row r="3">
          <cell r="I3" t="str">
            <v>V30</v>
          </cell>
          <cell r="J3">
            <v>42795</v>
          </cell>
          <cell r="L3">
            <v>577.27999999999975</v>
          </cell>
          <cell r="P3">
            <v>730</v>
          </cell>
        </row>
        <row r="4">
          <cell r="I4" t="str">
            <v>V15</v>
          </cell>
          <cell r="J4">
            <v>42810</v>
          </cell>
          <cell r="L4">
            <v>239.19000000000051</v>
          </cell>
          <cell r="P4">
            <v>730</v>
          </cell>
        </row>
        <row r="5">
          <cell r="I5" t="str">
            <v>V10</v>
          </cell>
          <cell r="J5">
            <v>42813</v>
          </cell>
          <cell r="L5">
            <v>531.34999999999945</v>
          </cell>
          <cell r="P5">
            <v>261</v>
          </cell>
        </row>
        <row r="6">
          <cell r="I6" t="str">
            <v>V30</v>
          </cell>
          <cell r="J6">
            <v>42876</v>
          </cell>
          <cell r="L6">
            <v>9.2600000000002183</v>
          </cell>
          <cell r="P6">
            <v>354</v>
          </cell>
        </row>
        <row r="7">
          <cell r="I7" t="str">
            <v>V10</v>
          </cell>
          <cell r="J7">
            <v>42607</v>
          </cell>
          <cell r="L7">
            <v>212.92000000000007</v>
          </cell>
          <cell r="P7">
            <v>0</v>
          </cell>
        </row>
        <row r="8">
          <cell r="I8" t="str">
            <v>V5</v>
          </cell>
          <cell r="J8">
            <v>42173</v>
          </cell>
          <cell r="P8">
            <v>730</v>
          </cell>
        </row>
        <row r="10">
          <cell r="I10" t="str">
            <v>V10</v>
          </cell>
          <cell r="J10">
            <v>43156</v>
          </cell>
          <cell r="L10">
            <v>205.97999999999956</v>
          </cell>
          <cell r="P10">
            <v>151</v>
          </cell>
        </row>
        <row r="11">
          <cell r="I11" t="str">
            <v>V30</v>
          </cell>
          <cell r="J11">
            <v>42806</v>
          </cell>
          <cell r="L11">
            <v>236.6899999999996</v>
          </cell>
          <cell r="P11">
            <v>730</v>
          </cell>
        </row>
        <row r="12">
          <cell r="I12" t="str">
            <v>V10</v>
          </cell>
          <cell r="J12">
            <v>42763</v>
          </cell>
          <cell r="L12">
            <v>74.859999999999673</v>
          </cell>
          <cell r="P12">
            <v>13</v>
          </cell>
        </row>
        <row r="14">
          <cell r="I14" t="str">
            <v>V10</v>
          </cell>
          <cell r="J14">
            <v>42714</v>
          </cell>
          <cell r="L14">
            <v>230.85000000000036</v>
          </cell>
          <cell r="P14">
            <v>-5</v>
          </cell>
        </row>
        <row r="15">
          <cell r="I15" t="str">
            <v>V30</v>
          </cell>
          <cell r="J15">
            <v>43109</v>
          </cell>
          <cell r="L15">
            <v>189.31999999999971</v>
          </cell>
          <cell r="P15">
            <v>400</v>
          </cell>
        </row>
        <row r="16">
          <cell r="I16" t="str">
            <v>V10</v>
          </cell>
          <cell r="J16">
            <v>42765</v>
          </cell>
          <cell r="L16">
            <v>10.659999999999854</v>
          </cell>
          <cell r="P16">
            <v>0</v>
          </cell>
        </row>
        <row r="17">
          <cell r="I17" t="str">
            <v>V25T</v>
          </cell>
          <cell r="J17">
            <v>42223</v>
          </cell>
          <cell r="L17">
            <v>16.25</v>
          </cell>
          <cell r="P17">
            <v>-488</v>
          </cell>
        </row>
        <row r="18">
          <cell r="I18" t="str">
            <v>V15</v>
          </cell>
          <cell r="J18">
            <v>43181</v>
          </cell>
          <cell r="L18">
            <v>255.49000000000069</v>
          </cell>
          <cell r="P18">
            <v>730</v>
          </cell>
        </row>
        <row r="19">
          <cell r="I19" t="str">
            <v>V30</v>
          </cell>
          <cell r="J19">
            <v>42684</v>
          </cell>
          <cell r="L19">
            <v>211.82999999999993</v>
          </cell>
          <cell r="P19">
            <v>730</v>
          </cell>
        </row>
        <row r="21">
          <cell r="I21" t="str">
            <v>V10</v>
          </cell>
          <cell r="J21">
            <v>42773</v>
          </cell>
          <cell r="L21">
            <v>274.95000000000073</v>
          </cell>
          <cell r="P21">
            <v>730</v>
          </cell>
        </row>
        <row r="23">
          <cell r="I23" t="str">
            <v>V10</v>
          </cell>
          <cell r="J23">
            <v>43876</v>
          </cell>
          <cell r="L23">
            <v>806.84999999999945</v>
          </cell>
          <cell r="P23">
            <v>0</v>
          </cell>
        </row>
        <row r="24">
          <cell r="I24" t="str">
            <v>V10</v>
          </cell>
          <cell r="J24">
            <v>42773</v>
          </cell>
          <cell r="L24">
            <v>381.25</v>
          </cell>
          <cell r="P24">
            <v>239</v>
          </cell>
        </row>
        <row r="25">
          <cell r="I25" t="str">
            <v>V10</v>
          </cell>
          <cell r="J25">
            <v>42859</v>
          </cell>
          <cell r="L25">
            <v>208.92000000000007</v>
          </cell>
          <cell r="P25">
            <v>671</v>
          </cell>
        </row>
        <row r="26">
          <cell r="I26" t="str">
            <v>V10</v>
          </cell>
          <cell r="J26">
            <v>43407</v>
          </cell>
          <cell r="L26">
            <v>104.38999999999942</v>
          </cell>
          <cell r="P26">
            <v>546</v>
          </cell>
        </row>
        <row r="27">
          <cell r="I27" t="str">
            <v>V10</v>
          </cell>
          <cell r="J27">
            <v>42992</v>
          </cell>
          <cell r="L27">
            <v>362.28999999999996</v>
          </cell>
          <cell r="P27">
            <v>10</v>
          </cell>
        </row>
        <row r="28">
          <cell r="I28" t="str">
            <v>V10</v>
          </cell>
          <cell r="J28">
            <v>43680</v>
          </cell>
          <cell r="L28">
            <v>795.67000000000007</v>
          </cell>
          <cell r="P28">
            <v>326</v>
          </cell>
        </row>
        <row r="29">
          <cell r="I29" t="str">
            <v>V10</v>
          </cell>
          <cell r="J29">
            <v>42743</v>
          </cell>
          <cell r="L29">
            <v>295.96999999999935</v>
          </cell>
          <cell r="P29">
            <v>166</v>
          </cell>
        </row>
        <row r="30">
          <cell r="I30" t="str">
            <v>V10</v>
          </cell>
          <cell r="J30">
            <v>43474</v>
          </cell>
          <cell r="L30">
            <v>204.64999999999964</v>
          </cell>
          <cell r="P30">
            <v>392</v>
          </cell>
        </row>
        <row r="31">
          <cell r="I31" t="str">
            <v>V10</v>
          </cell>
          <cell r="J31">
            <v>43052</v>
          </cell>
          <cell r="L31">
            <v>316.69000000000051</v>
          </cell>
          <cell r="P31">
            <v>606</v>
          </cell>
        </row>
        <row r="32">
          <cell r="I32" t="str">
            <v>V10</v>
          </cell>
          <cell r="J32">
            <v>43075</v>
          </cell>
          <cell r="L32">
            <v>222.99000000000069</v>
          </cell>
          <cell r="P32">
            <v>289</v>
          </cell>
        </row>
        <row r="33">
          <cell r="I33" t="str">
            <v>V10</v>
          </cell>
          <cell r="J33">
            <v>42849</v>
          </cell>
          <cell r="L33">
            <v>88.25</v>
          </cell>
          <cell r="P33">
            <v>730</v>
          </cell>
        </row>
        <row r="35">
          <cell r="I35" t="str">
            <v>V10</v>
          </cell>
          <cell r="J35">
            <v>44058</v>
          </cell>
          <cell r="L35">
            <v>1166.3200000000002</v>
          </cell>
          <cell r="P35">
            <v>414</v>
          </cell>
        </row>
        <row r="36">
          <cell r="I36" t="str">
            <v>V10</v>
          </cell>
          <cell r="J36">
            <v>43563</v>
          </cell>
          <cell r="L36">
            <v>304.92000000000007</v>
          </cell>
          <cell r="P36">
            <v>183</v>
          </cell>
        </row>
        <row r="37">
          <cell r="I37" t="str">
            <v>V10</v>
          </cell>
          <cell r="J37">
            <v>43117</v>
          </cell>
          <cell r="L37">
            <v>267.57999999999993</v>
          </cell>
          <cell r="P37">
            <v>730</v>
          </cell>
        </row>
        <row r="38">
          <cell r="I38" t="str">
            <v>V10</v>
          </cell>
          <cell r="J38">
            <v>43905</v>
          </cell>
          <cell r="L38">
            <v>498.84000000000015</v>
          </cell>
          <cell r="P38">
            <v>730</v>
          </cell>
        </row>
        <row r="39">
          <cell r="I39" t="str">
            <v>V10</v>
          </cell>
          <cell r="J39">
            <v>43809</v>
          </cell>
          <cell r="L39">
            <v>692.92000000000007</v>
          </cell>
          <cell r="P39">
            <v>730</v>
          </cell>
        </row>
        <row r="40">
          <cell r="I40" t="str">
            <v>V10</v>
          </cell>
          <cell r="J40">
            <v>43720</v>
          </cell>
          <cell r="L40">
            <v>782.09999999999991</v>
          </cell>
          <cell r="P40">
            <v>107</v>
          </cell>
        </row>
        <row r="41">
          <cell r="I41" t="str">
            <v>V10</v>
          </cell>
          <cell r="J41">
            <v>44260</v>
          </cell>
          <cell r="L41">
            <v>1065.02</v>
          </cell>
          <cell r="P41">
            <v>730</v>
          </cell>
        </row>
        <row r="42">
          <cell r="I42" t="str">
            <v>V10</v>
          </cell>
          <cell r="J42">
            <v>44171</v>
          </cell>
          <cell r="L42">
            <v>1022.69</v>
          </cell>
          <cell r="P42">
            <v>27</v>
          </cell>
        </row>
        <row r="43">
          <cell r="I43" t="str">
            <v>V10</v>
          </cell>
          <cell r="J43">
            <v>44244</v>
          </cell>
          <cell r="L43">
            <v>1033.33</v>
          </cell>
          <cell r="P43">
            <v>730</v>
          </cell>
        </row>
        <row r="44">
          <cell r="I44" t="str">
            <v>V10</v>
          </cell>
          <cell r="J44">
            <v>43983</v>
          </cell>
          <cell r="L44">
            <v>669.35000000000036</v>
          </cell>
          <cell r="P44">
            <v>730</v>
          </cell>
        </row>
        <row r="45">
          <cell r="I45" t="str">
            <v>V10</v>
          </cell>
          <cell r="J45">
            <v>43968</v>
          </cell>
          <cell r="P45">
            <v>730</v>
          </cell>
        </row>
        <row r="46">
          <cell r="I46" t="str">
            <v>V10</v>
          </cell>
          <cell r="J46">
            <v>44241</v>
          </cell>
          <cell r="L46">
            <v>1162.2299999999996</v>
          </cell>
          <cell r="P46">
            <v>730</v>
          </cell>
        </row>
        <row r="47">
          <cell r="I47" t="str">
            <v>V10</v>
          </cell>
          <cell r="J47">
            <v>44063</v>
          </cell>
          <cell r="L47">
            <v>729.43000000000029</v>
          </cell>
          <cell r="P47">
            <v>730</v>
          </cell>
        </row>
        <row r="48">
          <cell r="I48" t="str">
            <v>V20</v>
          </cell>
          <cell r="J48">
            <v>44295</v>
          </cell>
          <cell r="L48">
            <v>1172.6599999999994</v>
          </cell>
          <cell r="P48">
            <v>730</v>
          </cell>
        </row>
        <row r="49">
          <cell r="J49">
            <v>43821</v>
          </cell>
          <cell r="L49">
            <v>660.44000000000051</v>
          </cell>
          <cell r="P49">
            <v>730</v>
          </cell>
        </row>
        <row r="50">
          <cell r="I50" t="str">
            <v>V20</v>
          </cell>
          <cell r="J50">
            <v>44330</v>
          </cell>
          <cell r="L50">
            <v>1127.7599999999993</v>
          </cell>
          <cell r="P50">
            <v>730</v>
          </cell>
        </row>
        <row r="51">
          <cell r="I51" t="str">
            <v>V10</v>
          </cell>
          <cell r="J51">
            <v>44074</v>
          </cell>
          <cell r="L51">
            <v>655.14999999999964</v>
          </cell>
          <cell r="P51">
            <v>730</v>
          </cell>
        </row>
        <row r="53">
          <cell r="I53" t="str">
            <v>V10</v>
          </cell>
          <cell r="J53">
            <v>44263</v>
          </cell>
          <cell r="L53">
            <v>1031.3000000000006</v>
          </cell>
          <cell r="P53">
            <v>163</v>
          </cell>
        </row>
        <row r="54">
          <cell r="I54" t="str">
            <v>V15</v>
          </cell>
          <cell r="J54">
            <v>43167</v>
          </cell>
          <cell r="L54">
            <v>164.36000000000013</v>
          </cell>
          <cell r="P54">
            <v>730</v>
          </cell>
        </row>
        <row r="55">
          <cell r="I55" t="str">
            <v>V10</v>
          </cell>
          <cell r="J55">
            <v>42948</v>
          </cell>
          <cell r="L55">
            <v>273.27000000000044</v>
          </cell>
          <cell r="P55">
            <v>730</v>
          </cell>
        </row>
        <row r="56">
          <cell r="I56" t="str">
            <v>V10</v>
          </cell>
          <cell r="J56">
            <v>44234</v>
          </cell>
          <cell r="L56">
            <v>1045.1600000000003</v>
          </cell>
          <cell r="P56">
            <v>730</v>
          </cell>
        </row>
        <row r="58">
          <cell r="I58" t="str">
            <v>V15</v>
          </cell>
          <cell r="J58">
            <v>42987</v>
          </cell>
          <cell r="L58">
            <v>107.46000000000004</v>
          </cell>
          <cell r="P58">
            <v>628</v>
          </cell>
        </row>
        <row r="59">
          <cell r="I59" t="str">
            <v>V20</v>
          </cell>
          <cell r="J59">
            <v>44489</v>
          </cell>
          <cell r="L59">
            <v>1200</v>
          </cell>
          <cell r="P59">
            <v>730</v>
          </cell>
        </row>
        <row r="60">
          <cell r="I60" t="str">
            <v>V15</v>
          </cell>
          <cell r="J60">
            <v>42864</v>
          </cell>
          <cell r="L60">
            <v>113.88999999999987</v>
          </cell>
          <cell r="P60">
            <v>486</v>
          </cell>
        </row>
        <row r="61">
          <cell r="I61" t="str">
            <v>V15</v>
          </cell>
          <cell r="J61">
            <v>44419</v>
          </cell>
          <cell r="L61">
            <v>1199.17</v>
          </cell>
          <cell r="P61">
            <v>730</v>
          </cell>
        </row>
        <row r="62">
          <cell r="I62" t="str">
            <v>V15</v>
          </cell>
          <cell r="J62">
            <v>43195</v>
          </cell>
          <cell r="L62">
            <v>239.2800000000002</v>
          </cell>
          <cell r="P62">
            <v>730</v>
          </cell>
        </row>
        <row r="63">
          <cell r="I63" t="str">
            <v>V15</v>
          </cell>
          <cell r="J63">
            <v>43299</v>
          </cell>
          <cell r="L63">
            <v>78.730000000000018</v>
          </cell>
          <cell r="P63">
            <v>730</v>
          </cell>
        </row>
        <row r="65">
          <cell r="I65" t="str">
            <v>V15</v>
          </cell>
          <cell r="J65">
            <v>42561</v>
          </cell>
          <cell r="L65">
            <v>290.30000000000018</v>
          </cell>
          <cell r="P65">
            <v>730</v>
          </cell>
        </row>
        <row r="67">
          <cell r="I67" t="str">
            <v>V15</v>
          </cell>
          <cell r="J67">
            <v>42860</v>
          </cell>
          <cell r="L67">
            <v>198.47000000000025</v>
          </cell>
          <cell r="P67">
            <v>730</v>
          </cell>
        </row>
        <row r="68">
          <cell r="I68" t="str">
            <v>V20</v>
          </cell>
          <cell r="J68">
            <v>44426</v>
          </cell>
          <cell r="L68">
            <v>1200.0000000000005</v>
          </cell>
          <cell r="P68">
            <v>730</v>
          </cell>
        </row>
        <row r="69">
          <cell r="I69" t="str">
            <v>V15</v>
          </cell>
          <cell r="J69">
            <v>43416</v>
          </cell>
          <cell r="L69">
            <v>509.48999999999978</v>
          </cell>
          <cell r="P69">
            <v>442</v>
          </cell>
        </row>
        <row r="71">
          <cell r="I71" t="str">
            <v>V15</v>
          </cell>
          <cell r="J71">
            <v>43434</v>
          </cell>
          <cell r="L71">
            <v>610.37000000000035</v>
          </cell>
          <cell r="P71">
            <v>641</v>
          </cell>
        </row>
        <row r="72">
          <cell r="I72" t="str">
            <v>V10</v>
          </cell>
          <cell r="J72">
            <v>43209</v>
          </cell>
          <cell r="L72">
            <v>99.809999999999491</v>
          </cell>
          <cell r="P72">
            <v>730</v>
          </cell>
        </row>
        <row r="73">
          <cell r="I73" t="str">
            <v>V15</v>
          </cell>
          <cell r="J73">
            <v>42950</v>
          </cell>
          <cell r="L73">
            <v>32.0300000000002</v>
          </cell>
          <cell r="P73">
            <v>730</v>
          </cell>
        </row>
        <row r="74">
          <cell r="I74" t="str">
            <v>V15</v>
          </cell>
          <cell r="J74">
            <v>42876</v>
          </cell>
          <cell r="P74">
            <v>730</v>
          </cell>
        </row>
        <row r="75">
          <cell r="I75" t="str">
            <v>V15</v>
          </cell>
          <cell r="J75">
            <v>43701</v>
          </cell>
          <cell r="L75">
            <v>1114.83</v>
          </cell>
          <cell r="P75">
            <v>730</v>
          </cell>
        </row>
        <row r="76">
          <cell r="I76" t="str">
            <v>V15</v>
          </cell>
          <cell r="J76">
            <v>42904</v>
          </cell>
          <cell r="L76">
            <v>81.970000000000255</v>
          </cell>
          <cell r="P76">
            <v>730</v>
          </cell>
        </row>
        <row r="77">
          <cell r="I77" t="str">
            <v>V15</v>
          </cell>
          <cell r="J77">
            <v>43074</v>
          </cell>
          <cell r="P77">
            <v>730</v>
          </cell>
        </row>
        <row r="78">
          <cell r="I78" t="str">
            <v>V15</v>
          </cell>
          <cell r="J78">
            <v>43216</v>
          </cell>
          <cell r="L78">
            <v>118.28999999999996</v>
          </cell>
          <cell r="P78">
            <v>730</v>
          </cell>
        </row>
        <row r="79">
          <cell r="I79" t="str">
            <v>V30</v>
          </cell>
          <cell r="J79">
            <v>42817</v>
          </cell>
          <cell r="L79">
            <v>142.51999999999998</v>
          </cell>
          <cell r="P79">
            <v>-258</v>
          </cell>
        </row>
        <row r="80">
          <cell r="I80" t="str">
            <v>V15</v>
          </cell>
          <cell r="J80">
            <v>43883</v>
          </cell>
          <cell r="L80">
            <v>681.33000000000038</v>
          </cell>
          <cell r="P80">
            <v>730</v>
          </cell>
        </row>
        <row r="81">
          <cell r="I81" t="str">
            <v>V15</v>
          </cell>
          <cell r="J81">
            <v>42977</v>
          </cell>
          <cell r="L81">
            <v>91.75</v>
          </cell>
          <cell r="P81">
            <v>730</v>
          </cell>
        </row>
        <row r="82">
          <cell r="I82" t="str">
            <v>V15</v>
          </cell>
          <cell r="J82">
            <v>42646</v>
          </cell>
          <cell r="L82">
            <v>210.82000000000016</v>
          </cell>
          <cell r="P82">
            <v>730</v>
          </cell>
        </row>
        <row r="83">
          <cell r="I83" t="str">
            <v>V15</v>
          </cell>
          <cell r="J83">
            <v>43096</v>
          </cell>
          <cell r="L83">
            <v>261.13000000000011</v>
          </cell>
          <cell r="P83">
            <v>730</v>
          </cell>
        </row>
        <row r="84">
          <cell r="I84" t="str">
            <v>V15</v>
          </cell>
          <cell r="J84">
            <v>42661</v>
          </cell>
          <cell r="L84">
            <v>365.88999999999987</v>
          </cell>
          <cell r="P84">
            <v>730</v>
          </cell>
        </row>
        <row r="86">
          <cell r="I86" t="str">
            <v>V5</v>
          </cell>
          <cell r="J86">
            <v>44404</v>
          </cell>
          <cell r="L86">
            <v>1174</v>
          </cell>
          <cell r="P86">
            <v>730</v>
          </cell>
        </row>
        <row r="87">
          <cell r="I87" t="str">
            <v>V30</v>
          </cell>
          <cell r="J87">
            <v>43088</v>
          </cell>
          <cell r="L87">
            <v>207.69999999999982</v>
          </cell>
          <cell r="P87">
            <v>-1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tat actuel"/>
      <sheetName val="Définitions"/>
      <sheetName val="Histo"/>
    </sheetNames>
    <sheetDataSet>
      <sheetData sheetId="0">
        <row r="2">
          <cell r="AD2" t="str">
            <v>EMS</v>
          </cell>
        </row>
        <row r="3">
          <cell r="AD3" t="str">
            <v/>
          </cell>
        </row>
        <row r="4">
          <cell r="AD4" t="str">
            <v>EMRS</v>
          </cell>
        </row>
        <row r="5">
          <cell r="AD5" t="str">
            <v>EMRSVAFGUI</v>
          </cell>
        </row>
        <row r="6">
          <cell r="AD6" t="str">
            <v/>
          </cell>
        </row>
        <row r="7">
          <cell r="AD7" t="str">
            <v>EMRSV</v>
          </cell>
        </row>
        <row r="8">
          <cell r="AD8" t="str">
            <v>EMRSV</v>
          </cell>
        </row>
        <row r="9">
          <cell r="AD9" t="str">
            <v>EM</v>
          </cell>
        </row>
        <row r="10">
          <cell r="AD10" t="str">
            <v>EM</v>
          </cell>
        </row>
        <row r="11">
          <cell r="AD11" t="str">
            <v/>
          </cell>
        </row>
        <row r="12">
          <cell r="AD12" t="str">
            <v>EMRSV</v>
          </cell>
        </row>
        <row r="13">
          <cell r="AD13" t="str">
            <v>EMRSV</v>
          </cell>
        </row>
        <row r="14">
          <cell r="AD14" t="str">
            <v>ERS</v>
          </cell>
        </row>
        <row r="15">
          <cell r="AD15" t="str">
            <v>EMRSV</v>
          </cell>
        </row>
        <row r="16">
          <cell r="AD16" t="str">
            <v>ERS</v>
          </cell>
        </row>
        <row r="17">
          <cell r="AD17" t="str">
            <v/>
          </cell>
        </row>
        <row r="18">
          <cell r="AD18" t="str">
            <v>EMRSVAFG</v>
          </cell>
        </row>
        <row r="19">
          <cell r="AD19" t="str">
            <v>EM</v>
          </cell>
        </row>
        <row r="20">
          <cell r="AD20" t="str">
            <v/>
          </cell>
        </row>
        <row r="21">
          <cell r="AD21" t="str">
            <v>EMRSV</v>
          </cell>
        </row>
        <row r="22">
          <cell r="AD22" t="str">
            <v>EMS</v>
          </cell>
        </row>
        <row r="23">
          <cell r="AD23" t="str">
            <v>EMRSVAFG</v>
          </cell>
        </row>
        <row r="24">
          <cell r="AD24" t="str">
            <v/>
          </cell>
        </row>
        <row r="25">
          <cell r="AD25" t="str">
            <v>EMRSV</v>
          </cell>
        </row>
        <row r="26">
          <cell r="AD26" t="str">
            <v>EM</v>
          </cell>
        </row>
        <row r="27">
          <cell r="AD27" t="str">
            <v>EM</v>
          </cell>
        </row>
        <row r="28">
          <cell r="AD28" t="str">
            <v>EMRSV</v>
          </cell>
        </row>
        <row r="29">
          <cell r="AD29" t="str">
            <v>EMRVAFGU</v>
          </cell>
        </row>
        <row r="30">
          <cell r="AD30" t="str">
            <v>EMRSV</v>
          </cell>
        </row>
        <row r="31">
          <cell r="AD31" t="str">
            <v>EMRSV</v>
          </cell>
        </row>
        <row r="32">
          <cell r="AD32" t="str">
            <v>EMRSVAFG</v>
          </cell>
        </row>
        <row r="33">
          <cell r="AD33" t="str">
            <v/>
          </cell>
        </row>
        <row r="34">
          <cell r="AD34" t="str">
            <v>EMRSVAFG</v>
          </cell>
        </row>
        <row r="35">
          <cell r="AD35" t="str">
            <v>EMRSVAFG</v>
          </cell>
        </row>
        <row r="36">
          <cell r="AD36" t="str">
            <v>EMRSVAFG</v>
          </cell>
        </row>
        <row r="37">
          <cell r="AD37" t="str">
            <v>EMRSVAFGUI</v>
          </cell>
        </row>
        <row r="38">
          <cell r="AD38" t="str">
            <v>EMRSVAFG</v>
          </cell>
        </row>
        <row r="39">
          <cell r="AD39" t="str">
            <v>EMRSVAFG</v>
          </cell>
        </row>
        <row r="40">
          <cell r="AD40" t="str">
            <v>EMRSVAFG</v>
          </cell>
        </row>
        <row r="41">
          <cell r="AD41" t="str">
            <v>EMRSVAFG</v>
          </cell>
        </row>
        <row r="42">
          <cell r="AD42" t="str">
            <v>EMRSVAFG</v>
          </cell>
        </row>
        <row r="43">
          <cell r="AD43" t="str">
            <v>EMRSVAFGU</v>
          </cell>
        </row>
        <row r="44">
          <cell r="AD44" t="str">
            <v>EMRSVAFG</v>
          </cell>
        </row>
        <row r="45">
          <cell r="AD45" t="str">
            <v>C</v>
          </cell>
        </row>
        <row r="46">
          <cell r="AD46" t="str">
            <v>EMRSV</v>
          </cell>
        </row>
        <row r="47">
          <cell r="AD47" t="str">
            <v>EMC</v>
          </cell>
        </row>
        <row r="48">
          <cell r="AD48" t="str">
            <v>EMRSVAFG</v>
          </cell>
        </row>
        <row r="49">
          <cell r="AD49" t="str">
            <v>EMRSV</v>
          </cell>
        </row>
        <row r="50">
          <cell r="AD50" t="str">
            <v>EMRSVAFGU</v>
          </cell>
        </row>
        <row r="51">
          <cell r="AD51" t="str">
            <v>EMRSV</v>
          </cell>
        </row>
        <row r="52">
          <cell r="AD52" t="str">
            <v>EMRSVAFGU</v>
          </cell>
        </row>
        <row r="53">
          <cell r="AD53" t="str">
            <v>EMRSVAFG</v>
          </cell>
        </row>
        <row r="54">
          <cell r="AD54" t="str">
            <v>EMRSV</v>
          </cell>
        </row>
        <row r="55">
          <cell r="AD55" t="str">
            <v>EMC</v>
          </cell>
        </row>
        <row r="56">
          <cell r="AD56" t="str">
            <v>EMRSV</v>
          </cell>
        </row>
        <row r="57">
          <cell r="AD57" t="str">
            <v>EMRSVAFGU</v>
          </cell>
        </row>
        <row r="58">
          <cell r="AD58" t="str">
            <v>EMRSV</v>
          </cell>
        </row>
        <row r="59">
          <cell r="AD59" t="str">
            <v>EMRSV</v>
          </cell>
        </row>
        <row r="60">
          <cell r="AD60" t="str">
            <v>EMRSV</v>
          </cell>
        </row>
        <row r="61">
          <cell r="AD61" t="str">
            <v>EMRSV</v>
          </cell>
        </row>
        <row r="62">
          <cell r="AD62" t="str">
            <v>EMRSVAFGI</v>
          </cell>
        </row>
        <row r="63">
          <cell r="AD63" t="str">
            <v>EMRSV</v>
          </cell>
        </row>
        <row r="64">
          <cell r="AD64" t="str">
            <v>EMRSV</v>
          </cell>
        </row>
        <row r="65">
          <cell r="AD65" t="str">
            <v>EMRSV</v>
          </cell>
        </row>
        <row r="66">
          <cell r="AD66" t="str">
            <v>EMRSVAFG</v>
          </cell>
        </row>
        <row r="67">
          <cell r="AD67" t="str">
            <v>EMC</v>
          </cell>
        </row>
        <row r="68">
          <cell r="AD68" t="str">
            <v>EMRSV</v>
          </cell>
        </row>
        <row r="69">
          <cell r="AD69" t="str">
            <v>EMRSV</v>
          </cell>
        </row>
        <row r="70">
          <cell r="AD70" t="str">
            <v>EMRS</v>
          </cell>
        </row>
        <row r="71">
          <cell r="AD71" t="str">
            <v>EMRSVAFGU</v>
          </cell>
        </row>
        <row r="72">
          <cell r="AD72" t="str">
            <v>EMRSVAFGU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avate"/>
      <sheetName val="Critères"/>
      <sheetName val="Heures-Atterros"/>
      <sheetName val="Mensuel"/>
      <sheetName val="Résumé"/>
      <sheetName val="C038"/>
      <sheetName val="C039"/>
      <sheetName val="C040"/>
      <sheetName val="C041"/>
      <sheetName val="C042"/>
      <sheetName val="C043"/>
      <sheetName val="C044"/>
      <sheetName val="C045"/>
      <sheetName val="C046"/>
      <sheetName val="C047"/>
      <sheetName val="C048"/>
      <sheetName val="C049"/>
      <sheetName val="C051"/>
      <sheetName val="C052"/>
      <sheetName val="C053"/>
      <sheetName val="C054"/>
      <sheetName val="C055"/>
      <sheetName val="C056"/>
      <sheetName val="C057"/>
      <sheetName val="C058"/>
      <sheetName val="C059"/>
      <sheetName val="C061"/>
      <sheetName val="C062"/>
      <sheetName val="C063"/>
      <sheetName val="C065"/>
      <sheetName val="C066"/>
      <sheetName val="C067"/>
      <sheetName val="C068"/>
      <sheetName val="C069"/>
      <sheetName val="C070"/>
      <sheetName val="C071"/>
      <sheetName val="C072"/>
      <sheetName val="C073"/>
      <sheetName val="C074"/>
      <sheetName val="C076"/>
      <sheetName val="C077"/>
      <sheetName val="C078"/>
      <sheetName val="Suppr AO dernier entretien"/>
      <sheetName val="Suppr AO total"/>
    </sheetNames>
    <sheetDataSet>
      <sheetData sheetId="0"/>
      <sheetData sheetId="1"/>
      <sheetData sheetId="2"/>
      <sheetData sheetId="3"/>
      <sheetData sheetId="4">
        <row r="2">
          <cell r="I2" t="str">
            <v>V10</v>
          </cell>
          <cell r="J2">
            <v>43312</v>
          </cell>
          <cell r="L2">
            <v>905.44000000000051</v>
          </cell>
        </row>
        <row r="4">
          <cell r="I4" t="str">
            <v>V10</v>
          </cell>
          <cell r="J4">
            <v>43601</v>
          </cell>
          <cell r="L4">
            <v>679.75</v>
          </cell>
        </row>
        <row r="5">
          <cell r="I5" t="str">
            <v>V20</v>
          </cell>
          <cell r="J5">
            <v>44267</v>
          </cell>
          <cell r="L5">
            <v>1023.1899999999996</v>
          </cell>
        </row>
        <row r="6">
          <cell r="I6" t="str">
            <v>V15</v>
          </cell>
          <cell r="J6">
            <v>42938</v>
          </cell>
          <cell r="L6">
            <v>104.67000000000007</v>
          </cell>
        </row>
        <row r="7">
          <cell r="I7" t="str">
            <v>V15</v>
          </cell>
          <cell r="J7">
            <v>43202</v>
          </cell>
          <cell r="L7">
            <v>267.92000000000007</v>
          </cell>
        </row>
        <row r="8">
          <cell r="I8" t="str">
            <v>V15</v>
          </cell>
          <cell r="J8">
            <v>42914</v>
          </cell>
          <cell r="L8">
            <v>367.04999999999927</v>
          </cell>
        </row>
        <row r="9">
          <cell r="I9" t="str">
            <v>V15</v>
          </cell>
          <cell r="J9">
            <v>42621</v>
          </cell>
          <cell r="L9">
            <v>193.63000000000011</v>
          </cell>
        </row>
        <row r="10">
          <cell r="I10" t="str">
            <v>V10</v>
          </cell>
          <cell r="J10">
            <v>43587</v>
          </cell>
          <cell r="L10">
            <v>591.36999999999989</v>
          </cell>
        </row>
        <row r="11">
          <cell r="I11" t="str">
            <v>V20</v>
          </cell>
          <cell r="J11">
            <v>43792</v>
          </cell>
          <cell r="L11">
            <v>1055.4499999999998</v>
          </cell>
        </row>
        <row r="12">
          <cell r="I12" t="str">
            <v>V15</v>
          </cell>
          <cell r="J12">
            <v>43456</v>
          </cell>
          <cell r="L12">
            <v>410.30999999999949</v>
          </cell>
        </row>
        <row r="13">
          <cell r="I13" t="str">
            <v>V10</v>
          </cell>
          <cell r="J13">
            <v>43524</v>
          </cell>
          <cell r="L13">
            <v>687.64000000000033</v>
          </cell>
        </row>
        <row r="14">
          <cell r="I14" t="str">
            <v>V15</v>
          </cell>
          <cell r="J14">
            <v>42531</v>
          </cell>
          <cell r="L14">
            <v>613.41999999999962</v>
          </cell>
        </row>
        <row r="15">
          <cell r="I15" t="str">
            <v>V10</v>
          </cell>
          <cell r="J15">
            <v>43538</v>
          </cell>
          <cell r="L15">
            <v>671.06999999999971</v>
          </cell>
        </row>
        <row r="17">
          <cell r="I17" t="str">
            <v>V15</v>
          </cell>
          <cell r="J17">
            <v>42886</v>
          </cell>
          <cell r="L17">
            <v>127.60000000000036</v>
          </cell>
        </row>
        <row r="18">
          <cell r="I18" t="str">
            <v>V10</v>
          </cell>
          <cell r="J18">
            <v>44021</v>
          </cell>
          <cell r="L18">
            <v>782.5</v>
          </cell>
        </row>
        <row r="19">
          <cell r="I19" t="str">
            <v>V15</v>
          </cell>
          <cell r="J19">
            <v>43081</v>
          </cell>
          <cell r="L19">
            <v>195.86999999999989</v>
          </cell>
        </row>
        <row r="20">
          <cell r="I20" t="str">
            <v>V20</v>
          </cell>
          <cell r="J20">
            <v>44306</v>
          </cell>
          <cell r="L20">
            <v>1081.8899999999994</v>
          </cell>
        </row>
        <row r="21">
          <cell r="I21" t="str">
            <v>V15</v>
          </cell>
          <cell r="J21">
            <v>43258</v>
          </cell>
          <cell r="L21">
            <v>600.42000000000007</v>
          </cell>
        </row>
        <row r="22">
          <cell r="I22" t="str">
            <v>V20</v>
          </cell>
          <cell r="J22">
            <v>43945</v>
          </cell>
          <cell r="L22">
            <v>822.29</v>
          </cell>
        </row>
        <row r="23">
          <cell r="I23" t="str">
            <v>V15</v>
          </cell>
          <cell r="J23">
            <v>43034</v>
          </cell>
          <cell r="L23">
            <v>484.05000000000018</v>
          </cell>
        </row>
        <row r="24">
          <cell r="I24" t="str">
            <v>V20</v>
          </cell>
          <cell r="J24">
            <v>44102</v>
          </cell>
          <cell r="L24">
            <v>951.31999999999971</v>
          </cell>
        </row>
        <row r="25">
          <cell r="I25" t="str">
            <v>V15</v>
          </cell>
          <cell r="J25">
            <v>43022</v>
          </cell>
          <cell r="L25">
            <v>259.45000000000073</v>
          </cell>
        </row>
        <row r="26">
          <cell r="I26" t="str">
            <v>V5</v>
          </cell>
          <cell r="J26">
            <v>44228</v>
          </cell>
          <cell r="L26">
            <v>975.4399999999996</v>
          </cell>
        </row>
        <row r="27">
          <cell r="I27" t="str">
            <v>V15</v>
          </cell>
          <cell r="J27">
            <v>42843</v>
          </cell>
          <cell r="L27">
            <v>183.76000000000022</v>
          </cell>
        </row>
        <row r="28">
          <cell r="I28" t="str">
            <v>V5</v>
          </cell>
          <cell r="J28">
            <v>44053</v>
          </cell>
          <cell r="L28">
            <v>935.17000000000007</v>
          </cell>
        </row>
        <row r="32">
          <cell r="I32" t="str">
            <v>V5</v>
          </cell>
          <cell r="J32">
            <v>43827</v>
          </cell>
          <cell r="L32">
            <v>742.42000000000007</v>
          </cell>
        </row>
        <row r="35">
          <cell r="I35" t="str">
            <v>V15</v>
          </cell>
          <cell r="J35">
            <v>43211</v>
          </cell>
          <cell r="L35">
            <v>480.89999999999964</v>
          </cell>
        </row>
        <row r="37">
          <cell r="I37" t="str">
            <v>V10T</v>
          </cell>
          <cell r="J37">
            <v>42452</v>
          </cell>
          <cell r="L37">
            <v>830.07999999999993</v>
          </cell>
        </row>
        <row r="38">
          <cell r="I38" t="str">
            <v>V5</v>
          </cell>
          <cell r="J38">
            <v>44173</v>
          </cell>
          <cell r="L38">
            <v>1058.6599999999999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D102"/>
  <sheetViews>
    <sheetView topLeftCell="A34" zoomScale="85" zoomScaleNormal="85" workbookViewId="0">
      <selection activeCell="M52" sqref="M52"/>
    </sheetView>
  </sheetViews>
  <sheetFormatPr baseColWidth="10" defaultRowHeight="12.75" x14ac:dyDescent="0.2"/>
  <cols>
    <col min="1" max="1" width="14.7109375" style="4" customWidth="1"/>
    <col min="2" max="2" width="13.7109375" style="4" customWidth="1"/>
    <col min="3" max="4" width="10.42578125" style="4" customWidth="1"/>
    <col min="5" max="12" width="9.7109375" style="4" customWidth="1"/>
    <col min="13" max="13" width="9.7109375" style="3" customWidth="1"/>
    <col min="14" max="15" width="9.7109375" style="4" customWidth="1"/>
    <col min="16" max="16" width="6.140625" style="3" customWidth="1"/>
    <col min="17" max="30" width="6.140625" style="4" customWidth="1"/>
    <col min="31" max="16384" width="11.42578125" style="4"/>
  </cols>
  <sheetData>
    <row r="1" spans="1:30" x14ac:dyDescent="0.2">
      <c r="A1" s="909" t="s">
        <v>477</v>
      </c>
      <c r="B1" s="909"/>
      <c r="C1" s="654" t="s">
        <v>462</v>
      </c>
      <c r="D1" s="638"/>
      <c r="E1" s="638"/>
      <c r="F1" s="638"/>
      <c r="G1" s="638"/>
      <c r="H1" s="638"/>
      <c r="I1" s="638"/>
      <c r="J1" s="638"/>
      <c r="K1" s="638"/>
      <c r="L1" s="638"/>
      <c r="M1" s="639"/>
      <c r="N1" s="638"/>
      <c r="P1" s="679" t="s">
        <v>469</v>
      </c>
      <c r="Q1" s="680"/>
      <c r="R1" s="680"/>
      <c r="S1" s="680"/>
      <c r="T1" s="680"/>
      <c r="U1" s="680"/>
      <c r="V1" s="680"/>
      <c r="W1" s="680"/>
      <c r="X1" s="680"/>
      <c r="Y1" s="680"/>
      <c r="Z1" s="680"/>
      <c r="AA1" s="680"/>
      <c r="AB1" s="680"/>
      <c r="AC1" s="680"/>
      <c r="AD1" s="681"/>
    </row>
    <row r="2" spans="1:30" x14ac:dyDescent="0.2">
      <c r="A2" s="909"/>
      <c r="B2" s="909"/>
      <c r="C2" s="941">
        <v>2016</v>
      </c>
      <c r="D2" s="942"/>
      <c r="E2" s="943">
        <v>2017</v>
      </c>
      <c r="F2" s="942"/>
      <c r="G2" s="943">
        <v>2018</v>
      </c>
      <c r="H2" s="942"/>
      <c r="I2" s="943">
        <v>2019</v>
      </c>
      <c r="J2" s="942"/>
      <c r="K2" s="943">
        <v>2020</v>
      </c>
      <c r="L2" s="942"/>
      <c r="M2" s="943">
        <v>2021</v>
      </c>
      <c r="N2" s="944"/>
      <c r="P2" s="894">
        <v>2017</v>
      </c>
      <c r="Q2" s="894"/>
      <c r="R2" s="894"/>
      <c r="S2" s="894">
        <v>2018</v>
      </c>
      <c r="T2" s="894"/>
      <c r="U2" s="894"/>
      <c r="V2" s="895">
        <v>2019</v>
      </c>
      <c r="W2" s="895"/>
      <c r="X2" s="895"/>
      <c r="Y2" s="895">
        <v>2020</v>
      </c>
      <c r="Z2" s="895"/>
      <c r="AA2" s="895"/>
      <c r="AB2" s="895">
        <v>2021</v>
      </c>
      <c r="AC2" s="895"/>
      <c r="AD2" s="895"/>
    </row>
    <row r="3" spans="1:30" x14ac:dyDescent="0.2">
      <c r="A3" s="910"/>
      <c r="B3" s="910"/>
      <c r="C3" s="657" t="s">
        <v>448</v>
      </c>
      <c r="D3" s="658" t="s">
        <v>449</v>
      </c>
      <c r="E3" s="658" t="s">
        <v>448</v>
      </c>
      <c r="F3" s="658" t="s">
        <v>449</v>
      </c>
      <c r="G3" s="658" t="s">
        <v>448</v>
      </c>
      <c r="H3" s="658" t="s">
        <v>449</v>
      </c>
      <c r="I3" s="658" t="s">
        <v>448</v>
      </c>
      <c r="J3" s="658" t="s">
        <v>449</v>
      </c>
      <c r="K3" s="658" t="s">
        <v>448</v>
      </c>
      <c r="L3" s="658" t="s">
        <v>449</v>
      </c>
      <c r="M3" s="658" t="s">
        <v>448</v>
      </c>
      <c r="N3" s="659" t="s">
        <v>449</v>
      </c>
      <c r="P3" s="690" t="s">
        <v>470</v>
      </c>
      <c r="Q3" s="690" t="s">
        <v>225</v>
      </c>
      <c r="R3" s="563" t="s">
        <v>26</v>
      </c>
      <c r="S3" s="690" t="s">
        <v>470</v>
      </c>
      <c r="T3" s="690" t="s">
        <v>225</v>
      </c>
      <c r="U3" s="563" t="s">
        <v>26</v>
      </c>
      <c r="V3" s="690" t="s">
        <v>470</v>
      </c>
      <c r="W3" s="690" t="s">
        <v>225</v>
      </c>
      <c r="X3" s="563" t="s">
        <v>26</v>
      </c>
      <c r="Y3" s="690" t="s">
        <v>470</v>
      </c>
      <c r="Z3" s="690" t="s">
        <v>225</v>
      </c>
      <c r="AA3" s="563" t="s">
        <v>26</v>
      </c>
      <c r="AB3" s="690" t="s">
        <v>470</v>
      </c>
      <c r="AC3" s="690" t="s">
        <v>225</v>
      </c>
      <c r="AD3" s="563" t="s">
        <v>26</v>
      </c>
    </row>
    <row r="4" spans="1:30" ht="12.75" customHeight="1" x14ac:dyDescent="0.2">
      <c r="A4" s="896" t="s">
        <v>450</v>
      </c>
      <c r="B4" s="660" t="s">
        <v>202</v>
      </c>
      <c r="C4" s="673">
        <v>17</v>
      </c>
      <c r="D4" s="674">
        <v>15</v>
      </c>
      <c r="E4" s="674">
        <v>15</v>
      </c>
      <c r="F4" s="674">
        <v>10</v>
      </c>
      <c r="G4" s="674">
        <v>8</v>
      </c>
      <c r="H4" s="674">
        <v>8</v>
      </c>
      <c r="I4" s="674">
        <v>0</v>
      </c>
      <c r="J4" s="674">
        <v>0</v>
      </c>
      <c r="K4" s="674">
        <v>0</v>
      </c>
      <c r="L4" s="674">
        <v>0</v>
      </c>
      <c r="M4" s="662">
        <v>0</v>
      </c>
      <c r="N4" s="663">
        <v>0</v>
      </c>
      <c r="P4" s="697"/>
      <c r="Q4" s="698"/>
      <c r="R4" s="699"/>
      <c r="S4" s="697"/>
      <c r="T4" s="698"/>
      <c r="U4" s="699"/>
      <c r="V4" s="697"/>
      <c r="W4" s="698"/>
      <c r="X4" s="699"/>
      <c r="Y4" s="697"/>
      <c r="Z4" s="698"/>
      <c r="AA4" s="699"/>
      <c r="AB4" s="697"/>
      <c r="AC4" s="698"/>
      <c r="AD4" s="699"/>
    </row>
    <row r="5" spans="1:30" ht="12.75" customHeight="1" x14ac:dyDescent="0.2">
      <c r="A5" s="897"/>
      <c r="B5" s="656" t="s">
        <v>38</v>
      </c>
      <c r="C5" s="933">
        <v>4621</v>
      </c>
      <c r="D5" s="908"/>
      <c r="E5" s="907">
        <v>3426</v>
      </c>
      <c r="F5" s="908"/>
      <c r="G5" s="907">
        <v>2040</v>
      </c>
      <c r="H5" s="908"/>
      <c r="I5" s="905"/>
      <c r="J5" s="904"/>
      <c r="K5" s="905"/>
      <c r="L5" s="904"/>
      <c r="M5" s="905"/>
      <c r="N5" s="906"/>
      <c r="O5" s="694" t="s">
        <v>43</v>
      </c>
      <c r="P5" s="691">
        <v>3426</v>
      </c>
      <c r="Q5" s="691">
        <v>21</v>
      </c>
      <c r="R5" s="133">
        <f>SUM(P5:Q5)</f>
        <v>3447</v>
      </c>
      <c r="S5" s="691">
        <v>2040</v>
      </c>
      <c r="T5" s="691">
        <v>21</v>
      </c>
      <c r="U5" s="133">
        <f>SUM(S5:T5)</f>
        <v>2061</v>
      </c>
      <c r="V5" s="692"/>
      <c r="W5" s="692"/>
      <c r="X5" s="691">
        <f>SUM(V5:W5)</f>
        <v>0</v>
      </c>
      <c r="Y5" s="692"/>
      <c r="Z5" s="692"/>
      <c r="AA5" s="691">
        <f>SUM(Y5:Z5)</f>
        <v>0</v>
      </c>
      <c r="AB5" s="692"/>
      <c r="AC5" s="692"/>
      <c r="AD5" s="133">
        <f>SUM(AB5:AC5)</f>
        <v>0</v>
      </c>
    </row>
    <row r="6" spans="1:30" ht="12.75" customHeight="1" x14ac:dyDescent="0.2">
      <c r="A6" s="897"/>
      <c r="B6" s="664" t="s">
        <v>451</v>
      </c>
      <c r="C6" s="933">
        <v>255</v>
      </c>
      <c r="D6" s="908"/>
      <c r="E6" s="907">
        <v>260</v>
      </c>
      <c r="F6" s="908"/>
      <c r="G6" s="907">
        <v>265</v>
      </c>
      <c r="H6" s="908"/>
      <c r="I6" s="905"/>
      <c r="J6" s="904"/>
      <c r="K6" s="905"/>
      <c r="L6" s="904"/>
      <c r="M6" s="905"/>
      <c r="N6" s="906"/>
      <c r="P6" s="697"/>
      <c r="Q6" s="698"/>
      <c r="R6" s="699"/>
      <c r="S6" s="697"/>
      <c r="T6" s="698"/>
      <c r="U6" s="699"/>
      <c r="V6" s="697"/>
      <c r="W6" s="698"/>
      <c r="X6" s="699"/>
      <c r="Y6" s="697"/>
      <c r="Z6" s="698"/>
      <c r="AA6" s="699"/>
      <c r="AB6" s="697"/>
      <c r="AC6" s="698"/>
      <c r="AD6" s="699"/>
    </row>
    <row r="7" spans="1:30" ht="12.75" customHeight="1" x14ac:dyDescent="0.2">
      <c r="A7" s="898"/>
      <c r="B7" s="672" t="s">
        <v>192</v>
      </c>
      <c r="C7" s="945">
        <v>22</v>
      </c>
      <c r="D7" s="946"/>
      <c r="E7" s="947">
        <v>17</v>
      </c>
      <c r="F7" s="946"/>
      <c r="G7" s="947">
        <v>11</v>
      </c>
      <c r="H7" s="946"/>
      <c r="I7" s="665"/>
      <c r="J7" s="665"/>
      <c r="K7" s="665"/>
      <c r="L7" s="665"/>
      <c r="M7" s="665"/>
      <c r="N7" s="666"/>
      <c r="P7" s="697"/>
      <c r="Q7" s="698"/>
      <c r="R7" s="699"/>
      <c r="S7" s="697"/>
      <c r="T7" s="698"/>
      <c r="U7" s="699"/>
      <c r="V7" s="697"/>
      <c r="W7" s="698"/>
      <c r="X7" s="699"/>
      <c r="Y7" s="697"/>
      <c r="Z7" s="698"/>
      <c r="AA7" s="699"/>
      <c r="AB7" s="697"/>
      <c r="AC7" s="698"/>
      <c r="AD7" s="699"/>
    </row>
    <row r="8" spans="1:30" ht="12.75" customHeight="1" x14ac:dyDescent="0.2">
      <c r="A8" s="896" t="s">
        <v>452</v>
      </c>
      <c r="B8" s="667" t="s">
        <v>202</v>
      </c>
      <c r="C8" s="661">
        <v>60</v>
      </c>
      <c r="D8" s="674">
        <v>57</v>
      </c>
      <c r="E8" s="674">
        <v>58</v>
      </c>
      <c r="F8" s="674">
        <v>58</v>
      </c>
      <c r="G8" s="674">
        <v>58</v>
      </c>
      <c r="H8" s="674">
        <v>58</v>
      </c>
      <c r="I8" s="674">
        <v>57</v>
      </c>
      <c r="J8" s="674">
        <v>56</v>
      </c>
      <c r="K8" s="674">
        <v>56</v>
      </c>
      <c r="L8" s="674">
        <v>44</v>
      </c>
      <c r="M8" s="674">
        <v>44</v>
      </c>
      <c r="N8" s="675">
        <v>42</v>
      </c>
      <c r="P8" s="697"/>
      <c r="Q8" s="698"/>
      <c r="R8" s="699"/>
      <c r="S8" s="697"/>
      <c r="T8" s="698"/>
      <c r="U8" s="699"/>
      <c r="V8" s="697"/>
      <c r="W8" s="698"/>
      <c r="X8" s="699"/>
      <c r="Y8" s="697"/>
      <c r="Z8" s="698"/>
      <c r="AA8" s="699"/>
      <c r="AB8" s="697"/>
      <c r="AC8" s="698"/>
      <c r="AD8" s="699"/>
    </row>
    <row r="9" spans="1:30" ht="12.75" customHeight="1" x14ac:dyDescent="0.2">
      <c r="A9" s="897"/>
      <c r="B9" s="656" t="s">
        <v>38</v>
      </c>
      <c r="C9" s="933">
        <v>14783</v>
      </c>
      <c r="D9" s="908"/>
      <c r="E9" s="907">
        <v>15133</v>
      </c>
      <c r="F9" s="908"/>
      <c r="G9" s="907">
        <v>15306</v>
      </c>
      <c r="H9" s="908"/>
      <c r="I9" s="907">
        <v>15300</v>
      </c>
      <c r="J9" s="908"/>
      <c r="K9" s="907">
        <v>14586</v>
      </c>
      <c r="L9" s="908"/>
      <c r="M9" s="907">
        <v>12300</v>
      </c>
      <c r="N9" s="934"/>
      <c r="O9" s="694" t="s">
        <v>42</v>
      </c>
      <c r="P9" s="691">
        <v>15133</v>
      </c>
      <c r="Q9" s="691">
        <f>Q27-Q21-Q13-Q5</f>
        <v>869</v>
      </c>
      <c r="R9" s="133">
        <f>SUM(P9:Q9)</f>
        <v>16002</v>
      </c>
      <c r="S9" s="691">
        <v>15306</v>
      </c>
      <c r="T9" s="691">
        <f>T27-T21-T13-T5</f>
        <v>869</v>
      </c>
      <c r="U9" s="133">
        <f>SUM(S9:T9)</f>
        <v>16175</v>
      </c>
      <c r="V9" s="691">
        <v>15300</v>
      </c>
      <c r="W9" s="691">
        <f>W27-W21-W13</f>
        <v>890</v>
      </c>
      <c r="X9" s="133">
        <f>SUM(V9:W9)</f>
        <v>16190</v>
      </c>
      <c r="Y9" s="691">
        <v>14586</v>
      </c>
      <c r="Z9" s="691">
        <f>Z27-Z13</f>
        <v>930</v>
      </c>
      <c r="AA9" s="133">
        <f>SUM(Y9:Z9)</f>
        <v>15516</v>
      </c>
      <c r="AB9" s="691">
        <v>12300</v>
      </c>
      <c r="AC9" s="691">
        <f>AC27-AC13</f>
        <v>930</v>
      </c>
      <c r="AD9" s="133">
        <f>SUM(AB9:AC9)</f>
        <v>13230</v>
      </c>
    </row>
    <row r="10" spans="1:30" ht="12.75" customHeight="1" x14ac:dyDescent="0.2">
      <c r="A10" s="897"/>
      <c r="B10" s="664" t="s">
        <v>451</v>
      </c>
      <c r="C10" s="933">
        <v>255</v>
      </c>
      <c r="D10" s="908"/>
      <c r="E10" s="907">
        <v>260</v>
      </c>
      <c r="F10" s="908"/>
      <c r="G10" s="907">
        <v>265</v>
      </c>
      <c r="H10" s="908"/>
      <c r="I10" s="907">
        <v>270</v>
      </c>
      <c r="J10" s="908"/>
      <c r="K10" s="907">
        <v>275</v>
      </c>
      <c r="L10" s="908"/>
      <c r="M10" s="907">
        <v>275</v>
      </c>
      <c r="N10" s="934"/>
      <c r="P10" s="697"/>
      <c r="Q10" s="698"/>
      <c r="R10" s="699"/>
      <c r="S10" s="697"/>
      <c r="T10" s="698"/>
      <c r="U10" s="699"/>
      <c r="V10" s="697"/>
      <c r="W10" s="698"/>
      <c r="X10" s="699"/>
      <c r="Y10" s="697"/>
      <c r="Z10" s="698"/>
      <c r="AA10" s="699"/>
      <c r="AB10" s="697"/>
      <c r="AC10" s="698"/>
      <c r="AD10" s="699"/>
    </row>
    <row r="11" spans="1:30" ht="12.75" customHeight="1" x14ac:dyDescent="0.2">
      <c r="A11" s="898"/>
      <c r="B11" s="672" t="s">
        <v>192</v>
      </c>
      <c r="C11" s="899">
        <v>67</v>
      </c>
      <c r="D11" s="900"/>
      <c r="E11" s="901">
        <v>66</v>
      </c>
      <c r="F11" s="900"/>
      <c r="G11" s="901">
        <v>64</v>
      </c>
      <c r="H11" s="900"/>
      <c r="I11" s="901">
        <v>63</v>
      </c>
      <c r="J11" s="900"/>
      <c r="K11" s="901">
        <v>57</v>
      </c>
      <c r="L11" s="900"/>
      <c r="M11" s="901">
        <v>50</v>
      </c>
      <c r="N11" s="902"/>
      <c r="P11" s="697"/>
      <c r="Q11" s="698"/>
      <c r="R11" s="699"/>
      <c r="S11" s="697"/>
      <c r="T11" s="698"/>
      <c r="U11" s="699"/>
      <c r="V11" s="697"/>
      <c r="W11" s="698"/>
      <c r="X11" s="699"/>
      <c r="Y11" s="697"/>
      <c r="Z11" s="698"/>
      <c r="AA11" s="699"/>
      <c r="AB11" s="697"/>
      <c r="AC11" s="698"/>
      <c r="AD11" s="699"/>
    </row>
    <row r="12" spans="1:30" ht="12.75" customHeight="1" x14ac:dyDescent="0.2">
      <c r="A12" s="896" t="s">
        <v>453</v>
      </c>
      <c r="B12" s="667" t="s">
        <v>202</v>
      </c>
      <c r="C12" s="673">
        <v>21</v>
      </c>
      <c r="D12" s="674">
        <v>21</v>
      </c>
      <c r="E12" s="674">
        <v>22</v>
      </c>
      <c r="F12" s="674">
        <v>22</v>
      </c>
      <c r="G12" s="674">
        <v>21</v>
      </c>
      <c r="H12" s="674">
        <v>21</v>
      </c>
      <c r="I12" s="674">
        <v>21</v>
      </c>
      <c r="J12" s="674">
        <v>21</v>
      </c>
      <c r="K12" s="674">
        <v>23</v>
      </c>
      <c r="L12" s="674">
        <v>23</v>
      </c>
      <c r="M12" s="674">
        <v>23</v>
      </c>
      <c r="N12" s="675">
        <v>23</v>
      </c>
      <c r="P12" s="697"/>
      <c r="Q12" s="698"/>
      <c r="R12" s="699"/>
      <c r="S12" s="697"/>
      <c r="T12" s="698"/>
      <c r="U12" s="699"/>
      <c r="V12" s="697"/>
      <c r="W12" s="698"/>
      <c r="X12" s="699"/>
      <c r="Y12" s="697"/>
      <c r="Z12" s="698"/>
      <c r="AA12" s="699"/>
      <c r="AB12" s="697"/>
      <c r="AC12" s="698"/>
      <c r="AD12" s="699"/>
    </row>
    <row r="13" spans="1:30" ht="12.75" customHeight="1" x14ac:dyDescent="0.2">
      <c r="A13" s="897"/>
      <c r="B13" s="656" t="s">
        <v>38</v>
      </c>
      <c r="C13" s="933">
        <v>5384</v>
      </c>
      <c r="D13" s="908"/>
      <c r="E13" s="907">
        <v>5653</v>
      </c>
      <c r="F13" s="908"/>
      <c r="G13" s="907">
        <v>5607</v>
      </c>
      <c r="H13" s="908"/>
      <c r="I13" s="907">
        <v>5687</v>
      </c>
      <c r="J13" s="908"/>
      <c r="K13" s="907">
        <v>6320</v>
      </c>
      <c r="L13" s="908"/>
      <c r="M13" s="907">
        <v>6440</v>
      </c>
      <c r="N13" s="934"/>
      <c r="O13" s="694" t="s">
        <v>39</v>
      </c>
      <c r="P13" s="691">
        <v>5653</v>
      </c>
      <c r="Q13" s="691">
        <f>107+13</f>
        <v>120</v>
      </c>
      <c r="R13" s="133">
        <f>SUM(P13:Q13)</f>
        <v>5773</v>
      </c>
      <c r="S13" s="691">
        <v>5607</v>
      </c>
      <c r="T13" s="691">
        <f>107+13</f>
        <v>120</v>
      </c>
      <c r="U13" s="133">
        <f>SUM(S13:T13)</f>
        <v>5727</v>
      </c>
      <c r="V13" s="691">
        <v>5687</v>
      </c>
      <c r="W13" s="691">
        <f>107+13</f>
        <v>120</v>
      </c>
      <c r="X13" s="133">
        <f>SUM(V13:W13)</f>
        <v>5807</v>
      </c>
      <c r="Y13" s="691">
        <v>6320</v>
      </c>
      <c r="Z13" s="691">
        <f>107+13</f>
        <v>120</v>
      </c>
      <c r="AA13" s="133">
        <f>SUM(Y13:Z13)</f>
        <v>6440</v>
      </c>
      <c r="AB13" s="691">
        <v>6440</v>
      </c>
      <c r="AC13" s="691">
        <f>107+13</f>
        <v>120</v>
      </c>
      <c r="AD13" s="133">
        <f>SUM(AB13:AC13)</f>
        <v>6560</v>
      </c>
    </row>
    <row r="14" spans="1:30" ht="12.75" customHeight="1" x14ac:dyDescent="0.2">
      <c r="A14" s="897"/>
      <c r="B14" s="664" t="s">
        <v>451</v>
      </c>
      <c r="C14" s="933">
        <v>255</v>
      </c>
      <c r="D14" s="908"/>
      <c r="E14" s="907">
        <v>260</v>
      </c>
      <c r="F14" s="908"/>
      <c r="G14" s="907">
        <v>265</v>
      </c>
      <c r="H14" s="908"/>
      <c r="I14" s="907">
        <v>270</v>
      </c>
      <c r="J14" s="908"/>
      <c r="K14" s="907">
        <v>275</v>
      </c>
      <c r="L14" s="908"/>
      <c r="M14" s="907">
        <v>275</v>
      </c>
      <c r="N14" s="934"/>
      <c r="P14" s="697"/>
      <c r="Q14" s="698"/>
      <c r="R14" s="699"/>
      <c r="S14" s="697"/>
      <c r="T14" s="698"/>
      <c r="U14" s="699"/>
      <c r="V14" s="697"/>
      <c r="W14" s="698"/>
      <c r="X14" s="699"/>
      <c r="Y14" s="697"/>
      <c r="Z14" s="698"/>
      <c r="AA14" s="699"/>
      <c r="AB14" s="697"/>
      <c r="AC14" s="698"/>
      <c r="AD14" s="699"/>
    </row>
    <row r="15" spans="1:30" ht="12.75" customHeight="1" x14ac:dyDescent="0.2">
      <c r="A15" s="898"/>
      <c r="B15" s="672" t="s">
        <v>192</v>
      </c>
      <c r="C15" s="899">
        <v>25</v>
      </c>
      <c r="D15" s="900"/>
      <c r="E15" s="901">
        <v>25</v>
      </c>
      <c r="F15" s="900"/>
      <c r="G15" s="901">
        <v>25</v>
      </c>
      <c r="H15" s="900"/>
      <c r="I15" s="901">
        <v>25</v>
      </c>
      <c r="J15" s="900"/>
      <c r="K15" s="901">
        <v>25</v>
      </c>
      <c r="L15" s="900"/>
      <c r="M15" s="901">
        <v>25</v>
      </c>
      <c r="N15" s="902"/>
      <c r="P15" s="697"/>
      <c r="Q15" s="698"/>
      <c r="R15" s="699"/>
      <c r="S15" s="697"/>
      <c r="T15" s="698"/>
      <c r="U15" s="699"/>
      <c r="V15" s="697"/>
      <c r="W15" s="698"/>
      <c r="X15" s="699"/>
      <c r="Y15" s="697"/>
      <c r="Z15" s="698"/>
      <c r="AA15" s="699"/>
      <c r="AB15" s="697"/>
      <c r="AC15" s="698"/>
      <c r="AD15" s="699"/>
    </row>
    <row r="16" spans="1:30" ht="12.75" customHeight="1" x14ac:dyDescent="0.2">
      <c r="A16" s="896" t="s">
        <v>454</v>
      </c>
      <c r="B16" s="667" t="s">
        <v>202</v>
      </c>
      <c r="C16" s="662">
        <v>5</v>
      </c>
      <c r="D16" s="662">
        <v>5</v>
      </c>
      <c r="E16" s="662">
        <v>5</v>
      </c>
      <c r="F16" s="662">
        <v>5</v>
      </c>
      <c r="G16" s="662">
        <v>5</v>
      </c>
      <c r="H16" s="662">
        <v>4</v>
      </c>
      <c r="I16" s="662">
        <v>4</v>
      </c>
      <c r="J16" s="662">
        <v>4</v>
      </c>
      <c r="K16" s="662">
        <v>4</v>
      </c>
      <c r="L16" s="662">
        <v>4</v>
      </c>
      <c r="M16" s="662">
        <v>4</v>
      </c>
      <c r="N16" s="662">
        <v>4</v>
      </c>
      <c r="P16" s="697"/>
      <c r="Q16" s="698"/>
      <c r="R16" s="699"/>
      <c r="S16" s="697"/>
      <c r="T16" s="698"/>
      <c r="U16" s="699"/>
      <c r="V16" s="697"/>
      <c r="W16" s="698"/>
      <c r="X16" s="699"/>
      <c r="Y16" s="697"/>
      <c r="Z16" s="698"/>
      <c r="AA16" s="699"/>
      <c r="AB16" s="697"/>
      <c r="AC16" s="698"/>
      <c r="AD16" s="699"/>
    </row>
    <row r="17" spans="1:30" ht="12.75" customHeight="1" x14ac:dyDescent="0.2">
      <c r="A17" s="897"/>
      <c r="B17" s="656" t="s">
        <v>38</v>
      </c>
      <c r="C17" s="903">
        <v>1496</v>
      </c>
      <c r="D17" s="904"/>
      <c r="E17" s="905">
        <v>1300</v>
      </c>
      <c r="F17" s="904"/>
      <c r="G17" s="907">
        <v>1237</v>
      </c>
      <c r="H17" s="908"/>
      <c r="I17" s="907">
        <v>1080</v>
      </c>
      <c r="J17" s="908"/>
      <c r="K17" s="907">
        <v>1140</v>
      </c>
      <c r="L17" s="908"/>
      <c r="M17" s="907">
        <v>900</v>
      </c>
      <c r="N17" s="934"/>
      <c r="O17" s="694" t="s">
        <v>40</v>
      </c>
      <c r="P17" s="691">
        <f>E17</f>
        <v>1300</v>
      </c>
      <c r="Q17" s="692"/>
      <c r="R17" s="133">
        <f>SUM(P17:Q17)</f>
        <v>1300</v>
      </c>
      <c r="S17" s="691">
        <f>G17</f>
        <v>1237</v>
      </c>
      <c r="T17" s="692"/>
      <c r="U17" s="133">
        <f>SUM(S17:T17)</f>
        <v>1237</v>
      </c>
      <c r="V17" s="691">
        <f>I17</f>
        <v>1080</v>
      </c>
      <c r="W17" s="692"/>
      <c r="X17" s="133">
        <f>SUM(V17:W17)</f>
        <v>1080</v>
      </c>
      <c r="Y17" s="691">
        <f>K17</f>
        <v>1140</v>
      </c>
      <c r="Z17" s="692"/>
      <c r="AA17" s="133">
        <f>SUM(Y17:Z17)</f>
        <v>1140</v>
      </c>
      <c r="AB17" s="691">
        <f>M17</f>
        <v>900</v>
      </c>
      <c r="AC17" s="692"/>
      <c r="AD17" s="133">
        <f>SUM(AB17:AC17)</f>
        <v>900</v>
      </c>
    </row>
    <row r="18" spans="1:30" ht="12.75" customHeight="1" x14ac:dyDescent="0.2">
      <c r="A18" s="897"/>
      <c r="B18" s="664" t="s">
        <v>451</v>
      </c>
      <c r="C18" s="903">
        <v>255</v>
      </c>
      <c r="D18" s="904"/>
      <c r="E18" s="905">
        <v>260</v>
      </c>
      <c r="F18" s="904"/>
      <c r="G18" s="905">
        <v>265</v>
      </c>
      <c r="H18" s="904"/>
      <c r="I18" s="905">
        <v>270</v>
      </c>
      <c r="J18" s="904"/>
      <c r="K18" s="905">
        <v>275</v>
      </c>
      <c r="L18" s="904"/>
      <c r="M18" s="905">
        <v>275</v>
      </c>
      <c r="N18" s="906"/>
      <c r="P18" s="697"/>
      <c r="Q18" s="698"/>
      <c r="R18" s="699"/>
      <c r="S18" s="697"/>
      <c r="T18" s="698"/>
      <c r="U18" s="699"/>
      <c r="V18" s="697"/>
      <c r="W18" s="698"/>
      <c r="X18" s="699"/>
      <c r="Y18" s="697"/>
      <c r="Z18" s="698"/>
      <c r="AA18" s="699"/>
      <c r="AB18" s="697"/>
      <c r="AC18" s="698"/>
      <c r="AD18" s="699"/>
    </row>
    <row r="19" spans="1:30" ht="12.75" customHeight="1" x14ac:dyDescent="0.2">
      <c r="A19" s="898"/>
      <c r="B19" s="672" t="s">
        <v>192</v>
      </c>
      <c r="C19" s="899">
        <v>6</v>
      </c>
      <c r="D19" s="900"/>
      <c r="E19" s="901">
        <v>6</v>
      </c>
      <c r="F19" s="900"/>
      <c r="G19" s="901">
        <v>6</v>
      </c>
      <c r="H19" s="900"/>
      <c r="I19" s="901">
        <v>5</v>
      </c>
      <c r="J19" s="900"/>
      <c r="K19" s="901">
        <v>5</v>
      </c>
      <c r="L19" s="900"/>
      <c r="M19" s="901">
        <v>5</v>
      </c>
      <c r="N19" s="902"/>
      <c r="P19" s="697"/>
      <c r="Q19" s="698"/>
      <c r="R19" s="699"/>
      <c r="S19" s="697"/>
      <c r="T19" s="698"/>
      <c r="U19" s="699"/>
      <c r="V19" s="697"/>
      <c r="W19" s="698"/>
      <c r="X19" s="699"/>
      <c r="Y19" s="697"/>
      <c r="Z19" s="698"/>
      <c r="AA19" s="699"/>
      <c r="AB19" s="697"/>
      <c r="AC19" s="698"/>
      <c r="AD19" s="699"/>
    </row>
    <row r="20" spans="1:30" ht="12.75" customHeight="1" x14ac:dyDescent="0.2">
      <c r="A20" s="896" t="s">
        <v>455</v>
      </c>
      <c r="B20" s="667" t="s">
        <v>202</v>
      </c>
      <c r="C20" s="668">
        <v>10</v>
      </c>
      <c r="D20" s="669">
        <v>10</v>
      </c>
      <c r="E20" s="669">
        <v>10</v>
      </c>
      <c r="F20" s="669">
        <v>10</v>
      </c>
      <c r="G20" s="669">
        <v>10</v>
      </c>
      <c r="H20" s="669">
        <v>6</v>
      </c>
      <c r="I20" s="669">
        <v>6</v>
      </c>
      <c r="J20" s="669">
        <v>6</v>
      </c>
      <c r="K20" s="669">
        <v>0</v>
      </c>
      <c r="L20" s="669">
        <v>0</v>
      </c>
      <c r="M20" s="669">
        <v>0</v>
      </c>
      <c r="N20" s="670">
        <v>0</v>
      </c>
      <c r="P20" s="697"/>
      <c r="Q20" s="698"/>
      <c r="R20" s="699"/>
      <c r="S20" s="697"/>
      <c r="T20" s="698"/>
      <c r="U20" s="699"/>
      <c r="V20" s="697"/>
      <c r="W20" s="698"/>
      <c r="X20" s="699"/>
      <c r="Y20" s="697"/>
      <c r="Z20" s="698"/>
      <c r="AA20" s="699"/>
      <c r="AB20" s="697"/>
      <c r="AC20" s="698"/>
      <c r="AD20" s="699"/>
    </row>
    <row r="21" spans="1:30" ht="12.75" customHeight="1" x14ac:dyDescent="0.2">
      <c r="A21" s="897"/>
      <c r="B21" s="656" t="s">
        <v>38</v>
      </c>
      <c r="C21" s="933">
        <v>2401</v>
      </c>
      <c r="D21" s="908"/>
      <c r="E21" s="907">
        <v>2298</v>
      </c>
      <c r="F21" s="908"/>
      <c r="G21" s="907">
        <v>2243</v>
      </c>
      <c r="H21" s="908"/>
      <c r="I21" s="907">
        <v>1800</v>
      </c>
      <c r="J21" s="908"/>
      <c r="K21" s="905"/>
      <c r="L21" s="904"/>
      <c r="M21" s="905"/>
      <c r="N21" s="906"/>
      <c r="O21" s="694" t="s">
        <v>41</v>
      </c>
      <c r="P21" s="691">
        <v>2298</v>
      </c>
      <c r="Q21" s="691">
        <v>40</v>
      </c>
      <c r="R21" s="133">
        <f>SUM(P21:Q21)</f>
        <v>2338</v>
      </c>
      <c r="S21" s="691">
        <v>2243</v>
      </c>
      <c r="T21" s="691">
        <v>40</v>
      </c>
      <c r="U21" s="133">
        <f>SUM(S21:T21)</f>
        <v>2283</v>
      </c>
      <c r="V21" s="691">
        <v>1800</v>
      </c>
      <c r="W21" s="691">
        <v>40</v>
      </c>
      <c r="X21" s="133">
        <f>SUM(V21:W21)</f>
        <v>1840</v>
      </c>
      <c r="Y21" s="692"/>
      <c r="Z21" s="692"/>
      <c r="AA21" s="133">
        <f>SUM(Y21:Z21)</f>
        <v>0</v>
      </c>
      <c r="AB21" s="692"/>
      <c r="AC21" s="692"/>
      <c r="AD21" s="133">
        <f>SUM(AB21:AC21)</f>
        <v>0</v>
      </c>
    </row>
    <row r="22" spans="1:30" ht="12.75" customHeight="1" x14ac:dyDescent="0.2">
      <c r="A22" s="897"/>
      <c r="B22" s="664" t="s">
        <v>451</v>
      </c>
      <c r="C22" s="933">
        <v>255</v>
      </c>
      <c r="D22" s="908"/>
      <c r="E22" s="907">
        <v>260</v>
      </c>
      <c r="F22" s="908"/>
      <c r="G22" s="907">
        <v>265</v>
      </c>
      <c r="H22" s="908"/>
      <c r="I22" s="907">
        <v>270</v>
      </c>
      <c r="J22" s="908"/>
      <c r="K22" s="905"/>
      <c r="L22" s="904"/>
      <c r="M22" s="905"/>
      <c r="N22" s="906"/>
      <c r="P22" s="700"/>
      <c r="Q22" s="698"/>
      <c r="R22" s="699"/>
      <c r="S22" s="697"/>
      <c r="T22" s="698"/>
      <c r="U22" s="699"/>
      <c r="V22" s="697"/>
      <c r="W22" s="698"/>
      <c r="X22" s="699"/>
      <c r="Y22" s="697"/>
      <c r="Z22" s="698"/>
      <c r="AA22" s="699"/>
      <c r="AB22" s="697"/>
      <c r="AC22" s="698"/>
      <c r="AD22" s="699"/>
    </row>
    <row r="23" spans="1:30" ht="12.75" customHeight="1" x14ac:dyDescent="0.2">
      <c r="A23" s="898"/>
      <c r="B23" s="672" t="s">
        <v>192</v>
      </c>
      <c r="C23" s="899">
        <v>10</v>
      </c>
      <c r="D23" s="900"/>
      <c r="E23" s="901">
        <v>10</v>
      </c>
      <c r="F23" s="900"/>
      <c r="G23" s="901">
        <v>10</v>
      </c>
      <c r="H23" s="900"/>
      <c r="I23" s="901">
        <v>6</v>
      </c>
      <c r="J23" s="900"/>
      <c r="K23" s="930"/>
      <c r="L23" s="931"/>
      <c r="M23" s="930"/>
      <c r="N23" s="932"/>
      <c r="P23" s="700"/>
      <c r="Q23" s="698"/>
      <c r="R23" s="699"/>
      <c r="S23" s="697"/>
      <c r="T23" s="698"/>
      <c r="U23" s="699"/>
      <c r="V23" s="697"/>
      <c r="W23" s="698"/>
      <c r="X23" s="699"/>
      <c r="Y23" s="697"/>
      <c r="Z23" s="698"/>
      <c r="AA23" s="699"/>
      <c r="AB23" s="697"/>
      <c r="AC23" s="698"/>
      <c r="AD23" s="699"/>
    </row>
    <row r="24" spans="1:30" x14ac:dyDescent="0.2">
      <c r="A24" s="926" t="s">
        <v>456</v>
      </c>
      <c r="B24" s="927"/>
      <c r="C24" s="676">
        <f>C4+C8+C12+C16+C20</f>
        <v>113</v>
      </c>
      <c r="D24" s="676">
        <f t="shared" ref="D24:N24" si="0">D4+D8+D12+D16+D20</f>
        <v>108</v>
      </c>
      <c r="E24" s="676">
        <f t="shared" si="0"/>
        <v>110</v>
      </c>
      <c r="F24" s="676">
        <f t="shared" si="0"/>
        <v>105</v>
      </c>
      <c r="G24" s="676">
        <f t="shared" si="0"/>
        <v>102</v>
      </c>
      <c r="H24" s="676">
        <f t="shared" si="0"/>
        <v>97</v>
      </c>
      <c r="I24" s="676">
        <f t="shared" si="0"/>
        <v>88</v>
      </c>
      <c r="J24" s="676">
        <f t="shared" si="0"/>
        <v>87</v>
      </c>
      <c r="K24" s="676">
        <f t="shared" si="0"/>
        <v>83</v>
      </c>
      <c r="L24" s="676">
        <f t="shared" si="0"/>
        <v>71</v>
      </c>
      <c r="M24" s="676">
        <f t="shared" si="0"/>
        <v>71</v>
      </c>
      <c r="N24" s="676">
        <f t="shared" si="0"/>
        <v>69</v>
      </c>
      <c r="P24" s="700"/>
      <c r="Q24" s="698"/>
      <c r="R24" s="699"/>
      <c r="S24" s="697"/>
      <c r="T24" s="698"/>
      <c r="U24" s="699"/>
      <c r="V24" s="697"/>
      <c r="W24" s="698"/>
      <c r="X24" s="699"/>
      <c r="Y24" s="697"/>
      <c r="Z24" s="698"/>
      <c r="AA24" s="699"/>
      <c r="AB24" s="697"/>
      <c r="AC24" s="698"/>
      <c r="AD24" s="699"/>
    </row>
    <row r="25" spans="1:30" ht="12.75" customHeight="1" x14ac:dyDescent="0.2">
      <c r="A25" s="928" t="s">
        <v>463</v>
      </c>
      <c r="B25" s="929"/>
      <c r="C25" s="899">
        <v>120</v>
      </c>
      <c r="D25" s="900"/>
      <c r="E25" s="899">
        <v>120</v>
      </c>
      <c r="F25" s="900"/>
      <c r="G25" s="899">
        <v>120</v>
      </c>
      <c r="H25" s="900"/>
      <c r="I25" s="899">
        <v>120</v>
      </c>
      <c r="J25" s="900"/>
      <c r="K25" s="899">
        <v>120</v>
      </c>
      <c r="L25" s="900"/>
      <c r="M25" s="899">
        <v>120</v>
      </c>
      <c r="N25" s="900"/>
      <c r="P25" s="700"/>
      <c r="Q25" s="698"/>
      <c r="R25" s="699"/>
      <c r="S25" s="697"/>
      <c r="T25" s="698"/>
      <c r="U25" s="699"/>
      <c r="V25" s="697"/>
      <c r="W25" s="698"/>
      <c r="X25" s="699"/>
      <c r="Y25" s="697"/>
      <c r="Z25" s="698"/>
      <c r="AA25" s="699"/>
      <c r="AB25" s="697"/>
      <c r="AC25" s="698"/>
      <c r="AD25" s="699"/>
    </row>
    <row r="26" spans="1:30" x14ac:dyDescent="0.2">
      <c r="A26" s="920" t="s">
        <v>457</v>
      </c>
      <c r="B26" s="921"/>
      <c r="C26" s="922">
        <v>27867</v>
      </c>
      <c r="D26" s="923"/>
      <c r="E26" s="924">
        <v>27810</v>
      </c>
      <c r="F26" s="925"/>
      <c r="G26" s="924">
        <v>26433</v>
      </c>
      <c r="H26" s="925"/>
      <c r="I26" s="924">
        <v>23867</v>
      </c>
      <c r="J26" s="925"/>
      <c r="K26" s="924">
        <v>22046</v>
      </c>
      <c r="L26" s="925"/>
      <c r="M26" s="924">
        <v>19640</v>
      </c>
      <c r="N26" s="925"/>
      <c r="P26" s="700"/>
      <c r="Q26" s="698"/>
      <c r="R26" s="699"/>
      <c r="S26" s="697"/>
      <c r="T26" s="698"/>
      <c r="U26" s="699"/>
      <c r="V26" s="697"/>
      <c r="W26" s="698"/>
      <c r="X26" s="699"/>
      <c r="Y26" s="697"/>
      <c r="Z26" s="698"/>
      <c r="AA26" s="699"/>
      <c r="AB26" s="697"/>
      <c r="AC26" s="698"/>
      <c r="AD26" s="699"/>
    </row>
    <row r="27" spans="1:30" ht="15" x14ac:dyDescent="0.2">
      <c r="A27" s="917" t="s">
        <v>218</v>
      </c>
      <c r="B27" s="917"/>
      <c r="C27" s="918" t="s">
        <v>468</v>
      </c>
      <c r="D27" s="918"/>
      <c r="E27" s="911">
        <v>1050</v>
      </c>
      <c r="F27" s="919"/>
      <c r="G27" s="911">
        <v>1050</v>
      </c>
      <c r="H27" s="919"/>
      <c r="I27" s="911">
        <v>1050</v>
      </c>
      <c r="J27" s="919"/>
      <c r="K27" s="911">
        <v>1050</v>
      </c>
      <c r="L27" s="919"/>
      <c r="M27" s="911">
        <v>1050</v>
      </c>
      <c r="N27" s="911"/>
      <c r="O27" s="678" t="s">
        <v>225</v>
      </c>
      <c r="Q27" s="693">
        <v>1050</v>
      </c>
      <c r="R27" s="696"/>
      <c r="S27" s="695"/>
      <c r="T27" s="693">
        <v>1050</v>
      </c>
      <c r="U27" s="696"/>
      <c r="V27" s="695"/>
      <c r="W27" s="693">
        <v>1050</v>
      </c>
      <c r="X27" s="696"/>
      <c r="Y27" s="695"/>
      <c r="Z27" s="693">
        <v>1050</v>
      </c>
      <c r="AA27" s="696"/>
      <c r="AB27" s="695"/>
      <c r="AC27" s="693">
        <v>1050</v>
      </c>
      <c r="AD27" s="696"/>
    </row>
    <row r="28" spans="1:30" x14ac:dyDescent="0.2">
      <c r="A28" s="912" t="s">
        <v>458</v>
      </c>
      <c r="B28" s="912"/>
      <c r="C28" s="913">
        <v>28685</v>
      </c>
      <c r="D28" s="913"/>
      <c r="E28" s="914">
        <f>E5+E9+E13+E17+E21+E25+E27</f>
        <v>28980</v>
      </c>
      <c r="F28" s="915"/>
      <c r="G28" s="916">
        <v>27483</v>
      </c>
      <c r="H28" s="915"/>
      <c r="I28" s="916">
        <v>24917</v>
      </c>
      <c r="J28" s="915"/>
      <c r="K28" s="916">
        <v>23096</v>
      </c>
      <c r="L28" s="915"/>
      <c r="M28" s="916">
        <v>20690</v>
      </c>
      <c r="N28" s="914"/>
      <c r="O28" s="219" t="s">
        <v>476</v>
      </c>
      <c r="P28" s="935">
        <f>R5+R9+R13+R17+R21</f>
        <v>28860</v>
      </c>
      <c r="Q28" s="936"/>
      <c r="R28" s="937"/>
      <c r="S28" s="935">
        <f>U5+U9+U13+U17+U21</f>
        <v>27483</v>
      </c>
      <c r="T28" s="936"/>
      <c r="U28" s="937"/>
      <c r="V28" s="938">
        <f>X5+X9+X13+X17+X21</f>
        <v>24917</v>
      </c>
      <c r="W28" s="939"/>
      <c r="X28" s="940"/>
      <c r="Y28" s="938">
        <f>AA5+AA9+AA13+AA17+AA21</f>
        <v>23096</v>
      </c>
      <c r="Z28" s="939"/>
      <c r="AA28" s="940"/>
      <c r="AB28" s="938">
        <f>AD5+AD9+AD13+AD17+AD21</f>
        <v>20690</v>
      </c>
      <c r="AC28" s="939"/>
      <c r="AD28" s="940"/>
    </row>
    <row r="29" spans="1:30" x14ac:dyDescent="0.2">
      <c r="A29" s="686" t="s">
        <v>460</v>
      </c>
      <c r="B29" s="687"/>
      <c r="C29" s="687"/>
      <c r="D29" s="687"/>
      <c r="E29" s="687"/>
      <c r="F29" s="687"/>
      <c r="G29" s="687"/>
      <c r="H29" s="687"/>
      <c r="I29" s="687"/>
      <c r="J29" s="687"/>
      <c r="K29" s="687"/>
      <c r="L29" s="687"/>
      <c r="M29" s="687"/>
      <c r="N29" s="688"/>
      <c r="R29" s="130"/>
      <c r="U29" s="130"/>
      <c r="X29" s="130"/>
      <c r="AA29" s="130"/>
      <c r="AD29" s="130"/>
    </row>
    <row r="30" spans="1:30" ht="12.75" customHeight="1" x14ac:dyDescent="0.2">
      <c r="A30" s="677" t="s">
        <v>459</v>
      </c>
      <c r="B30" s="682" t="s">
        <v>475</v>
      </c>
      <c r="C30" s="651"/>
      <c r="D30" s="683"/>
      <c r="E30" s="683"/>
      <c r="F30" s="683"/>
      <c r="G30" s="683"/>
      <c r="H30" s="683"/>
      <c r="I30" s="683"/>
      <c r="J30" s="683"/>
      <c r="K30" s="683"/>
      <c r="L30" s="683"/>
      <c r="M30" s="684"/>
      <c r="N30" s="685"/>
    </row>
    <row r="31" spans="1:30" x14ac:dyDescent="0.2">
      <c r="A31" s="677" t="s">
        <v>464</v>
      </c>
      <c r="B31" s="682" t="s">
        <v>471</v>
      </c>
      <c r="C31" s="651"/>
      <c r="D31" s="683"/>
      <c r="E31" s="683"/>
      <c r="F31" s="683"/>
      <c r="G31" s="683"/>
      <c r="H31" s="683"/>
      <c r="I31" s="683"/>
      <c r="J31" s="683"/>
      <c r="K31" s="683"/>
      <c r="L31" s="683"/>
      <c r="M31" s="684"/>
      <c r="N31" s="685"/>
      <c r="S31" s="12"/>
    </row>
    <row r="32" spans="1:30" x14ac:dyDescent="0.2">
      <c r="A32" s="677" t="s">
        <v>465</v>
      </c>
      <c r="B32" s="682" t="s">
        <v>472</v>
      </c>
      <c r="C32" s="651"/>
      <c r="D32" s="683"/>
      <c r="E32" s="683"/>
      <c r="F32" s="683"/>
      <c r="G32" s="683"/>
      <c r="H32" s="683"/>
      <c r="I32" s="683"/>
      <c r="J32" s="683"/>
      <c r="K32" s="683"/>
      <c r="L32" s="683"/>
      <c r="M32" s="684"/>
      <c r="N32" s="685"/>
      <c r="S32" s="776" t="s">
        <v>519</v>
      </c>
      <c r="T32" s="777"/>
      <c r="U32" s="777"/>
      <c r="V32" s="777"/>
      <c r="W32" s="777"/>
      <c r="X32" s="777"/>
      <c r="Y32" s="777"/>
      <c r="Z32" s="777"/>
      <c r="AA32" s="777"/>
      <c r="AB32" s="777"/>
      <c r="AC32" s="777"/>
      <c r="AD32" s="777"/>
    </row>
    <row r="33" spans="1:14" x14ac:dyDescent="0.2">
      <c r="A33" s="677" t="s">
        <v>466</v>
      </c>
      <c r="B33" s="682" t="s">
        <v>473</v>
      </c>
      <c r="C33" s="651"/>
      <c r="D33" s="683"/>
      <c r="E33" s="683"/>
      <c r="F33" s="683"/>
      <c r="G33" s="683"/>
      <c r="H33" s="683"/>
      <c r="I33" s="683"/>
      <c r="J33" s="683"/>
      <c r="K33" s="683"/>
      <c r="L33" s="683"/>
      <c r="M33" s="684"/>
      <c r="N33" s="685"/>
    </row>
    <row r="34" spans="1:14" x14ac:dyDescent="0.2">
      <c r="A34" s="677" t="s">
        <v>467</v>
      </c>
      <c r="B34" s="682" t="s">
        <v>474</v>
      </c>
      <c r="C34" s="651"/>
      <c r="D34" s="683"/>
      <c r="E34" s="683"/>
      <c r="F34" s="683"/>
      <c r="G34" s="683"/>
      <c r="H34" s="683"/>
      <c r="I34" s="683"/>
      <c r="J34" s="683"/>
      <c r="K34" s="683"/>
      <c r="L34" s="683"/>
      <c r="M34" s="684"/>
      <c r="N34" s="685"/>
    </row>
    <row r="35" spans="1:14" x14ac:dyDescent="0.2">
      <c r="M35" s="4"/>
    </row>
    <row r="36" spans="1:14" x14ac:dyDescent="0.2">
      <c r="A36" s="563" t="s">
        <v>37</v>
      </c>
      <c r="B36" s="563">
        <v>2016</v>
      </c>
      <c r="C36" s="563">
        <v>2017</v>
      </c>
      <c r="D36" s="563">
        <v>2018</v>
      </c>
      <c r="E36" s="563">
        <v>2019</v>
      </c>
      <c r="F36" s="563">
        <v>2020</v>
      </c>
      <c r="G36" s="563">
        <v>2021</v>
      </c>
    </row>
    <row r="37" spans="1:14" x14ac:dyDescent="0.2">
      <c r="A37" s="563" t="s">
        <v>24</v>
      </c>
      <c r="B37" s="671">
        <f>M2C!S23</f>
        <v>2356</v>
      </c>
      <c r="C37" s="671">
        <f>M2C!AE23</f>
        <v>3238</v>
      </c>
      <c r="D37" s="671">
        <f>M2C!AQ23</f>
        <v>2631</v>
      </c>
      <c r="E37" s="671">
        <f>M2C!BC23</f>
        <v>1612</v>
      </c>
      <c r="F37" s="671"/>
      <c r="G37" s="671"/>
    </row>
    <row r="38" spans="1:14" x14ac:dyDescent="0.2">
      <c r="A38" s="563" t="s">
        <v>21</v>
      </c>
      <c r="B38" s="554">
        <f>M2B!S14</f>
        <v>1429</v>
      </c>
      <c r="C38" s="554">
        <f>M2B!AE14</f>
        <v>1424</v>
      </c>
      <c r="D38" s="554">
        <f>M2B!AQ14</f>
        <v>1484</v>
      </c>
      <c r="E38" s="554">
        <f>M2B!BC14</f>
        <v>1420</v>
      </c>
      <c r="F38" s="554">
        <f>M2B!BO14</f>
        <v>1426</v>
      </c>
      <c r="G38" s="554">
        <f>M2B!CA14</f>
        <v>1268</v>
      </c>
    </row>
    <row r="39" spans="1:14" x14ac:dyDescent="0.2">
      <c r="A39" s="563" t="s">
        <v>223</v>
      </c>
      <c r="B39" s="554">
        <f>M5F!U34</f>
        <v>5755</v>
      </c>
      <c r="C39" s="554">
        <f>M5F!AG34</f>
        <v>6354</v>
      </c>
      <c r="D39" s="554">
        <f>M5F!AS34</f>
        <v>6691</v>
      </c>
      <c r="E39" s="554">
        <f>M5F!BE34</f>
        <v>6598</v>
      </c>
      <c r="F39" s="554">
        <f>M5F!BQ34</f>
        <v>6574</v>
      </c>
      <c r="G39" s="554">
        <f>M5F!CC34</f>
        <v>6798</v>
      </c>
    </row>
    <row r="40" spans="1:14" x14ac:dyDescent="0.2">
      <c r="A40" s="563" t="s">
        <v>224</v>
      </c>
      <c r="B40" s="554">
        <f>M2D!U81</f>
        <v>15049</v>
      </c>
      <c r="C40" s="554">
        <f>M2D!AG81</f>
        <v>14083</v>
      </c>
      <c r="D40" s="554">
        <f>M2D!AS81</f>
        <v>17241</v>
      </c>
      <c r="E40" s="554">
        <f>M2D!BE81</f>
        <v>16993</v>
      </c>
      <c r="F40" s="554">
        <f>M2D!BQ81</f>
        <v>16785</v>
      </c>
      <c r="G40" s="554">
        <f>M2D!CC81</f>
        <v>13857</v>
      </c>
    </row>
    <row r="41" spans="1:14" x14ac:dyDescent="0.2">
      <c r="A41" s="563" t="s">
        <v>25</v>
      </c>
      <c r="B41" s="671">
        <f>M2N!BG38</f>
        <v>5877.9354722772541</v>
      </c>
      <c r="C41" s="671">
        <f>M2N!BS38</f>
        <v>4904.7741394304594</v>
      </c>
      <c r="D41" s="671">
        <f>M2N!CE38</f>
        <v>1784.1762314990249</v>
      </c>
      <c r="E41" s="554"/>
      <c r="F41" s="554"/>
      <c r="G41" s="554"/>
    </row>
    <row r="43" spans="1:14" ht="31.5" x14ac:dyDescent="0.2">
      <c r="A43" s="183" t="s">
        <v>270</v>
      </c>
      <c r="B43" s="134">
        <v>2016</v>
      </c>
      <c r="C43" s="134">
        <v>2017</v>
      </c>
      <c r="D43" s="134">
        <v>2018</v>
      </c>
      <c r="E43" s="134">
        <v>2019</v>
      </c>
      <c r="F43" s="134" t="s">
        <v>222</v>
      </c>
      <c r="G43" s="134" t="s">
        <v>204</v>
      </c>
    </row>
    <row r="44" spans="1:14" ht="15" x14ac:dyDescent="0.2">
      <c r="A44" s="135" t="s">
        <v>73</v>
      </c>
      <c r="B44" s="182" t="s">
        <v>205</v>
      </c>
      <c r="C44" s="182">
        <v>34</v>
      </c>
      <c r="D44" s="182">
        <v>31</v>
      </c>
      <c r="E44" s="182">
        <v>19</v>
      </c>
      <c r="F44" s="135">
        <v>115</v>
      </c>
      <c r="G44" s="135">
        <v>29</v>
      </c>
    </row>
    <row r="45" spans="1:14" ht="15" x14ac:dyDescent="0.2">
      <c r="A45" s="135" t="s">
        <v>206</v>
      </c>
      <c r="B45" s="135">
        <v>14</v>
      </c>
      <c r="C45" s="135">
        <v>18</v>
      </c>
      <c r="D45" s="135">
        <v>19</v>
      </c>
      <c r="E45" s="135">
        <v>19</v>
      </c>
      <c r="F45" s="135">
        <v>70</v>
      </c>
      <c r="G45" s="135">
        <v>17.5</v>
      </c>
    </row>
    <row r="46" spans="1:14" ht="15" x14ac:dyDescent="0.2">
      <c r="A46" s="135" t="s">
        <v>207</v>
      </c>
      <c r="B46" s="136">
        <v>45</v>
      </c>
      <c r="C46" s="136">
        <v>52</v>
      </c>
      <c r="D46" s="136">
        <v>50</v>
      </c>
      <c r="E46" s="136">
        <v>38</v>
      </c>
      <c r="F46" s="135">
        <v>185</v>
      </c>
      <c r="G46" s="135">
        <v>46</v>
      </c>
    </row>
    <row r="48" spans="1:14" ht="30" x14ac:dyDescent="0.2">
      <c r="A48" s="137" t="s">
        <v>221</v>
      </c>
      <c r="B48" s="652">
        <v>2016</v>
      </c>
      <c r="C48" s="652">
        <v>2017</v>
      </c>
      <c r="D48" s="652">
        <v>2018</v>
      </c>
      <c r="E48" s="652">
        <v>2019</v>
      </c>
      <c r="F48" s="652">
        <v>2020</v>
      </c>
      <c r="G48" s="652">
        <v>2021</v>
      </c>
      <c r="H48" s="652">
        <v>2022</v>
      </c>
      <c r="I48" s="652">
        <v>2023</v>
      </c>
      <c r="J48" s="652">
        <v>2024</v>
      </c>
    </row>
    <row r="49" spans="1:13" ht="15" x14ac:dyDescent="0.2">
      <c r="A49" s="131" t="s">
        <v>220</v>
      </c>
      <c r="B49" s="652">
        <v>27829</v>
      </c>
      <c r="C49" s="652">
        <v>27810</v>
      </c>
      <c r="D49" s="652">
        <v>26433</v>
      </c>
      <c r="E49" s="652">
        <v>23867</v>
      </c>
      <c r="F49" s="652">
        <v>22047</v>
      </c>
      <c r="G49" s="652">
        <v>19640</v>
      </c>
      <c r="H49" s="652">
        <v>18847</v>
      </c>
      <c r="I49" s="652"/>
      <c r="J49" s="652"/>
    </row>
    <row r="50" spans="1:13" ht="15" x14ac:dyDescent="0.2">
      <c r="A50" s="131" t="s">
        <v>218</v>
      </c>
      <c r="B50" s="652">
        <v>856</v>
      </c>
      <c r="C50" s="652">
        <v>1050</v>
      </c>
      <c r="D50" s="652">
        <v>1050</v>
      </c>
      <c r="E50" s="652">
        <v>1050</v>
      </c>
      <c r="F50" s="652">
        <v>1050</v>
      </c>
      <c r="G50" s="652">
        <v>1050</v>
      </c>
      <c r="H50" s="652">
        <v>1050</v>
      </c>
      <c r="I50" s="652"/>
      <c r="J50" s="652"/>
    </row>
    <row r="51" spans="1:13" ht="15" x14ac:dyDescent="0.2">
      <c r="A51" s="132" t="s">
        <v>217</v>
      </c>
      <c r="B51" s="133">
        <f>SUM(B49:B50)</f>
        <v>28685</v>
      </c>
      <c r="C51" s="133">
        <f t="shared" ref="C51:J51" si="1">SUM(C49:C50)</f>
        <v>28860</v>
      </c>
      <c r="D51" s="133">
        <f t="shared" si="1"/>
        <v>27483</v>
      </c>
      <c r="E51" s="133">
        <f t="shared" si="1"/>
        <v>24917</v>
      </c>
      <c r="F51" s="133">
        <f t="shared" si="1"/>
        <v>23097</v>
      </c>
      <c r="G51" s="133">
        <f t="shared" si="1"/>
        <v>20690</v>
      </c>
      <c r="H51" s="133">
        <f t="shared" si="1"/>
        <v>19897</v>
      </c>
      <c r="I51" s="652">
        <f t="shared" si="1"/>
        <v>0</v>
      </c>
      <c r="J51" s="652">
        <f t="shared" si="1"/>
        <v>0</v>
      </c>
    </row>
    <row r="52" spans="1:13" ht="30" x14ac:dyDescent="0.2">
      <c r="A52" s="132" t="s">
        <v>219</v>
      </c>
      <c r="B52" s="652">
        <v>120</v>
      </c>
      <c r="C52" s="652">
        <v>118</v>
      </c>
      <c r="D52" s="652">
        <v>102</v>
      </c>
      <c r="E52" s="652">
        <v>89</v>
      </c>
      <c r="F52" s="652">
        <v>82</v>
      </c>
      <c r="G52" s="652">
        <v>72</v>
      </c>
      <c r="H52" s="652">
        <v>69</v>
      </c>
      <c r="I52" s="652"/>
      <c r="J52" s="652"/>
    </row>
    <row r="54" spans="1:13" x14ac:dyDescent="0.2">
      <c r="A54" s="95" t="s">
        <v>271</v>
      </c>
      <c r="B54" s="188" t="s">
        <v>17</v>
      </c>
      <c r="C54" s="33" t="s">
        <v>12</v>
      </c>
      <c r="D54" s="33" t="s">
        <v>13</v>
      </c>
      <c r="E54" s="33" t="s">
        <v>14</v>
      </c>
      <c r="F54" s="33" t="s">
        <v>15</v>
      </c>
      <c r="G54" s="33" t="s">
        <v>16</v>
      </c>
      <c r="M54" s="4"/>
    </row>
    <row r="55" spans="1:13" x14ac:dyDescent="0.2">
      <c r="A55" s="75" t="s">
        <v>272</v>
      </c>
      <c r="B55" s="652">
        <v>2</v>
      </c>
      <c r="C55" s="652">
        <v>4</v>
      </c>
      <c r="D55" s="652">
        <v>3</v>
      </c>
      <c r="E55" s="652">
        <v>4</v>
      </c>
      <c r="F55" s="652">
        <v>2</v>
      </c>
      <c r="G55" s="652">
        <v>6</v>
      </c>
      <c r="M55" s="4"/>
    </row>
    <row r="56" spans="1:13" x14ac:dyDescent="0.2">
      <c r="A56" s="75" t="s">
        <v>273</v>
      </c>
      <c r="B56" s="652">
        <v>3</v>
      </c>
      <c r="C56" s="652">
        <v>5</v>
      </c>
      <c r="D56" s="652">
        <v>4</v>
      </c>
      <c r="E56" s="652">
        <v>5</v>
      </c>
      <c r="F56" s="652">
        <v>3</v>
      </c>
      <c r="G56" s="652">
        <v>6</v>
      </c>
      <c r="M56" s="4"/>
    </row>
    <row r="57" spans="1:13" x14ac:dyDescent="0.2">
      <c r="C57" s="3"/>
      <c r="M57" s="4"/>
    </row>
    <row r="58" spans="1:13" x14ac:dyDescent="0.2">
      <c r="A58" s="189" t="s">
        <v>274</v>
      </c>
      <c r="B58" s="188" t="s">
        <v>17</v>
      </c>
      <c r="C58" s="33" t="s">
        <v>12</v>
      </c>
      <c r="D58" s="33" t="s">
        <v>13</v>
      </c>
      <c r="E58" s="33" t="s">
        <v>14</v>
      </c>
      <c r="F58" s="33" t="s">
        <v>15</v>
      </c>
      <c r="G58" s="33" t="s">
        <v>16</v>
      </c>
      <c r="M58" s="4"/>
    </row>
    <row r="59" spans="1:13" x14ac:dyDescent="0.2">
      <c r="A59" s="655" t="s">
        <v>461</v>
      </c>
      <c r="B59" s="653">
        <v>7</v>
      </c>
      <c r="C59" s="652">
        <v>7</v>
      </c>
      <c r="D59" s="652">
        <v>7</v>
      </c>
      <c r="E59" s="652">
        <v>7</v>
      </c>
      <c r="F59" s="652">
        <v>7</v>
      </c>
      <c r="G59" s="652">
        <v>7</v>
      </c>
      <c r="M59" s="4"/>
    </row>
    <row r="60" spans="1:13" x14ac:dyDescent="0.2">
      <c r="M60" s="4"/>
    </row>
    <row r="61" spans="1:13" x14ac:dyDescent="0.2">
      <c r="M61" s="4"/>
    </row>
    <row r="62" spans="1:13" x14ac:dyDescent="0.2">
      <c r="M62" s="4"/>
    </row>
    <row r="63" spans="1:13" x14ac:dyDescent="0.2">
      <c r="M63" s="4"/>
    </row>
    <row r="64" spans="1:13" x14ac:dyDescent="0.2">
      <c r="M64" s="4"/>
    </row>
    <row r="65" spans="13:13" x14ac:dyDescent="0.2">
      <c r="M65" s="4"/>
    </row>
    <row r="66" spans="13:13" x14ac:dyDescent="0.2">
      <c r="M66" s="4"/>
    </row>
    <row r="67" spans="13:13" x14ac:dyDescent="0.2">
      <c r="M67" s="4"/>
    </row>
    <row r="68" spans="13:13" x14ac:dyDescent="0.2">
      <c r="M68" s="4"/>
    </row>
    <row r="69" spans="13:13" x14ac:dyDescent="0.2">
      <c r="M69" s="4"/>
    </row>
    <row r="70" spans="13:13" x14ac:dyDescent="0.2">
      <c r="M70" s="4"/>
    </row>
    <row r="71" spans="13:13" x14ac:dyDescent="0.2">
      <c r="M71" s="4"/>
    </row>
    <row r="72" spans="13:13" x14ac:dyDescent="0.2">
      <c r="M72" s="4"/>
    </row>
    <row r="73" spans="13:13" x14ac:dyDescent="0.2">
      <c r="M73" s="4"/>
    </row>
    <row r="74" spans="13:13" x14ac:dyDescent="0.2">
      <c r="M74" s="4"/>
    </row>
    <row r="75" spans="13:13" x14ac:dyDescent="0.2">
      <c r="M75" s="4"/>
    </row>
    <row r="76" spans="13:13" x14ac:dyDescent="0.2">
      <c r="M76" s="4"/>
    </row>
    <row r="77" spans="13:13" ht="18.75" customHeight="1" x14ac:dyDescent="0.2">
      <c r="M77" s="4"/>
    </row>
    <row r="78" spans="13:13" x14ac:dyDescent="0.2">
      <c r="M78" s="4"/>
    </row>
    <row r="79" spans="13:13" x14ac:dyDescent="0.2">
      <c r="M79" s="4"/>
    </row>
    <row r="80" spans="13:13" x14ac:dyDescent="0.2">
      <c r="M80" s="4"/>
    </row>
    <row r="81" spans="13:13" x14ac:dyDescent="0.2">
      <c r="M81" s="4"/>
    </row>
    <row r="82" spans="13:13" x14ac:dyDescent="0.2">
      <c r="M82" s="4"/>
    </row>
    <row r="83" spans="13:13" x14ac:dyDescent="0.2">
      <c r="M83" s="4"/>
    </row>
    <row r="84" spans="13:13" x14ac:dyDescent="0.2">
      <c r="M84" s="4"/>
    </row>
    <row r="85" spans="13:13" x14ac:dyDescent="0.2">
      <c r="M85" s="4"/>
    </row>
    <row r="86" spans="13:13" x14ac:dyDescent="0.2">
      <c r="M86" s="4"/>
    </row>
    <row r="87" spans="13:13" x14ac:dyDescent="0.2">
      <c r="M87" s="4"/>
    </row>
    <row r="88" spans="13:13" x14ac:dyDescent="0.2">
      <c r="M88" s="4"/>
    </row>
    <row r="89" spans="13:13" x14ac:dyDescent="0.2">
      <c r="M89" s="4"/>
    </row>
    <row r="90" spans="13:13" x14ac:dyDescent="0.2">
      <c r="M90" s="4"/>
    </row>
    <row r="91" spans="13:13" x14ac:dyDescent="0.2">
      <c r="M91" s="4"/>
    </row>
    <row r="92" spans="13:13" x14ac:dyDescent="0.2">
      <c r="M92" s="4"/>
    </row>
    <row r="93" spans="13:13" x14ac:dyDescent="0.2">
      <c r="M93" s="4"/>
    </row>
    <row r="94" spans="13:13" x14ac:dyDescent="0.2">
      <c r="M94" s="4"/>
    </row>
    <row r="95" spans="13:13" x14ac:dyDescent="0.2">
      <c r="M95" s="4"/>
    </row>
    <row r="96" spans="13:13" x14ac:dyDescent="0.2">
      <c r="M96" s="4"/>
    </row>
    <row r="97" spans="13:13" x14ac:dyDescent="0.2">
      <c r="M97" s="4"/>
    </row>
    <row r="98" spans="13:13" x14ac:dyDescent="0.2">
      <c r="M98" s="4"/>
    </row>
    <row r="99" spans="13:13" x14ac:dyDescent="0.2">
      <c r="M99" s="4"/>
    </row>
    <row r="100" spans="13:13" x14ac:dyDescent="0.2">
      <c r="M100" s="4"/>
    </row>
    <row r="101" spans="13:13" x14ac:dyDescent="0.2">
      <c r="M101" s="4"/>
    </row>
    <row r="102" spans="13:13" x14ac:dyDescent="0.2">
      <c r="M102" s="4"/>
    </row>
  </sheetData>
  <mergeCells count="138">
    <mergeCell ref="Y28:AA28"/>
    <mergeCell ref="AB28:AD28"/>
    <mergeCell ref="P28:R28"/>
    <mergeCell ref="C2:D2"/>
    <mergeCell ref="E2:F2"/>
    <mergeCell ref="G2:H2"/>
    <mergeCell ref="I2:J2"/>
    <mergeCell ref="K2:L2"/>
    <mergeCell ref="M2:N2"/>
    <mergeCell ref="I6:J6"/>
    <mergeCell ref="K6:L6"/>
    <mergeCell ref="M6:N6"/>
    <mergeCell ref="C5:D5"/>
    <mergeCell ref="E5:F5"/>
    <mergeCell ref="G5:H5"/>
    <mergeCell ref="I5:J5"/>
    <mergeCell ref="K5:L5"/>
    <mergeCell ref="M5:N5"/>
    <mergeCell ref="C7:D7"/>
    <mergeCell ref="E7:F7"/>
    <mergeCell ref="G7:H7"/>
    <mergeCell ref="C9:D9"/>
    <mergeCell ref="C6:D6"/>
    <mergeCell ref="E6:F6"/>
    <mergeCell ref="G6:H6"/>
    <mergeCell ref="C11:D11"/>
    <mergeCell ref="E11:F11"/>
    <mergeCell ref="G11:H11"/>
    <mergeCell ref="I11:J11"/>
    <mergeCell ref="S28:U28"/>
    <mergeCell ref="V28:X28"/>
    <mergeCell ref="K11:L11"/>
    <mergeCell ref="M11:N11"/>
    <mergeCell ref="I9:J9"/>
    <mergeCell ref="K9:L9"/>
    <mergeCell ref="M9:N9"/>
    <mergeCell ref="C10:D10"/>
    <mergeCell ref="E10:F10"/>
    <mergeCell ref="G10:H10"/>
    <mergeCell ref="I10:J10"/>
    <mergeCell ref="K10:L10"/>
    <mergeCell ref="M10:N10"/>
    <mergeCell ref="E9:F9"/>
    <mergeCell ref="G9:H9"/>
    <mergeCell ref="C14:D14"/>
    <mergeCell ref="E14:F14"/>
    <mergeCell ref="G14:H14"/>
    <mergeCell ref="I14:J14"/>
    <mergeCell ref="K14:L14"/>
    <mergeCell ref="M14:N14"/>
    <mergeCell ref="C13:D13"/>
    <mergeCell ref="E13:F13"/>
    <mergeCell ref="G13:H13"/>
    <mergeCell ref="I13:J13"/>
    <mergeCell ref="K13:L13"/>
    <mergeCell ref="M13:N13"/>
    <mergeCell ref="I17:J17"/>
    <mergeCell ref="K17:L17"/>
    <mergeCell ref="M17:N17"/>
    <mergeCell ref="C15:D15"/>
    <mergeCell ref="E15:F15"/>
    <mergeCell ref="G15:H15"/>
    <mergeCell ref="I15:J15"/>
    <mergeCell ref="K15:L15"/>
    <mergeCell ref="M15:N15"/>
    <mergeCell ref="K23:L23"/>
    <mergeCell ref="M23:N23"/>
    <mergeCell ref="A20:A23"/>
    <mergeCell ref="C22:D22"/>
    <mergeCell ref="E22:F22"/>
    <mergeCell ref="G22:H22"/>
    <mergeCell ref="I22:J22"/>
    <mergeCell ref="K22:L22"/>
    <mergeCell ref="M22:N22"/>
    <mergeCell ref="C21:D21"/>
    <mergeCell ref="E21:F21"/>
    <mergeCell ref="G21:H21"/>
    <mergeCell ref="I21:J21"/>
    <mergeCell ref="K21:L21"/>
    <mergeCell ref="M21:N21"/>
    <mergeCell ref="A24:B24"/>
    <mergeCell ref="A25:B25"/>
    <mergeCell ref="C25:D25"/>
    <mergeCell ref="E25:F25"/>
    <mergeCell ref="G25:H25"/>
    <mergeCell ref="I25:J25"/>
    <mergeCell ref="C23:D23"/>
    <mergeCell ref="E23:F23"/>
    <mergeCell ref="G23:H23"/>
    <mergeCell ref="I23:J23"/>
    <mergeCell ref="A1:B3"/>
    <mergeCell ref="M27:N27"/>
    <mergeCell ref="A28:B28"/>
    <mergeCell ref="C28:D28"/>
    <mergeCell ref="E28:F28"/>
    <mergeCell ref="G28:H28"/>
    <mergeCell ref="I28:J28"/>
    <mergeCell ref="K28:L28"/>
    <mergeCell ref="M28:N28"/>
    <mergeCell ref="A27:B27"/>
    <mergeCell ref="C27:D27"/>
    <mergeCell ref="E27:F27"/>
    <mergeCell ref="G27:H27"/>
    <mergeCell ref="I27:J27"/>
    <mergeCell ref="K27:L27"/>
    <mergeCell ref="K25:L25"/>
    <mergeCell ref="M25:N25"/>
    <mergeCell ref="A26:B26"/>
    <mergeCell ref="C26:D26"/>
    <mergeCell ref="E26:F26"/>
    <mergeCell ref="G26:H26"/>
    <mergeCell ref="I26:J26"/>
    <mergeCell ref="K26:L26"/>
    <mergeCell ref="M26:N26"/>
    <mergeCell ref="P2:R2"/>
    <mergeCell ref="S2:U2"/>
    <mergeCell ref="V2:X2"/>
    <mergeCell ref="Y2:AA2"/>
    <mergeCell ref="AB2:AD2"/>
    <mergeCell ref="A4:A7"/>
    <mergeCell ref="A8:A11"/>
    <mergeCell ref="A12:A15"/>
    <mergeCell ref="A16:A19"/>
    <mergeCell ref="C19:D19"/>
    <mergeCell ref="E19:F19"/>
    <mergeCell ref="G19:H19"/>
    <mergeCell ref="I19:J19"/>
    <mergeCell ref="K19:L19"/>
    <mergeCell ref="M19:N19"/>
    <mergeCell ref="C18:D18"/>
    <mergeCell ref="E18:F18"/>
    <mergeCell ref="G18:H18"/>
    <mergeCell ref="I18:J18"/>
    <mergeCell ref="K18:L18"/>
    <mergeCell ref="M18:N18"/>
    <mergeCell ref="C17:D17"/>
    <mergeCell ref="E17:F17"/>
    <mergeCell ref="G17:H17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BF166"/>
  <sheetViews>
    <sheetView showZero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" sqref="G4"/>
    </sheetView>
  </sheetViews>
  <sheetFormatPr baseColWidth="10" defaultRowHeight="12.75" x14ac:dyDescent="0.2"/>
  <cols>
    <col min="1" max="1" width="6" style="123" bestFit="1" customWidth="1"/>
    <col min="2" max="2" width="7.140625" style="123" customWidth="1"/>
    <col min="3" max="3" width="6.28515625" style="124" customWidth="1"/>
    <col min="4" max="4" width="6.5703125" style="124" customWidth="1"/>
    <col min="5" max="8" width="6.28515625" style="124" customWidth="1"/>
    <col min="9" max="9" width="11.42578125" style="12"/>
    <col min="10" max="10" width="6.42578125" style="12" bestFit="1" customWidth="1"/>
    <col min="11" max="24" width="5.7109375" style="12" customWidth="1"/>
    <col min="25" max="25" width="11.42578125" style="12"/>
    <col min="26" max="26" width="6.42578125" style="12" bestFit="1" customWidth="1"/>
    <col min="27" max="40" width="5.7109375" style="12" customWidth="1"/>
    <col min="41" max="41" width="11.42578125" style="12"/>
    <col min="42" max="42" width="8.85546875" style="12" customWidth="1"/>
    <col min="43" max="56" width="5.7109375" style="12" customWidth="1"/>
    <col min="57" max="58" width="11.42578125" style="12" customWidth="1"/>
    <col min="59" max="16384" width="11.42578125" style="12"/>
  </cols>
  <sheetData>
    <row r="1" spans="1:58" x14ac:dyDescent="0.2">
      <c r="A1" s="626" t="s">
        <v>18</v>
      </c>
      <c r="B1" s="628" t="s">
        <v>67</v>
      </c>
      <c r="C1" s="628" t="s">
        <v>17</v>
      </c>
      <c r="D1" s="626" t="s">
        <v>12</v>
      </c>
      <c r="E1" s="626" t="s">
        <v>13</v>
      </c>
      <c r="F1" s="626" t="s">
        <v>14</v>
      </c>
      <c r="G1" s="626" t="s">
        <v>15</v>
      </c>
      <c r="H1" s="626" t="s">
        <v>16</v>
      </c>
      <c r="J1" s="629" t="s">
        <v>26</v>
      </c>
      <c r="K1" s="631">
        <v>2015</v>
      </c>
      <c r="L1" s="631">
        <v>2016</v>
      </c>
      <c r="M1" s="629">
        <v>2017</v>
      </c>
      <c r="N1" s="629">
        <v>2018</v>
      </c>
      <c r="O1" s="629">
        <v>2019</v>
      </c>
      <c r="P1" s="629">
        <v>2020</v>
      </c>
      <c r="Q1" s="629">
        <v>2021</v>
      </c>
      <c r="R1" s="629">
        <v>2022</v>
      </c>
      <c r="S1" s="629">
        <v>2023</v>
      </c>
      <c r="T1" s="629">
        <v>2024</v>
      </c>
      <c r="U1" s="629">
        <v>2025</v>
      </c>
      <c r="V1" s="629">
        <v>2026</v>
      </c>
      <c r="W1" s="629">
        <v>2027</v>
      </c>
      <c r="X1" s="629">
        <v>2028</v>
      </c>
      <c r="Y1" s="107"/>
      <c r="Z1" s="629" t="s">
        <v>447</v>
      </c>
      <c r="AA1" s="631">
        <v>2015</v>
      </c>
      <c r="AB1" s="631">
        <v>2016</v>
      </c>
      <c r="AC1" s="629">
        <v>2017</v>
      </c>
      <c r="AD1" s="629">
        <v>2018</v>
      </c>
      <c r="AE1" s="629">
        <v>2019</v>
      </c>
      <c r="AF1" s="629">
        <v>2020</v>
      </c>
      <c r="AG1" s="629">
        <v>2021</v>
      </c>
      <c r="AH1" s="629">
        <v>2022</v>
      </c>
      <c r="AI1" s="629">
        <v>2023</v>
      </c>
      <c r="AJ1" s="629">
        <v>2024</v>
      </c>
      <c r="AK1" s="629">
        <v>2025</v>
      </c>
      <c r="AL1" s="629">
        <v>2026</v>
      </c>
      <c r="AM1" s="629">
        <v>2027</v>
      </c>
      <c r="AN1" s="629">
        <v>2028</v>
      </c>
      <c r="AP1" s="629" t="s">
        <v>193</v>
      </c>
      <c r="AQ1" s="631">
        <v>2015</v>
      </c>
      <c r="AR1" s="631">
        <v>2016</v>
      </c>
      <c r="AS1" s="629">
        <v>2017</v>
      </c>
      <c r="AT1" s="629">
        <v>2018</v>
      </c>
      <c r="AU1" s="629">
        <v>2019</v>
      </c>
      <c r="AV1" s="629">
        <v>2020</v>
      </c>
      <c r="AW1" s="629">
        <v>2021</v>
      </c>
      <c r="AX1" s="629">
        <v>2022</v>
      </c>
      <c r="AY1" s="629">
        <v>2023</v>
      </c>
      <c r="AZ1" s="629">
        <v>2024</v>
      </c>
      <c r="BA1" s="629">
        <v>2025</v>
      </c>
      <c r="BB1" s="629">
        <v>2026</v>
      </c>
      <c r="BC1" s="629">
        <v>2027</v>
      </c>
      <c r="BD1" s="629">
        <v>2028</v>
      </c>
      <c r="BE1" s="108"/>
      <c r="BF1" s="108"/>
    </row>
    <row r="2" spans="1:58" x14ac:dyDescent="0.2">
      <c r="A2" s="600" t="str">
        <f>M5F!H3</f>
        <v>5F038</v>
      </c>
      <c r="B2" s="77" t="s">
        <v>68</v>
      </c>
      <c r="C2" s="76" t="str">
        <f>IF(M5F!GZ13="N","",YEAR(M5F!GZ13))</f>
        <v/>
      </c>
      <c r="D2" s="76">
        <f>IF(M5F!HA13="N","",YEAR(M5F!HA13))</f>
        <v>2018</v>
      </c>
      <c r="E2" s="76">
        <f>IF(M5F!HB13="N","",YEAR(M5F!HB13))</f>
        <v>2023</v>
      </c>
      <c r="F2" s="76" t="str">
        <f>IF(M5F!HC13="N","",YEAR(M5F!HC13))</f>
        <v/>
      </c>
      <c r="G2" s="76" t="str">
        <f>IF(M5F!HD13="N","",YEAR(M5F!HD13))</f>
        <v/>
      </c>
      <c r="H2" s="76" t="str">
        <f>IF(M5F!HE13="N","",YEAR(M5F!HE13))</f>
        <v/>
      </c>
      <c r="J2" s="629" t="s">
        <v>17</v>
      </c>
      <c r="K2" s="109">
        <f t="shared" ref="K2" si="0">K13+K24+K35+K46+K57</f>
        <v>10</v>
      </c>
      <c r="L2" s="109">
        <f t="shared" ref="L2:X2" si="1">L13+L24+L35+L46+L57</f>
        <v>3</v>
      </c>
      <c r="M2" s="76">
        <f t="shared" si="1"/>
        <v>0</v>
      </c>
      <c r="N2" s="76">
        <f t="shared" si="1"/>
        <v>0</v>
      </c>
      <c r="O2" s="76">
        <f t="shared" si="1"/>
        <v>1</v>
      </c>
      <c r="P2" s="76">
        <f t="shared" si="1"/>
        <v>5</v>
      </c>
      <c r="Q2" s="76">
        <f t="shared" si="1"/>
        <v>1</v>
      </c>
      <c r="R2" s="76">
        <f t="shared" si="1"/>
        <v>1</v>
      </c>
      <c r="S2" s="76">
        <f t="shared" si="1"/>
        <v>2</v>
      </c>
      <c r="T2" s="76">
        <f t="shared" si="1"/>
        <v>0</v>
      </c>
      <c r="U2" s="76">
        <f t="shared" si="1"/>
        <v>0</v>
      </c>
      <c r="V2" s="76">
        <f t="shared" si="1"/>
        <v>0</v>
      </c>
      <c r="W2" s="76">
        <f t="shared" si="1"/>
        <v>0</v>
      </c>
      <c r="X2" s="76">
        <f t="shared" si="1"/>
        <v>0</v>
      </c>
      <c r="Y2" s="107"/>
      <c r="Z2" s="629" t="s">
        <v>17</v>
      </c>
      <c r="AA2" s="109">
        <f t="shared" ref="AA2:AN2" si="2">AA13+AA24+AA35+AA46+AA57</f>
        <v>9</v>
      </c>
      <c r="AB2" s="109">
        <f t="shared" si="2"/>
        <v>2</v>
      </c>
      <c r="AC2" s="76">
        <f t="shared" si="2"/>
        <v>0</v>
      </c>
      <c r="AD2" s="76">
        <f t="shared" si="2"/>
        <v>0</v>
      </c>
      <c r="AE2" s="76">
        <f t="shared" si="2"/>
        <v>1</v>
      </c>
      <c r="AF2" s="76">
        <f t="shared" si="2"/>
        <v>5</v>
      </c>
      <c r="AG2" s="76">
        <f t="shared" si="2"/>
        <v>1</v>
      </c>
      <c r="AH2" s="76">
        <f t="shared" si="2"/>
        <v>1</v>
      </c>
      <c r="AI2" s="76">
        <f t="shared" si="2"/>
        <v>2</v>
      </c>
      <c r="AJ2" s="76">
        <f t="shared" si="2"/>
        <v>0</v>
      </c>
      <c r="AK2" s="76">
        <f t="shared" si="2"/>
        <v>0</v>
      </c>
      <c r="AL2" s="76">
        <f t="shared" si="2"/>
        <v>0</v>
      </c>
      <c r="AM2" s="76">
        <f t="shared" si="2"/>
        <v>0</v>
      </c>
      <c r="AN2" s="76">
        <f t="shared" si="2"/>
        <v>0</v>
      </c>
      <c r="AP2" s="629" t="s">
        <v>17</v>
      </c>
      <c r="AQ2" s="109">
        <f>AQ13+AQ24+AQ35+AQ46+AQ57</f>
        <v>1</v>
      </c>
      <c r="AR2" s="112">
        <f t="shared" ref="AR2:BD3" si="3">AR13+AR24+AR35+AR46+AR57</f>
        <v>1</v>
      </c>
      <c r="AS2" s="76">
        <f t="shared" si="3"/>
        <v>0</v>
      </c>
      <c r="AT2" s="76">
        <f t="shared" si="3"/>
        <v>0</v>
      </c>
      <c r="AU2" s="76">
        <f t="shared" si="3"/>
        <v>0</v>
      </c>
      <c r="AV2" s="76">
        <f t="shared" si="3"/>
        <v>0</v>
      </c>
      <c r="AW2" s="76">
        <f t="shared" si="3"/>
        <v>0</v>
      </c>
      <c r="AX2" s="76">
        <f t="shared" si="3"/>
        <v>0</v>
      </c>
      <c r="AY2" s="76">
        <f t="shared" si="3"/>
        <v>0</v>
      </c>
      <c r="AZ2" s="76">
        <f t="shared" si="3"/>
        <v>0</v>
      </c>
      <c r="BA2" s="76">
        <f t="shared" si="3"/>
        <v>0</v>
      </c>
      <c r="BB2" s="76">
        <f t="shared" si="3"/>
        <v>0</v>
      </c>
      <c r="BC2" s="76">
        <f t="shared" si="3"/>
        <v>0</v>
      </c>
      <c r="BD2" s="76">
        <f t="shared" si="3"/>
        <v>0</v>
      </c>
      <c r="BE2" s="110"/>
      <c r="BF2" s="110"/>
    </row>
    <row r="3" spans="1:58" x14ac:dyDescent="0.2">
      <c r="A3" s="600" t="str">
        <f>M5F!H4</f>
        <v>5F040</v>
      </c>
      <c r="B3" s="77" t="s">
        <v>68</v>
      </c>
      <c r="C3" s="76" t="str">
        <f>IF(M5F!GZ14="N","",YEAR(M5F!GZ14))</f>
        <v/>
      </c>
      <c r="D3" s="76">
        <f>IF(M5F!HA14="N","",YEAR(M5F!HA14))</f>
        <v>2019</v>
      </c>
      <c r="E3" s="76">
        <f>IF(M5F!HB14="N","",YEAR(M5F!HB14))</f>
        <v>2023</v>
      </c>
      <c r="F3" s="76" t="str">
        <f>IF(M5F!HC14="N","",YEAR(M5F!HC14))</f>
        <v/>
      </c>
      <c r="G3" s="76" t="str">
        <f>IF(M5F!HD14="N","",YEAR(M5F!HD14))</f>
        <v/>
      </c>
      <c r="H3" s="76" t="str">
        <f>IF(M5F!HE14="N","",YEAR(M5F!HE14))</f>
        <v/>
      </c>
      <c r="J3" s="629" t="s">
        <v>12</v>
      </c>
      <c r="K3" s="109">
        <f t="shared" ref="K3:X3" si="4">K14+K25+K36+K47+K58</f>
        <v>1</v>
      </c>
      <c r="L3" s="109">
        <f t="shared" si="4"/>
        <v>7</v>
      </c>
      <c r="M3" s="76">
        <f t="shared" si="4"/>
        <v>15</v>
      </c>
      <c r="N3" s="76">
        <f t="shared" si="4"/>
        <v>11</v>
      </c>
      <c r="O3" s="76">
        <f t="shared" si="4"/>
        <v>11</v>
      </c>
      <c r="P3" s="76">
        <f t="shared" si="4"/>
        <v>5</v>
      </c>
      <c r="Q3" s="76">
        <f t="shared" si="4"/>
        <v>2</v>
      </c>
      <c r="R3" s="76">
        <f t="shared" si="4"/>
        <v>0</v>
      </c>
      <c r="S3" s="76">
        <f t="shared" si="4"/>
        <v>0</v>
      </c>
      <c r="T3" s="76">
        <f t="shared" si="4"/>
        <v>2</v>
      </c>
      <c r="U3" s="76">
        <f t="shared" si="4"/>
        <v>4</v>
      </c>
      <c r="V3" s="76">
        <f t="shared" si="4"/>
        <v>0</v>
      </c>
      <c r="W3" s="76">
        <f t="shared" si="4"/>
        <v>2</v>
      </c>
      <c r="X3" s="76">
        <f t="shared" si="4"/>
        <v>0</v>
      </c>
      <c r="Y3" s="107"/>
      <c r="Z3" s="629" t="s">
        <v>12</v>
      </c>
      <c r="AA3" s="109">
        <f t="shared" ref="AA3:AN3" si="5">AA14+AA25+AA36+AA47+AA58</f>
        <v>1</v>
      </c>
      <c r="AB3" s="109">
        <f t="shared" si="5"/>
        <v>7</v>
      </c>
      <c r="AC3" s="76">
        <f t="shared" si="5"/>
        <v>14</v>
      </c>
      <c r="AD3" s="76">
        <f t="shared" si="5"/>
        <v>11</v>
      </c>
      <c r="AE3" s="76">
        <f t="shared" si="5"/>
        <v>11</v>
      </c>
      <c r="AF3" s="76">
        <f t="shared" si="5"/>
        <v>4</v>
      </c>
      <c r="AG3" s="76">
        <f t="shared" si="5"/>
        <v>1</v>
      </c>
      <c r="AH3" s="76">
        <f t="shared" si="5"/>
        <v>0</v>
      </c>
      <c r="AI3" s="76">
        <f t="shared" si="5"/>
        <v>0</v>
      </c>
      <c r="AJ3" s="76">
        <f t="shared" si="5"/>
        <v>2</v>
      </c>
      <c r="AK3" s="76">
        <f t="shared" si="5"/>
        <v>4</v>
      </c>
      <c r="AL3" s="76">
        <f t="shared" si="5"/>
        <v>0</v>
      </c>
      <c r="AM3" s="76">
        <f t="shared" si="5"/>
        <v>2</v>
      </c>
      <c r="AN3" s="76">
        <f t="shared" si="5"/>
        <v>0</v>
      </c>
      <c r="AP3" s="629" t="s">
        <v>12</v>
      </c>
      <c r="AQ3" s="111">
        <f>AQ14+AQ25+AQ36+AQ47+AQ58</f>
        <v>0</v>
      </c>
      <c r="AR3" s="76">
        <f>AR14+AR25+AR36+AR47+AR58</f>
        <v>0</v>
      </c>
      <c r="AS3" s="76">
        <f>AS14+AS25+AS36+AS47+AS58</f>
        <v>1</v>
      </c>
      <c r="AT3" s="76">
        <f t="shared" si="3"/>
        <v>0</v>
      </c>
      <c r="AU3" s="76">
        <f t="shared" si="3"/>
        <v>0</v>
      </c>
      <c r="AV3" s="76">
        <f t="shared" si="3"/>
        <v>1</v>
      </c>
      <c r="AW3" s="76">
        <f t="shared" si="3"/>
        <v>1</v>
      </c>
      <c r="AX3" s="76">
        <f t="shared" si="3"/>
        <v>0</v>
      </c>
      <c r="AY3" s="76">
        <f t="shared" si="3"/>
        <v>0</v>
      </c>
      <c r="AZ3" s="76">
        <f t="shared" si="3"/>
        <v>0</v>
      </c>
      <c r="BA3" s="76">
        <f t="shared" si="3"/>
        <v>0</v>
      </c>
      <c r="BB3" s="76">
        <f t="shared" si="3"/>
        <v>0</v>
      </c>
      <c r="BC3" s="76">
        <f t="shared" si="3"/>
        <v>0</v>
      </c>
      <c r="BD3" s="76">
        <f t="shared" si="3"/>
        <v>0</v>
      </c>
      <c r="BE3" s="110"/>
      <c r="BF3" s="110"/>
    </row>
    <row r="4" spans="1:58" x14ac:dyDescent="0.2">
      <c r="A4" s="600" t="str">
        <f>M5F!H5</f>
        <v>5F041</v>
      </c>
      <c r="B4" s="77" t="s">
        <v>68</v>
      </c>
      <c r="C4" s="76" t="str">
        <f>IF(M5F!GZ15="N","",YEAR(M5F!GZ15))</f>
        <v/>
      </c>
      <c r="D4" s="76" t="str">
        <f>IF(M5F!HA15="N","",YEAR(M5F!HA15))</f>
        <v/>
      </c>
      <c r="E4" s="76">
        <f>IF(M5F!HB15="N","",YEAR(M5F!HB15))</f>
        <v>2015</v>
      </c>
      <c r="F4" s="76">
        <f>IF(M5F!HC15="N","",YEAR(M5F!HC15))</f>
        <v>2020</v>
      </c>
      <c r="G4" s="76">
        <f>IF(M5F!HD15="N","",YEAR(M5F!HD15))</f>
        <v>2025</v>
      </c>
      <c r="H4" s="76" t="str">
        <f>IF(M5F!HE15="N","",YEAR(M5F!HE15))</f>
        <v/>
      </c>
      <c r="J4" s="629" t="s">
        <v>22</v>
      </c>
      <c r="K4" s="109">
        <f t="shared" ref="K4:X4" si="6">K15+K26+K37+K48+K59</f>
        <v>7</v>
      </c>
      <c r="L4" s="109">
        <f t="shared" si="6"/>
        <v>5</v>
      </c>
      <c r="M4" s="76">
        <f t="shared" si="6"/>
        <v>1</v>
      </c>
      <c r="N4" s="76">
        <f t="shared" si="6"/>
        <v>0</v>
      </c>
      <c r="O4" s="76">
        <f t="shared" si="6"/>
        <v>0</v>
      </c>
      <c r="P4" s="76">
        <f t="shared" si="6"/>
        <v>0</v>
      </c>
      <c r="Q4" s="76">
        <f t="shared" si="6"/>
        <v>0</v>
      </c>
      <c r="R4" s="76">
        <f t="shared" si="6"/>
        <v>0</v>
      </c>
      <c r="S4" s="76">
        <f t="shared" si="6"/>
        <v>0</v>
      </c>
      <c r="T4" s="76">
        <f t="shared" si="6"/>
        <v>0</v>
      </c>
      <c r="U4" s="76">
        <f t="shared" si="6"/>
        <v>0</v>
      </c>
      <c r="V4" s="76">
        <f t="shared" si="6"/>
        <v>0</v>
      </c>
      <c r="W4" s="76">
        <f t="shared" si="6"/>
        <v>0</v>
      </c>
      <c r="X4" s="76">
        <f t="shared" si="6"/>
        <v>0</v>
      </c>
      <c r="Y4" s="107"/>
      <c r="Z4" s="629" t="s">
        <v>22</v>
      </c>
      <c r="AA4" s="109">
        <f t="shared" ref="AA4:AN4" si="7">AA15+AA26+AA37+AA48+AA59</f>
        <v>7</v>
      </c>
      <c r="AB4" s="109">
        <f t="shared" si="7"/>
        <v>5</v>
      </c>
      <c r="AC4" s="76">
        <f t="shared" si="7"/>
        <v>1</v>
      </c>
      <c r="AD4" s="76">
        <f t="shared" si="7"/>
        <v>0</v>
      </c>
      <c r="AE4" s="76">
        <f t="shared" si="7"/>
        <v>0</v>
      </c>
      <c r="AF4" s="76">
        <f t="shared" si="7"/>
        <v>0</v>
      </c>
      <c r="AG4" s="76">
        <f t="shared" si="7"/>
        <v>0</v>
      </c>
      <c r="AH4" s="76">
        <f t="shared" si="7"/>
        <v>0</v>
      </c>
      <c r="AI4" s="76">
        <f t="shared" si="7"/>
        <v>0</v>
      </c>
      <c r="AJ4" s="76">
        <f t="shared" si="7"/>
        <v>0</v>
      </c>
      <c r="AK4" s="76">
        <f t="shared" si="7"/>
        <v>0</v>
      </c>
      <c r="AL4" s="76">
        <f t="shared" si="7"/>
        <v>0</v>
      </c>
      <c r="AM4" s="76">
        <f t="shared" si="7"/>
        <v>0</v>
      </c>
      <c r="AN4" s="76">
        <f t="shared" si="7"/>
        <v>0</v>
      </c>
      <c r="AP4" s="629" t="s">
        <v>22</v>
      </c>
      <c r="AQ4" s="111">
        <f t="shared" ref="AQ4:BD5" si="8">AQ15+AQ26+AQ37+AQ48+AQ59</f>
        <v>0</v>
      </c>
      <c r="AR4" s="76">
        <f t="shared" si="8"/>
        <v>0</v>
      </c>
      <c r="AS4" s="76">
        <f t="shared" si="8"/>
        <v>0</v>
      </c>
      <c r="AT4" s="76">
        <f t="shared" si="8"/>
        <v>0</v>
      </c>
      <c r="AU4" s="76">
        <f t="shared" si="8"/>
        <v>0</v>
      </c>
      <c r="AV4" s="76">
        <f t="shared" si="8"/>
        <v>0</v>
      </c>
      <c r="AW4" s="76">
        <f t="shared" si="8"/>
        <v>0</v>
      </c>
      <c r="AX4" s="76">
        <f t="shared" si="8"/>
        <v>0</v>
      </c>
      <c r="AY4" s="76">
        <f t="shared" si="8"/>
        <v>0</v>
      </c>
      <c r="AZ4" s="76">
        <f t="shared" si="8"/>
        <v>0</v>
      </c>
      <c r="BA4" s="76">
        <f t="shared" si="8"/>
        <v>0</v>
      </c>
      <c r="BB4" s="76">
        <f t="shared" si="8"/>
        <v>0</v>
      </c>
      <c r="BC4" s="76">
        <f t="shared" si="8"/>
        <v>0</v>
      </c>
      <c r="BD4" s="76">
        <f t="shared" si="8"/>
        <v>0</v>
      </c>
      <c r="BE4" s="110"/>
      <c r="BF4" s="110"/>
    </row>
    <row r="5" spans="1:58" x14ac:dyDescent="0.2">
      <c r="A5" s="600" t="str">
        <f>M5F!H6</f>
        <v>5F042</v>
      </c>
      <c r="B5" s="77" t="s">
        <v>68</v>
      </c>
      <c r="C5" s="76" t="str">
        <f>IF(M5F!GZ16="N","",YEAR(M5F!GZ16))</f>
        <v/>
      </c>
      <c r="D5" s="76" t="str">
        <f>IF(M5F!HA16="N","",YEAR(M5F!HA16))</f>
        <v/>
      </c>
      <c r="E5" s="76">
        <f>IF(M5F!HB16="N","",YEAR(M5F!HB16))</f>
        <v>2017</v>
      </c>
      <c r="F5" s="76">
        <f>IF(M5F!HC16="N","",YEAR(M5F!HC16))</f>
        <v>2021</v>
      </c>
      <c r="G5" s="76">
        <f>IF(M5F!HD16="N","",YEAR(M5F!HD16))</f>
        <v>2026</v>
      </c>
      <c r="H5" s="76" t="str">
        <f>IF(M5F!HE16="N","",YEAR(M5F!HE16))</f>
        <v/>
      </c>
      <c r="J5" s="629" t="s">
        <v>13</v>
      </c>
      <c r="K5" s="109">
        <f t="shared" ref="K5:X5" si="9">K16+K27+K38+K49+K60</f>
        <v>7</v>
      </c>
      <c r="L5" s="109">
        <f t="shared" si="9"/>
        <v>13</v>
      </c>
      <c r="M5" s="76">
        <f t="shared" si="9"/>
        <v>16</v>
      </c>
      <c r="N5" s="76">
        <f t="shared" si="9"/>
        <v>7</v>
      </c>
      <c r="O5" s="76">
        <f t="shared" si="9"/>
        <v>2</v>
      </c>
      <c r="P5" s="76">
        <f t="shared" si="9"/>
        <v>3</v>
      </c>
      <c r="Q5" s="76">
        <f t="shared" si="9"/>
        <v>8</v>
      </c>
      <c r="R5" s="76">
        <f t="shared" si="9"/>
        <v>11</v>
      </c>
      <c r="S5" s="76">
        <f t="shared" si="9"/>
        <v>10</v>
      </c>
      <c r="T5" s="76">
        <f t="shared" si="9"/>
        <v>7</v>
      </c>
      <c r="U5" s="76">
        <f t="shared" si="9"/>
        <v>5</v>
      </c>
      <c r="V5" s="76">
        <f t="shared" si="9"/>
        <v>2</v>
      </c>
      <c r="W5" s="76">
        <f t="shared" si="9"/>
        <v>1</v>
      </c>
      <c r="X5" s="76">
        <f t="shared" si="9"/>
        <v>0</v>
      </c>
      <c r="Y5" s="107"/>
      <c r="Z5" s="629" t="s">
        <v>13</v>
      </c>
      <c r="AA5" s="109">
        <f t="shared" ref="AA5:AN5" si="10">AA16+AA27+AA38+AA49+AA60</f>
        <v>7</v>
      </c>
      <c r="AB5" s="109">
        <f t="shared" si="10"/>
        <v>13</v>
      </c>
      <c r="AC5" s="76">
        <f t="shared" si="10"/>
        <v>15</v>
      </c>
      <c r="AD5" s="76">
        <f t="shared" si="10"/>
        <v>6</v>
      </c>
      <c r="AE5" s="76">
        <f t="shared" si="10"/>
        <v>2</v>
      </c>
      <c r="AF5" s="76">
        <f t="shared" si="10"/>
        <v>3</v>
      </c>
      <c r="AG5" s="76">
        <f t="shared" si="10"/>
        <v>8</v>
      </c>
      <c r="AH5" s="76">
        <f t="shared" si="10"/>
        <v>11</v>
      </c>
      <c r="AI5" s="76">
        <f t="shared" si="10"/>
        <v>10</v>
      </c>
      <c r="AJ5" s="76">
        <f t="shared" si="10"/>
        <v>6</v>
      </c>
      <c r="AK5" s="76">
        <f t="shared" si="10"/>
        <v>4</v>
      </c>
      <c r="AL5" s="76">
        <f t="shared" si="10"/>
        <v>2</v>
      </c>
      <c r="AM5" s="76">
        <f t="shared" si="10"/>
        <v>0</v>
      </c>
      <c r="AN5" s="76">
        <f t="shared" si="10"/>
        <v>0</v>
      </c>
      <c r="AP5" s="629" t="s">
        <v>13</v>
      </c>
      <c r="AQ5" s="111">
        <f>AQ16+AQ27+AQ38+AQ49+AQ60</f>
        <v>0</v>
      </c>
      <c r="AR5" s="76">
        <f>AR16+AR27+AR38+AR49+AR60</f>
        <v>0</v>
      </c>
      <c r="AS5" s="112">
        <f>AS16+AS27+AS38+AS49+AS60</f>
        <v>1</v>
      </c>
      <c r="AT5" s="112">
        <f t="shared" si="8"/>
        <v>1</v>
      </c>
      <c r="AU5" s="76">
        <f t="shared" si="8"/>
        <v>0</v>
      </c>
      <c r="AV5" s="76">
        <f t="shared" si="8"/>
        <v>0</v>
      </c>
      <c r="AW5" s="76">
        <f t="shared" si="8"/>
        <v>0</v>
      </c>
      <c r="AX5" s="76">
        <f t="shared" si="8"/>
        <v>0</v>
      </c>
      <c r="AY5" s="76">
        <f t="shared" si="8"/>
        <v>0</v>
      </c>
      <c r="AZ5" s="76">
        <f t="shared" si="8"/>
        <v>1</v>
      </c>
      <c r="BA5" s="76">
        <f t="shared" si="8"/>
        <v>1</v>
      </c>
      <c r="BB5" s="76">
        <f t="shared" si="8"/>
        <v>0</v>
      </c>
      <c r="BC5" s="76">
        <f t="shared" si="8"/>
        <v>1</v>
      </c>
      <c r="BD5" s="76">
        <f t="shared" si="8"/>
        <v>0</v>
      </c>
      <c r="BE5" s="110"/>
      <c r="BF5" s="110"/>
    </row>
    <row r="6" spans="1:58" x14ac:dyDescent="0.2">
      <c r="A6" s="600" t="str">
        <f>M5F!H7</f>
        <v>5F043</v>
      </c>
      <c r="B6" s="77" t="s">
        <v>68</v>
      </c>
      <c r="C6" s="76" t="str">
        <f>IF(M5F!GZ17="N","",YEAR(M5F!GZ17))</f>
        <v/>
      </c>
      <c r="D6" s="76" t="str">
        <f>IF(M5F!HA17="N","",YEAR(M5F!HA17))</f>
        <v/>
      </c>
      <c r="E6" s="76">
        <f>IF(M5F!HB17="N","",YEAR(M5F!HB17))</f>
        <v>2018</v>
      </c>
      <c r="F6" s="76">
        <f>IF(M5F!HC17="N","",YEAR(M5F!HC17))</f>
        <v>2022</v>
      </c>
      <c r="G6" s="76">
        <f>IF(M5F!HD17="N","",YEAR(M5F!HD17))</f>
        <v>2027</v>
      </c>
      <c r="H6" s="76" t="str">
        <f>IF(M5F!HE17="N","",YEAR(M5F!HE17))</f>
        <v/>
      </c>
      <c r="J6" s="629" t="s">
        <v>14</v>
      </c>
      <c r="K6" s="109">
        <f t="shared" ref="K6:X6" si="11">K17+K28+K39+K50+K61</f>
        <v>0</v>
      </c>
      <c r="L6" s="76">
        <f t="shared" si="11"/>
        <v>0</v>
      </c>
      <c r="M6" s="76">
        <f t="shared" si="11"/>
        <v>0</v>
      </c>
      <c r="N6" s="76">
        <f t="shared" si="11"/>
        <v>0</v>
      </c>
      <c r="O6" s="76">
        <f t="shared" si="11"/>
        <v>2</v>
      </c>
      <c r="P6" s="76">
        <f t="shared" si="11"/>
        <v>7</v>
      </c>
      <c r="Q6" s="76">
        <f t="shared" si="11"/>
        <v>13</v>
      </c>
      <c r="R6" s="76">
        <f t="shared" si="11"/>
        <v>11</v>
      </c>
      <c r="S6" s="76">
        <f t="shared" si="11"/>
        <v>8</v>
      </c>
      <c r="T6" s="76">
        <f t="shared" si="11"/>
        <v>5</v>
      </c>
      <c r="U6" s="76">
        <f t="shared" si="11"/>
        <v>2</v>
      </c>
      <c r="V6" s="76">
        <f t="shared" si="11"/>
        <v>8</v>
      </c>
      <c r="W6" s="76">
        <f t="shared" si="11"/>
        <v>6</v>
      </c>
      <c r="X6" s="76">
        <f t="shared" si="11"/>
        <v>7</v>
      </c>
      <c r="Y6" s="107"/>
      <c r="Z6" s="629" t="s">
        <v>14</v>
      </c>
      <c r="AA6" s="109">
        <f t="shared" ref="AA6:AN6" si="12">AA17+AA28+AA39+AA50+AA61</f>
        <v>0</v>
      </c>
      <c r="AB6" s="109">
        <f t="shared" si="12"/>
        <v>0</v>
      </c>
      <c r="AC6" s="76">
        <f t="shared" si="12"/>
        <v>0</v>
      </c>
      <c r="AD6" s="76">
        <f t="shared" si="12"/>
        <v>0</v>
      </c>
      <c r="AE6" s="76">
        <f t="shared" si="12"/>
        <v>2</v>
      </c>
      <c r="AF6" s="76">
        <f t="shared" si="12"/>
        <v>7</v>
      </c>
      <c r="AG6" s="76">
        <f t="shared" si="12"/>
        <v>13</v>
      </c>
      <c r="AH6" s="76">
        <f t="shared" si="12"/>
        <v>11</v>
      </c>
      <c r="AI6" s="76">
        <f t="shared" si="12"/>
        <v>7</v>
      </c>
      <c r="AJ6" s="76">
        <f t="shared" si="12"/>
        <v>4</v>
      </c>
      <c r="AK6" s="76">
        <f t="shared" si="12"/>
        <v>2</v>
      </c>
      <c r="AL6" s="76">
        <f t="shared" si="12"/>
        <v>8</v>
      </c>
      <c r="AM6" s="76">
        <f t="shared" si="12"/>
        <v>6</v>
      </c>
      <c r="AN6" s="76">
        <f t="shared" si="12"/>
        <v>7</v>
      </c>
      <c r="AP6" s="629" t="s">
        <v>14</v>
      </c>
      <c r="AQ6" s="111">
        <f t="shared" ref="AQ6:BD9" si="13">AQ17+AQ28+AQ39+AQ50+AQ61</f>
        <v>0</v>
      </c>
      <c r="AR6" s="76">
        <f t="shared" si="13"/>
        <v>0</v>
      </c>
      <c r="AS6" s="112">
        <f t="shared" si="13"/>
        <v>0</v>
      </c>
      <c r="AT6" s="112">
        <f t="shared" si="13"/>
        <v>0</v>
      </c>
      <c r="AU6" s="76">
        <f t="shared" si="13"/>
        <v>0</v>
      </c>
      <c r="AV6" s="76">
        <f t="shared" si="13"/>
        <v>0</v>
      </c>
      <c r="AW6" s="76">
        <f t="shared" si="13"/>
        <v>0</v>
      </c>
      <c r="AX6" s="76">
        <f t="shared" si="13"/>
        <v>0</v>
      </c>
      <c r="AY6" s="76">
        <f t="shared" si="13"/>
        <v>1</v>
      </c>
      <c r="AZ6" s="76">
        <f t="shared" si="13"/>
        <v>1</v>
      </c>
      <c r="BA6" s="76">
        <f t="shared" si="13"/>
        <v>0</v>
      </c>
      <c r="BB6" s="76">
        <f t="shared" si="13"/>
        <v>0</v>
      </c>
      <c r="BC6" s="76">
        <f t="shared" si="13"/>
        <v>0</v>
      </c>
      <c r="BD6" s="76">
        <f t="shared" si="13"/>
        <v>0</v>
      </c>
      <c r="BE6" s="110"/>
      <c r="BF6" s="110"/>
    </row>
    <row r="7" spans="1:58" x14ac:dyDescent="0.2">
      <c r="A7" s="600" t="str">
        <f>M5F!H8</f>
        <v>5F044</v>
      </c>
      <c r="B7" s="77" t="s">
        <v>68</v>
      </c>
      <c r="C7" s="76" t="str">
        <f>IF(M5F!GZ18="N","",YEAR(M5F!GZ18))</f>
        <v/>
      </c>
      <c r="D7" s="76" t="str">
        <f>IF(M5F!HA18="N","",YEAR(M5F!HA18))</f>
        <v/>
      </c>
      <c r="E7" s="76">
        <f>IF(M5F!HB18="N","",YEAR(M5F!HB18))</f>
        <v>2017</v>
      </c>
      <c r="F7" s="76">
        <f>IF(M5F!HC18="N","",YEAR(M5F!HC18))</f>
        <v>2022</v>
      </c>
      <c r="G7" s="76">
        <f>IF(M5F!HD18="N","",YEAR(M5F!HD18))</f>
        <v>2027</v>
      </c>
      <c r="H7" s="76" t="str">
        <f>IF(M5F!HE18="N","",YEAR(M5F!HE18))</f>
        <v/>
      </c>
      <c r="J7" s="629" t="s">
        <v>15</v>
      </c>
      <c r="K7" s="109">
        <f t="shared" ref="K7:X7" si="14">K18+K29+K40+K51+K62</f>
        <v>1</v>
      </c>
      <c r="L7" s="76">
        <f t="shared" si="14"/>
        <v>0</v>
      </c>
      <c r="M7" s="76">
        <f t="shared" si="14"/>
        <v>0</v>
      </c>
      <c r="N7" s="76">
        <f t="shared" si="14"/>
        <v>0</v>
      </c>
      <c r="O7" s="76">
        <f t="shared" si="14"/>
        <v>0</v>
      </c>
      <c r="P7" s="76">
        <f t="shared" si="14"/>
        <v>0</v>
      </c>
      <c r="Q7" s="76">
        <f t="shared" si="14"/>
        <v>0</v>
      </c>
      <c r="R7" s="76">
        <f t="shared" si="14"/>
        <v>0</v>
      </c>
      <c r="S7" s="76">
        <f t="shared" si="14"/>
        <v>0</v>
      </c>
      <c r="T7" s="76">
        <f t="shared" si="14"/>
        <v>2</v>
      </c>
      <c r="U7" s="76">
        <f t="shared" si="14"/>
        <v>7</v>
      </c>
      <c r="V7" s="76">
        <f t="shared" si="14"/>
        <v>15</v>
      </c>
      <c r="W7" s="76">
        <f t="shared" si="14"/>
        <v>13</v>
      </c>
      <c r="X7" s="76">
        <f t="shared" si="14"/>
        <v>5</v>
      </c>
      <c r="Y7" s="107"/>
      <c r="Z7" s="629" t="s">
        <v>15</v>
      </c>
      <c r="AA7" s="109">
        <f t="shared" ref="AA7:AN7" si="15">AA18+AA29+AA40+AA51+AA62</f>
        <v>1</v>
      </c>
      <c r="AB7" s="109">
        <f t="shared" si="15"/>
        <v>0</v>
      </c>
      <c r="AC7" s="76">
        <f t="shared" si="15"/>
        <v>0</v>
      </c>
      <c r="AD7" s="76">
        <f t="shared" si="15"/>
        <v>0</v>
      </c>
      <c r="AE7" s="76">
        <f t="shared" si="15"/>
        <v>0</v>
      </c>
      <c r="AF7" s="76">
        <f t="shared" si="15"/>
        <v>0</v>
      </c>
      <c r="AG7" s="76">
        <f t="shared" si="15"/>
        <v>0</v>
      </c>
      <c r="AH7" s="76">
        <f t="shared" si="15"/>
        <v>0</v>
      </c>
      <c r="AI7" s="76">
        <f t="shared" si="15"/>
        <v>0</v>
      </c>
      <c r="AJ7" s="76">
        <f t="shared" si="15"/>
        <v>2</v>
      </c>
      <c r="AK7" s="76">
        <f t="shared" si="15"/>
        <v>7</v>
      </c>
      <c r="AL7" s="76">
        <f t="shared" si="15"/>
        <v>15</v>
      </c>
      <c r="AM7" s="76">
        <f t="shared" si="15"/>
        <v>13</v>
      </c>
      <c r="AN7" s="76">
        <f t="shared" si="15"/>
        <v>4</v>
      </c>
      <c r="AP7" s="629" t="s">
        <v>15</v>
      </c>
      <c r="AQ7" s="111">
        <f t="shared" si="13"/>
        <v>0</v>
      </c>
      <c r="AR7" s="76">
        <f t="shared" si="13"/>
        <v>0</v>
      </c>
      <c r="AS7" s="92">
        <f t="shared" si="13"/>
        <v>0</v>
      </c>
      <c r="AT7" s="92">
        <f t="shared" si="13"/>
        <v>0</v>
      </c>
      <c r="AU7" s="92">
        <f t="shared" si="13"/>
        <v>0</v>
      </c>
      <c r="AV7" s="92">
        <f t="shared" si="13"/>
        <v>0</v>
      </c>
      <c r="AW7" s="92">
        <f t="shared" si="13"/>
        <v>0</v>
      </c>
      <c r="AX7" s="76">
        <f t="shared" si="13"/>
        <v>0</v>
      </c>
      <c r="AY7" s="76">
        <f t="shared" si="13"/>
        <v>0</v>
      </c>
      <c r="AZ7" s="76">
        <f t="shared" si="13"/>
        <v>0</v>
      </c>
      <c r="BA7" s="76">
        <f t="shared" si="13"/>
        <v>0</v>
      </c>
      <c r="BB7" s="76">
        <f t="shared" si="13"/>
        <v>0</v>
      </c>
      <c r="BC7" s="76">
        <f t="shared" si="13"/>
        <v>0</v>
      </c>
      <c r="BD7" s="76">
        <f t="shared" si="13"/>
        <v>1</v>
      </c>
      <c r="BE7" s="113"/>
      <c r="BF7" s="113"/>
    </row>
    <row r="8" spans="1:58" x14ac:dyDescent="0.2">
      <c r="A8" s="600" t="str">
        <f>M5F!H9</f>
        <v>5F045</v>
      </c>
      <c r="B8" s="77" t="s">
        <v>68</v>
      </c>
      <c r="C8" s="76" t="str">
        <f>IF(M5F!GZ19="N","",YEAR(M5F!GZ19))</f>
        <v/>
      </c>
      <c r="D8" s="76" t="str">
        <f>IF(M5F!HA19="N","",YEAR(M5F!HA19))</f>
        <v/>
      </c>
      <c r="E8" s="76">
        <f>IF(M5F!HB19="N","",YEAR(M5F!HB19))</f>
        <v>2016</v>
      </c>
      <c r="F8" s="76">
        <f>IF(M5F!HC19="N","",YEAR(M5F!HC19))</f>
        <v>2021</v>
      </c>
      <c r="G8" s="76">
        <f>IF(M5F!HD19="N","",YEAR(M5F!HD19))</f>
        <v>2026</v>
      </c>
      <c r="H8" s="76" t="str">
        <f>IF(M5F!HE19="N","",YEAR(M5F!HE19))</f>
        <v/>
      </c>
      <c r="J8" s="629" t="s">
        <v>23</v>
      </c>
      <c r="K8" s="109">
        <f t="shared" ref="K8:X8" si="16">K19+K30+K41+K52+K63</f>
        <v>0</v>
      </c>
      <c r="L8" s="76">
        <f t="shared" si="16"/>
        <v>0</v>
      </c>
      <c r="M8" s="76">
        <f t="shared" si="16"/>
        <v>0</v>
      </c>
      <c r="N8" s="76">
        <f t="shared" si="16"/>
        <v>0</v>
      </c>
      <c r="O8" s="76">
        <f t="shared" si="16"/>
        <v>0</v>
      </c>
      <c r="P8" s="76">
        <f t="shared" si="16"/>
        <v>0</v>
      </c>
      <c r="Q8" s="76">
        <f t="shared" si="16"/>
        <v>0</v>
      </c>
      <c r="R8" s="76">
        <f t="shared" si="16"/>
        <v>0</v>
      </c>
      <c r="S8" s="76">
        <f t="shared" si="16"/>
        <v>0</v>
      </c>
      <c r="T8" s="76">
        <f t="shared" si="16"/>
        <v>0</v>
      </c>
      <c r="U8" s="76">
        <f t="shared" si="16"/>
        <v>0</v>
      </c>
      <c r="V8" s="76">
        <f t="shared" si="16"/>
        <v>0</v>
      </c>
      <c r="W8" s="76">
        <f t="shared" si="16"/>
        <v>0</v>
      </c>
      <c r="X8" s="76">
        <f t="shared" si="16"/>
        <v>0</v>
      </c>
      <c r="Y8" s="107"/>
      <c r="Z8" s="629" t="s">
        <v>23</v>
      </c>
      <c r="AA8" s="109">
        <f t="shared" ref="AA8:AN8" si="17">AA19+AA30+AA41+AA52+AA63</f>
        <v>0</v>
      </c>
      <c r="AB8" s="109">
        <f t="shared" si="17"/>
        <v>0</v>
      </c>
      <c r="AC8" s="76">
        <f t="shared" si="17"/>
        <v>0</v>
      </c>
      <c r="AD8" s="76">
        <f t="shared" si="17"/>
        <v>0</v>
      </c>
      <c r="AE8" s="76">
        <f t="shared" si="17"/>
        <v>0</v>
      </c>
      <c r="AF8" s="76">
        <f t="shared" si="17"/>
        <v>0</v>
      </c>
      <c r="AG8" s="76">
        <f t="shared" si="17"/>
        <v>0</v>
      </c>
      <c r="AH8" s="76">
        <f t="shared" si="17"/>
        <v>0</v>
      </c>
      <c r="AI8" s="76">
        <f t="shared" si="17"/>
        <v>0</v>
      </c>
      <c r="AJ8" s="76">
        <f t="shared" si="17"/>
        <v>0</v>
      </c>
      <c r="AK8" s="76">
        <f t="shared" si="17"/>
        <v>0</v>
      </c>
      <c r="AL8" s="76">
        <f t="shared" si="17"/>
        <v>0</v>
      </c>
      <c r="AM8" s="76">
        <f t="shared" si="17"/>
        <v>0</v>
      </c>
      <c r="AN8" s="76">
        <f t="shared" si="17"/>
        <v>0</v>
      </c>
      <c r="AP8" s="629" t="s">
        <v>23</v>
      </c>
      <c r="AQ8" s="112">
        <f t="shared" si="13"/>
        <v>0</v>
      </c>
      <c r="AR8" s="76">
        <f t="shared" si="13"/>
        <v>0</v>
      </c>
      <c r="AS8" s="76">
        <f t="shared" si="13"/>
        <v>0</v>
      </c>
      <c r="AT8" s="76">
        <f t="shared" si="13"/>
        <v>0</v>
      </c>
      <c r="AU8" s="76">
        <f t="shared" si="13"/>
        <v>0</v>
      </c>
      <c r="AV8" s="76">
        <f t="shared" si="13"/>
        <v>0</v>
      </c>
      <c r="AW8" s="76">
        <f t="shared" si="13"/>
        <v>0</v>
      </c>
      <c r="AX8" s="76">
        <f t="shared" si="13"/>
        <v>0</v>
      </c>
      <c r="AY8" s="76">
        <f t="shared" si="13"/>
        <v>0</v>
      </c>
      <c r="AZ8" s="76">
        <f t="shared" si="13"/>
        <v>0</v>
      </c>
      <c r="BA8" s="76">
        <f t="shared" si="13"/>
        <v>0</v>
      </c>
      <c r="BB8" s="76">
        <f t="shared" si="13"/>
        <v>0</v>
      </c>
      <c r="BC8" s="76">
        <f t="shared" si="13"/>
        <v>0</v>
      </c>
      <c r="BD8" s="76">
        <f t="shared" si="13"/>
        <v>0</v>
      </c>
      <c r="BE8" s="110"/>
      <c r="BF8" s="110"/>
    </row>
    <row r="9" spans="1:58" x14ac:dyDescent="0.2">
      <c r="A9" s="600" t="str">
        <f>M5F!H10</f>
        <v>5F046</v>
      </c>
      <c r="B9" s="77" t="s">
        <v>68</v>
      </c>
      <c r="C9" s="76" t="str">
        <f>IF(M5F!GZ20="N","",YEAR(M5F!GZ20))</f>
        <v/>
      </c>
      <c r="D9" s="76">
        <f>IF(M5F!HA20="N","",YEAR(M5F!HA20))</f>
        <v>2018</v>
      </c>
      <c r="E9" s="76">
        <f>IF(M5F!HB20="N","",YEAR(M5F!HB20))</f>
        <v>2023</v>
      </c>
      <c r="F9" s="76" t="str">
        <f>IF(M5F!HC20="N","",YEAR(M5F!HC20))</f>
        <v/>
      </c>
      <c r="G9" s="76" t="str">
        <f>IF(M5F!HD20="N","",YEAR(M5F!HD20))</f>
        <v/>
      </c>
      <c r="H9" s="76" t="str">
        <f>IF(M5F!HE20="N","",YEAR(M5F!HE20))</f>
        <v/>
      </c>
      <c r="J9" s="629" t="s">
        <v>16</v>
      </c>
      <c r="K9" s="109">
        <f t="shared" ref="K9:X9" si="18">K20+K31+K42+K53+K64</f>
        <v>4</v>
      </c>
      <c r="L9" s="109">
        <f t="shared" si="18"/>
        <v>3</v>
      </c>
      <c r="M9" s="76">
        <f t="shared" si="18"/>
        <v>3</v>
      </c>
      <c r="N9" s="76">
        <f t="shared" si="18"/>
        <v>1</v>
      </c>
      <c r="O9" s="76">
        <f t="shared" si="18"/>
        <v>0</v>
      </c>
      <c r="P9" s="76">
        <f t="shared" si="18"/>
        <v>0</v>
      </c>
      <c r="Q9" s="76">
        <f t="shared" si="18"/>
        <v>0</v>
      </c>
      <c r="R9" s="76">
        <f t="shared" si="18"/>
        <v>0</v>
      </c>
      <c r="S9" s="76">
        <f t="shared" si="18"/>
        <v>0</v>
      </c>
      <c r="T9" s="76">
        <f t="shared" si="18"/>
        <v>0</v>
      </c>
      <c r="U9" s="76">
        <f t="shared" si="18"/>
        <v>0</v>
      </c>
      <c r="V9" s="76">
        <f t="shared" si="18"/>
        <v>0</v>
      </c>
      <c r="W9" s="76">
        <f t="shared" si="18"/>
        <v>0</v>
      </c>
      <c r="X9" s="76">
        <f t="shared" si="18"/>
        <v>0</v>
      </c>
      <c r="Y9" s="107"/>
      <c r="Z9" s="629" t="s">
        <v>16</v>
      </c>
      <c r="AA9" s="109">
        <f t="shared" ref="AA9:AN9" si="19">AA20+AA31+AA42+AA53+AA64</f>
        <v>4</v>
      </c>
      <c r="AB9" s="109">
        <f t="shared" si="19"/>
        <v>3</v>
      </c>
      <c r="AC9" s="76">
        <f t="shared" si="19"/>
        <v>3</v>
      </c>
      <c r="AD9" s="76">
        <f t="shared" si="19"/>
        <v>1</v>
      </c>
      <c r="AE9" s="76">
        <f t="shared" si="19"/>
        <v>0</v>
      </c>
      <c r="AF9" s="76">
        <f t="shared" si="19"/>
        <v>0</v>
      </c>
      <c r="AG9" s="76">
        <f t="shared" si="19"/>
        <v>0</v>
      </c>
      <c r="AH9" s="76">
        <f t="shared" si="19"/>
        <v>0</v>
      </c>
      <c r="AI9" s="76">
        <f t="shared" si="19"/>
        <v>0</v>
      </c>
      <c r="AJ9" s="76">
        <f t="shared" si="19"/>
        <v>0</v>
      </c>
      <c r="AK9" s="76">
        <f t="shared" si="19"/>
        <v>0</v>
      </c>
      <c r="AL9" s="76">
        <f t="shared" si="19"/>
        <v>0</v>
      </c>
      <c r="AM9" s="76">
        <f t="shared" si="19"/>
        <v>0</v>
      </c>
      <c r="AN9" s="76">
        <f t="shared" si="19"/>
        <v>0</v>
      </c>
      <c r="AP9" s="629" t="s">
        <v>16</v>
      </c>
      <c r="AQ9" s="111">
        <f t="shared" si="13"/>
        <v>0</v>
      </c>
      <c r="AR9" s="76">
        <f t="shared" si="13"/>
        <v>0</v>
      </c>
      <c r="AS9" s="76">
        <f t="shared" si="13"/>
        <v>0</v>
      </c>
      <c r="AT9" s="76">
        <f t="shared" si="13"/>
        <v>0</v>
      </c>
      <c r="AU9" s="76">
        <f t="shared" si="13"/>
        <v>0</v>
      </c>
      <c r="AV9" s="76">
        <f t="shared" si="13"/>
        <v>0</v>
      </c>
      <c r="AW9" s="76">
        <f t="shared" si="13"/>
        <v>0</v>
      </c>
      <c r="AX9" s="76">
        <f t="shared" si="13"/>
        <v>0</v>
      </c>
      <c r="AY9" s="76">
        <f t="shared" si="13"/>
        <v>0</v>
      </c>
      <c r="AZ9" s="76">
        <f t="shared" si="13"/>
        <v>0</v>
      </c>
      <c r="BA9" s="76">
        <f t="shared" si="13"/>
        <v>0</v>
      </c>
      <c r="BB9" s="76">
        <f t="shared" si="13"/>
        <v>0</v>
      </c>
      <c r="BC9" s="76">
        <f t="shared" si="13"/>
        <v>0</v>
      </c>
      <c r="BD9" s="76">
        <f t="shared" si="13"/>
        <v>0</v>
      </c>
      <c r="BE9" s="110"/>
      <c r="BF9" s="110"/>
    </row>
    <row r="10" spans="1:58" x14ac:dyDescent="0.2">
      <c r="A10" s="600" t="str">
        <f>M5F!H11</f>
        <v>5F047</v>
      </c>
      <c r="B10" s="77" t="s">
        <v>68</v>
      </c>
      <c r="C10" s="76" t="str">
        <f>IF(M5F!GZ21="N","",YEAR(M5F!GZ21))</f>
        <v/>
      </c>
      <c r="D10" s="76" t="str">
        <f>IF(M5F!HA21="N","",YEAR(M5F!HA21))</f>
        <v/>
      </c>
      <c r="E10" s="76">
        <f>IF(M5F!HB21="N","",YEAR(M5F!HB21))</f>
        <v>2015</v>
      </c>
      <c r="F10" s="76">
        <f>IF(M5F!HC21="N","",YEAR(M5F!HC21))</f>
        <v>2019</v>
      </c>
      <c r="G10" s="76">
        <f>IF(M5F!HD21="N","",YEAR(M5F!HD21))</f>
        <v>2024</v>
      </c>
      <c r="H10" s="76" t="str">
        <f>IF(M5F!HE21="N","",YEAR(M5F!HE21))</f>
        <v/>
      </c>
      <c r="J10" s="629" t="s">
        <v>26</v>
      </c>
      <c r="K10" s="114">
        <f t="shared" ref="K10:X10" si="20">SUM(K2:K9)</f>
        <v>30</v>
      </c>
      <c r="L10" s="114">
        <f>SUM(L2:L9)</f>
        <v>31</v>
      </c>
      <c r="M10" s="115">
        <f>SUM(M2:M9)</f>
        <v>35</v>
      </c>
      <c r="N10" s="115">
        <f t="shared" si="20"/>
        <v>19</v>
      </c>
      <c r="O10" s="115">
        <f t="shared" si="20"/>
        <v>16</v>
      </c>
      <c r="P10" s="115">
        <f t="shared" si="20"/>
        <v>20</v>
      </c>
      <c r="Q10" s="115">
        <f t="shared" si="20"/>
        <v>24</v>
      </c>
      <c r="R10" s="115">
        <f t="shared" si="20"/>
        <v>23</v>
      </c>
      <c r="S10" s="115">
        <f t="shared" si="20"/>
        <v>20</v>
      </c>
      <c r="T10" s="115">
        <f t="shared" si="20"/>
        <v>16</v>
      </c>
      <c r="U10" s="115">
        <f t="shared" si="20"/>
        <v>18</v>
      </c>
      <c r="V10" s="115">
        <f t="shared" si="20"/>
        <v>25</v>
      </c>
      <c r="W10" s="115">
        <f t="shared" si="20"/>
        <v>22</v>
      </c>
      <c r="X10" s="115">
        <f t="shared" si="20"/>
        <v>12</v>
      </c>
      <c r="Y10" s="116"/>
      <c r="Z10" s="630" t="s">
        <v>193</v>
      </c>
      <c r="AA10" s="632">
        <f>AA21+AA32+AA43+AA54+AA65</f>
        <v>1</v>
      </c>
      <c r="AB10" s="632">
        <f t="shared" ref="AB10:AN10" si="21">AB21+AB32+AB43+AB54+AB65</f>
        <v>1</v>
      </c>
      <c r="AC10" s="573">
        <f t="shared" si="21"/>
        <v>2</v>
      </c>
      <c r="AD10" s="573">
        <f t="shared" si="21"/>
        <v>1</v>
      </c>
      <c r="AE10" s="573">
        <f t="shared" si="21"/>
        <v>0</v>
      </c>
      <c r="AF10" s="573">
        <f t="shared" si="21"/>
        <v>1</v>
      </c>
      <c r="AG10" s="573">
        <f t="shared" si="21"/>
        <v>1</v>
      </c>
      <c r="AH10" s="573">
        <f t="shared" si="21"/>
        <v>0</v>
      </c>
      <c r="AI10" s="573">
        <f t="shared" si="21"/>
        <v>1</v>
      </c>
      <c r="AJ10" s="573">
        <f t="shared" si="21"/>
        <v>2</v>
      </c>
      <c r="AK10" s="573">
        <f t="shared" si="21"/>
        <v>1</v>
      </c>
      <c r="AL10" s="573">
        <f t="shared" si="21"/>
        <v>0</v>
      </c>
      <c r="AM10" s="573">
        <f t="shared" si="21"/>
        <v>1</v>
      </c>
      <c r="AN10" s="573">
        <f t="shared" si="21"/>
        <v>1</v>
      </c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</row>
    <row r="11" spans="1:58" x14ac:dyDescent="0.2">
      <c r="A11" s="600" t="str">
        <f>M5F!H12</f>
        <v>5F048</v>
      </c>
      <c r="B11" s="77" t="s">
        <v>68</v>
      </c>
      <c r="C11" s="76" t="str">
        <f>IF(M5F!GZ22="N","",YEAR(M5F!GZ22))</f>
        <v/>
      </c>
      <c r="D11" s="76" t="str">
        <f>IF(M5F!HA22="N","",YEAR(M5F!HA22))</f>
        <v/>
      </c>
      <c r="E11" s="76">
        <f>IF(M5F!HB22="N","",YEAR(M5F!HB22))</f>
        <v>2018</v>
      </c>
      <c r="F11" s="76">
        <f>IF(M5F!HC22="N","",YEAR(M5F!HC22))</f>
        <v>2022</v>
      </c>
      <c r="G11" s="76">
        <f>IF(M5F!HD22="N","",YEAR(M5F!HD22))</f>
        <v>2027</v>
      </c>
      <c r="H11" s="76" t="str">
        <f>IF(M5F!HE22="N","",YEAR(M5F!HE22))</f>
        <v/>
      </c>
      <c r="J11" s="107"/>
      <c r="K11" s="10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0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  <c r="AN11" s="117"/>
      <c r="AP11" s="117"/>
      <c r="AQ11" s="117"/>
      <c r="AR11" s="117"/>
      <c r="AS11" s="117"/>
      <c r="AT11" s="117"/>
      <c r="AU11" s="117"/>
      <c r="AV11" s="117"/>
      <c r="AW11" s="117"/>
      <c r="AX11" s="117"/>
      <c r="AY11" s="117"/>
      <c r="AZ11" s="117"/>
      <c r="BA11" s="117"/>
      <c r="BB11" s="117"/>
      <c r="BC11" s="117"/>
      <c r="BD11" s="117"/>
      <c r="BE11" s="118"/>
      <c r="BF11" s="118"/>
    </row>
    <row r="12" spans="1:58" x14ac:dyDescent="0.2">
      <c r="A12" s="600" t="str">
        <f>M5F!H13</f>
        <v>5F049</v>
      </c>
      <c r="B12" s="77" t="s">
        <v>68</v>
      </c>
      <c r="C12" s="76" t="str">
        <f>IF(M5F!GZ23="N","",YEAR(M5F!GZ23))</f>
        <v/>
      </c>
      <c r="D12" s="76">
        <f>IF(M5F!HA23="N","",YEAR(M5F!HA23))</f>
        <v>2018</v>
      </c>
      <c r="E12" s="76">
        <f>IF(M5F!HB23="N","",YEAR(M5F!HB23))</f>
        <v>2023</v>
      </c>
      <c r="F12" s="76" t="str">
        <f>IF(M5F!HC23="N","",YEAR(M5F!HC23))</f>
        <v/>
      </c>
      <c r="G12" s="76" t="str">
        <f>IF(M5F!HD23="N","",YEAR(M5F!HD23))</f>
        <v/>
      </c>
      <c r="H12" s="76" t="str">
        <f>IF(M5F!HE23="N","",YEAR(M5F!HE23))</f>
        <v/>
      </c>
      <c r="J12" s="629" t="s">
        <v>40</v>
      </c>
      <c r="K12" s="631">
        <v>2015</v>
      </c>
      <c r="L12" s="631">
        <v>2016</v>
      </c>
      <c r="M12" s="629">
        <v>2017</v>
      </c>
      <c r="N12" s="629">
        <v>2018</v>
      </c>
      <c r="O12" s="629">
        <v>2019</v>
      </c>
      <c r="P12" s="629">
        <v>2020</v>
      </c>
      <c r="Q12" s="629">
        <v>2021</v>
      </c>
      <c r="R12" s="629">
        <v>2022</v>
      </c>
      <c r="S12" s="629">
        <v>2023</v>
      </c>
      <c r="T12" s="629">
        <v>2024</v>
      </c>
      <c r="U12" s="629">
        <v>2025</v>
      </c>
      <c r="V12" s="629">
        <v>2026</v>
      </c>
      <c r="W12" s="629">
        <v>2027</v>
      </c>
      <c r="X12" s="629">
        <v>2028</v>
      </c>
      <c r="Y12" s="107"/>
      <c r="Z12" s="629" t="s">
        <v>40</v>
      </c>
      <c r="AA12" s="631">
        <v>2015</v>
      </c>
      <c r="AB12" s="631">
        <v>2016</v>
      </c>
      <c r="AC12" s="629">
        <v>2017</v>
      </c>
      <c r="AD12" s="629">
        <v>2018</v>
      </c>
      <c r="AE12" s="629">
        <v>2019</v>
      </c>
      <c r="AF12" s="629">
        <v>2020</v>
      </c>
      <c r="AG12" s="629">
        <v>2021</v>
      </c>
      <c r="AH12" s="629">
        <v>2022</v>
      </c>
      <c r="AI12" s="629">
        <v>2023</v>
      </c>
      <c r="AJ12" s="629">
        <v>2024</v>
      </c>
      <c r="AK12" s="629">
        <v>2025</v>
      </c>
      <c r="AL12" s="629">
        <v>2026</v>
      </c>
      <c r="AM12" s="629">
        <v>2027</v>
      </c>
      <c r="AN12" s="629">
        <v>2028</v>
      </c>
      <c r="AP12" s="629" t="s">
        <v>209</v>
      </c>
      <c r="AQ12" s="631">
        <v>2015</v>
      </c>
      <c r="AR12" s="629">
        <v>2016</v>
      </c>
      <c r="AS12" s="629">
        <v>2017</v>
      </c>
      <c r="AT12" s="629">
        <v>2018</v>
      </c>
      <c r="AU12" s="629">
        <v>2019</v>
      </c>
      <c r="AV12" s="629">
        <v>2020</v>
      </c>
      <c r="AW12" s="629">
        <v>2021</v>
      </c>
      <c r="AX12" s="629">
        <v>2022</v>
      </c>
      <c r="AY12" s="629">
        <v>2023</v>
      </c>
      <c r="AZ12" s="629">
        <v>2024</v>
      </c>
      <c r="BA12" s="629">
        <v>2025</v>
      </c>
      <c r="BB12" s="629">
        <v>2026</v>
      </c>
      <c r="BC12" s="629">
        <v>2027</v>
      </c>
      <c r="BD12" s="629">
        <v>2028</v>
      </c>
      <c r="BE12" s="108"/>
      <c r="BF12" s="108"/>
    </row>
    <row r="13" spans="1:58" x14ac:dyDescent="0.2">
      <c r="A13" s="600" t="str">
        <f>M5F!H14</f>
        <v>5F051</v>
      </c>
      <c r="B13" s="77" t="s">
        <v>68</v>
      </c>
      <c r="C13" s="76" t="str">
        <f>IF(M5F!GZ24="N","",YEAR(M5F!GZ24))</f>
        <v/>
      </c>
      <c r="D13" s="76" t="str">
        <f>IF(M5F!HA24="N","",YEAR(M5F!HA24))</f>
        <v/>
      </c>
      <c r="E13" s="76">
        <f>IF(M5F!HB24="N","",YEAR(M5F!HB24))</f>
        <v>2016</v>
      </c>
      <c r="F13" s="76">
        <f>IF(M5F!HC24="N","",YEAR(M5F!HC24))</f>
        <v>2021</v>
      </c>
      <c r="G13" s="76">
        <f>IF(M5F!HD24="N","",YEAR(M5F!HD24))</f>
        <v>2027</v>
      </c>
      <c r="H13" s="76" t="str">
        <f>IF(M5F!HE24="N","",YEAR(M5F!HE24))</f>
        <v/>
      </c>
      <c r="J13" s="629" t="s">
        <v>17</v>
      </c>
      <c r="K13" s="109">
        <f>COUNTIF($C$81:$C$89,K$12)</f>
        <v>1</v>
      </c>
      <c r="L13" s="76">
        <f t="shared" ref="L13:X13" si="22">COUNTIF($C$81:$C$89,L$12)</f>
        <v>0</v>
      </c>
      <c r="M13" s="76">
        <f t="shared" si="22"/>
        <v>0</v>
      </c>
      <c r="N13" s="76">
        <f t="shared" si="22"/>
        <v>0</v>
      </c>
      <c r="O13" s="76">
        <f t="shared" si="22"/>
        <v>0</v>
      </c>
      <c r="P13" s="76">
        <f>COUNTIF($C$81:$C$89,P$12)</f>
        <v>0</v>
      </c>
      <c r="Q13" s="76">
        <f t="shared" si="22"/>
        <v>0</v>
      </c>
      <c r="R13" s="76">
        <f t="shared" si="22"/>
        <v>0</v>
      </c>
      <c r="S13" s="76">
        <f t="shared" si="22"/>
        <v>1</v>
      </c>
      <c r="T13" s="76">
        <f t="shared" si="22"/>
        <v>0</v>
      </c>
      <c r="U13" s="76">
        <f t="shared" si="22"/>
        <v>0</v>
      </c>
      <c r="V13" s="76">
        <f t="shared" si="22"/>
        <v>0</v>
      </c>
      <c r="W13" s="76">
        <f t="shared" si="22"/>
        <v>0</v>
      </c>
      <c r="X13" s="76">
        <f t="shared" si="22"/>
        <v>0</v>
      </c>
      <c r="Y13" s="107"/>
      <c r="Z13" s="629" t="s">
        <v>17</v>
      </c>
      <c r="AA13" s="109">
        <f>K13-AQ13</f>
        <v>1</v>
      </c>
      <c r="AB13" s="76">
        <f t="shared" ref="AB13:AN13" si="23">L13-AR13</f>
        <v>0</v>
      </c>
      <c r="AC13" s="76">
        <f t="shared" si="23"/>
        <v>0</v>
      </c>
      <c r="AD13" s="76">
        <f t="shared" si="23"/>
        <v>0</v>
      </c>
      <c r="AE13" s="76">
        <f t="shared" si="23"/>
        <v>0</v>
      </c>
      <c r="AF13" s="76">
        <f t="shared" si="23"/>
        <v>0</v>
      </c>
      <c r="AG13" s="76">
        <f t="shared" si="23"/>
        <v>0</v>
      </c>
      <c r="AH13" s="76">
        <f t="shared" si="23"/>
        <v>0</v>
      </c>
      <c r="AI13" s="76">
        <f t="shared" si="23"/>
        <v>1</v>
      </c>
      <c r="AJ13" s="76">
        <f t="shared" si="23"/>
        <v>0</v>
      </c>
      <c r="AK13" s="76">
        <f t="shared" si="23"/>
        <v>0</v>
      </c>
      <c r="AL13" s="76">
        <f t="shared" si="23"/>
        <v>0</v>
      </c>
      <c r="AM13" s="76">
        <f t="shared" si="23"/>
        <v>0</v>
      </c>
      <c r="AN13" s="76">
        <f t="shared" si="23"/>
        <v>0</v>
      </c>
      <c r="AP13" s="629" t="s">
        <v>17</v>
      </c>
      <c r="AQ13" s="111">
        <f>M2B!GX34</f>
        <v>0</v>
      </c>
      <c r="AR13" s="76">
        <f>M2B!GY34</f>
        <v>0</v>
      </c>
      <c r="AS13" s="76">
        <f>M2B!GZ34</f>
        <v>0</v>
      </c>
      <c r="AT13" s="76">
        <f>M2B!HA34</f>
        <v>0</v>
      </c>
      <c r="AU13" s="76">
        <f>M2B!HB34</f>
        <v>0</v>
      </c>
      <c r="AV13" s="76">
        <f>M2B!HC34</f>
        <v>0</v>
      </c>
      <c r="AW13" s="76">
        <f>M2B!HD34</f>
        <v>0</v>
      </c>
      <c r="AX13" s="76">
        <f>M2B!HE34</f>
        <v>0</v>
      </c>
      <c r="AY13" s="76">
        <f>M2B!HF34</f>
        <v>0</v>
      </c>
      <c r="AZ13" s="76">
        <f>M2B!HG34</f>
        <v>0</v>
      </c>
      <c r="BA13" s="76">
        <f>M2B!HH34</f>
        <v>0</v>
      </c>
      <c r="BB13" s="76">
        <f>M2B!HI34</f>
        <v>0</v>
      </c>
      <c r="BC13" s="76">
        <f>M2B!HJ34</f>
        <v>0</v>
      </c>
      <c r="BD13" s="76">
        <f>M2B!HK34</f>
        <v>0</v>
      </c>
      <c r="BE13" s="110"/>
      <c r="BF13" s="110"/>
    </row>
    <row r="14" spans="1:58" x14ac:dyDescent="0.2">
      <c r="A14" s="600" t="str">
        <f>M5F!H15</f>
        <v>5F052</v>
      </c>
      <c r="B14" s="77" t="s">
        <v>68</v>
      </c>
      <c r="C14" s="76" t="str">
        <f>IF(M5F!GZ25="N","",YEAR(M5F!GZ25))</f>
        <v/>
      </c>
      <c r="D14" s="76">
        <f>IF(M5F!HA25="N","",YEAR(M5F!HA25))</f>
        <v>2019</v>
      </c>
      <c r="E14" s="76">
        <f>IF(M5F!HB25="N","",YEAR(M5F!HB25))</f>
        <v>2024</v>
      </c>
      <c r="F14" s="76" t="str">
        <f>IF(M5F!HC25="N","",YEAR(M5F!HC25))</f>
        <v/>
      </c>
      <c r="G14" s="76" t="str">
        <f>IF(M5F!HD25="N","",YEAR(M5F!HD25))</f>
        <v/>
      </c>
      <c r="H14" s="76" t="str">
        <f>IF(M5F!HE25="N","",YEAR(M5F!HE25))</f>
        <v/>
      </c>
      <c r="J14" s="629" t="s">
        <v>12</v>
      </c>
      <c r="K14" s="109">
        <f>COUNTIF($D$81:$D$89,K$12)-K15</f>
        <v>0</v>
      </c>
      <c r="L14" s="109">
        <f>COUNTIF($D$81:$D$89,L$12)-L15</f>
        <v>1</v>
      </c>
      <c r="M14" s="76">
        <f t="shared" ref="M14:X14" si="24">COUNTIF($D$81:$D$89,M$12)-M15</f>
        <v>2</v>
      </c>
      <c r="N14" s="76">
        <f t="shared" si="24"/>
        <v>3</v>
      </c>
      <c r="O14" s="76">
        <f t="shared" si="24"/>
        <v>0</v>
      </c>
      <c r="P14" s="76">
        <f t="shared" si="24"/>
        <v>0</v>
      </c>
      <c r="Q14" s="76">
        <f t="shared" si="24"/>
        <v>0</v>
      </c>
      <c r="R14" s="76">
        <f t="shared" si="24"/>
        <v>0</v>
      </c>
      <c r="S14" s="76">
        <f t="shared" si="24"/>
        <v>0</v>
      </c>
      <c r="T14" s="76">
        <f t="shared" si="24"/>
        <v>0</v>
      </c>
      <c r="U14" s="76">
        <f t="shared" si="24"/>
        <v>0</v>
      </c>
      <c r="V14" s="76">
        <f t="shared" si="24"/>
        <v>0</v>
      </c>
      <c r="W14" s="76">
        <f t="shared" si="24"/>
        <v>0</v>
      </c>
      <c r="X14" s="76">
        <f t="shared" si="24"/>
        <v>0</v>
      </c>
      <c r="Y14" s="107"/>
      <c r="Z14" s="629" t="s">
        <v>12</v>
      </c>
      <c r="AA14" s="109">
        <f t="shared" ref="AA14:AA20" si="25">K14-AQ14</f>
        <v>0</v>
      </c>
      <c r="AB14" s="109">
        <f t="shared" ref="AB14:AB20" si="26">L14-AR14</f>
        <v>1</v>
      </c>
      <c r="AC14" s="76">
        <f t="shared" ref="AC14:AC20" si="27">M14-AS14</f>
        <v>1</v>
      </c>
      <c r="AD14" s="76">
        <f t="shared" ref="AD14:AD20" si="28">N14-AT14</f>
        <v>3</v>
      </c>
      <c r="AE14" s="76">
        <f t="shared" ref="AE14:AE20" si="29">O14-AU14</f>
        <v>0</v>
      </c>
      <c r="AF14" s="76">
        <f t="shared" ref="AF14:AF20" si="30">P14-AV14</f>
        <v>0</v>
      </c>
      <c r="AG14" s="76">
        <f t="shared" ref="AG14:AG20" si="31">Q14-AW14</f>
        <v>0</v>
      </c>
      <c r="AH14" s="76">
        <f t="shared" ref="AH14:AH20" si="32">R14-AX14</f>
        <v>0</v>
      </c>
      <c r="AI14" s="76">
        <f t="shared" ref="AI14:AI20" si="33">S14-AY14</f>
        <v>0</v>
      </c>
      <c r="AJ14" s="76">
        <f t="shared" ref="AJ14:AJ20" si="34">T14-AZ14</f>
        <v>0</v>
      </c>
      <c r="AK14" s="76">
        <f t="shared" ref="AK14:AK20" si="35">U14-BA14</f>
        <v>0</v>
      </c>
      <c r="AL14" s="76">
        <f t="shared" ref="AL14:AL20" si="36">V14-BB14</f>
        <v>0</v>
      </c>
      <c r="AM14" s="76">
        <f t="shared" ref="AM14:AM20" si="37">W14-BC14</f>
        <v>0</v>
      </c>
      <c r="AN14" s="76">
        <f t="shared" ref="AN14:AN20" si="38">X14-BD14</f>
        <v>0</v>
      </c>
      <c r="AP14" s="629" t="s">
        <v>12</v>
      </c>
      <c r="AQ14" s="111">
        <f>M2B!GX35</f>
        <v>0</v>
      </c>
      <c r="AR14" s="76">
        <f>M2B!GY35</f>
        <v>0</v>
      </c>
      <c r="AS14" s="76">
        <f>M2B!GZ35</f>
        <v>1</v>
      </c>
      <c r="AT14" s="76">
        <f>M2B!HA35</f>
        <v>0</v>
      </c>
      <c r="AU14" s="76">
        <f>M2B!HB35</f>
        <v>0</v>
      </c>
      <c r="AV14" s="76">
        <f>M2B!HC35</f>
        <v>0</v>
      </c>
      <c r="AW14" s="76">
        <f>M2B!HD35</f>
        <v>0</v>
      </c>
      <c r="AX14" s="76">
        <f>M2B!HE35</f>
        <v>0</v>
      </c>
      <c r="AY14" s="76">
        <f>M2B!HF35</f>
        <v>0</v>
      </c>
      <c r="AZ14" s="76">
        <f>M2B!HG35</f>
        <v>0</v>
      </c>
      <c r="BA14" s="76">
        <f>M2B!HH35</f>
        <v>0</v>
      </c>
      <c r="BB14" s="76">
        <f>M2B!HI35</f>
        <v>0</v>
      </c>
      <c r="BC14" s="76">
        <f>M2B!HJ35</f>
        <v>0</v>
      </c>
      <c r="BD14" s="76">
        <f>M2B!HK35</f>
        <v>0</v>
      </c>
      <c r="BE14" s="110"/>
      <c r="BF14" s="110"/>
    </row>
    <row r="15" spans="1:58" x14ac:dyDescent="0.2">
      <c r="A15" s="600" t="str">
        <f>M5F!H16</f>
        <v>5F054</v>
      </c>
      <c r="B15" s="77" t="s">
        <v>68</v>
      </c>
      <c r="C15" s="76" t="str">
        <f>IF(M5F!GZ26="N","",YEAR(M5F!GZ26))</f>
        <v/>
      </c>
      <c r="D15" s="76" t="str">
        <f>IF(M5F!HA26="N","",YEAR(M5F!HA26))</f>
        <v/>
      </c>
      <c r="E15" s="76">
        <f>IF(M5F!HB26="N","",YEAR(M5F!HB26))</f>
        <v>2017</v>
      </c>
      <c r="F15" s="76">
        <f>IF(M5F!HC26="N","",YEAR(M5F!HC26))</f>
        <v>2021</v>
      </c>
      <c r="G15" s="76">
        <f>IF(M5F!HD26="N","",YEAR(M5F!HD26))</f>
        <v>2026</v>
      </c>
      <c r="H15" s="76" t="str">
        <f>IF(M5F!HE26="N","",YEAR(M5F!HE26))</f>
        <v/>
      </c>
      <c r="J15" s="629" t="s">
        <v>22</v>
      </c>
      <c r="K15" s="109">
        <v>1</v>
      </c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107"/>
      <c r="Z15" s="629" t="s">
        <v>22</v>
      </c>
      <c r="AA15" s="109">
        <f t="shared" si="25"/>
        <v>1</v>
      </c>
      <c r="AB15" s="76">
        <f t="shared" si="26"/>
        <v>0</v>
      </c>
      <c r="AC15" s="76">
        <f t="shared" si="27"/>
        <v>0</v>
      </c>
      <c r="AD15" s="76">
        <f t="shared" si="28"/>
        <v>0</v>
      </c>
      <c r="AE15" s="76">
        <f t="shared" si="29"/>
        <v>0</v>
      </c>
      <c r="AF15" s="76">
        <f t="shared" si="30"/>
        <v>0</v>
      </c>
      <c r="AG15" s="76">
        <f t="shared" si="31"/>
        <v>0</v>
      </c>
      <c r="AH15" s="76">
        <f t="shared" si="32"/>
        <v>0</v>
      </c>
      <c r="AI15" s="76">
        <f t="shared" si="33"/>
        <v>0</v>
      </c>
      <c r="AJ15" s="76">
        <f t="shared" si="34"/>
        <v>0</v>
      </c>
      <c r="AK15" s="76">
        <f t="shared" si="35"/>
        <v>0</v>
      </c>
      <c r="AL15" s="76">
        <f t="shared" si="36"/>
        <v>0</v>
      </c>
      <c r="AM15" s="76">
        <f t="shared" si="37"/>
        <v>0</v>
      </c>
      <c r="AN15" s="76">
        <f t="shared" si="38"/>
        <v>0</v>
      </c>
      <c r="AP15" s="629" t="s">
        <v>22</v>
      </c>
      <c r="AQ15" s="111"/>
      <c r="AR15" s="76"/>
      <c r="AS15" s="76"/>
      <c r="AT15" s="76"/>
      <c r="AU15" s="76"/>
      <c r="AV15" s="76"/>
      <c r="AW15" s="76"/>
      <c r="AX15" s="76"/>
      <c r="AY15" s="76"/>
      <c r="AZ15" s="76"/>
      <c r="BA15" s="76"/>
      <c r="BB15" s="76"/>
      <c r="BC15" s="76"/>
      <c r="BD15" s="76"/>
      <c r="BE15" s="108"/>
      <c r="BF15" s="108"/>
    </row>
    <row r="16" spans="1:58" x14ac:dyDescent="0.2">
      <c r="A16" s="600" t="str">
        <f>M5F!H17</f>
        <v>5F055</v>
      </c>
      <c r="B16" s="77" t="s">
        <v>68</v>
      </c>
      <c r="C16" s="76">
        <f>IF(M5F!GZ27="N","",YEAR(M5F!GZ27))</f>
        <v>2015</v>
      </c>
      <c r="D16" s="76">
        <f>IF(M5F!HA27="N","",YEAR(M5F!HA27))</f>
        <v>2019</v>
      </c>
      <c r="E16" s="76">
        <f>IF(M5F!HB27="N","",YEAR(M5F!HB27))</f>
        <v>2024</v>
      </c>
      <c r="F16" s="76" t="str">
        <f>IF(M5F!HC27="N","",YEAR(M5F!HC27))</f>
        <v/>
      </c>
      <c r="G16" s="76" t="str">
        <f>IF(M5F!HD27="N","",YEAR(M5F!HD27))</f>
        <v/>
      </c>
      <c r="H16" s="76" t="str">
        <f>IF(M5F!HE27="N","",YEAR(M5F!HE27))</f>
        <v/>
      </c>
      <c r="J16" s="629" t="s">
        <v>13</v>
      </c>
      <c r="K16" s="109">
        <f>COUNTIF($E$81:$E$89,K$12)</f>
        <v>0</v>
      </c>
      <c r="L16" s="76">
        <f>COUNTIF($E$81:$E$89,L$12)</f>
        <v>0</v>
      </c>
      <c r="M16" s="76">
        <f t="shared" ref="M16:X16" si="39">COUNTIF($E$81:$E$89,M$12)</f>
        <v>0</v>
      </c>
      <c r="N16" s="76">
        <f t="shared" si="39"/>
        <v>0</v>
      </c>
      <c r="O16" s="76">
        <f t="shared" si="39"/>
        <v>1</v>
      </c>
      <c r="P16" s="76">
        <f t="shared" si="39"/>
        <v>0</v>
      </c>
      <c r="Q16" s="76">
        <f t="shared" si="39"/>
        <v>1</v>
      </c>
      <c r="R16" s="76">
        <f t="shared" si="39"/>
        <v>2</v>
      </c>
      <c r="S16" s="76">
        <f t="shared" si="39"/>
        <v>0</v>
      </c>
      <c r="T16" s="76">
        <f t="shared" si="39"/>
        <v>3</v>
      </c>
      <c r="U16" s="76">
        <f t="shared" si="39"/>
        <v>0</v>
      </c>
      <c r="V16" s="76">
        <f t="shared" si="39"/>
        <v>0</v>
      </c>
      <c r="W16" s="76">
        <f t="shared" si="39"/>
        <v>0</v>
      </c>
      <c r="X16" s="76">
        <f t="shared" si="39"/>
        <v>0</v>
      </c>
      <c r="Y16" s="107"/>
      <c r="Z16" s="629" t="s">
        <v>13</v>
      </c>
      <c r="AA16" s="109">
        <f t="shared" si="25"/>
        <v>0</v>
      </c>
      <c r="AB16" s="76">
        <f t="shared" si="26"/>
        <v>0</v>
      </c>
      <c r="AC16" s="76">
        <f t="shared" si="27"/>
        <v>0</v>
      </c>
      <c r="AD16" s="76">
        <f t="shared" si="28"/>
        <v>0</v>
      </c>
      <c r="AE16" s="76">
        <f t="shared" si="29"/>
        <v>1</v>
      </c>
      <c r="AF16" s="76">
        <f t="shared" si="30"/>
        <v>0</v>
      </c>
      <c r="AG16" s="76">
        <f t="shared" si="31"/>
        <v>1</v>
      </c>
      <c r="AH16" s="76">
        <f t="shared" si="32"/>
        <v>2</v>
      </c>
      <c r="AI16" s="76">
        <f t="shared" si="33"/>
        <v>0</v>
      </c>
      <c r="AJ16" s="76">
        <f t="shared" si="34"/>
        <v>2</v>
      </c>
      <c r="AK16" s="76">
        <f t="shared" si="35"/>
        <v>0</v>
      </c>
      <c r="AL16" s="76">
        <f t="shared" si="36"/>
        <v>0</v>
      </c>
      <c r="AM16" s="76">
        <f t="shared" si="37"/>
        <v>0</v>
      </c>
      <c r="AN16" s="76">
        <f t="shared" si="38"/>
        <v>0</v>
      </c>
      <c r="AP16" s="629" t="s">
        <v>13</v>
      </c>
      <c r="AQ16" s="111">
        <f>M2B!GX36</f>
        <v>0</v>
      </c>
      <c r="AR16" s="76">
        <f>M2B!GY36</f>
        <v>0</v>
      </c>
      <c r="AS16" s="76">
        <f>M2B!GZ36</f>
        <v>0</v>
      </c>
      <c r="AT16" s="76">
        <f>M2B!HA36</f>
        <v>0</v>
      </c>
      <c r="AU16" s="76">
        <f>M2B!HB36</f>
        <v>0</v>
      </c>
      <c r="AV16" s="76">
        <f>M2B!HC36</f>
        <v>0</v>
      </c>
      <c r="AW16" s="76">
        <f>M2B!HD36</f>
        <v>0</v>
      </c>
      <c r="AX16" s="76">
        <f>M2B!HE36</f>
        <v>0</v>
      </c>
      <c r="AY16" s="76">
        <f>M2B!HF36</f>
        <v>0</v>
      </c>
      <c r="AZ16" s="76">
        <f>M2B!HG36</f>
        <v>1</v>
      </c>
      <c r="BA16" s="76">
        <f>M2B!HH36</f>
        <v>0</v>
      </c>
      <c r="BB16" s="76">
        <f>M2B!HI36</f>
        <v>0</v>
      </c>
      <c r="BC16" s="76">
        <f>M2B!HJ36</f>
        <v>0</v>
      </c>
      <c r="BD16" s="76">
        <f>M2B!HK36</f>
        <v>0</v>
      </c>
      <c r="BE16" s="110"/>
      <c r="BF16" s="110"/>
    </row>
    <row r="17" spans="1:58" x14ac:dyDescent="0.2">
      <c r="A17" s="600" t="str">
        <f>M5F!H18</f>
        <v>5F056</v>
      </c>
      <c r="B17" s="77" t="s">
        <v>68</v>
      </c>
      <c r="C17" s="76" t="str">
        <f>IF(M5F!GZ28="N","",YEAR(M5F!GZ28))</f>
        <v/>
      </c>
      <c r="D17" s="76" t="str">
        <f>IF(M5F!HA28="N","",YEAR(M5F!HA28))</f>
        <v/>
      </c>
      <c r="E17" s="76">
        <f>IF(M5F!HB28="N","",YEAR(M5F!HB28))</f>
        <v>2017</v>
      </c>
      <c r="F17" s="76">
        <f>IF(M5F!HC28="N","",YEAR(M5F!HC28))</f>
        <v>2021</v>
      </c>
      <c r="G17" s="76">
        <f>IF(M5F!HD28="N","",YEAR(M5F!HD28))</f>
        <v>2026</v>
      </c>
      <c r="H17" s="76" t="str">
        <f>IF(M5F!HE28="N","",YEAR(M5F!HE28))</f>
        <v/>
      </c>
      <c r="J17" s="629" t="s">
        <v>14</v>
      </c>
      <c r="K17" s="109">
        <f>COUNTIF($F$81:$F$89,K$12)</f>
        <v>0</v>
      </c>
      <c r="L17" s="76">
        <f>COUNTIF($F$81:$F$89,L$12)</f>
        <v>0</v>
      </c>
      <c r="M17" s="76">
        <f t="shared" ref="M17:X17" si="40">COUNTIF($F$81:$F$89,M$12)</f>
        <v>0</v>
      </c>
      <c r="N17" s="76">
        <f t="shared" si="40"/>
        <v>0</v>
      </c>
      <c r="O17" s="76">
        <f t="shared" si="40"/>
        <v>0</v>
      </c>
      <c r="P17" s="76">
        <f t="shared" si="40"/>
        <v>0</v>
      </c>
      <c r="Q17" s="76">
        <f t="shared" si="40"/>
        <v>0</v>
      </c>
      <c r="R17" s="76">
        <f t="shared" si="40"/>
        <v>0</v>
      </c>
      <c r="S17" s="76">
        <f t="shared" si="40"/>
        <v>0</v>
      </c>
      <c r="T17" s="76">
        <f t="shared" si="40"/>
        <v>1</v>
      </c>
      <c r="U17" s="76">
        <f t="shared" si="40"/>
        <v>0</v>
      </c>
      <c r="V17" s="76">
        <f t="shared" si="40"/>
        <v>2</v>
      </c>
      <c r="W17" s="76">
        <f t="shared" si="40"/>
        <v>1</v>
      </c>
      <c r="X17" s="76">
        <f t="shared" si="40"/>
        <v>0</v>
      </c>
      <c r="Y17" s="107"/>
      <c r="Z17" s="629" t="s">
        <v>14</v>
      </c>
      <c r="AA17" s="109">
        <f t="shared" si="25"/>
        <v>0</v>
      </c>
      <c r="AB17" s="76">
        <f t="shared" si="26"/>
        <v>0</v>
      </c>
      <c r="AC17" s="76">
        <f t="shared" si="27"/>
        <v>0</v>
      </c>
      <c r="AD17" s="76">
        <f t="shared" si="28"/>
        <v>0</v>
      </c>
      <c r="AE17" s="76">
        <f t="shared" si="29"/>
        <v>0</v>
      </c>
      <c r="AF17" s="76">
        <f t="shared" si="30"/>
        <v>0</v>
      </c>
      <c r="AG17" s="76">
        <f t="shared" si="31"/>
        <v>0</v>
      </c>
      <c r="AH17" s="76">
        <f t="shared" si="32"/>
        <v>0</v>
      </c>
      <c r="AI17" s="76">
        <f t="shared" si="33"/>
        <v>0</v>
      </c>
      <c r="AJ17" s="76">
        <f t="shared" si="34"/>
        <v>1</v>
      </c>
      <c r="AK17" s="76">
        <f t="shared" si="35"/>
        <v>0</v>
      </c>
      <c r="AL17" s="76">
        <f t="shared" si="36"/>
        <v>2</v>
      </c>
      <c r="AM17" s="76">
        <f t="shared" si="37"/>
        <v>1</v>
      </c>
      <c r="AN17" s="76">
        <f t="shared" si="38"/>
        <v>0</v>
      </c>
      <c r="AP17" s="629" t="s">
        <v>14</v>
      </c>
      <c r="AQ17" s="111">
        <f>M2B!GX37</f>
        <v>0</v>
      </c>
      <c r="AR17" s="76">
        <f>M2B!GY37</f>
        <v>0</v>
      </c>
      <c r="AS17" s="76">
        <f>M2B!GZ37</f>
        <v>0</v>
      </c>
      <c r="AT17" s="76">
        <f>M2B!HA37</f>
        <v>0</v>
      </c>
      <c r="AU17" s="76">
        <f>M2B!HB37</f>
        <v>0</v>
      </c>
      <c r="AV17" s="76">
        <f>M2B!HC37</f>
        <v>0</v>
      </c>
      <c r="AW17" s="76">
        <f>M2B!HD37</f>
        <v>0</v>
      </c>
      <c r="AX17" s="76">
        <f>M2B!HE37</f>
        <v>0</v>
      </c>
      <c r="AY17" s="76">
        <f>M2B!HF37</f>
        <v>0</v>
      </c>
      <c r="AZ17" s="76">
        <f>M2B!HG37</f>
        <v>0</v>
      </c>
      <c r="BA17" s="76">
        <f>M2B!HH37</f>
        <v>0</v>
      </c>
      <c r="BB17" s="76">
        <f>M2B!HI37</f>
        <v>0</v>
      </c>
      <c r="BC17" s="76">
        <f>M2B!HJ37</f>
        <v>0</v>
      </c>
      <c r="BD17" s="76">
        <f>M2B!HK37</f>
        <v>0</v>
      </c>
      <c r="BE17" s="110"/>
      <c r="BF17" s="110"/>
    </row>
    <row r="18" spans="1:58" x14ac:dyDescent="0.2">
      <c r="A18" s="600" t="str">
        <f>M5F!H19</f>
        <v>5F057</v>
      </c>
      <c r="B18" s="77" t="s">
        <v>68</v>
      </c>
      <c r="C18" s="76" t="str">
        <f>IF(M5F!GZ29="N","",YEAR(M5F!GZ29))</f>
        <v/>
      </c>
      <c r="D18" s="76" t="str">
        <f>IF(M5F!HA29="N","",YEAR(M5F!HA29))</f>
        <v/>
      </c>
      <c r="E18" s="76">
        <f>IF(M5F!HB29="N","",YEAR(M5F!HB29))</f>
        <v>2015</v>
      </c>
      <c r="F18" s="76">
        <f>IF(M5F!HC29="N","",YEAR(M5F!HC29))</f>
        <v>2020</v>
      </c>
      <c r="G18" s="76">
        <f>IF(M5F!HD29="N","",YEAR(M5F!HD29))</f>
        <v>2025</v>
      </c>
      <c r="H18" s="76" t="str">
        <f>IF(M5F!HE29="N","",YEAR(M5F!HE29))</f>
        <v/>
      </c>
      <c r="J18" s="629" t="s">
        <v>15</v>
      </c>
      <c r="K18" s="109">
        <f>COUNTIF($G$81:$G$89,K$12)-K19</f>
        <v>0</v>
      </c>
      <c r="L18" s="76">
        <f>COUNTIF($G$81:$G$89,L$12)-L19</f>
        <v>0</v>
      </c>
      <c r="M18" s="76">
        <f t="shared" ref="M18:X18" si="41">COUNTIF($G$81:$G$89,M$12)-M19</f>
        <v>0</v>
      </c>
      <c r="N18" s="76">
        <f t="shared" si="41"/>
        <v>0</v>
      </c>
      <c r="O18" s="76">
        <f t="shared" si="41"/>
        <v>0</v>
      </c>
      <c r="P18" s="76">
        <f t="shared" si="41"/>
        <v>0</v>
      </c>
      <c r="Q18" s="76">
        <f t="shared" si="41"/>
        <v>0</v>
      </c>
      <c r="R18" s="76">
        <f t="shared" si="41"/>
        <v>0</v>
      </c>
      <c r="S18" s="76">
        <f t="shared" si="41"/>
        <v>0</v>
      </c>
      <c r="T18" s="76">
        <f t="shared" si="41"/>
        <v>0</v>
      </c>
      <c r="U18" s="76">
        <f t="shared" si="41"/>
        <v>0</v>
      </c>
      <c r="V18" s="76">
        <f t="shared" si="41"/>
        <v>0</v>
      </c>
      <c r="W18" s="76">
        <f t="shared" si="41"/>
        <v>0</v>
      </c>
      <c r="X18" s="76">
        <f t="shared" si="41"/>
        <v>0</v>
      </c>
      <c r="Y18" s="107"/>
      <c r="Z18" s="629" t="s">
        <v>15</v>
      </c>
      <c r="AA18" s="109">
        <f t="shared" si="25"/>
        <v>0</v>
      </c>
      <c r="AB18" s="76">
        <f t="shared" si="26"/>
        <v>0</v>
      </c>
      <c r="AC18" s="76">
        <f t="shared" si="27"/>
        <v>0</v>
      </c>
      <c r="AD18" s="76">
        <f t="shared" si="28"/>
        <v>0</v>
      </c>
      <c r="AE18" s="76">
        <f t="shared" si="29"/>
        <v>0</v>
      </c>
      <c r="AF18" s="76">
        <f t="shared" si="30"/>
        <v>0</v>
      </c>
      <c r="AG18" s="76">
        <f t="shared" si="31"/>
        <v>0</v>
      </c>
      <c r="AH18" s="76">
        <f t="shared" si="32"/>
        <v>0</v>
      </c>
      <c r="AI18" s="76">
        <f t="shared" si="33"/>
        <v>0</v>
      </c>
      <c r="AJ18" s="76">
        <f t="shared" si="34"/>
        <v>0</v>
      </c>
      <c r="AK18" s="76">
        <f t="shared" si="35"/>
        <v>0</v>
      </c>
      <c r="AL18" s="76">
        <f t="shared" si="36"/>
        <v>0</v>
      </c>
      <c r="AM18" s="76">
        <f t="shared" si="37"/>
        <v>0</v>
      </c>
      <c r="AN18" s="76">
        <f t="shared" si="38"/>
        <v>0</v>
      </c>
      <c r="AP18" s="629" t="s">
        <v>15</v>
      </c>
      <c r="AQ18" s="111">
        <f>M2B!GX38</f>
        <v>0</v>
      </c>
      <c r="AR18" s="76">
        <f>M2B!GY38</f>
        <v>0</v>
      </c>
      <c r="AS18" s="76">
        <f>M2B!GZ38</f>
        <v>0</v>
      </c>
      <c r="AT18" s="76">
        <f>M2B!HA38</f>
        <v>0</v>
      </c>
      <c r="AU18" s="76">
        <f>M2B!HB38</f>
        <v>0</v>
      </c>
      <c r="AV18" s="76">
        <f>M2B!HC38</f>
        <v>0</v>
      </c>
      <c r="AW18" s="76">
        <f>M2B!HD38</f>
        <v>0</v>
      </c>
      <c r="AX18" s="76">
        <f>M2B!HE38</f>
        <v>0</v>
      </c>
      <c r="AY18" s="76">
        <f>M2B!HF38</f>
        <v>0</v>
      </c>
      <c r="AZ18" s="76">
        <f>M2B!HG38</f>
        <v>0</v>
      </c>
      <c r="BA18" s="76">
        <f>M2B!HH38</f>
        <v>0</v>
      </c>
      <c r="BB18" s="76">
        <f>M2B!HI38</f>
        <v>0</v>
      </c>
      <c r="BC18" s="76">
        <f>M2B!HJ38</f>
        <v>0</v>
      </c>
      <c r="BD18" s="76">
        <f>M2B!HK38</f>
        <v>0</v>
      </c>
      <c r="BE18" s="110"/>
      <c r="BF18" s="110"/>
    </row>
    <row r="19" spans="1:58" x14ac:dyDescent="0.2">
      <c r="A19" s="600" t="str">
        <f>M5F!H20</f>
        <v>5F058</v>
      </c>
      <c r="B19" s="77" t="s">
        <v>68</v>
      </c>
      <c r="C19" s="76" t="str">
        <f>IF(M5F!GZ30="N","",YEAR(M5F!GZ30))</f>
        <v/>
      </c>
      <c r="D19" s="76" t="str">
        <f>IF(M5F!HA30="N","",YEAR(M5F!HA30))</f>
        <v/>
      </c>
      <c r="E19" s="76">
        <f>IF(M5F!HB30="N","",YEAR(M5F!HB30))</f>
        <v>2018</v>
      </c>
      <c r="F19" s="76">
        <f>IF(M5F!HC30="N","",YEAR(M5F!HC30))</f>
        <v>2023</v>
      </c>
      <c r="G19" s="76">
        <f>IF(M5F!HD30="N","",YEAR(M5F!HD30))</f>
        <v>2028</v>
      </c>
      <c r="H19" s="76" t="str">
        <f>IF(M5F!HE30="N","",YEAR(M5F!HE30))</f>
        <v/>
      </c>
      <c r="J19" s="629" t="s">
        <v>23</v>
      </c>
      <c r="K19" s="109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107"/>
      <c r="Z19" s="629" t="s">
        <v>23</v>
      </c>
      <c r="AA19" s="109">
        <f t="shared" si="25"/>
        <v>0</v>
      </c>
      <c r="AB19" s="76">
        <f t="shared" si="26"/>
        <v>0</v>
      </c>
      <c r="AC19" s="76">
        <f t="shared" si="27"/>
        <v>0</v>
      </c>
      <c r="AD19" s="76">
        <f t="shared" si="28"/>
        <v>0</v>
      </c>
      <c r="AE19" s="76">
        <f t="shared" si="29"/>
        <v>0</v>
      </c>
      <c r="AF19" s="76">
        <f t="shared" si="30"/>
        <v>0</v>
      </c>
      <c r="AG19" s="76">
        <f t="shared" si="31"/>
        <v>0</v>
      </c>
      <c r="AH19" s="76">
        <f t="shared" si="32"/>
        <v>0</v>
      </c>
      <c r="AI19" s="76">
        <f t="shared" si="33"/>
        <v>0</v>
      </c>
      <c r="AJ19" s="76">
        <f t="shared" si="34"/>
        <v>0</v>
      </c>
      <c r="AK19" s="76">
        <f t="shared" si="35"/>
        <v>0</v>
      </c>
      <c r="AL19" s="76">
        <f t="shared" si="36"/>
        <v>0</v>
      </c>
      <c r="AM19" s="76">
        <f t="shared" si="37"/>
        <v>0</v>
      </c>
      <c r="AN19" s="76">
        <f t="shared" si="38"/>
        <v>0</v>
      </c>
      <c r="AP19" s="629" t="s">
        <v>23</v>
      </c>
      <c r="AQ19" s="111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108"/>
      <c r="BF19" s="108"/>
    </row>
    <row r="20" spans="1:58" x14ac:dyDescent="0.2">
      <c r="A20" s="600" t="str">
        <f>M5F!H21</f>
        <v>5F059</v>
      </c>
      <c r="B20" s="77" t="s">
        <v>68</v>
      </c>
      <c r="C20" s="76" t="str">
        <f>IF(M5F!GZ31="N","",YEAR(M5F!GZ31))</f>
        <v/>
      </c>
      <c r="D20" s="76" t="str">
        <f>IF(M5F!HA31="N","",YEAR(M5F!HA31))</f>
        <v/>
      </c>
      <c r="E20" s="76">
        <f>IF(M5F!HB31="N","",YEAR(M5F!HB31))</f>
        <v>2015</v>
      </c>
      <c r="F20" s="76">
        <f>IF(M5F!HC31="N","",YEAR(M5F!HC31))</f>
        <v>2019</v>
      </c>
      <c r="G20" s="76">
        <f>IF(M5F!HD31="N","",YEAR(M5F!HD31))</f>
        <v>2024</v>
      </c>
      <c r="H20" s="76" t="str">
        <f>IF(M5F!HE31="N","",YEAR(M5F!HE31))</f>
        <v/>
      </c>
      <c r="J20" s="629" t="s">
        <v>16</v>
      </c>
      <c r="K20" s="109">
        <f>COUNTIF($H$81:$H$89,K$12)</f>
        <v>0</v>
      </c>
      <c r="L20" s="76">
        <f>COUNTIF($H$81:$H$89,L$12)</f>
        <v>0</v>
      </c>
      <c r="M20" s="76">
        <f t="shared" ref="M20:X20" si="42">COUNTIF($H$81:$H$89,M$12)</f>
        <v>0</v>
      </c>
      <c r="N20" s="76">
        <f t="shared" si="42"/>
        <v>1</v>
      </c>
      <c r="O20" s="76">
        <f t="shared" si="42"/>
        <v>0</v>
      </c>
      <c r="P20" s="76">
        <f t="shared" si="42"/>
        <v>0</v>
      </c>
      <c r="Q20" s="76">
        <f t="shared" si="42"/>
        <v>0</v>
      </c>
      <c r="R20" s="76">
        <f t="shared" si="42"/>
        <v>0</v>
      </c>
      <c r="S20" s="76">
        <f t="shared" si="42"/>
        <v>0</v>
      </c>
      <c r="T20" s="76">
        <f t="shared" si="42"/>
        <v>0</v>
      </c>
      <c r="U20" s="76">
        <f t="shared" si="42"/>
        <v>0</v>
      </c>
      <c r="V20" s="76">
        <f t="shared" si="42"/>
        <v>0</v>
      </c>
      <c r="W20" s="76">
        <f t="shared" si="42"/>
        <v>0</v>
      </c>
      <c r="X20" s="76">
        <f t="shared" si="42"/>
        <v>0</v>
      </c>
      <c r="Y20" s="107"/>
      <c r="Z20" s="629" t="s">
        <v>16</v>
      </c>
      <c r="AA20" s="109">
        <f t="shared" si="25"/>
        <v>0</v>
      </c>
      <c r="AB20" s="76">
        <f t="shared" si="26"/>
        <v>0</v>
      </c>
      <c r="AC20" s="76">
        <f t="shared" si="27"/>
        <v>0</v>
      </c>
      <c r="AD20" s="76">
        <f t="shared" si="28"/>
        <v>1</v>
      </c>
      <c r="AE20" s="76">
        <f t="shared" si="29"/>
        <v>0</v>
      </c>
      <c r="AF20" s="76">
        <f t="shared" si="30"/>
        <v>0</v>
      </c>
      <c r="AG20" s="76">
        <f t="shared" si="31"/>
        <v>0</v>
      </c>
      <c r="AH20" s="76">
        <f t="shared" si="32"/>
        <v>0</v>
      </c>
      <c r="AI20" s="76">
        <f t="shared" si="33"/>
        <v>0</v>
      </c>
      <c r="AJ20" s="76">
        <f t="shared" si="34"/>
        <v>0</v>
      </c>
      <c r="AK20" s="76">
        <f t="shared" si="35"/>
        <v>0</v>
      </c>
      <c r="AL20" s="76">
        <f t="shared" si="36"/>
        <v>0</v>
      </c>
      <c r="AM20" s="76">
        <f t="shared" si="37"/>
        <v>0</v>
      </c>
      <c r="AN20" s="76">
        <f t="shared" si="38"/>
        <v>0</v>
      </c>
      <c r="AP20" s="629" t="s">
        <v>16</v>
      </c>
      <c r="AQ20" s="111">
        <f>M2B!GX39</f>
        <v>0</v>
      </c>
      <c r="AR20" s="76">
        <f>M2B!GY39</f>
        <v>0</v>
      </c>
      <c r="AS20" s="76">
        <f>M2B!GZ39</f>
        <v>0</v>
      </c>
      <c r="AT20" s="76">
        <f>M2B!HA39</f>
        <v>0</v>
      </c>
      <c r="AU20" s="76">
        <f>M2B!HB39</f>
        <v>0</v>
      </c>
      <c r="AV20" s="76">
        <f>M2B!HC39</f>
        <v>0</v>
      </c>
      <c r="AW20" s="76">
        <f>M2B!HD39</f>
        <v>0</v>
      </c>
      <c r="AX20" s="76">
        <f>M2B!HE39</f>
        <v>0</v>
      </c>
      <c r="AY20" s="76">
        <f>M2B!HF39</f>
        <v>0</v>
      </c>
      <c r="AZ20" s="76">
        <f>M2B!HG39</f>
        <v>0</v>
      </c>
      <c r="BA20" s="76">
        <f>M2B!HH39</f>
        <v>0</v>
      </c>
      <c r="BB20" s="76">
        <f>M2B!HI39</f>
        <v>0</v>
      </c>
      <c r="BC20" s="76">
        <f>M2B!HJ39</f>
        <v>0</v>
      </c>
      <c r="BD20" s="76">
        <f>M2B!HK39</f>
        <v>0</v>
      </c>
      <c r="BE20" s="110"/>
      <c r="BF20" s="110"/>
    </row>
    <row r="21" spans="1:58" x14ac:dyDescent="0.2">
      <c r="A21" s="600" t="str">
        <f>M5F!H22</f>
        <v>5F061</v>
      </c>
      <c r="B21" s="77" t="s">
        <v>68</v>
      </c>
      <c r="C21" s="76" t="str">
        <f>IF(M5F!GZ32="N","",YEAR(M5F!GZ32))</f>
        <v/>
      </c>
      <c r="D21" s="76" t="str">
        <f>IF(M5F!HA32="N","",YEAR(M5F!HA32))</f>
        <v/>
      </c>
      <c r="E21" s="76">
        <f>IF(M5F!HB32="N","",YEAR(M5F!HB32))</f>
        <v>2017</v>
      </c>
      <c r="F21" s="76">
        <f>IF(M5F!HC32="N","",YEAR(M5F!HC32))</f>
        <v>2022</v>
      </c>
      <c r="G21" s="76">
        <f>IF(M5F!HD32="N","",YEAR(M5F!HD32))</f>
        <v>2027</v>
      </c>
      <c r="H21" s="76" t="str">
        <f>IF(M5F!HE32="N","",YEAR(M5F!HE32))</f>
        <v/>
      </c>
      <c r="J21" s="629" t="s">
        <v>26</v>
      </c>
      <c r="K21" s="114">
        <f t="shared" ref="K21:X21" si="43">SUM(K13:K20)</f>
        <v>2</v>
      </c>
      <c r="L21" s="114">
        <f t="shared" si="43"/>
        <v>1</v>
      </c>
      <c r="M21" s="115">
        <f t="shared" si="43"/>
        <v>2</v>
      </c>
      <c r="N21" s="115">
        <f t="shared" si="43"/>
        <v>4</v>
      </c>
      <c r="O21" s="115">
        <f t="shared" si="43"/>
        <v>1</v>
      </c>
      <c r="P21" s="115">
        <f t="shared" si="43"/>
        <v>0</v>
      </c>
      <c r="Q21" s="115">
        <f t="shared" si="43"/>
        <v>1</v>
      </c>
      <c r="R21" s="115">
        <f t="shared" si="43"/>
        <v>2</v>
      </c>
      <c r="S21" s="115">
        <f t="shared" si="43"/>
        <v>1</v>
      </c>
      <c r="T21" s="115">
        <f t="shared" si="43"/>
        <v>4</v>
      </c>
      <c r="U21" s="115">
        <f t="shared" si="43"/>
        <v>0</v>
      </c>
      <c r="V21" s="115">
        <f t="shared" si="43"/>
        <v>2</v>
      </c>
      <c r="W21" s="115">
        <f t="shared" si="43"/>
        <v>1</v>
      </c>
      <c r="X21" s="115">
        <f t="shared" si="43"/>
        <v>0</v>
      </c>
      <c r="Y21" s="107"/>
      <c r="Z21" s="630" t="s">
        <v>193</v>
      </c>
      <c r="AA21" s="632">
        <f>SUM(AQ13:AQ20)</f>
        <v>0</v>
      </c>
      <c r="AB21" s="573">
        <f>SUM(AR13:AR20)</f>
        <v>0</v>
      </c>
      <c r="AC21" s="573">
        <f t="shared" ref="AC21:AN21" si="44">SUM(AS13:AS20)</f>
        <v>1</v>
      </c>
      <c r="AD21" s="573">
        <f t="shared" si="44"/>
        <v>0</v>
      </c>
      <c r="AE21" s="573">
        <f t="shared" si="44"/>
        <v>0</v>
      </c>
      <c r="AF21" s="573">
        <f t="shared" si="44"/>
        <v>0</v>
      </c>
      <c r="AG21" s="573">
        <f t="shared" si="44"/>
        <v>0</v>
      </c>
      <c r="AH21" s="573">
        <f t="shared" si="44"/>
        <v>0</v>
      </c>
      <c r="AI21" s="573">
        <f t="shared" si="44"/>
        <v>0</v>
      </c>
      <c r="AJ21" s="573">
        <f t="shared" si="44"/>
        <v>1</v>
      </c>
      <c r="AK21" s="573">
        <f t="shared" si="44"/>
        <v>0</v>
      </c>
      <c r="AL21" s="573">
        <f t="shared" si="44"/>
        <v>0</v>
      </c>
      <c r="AM21" s="573">
        <f t="shared" si="44"/>
        <v>0</v>
      </c>
      <c r="AN21" s="573">
        <f t="shared" si="44"/>
        <v>0</v>
      </c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</row>
    <row r="22" spans="1:58" x14ac:dyDescent="0.2">
      <c r="A22" s="600" t="str">
        <f>M5F!H23</f>
        <v>5F062</v>
      </c>
      <c r="B22" s="77" t="s">
        <v>68</v>
      </c>
      <c r="C22" s="76" t="str">
        <f>IF(M5F!GZ33="N","",YEAR(M5F!GZ33))</f>
        <v/>
      </c>
      <c r="D22" s="76" t="str">
        <f>IF(M5F!HA33="N","",YEAR(M5F!HA33))</f>
        <v/>
      </c>
      <c r="E22" s="76">
        <f>IF(M5F!HB33="N","",YEAR(M5F!HB33))</f>
        <v>2015</v>
      </c>
      <c r="F22" s="76">
        <f>IF(M5F!HC33="N","",YEAR(M5F!HC33))</f>
        <v>2020</v>
      </c>
      <c r="G22" s="76">
        <f>IF(M5F!HD33="N","",YEAR(M5F!HD33))</f>
        <v>2025</v>
      </c>
      <c r="H22" s="76" t="str">
        <f>IF(M5F!HE33="N","",YEAR(M5F!HE33))</f>
        <v/>
      </c>
      <c r="J22" s="107"/>
      <c r="K22" s="10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P22" s="107"/>
      <c r="AQ22" s="107"/>
      <c r="AR22" s="107"/>
      <c r="AS22" s="107"/>
      <c r="AT22" s="107"/>
      <c r="AU22" s="107"/>
      <c r="AV22" s="107"/>
      <c r="AW22" s="107"/>
      <c r="AX22" s="107"/>
      <c r="AY22" s="107"/>
      <c r="AZ22" s="107"/>
      <c r="BA22" s="107"/>
      <c r="BB22" s="107"/>
      <c r="BC22" s="107"/>
      <c r="BD22" s="107"/>
      <c r="BE22" s="118"/>
      <c r="BF22" s="118"/>
    </row>
    <row r="23" spans="1:58" x14ac:dyDescent="0.2">
      <c r="A23" s="600" t="str">
        <f>M5F!H24</f>
        <v>5F063</v>
      </c>
      <c r="B23" s="77" t="s">
        <v>68</v>
      </c>
      <c r="C23" s="76" t="str">
        <f>IF(M5F!GZ34="N","",YEAR(M5F!GZ34))</f>
        <v/>
      </c>
      <c r="D23" s="76" t="str">
        <f>IF(M5F!HA34="N","",YEAR(M5F!HA34))</f>
        <v/>
      </c>
      <c r="E23" s="76">
        <f>IF(M5F!HB34="N","",YEAR(M5F!HB34))</f>
        <v>2017</v>
      </c>
      <c r="F23" s="76">
        <f>IF(M5F!HC34="N","",YEAR(M5F!HC34))</f>
        <v>2022</v>
      </c>
      <c r="G23" s="76">
        <f>IF(M5F!HD34="N","",YEAR(M5F!HD34))</f>
        <v>2027</v>
      </c>
      <c r="H23" s="76" t="str">
        <f>IF(M5F!HE34="N","",YEAR(M5F!HE34))</f>
        <v/>
      </c>
      <c r="J23" s="629" t="s">
        <v>41</v>
      </c>
      <c r="K23" s="631">
        <v>2015</v>
      </c>
      <c r="L23" s="631">
        <v>2016</v>
      </c>
      <c r="M23" s="629">
        <v>2017</v>
      </c>
      <c r="N23" s="629">
        <v>2018</v>
      </c>
      <c r="O23" s="629">
        <v>2019</v>
      </c>
      <c r="P23" s="629">
        <v>2020</v>
      </c>
      <c r="Q23" s="629">
        <v>2021</v>
      </c>
      <c r="R23" s="629">
        <v>2022</v>
      </c>
      <c r="S23" s="629">
        <v>2023</v>
      </c>
      <c r="T23" s="629">
        <v>2024</v>
      </c>
      <c r="U23" s="629">
        <v>2025</v>
      </c>
      <c r="V23" s="629">
        <v>2026</v>
      </c>
      <c r="W23" s="629">
        <v>2027</v>
      </c>
      <c r="X23" s="629">
        <v>2028</v>
      </c>
      <c r="Y23" s="107"/>
      <c r="Z23" s="629" t="s">
        <v>41</v>
      </c>
      <c r="AA23" s="631">
        <v>2015</v>
      </c>
      <c r="AB23" s="631">
        <v>2016</v>
      </c>
      <c r="AC23" s="629">
        <v>2017</v>
      </c>
      <c r="AD23" s="629">
        <v>2018</v>
      </c>
      <c r="AE23" s="629">
        <v>2019</v>
      </c>
      <c r="AF23" s="629">
        <v>2020</v>
      </c>
      <c r="AG23" s="629">
        <v>2021</v>
      </c>
      <c r="AH23" s="629">
        <v>2022</v>
      </c>
      <c r="AI23" s="629">
        <v>2023</v>
      </c>
      <c r="AJ23" s="629">
        <v>2024</v>
      </c>
      <c r="AK23" s="629">
        <v>2025</v>
      </c>
      <c r="AL23" s="629">
        <v>2026</v>
      </c>
      <c r="AM23" s="629">
        <v>2027</v>
      </c>
      <c r="AN23" s="629">
        <v>2028</v>
      </c>
      <c r="AP23" s="629" t="s">
        <v>210</v>
      </c>
      <c r="AQ23" s="631">
        <v>2015</v>
      </c>
      <c r="AR23" s="631">
        <v>2016</v>
      </c>
      <c r="AS23" s="629">
        <v>2017</v>
      </c>
      <c r="AT23" s="629">
        <v>2018</v>
      </c>
      <c r="AU23" s="629">
        <v>2019</v>
      </c>
      <c r="AV23" s="629">
        <v>2020</v>
      </c>
      <c r="AW23" s="629">
        <v>2021</v>
      </c>
      <c r="AX23" s="629">
        <v>2022</v>
      </c>
      <c r="AY23" s="629">
        <v>2023</v>
      </c>
      <c r="AZ23" s="629">
        <v>2024</v>
      </c>
      <c r="BA23" s="629">
        <v>2025</v>
      </c>
      <c r="BB23" s="629">
        <v>2026</v>
      </c>
      <c r="BC23" s="629">
        <v>2027</v>
      </c>
      <c r="BD23" s="629">
        <v>2028</v>
      </c>
      <c r="BE23" s="108"/>
      <c r="BF23" s="108"/>
    </row>
    <row r="24" spans="1:58" x14ac:dyDescent="0.2">
      <c r="A24" s="600" t="str">
        <f>M5F!H25</f>
        <v>5F065</v>
      </c>
      <c r="B24" s="77" t="s">
        <v>68</v>
      </c>
      <c r="C24" s="76">
        <f>IF(M5F!GZ35="N","",YEAR(M5F!GZ35))</f>
        <v>2020</v>
      </c>
      <c r="D24" s="76">
        <f>IF(M5F!HA35="N","",YEAR(M5F!HA35))</f>
        <v>2025</v>
      </c>
      <c r="E24" s="76" t="str">
        <f>IF(M5F!HB35="N","",YEAR(M5F!HB35))</f>
        <v/>
      </c>
      <c r="F24" s="76" t="str">
        <f>IF(M5F!HC35="N","",YEAR(M5F!HC35))</f>
        <v/>
      </c>
      <c r="G24" s="76" t="str">
        <f>IF(M5F!HD35="N","",YEAR(M5F!HD35))</f>
        <v/>
      </c>
      <c r="H24" s="76">
        <f>IF(M5F!HE35="N","",YEAR(M5F!HE35))</f>
        <v>2015</v>
      </c>
      <c r="J24" s="629" t="s">
        <v>17</v>
      </c>
      <c r="K24" s="109">
        <f>COUNTIF($C$32:$C$48,K$23)</f>
        <v>0</v>
      </c>
      <c r="L24" s="109">
        <f>COUNTIF($C$32:$C$48,L$23)</f>
        <v>1</v>
      </c>
      <c r="M24" s="76">
        <f t="shared" ref="M24:X24" si="45">COUNTIF($C$32:$C$48,M$23)</f>
        <v>0</v>
      </c>
      <c r="N24" s="76">
        <f t="shared" si="45"/>
        <v>0</v>
      </c>
      <c r="O24" s="76">
        <f t="shared" si="45"/>
        <v>0</v>
      </c>
      <c r="P24" s="76">
        <f t="shared" si="45"/>
        <v>0</v>
      </c>
      <c r="Q24" s="76">
        <f t="shared" si="45"/>
        <v>0</v>
      </c>
      <c r="R24" s="76">
        <f t="shared" si="45"/>
        <v>0</v>
      </c>
      <c r="S24" s="76">
        <f t="shared" si="45"/>
        <v>0</v>
      </c>
      <c r="T24" s="76">
        <f t="shared" si="45"/>
        <v>0</v>
      </c>
      <c r="U24" s="76">
        <f t="shared" si="45"/>
        <v>0</v>
      </c>
      <c r="V24" s="76">
        <f t="shared" si="45"/>
        <v>0</v>
      </c>
      <c r="W24" s="76">
        <f t="shared" si="45"/>
        <v>0</v>
      </c>
      <c r="X24" s="76">
        <f t="shared" si="45"/>
        <v>0</v>
      </c>
      <c r="Y24" s="107"/>
      <c r="Z24" s="629" t="s">
        <v>17</v>
      </c>
      <c r="AA24" s="109">
        <f>K24-AQ24</f>
        <v>0</v>
      </c>
      <c r="AB24" s="76">
        <f t="shared" ref="AB24:AN24" si="46">L24-AR24</f>
        <v>0</v>
      </c>
      <c r="AC24" s="76">
        <f t="shared" si="46"/>
        <v>0</v>
      </c>
      <c r="AD24" s="76">
        <f t="shared" si="46"/>
        <v>0</v>
      </c>
      <c r="AE24" s="76">
        <f t="shared" si="46"/>
        <v>0</v>
      </c>
      <c r="AF24" s="76">
        <f t="shared" si="46"/>
        <v>0</v>
      </c>
      <c r="AG24" s="76">
        <f t="shared" si="46"/>
        <v>0</v>
      </c>
      <c r="AH24" s="76">
        <f t="shared" si="46"/>
        <v>0</v>
      </c>
      <c r="AI24" s="76">
        <f t="shared" si="46"/>
        <v>0</v>
      </c>
      <c r="AJ24" s="76">
        <f t="shared" si="46"/>
        <v>0</v>
      </c>
      <c r="AK24" s="76">
        <f t="shared" si="46"/>
        <v>0</v>
      </c>
      <c r="AL24" s="76">
        <f t="shared" si="46"/>
        <v>0</v>
      </c>
      <c r="AM24" s="76">
        <f t="shared" si="46"/>
        <v>0</v>
      </c>
      <c r="AN24" s="76">
        <f t="shared" si="46"/>
        <v>0</v>
      </c>
      <c r="AP24" s="629" t="s">
        <v>17</v>
      </c>
      <c r="AQ24" s="111">
        <f>M2C!GX52+M2C!GX59</f>
        <v>0</v>
      </c>
      <c r="AR24" s="109">
        <f>M2C!GY52+M2C!GY59</f>
        <v>1</v>
      </c>
      <c r="AS24" s="76">
        <f>M2C!GZ52+M2C!GZ59</f>
        <v>0</v>
      </c>
      <c r="AT24" s="76">
        <f>M2C!HA52+M2C!HA59</f>
        <v>0</v>
      </c>
      <c r="AU24" s="76">
        <f>M2C!HB52+M2C!HB59</f>
        <v>0</v>
      </c>
      <c r="AV24" s="76">
        <f>M2C!HC52+M2C!HC59</f>
        <v>0</v>
      </c>
      <c r="AW24" s="76">
        <f>M2C!HD52+M2C!HD59</f>
        <v>0</v>
      </c>
      <c r="AX24" s="76">
        <f>M2C!HE52+M2C!HE59</f>
        <v>0</v>
      </c>
      <c r="AY24" s="76">
        <f>M2C!HF52+M2C!HF59</f>
        <v>0</v>
      </c>
      <c r="AZ24" s="76">
        <f>M2C!HG52+M2C!HG59</f>
        <v>0</v>
      </c>
      <c r="BA24" s="76">
        <f>M2C!HH52+M2C!HH59</f>
        <v>0</v>
      </c>
      <c r="BB24" s="76">
        <f>M2C!HI52+M2C!HI59</f>
        <v>0</v>
      </c>
      <c r="BC24" s="76">
        <f>M2C!HJ52+M2C!HJ59</f>
        <v>0</v>
      </c>
      <c r="BD24" s="76">
        <f>M2C!HK52+M2C!HK59</f>
        <v>0</v>
      </c>
      <c r="BE24" s="110"/>
      <c r="BF24" s="110"/>
    </row>
    <row r="25" spans="1:58" x14ac:dyDescent="0.2">
      <c r="A25" s="600" t="str">
        <f>M5F!H26</f>
        <v>5F066</v>
      </c>
      <c r="B25" s="77" t="s">
        <v>68</v>
      </c>
      <c r="C25" s="76" t="str">
        <f>IF(M5F!GZ36="N","",YEAR(M5F!GZ36))</f>
        <v/>
      </c>
      <c r="D25" s="76" t="str">
        <f>IF(M5F!HA36="N","",YEAR(M5F!HA36))</f>
        <v/>
      </c>
      <c r="E25" s="76">
        <f>IF(M5F!HB36="N","",YEAR(M5F!HB36))</f>
        <v>2016</v>
      </c>
      <c r="F25" s="76">
        <f>IF(M5F!HC36="N","",YEAR(M5F!HC36))</f>
        <v>2021</v>
      </c>
      <c r="G25" s="76">
        <f>IF(M5F!HD36="N","",YEAR(M5F!HD36))</f>
        <v>2026</v>
      </c>
      <c r="H25" s="76" t="str">
        <f>IF(M5F!HE36="N","",YEAR(M5F!HE36))</f>
        <v/>
      </c>
      <c r="J25" s="629" t="s">
        <v>12</v>
      </c>
      <c r="K25" s="109"/>
      <c r="L25" s="109">
        <f>COUNTIF($D$32:$D$48,L$23)-L26</f>
        <v>1</v>
      </c>
      <c r="M25" s="76">
        <f t="shared" ref="M25:X25" si="47">COUNTIF($D$32:$D$48,M$23)-M26</f>
        <v>0</v>
      </c>
      <c r="N25" s="76">
        <f t="shared" si="47"/>
        <v>0</v>
      </c>
      <c r="O25" s="76">
        <f t="shared" si="47"/>
        <v>0</v>
      </c>
      <c r="P25" s="76">
        <f t="shared" si="47"/>
        <v>0</v>
      </c>
      <c r="Q25" s="76">
        <f t="shared" si="47"/>
        <v>0</v>
      </c>
      <c r="R25" s="76">
        <f t="shared" si="47"/>
        <v>0</v>
      </c>
      <c r="S25" s="76">
        <f t="shared" si="47"/>
        <v>0</v>
      </c>
      <c r="T25" s="76">
        <f t="shared" si="47"/>
        <v>0</v>
      </c>
      <c r="U25" s="76">
        <f t="shared" si="47"/>
        <v>0</v>
      </c>
      <c r="V25" s="76">
        <f t="shared" si="47"/>
        <v>0</v>
      </c>
      <c r="W25" s="76">
        <f t="shared" si="47"/>
        <v>0</v>
      </c>
      <c r="X25" s="76">
        <f t="shared" si="47"/>
        <v>0</v>
      </c>
      <c r="Y25" s="107"/>
      <c r="Z25" s="629" t="s">
        <v>12</v>
      </c>
      <c r="AA25" s="109">
        <f t="shared" ref="AA25:AA31" si="48">K25-AQ25</f>
        <v>0</v>
      </c>
      <c r="AB25" s="109">
        <f t="shared" ref="AB25:AB31" si="49">L25-AR25</f>
        <v>1</v>
      </c>
      <c r="AC25" s="76">
        <f t="shared" ref="AC25:AC31" si="50">M25-AS25</f>
        <v>0</v>
      </c>
      <c r="AD25" s="76">
        <f t="shared" ref="AD25:AD31" si="51">N25-AT25</f>
        <v>0</v>
      </c>
      <c r="AE25" s="76">
        <f t="shared" ref="AE25:AE31" si="52">O25-AU25</f>
        <v>0</v>
      </c>
      <c r="AF25" s="76">
        <f t="shared" ref="AF25:AF31" si="53">P25-AV25</f>
        <v>0</v>
      </c>
      <c r="AG25" s="76">
        <f t="shared" ref="AG25:AG31" si="54">Q25-AW25</f>
        <v>0</v>
      </c>
      <c r="AH25" s="76">
        <f t="shared" ref="AH25:AH31" si="55">R25-AX25</f>
        <v>0</v>
      </c>
      <c r="AI25" s="76">
        <f t="shared" ref="AI25:AI31" si="56">S25-AY25</f>
        <v>0</v>
      </c>
      <c r="AJ25" s="76">
        <f t="shared" ref="AJ25:AJ31" si="57">T25-AZ25</f>
        <v>0</v>
      </c>
      <c r="AK25" s="76">
        <f t="shared" ref="AK25:AK31" si="58">U25-BA25</f>
        <v>0</v>
      </c>
      <c r="AL25" s="76">
        <f t="shared" ref="AL25:AL31" si="59">V25-BB25</f>
        <v>0</v>
      </c>
      <c r="AM25" s="76">
        <f t="shared" ref="AM25:AM31" si="60">W25-BC25</f>
        <v>0</v>
      </c>
      <c r="AN25" s="76">
        <f t="shared" ref="AN25:AN31" si="61">X25-BD25</f>
        <v>0</v>
      </c>
      <c r="AP25" s="629" t="s">
        <v>12</v>
      </c>
      <c r="AQ25" s="111">
        <f>M2C!GX53+M2C!GX60</f>
        <v>0</v>
      </c>
      <c r="AR25" s="76">
        <f>M2C!GY53+M2C!GY60</f>
        <v>0</v>
      </c>
      <c r="AS25" s="76">
        <f>M2C!GZ53+M2C!GZ60</f>
        <v>0</v>
      </c>
      <c r="AT25" s="76">
        <f>M2C!HA53+M2C!HA60</f>
        <v>0</v>
      </c>
      <c r="AU25" s="76">
        <f>M2C!HB53+M2C!HB60</f>
        <v>0</v>
      </c>
      <c r="AV25" s="76">
        <f>M2C!HC53+M2C!HC60</f>
        <v>0</v>
      </c>
      <c r="AW25" s="76">
        <f>M2C!HD53+M2C!HD60</f>
        <v>0</v>
      </c>
      <c r="AX25" s="76">
        <f>M2C!HE53+M2C!HE60</f>
        <v>0</v>
      </c>
      <c r="AY25" s="76">
        <f>M2C!HF53+M2C!HF60</f>
        <v>0</v>
      </c>
      <c r="AZ25" s="76">
        <f>M2C!HG53+M2C!HG60</f>
        <v>0</v>
      </c>
      <c r="BA25" s="76">
        <f>M2C!HH53+M2C!HH60</f>
        <v>0</v>
      </c>
      <c r="BB25" s="76">
        <f>M2C!HI53+M2C!HI60</f>
        <v>0</v>
      </c>
      <c r="BC25" s="76">
        <f>M2C!HJ53+M2C!HJ60</f>
        <v>0</v>
      </c>
      <c r="BD25" s="76">
        <f>M2C!HK53+M2C!HK60</f>
        <v>0</v>
      </c>
      <c r="BE25" s="110"/>
      <c r="BF25" s="110"/>
    </row>
    <row r="26" spans="1:58" x14ac:dyDescent="0.2">
      <c r="A26" s="600" t="str">
        <f>M5F!H27</f>
        <v>5F067</v>
      </c>
      <c r="B26" s="77" t="s">
        <v>68</v>
      </c>
      <c r="C26" s="76">
        <f>IF(M5F!GZ37="N","",YEAR(M5F!GZ37))</f>
        <v>2020</v>
      </c>
      <c r="D26" s="76">
        <f>IF(M5F!HA37="N","",YEAR(M5F!HA37))</f>
        <v>2024</v>
      </c>
      <c r="E26" s="76" t="str">
        <f>IF(M5F!HB37="N","",YEAR(M5F!HB37))</f>
        <v/>
      </c>
      <c r="F26" s="76" t="str">
        <f>IF(M5F!HC37="N","",YEAR(M5F!HC37))</f>
        <v/>
      </c>
      <c r="G26" s="76" t="str">
        <f>IF(M5F!HD37="N","",YEAR(M5F!HD37))</f>
        <v/>
      </c>
      <c r="H26" s="76">
        <f>IF(M5F!HE37="N","",YEAR(M5F!HE37))</f>
        <v>2015</v>
      </c>
      <c r="J26" s="629" t="s">
        <v>22</v>
      </c>
      <c r="K26" s="109">
        <v>4</v>
      </c>
      <c r="L26" s="109">
        <v>4</v>
      </c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107"/>
      <c r="Z26" s="629" t="s">
        <v>22</v>
      </c>
      <c r="AA26" s="109">
        <f t="shared" si="48"/>
        <v>4</v>
      </c>
      <c r="AB26" s="109">
        <f t="shared" si="49"/>
        <v>4</v>
      </c>
      <c r="AC26" s="76">
        <f t="shared" si="50"/>
        <v>0</v>
      </c>
      <c r="AD26" s="76">
        <f t="shared" si="51"/>
        <v>0</v>
      </c>
      <c r="AE26" s="76">
        <f t="shared" si="52"/>
        <v>0</v>
      </c>
      <c r="AF26" s="76">
        <f t="shared" si="53"/>
        <v>0</v>
      </c>
      <c r="AG26" s="76">
        <f t="shared" si="54"/>
        <v>0</v>
      </c>
      <c r="AH26" s="76">
        <f t="shared" si="55"/>
        <v>0</v>
      </c>
      <c r="AI26" s="76">
        <f t="shared" si="56"/>
        <v>0</v>
      </c>
      <c r="AJ26" s="76">
        <f t="shared" si="57"/>
        <v>0</v>
      </c>
      <c r="AK26" s="76">
        <f t="shared" si="58"/>
        <v>0</v>
      </c>
      <c r="AL26" s="76">
        <f t="shared" si="59"/>
        <v>0</v>
      </c>
      <c r="AM26" s="76">
        <f t="shared" si="60"/>
        <v>0</v>
      </c>
      <c r="AN26" s="76">
        <f t="shared" si="61"/>
        <v>0</v>
      </c>
      <c r="AP26" s="629" t="s">
        <v>22</v>
      </c>
      <c r="AQ26" s="111"/>
      <c r="AR26" s="76"/>
      <c r="AS26" s="76"/>
      <c r="AT26" s="76"/>
      <c r="AU26" s="76"/>
      <c r="AV26" s="76"/>
      <c r="AW26" s="76"/>
      <c r="AX26" s="76"/>
      <c r="AY26" s="76"/>
      <c r="AZ26" s="76"/>
      <c r="BA26" s="76"/>
      <c r="BB26" s="76"/>
      <c r="BC26" s="76"/>
      <c r="BD26" s="76"/>
      <c r="BE26" s="110"/>
      <c r="BF26" s="110"/>
    </row>
    <row r="27" spans="1:58" x14ac:dyDescent="0.2">
      <c r="A27" s="627" t="str">
        <f>M5F!H28</f>
        <v>5F070</v>
      </c>
      <c r="B27" s="119" t="s">
        <v>68</v>
      </c>
      <c r="C27" s="76" t="str">
        <f>IF(M5F!GZ38="N","",YEAR(M5F!GZ38))</f>
        <v/>
      </c>
      <c r="D27" s="76" t="str">
        <f>IF(M5F!HA38="N","",YEAR(M5F!HA38))</f>
        <v/>
      </c>
      <c r="E27" s="76" t="str">
        <f>IF(M5F!HB38="N","",YEAR(M5F!HB38))</f>
        <v/>
      </c>
      <c r="F27" s="76" t="str">
        <f>IF(M5F!HC38="N","",YEAR(M5F!HC38))</f>
        <v/>
      </c>
      <c r="G27" s="76" t="str">
        <f>IF(M5F!HD38="N","",YEAR(M5F!HD38))</f>
        <v/>
      </c>
      <c r="H27" s="76" t="str">
        <f>IF(M5F!HE38="N","",YEAR(M5F!HE38))</f>
        <v/>
      </c>
      <c r="J27" s="629" t="s">
        <v>13</v>
      </c>
      <c r="K27" s="109">
        <f>COUNTIF($E$32:$E$48,K$23)</f>
        <v>0</v>
      </c>
      <c r="L27" s="76">
        <f t="shared" ref="L27:X27" si="62">COUNTIF($E$32:$E$48,L$23)</f>
        <v>0</v>
      </c>
      <c r="M27" s="76">
        <f t="shared" si="62"/>
        <v>0</v>
      </c>
      <c r="N27" s="76">
        <f t="shared" si="62"/>
        <v>0</v>
      </c>
      <c r="O27" s="76">
        <f t="shared" si="62"/>
        <v>0</v>
      </c>
      <c r="P27" s="76">
        <f t="shared" si="62"/>
        <v>0</v>
      </c>
      <c r="Q27" s="76">
        <f t="shared" si="62"/>
        <v>0</v>
      </c>
      <c r="R27" s="76">
        <f t="shared" si="62"/>
        <v>0</v>
      </c>
      <c r="S27" s="76">
        <f t="shared" si="62"/>
        <v>0</v>
      </c>
      <c r="T27" s="76">
        <f t="shared" si="62"/>
        <v>0</v>
      </c>
      <c r="U27" s="76">
        <f t="shared" si="62"/>
        <v>0</v>
      </c>
      <c r="V27" s="76">
        <f t="shared" si="62"/>
        <v>0</v>
      </c>
      <c r="W27" s="76">
        <f t="shared" si="62"/>
        <v>0</v>
      </c>
      <c r="X27" s="76">
        <f t="shared" si="62"/>
        <v>0</v>
      </c>
      <c r="Y27" s="107"/>
      <c r="Z27" s="629" t="s">
        <v>13</v>
      </c>
      <c r="AA27" s="109">
        <f t="shared" si="48"/>
        <v>0</v>
      </c>
      <c r="AB27" s="76">
        <f t="shared" si="49"/>
        <v>0</v>
      </c>
      <c r="AC27" s="76">
        <f t="shared" si="50"/>
        <v>0</v>
      </c>
      <c r="AD27" s="76">
        <f t="shared" si="51"/>
        <v>0</v>
      </c>
      <c r="AE27" s="76">
        <f t="shared" si="52"/>
        <v>0</v>
      </c>
      <c r="AF27" s="76">
        <f t="shared" si="53"/>
        <v>0</v>
      </c>
      <c r="AG27" s="76">
        <f t="shared" si="54"/>
        <v>0</v>
      </c>
      <c r="AH27" s="76">
        <f t="shared" si="55"/>
        <v>0</v>
      </c>
      <c r="AI27" s="76">
        <f t="shared" si="56"/>
        <v>0</v>
      </c>
      <c r="AJ27" s="76">
        <f t="shared" si="57"/>
        <v>0</v>
      </c>
      <c r="AK27" s="76">
        <f t="shared" si="58"/>
        <v>0</v>
      </c>
      <c r="AL27" s="76">
        <f t="shared" si="59"/>
        <v>0</v>
      </c>
      <c r="AM27" s="76">
        <f t="shared" si="60"/>
        <v>0</v>
      </c>
      <c r="AN27" s="76">
        <f t="shared" si="61"/>
        <v>0</v>
      </c>
      <c r="AP27" s="629" t="s">
        <v>13</v>
      </c>
      <c r="AQ27" s="111">
        <f>M2C!GX54+M2C!GX61</f>
        <v>0</v>
      </c>
      <c r="AR27" s="76">
        <f>M2C!GY54+M2C!GY61</f>
        <v>0</v>
      </c>
      <c r="AS27" s="76">
        <f>M2C!GZ54+M2C!GZ61</f>
        <v>0</v>
      </c>
      <c r="AT27" s="76">
        <f>M2C!HA54+M2C!HA61</f>
        <v>0</v>
      </c>
      <c r="AU27" s="76">
        <f>M2C!HB54+M2C!HB61</f>
        <v>0</v>
      </c>
      <c r="AV27" s="76">
        <f>M2C!HC54+M2C!HC61</f>
        <v>0</v>
      </c>
      <c r="AW27" s="76">
        <f>M2C!HD54+M2C!HD61</f>
        <v>0</v>
      </c>
      <c r="AX27" s="76">
        <f>M2C!HE54+M2C!HE61</f>
        <v>0</v>
      </c>
      <c r="AY27" s="76">
        <f>M2C!HF54+M2C!HF61</f>
        <v>0</v>
      </c>
      <c r="AZ27" s="76">
        <f>M2C!HG54+M2C!HG61</f>
        <v>0</v>
      </c>
      <c r="BA27" s="76">
        <f>M2C!HH54+M2C!HH61</f>
        <v>0</v>
      </c>
      <c r="BB27" s="76">
        <f>M2C!HI54+M2C!HI61</f>
        <v>0</v>
      </c>
      <c r="BC27" s="76">
        <f>M2C!HJ54+M2C!HJ61</f>
        <v>0</v>
      </c>
      <c r="BD27" s="76">
        <f>M2C!HK54+M2C!HK61</f>
        <v>0</v>
      </c>
      <c r="BE27" s="110"/>
      <c r="BF27" s="110"/>
    </row>
    <row r="28" spans="1:58" x14ac:dyDescent="0.2">
      <c r="A28" s="600" t="str">
        <f>M5F!H29</f>
        <v>5F071</v>
      </c>
      <c r="B28" s="77" t="s">
        <v>68</v>
      </c>
      <c r="C28" s="76">
        <f>IF(M5F!GZ39="N","",YEAR(M5F!GZ39))</f>
        <v>2019</v>
      </c>
      <c r="D28" s="76">
        <f>IF(M5F!HA39="N","",YEAR(M5F!HA39))</f>
        <v>2024</v>
      </c>
      <c r="E28" s="76" t="str">
        <f>IF(M5F!HB39="N","",YEAR(M5F!HB39))</f>
        <v/>
      </c>
      <c r="F28" s="76" t="str">
        <f>IF(M5F!HC39="N","",YEAR(M5F!HC39))</f>
        <v/>
      </c>
      <c r="G28" s="76" t="str">
        <f>IF(M5F!HD39="N","",YEAR(M5F!HD39))</f>
        <v/>
      </c>
      <c r="H28" s="76" t="str">
        <f>IF(M5F!HE39="N","",YEAR(M5F!HE39))</f>
        <v/>
      </c>
      <c r="J28" s="629" t="s">
        <v>14</v>
      </c>
      <c r="K28" s="109">
        <f>COUNTIF($F$32:$F$48,K$23)</f>
        <v>0</v>
      </c>
      <c r="L28" s="76">
        <f>COUNTIF($F$32:$F$48,L$23)</f>
        <v>0</v>
      </c>
      <c r="M28" s="76">
        <f t="shared" ref="M28:X28" si="63">COUNTIF($F$32:$F$48,M$23)</f>
        <v>0</v>
      </c>
      <c r="N28" s="76">
        <f t="shared" si="63"/>
        <v>0</v>
      </c>
      <c r="O28" s="76">
        <f t="shared" si="63"/>
        <v>0</v>
      </c>
      <c r="P28" s="76">
        <f t="shared" si="63"/>
        <v>0</v>
      </c>
      <c r="Q28" s="76">
        <f t="shared" si="63"/>
        <v>0</v>
      </c>
      <c r="R28" s="76">
        <f t="shared" si="63"/>
        <v>0</v>
      </c>
      <c r="S28" s="76">
        <f t="shared" si="63"/>
        <v>0</v>
      </c>
      <c r="T28" s="76">
        <f t="shared" si="63"/>
        <v>0</v>
      </c>
      <c r="U28" s="76">
        <f t="shared" si="63"/>
        <v>0</v>
      </c>
      <c r="V28" s="76">
        <f t="shared" si="63"/>
        <v>0</v>
      </c>
      <c r="W28" s="76">
        <f t="shared" si="63"/>
        <v>0</v>
      </c>
      <c r="X28" s="76">
        <f t="shared" si="63"/>
        <v>0</v>
      </c>
      <c r="Y28" s="107"/>
      <c r="Z28" s="629" t="s">
        <v>14</v>
      </c>
      <c r="AA28" s="109">
        <f t="shared" si="48"/>
        <v>0</v>
      </c>
      <c r="AB28" s="76">
        <f t="shared" si="49"/>
        <v>0</v>
      </c>
      <c r="AC28" s="76">
        <f t="shared" si="50"/>
        <v>0</v>
      </c>
      <c r="AD28" s="76">
        <f t="shared" si="51"/>
        <v>0</v>
      </c>
      <c r="AE28" s="76">
        <f t="shared" si="52"/>
        <v>0</v>
      </c>
      <c r="AF28" s="76">
        <f t="shared" si="53"/>
        <v>0</v>
      </c>
      <c r="AG28" s="76">
        <f t="shared" si="54"/>
        <v>0</v>
      </c>
      <c r="AH28" s="76">
        <f t="shared" si="55"/>
        <v>0</v>
      </c>
      <c r="AI28" s="76">
        <f t="shared" si="56"/>
        <v>0</v>
      </c>
      <c r="AJ28" s="76">
        <f t="shared" si="57"/>
        <v>0</v>
      </c>
      <c r="AK28" s="76">
        <f t="shared" si="58"/>
        <v>0</v>
      </c>
      <c r="AL28" s="76">
        <f t="shared" si="59"/>
        <v>0</v>
      </c>
      <c r="AM28" s="76">
        <f t="shared" si="60"/>
        <v>0</v>
      </c>
      <c r="AN28" s="76">
        <f t="shared" si="61"/>
        <v>0</v>
      </c>
      <c r="AP28" s="629" t="s">
        <v>14</v>
      </c>
      <c r="AQ28" s="111">
        <f>M2C!GX55+M2C!GX62</f>
        <v>0</v>
      </c>
      <c r="AR28" s="76">
        <f>M2C!GY55+M2C!GY62</f>
        <v>0</v>
      </c>
      <c r="AS28" s="76">
        <f>M2C!GZ55+M2C!GZ62</f>
        <v>0</v>
      </c>
      <c r="AT28" s="76">
        <f>M2C!HA55+M2C!HA62</f>
        <v>0</v>
      </c>
      <c r="AU28" s="76">
        <f>M2C!HB55+M2C!HB62</f>
        <v>0</v>
      </c>
      <c r="AV28" s="76">
        <f>M2C!HC55+M2C!HC62</f>
        <v>0</v>
      </c>
      <c r="AW28" s="76">
        <f>M2C!HD55+M2C!HD62</f>
        <v>0</v>
      </c>
      <c r="AX28" s="76">
        <f>M2C!HE55+M2C!HE62</f>
        <v>0</v>
      </c>
      <c r="AY28" s="76">
        <f>M2C!HF55+M2C!HF62</f>
        <v>0</v>
      </c>
      <c r="AZ28" s="76">
        <f>M2C!HG55+M2C!HG62</f>
        <v>0</v>
      </c>
      <c r="BA28" s="76">
        <f>M2C!HH55+M2C!HH62</f>
        <v>0</v>
      </c>
      <c r="BB28" s="76">
        <f>M2C!HI55+M2C!HI62</f>
        <v>0</v>
      </c>
      <c r="BC28" s="76">
        <f>M2C!HJ55+M2C!HJ62</f>
        <v>0</v>
      </c>
      <c r="BD28" s="76">
        <f>M2C!HK55+M2C!HK62</f>
        <v>0</v>
      </c>
      <c r="BE28" s="110"/>
      <c r="BF28" s="110"/>
    </row>
    <row r="29" spans="1:58" x14ac:dyDescent="0.2">
      <c r="A29" s="600" t="str">
        <f>M5F!H30</f>
        <v>5F074</v>
      </c>
      <c r="B29" s="77" t="s">
        <v>68</v>
      </c>
      <c r="C29" s="76" t="str">
        <f>IF(M5F!GZ40="N","",YEAR(M5F!GZ40))</f>
        <v/>
      </c>
      <c r="D29" s="76" t="str">
        <f>IF(M5F!HA40="N","",YEAR(M5F!HA40))</f>
        <v/>
      </c>
      <c r="E29" s="76">
        <f>IF(M5F!HB40="N","",YEAR(M5F!HB40))</f>
        <v>2018</v>
      </c>
      <c r="F29" s="76">
        <f>IF(M5F!HC40="N","",YEAR(M5F!HC40))</f>
        <v>2023</v>
      </c>
      <c r="G29" s="76">
        <f>IF(M5F!HD40="N","",YEAR(M5F!HD40))</f>
        <v>2027</v>
      </c>
      <c r="H29" s="76" t="str">
        <f>IF(M5F!HE40="N","",YEAR(M5F!HE40))</f>
        <v/>
      </c>
      <c r="J29" s="629" t="s">
        <v>15</v>
      </c>
      <c r="K29" s="109">
        <f>COUNTIF($G$32:$G$48,K$23)-K30</f>
        <v>1</v>
      </c>
      <c r="L29" s="76">
        <f>COUNTIF($G$32:$G$48,L$23)-L30</f>
        <v>0</v>
      </c>
      <c r="M29" s="76">
        <f t="shared" ref="M29:X29" si="64">COUNTIF($G$32:$G$48,M$23)-M30</f>
        <v>0</v>
      </c>
      <c r="N29" s="76">
        <f t="shared" si="64"/>
        <v>0</v>
      </c>
      <c r="O29" s="76">
        <f t="shared" si="64"/>
        <v>0</v>
      </c>
      <c r="P29" s="76">
        <f t="shared" si="64"/>
        <v>0</v>
      </c>
      <c r="Q29" s="76">
        <f t="shared" si="64"/>
        <v>0</v>
      </c>
      <c r="R29" s="76">
        <f t="shared" si="64"/>
        <v>0</v>
      </c>
      <c r="S29" s="76">
        <f t="shared" si="64"/>
        <v>0</v>
      </c>
      <c r="T29" s="76">
        <f t="shared" si="64"/>
        <v>0</v>
      </c>
      <c r="U29" s="76">
        <f t="shared" si="64"/>
        <v>0</v>
      </c>
      <c r="V29" s="76">
        <f t="shared" si="64"/>
        <v>0</v>
      </c>
      <c r="W29" s="76">
        <f t="shared" si="64"/>
        <v>0</v>
      </c>
      <c r="X29" s="76">
        <f t="shared" si="64"/>
        <v>0</v>
      </c>
      <c r="Y29" s="107"/>
      <c r="Z29" s="629" t="s">
        <v>15</v>
      </c>
      <c r="AA29" s="109">
        <f t="shared" si="48"/>
        <v>1</v>
      </c>
      <c r="AB29" s="76">
        <f t="shared" si="49"/>
        <v>0</v>
      </c>
      <c r="AC29" s="76">
        <f t="shared" si="50"/>
        <v>0</v>
      </c>
      <c r="AD29" s="76">
        <f t="shared" si="51"/>
        <v>0</v>
      </c>
      <c r="AE29" s="76">
        <f t="shared" si="52"/>
        <v>0</v>
      </c>
      <c r="AF29" s="76">
        <f t="shared" si="53"/>
        <v>0</v>
      </c>
      <c r="AG29" s="76">
        <f t="shared" si="54"/>
        <v>0</v>
      </c>
      <c r="AH29" s="76">
        <f t="shared" si="55"/>
        <v>0</v>
      </c>
      <c r="AI29" s="76">
        <f t="shared" si="56"/>
        <v>0</v>
      </c>
      <c r="AJ29" s="76">
        <f t="shared" si="57"/>
        <v>0</v>
      </c>
      <c r="AK29" s="76">
        <f t="shared" si="58"/>
        <v>0</v>
      </c>
      <c r="AL29" s="76">
        <f t="shared" si="59"/>
        <v>0</v>
      </c>
      <c r="AM29" s="76">
        <f t="shared" si="60"/>
        <v>0</v>
      </c>
      <c r="AN29" s="76">
        <f t="shared" si="61"/>
        <v>0</v>
      </c>
      <c r="AP29" s="629" t="s">
        <v>15</v>
      </c>
      <c r="AQ29" s="111">
        <f>M2C!GX56+M2C!GX63</f>
        <v>0</v>
      </c>
      <c r="AR29" s="76">
        <f>M2C!GY56+M2C!GY63</f>
        <v>0</v>
      </c>
      <c r="AS29" s="76">
        <f>M2C!GZ56+M2C!GZ63</f>
        <v>0</v>
      </c>
      <c r="AT29" s="76">
        <f>M2C!HA56+M2C!HA63</f>
        <v>0</v>
      </c>
      <c r="AU29" s="76">
        <f>M2C!HB56+M2C!HB63</f>
        <v>0</v>
      </c>
      <c r="AV29" s="76">
        <f>M2C!HC56+M2C!HC63</f>
        <v>0</v>
      </c>
      <c r="AW29" s="76">
        <f>M2C!HD56+M2C!HD63</f>
        <v>0</v>
      </c>
      <c r="AX29" s="76">
        <f>M2C!HE56+M2C!HE63</f>
        <v>0</v>
      </c>
      <c r="AY29" s="76">
        <f>M2C!HF56+M2C!HF63</f>
        <v>0</v>
      </c>
      <c r="AZ29" s="76">
        <f>M2C!HG56+M2C!HG63</f>
        <v>0</v>
      </c>
      <c r="BA29" s="76">
        <f>M2C!HH56+M2C!HH63</f>
        <v>0</v>
      </c>
      <c r="BB29" s="76">
        <f>M2C!HI56+M2C!HI63</f>
        <v>0</v>
      </c>
      <c r="BC29" s="76">
        <f>M2C!HJ56+M2C!HJ63</f>
        <v>0</v>
      </c>
      <c r="BD29" s="76">
        <f>M2C!HK56+M2C!HK63</f>
        <v>0</v>
      </c>
      <c r="BE29" s="110"/>
      <c r="BF29" s="110"/>
    </row>
    <row r="30" spans="1:58" x14ac:dyDescent="0.2">
      <c r="A30" s="600" t="str">
        <f>M5F!H31</f>
        <v>5F077</v>
      </c>
      <c r="B30" s="77" t="s">
        <v>68</v>
      </c>
      <c r="C30" s="76" t="str">
        <f>IF(M5F!GZ41="N","",YEAR(M5F!GZ41))</f>
        <v/>
      </c>
      <c r="D30" s="76">
        <f>IF(M5F!HA41="N","",YEAR(M5F!HA41))</f>
        <v>2016</v>
      </c>
      <c r="E30" s="76">
        <f>IF(M5F!HB41="N","",YEAR(M5F!HB41))</f>
        <v>2021</v>
      </c>
      <c r="F30" s="76">
        <f>IF(M5F!HC41="N","",YEAR(M5F!HC41))</f>
        <v>2027</v>
      </c>
      <c r="G30" s="76" t="str">
        <f>IF(M5F!HD41="N","",YEAR(M5F!HD41))</f>
        <v/>
      </c>
      <c r="H30" s="76" t="str">
        <f>IF(M5F!HE41="N","",YEAR(M5F!HE41))</f>
        <v/>
      </c>
      <c r="J30" s="629" t="s">
        <v>23</v>
      </c>
      <c r="K30" s="109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107"/>
      <c r="Z30" s="629" t="s">
        <v>23</v>
      </c>
      <c r="AA30" s="109">
        <f t="shared" si="48"/>
        <v>0</v>
      </c>
      <c r="AB30" s="76">
        <f t="shared" si="49"/>
        <v>0</v>
      </c>
      <c r="AC30" s="76">
        <f t="shared" si="50"/>
        <v>0</v>
      </c>
      <c r="AD30" s="76">
        <f t="shared" si="51"/>
        <v>0</v>
      </c>
      <c r="AE30" s="76">
        <f t="shared" si="52"/>
        <v>0</v>
      </c>
      <c r="AF30" s="76">
        <f t="shared" si="53"/>
        <v>0</v>
      </c>
      <c r="AG30" s="76">
        <f t="shared" si="54"/>
        <v>0</v>
      </c>
      <c r="AH30" s="76">
        <f t="shared" si="55"/>
        <v>0</v>
      </c>
      <c r="AI30" s="76">
        <f t="shared" si="56"/>
        <v>0</v>
      </c>
      <c r="AJ30" s="76">
        <f t="shared" si="57"/>
        <v>0</v>
      </c>
      <c r="AK30" s="76">
        <f t="shared" si="58"/>
        <v>0</v>
      </c>
      <c r="AL30" s="76">
        <f t="shared" si="59"/>
        <v>0</v>
      </c>
      <c r="AM30" s="76">
        <f t="shared" si="60"/>
        <v>0</v>
      </c>
      <c r="AN30" s="76">
        <f t="shared" si="61"/>
        <v>0</v>
      </c>
      <c r="AP30" s="629" t="s">
        <v>23</v>
      </c>
      <c r="AQ30" s="111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7"/>
      <c r="BE30" s="108"/>
      <c r="BF30" s="108"/>
    </row>
    <row r="31" spans="1:58" x14ac:dyDescent="0.2">
      <c r="A31" s="600" t="str">
        <f>M5F!H32</f>
        <v>5F078</v>
      </c>
      <c r="B31" s="77" t="s">
        <v>68</v>
      </c>
      <c r="C31" s="76">
        <f>IF(M5F!GZ42="N","",YEAR(M5F!GZ42))</f>
        <v>2020</v>
      </c>
      <c r="D31" s="76">
        <f>IF(M5F!HA42="N","",YEAR(M5F!HA42))</f>
        <v>2025</v>
      </c>
      <c r="E31" s="76" t="str">
        <f>IF(M5F!HB42="N","",YEAR(M5F!HB42))</f>
        <v/>
      </c>
      <c r="F31" s="76" t="str">
        <f>IF(M5F!HC42="N","",YEAR(M5F!HC42))</f>
        <v/>
      </c>
      <c r="G31" s="76" t="str">
        <f>IF(M5F!HD42="N","",YEAR(M5F!HD42))</f>
        <v/>
      </c>
      <c r="H31" s="76">
        <f>IF(M5F!HE42="N","",YEAR(M5F!HE42))</f>
        <v>2015</v>
      </c>
      <c r="J31" s="629" t="s">
        <v>16</v>
      </c>
      <c r="K31" s="109">
        <f>COUNTIF($H$32:$H$48,K$23)</f>
        <v>0</v>
      </c>
      <c r="L31" s="76">
        <f>COUNTIF($H$32:$H$48,L$23)</f>
        <v>0</v>
      </c>
      <c r="M31" s="76">
        <f t="shared" ref="M31:X31" si="65">COUNTIF($H$32:$H$48,M$23)</f>
        <v>0</v>
      </c>
      <c r="N31" s="76">
        <f t="shared" si="65"/>
        <v>0</v>
      </c>
      <c r="O31" s="76">
        <f t="shared" si="65"/>
        <v>0</v>
      </c>
      <c r="P31" s="76">
        <f t="shared" si="65"/>
        <v>0</v>
      </c>
      <c r="Q31" s="76">
        <f t="shared" si="65"/>
        <v>0</v>
      </c>
      <c r="R31" s="76">
        <f t="shared" si="65"/>
        <v>0</v>
      </c>
      <c r="S31" s="76">
        <f t="shared" si="65"/>
        <v>0</v>
      </c>
      <c r="T31" s="76">
        <f t="shared" si="65"/>
        <v>0</v>
      </c>
      <c r="U31" s="76">
        <f t="shared" si="65"/>
        <v>0</v>
      </c>
      <c r="V31" s="76">
        <f t="shared" si="65"/>
        <v>0</v>
      </c>
      <c r="W31" s="76">
        <f t="shared" si="65"/>
        <v>0</v>
      </c>
      <c r="X31" s="76">
        <f t="shared" si="65"/>
        <v>0</v>
      </c>
      <c r="Y31" s="107"/>
      <c r="Z31" s="629" t="s">
        <v>16</v>
      </c>
      <c r="AA31" s="109">
        <f t="shared" si="48"/>
        <v>0</v>
      </c>
      <c r="AB31" s="76">
        <f t="shared" si="49"/>
        <v>0</v>
      </c>
      <c r="AC31" s="76">
        <f t="shared" si="50"/>
        <v>0</v>
      </c>
      <c r="AD31" s="76">
        <f t="shared" si="51"/>
        <v>0</v>
      </c>
      <c r="AE31" s="76">
        <f t="shared" si="52"/>
        <v>0</v>
      </c>
      <c r="AF31" s="76">
        <f t="shared" si="53"/>
        <v>0</v>
      </c>
      <c r="AG31" s="76">
        <f t="shared" si="54"/>
        <v>0</v>
      </c>
      <c r="AH31" s="76">
        <f t="shared" si="55"/>
        <v>0</v>
      </c>
      <c r="AI31" s="76">
        <f t="shared" si="56"/>
        <v>0</v>
      </c>
      <c r="AJ31" s="76">
        <f t="shared" si="57"/>
        <v>0</v>
      </c>
      <c r="AK31" s="76">
        <f t="shared" si="58"/>
        <v>0</v>
      </c>
      <c r="AL31" s="76">
        <f t="shared" si="59"/>
        <v>0</v>
      </c>
      <c r="AM31" s="76">
        <f t="shared" si="60"/>
        <v>0</v>
      </c>
      <c r="AN31" s="76">
        <f t="shared" si="61"/>
        <v>0</v>
      </c>
      <c r="AP31" s="629" t="s">
        <v>16</v>
      </c>
      <c r="AQ31" s="111">
        <f>M2C!GX57+M2C!GX64</f>
        <v>0</v>
      </c>
      <c r="AR31" s="76">
        <f>M2C!GY57+M2C!GY64</f>
        <v>0</v>
      </c>
      <c r="AS31" s="76">
        <f>M2C!GZ57+M2C!GZ64</f>
        <v>0</v>
      </c>
      <c r="AT31" s="76">
        <f>M2C!HA57+M2C!HA64</f>
        <v>0</v>
      </c>
      <c r="AU31" s="76">
        <f>M2C!HB57+M2C!HB64</f>
        <v>0</v>
      </c>
      <c r="AV31" s="76">
        <f>M2C!HC57+M2C!HC64</f>
        <v>0</v>
      </c>
      <c r="AW31" s="76">
        <f>M2C!HD57+M2C!HD64</f>
        <v>0</v>
      </c>
      <c r="AX31" s="76">
        <f>M2C!HE57+M2C!HE64</f>
        <v>0</v>
      </c>
      <c r="AY31" s="76">
        <f>M2C!HF57+M2C!HF64</f>
        <v>0</v>
      </c>
      <c r="AZ31" s="76">
        <f>M2C!HG57+M2C!HG64</f>
        <v>0</v>
      </c>
      <c r="BA31" s="76">
        <f>M2C!HH57+M2C!HH64</f>
        <v>0</v>
      </c>
      <c r="BB31" s="76">
        <f>M2C!HI57+M2C!HI64</f>
        <v>0</v>
      </c>
      <c r="BC31" s="76">
        <f>M2C!HJ57+M2C!HJ64</f>
        <v>0</v>
      </c>
      <c r="BD31" s="76">
        <f>M2C!HK57+M2C!HK64</f>
        <v>0</v>
      </c>
      <c r="BE31" s="110"/>
      <c r="BF31" s="110"/>
    </row>
    <row r="32" spans="1:58" x14ac:dyDescent="0.2">
      <c r="A32" s="573" t="str">
        <f>M2C!GV13</f>
        <v>C002</v>
      </c>
      <c r="B32" s="573" t="s">
        <v>69</v>
      </c>
      <c r="C32" s="573">
        <f>IF(M2C!GX13="N","",YEAR(M2C!GX13))</f>
        <v>2016</v>
      </c>
      <c r="D32" s="573" t="str">
        <f>IF(M2C!GY13="N","",YEAR(M2C!GY13))</f>
        <v/>
      </c>
      <c r="E32" s="573" t="str">
        <f>IF(M2C!GZ13="N","",YEAR(M2C!GZ13))</f>
        <v/>
      </c>
      <c r="F32" s="573" t="str">
        <f>IF(M2C!HA13="N","",YEAR(M2C!HA13))</f>
        <v/>
      </c>
      <c r="G32" s="573" t="str">
        <f>IF(M2C!HB13="N","",YEAR(M2C!HB13))</f>
        <v/>
      </c>
      <c r="H32" s="573" t="str">
        <f>IF(M2C!HC13="N","",YEAR(M2C!HC13))</f>
        <v/>
      </c>
      <c r="J32" s="629" t="s">
        <v>26</v>
      </c>
      <c r="K32" s="114">
        <f t="shared" ref="K32:X32" si="66">SUM(K24:K31)</f>
        <v>5</v>
      </c>
      <c r="L32" s="114">
        <f t="shared" si="66"/>
        <v>6</v>
      </c>
      <c r="M32" s="115">
        <f>SUM(M24:M31)</f>
        <v>0</v>
      </c>
      <c r="N32" s="115">
        <f t="shared" si="66"/>
        <v>0</v>
      </c>
      <c r="O32" s="115">
        <f t="shared" si="66"/>
        <v>0</v>
      </c>
      <c r="P32" s="115">
        <f t="shared" si="66"/>
        <v>0</v>
      </c>
      <c r="Q32" s="115">
        <f t="shared" si="66"/>
        <v>0</v>
      </c>
      <c r="R32" s="115">
        <f t="shared" si="66"/>
        <v>0</v>
      </c>
      <c r="S32" s="115">
        <f t="shared" si="66"/>
        <v>0</v>
      </c>
      <c r="T32" s="115">
        <f t="shared" si="66"/>
        <v>0</v>
      </c>
      <c r="U32" s="115">
        <f t="shared" si="66"/>
        <v>0</v>
      </c>
      <c r="V32" s="115">
        <f t="shared" si="66"/>
        <v>0</v>
      </c>
      <c r="W32" s="115">
        <f t="shared" si="66"/>
        <v>0</v>
      </c>
      <c r="X32" s="115">
        <f t="shared" si="66"/>
        <v>0</v>
      </c>
      <c r="Y32" s="107"/>
      <c r="Z32" s="630" t="s">
        <v>193</v>
      </c>
      <c r="AA32" s="632">
        <f t="shared" ref="AA32:AN32" si="67">SUM(AQ24:AQ31)</f>
        <v>0</v>
      </c>
      <c r="AB32" s="632">
        <f t="shared" si="67"/>
        <v>1</v>
      </c>
      <c r="AC32" s="573">
        <f t="shared" si="67"/>
        <v>0</v>
      </c>
      <c r="AD32" s="573">
        <f t="shared" si="67"/>
        <v>0</v>
      </c>
      <c r="AE32" s="573">
        <f t="shared" si="67"/>
        <v>0</v>
      </c>
      <c r="AF32" s="573">
        <f t="shared" si="67"/>
        <v>0</v>
      </c>
      <c r="AG32" s="573">
        <f t="shared" si="67"/>
        <v>0</v>
      </c>
      <c r="AH32" s="573">
        <f t="shared" si="67"/>
        <v>0</v>
      </c>
      <c r="AI32" s="573">
        <f t="shared" si="67"/>
        <v>0</v>
      </c>
      <c r="AJ32" s="573">
        <f t="shared" si="67"/>
        <v>0</v>
      </c>
      <c r="AK32" s="573">
        <f t="shared" si="67"/>
        <v>0</v>
      </c>
      <c r="AL32" s="573">
        <f t="shared" si="67"/>
        <v>0</v>
      </c>
      <c r="AM32" s="573">
        <f t="shared" si="67"/>
        <v>0</v>
      </c>
      <c r="AN32" s="573">
        <f t="shared" si="67"/>
        <v>0</v>
      </c>
      <c r="AP32" s="108"/>
      <c r="AQ32" s="108"/>
      <c r="AR32" s="108"/>
      <c r="AS32" s="108"/>
      <c r="AT32" s="108"/>
      <c r="AU32" s="108"/>
      <c r="AV32" s="108"/>
      <c r="AW32" s="108"/>
      <c r="AX32" s="108"/>
      <c r="AY32" s="108"/>
      <c r="AZ32" s="108"/>
      <c r="BA32" s="108"/>
      <c r="BB32" s="108"/>
      <c r="BC32" s="108"/>
      <c r="BD32" s="108"/>
      <c r="BE32" s="108"/>
      <c r="BF32" s="108"/>
    </row>
    <row r="33" spans="1:58" x14ac:dyDescent="0.2">
      <c r="A33" s="625" t="str">
        <f>M2C!GV14</f>
        <v>C096</v>
      </c>
      <c r="B33" s="120" t="s">
        <v>69</v>
      </c>
      <c r="C33" s="76" t="str">
        <f>IF(M2C!GX14="N","",YEAR(M2C!GX14))</f>
        <v/>
      </c>
      <c r="D33" s="76" t="str">
        <f>IF(M2C!GY14="N","",YEAR(M2C!GY14))</f>
        <v/>
      </c>
      <c r="E33" s="76" t="str">
        <f>IF(M2C!GZ14="N","",YEAR(M2C!GZ14))</f>
        <v/>
      </c>
      <c r="F33" s="76" t="str">
        <f>IF(M2C!HA14="N","",YEAR(M2C!HA14))</f>
        <v/>
      </c>
      <c r="G33" s="76" t="str">
        <f>IF(M2C!HB14="N","",YEAR(M2C!HB14))</f>
        <v/>
      </c>
      <c r="H33" s="76" t="str">
        <f>IF(M2C!HC14="N","",YEAR(M2C!HC14))</f>
        <v/>
      </c>
      <c r="J33" s="107"/>
      <c r="K33" s="10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18"/>
      <c r="BF33" s="118"/>
    </row>
    <row r="34" spans="1:58" x14ac:dyDescent="0.2">
      <c r="A34" s="625" t="str">
        <f>M2C!GV15</f>
        <v>C101</v>
      </c>
      <c r="B34" s="120" t="s">
        <v>69</v>
      </c>
      <c r="C34" s="76" t="str">
        <f>IF(M2C!GX15="N","",YEAR(M2C!GX15))</f>
        <v/>
      </c>
      <c r="D34" s="76" t="str">
        <f>IF(M2C!GY15="N","",YEAR(M2C!GY15))</f>
        <v/>
      </c>
      <c r="E34" s="76" t="str">
        <f>IF(M2C!GZ15="N","",YEAR(M2C!GZ15))</f>
        <v/>
      </c>
      <c r="F34" s="76" t="str">
        <f>IF(M2C!HA15="N","",YEAR(M2C!HA15))</f>
        <v/>
      </c>
      <c r="G34" s="76" t="str">
        <f>IF(M2C!HB15="N","",YEAR(M2C!HB15))</f>
        <v/>
      </c>
      <c r="H34" s="76" t="str">
        <f>IF(M2C!HC15="N","",YEAR(M2C!HC15))</f>
        <v/>
      </c>
      <c r="J34" s="629" t="s">
        <v>42</v>
      </c>
      <c r="K34" s="631">
        <v>2015</v>
      </c>
      <c r="L34" s="631">
        <v>2016</v>
      </c>
      <c r="M34" s="629">
        <v>2017</v>
      </c>
      <c r="N34" s="629">
        <v>2018</v>
      </c>
      <c r="O34" s="629">
        <v>2019</v>
      </c>
      <c r="P34" s="629">
        <v>2020</v>
      </c>
      <c r="Q34" s="629">
        <v>2021</v>
      </c>
      <c r="R34" s="629">
        <v>2022</v>
      </c>
      <c r="S34" s="629">
        <v>2023</v>
      </c>
      <c r="T34" s="629">
        <v>2024</v>
      </c>
      <c r="U34" s="629">
        <v>2025</v>
      </c>
      <c r="V34" s="629">
        <v>2026</v>
      </c>
      <c r="W34" s="629">
        <v>2027</v>
      </c>
      <c r="X34" s="629">
        <v>2028</v>
      </c>
      <c r="Y34" s="107"/>
      <c r="Z34" s="629" t="s">
        <v>42</v>
      </c>
      <c r="AA34" s="631">
        <v>2015</v>
      </c>
      <c r="AB34" s="631">
        <v>2016</v>
      </c>
      <c r="AC34" s="629">
        <v>2017</v>
      </c>
      <c r="AD34" s="629">
        <v>2018</v>
      </c>
      <c r="AE34" s="629">
        <v>2019</v>
      </c>
      <c r="AF34" s="629">
        <v>2020</v>
      </c>
      <c r="AG34" s="629">
        <v>2021</v>
      </c>
      <c r="AH34" s="629">
        <v>2022</v>
      </c>
      <c r="AI34" s="629">
        <v>2023</v>
      </c>
      <c r="AJ34" s="629">
        <v>2024</v>
      </c>
      <c r="AK34" s="629">
        <v>2025</v>
      </c>
      <c r="AL34" s="629">
        <v>2026</v>
      </c>
      <c r="AM34" s="629">
        <v>2027</v>
      </c>
      <c r="AN34" s="629">
        <v>2028</v>
      </c>
      <c r="AP34" s="629" t="s">
        <v>211</v>
      </c>
      <c r="AQ34" s="631">
        <v>2015</v>
      </c>
      <c r="AR34" s="631">
        <v>2016</v>
      </c>
      <c r="AS34" s="629">
        <v>2017</v>
      </c>
      <c r="AT34" s="629">
        <v>2018</v>
      </c>
      <c r="AU34" s="629">
        <v>2019</v>
      </c>
      <c r="AV34" s="629">
        <v>2020</v>
      </c>
      <c r="AW34" s="629">
        <v>2021</v>
      </c>
      <c r="AX34" s="629">
        <v>2022</v>
      </c>
      <c r="AY34" s="629">
        <v>2023</v>
      </c>
      <c r="AZ34" s="629">
        <v>2024</v>
      </c>
      <c r="BA34" s="629">
        <v>2025</v>
      </c>
      <c r="BB34" s="629">
        <v>2026</v>
      </c>
      <c r="BC34" s="629">
        <v>2027</v>
      </c>
      <c r="BD34" s="629">
        <v>2028</v>
      </c>
      <c r="BE34" s="108"/>
      <c r="BF34" s="108"/>
    </row>
    <row r="35" spans="1:58" x14ac:dyDescent="0.2">
      <c r="A35" s="625" t="str">
        <f>M2C!GV16</f>
        <v>C102</v>
      </c>
      <c r="B35" s="120" t="s">
        <v>69</v>
      </c>
      <c r="C35" s="76" t="str">
        <f>IF(M2C!GX16="N","",YEAR(M2C!GX16))</f>
        <v/>
      </c>
      <c r="D35" s="76">
        <f>IF(M2C!GY16="N","",YEAR(M2C!GY16))</f>
        <v>2015</v>
      </c>
      <c r="E35" s="76" t="str">
        <f>IF(M2C!GZ16="N","",YEAR(M2C!GZ16))</f>
        <v/>
      </c>
      <c r="F35" s="76" t="str">
        <f>IF(M2C!HA16="N","",YEAR(M2C!HA16))</f>
        <v/>
      </c>
      <c r="G35" s="76" t="str">
        <f>IF(M2C!HB16="N","",YEAR(M2C!HB16))</f>
        <v/>
      </c>
      <c r="H35" s="76" t="str">
        <f>IF(M2C!HC16="N","",YEAR(M2C!HC16))</f>
        <v/>
      </c>
      <c r="J35" s="629" t="s">
        <v>17</v>
      </c>
      <c r="K35" s="109">
        <f>COUNTIF($C$90:$C$166,K$34)</f>
        <v>8</v>
      </c>
      <c r="L35" s="109">
        <f>COUNTIF($C$90:$C$166,L$34)</f>
        <v>1</v>
      </c>
      <c r="M35" s="76">
        <f t="shared" ref="M35:X35" si="68">COUNTIF($C$90:$C$166,M$34)</f>
        <v>0</v>
      </c>
      <c r="N35" s="76">
        <f t="shared" si="68"/>
        <v>0</v>
      </c>
      <c r="O35" s="76">
        <f t="shared" si="68"/>
        <v>0</v>
      </c>
      <c r="P35" s="76">
        <f t="shared" si="68"/>
        <v>2</v>
      </c>
      <c r="Q35" s="76">
        <f t="shared" si="68"/>
        <v>1</v>
      </c>
      <c r="R35" s="76">
        <f t="shared" si="68"/>
        <v>1</v>
      </c>
      <c r="S35" s="76">
        <f t="shared" si="68"/>
        <v>1</v>
      </c>
      <c r="T35" s="76">
        <f t="shared" si="68"/>
        <v>0</v>
      </c>
      <c r="U35" s="76">
        <f t="shared" si="68"/>
        <v>0</v>
      </c>
      <c r="V35" s="76">
        <f t="shared" si="68"/>
        <v>0</v>
      </c>
      <c r="W35" s="76">
        <f t="shared" si="68"/>
        <v>0</v>
      </c>
      <c r="X35" s="76">
        <f t="shared" si="68"/>
        <v>0</v>
      </c>
      <c r="Y35" s="107"/>
      <c r="Z35" s="629" t="s">
        <v>17</v>
      </c>
      <c r="AA35" s="109">
        <f>K35-AQ35</f>
        <v>7</v>
      </c>
      <c r="AB35" s="76">
        <f t="shared" ref="AB35:AN35" si="69">L35-AR35</f>
        <v>1</v>
      </c>
      <c r="AC35" s="76">
        <f t="shared" si="69"/>
        <v>0</v>
      </c>
      <c r="AD35" s="76">
        <f t="shared" si="69"/>
        <v>0</v>
      </c>
      <c r="AE35" s="76">
        <f t="shared" si="69"/>
        <v>0</v>
      </c>
      <c r="AF35" s="76">
        <f t="shared" si="69"/>
        <v>2</v>
      </c>
      <c r="AG35" s="76">
        <f t="shared" si="69"/>
        <v>1</v>
      </c>
      <c r="AH35" s="76">
        <f t="shared" si="69"/>
        <v>1</v>
      </c>
      <c r="AI35" s="76">
        <f t="shared" si="69"/>
        <v>1</v>
      </c>
      <c r="AJ35" s="76">
        <f t="shared" si="69"/>
        <v>0</v>
      </c>
      <c r="AK35" s="76">
        <f t="shared" si="69"/>
        <v>0</v>
      </c>
      <c r="AL35" s="76">
        <f t="shared" si="69"/>
        <v>0</v>
      </c>
      <c r="AM35" s="76">
        <f t="shared" si="69"/>
        <v>0</v>
      </c>
      <c r="AN35" s="76">
        <f t="shared" si="69"/>
        <v>0</v>
      </c>
      <c r="AP35" s="629" t="s">
        <v>17</v>
      </c>
      <c r="AQ35" s="109">
        <f>M2D!GZ171+M2D!GZ178+M2D!GZ185+M2D!GZ192</f>
        <v>1</v>
      </c>
      <c r="AR35" s="76">
        <f>M2D!HA171+M2D!HA178+M2D!HA185+M2D!HA192</f>
        <v>0</v>
      </c>
      <c r="AS35" s="76">
        <f>M2D!HB171+M2D!HB178+M2D!HB185+M2D!HB192</f>
        <v>0</v>
      </c>
      <c r="AT35" s="76">
        <f>M2D!HC171+M2D!HC178+M2D!HC185+M2D!HC192</f>
        <v>0</v>
      </c>
      <c r="AU35" s="76">
        <f>M2D!HD171+M2D!HD178+M2D!HD185+M2D!HD192</f>
        <v>0</v>
      </c>
      <c r="AV35" s="76">
        <f>M2D!HE171+M2D!HE178+M2D!HE185+M2D!HE192</f>
        <v>0</v>
      </c>
      <c r="AW35" s="76">
        <f>M2D!HF171+M2D!HF178+M2D!HF185+M2D!HF192</f>
        <v>0</v>
      </c>
      <c r="AX35" s="76">
        <f>M2D!HG171+M2D!HG178+M2D!HG185+M2D!HG192</f>
        <v>0</v>
      </c>
      <c r="AY35" s="76">
        <f>M2D!HH171+M2D!HH178+M2D!HH185+M2D!HH192</f>
        <v>0</v>
      </c>
      <c r="AZ35" s="76">
        <f>M2D!HI171+M2D!HI178+M2D!HI185+M2D!HI192</f>
        <v>0</v>
      </c>
      <c r="BA35" s="76">
        <f>M2D!HJ171+M2D!HJ178+M2D!HJ185+M2D!HJ192</f>
        <v>0</v>
      </c>
      <c r="BB35" s="76">
        <f>M2D!HK171+M2D!HK178+M2D!HK185+M2D!HK192</f>
        <v>0</v>
      </c>
      <c r="BC35" s="76">
        <f>M2D!HL171+M2D!HL178+M2D!HL185+M2D!HL192</f>
        <v>0</v>
      </c>
      <c r="BD35" s="76">
        <f>M2D!HM171+M2D!HM178+M2D!HM185+M2D!HM192</f>
        <v>0</v>
      </c>
      <c r="BE35" s="110"/>
      <c r="BF35" s="110"/>
    </row>
    <row r="36" spans="1:58" x14ac:dyDescent="0.2">
      <c r="A36" s="625" t="str">
        <f>M2C!GV17</f>
        <v>C105</v>
      </c>
      <c r="B36" s="120" t="s">
        <v>69</v>
      </c>
      <c r="C36" s="76" t="str">
        <f>IF(M2C!GX17="N","",YEAR(M2C!GX17))</f>
        <v/>
      </c>
      <c r="D36" s="76">
        <f>IF(M2C!GY17="N","",YEAR(M2C!GY17))</f>
        <v>2015</v>
      </c>
      <c r="E36" s="76" t="str">
        <f>IF(M2C!GZ17="N","",YEAR(M2C!GZ17))</f>
        <v/>
      </c>
      <c r="F36" s="76" t="str">
        <f>IF(M2C!HA17="N","",YEAR(M2C!HA17))</f>
        <v/>
      </c>
      <c r="G36" s="76" t="str">
        <f>IF(M2C!HB17="N","",YEAR(M2C!HB17))</f>
        <v/>
      </c>
      <c r="H36" s="76" t="str">
        <f>IF(M2C!HC17="N","",YEAR(M2C!HC17))</f>
        <v/>
      </c>
      <c r="J36" s="629" t="s">
        <v>12</v>
      </c>
      <c r="K36" s="109">
        <f t="shared" ref="K36:X36" si="70">COUNTIF($D$90:$D$166,K$34)-K37</f>
        <v>1</v>
      </c>
      <c r="L36" s="109">
        <f t="shared" si="70"/>
        <v>5</v>
      </c>
      <c r="M36" s="76">
        <f t="shared" si="70"/>
        <v>13</v>
      </c>
      <c r="N36" s="76">
        <f t="shared" si="70"/>
        <v>5</v>
      </c>
      <c r="O36" s="76">
        <f t="shared" si="70"/>
        <v>8</v>
      </c>
      <c r="P36" s="76">
        <f t="shared" si="70"/>
        <v>5</v>
      </c>
      <c r="Q36" s="76">
        <f t="shared" si="70"/>
        <v>2</v>
      </c>
      <c r="R36" s="76">
        <f t="shared" si="70"/>
        <v>0</v>
      </c>
      <c r="S36" s="76">
        <f t="shared" si="70"/>
        <v>0</v>
      </c>
      <c r="T36" s="76">
        <f t="shared" si="70"/>
        <v>0</v>
      </c>
      <c r="U36" s="76">
        <f t="shared" si="70"/>
        <v>2</v>
      </c>
      <c r="V36" s="76">
        <f t="shared" si="70"/>
        <v>0</v>
      </c>
      <c r="W36" s="76">
        <f t="shared" si="70"/>
        <v>2</v>
      </c>
      <c r="X36" s="76">
        <f t="shared" si="70"/>
        <v>0</v>
      </c>
      <c r="Y36" s="107"/>
      <c r="Z36" s="629" t="s">
        <v>12</v>
      </c>
      <c r="AA36" s="109">
        <f t="shared" ref="AA36:AA42" si="71">K36-AQ36</f>
        <v>1</v>
      </c>
      <c r="AB36" s="76">
        <f t="shared" ref="AB36:AB42" si="72">L36-AR36</f>
        <v>5</v>
      </c>
      <c r="AC36" s="76">
        <f t="shared" ref="AC36:AC42" si="73">M36-AS36</f>
        <v>13</v>
      </c>
      <c r="AD36" s="76">
        <f t="shared" ref="AD36:AD42" si="74">N36-AT36</f>
        <v>5</v>
      </c>
      <c r="AE36" s="76">
        <f t="shared" ref="AE36:AE42" si="75">O36-AU36</f>
        <v>8</v>
      </c>
      <c r="AF36" s="76">
        <f t="shared" ref="AF36:AF42" si="76">P36-AV36</f>
        <v>4</v>
      </c>
      <c r="AG36" s="76">
        <f t="shared" ref="AG36:AG42" si="77">Q36-AW36</f>
        <v>1</v>
      </c>
      <c r="AH36" s="76">
        <f t="shared" ref="AH36:AH42" si="78">R36-AX36</f>
        <v>0</v>
      </c>
      <c r="AI36" s="76">
        <f t="shared" ref="AI36:AI42" si="79">S36-AY36</f>
        <v>0</v>
      </c>
      <c r="AJ36" s="76">
        <f t="shared" ref="AJ36:AJ42" si="80">T36-AZ36</f>
        <v>0</v>
      </c>
      <c r="AK36" s="76">
        <f t="shared" ref="AK36:AK42" si="81">U36-BA36</f>
        <v>2</v>
      </c>
      <c r="AL36" s="76">
        <f t="shared" ref="AL36:AL42" si="82">V36-BB36</f>
        <v>0</v>
      </c>
      <c r="AM36" s="76">
        <f t="shared" ref="AM36:AM42" si="83">W36-BC36</f>
        <v>2</v>
      </c>
      <c r="AN36" s="76">
        <f t="shared" ref="AN36:AN42" si="84">X36-BD36</f>
        <v>0</v>
      </c>
      <c r="AP36" s="629" t="s">
        <v>12</v>
      </c>
      <c r="AQ36" s="109">
        <f>M2D!GZ172+M2D!GZ179+M2D!GZ186+M2D!GZ193</f>
        <v>0</v>
      </c>
      <c r="AR36" s="76">
        <f>M2D!HA172+M2D!HA179+M2D!HA186+M2D!HA193</f>
        <v>0</v>
      </c>
      <c r="AS36" s="76">
        <f>M2D!HB172+M2D!HB179+M2D!HB186+M2D!HB193</f>
        <v>0</v>
      </c>
      <c r="AT36" s="76">
        <f>M2D!HC172+M2D!HC179+M2D!HC186+M2D!HC193</f>
        <v>0</v>
      </c>
      <c r="AU36" s="76">
        <f>M2D!HD172+M2D!HD179+M2D!HD186+M2D!HD193</f>
        <v>0</v>
      </c>
      <c r="AV36" s="76">
        <f>M2D!HE172+M2D!HE179+M2D!HE186+M2D!HE193</f>
        <v>1</v>
      </c>
      <c r="AW36" s="76">
        <f>M2D!HF172+M2D!HF179+M2D!HF186+M2D!HF193</f>
        <v>1</v>
      </c>
      <c r="AX36" s="76">
        <f>M2D!HG172+M2D!HG179+M2D!HG186+M2D!HG193</f>
        <v>0</v>
      </c>
      <c r="AY36" s="76">
        <f>M2D!HH172+M2D!HH179+M2D!HH186+M2D!HH193</f>
        <v>0</v>
      </c>
      <c r="AZ36" s="76">
        <f>M2D!HI172+M2D!HI179+M2D!HI186+M2D!HI193</f>
        <v>0</v>
      </c>
      <c r="BA36" s="76">
        <f>M2D!HJ172+M2D!HJ179+M2D!HJ186+M2D!HJ193</f>
        <v>0</v>
      </c>
      <c r="BB36" s="76">
        <f>M2D!HK172+M2D!HK179+M2D!HK186+M2D!HK193</f>
        <v>0</v>
      </c>
      <c r="BC36" s="76">
        <f>M2D!HL172+M2D!HL179+M2D!HL186+M2D!HL193</f>
        <v>0</v>
      </c>
      <c r="BD36" s="76">
        <f>M2D!HM172+M2D!HM179+M2D!HM186+M2D!HM193</f>
        <v>0</v>
      </c>
      <c r="BE36" s="110"/>
      <c r="BF36" s="110"/>
    </row>
    <row r="37" spans="1:58" x14ac:dyDescent="0.2">
      <c r="A37" s="625" t="str">
        <f>M2C!GV19</f>
        <v>C107</v>
      </c>
      <c r="B37" s="120" t="s">
        <v>69</v>
      </c>
      <c r="C37" s="76" t="str">
        <f>IF(M2C!GX19="N","",YEAR(M2C!GX19))</f>
        <v/>
      </c>
      <c r="D37" s="76">
        <f>IF(M2C!GY19="N","",YEAR(M2C!GY19))</f>
        <v>2016</v>
      </c>
      <c r="E37" s="76" t="str">
        <f>IF(M2C!GZ19="N","",YEAR(M2C!GZ19))</f>
        <v/>
      </c>
      <c r="F37" s="76" t="str">
        <f>IF(M2C!HA19="N","",YEAR(M2C!HA19))</f>
        <v/>
      </c>
      <c r="G37" s="76" t="str">
        <f>IF(M2C!HB19="N","",YEAR(M2C!HB19))</f>
        <v/>
      </c>
      <c r="H37" s="76" t="str">
        <f>IF(M2C!HC19="N","",YEAR(M2C!HC19))</f>
        <v/>
      </c>
      <c r="J37" s="629" t="s">
        <v>22</v>
      </c>
      <c r="K37" s="109"/>
      <c r="L37" s="109"/>
      <c r="M37" s="76">
        <v>1</v>
      </c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107"/>
      <c r="Z37" s="629" t="s">
        <v>22</v>
      </c>
      <c r="AA37" s="109">
        <f t="shared" si="71"/>
        <v>0</v>
      </c>
      <c r="AB37" s="76">
        <f t="shared" si="72"/>
        <v>0</v>
      </c>
      <c r="AC37" s="76">
        <f t="shared" si="73"/>
        <v>1</v>
      </c>
      <c r="AD37" s="76">
        <f t="shared" si="74"/>
        <v>0</v>
      </c>
      <c r="AE37" s="76">
        <f t="shared" si="75"/>
        <v>0</v>
      </c>
      <c r="AF37" s="76">
        <f t="shared" si="76"/>
        <v>0</v>
      </c>
      <c r="AG37" s="76">
        <f t="shared" si="77"/>
        <v>0</v>
      </c>
      <c r="AH37" s="76">
        <f t="shared" si="78"/>
        <v>0</v>
      </c>
      <c r="AI37" s="76">
        <f t="shared" si="79"/>
        <v>0</v>
      </c>
      <c r="AJ37" s="76">
        <f t="shared" si="80"/>
        <v>0</v>
      </c>
      <c r="AK37" s="76">
        <f t="shared" si="81"/>
        <v>0</v>
      </c>
      <c r="AL37" s="76">
        <f t="shared" si="82"/>
        <v>0</v>
      </c>
      <c r="AM37" s="76">
        <f t="shared" si="83"/>
        <v>0</v>
      </c>
      <c r="AN37" s="76">
        <f t="shared" si="84"/>
        <v>0</v>
      </c>
      <c r="AP37" s="629" t="s">
        <v>22</v>
      </c>
      <c r="AQ37" s="111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108"/>
      <c r="BF37" s="108"/>
    </row>
    <row r="38" spans="1:58" x14ac:dyDescent="0.2">
      <c r="A38" s="625" t="str">
        <f>M2C!GV20</f>
        <v>C108</v>
      </c>
      <c r="B38" s="120" t="s">
        <v>69</v>
      </c>
      <c r="C38" s="76" t="str">
        <f>IF(M2C!GX20="N","",YEAR(M2C!GX20))</f>
        <v/>
      </c>
      <c r="D38" s="76">
        <f>IF(M2C!GY20="N","",YEAR(M2C!GY20))</f>
        <v>2016</v>
      </c>
      <c r="E38" s="76" t="str">
        <f>IF(M2C!GZ20="N","",YEAR(M2C!GZ20))</f>
        <v/>
      </c>
      <c r="F38" s="76" t="str">
        <f>IF(M2C!HA20="N","",YEAR(M2C!HA20))</f>
        <v/>
      </c>
      <c r="G38" s="76" t="str">
        <f>IF(M2C!HB20="N","",YEAR(M2C!HB20))</f>
        <v/>
      </c>
      <c r="H38" s="76" t="str">
        <f>IF(M2C!HC20="N","",YEAR(M2C!HC20))</f>
        <v/>
      </c>
      <c r="J38" s="629" t="s">
        <v>13</v>
      </c>
      <c r="K38" s="109">
        <f>COUNTIF($E$90:$E$166,K$34)</f>
        <v>2</v>
      </c>
      <c r="L38" s="109">
        <f t="shared" ref="L38:X38" si="85">COUNTIF($E$90:$E$166,L$34)</f>
        <v>9</v>
      </c>
      <c r="M38" s="76">
        <f t="shared" si="85"/>
        <v>10</v>
      </c>
      <c r="N38" s="76">
        <f t="shared" si="85"/>
        <v>3</v>
      </c>
      <c r="O38" s="76">
        <f t="shared" si="85"/>
        <v>1</v>
      </c>
      <c r="P38" s="76">
        <f t="shared" si="85"/>
        <v>3</v>
      </c>
      <c r="Q38" s="76">
        <f t="shared" si="85"/>
        <v>6</v>
      </c>
      <c r="R38" s="76">
        <f t="shared" si="85"/>
        <v>9</v>
      </c>
      <c r="S38" s="76">
        <f t="shared" si="85"/>
        <v>6</v>
      </c>
      <c r="T38" s="76">
        <f t="shared" si="85"/>
        <v>2</v>
      </c>
      <c r="U38" s="76">
        <f t="shared" si="85"/>
        <v>5</v>
      </c>
      <c r="V38" s="76">
        <f t="shared" si="85"/>
        <v>2</v>
      </c>
      <c r="W38" s="76">
        <f t="shared" si="85"/>
        <v>1</v>
      </c>
      <c r="X38" s="76">
        <f t="shared" si="85"/>
        <v>0</v>
      </c>
      <c r="Y38" s="107"/>
      <c r="Z38" s="629" t="s">
        <v>13</v>
      </c>
      <c r="AA38" s="109">
        <f t="shared" si="71"/>
        <v>2</v>
      </c>
      <c r="AB38" s="76">
        <f t="shared" si="72"/>
        <v>9</v>
      </c>
      <c r="AC38" s="76">
        <f t="shared" si="73"/>
        <v>9</v>
      </c>
      <c r="AD38" s="76">
        <f t="shared" si="74"/>
        <v>2</v>
      </c>
      <c r="AE38" s="76">
        <f t="shared" si="75"/>
        <v>1</v>
      </c>
      <c r="AF38" s="76">
        <f t="shared" si="76"/>
        <v>3</v>
      </c>
      <c r="AG38" s="76">
        <f t="shared" si="77"/>
        <v>6</v>
      </c>
      <c r="AH38" s="76">
        <f t="shared" si="78"/>
        <v>9</v>
      </c>
      <c r="AI38" s="76">
        <f t="shared" si="79"/>
        <v>6</v>
      </c>
      <c r="AJ38" s="76">
        <f t="shared" si="80"/>
        <v>2</v>
      </c>
      <c r="AK38" s="76">
        <f t="shared" si="81"/>
        <v>4</v>
      </c>
      <c r="AL38" s="76">
        <f t="shared" si="82"/>
        <v>2</v>
      </c>
      <c r="AM38" s="76">
        <f t="shared" si="83"/>
        <v>0</v>
      </c>
      <c r="AN38" s="76">
        <f t="shared" si="84"/>
        <v>0</v>
      </c>
      <c r="AP38" s="629" t="s">
        <v>13</v>
      </c>
      <c r="AQ38" s="111">
        <f>M2D!GZ173+M2D!GZ180+M2D!GZ187+M2D!GZ194</f>
        <v>0</v>
      </c>
      <c r="AR38" s="76">
        <f>M2D!HA173+M2D!HA180+M2D!HA187+M2D!HA194</f>
        <v>0</v>
      </c>
      <c r="AS38" s="76">
        <f>M2D!HB173+M2D!HB180+M2D!HB187+M2D!HB194</f>
        <v>1</v>
      </c>
      <c r="AT38" s="76">
        <f>M2D!HC173+M2D!HC180+M2D!HC187+M2D!HC194</f>
        <v>1</v>
      </c>
      <c r="AU38" s="76">
        <f>M2D!HD173+M2D!HD180+M2D!HD187+M2D!HD194</f>
        <v>0</v>
      </c>
      <c r="AV38" s="76">
        <f>M2D!HE173+M2D!HE180+M2D!HE187+M2D!HE194</f>
        <v>0</v>
      </c>
      <c r="AW38" s="76">
        <f>M2D!HF173+M2D!HF180+M2D!HF187+M2D!HF194</f>
        <v>0</v>
      </c>
      <c r="AX38" s="76">
        <f>M2D!HG173+M2D!HG180+M2D!HG187+M2D!HG194</f>
        <v>0</v>
      </c>
      <c r="AY38" s="76">
        <f>M2D!HH173+M2D!HH180+M2D!HH187+M2D!HH194</f>
        <v>0</v>
      </c>
      <c r="AZ38" s="76">
        <f>M2D!HI173+M2D!HI180+M2D!HI187+M2D!HI194</f>
        <v>0</v>
      </c>
      <c r="BA38" s="76">
        <f>M2D!HJ173+M2D!HJ180+M2D!HJ187+M2D!HJ194</f>
        <v>1</v>
      </c>
      <c r="BB38" s="76">
        <f>M2D!HK173+M2D!HK180+M2D!HK187+M2D!HK194</f>
        <v>0</v>
      </c>
      <c r="BC38" s="76">
        <f>M2D!HL173+M2D!HL180+M2D!HL187+M2D!HL194</f>
        <v>1</v>
      </c>
      <c r="BD38" s="76">
        <f>M2D!HM173+M2D!HM180+M2D!HM187+M2D!HM194</f>
        <v>0</v>
      </c>
      <c r="BE38" s="110"/>
      <c r="BF38" s="110"/>
    </row>
    <row r="39" spans="1:58" x14ac:dyDescent="0.2">
      <c r="A39" s="625" t="str">
        <f>M2C!GV21</f>
        <v>C109</v>
      </c>
      <c r="B39" s="120" t="s">
        <v>69</v>
      </c>
      <c r="C39" s="76" t="str">
        <f>IF(M2C!GX21="N","",YEAR(M2C!GX21))</f>
        <v/>
      </c>
      <c r="D39" s="76">
        <f>IF(M2C!GY21="N","",YEAR(M2C!GY21))</f>
        <v>2016</v>
      </c>
      <c r="E39" s="76" t="str">
        <f>IF(M2C!GZ21="N","",YEAR(M2C!GZ21))</f>
        <v/>
      </c>
      <c r="F39" s="76" t="str">
        <f>IF(M2C!HA21="N","",YEAR(M2C!HA21))</f>
        <v/>
      </c>
      <c r="G39" s="76" t="str">
        <f>IF(M2C!HB21="N","",YEAR(M2C!HB21))</f>
        <v/>
      </c>
      <c r="H39" s="76" t="str">
        <f>IF(M2C!HC21="N","",YEAR(M2C!HC21))</f>
        <v/>
      </c>
      <c r="J39" s="629" t="s">
        <v>14</v>
      </c>
      <c r="K39" s="109">
        <f>COUNTIF($F$90:$F$166,K$34)</f>
        <v>0</v>
      </c>
      <c r="L39" s="109">
        <f>COUNTIF($F$90:$F$166,L$34)</f>
        <v>0</v>
      </c>
      <c r="M39" s="76">
        <f t="shared" ref="M39:X39" si="86">COUNTIF($F$90:$F$166,M$34)</f>
        <v>0</v>
      </c>
      <c r="N39" s="76">
        <f t="shared" si="86"/>
        <v>0</v>
      </c>
      <c r="O39" s="76">
        <f t="shared" si="86"/>
        <v>0</v>
      </c>
      <c r="P39" s="76">
        <f t="shared" si="86"/>
        <v>4</v>
      </c>
      <c r="Q39" s="76">
        <f t="shared" si="86"/>
        <v>7</v>
      </c>
      <c r="R39" s="76">
        <f t="shared" si="86"/>
        <v>6</v>
      </c>
      <c r="S39" s="76">
        <f t="shared" si="86"/>
        <v>6</v>
      </c>
      <c r="T39" s="76">
        <f t="shared" si="86"/>
        <v>4</v>
      </c>
      <c r="U39" s="76">
        <f t="shared" si="86"/>
        <v>2</v>
      </c>
      <c r="V39" s="76">
        <f t="shared" si="86"/>
        <v>6</v>
      </c>
      <c r="W39" s="76">
        <f t="shared" si="86"/>
        <v>4</v>
      </c>
      <c r="X39" s="76">
        <f t="shared" si="86"/>
        <v>7</v>
      </c>
      <c r="Y39" s="107"/>
      <c r="Z39" s="629" t="s">
        <v>14</v>
      </c>
      <c r="AA39" s="109">
        <f t="shared" si="71"/>
        <v>0</v>
      </c>
      <c r="AB39" s="76">
        <f t="shared" si="72"/>
        <v>0</v>
      </c>
      <c r="AC39" s="76">
        <f t="shared" si="73"/>
        <v>0</v>
      </c>
      <c r="AD39" s="76">
        <f t="shared" si="74"/>
        <v>0</v>
      </c>
      <c r="AE39" s="76">
        <f t="shared" si="75"/>
        <v>0</v>
      </c>
      <c r="AF39" s="76">
        <f t="shared" si="76"/>
        <v>4</v>
      </c>
      <c r="AG39" s="76">
        <f t="shared" si="77"/>
        <v>7</v>
      </c>
      <c r="AH39" s="76">
        <f t="shared" si="78"/>
        <v>6</v>
      </c>
      <c r="AI39" s="76">
        <f t="shared" si="79"/>
        <v>5</v>
      </c>
      <c r="AJ39" s="76">
        <f t="shared" si="80"/>
        <v>3</v>
      </c>
      <c r="AK39" s="76">
        <f t="shared" si="81"/>
        <v>2</v>
      </c>
      <c r="AL39" s="76">
        <f t="shared" si="82"/>
        <v>6</v>
      </c>
      <c r="AM39" s="76">
        <f t="shared" si="83"/>
        <v>4</v>
      </c>
      <c r="AN39" s="76">
        <f t="shared" si="84"/>
        <v>7</v>
      </c>
      <c r="AP39" s="629" t="s">
        <v>14</v>
      </c>
      <c r="AQ39" s="111">
        <f>M2D!GZ174+M2D!GZ181+M2D!GZ188+M2D!GZ195</f>
        <v>0</v>
      </c>
      <c r="AR39" s="76">
        <f>M2D!HA174+M2D!HA181+M2D!HA188+M2D!HA195</f>
        <v>0</v>
      </c>
      <c r="AS39" s="76">
        <f>M2D!HB174+M2D!HB181+M2D!HB188+M2D!HB195</f>
        <v>0</v>
      </c>
      <c r="AT39" s="76">
        <f>M2D!HC174+M2D!HC181+M2D!HC188+M2D!HC195</f>
        <v>0</v>
      </c>
      <c r="AU39" s="76">
        <f>M2D!HD174+M2D!HD181+M2D!HD188+M2D!HD195</f>
        <v>0</v>
      </c>
      <c r="AV39" s="76">
        <f>M2D!HE174+M2D!HE181+M2D!HE188+M2D!HE195</f>
        <v>0</v>
      </c>
      <c r="AW39" s="76">
        <f>M2D!HF174+M2D!HF181+M2D!HF188+M2D!HF195</f>
        <v>0</v>
      </c>
      <c r="AX39" s="76">
        <f>M2D!HG174+M2D!HG181+M2D!HG188+M2D!HG195</f>
        <v>0</v>
      </c>
      <c r="AY39" s="76">
        <f>M2D!HH174+M2D!HH181+M2D!HH188+M2D!HH195</f>
        <v>1</v>
      </c>
      <c r="AZ39" s="76">
        <f>M2D!HI174+M2D!HI181+M2D!HI188+M2D!HI195</f>
        <v>1</v>
      </c>
      <c r="BA39" s="76">
        <f>M2D!HJ174+M2D!HJ181+M2D!HJ188+M2D!HJ195</f>
        <v>0</v>
      </c>
      <c r="BB39" s="76">
        <f>M2D!HK174+M2D!HK181+M2D!HK188+M2D!HK195</f>
        <v>0</v>
      </c>
      <c r="BC39" s="76">
        <f>M2D!HL174+M2D!HL181+M2D!HL188+M2D!HL195</f>
        <v>0</v>
      </c>
      <c r="BD39" s="76">
        <f>M2D!HM174+M2D!HM181+M2D!HM188+M2D!HM195</f>
        <v>0</v>
      </c>
      <c r="BE39" s="110"/>
      <c r="BF39" s="110"/>
    </row>
    <row r="40" spans="1:58" x14ac:dyDescent="0.2">
      <c r="A40" s="625" t="str">
        <f>M2C!GV22</f>
        <v>C113</v>
      </c>
      <c r="B40" s="120" t="s">
        <v>69</v>
      </c>
      <c r="C40" s="76" t="str">
        <f>IF(M2C!GX22="N","",YEAR(M2C!GX22))</f>
        <v/>
      </c>
      <c r="D40" s="76">
        <f>IF(M2C!GY22="N","",YEAR(M2C!GY22))</f>
        <v>2015</v>
      </c>
      <c r="E40" s="76" t="str">
        <f>IF(M2C!GZ22="N","",YEAR(M2C!GZ22))</f>
        <v/>
      </c>
      <c r="F40" s="76" t="str">
        <f>IF(M2C!HA22="N","",YEAR(M2C!HA22))</f>
        <v/>
      </c>
      <c r="G40" s="76" t="str">
        <f>IF(M2C!HB22="N","",YEAR(M2C!HB22))</f>
        <v/>
      </c>
      <c r="H40" s="76" t="str">
        <f>IF(M2C!HC22="N","",YEAR(M2C!HC22))</f>
        <v/>
      </c>
      <c r="J40" s="629" t="s">
        <v>15</v>
      </c>
      <c r="K40" s="109">
        <f>COUNTIF($G$90:$G$166,K34)-K41</f>
        <v>0</v>
      </c>
      <c r="L40" s="109">
        <f>COUNTIF($G$90:$G$166,L34)-L41</f>
        <v>0</v>
      </c>
      <c r="M40" s="76">
        <f t="shared" ref="M40:X40" si="87">COUNTIF($G$90:$G$166,M34)-M41</f>
        <v>0</v>
      </c>
      <c r="N40" s="76">
        <f t="shared" si="87"/>
        <v>0</v>
      </c>
      <c r="O40" s="76">
        <f t="shared" si="87"/>
        <v>0</v>
      </c>
      <c r="P40" s="76">
        <f t="shared" si="87"/>
        <v>0</v>
      </c>
      <c r="Q40" s="76">
        <f t="shared" si="87"/>
        <v>0</v>
      </c>
      <c r="R40" s="76">
        <f t="shared" si="87"/>
        <v>0</v>
      </c>
      <c r="S40" s="76">
        <f t="shared" si="87"/>
        <v>0</v>
      </c>
      <c r="T40" s="76">
        <f t="shared" si="87"/>
        <v>0</v>
      </c>
      <c r="U40" s="76">
        <f t="shared" si="87"/>
        <v>4</v>
      </c>
      <c r="V40" s="76">
        <f t="shared" si="87"/>
        <v>10</v>
      </c>
      <c r="W40" s="76">
        <f t="shared" si="87"/>
        <v>6</v>
      </c>
      <c r="X40" s="76">
        <f t="shared" si="87"/>
        <v>4</v>
      </c>
      <c r="Y40" s="107"/>
      <c r="Z40" s="629" t="s">
        <v>15</v>
      </c>
      <c r="AA40" s="109">
        <f t="shared" si="71"/>
        <v>0</v>
      </c>
      <c r="AB40" s="76">
        <f t="shared" si="72"/>
        <v>0</v>
      </c>
      <c r="AC40" s="76">
        <f t="shared" si="73"/>
        <v>0</v>
      </c>
      <c r="AD40" s="76">
        <f t="shared" si="74"/>
        <v>0</v>
      </c>
      <c r="AE40" s="76">
        <f t="shared" si="75"/>
        <v>0</v>
      </c>
      <c r="AF40" s="76">
        <f t="shared" si="76"/>
        <v>0</v>
      </c>
      <c r="AG40" s="76">
        <f t="shared" si="77"/>
        <v>0</v>
      </c>
      <c r="AH40" s="76">
        <f t="shared" si="78"/>
        <v>0</v>
      </c>
      <c r="AI40" s="76">
        <f t="shared" si="79"/>
        <v>0</v>
      </c>
      <c r="AJ40" s="76">
        <f t="shared" si="80"/>
        <v>0</v>
      </c>
      <c r="AK40" s="76">
        <f t="shared" si="81"/>
        <v>4</v>
      </c>
      <c r="AL40" s="76">
        <f t="shared" si="82"/>
        <v>10</v>
      </c>
      <c r="AM40" s="76">
        <f t="shared" si="83"/>
        <v>6</v>
      </c>
      <c r="AN40" s="76">
        <f t="shared" si="84"/>
        <v>3</v>
      </c>
      <c r="AP40" s="629" t="s">
        <v>15</v>
      </c>
      <c r="AQ40" s="111">
        <f>M2D!GZ175+M2D!GZ182+M2D!GZ189+M2D!GZ196</f>
        <v>0</v>
      </c>
      <c r="AR40" s="76">
        <f>M2D!HA175+M2D!HA182+M2D!HA189+M2D!HA196</f>
        <v>0</v>
      </c>
      <c r="AS40" s="76">
        <f>M2D!HB175+M2D!HB182+M2D!HB189+M2D!HB196</f>
        <v>0</v>
      </c>
      <c r="AT40" s="76">
        <f>M2D!HC175+M2D!HC182+M2D!HC189+M2D!HC196</f>
        <v>0</v>
      </c>
      <c r="AU40" s="76">
        <f>M2D!HD175+M2D!HD182+M2D!HD189+M2D!HD196</f>
        <v>0</v>
      </c>
      <c r="AV40" s="76">
        <f>M2D!HE175+M2D!HE182+M2D!HE189+M2D!HE196</f>
        <v>0</v>
      </c>
      <c r="AW40" s="76">
        <f>M2D!HF175+M2D!HF182+M2D!HF189+M2D!HF196</f>
        <v>0</v>
      </c>
      <c r="AX40" s="76">
        <f>M2D!HG175+M2D!HG182+M2D!HG189+M2D!HG196</f>
        <v>0</v>
      </c>
      <c r="AY40" s="76">
        <f>M2D!HH175+M2D!HH182+M2D!HH189+M2D!HH196</f>
        <v>0</v>
      </c>
      <c r="AZ40" s="76">
        <f>M2D!HI175+M2D!HI182+M2D!HI189+M2D!HI196</f>
        <v>0</v>
      </c>
      <c r="BA40" s="76">
        <f>M2D!HJ175+M2D!HJ182+M2D!HJ189+M2D!HJ196</f>
        <v>0</v>
      </c>
      <c r="BB40" s="76">
        <f>M2D!HK175+M2D!HK182+M2D!HK189+M2D!HK196</f>
        <v>0</v>
      </c>
      <c r="BC40" s="76">
        <f>M2D!HL175+M2D!HL182+M2D!HL189+M2D!HL196</f>
        <v>0</v>
      </c>
      <c r="BD40" s="76">
        <f>M2D!HM175+M2D!HM182+M2D!HM189+M2D!HM196</f>
        <v>1</v>
      </c>
      <c r="BE40" s="110"/>
      <c r="BF40" s="110"/>
    </row>
    <row r="41" spans="1:58" x14ac:dyDescent="0.2">
      <c r="A41" s="625" t="str">
        <f>M2C!GV23</f>
        <v>C117</v>
      </c>
      <c r="B41" s="120" t="s">
        <v>69</v>
      </c>
      <c r="C41" s="76" t="str">
        <f>IF(M2C!GX23="N","",YEAR(M2C!GX23))</f>
        <v/>
      </c>
      <c r="D41" s="76" t="str">
        <f>IF(M2C!GY23="N","",YEAR(M2C!GY23))</f>
        <v/>
      </c>
      <c r="E41" s="76" t="str">
        <f>IF(M2C!GZ23="N","",YEAR(M2C!GZ23))</f>
        <v/>
      </c>
      <c r="F41" s="76" t="str">
        <f>IF(M2C!HA23="N","",YEAR(M2C!HA23))</f>
        <v/>
      </c>
      <c r="G41" s="76" t="str">
        <f>IF(M2C!HB23="N","",YEAR(M2C!HB23))</f>
        <v/>
      </c>
      <c r="H41" s="76" t="str">
        <f>IF(M2C!HC23="N","",YEAR(M2C!HC23))</f>
        <v/>
      </c>
      <c r="J41" s="629" t="s">
        <v>23</v>
      </c>
      <c r="K41" s="109"/>
      <c r="L41" s="109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107"/>
      <c r="Z41" s="629" t="s">
        <v>23</v>
      </c>
      <c r="AA41" s="109">
        <f t="shared" si="71"/>
        <v>0</v>
      </c>
      <c r="AB41" s="76">
        <f t="shared" si="72"/>
        <v>0</v>
      </c>
      <c r="AC41" s="76">
        <f t="shared" si="73"/>
        <v>0</v>
      </c>
      <c r="AD41" s="76">
        <f t="shared" si="74"/>
        <v>0</v>
      </c>
      <c r="AE41" s="76">
        <f t="shared" si="75"/>
        <v>0</v>
      </c>
      <c r="AF41" s="76">
        <f t="shared" si="76"/>
        <v>0</v>
      </c>
      <c r="AG41" s="76">
        <f t="shared" si="77"/>
        <v>0</v>
      </c>
      <c r="AH41" s="76">
        <f t="shared" si="78"/>
        <v>0</v>
      </c>
      <c r="AI41" s="76">
        <f t="shared" si="79"/>
        <v>0</v>
      </c>
      <c r="AJ41" s="76">
        <f t="shared" si="80"/>
        <v>0</v>
      </c>
      <c r="AK41" s="76">
        <f t="shared" si="81"/>
        <v>0</v>
      </c>
      <c r="AL41" s="76">
        <f t="shared" si="82"/>
        <v>0</v>
      </c>
      <c r="AM41" s="76">
        <f t="shared" si="83"/>
        <v>0</v>
      </c>
      <c r="AN41" s="76">
        <f t="shared" si="84"/>
        <v>0</v>
      </c>
      <c r="AP41" s="629" t="s">
        <v>23</v>
      </c>
      <c r="AQ41" s="106"/>
      <c r="AR41" s="76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7"/>
      <c r="BE41" s="108"/>
      <c r="BF41" s="108"/>
    </row>
    <row r="42" spans="1:58" x14ac:dyDescent="0.2">
      <c r="A42" s="625" t="str">
        <f>M2C!GV24</f>
        <v>C118</v>
      </c>
      <c r="B42" s="120" t="s">
        <v>69</v>
      </c>
      <c r="C42" s="76" t="str">
        <f>IF(M2C!GX24="N","",YEAR(M2C!GX24))</f>
        <v/>
      </c>
      <c r="D42" s="76" t="str">
        <f>IF(M2C!GY24="N","",YEAR(M2C!GY24))</f>
        <v/>
      </c>
      <c r="E42" s="76" t="str">
        <f>IF(M2C!GZ24="N","",YEAR(M2C!GZ24))</f>
        <v/>
      </c>
      <c r="F42" s="76" t="str">
        <f>IF(M2C!HA24="N","",YEAR(M2C!HA24))</f>
        <v/>
      </c>
      <c r="G42" s="76">
        <f>IF(M2C!HB24="N","",YEAR(M2C!HB24))</f>
        <v>2015</v>
      </c>
      <c r="H42" s="76" t="str">
        <f>IF(M2C!HC24="N","",YEAR(M2C!HC24))</f>
        <v/>
      </c>
      <c r="J42" s="629" t="s">
        <v>16</v>
      </c>
      <c r="K42" s="109">
        <f>COUNTIF($H$90:$H$166,K$34)</f>
        <v>1</v>
      </c>
      <c r="L42" s="109">
        <f>COUNTIF($H$90:$H$166,L$34)</f>
        <v>3</v>
      </c>
      <c r="M42" s="76">
        <f t="shared" ref="M42:X42" si="88">COUNTIF($H$90:$H$166,M$34)</f>
        <v>3</v>
      </c>
      <c r="N42" s="76">
        <f t="shared" si="88"/>
        <v>0</v>
      </c>
      <c r="O42" s="76">
        <f t="shared" si="88"/>
        <v>0</v>
      </c>
      <c r="P42" s="76">
        <f t="shared" si="88"/>
        <v>0</v>
      </c>
      <c r="Q42" s="76">
        <f t="shared" si="88"/>
        <v>0</v>
      </c>
      <c r="R42" s="76">
        <f t="shared" si="88"/>
        <v>0</v>
      </c>
      <c r="S42" s="76">
        <f t="shared" si="88"/>
        <v>0</v>
      </c>
      <c r="T42" s="76">
        <f t="shared" si="88"/>
        <v>0</v>
      </c>
      <c r="U42" s="76">
        <f t="shared" si="88"/>
        <v>0</v>
      </c>
      <c r="V42" s="76">
        <f t="shared" si="88"/>
        <v>0</v>
      </c>
      <c r="W42" s="76">
        <f t="shared" si="88"/>
        <v>0</v>
      </c>
      <c r="X42" s="76">
        <f t="shared" si="88"/>
        <v>0</v>
      </c>
      <c r="Y42" s="107"/>
      <c r="Z42" s="629" t="s">
        <v>16</v>
      </c>
      <c r="AA42" s="109">
        <f t="shared" si="71"/>
        <v>1</v>
      </c>
      <c r="AB42" s="76">
        <f t="shared" si="72"/>
        <v>3</v>
      </c>
      <c r="AC42" s="76">
        <f t="shared" si="73"/>
        <v>3</v>
      </c>
      <c r="AD42" s="76">
        <f t="shared" si="74"/>
        <v>0</v>
      </c>
      <c r="AE42" s="76">
        <f t="shared" si="75"/>
        <v>0</v>
      </c>
      <c r="AF42" s="76">
        <f t="shared" si="76"/>
        <v>0</v>
      </c>
      <c r="AG42" s="76">
        <f t="shared" si="77"/>
        <v>0</v>
      </c>
      <c r="AH42" s="76">
        <f t="shared" si="78"/>
        <v>0</v>
      </c>
      <c r="AI42" s="76">
        <f t="shared" si="79"/>
        <v>0</v>
      </c>
      <c r="AJ42" s="76">
        <f t="shared" si="80"/>
        <v>0</v>
      </c>
      <c r="AK42" s="76">
        <f t="shared" si="81"/>
        <v>0</v>
      </c>
      <c r="AL42" s="76">
        <f t="shared" si="82"/>
        <v>0</v>
      </c>
      <c r="AM42" s="76">
        <f t="shared" si="83"/>
        <v>0</v>
      </c>
      <c r="AN42" s="76">
        <f t="shared" si="84"/>
        <v>0</v>
      </c>
      <c r="AP42" s="629" t="s">
        <v>16</v>
      </c>
      <c r="AQ42" s="111">
        <f>M2D!GZ176+M2D!GZ183+M2D!GZ190+M2D!GZ197</f>
        <v>0</v>
      </c>
      <c r="AR42" s="76">
        <f>M2D!HA176+M2D!HA183+M2D!HA190+M2D!HA197</f>
        <v>0</v>
      </c>
      <c r="AS42" s="76">
        <f>M2D!HB176+M2D!HB183+M2D!HB190+M2D!HB197</f>
        <v>0</v>
      </c>
      <c r="AT42" s="76">
        <f>M2D!HC176+M2D!HC183+M2D!HC190+M2D!HC197</f>
        <v>0</v>
      </c>
      <c r="AU42" s="76">
        <f>M2D!HD176+M2D!HD183+M2D!HD190+M2D!HD197</f>
        <v>0</v>
      </c>
      <c r="AV42" s="76">
        <f>M2D!HE176+M2D!HE183+M2D!HE190+M2D!HE197</f>
        <v>0</v>
      </c>
      <c r="AW42" s="76">
        <f>M2D!HF176+M2D!HF183+M2D!HF190+M2D!HF197</f>
        <v>0</v>
      </c>
      <c r="AX42" s="76">
        <f>M2D!HG176+M2D!HG183+M2D!HG190+M2D!HG197</f>
        <v>0</v>
      </c>
      <c r="AY42" s="76">
        <f>M2D!HH176+M2D!HH183+M2D!HH190+M2D!HH197</f>
        <v>0</v>
      </c>
      <c r="AZ42" s="76">
        <f>M2D!HI176+M2D!HI183+M2D!HI190+M2D!HI197</f>
        <v>0</v>
      </c>
      <c r="BA42" s="76">
        <f>M2D!HJ176+M2D!HJ183+M2D!HJ190+M2D!HJ197</f>
        <v>0</v>
      </c>
      <c r="BB42" s="76">
        <f>M2D!HK176+M2D!HK183+M2D!HK190+M2D!HK197</f>
        <v>0</v>
      </c>
      <c r="BC42" s="76">
        <f>M2D!HL176+M2D!HL183+M2D!HL190+M2D!HL197</f>
        <v>0</v>
      </c>
      <c r="BD42" s="76">
        <f>M2D!HM176+M2D!HM183+M2D!HM190+M2D!HM197</f>
        <v>0</v>
      </c>
      <c r="BE42" s="110"/>
      <c r="BF42" s="110"/>
    </row>
    <row r="43" spans="1:58" x14ac:dyDescent="0.2">
      <c r="A43" s="625" t="str">
        <f>M2C!GV25</f>
        <v>C120</v>
      </c>
      <c r="B43" s="120" t="s">
        <v>69</v>
      </c>
      <c r="C43" s="76" t="str">
        <f>IF(M2C!GX25="N","",YEAR(M2C!GX25))</f>
        <v/>
      </c>
      <c r="D43" s="76">
        <f>IF(M2C!GY25="N","",YEAR(M2C!GY25))</f>
        <v>2016</v>
      </c>
      <c r="E43" s="76" t="str">
        <f>IF(M2C!GZ25="N","",YEAR(M2C!GZ25))</f>
        <v/>
      </c>
      <c r="F43" s="76" t="str">
        <f>IF(M2C!HA25="N","",YEAR(M2C!HA25))</f>
        <v/>
      </c>
      <c r="G43" s="76" t="str">
        <f>IF(M2C!HB25="N","",YEAR(M2C!HB25))</f>
        <v/>
      </c>
      <c r="H43" s="76" t="str">
        <f>IF(M2C!HC25="N","",YEAR(M2C!HC25))</f>
        <v/>
      </c>
      <c r="J43" s="629" t="s">
        <v>26</v>
      </c>
      <c r="K43" s="114">
        <f t="shared" ref="K43:X43" si="89">SUM(K35:K42)</f>
        <v>12</v>
      </c>
      <c r="L43" s="114">
        <f t="shared" si="89"/>
        <v>18</v>
      </c>
      <c r="M43" s="115">
        <f t="shared" si="89"/>
        <v>27</v>
      </c>
      <c r="N43" s="115">
        <f t="shared" si="89"/>
        <v>8</v>
      </c>
      <c r="O43" s="115">
        <f>SUM(O35:O42)</f>
        <v>9</v>
      </c>
      <c r="P43" s="115">
        <f t="shared" si="89"/>
        <v>14</v>
      </c>
      <c r="Q43" s="115">
        <f t="shared" si="89"/>
        <v>16</v>
      </c>
      <c r="R43" s="115">
        <f t="shared" si="89"/>
        <v>16</v>
      </c>
      <c r="S43" s="115">
        <f t="shared" si="89"/>
        <v>13</v>
      </c>
      <c r="T43" s="115">
        <f t="shared" si="89"/>
        <v>6</v>
      </c>
      <c r="U43" s="115">
        <f t="shared" si="89"/>
        <v>13</v>
      </c>
      <c r="V43" s="115">
        <f t="shared" si="89"/>
        <v>18</v>
      </c>
      <c r="W43" s="115">
        <f t="shared" si="89"/>
        <v>13</v>
      </c>
      <c r="X43" s="115">
        <f t="shared" si="89"/>
        <v>11</v>
      </c>
      <c r="Y43" s="107"/>
      <c r="Z43" s="630" t="s">
        <v>193</v>
      </c>
      <c r="AA43" s="632">
        <f t="shared" ref="AA43:AN43" si="90">SUM(AQ35:AQ42)</f>
        <v>1</v>
      </c>
      <c r="AB43" s="573">
        <f t="shared" si="90"/>
        <v>0</v>
      </c>
      <c r="AC43" s="573">
        <f t="shared" si="90"/>
        <v>1</v>
      </c>
      <c r="AD43" s="573">
        <f t="shared" si="90"/>
        <v>1</v>
      </c>
      <c r="AE43" s="573">
        <f t="shared" si="90"/>
        <v>0</v>
      </c>
      <c r="AF43" s="573">
        <f t="shared" si="90"/>
        <v>1</v>
      </c>
      <c r="AG43" s="573">
        <f t="shared" si="90"/>
        <v>1</v>
      </c>
      <c r="AH43" s="573">
        <f t="shared" si="90"/>
        <v>0</v>
      </c>
      <c r="AI43" s="573">
        <f t="shared" si="90"/>
        <v>1</v>
      </c>
      <c r="AJ43" s="573">
        <f t="shared" si="90"/>
        <v>1</v>
      </c>
      <c r="AK43" s="573">
        <f t="shared" si="90"/>
        <v>1</v>
      </c>
      <c r="AL43" s="573">
        <f t="shared" si="90"/>
        <v>0</v>
      </c>
      <c r="AM43" s="573">
        <f t="shared" si="90"/>
        <v>1</v>
      </c>
      <c r="AN43" s="573">
        <f t="shared" si="90"/>
        <v>1</v>
      </c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D43" s="108"/>
      <c r="BE43" s="108"/>
      <c r="BF43" s="108"/>
    </row>
    <row r="44" spans="1:58" x14ac:dyDescent="0.2">
      <c r="A44" s="625" t="str">
        <f>M2C!GV26</f>
        <v>C121</v>
      </c>
      <c r="B44" s="120" t="s">
        <v>69</v>
      </c>
      <c r="C44" s="76" t="str">
        <f>IF(M2C!GX26="N","",YEAR(M2C!GX26))</f>
        <v/>
      </c>
      <c r="D44" s="76">
        <f>IF(M2C!GY26="N","",YEAR(M2C!GY26))</f>
        <v>2015</v>
      </c>
      <c r="E44" s="76" t="str">
        <f>IF(M2C!GZ26="N","",YEAR(M2C!GZ26))</f>
        <v/>
      </c>
      <c r="F44" s="76" t="str">
        <f>IF(M2C!HA26="N","",YEAR(M2C!HA26))</f>
        <v/>
      </c>
      <c r="G44" s="76" t="str">
        <f>IF(M2C!HB26="N","",YEAR(M2C!HB26))</f>
        <v/>
      </c>
      <c r="H44" s="76" t="str">
        <f>IF(M2C!HC26="N","",YEAR(M2C!HC26))</f>
        <v/>
      </c>
      <c r="J44" s="107"/>
      <c r="K44" s="10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18"/>
      <c r="BF44" s="118"/>
    </row>
    <row r="45" spans="1:58" x14ac:dyDescent="0.2">
      <c r="A45" s="625" t="str">
        <f>M2C!GV27</f>
        <v>C122</v>
      </c>
      <c r="B45" s="120" t="s">
        <v>69</v>
      </c>
      <c r="C45" s="76" t="str">
        <f>IF(M2C!GX27="N","",YEAR(M2C!GX27))</f>
        <v/>
      </c>
      <c r="D45" s="76">
        <f>IF(M2C!GY27="N","",YEAR(M2C!GY27))</f>
        <v>2016</v>
      </c>
      <c r="E45" s="76" t="str">
        <f>IF(M2C!GZ27="N","",YEAR(M2C!GZ27))</f>
        <v/>
      </c>
      <c r="F45" s="76" t="str">
        <f>IF(M2C!HA27="N","",YEAR(M2C!HA27))</f>
        <v/>
      </c>
      <c r="G45" s="76" t="str">
        <f>IF(M2C!HB27="N","",YEAR(M2C!HB27))</f>
        <v/>
      </c>
      <c r="H45" s="76" t="str">
        <f>IF(M2C!HC27="N","",YEAR(M2C!HC27))</f>
        <v/>
      </c>
      <c r="J45" s="629" t="s">
        <v>43</v>
      </c>
      <c r="K45" s="631">
        <v>2015</v>
      </c>
      <c r="L45" s="631">
        <v>2016</v>
      </c>
      <c r="M45" s="629">
        <v>2017</v>
      </c>
      <c r="N45" s="629">
        <v>2018</v>
      </c>
      <c r="O45" s="629">
        <v>2019</v>
      </c>
      <c r="P45" s="629">
        <v>2020</v>
      </c>
      <c r="Q45" s="629">
        <v>2021</v>
      </c>
      <c r="R45" s="629">
        <v>2022</v>
      </c>
      <c r="S45" s="629">
        <v>2023</v>
      </c>
      <c r="T45" s="629">
        <v>2024</v>
      </c>
      <c r="U45" s="629">
        <v>2025</v>
      </c>
      <c r="V45" s="629">
        <v>2026</v>
      </c>
      <c r="W45" s="629">
        <v>2027</v>
      </c>
      <c r="X45" s="629">
        <v>2028</v>
      </c>
      <c r="Y45" s="107"/>
      <c r="Z45" s="629" t="s">
        <v>43</v>
      </c>
      <c r="AA45" s="631">
        <v>2015</v>
      </c>
      <c r="AB45" s="631">
        <v>2016</v>
      </c>
      <c r="AC45" s="629">
        <v>2017</v>
      </c>
      <c r="AD45" s="629">
        <v>2018</v>
      </c>
      <c r="AE45" s="629">
        <v>2019</v>
      </c>
      <c r="AF45" s="629">
        <v>2020</v>
      </c>
      <c r="AG45" s="629">
        <v>2021</v>
      </c>
      <c r="AH45" s="629">
        <v>2022</v>
      </c>
      <c r="AI45" s="629">
        <v>2023</v>
      </c>
      <c r="AJ45" s="629">
        <v>2024</v>
      </c>
      <c r="AK45" s="629">
        <v>2025</v>
      </c>
      <c r="AL45" s="629">
        <v>2026</v>
      </c>
      <c r="AM45" s="629">
        <v>2027</v>
      </c>
      <c r="AN45" s="629">
        <v>2028</v>
      </c>
      <c r="AP45" s="629" t="s">
        <v>212</v>
      </c>
      <c r="AQ45" s="631">
        <v>2015</v>
      </c>
      <c r="AR45" s="631">
        <v>2016</v>
      </c>
      <c r="AS45" s="629">
        <v>2017</v>
      </c>
      <c r="AT45" s="629">
        <v>2018</v>
      </c>
      <c r="AU45" s="629">
        <v>2019</v>
      </c>
      <c r="AV45" s="629">
        <v>2020</v>
      </c>
      <c r="AW45" s="629">
        <v>2021</v>
      </c>
      <c r="AX45" s="629">
        <v>2022</v>
      </c>
      <c r="AY45" s="629">
        <v>2023</v>
      </c>
      <c r="AZ45" s="629">
        <v>2024</v>
      </c>
      <c r="BA45" s="629">
        <v>2025</v>
      </c>
      <c r="BB45" s="629">
        <v>2026</v>
      </c>
      <c r="BC45" s="629">
        <v>2027</v>
      </c>
      <c r="BD45" s="629">
        <v>2028</v>
      </c>
      <c r="BE45" s="108"/>
      <c r="BF45" s="108"/>
    </row>
    <row r="46" spans="1:58" x14ac:dyDescent="0.2">
      <c r="A46" s="625" t="str">
        <f>M2C!GV28</f>
        <v>C123</v>
      </c>
      <c r="B46" s="120" t="s">
        <v>69</v>
      </c>
      <c r="C46" s="76" t="str">
        <f>IF(M2C!GX28="N","",YEAR(M2C!GX28))</f>
        <v/>
      </c>
      <c r="D46" s="76" t="str">
        <f>IF(M2C!GY28="N","",YEAR(M2C!GY28))</f>
        <v/>
      </c>
      <c r="E46" s="76" t="str">
        <f>IF(M2C!GZ28="N","",YEAR(M2C!GZ28))</f>
        <v/>
      </c>
      <c r="F46" s="76" t="str">
        <f>IF(M2C!HA28="N","",YEAR(M2C!HA28))</f>
        <v/>
      </c>
      <c r="G46" s="76" t="str">
        <f>IF(M2C!HB28="N","",YEAR(M2C!HB28))</f>
        <v/>
      </c>
      <c r="H46" s="76" t="str">
        <f>IF(M2C!HC28="N","",YEAR(M2C!HC28))</f>
        <v/>
      </c>
      <c r="J46" s="629" t="s">
        <v>17</v>
      </c>
      <c r="K46" s="109">
        <f>COUNTIF($C$49:$C$80,K$45)</f>
        <v>0</v>
      </c>
      <c r="L46" s="109">
        <f>COUNTIF($C$49:$C$80,L$45)</f>
        <v>1</v>
      </c>
      <c r="M46" s="76">
        <f t="shared" ref="M46:X46" si="91">COUNTIF($C$49:$C$80,M$45)</f>
        <v>0</v>
      </c>
      <c r="N46" s="76">
        <f t="shared" si="91"/>
        <v>0</v>
      </c>
      <c r="O46" s="76">
        <f t="shared" si="91"/>
        <v>0</v>
      </c>
      <c r="P46" s="76">
        <f t="shared" si="91"/>
        <v>0</v>
      </c>
      <c r="Q46" s="76">
        <f t="shared" si="91"/>
        <v>0</v>
      </c>
      <c r="R46" s="76">
        <f t="shared" si="91"/>
        <v>0</v>
      </c>
      <c r="S46" s="76">
        <f t="shared" si="91"/>
        <v>0</v>
      </c>
      <c r="T46" s="76">
        <f t="shared" si="91"/>
        <v>0</v>
      </c>
      <c r="U46" s="76">
        <f t="shared" si="91"/>
        <v>0</v>
      </c>
      <c r="V46" s="76">
        <f t="shared" si="91"/>
        <v>0</v>
      </c>
      <c r="W46" s="76">
        <f t="shared" si="91"/>
        <v>0</v>
      </c>
      <c r="X46" s="76">
        <f t="shared" si="91"/>
        <v>0</v>
      </c>
      <c r="Y46" s="107"/>
      <c r="Z46" s="629" t="s">
        <v>17</v>
      </c>
      <c r="AA46" s="109">
        <f>K46-AQ46</f>
        <v>0</v>
      </c>
      <c r="AB46" s="109">
        <f t="shared" ref="AB46:AN53" si="92">L46-AR46</f>
        <v>1</v>
      </c>
      <c r="AC46" s="76">
        <f t="shared" si="92"/>
        <v>0</v>
      </c>
      <c r="AD46" s="76">
        <f t="shared" si="92"/>
        <v>0</v>
      </c>
      <c r="AE46" s="76">
        <f t="shared" si="92"/>
        <v>0</v>
      </c>
      <c r="AF46" s="76">
        <f t="shared" si="92"/>
        <v>0</v>
      </c>
      <c r="AG46" s="76">
        <f t="shared" si="92"/>
        <v>0</v>
      </c>
      <c r="AH46" s="76">
        <f t="shared" si="92"/>
        <v>0</v>
      </c>
      <c r="AI46" s="76">
        <f t="shared" si="92"/>
        <v>0</v>
      </c>
      <c r="AJ46" s="76">
        <f t="shared" si="92"/>
        <v>0</v>
      </c>
      <c r="AK46" s="76">
        <f t="shared" si="92"/>
        <v>0</v>
      </c>
      <c r="AL46" s="76">
        <f t="shared" si="92"/>
        <v>0</v>
      </c>
      <c r="AM46" s="76">
        <f t="shared" si="92"/>
        <v>0</v>
      </c>
      <c r="AN46" s="76">
        <f t="shared" si="92"/>
        <v>0</v>
      </c>
      <c r="AP46" s="629" t="s">
        <v>17</v>
      </c>
      <c r="AQ46" s="111">
        <f>M2N!IF79+M2N!IF86</f>
        <v>0</v>
      </c>
      <c r="AR46" s="76">
        <f>M2N!IG79+M2N!IG86</f>
        <v>0</v>
      </c>
      <c r="AS46" s="76">
        <f>M2N!IH79+M2N!IH86</f>
        <v>0</v>
      </c>
      <c r="AT46" s="76">
        <f>M2N!II79+M2N!II86</f>
        <v>0</v>
      </c>
      <c r="AU46" s="76">
        <f>M2N!IJ79+M2N!IJ86</f>
        <v>0</v>
      </c>
      <c r="AV46" s="76">
        <f>M2N!IK79+M2N!IK86</f>
        <v>0</v>
      </c>
      <c r="AW46" s="76">
        <f>M2N!IL79+M2N!IL86</f>
        <v>0</v>
      </c>
      <c r="AX46" s="76">
        <f>M2N!IM79+M2N!IM86</f>
        <v>0</v>
      </c>
      <c r="AY46" s="76">
        <f>M2N!IN79+M2N!IN86</f>
        <v>0</v>
      </c>
      <c r="AZ46" s="76">
        <f>M2N!IO79+M2N!IO86</f>
        <v>0</v>
      </c>
      <c r="BA46" s="76">
        <f>M2N!IP79+M2N!IP86</f>
        <v>0</v>
      </c>
      <c r="BB46" s="76">
        <f>M2N!IQ79+M2N!IQ86</f>
        <v>0</v>
      </c>
      <c r="BC46" s="76">
        <f>M2N!IR79+M2N!IR86</f>
        <v>0</v>
      </c>
      <c r="BD46" s="76">
        <f>M2N!IS79+M2N!IS86</f>
        <v>0</v>
      </c>
      <c r="BE46" s="110"/>
      <c r="BF46" s="110"/>
    </row>
    <row r="47" spans="1:58" x14ac:dyDescent="0.2">
      <c r="A47" s="625" t="str">
        <f>M2C!GV29</f>
        <v>C124</v>
      </c>
      <c r="B47" s="120" t="s">
        <v>69</v>
      </c>
      <c r="C47" s="76" t="str">
        <f>IF(M2C!GX29="N","",YEAR(M2C!GX29))</f>
        <v/>
      </c>
      <c r="D47" s="76" t="str">
        <f>IF(M2C!GY29="N","",YEAR(M2C!GY29))</f>
        <v/>
      </c>
      <c r="E47" s="76" t="str">
        <f>IF(M2C!GZ29="N","",YEAR(M2C!GZ29))</f>
        <v/>
      </c>
      <c r="F47" s="76" t="str">
        <f>IF(M2C!HA29="N","",YEAR(M2C!HA29))</f>
        <v/>
      </c>
      <c r="G47" s="76" t="str">
        <f>IF(M2C!HB29="N","",YEAR(M2C!HB29))</f>
        <v/>
      </c>
      <c r="H47" s="76" t="str">
        <f>IF(M2C!HC29="N","",YEAR(M2C!HC29))</f>
        <v/>
      </c>
      <c r="J47" s="629" t="s">
        <v>12</v>
      </c>
      <c r="K47" s="109">
        <f>COUNTIF($D$49:$D$80,K$45)-K48</f>
        <v>0</v>
      </c>
      <c r="L47" s="109">
        <f>COUNTIF($D$49:$D$80,L$45)-L48</f>
        <v>0</v>
      </c>
      <c r="M47" s="76">
        <f t="shared" ref="M47:X47" si="93">COUNTIF($D$49:$D$80,M$45)-M48</f>
        <v>0</v>
      </c>
      <c r="N47" s="76">
        <f t="shared" si="93"/>
        <v>0</v>
      </c>
      <c r="O47" s="76">
        <f t="shared" si="93"/>
        <v>0</v>
      </c>
      <c r="P47" s="76">
        <f t="shared" si="93"/>
        <v>0</v>
      </c>
      <c r="Q47" s="76">
        <f t="shared" si="93"/>
        <v>0</v>
      </c>
      <c r="R47" s="76">
        <f t="shared" si="93"/>
        <v>0</v>
      </c>
      <c r="S47" s="76">
        <f t="shared" si="93"/>
        <v>0</v>
      </c>
      <c r="T47" s="76">
        <f t="shared" si="93"/>
        <v>0</v>
      </c>
      <c r="U47" s="76">
        <f t="shared" si="93"/>
        <v>0</v>
      </c>
      <c r="V47" s="76">
        <f t="shared" si="93"/>
        <v>0</v>
      </c>
      <c r="W47" s="76">
        <f t="shared" si="93"/>
        <v>0</v>
      </c>
      <c r="X47" s="76">
        <f t="shared" si="93"/>
        <v>0</v>
      </c>
      <c r="Y47" s="107"/>
      <c r="Z47" s="629" t="s">
        <v>12</v>
      </c>
      <c r="AA47" s="109">
        <f t="shared" ref="AA47:AA53" si="94">K47-AQ47</f>
        <v>0</v>
      </c>
      <c r="AB47" s="76">
        <f t="shared" si="92"/>
        <v>0</v>
      </c>
      <c r="AC47" s="76">
        <f t="shared" si="92"/>
        <v>0</v>
      </c>
      <c r="AD47" s="76">
        <f t="shared" si="92"/>
        <v>0</v>
      </c>
      <c r="AE47" s="76">
        <f t="shared" si="92"/>
        <v>0</v>
      </c>
      <c r="AF47" s="76">
        <f t="shared" si="92"/>
        <v>0</v>
      </c>
      <c r="AG47" s="76">
        <f t="shared" si="92"/>
        <v>0</v>
      </c>
      <c r="AH47" s="76">
        <f t="shared" si="92"/>
        <v>0</v>
      </c>
      <c r="AI47" s="76">
        <f t="shared" si="92"/>
        <v>0</v>
      </c>
      <c r="AJ47" s="76">
        <f t="shared" si="92"/>
        <v>0</v>
      </c>
      <c r="AK47" s="76">
        <f t="shared" si="92"/>
        <v>0</v>
      </c>
      <c r="AL47" s="76">
        <f t="shared" si="92"/>
        <v>0</v>
      </c>
      <c r="AM47" s="76">
        <f t="shared" si="92"/>
        <v>0</v>
      </c>
      <c r="AN47" s="76">
        <f t="shared" si="92"/>
        <v>0</v>
      </c>
      <c r="AP47" s="629" t="s">
        <v>12</v>
      </c>
      <c r="AQ47" s="111">
        <f>M2N!IF80+M2N!IF87</f>
        <v>0</v>
      </c>
      <c r="AR47" s="76">
        <f>M2N!IG80+M2N!IG87</f>
        <v>0</v>
      </c>
      <c r="AS47" s="76">
        <f>M2N!IH80+M2N!IH87</f>
        <v>0</v>
      </c>
      <c r="AT47" s="76">
        <f>M2N!II80+M2N!II87</f>
        <v>0</v>
      </c>
      <c r="AU47" s="76">
        <f>M2N!IJ80+M2N!IJ87</f>
        <v>0</v>
      </c>
      <c r="AV47" s="76">
        <f>M2N!IK80+M2N!IK87</f>
        <v>0</v>
      </c>
      <c r="AW47" s="76">
        <f>M2N!IL80+M2N!IL87</f>
        <v>0</v>
      </c>
      <c r="AX47" s="76">
        <f>M2N!IM80+M2N!IM87</f>
        <v>0</v>
      </c>
      <c r="AY47" s="76">
        <f>M2N!IN80+M2N!IN87</f>
        <v>0</v>
      </c>
      <c r="AZ47" s="76">
        <f>M2N!IO80+M2N!IO87</f>
        <v>0</v>
      </c>
      <c r="BA47" s="76">
        <f>M2N!IP80+M2N!IP87</f>
        <v>0</v>
      </c>
      <c r="BB47" s="76">
        <f>M2N!IQ80+M2N!IQ87</f>
        <v>0</v>
      </c>
      <c r="BC47" s="76">
        <f>M2N!IR80+M2N!IR87</f>
        <v>0</v>
      </c>
      <c r="BD47" s="76">
        <f>M2N!IS80+M2N!IS87</f>
        <v>0</v>
      </c>
      <c r="BE47" s="110"/>
      <c r="BF47" s="110"/>
    </row>
    <row r="48" spans="1:58" x14ac:dyDescent="0.2">
      <c r="A48" s="573" t="str">
        <f>M2C!GV30</f>
        <v>C064</v>
      </c>
      <c r="B48" s="573" t="s">
        <v>69</v>
      </c>
      <c r="C48" s="573" t="str">
        <f>IF(M2C!GX30="N","",YEAR(M2C!GX30))</f>
        <v/>
      </c>
      <c r="D48" s="573" t="str">
        <f>IF(M2C!GY30="N","",YEAR(M2C!GY30))</f>
        <v/>
      </c>
      <c r="E48" s="573" t="str">
        <f>IF(M2C!GZ30="N","",YEAR(M2C!GZ30))</f>
        <v/>
      </c>
      <c r="F48" s="573" t="str">
        <f>IF(M2C!HA30="N","",YEAR(M2C!HA30))</f>
        <v/>
      </c>
      <c r="G48" s="573" t="str">
        <f>IF(M2C!HB30="N","",YEAR(M2C!HB30))</f>
        <v/>
      </c>
      <c r="H48" s="573" t="str">
        <f>IF(M2C!HC30="N","",YEAR(M2C!HC30))</f>
        <v/>
      </c>
      <c r="J48" s="629" t="s">
        <v>22</v>
      </c>
      <c r="K48" s="109">
        <v>2</v>
      </c>
      <c r="L48" s="109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107"/>
      <c r="Z48" s="629" t="s">
        <v>22</v>
      </c>
      <c r="AA48" s="109">
        <f t="shared" si="94"/>
        <v>2</v>
      </c>
      <c r="AB48" s="76">
        <f t="shared" si="92"/>
        <v>0</v>
      </c>
      <c r="AC48" s="76">
        <f t="shared" si="92"/>
        <v>0</v>
      </c>
      <c r="AD48" s="76">
        <f t="shared" si="92"/>
        <v>0</v>
      </c>
      <c r="AE48" s="76">
        <f t="shared" si="92"/>
        <v>0</v>
      </c>
      <c r="AF48" s="76">
        <f t="shared" si="92"/>
        <v>0</v>
      </c>
      <c r="AG48" s="76">
        <f t="shared" si="92"/>
        <v>0</v>
      </c>
      <c r="AH48" s="76">
        <f t="shared" si="92"/>
        <v>0</v>
      </c>
      <c r="AI48" s="76">
        <f t="shared" si="92"/>
        <v>0</v>
      </c>
      <c r="AJ48" s="76">
        <f t="shared" si="92"/>
        <v>0</v>
      </c>
      <c r="AK48" s="76">
        <f t="shared" si="92"/>
        <v>0</v>
      </c>
      <c r="AL48" s="76">
        <f t="shared" si="92"/>
        <v>0</v>
      </c>
      <c r="AM48" s="76">
        <f t="shared" si="92"/>
        <v>0</v>
      </c>
      <c r="AN48" s="76">
        <f t="shared" si="92"/>
        <v>0</v>
      </c>
      <c r="AP48" s="629" t="s">
        <v>22</v>
      </c>
      <c r="AQ48" s="111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108"/>
      <c r="BF48" s="108"/>
    </row>
    <row r="49" spans="1:58" x14ac:dyDescent="0.2">
      <c r="A49" s="624" t="str">
        <f>M2N!ID13</f>
        <v>N301</v>
      </c>
      <c r="B49" s="573" t="s">
        <v>70</v>
      </c>
      <c r="C49" s="573" t="str">
        <f>IF(M2N!IF13="N","",YEAR(M2N!IF13))</f>
        <v/>
      </c>
      <c r="D49" s="573">
        <f>IF(M2N!IG13="N","",YEAR(M2N!IG13))</f>
        <v>2013</v>
      </c>
      <c r="E49" s="573" t="str">
        <f>IF(M2N!IH13="N","",YEAR(M2N!IH13))</f>
        <v/>
      </c>
      <c r="F49" s="573" t="str">
        <f>IF(M2N!II13="N","",YEAR(M2N!II13))</f>
        <v/>
      </c>
      <c r="G49" s="573" t="str">
        <f>IF(M2N!IJ13="N","",YEAR(M2N!IJ13))</f>
        <v/>
      </c>
      <c r="H49" s="573" t="str">
        <f>IF(M2N!IK13="N","",YEAR(M2N!IK13))</f>
        <v/>
      </c>
      <c r="J49" s="629" t="s">
        <v>13</v>
      </c>
      <c r="K49" s="109">
        <f>COUNTIF($E$49:$E$80,K$45)</f>
        <v>0</v>
      </c>
      <c r="L49" s="109">
        <f>COUNTIF($E$49:$E$80,L$45)</f>
        <v>1</v>
      </c>
      <c r="M49" s="76">
        <f t="shared" ref="M49:X49" si="95">COUNTIF($E$49:$E$80,M$45)</f>
        <v>0</v>
      </c>
      <c r="N49" s="76">
        <f t="shared" si="95"/>
        <v>0</v>
      </c>
      <c r="O49" s="76">
        <f t="shared" si="95"/>
        <v>0</v>
      </c>
      <c r="P49" s="76">
        <f t="shared" si="95"/>
        <v>0</v>
      </c>
      <c r="Q49" s="76">
        <f t="shared" si="95"/>
        <v>0</v>
      </c>
      <c r="R49" s="76">
        <f t="shared" si="95"/>
        <v>0</v>
      </c>
      <c r="S49" s="76">
        <f t="shared" si="95"/>
        <v>0</v>
      </c>
      <c r="T49" s="76">
        <f t="shared" si="95"/>
        <v>0</v>
      </c>
      <c r="U49" s="76">
        <f t="shared" si="95"/>
        <v>0</v>
      </c>
      <c r="V49" s="76">
        <f t="shared" si="95"/>
        <v>0</v>
      </c>
      <c r="W49" s="76">
        <f t="shared" si="95"/>
        <v>0</v>
      </c>
      <c r="X49" s="76">
        <f t="shared" si="95"/>
        <v>0</v>
      </c>
      <c r="Y49" s="107"/>
      <c r="Z49" s="629" t="s">
        <v>13</v>
      </c>
      <c r="AA49" s="109">
        <f t="shared" si="94"/>
        <v>0</v>
      </c>
      <c r="AB49" s="109">
        <f t="shared" si="92"/>
        <v>1</v>
      </c>
      <c r="AC49" s="76">
        <f t="shared" si="92"/>
        <v>0</v>
      </c>
      <c r="AD49" s="76">
        <f t="shared" si="92"/>
        <v>0</v>
      </c>
      <c r="AE49" s="76">
        <f t="shared" si="92"/>
        <v>0</v>
      </c>
      <c r="AF49" s="76">
        <f t="shared" si="92"/>
        <v>0</v>
      </c>
      <c r="AG49" s="76">
        <f t="shared" si="92"/>
        <v>0</v>
      </c>
      <c r="AH49" s="76">
        <f t="shared" si="92"/>
        <v>0</v>
      </c>
      <c r="AI49" s="76">
        <f t="shared" si="92"/>
        <v>0</v>
      </c>
      <c r="AJ49" s="76">
        <f t="shared" si="92"/>
        <v>0</v>
      </c>
      <c r="AK49" s="76">
        <f t="shared" si="92"/>
        <v>0</v>
      </c>
      <c r="AL49" s="76">
        <f t="shared" si="92"/>
        <v>0</v>
      </c>
      <c r="AM49" s="76">
        <f t="shared" si="92"/>
        <v>0</v>
      </c>
      <c r="AN49" s="76">
        <f t="shared" si="92"/>
        <v>0</v>
      </c>
      <c r="AP49" s="629" t="s">
        <v>13</v>
      </c>
      <c r="AQ49" s="111">
        <f>M2N!IF81+M2N!IF88</f>
        <v>0</v>
      </c>
      <c r="AR49" s="76">
        <f>M2N!IG81+M2N!IG88</f>
        <v>0</v>
      </c>
      <c r="AS49" s="76">
        <f>M2N!IH81+M2N!IH88</f>
        <v>0</v>
      </c>
      <c r="AT49" s="76">
        <f>M2N!II81+M2N!II88</f>
        <v>0</v>
      </c>
      <c r="AU49" s="76">
        <f>M2N!IJ81+M2N!IJ88</f>
        <v>0</v>
      </c>
      <c r="AV49" s="76">
        <f>M2N!IK81+M2N!IK88</f>
        <v>0</v>
      </c>
      <c r="AW49" s="76">
        <f>M2N!IL81+M2N!IL88</f>
        <v>0</v>
      </c>
      <c r="AX49" s="76">
        <f>M2N!IM81+M2N!IM88</f>
        <v>0</v>
      </c>
      <c r="AY49" s="76">
        <f>M2N!IN81+M2N!IN88</f>
        <v>0</v>
      </c>
      <c r="AZ49" s="76">
        <f>M2N!IO81+M2N!IO88</f>
        <v>0</v>
      </c>
      <c r="BA49" s="76">
        <f>M2N!IP81+M2N!IP88</f>
        <v>0</v>
      </c>
      <c r="BB49" s="76">
        <f>M2N!IQ81+M2N!IQ88</f>
        <v>0</v>
      </c>
      <c r="BC49" s="76">
        <f>M2N!IR81+M2N!IR88</f>
        <v>0</v>
      </c>
      <c r="BD49" s="76">
        <f>M2N!IS81+M2N!IS88</f>
        <v>0</v>
      </c>
      <c r="BE49" s="110"/>
      <c r="BF49" s="110"/>
    </row>
    <row r="50" spans="1:58" x14ac:dyDescent="0.2">
      <c r="A50" s="624" t="str">
        <f>M2N!ID14</f>
        <v>N334</v>
      </c>
      <c r="B50" s="573" t="s">
        <v>70</v>
      </c>
      <c r="C50" s="573" t="str">
        <f>IF(M2N!IF14="N","",YEAR(M2N!IF14))</f>
        <v/>
      </c>
      <c r="D50" s="573" t="str">
        <f>IF(M2N!IG14="N","",YEAR(M2N!IG14))</f>
        <v/>
      </c>
      <c r="E50" s="573" t="str">
        <f>IF(M2N!IH14="N","",YEAR(M2N!IH14))</f>
        <v/>
      </c>
      <c r="F50" s="573" t="str">
        <f>IF(M2N!II14="N","",YEAR(M2N!II14))</f>
        <v/>
      </c>
      <c r="G50" s="573" t="str">
        <f>IF(M2N!IJ14="N","",YEAR(M2N!IJ14))</f>
        <v/>
      </c>
      <c r="H50" s="573" t="str">
        <f>IF(M2N!IK14="N","",YEAR(M2N!IK14))</f>
        <v/>
      </c>
      <c r="J50" s="629" t="s">
        <v>14</v>
      </c>
      <c r="K50" s="109">
        <f>COUNTIF($F$49:$F$80,K$45)</f>
        <v>0</v>
      </c>
      <c r="L50" s="76">
        <f>COUNTIF($F$49:$F$80,L$45)</f>
        <v>0</v>
      </c>
      <c r="M50" s="76">
        <f t="shared" ref="M50:X50" si="96">COUNTIF($F$49:$F$80,M$45)</f>
        <v>0</v>
      </c>
      <c r="N50" s="76">
        <f t="shared" si="96"/>
        <v>0</v>
      </c>
      <c r="O50" s="76">
        <f t="shared" si="96"/>
        <v>0</v>
      </c>
      <c r="P50" s="76">
        <f t="shared" si="96"/>
        <v>0</v>
      </c>
      <c r="Q50" s="76">
        <f t="shared" si="96"/>
        <v>0</v>
      </c>
      <c r="R50" s="76">
        <f t="shared" si="96"/>
        <v>0</v>
      </c>
      <c r="S50" s="76">
        <f t="shared" si="96"/>
        <v>0</v>
      </c>
      <c r="T50" s="76">
        <f t="shared" si="96"/>
        <v>0</v>
      </c>
      <c r="U50" s="76">
        <f t="shared" si="96"/>
        <v>0</v>
      </c>
      <c r="V50" s="76">
        <f t="shared" si="96"/>
        <v>0</v>
      </c>
      <c r="W50" s="76">
        <f t="shared" si="96"/>
        <v>0</v>
      </c>
      <c r="X50" s="76">
        <f t="shared" si="96"/>
        <v>0</v>
      </c>
      <c r="Y50" s="107"/>
      <c r="Z50" s="629" t="s">
        <v>14</v>
      </c>
      <c r="AA50" s="109">
        <f t="shared" si="94"/>
        <v>0</v>
      </c>
      <c r="AB50" s="76">
        <f t="shared" si="92"/>
        <v>0</v>
      </c>
      <c r="AC50" s="76">
        <f t="shared" si="92"/>
        <v>0</v>
      </c>
      <c r="AD50" s="76">
        <f t="shared" si="92"/>
        <v>0</v>
      </c>
      <c r="AE50" s="76">
        <f t="shared" si="92"/>
        <v>0</v>
      </c>
      <c r="AF50" s="76">
        <f t="shared" si="92"/>
        <v>0</v>
      </c>
      <c r="AG50" s="76">
        <f t="shared" si="92"/>
        <v>0</v>
      </c>
      <c r="AH50" s="76">
        <f t="shared" si="92"/>
        <v>0</v>
      </c>
      <c r="AI50" s="76">
        <f t="shared" si="92"/>
        <v>0</v>
      </c>
      <c r="AJ50" s="76">
        <f t="shared" si="92"/>
        <v>0</v>
      </c>
      <c r="AK50" s="76">
        <f t="shared" si="92"/>
        <v>0</v>
      </c>
      <c r="AL50" s="76">
        <f t="shared" si="92"/>
        <v>0</v>
      </c>
      <c r="AM50" s="76">
        <f t="shared" si="92"/>
        <v>0</v>
      </c>
      <c r="AN50" s="76">
        <f t="shared" si="92"/>
        <v>0</v>
      </c>
      <c r="AP50" s="629" t="s">
        <v>14</v>
      </c>
      <c r="AQ50" s="111">
        <f>M2N!IF82+M2N!IF89</f>
        <v>0</v>
      </c>
      <c r="AR50" s="76">
        <f>M2N!IG82+M2N!IG89</f>
        <v>0</v>
      </c>
      <c r="AS50" s="76">
        <f>M2N!IH82+M2N!IH89</f>
        <v>0</v>
      </c>
      <c r="AT50" s="76">
        <f>M2N!II82+M2N!II89</f>
        <v>0</v>
      </c>
      <c r="AU50" s="76">
        <f>M2N!IJ82+M2N!IJ89</f>
        <v>0</v>
      </c>
      <c r="AV50" s="76">
        <f>M2N!IK82+M2N!IK89</f>
        <v>0</v>
      </c>
      <c r="AW50" s="76">
        <f>M2N!IL82+M2N!IL89</f>
        <v>0</v>
      </c>
      <c r="AX50" s="76">
        <f>M2N!IM82+M2N!IM89</f>
        <v>0</v>
      </c>
      <c r="AY50" s="76">
        <f>M2N!IN82+M2N!IN89</f>
        <v>0</v>
      </c>
      <c r="AZ50" s="76">
        <f>M2N!IO82+M2N!IO89</f>
        <v>0</v>
      </c>
      <c r="BA50" s="76">
        <f>M2N!IP82+M2N!IP89</f>
        <v>0</v>
      </c>
      <c r="BB50" s="76">
        <f>M2N!IQ82+M2N!IQ89</f>
        <v>0</v>
      </c>
      <c r="BC50" s="76">
        <f>M2N!IR82+M2N!IR89</f>
        <v>0</v>
      </c>
      <c r="BD50" s="76">
        <f>M2N!IS82+M2N!IS89</f>
        <v>0</v>
      </c>
      <c r="BE50" s="110"/>
      <c r="BF50" s="110"/>
    </row>
    <row r="51" spans="1:58" x14ac:dyDescent="0.2">
      <c r="A51" s="625" t="str">
        <f>M2N!ID15</f>
        <v>N335</v>
      </c>
      <c r="B51" s="120" t="s">
        <v>70</v>
      </c>
      <c r="C51" s="76" t="str">
        <f>IF(M2N!IF15="N","",YEAR(M2N!IF15))</f>
        <v/>
      </c>
      <c r="D51" s="76">
        <f>IF(M2N!IG15="N","",YEAR(M2N!IG15))</f>
        <v>2013</v>
      </c>
      <c r="E51" s="76" t="str">
        <f>IF(M2N!IH15="N","",YEAR(M2N!IH15))</f>
        <v/>
      </c>
      <c r="F51" s="76" t="str">
        <f>IF(M2N!II15="N","",YEAR(M2N!II15))</f>
        <v/>
      </c>
      <c r="G51" s="76" t="str">
        <f>IF(M2N!IJ15="N","",YEAR(M2N!IJ15))</f>
        <v/>
      </c>
      <c r="H51" s="76" t="str">
        <f>IF(M2N!IK15="N","",YEAR(M2N!IK15))</f>
        <v/>
      </c>
      <c r="J51" s="629" t="s">
        <v>15</v>
      </c>
      <c r="K51" s="109">
        <f>COUNTIF($G$49:$G$80,K$45)-K52</f>
        <v>0</v>
      </c>
      <c r="L51" s="76">
        <f>COUNTIF($G$49:$G$80,L$45)-L52</f>
        <v>0</v>
      </c>
      <c r="M51" s="76">
        <f t="shared" ref="M51:X51" si="97">COUNTIF($G$49:$G$80,M$45)-M52</f>
        <v>0</v>
      </c>
      <c r="N51" s="76">
        <f t="shared" si="97"/>
        <v>0</v>
      </c>
      <c r="O51" s="76">
        <f t="shared" si="97"/>
        <v>0</v>
      </c>
      <c r="P51" s="76">
        <f t="shared" si="97"/>
        <v>0</v>
      </c>
      <c r="Q51" s="76">
        <f t="shared" si="97"/>
        <v>0</v>
      </c>
      <c r="R51" s="76">
        <f t="shared" si="97"/>
        <v>0</v>
      </c>
      <c r="S51" s="76">
        <f t="shared" si="97"/>
        <v>0</v>
      </c>
      <c r="T51" s="76">
        <f t="shared" si="97"/>
        <v>0</v>
      </c>
      <c r="U51" s="76">
        <f t="shared" si="97"/>
        <v>0</v>
      </c>
      <c r="V51" s="76">
        <f t="shared" si="97"/>
        <v>0</v>
      </c>
      <c r="W51" s="76">
        <f t="shared" si="97"/>
        <v>0</v>
      </c>
      <c r="X51" s="76">
        <f t="shared" si="97"/>
        <v>0</v>
      </c>
      <c r="Y51" s="107"/>
      <c r="Z51" s="629" t="s">
        <v>15</v>
      </c>
      <c r="AA51" s="109">
        <f t="shared" si="94"/>
        <v>0</v>
      </c>
      <c r="AB51" s="76">
        <f t="shared" si="92"/>
        <v>0</v>
      </c>
      <c r="AC51" s="76">
        <f t="shared" si="92"/>
        <v>0</v>
      </c>
      <c r="AD51" s="76">
        <f t="shared" si="92"/>
        <v>0</v>
      </c>
      <c r="AE51" s="76">
        <f t="shared" si="92"/>
        <v>0</v>
      </c>
      <c r="AF51" s="76">
        <f t="shared" si="92"/>
        <v>0</v>
      </c>
      <c r="AG51" s="76">
        <f t="shared" si="92"/>
        <v>0</v>
      </c>
      <c r="AH51" s="76">
        <f t="shared" si="92"/>
        <v>0</v>
      </c>
      <c r="AI51" s="76">
        <f t="shared" si="92"/>
        <v>0</v>
      </c>
      <c r="AJ51" s="76">
        <f t="shared" si="92"/>
        <v>0</v>
      </c>
      <c r="AK51" s="76">
        <f t="shared" si="92"/>
        <v>0</v>
      </c>
      <c r="AL51" s="76">
        <f t="shared" si="92"/>
        <v>0</v>
      </c>
      <c r="AM51" s="76">
        <f t="shared" si="92"/>
        <v>0</v>
      </c>
      <c r="AN51" s="76">
        <f t="shared" si="92"/>
        <v>0</v>
      </c>
      <c r="AP51" s="629" t="s">
        <v>15</v>
      </c>
      <c r="AQ51" s="111">
        <f>M2N!IF83+M2N!IF90</f>
        <v>0</v>
      </c>
      <c r="AR51" s="76">
        <f>M2N!IG83+M2N!IG90</f>
        <v>0</v>
      </c>
      <c r="AS51" s="76">
        <f>M2N!IH83+M2N!IH90</f>
        <v>0</v>
      </c>
      <c r="AT51" s="76">
        <f>M2N!II83+M2N!II90</f>
        <v>0</v>
      </c>
      <c r="AU51" s="76">
        <f>M2N!IJ83+M2N!IJ90</f>
        <v>0</v>
      </c>
      <c r="AV51" s="76">
        <f>M2N!IK83+M2N!IK90</f>
        <v>0</v>
      </c>
      <c r="AW51" s="76">
        <f>M2N!IL83+M2N!IL90</f>
        <v>0</v>
      </c>
      <c r="AX51" s="76">
        <f>M2N!IM83+M2N!IM90</f>
        <v>0</v>
      </c>
      <c r="AY51" s="76">
        <f>M2N!IN83+M2N!IN90</f>
        <v>0</v>
      </c>
      <c r="AZ51" s="76">
        <f>M2N!IO83+M2N!IO90</f>
        <v>0</v>
      </c>
      <c r="BA51" s="76">
        <f>M2N!IP83+M2N!IP90</f>
        <v>0</v>
      </c>
      <c r="BB51" s="76">
        <f>M2N!IQ83+M2N!IQ90</f>
        <v>0</v>
      </c>
      <c r="BC51" s="76">
        <f>M2N!IR83+M2N!IR90</f>
        <v>0</v>
      </c>
      <c r="BD51" s="76">
        <f>M2N!IS83+M2N!IS90</f>
        <v>0</v>
      </c>
      <c r="BE51" s="110"/>
      <c r="BF51" s="110"/>
    </row>
    <row r="52" spans="1:58" x14ac:dyDescent="0.2">
      <c r="A52" s="625" t="str">
        <f>M2N!ID16</f>
        <v>N338</v>
      </c>
      <c r="B52" s="120" t="s">
        <v>70</v>
      </c>
      <c r="C52" s="76" t="str">
        <f>IF(M2N!IF16="N","",YEAR(M2N!IF16))</f>
        <v/>
      </c>
      <c r="D52" s="76">
        <f>IF(M2N!IG16="N","",YEAR(M2N!IG16))</f>
        <v>2013</v>
      </c>
      <c r="E52" s="76" t="str">
        <f>IF(M2N!IH16="N","",YEAR(M2N!IH16))</f>
        <v/>
      </c>
      <c r="F52" s="76" t="str">
        <f>IF(M2N!II16="N","",YEAR(M2N!II16))</f>
        <v/>
      </c>
      <c r="G52" s="76" t="str">
        <f>IF(M2N!IJ16="N","",YEAR(M2N!IJ16))</f>
        <v/>
      </c>
      <c r="H52" s="76" t="str">
        <f>IF(M2N!IK16="N","",YEAR(M2N!IK16))</f>
        <v/>
      </c>
      <c r="J52" s="629" t="s">
        <v>23</v>
      </c>
      <c r="K52" s="109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107"/>
      <c r="Z52" s="629" t="s">
        <v>23</v>
      </c>
      <c r="AA52" s="109">
        <f t="shared" si="94"/>
        <v>0</v>
      </c>
      <c r="AB52" s="76">
        <f t="shared" si="92"/>
        <v>0</v>
      </c>
      <c r="AC52" s="76">
        <f t="shared" si="92"/>
        <v>0</v>
      </c>
      <c r="AD52" s="76">
        <f t="shared" si="92"/>
        <v>0</v>
      </c>
      <c r="AE52" s="76">
        <f t="shared" si="92"/>
        <v>0</v>
      </c>
      <c r="AF52" s="76">
        <f t="shared" si="92"/>
        <v>0</v>
      </c>
      <c r="AG52" s="76">
        <f t="shared" si="92"/>
        <v>0</v>
      </c>
      <c r="AH52" s="76">
        <f t="shared" si="92"/>
        <v>0</v>
      </c>
      <c r="AI52" s="76">
        <f t="shared" si="92"/>
        <v>0</v>
      </c>
      <c r="AJ52" s="76">
        <f t="shared" si="92"/>
        <v>0</v>
      </c>
      <c r="AK52" s="76">
        <f t="shared" si="92"/>
        <v>0</v>
      </c>
      <c r="AL52" s="76">
        <f t="shared" si="92"/>
        <v>0</v>
      </c>
      <c r="AM52" s="76">
        <f t="shared" si="92"/>
        <v>0</v>
      </c>
      <c r="AN52" s="76">
        <f t="shared" si="92"/>
        <v>0</v>
      </c>
      <c r="AP52" s="629" t="s">
        <v>23</v>
      </c>
      <c r="AQ52" s="111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108"/>
      <c r="BF52" s="108"/>
    </row>
    <row r="53" spans="1:58" x14ac:dyDescent="0.2">
      <c r="A53" s="625" t="str">
        <f>M2N!ID17</f>
        <v>N340</v>
      </c>
      <c r="B53" s="120" t="s">
        <v>70</v>
      </c>
      <c r="C53" s="76" t="str">
        <f>IF(M2N!IF17="N","",YEAR(M2N!IF17))</f>
        <v/>
      </c>
      <c r="D53" s="76">
        <f>IF(M2N!IG17="N","",YEAR(M2N!IG17))</f>
        <v>2013</v>
      </c>
      <c r="E53" s="76" t="str">
        <f>IF(M2N!IH17="N","",YEAR(M2N!IH17))</f>
        <v/>
      </c>
      <c r="F53" s="76" t="str">
        <f>IF(M2N!II17="N","",YEAR(M2N!II17))</f>
        <v/>
      </c>
      <c r="G53" s="76" t="str">
        <f>IF(M2N!IJ17="N","",YEAR(M2N!IJ17))</f>
        <v/>
      </c>
      <c r="H53" s="76" t="str">
        <f>IF(M2N!IK17="N","",YEAR(M2N!IK17))</f>
        <v/>
      </c>
      <c r="J53" s="629" t="s">
        <v>16</v>
      </c>
      <c r="K53" s="109">
        <f>COUNTIF($H$49:$H$80,K$45)</f>
        <v>0</v>
      </c>
      <c r="L53" s="76">
        <f>COUNTIF($H$49:$H$80,L$45)</f>
        <v>0</v>
      </c>
      <c r="M53" s="76">
        <f t="shared" ref="M53:X53" si="98">COUNTIF($H$49:$H$80,M$45)</f>
        <v>0</v>
      </c>
      <c r="N53" s="76">
        <f t="shared" si="98"/>
        <v>0</v>
      </c>
      <c r="O53" s="76">
        <f t="shared" si="98"/>
        <v>0</v>
      </c>
      <c r="P53" s="76">
        <f t="shared" si="98"/>
        <v>0</v>
      </c>
      <c r="Q53" s="76">
        <f t="shared" si="98"/>
        <v>0</v>
      </c>
      <c r="R53" s="76">
        <f t="shared" si="98"/>
        <v>0</v>
      </c>
      <c r="S53" s="76">
        <f t="shared" si="98"/>
        <v>0</v>
      </c>
      <c r="T53" s="76">
        <f t="shared" si="98"/>
        <v>0</v>
      </c>
      <c r="U53" s="76">
        <f t="shared" si="98"/>
        <v>0</v>
      </c>
      <c r="V53" s="76">
        <f t="shared" si="98"/>
        <v>0</v>
      </c>
      <c r="W53" s="76">
        <f t="shared" si="98"/>
        <v>0</v>
      </c>
      <c r="X53" s="76">
        <f t="shared" si="98"/>
        <v>0</v>
      </c>
      <c r="Y53" s="107"/>
      <c r="Z53" s="629" t="s">
        <v>16</v>
      </c>
      <c r="AA53" s="109">
        <f t="shared" si="94"/>
        <v>0</v>
      </c>
      <c r="AB53" s="76">
        <f t="shared" si="92"/>
        <v>0</v>
      </c>
      <c r="AC53" s="76">
        <f t="shared" si="92"/>
        <v>0</v>
      </c>
      <c r="AD53" s="76">
        <f t="shared" si="92"/>
        <v>0</v>
      </c>
      <c r="AE53" s="76">
        <f t="shared" si="92"/>
        <v>0</v>
      </c>
      <c r="AF53" s="76">
        <f t="shared" si="92"/>
        <v>0</v>
      </c>
      <c r="AG53" s="76">
        <f t="shared" si="92"/>
        <v>0</v>
      </c>
      <c r="AH53" s="76">
        <f t="shared" si="92"/>
        <v>0</v>
      </c>
      <c r="AI53" s="76">
        <f t="shared" si="92"/>
        <v>0</v>
      </c>
      <c r="AJ53" s="76">
        <f t="shared" si="92"/>
        <v>0</v>
      </c>
      <c r="AK53" s="76">
        <f t="shared" si="92"/>
        <v>0</v>
      </c>
      <c r="AL53" s="76">
        <f t="shared" si="92"/>
        <v>0</v>
      </c>
      <c r="AM53" s="76">
        <f t="shared" si="92"/>
        <v>0</v>
      </c>
      <c r="AN53" s="76">
        <f t="shared" si="92"/>
        <v>0</v>
      </c>
      <c r="AP53" s="629" t="s">
        <v>16</v>
      </c>
      <c r="AQ53" s="111">
        <f>M2N!IF84+M2N!IF91</f>
        <v>0</v>
      </c>
      <c r="AR53" s="76">
        <f>M2N!IG84+M2N!IG91</f>
        <v>0</v>
      </c>
      <c r="AS53" s="76">
        <f>M2N!IH84+M2N!IH91</f>
        <v>0</v>
      </c>
      <c r="AT53" s="76">
        <f>M2N!II84+M2N!II91</f>
        <v>0</v>
      </c>
      <c r="AU53" s="76">
        <f>M2N!IJ84+M2N!IJ91</f>
        <v>0</v>
      </c>
      <c r="AV53" s="76">
        <f>M2N!IK84+M2N!IK91</f>
        <v>0</v>
      </c>
      <c r="AW53" s="76">
        <f>M2N!IL84+M2N!IL91</f>
        <v>0</v>
      </c>
      <c r="AX53" s="76">
        <f>M2N!IM84+M2N!IM91</f>
        <v>0</v>
      </c>
      <c r="AY53" s="76">
        <f>M2N!IN84+M2N!IN91</f>
        <v>0</v>
      </c>
      <c r="AZ53" s="76">
        <f>M2N!IO84+M2N!IO91</f>
        <v>0</v>
      </c>
      <c r="BA53" s="76">
        <f>M2N!IP84+M2N!IP91</f>
        <v>0</v>
      </c>
      <c r="BB53" s="76">
        <f>M2N!IQ84+M2N!IQ91</f>
        <v>0</v>
      </c>
      <c r="BC53" s="76">
        <f>M2N!IR84+M2N!IR91</f>
        <v>0</v>
      </c>
      <c r="BD53" s="76">
        <f>M2N!IS84+M2N!IS91</f>
        <v>0</v>
      </c>
      <c r="BE53" s="110"/>
      <c r="BF53" s="110"/>
    </row>
    <row r="54" spans="1:58" x14ac:dyDescent="0.2">
      <c r="A54" s="625" t="str">
        <f>M2N!ID18</f>
        <v>N342</v>
      </c>
      <c r="B54" s="120" t="s">
        <v>70</v>
      </c>
      <c r="C54" s="76" t="str">
        <f>IF(M2N!IF18="N","",YEAR(M2N!IF18))</f>
        <v/>
      </c>
      <c r="D54" s="76">
        <f>IF(M2N!IG18="N","",YEAR(M2N!IG18))</f>
        <v>2013</v>
      </c>
      <c r="E54" s="76" t="str">
        <f>IF(M2N!IH18="N","",YEAR(M2N!IH18))</f>
        <v/>
      </c>
      <c r="F54" s="76" t="str">
        <f>IF(M2N!II18="N","",YEAR(M2N!II18))</f>
        <v/>
      </c>
      <c r="G54" s="76" t="str">
        <f>IF(M2N!IJ18="N","",YEAR(M2N!IJ18))</f>
        <v/>
      </c>
      <c r="H54" s="76" t="str">
        <f>IF(M2N!IK18="N","",YEAR(M2N!IK18))</f>
        <v/>
      </c>
      <c r="J54" s="629" t="s">
        <v>26</v>
      </c>
      <c r="K54" s="114">
        <f t="shared" ref="K54:X54" si="99">SUM(K46:K53)</f>
        <v>2</v>
      </c>
      <c r="L54" s="114">
        <f t="shared" si="99"/>
        <v>2</v>
      </c>
      <c r="M54" s="115">
        <f t="shared" si="99"/>
        <v>0</v>
      </c>
      <c r="N54" s="115">
        <f t="shared" si="99"/>
        <v>0</v>
      </c>
      <c r="O54" s="115">
        <f t="shared" si="99"/>
        <v>0</v>
      </c>
      <c r="P54" s="115">
        <f t="shared" si="99"/>
        <v>0</v>
      </c>
      <c r="Q54" s="115">
        <f t="shared" si="99"/>
        <v>0</v>
      </c>
      <c r="R54" s="115">
        <f t="shared" si="99"/>
        <v>0</v>
      </c>
      <c r="S54" s="115">
        <f t="shared" si="99"/>
        <v>0</v>
      </c>
      <c r="T54" s="115">
        <f t="shared" si="99"/>
        <v>0</v>
      </c>
      <c r="U54" s="115">
        <f t="shared" si="99"/>
        <v>0</v>
      </c>
      <c r="V54" s="115">
        <f t="shared" si="99"/>
        <v>0</v>
      </c>
      <c r="W54" s="115">
        <f t="shared" si="99"/>
        <v>0</v>
      </c>
      <c r="X54" s="115">
        <f t="shared" si="99"/>
        <v>0</v>
      </c>
      <c r="Y54" s="107"/>
      <c r="Z54" s="630" t="s">
        <v>193</v>
      </c>
      <c r="AA54" s="632">
        <f t="shared" ref="AA54:AN54" si="100">SUM(AQ46:AQ53)</f>
        <v>0</v>
      </c>
      <c r="AB54" s="573">
        <f t="shared" si="100"/>
        <v>0</v>
      </c>
      <c r="AC54" s="573">
        <f t="shared" si="100"/>
        <v>0</v>
      </c>
      <c r="AD54" s="573">
        <f t="shared" si="100"/>
        <v>0</v>
      </c>
      <c r="AE54" s="573">
        <f t="shared" si="100"/>
        <v>0</v>
      </c>
      <c r="AF54" s="573">
        <f t="shared" si="100"/>
        <v>0</v>
      </c>
      <c r="AG54" s="573">
        <f t="shared" si="100"/>
        <v>0</v>
      </c>
      <c r="AH54" s="573">
        <f t="shared" si="100"/>
        <v>0</v>
      </c>
      <c r="AI54" s="573">
        <f t="shared" si="100"/>
        <v>0</v>
      </c>
      <c r="AJ54" s="573">
        <f t="shared" si="100"/>
        <v>0</v>
      </c>
      <c r="AK54" s="573">
        <f t="shared" si="100"/>
        <v>0</v>
      </c>
      <c r="AL54" s="573">
        <f t="shared" si="100"/>
        <v>0</v>
      </c>
      <c r="AM54" s="573">
        <f t="shared" si="100"/>
        <v>0</v>
      </c>
      <c r="AN54" s="573">
        <f t="shared" si="100"/>
        <v>0</v>
      </c>
      <c r="AP54" s="108"/>
      <c r="AQ54" s="108"/>
      <c r="AR54" s="108"/>
      <c r="AS54" s="108"/>
      <c r="AT54" s="108"/>
      <c r="AU54" s="108"/>
      <c r="AV54" s="108"/>
      <c r="AW54" s="108"/>
      <c r="AX54" s="108"/>
      <c r="AY54" s="108"/>
      <c r="AZ54" s="108"/>
      <c r="BA54" s="108"/>
      <c r="BB54" s="108"/>
      <c r="BC54" s="108"/>
      <c r="BD54" s="108"/>
      <c r="BE54" s="108"/>
      <c r="BF54" s="108"/>
    </row>
    <row r="55" spans="1:58" x14ac:dyDescent="0.2">
      <c r="A55" s="625" t="str">
        <f>M2N!ID19</f>
        <v>N345</v>
      </c>
      <c r="B55" s="120" t="s">
        <v>70</v>
      </c>
      <c r="C55" s="76" t="str">
        <f>IF(M2N!IF19="N","",YEAR(M2N!IF19))</f>
        <v/>
      </c>
      <c r="D55" s="76">
        <f>IF(M2N!IG19="N","",YEAR(M2N!IG19))</f>
        <v>2013</v>
      </c>
      <c r="E55" s="76" t="str">
        <f>IF(M2N!IH19="N","",YEAR(M2N!IH19))</f>
        <v/>
      </c>
      <c r="F55" s="76" t="str">
        <f>IF(M2N!II19="N","",YEAR(M2N!II19))</f>
        <v/>
      </c>
      <c r="G55" s="76" t="str">
        <f>IF(M2N!IJ19="N","",YEAR(M2N!IJ19))</f>
        <v/>
      </c>
      <c r="H55" s="76" t="str">
        <f>IF(M2N!IK19="N","",YEAR(M2N!IK19))</f>
        <v/>
      </c>
      <c r="J55" s="107"/>
      <c r="K55" s="107"/>
      <c r="L55" s="117"/>
      <c r="M55" s="117"/>
      <c r="N55" s="117"/>
      <c r="O55" s="117"/>
      <c r="P55" s="117"/>
      <c r="Q55" s="117"/>
      <c r="R55" s="117"/>
      <c r="S55" s="117"/>
      <c r="T55" s="117"/>
      <c r="U55" s="117"/>
      <c r="V55" s="117"/>
      <c r="W55" s="117"/>
      <c r="X55" s="11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7"/>
      <c r="AZ55" s="107"/>
      <c r="BA55" s="107"/>
      <c r="BB55" s="107"/>
      <c r="BC55" s="107"/>
      <c r="BD55" s="107"/>
      <c r="BE55" s="118"/>
      <c r="BF55" s="118"/>
    </row>
    <row r="56" spans="1:58" x14ac:dyDescent="0.2">
      <c r="A56" s="625" t="str">
        <f>M2N!ID20</f>
        <v>N348</v>
      </c>
      <c r="B56" s="120" t="s">
        <v>70</v>
      </c>
      <c r="C56" s="76">
        <f>IF(M2N!IF20="N","",YEAR(M2N!IF20))</f>
        <v>2016</v>
      </c>
      <c r="D56" s="76" t="str">
        <f>IF(M2N!IG20="N","",YEAR(M2N!IG20))</f>
        <v/>
      </c>
      <c r="E56" s="76" t="str">
        <f>IF(M2N!IH20="N","",YEAR(M2N!IH20))</f>
        <v/>
      </c>
      <c r="F56" s="76" t="str">
        <f>IF(M2N!II20="N","",YEAR(M2N!II20))</f>
        <v/>
      </c>
      <c r="G56" s="76" t="str">
        <f>IF(M2N!IJ20="N","",YEAR(M2N!IJ20))</f>
        <v/>
      </c>
      <c r="H56" s="76" t="str">
        <f>IF(M2N!IK20="N","",YEAR(M2N!IK20))</f>
        <v/>
      </c>
      <c r="J56" s="629" t="s">
        <v>39</v>
      </c>
      <c r="K56" s="631">
        <v>2015</v>
      </c>
      <c r="L56" s="631">
        <v>2016</v>
      </c>
      <c r="M56" s="629">
        <v>2017</v>
      </c>
      <c r="N56" s="629">
        <v>2018</v>
      </c>
      <c r="O56" s="629">
        <v>2019</v>
      </c>
      <c r="P56" s="629">
        <v>2020</v>
      </c>
      <c r="Q56" s="629">
        <v>2021</v>
      </c>
      <c r="R56" s="629">
        <v>2022</v>
      </c>
      <c r="S56" s="629">
        <v>2023</v>
      </c>
      <c r="T56" s="629">
        <v>2024</v>
      </c>
      <c r="U56" s="629">
        <v>2025</v>
      </c>
      <c r="V56" s="629">
        <v>2026</v>
      </c>
      <c r="W56" s="629">
        <v>2027</v>
      </c>
      <c r="X56" s="629">
        <v>2028</v>
      </c>
      <c r="Y56" s="107"/>
      <c r="Z56" s="629" t="s">
        <v>39</v>
      </c>
      <c r="AA56" s="631">
        <v>2015</v>
      </c>
      <c r="AB56" s="631">
        <v>2016</v>
      </c>
      <c r="AC56" s="629">
        <v>2017</v>
      </c>
      <c r="AD56" s="629">
        <v>2018</v>
      </c>
      <c r="AE56" s="629">
        <v>2019</v>
      </c>
      <c r="AF56" s="629">
        <v>2020</v>
      </c>
      <c r="AG56" s="629">
        <v>2021</v>
      </c>
      <c r="AH56" s="629">
        <v>2022</v>
      </c>
      <c r="AI56" s="629">
        <v>2023</v>
      </c>
      <c r="AJ56" s="629">
        <v>2024</v>
      </c>
      <c r="AK56" s="629">
        <v>2025</v>
      </c>
      <c r="AL56" s="629">
        <v>2026</v>
      </c>
      <c r="AM56" s="629">
        <v>2027</v>
      </c>
      <c r="AN56" s="629">
        <v>2028</v>
      </c>
      <c r="AP56" s="629" t="s">
        <v>213</v>
      </c>
      <c r="AQ56" s="631">
        <v>2015</v>
      </c>
      <c r="AR56" s="631">
        <v>2016</v>
      </c>
      <c r="AS56" s="629">
        <v>2017</v>
      </c>
      <c r="AT56" s="629">
        <v>2018</v>
      </c>
      <c r="AU56" s="629">
        <v>2019</v>
      </c>
      <c r="AV56" s="629">
        <v>2020</v>
      </c>
      <c r="AW56" s="629">
        <v>2021</v>
      </c>
      <c r="AX56" s="629">
        <v>2022</v>
      </c>
      <c r="AY56" s="629">
        <v>2023</v>
      </c>
      <c r="AZ56" s="629">
        <v>2024</v>
      </c>
      <c r="BA56" s="629">
        <v>2025</v>
      </c>
      <c r="BB56" s="629">
        <v>2026</v>
      </c>
      <c r="BC56" s="629">
        <v>2027</v>
      </c>
      <c r="BD56" s="629">
        <v>2028</v>
      </c>
      <c r="BE56" s="108"/>
      <c r="BF56" s="108"/>
    </row>
    <row r="57" spans="1:58" x14ac:dyDescent="0.2">
      <c r="A57" s="625" t="str">
        <f>M2N!ID21</f>
        <v>N350</v>
      </c>
      <c r="B57" s="120" t="s">
        <v>70</v>
      </c>
      <c r="C57" s="76" t="str">
        <f>IF(M2N!IF21="N","",YEAR(M2N!IF21))</f>
        <v/>
      </c>
      <c r="D57" s="76">
        <f>IF(M2N!IG21="N","",YEAR(M2N!IG21))</f>
        <v>2014</v>
      </c>
      <c r="E57" s="76" t="str">
        <f>IF(M2N!IH21="N","",YEAR(M2N!IH21))</f>
        <v/>
      </c>
      <c r="F57" s="76" t="str">
        <f>IF(M2N!II21="N","",YEAR(M2N!II21))</f>
        <v/>
      </c>
      <c r="G57" s="76" t="str">
        <f>IF(M2N!IJ21="N","",YEAR(M2N!IJ21))</f>
        <v/>
      </c>
      <c r="H57" s="76" t="str">
        <f>IF(M2N!IK21="N","",YEAR(M2N!IK21))</f>
        <v/>
      </c>
      <c r="J57" s="629" t="s">
        <v>17</v>
      </c>
      <c r="K57" s="109">
        <f>COUNTIF($C$2:$C$31,K$56)</f>
        <v>1</v>
      </c>
      <c r="L57" s="76">
        <f>COUNTIF($C$2:$C$31,L$56)</f>
        <v>0</v>
      </c>
      <c r="M57" s="76">
        <f t="shared" ref="M57:X57" si="101">COUNTIF($C$2:$C$31,M$56)</f>
        <v>0</v>
      </c>
      <c r="N57" s="76">
        <f t="shared" si="101"/>
        <v>0</v>
      </c>
      <c r="O57" s="76">
        <f t="shared" si="101"/>
        <v>1</v>
      </c>
      <c r="P57" s="76">
        <f t="shared" si="101"/>
        <v>3</v>
      </c>
      <c r="Q57" s="76">
        <f t="shared" si="101"/>
        <v>0</v>
      </c>
      <c r="R57" s="76">
        <f t="shared" si="101"/>
        <v>0</v>
      </c>
      <c r="S57" s="76">
        <f t="shared" si="101"/>
        <v>0</v>
      </c>
      <c r="T57" s="76">
        <f t="shared" si="101"/>
        <v>0</v>
      </c>
      <c r="U57" s="76">
        <f t="shared" si="101"/>
        <v>0</v>
      </c>
      <c r="V57" s="76">
        <f t="shared" si="101"/>
        <v>0</v>
      </c>
      <c r="W57" s="76">
        <f t="shared" si="101"/>
        <v>0</v>
      </c>
      <c r="X57" s="76">
        <f t="shared" si="101"/>
        <v>0</v>
      </c>
      <c r="Y57" s="107"/>
      <c r="Z57" s="629" t="s">
        <v>17</v>
      </c>
      <c r="AA57" s="109">
        <f>K57-AQ57</f>
        <v>1</v>
      </c>
      <c r="AB57" s="76">
        <f t="shared" ref="AB57:AN64" si="102">L57-AR57</f>
        <v>0</v>
      </c>
      <c r="AC57" s="76">
        <f t="shared" si="102"/>
        <v>0</v>
      </c>
      <c r="AD57" s="76">
        <f t="shared" si="102"/>
        <v>0</v>
      </c>
      <c r="AE57" s="76">
        <f t="shared" si="102"/>
        <v>1</v>
      </c>
      <c r="AF57" s="76">
        <f t="shared" si="102"/>
        <v>3</v>
      </c>
      <c r="AG57" s="76">
        <f t="shared" si="102"/>
        <v>0</v>
      </c>
      <c r="AH57" s="76">
        <f t="shared" si="102"/>
        <v>0</v>
      </c>
      <c r="AI57" s="76">
        <f t="shared" si="102"/>
        <v>0</v>
      </c>
      <c r="AJ57" s="76">
        <f t="shared" si="102"/>
        <v>0</v>
      </c>
      <c r="AK57" s="76">
        <f t="shared" si="102"/>
        <v>0</v>
      </c>
      <c r="AL57" s="76">
        <f t="shared" si="102"/>
        <v>0</v>
      </c>
      <c r="AM57" s="76">
        <f t="shared" si="102"/>
        <v>0</v>
      </c>
      <c r="AN57" s="76">
        <f t="shared" si="102"/>
        <v>0</v>
      </c>
      <c r="AP57" s="629" t="s">
        <v>17</v>
      </c>
      <c r="AQ57" s="111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110"/>
      <c r="BF57" s="110"/>
    </row>
    <row r="58" spans="1:58" x14ac:dyDescent="0.2">
      <c r="A58" s="625" t="str">
        <f>M2N!ID22</f>
        <v>N351</v>
      </c>
      <c r="B58" s="120" t="s">
        <v>70</v>
      </c>
      <c r="C58" s="76" t="str">
        <f>IF(M2N!IF22="N","",YEAR(M2N!IF22))</f>
        <v/>
      </c>
      <c r="D58" s="76">
        <f>IF(M2N!IG22="N","",YEAR(M2N!IG22))</f>
        <v>2012</v>
      </c>
      <c r="E58" s="76" t="str">
        <f>IF(M2N!IH22="N","",YEAR(M2N!IH22))</f>
        <v/>
      </c>
      <c r="F58" s="76" t="str">
        <f>IF(M2N!II22="N","",YEAR(M2N!II22))</f>
        <v/>
      </c>
      <c r="G58" s="76" t="str">
        <f>IF(M2N!IJ22="N","",YEAR(M2N!IJ22))</f>
        <v/>
      </c>
      <c r="H58" s="76" t="str">
        <f>IF(M2N!IK22="N","",YEAR(M2N!IK22))</f>
        <v/>
      </c>
      <c r="J58" s="629" t="s">
        <v>12</v>
      </c>
      <c r="K58" s="109">
        <f>COUNTIF($D$2:$D$31,K$56)-K59</f>
        <v>0</v>
      </c>
      <c r="L58" s="76">
        <f>COUNTIF($D$2:$D$31,L$56)-L59</f>
        <v>0</v>
      </c>
      <c r="M58" s="76">
        <f t="shared" ref="M58:X58" si="103">COUNTIF($D$2:$D$31,M$56)-M59</f>
        <v>0</v>
      </c>
      <c r="N58" s="76">
        <f t="shared" si="103"/>
        <v>3</v>
      </c>
      <c r="O58" s="76">
        <f t="shared" si="103"/>
        <v>3</v>
      </c>
      <c r="P58" s="76">
        <f t="shared" si="103"/>
        <v>0</v>
      </c>
      <c r="Q58" s="76">
        <f t="shared" si="103"/>
        <v>0</v>
      </c>
      <c r="R58" s="76">
        <f t="shared" si="103"/>
        <v>0</v>
      </c>
      <c r="S58" s="76">
        <f t="shared" si="103"/>
        <v>0</v>
      </c>
      <c r="T58" s="76">
        <f t="shared" si="103"/>
        <v>2</v>
      </c>
      <c r="U58" s="76">
        <f t="shared" si="103"/>
        <v>2</v>
      </c>
      <c r="V58" s="76">
        <f t="shared" si="103"/>
        <v>0</v>
      </c>
      <c r="W58" s="76">
        <f t="shared" si="103"/>
        <v>0</v>
      </c>
      <c r="X58" s="76">
        <f t="shared" si="103"/>
        <v>0</v>
      </c>
      <c r="Y58" s="107"/>
      <c r="Z58" s="629" t="s">
        <v>12</v>
      </c>
      <c r="AA58" s="109">
        <f t="shared" ref="AA58:AA64" si="104">K58-AQ58</f>
        <v>0</v>
      </c>
      <c r="AB58" s="76">
        <f t="shared" si="102"/>
        <v>0</v>
      </c>
      <c r="AC58" s="76">
        <f t="shared" si="102"/>
        <v>0</v>
      </c>
      <c r="AD58" s="76">
        <f t="shared" si="102"/>
        <v>3</v>
      </c>
      <c r="AE58" s="76">
        <f t="shared" si="102"/>
        <v>3</v>
      </c>
      <c r="AF58" s="76">
        <f t="shared" si="102"/>
        <v>0</v>
      </c>
      <c r="AG58" s="76">
        <f t="shared" si="102"/>
        <v>0</v>
      </c>
      <c r="AH58" s="76">
        <f t="shared" si="102"/>
        <v>0</v>
      </c>
      <c r="AI58" s="76">
        <f t="shared" si="102"/>
        <v>0</v>
      </c>
      <c r="AJ58" s="76">
        <f t="shared" si="102"/>
        <v>2</v>
      </c>
      <c r="AK58" s="76">
        <f t="shared" si="102"/>
        <v>2</v>
      </c>
      <c r="AL58" s="76">
        <f t="shared" si="102"/>
        <v>0</v>
      </c>
      <c r="AM58" s="76">
        <f t="shared" si="102"/>
        <v>0</v>
      </c>
      <c r="AN58" s="76">
        <f t="shared" si="102"/>
        <v>0</v>
      </c>
      <c r="AP58" s="629" t="s">
        <v>12</v>
      </c>
      <c r="AQ58" s="111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110"/>
      <c r="BF58" s="110"/>
    </row>
    <row r="59" spans="1:58" x14ac:dyDescent="0.2">
      <c r="A59" s="625" t="str">
        <f>M2N!ID23</f>
        <v>N353</v>
      </c>
      <c r="B59" s="120" t="s">
        <v>70</v>
      </c>
      <c r="C59" s="76" t="str">
        <f>IF(M2N!IF23="N","",YEAR(M2N!IF23))</f>
        <v/>
      </c>
      <c r="D59" s="76">
        <f>IF(M2N!IG23="N","",YEAR(M2N!IG23))</f>
        <v>2012</v>
      </c>
      <c r="E59" s="76" t="str">
        <f>IF(M2N!IH23="N","",YEAR(M2N!IH23))</f>
        <v/>
      </c>
      <c r="F59" s="76" t="str">
        <f>IF(M2N!II23="N","",YEAR(M2N!II23))</f>
        <v/>
      </c>
      <c r="G59" s="76" t="str">
        <f>IF(M2N!IJ23="N","",YEAR(M2N!IJ23))</f>
        <v/>
      </c>
      <c r="H59" s="76" t="str">
        <f>IF(M2N!IK23="N","",YEAR(M2N!IK23))</f>
        <v/>
      </c>
      <c r="J59" s="629" t="s">
        <v>22</v>
      </c>
      <c r="K59" s="109"/>
      <c r="L59" s="109">
        <v>1</v>
      </c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107"/>
      <c r="Z59" s="629" t="s">
        <v>22</v>
      </c>
      <c r="AA59" s="109">
        <f t="shared" si="104"/>
        <v>0</v>
      </c>
      <c r="AB59" s="109">
        <f t="shared" si="102"/>
        <v>1</v>
      </c>
      <c r="AC59" s="76">
        <f t="shared" si="102"/>
        <v>0</v>
      </c>
      <c r="AD59" s="76">
        <f t="shared" si="102"/>
        <v>0</v>
      </c>
      <c r="AE59" s="76">
        <f t="shared" si="102"/>
        <v>0</v>
      </c>
      <c r="AF59" s="76">
        <f t="shared" si="102"/>
        <v>0</v>
      </c>
      <c r="AG59" s="76">
        <f t="shared" si="102"/>
        <v>0</v>
      </c>
      <c r="AH59" s="76">
        <f t="shared" si="102"/>
        <v>0</v>
      </c>
      <c r="AI59" s="76">
        <f t="shared" si="102"/>
        <v>0</v>
      </c>
      <c r="AJ59" s="76">
        <f t="shared" si="102"/>
        <v>0</v>
      </c>
      <c r="AK59" s="76">
        <f t="shared" si="102"/>
        <v>0</v>
      </c>
      <c r="AL59" s="76">
        <f t="shared" si="102"/>
        <v>0</v>
      </c>
      <c r="AM59" s="76">
        <f t="shared" si="102"/>
        <v>0</v>
      </c>
      <c r="AN59" s="76">
        <f t="shared" si="102"/>
        <v>0</v>
      </c>
      <c r="AP59" s="629" t="s">
        <v>22</v>
      </c>
      <c r="AQ59" s="111"/>
      <c r="AR59" s="76"/>
      <c r="AS59" s="106"/>
      <c r="AT59" s="106"/>
      <c r="AU59" s="106"/>
      <c r="AV59" s="106"/>
      <c r="AW59" s="106"/>
      <c r="AX59" s="106"/>
      <c r="AY59" s="106"/>
      <c r="AZ59" s="106"/>
      <c r="BA59" s="106"/>
      <c r="BB59" s="106"/>
      <c r="BC59" s="106"/>
      <c r="BD59" s="106"/>
      <c r="BE59" s="108"/>
      <c r="BF59" s="108"/>
    </row>
    <row r="60" spans="1:58" x14ac:dyDescent="0.2">
      <c r="A60" s="625" t="str">
        <f>M2N!ID24</f>
        <v>N354</v>
      </c>
      <c r="B60" s="120" t="s">
        <v>70</v>
      </c>
      <c r="C60" s="76" t="str">
        <f>IF(M2N!IF24="N","",YEAR(M2N!IF24))</f>
        <v/>
      </c>
      <c r="D60" s="76">
        <f>IF(M2N!IG24="N","",YEAR(M2N!IG24))</f>
        <v>2013</v>
      </c>
      <c r="E60" s="76" t="str">
        <f>IF(M2N!IH24="N","",YEAR(M2N!IH24))</f>
        <v/>
      </c>
      <c r="F60" s="76" t="str">
        <f>IF(M2N!II24="N","",YEAR(M2N!II24))</f>
        <v/>
      </c>
      <c r="G60" s="76" t="str">
        <f>IF(M2N!IJ24="N","",YEAR(M2N!IJ24))</f>
        <v/>
      </c>
      <c r="H60" s="76" t="str">
        <f>IF(M2N!IK24="N","",YEAR(M2N!IK24))</f>
        <v/>
      </c>
      <c r="J60" s="629" t="s">
        <v>13</v>
      </c>
      <c r="K60" s="109">
        <f>COUNTIF($E$2:$E$31,K$56)</f>
        <v>5</v>
      </c>
      <c r="L60" s="109">
        <f>COUNTIF($E$2:$E$31,L$56)</f>
        <v>3</v>
      </c>
      <c r="M60" s="76">
        <f t="shared" ref="M60:X60" si="105">COUNTIF($E$2:$E$31,M$56)</f>
        <v>6</v>
      </c>
      <c r="N60" s="76">
        <f t="shared" si="105"/>
        <v>4</v>
      </c>
      <c r="O60" s="76">
        <f t="shared" si="105"/>
        <v>0</v>
      </c>
      <c r="P60" s="76">
        <f t="shared" si="105"/>
        <v>0</v>
      </c>
      <c r="Q60" s="76">
        <f t="shared" si="105"/>
        <v>1</v>
      </c>
      <c r="R60" s="76">
        <f t="shared" si="105"/>
        <v>0</v>
      </c>
      <c r="S60" s="76">
        <f t="shared" si="105"/>
        <v>4</v>
      </c>
      <c r="T60" s="76">
        <f t="shared" si="105"/>
        <v>2</v>
      </c>
      <c r="U60" s="76">
        <f t="shared" si="105"/>
        <v>0</v>
      </c>
      <c r="V60" s="76">
        <f t="shared" si="105"/>
        <v>0</v>
      </c>
      <c r="W60" s="76">
        <f t="shared" si="105"/>
        <v>0</v>
      </c>
      <c r="X60" s="76">
        <f t="shared" si="105"/>
        <v>0</v>
      </c>
      <c r="Y60" s="107"/>
      <c r="Z60" s="629" t="s">
        <v>13</v>
      </c>
      <c r="AA60" s="109">
        <f t="shared" si="104"/>
        <v>5</v>
      </c>
      <c r="AB60" s="109">
        <f t="shared" si="102"/>
        <v>3</v>
      </c>
      <c r="AC60" s="76">
        <f t="shared" si="102"/>
        <v>6</v>
      </c>
      <c r="AD60" s="76">
        <f t="shared" si="102"/>
        <v>4</v>
      </c>
      <c r="AE60" s="76">
        <f t="shared" si="102"/>
        <v>0</v>
      </c>
      <c r="AF60" s="76">
        <f t="shared" si="102"/>
        <v>0</v>
      </c>
      <c r="AG60" s="76">
        <f t="shared" si="102"/>
        <v>1</v>
      </c>
      <c r="AH60" s="76">
        <f t="shared" si="102"/>
        <v>0</v>
      </c>
      <c r="AI60" s="76">
        <f t="shared" si="102"/>
        <v>4</v>
      </c>
      <c r="AJ60" s="76">
        <f t="shared" si="102"/>
        <v>2</v>
      </c>
      <c r="AK60" s="76">
        <f t="shared" si="102"/>
        <v>0</v>
      </c>
      <c r="AL60" s="76">
        <f t="shared" si="102"/>
        <v>0</v>
      </c>
      <c r="AM60" s="76">
        <f t="shared" si="102"/>
        <v>0</v>
      </c>
      <c r="AN60" s="76">
        <f t="shared" si="102"/>
        <v>0</v>
      </c>
      <c r="AP60" s="629" t="s">
        <v>13</v>
      </c>
      <c r="AQ60" s="111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110"/>
      <c r="BF60" s="110"/>
    </row>
    <row r="61" spans="1:58" x14ac:dyDescent="0.2">
      <c r="A61" s="625" t="str">
        <f>M2N!ID25</f>
        <v>N355</v>
      </c>
      <c r="B61" s="120" t="s">
        <v>70</v>
      </c>
      <c r="C61" s="76" t="str">
        <f>IF(M2N!IF25="N","",YEAR(M2N!IF25))</f>
        <v/>
      </c>
      <c r="D61" s="76">
        <f>IF(M2N!IG25="N","",YEAR(M2N!IG25))</f>
        <v>2013</v>
      </c>
      <c r="E61" s="76" t="str">
        <f>IF(M2N!IH25="N","",YEAR(M2N!IH25))</f>
        <v/>
      </c>
      <c r="F61" s="76" t="str">
        <f>IF(M2N!II25="N","",YEAR(M2N!II25))</f>
        <v/>
      </c>
      <c r="G61" s="76" t="str">
        <f>IF(M2N!IJ25="N","",YEAR(M2N!IJ25))</f>
        <v/>
      </c>
      <c r="H61" s="76" t="str">
        <f>IF(M2N!IK25="N","",YEAR(M2N!IK25))</f>
        <v/>
      </c>
      <c r="J61" s="629" t="s">
        <v>14</v>
      </c>
      <c r="K61" s="109">
        <f>COUNTIF($F$2:$F$31,K$56)</f>
        <v>0</v>
      </c>
      <c r="L61" s="76">
        <f>COUNTIF($F$2:$F$31,L$56)</f>
        <v>0</v>
      </c>
      <c r="M61" s="76">
        <f t="shared" ref="M61:X61" si="106">COUNTIF($F$2:$F$31,M$56)</f>
        <v>0</v>
      </c>
      <c r="N61" s="76">
        <f t="shared" si="106"/>
        <v>0</v>
      </c>
      <c r="O61" s="76">
        <f t="shared" si="106"/>
        <v>2</v>
      </c>
      <c r="P61" s="76">
        <f t="shared" si="106"/>
        <v>3</v>
      </c>
      <c r="Q61" s="76">
        <f t="shared" si="106"/>
        <v>6</v>
      </c>
      <c r="R61" s="76">
        <f t="shared" si="106"/>
        <v>5</v>
      </c>
      <c r="S61" s="76">
        <f t="shared" si="106"/>
        <v>2</v>
      </c>
      <c r="T61" s="76">
        <f t="shared" si="106"/>
        <v>0</v>
      </c>
      <c r="U61" s="76">
        <f t="shared" si="106"/>
        <v>0</v>
      </c>
      <c r="V61" s="76">
        <f t="shared" si="106"/>
        <v>0</v>
      </c>
      <c r="W61" s="76">
        <f t="shared" si="106"/>
        <v>1</v>
      </c>
      <c r="X61" s="76">
        <f t="shared" si="106"/>
        <v>0</v>
      </c>
      <c r="Y61" s="107"/>
      <c r="Z61" s="629" t="s">
        <v>14</v>
      </c>
      <c r="AA61" s="109">
        <f t="shared" si="104"/>
        <v>0</v>
      </c>
      <c r="AB61" s="76">
        <f t="shared" si="102"/>
        <v>0</v>
      </c>
      <c r="AC61" s="76">
        <f t="shared" si="102"/>
        <v>0</v>
      </c>
      <c r="AD61" s="76">
        <f t="shared" si="102"/>
        <v>0</v>
      </c>
      <c r="AE61" s="76">
        <f t="shared" si="102"/>
        <v>2</v>
      </c>
      <c r="AF61" s="76">
        <f t="shared" si="102"/>
        <v>3</v>
      </c>
      <c r="AG61" s="76">
        <f t="shared" si="102"/>
        <v>6</v>
      </c>
      <c r="AH61" s="76">
        <f t="shared" si="102"/>
        <v>5</v>
      </c>
      <c r="AI61" s="76">
        <f t="shared" si="102"/>
        <v>2</v>
      </c>
      <c r="AJ61" s="76">
        <f t="shared" si="102"/>
        <v>0</v>
      </c>
      <c r="AK61" s="76">
        <f t="shared" si="102"/>
        <v>0</v>
      </c>
      <c r="AL61" s="76">
        <f t="shared" si="102"/>
        <v>0</v>
      </c>
      <c r="AM61" s="76">
        <f t="shared" si="102"/>
        <v>1</v>
      </c>
      <c r="AN61" s="76">
        <f t="shared" si="102"/>
        <v>0</v>
      </c>
      <c r="AP61" s="629" t="s">
        <v>14</v>
      </c>
      <c r="AQ61" s="111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110"/>
      <c r="BF61" s="110"/>
    </row>
    <row r="62" spans="1:58" x14ac:dyDescent="0.2">
      <c r="A62" s="625" t="str">
        <f>M2N!ID26</f>
        <v>N356</v>
      </c>
      <c r="B62" s="120" t="s">
        <v>70</v>
      </c>
      <c r="C62" s="76" t="str">
        <f>IF(M2N!IF26="N","",YEAR(M2N!IF26))</f>
        <v/>
      </c>
      <c r="D62" s="76" t="str">
        <f>IF(M2N!IG26="N","",YEAR(M2N!IG26))</f>
        <v/>
      </c>
      <c r="E62" s="76">
        <f>IF(M2N!IH26="N","",YEAR(M2N!IH26))</f>
        <v>2016</v>
      </c>
      <c r="F62" s="76" t="str">
        <f>IF(M2N!II26="N","",YEAR(M2N!II26))</f>
        <v/>
      </c>
      <c r="G62" s="76" t="str">
        <f>IF(M2N!IJ26="N","",YEAR(M2N!IJ26))</f>
        <v/>
      </c>
      <c r="H62" s="76" t="str">
        <f>IF(M2N!IK26="N","",YEAR(M2N!IK26))</f>
        <v/>
      </c>
      <c r="J62" s="629" t="s">
        <v>15</v>
      </c>
      <c r="K62" s="109">
        <f>COUNTIF($G$2:$G$31,K$56)-K63</f>
        <v>0</v>
      </c>
      <c r="L62" s="76">
        <f>COUNTIF($G$2:$G$31,L$56)-L63</f>
        <v>0</v>
      </c>
      <c r="M62" s="76">
        <f t="shared" ref="M62:X62" si="107">COUNTIF($G$2:$G$31,M$56)-M63</f>
        <v>0</v>
      </c>
      <c r="N62" s="76">
        <f t="shared" si="107"/>
        <v>0</v>
      </c>
      <c r="O62" s="76">
        <f t="shared" si="107"/>
        <v>0</v>
      </c>
      <c r="P62" s="76">
        <f t="shared" si="107"/>
        <v>0</v>
      </c>
      <c r="Q62" s="76">
        <f t="shared" si="107"/>
        <v>0</v>
      </c>
      <c r="R62" s="76">
        <f t="shared" si="107"/>
        <v>0</v>
      </c>
      <c r="S62" s="76">
        <f t="shared" si="107"/>
        <v>0</v>
      </c>
      <c r="T62" s="76">
        <f t="shared" si="107"/>
        <v>2</v>
      </c>
      <c r="U62" s="76">
        <f t="shared" si="107"/>
        <v>3</v>
      </c>
      <c r="V62" s="76">
        <f t="shared" si="107"/>
        <v>5</v>
      </c>
      <c r="W62" s="76">
        <f t="shared" si="107"/>
        <v>7</v>
      </c>
      <c r="X62" s="76">
        <f t="shared" si="107"/>
        <v>1</v>
      </c>
      <c r="Y62" s="107"/>
      <c r="Z62" s="629" t="s">
        <v>15</v>
      </c>
      <c r="AA62" s="109">
        <f t="shared" si="104"/>
        <v>0</v>
      </c>
      <c r="AB62" s="76">
        <f t="shared" si="102"/>
        <v>0</v>
      </c>
      <c r="AC62" s="76">
        <f t="shared" si="102"/>
        <v>0</v>
      </c>
      <c r="AD62" s="76">
        <f t="shared" si="102"/>
        <v>0</v>
      </c>
      <c r="AE62" s="76">
        <f t="shared" si="102"/>
        <v>0</v>
      </c>
      <c r="AF62" s="76">
        <f t="shared" si="102"/>
        <v>0</v>
      </c>
      <c r="AG62" s="76">
        <f t="shared" si="102"/>
        <v>0</v>
      </c>
      <c r="AH62" s="76">
        <f t="shared" si="102"/>
        <v>0</v>
      </c>
      <c r="AI62" s="76">
        <f t="shared" si="102"/>
        <v>0</v>
      </c>
      <c r="AJ62" s="76">
        <f t="shared" si="102"/>
        <v>2</v>
      </c>
      <c r="AK62" s="76">
        <f t="shared" si="102"/>
        <v>3</v>
      </c>
      <c r="AL62" s="76">
        <f t="shared" si="102"/>
        <v>5</v>
      </c>
      <c r="AM62" s="76">
        <f t="shared" si="102"/>
        <v>7</v>
      </c>
      <c r="AN62" s="76">
        <f t="shared" si="102"/>
        <v>1</v>
      </c>
      <c r="AP62" s="629" t="s">
        <v>15</v>
      </c>
      <c r="AQ62" s="111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110"/>
      <c r="BF62" s="110"/>
    </row>
    <row r="63" spans="1:58" x14ac:dyDescent="0.2">
      <c r="A63" s="625" t="str">
        <f>M2N!ID27</f>
        <v>N357</v>
      </c>
      <c r="B63" s="120" t="s">
        <v>70</v>
      </c>
      <c r="C63" s="76" t="str">
        <f>IF(M2N!IF27="N","",YEAR(M2N!IF27))</f>
        <v/>
      </c>
      <c r="D63" s="76">
        <f>IF(M2N!IG27="N","",YEAR(M2N!IG27))</f>
        <v>2014</v>
      </c>
      <c r="E63" s="76" t="str">
        <f>IF(M2N!IH27="N","",YEAR(M2N!IH27))</f>
        <v/>
      </c>
      <c r="F63" s="76" t="str">
        <f>IF(M2N!II27="N","",YEAR(M2N!II27))</f>
        <v/>
      </c>
      <c r="G63" s="76" t="str">
        <f>IF(M2N!IJ27="N","",YEAR(M2N!IJ27))</f>
        <v/>
      </c>
      <c r="H63" s="76" t="str">
        <f>IF(M2N!IK27="N","",YEAR(M2N!IK27))</f>
        <v/>
      </c>
      <c r="J63" s="629" t="s">
        <v>23</v>
      </c>
      <c r="K63" s="109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107"/>
      <c r="Z63" s="629" t="s">
        <v>23</v>
      </c>
      <c r="AA63" s="109">
        <f t="shared" si="104"/>
        <v>0</v>
      </c>
      <c r="AB63" s="76">
        <f t="shared" si="102"/>
        <v>0</v>
      </c>
      <c r="AC63" s="76">
        <f t="shared" si="102"/>
        <v>0</v>
      </c>
      <c r="AD63" s="76">
        <f t="shared" si="102"/>
        <v>0</v>
      </c>
      <c r="AE63" s="76">
        <f t="shared" si="102"/>
        <v>0</v>
      </c>
      <c r="AF63" s="76">
        <f t="shared" si="102"/>
        <v>0</v>
      </c>
      <c r="AG63" s="76">
        <f t="shared" si="102"/>
        <v>0</v>
      </c>
      <c r="AH63" s="76">
        <f t="shared" si="102"/>
        <v>0</v>
      </c>
      <c r="AI63" s="76">
        <f t="shared" si="102"/>
        <v>0</v>
      </c>
      <c r="AJ63" s="76">
        <f t="shared" si="102"/>
        <v>0</v>
      </c>
      <c r="AK63" s="76">
        <f t="shared" si="102"/>
        <v>0</v>
      </c>
      <c r="AL63" s="76">
        <f t="shared" si="102"/>
        <v>0</v>
      </c>
      <c r="AM63" s="76">
        <f t="shared" si="102"/>
        <v>0</v>
      </c>
      <c r="AN63" s="76">
        <f t="shared" si="102"/>
        <v>0</v>
      </c>
      <c r="AP63" s="629" t="s">
        <v>23</v>
      </c>
      <c r="AQ63" s="111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8"/>
      <c r="BF63" s="108"/>
    </row>
    <row r="64" spans="1:58" x14ac:dyDescent="0.2">
      <c r="A64" s="625" t="str">
        <f>M2N!ID28</f>
        <v>N358</v>
      </c>
      <c r="B64" s="120" t="s">
        <v>70</v>
      </c>
      <c r="C64" s="76" t="str">
        <f>IF(M2N!IF28="N","",YEAR(M2N!IF28))</f>
        <v/>
      </c>
      <c r="D64" s="76">
        <f>IF(M2N!IG28="N","",YEAR(M2N!IG28))</f>
        <v>2014</v>
      </c>
      <c r="E64" s="76" t="str">
        <f>IF(M2N!IH28="N","",YEAR(M2N!IH28))</f>
        <v/>
      </c>
      <c r="F64" s="76" t="str">
        <f>IF(M2N!II28="N","",YEAR(M2N!II28))</f>
        <v/>
      </c>
      <c r="G64" s="76" t="str">
        <f>IF(M2N!IJ28="N","",YEAR(M2N!IJ28))</f>
        <v/>
      </c>
      <c r="H64" s="76" t="str">
        <f>IF(M2N!IK28="N","",YEAR(M2N!IK28))</f>
        <v/>
      </c>
      <c r="J64" s="629" t="s">
        <v>16</v>
      </c>
      <c r="K64" s="109">
        <f>COUNTIF($H$2:$H$31,K$56)</f>
        <v>3</v>
      </c>
      <c r="L64" s="76">
        <f>COUNTIF($H$2:$H$31,L$56)</f>
        <v>0</v>
      </c>
      <c r="M64" s="76">
        <f t="shared" ref="M64:X64" si="108">COUNTIF($H$2:$H$31,M$56)</f>
        <v>0</v>
      </c>
      <c r="N64" s="76">
        <f t="shared" si="108"/>
        <v>0</v>
      </c>
      <c r="O64" s="76">
        <f t="shared" si="108"/>
        <v>0</v>
      </c>
      <c r="P64" s="76">
        <f t="shared" si="108"/>
        <v>0</v>
      </c>
      <c r="Q64" s="76">
        <f t="shared" si="108"/>
        <v>0</v>
      </c>
      <c r="R64" s="76">
        <f t="shared" si="108"/>
        <v>0</v>
      </c>
      <c r="S64" s="76">
        <f t="shared" si="108"/>
        <v>0</v>
      </c>
      <c r="T64" s="76">
        <f t="shared" si="108"/>
        <v>0</v>
      </c>
      <c r="U64" s="76">
        <f t="shared" si="108"/>
        <v>0</v>
      </c>
      <c r="V64" s="76">
        <f t="shared" si="108"/>
        <v>0</v>
      </c>
      <c r="W64" s="76">
        <f t="shared" si="108"/>
        <v>0</v>
      </c>
      <c r="X64" s="76">
        <f t="shared" si="108"/>
        <v>0</v>
      </c>
      <c r="Y64" s="107"/>
      <c r="Z64" s="629" t="s">
        <v>16</v>
      </c>
      <c r="AA64" s="109">
        <f t="shared" si="104"/>
        <v>3</v>
      </c>
      <c r="AB64" s="76">
        <f t="shared" si="102"/>
        <v>0</v>
      </c>
      <c r="AC64" s="76">
        <f t="shared" si="102"/>
        <v>0</v>
      </c>
      <c r="AD64" s="76">
        <f t="shared" si="102"/>
        <v>0</v>
      </c>
      <c r="AE64" s="76">
        <f t="shared" si="102"/>
        <v>0</v>
      </c>
      <c r="AF64" s="76">
        <f t="shared" si="102"/>
        <v>0</v>
      </c>
      <c r="AG64" s="76">
        <f t="shared" si="102"/>
        <v>0</v>
      </c>
      <c r="AH64" s="76">
        <f t="shared" si="102"/>
        <v>0</v>
      </c>
      <c r="AI64" s="76">
        <f t="shared" si="102"/>
        <v>0</v>
      </c>
      <c r="AJ64" s="76">
        <f t="shared" si="102"/>
        <v>0</v>
      </c>
      <c r="AK64" s="76">
        <f t="shared" si="102"/>
        <v>0</v>
      </c>
      <c r="AL64" s="76">
        <f t="shared" si="102"/>
        <v>0</v>
      </c>
      <c r="AM64" s="76">
        <f t="shared" si="102"/>
        <v>0</v>
      </c>
      <c r="AN64" s="76">
        <f t="shared" si="102"/>
        <v>0</v>
      </c>
      <c r="AP64" s="629" t="s">
        <v>16</v>
      </c>
      <c r="AQ64" s="111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110"/>
      <c r="BF64" s="110"/>
    </row>
    <row r="65" spans="1:58" x14ac:dyDescent="0.2">
      <c r="A65" s="625" t="str">
        <f>M2N!ID29</f>
        <v>N359</v>
      </c>
      <c r="B65" s="120" t="s">
        <v>70</v>
      </c>
      <c r="C65" s="76" t="str">
        <f>IF(M2N!IF29="N","",YEAR(M2N!IF29))</f>
        <v/>
      </c>
      <c r="D65" s="76" t="str">
        <f>IF(M2N!IG29="N","",YEAR(M2N!IG29))</f>
        <v/>
      </c>
      <c r="E65" s="76" t="str">
        <f>IF(M2N!IH29="N","",YEAR(M2N!IH29))</f>
        <v/>
      </c>
      <c r="F65" s="76" t="str">
        <f>IF(M2N!II29="N","",YEAR(M2N!II29))</f>
        <v/>
      </c>
      <c r="G65" s="76" t="str">
        <f>IF(M2N!IJ29="N","",YEAR(M2N!IJ29))</f>
        <v/>
      </c>
      <c r="H65" s="76" t="str">
        <f>IF(M2N!IK29="N","",YEAR(M2N!IK29))</f>
        <v/>
      </c>
      <c r="J65" s="629" t="s">
        <v>26</v>
      </c>
      <c r="K65" s="114">
        <f t="shared" ref="K65:X65" si="109">SUM(K57:K64)</f>
        <v>9</v>
      </c>
      <c r="L65" s="114">
        <f t="shared" si="109"/>
        <v>4</v>
      </c>
      <c r="M65" s="115">
        <f t="shared" si="109"/>
        <v>6</v>
      </c>
      <c r="N65" s="115">
        <f t="shared" si="109"/>
        <v>7</v>
      </c>
      <c r="O65" s="115">
        <f t="shared" si="109"/>
        <v>6</v>
      </c>
      <c r="P65" s="115">
        <f t="shared" si="109"/>
        <v>6</v>
      </c>
      <c r="Q65" s="115">
        <f t="shared" si="109"/>
        <v>7</v>
      </c>
      <c r="R65" s="115">
        <f t="shared" si="109"/>
        <v>5</v>
      </c>
      <c r="S65" s="115">
        <f t="shared" si="109"/>
        <v>6</v>
      </c>
      <c r="T65" s="115">
        <f t="shared" si="109"/>
        <v>6</v>
      </c>
      <c r="U65" s="115">
        <f t="shared" si="109"/>
        <v>5</v>
      </c>
      <c r="V65" s="115">
        <f t="shared" si="109"/>
        <v>5</v>
      </c>
      <c r="W65" s="115">
        <f t="shared" si="109"/>
        <v>8</v>
      </c>
      <c r="X65" s="115">
        <f t="shared" si="109"/>
        <v>1</v>
      </c>
      <c r="Y65" s="107"/>
      <c r="Z65" s="630" t="s">
        <v>193</v>
      </c>
      <c r="AA65" s="632">
        <f>SUM(AQ57:AQ64)</f>
        <v>0</v>
      </c>
      <c r="AB65" s="573">
        <f t="shared" ref="AB65:AN65" si="110">SUM(AR57:AR64)</f>
        <v>0</v>
      </c>
      <c r="AC65" s="573">
        <f t="shared" si="110"/>
        <v>0</v>
      </c>
      <c r="AD65" s="573">
        <f t="shared" si="110"/>
        <v>0</v>
      </c>
      <c r="AE65" s="573">
        <f t="shared" si="110"/>
        <v>0</v>
      </c>
      <c r="AF65" s="573">
        <f t="shared" si="110"/>
        <v>0</v>
      </c>
      <c r="AG65" s="573">
        <f t="shared" si="110"/>
        <v>0</v>
      </c>
      <c r="AH65" s="573">
        <f t="shared" si="110"/>
        <v>0</v>
      </c>
      <c r="AI65" s="573">
        <f t="shared" si="110"/>
        <v>0</v>
      </c>
      <c r="AJ65" s="573">
        <f t="shared" si="110"/>
        <v>0</v>
      </c>
      <c r="AK65" s="573">
        <f t="shared" si="110"/>
        <v>0</v>
      </c>
      <c r="AL65" s="573">
        <f t="shared" si="110"/>
        <v>0</v>
      </c>
      <c r="AM65" s="573">
        <f t="shared" si="110"/>
        <v>0</v>
      </c>
      <c r="AN65" s="573">
        <f t="shared" si="110"/>
        <v>0</v>
      </c>
      <c r="AP65" s="125" t="s">
        <v>216</v>
      </c>
      <c r="AQ65" s="121"/>
      <c r="AR65" s="121"/>
      <c r="AS65" s="121"/>
      <c r="AT65" s="121"/>
      <c r="AU65" s="121"/>
      <c r="AV65" s="121"/>
      <c r="AW65" s="121"/>
      <c r="AX65" s="118"/>
      <c r="AY65" s="108"/>
      <c r="AZ65" s="108"/>
      <c r="BA65" s="108"/>
      <c r="BB65" s="108"/>
      <c r="BC65" s="108"/>
      <c r="BD65" s="108"/>
      <c r="BE65" s="108"/>
      <c r="BF65" s="108"/>
    </row>
    <row r="66" spans="1:58" x14ac:dyDescent="0.2">
      <c r="A66" s="625" t="str">
        <f>M2N!ID30</f>
        <v>N360</v>
      </c>
      <c r="B66" s="120" t="s">
        <v>70</v>
      </c>
      <c r="C66" s="76" t="str">
        <f>IF(M2N!IF30="N","",YEAR(M2N!IF30))</f>
        <v/>
      </c>
      <c r="D66" s="76">
        <f>IF(M2N!IG30="N","",YEAR(M2N!IG30))</f>
        <v>2014</v>
      </c>
      <c r="E66" s="76" t="str">
        <f>IF(M2N!IH30="N","",YEAR(M2N!IH30))</f>
        <v/>
      </c>
      <c r="F66" s="76" t="str">
        <f>IF(M2N!II30="N","",YEAR(M2N!II30))</f>
        <v/>
      </c>
      <c r="G66" s="76" t="str">
        <f>IF(M2N!IJ30="N","",YEAR(M2N!IJ30))</f>
        <v/>
      </c>
      <c r="H66" s="76" t="str">
        <f>IF(M2N!IK30="N","",YEAR(M2N!IK30))</f>
        <v/>
      </c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</row>
    <row r="67" spans="1:58" x14ac:dyDescent="0.2">
      <c r="A67" s="625" t="str">
        <f>M2N!ID31</f>
        <v>N361</v>
      </c>
      <c r="B67" s="120" t="s">
        <v>70</v>
      </c>
      <c r="C67" s="76" t="str">
        <f>IF(M2N!IF31="N","",YEAR(M2N!IF31))</f>
        <v/>
      </c>
      <c r="D67" s="76" t="str">
        <f>IF(M2N!IG31="N","",YEAR(M2N!IG31))</f>
        <v/>
      </c>
      <c r="E67" s="76" t="str">
        <f>IF(M2N!IH31="N","",YEAR(M2N!IH31))</f>
        <v/>
      </c>
      <c r="F67" s="76" t="str">
        <f>IF(M2N!II31="N","",YEAR(M2N!II31))</f>
        <v/>
      </c>
      <c r="G67" s="76" t="str">
        <f>IF(M2N!IJ31="N","",YEAR(M2N!IJ31))</f>
        <v/>
      </c>
      <c r="H67" s="76" t="str">
        <f>IF(M2N!IK31="N","",YEAR(M2N!IK31))</f>
        <v/>
      </c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</row>
    <row r="68" spans="1:58" x14ac:dyDescent="0.2">
      <c r="A68" s="625" t="str">
        <f>M2N!ID32</f>
        <v>N362</v>
      </c>
      <c r="B68" s="120" t="s">
        <v>70</v>
      </c>
      <c r="C68" s="76" t="str">
        <f>IF(M2N!IF32="N","",YEAR(M2N!IF32))</f>
        <v/>
      </c>
      <c r="D68" s="76">
        <f>IF(M2N!IG32="N","",YEAR(M2N!IG32))</f>
        <v>2013</v>
      </c>
      <c r="E68" s="76" t="str">
        <f>IF(M2N!IH32="N","",YEAR(M2N!IH32))</f>
        <v/>
      </c>
      <c r="F68" s="76" t="str">
        <f>IF(M2N!II32="N","",YEAR(M2N!II32))</f>
        <v/>
      </c>
      <c r="G68" s="76" t="str">
        <f>IF(M2N!IJ32="N","",YEAR(M2N!IJ32))</f>
        <v/>
      </c>
      <c r="H68" s="76" t="str">
        <f>IF(M2N!IK32="N","",YEAR(M2N!IK32))</f>
        <v/>
      </c>
    </row>
    <row r="69" spans="1:58" x14ac:dyDescent="0.2">
      <c r="A69" s="625" t="str">
        <f>M2N!ID33</f>
        <v>N364</v>
      </c>
      <c r="B69" s="120" t="s">
        <v>70</v>
      </c>
      <c r="C69" s="76" t="str">
        <f>IF(M2N!IF33="N","",YEAR(M2N!IF33))</f>
        <v/>
      </c>
      <c r="D69" s="76" t="str">
        <f>IF(M2N!IG33="N","",YEAR(M2N!IG33))</f>
        <v/>
      </c>
      <c r="E69" s="76" t="str">
        <f>IF(M2N!IH33="N","",YEAR(M2N!IH33))</f>
        <v/>
      </c>
      <c r="F69" s="76" t="str">
        <f>IF(M2N!II33="N","",YEAR(M2N!II33))</f>
        <v/>
      </c>
      <c r="G69" s="76" t="str">
        <f>IF(M2N!IJ33="N","",YEAR(M2N!IJ33))</f>
        <v/>
      </c>
      <c r="H69" s="76" t="str">
        <f>IF(M2N!IK33="N","",YEAR(M2N!IK33))</f>
        <v/>
      </c>
    </row>
    <row r="70" spans="1:58" x14ac:dyDescent="0.2">
      <c r="A70" s="625" t="str">
        <f>M2N!ID34</f>
        <v>N365</v>
      </c>
      <c r="B70" s="120" t="s">
        <v>70</v>
      </c>
      <c r="C70" s="76" t="str">
        <f>IF(M2N!IF34="N","",YEAR(M2N!IF34))</f>
        <v/>
      </c>
      <c r="D70" s="76" t="str">
        <f>IF(M2N!IG34="N","",YEAR(M2N!IG34))</f>
        <v/>
      </c>
      <c r="E70" s="76" t="str">
        <f>IF(M2N!IH34="N","",YEAR(M2N!IH34))</f>
        <v/>
      </c>
      <c r="F70" s="76" t="str">
        <f>IF(M2N!II34="N","",YEAR(M2N!II34))</f>
        <v/>
      </c>
      <c r="G70" s="76" t="str">
        <f>IF(M2N!IJ34="N","",YEAR(M2N!IJ34))</f>
        <v/>
      </c>
      <c r="H70" s="76" t="str">
        <f>IF(M2N!IK34="N","",YEAR(M2N!IK34))</f>
        <v/>
      </c>
    </row>
    <row r="71" spans="1:58" x14ac:dyDescent="0.2">
      <c r="A71" s="625" t="str">
        <f>M2N!ID35</f>
        <v>N366</v>
      </c>
      <c r="B71" s="120" t="s">
        <v>70</v>
      </c>
      <c r="C71" s="76" t="str">
        <f>IF(M2N!IF35="N","",YEAR(M2N!IF35))</f>
        <v/>
      </c>
      <c r="D71" s="76" t="str">
        <f>IF(M2N!IG35="N","",YEAR(M2N!IG35))</f>
        <v/>
      </c>
      <c r="E71" s="76" t="str">
        <f>IF(M2N!IH35="N","",YEAR(M2N!IH35))</f>
        <v/>
      </c>
      <c r="F71" s="76" t="str">
        <f>IF(M2N!II35="N","",YEAR(M2N!II35))</f>
        <v/>
      </c>
      <c r="G71" s="76">
        <f>IF(M2N!IJ35="N","",YEAR(M2N!IJ35))</f>
        <v>2013</v>
      </c>
      <c r="H71" s="76" t="str">
        <f>IF(M2N!IK35="N","",YEAR(M2N!IK35))</f>
        <v/>
      </c>
    </row>
    <row r="72" spans="1:58" x14ac:dyDescent="0.2">
      <c r="A72" s="625" t="str">
        <f>M2N!ID36</f>
        <v>N367</v>
      </c>
      <c r="B72" s="120" t="s">
        <v>70</v>
      </c>
      <c r="C72" s="76" t="str">
        <f>IF(M2N!IF36="N","",YEAR(M2N!IF36))</f>
        <v/>
      </c>
      <c r="D72" s="76" t="str">
        <f>IF(M2N!IG36="N","",YEAR(M2N!IG36))</f>
        <v/>
      </c>
      <c r="E72" s="76" t="str">
        <f>IF(M2N!IH36="N","",YEAR(M2N!IH36))</f>
        <v/>
      </c>
      <c r="F72" s="76" t="str">
        <f>IF(M2N!II36="N","",YEAR(M2N!II36))</f>
        <v/>
      </c>
      <c r="G72" s="76">
        <f>IF(M2N!IJ36="N","",YEAR(M2N!IJ36))</f>
        <v>2012</v>
      </c>
      <c r="H72" s="76" t="str">
        <f>IF(M2N!IK36="N","",YEAR(M2N!IK36))</f>
        <v/>
      </c>
    </row>
    <row r="73" spans="1:58" x14ac:dyDescent="0.2">
      <c r="A73" s="625" t="str">
        <f>M2N!ID37</f>
        <v>N368</v>
      </c>
      <c r="B73" s="120" t="s">
        <v>70</v>
      </c>
      <c r="C73" s="76" t="str">
        <f>IF(M2N!IF37="N","",YEAR(M2N!IF37))</f>
        <v/>
      </c>
      <c r="D73" s="76" t="str">
        <f>IF(M2N!IG37="N","",YEAR(M2N!IG37))</f>
        <v/>
      </c>
      <c r="E73" s="76" t="str">
        <f>IF(M2N!IH37="N","",YEAR(M2N!IH37))</f>
        <v/>
      </c>
      <c r="F73" s="76" t="str">
        <f>IF(M2N!II37="N","",YEAR(M2N!II37))</f>
        <v/>
      </c>
      <c r="G73" s="76" t="str">
        <f>IF(M2N!IJ37="N","",YEAR(M2N!IJ37))</f>
        <v/>
      </c>
      <c r="H73" s="76" t="str">
        <f>IF(M2N!IK37="N","",YEAR(M2N!IK37))</f>
        <v/>
      </c>
    </row>
    <row r="74" spans="1:58" x14ac:dyDescent="0.2">
      <c r="A74" s="625" t="str">
        <f>M2N!ID38</f>
        <v>N369</v>
      </c>
      <c r="B74" s="120" t="s">
        <v>70</v>
      </c>
      <c r="C74" s="76" t="str">
        <f>IF(M2N!IF38="N","",YEAR(M2N!IF38))</f>
        <v/>
      </c>
      <c r="D74" s="76">
        <f>IF(M2N!IG38="N","",YEAR(M2N!IG38))</f>
        <v>2015</v>
      </c>
      <c r="E74" s="76" t="str">
        <f>IF(M2N!IH38="N","",YEAR(M2N!IH38))</f>
        <v/>
      </c>
      <c r="F74" s="76" t="str">
        <f>IF(M2N!II38="N","",YEAR(M2N!II38))</f>
        <v/>
      </c>
      <c r="G74" s="76" t="str">
        <f>IF(M2N!IJ38="N","",YEAR(M2N!IJ38))</f>
        <v/>
      </c>
      <c r="H74" s="76" t="str">
        <f>IF(M2N!IK38="N","",YEAR(M2N!IK38))</f>
        <v/>
      </c>
    </row>
    <row r="75" spans="1:58" x14ac:dyDescent="0.2">
      <c r="A75" s="625" t="str">
        <f>M2N!ID39</f>
        <v>N370</v>
      </c>
      <c r="B75" s="120" t="s">
        <v>70</v>
      </c>
      <c r="C75" s="76" t="str">
        <f>IF(M2N!IF39="N","",YEAR(M2N!IF39))</f>
        <v/>
      </c>
      <c r="D75" s="76">
        <f>IF(M2N!IG39="N","",YEAR(M2N!IG39))</f>
        <v>2015</v>
      </c>
      <c r="E75" s="76" t="str">
        <f>IF(M2N!IH39="N","",YEAR(M2N!IH39))</f>
        <v/>
      </c>
      <c r="F75" s="76" t="str">
        <f>IF(M2N!II39="N","",YEAR(M2N!II39))</f>
        <v/>
      </c>
      <c r="G75" s="76" t="str">
        <f>IF(M2N!IJ39="N","",YEAR(M2N!IJ39))</f>
        <v/>
      </c>
      <c r="H75" s="76" t="str">
        <f>IF(M2N!IK39="N","",YEAR(M2N!IK39))</f>
        <v/>
      </c>
    </row>
    <row r="76" spans="1:58" x14ac:dyDescent="0.2">
      <c r="A76" s="625" t="str">
        <f>M2N!ID40</f>
        <v>N371</v>
      </c>
      <c r="B76" s="120" t="s">
        <v>70</v>
      </c>
      <c r="C76" s="76" t="str">
        <f>IF(M2N!IF40="N","",YEAR(M2N!IF40))</f>
        <v/>
      </c>
      <c r="D76" s="76" t="str">
        <f>IF(M2N!IG40="N","",YEAR(M2N!IG40))</f>
        <v/>
      </c>
      <c r="E76" s="76" t="str">
        <f>IF(M2N!IH40="N","",YEAR(M2N!IH40))</f>
        <v/>
      </c>
      <c r="F76" s="76" t="str">
        <f>IF(M2N!II40="N","",YEAR(M2N!II40))</f>
        <v/>
      </c>
      <c r="G76" s="76">
        <f>IF(M2N!IJ40="N","",YEAR(M2N!IJ40))</f>
        <v>2012</v>
      </c>
      <c r="H76" s="76" t="str">
        <f>IF(M2N!IK40="N","",YEAR(M2N!IK40))</f>
        <v/>
      </c>
    </row>
    <row r="77" spans="1:58" x14ac:dyDescent="0.2">
      <c r="A77" s="625" t="str">
        <f>M2N!ID41</f>
        <v>N372</v>
      </c>
      <c r="B77" s="120" t="s">
        <v>70</v>
      </c>
      <c r="C77" s="76" t="str">
        <f>IF(M2N!IF41="N","",YEAR(M2N!IF41))</f>
        <v/>
      </c>
      <c r="D77" s="76">
        <f>IF(M2N!IG41="N","",YEAR(M2N!IG41))</f>
        <v>2014</v>
      </c>
      <c r="E77" s="76" t="str">
        <f>IF(M2N!IH41="N","",YEAR(M2N!IH41))</f>
        <v/>
      </c>
      <c r="F77" s="76" t="str">
        <f>IF(M2N!II41="N","",YEAR(M2N!II41))</f>
        <v/>
      </c>
      <c r="G77" s="76" t="str">
        <f>IF(M2N!IJ41="N","",YEAR(M2N!IJ41))</f>
        <v/>
      </c>
      <c r="H77" s="76" t="str">
        <f>IF(M2N!IK41="N","",YEAR(M2N!IK41))</f>
        <v/>
      </c>
    </row>
    <row r="78" spans="1:58" x14ac:dyDescent="0.2">
      <c r="A78" s="625" t="str">
        <f>M2N!ID42</f>
        <v>N373</v>
      </c>
      <c r="B78" s="120" t="s">
        <v>70</v>
      </c>
      <c r="C78" s="76" t="str">
        <f>IF(M2N!IF42="N","",YEAR(M2N!IF42))</f>
        <v/>
      </c>
      <c r="D78" s="76" t="str">
        <f>IF(M2N!IG42="N","",YEAR(M2N!IG42))</f>
        <v/>
      </c>
      <c r="E78" s="76" t="str">
        <f>IF(M2N!IH42="N","",YEAR(M2N!IH42))</f>
        <v/>
      </c>
      <c r="F78" s="76" t="str">
        <f>IF(M2N!II42="N","",YEAR(M2N!II42))</f>
        <v/>
      </c>
      <c r="G78" s="76">
        <f>IF(M2N!IJ42="N","",YEAR(M2N!IJ42))</f>
        <v>2014</v>
      </c>
      <c r="H78" s="76" t="str">
        <f>IF(M2N!IK42="N","",YEAR(M2N!IK42))</f>
        <v/>
      </c>
    </row>
    <row r="79" spans="1:58" x14ac:dyDescent="0.2">
      <c r="A79" s="625" t="str">
        <f>M2N!ID43</f>
        <v>N374</v>
      </c>
      <c r="B79" s="120" t="s">
        <v>70</v>
      </c>
      <c r="C79" s="76" t="str">
        <f>IF(M2N!IF43="N","",YEAR(M2N!IF43))</f>
        <v/>
      </c>
      <c r="D79" s="76" t="str">
        <f>IF(M2N!IG43="N","",YEAR(M2N!IG43))</f>
        <v/>
      </c>
      <c r="E79" s="76" t="str">
        <f>IF(M2N!IH43="N","",YEAR(M2N!IH43))</f>
        <v/>
      </c>
      <c r="F79" s="76" t="str">
        <f>IF(M2N!II43="N","",YEAR(M2N!II43))</f>
        <v/>
      </c>
      <c r="G79" s="76" t="str">
        <f>IF(M2N!IJ43="N","",YEAR(M2N!IJ43))</f>
        <v/>
      </c>
      <c r="H79" s="76" t="str">
        <f>IF(M2N!IK43="N","",YEAR(M2N!IK43))</f>
        <v/>
      </c>
    </row>
    <row r="80" spans="1:58" x14ac:dyDescent="0.2">
      <c r="A80" s="625" t="str">
        <f>M2N!ID44</f>
        <v>N375</v>
      </c>
      <c r="B80" s="120" t="s">
        <v>70</v>
      </c>
      <c r="C80" s="76" t="str">
        <f>IF(M2N!IF44="N","",YEAR(M2N!IF44))</f>
        <v/>
      </c>
      <c r="D80" s="76" t="str">
        <f>IF(M2N!IG44="N","",YEAR(M2N!IG44))</f>
        <v/>
      </c>
      <c r="E80" s="76" t="str">
        <f>IF(M2N!IH44="N","",YEAR(M2N!IH44))</f>
        <v/>
      </c>
      <c r="F80" s="76" t="str">
        <f>IF(M2N!II44="N","",YEAR(M2N!II44))</f>
        <v/>
      </c>
      <c r="G80" s="76">
        <f>IF(M2N!IJ44="N","",YEAR(M2N!IJ44))</f>
        <v>2013</v>
      </c>
      <c r="H80" s="76" t="str">
        <f>IF(M2N!IK44="N","",YEAR(M2N!IK44))</f>
        <v/>
      </c>
    </row>
    <row r="81" spans="1:8" x14ac:dyDescent="0.2">
      <c r="A81" s="573" t="str">
        <f>M2B!GV13</f>
        <v>B501</v>
      </c>
      <c r="B81" s="573" t="s">
        <v>71</v>
      </c>
      <c r="C81" s="573" t="str">
        <f>IF(M2B!GX13="N","",YEAR(M2B!GX13))</f>
        <v/>
      </c>
      <c r="D81" s="573">
        <f>IF(M2B!GY13="N","",YEAR(M2B!GY13))</f>
        <v>2017</v>
      </c>
      <c r="E81" s="573">
        <f>IF(M2B!GZ13="N","",YEAR(M2B!GZ13))</f>
        <v>2024</v>
      </c>
      <c r="F81" s="573" t="str">
        <f>IF(M2B!HA13="N","",YEAR(M2B!HA13))</f>
        <v/>
      </c>
      <c r="G81" s="573" t="str">
        <f>IF(M2B!HB13="N","",YEAR(M2B!HB13))</f>
        <v/>
      </c>
      <c r="H81" s="573" t="str">
        <f>IF(M2B!HC13="N","",YEAR(M2B!HC13))</f>
        <v/>
      </c>
    </row>
    <row r="82" spans="1:8" x14ac:dyDescent="0.2">
      <c r="A82" s="600" t="str">
        <f>M2B!GV14</f>
        <v>B523</v>
      </c>
      <c r="B82" s="77" t="s">
        <v>71</v>
      </c>
      <c r="C82" s="76" t="str">
        <f>IF(M2B!GX14="N","",YEAR(M2B!GX14))</f>
        <v/>
      </c>
      <c r="D82" s="76">
        <f>IF(M2B!GY14="N","",YEAR(M2B!GY14))</f>
        <v>2015</v>
      </c>
      <c r="E82" s="76">
        <f>IF(M2B!GZ14="N","",YEAR(M2B!GZ14))</f>
        <v>2019</v>
      </c>
      <c r="F82" s="76">
        <f>IF(M2B!HA14="N","",YEAR(M2B!HA14))</f>
        <v>2024</v>
      </c>
      <c r="G82" s="76" t="str">
        <f>IF(M2B!HB14="N","",YEAR(M2B!HB14))</f>
        <v/>
      </c>
      <c r="H82" s="76" t="str">
        <f>IF(M2B!HC14="N","",YEAR(M2B!HC14))</f>
        <v/>
      </c>
    </row>
    <row r="83" spans="1:8" x14ac:dyDescent="0.2">
      <c r="A83" s="600" t="str">
        <f>M2B!GV15</f>
        <v>B524</v>
      </c>
      <c r="B83" s="77" t="s">
        <v>71</v>
      </c>
      <c r="C83" s="76">
        <f>IF(M2B!GX15="N","",YEAR(M2B!GX15))</f>
        <v>2023</v>
      </c>
      <c r="D83" s="76" t="str">
        <f>IF(M2B!GY15="N","",YEAR(M2B!GY15))</f>
        <v/>
      </c>
      <c r="E83" s="76" t="str">
        <f>IF(M2B!GZ15="N","",YEAR(M2B!GZ15))</f>
        <v/>
      </c>
      <c r="F83" s="76" t="str">
        <f>IF(M2B!HA15="N","",YEAR(M2B!HA15))</f>
        <v/>
      </c>
      <c r="G83" s="76" t="str">
        <f>IF(M2B!HB15="N","",YEAR(M2B!HB15))</f>
        <v/>
      </c>
      <c r="H83" s="76">
        <f>IF(M2B!HC15="N","",YEAR(M2B!HC15))</f>
        <v>2018</v>
      </c>
    </row>
    <row r="84" spans="1:8" x14ac:dyDescent="0.2">
      <c r="A84" s="600" t="str">
        <f>M2B!GV16</f>
        <v>B525</v>
      </c>
      <c r="B84" s="77" t="s">
        <v>71</v>
      </c>
      <c r="C84" s="76" t="str">
        <f>IF(M2B!GX16="N","",YEAR(M2B!GX16))</f>
        <v/>
      </c>
      <c r="D84" s="76">
        <f>IF(M2B!GY16="N","",YEAR(M2B!GY16))</f>
        <v>2016</v>
      </c>
      <c r="E84" s="76">
        <f>IF(M2B!GZ16="N","",YEAR(M2B!GZ16))</f>
        <v>2022</v>
      </c>
      <c r="F84" s="76">
        <f>IF(M2B!HA16="N","",YEAR(M2B!HA16))</f>
        <v>2026</v>
      </c>
      <c r="G84" s="76" t="str">
        <f>IF(M2B!HB16="N","",YEAR(M2B!HB16))</f>
        <v/>
      </c>
      <c r="H84" s="76" t="str">
        <f>IF(M2B!HC16="N","",YEAR(M2B!HC16))</f>
        <v/>
      </c>
    </row>
    <row r="85" spans="1:8" x14ac:dyDescent="0.2">
      <c r="A85" s="627" t="str">
        <f>M2B!GV17</f>
        <v>B526</v>
      </c>
      <c r="B85" s="119" t="s">
        <v>71</v>
      </c>
      <c r="C85" s="105" t="str">
        <f>IF(M2B!GX17="N","",YEAR(M2B!GX17))</f>
        <v/>
      </c>
      <c r="D85" s="105" t="str">
        <f>IF(M2B!GY17="N","",YEAR(M2B!GY17))</f>
        <v/>
      </c>
      <c r="E85" s="105" t="str">
        <f>IF(M2B!GZ17="N","",YEAR(M2B!GZ17))</f>
        <v/>
      </c>
      <c r="F85" s="105" t="str">
        <f>IF(M2B!HA17="N","",YEAR(M2B!HA17))</f>
        <v/>
      </c>
      <c r="G85" s="105" t="str">
        <f>IF(M2B!HB17="N","",YEAR(M2B!HB17))</f>
        <v/>
      </c>
      <c r="H85" s="105" t="str">
        <f>IF(M2B!HC17="N","",YEAR(M2B!HC17))</f>
        <v/>
      </c>
    </row>
    <row r="86" spans="1:8" x14ac:dyDescent="0.2">
      <c r="A86" s="600" t="str">
        <f>M2B!GV18</f>
        <v>B527</v>
      </c>
      <c r="B86" s="77" t="s">
        <v>71</v>
      </c>
      <c r="C86" s="76" t="str">
        <f>IF(M2B!GX18="N","",YEAR(M2B!GX18))</f>
        <v/>
      </c>
      <c r="D86" s="76">
        <f>IF(M2B!GY18="N","",YEAR(M2B!GY18))</f>
        <v>2017</v>
      </c>
      <c r="E86" s="76">
        <f>IF(M2B!GZ18="N","",YEAR(M2B!GZ18))</f>
        <v>2021</v>
      </c>
      <c r="F86" s="76">
        <f>IF(M2B!HA18="N","",YEAR(M2B!HA18))</f>
        <v>2026</v>
      </c>
      <c r="G86" s="76" t="str">
        <f>IF(M2B!HB18="N","",YEAR(M2B!HB18))</f>
        <v/>
      </c>
      <c r="H86" s="76" t="str">
        <f>IF(M2B!HC18="N","",YEAR(M2B!HC18))</f>
        <v/>
      </c>
    </row>
    <row r="87" spans="1:8" x14ac:dyDescent="0.2">
      <c r="A87" s="600" t="str">
        <f>M2B!GV19</f>
        <v>B528</v>
      </c>
      <c r="B87" s="77" t="s">
        <v>71</v>
      </c>
      <c r="C87" s="76" t="str">
        <f>IF(M2B!GX19="N","",YEAR(M2B!GX19))</f>
        <v/>
      </c>
      <c r="D87" s="76">
        <f>IF(M2B!GY19="N","",YEAR(M2B!GY19))</f>
        <v>2018</v>
      </c>
      <c r="E87" s="76">
        <f>IF(M2B!GZ19="N","",YEAR(M2B!GZ19))</f>
        <v>2022</v>
      </c>
      <c r="F87" s="76">
        <f>IF(M2B!HA19="N","",YEAR(M2B!HA19))</f>
        <v>2027</v>
      </c>
      <c r="G87" s="76" t="str">
        <f>IF(M2B!HB19="N","",YEAR(M2B!HB19))</f>
        <v/>
      </c>
      <c r="H87" s="76" t="str">
        <f>IF(M2B!HC19="N","",YEAR(M2B!HC19))</f>
        <v/>
      </c>
    </row>
    <row r="88" spans="1:8" x14ac:dyDescent="0.2">
      <c r="A88" s="600" t="str">
        <f>M2B!GV20</f>
        <v>B529</v>
      </c>
      <c r="B88" s="77" t="s">
        <v>71</v>
      </c>
      <c r="C88" s="76" t="str">
        <f>IF(M2B!GX20="N","",YEAR(M2B!GX20))</f>
        <v/>
      </c>
      <c r="D88" s="76">
        <f>IF(M2B!GY20="N","",YEAR(M2B!GY20))</f>
        <v>2018</v>
      </c>
      <c r="E88" s="76">
        <f>IF(M2B!GZ20="N","",YEAR(M2B!GZ20))</f>
        <v>2024</v>
      </c>
      <c r="F88" s="76" t="str">
        <f>IF(M2B!HA20="N","",YEAR(M2B!HA20))</f>
        <v/>
      </c>
      <c r="G88" s="76" t="str">
        <f>IF(M2B!HB20="N","",YEAR(M2B!HB20))</f>
        <v/>
      </c>
      <c r="H88" s="76" t="str">
        <f>IF(M2B!HC20="N","",YEAR(M2B!HC20))</f>
        <v/>
      </c>
    </row>
    <row r="89" spans="1:8" x14ac:dyDescent="0.2">
      <c r="A89" s="600" t="str">
        <f>M2B!GV21</f>
        <v>B530</v>
      </c>
      <c r="B89" s="77" t="s">
        <v>71</v>
      </c>
      <c r="C89" s="76">
        <f>IF(M2B!GX21="N","",YEAR(M2B!GX21))</f>
        <v>2015</v>
      </c>
      <c r="D89" s="76">
        <f>IF(M2B!GY21="N","",YEAR(M2B!GY21))</f>
        <v>2018</v>
      </c>
      <c r="E89" s="76">
        <f>IF(M2B!GZ21="N","",YEAR(M2B!GZ21))</f>
        <v>2024</v>
      </c>
      <c r="F89" s="76" t="str">
        <f>IF(M2B!HA21="N","",YEAR(M2B!HA21))</f>
        <v/>
      </c>
      <c r="G89" s="76" t="str">
        <f>IF(M2B!HB21="N","",YEAR(M2B!HB21))</f>
        <v/>
      </c>
      <c r="H89" s="76" t="str">
        <f>IF(M2B!HC21="N","",YEAR(M2B!HC21))</f>
        <v/>
      </c>
    </row>
    <row r="90" spans="1:8" x14ac:dyDescent="0.2">
      <c r="A90" s="600" t="str">
        <f>M2D!H3</f>
        <v>D601</v>
      </c>
      <c r="B90" s="77" t="s">
        <v>72</v>
      </c>
      <c r="C90" s="76" t="str">
        <f>IF(M2D!GZ13="N","",YEAR(M2D!GZ13))</f>
        <v/>
      </c>
      <c r="D90" s="76">
        <f>IF(M2D!HA13="N","",YEAR(M2D!HA13))</f>
        <v>2017</v>
      </c>
      <c r="E90" s="76" t="str">
        <f>IF(M2D!HB13="N","",YEAR(M2D!HB13))</f>
        <v/>
      </c>
      <c r="F90" s="76" t="str">
        <f>IF(M2D!HC13="N","",YEAR(M2D!HC13))</f>
        <v/>
      </c>
      <c r="G90" s="76" t="str">
        <f>IF(M2D!HD13="N","",YEAR(M2D!HD13))</f>
        <v/>
      </c>
      <c r="H90" s="76" t="str">
        <f>IF(M2D!HE13="N","",YEAR(M2D!HE13))</f>
        <v/>
      </c>
    </row>
    <row r="91" spans="1:8" x14ac:dyDescent="0.2">
      <c r="A91" s="600" t="str">
        <f>M2D!H4</f>
        <v>D602</v>
      </c>
      <c r="B91" s="77" t="s">
        <v>72</v>
      </c>
      <c r="C91" s="76" t="str">
        <f>IF(M2D!GZ14="N","",YEAR(M2D!GZ14))</f>
        <v/>
      </c>
      <c r="D91" s="76" t="str">
        <f>IF(M2D!HA14="N","",YEAR(M2D!HA14))</f>
        <v/>
      </c>
      <c r="E91" s="76" t="str">
        <f>IF(M2D!HB14="N","",YEAR(M2D!HB14))</f>
        <v/>
      </c>
      <c r="F91" s="76" t="str">
        <f>IF(M2D!HC14="N","",YEAR(M2D!HC14))</f>
        <v/>
      </c>
      <c r="G91" s="76" t="str">
        <f>IF(M2D!HD14="N","",YEAR(M2D!HD14))</f>
        <v/>
      </c>
      <c r="H91" s="76">
        <f>IF(M2D!HE14="N","",YEAR(M2D!HE14))</f>
        <v>2017</v>
      </c>
    </row>
    <row r="92" spans="1:8" x14ac:dyDescent="0.2">
      <c r="A92" s="600" t="str">
        <f>M2D!H5</f>
        <v>D603</v>
      </c>
      <c r="B92" s="77" t="s">
        <v>72</v>
      </c>
      <c r="C92" s="76" t="str">
        <f>IF(M2D!GZ15="N","",YEAR(M2D!GZ15))</f>
        <v/>
      </c>
      <c r="D92" s="76" t="str">
        <f>IF(M2D!HA15="N","",YEAR(M2D!HA15))</f>
        <v/>
      </c>
      <c r="E92" s="76">
        <f>IF(M2D!HB15="N","",YEAR(M2D!HB15))</f>
        <v>2017</v>
      </c>
      <c r="F92" s="76">
        <f>IF(M2D!HC15="N","",YEAR(M2D!HC15))</f>
        <v>2022</v>
      </c>
      <c r="G92" s="76" t="str">
        <f>IF(M2D!HD15="N","",YEAR(M2D!HD15))</f>
        <v/>
      </c>
      <c r="H92" s="76" t="str">
        <f>IF(M2D!HE15="N","",YEAR(M2D!HE15))</f>
        <v/>
      </c>
    </row>
    <row r="93" spans="1:8" x14ac:dyDescent="0.2">
      <c r="A93" s="600" t="str">
        <f>M2D!H6</f>
        <v>D604</v>
      </c>
      <c r="B93" s="77" t="s">
        <v>72</v>
      </c>
      <c r="C93" s="76" t="str">
        <f>IF(M2D!GZ16="N","",YEAR(M2D!GZ16))</f>
        <v/>
      </c>
      <c r="D93" s="76">
        <f>IF(M2D!HA16="N","",YEAR(M2D!HA16))</f>
        <v>2017</v>
      </c>
      <c r="E93" s="76">
        <f>IF(M2D!HB16="N","",YEAR(M2D!HB16))</f>
        <v>2022</v>
      </c>
      <c r="F93" s="76">
        <f>IF(M2D!HC16="N","",YEAR(M2D!HC16))</f>
        <v>2026</v>
      </c>
      <c r="G93" s="76" t="str">
        <f>IF(M2D!HD16="N","",YEAR(M2D!HD16))</f>
        <v/>
      </c>
      <c r="H93" s="76" t="str">
        <f>IF(M2D!HE16="N","",YEAR(M2D!HE16))</f>
        <v/>
      </c>
    </row>
    <row r="94" spans="1:8" x14ac:dyDescent="0.2">
      <c r="A94" s="600" t="str">
        <f>M2D!H7</f>
        <v>D605</v>
      </c>
      <c r="B94" s="77" t="s">
        <v>72</v>
      </c>
      <c r="C94" s="76" t="str">
        <f>IF(M2D!GZ17="N","",YEAR(M2D!GZ17))</f>
        <v/>
      </c>
      <c r="D94" s="76" t="str">
        <f>IF(M2D!HA17="N","",YEAR(M2D!HA17))</f>
        <v/>
      </c>
      <c r="E94" s="76" t="str">
        <f>IF(M2D!HB17="N","",YEAR(M2D!HB17))</f>
        <v/>
      </c>
      <c r="F94" s="76" t="str">
        <f>IF(M2D!HC17="N","",YEAR(M2D!HC17))</f>
        <v/>
      </c>
      <c r="G94" s="76" t="str">
        <f>IF(M2D!HD17="N","",YEAR(M2D!HD17))</f>
        <v/>
      </c>
      <c r="H94" s="76" t="str">
        <f>IF(M2D!HE17="N","",YEAR(M2D!HE17))</f>
        <v/>
      </c>
    </row>
    <row r="95" spans="1:8" x14ac:dyDescent="0.2">
      <c r="A95" s="600" t="str">
        <f>M2D!H8</f>
        <v>D606</v>
      </c>
      <c r="B95" s="77" t="s">
        <v>72</v>
      </c>
      <c r="C95" s="76" t="str">
        <f>IF(M2D!GZ18="N","",YEAR(M2D!GZ18))</f>
        <v/>
      </c>
      <c r="D95" s="76">
        <f>IF(M2D!HA18="N","",YEAR(M2D!HA18))</f>
        <v>2016</v>
      </c>
      <c r="E95" s="76">
        <f>IF(M2D!HB18="N","",YEAR(M2D!HB18))</f>
        <v>2020</v>
      </c>
      <c r="F95" s="76">
        <f>IF(M2D!HC18="N","",YEAR(M2D!HC18))</f>
        <v>2024</v>
      </c>
      <c r="G95" s="76" t="str">
        <f>IF(M2D!HD18="N","",YEAR(M2D!HD18))</f>
        <v/>
      </c>
      <c r="H95" s="76" t="str">
        <f>IF(M2D!HE18="N","",YEAR(M2D!HE18))</f>
        <v/>
      </c>
    </row>
    <row r="96" spans="1:8" x14ac:dyDescent="0.2">
      <c r="A96" s="573" t="str">
        <f>M2D!H9</f>
        <v>D607</v>
      </c>
      <c r="B96" s="573" t="s">
        <v>72</v>
      </c>
      <c r="C96" s="573" t="str">
        <f>IF(M2D!GZ19="N","",YEAR(M2D!GZ19))</f>
        <v/>
      </c>
      <c r="D96" s="573">
        <f>IF(M2D!HA19="N","",YEAR(M2D!HA19))</f>
        <v>2021</v>
      </c>
      <c r="E96" s="573">
        <f>IF(M2D!HB19="N","",YEAR(M2D!HB19))</f>
        <v>2027</v>
      </c>
      <c r="F96" s="573" t="str">
        <f>IF(M2D!HC19="N","",YEAR(M2D!HC19))</f>
        <v/>
      </c>
      <c r="G96" s="573" t="str">
        <f>IF(M2D!HD19="N","",YEAR(M2D!HD19))</f>
        <v/>
      </c>
      <c r="H96" s="573" t="str">
        <f>IF(M2D!HE19="N","",YEAR(M2D!HE19))</f>
        <v/>
      </c>
    </row>
    <row r="97" spans="1:8" x14ac:dyDescent="0.2">
      <c r="A97" s="600" t="str">
        <f>M2D!H10</f>
        <v>D609</v>
      </c>
      <c r="B97" s="77" t="s">
        <v>72</v>
      </c>
      <c r="C97" s="76" t="str">
        <f>IF(M2D!GZ20="N","",YEAR(M2D!GZ20))</f>
        <v/>
      </c>
      <c r="D97" s="76">
        <f>IF(M2D!HA20="N","",YEAR(M2D!HA20))</f>
        <v>2016</v>
      </c>
      <c r="E97" s="76">
        <f>IF(M2D!HB20="N","",YEAR(M2D!HB20))</f>
        <v>2020</v>
      </c>
      <c r="F97" s="76">
        <f>IF(M2D!HC20="N","",YEAR(M2D!HC20))</f>
        <v>2025</v>
      </c>
      <c r="G97" s="76" t="str">
        <f>IF(M2D!HD20="N","",YEAR(M2D!HD20))</f>
        <v/>
      </c>
      <c r="H97" s="76" t="str">
        <f>IF(M2D!HE20="N","",YEAR(M2D!HE20))</f>
        <v/>
      </c>
    </row>
    <row r="98" spans="1:8" x14ac:dyDescent="0.2">
      <c r="A98" s="600" t="str">
        <f>M2D!H11</f>
        <v>D610</v>
      </c>
      <c r="B98" s="77" t="s">
        <v>72</v>
      </c>
      <c r="C98" s="76">
        <f>IF(M2D!GZ21="N","",YEAR(M2D!GZ21))</f>
        <v>2021</v>
      </c>
      <c r="D98" s="76" t="str">
        <f>IF(M2D!HA21="N","",YEAR(M2D!HA21))</f>
        <v/>
      </c>
      <c r="E98" s="76" t="str">
        <f>IF(M2D!HB21="N","",YEAR(M2D!HB21))</f>
        <v/>
      </c>
      <c r="F98" s="76" t="str">
        <f>IF(M2D!HC21="N","",YEAR(M2D!HC21))</f>
        <v/>
      </c>
      <c r="G98" s="76" t="str">
        <f>IF(M2D!HD21="N","",YEAR(M2D!HD21))</f>
        <v/>
      </c>
      <c r="H98" s="76">
        <f>IF(M2D!HE21="N","",YEAR(M2D!HE21))</f>
        <v>2016</v>
      </c>
    </row>
    <row r="99" spans="1:8" x14ac:dyDescent="0.2">
      <c r="A99" s="600" t="str">
        <f>M2D!H12</f>
        <v>D611</v>
      </c>
      <c r="B99" s="77" t="s">
        <v>72</v>
      </c>
      <c r="C99" s="76" t="str">
        <f>IF(M2D!GZ22="N","",YEAR(M2D!GZ22))</f>
        <v/>
      </c>
      <c r="D99" s="76">
        <f>IF(M2D!HA22="N","",YEAR(M2D!HA22))</f>
        <v>2016</v>
      </c>
      <c r="E99" s="76">
        <f>IF(M2D!HB22="N","",YEAR(M2D!HB22))</f>
        <v>2022</v>
      </c>
      <c r="F99" s="76">
        <f>IF(M2D!HC22="N","",YEAR(M2D!HC22))</f>
        <v>2026</v>
      </c>
      <c r="G99" s="76" t="str">
        <f>IF(M2D!HD22="N","",YEAR(M2D!HD22))</f>
        <v/>
      </c>
      <c r="H99" s="76" t="str">
        <f>IF(M2D!HE22="N","",YEAR(M2D!HE22))</f>
        <v/>
      </c>
    </row>
    <row r="100" spans="1:8" x14ac:dyDescent="0.2">
      <c r="A100" s="600" t="str">
        <f>M2D!H13</f>
        <v>D613</v>
      </c>
      <c r="B100" s="77" t="s">
        <v>72</v>
      </c>
      <c r="C100" s="76" t="str">
        <f>IF(M2D!GZ23="N","",YEAR(M2D!GZ23))</f>
        <v/>
      </c>
      <c r="D100" s="76">
        <f>IF(M2D!HA23="N","",YEAR(M2D!HA23))</f>
        <v>2017</v>
      </c>
      <c r="E100" s="76" t="str">
        <f>IF(M2D!HB23="N","",YEAR(M2D!HB23))</f>
        <v/>
      </c>
      <c r="F100" s="76" t="str">
        <f>IF(M2D!HC23="N","",YEAR(M2D!HC23))</f>
        <v/>
      </c>
      <c r="G100" s="76" t="str">
        <f>IF(M2D!HD23="N","",YEAR(M2D!HD23))</f>
        <v/>
      </c>
      <c r="H100" s="76" t="str">
        <f>IF(M2D!HE23="N","",YEAR(M2D!HE23))</f>
        <v/>
      </c>
    </row>
    <row r="101" spans="1:8" x14ac:dyDescent="0.2">
      <c r="A101" s="600" t="str">
        <f>M2D!H14</f>
        <v>D614</v>
      </c>
      <c r="B101" s="77" t="s">
        <v>72</v>
      </c>
      <c r="C101" s="76">
        <f>IF(M2D!GZ24="N","",YEAR(M2D!GZ24))</f>
        <v>2023</v>
      </c>
      <c r="D101" s="76">
        <f>IF(M2D!HA24="N","",YEAR(M2D!HA24))</f>
        <v>2027</v>
      </c>
      <c r="E101" s="76" t="str">
        <f>IF(M2D!HB24="N","",YEAR(M2D!HB24))</f>
        <v/>
      </c>
      <c r="F101" s="76" t="str">
        <f>IF(M2D!HC24="N","",YEAR(M2D!HC24))</f>
        <v/>
      </c>
      <c r="G101" s="76" t="str">
        <f>IF(M2D!HD24="N","",YEAR(M2D!HD24))</f>
        <v/>
      </c>
      <c r="H101" s="76">
        <f>IF(M2D!HE24="N","",YEAR(M2D!HE24))</f>
        <v>2017</v>
      </c>
    </row>
    <row r="102" spans="1:8" x14ac:dyDescent="0.2">
      <c r="A102" s="600" t="str">
        <f>M2D!H15</f>
        <v>D615</v>
      </c>
      <c r="B102" s="77" t="s">
        <v>72</v>
      </c>
      <c r="C102" s="76" t="str">
        <f>IF(M2D!GZ25="N","",YEAR(M2D!GZ25))</f>
        <v/>
      </c>
      <c r="D102" s="76">
        <f>IF(M2D!HA25="N","",YEAR(M2D!HA25))</f>
        <v>2017</v>
      </c>
      <c r="E102" s="76">
        <f>IF(M2D!HB25="N","",YEAR(M2D!HB25))</f>
        <v>2021</v>
      </c>
      <c r="F102" s="76">
        <f>IF(M2D!HC25="N","",YEAR(M2D!HC25))</f>
        <v>2025</v>
      </c>
      <c r="G102" s="76" t="str">
        <f>IF(M2D!HD25="N","",YEAR(M2D!HD25))</f>
        <v/>
      </c>
      <c r="H102" s="76" t="str">
        <f>IF(M2D!HE25="N","",YEAR(M2D!HE25))</f>
        <v/>
      </c>
    </row>
    <row r="103" spans="1:8" x14ac:dyDescent="0.2">
      <c r="A103" s="600" t="str">
        <f>M2D!H16</f>
        <v>D616</v>
      </c>
      <c r="B103" s="77" t="s">
        <v>72</v>
      </c>
      <c r="C103" s="76" t="str">
        <f>IF(M2D!GZ26="N","",YEAR(M2D!GZ26))</f>
        <v/>
      </c>
      <c r="D103" s="76" t="str">
        <f>IF(M2D!HA26="N","",YEAR(M2D!HA26))</f>
        <v/>
      </c>
      <c r="E103" s="76" t="str">
        <f>IF(M2D!HB26="N","",YEAR(M2D!HB26))</f>
        <v/>
      </c>
      <c r="F103" s="76" t="str">
        <f>IF(M2D!HC26="N","",YEAR(M2D!HC26))</f>
        <v/>
      </c>
      <c r="G103" s="76" t="str">
        <f>IF(M2D!HD26="N","",YEAR(M2D!HD26))</f>
        <v/>
      </c>
      <c r="H103" s="76" t="str">
        <f>IF(M2D!HE26="N","",YEAR(M2D!HE26))</f>
        <v/>
      </c>
    </row>
    <row r="104" spans="1:8" x14ac:dyDescent="0.2">
      <c r="A104" s="600" t="str">
        <f>M2D!H17</f>
        <v>D617</v>
      </c>
      <c r="B104" s="77" t="s">
        <v>72</v>
      </c>
      <c r="C104" s="76" t="str">
        <f>IF(M2D!GZ27="N","",YEAR(M2D!GZ27))</f>
        <v/>
      </c>
      <c r="D104" s="76" t="str">
        <f>IF(M2D!HA27="N","",YEAR(M2D!HA27))</f>
        <v/>
      </c>
      <c r="E104" s="76">
        <f>IF(M2D!HB27="N","",YEAR(M2D!HB27))</f>
        <v>2017</v>
      </c>
      <c r="F104" s="76">
        <f>IF(M2D!HC27="N","",YEAR(M2D!HC27))</f>
        <v>2023</v>
      </c>
      <c r="G104" s="76">
        <f>IF(M2D!HD27="N","",YEAR(M2D!HD27))</f>
        <v>2027</v>
      </c>
      <c r="H104" s="76" t="str">
        <f>IF(M2D!HE27="N","",YEAR(M2D!HE27))</f>
        <v/>
      </c>
    </row>
    <row r="105" spans="1:8" x14ac:dyDescent="0.2">
      <c r="A105" s="600" t="str">
        <f>M2D!H18</f>
        <v>D618</v>
      </c>
      <c r="B105" s="77" t="s">
        <v>72</v>
      </c>
      <c r="C105" s="76" t="str">
        <f>IF(M2D!GZ28="N","",YEAR(M2D!GZ28))</f>
        <v/>
      </c>
      <c r="D105" s="76" t="str">
        <f>IF(M2D!HA28="N","",YEAR(M2D!HA28))</f>
        <v/>
      </c>
      <c r="E105" s="76" t="str">
        <f>IF(M2D!HB28="N","",YEAR(M2D!HB28))</f>
        <v/>
      </c>
      <c r="F105" s="76" t="str">
        <f>IF(M2D!HC28="N","",YEAR(M2D!HC28))</f>
        <v/>
      </c>
      <c r="G105" s="76" t="str">
        <f>IF(M2D!HD28="N","",YEAR(M2D!HD28))</f>
        <v/>
      </c>
      <c r="H105" s="76">
        <f>IF(M2D!HE28="N","",YEAR(M2D!HE28))</f>
        <v>2016</v>
      </c>
    </row>
    <row r="106" spans="1:8" x14ac:dyDescent="0.2">
      <c r="A106" s="600" t="str">
        <f>M2D!H19</f>
        <v>D620</v>
      </c>
      <c r="B106" s="77" t="s">
        <v>72</v>
      </c>
      <c r="C106" s="76" t="str">
        <f>IF(M2D!GZ29="N","",YEAR(M2D!GZ29))</f>
        <v/>
      </c>
      <c r="D106" s="76">
        <f>IF(M2D!HA29="N","",YEAR(M2D!HA29))</f>
        <v>2017</v>
      </c>
      <c r="E106" s="76" t="str">
        <f>IF(M2D!HB29="N","",YEAR(M2D!HB29))</f>
        <v/>
      </c>
      <c r="F106" s="76" t="str">
        <f>IF(M2D!HC29="N","",YEAR(M2D!HC29))</f>
        <v/>
      </c>
      <c r="G106" s="76" t="str">
        <f>IF(M2D!HD29="N","",YEAR(M2D!HD29))</f>
        <v/>
      </c>
      <c r="H106" s="76" t="str">
        <f>IF(M2D!HE29="N","",YEAR(M2D!HE29))</f>
        <v/>
      </c>
    </row>
    <row r="107" spans="1:8" x14ac:dyDescent="0.2">
      <c r="A107" s="600" t="str">
        <f>M2D!H20</f>
        <v>D622</v>
      </c>
      <c r="B107" s="77" t="s">
        <v>72</v>
      </c>
      <c r="C107" s="76" t="str">
        <f>IF(M2D!GZ30="N","",YEAR(M2D!GZ30))</f>
        <v/>
      </c>
      <c r="D107" s="76">
        <f>IF(M2D!HA30="N","",YEAR(M2D!HA30))</f>
        <v>2019</v>
      </c>
      <c r="E107" s="76">
        <f>IF(M2D!HB30="N","",YEAR(M2D!HB30))</f>
        <v>2023</v>
      </c>
      <c r="F107" s="76">
        <f>IF(M2D!HC30="N","",YEAR(M2D!HC30))</f>
        <v>2028</v>
      </c>
      <c r="G107" s="76" t="str">
        <f>IF(M2D!HD30="N","",YEAR(M2D!HD30))</f>
        <v/>
      </c>
      <c r="H107" s="76" t="str">
        <f>IF(M2D!HE30="N","",YEAR(M2D!HE30))</f>
        <v/>
      </c>
    </row>
    <row r="108" spans="1:8" x14ac:dyDescent="0.2">
      <c r="A108" s="600" t="str">
        <f>M2D!H21</f>
        <v>D623</v>
      </c>
      <c r="B108" s="77" t="s">
        <v>72</v>
      </c>
      <c r="C108" s="76" t="str">
        <f>IF(M2D!GZ31="N","",YEAR(M2D!GZ31))</f>
        <v/>
      </c>
      <c r="D108" s="76">
        <f>IF(M2D!HA31="N","",YEAR(M2D!HA31))</f>
        <v>2017</v>
      </c>
      <c r="E108" s="76">
        <f>IF(M2D!HB31="N","",YEAR(M2D!HB31))</f>
        <v>2021</v>
      </c>
      <c r="F108" s="76" t="str">
        <f>IF(M2D!HC31="N","",YEAR(M2D!HC31))</f>
        <v/>
      </c>
      <c r="G108" s="76" t="str">
        <f>IF(M2D!HD31="N","",YEAR(M2D!HD31))</f>
        <v/>
      </c>
      <c r="H108" s="76" t="str">
        <f>IF(M2D!HE31="N","",YEAR(M2D!HE31))</f>
        <v/>
      </c>
    </row>
    <row r="109" spans="1:8" x14ac:dyDescent="0.2">
      <c r="A109" s="600" t="str">
        <f>M2D!H22</f>
        <v>D624</v>
      </c>
      <c r="B109" s="77" t="s">
        <v>72</v>
      </c>
      <c r="C109" s="76" t="str">
        <f>IF(M2D!GZ32="N","",YEAR(M2D!GZ32))</f>
        <v/>
      </c>
      <c r="D109" s="76">
        <f>IF(M2D!HA32="N","",YEAR(M2D!HA32))</f>
        <v>2017</v>
      </c>
      <c r="E109" s="76" t="str">
        <f>IF(M2D!HB32="N","",YEAR(M2D!HB32))</f>
        <v/>
      </c>
      <c r="F109" s="76" t="str">
        <f>IF(M2D!HC32="N","",YEAR(M2D!HC32))</f>
        <v/>
      </c>
      <c r="G109" s="76" t="str">
        <f>IF(M2D!HD32="N","",YEAR(M2D!HD32))</f>
        <v/>
      </c>
      <c r="H109" s="76" t="str">
        <f>IF(M2D!HE32="N","",YEAR(M2D!HE32))</f>
        <v/>
      </c>
    </row>
    <row r="110" spans="1:8" x14ac:dyDescent="0.2">
      <c r="A110" s="600" t="str">
        <f>M2D!H23</f>
        <v>D625</v>
      </c>
      <c r="B110" s="77" t="s">
        <v>72</v>
      </c>
      <c r="C110" s="76" t="str">
        <f>IF(M2D!GZ33="N","",YEAR(M2D!GZ33))</f>
        <v/>
      </c>
      <c r="D110" s="76">
        <f>IF(M2D!HA33="N","",YEAR(M2D!HA33))</f>
        <v>2017</v>
      </c>
      <c r="E110" s="76">
        <f>IF(M2D!HB33="N","",YEAR(M2D!HB33))</f>
        <v>2021</v>
      </c>
      <c r="F110" s="76">
        <f>IF(M2D!HC33="N","",YEAR(M2D!HC33))</f>
        <v>2026</v>
      </c>
      <c r="G110" s="76" t="str">
        <f>IF(M2D!HD33="N","",YEAR(M2D!HD33))</f>
        <v/>
      </c>
      <c r="H110" s="76" t="str">
        <f>IF(M2D!HE33="N","",YEAR(M2D!HE33))</f>
        <v/>
      </c>
    </row>
    <row r="111" spans="1:8" x14ac:dyDescent="0.2">
      <c r="A111" s="600" t="str">
        <f>M2D!H24</f>
        <v>D626</v>
      </c>
      <c r="B111" s="77" t="s">
        <v>72</v>
      </c>
      <c r="C111" s="76" t="str">
        <f>IF(M2D!GZ34="N","",YEAR(M2D!GZ34))</f>
        <v/>
      </c>
      <c r="D111" s="76">
        <f>IF(M2D!HA34="N","",YEAR(M2D!HA34))</f>
        <v>2017</v>
      </c>
      <c r="E111" s="76">
        <f>IF(M2D!HB34="N","",YEAR(M2D!HB34))</f>
        <v>2021</v>
      </c>
      <c r="F111" s="76">
        <f>IF(M2D!HC34="N","",YEAR(M2D!HC34))</f>
        <v>2026</v>
      </c>
      <c r="G111" s="76" t="str">
        <f>IF(M2D!HD34="N","",YEAR(M2D!HD34))</f>
        <v/>
      </c>
      <c r="H111" s="76" t="str">
        <f>IF(M2D!HE34="N","",YEAR(M2D!HE34))</f>
        <v/>
      </c>
    </row>
    <row r="112" spans="1:8" x14ac:dyDescent="0.2">
      <c r="A112" s="600" t="str">
        <f>M2D!H25</f>
        <v>D627</v>
      </c>
      <c r="B112" s="77" t="s">
        <v>72</v>
      </c>
      <c r="C112" s="76" t="str">
        <f>IF(M2D!GZ35="N","",YEAR(M2D!GZ35))</f>
        <v/>
      </c>
      <c r="D112" s="76">
        <f>IF(M2D!HA35="N","",YEAR(M2D!HA35))</f>
        <v>2019</v>
      </c>
      <c r="E112" s="76">
        <f>IF(M2D!HB35="N","",YEAR(M2D!HB35))</f>
        <v>2023</v>
      </c>
      <c r="F112" s="76">
        <f>IF(M2D!HC35="N","",YEAR(M2D!HC35))</f>
        <v>2028</v>
      </c>
      <c r="G112" s="76" t="str">
        <f>IF(M2D!HD35="N","",YEAR(M2D!HD35))</f>
        <v/>
      </c>
      <c r="H112" s="76" t="str">
        <f>IF(M2D!HE35="N","",YEAR(M2D!HE35))</f>
        <v/>
      </c>
    </row>
    <row r="113" spans="1:8" x14ac:dyDescent="0.2">
      <c r="A113" s="600" t="str">
        <f>M2D!H26</f>
        <v>D628</v>
      </c>
      <c r="B113" s="77" t="s">
        <v>72</v>
      </c>
      <c r="C113" s="76" t="str">
        <f>IF(M2D!GZ36="N","",YEAR(M2D!GZ36))</f>
        <v/>
      </c>
      <c r="D113" s="76">
        <f>IF(M2D!HA36="N","",YEAR(M2D!HA36))</f>
        <v>2017</v>
      </c>
      <c r="E113" s="76" t="str">
        <f>IF(M2D!HB36="N","",YEAR(M2D!HB36))</f>
        <v/>
      </c>
      <c r="F113" s="76" t="str">
        <f>IF(M2D!HC36="N","",YEAR(M2D!HC36))</f>
        <v/>
      </c>
      <c r="G113" s="76" t="str">
        <f>IF(M2D!HD36="N","",YEAR(M2D!HD36))</f>
        <v/>
      </c>
      <c r="H113" s="76" t="str">
        <f>IF(M2D!HE36="N","",YEAR(M2D!HE36))</f>
        <v/>
      </c>
    </row>
    <row r="114" spans="1:8" x14ac:dyDescent="0.2">
      <c r="A114" s="600" t="str">
        <f>M2D!H27</f>
        <v>D629</v>
      </c>
      <c r="B114" s="77" t="s">
        <v>72</v>
      </c>
      <c r="C114" s="76" t="str">
        <f>IF(M2D!GZ37="N","",YEAR(M2D!GZ37))</f>
        <v/>
      </c>
      <c r="D114" s="76">
        <f>IF(M2D!HA37="N","",YEAR(M2D!HA37))</f>
        <v>2018</v>
      </c>
      <c r="E114" s="76">
        <f>IF(M2D!HB37="N","",YEAR(M2D!HB37))</f>
        <v>2022</v>
      </c>
      <c r="F114" s="76">
        <f>IF(M2D!HC37="N","",YEAR(M2D!HC37))</f>
        <v>2027</v>
      </c>
      <c r="G114" s="76" t="str">
        <f>IF(M2D!HD37="N","",YEAR(M2D!HD37))</f>
        <v/>
      </c>
      <c r="H114" s="76" t="str">
        <f>IF(M2D!HE37="N","",YEAR(M2D!HE37))</f>
        <v/>
      </c>
    </row>
    <row r="115" spans="1:8" x14ac:dyDescent="0.2">
      <c r="A115" s="600" t="str">
        <f>M2D!H28</f>
        <v>D630</v>
      </c>
      <c r="B115" s="77" t="s">
        <v>72</v>
      </c>
      <c r="C115" s="76" t="str">
        <f>IF(M2D!GZ38="N","",YEAR(M2D!GZ38))</f>
        <v/>
      </c>
      <c r="D115" s="76">
        <f>IF(M2D!HA38="N","",YEAR(M2D!HA38))</f>
        <v>2018</v>
      </c>
      <c r="E115" s="76">
        <f>IF(M2D!HB38="N","",YEAR(M2D!HB38))</f>
        <v>2022</v>
      </c>
      <c r="F115" s="76" t="str">
        <f>IF(M2D!HC38="N","",YEAR(M2D!HC38))</f>
        <v/>
      </c>
      <c r="G115" s="76" t="str">
        <f>IF(M2D!HD38="N","",YEAR(M2D!HD38))</f>
        <v/>
      </c>
      <c r="H115" s="76" t="str">
        <f>IF(M2D!HE38="N","",YEAR(M2D!HE38))</f>
        <v/>
      </c>
    </row>
    <row r="116" spans="1:8" x14ac:dyDescent="0.2">
      <c r="A116" s="600" t="str">
        <f>M2D!H29</f>
        <v>D631</v>
      </c>
      <c r="B116" s="77" t="s">
        <v>72</v>
      </c>
      <c r="C116" s="76" t="str">
        <f>IF(M2D!GZ39="N","",YEAR(M2D!GZ39))</f>
        <v/>
      </c>
      <c r="D116" s="76">
        <f>IF(M2D!HA39="N","",YEAR(M2D!HA39))</f>
        <v>2018</v>
      </c>
      <c r="E116" s="76">
        <f>IF(M2D!HB39="N","",YEAR(M2D!HB39))</f>
        <v>2022</v>
      </c>
      <c r="F116" s="76" t="str">
        <f>IF(M2D!HC39="N","",YEAR(M2D!HC39))</f>
        <v/>
      </c>
      <c r="G116" s="76" t="str">
        <f>IF(M2D!HD39="N","",YEAR(M2D!HD39))</f>
        <v/>
      </c>
      <c r="H116" s="76" t="str">
        <f>IF(M2D!HE39="N","",YEAR(M2D!HE39))</f>
        <v/>
      </c>
    </row>
    <row r="117" spans="1:8" x14ac:dyDescent="0.2">
      <c r="A117" s="600" t="str">
        <f>M2D!H30</f>
        <v>D632</v>
      </c>
      <c r="B117" s="77" t="s">
        <v>72</v>
      </c>
      <c r="C117" s="76" t="str">
        <f>IF(M2D!GZ40="N","",YEAR(M2D!GZ40))</f>
        <v/>
      </c>
      <c r="D117" s="76">
        <f>IF(M2D!HA40="N","",YEAR(M2D!HA40))</f>
        <v>2016</v>
      </c>
      <c r="E117" s="76">
        <f>IF(M2D!HB40="N","",YEAR(M2D!HB40))</f>
        <v>2022</v>
      </c>
      <c r="F117" s="76">
        <f>IF(M2D!HC40="N","",YEAR(M2D!HC40))</f>
        <v>2028</v>
      </c>
      <c r="G117" s="76" t="str">
        <f>IF(M2D!HD40="N","",YEAR(M2D!HD40))</f>
        <v/>
      </c>
      <c r="H117" s="76" t="str">
        <f>IF(M2D!HE40="N","",YEAR(M2D!HE40))</f>
        <v/>
      </c>
    </row>
    <row r="118" spans="1:8" x14ac:dyDescent="0.2">
      <c r="A118" s="600" t="str">
        <f>M2D!H31</f>
        <v>D634</v>
      </c>
      <c r="B118" s="77" t="s">
        <v>72</v>
      </c>
      <c r="C118" s="76" t="str">
        <f>IF(M2D!GZ41="N","",YEAR(M2D!GZ41))</f>
        <v/>
      </c>
      <c r="D118" s="76">
        <f>IF(M2D!HA41="N","",YEAR(M2D!HA41))</f>
        <v>2021</v>
      </c>
      <c r="E118" s="76">
        <f>IF(M2D!HB41="N","",YEAR(M2D!HB41))</f>
        <v>2026</v>
      </c>
      <c r="F118" s="76" t="str">
        <f>IF(M2D!HC41="N","",YEAR(M2D!HC41))</f>
        <v/>
      </c>
      <c r="G118" s="76" t="str">
        <f>IF(M2D!HD41="N","",YEAR(M2D!HD41))</f>
        <v/>
      </c>
      <c r="H118" s="76" t="str">
        <f>IF(M2D!HE41="N","",YEAR(M2D!HE41))</f>
        <v/>
      </c>
    </row>
    <row r="119" spans="1:8" x14ac:dyDescent="0.2">
      <c r="A119" s="600" t="str">
        <f>M2D!H32</f>
        <v>D635</v>
      </c>
      <c r="B119" s="77" t="s">
        <v>72</v>
      </c>
      <c r="C119" s="76" t="str">
        <f>IF(M2D!GZ42="N","",YEAR(M2D!GZ42))</f>
        <v/>
      </c>
      <c r="D119" s="76">
        <f>IF(M2D!HA42="N","",YEAR(M2D!HA42))</f>
        <v>2017</v>
      </c>
      <c r="E119" s="76">
        <f>IF(M2D!HB42="N","",YEAR(M2D!HB42))</f>
        <v>2022</v>
      </c>
      <c r="F119" s="76">
        <f>IF(M2D!HC42="N","",YEAR(M2D!HC42))</f>
        <v>2027</v>
      </c>
      <c r="G119" s="76" t="str">
        <f>IF(M2D!HD42="N","",YEAR(M2D!HD42))</f>
        <v/>
      </c>
      <c r="H119" s="76" t="str">
        <f>IF(M2D!HE42="N","",YEAR(M2D!HE42))</f>
        <v/>
      </c>
    </row>
    <row r="120" spans="1:8" x14ac:dyDescent="0.2">
      <c r="A120" s="600" t="str">
        <f>M2D!H33</f>
        <v>D636</v>
      </c>
      <c r="B120" s="77" t="s">
        <v>72</v>
      </c>
      <c r="C120" s="76" t="str">
        <f>IF(M2D!GZ43="N","",YEAR(M2D!GZ43))</f>
        <v/>
      </c>
      <c r="D120" s="76">
        <f>IF(M2D!HA43="N","",YEAR(M2D!HA43))</f>
        <v>2017</v>
      </c>
      <c r="E120" s="76">
        <f>IF(M2D!HB43="N","",YEAR(M2D!HB43))</f>
        <v>2022</v>
      </c>
      <c r="F120" s="76">
        <f>IF(M2D!HC43="N","",YEAR(M2D!HC43))</f>
        <v>2027</v>
      </c>
      <c r="G120" s="76" t="str">
        <f>IF(M2D!HD43="N","",YEAR(M2D!HD43))</f>
        <v/>
      </c>
      <c r="H120" s="76" t="str">
        <f>IF(M2D!HE43="N","",YEAR(M2D!HE43))</f>
        <v/>
      </c>
    </row>
    <row r="121" spans="1:8" x14ac:dyDescent="0.2">
      <c r="A121" s="600" t="str">
        <f>M2D!H34</f>
        <v>D637</v>
      </c>
      <c r="B121" s="77" t="s">
        <v>72</v>
      </c>
      <c r="C121" s="76" t="str">
        <f>IF(M2D!GZ44="N","",YEAR(M2D!GZ44))</f>
        <v/>
      </c>
      <c r="D121" s="76">
        <f>IF(M2D!HA44="N","",YEAR(M2D!HA44))</f>
        <v>2018</v>
      </c>
      <c r="E121" s="76">
        <f>IF(M2D!HB44="N","",YEAR(M2D!HB44))</f>
        <v>2024</v>
      </c>
      <c r="F121" s="76">
        <f>IF(M2D!HC44="N","",YEAR(M2D!HC44))</f>
        <v>2029</v>
      </c>
      <c r="G121" s="76" t="str">
        <f>IF(M2D!HD44="N","",YEAR(M2D!HD44))</f>
        <v/>
      </c>
      <c r="H121" s="76" t="str">
        <f>IF(M2D!HE44="N","",YEAR(M2D!HE44))</f>
        <v/>
      </c>
    </row>
    <row r="122" spans="1:8" x14ac:dyDescent="0.2">
      <c r="A122" s="600" t="str">
        <f>M2D!H35</f>
        <v>D638</v>
      </c>
      <c r="B122" s="77" t="s">
        <v>72</v>
      </c>
      <c r="C122" s="76" t="str">
        <f>IF(M2D!GZ45="N","",YEAR(M2D!GZ45))</f>
        <v/>
      </c>
      <c r="D122" s="76">
        <f>IF(M2D!HA45="N","",YEAR(M2D!HA45))</f>
        <v>2019</v>
      </c>
      <c r="E122" s="76" t="str">
        <f>IF(M2D!HB45="N","",YEAR(M2D!HB45))</f>
        <v/>
      </c>
      <c r="F122" s="76" t="str">
        <f>IF(M2D!HC45="N","",YEAR(M2D!HC45))</f>
        <v/>
      </c>
      <c r="G122" s="76" t="str">
        <f>IF(M2D!HD45="N","",YEAR(M2D!HD45))</f>
        <v/>
      </c>
      <c r="H122" s="76" t="str">
        <f>IF(M2D!HE45="N","",YEAR(M2D!HE45))</f>
        <v/>
      </c>
    </row>
    <row r="123" spans="1:8" x14ac:dyDescent="0.2">
      <c r="A123" s="600" t="str">
        <f>M2D!H36</f>
        <v>D639</v>
      </c>
      <c r="B123" s="77" t="s">
        <v>72</v>
      </c>
      <c r="C123" s="76" t="str">
        <f>IF(M2D!GZ46="N","",YEAR(M2D!GZ46))</f>
        <v/>
      </c>
      <c r="D123" s="76">
        <f>IF(M2D!HA46="N","",YEAR(M2D!HA46))</f>
        <v>2019</v>
      </c>
      <c r="E123" s="76">
        <f>IF(M2D!HB46="N","",YEAR(M2D!HB46))</f>
        <v>2023</v>
      </c>
      <c r="F123" s="76">
        <f>IF(M2D!HC46="N","",YEAR(M2D!HC46))</f>
        <v>2028</v>
      </c>
      <c r="G123" s="76" t="str">
        <f>IF(M2D!HD46="N","",YEAR(M2D!HD46))</f>
        <v/>
      </c>
      <c r="H123" s="76" t="str">
        <f>IF(M2D!HE46="N","",YEAR(M2D!HE46))</f>
        <v/>
      </c>
    </row>
    <row r="124" spans="1:8" x14ac:dyDescent="0.2">
      <c r="A124" s="600" t="str">
        <f>M2D!H37</f>
        <v>D640</v>
      </c>
      <c r="B124" s="77" t="s">
        <v>72</v>
      </c>
      <c r="C124" s="76">
        <f>IF(M2D!GZ47="N","",YEAR(M2D!GZ47))</f>
        <v>2015</v>
      </c>
      <c r="D124" s="76">
        <f>IF(M2D!HA47="N","",YEAR(M2D!HA47))</f>
        <v>2020</v>
      </c>
      <c r="E124" s="76">
        <f>IF(M2D!HB47="N","",YEAR(M2D!HB47))</f>
        <v>2025</v>
      </c>
      <c r="F124" s="76">
        <f>IF(M2D!HC47="N","",YEAR(M2D!HC47))</f>
        <v>2030</v>
      </c>
      <c r="G124" s="76" t="str">
        <f>IF(M2D!HD47="N","",YEAR(M2D!HD47))</f>
        <v/>
      </c>
      <c r="H124" s="76" t="str">
        <f>IF(M2D!HE47="N","",YEAR(M2D!HE47))</f>
        <v/>
      </c>
    </row>
    <row r="125" spans="1:8" x14ac:dyDescent="0.2">
      <c r="A125" s="600" t="str">
        <f>M2D!H38</f>
        <v>D641</v>
      </c>
      <c r="B125" s="77" t="s">
        <v>72</v>
      </c>
      <c r="C125" s="76">
        <f>IF(M2D!GZ48="N","",YEAR(M2D!GZ48))</f>
        <v>2015</v>
      </c>
      <c r="D125" s="76">
        <f>IF(M2D!HA48="N","",YEAR(M2D!HA48))</f>
        <v>2019</v>
      </c>
      <c r="E125" s="76">
        <f>IF(M2D!HB48="N","",YEAR(M2D!HB48))</f>
        <v>2025</v>
      </c>
      <c r="F125" s="76">
        <f>IF(M2D!HC48="N","",YEAR(M2D!HC48))</f>
        <v>2029</v>
      </c>
      <c r="G125" s="76" t="str">
        <f>IF(M2D!HD48="N","",YEAR(M2D!HD48))</f>
        <v/>
      </c>
      <c r="H125" s="76" t="str">
        <f>IF(M2D!HE48="N","",YEAR(M2D!HE48))</f>
        <v/>
      </c>
    </row>
    <row r="126" spans="1:8" x14ac:dyDescent="0.2">
      <c r="A126" s="600" t="str">
        <f>M2D!H39</f>
        <v>D642</v>
      </c>
      <c r="B126" s="77" t="s">
        <v>72</v>
      </c>
      <c r="C126" s="76">
        <f>IF(M2D!GZ49="N","",YEAR(M2D!GZ49))</f>
        <v>2016</v>
      </c>
      <c r="D126" s="76">
        <f>IF(M2D!HA49="N","",YEAR(M2D!HA49))</f>
        <v>2020</v>
      </c>
      <c r="E126" s="76">
        <f>IF(M2D!HB49="N","",YEAR(M2D!HB49))</f>
        <v>2026</v>
      </c>
      <c r="F126" s="76" t="str">
        <f>IF(M2D!HC49="N","",YEAR(M2D!HC49))</f>
        <v/>
      </c>
      <c r="G126" s="76" t="str">
        <f>IF(M2D!HD49="N","",YEAR(M2D!HD49))</f>
        <v/>
      </c>
      <c r="H126" s="76" t="str">
        <f>IF(M2D!HE49="N","",YEAR(M2D!HE49))</f>
        <v/>
      </c>
    </row>
    <row r="127" spans="1:8" x14ac:dyDescent="0.2">
      <c r="A127" s="600" t="str">
        <f>M2D!H40</f>
        <v>D643</v>
      </c>
      <c r="B127" s="77" t="s">
        <v>72</v>
      </c>
      <c r="C127" s="76">
        <f>IF(M2D!GZ50="N","",YEAR(M2D!GZ50))</f>
        <v>2015</v>
      </c>
      <c r="D127" s="76">
        <f>IF(M2D!HA50="N","",YEAR(M2D!HA50))</f>
        <v>2019</v>
      </c>
      <c r="E127" s="76">
        <f>IF(M2D!HB50="N","",YEAR(M2D!HB50))</f>
        <v>2024</v>
      </c>
      <c r="F127" s="76">
        <f>IF(M2D!HC50="N","",YEAR(M2D!HC50))</f>
        <v>2028</v>
      </c>
      <c r="G127" s="76" t="str">
        <f>IF(M2D!HD50="N","",YEAR(M2D!HD50))</f>
        <v/>
      </c>
      <c r="H127" s="76" t="str">
        <f>IF(M2D!HE50="N","",YEAR(M2D!HE50))</f>
        <v/>
      </c>
    </row>
    <row r="128" spans="1:8" x14ac:dyDescent="0.2">
      <c r="A128" s="573" t="str">
        <f>M2D!H41</f>
        <v>D644</v>
      </c>
      <c r="B128" s="573" t="s">
        <v>72</v>
      </c>
      <c r="C128" s="573">
        <f>IF(M2D!GZ51="N","",YEAR(M2D!GZ51))</f>
        <v>2015</v>
      </c>
      <c r="D128" s="573">
        <f>IF(M2D!HA51="N","",YEAR(M2D!HA51))</f>
        <v>2020</v>
      </c>
      <c r="E128" s="573">
        <f>IF(M2D!HB51="N","",YEAR(M2D!HB51))</f>
        <v>2025</v>
      </c>
      <c r="F128" s="573" t="str">
        <f>IF(M2D!HC51="N","",YEAR(M2D!HC51))</f>
        <v/>
      </c>
      <c r="G128" s="573" t="str">
        <f>IF(M2D!HD51="N","",YEAR(M2D!HD51))</f>
        <v/>
      </c>
      <c r="H128" s="573" t="str">
        <f>IF(M2D!HE51="N","",YEAR(M2D!HE51))</f>
        <v/>
      </c>
    </row>
    <row r="129" spans="1:8" x14ac:dyDescent="0.2">
      <c r="A129" s="600" t="str">
        <f>M2D!H42</f>
        <v>D645</v>
      </c>
      <c r="B129" s="77" t="s">
        <v>72</v>
      </c>
      <c r="C129" s="76">
        <f>IF(M2D!GZ52="N","",YEAR(M2D!GZ52))</f>
        <v>2015</v>
      </c>
      <c r="D129" s="76">
        <f>IF(M2D!HA52="N","",YEAR(M2D!HA52))</f>
        <v>2020</v>
      </c>
      <c r="E129" s="76">
        <f>IF(M2D!HB52="N","",YEAR(M2D!HB52))</f>
        <v>2025</v>
      </c>
      <c r="F129" s="76" t="str">
        <f>IF(M2D!HC52="N","",YEAR(M2D!HC52))</f>
        <v/>
      </c>
      <c r="G129" s="76" t="str">
        <f>IF(M2D!HD52="N","",YEAR(M2D!HD52))</f>
        <v/>
      </c>
      <c r="H129" s="76" t="str">
        <f>IF(M2D!HE52="N","",YEAR(M2D!HE52))</f>
        <v/>
      </c>
    </row>
    <row r="130" spans="1:8" x14ac:dyDescent="0.2">
      <c r="A130" s="600" t="str">
        <f>M2D!H43</f>
        <v>D646</v>
      </c>
      <c r="B130" s="77" t="s">
        <v>72</v>
      </c>
      <c r="C130" s="76">
        <f>IF(M2D!GZ53="N","",YEAR(M2D!GZ53))</f>
        <v>2015</v>
      </c>
      <c r="D130" s="76">
        <f>IF(M2D!HA53="N","",YEAR(M2D!HA53))</f>
        <v>2019</v>
      </c>
      <c r="E130" s="76">
        <f>IF(M2D!HB53="N","",YEAR(M2D!HB53))</f>
        <v>2023</v>
      </c>
      <c r="F130" s="76">
        <f>IF(M2D!HC53="N","",YEAR(M2D!HC53))</f>
        <v>2028</v>
      </c>
      <c r="G130" s="76" t="str">
        <f>IF(M2D!HD53="N","",YEAR(M2D!HD53))</f>
        <v/>
      </c>
      <c r="H130" s="76" t="str">
        <f>IF(M2D!HE53="N","",YEAR(M2D!HE53))</f>
        <v/>
      </c>
    </row>
    <row r="131" spans="1:8" x14ac:dyDescent="0.2">
      <c r="A131" s="600" t="str">
        <f>M2D!H44</f>
        <v>D647</v>
      </c>
      <c r="B131" s="77" t="s">
        <v>72</v>
      </c>
      <c r="C131" s="76" t="str">
        <f>IF(M2D!GZ54="N","",YEAR(M2D!GZ54))</f>
        <v/>
      </c>
      <c r="D131" s="76" t="str">
        <f>IF(M2D!HA54="N","",YEAR(M2D!HA54))</f>
        <v/>
      </c>
      <c r="E131" s="76">
        <f>IF(M2D!HB54="N","",YEAR(M2D!HB54))</f>
        <v>2015</v>
      </c>
      <c r="F131" s="76">
        <f>IF(M2D!HC54="N","",YEAR(M2D!HC54))</f>
        <v>2020</v>
      </c>
      <c r="G131" s="76">
        <f>IF(M2D!HD54="N","",YEAR(M2D!HD54))</f>
        <v>2025</v>
      </c>
      <c r="H131" s="76" t="str">
        <f>IF(M2D!HE54="N","",YEAR(M2D!HE54))</f>
        <v/>
      </c>
    </row>
    <row r="132" spans="1:8" x14ac:dyDescent="0.2">
      <c r="A132" s="600" t="str">
        <f>M2D!H45</f>
        <v>D648</v>
      </c>
      <c r="B132" s="77" t="s">
        <v>72</v>
      </c>
      <c r="C132" s="76" t="str">
        <f>IF(M2D!GZ55="N","",YEAR(M2D!GZ55))</f>
        <v/>
      </c>
      <c r="D132" s="76">
        <f>IF(M2D!HA55="N","",YEAR(M2D!HA55))</f>
        <v>2019</v>
      </c>
      <c r="E132" s="76">
        <f>IF(M2D!HB55="N","",YEAR(M2D!HB55))</f>
        <v>2023</v>
      </c>
      <c r="F132" s="76">
        <f>IF(M2D!HC55="N","",YEAR(M2D!HC55))</f>
        <v>2029</v>
      </c>
      <c r="G132" s="76" t="str">
        <f>IF(M2D!HD55="N","",YEAR(M2D!HD55))</f>
        <v/>
      </c>
      <c r="H132" s="76" t="str">
        <f>IF(M2D!HE55="N","",YEAR(M2D!HE55))</f>
        <v/>
      </c>
    </row>
    <row r="133" spans="1:8" x14ac:dyDescent="0.2">
      <c r="A133" s="600" t="str">
        <f>M2D!H46</f>
        <v>D649</v>
      </c>
      <c r="B133" s="77" t="s">
        <v>72</v>
      </c>
      <c r="C133" s="76" t="str">
        <f>IF(M2D!GZ56="N","",YEAR(M2D!GZ56))</f>
        <v/>
      </c>
      <c r="D133" s="76" t="str">
        <f>IF(M2D!HA56="N","",YEAR(M2D!HA56))</f>
        <v/>
      </c>
      <c r="E133" s="76">
        <f>IF(M2D!HB56="N","",YEAR(M2D!HB56))</f>
        <v>2015</v>
      </c>
      <c r="F133" s="76">
        <f>IF(M2D!HC56="N","",YEAR(M2D!HC56))</f>
        <v>2020</v>
      </c>
      <c r="G133" s="76">
        <f>IF(M2D!HD56="N","",YEAR(M2D!HD56))</f>
        <v>2025</v>
      </c>
      <c r="H133" s="76">
        <f>IF(M2D!HE56="N","",YEAR(M2D!HE56))</f>
        <v>2029</v>
      </c>
    </row>
    <row r="134" spans="1:8" x14ac:dyDescent="0.2">
      <c r="A134" s="600" t="str">
        <f>M2D!H47</f>
        <v>D650</v>
      </c>
      <c r="B134" s="77" t="s">
        <v>72</v>
      </c>
      <c r="C134" s="76">
        <f>IF(M2D!GZ57="N","",YEAR(M2D!GZ57))</f>
        <v>2015</v>
      </c>
      <c r="D134" s="76">
        <f>IF(M2D!HA57="N","",YEAR(M2D!HA57))</f>
        <v>2018</v>
      </c>
      <c r="E134" s="76">
        <f>IF(M2D!HB57="N","",YEAR(M2D!HB57))</f>
        <v>2023</v>
      </c>
      <c r="F134" s="76">
        <f>IF(M2D!HC57="N","",YEAR(M2D!HC57))</f>
        <v>2028</v>
      </c>
      <c r="G134" s="76" t="str">
        <f>IF(M2D!HD57="N","",YEAR(M2D!HD57))</f>
        <v/>
      </c>
      <c r="H134" s="76" t="str">
        <f>IF(M2D!HE57="N","",YEAR(M2D!HE57))</f>
        <v/>
      </c>
    </row>
    <row r="135" spans="1:8" x14ac:dyDescent="0.2">
      <c r="A135" s="627" t="str">
        <f>M2D!H48</f>
        <v>D651</v>
      </c>
      <c r="B135" s="119" t="s">
        <v>72</v>
      </c>
      <c r="C135" s="76" t="str">
        <f>IF(M2D!GZ58="N","",YEAR(M2D!GZ58))</f>
        <v/>
      </c>
      <c r="D135" s="76" t="str">
        <f>IF(M2D!HA58="N","",YEAR(M2D!HA58))</f>
        <v/>
      </c>
      <c r="E135" s="76" t="str">
        <f>IF(M2D!HB58="N","",YEAR(M2D!HB58))</f>
        <v/>
      </c>
      <c r="F135" s="76" t="str">
        <f>IF(M2D!HC58="N","",YEAR(M2D!HC58))</f>
        <v/>
      </c>
      <c r="G135" s="76" t="str">
        <f>IF(M2D!HD58="N","",YEAR(M2D!HD58))</f>
        <v/>
      </c>
      <c r="H135" s="76" t="str">
        <f>IF(M2D!HE58="N","",YEAR(M2D!HE58))</f>
        <v/>
      </c>
    </row>
    <row r="136" spans="1:8" x14ac:dyDescent="0.2">
      <c r="A136" s="600" t="str">
        <f>M2D!H49</f>
        <v>D652</v>
      </c>
      <c r="B136" s="77" t="s">
        <v>72</v>
      </c>
      <c r="C136" s="76" t="str">
        <f>IF(M2D!GZ59="N","",YEAR(M2D!GZ59))</f>
        <v/>
      </c>
      <c r="D136" s="76" t="str">
        <f>IF(M2D!HA59="N","",YEAR(M2D!HA59))</f>
        <v/>
      </c>
      <c r="E136" s="76" t="str">
        <f>IF(M2D!HB59="N","",YEAR(M2D!HB59))</f>
        <v/>
      </c>
      <c r="F136" s="76" t="str">
        <f>IF(M2D!HC59="N","",YEAR(M2D!HC59))</f>
        <v/>
      </c>
      <c r="G136" s="76" t="str">
        <f>IF(M2D!HD59="N","",YEAR(M2D!HD59))</f>
        <v/>
      </c>
      <c r="H136" s="76" t="str">
        <f>IF(M2D!HE59="N","",YEAR(M2D!HE59))</f>
        <v/>
      </c>
    </row>
    <row r="137" spans="1:8" x14ac:dyDescent="0.2">
      <c r="A137" s="600" t="str">
        <f>M2D!H50</f>
        <v>D653</v>
      </c>
      <c r="B137" s="77" t="s">
        <v>72</v>
      </c>
      <c r="C137" s="76" t="str">
        <f>IF(M2D!GZ60="N","",YEAR(M2D!GZ60))</f>
        <v/>
      </c>
      <c r="D137" s="76" t="str">
        <f>IF(M2D!HA60="N","",YEAR(M2D!HA60))</f>
        <v/>
      </c>
      <c r="E137" s="76">
        <f>IF(M2D!HB60="N","",YEAR(M2D!HB60))</f>
        <v>2017</v>
      </c>
      <c r="F137" s="76">
        <f>IF(M2D!HC60="N","",YEAR(M2D!HC60))</f>
        <v>2023</v>
      </c>
      <c r="G137" s="76">
        <f>IF(M2D!HD60="N","",YEAR(M2D!HD60))</f>
        <v>2028</v>
      </c>
      <c r="H137" s="76" t="str">
        <f>IF(M2D!HE60="N","",YEAR(M2D!HE60))</f>
        <v/>
      </c>
    </row>
    <row r="138" spans="1:8" x14ac:dyDescent="0.2">
      <c r="A138" s="600" t="str">
        <f>M2D!H51</f>
        <v>D654</v>
      </c>
      <c r="B138" s="77" t="s">
        <v>72</v>
      </c>
      <c r="C138" s="76" t="str">
        <f>IF(M2D!GZ61="N","",YEAR(M2D!GZ61))</f>
        <v/>
      </c>
      <c r="D138" s="76">
        <f>IF(M2D!HA61="N","",YEAR(M2D!HA61))</f>
        <v>2017</v>
      </c>
      <c r="E138" s="76">
        <f>IF(M2D!HB61="N","",YEAR(M2D!HB61))</f>
        <v>2021</v>
      </c>
      <c r="F138" s="76">
        <f>IF(M2D!HC61="N","",YEAR(M2D!HC61))</f>
        <v>2026</v>
      </c>
      <c r="G138" s="76" t="str">
        <f>IF(M2D!HD61="N","",YEAR(M2D!HD61))</f>
        <v/>
      </c>
      <c r="H138" s="76" t="str">
        <f>IF(M2D!HE61="N","",YEAR(M2D!HE61))</f>
        <v/>
      </c>
    </row>
    <row r="139" spans="1:8" x14ac:dyDescent="0.2">
      <c r="A139" s="600" t="str">
        <f>M2D!H52</f>
        <v>D655</v>
      </c>
      <c r="B139" s="77" t="s">
        <v>72</v>
      </c>
      <c r="C139" s="76">
        <f>IF(M2D!GZ62="N","",YEAR(M2D!GZ62))</f>
        <v>2015</v>
      </c>
      <c r="D139" s="76">
        <f>IF(M2D!HA62="N","",YEAR(M2D!HA62))</f>
        <v>2020</v>
      </c>
      <c r="E139" s="76">
        <f>IF(M2D!HB62="N","",YEAR(M2D!HB62))</f>
        <v>2025</v>
      </c>
      <c r="F139" s="76" t="str">
        <f>IF(M2D!HC62="N","",YEAR(M2D!HC62))</f>
        <v/>
      </c>
      <c r="G139" s="76" t="str">
        <f>IF(M2D!HD62="N","",YEAR(M2D!HD62))</f>
        <v/>
      </c>
      <c r="H139" s="76" t="str">
        <f>IF(M2D!HE62="N","",YEAR(M2D!HE62))</f>
        <v/>
      </c>
    </row>
    <row r="140" spans="1:8" x14ac:dyDescent="0.2">
      <c r="A140" s="600" t="str">
        <f>M2D!H53</f>
        <v>D657</v>
      </c>
      <c r="B140" s="77" t="s">
        <v>72</v>
      </c>
      <c r="C140" s="76" t="str">
        <f>IF(M2D!GZ63="N","",YEAR(M2D!GZ63))</f>
        <v/>
      </c>
      <c r="D140" s="76" t="str">
        <f>IF(M2D!HA63="N","",YEAR(M2D!HA63))</f>
        <v/>
      </c>
      <c r="E140" s="76">
        <f>IF(M2D!HB63="N","",YEAR(M2D!HB63))</f>
        <v>2016</v>
      </c>
      <c r="F140" s="76">
        <f>IF(M2D!HC63="N","",YEAR(M2D!HC63))</f>
        <v>2022</v>
      </c>
      <c r="G140" s="76">
        <f>IF(M2D!HD63="N","",YEAR(M2D!HD63))</f>
        <v>2026</v>
      </c>
      <c r="H140" s="76" t="str">
        <f>IF(M2D!HE63="N","",YEAR(M2D!HE63))</f>
        <v/>
      </c>
    </row>
    <row r="141" spans="1:8" x14ac:dyDescent="0.2">
      <c r="A141" s="600" t="str">
        <f>M2D!H54</f>
        <v>D658</v>
      </c>
      <c r="B141" s="77" t="s">
        <v>72</v>
      </c>
      <c r="C141" s="76" t="str">
        <f>IF(M2D!GZ64="N","",YEAR(M2D!GZ64))</f>
        <v/>
      </c>
      <c r="D141" s="76" t="str">
        <f>IF(M2D!HA64="N","",YEAR(M2D!HA64))</f>
        <v/>
      </c>
      <c r="E141" s="76">
        <f>IF(M2D!HB64="N","",YEAR(M2D!HB64))</f>
        <v>2016</v>
      </c>
      <c r="F141" s="76">
        <f>IF(M2D!HC64="N","",YEAR(M2D!HC64))</f>
        <v>2021</v>
      </c>
      <c r="G141" s="76">
        <f>IF(M2D!HD64="N","",YEAR(M2D!HD64))</f>
        <v>2025</v>
      </c>
      <c r="H141" s="76" t="str">
        <f>IF(M2D!HE64="N","",YEAR(M2D!HE64))</f>
        <v/>
      </c>
    </row>
    <row r="142" spans="1:8" x14ac:dyDescent="0.2">
      <c r="A142" s="600" t="str">
        <f>M2D!H55</f>
        <v>D659</v>
      </c>
      <c r="B142" s="77" t="s">
        <v>72</v>
      </c>
      <c r="C142" s="76" t="str">
        <f>IF(M2D!GZ65="N","",YEAR(M2D!GZ65))</f>
        <v/>
      </c>
      <c r="D142" s="76" t="str">
        <f>IF(M2D!HA65="N","",YEAR(M2D!HA65))</f>
        <v/>
      </c>
      <c r="E142" s="76">
        <f>IF(M2D!HB65="N","",YEAR(M2D!HB65))</f>
        <v>2017</v>
      </c>
      <c r="F142" s="76">
        <f>IF(M2D!HC65="N","",YEAR(M2D!HC65))</f>
        <v>2021</v>
      </c>
      <c r="G142" s="76">
        <f>IF(M2D!HD65="N","",YEAR(M2D!HD65))</f>
        <v>2026</v>
      </c>
      <c r="H142" s="76" t="str">
        <f>IF(M2D!HE65="N","",YEAR(M2D!HE65))</f>
        <v/>
      </c>
    </row>
    <row r="143" spans="1:8" x14ac:dyDescent="0.2">
      <c r="A143" s="600" t="str">
        <f>M2D!H56</f>
        <v>D660</v>
      </c>
      <c r="B143" s="77" t="s">
        <v>72</v>
      </c>
      <c r="C143" s="76" t="str">
        <f>IF(M2D!GZ66="N","",YEAR(M2D!GZ66))</f>
        <v/>
      </c>
      <c r="D143" s="76">
        <f>IF(M2D!HA66="N","",YEAR(M2D!HA66))</f>
        <v>2016</v>
      </c>
      <c r="E143" s="76">
        <f>IF(M2D!HB66="N","",YEAR(M2D!HB66))</f>
        <v>2021</v>
      </c>
      <c r="F143" s="76">
        <f>IF(M2D!HC66="N","",YEAR(M2D!HC66))</f>
        <v>2026</v>
      </c>
      <c r="G143" s="76" t="str">
        <f>IF(M2D!HD66="N","",YEAR(M2D!HD66))</f>
        <v/>
      </c>
      <c r="H143" s="76" t="str">
        <f>IF(M2D!HE66="N","",YEAR(M2D!HE66))</f>
        <v/>
      </c>
    </row>
    <row r="144" spans="1:8" x14ac:dyDescent="0.2">
      <c r="A144" s="600" t="str">
        <f>M2D!H57</f>
        <v>D661</v>
      </c>
      <c r="B144" s="77" t="s">
        <v>72</v>
      </c>
      <c r="C144" s="76" t="str">
        <f>IF(M2D!GZ67="N","",YEAR(M2D!GZ67))</f>
        <v/>
      </c>
      <c r="D144" s="76" t="str">
        <f>IF(M2D!HA67="N","",YEAR(M2D!HA67))</f>
        <v/>
      </c>
      <c r="E144" s="76">
        <f>IF(M2D!HB67="N","",YEAR(M2D!HB67))</f>
        <v>2017</v>
      </c>
      <c r="F144" s="76">
        <f>IF(M2D!HC67="N","",YEAR(M2D!HC67))</f>
        <v>2022</v>
      </c>
      <c r="G144" s="76">
        <f>IF(M2D!HD67="N","",YEAR(M2D!HD67))</f>
        <v>2027</v>
      </c>
      <c r="H144" s="76" t="str">
        <f>IF(M2D!HE67="N","",YEAR(M2D!HE67))</f>
        <v/>
      </c>
    </row>
    <row r="145" spans="1:8" x14ac:dyDescent="0.2">
      <c r="A145" s="600" t="str">
        <f>M2D!H58</f>
        <v>D662</v>
      </c>
      <c r="B145" s="77" t="s">
        <v>72</v>
      </c>
      <c r="C145" s="76" t="str">
        <f>IF(M2D!GZ68="N","",YEAR(M2D!GZ68))</f>
        <v/>
      </c>
      <c r="D145" s="76" t="str">
        <f>IF(M2D!HA68="N","",YEAR(M2D!HA68))</f>
        <v/>
      </c>
      <c r="E145" s="76">
        <f>IF(M2D!HB68="N","",YEAR(M2D!HB68))</f>
        <v>2016</v>
      </c>
      <c r="F145" s="76">
        <f>IF(M2D!HC68="N","",YEAR(M2D!HC68))</f>
        <v>2022</v>
      </c>
      <c r="G145" s="76">
        <f>IF(M2D!HD68="N","",YEAR(M2D!HD68))</f>
        <v>2027</v>
      </c>
      <c r="H145" s="76" t="str">
        <f>IF(M2D!HE68="N","",YEAR(M2D!HE68))</f>
        <v/>
      </c>
    </row>
    <row r="146" spans="1:8" x14ac:dyDescent="0.2">
      <c r="A146" s="600" t="str">
        <f>M2D!H59</f>
        <v>D664</v>
      </c>
      <c r="B146" s="77" t="s">
        <v>72</v>
      </c>
      <c r="C146" s="76" t="str">
        <f>IF(M2D!GZ69="N","",YEAR(M2D!GZ69))</f>
        <v/>
      </c>
      <c r="D146" s="76" t="str">
        <f>IF(M2D!HA69="N","",YEAR(M2D!HA69))</f>
        <v/>
      </c>
      <c r="E146" s="76">
        <f>IF(M2D!HB69="N","",YEAR(M2D!HB69))</f>
        <v>2016</v>
      </c>
      <c r="F146" s="76">
        <f>IF(M2D!HC69="N","",YEAR(M2D!HC69))</f>
        <v>2021</v>
      </c>
      <c r="G146" s="76">
        <f>IF(M2D!HD69="N","",YEAR(M2D!HD69))</f>
        <v>2026</v>
      </c>
      <c r="H146" s="76" t="str">
        <f>IF(M2D!HE69="N","",YEAR(M2D!HE69))</f>
        <v/>
      </c>
    </row>
    <row r="147" spans="1:8" x14ac:dyDescent="0.2">
      <c r="A147" s="600" t="str">
        <f>M2D!H60</f>
        <v>D666</v>
      </c>
      <c r="B147" s="77" t="s">
        <v>72</v>
      </c>
      <c r="C147" s="76" t="str">
        <f>IF(M2D!GZ70="N","",YEAR(M2D!GZ70))</f>
        <v/>
      </c>
      <c r="D147" s="76" t="str">
        <f>IF(M2D!HA70="N","",YEAR(M2D!HA70))</f>
        <v/>
      </c>
      <c r="E147" s="76">
        <f>IF(M2D!HB70="N","",YEAR(M2D!HB70))</f>
        <v>2016</v>
      </c>
      <c r="F147" s="76">
        <f>IF(M2D!HC70="N","",YEAR(M2D!HC70))</f>
        <v>2021</v>
      </c>
      <c r="G147" s="76">
        <f>IF(M2D!HD70="N","",YEAR(M2D!HD70))</f>
        <v>2026</v>
      </c>
      <c r="H147" s="76" t="str">
        <f>IF(M2D!HE70="N","",YEAR(M2D!HE70))</f>
        <v/>
      </c>
    </row>
    <row r="148" spans="1:8" x14ac:dyDescent="0.2">
      <c r="A148" s="600" t="str">
        <f>M2D!H61</f>
        <v>D667</v>
      </c>
      <c r="B148" s="77" t="s">
        <v>72</v>
      </c>
      <c r="C148" s="76" t="str">
        <f>IF(M2D!GZ71="N","",YEAR(M2D!GZ71))</f>
        <v/>
      </c>
      <c r="D148" s="76" t="str">
        <f>IF(M2D!HA71="N","",YEAR(M2D!HA71))</f>
        <v/>
      </c>
      <c r="E148" s="76">
        <f>IF(M2D!HB71="N","",YEAR(M2D!HB71))</f>
        <v>2016</v>
      </c>
      <c r="F148" s="76">
        <f>IF(M2D!HC71="N","",YEAR(M2D!HC71))</f>
        <v>2020</v>
      </c>
      <c r="G148" s="76">
        <f>IF(M2D!HD71="N","",YEAR(M2D!HD71))</f>
        <v>2026</v>
      </c>
      <c r="H148" s="76" t="str">
        <f>IF(M2D!HE71="N","",YEAR(M2D!HE71))</f>
        <v/>
      </c>
    </row>
    <row r="149" spans="1:8" x14ac:dyDescent="0.2">
      <c r="A149" s="600" t="str">
        <f>M2D!H62</f>
        <v>D668</v>
      </c>
      <c r="B149" s="77" t="s">
        <v>72</v>
      </c>
      <c r="C149" s="76" t="str">
        <f>IF(M2D!GZ72="N","",YEAR(M2D!GZ72))</f>
        <v/>
      </c>
      <c r="D149" s="76" t="str">
        <f>IF(M2D!HA72="N","",YEAR(M2D!HA72))</f>
        <v/>
      </c>
      <c r="E149" s="76">
        <f>IF(M2D!HB72="N","",YEAR(M2D!HB72))</f>
        <v>2018</v>
      </c>
      <c r="F149" s="76">
        <f>IF(M2D!HC72="N","",YEAR(M2D!HC72))</f>
        <v>2023</v>
      </c>
      <c r="G149" s="76">
        <f>IF(M2D!HD72="N","",YEAR(M2D!HD72))</f>
        <v>2027</v>
      </c>
      <c r="H149" s="76" t="str">
        <f>IF(M2D!HE72="N","",YEAR(M2D!HE72))</f>
        <v/>
      </c>
    </row>
    <row r="150" spans="1:8" x14ac:dyDescent="0.2">
      <c r="A150" s="627" t="str">
        <f>M2D!H63</f>
        <v>D669</v>
      </c>
      <c r="B150" s="119" t="s">
        <v>72</v>
      </c>
      <c r="C150" s="76" t="str">
        <f>IF(M2D!GZ73="N","",YEAR(M2D!GZ73))</f>
        <v/>
      </c>
      <c r="D150" s="76" t="str">
        <f>IF(M2D!HA73="N","",YEAR(M2D!HA73))</f>
        <v/>
      </c>
      <c r="E150" s="76" t="str">
        <f>IF(M2D!HB73="N","",YEAR(M2D!HB73))</f>
        <v/>
      </c>
      <c r="F150" s="76" t="str">
        <f>IF(M2D!HC73="N","",YEAR(M2D!HC73))</f>
        <v/>
      </c>
      <c r="G150" s="76" t="str">
        <f>IF(M2D!HD73="N","",YEAR(M2D!HD73))</f>
        <v/>
      </c>
      <c r="H150" s="76" t="str">
        <f>IF(M2D!HE73="N","",YEAR(M2D!HE73))</f>
        <v/>
      </c>
    </row>
    <row r="151" spans="1:8" x14ac:dyDescent="0.2">
      <c r="A151" s="600" t="str">
        <f>M2D!H64</f>
        <v>D670</v>
      </c>
      <c r="B151" s="77" t="s">
        <v>72</v>
      </c>
      <c r="C151" s="76" t="str">
        <f>IF(M2D!GZ74="N","",YEAR(M2D!GZ74))</f>
        <v/>
      </c>
      <c r="D151" s="76" t="str">
        <f>IF(M2D!HA74="N","",YEAR(M2D!HA74))</f>
        <v/>
      </c>
      <c r="E151" s="76">
        <f>IF(M2D!HB74="N","",YEAR(M2D!HB74))</f>
        <v>2018</v>
      </c>
      <c r="F151" s="76">
        <f>IF(M2D!HC74="N","",YEAR(M2D!HC74))</f>
        <v>2023</v>
      </c>
      <c r="G151" s="76">
        <f>IF(M2D!HD74="N","",YEAR(M2D!HD74))</f>
        <v>2027</v>
      </c>
      <c r="H151" s="76" t="str">
        <f>IF(M2D!HE74="N","",YEAR(M2D!HE74))</f>
        <v/>
      </c>
    </row>
    <row r="152" spans="1:8" x14ac:dyDescent="0.2">
      <c r="A152" s="600" t="str">
        <f>M2D!H65</f>
        <v>D671</v>
      </c>
      <c r="B152" s="77" t="s">
        <v>72</v>
      </c>
      <c r="C152" s="76" t="str">
        <f>IF(M2D!GZ75="N","",YEAR(M2D!GZ75))</f>
        <v/>
      </c>
      <c r="D152" s="76">
        <f>IF(M2D!HA75="N","",YEAR(M2D!HA75))</f>
        <v>2017</v>
      </c>
      <c r="E152" s="76">
        <f>IF(M2D!HB75="N","",YEAR(M2D!HB75))</f>
        <v>2022</v>
      </c>
      <c r="F152" s="76">
        <f>IF(M2D!HC75="N","",YEAR(M2D!HC75))</f>
        <v>2027</v>
      </c>
      <c r="G152" s="76" t="str">
        <f>IF(M2D!HD75="N","",YEAR(M2D!HD75))</f>
        <v/>
      </c>
      <c r="H152" s="76" t="str">
        <f>IF(M2D!HE75="N","",YEAR(M2D!HE75))</f>
        <v/>
      </c>
    </row>
    <row r="153" spans="1:8" x14ac:dyDescent="0.2">
      <c r="A153" s="600" t="str">
        <f>M2D!H66</f>
        <v>D672</v>
      </c>
      <c r="B153" s="77" t="s">
        <v>72</v>
      </c>
      <c r="C153" s="76" t="str">
        <f>IF(M2D!GZ76="N","",YEAR(M2D!GZ76))</f>
        <v/>
      </c>
      <c r="D153" s="76" t="str">
        <f>IF(M2D!HA76="N","",YEAR(M2D!HA76))</f>
        <v/>
      </c>
      <c r="E153" s="76">
        <f>IF(M2D!HB76="N","",YEAR(M2D!HB76))</f>
        <v>2016</v>
      </c>
      <c r="F153" s="76">
        <f>IF(M2D!HC76="N","",YEAR(M2D!HC76))</f>
        <v>2021</v>
      </c>
      <c r="G153" s="76">
        <f>IF(M2D!HD76="N","",YEAR(M2D!HD76))</f>
        <v>2026</v>
      </c>
      <c r="H153" s="76" t="str">
        <f>IF(M2D!HE76="N","",YEAR(M2D!HE76))</f>
        <v/>
      </c>
    </row>
    <row r="154" spans="1:8" x14ac:dyDescent="0.2">
      <c r="A154" s="573" t="str">
        <f>M2D!H67</f>
        <v>D673</v>
      </c>
      <c r="B154" s="573" t="s">
        <v>72</v>
      </c>
      <c r="C154" s="573" t="str">
        <f>IF(M2D!GZ77="N","",YEAR(M2D!GZ77))</f>
        <v/>
      </c>
      <c r="D154" s="573" t="str">
        <f>IF(M2D!HA77="N","",YEAR(M2D!HA77))</f>
        <v/>
      </c>
      <c r="E154" s="573">
        <f>IF(M2D!HB77="N","",YEAR(M2D!HB77))</f>
        <v>2017</v>
      </c>
      <c r="F154" s="573">
        <f>IF(M2D!HC77="N","",YEAR(M2D!HC77))</f>
        <v>2023</v>
      </c>
      <c r="G154" s="573">
        <f>IF(M2D!HD77="N","",YEAR(M2D!HD77))</f>
        <v>2028</v>
      </c>
      <c r="H154" s="573" t="str">
        <f>IF(M2D!HE77="N","",YEAR(M2D!HE77))</f>
        <v/>
      </c>
    </row>
    <row r="155" spans="1:8" x14ac:dyDescent="0.2">
      <c r="A155" s="600" t="str">
        <f>M2D!H68</f>
        <v>D674</v>
      </c>
      <c r="B155" s="77" t="s">
        <v>72</v>
      </c>
      <c r="C155" s="76" t="str">
        <f>IF(M2D!GZ78="N","",YEAR(M2D!GZ78))</f>
        <v/>
      </c>
      <c r="D155" s="76" t="str">
        <f>IF(M2D!HA78="N","",YEAR(M2D!HA78))</f>
        <v/>
      </c>
      <c r="E155" s="76">
        <f>IF(M2D!HB78="N","",YEAR(M2D!HB78))</f>
        <v>2020</v>
      </c>
      <c r="F155" s="76">
        <f>IF(M2D!HC78="N","",YEAR(M2D!HC78))</f>
        <v>2024</v>
      </c>
      <c r="G155" s="76">
        <f>IF(M2D!HD78="N","",YEAR(M2D!HD78))</f>
        <v>2028</v>
      </c>
      <c r="H155" s="76" t="str">
        <f>IF(M2D!HE78="N","",YEAR(M2D!HE78))</f>
        <v/>
      </c>
    </row>
    <row r="156" spans="1:8" x14ac:dyDescent="0.2">
      <c r="A156" s="600" t="str">
        <f>M2D!H69</f>
        <v>D675</v>
      </c>
      <c r="B156" s="77" t="s">
        <v>72</v>
      </c>
      <c r="C156" s="76" t="str">
        <f>IF(M2D!GZ79="N","",YEAR(M2D!GZ79))</f>
        <v/>
      </c>
      <c r="D156" s="76" t="str">
        <f>IF(M2D!HA79="N","",YEAR(M2D!HA79))</f>
        <v/>
      </c>
      <c r="E156" s="76">
        <f>IF(M2D!HB79="N","",YEAR(M2D!HB79))</f>
        <v>2017</v>
      </c>
      <c r="F156" s="76">
        <f>IF(M2D!HC79="N","",YEAR(M2D!HC79))</f>
        <v>2021</v>
      </c>
      <c r="G156" s="76">
        <f>IF(M2D!HD79="N","",YEAR(M2D!HD79))</f>
        <v>2026</v>
      </c>
      <c r="H156" s="76" t="str">
        <f>IF(M2D!HE79="N","",YEAR(M2D!HE79))</f>
        <v/>
      </c>
    </row>
    <row r="157" spans="1:8" x14ac:dyDescent="0.2">
      <c r="A157" s="573" t="str">
        <f>M2D!H70</f>
        <v>D676</v>
      </c>
      <c r="B157" s="573" t="s">
        <v>72</v>
      </c>
      <c r="C157" s="573" t="str">
        <f>IF(M2D!GZ80="N","",YEAR(M2D!GZ80))</f>
        <v/>
      </c>
      <c r="D157" s="573" t="str">
        <f>IF(M2D!HA80="N","",YEAR(M2D!HA80))</f>
        <v/>
      </c>
      <c r="E157" s="573">
        <f>IF(M2D!HB80="N","",YEAR(M2D!HB80))</f>
        <v>2018</v>
      </c>
      <c r="F157" s="573">
        <f>IF(M2D!HC80="N","",YEAR(M2D!HC80))</f>
        <v>2024</v>
      </c>
      <c r="G157" s="573">
        <f>IF(M2D!HD80="N","",YEAR(M2D!HD80))</f>
        <v>2029</v>
      </c>
      <c r="H157" s="573" t="str">
        <f>IF(M2D!HE80="N","",YEAR(M2D!HE80))</f>
        <v/>
      </c>
    </row>
    <row r="158" spans="1:8" x14ac:dyDescent="0.2">
      <c r="A158" s="600" t="str">
        <f>M2D!H71</f>
        <v>D677</v>
      </c>
      <c r="B158" s="77" t="s">
        <v>72</v>
      </c>
      <c r="C158" s="76" t="str">
        <f>IF(M2D!GZ81="N","",YEAR(M2D!GZ81))</f>
        <v/>
      </c>
      <c r="D158" s="76" t="str">
        <f>IF(M2D!HA81="N","",YEAR(M2D!HA81))</f>
        <v/>
      </c>
      <c r="E158" s="76">
        <f>IF(M2D!HB81="N","",YEAR(M2D!HB81))</f>
        <v>2017</v>
      </c>
      <c r="F158" s="76">
        <f>IF(M2D!HC81="N","",YEAR(M2D!HC81))</f>
        <v>2022</v>
      </c>
      <c r="G158" s="76">
        <f>IF(M2D!HD81="N","",YEAR(M2D!HD81))</f>
        <v>2026</v>
      </c>
      <c r="H158" s="76" t="str">
        <f>IF(M2D!HE81="N","",YEAR(M2D!HE81))</f>
        <v/>
      </c>
    </row>
    <row r="159" spans="1:8" x14ac:dyDescent="0.2">
      <c r="A159" s="600" t="str">
        <f>M2D!H72</f>
        <v>D678</v>
      </c>
      <c r="B159" s="77" t="s">
        <v>72</v>
      </c>
      <c r="C159" s="76">
        <f>IF(M2D!GZ82="N","",YEAR(M2D!GZ82))</f>
        <v>2022</v>
      </c>
      <c r="D159" s="76">
        <f>IF(M2D!HA82="N","",YEAR(M2D!HA82))</f>
        <v>2027</v>
      </c>
      <c r="E159" s="76" t="str">
        <f>IF(M2D!HB82="N","",YEAR(M2D!HB82))</f>
        <v/>
      </c>
      <c r="F159" s="76" t="str">
        <f>IF(M2D!HC82="N","",YEAR(M2D!HC82))</f>
        <v/>
      </c>
      <c r="G159" s="76" t="str">
        <f>IF(M2D!HD82="N","",YEAR(M2D!HD82))</f>
        <v/>
      </c>
      <c r="H159" s="76">
        <f>IF(M2D!HE82="N","",YEAR(M2D!HE82))</f>
        <v>2017</v>
      </c>
    </row>
    <row r="160" spans="1:8" x14ac:dyDescent="0.2">
      <c r="A160" s="600" t="str">
        <f>M2D!H73</f>
        <v>D679</v>
      </c>
      <c r="B160" s="77" t="s">
        <v>72</v>
      </c>
      <c r="C160" s="76" t="str">
        <f>IF(M2D!GZ83="N","",YEAR(M2D!GZ83))</f>
        <v/>
      </c>
      <c r="D160" s="76">
        <f>IF(M2D!HA83="N","",YEAR(M2D!HA83))</f>
        <v>2015</v>
      </c>
      <c r="E160" s="76">
        <f>IF(M2D!HB83="N","",YEAR(M2D!HB83))</f>
        <v>2019</v>
      </c>
      <c r="F160" s="76">
        <f>IF(M2D!HC83="N","",YEAR(M2D!HC83))</f>
        <v>2024</v>
      </c>
      <c r="G160" s="76">
        <f>IF(M2D!HD83="N","",YEAR(M2D!HD83))</f>
        <v>2028</v>
      </c>
      <c r="H160" s="76" t="str">
        <f>IF(M2D!HE83="N","",YEAR(M2D!HE83))</f>
        <v/>
      </c>
    </row>
    <row r="161" spans="1:8" x14ac:dyDescent="0.2">
      <c r="A161" s="600" t="str">
        <f>M2D!H74</f>
        <v>D680</v>
      </c>
      <c r="B161" s="77" t="s">
        <v>72</v>
      </c>
      <c r="C161" s="76" t="str">
        <f>IF(M2D!GZ84="N","",YEAR(M2D!GZ84))</f>
        <v/>
      </c>
      <c r="D161" s="76" t="str">
        <f>IF(M2D!HA84="N","",YEAR(M2D!HA84))</f>
        <v/>
      </c>
      <c r="E161" s="76">
        <f>IF(M2D!HB84="N","",YEAR(M2D!HB84))</f>
        <v>2017</v>
      </c>
      <c r="F161" s="76">
        <f>IF(M2D!HC84="N","",YEAR(M2D!HC84))</f>
        <v>2022</v>
      </c>
      <c r="G161" s="76">
        <f>IF(M2D!HD84="N","",YEAR(M2D!HD84))</f>
        <v>2026</v>
      </c>
      <c r="H161" s="76" t="str">
        <f>IF(M2D!HE84="N","",YEAR(M2D!HE84))</f>
        <v/>
      </c>
    </row>
    <row r="162" spans="1:8" x14ac:dyDescent="0.2">
      <c r="A162" s="600" t="str">
        <f>M2D!H75</f>
        <v>D681</v>
      </c>
      <c r="B162" s="77" t="s">
        <v>72</v>
      </c>
      <c r="C162" s="76" t="str">
        <f>IF(M2D!GZ85="N","",YEAR(M2D!GZ85))</f>
        <v/>
      </c>
      <c r="D162" s="76" t="str">
        <f>IF(M2D!HA85="N","",YEAR(M2D!HA85))</f>
        <v/>
      </c>
      <c r="E162" s="76">
        <f>IF(M2D!HB85="N","",YEAR(M2D!HB85))</f>
        <v>2016</v>
      </c>
      <c r="F162" s="76">
        <f>IF(M2D!HC85="N","",YEAR(M2D!HC85))</f>
        <v>2020</v>
      </c>
      <c r="G162" s="76">
        <f>IF(M2D!HD85="N","",YEAR(M2D!HD85))</f>
        <v>2025</v>
      </c>
      <c r="H162" s="76">
        <f>IF(M2D!HE85="N","",YEAR(M2D!HE85))</f>
        <v>2030</v>
      </c>
    </row>
    <row r="163" spans="1:8" x14ac:dyDescent="0.2">
      <c r="A163" s="600" t="str">
        <f>M2D!H76</f>
        <v>D682</v>
      </c>
      <c r="B163" s="77" t="s">
        <v>72</v>
      </c>
      <c r="C163" s="76" t="str">
        <f>IF(M2D!GZ86="N","",YEAR(M2D!GZ86))</f>
        <v/>
      </c>
      <c r="D163" s="76" t="str">
        <f>IF(M2D!HA86="N","",YEAR(M2D!HA86))</f>
        <v/>
      </c>
      <c r="E163" s="76">
        <f>IF(M2D!HB86="N","",YEAR(M2D!HB86))</f>
        <v>2017</v>
      </c>
      <c r="F163" s="76">
        <f>IF(M2D!HC86="N","",YEAR(M2D!HC86))</f>
        <v>2023</v>
      </c>
      <c r="G163" s="76">
        <f>IF(M2D!HD86="N","",YEAR(M2D!HD86))</f>
        <v>2027</v>
      </c>
      <c r="H163" s="76" t="str">
        <f>IF(M2D!HE86="N","",YEAR(M2D!HE86))</f>
        <v/>
      </c>
    </row>
    <row r="164" spans="1:8" x14ac:dyDescent="0.2">
      <c r="A164" s="600" t="str">
        <f>M2D!H77</f>
        <v>D683</v>
      </c>
      <c r="B164" s="77" t="s">
        <v>72</v>
      </c>
      <c r="C164" s="76" t="str">
        <f>IF(M2D!GZ87="N","",YEAR(M2D!GZ87))</f>
        <v/>
      </c>
      <c r="D164" s="76" t="str">
        <f>IF(M2D!HA87="N","",YEAR(M2D!HA87))</f>
        <v/>
      </c>
      <c r="E164" s="76">
        <f>IF(M2D!HB87="N","",YEAR(M2D!HB87))</f>
        <v>2016</v>
      </c>
      <c r="F164" s="76">
        <f>IF(M2D!HC87="N","",YEAR(M2D!HC87))</f>
        <v>2021</v>
      </c>
      <c r="G164" s="76">
        <f>IF(M2D!HD87="N","",YEAR(M2D!HD87))</f>
        <v>2026</v>
      </c>
      <c r="H164" s="76" t="str">
        <f>IF(M2D!HE87="N","",YEAR(M2D!HE87))</f>
        <v/>
      </c>
    </row>
    <row r="165" spans="1:8" x14ac:dyDescent="0.2">
      <c r="A165" s="600" t="str">
        <f>M2D!H78</f>
        <v>D685</v>
      </c>
      <c r="B165" s="77" t="s">
        <v>72</v>
      </c>
      <c r="C165" s="76">
        <f>IF(M2D!GZ88="N","",YEAR(M2D!GZ88))</f>
        <v>2020</v>
      </c>
      <c r="D165" s="76">
        <f>IF(M2D!HA88="N","",YEAR(M2D!HA88))</f>
        <v>2025</v>
      </c>
      <c r="E165" s="76">
        <f>IF(M2D!HB88="N","",YEAR(M2D!HB88))</f>
        <v>2029</v>
      </c>
      <c r="F165" s="76" t="str">
        <f>IF(M2D!HC88="N","",YEAR(M2D!HC88))</f>
        <v/>
      </c>
      <c r="G165" s="76" t="str">
        <f>IF(M2D!HD88="N","",YEAR(M2D!HD88))</f>
        <v/>
      </c>
      <c r="H165" s="76">
        <f>IF(M2D!HE88="N","",YEAR(M2D!HE88))</f>
        <v>2015</v>
      </c>
    </row>
    <row r="166" spans="1:8" x14ac:dyDescent="0.2">
      <c r="A166" s="600" t="str">
        <f>M2D!H79</f>
        <v>D686</v>
      </c>
      <c r="B166" s="77" t="s">
        <v>72</v>
      </c>
      <c r="C166" s="76">
        <f>IF(M2D!GZ89="N","",YEAR(M2D!GZ89))</f>
        <v>2020</v>
      </c>
      <c r="D166" s="76">
        <f>IF(M2D!HA89="N","",YEAR(M2D!HA89))</f>
        <v>2025</v>
      </c>
      <c r="E166" s="76">
        <f>IF(M2D!HB89="N","",YEAR(M2D!HB89))</f>
        <v>2030</v>
      </c>
      <c r="F166" s="76" t="str">
        <f>IF(M2D!HC89="N","",YEAR(M2D!HC89))</f>
        <v/>
      </c>
      <c r="G166" s="76" t="str">
        <f>IF(M2D!HD89="N","",YEAR(M2D!HD89))</f>
        <v/>
      </c>
      <c r="H166" s="76">
        <f>IF(M2D!HE89="N","",YEAR(M2D!HE89))</f>
        <v>2016</v>
      </c>
    </row>
  </sheetData>
  <autoFilter ref="A1:H166"/>
  <sortState ref="A180:A202">
    <sortCondition ref="A180:A202"/>
  </sortState>
  <conditionalFormatting sqref="AQ13:BD20">
    <cfRule type="cellIs" dxfId="2237" priority="23" stopIfTrue="1" operator="greaterThan">
      <formula>0</formula>
    </cfRule>
  </conditionalFormatting>
  <conditionalFormatting sqref="AQ25:BD31 AQ24 AS24:BD24">
    <cfRule type="cellIs" dxfId="2236" priority="22" stopIfTrue="1" operator="greaterThan">
      <formula>0</formula>
    </cfRule>
  </conditionalFormatting>
  <conditionalFormatting sqref="AQ46:BD53">
    <cfRule type="cellIs" dxfId="2235" priority="21" stopIfTrue="1" operator="greaterThan">
      <formula>0</formula>
    </cfRule>
  </conditionalFormatting>
  <conditionalFormatting sqref="AQ57:BD64">
    <cfRule type="cellIs" dxfId="2234" priority="20" stopIfTrue="1" operator="greaterThan">
      <formula>0</formula>
    </cfRule>
  </conditionalFormatting>
  <conditionalFormatting sqref="AQ35:BD42">
    <cfRule type="cellIs" dxfId="2233" priority="19" stopIfTrue="1" operator="greaterThan">
      <formula>0</formula>
    </cfRule>
  </conditionalFormatting>
  <conditionalFormatting sqref="AQ2:BD9">
    <cfRule type="cellIs" dxfId="2232" priority="18" operator="greaterThan">
      <formula>0</formula>
    </cfRule>
  </conditionalFormatting>
  <conditionalFormatting sqref="AA2:AN9">
    <cfRule type="expression" dxfId="2231" priority="17">
      <formula>AQ2&gt;0</formula>
    </cfRule>
  </conditionalFormatting>
  <conditionalFormatting sqref="AA13:AN20">
    <cfRule type="expression" dxfId="2230" priority="16">
      <formula>AQ13&gt;0</formula>
    </cfRule>
  </conditionalFormatting>
  <conditionalFormatting sqref="AA24:AN31">
    <cfRule type="expression" dxfId="2229" priority="15">
      <formula>AQ24&gt;0</formula>
    </cfRule>
  </conditionalFormatting>
  <conditionalFormatting sqref="AA35:AN42">
    <cfRule type="expression" dxfId="2228" priority="14">
      <formula>AQ35&gt;0</formula>
    </cfRule>
  </conditionalFormatting>
  <conditionalFormatting sqref="AA46:AN53">
    <cfRule type="expression" dxfId="2227" priority="13">
      <formula>AQ46&gt;0</formula>
    </cfRule>
  </conditionalFormatting>
  <conditionalFormatting sqref="AA57:AN64">
    <cfRule type="expression" dxfId="2226" priority="12">
      <formula>AQ57&gt;0</formula>
    </cfRule>
  </conditionalFormatting>
  <conditionalFormatting sqref="K2:X9">
    <cfRule type="expression" dxfId="2225" priority="11">
      <formula>AQ2&gt;0</formula>
    </cfRule>
  </conditionalFormatting>
  <conditionalFormatting sqref="K13:X20">
    <cfRule type="expression" dxfId="2224" priority="7">
      <formula>AQ13&gt;0</formula>
    </cfRule>
  </conditionalFormatting>
  <conditionalFormatting sqref="K24 M24:X24 K25:X31">
    <cfRule type="expression" dxfId="2223" priority="6">
      <formula>AQ24&gt;0</formula>
    </cfRule>
  </conditionalFormatting>
  <conditionalFormatting sqref="K35:X42">
    <cfRule type="expression" dxfId="2222" priority="5">
      <formula>AQ35&gt;0</formula>
    </cfRule>
  </conditionalFormatting>
  <conditionalFormatting sqref="K46:X53">
    <cfRule type="expression" dxfId="2221" priority="4">
      <formula>AQ46&gt;0</formula>
    </cfRule>
  </conditionalFormatting>
  <conditionalFormatting sqref="K57:X64">
    <cfRule type="expression" dxfId="2220" priority="3">
      <formula>AQ57&gt;0</formula>
    </cfRule>
  </conditionalFormatting>
  <conditionalFormatting sqref="L24">
    <cfRule type="expression" dxfId="2219" priority="2">
      <formula>AR24&gt;0</formula>
    </cfRule>
  </conditionalFormatting>
  <conditionalFormatting sqref="AR24">
    <cfRule type="cellIs" dxfId="2218" priority="1" stopIfTrue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O218"/>
  <sheetViews>
    <sheetView showGridLines="0" zoomScale="75" workbookViewId="0">
      <pane xSplit="4" ySplit="2" topLeftCell="E42" activePane="bottomRight" state="frozen"/>
      <selection pane="topRight" activeCell="F1" sqref="F1"/>
      <selection pane="bottomLeft" activeCell="A4" sqref="A4"/>
      <selection pane="bottomRight" activeCell="D2" sqref="D2"/>
    </sheetView>
  </sheetViews>
  <sheetFormatPr baseColWidth="10" defaultColWidth="3.7109375" defaultRowHeight="15" x14ac:dyDescent="0.2"/>
  <cols>
    <col min="1" max="1" width="11.140625" style="4" customWidth="1"/>
    <col min="2" max="2" width="12.140625" style="4" customWidth="1"/>
    <col min="3" max="3" width="11.5703125" style="4" bestFit="1" customWidth="1"/>
    <col min="4" max="4" width="7" style="2" bestFit="1" customWidth="1"/>
    <col min="5" max="16" width="4.7109375" style="6" customWidth="1"/>
    <col min="17" max="17" width="4.7109375" style="306" customWidth="1"/>
    <col min="18" max="27" width="4.7109375" style="101" customWidth="1"/>
    <col min="28" max="28" width="4.7109375" style="307" customWidth="1"/>
    <col min="29" max="29" width="4.7109375" style="306" customWidth="1"/>
    <col min="30" max="39" width="4.7109375" style="101" customWidth="1"/>
    <col min="40" max="40" width="4.7109375" style="307" customWidth="1"/>
    <col min="41" max="41" width="4.7109375" style="306" customWidth="1"/>
    <col min="42" max="51" width="4.7109375" style="101" customWidth="1"/>
    <col min="52" max="52" width="4.7109375" style="307" customWidth="1"/>
    <col min="53" max="53" width="4.7109375" style="306" customWidth="1"/>
    <col min="54" max="63" width="4.7109375" style="101" customWidth="1"/>
    <col min="64" max="64" width="4.7109375" style="307" customWidth="1"/>
    <col min="65" max="65" width="4.7109375" style="306" customWidth="1"/>
    <col min="66" max="75" width="4.7109375" style="101" customWidth="1"/>
    <col min="76" max="76" width="4.7109375" style="307" customWidth="1"/>
    <col min="77" max="77" width="4.7109375" style="306" customWidth="1"/>
    <col min="78" max="87" width="4.7109375" style="101" customWidth="1"/>
    <col min="88" max="88" width="4.7109375" style="307" customWidth="1"/>
    <col min="89" max="89" width="4.7109375" style="306" customWidth="1"/>
    <col min="90" max="94" width="4.7109375" style="101" customWidth="1"/>
    <col min="95" max="99" width="4.7109375" style="35" customWidth="1"/>
    <col min="100" max="100" width="4.7109375" style="310" customWidth="1"/>
    <col min="101" max="101" width="4.7109375" style="314" customWidth="1"/>
    <col min="102" max="106" width="4.7109375" style="35" customWidth="1"/>
    <col min="107" max="111" width="4.7109375" style="311" customWidth="1"/>
    <col min="112" max="112" width="4.7109375" style="312" customWidth="1"/>
    <col min="113" max="113" width="4.7109375" style="313" customWidth="1"/>
    <col min="114" max="114" width="4.7109375" style="315" customWidth="1"/>
    <col min="115" max="115" width="4.7109375" style="316" customWidth="1"/>
    <col min="116" max="123" width="4.7109375" style="35" customWidth="1"/>
    <col min="124" max="124" width="4.7109375" style="310" customWidth="1"/>
    <col min="125" max="125" width="4.7109375" style="314" customWidth="1"/>
    <col min="126" max="135" width="4.7109375" style="35" customWidth="1"/>
    <col min="136" max="136" width="4.7109375" style="310" customWidth="1"/>
    <col min="137" max="137" width="4.7109375" style="314" customWidth="1"/>
    <col min="138" max="147" width="4.7109375" style="35" customWidth="1"/>
    <col min="148" max="148" width="4.7109375" style="310" customWidth="1"/>
    <col min="149" max="196" width="4.7109375" style="4" customWidth="1"/>
    <col min="197" max="197" width="10.85546875" style="348" bestFit="1" customWidth="1"/>
    <col min="198" max="16384" width="3.7109375" style="348"/>
  </cols>
  <sheetData>
    <row r="1" spans="1:197" s="18" customFormat="1" ht="17.100000000000001" customHeight="1" x14ac:dyDescent="0.2">
      <c r="A1" s="16"/>
      <c r="B1" s="17"/>
      <c r="C1" s="39">
        <v>42370</v>
      </c>
      <c r="D1" s="482" t="s">
        <v>35</v>
      </c>
      <c r="E1" s="977">
        <v>2015</v>
      </c>
      <c r="F1" s="978"/>
      <c r="G1" s="978"/>
      <c r="H1" s="978"/>
      <c r="I1" s="978"/>
      <c r="J1" s="978"/>
      <c r="K1" s="978"/>
      <c r="L1" s="978"/>
      <c r="M1" s="978"/>
      <c r="N1" s="978"/>
      <c r="O1" s="978"/>
      <c r="P1" s="979"/>
      <c r="Q1" s="980">
        <v>2016</v>
      </c>
      <c r="R1" s="981"/>
      <c r="S1" s="981"/>
      <c r="T1" s="981"/>
      <c r="U1" s="981"/>
      <c r="V1" s="981"/>
      <c r="W1" s="981"/>
      <c r="X1" s="981"/>
      <c r="Y1" s="981"/>
      <c r="Z1" s="981"/>
      <c r="AA1" s="981"/>
      <c r="AB1" s="713">
        <f>M2B!AD1+M2C!AD1+M5F!AF1+M2N!BL1+M2D!AF1</f>
        <v>4</v>
      </c>
      <c r="AC1" s="980">
        <v>2017</v>
      </c>
      <c r="AD1" s="981"/>
      <c r="AE1" s="981"/>
      <c r="AF1" s="981"/>
      <c r="AG1" s="981"/>
      <c r="AH1" s="981"/>
      <c r="AI1" s="981"/>
      <c r="AJ1" s="981"/>
      <c r="AK1" s="981"/>
      <c r="AL1" s="981"/>
      <c r="AM1" s="981"/>
      <c r="AN1" s="713">
        <v>19</v>
      </c>
      <c r="AO1" s="980">
        <v>2018</v>
      </c>
      <c r="AP1" s="981"/>
      <c r="AQ1" s="981"/>
      <c r="AR1" s="981"/>
      <c r="AS1" s="981"/>
      <c r="AT1" s="981"/>
      <c r="AU1" s="981"/>
      <c r="AV1" s="981"/>
      <c r="AW1" s="981"/>
      <c r="AX1" s="981"/>
      <c r="AY1" s="981"/>
      <c r="AZ1" s="713">
        <f>M2B!BB1+M2C!BB1+M5F!BD1+M2N!CJ1+M2D!BD1</f>
        <v>8</v>
      </c>
      <c r="BA1" s="980">
        <v>2019</v>
      </c>
      <c r="BB1" s="981"/>
      <c r="BC1" s="981"/>
      <c r="BD1" s="981"/>
      <c r="BE1" s="981"/>
      <c r="BF1" s="981"/>
      <c r="BG1" s="981"/>
      <c r="BH1" s="981"/>
      <c r="BI1" s="981"/>
      <c r="BJ1" s="981"/>
      <c r="BK1" s="981"/>
      <c r="BL1" s="713">
        <f>M2B!BN1+M2C!BN1+M5F!BP1+M2N!CV1+M2D!BP1</f>
        <v>0</v>
      </c>
      <c r="BM1" s="980">
        <v>2020</v>
      </c>
      <c r="BN1" s="981"/>
      <c r="BO1" s="981"/>
      <c r="BP1" s="981"/>
      <c r="BQ1" s="981"/>
      <c r="BR1" s="981"/>
      <c r="BS1" s="981"/>
      <c r="BT1" s="981"/>
      <c r="BU1" s="981"/>
      <c r="BV1" s="981"/>
      <c r="BW1" s="981"/>
      <c r="BX1" s="713">
        <f>M2B!BZ1+M2C!BZ1+M5F!CB1+M2N!DH1+M2D!CB1</f>
        <v>0</v>
      </c>
      <c r="BY1" s="980">
        <v>2021</v>
      </c>
      <c r="BZ1" s="981"/>
      <c r="CA1" s="981"/>
      <c r="CB1" s="981"/>
      <c r="CC1" s="981"/>
      <c r="CD1" s="981"/>
      <c r="CE1" s="981"/>
      <c r="CF1" s="981"/>
      <c r="CG1" s="981"/>
      <c r="CH1" s="981"/>
      <c r="CI1" s="981"/>
      <c r="CJ1" s="713">
        <f>M2B!CL1+M2C!CL1+M5F!CN1+M2N!DT1+M2D!CN1</f>
        <v>0</v>
      </c>
      <c r="CK1" s="977">
        <v>2022</v>
      </c>
      <c r="CL1" s="978"/>
      <c r="CM1" s="978"/>
      <c r="CN1" s="978"/>
      <c r="CO1" s="978"/>
      <c r="CP1" s="978"/>
      <c r="CQ1" s="978"/>
      <c r="CR1" s="978"/>
      <c r="CS1" s="978"/>
      <c r="CT1" s="978"/>
      <c r="CU1" s="978"/>
      <c r="CV1" s="979"/>
      <c r="CW1" s="977">
        <v>2023</v>
      </c>
      <c r="CX1" s="978"/>
      <c r="CY1" s="978"/>
      <c r="CZ1" s="978"/>
      <c r="DA1" s="978"/>
      <c r="DB1" s="978"/>
      <c r="DC1" s="978"/>
      <c r="DD1" s="978"/>
      <c r="DE1" s="978"/>
      <c r="DF1" s="978"/>
      <c r="DG1" s="978"/>
      <c r="DH1" s="979"/>
      <c r="DI1" s="977">
        <v>2024</v>
      </c>
      <c r="DJ1" s="978"/>
      <c r="DK1" s="978"/>
      <c r="DL1" s="978"/>
      <c r="DM1" s="978"/>
      <c r="DN1" s="978"/>
      <c r="DO1" s="978"/>
      <c r="DP1" s="978"/>
      <c r="DQ1" s="978"/>
      <c r="DR1" s="978"/>
      <c r="DS1" s="978"/>
      <c r="DT1" s="979"/>
      <c r="DU1" s="977">
        <v>2025</v>
      </c>
      <c r="DV1" s="978"/>
      <c r="DW1" s="978"/>
      <c r="DX1" s="978"/>
      <c r="DY1" s="978"/>
      <c r="DZ1" s="978"/>
      <c r="EA1" s="978"/>
      <c r="EB1" s="978"/>
      <c r="EC1" s="978"/>
      <c r="ED1" s="978"/>
      <c r="EE1" s="978"/>
      <c r="EF1" s="979"/>
      <c r="EG1" s="977">
        <v>2026</v>
      </c>
      <c r="EH1" s="978"/>
      <c r="EI1" s="978"/>
      <c r="EJ1" s="978"/>
      <c r="EK1" s="978"/>
      <c r="EL1" s="978"/>
      <c r="EM1" s="978"/>
      <c r="EN1" s="978"/>
      <c r="EO1" s="978"/>
      <c r="EP1" s="978"/>
      <c r="EQ1" s="978"/>
      <c r="ER1" s="979"/>
      <c r="ES1" s="977">
        <v>2027</v>
      </c>
      <c r="ET1" s="978"/>
      <c r="EU1" s="978"/>
      <c r="EV1" s="978"/>
      <c r="EW1" s="978"/>
      <c r="EX1" s="978"/>
      <c r="EY1" s="978"/>
      <c r="EZ1" s="978"/>
      <c r="FA1" s="978"/>
      <c r="FB1" s="978"/>
      <c r="FC1" s="978"/>
      <c r="FD1" s="979"/>
      <c r="FE1" s="977">
        <v>2028</v>
      </c>
      <c r="FF1" s="978"/>
      <c r="FG1" s="978"/>
      <c r="FH1" s="978"/>
      <c r="FI1" s="978"/>
      <c r="FJ1" s="978"/>
      <c r="FK1" s="978"/>
      <c r="FL1" s="978"/>
      <c r="FM1" s="978"/>
      <c r="FN1" s="978"/>
      <c r="FO1" s="978"/>
      <c r="FP1" s="979"/>
      <c r="FQ1" s="977">
        <v>2029</v>
      </c>
      <c r="FR1" s="978"/>
      <c r="FS1" s="978"/>
      <c r="FT1" s="978"/>
      <c r="FU1" s="978"/>
      <c r="FV1" s="978"/>
      <c r="FW1" s="978"/>
      <c r="FX1" s="978"/>
      <c r="FY1" s="978"/>
      <c r="FZ1" s="978"/>
      <c r="GA1" s="978"/>
      <c r="GB1" s="979"/>
      <c r="GC1" s="977">
        <v>2030</v>
      </c>
      <c r="GD1" s="978"/>
      <c r="GE1" s="978"/>
      <c r="GF1" s="978"/>
      <c r="GG1" s="978"/>
      <c r="GH1" s="978"/>
      <c r="GI1" s="978"/>
      <c r="GJ1" s="978"/>
      <c r="GK1" s="978"/>
      <c r="GL1" s="978"/>
      <c r="GM1" s="978"/>
      <c r="GN1" s="979"/>
    </row>
    <row r="2" spans="1:197" ht="15" customHeight="1" x14ac:dyDescent="0.25">
      <c r="A2" s="45" t="s">
        <v>332</v>
      </c>
      <c r="B2" s="49" t="s">
        <v>19</v>
      </c>
      <c r="C2" s="46" t="s">
        <v>34</v>
      </c>
      <c r="D2" s="48" t="s">
        <v>478</v>
      </c>
      <c r="E2" s="706" t="s">
        <v>0</v>
      </c>
      <c r="F2" s="371" t="s">
        <v>1</v>
      </c>
      <c r="G2" s="371" t="s">
        <v>2</v>
      </c>
      <c r="H2" s="371" t="s">
        <v>3</v>
      </c>
      <c r="I2" s="371" t="s">
        <v>4</v>
      </c>
      <c r="J2" s="371" t="s">
        <v>5</v>
      </c>
      <c r="K2" s="371" t="s">
        <v>6</v>
      </c>
      <c r="L2" s="371" t="s">
        <v>7</v>
      </c>
      <c r="M2" s="371" t="s">
        <v>8</v>
      </c>
      <c r="N2" s="371" t="s">
        <v>9</v>
      </c>
      <c r="O2" s="371" t="s">
        <v>10</v>
      </c>
      <c r="P2" s="48" t="s">
        <v>11</v>
      </c>
      <c r="Q2" s="706" t="s">
        <v>0</v>
      </c>
      <c r="R2" s="371" t="s">
        <v>1</v>
      </c>
      <c r="S2" s="371" t="s">
        <v>2</v>
      </c>
      <c r="T2" s="371" t="s">
        <v>3</v>
      </c>
      <c r="U2" s="44" t="s">
        <v>4</v>
      </c>
      <c r="V2" s="44" t="s">
        <v>5</v>
      </c>
      <c r="W2" s="44" t="s">
        <v>6</v>
      </c>
      <c r="X2" s="44" t="s">
        <v>7</v>
      </c>
      <c r="Y2" s="44" t="s">
        <v>8</v>
      </c>
      <c r="Z2" s="44" t="s">
        <v>9</v>
      </c>
      <c r="AA2" s="44" t="s">
        <v>10</v>
      </c>
      <c r="AB2" s="51" t="s">
        <v>11</v>
      </c>
      <c r="AC2" s="50" t="s">
        <v>0</v>
      </c>
      <c r="AD2" s="44" t="s">
        <v>1</v>
      </c>
      <c r="AE2" s="44" t="s">
        <v>2</v>
      </c>
      <c r="AF2" s="44" t="s">
        <v>3</v>
      </c>
      <c r="AG2" s="44" t="s">
        <v>4</v>
      </c>
      <c r="AH2" s="44" t="s">
        <v>5</v>
      </c>
      <c r="AI2" s="44" t="s">
        <v>6</v>
      </c>
      <c r="AJ2" s="44" t="s">
        <v>7</v>
      </c>
      <c r="AK2" s="44" t="s">
        <v>8</v>
      </c>
      <c r="AL2" s="44" t="s">
        <v>9</v>
      </c>
      <c r="AM2" s="44" t="s">
        <v>10</v>
      </c>
      <c r="AN2" s="51" t="s">
        <v>11</v>
      </c>
      <c r="AO2" s="50" t="s">
        <v>0</v>
      </c>
      <c r="AP2" s="44" t="s">
        <v>1</v>
      </c>
      <c r="AQ2" s="44" t="s">
        <v>2</v>
      </c>
      <c r="AR2" s="44" t="s">
        <v>3</v>
      </c>
      <c r="AS2" s="44" t="s">
        <v>4</v>
      </c>
      <c r="AT2" s="44" t="s">
        <v>5</v>
      </c>
      <c r="AU2" s="44" t="s">
        <v>6</v>
      </c>
      <c r="AV2" s="44" t="s">
        <v>7</v>
      </c>
      <c r="AW2" s="44" t="s">
        <v>8</v>
      </c>
      <c r="AX2" s="44" t="s">
        <v>9</v>
      </c>
      <c r="AY2" s="44" t="s">
        <v>10</v>
      </c>
      <c r="AZ2" s="51" t="s">
        <v>11</v>
      </c>
      <c r="BA2" s="50" t="s">
        <v>0</v>
      </c>
      <c r="BB2" s="44" t="s">
        <v>1</v>
      </c>
      <c r="BC2" s="44" t="s">
        <v>2</v>
      </c>
      <c r="BD2" s="44" t="s">
        <v>3</v>
      </c>
      <c r="BE2" s="44" t="s">
        <v>4</v>
      </c>
      <c r="BF2" s="44" t="s">
        <v>5</v>
      </c>
      <c r="BG2" s="44" t="s">
        <v>6</v>
      </c>
      <c r="BH2" s="44" t="s">
        <v>7</v>
      </c>
      <c r="BI2" s="44" t="s">
        <v>8</v>
      </c>
      <c r="BJ2" s="44" t="s">
        <v>9</v>
      </c>
      <c r="BK2" s="44" t="s">
        <v>10</v>
      </c>
      <c r="BL2" s="51" t="s">
        <v>11</v>
      </c>
      <c r="BM2" s="50" t="s">
        <v>0</v>
      </c>
      <c r="BN2" s="44" t="s">
        <v>1</v>
      </c>
      <c r="BO2" s="44" t="s">
        <v>2</v>
      </c>
      <c r="BP2" s="44" t="s">
        <v>3</v>
      </c>
      <c r="BQ2" s="44" t="s">
        <v>4</v>
      </c>
      <c r="BR2" s="44" t="s">
        <v>5</v>
      </c>
      <c r="BS2" s="44" t="s">
        <v>6</v>
      </c>
      <c r="BT2" s="44" t="s">
        <v>7</v>
      </c>
      <c r="BU2" s="44" t="s">
        <v>8</v>
      </c>
      <c r="BV2" s="44" t="s">
        <v>9</v>
      </c>
      <c r="BW2" s="44" t="s">
        <v>10</v>
      </c>
      <c r="BX2" s="51" t="s">
        <v>11</v>
      </c>
      <c r="BY2" s="50" t="s">
        <v>0</v>
      </c>
      <c r="BZ2" s="44" t="s">
        <v>1</v>
      </c>
      <c r="CA2" s="44" t="s">
        <v>2</v>
      </c>
      <c r="CB2" s="44" t="s">
        <v>3</v>
      </c>
      <c r="CC2" s="44" t="s">
        <v>4</v>
      </c>
      <c r="CD2" s="44" t="s">
        <v>5</v>
      </c>
      <c r="CE2" s="44" t="s">
        <v>6</v>
      </c>
      <c r="CF2" s="44" t="s">
        <v>7</v>
      </c>
      <c r="CG2" s="44" t="s">
        <v>8</v>
      </c>
      <c r="CH2" s="44" t="s">
        <v>9</v>
      </c>
      <c r="CI2" s="44" t="s">
        <v>10</v>
      </c>
      <c r="CJ2" s="51" t="s">
        <v>11</v>
      </c>
      <c r="CK2" s="50" t="s">
        <v>0</v>
      </c>
      <c r="CL2" s="44" t="s">
        <v>1</v>
      </c>
      <c r="CM2" s="44" t="s">
        <v>2</v>
      </c>
      <c r="CN2" s="44" t="s">
        <v>3</v>
      </c>
      <c r="CO2" s="44" t="s">
        <v>4</v>
      </c>
      <c r="CP2" s="44" t="s">
        <v>5</v>
      </c>
      <c r="CQ2" s="44" t="s">
        <v>6</v>
      </c>
      <c r="CR2" s="44" t="s">
        <v>7</v>
      </c>
      <c r="CS2" s="44" t="s">
        <v>8</v>
      </c>
      <c r="CT2" s="44" t="s">
        <v>9</v>
      </c>
      <c r="CU2" s="44" t="s">
        <v>10</v>
      </c>
      <c r="CV2" s="51" t="s">
        <v>11</v>
      </c>
      <c r="CW2" s="50" t="s">
        <v>0</v>
      </c>
      <c r="CX2" s="44" t="s">
        <v>1</v>
      </c>
      <c r="CY2" s="44" t="s">
        <v>2</v>
      </c>
      <c r="CZ2" s="44" t="s">
        <v>3</v>
      </c>
      <c r="DA2" s="44" t="s">
        <v>4</v>
      </c>
      <c r="DB2" s="44" t="s">
        <v>5</v>
      </c>
      <c r="DC2" s="44" t="s">
        <v>6</v>
      </c>
      <c r="DD2" s="44" t="s">
        <v>7</v>
      </c>
      <c r="DE2" s="44" t="s">
        <v>8</v>
      </c>
      <c r="DF2" s="44" t="s">
        <v>9</v>
      </c>
      <c r="DG2" s="44" t="s">
        <v>10</v>
      </c>
      <c r="DH2" s="51" t="s">
        <v>11</v>
      </c>
      <c r="DI2" s="50" t="s">
        <v>0</v>
      </c>
      <c r="DJ2" s="44" t="s">
        <v>1</v>
      </c>
      <c r="DK2" s="44" t="s">
        <v>2</v>
      </c>
      <c r="DL2" s="44" t="s">
        <v>3</v>
      </c>
      <c r="DM2" s="44" t="s">
        <v>4</v>
      </c>
      <c r="DN2" s="44" t="s">
        <v>5</v>
      </c>
      <c r="DO2" s="44" t="s">
        <v>6</v>
      </c>
      <c r="DP2" s="44" t="s">
        <v>7</v>
      </c>
      <c r="DQ2" s="44" t="s">
        <v>8</v>
      </c>
      <c r="DR2" s="44" t="s">
        <v>9</v>
      </c>
      <c r="DS2" s="44" t="s">
        <v>10</v>
      </c>
      <c r="DT2" s="51" t="s">
        <v>11</v>
      </c>
      <c r="DU2" s="50" t="s">
        <v>0</v>
      </c>
      <c r="DV2" s="44" t="s">
        <v>1</v>
      </c>
      <c r="DW2" s="44" t="s">
        <v>2</v>
      </c>
      <c r="DX2" s="44" t="s">
        <v>3</v>
      </c>
      <c r="DY2" s="44" t="s">
        <v>4</v>
      </c>
      <c r="DZ2" s="44" t="s">
        <v>5</v>
      </c>
      <c r="EA2" s="44" t="s">
        <v>6</v>
      </c>
      <c r="EB2" s="44" t="s">
        <v>7</v>
      </c>
      <c r="EC2" s="44" t="s">
        <v>8</v>
      </c>
      <c r="ED2" s="44" t="s">
        <v>9</v>
      </c>
      <c r="EE2" s="44" t="s">
        <v>10</v>
      </c>
      <c r="EF2" s="51" t="s">
        <v>11</v>
      </c>
      <c r="EG2" s="50" t="s">
        <v>0</v>
      </c>
      <c r="EH2" s="44" t="s">
        <v>1</v>
      </c>
      <c r="EI2" s="44" t="s">
        <v>2</v>
      </c>
      <c r="EJ2" s="44" t="s">
        <v>3</v>
      </c>
      <c r="EK2" s="44" t="s">
        <v>4</v>
      </c>
      <c r="EL2" s="44" t="s">
        <v>5</v>
      </c>
      <c r="EM2" s="44" t="s">
        <v>6</v>
      </c>
      <c r="EN2" s="44" t="s">
        <v>7</v>
      </c>
      <c r="EO2" s="44" t="s">
        <v>8</v>
      </c>
      <c r="EP2" s="44" t="s">
        <v>9</v>
      </c>
      <c r="EQ2" s="44" t="s">
        <v>10</v>
      </c>
      <c r="ER2" s="51" t="s">
        <v>11</v>
      </c>
      <c r="ES2" s="288" t="s">
        <v>0</v>
      </c>
      <c r="ET2" s="44" t="s">
        <v>1</v>
      </c>
      <c r="EU2" s="44" t="s">
        <v>2</v>
      </c>
      <c r="EV2" s="44" t="s">
        <v>3</v>
      </c>
      <c r="EW2" s="44" t="s">
        <v>4</v>
      </c>
      <c r="EX2" s="44" t="s">
        <v>5</v>
      </c>
      <c r="EY2" s="44" t="s">
        <v>6</v>
      </c>
      <c r="EZ2" s="44" t="s">
        <v>7</v>
      </c>
      <c r="FA2" s="44" t="s">
        <v>8</v>
      </c>
      <c r="FB2" s="44" t="s">
        <v>9</v>
      </c>
      <c r="FC2" s="44" t="s">
        <v>10</v>
      </c>
      <c r="FD2" s="51" t="s">
        <v>11</v>
      </c>
      <c r="FE2" s="50" t="s">
        <v>0</v>
      </c>
      <c r="FF2" s="44" t="s">
        <v>1</v>
      </c>
      <c r="FG2" s="44" t="s">
        <v>2</v>
      </c>
      <c r="FH2" s="44" t="s">
        <v>3</v>
      </c>
      <c r="FI2" s="44" t="s">
        <v>4</v>
      </c>
      <c r="FJ2" s="44" t="s">
        <v>5</v>
      </c>
      <c r="FK2" s="44" t="s">
        <v>6</v>
      </c>
      <c r="FL2" s="44" t="s">
        <v>7</v>
      </c>
      <c r="FM2" s="44" t="s">
        <v>8</v>
      </c>
      <c r="FN2" s="44" t="s">
        <v>9</v>
      </c>
      <c r="FO2" s="44" t="s">
        <v>10</v>
      </c>
      <c r="FP2" s="51" t="s">
        <v>11</v>
      </c>
      <c r="FQ2" s="50" t="s">
        <v>0</v>
      </c>
      <c r="FR2" s="44" t="s">
        <v>1</v>
      </c>
      <c r="FS2" s="44" t="s">
        <v>2</v>
      </c>
      <c r="FT2" s="44" t="s">
        <v>3</v>
      </c>
      <c r="FU2" s="44" t="s">
        <v>4</v>
      </c>
      <c r="FV2" s="44" t="s">
        <v>5</v>
      </c>
      <c r="FW2" s="44" t="s">
        <v>6</v>
      </c>
      <c r="FX2" s="44" t="s">
        <v>7</v>
      </c>
      <c r="FY2" s="44" t="s">
        <v>8</v>
      </c>
      <c r="FZ2" s="44" t="s">
        <v>9</v>
      </c>
      <c r="GA2" s="44" t="s">
        <v>10</v>
      </c>
      <c r="GB2" s="51" t="s">
        <v>11</v>
      </c>
      <c r="GC2" s="50" t="s">
        <v>0</v>
      </c>
      <c r="GD2" s="44" t="s">
        <v>1</v>
      </c>
      <c r="GE2" s="44" t="s">
        <v>2</v>
      </c>
      <c r="GF2" s="44" t="s">
        <v>3</v>
      </c>
      <c r="GG2" s="44" t="s">
        <v>4</v>
      </c>
      <c r="GH2" s="44" t="s">
        <v>5</v>
      </c>
      <c r="GI2" s="44" t="s">
        <v>6</v>
      </c>
      <c r="GJ2" s="44" t="s">
        <v>7</v>
      </c>
      <c r="GK2" s="44" t="s">
        <v>8</v>
      </c>
      <c r="GL2" s="44" t="s">
        <v>9</v>
      </c>
      <c r="GM2" s="44" t="s">
        <v>10</v>
      </c>
      <c r="GN2" s="710" t="s">
        <v>11</v>
      </c>
      <c r="GO2" s="707" t="s">
        <v>198</v>
      </c>
    </row>
    <row r="3" spans="1:197" ht="15" customHeight="1" x14ac:dyDescent="0.2">
      <c r="A3" s="271" t="str">
        <f>M2D!A39</f>
        <v>V10</v>
      </c>
      <c r="B3" s="271">
        <f>M2D!F39</f>
        <v>44244</v>
      </c>
      <c r="C3" s="272">
        <f>M2D!G39</f>
        <v>42401</v>
      </c>
      <c r="D3" s="273" t="str">
        <f>M2D!H39</f>
        <v>D642</v>
      </c>
      <c r="E3" s="332">
        <f>M2D!I39</f>
        <v>0</v>
      </c>
      <c r="F3" s="253">
        <f>M2D!J39</f>
        <v>0</v>
      </c>
      <c r="G3" s="253">
        <f>M2D!K39</f>
        <v>0</v>
      </c>
      <c r="H3" s="253">
        <f>M2D!L39</f>
        <v>0</v>
      </c>
      <c r="I3" s="253">
        <f>M2D!M39</f>
        <v>0</v>
      </c>
      <c r="J3" s="253">
        <f>M2D!N39</f>
        <v>0</v>
      </c>
      <c r="K3" s="253">
        <f>M2D!O39</f>
        <v>0</v>
      </c>
      <c r="L3" s="253">
        <f>M2D!P39</f>
        <v>0</v>
      </c>
      <c r="M3" s="253">
        <f>M2D!Q39</f>
        <v>33</v>
      </c>
      <c r="N3" s="253">
        <f>M2D!R39</f>
        <v>11</v>
      </c>
      <c r="O3" s="253">
        <f>M2D!S39</f>
        <v>0</v>
      </c>
      <c r="P3" s="333" t="str">
        <f>M2D!T39</f>
        <v>AIA</v>
      </c>
      <c r="Q3" s="332" t="str">
        <f>M2D!U39</f>
        <v>AIA</v>
      </c>
      <c r="R3" s="253" t="str">
        <f>M2D!V39</f>
        <v>V5</v>
      </c>
      <c r="S3" s="253" t="str">
        <f>M2D!W39</f>
        <v>V5</v>
      </c>
      <c r="T3" s="253" t="str">
        <f>M2D!X39</f>
        <v>V5</v>
      </c>
      <c r="U3" s="253">
        <f>M2D!Y39</f>
        <v>21</v>
      </c>
      <c r="V3" s="253">
        <f>M2D!Z39</f>
        <v>43</v>
      </c>
      <c r="W3" s="253">
        <f>M2D!AA39</f>
        <v>25</v>
      </c>
      <c r="X3" s="253">
        <f>M2D!AB39</f>
        <v>29</v>
      </c>
      <c r="Y3" s="253">
        <f>M2D!AC39</f>
        <v>28</v>
      </c>
      <c r="Z3" s="253">
        <f>M2D!AD39</f>
        <v>21</v>
      </c>
      <c r="AA3" s="253">
        <f>M2D!AE39</f>
        <v>16</v>
      </c>
      <c r="AB3" s="334">
        <f>M2D!AF39</f>
        <v>16</v>
      </c>
      <c r="AC3" s="332">
        <f>M2D!AG39</f>
        <v>16</v>
      </c>
      <c r="AD3" s="253">
        <f>M2D!AH39</f>
        <v>16</v>
      </c>
      <c r="AE3" s="253">
        <f>M2D!AI39</f>
        <v>16</v>
      </c>
      <c r="AF3" s="253">
        <f>M2D!AJ39</f>
        <v>16</v>
      </c>
      <c r="AG3" s="253">
        <f>M2D!AK39</f>
        <v>16</v>
      </c>
      <c r="AH3" s="253">
        <f>M2D!AL39</f>
        <v>16</v>
      </c>
      <c r="AI3" s="253">
        <f>M2D!AM39</f>
        <v>16</v>
      </c>
      <c r="AJ3" s="253">
        <f>M2D!AN39</f>
        <v>16</v>
      </c>
      <c r="AK3" s="253">
        <f>M2D!AO39</f>
        <v>16</v>
      </c>
      <c r="AL3" s="253">
        <f>M2D!AP39</f>
        <v>16</v>
      </c>
      <c r="AM3" s="253">
        <f>M2D!AQ39</f>
        <v>16</v>
      </c>
      <c r="AN3" s="334">
        <f>M2D!AR39</f>
        <v>16</v>
      </c>
      <c r="AO3" s="332">
        <f>M2D!AS39</f>
        <v>16</v>
      </c>
      <c r="AP3" s="253">
        <f>M2D!AT39</f>
        <v>16</v>
      </c>
      <c r="AQ3" s="253">
        <f>M2D!AU39</f>
        <v>16</v>
      </c>
      <c r="AR3" s="253">
        <f>M2D!AV39</f>
        <v>16</v>
      </c>
      <c r="AS3" s="253">
        <f>M2D!AW39</f>
        <v>16</v>
      </c>
      <c r="AT3" s="253">
        <f>M2D!AX39</f>
        <v>16</v>
      </c>
      <c r="AU3" s="253">
        <f>M2D!AY39</f>
        <v>23</v>
      </c>
      <c r="AV3" s="253">
        <f>M2D!AZ39</f>
        <v>23</v>
      </c>
      <c r="AW3" s="253">
        <f>M2D!BA39</f>
        <v>23</v>
      </c>
      <c r="AX3" s="253">
        <f>M2D!BB39</f>
        <v>23</v>
      </c>
      <c r="AY3" s="253">
        <f>M2D!BC39</f>
        <v>1</v>
      </c>
      <c r="AZ3" s="334">
        <f>M2D!BD39</f>
        <v>60</v>
      </c>
      <c r="BA3" s="332">
        <f>M2D!BE39</f>
        <v>60</v>
      </c>
      <c r="BB3" s="253">
        <f>M2D!BF39</f>
        <v>60</v>
      </c>
      <c r="BC3" s="253">
        <f>M2D!BG39</f>
        <v>60</v>
      </c>
      <c r="BD3" s="253">
        <f>M2D!BH39</f>
        <v>1</v>
      </c>
      <c r="BE3" s="253">
        <f>M2D!BI39</f>
        <v>23</v>
      </c>
      <c r="BF3" s="253">
        <f>M2D!BJ39</f>
        <v>23</v>
      </c>
      <c r="BG3" s="253">
        <f>M2D!BK39</f>
        <v>23</v>
      </c>
      <c r="BH3" s="253">
        <f>M2D!BL39</f>
        <v>23</v>
      </c>
      <c r="BI3" s="253" t="str">
        <f>M2D!BM39</f>
        <v>SB</v>
      </c>
      <c r="BJ3" s="253" t="str">
        <f>M2D!BN39</f>
        <v>SB</v>
      </c>
      <c r="BK3" s="253" t="str">
        <f>M2D!BO39</f>
        <v>SB</v>
      </c>
      <c r="BL3" s="334">
        <f>M2D!BP39</f>
        <v>23</v>
      </c>
      <c r="BM3" s="332">
        <f>M2D!BQ39</f>
        <v>23</v>
      </c>
      <c r="BN3" s="253">
        <f>M2D!BR39</f>
        <v>23</v>
      </c>
      <c r="BO3" s="253">
        <f>M2D!BS39</f>
        <v>23</v>
      </c>
      <c r="BP3" s="253">
        <f>M2D!BT39</f>
        <v>23</v>
      </c>
      <c r="BQ3" s="253">
        <f>M2D!BU39</f>
        <v>23</v>
      </c>
      <c r="BR3" s="253">
        <f>M2D!BV39</f>
        <v>23</v>
      </c>
      <c r="BS3" s="253">
        <f>M2D!BW39</f>
        <v>23</v>
      </c>
      <c r="BT3" s="253">
        <f>M2D!BX39</f>
        <v>23</v>
      </c>
      <c r="BU3" s="253">
        <f>M2D!BY39</f>
        <v>23</v>
      </c>
      <c r="BV3" s="253">
        <f>M2D!BZ39</f>
        <v>23</v>
      </c>
      <c r="BW3" s="253" t="str">
        <f>M2D!CA39</f>
        <v>V10</v>
      </c>
      <c r="BX3" s="334" t="str">
        <f>M2D!CB39</f>
        <v>V10</v>
      </c>
      <c r="BY3" s="332" t="str">
        <f>M2D!CC39</f>
        <v>V10</v>
      </c>
      <c r="BZ3" s="253" t="str">
        <f>M2D!CD39</f>
        <v>V10</v>
      </c>
      <c r="CA3" s="253" t="str">
        <f>M2D!CE39</f>
        <v>V10</v>
      </c>
      <c r="CB3" s="253" t="str">
        <f>M2D!CF39</f>
        <v>V10</v>
      </c>
      <c r="CC3" s="253" t="str">
        <f>M2D!CG39</f>
        <v>RMV</v>
      </c>
      <c r="CD3" s="253" t="str">
        <f>M2D!CH39</f>
        <v>RMV</v>
      </c>
      <c r="CE3" s="253" t="str">
        <f>M2D!CI39</f>
        <v>RMV</v>
      </c>
      <c r="CF3" s="253" t="str">
        <f>M2D!CJ39</f>
        <v>RMV</v>
      </c>
      <c r="CG3" s="253" t="str">
        <f>M2D!CK39</f>
        <v>RMV</v>
      </c>
      <c r="CH3" s="253" t="str">
        <f>M2D!CL39</f>
        <v>RMV</v>
      </c>
      <c r="CI3" s="253">
        <f>M2D!CM39</f>
        <v>23</v>
      </c>
      <c r="CJ3" s="334">
        <f>M2D!CN39</f>
        <v>23</v>
      </c>
      <c r="CK3" s="332">
        <f>M2D!CO39</f>
        <v>23</v>
      </c>
      <c r="CL3" s="253">
        <f>M2D!CP39</f>
        <v>23</v>
      </c>
      <c r="CM3" s="253">
        <f>M2D!CQ39</f>
        <v>23</v>
      </c>
      <c r="CN3" s="253">
        <f>M2D!CR39</f>
        <v>23</v>
      </c>
      <c r="CO3" s="253">
        <f>M2D!CS39</f>
        <v>23</v>
      </c>
      <c r="CP3" s="253">
        <f>M2D!CT39</f>
        <v>23</v>
      </c>
      <c r="CQ3" s="253">
        <f>M2D!CU39</f>
        <v>23</v>
      </c>
      <c r="CR3" s="253">
        <f>M2D!CV39</f>
        <v>23</v>
      </c>
      <c r="CS3" s="253">
        <f>M2D!CW39</f>
        <v>23</v>
      </c>
      <c r="CT3" s="253">
        <f>M2D!CX39</f>
        <v>23</v>
      </c>
      <c r="CU3" s="253">
        <f>M2D!CY39</f>
        <v>23</v>
      </c>
      <c r="CV3" s="334">
        <f>M2D!CZ39</f>
        <v>23</v>
      </c>
      <c r="CW3" s="332" t="str">
        <f>M2D!DA39</f>
        <v>STK</v>
      </c>
      <c r="CX3" s="253" t="str">
        <f>M2D!DB39</f>
        <v>STK</v>
      </c>
      <c r="CY3" s="253" t="str">
        <f>M2D!DC39</f>
        <v>STK</v>
      </c>
      <c r="CZ3" s="253" t="str">
        <f>M2D!DD39</f>
        <v>STK</v>
      </c>
      <c r="DA3" s="253" t="str">
        <f>M2D!DE39</f>
        <v>STK</v>
      </c>
      <c r="DB3" s="253" t="str">
        <f>M2D!DF39</f>
        <v>STK</v>
      </c>
      <c r="DC3" s="253" t="str">
        <f>M2D!DG39</f>
        <v>STK</v>
      </c>
      <c r="DD3" s="253" t="str">
        <f>M2D!DH39</f>
        <v>STK</v>
      </c>
      <c r="DE3" s="253">
        <f>M2D!DI39</f>
        <v>23</v>
      </c>
      <c r="DF3" s="253">
        <f>M2D!DJ39</f>
        <v>23</v>
      </c>
      <c r="DG3" s="253">
        <f>M2D!DK39</f>
        <v>23</v>
      </c>
      <c r="DH3" s="334">
        <f>M2D!DL39</f>
        <v>23</v>
      </c>
      <c r="DI3" s="332">
        <f>M2D!DM39</f>
        <v>23</v>
      </c>
      <c r="DJ3" s="253">
        <f>M2D!DN39</f>
        <v>23</v>
      </c>
      <c r="DK3" s="253">
        <f>M2D!DO39</f>
        <v>23</v>
      </c>
      <c r="DL3" s="253">
        <f>M2D!DP39</f>
        <v>23</v>
      </c>
      <c r="DM3" s="253">
        <f>M2D!DQ39</f>
        <v>23</v>
      </c>
      <c r="DN3" s="253">
        <f>M2D!DR39</f>
        <v>23</v>
      </c>
      <c r="DO3" s="253">
        <f>M2D!DS39</f>
        <v>23</v>
      </c>
      <c r="DP3" s="253">
        <f>M2D!DT39</f>
        <v>23</v>
      </c>
      <c r="DQ3" s="253">
        <f>M2D!DU39</f>
        <v>23</v>
      </c>
      <c r="DR3" s="253">
        <f>M2D!DV39</f>
        <v>23</v>
      </c>
      <c r="DS3" s="253">
        <f>M2D!DW39</f>
        <v>23</v>
      </c>
      <c r="DT3" s="334">
        <f>M2D!DX39</f>
        <v>23</v>
      </c>
      <c r="DU3" s="332">
        <f>M2D!DY39</f>
        <v>23</v>
      </c>
      <c r="DV3" s="253">
        <f>M2D!DZ39</f>
        <v>23</v>
      </c>
      <c r="DW3" s="253">
        <f>M2D!EA39</f>
        <v>23</v>
      </c>
      <c r="DX3" s="253">
        <f>M2D!EB39</f>
        <v>23</v>
      </c>
      <c r="DY3" s="253">
        <f>M2D!EC39</f>
        <v>23</v>
      </c>
      <c r="DZ3" s="253">
        <f>M2D!ED39</f>
        <v>23</v>
      </c>
      <c r="EA3" s="253">
        <f>M2D!EE39</f>
        <v>23</v>
      </c>
      <c r="EB3" s="253">
        <f>M2D!EF39</f>
        <v>23</v>
      </c>
      <c r="EC3" s="253">
        <f>M2D!EG39</f>
        <v>23</v>
      </c>
      <c r="ED3" s="253">
        <f>M2D!EH39</f>
        <v>23</v>
      </c>
      <c r="EE3" s="253">
        <f>M2D!EI39</f>
        <v>23</v>
      </c>
      <c r="EF3" s="334">
        <f>M2D!EJ39</f>
        <v>23</v>
      </c>
      <c r="EG3" s="332">
        <f>M2D!EK39</f>
        <v>23</v>
      </c>
      <c r="EH3" s="253">
        <f>M2D!EL39</f>
        <v>23</v>
      </c>
      <c r="EI3" s="253">
        <f>M2D!EM39</f>
        <v>23</v>
      </c>
      <c r="EJ3" s="253">
        <f>M2D!EN39</f>
        <v>23</v>
      </c>
      <c r="EK3" s="253">
        <f>M2D!EO39</f>
        <v>23</v>
      </c>
      <c r="EL3" s="253">
        <f>M2D!EP39</f>
        <v>23</v>
      </c>
      <c r="EM3" s="253" t="str">
        <f>M2D!EQ39</f>
        <v>V15</v>
      </c>
      <c r="EN3" s="253" t="str">
        <f>M2D!ER39</f>
        <v>V15</v>
      </c>
      <c r="EO3" s="253" t="str">
        <f>M2D!ES39</f>
        <v>V15</v>
      </c>
      <c r="EP3" s="253" t="str">
        <f>M2D!ET39</f>
        <v>V15</v>
      </c>
      <c r="EQ3" s="253" t="str">
        <f>M2D!EU39</f>
        <v>V15</v>
      </c>
      <c r="ER3" s="334">
        <f>M2D!EV39</f>
        <v>23</v>
      </c>
      <c r="ES3" s="335">
        <f>M2D!EW39</f>
        <v>23</v>
      </c>
      <c r="ET3" s="253">
        <f>M2D!EX39</f>
        <v>23</v>
      </c>
      <c r="EU3" s="253">
        <f>M2D!EY39</f>
        <v>23</v>
      </c>
      <c r="EV3" s="253">
        <f>M2D!EZ39</f>
        <v>23</v>
      </c>
      <c r="EW3" s="253">
        <f>M2D!FA39</f>
        <v>23</v>
      </c>
      <c r="EX3" s="253">
        <f>M2D!FB39</f>
        <v>23</v>
      </c>
      <c r="EY3" s="253">
        <f>M2D!FC39</f>
        <v>23</v>
      </c>
      <c r="EZ3" s="253">
        <f>M2D!FD39</f>
        <v>23</v>
      </c>
      <c r="FA3" s="253">
        <f>M2D!FE39</f>
        <v>23</v>
      </c>
      <c r="FB3" s="253">
        <f>M2D!FF39</f>
        <v>23</v>
      </c>
      <c r="FC3" s="253">
        <f>M2D!FG39</f>
        <v>23</v>
      </c>
      <c r="FD3" s="253">
        <f>M2D!FH39</f>
        <v>23</v>
      </c>
      <c r="FE3" s="253">
        <f>M2D!FI39</f>
        <v>23</v>
      </c>
      <c r="FF3" s="253">
        <f>M2D!FJ39</f>
        <v>23</v>
      </c>
      <c r="FG3" s="253">
        <f>M2D!FK39</f>
        <v>23</v>
      </c>
      <c r="FH3" s="253">
        <f>M2D!FL39</f>
        <v>23</v>
      </c>
      <c r="FI3" s="253">
        <f>M2D!FM39</f>
        <v>23</v>
      </c>
      <c r="FJ3" s="253">
        <f>M2D!FN39</f>
        <v>23</v>
      </c>
      <c r="FK3" s="253">
        <f>M2D!FO39</f>
        <v>23</v>
      </c>
      <c r="FL3" s="253">
        <f>M2D!FP39</f>
        <v>23</v>
      </c>
      <c r="FM3" s="253">
        <f>M2D!FQ39</f>
        <v>23</v>
      </c>
      <c r="FN3" s="253">
        <f>M2D!FR39</f>
        <v>23</v>
      </c>
      <c r="FO3" s="253">
        <f>M2D!FS39</f>
        <v>23</v>
      </c>
      <c r="FP3" s="253">
        <f>M2D!FT39</f>
        <v>23</v>
      </c>
      <c r="FQ3" s="253">
        <f>M2D!FU39</f>
        <v>23</v>
      </c>
      <c r="FR3" s="253">
        <f>M2D!FV39</f>
        <v>23</v>
      </c>
      <c r="FS3" s="253">
        <f>M2D!FW39</f>
        <v>23</v>
      </c>
      <c r="FT3" s="253">
        <f>M2D!FX39</f>
        <v>23</v>
      </c>
      <c r="FU3" s="253">
        <f>M2D!FY39</f>
        <v>23</v>
      </c>
      <c r="FV3" s="253">
        <f>M2D!FZ39</f>
        <v>23</v>
      </c>
      <c r="FW3" s="253">
        <f>M2D!GA39</f>
        <v>23</v>
      </c>
      <c r="FX3" s="253">
        <f>M2D!GB39</f>
        <v>23</v>
      </c>
      <c r="FY3" s="253">
        <f>M2D!GC39</f>
        <v>23</v>
      </c>
      <c r="FZ3" s="253">
        <f>M2D!GD39</f>
        <v>23</v>
      </c>
      <c r="GA3" s="253">
        <f>M2D!GE39</f>
        <v>23</v>
      </c>
      <c r="GB3" s="253">
        <f>M2D!GF39</f>
        <v>23</v>
      </c>
      <c r="GC3" s="253">
        <f>M2D!GG39</f>
        <v>23</v>
      </c>
      <c r="GD3" s="253">
        <f>M2D!GH39</f>
        <v>23</v>
      </c>
      <c r="GE3" s="253">
        <f>M2D!GI39</f>
        <v>23</v>
      </c>
      <c r="GF3" s="253">
        <f>M2D!GJ39</f>
        <v>23</v>
      </c>
      <c r="GG3" s="253">
        <f>M2D!GK39</f>
        <v>23</v>
      </c>
      <c r="GH3" s="253">
        <f>M2D!GL39</f>
        <v>23</v>
      </c>
      <c r="GI3" s="253">
        <f>M2D!GM39</f>
        <v>23</v>
      </c>
      <c r="GJ3" s="253">
        <f>M2D!GN39</f>
        <v>23</v>
      </c>
      <c r="GK3" s="253" t="str">
        <f>M2D!GO39</f>
        <v>X</v>
      </c>
      <c r="GL3" s="253" t="str">
        <f>M2D!GP39</f>
        <v>X</v>
      </c>
      <c r="GM3" s="253" t="str">
        <f>M2D!GQ39</f>
        <v>X</v>
      </c>
      <c r="GN3" s="333" t="str">
        <f>M2D!GR39</f>
        <v>X</v>
      </c>
      <c r="GO3" s="709" t="str">
        <f>M2D!HN49</f>
        <v/>
      </c>
    </row>
    <row r="4" spans="1:197" ht="13.15" customHeight="1" x14ac:dyDescent="0.2">
      <c r="A4" s="268" t="str">
        <f>M2C!A9</f>
        <v>V15</v>
      </c>
      <c r="B4" s="268">
        <f>M2C!D9</f>
        <v>44399</v>
      </c>
      <c r="C4" s="269">
        <f>M2C!E9</f>
        <v>42401</v>
      </c>
      <c r="D4" s="270" t="str">
        <f>M2C!F9</f>
        <v>C107</v>
      </c>
      <c r="E4" s="329" t="str">
        <f>M2C!G9</f>
        <v>STK</v>
      </c>
      <c r="F4" s="323" t="str">
        <f>M2C!H9</f>
        <v>STK</v>
      </c>
      <c r="G4" s="323" t="str">
        <f>M2C!I9</f>
        <v>STK</v>
      </c>
      <c r="H4" s="323" t="str">
        <f>M2C!J9</f>
        <v>STK</v>
      </c>
      <c r="I4" s="323" t="str">
        <f>M2C!K9</f>
        <v>STK</v>
      </c>
      <c r="J4" s="323" t="str">
        <f>M2C!L9</f>
        <v>STK</v>
      </c>
      <c r="K4" s="323" t="str">
        <f>M2C!M9</f>
        <v>STK</v>
      </c>
      <c r="L4" s="323" t="str">
        <f>M2C!N9</f>
        <v>STK</v>
      </c>
      <c r="M4" s="323" t="str">
        <f>M2C!O9</f>
        <v>STK</v>
      </c>
      <c r="N4" s="323" t="str">
        <f>M2C!P9</f>
        <v>STK</v>
      </c>
      <c r="O4" s="323" t="str">
        <f>M2C!Q9</f>
        <v>STK</v>
      </c>
      <c r="P4" s="330" t="str">
        <f>M2C!R9</f>
        <v>STK</v>
      </c>
      <c r="Q4" s="329">
        <f>M2C!S9</f>
        <v>1</v>
      </c>
      <c r="R4" s="323" t="str">
        <f>M2C!T9</f>
        <v>V10</v>
      </c>
      <c r="S4" s="323" t="str">
        <f>M2C!U9</f>
        <v>V10</v>
      </c>
      <c r="T4" s="323" t="str">
        <f>M2C!V9</f>
        <v>V10</v>
      </c>
      <c r="U4" s="323" t="str">
        <f>M2C!W9</f>
        <v>V10</v>
      </c>
      <c r="V4" s="323" t="str">
        <f>M2C!X9</f>
        <v>V10</v>
      </c>
      <c r="W4" s="323" t="str">
        <f>M2C!Y9</f>
        <v>V10</v>
      </c>
      <c r="X4" s="323">
        <f>M2C!Z9</f>
        <v>2</v>
      </c>
      <c r="Y4" s="323">
        <f>M2C!AA9</f>
        <v>15</v>
      </c>
      <c r="Z4" s="323">
        <f>M2C!AB9</f>
        <v>10</v>
      </c>
      <c r="AA4" s="323">
        <f>M2C!AC9</f>
        <v>1</v>
      </c>
      <c r="AB4" s="331">
        <f>M2C!AD9</f>
        <v>50</v>
      </c>
      <c r="AC4" s="329">
        <f>M2C!AE9</f>
        <v>50</v>
      </c>
      <c r="AD4" s="323">
        <f>M2C!AF9</f>
        <v>50</v>
      </c>
      <c r="AE4" s="323">
        <f>M2C!AG9</f>
        <v>50</v>
      </c>
      <c r="AF4" s="323">
        <f>M2C!AH9</f>
        <v>1</v>
      </c>
      <c r="AG4" s="323">
        <f>M2C!AI9</f>
        <v>21</v>
      </c>
      <c r="AH4" s="323">
        <f>M2C!AJ9</f>
        <v>21</v>
      </c>
      <c r="AI4" s="323">
        <f>M2C!AK9</f>
        <v>21</v>
      </c>
      <c r="AJ4" s="323">
        <f>M2C!AL9</f>
        <v>21</v>
      </c>
      <c r="AK4" s="323">
        <f>M2C!AM9</f>
        <v>21</v>
      </c>
      <c r="AL4" s="323">
        <f>M2C!AN9</f>
        <v>21</v>
      </c>
      <c r="AM4" s="323">
        <f>M2C!AO9</f>
        <v>21</v>
      </c>
      <c r="AN4" s="331">
        <f>M2C!AP9</f>
        <v>21</v>
      </c>
      <c r="AO4" s="329">
        <f>M2C!AQ9</f>
        <v>21</v>
      </c>
      <c r="AP4" s="323">
        <f>M2C!AR9</f>
        <v>21</v>
      </c>
      <c r="AQ4" s="323">
        <f>M2C!AS9</f>
        <v>21</v>
      </c>
      <c r="AR4" s="323">
        <f>M2C!AT9</f>
        <v>21</v>
      </c>
      <c r="AS4" s="323">
        <f>M2C!AU9</f>
        <v>21</v>
      </c>
      <c r="AT4" s="323">
        <f>M2C!AV9</f>
        <v>1</v>
      </c>
      <c r="AU4" s="323">
        <f>M2C!AW9</f>
        <v>50</v>
      </c>
      <c r="AV4" s="323">
        <f>M2C!AX9</f>
        <v>50</v>
      </c>
      <c r="AW4" s="323">
        <f>M2C!AY9</f>
        <v>1</v>
      </c>
      <c r="AX4" s="323">
        <f>M2C!AZ9</f>
        <v>23</v>
      </c>
      <c r="AY4" s="323">
        <f>M2C!BA9</f>
        <v>23</v>
      </c>
      <c r="AZ4" s="331">
        <f>M2C!BB9</f>
        <v>23</v>
      </c>
      <c r="BA4" s="329">
        <f>M2C!BC9</f>
        <v>23</v>
      </c>
      <c r="BB4" s="323">
        <f>M2C!BD9</f>
        <v>23</v>
      </c>
      <c r="BC4" s="323">
        <f>M2C!BE9</f>
        <v>23</v>
      </c>
      <c r="BD4" s="323">
        <f>M2C!BF9</f>
        <v>23</v>
      </c>
      <c r="BE4" s="323">
        <f>M2C!BG9</f>
        <v>23</v>
      </c>
      <c r="BF4" s="323">
        <f>M2C!BH9</f>
        <v>23</v>
      </c>
      <c r="BG4" s="323">
        <f>M2C!BI9</f>
        <v>23</v>
      </c>
      <c r="BH4" s="323">
        <f>M2C!BJ9</f>
        <v>23</v>
      </c>
      <c r="BI4" s="323">
        <f>M2C!BK9</f>
        <v>23</v>
      </c>
      <c r="BJ4" s="323">
        <f>M2C!BL9</f>
        <v>23</v>
      </c>
      <c r="BK4" s="323">
        <f>M2C!BM9</f>
        <v>23</v>
      </c>
      <c r="BL4" s="331">
        <f>M2C!BN9</f>
        <v>23</v>
      </c>
      <c r="BM4" s="329" t="str">
        <f>M2C!BO9</f>
        <v>x</v>
      </c>
      <c r="BN4" s="323" t="str">
        <f>M2C!BP9</f>
        <v>x</v>
      </c>
      <c r="BO4" s="323" t="str">
        <f>M2C!BQ9</f>
        <v>x</v>
      </c>
      <c r="BP4" s="323" t="str">
        <f>M2C!BR9</f>
        <v>x</v>
      </c>
      <c r="BQ4" s="323" t="str">
        <f>M2C!BS9</f>
        <v>x</v>
      </c>
      <c r="BR4" s="323" t="str">
        <f>M2C!BT9</f>
        <v>x</v>
      </c>
      <c r="BS4" s="323" t="str">
        <f>M2C!BU9</f>
        <v>x</v>
      </c>
      <c r="BT4" s="323" t="str">
        <f>M2C!BV9</f>
        <v>x</v>
      </c>
      <c r="BU4" s="323" t="str">
        <f>M2C!BW9</f>
        <v>x</v>
      </c>
      <c r="BV4" s="323" t="str">
        <f>M2C!BX9</f>
        <v>x</v>
      </c>
      <c r="BW4" s="323" t="str">
        <f>M2C!BY9</f>
        <v>x</v>
      </c>
      <c r="BX4" s="331" t="str">
        <f>M2C!BZ9</f>
        <v>x</v>
      </c>
      <c r="BY4" s="329" t="str">
        <f>M2C!CA9</f>
        <v>x</v>
      </c>
      <c r="BZ4" s="323" t="str">
        <f>M2C!CB9</f>
        <v>x</v>
      </c>
      <c r="CA4" s="323" t="str">
        <f>M2C!CC9</f>
        <v>x</v>
      </c>
      <c r="CB4" s="323" t="str">
        <f>M2C!CD9</f>
        <v>x</v>
      </c>
      <c r="CC4" s="323" t="str">
        <f>M2C!CE9</f>
        <v>x</v>
      </c>
      <c r="CD4" s="323" t="str">
        <f>M2C!CF9</f>
        <v>x</v>
      </c>
      <c r="CE4" s="323" t="str">
        <f>M2C!CG9</f>
        <v>x</v>
      </c>
      <c r="CF4" s="323" t="str">
        <f>M2C!CH9</f>
        <v>x</v>
      </c>
      <c r="CG4" s="323" t="str">
        <f>M2C!CI9</f>
        <v>x</v>
      </c>
      <c r="CH4" s="323" t="str">
        <f>M2C!CJ9</f>
        <v>x</v>
      </c>
      <c r="CI4" s="323" t="str">
        <f>M2C!CK9</f>
        <v>x</v>
      </c>
      <c r="CJ4" s="331" t="str">
        <f>M2C!CL9</f>
        <v>x</v>
      </c>
      <c r="CK4" s="329" t="str">
        <f>M2C!CM9</f>
        <v>x</v>
      </c>
      <c r="CL4" s="323" t="str">
        <f>M2C!CN9</f>
        <v>x</v>
      </c>
      <c r="CM4" s="323" t="str">
        <f>M2C!CO9</f>
        <v>x</v>
      </c>
      <c r="CN4" s="323" t="str">
        <f>M2C!CP9</f>
        <v>x</v>
      </c>
      <c r="CO4" s="323" t="str">
        <f>M2C!CQ9</f>
        <v>x</v>
      </c>
      <c r="CP4" s="323" t="str">
        <f>M2C!CR9</f>
        <v>x</v>
      </c>
      <c r="CQ4" s="323" t="str">
        <f>M2C!CS9</f>
        <v>x</v>
      </c>
      <c r="CR4" s="323" t="str">
        <f>M2C!CT9</f>
        <v>x</v>
      </c>
      <c r="CS4" s="323" t="str">
        <f>M2C!CU9</f>
        <v>x</v>
      </c>
      <c r="CT4" s="323" t="str">
        <f>M2C!CV9</f>
        <v>x</v>
      </c>
      <c r="CU4" s="323" t="str">
        <f>M2C!CW9</f>
        <v>x</v>
      </c>
      <c r="CV4" s="331" t="str">
        <f>M2C!CX9</f>
        <v>x</v>
      </c>
      <c r="CW4" s="329" t="str">
        <f>M2C!CY9</f>
        <v>x</v>
      </c>
      <c r="CX4" s="323" t="str">
        <f>M2C!CZ9</f>
        <v>x</v>
      </c>
      <c r="CY4" s="323" t="str">
        <f>M2C!DA9</f>
        <v>x</v>
      </c>
      <c r="CZ4" s="323" t="str">
        <f>M2C!DB9</f>
        <v>x</v>
      </c>
      <c r="DA4" s="800" t="str">
        <f>M2C!DC9</f>
        <v>x</v>
      </c>
      <c r="DB4" s="800" t="str">
        <f>M2C!DD9</f>
        <v>x</v>
      </c>
      <c r="DC4" s="800" t="str">
        <f>M2C!DE9</f>
        <v>x</v>
      </c>
      <c r="DD4" s="800" t="str">
        <f>M2C!DF9</f>
        <v>x</v>
      </c>
      <c r="DE4" s="800" t="str">
        <f>M2C!DG9</f>
        <v>x</v>
      </c>
      <c r="DF4" s="800" t="str">
        <f>M2C!DH9</f>
        <v>x</v>
      </c>
      <c r="DG4" s="800" t="str">
        <f>M2C!DI9</f>
        <v>x</v>
      </c>
      <c r="DH4" s="284" t="str">
        <f>M2C!DJ9</f>
        <v>x</v>
      </c>
      <c r="DI4" s="283" t="str">
        <f>M2C!DK9</f>
        <v>x</v>
      </c>
      <c r="DJ4" s="800" t="str">
        <f>M2C!DL9</f>
        <v>x</v>
      </c>
      <c r="DK4" s="800" t="str">
        <f>M2C!DM9</f>
        <v>x</v>
      </c>
      <c r="DL4" s="800" t="str">
        <f>M2C!DN9</f>
        <v>x</v>
      </c>
      <c r="DM4" s="800" t="str">
        <f>M2C!DO9</f>
        <v>x</v>
      </c>
      <c r="DN4" s="800" t="str">
        <f>M2C!DP9</f>
        <v>x</v>
      </c>
      <c r="DO4" s="800" t="str">
        <f>M2C!DQ9</f>
        <v>x</v>
      </c>
      <c r="DP4" s="800" t="str">
        <f>M2C!DR9</f>
        <v>x</v>
      </c>
      <c r="DQ4" s="800" t="str">
        <f>M2C!DS9</f>
        <v>x</v>
      </c>
      <c r="DR4" s="800" t="str">
        <f>M2C!DT9</f>
        <v>x</v>
      </c>
      <c r="DS4" s="800" t="str">
        <f>M2C!DU9</f>
        <v>x</v>
      </c>
      <c r="DT4" s="284" t="str">
        <f>M2C!DV9</f>
        <v>x</v>
      </c>
      <c r="DU4" s="283" t="str">
        <f>M2C!DW9</f>
        <v>x</v>
      </c>
      <c r="DV4" s="800" t="str">
        <f>M2C!DX9</f>
        <v>x</v>
      </c>
      <c r="DW4" s="800" t="str">
        <f>M2C!DY9</f>
        <v>x</v>
      </c>
      <c r="DX4" s="800" t="str">
        <f>M2C!DZ9</f>
        <v>x</v>
      </c>
      <c r="DY4" s="800" t="str">
        <f>M2C!EA9</f>
        <v>x</v>
      </c>
      <c r="DZ4" s="800" t="str">
        <f>M2C!EB9</f>
        <v>x</v>
      </c>
      <c r="EA4" s="800" t="str">
        <f>M2C!EC9</f>
        <v>x</v>
      </c>
      <c r="EB4" s="800" t="str">
        <f>M2C!ED9</f>
        <v>x</v>
      </c>
      <c r="EC4" s="800" t="str">
        <f>M2C!EE9</f>
        <v>x</v>
      </c>
      <c r="ED4" s="800" t="str">
        <f>M2C!EF9</f>
        <v>x</v>
      </c>
      <c r="EE4" s="800" t="str">
        <f>M2C!EG9</f>
        <v>x</v>
      </c>
      <c r="EF4" s="284" t="str">
        <f>M2C!EH9</f>
        <v>x</v>
      </c>
      <c r="EG4" s="283" t="str">
        <f>M2C!EI9</f>
        <v>x</v>
      </c>
      <c r="EH4" s="800" t="str">
        <f>M2C!EJ9</f>
        <v>x</v>
      </c>
      <c r="EI4" s="800" t="str">
        <f>M2C!EK9</f>
        <v>x</v>
      </c>
      <c r="EJ4" s="800" t="str">
        <f>M2C!EL9</f>
        <v>x</v>
      </c>
      <c r="EK4" s="800" t="str">
        <f>M2C!EM9</f>
        <v>x</v>
      </c>
      <c r="EL4" s="800" t="str">
        <f>M2C!EN9</f>
        <v>x</v>
      </c>
      <c r="EM4" s="800" t="str">
        <f>M2C!EO9</f>
        <v>x</v>
      </c>
      <c r="EN4" s="800" t="str">
        <f>M2C!EP9</f>
        <v>x</v>
      </c>
      <c r="EO4" s="800" t="str">
        <f>M2C!EQ9</f>
        <v>x</v>
      </c>
      <c r="EP4" s="800" t="str">
        <f>M2C!ER9</f>
        <v>x</v>
      </c>
      <c r="EQ4" s="800" t="str">
        <f>M2C!ES9</f>
        <v>x</v>
      </c>
      <c r="ER4" s="284" t="str">
        <f>M2C!ET9</f>
        <v>x</v>
      </c>
      <c r="ES4" s="280" t="str">
        <f>M2C!EU9</f>
        <v>x</v>
      </c>
      <c r="ET4" s="800" t="str">
        <f>M2C!EV9</f>
        <v>x</v>
      </c>
      <c r="EU4" s="800" t="str">
        <f>M2C!EW9</f>
        <v>x</v>
      </c>
      <c r="EV4" s="800" t="str">
        <f>M2C!EX9</f>
        <v>x</v>
      </c>
      <c r="EW4" s="800" t="str">
        <f>M2C!EY9</f>
        <v>x</v>
      </c>
      <c r="EX4" s="800" t="str">
        <f>M2C!EZ9</f>
        <v>x</v>
      </c>
      <c r="EY4" s="800" t="str">
        <f>M2C!FA9</f>
        <v>x</v>
      </c>
      <c r="EZ4" s="800" t="str">
        <f>M2C!FB9</f>
        <v>x</v>
      </c>
      <c r="FA4" s="800" t="str">
        <f>M2C!FC9</f>
        <v>x</v>
      </c>
      <c r="FB4" s="800" t="str">
        <f>M2C!FD9</f>
        <v>x</v>
      </c>
      <c r="FC4" s="800" t="str">
        <f>M2C!FE9</f>
        <v>x</v>
      </c>
      <c r="FD4" s="800" t="str">
        <f>M2C!FF9</f>
        <v>x</v>
      </c>
      <c r="FE4" s="800" t="str">
        <f>M2C!FG9</f>
        <v>x</v>
      </c>
      <c r="FF4" s="800" t="str">
        <f>M2C!FH9</f>
        <v>x</v>
      </c>
      <c r="FG4" s="800" t="str">
        <f>M2C!FI9</f>
        <v>x</v>
      </c>
      <c r="FH4" s="800" t="str">
        <f>M2C!FJ9</f>
        <v>x</v>
      </c>
      <c r="FI4" s="800" t="str">
        <f>M2C!FK9</f>
        <v>x</v>
      </c>
      <c r="FJ4" s="800" t="str">
        <f>M2C!FL9</f>
        <v>x</v>
      </c>
      <c r="FK4" s="800" t="str">
        <f>M2C!FM9</f>
        <v>x</v>
      </c>
      <c r="FL4" s="800" t="str">
        <f>M2C!FN9</f>
        <v>x</v>
      </c>
      <c r="FM4" s="800" t="str">
        <f>M2C!FO9</f>
        <v>x</v>
      </c>
      <c r="FN4" s="800" t="str">
        <f>M2C!FP9</f>
        <v>x</v>
      </c>
      <c r="FO4" s="800" t="str">
        <f>M2C!FQ9</f>
        <v>x</v>
      </c>
      <c r="FP4" s="800" t="str">
        <f>M2C!FR9</f>
        <v>x</v>
      </c>
      <c r="FQ4" s="800" t="str">
        <f>M2C!FS9</f>
        <v>x</v>
      </c>
      <c r="FR4" s="800" t="str">
        <f>M2C!FT9</f>
        <v>x</v>
      </c>
      <c r="FS4" s="800" t="str">
        <f>M2C!FU9</f>
        <v>x</v>
      </c>
      <c r="FT4" s="800" t="str">
        <f>M2C!FV9</f>
        <v>x</v>
      </c>
      <c r="FU4" s="800" t="str">
        <f>M2C!FW9</f>
        <v>x</v>
      </c>
      <c r="FV4" s="800" t="str">
        <f>M2C!FX9</f>
        <v>x</v>
      </c>
      <c r="FW4" s="800" t="str">
        <f>M2C!FY9</f>
        <v>x</v>
      </c>
      <c r="FX4" s="800" t="str">
        <f>M2C!FZ9</f>
        <v>x</v>
      </c>
      <c r="FY4" s="800" t="str">
        <f>M2C!GA9</f>
        <v>x</v>
      </c>
      <c r="FZ4" s="800" t="str">
        <f>M2C!GB9</f>
        <v>x</v>
      </c>
      <c r="GA4" s="800" t="str">
        <f>M2C!GC9</f>
        <v>x</v>
      </c>
      <c r="GB4" s="800" t="str">
        <f>M2C!GD9</f>
        <v>x</v>
      </c>
      <c r="GC4" s="800" t="str">
        <f>M2C!GE9</f>
        <v>x</v>
      </c>
      <c r="GD4" s="800" t="str">
        <f>M2C!GF9</f>
        <v>x</v>
      </c>
      <c r="GE4" s="800" t="str">
        <f>M2C!GG9</f>
        <v>x</v>
      </c>
      <c r="GF4" s="800" t="str">
        <f>M2C!GH9</f>
        <v>x</v>
      </c>
      <c r="GG4" s="800" t="str">
        <f>M2C!GI9</f>
        <v>x</v>
      </c>
      <c r="GH4" s="800" t="str">
        <f>M2C!GJ9</f>
        <v>x</v>
      </c>
      <c r="GI4" s="800" t="str">
        <f>M2C!GK9</f>
        <v>x</v>
      </c>
      <c r="GJ4" s="800" t="str">
        <f>M2C!GL9</f>
        <v>x</v>
      </c>
      <c r="GK4" s="800" t="str">
        <f>M2C!GM9</f>
        <v>x</v>
      </c>
      <c r="GL4" s="800" t="str">
        <f>M2C!GN9</f>
        <v>x</v>
      </c>
      <c r="GM4" s="800" t="str">
        <f>M2C!GO9</f>
        <v>x</v>
      </c>
      <c r="GN4" s="72" t="str">
        <f>M2C!GP9</f>
        <v>x</v>
      </c>
      <c r="GO4" s="709" t="str">
        <f>M2C!HL19</f>
        <v>N</v>
      </c>
    </row>
    <row r="5" spans="1:197" ht="13.15" customHeight="1" x14ac:dyDescent="0.2">
      <c r="A5" s="271" t="str">
        <f>M2D!A56</f>
        <v>V15</v>
      </c>
      <c r="B5" s="271">
        <f>M2D!F56</f>
        <v>44419</v>
      </c>
      <c r="C5" s="272">
        <f>M2D!G56</f>
        <v>42430</v>
      </c>
      <c r="D5" s="273" t="str">
        <f>M2D!H56</f>
        <v>D660</v>
      </c>
      <c r="E5" s="332">
        <f>M2D!I56</f>
        <v>1</v>
      </c>
      <c r="F5" s="253">
        <f>M2D!J56</f>
        <v>26</v>
      </c>
      <c r="G5" s="253">
        <f>M2D!K56</f>
        <v>9</v>
      </c>
      <c r="H5" s="253">
        <f>M2D!L56</f>
        <v>80</v>
      </c>
      <c r="I5" s="253">
        <f>M2D!M56</f>
        <v>100</v>
      </c>
      <c r="J5" s="253">
        <f>M2D!N56</f>
        <v>58</v>
      </c>
      <c r="K5" s="253">
        <f>M2D!O56</f>
        <v>67</v>
      </c>
      <c r="L5" s="253">
        <f>M2D!P56</f>
        <v>13</v>
      </c>
      <c r="M5" s="253">
        <f>M2D!Q56</f>
        <v>5</v>
      </c>
      <c r="N5" s="253">
        <f>M2D!R56</f>
        <v>40</v>
      </c>
      <c r="O5" s="253">
        <f>M2D!S56</f>
        <v>30</v>
      </c>
      <c r="P5" s="333">
        <f>M2D!T56</f>
        <v>42</v>
      </c>
      <c r="Q5" s="332">
        <f>M2D!U56</f>
        <v>22</v>
      </c>
      <c r="R5" s="253">
        <f>M2D!V56</f>
        <v>1</v>
      </c>
      <c r="S5" s="253" t="str">
        <f>M2D!W56</f>
        <v>V10</v>
      </c>
      <c r="T5" s="253" t="str">
        <f>M2D!X56</f>
        <v>V10</v>
      </c>
      <c r="U5" s="253" t="str">
        <f>M2D!Y56</f>
        <v>V10</v>
      </c>
      <c r="V5" s="253" t="str">
        <f>M2D!Z56</f>
        <v>V10</v>
      </c>
      <c r="W5" s="253" t="str">
        <f>M2D!AA56</f>
        <v>AIA</v>
      </c>
      <c r="X5" s="253" t="str">
        <f>M2D!AB56</f>
        <v>AIA</v>
      </c>
      <c r="Y5" s="253">
        <f>M2D!AC56</f>
        <v>1</v>
      </c>
      <c r="Z5" s="253">
        <f>M2D!AD56</f>
        <v>0</v>
      </c>
      <c r="AA5" s="253">
        <f>M2D!AE56</f>
        <v>23</v>
      </c>
      <c r="AB5" s="334">
        <f>M2D!AF56</f>
        <v>23</v>
      </c>
      <c r="AC5" s="332">
        <f>M2D!AG56</f>
        <v>23</v>
      </c>
      <c r="AD5" s="253">
        <f>M2D!AH56</f>
        <v>23</v>
      </c>
      <c r="AE5" s="253">
        <f>M2D!AI56</f>
        <v>1</v>
      </c>
      <c r="AF5" s="253">
        <f>M2D!AJ56</f>
        <v>50</v>
      </c>
      <c r="AG5" s="253">
        <f>M2D!AK56</f>
        <v>50</v>
      </c>
      <c r="AH5" s="253">
        <f>M2D!AL56</f>
        <v>50</v>
      </c>
      <c r="AI5" s="253">
        <f>M2D!AM56</f>
        <v>50</v>
      </c>
      <c r="AJ5" s="253">
        <f>M2D!AN56</f>
        <v>1</v>
      </c>
      <c r="AK5" s="253">
        <f>M2D!AO56</f>
        <v>23</v>
      </c>
      <c r="AL5" s="253">
        <f>M2D!AP56</f>
        <v>23</v>
      </c>
      <c r="AM5" s="253">
        <f>M2D!AQ56</f>
        <v>23</v>
      </c>
      <c r="AN5" s="334">
        <f>M2D!AR56</f>
        <v>23</v>
      </c>
      <c r="AO5" s="332">
        <f>M2D!AS56</f>
        <v>23</v>
      </c>
      <c r="AP5" s="253">
        <f>M2D!AT56</f>
        <v>23</v>
      </c>
      <c r="AQ5" s="253">
        <f>M2D!AU56</f>
        <v>23</v>
      </c>
      <c r="AR5" s="253">
        <f>M2D!AV56</f>
        <v>23</v>
      </c>
      <c r="AS5" s="253">
        <f>M2D!AW56</f>
        <v>23</v>
      </c>
      <c r="AT5" s="253">
        <f>M2D!AX56</f>
        <v>23</v>
      </c>
      <c r="AU5" s="253">
        <f>M2D!AY56</f>
        <v>23</v>
      </c>
      <c r="AV5" s="253">
        <f>M2D!AZ56</f>
        <v>23</v>
      </c>
      <c r="AW5" s="253">
        <f>M2D!BA56</f>
        <v>23</v>
      </c>
      <c r="AX5" s="253">
        <f>M2D!BB56</f>
        <v>23</v>
      </c>
      <c r="AY5" s="253">
        <f>M2D!BC56</f>
        <v>23</v>
      </c>
      <c r="AZ5" s="334">
        <f>M2D!BD56</f>
        <v>16</v>
      </c>
      <c r="BA5" s="332">
        <f>M2D!BE56</f>
        <v>16</v>
      </c>
      <c r="BB5" s="253">
        <f>M2D!BF56</f>
        <v>16</v>
      </c>
      <c r="BC5" s="253">
        <f>M2D!BG56</f>
        <v>16</v>
      </c>
      <c r="BD5" s="253">
        <f>M2D!BH56</f>
        <v>16</v>
      </c>
      <c r="BE5" s="253">
        <f>M2D!BI56</f>
        <v>16</v>
      </c>
      <c r="BF5" s="253">
        <f>M2D!BJ56</f>
        <v>16</v>
      </c>
      <c r="BG5" s="253">
        <f>M2D!BK56</f>
        <v>16</v>
      </c>
      <c r="BH5" s="253">
        <f>M2D!BL56</f>
        <v>16</v>
      </c>
      <c r="BI5" s="253">
        <f>M2D!BM56</f>
        <v>16</v>
      </c>
      <c r="BJ5" s="253">
        <f>M2D!BN56</f>
        <v>16</v>
      </c>
      <c r="BK5" s="253">
        <f>M2D!BO56</f>
        <v>16</v>
      </c>
      <c r="BL5" s="334">
        <f>M2D!BP56</f>
        <v>16</v>
      </c>
      <c r="BM5" s="332">
        <f>M2D!BQ56</f>
        <v>16</v>
      </c>
      <c r="BN5" s="253">
        <f>M2D!BR56</f>
        <v>16</v>
      </c>
      <c r="BO5" s="253">
        <f>M2D!BS56</f>
        <v>16</v>
      </c>
      <c r="BP5" s="253">
        <f>M2D!BT56</f>
        <v>16</v>
      </c>
      <c r="BQ5" s="253">
        <f>M2D!BU56</f>
        <v>16</v>
      </c>
      <c r="BR5" s="253">
        <f>M2D!BV56</f>
        <v>16</v>
      </c>
      <c r="BS5" s="253">
        <f>M2D!BW56</f>
        <v>16</v>
      </c>
      <c r="BT5" s="253">
        <f>M2D!BX56</f>
        <v>16</v>
      </c>
      <c r="BU5" s="253">
        <f>M2D!BY56</f>
        <v>23</v>
      </c>
      <c r="BV5" s="253">
        <f>M2D!BZ56</f>
        <v>23</v>
      </c>
      <c r="BW5" s="253">
        <f>M2D!CA56</f>
        <v>23</v>
      </c>
      <c r="BX5" s="334">
        <f>M2D!CB56</f>
        <v>23</v>
      </c>
      <c r="BY5" s="332">
        <f>M2D!CC56</f>
        <v>23</v>
      </c>
      <c r="BZ5" s="253">
        <f>M2D!CD56</f>
        <v>23</v>
      </c>
      <c r="CA5" s="253">
        <f>M2D!CE56</f>
        <v>23</v>
      </c>
      <c r="CB5" s="253" t="str">
        <f>M2D!CF56</f>
        <v>V15</v>
      </c>
      <c r="CC5" s="253" t="str">
        <f>M2D!CG56</f>
        <v>V15</v>
      </c>
      <c r="CD5" s="253" t="str">
        <f>M2D!CH56</f>
        <v>V15</v>
      </c>
      <c r="CE5" s="253" t="str">
        <f>M2D!CI56</f>
        <v>V15</v>
      </c>
      <c r="CF5" s="253" t="str">
        <f>M2D!CJ56</f>
        <v>V15</v>
      </c>
      <c r="CG5" s="253" t="str">
        <f>M2D!CK56</f>
        <v>RMV</v>
      </c>
      <c r="CH5" s="253" t="str">
        <f>M2D!CL56</f>
        <v>RMV</v>
      </c>
      <c r="CI5" s="253" t="str">
        <f>M2D!CM56</f>
        <v>RMV</v>
      </c>
      <c r="CJ5" s="334" t="str">
        <f>M2D!CN56</f>
        <v>RMV</v>
      </c>
      <c r="CK5" s="332" t="str">
        <f>M2D!CO56</f>
        <v>RMV</v>
      </c>
      <c r="CL5" s="253" t="str">
        <f>M2D!CP56</f>
        <v>RMV</v>
      </c>
      <c r="CM5" s="253">
        <f>M2D!CQ56</f>
        <v>16</v>
      </c>
      <c r="CN5" s="253">
        <f>M2D!CR56</f>
        <v>16</v>
      </c>
      <c r="CO5" s="253">
        <f>M2D!CS56</f>
        <v>16</v>
      </c>
      <c r="CP5" s="253">
        <f>M2D!CT56</f>
        <v>16</v>
      </c>
      <c r="CQ5" s="253">
        <f>M2D!CU56</f>
        <v>16</v>
      </c>
      <c r="CR5" s="253">
        <f>M2D!CV56</f>
        <v>16</v>
      </c>
      <c r="CS5" s="253">
        <f>M2D!CW56</f>
        <v>16</v>
      </c>
      <c r="CT5" s="253">
        <f>M2D!CX56</f>
        <v>16</v>
      </c>
      <c r="CU5" s="253">
        <f>M2D!CY56</f>
        <v>16</v>
      </c>
      <c r="CV5" s="334">
        <f>M2D!CZ56</f>
        <v>16</v>
      </c>
      <c r="CW5" s="332">
        <f>M2D!DA56</f>
        <v>16</v>
      </c>
      <c r="CX5" s="253">
        <f>M2D!DB56</f>
        <v>16</v>
      </c>
      <c r="CY5" s="253">
        <f>M2D!DC56</f>
        <v>16</v>
      </c>
      <c r="CZ5" s="253">
        <f>M2D!DD56</f>
        <v>16</v>
      </c>
      <c r="DA5" s="253">
        <f>M2D!DE56</f>
        <v>16</v>
      </c>
      <c r="DB5" s="253">
        <f>M2D!DF56</f>
        <v>16</v>
      </c>
      <c r="DC5" s="253">
        <f>M2D!DG56</f>
        <v>16</v>
      </c>
      <c r="DD5" s="253">
        <f>M2D!DH56</f>
        <v>16</v>
      </c>
      <c r="DE5" s="253">
        <f>M2D!DI56</f>
        <v>16</v>
      </c>
      <c r="DF5" s="253">
        <f>M2D!DJ56</f>
        <v>16</v>
      </c>
      <c r="DG5" s="253">
        <f>M2D!DK56</f>
        <v>23</v>
      </c>
      <c r="DH5" s="334">
        <f>M2D!DL56</f>
        <v>23</v>
      </c>
      <c r="DI5" s="332">
        <f>M2D!DM56</f>
        <v>23</v>
      </c>
      <c r="DJ5" s="253">
        <f>M2D!DN56</f>
        <v>23</v>
      </c>
      <c r="DK5" s="253">
        <f>M2D!DO56</f>
        <v>23</v>
      </c>
      <c r="DL5" s="253">
        <f>M2D!DP56</f>
        <v>23</v>
      </c>
      <c r="DM5" s="253">
        <f>M2D!DQ56</f>
        <v>23</v>
      </c>
      <c r="DN5" s="253">
        <f>M2D!DR56</f>
        <v>23</v>
      </c>
      <c r="DO5" s="253">
        <f>M2D!DS56</f>
        <v>1</v>
      </c>
      <c r="DP5" s="253">
        <f>M2D!DT56</f>
        <v>50</v>
      </c>
      <c r="DQ5" s="253">
        <f>M2D!DU56</f>
        <v>50</v>
      </c>
      <c r="DR5" s="253">
        <f>M2D!DV56</f>
        <v>50</v>
      </c>
      <c r="DS5" s="253">
        <f>M2D!DW56</f>
        <v>50</v>
      </c>
      <c r="DT5" s="334">
        <f>M2D!DX56</f>
        <v>1</v>
      </c>
      <c r="DU5" s="332">
        <f>M2D!DY56</f>
        <v>23</v>
      </c>
      <c r="DV5" s="253">
        <f>M2D!DZ56</f>
        <v>23</v>
      </c>
      <c r="DW5" s="253">
        <f>M2D!EA56</f>
        <v>23</v>
      </c>
      <c r="DX5" s="253">
        <f>M2D!EB56</f>
        <v>23</v>
      </c>
      <c r="DY5" s="253">
        <f>M2D!EC56</f>
        <v>23</v>
      </c>
      <c r="DZ5" s="253">
        <f>M2D!ED56</f>
        <v>23</v>
      </c>
      <c r="EA5" s="253">
        <f>M2D!EE56</f>
        <v>23</v>
      </c>
      <c r="EB5" s="253">
        <f>M2D!EF56</f>
        <v>23</v>
      </c>
      <c r="EC5" s="253">
        <f>M2D!EG56</f>
        <v>23</v>
      </c>
      <c r="ED5" s="253">
        <f>M2D!EH56</f>
        <v>23</v>
      </c>
      <c r="EE5" s="253">
        <f>M2D!EI56</f>
        <v>23</v>
      </c>
      <c r="EF5" s="334">
        <f>M2D!EJ56</f>
        <v>23</v>
      </c>
      <c r="EG5" s="332">
        <f>M2D!EK56</f>
        <v>23</v>
      </c>
      <c r="EH5" s="253">
        <f>M2D!EL56</f>
        <v>23</v>
      </c>
      <c r="EI5" s="253">
        <f>M2D!EM56</f>
        <v>23</v>
      </c>
      <c r="EJ5" s="253">
        <f>M2D!EN56</f>
        <v>23</v>
      </c>
      <c r="EK5" s="253" t="str">
        <f>M2D!EO56</f>
        <v>V20</v>
      </c>
      <c r="EL5" s="253" t="str">
        <f>M2D!EP56</f>
        <v>V20</v>
      </c>
      <c r="EM5" s="253" t="str">
        <f>M2D!EQ56</f>
        <v>V20</v>
      </c>
      <c r="EN5" s="253" t="str">
        <f>M2D!ER56</f>
        <v>V20</v>
      </c>
      <c r="EO5" s="253" t="str">
        <f>M2D!ES56</f>
        <v>V20</v>
      </c>
      <c r="EP5" s="253" t="str">
        <f>M2D!ET56</f>
        <v>V20</v>
      </c>
      <c r="EQ5" s="253">
        <f>M2D!EU56</f>
        <v>23</v>
      </c>
      <c r="ER5" s="334">
        <f>M2D!EV56</f>
        <v>23</v>
      </c>
      <c r="ES5" s="335">
        <f>M2D!EW56</f>
        <v>23</v>
      </c>
      <c r="ET5" s="253">
        <f>M2D!EX56</f>
        <v>23</v>
      </c>
      <c r="EU5" s="253">
        <f>M2D!EY56</f>
        <v>23</v>
      </c>
      <c r="EV5" s="253">
        <f>M2D!EZ56</f>
        <v>23</v>
      </c>
      <c r="EW5" s="253">
        <f>M2D!FA56</f>
        <v>23</v>
      </c>
      <c r="EX5" s="253">
        <f>M2D!FB56</f>
        <v>23</v>
      </c>
      <c r="EY5" s="253">
        <f>M2D!FC56</f>
        <v>23</v>
      </c>
      <c r="EZ5" s="253">
        <f>M2D!FD56</f>
        <v>23</v>
      </c>
      <c r="FA5" s="253">
        <f>M2D!FE56</f>
        <v>23</v>
      </c>
      <c r="FB5" s="253">
        <f>M2D!FF56</f>
        <v>23</v>
      </c>
      <c r="FC5" s="253">
        <f>M2D!FG56</f>
        <v>23</v>
      </c>
      <c r="FD5" s="253">
        <f>M2D!FH56</f>
        <v>23</v>
      </c>
      <c r="FE5" s="253">
        <f>M2D!FI56</f>
        <v>23</v>
      </c>
      <c r="FF5" s="253">
        <f>M2D!FJ56</f>
        <v>23</v>
      </c>
      <c r="FG5" s="253">
        <f>M2D!FK56</f>
        <v>23</v>
      </c>
      <c r="FH5" s="253">
        <f>M2D!FL56</f>
        <v>23</v>
      </c>
      <c r="FI5" s="253">
        <f>M2D!FM56</f>
        <v>23</v>
      </c>
      <c r="FJ5" s="253">
        <f>M2D!FN56</f>
        <v>23</v>
      </c>
      <c r="FK5" s="253">
        <f>M2D!FO56</f>
        <v>23</v>
      </c>
      <c r="FL5" s="253">
        <f>M2D!FP56</f>
        <v>23</v>
      </c>
      <c r="FM5" s="253">
        <f>M2D!FQ56</f>
        <v>23</v>
      </c>
      <c r="FN5" s="253">
        <f>M2D!FR56</f>
        <v>23</v>
      </c>
      <c r="FO5" s="253">
        <f>M2D!FS56</f>
        <v>23</v>
      </c>
      <c r="FP5" s="253">
        <f>M2D!FT56</f>
        <v>23</v>
      </c>
      <c r="FQ5" s="253">
        <f>M2D!FU56</f>
        <v>23</v>
      </c>
      <c r="FR5" s="253">
        <f>M2D!FV56</f>
        <v>23</v>
      </c>
      <c r="FS5" s="253">
        <f>M2D!FW56</f>
        <v>23</v>
      </c>
      <c r="FT5" s="253">
        <f>M2D!FX56</f>
        <v>23</v>
      </c>
      <c r="FU5" s="253">
        <f>M2D!FY56</f>
        <v>23</v>
      </c>
      <c r="FV5" s="253">
        <f>M2D!FZ56</f>
        <v>23</v>
      </c>
      <c r="FW5" s="253">
        <f>M2D!GA56</f>
        <v>23</v>
      </c>
      <c r="FX5" s="253">
        <f>M2D!GB56</f>
        <v>23</v>
      </c>
      <c r="FY5" s="253">
        <f>M2D!GC56</f>
        <v>23</v>
      </c>
      <c r="FZ5" s="253">
        <f>M2D!GD56</f>
        <v>23</v>
      </c>
      <c r="GA5" s="253">
        <f>M2D!GE56</f>
        <v>23</v>
      </c>
      <c r="GB5" s="253">
        <f>M2D!GF56</f>
        <v>23</v>
      </c>
      <c r="GC5" s="253">
        <f>M2D!GG56</f>
        <v>23</v>
      </c>
      <c r="GD5" s="253">
        <f>M2D!GH56</f>
        <v>23</v>
      </c>
      <c r="GE5" s="253">
        <f>M2D!GI56</f>
        <v>23</v>
      </c>
      <c r="GF5" s="253">
        <f>M2D!GJ56</f>
        <v>23</v>
      </c>
      <c r="GG5" s="253">
        <f>M2D!GK56</f>
        <v>23</v>
      </c>
      <c r="GH5" s="253">
        <f>M2D!GL56</f>
        <v>23</v>
      </c>
      <c r="GI5" s="253">
        <f>M2D!GM56</f>
        <v>23</v>
      </c>
      <c r="GJ5" s="253">
        <f>M2D!GN56</f>
        <v>23</v>
      </c>
      <c r="GK5" s="253" t="str">
        <f>M2D!GO56</f>
        <v>X</v>
      </c>
      <c r="GL5" s="253" t="str">
        <f>M2D!GP56</f>
        <v>X</v>
      </c>
      <c r="GM5" s="253" t="str">
        <f>M2D!GQ56</f>
        <v>X</v>
      </c>
      <c r="GN5" s="333" t="str">
        <f>M2D!GR56</f>
        <v>X</v>
      </c>
      <c r="GO5" s="709" t="str">
        <f>M2D!HN66</f>
        <v/>
      </c>
    </row>
    <row r="6" spans="1:197" ht="13.15" customHeight="1" x14ac:dyDescent="0.2">
      <c r="A6" s="271" t="str">
        <f>M2D!A61</f>
        <v>V20</v>
      </c>
      <c r="B6" s="271">
        <f>M2D!F61</f>
        <v>44426</v>
      </c>
      <c r="C6" s="272">
        <f>M2D!G61</f>
        <v>42430</v>
      </c>
      <c r="D6" s="273" t="str">
        <f>M2D!H61</f>
        <v>D667</v>
      </c>
      <c r="E6" s="332">
        <f>M2D!I61</f>
        <v>0</v>
      </c>
      <c r="F6" s="253">
        <f>M2D!J61</f>
        <v>9</v>
      </c>
      <c r="G6" s="253">
        <f>M2D!K61</f>
        <v>68</v>
      </c>
      <c r="H6" s="253">
        <f>M2D!L61</f>
        <v>118</v>
      </c>
      <c r="I6" s="253">
        <f>M2D!M61</f>
        <v>104</v>
      </c>
      <c r="J6" s="253">
        <f>M2D!N61</f>
        <v>85</v>
      </c>
      <c r="K6" s="253">
        <f>M2D!O61</f>
        <v>38</v>
      </c>
      <c r="L6" s="253">
        <f>M2D!P61</f>
        <v>26</v>
      </c>
      <c r="M6" s="253">
        <f>M2D!Q61</f>
        <v>3</v>
      </c>
      <c r="N6" s="253">
        <f>M2D!R61</f>
        <v>0</v>
      </c>
      <c r="O6" s="253">
        <f>M2D!S61</f>
        <v>1</v>
      </c>
      <c r="P6" s="333">
        <f>M2D!T61</f>
        <v>0</v>
      </c>
      <c r="Q6" s="332">
        <f>M2D!U61</f>
        <v>1</v>
      </c>
      <c r="R6" s="253">
        <f>M2D!V61</f>
        <v>1</v>
      </c>
      <c r="S6" s="253" t="str">
        <f>M2D!W61</f>
        <v>V15</v>
      </c>
      <c r="T6" s="253" t="str">
        <f>M2D!X61</f>
        <v>V15</v>
      </c>
      <c r="U6" s="253" t="str">
        <f>M2D!Y61</f>
        <v>V15</v>
      </c>
      <c r="V6" s="253" t="str">
        <f>M2D!Z61</f>
        <v>AIA</v>
      </c>
      <c r="W6" s="253" t="str">
        <f>M2D!AA61</f>
        <v>AIA</v>
      </c>
      <c r="X6" s="253" t="str">
        <f>M2D!AB61</f>
        <v>AIA</v>
      </c>
      <c r="Y6" s="253" t="str">
        <f>M2D!AC61</f>
        <v>AIA</v>
      </c>
      <c r="Z6" s="253">
        <f>M2D!AD61</f>
        <v>0</v>
      </c>
      <c r="AA6" s="253">
        <f>M2D!AE61</f>
        <v>23</v>
      </c>
      <c r="AB6" s="334">
        <f>M2D!AF61</f>
        <v>23</v>
      </c>
      <c r="AC6" s="332">
        <f>M2D!AG61</f>
        <v>23</v>
      </c>
      <c r="AD6" s="253">
        <f>M2D!AH61</f>
        <v>23</v>
      </c>
      <c r="AE6" s="253">
        <f>M2D!AI61</f>
        <v>23</v>
      </c>
      <c r="AF6" s="253">
        <f>M2D!AJ61</f>
        <v>23</v>
      </c>
      <c r="AG6" s="253">
        <f>M2D!AK61</f>
        <v>1</v>
      </c>
      <c r="AH6" s="253">
        <f>M2D!AL61</f>
        <v>50</v>
      </c>
      <c r="AI6" s="253">
        <f>M2D!AM61</f>
        <v>50</v>
      </c>
      <c r="AJ6" s="253">
        <f>M2D!AN61</f>
        <v>50</v>
      </c>
      <c r="AK6" s="253">
        <f>M2D!AO61</f>
        <v>50</v>
      </c>
      <c r="AL6" s="253">
        <f>M2D!AP61</f>
        <v>1</v>
      </c>
      <c r="AM6" s="253">
        <f>M2D!AQ61</f>
        <v>16</v>
      </c>
      <c r="AN6" s="334">
        <f>M2D!AR61</f>
        <v>16</v>
      </c>
      <c r="AO6" s="332">
        <f>M2D!AS61</f>
        <v>16</v>
      </c>
      <c r="AP6" s="253">
        <f>M2D!AT61</f>
        <v>16</v>
      </c>
      <c r="AQ6" s="253">
        <f>M2D!AU61</f>
        <v>16</v>
      </c>
      <c r="AR6" s="253">
        <f>M2D!AV61</f>
        <v>16</v>
      </c>
      <c r="AS6" s="253">
        <f>M2D!AW61</f>
        <v>16</v>
      </c>
      <c r="AT6" s="253">
        <f>M2D!AX61</f>
        <v>16</v>
      </c>
      <c r="AU6" s="253">
        <f>M2D!AY61</f>
        <v>16</v>
      </c>
      <c r="AV6" s="253">
        <f>M2D!AZ61</f>
        <v>16</v>
      </c>
      <c r="AW6" s="253">
        <f>M2D!BA61</f>
        <v>16</v>
      </c>
      <c r="AX6" s="253">
        <f>M2D!BB61</f>
        <v>16</v>
      </c>
      <c r="AY6" s="253">
        <f>M2D!BC61</f>
        <v>16</v>
      </c>
      <c r="AZ6" s="334">
        <f>M2D!BD61</f>
        <v>23</v>
      </c>
      <c r="BA6" s="332">
        <f>M2D!BE61</f>
        <v>23</v>
      </c>
      <c r="BB6" s="253">
        <f>M2D!BF61</f>
        <v>23</v>
      </c>
      <c r="BC6" s="253">
        <f>M2D!BG61</f>
        <v>23</v>
      </c>
      <c r="BD6" s="253">
        <f>M2D!BH61</f>
        <v>23</v>
      </c>
      <c r="BE6" s="253">
        <f>M2D!BI61</f>
        <v>23</v>
      </c>
      <c r="BF6" s="253">
        <f>M2D!BJ61</f>
        <v>23</v>
      </c>
      <c r="BG6" s="253">
        <f>M2D!BK61</f>
        <v>23</v>
      </c>
      <c r="BH6" s="253">
        <f>M2D!BL61</f>
        <v>23</v>
      </c>
      <c r="BI6" s="253">
        <f>M2D!BM61</f>
        <v>23</v>
      </c>
      <c r="BJ6" s="253">
        <f>M2D!BN61</f>
        <v>23</v>
      </c>
      <c r="BK6" s="253">
        <f>M2D!BO61</f>
        <v>23</v>
      </c>
      <c r="BL6" s="334">
        <f>M2D!BP61</f>
        <v>23</v>
      </c>
      <c r="BM6" s="332">
        <f>M2D!BQ61</f>
        <v>23</v>
      </c>
      <c r="BN6" s="253">
        <f>M2D!BR61</f>
        <v>23</v>
      </c>
      <c r="BO6" s="253">
        <f>M2D!BS61</f>
        <v>23</v>
      </c>
      <c r="BP6" s="253">
        <f>M2D!BT61</f>
        <v>23</v>
      </c>
      <c r="BQ6" s="253">
        <f>M2D!BU61</f>
        <v>23</v>
      </c>
      <c r="BR6" s="253">
        <f>M2D!BV61</f>
        <v>23</v>
      </c>
      <c r="BS6" s="253">
        <f>M2D!BW61</f>
        <v>23</v>
      </c>
      <c r="BT6" s="253">
        <f>M2D!BX61</f>
        <v>23</v>
      </c>
      <c r="BU6" s="253">
        <f>M2D!BY61</f>
        <v>23</v>
      </c>
      <c r="BV6" s="253">
        <f>M2D!BZ61</f>
        <v>23</v>
      </c>
      <c r="BW6" s="253" t="str">
        <f>M2D!CA61</f>
        <v>V20</v>
      </c>
      <c r="BX6" s="334" t="str">
        <f>M2D!CB61</f>
        <v>V20</v>
      </c>
      <c r="BY6" s="332" t="str">
        <f>M2D!CC61</f>
        <v>V20</v>
      </c>
      <c r="BZ6" s="253" t="str">
        <f>M2D!CD61</f>
        <v>V20</v>
      </c>
      <c r="CA6" s="253" t="str">
        <f>M2D!CE61</f>
        <v>V20</v>
      </c>
      <c r="CB6" s="253" t="str">
        <f>M2D!CF61</f>
        <v>V20</v>
      </c>
      <c r="CC6" s="253" t="str">
        <f>M2D!CG61</f>
        <v>RMV</v>
      </c>
      <c r="CD6" s="253" t="str">
        <f>M2D!CH61</f>
        <v>RMV</v>
      </c>
      <c r="CE6" s="253" t="str">
        <f>M2D!CI61</f>
        <v>RMV</v>
      </c>
      <c r="CF6" s="253" t="str">
        <f>M2D!CJ61</f>
        <v>RMV</v>
      </c>
      <c r="CG6" s="253" t="str">
        <f>M2D!CK61</f>
        <v>RMV</v>
      </c>
      <c r="CH6" s="253" t="str">
        <f>M2D!CL61</f>
        <v>RMV</v>
      </c>
      <c r="CI6" s="253">
        <f>M2D!CM61</f>
        <v>23</v>
      </c>
      <c r="CJ6" s="334">
        <f>M2D!CN61</f>
        <v>16</v>
      </c>
      <c r="CK6" s="332">
        <f>M2D!CO61</f>
        <v>16</v>
      </c>
      <c r="CL6" s="253">
        <f>M2D!CP61</f>
        <v>16</v>
      </c>
      <c r="CM6" s="253">
        <f>M2D!CQ61</f>
        <v>16</v>
      </c>
      <c r="CN6" s="253">
        <f>M2D!CR61</f>
        <v>16</v>
      </c>
      <c r="CO6" s="253">
        <f>M2D!CS61</f>
        <v>16</v>
      </c>
      <c r="CP6" s="253">
        <f>M2D!CT61</f>
        <v>16</v>
      </c>
      <c r="CQ6" s="253">
        <f>M2D!CU61</f>
        <v>16</v>
      </c>
      <c r="CR6" s="253">
        <f>M2D!CV61</f>
        <v>16</v>
      </c>
      <c r="CS6" s="253">
        <f>M2D!CW61</f>
        <v>16</v>
      </c>
      <c r="CT6" s="253">
        <f>M2D!CX61</f>
        <v>16</v>
      </c>
      <c r="CU6" s="253">
        <f>M2D!CY61</f>
        <v>16</v>
      </c>
      <c r="CV6" s="334">
        <f>M2D!CZ61</f>
        <v>16</v>
      </c>
      <c r="CW6" s="332">
        <f>M2D!DA61</f>
        <v>16</v>
      </c>
      <c r="CX6" s="253">
        <f>M2D!DB61</f>
        <v>16</v>
      </c>
      <c r="CY6" s="253">
        <f>M2D!DC61</f>
        <v>16</v>
      </c>
      <c r="CZ6" s="253">
        <f>M2D!DD61</f>
        <v>16</v>
      </c>
      <c r="DA6" s="253">
        <f>M2D!DE61</f>
        <v>16</v>
      </c>
      <c r="DB6" s="253">
        <f>M2D!DF61</f>
        <v>16</v>
      </c>
      <c r="DC6" s="253">
        <f>M2D!DG61</f>
        <v>16</v>
      </c>
      <c r="DD6" s="253">
        <f>M2D!DH61</f>
        <v>16</v>
      </c>
      <c r="DE6" s="253">
        <f>M2D!DI61</f>
        <v>16</v>
      </c>
      <c r="DF6" s="253">
        <f>M2D!DJ61</f>
        <v>16</v>
      </c>
      <c r="DG6" s="253">
        <f>M2D!DK61</f>
        <v>16</v>
      </c>
      <c r="DH6" s="334">
        <f>M2D!DL61</f>
        <v>16</v>
      </c>
      <c r="DI6" s="332">
        <f>M2D!DM61</f>
        <v>16</v>
      </c>
      <c r="DJ6" s="253">
        <f>M2D!DN61</f>
        <v>16</v>
      </c>
      <c r="DK6" s="253">
        <f>M2D!DO61</f>
        <v>16</v>
      </c>
      <c r="DL6" s="253">
        <f>M2D!DP61</f>
        <v>16</v>
      </c>
      <c r="DM6" s="253">
        <f>M2D!DQ61</f>
        <v>16</v>
      </c>
      <c r="DN6" s="253">
        <f>M2D!DR61</f>
        <v>16</v>
      </c>
      <c r="DO6" s="253">
        <f>M2D!DS61</f>
        <v>16</v>
      </c>
      <c r="DP6" s="253">
        <f>M2D!DT61</f>
        <v>23</v>
      </c>
      <c r="DQ6" s="253">
        <f>M2D!DU61</f>
        <v>23</v>
      </c>
      <c r="DR6" s="253">
        <f>M2D!DV61</f>
        <v>23</v>
      </c>
      <c r="DS6" s="253">
        <f>M2D!DW61</f>
        <v>23</v>
      </c>
      <c r="DT6" s="334">
        <f>M2D!DX61</f>
        <v>23</v>
      </c>
      <c r="DU6" s="332">
        <f>M2D!DY61</f>
        <v>23</v>
      </c>
      <c r="DV6" s="253">
        <f>M2D!DZ61</f>
        <v>23</v>
      </c>
      <c r="DW6" s="253">
        <f>M2D!EA61</f>
        <v>23</v>
      </c>
      <c r="DX6" s="253">
        <f>M2D!EB61</f>
        <v>23</v>
      </c>
      <c r="DY6" s="253">
        <f>M2D!EC61</f>
        <v>23</v>
      </c>
      <c r="DZ6" s="253">
        <f>M2D!ED61</f>
        <v>23</v>
      </c>
      <c r="EA6" s="253">
        <f>M2D!EE61</f>
        <v>23</v>
      </c>
      <c r="EB6" s="253">
        <f>M2D!EF61</f>
        <v>23</v>
      </c>
      <c r="EC6" s="253">
        <f>M2D!EG61</f>
        <v>23</v>
      </c>
      <c r="ED6" s="253">
        <f>M2D!EH61</f>
        <v>23</v>
      </c>
      <c r="EE6" s="253">
        <f>M2D!EI61</f>
        <v>23</v>
      </c>
      <c r="EF6" s="334">
        <f>M2D!EJ61</f>
        <v>23</v>
      </c>
      <c r="EG6" s="332">
        <f>M2D!EK61</f>
        <v>23</v>
      </c>
      <c r="EH6" s="253">
        <f>M2D!EL61</f>
        <v>23</v>
      </c>
      <c r="EI6" s="253">
        <f>M2D!EM61</f>
        <v>23</v>
      </c>
      <c r="EJ6" s="253" t="str">
        <f>M2D!EN61</f>
        <v>V25</v>
      </c>
      <c r="EK6" s="253" t="str">
        <f>M2D!EO61</f>
        <v>V25</v>
      </c>
      <c r="EL6" s="253" t="str">
        <f>M2D!EP61</f>
        <v>V25</v>
      </c>
      <c r="EM6" s="253" t="str">
        <f>M2D!EQ61</f>
        <v>V25</v>
      </c>
      <c r="EN6" s="253" t="str">
        <f>M2D!ER61</f>
        <v>V25</v>
      </c>
      <c r="EO6" s="253">
        <f>M2D!ES61</f>
        <v>23</v>
      </c>
      <c r="EP6" s="253">
        <f>M2D!ET61</f>
        <v>23</v>
      </c>
      <c r="EQ6" s="253">
        <f>M2D!EU61</f>
        <v>23</v>
      </c>
      <c r="ER6" s="334">
        <f>M2D!EV61</f>
        <v>23</v>
      </c>
      <c r="ES6" s="335">
        <f>M2D!EW61</f>
        <v>23</v>
      </c>
      <c r="ET6" s="253">
        <f>M2D!EX61</f>
        <v>23</v>
      </c>
      <c r="EU6" s="253">
        <f>M2D!EY61</f>
        <v>23</v>
      </c>
      <c r="EV6" s="253">
        <f>M2D!EZ61</f>
        <v>23</v>
      </c>
      <c r="EW6" s="253">
        <f>M2D!FA61</f>
        <v>23</v>
      </c>
      <c r="EX6" s="253">
        <f>M2D!FB61</f>
        <v>23</v>
      </c>
      <c r="EY6" s="253">
        <f>M2D!FC61</f>
        <v>23</v>
      </c>
      <c r="EZ6" s="253">
        <f>M2D!FD61</f>
        <v>23</v>
      </c>
      <c r="FA6" s="253">
        <f>M2D!FE61</f>
        <v>23</v>
      </c>
      <c r="FB6" s="253">
        <f>M2D!FF61</f>
        <v>23</v>
      </c>
      <c r="FC6" s="253">
        <f>M2D!FG61</f>
        <v>23</v>
      </c>
      <c r="FD6" s="253">
        <f>M2D!FH61</f>
        <v>23</v>
      </c>
      <c r="FE6" s="253">
        <f>M2D!FI61</f>
        <v>23</v>
      </c>
      <c r="FF6" s="253">
        <f>M2D!FJ61</f>
        <v>23</v>
      </c>
      <c r="FG6" s="253">
        <f>M2D!FK61</f>
        <v>23</v>
      </c>
      <c r="FH6" s="253">
        <f>M2D!FL61</f>
        <v>23</v>
      </c>
      <c r="FI6" s="253">
        <f>M2D!FM61</f>
        <v>23</v>
      </c>
      <c r="FJ6" s="253">
        <f>M2D!FN61</f>
        <v>23</v>
      </c>
      <c r="FK6" s="253">
        <f>M2D!FO61</f>
        <v>23</v>
      </c>
      <c r="FL6" s="253">
        <f>M2D!FP61</f>
        <v>23</v>
      </c>
      <c r="FM6" s="253">
        <f>M2D!FQ61</f>
        <v>23</v>
      </c>
      <c r="FN6" s="253">
        <f>M2D!FR61</f>
        <v>23</v>
      </c>
      <c r="FO6" s="253">
        <f>M2D!FS61</f>
        <v>23</v>
      </c>
      <c r="FP6" s="253">
        <f>M2D!FT61</f>
        <v>23</v>
      </c>
      <c r="FQ6" s="253">
        <f>M2D!FU61</f>
        <v>23</v>
      </c>
      <c r="FR6" s="253">
        <f>M2D!FV61</f>
        <v>23</v>
      </c>
      <c r="FS6" s="253">
        <f>M2D!FW61</f>
        <v>23</v>
      </c>
      <c r="FT6" s="253">
        <f>M2D!FX61</f>
        <v>23</v>
      </c>
      <c r="FU6" s="253">
        <f>M2D!FY61</f>
        <v>23</v>
      </c>
      <c r="FV6" s="253">
        <f>M2D!FZ61</f>
        <v>23</v>
      </c>
      <c r="FW6" s="253">
        <f>M2D!GA61</f>
        <v>23</v>
      </c>
      <c r="FX6" s="253">
        <f>M2D!GB61</f>
        <v>23</v>
      </c>
      <c r="FY6" s="253">
        <f>M2D!GC61</f>
        <v>23</v>
      </c>
      <c r="FZ6" s="253">
        <f>M2D!GD61</f>
        <v>23</v>
      </c>
      <c r="GA6" s="253">
        <f>M2D!GE61</f>
        <v>23</v>
      </c>
      <c r="GB6" s="253">
        <f>M2D!GF61</f>
        <v>23</v>
      </c>
      <c r="GC6" s="253">
        <f>M2D!GG61</f>
        <v>23</v>
      </c>
      <c r="GD6" s="253">
        <f>M2D!GH61</f>
        <v>23</v>
      </c>
      <c r="GE6" s="253">
        <f>M2D!GI61</f>
        <v>23</v>
      </c>
      <c r="GF6" s="253">
        <f>M2D!GJ61</f>
        <v>23</v>
      </c>
      <c r="GG6" s="253">
        <f>M2D!GK61</f>
        <v>23</v>
      </c>
      <c r="GH6" s="253">
        <f>M2D!GL61</f>
        <v>23</v>
      </c>
      <c r="GI6" s="253">
        <f>M2D!GM61</f>
        <v>23</v>
      </c>
      <c r="GJ6" s="253">
        <f>M2D!GN61</f>
        <v>23</v>
      </c>
      <c r="GK6" s="253" t="str">
        <f>M2D!GO61</f>
        <v>X</v>
      </c>
      <c r="GL6" s="253" t="str">
        <f>M2D!GP61</f>
        <v>X</v>
      </c>
      <c r="GM6" s="253" t="str">
        <f>M2D!GQ61</f>
        <v>X</v>
      </c>
      <c r="GN6" s="333" t="str">
        <f>M2D!GR61</f>
        <v>X</v>
      </c>
      <c r="GO6" s="709" t="str">
        <f>M2D!HN71</f>
        <v/>
      </c>
    </row>
    <row r="7" spans="1:197" ht="13.15" customHeight="1" x14ac:dyDescent="0.2">
      <c r="A7" s="274" t="str">
        <f>M2N!A10</f>
        <v>V5</v>
      </c>
      <c r="B7" s="274">
        <f>M2N!B10</f>
        <v>42291</v>
      </c>
      <c r="C7" s="275">
        <f>M2N!C10</f>
        <v>42430</v>
      </c>
      <c r="D7" s="276" t="str">
        <f>M2N!D10</f>
        <v>N348</v>
      </c>
      <c r="E7" s="336">
        <f>M2N!AO10</f>
        <v>11.379999999999882</v>
      </c>
      <c r="F7" s="337">
        <f>M2N!AP10</f>
        <v>11.379999999999882</v>
      </c>
      <c r="G7" s="337">
        <f>M2N!AQ10</f>
        <v>11.379999999999882</v>
      </c>
      <c r="H7" s="337">
        <f>M2N!AR10</f>
        <v>11.379999999999882</v>
      </c>
      <c r="I7" s="337">
        <f>M2N!AS10</f>
        <v>11.379999999999882</v>
      </c>
      <c r="J7" s="337">
        <f>M2N!AT10</f>
        <v>11.379999999999882</v>
      </c>
      <c r="K7" s="337">
        <f>M2N!AU10</f>
        <v>11.379999999999882</v>
      </c>
      <c r="L7" s="337">
        <f>M2N!AV10</f>
        <v>11.379999999999882</v>
      </c>
      <c r="M7" s="337">
        <f>M2N!AW10</f>
        <v>11.379999999999882</v>
      </c>
      <c r="N7" s="337" t="str">
        <f>M2N!AX10</f>
        <v>STK</v>
      </c>
      <c r="O7" s="337" t="str">
        <f>M2N!AY10</f>
        <v>STK</v>
      </c>
      <c r="P7" s="338" t="str">
        <f>M2N!AZ10</f>
        <v>STK</v>
      </c>
      <c r="Q7" s="336" t="str">
        <f>M2N!BA10</f>
        <v>STK</v>
      </c>
      <c r="R7" s="337" t="str">
        <f>M2N!BB10</f>
        <v>STK</v>
      </c>
      <c r="S7" s="337" t="str">
        <f>M2N!BC10</f>
        <v>V5</v>
      </c>
      <c r="T7" s="337" t="str">
        <f>M2N!BD10</f>
        <v>V5</v>
      </c>
      <c r="U7" s="337" t="str">
        <f>M2N!BE10</f>
        <v>V5</v>
      </c>
      <c r="V7" s="337" t="str">
        <f>M2N!BF10</f>
        <v>V5</v>
      </c>
      <c r="W7" s="337" t="str">
        <f>M2N!BG10</f>
        <v>V5</v>
      </c>
      <c r="X7" s="337">
        <f>M2N!BH10</f>
        <v>24.390243902439021</v>
      </c>
      <c r="Y7" s="337">
        <f>M2N!BI10</f>
        <v>24.390243902439021</v>
      </c>
      <c r="Z7" s="337">
        <f>M2N!BJ10</f>
        <v>24.390243902439021</v>
      </c>
      <c r="AA7" s="337">
        <f>M2N!BK10</f>
        <v>24.390243902439021</v>
      </c>
      <c r="AB7" s="339">
        <f>M2N!BL10</f>
        <v>24.390243902439021</v>
      </c>
      <c r="AC7" s="336">
        <f>M2N!BM10</f>
        <v>24.390243902439021</v>
      </c>
      <c r="AD7" s="337">
        <f>M2N!BN10</f>
        <v>24.390243902439021</v>
      </c>
      <c r="AE7" s="337">
        <f>M2N!BO10</f>
        <v>24.390243902439021</v>
      </c>
      <c r="AF7" s="337">
        <f>M2N!BP10</f>
        <v>24.390243902439021</v>
      </c>
      <c r="AG7" s="337">
        <f>M2N!BQ10</f>
        <v>24.390243902439021</v>
      </c>
      <c r="AH7" s="337">
        <f>M2N!BR10</f>
        <v>24.390243902439021</v>
      </c>
      <c r="AI7" s="337">
        <f>M2N!BS10</f>
        <v>24.390243902439021</v>
      </c>
      <c r="AJ7" s="337">
        <f>M2N!BT10</f>
        <v>24.390243902439021</v>
      </c>
      <c r="AK7" s="337">
        <f>M2N!BU10</f>
        <v>24.390243902439021</v>
      </c>
      <c r="AL7" s="337">
        <f>M2N!BV10</f>
        <v>24.390243902439021</v>
      </c>
      <c r="AM7" s="337">
        <f>M2N!BW10</f>
        <v>24.390243902439021</v>
      </c>
      <c r="AN7" s="339">
        <f>M2N!BX10</f>
        <v>24.390243902439021</v>
      </c>
      <c r="AO7" s="336">
        <f>M2N!BY10</f>
        <v>24.390243902439021</v>
      </c>
      <c r="AP7" s="337">
        <f>M2N!BZ10</f>
        <v>24.390243902439021</v>
      </c>
      <c r="AQ7" s="337">
        <f>M2N!CA10</f>
        <v>24.390243902439021</v>
      </c>
      <c r="AR7" s="337">
        <f>M2N!CB10</f>
        <v>24.390243902439021</v>
      </c>
      <c r="AS7" s="337">
        <f>M2N!CC10</f>
        <v>24.390243902439021</v>
      </c>
      <c r="AT7" s="337">
        <f>M2N!CD10</f>
        <v>24.390243902439021</v>
      </c>
      <c r="AU7" s="337">
        <f>M2N!CE10</f>
        <v>24.390243902439021</v>
      </c>
      <c r="AV7" s="337">
        <f>M2N!CF10</f>
        <v>24.390243902439021</v>
      </c>
      <c r="AW7" s="337">
        <f>M2N!CG10</f>
        <v>24.390243902439021</v>
      </c>
      <c r="AX7" s="337">
        <f>M2N!CH10</f>
        <v>24.390243902439021</v>
      </c>
      <c r="AY7" s="337">
        <f>M2N!CI10</f>
        <v>24.390243902439021</v>
      </c>
      <c r="AZ7" s="339">
        <f>M2N!CJ10</f>
        <v>24.390243902439021</v>
      </c>
      <c r="BA7" s="336">
        <f>M2N!CK10</f>
        <v>24.390243902439021</v>
      </c>
      <c r="BB7" s="337">
        <f>M2N!CL10</f>
        <v>24.390243902439021</v>
      </c>
      <c r="BC7" s="337">
        <f>M2N!CM10</f>
        <v>24.390243902439021</v>
      </c>
      <c r="BD7" s="337">
        <f>M2N!CN10</f>
        <v>24.390243902439021</v>
      </c>
      <c r="BE7" s="337">
        <f>M2N!CO10</f>
        <v>24.390243902439021</v>
      </c>
      <c r="BF7" s="337">
        <f>M2N!CP10</f>
        <v>24.390243902439021</v>
      </c>
      <c r="BG7" s="337">
        <f>M2N!CQ10</f>
        <v>24.390243902439021</v>
      </c>
      <c r="BH7" s="337">
        <f>M2N!CR10</f>
        <v>24.390243902439021</v>
      </c>
      <c r="BI7" s="337">
        <f>M2N!CS10</f>
        <v>24.390243902439021</v>
      </c>
      <c r="BJ7" s="337">
        <f>M2N!CT10</f>
        <v>24.390243902439021</v>
      </c>
      <c r="BK7" s="337">
        <f>M2N!CU10</f>
        <v>24.390243902439021</v>
      </c>
      <c r="BL7" s="339">
        <f>M2N!CV10</f>
        <v>24.390243902439021</v>
      </c>
      <c r="BM7" s="336" t="str">
        <f>M2N!CW10</f>
        <v>X</v>
      </c>
      <c r="BN7" s="337" t="str">
        <f>M2N!CX10</f>
        <v>X</v>
      </c>
      <c r="BO7" s="337" t="str">
        <f>M2N!CY10</f>
        <v>X</v>
      </c>
      <c r="BP7" s="337" t="str">
        <f>M2N!CZ10</f>
        <v>X</v>
      </c>
      <c r="BQ7" s="337" t="str">
        <f>M2N!DA10</f>
        <v>X</v>
      </c>
      <c r="BR7" s="337" t="str">
        <f>M2N!DB10</f>
        <v>X</v>
      </c>
      <c r="BS7" s="337" t="str">
        <f>M2N!DC10</f>
        <v>X</v>
      </c>
      <c r="BT7" s="337" t="str">
        <f>M2N!DD10</f>
        <v>X</v>
      </c>
      <c r="BU7" s="337" t="str">
        <f>M2N!DE10</f>
        <v>X</v>
      </c>
      <c r="BV7" s="337" t="str">
        <f>M2N!DF10</f>
        <v>x</v>
      </c>
      <c r="BW7" s="337" t="str">
        <f>M2N!DG10</f>
        <v>x</v>
      </c>
      <c r="BX7" s="339" t="str">
        <f>M2N!DH10</f>
        <v>x</v>
      </c>
      <c r="BY7" s="336" t="str">
        <f>M2N!DI10</f>
        <v>x</v>
      </c>
      <c r="BZ7" s="337" t="str">
        <f>M2N!DJ10</f>
        <v>x</v>
      </c>
      <c r="CA7" s="337" t="str">
        <f>M2N!DK10</f>
        <v>x</v>
      </c>
      <c r="CB7" s="337" t="str">
        <f>M2N!DL10</f>
        <v>x</v>
      </c>
      <c r="CC7" s="337" t="str">
        <f>M2N!DM10</f>
        <v>x</v>
      </c>
      <c r="CD7" s="337" t="str">
        <f>M2N!DN10</f>
        <v>x</v>
      </c>
      <c r="CE7" s="337" t="str">
        <f>M2N!DO10</f>
        <v>x</v>
      </c>
      <c r="CF7" s="337" t="str">
        <f>M2N!DP10</f>
        <v>x</v>
      </c>
      <c r="CG7" s="337" t="str">
        <f>M2N!DQ10</f>
        <v>x</v>
      </c>
      <c r="CH7" s="337" t="str">
        <f>M2N!DR10</f>
        <v>x</v>
      </c>
      <c r="CI7" s="337" t="str">
        <f>M2N!DS10</f>
        <v>x</v>
      </c>
      <c r="CJ7" s="339" t="str">
        <f>M2N!DT10</f>
        <v>x</v>
      </c>
      <c r="CK7" s="336" t="str">
        <f>M2N!DU10</f>
        <v>x</v>
      </c>
      <c r="CL7" s="337" t="str">
        <f>M2N!DV10</f>
        <v>x</v>
      </c>
      <c r="CM7" s="337" t="str">
        <f>M2N!DW10</f>
        <v>x</v>
      </c>
      <c r="CN7" s="337" t="str">
        <f>M2N!DX10</f>
        <v>x</v>
      </c>
      <c r="CO7" s="800" t="str">
        <f>M2N!DY10</f>
        <v>x</v>
      </c>
      <c r="CP7" s="800" t="str">
        <f>M2N!DZ10</f>
        <v>x</v>
      </c>
      <c r="CQ7" s="800" t="str">
        <f>M2N!EA10</f>
        <v>x</v>
      </c>
      <c r="CR7" s="800" t="str">
        <f>M2N!EB10</f>
        <v>x</v>
      </c>
      <c r="CS7" s="800" t="str">
        <f>M2N!EC10</f>
        <v>x</v>
      </c>
      <c r="CT7" s="800" t="str">
        <f>M2N!ED10</f>
        <v>x</v>
      </c>
      <c r="CU7" s="800" t="str">
        <f>M2N!EE10</f>
        <v>x</v>
      </c>
      <c r="CV7" s="284" t="str">
        <f>M2N!EF10</f>
        <v>x</v>
      </c>
      <c r="CW7" s="283" t="str">
        <f>M2N!EG10</f>
        <v>x</v>
      </c>
      <c r="CX7" s="800" t="str">
        <f>M2N!EH10</f>
        <v>x</v>
      </c>
      <c r="CY7" s="800" t="str">
        <f>M2N!EI10</f>
        <v>x</v>
      </c>
      <c r="CZ7" s="800" t="str">
        <f>M2N!EJ10</f>
        <v>x</v>
      </c>
      <c r="DA7" s="800" t="str">
        <f>M2N!EK10</f>
        <v>x</v>
      </c>
      <c r="DB7" s="800" t="str">
        <f>M2N!EL10</f>
        <v>x</v>
      </c>
      <c r="DC7" s="800" t="str">
        <f>M2N!EM10</f>
        <v>x</v>
      </c>
      <c r="DD7" s="800" t="str">
        <f>M2N!EN10</f>
        <v>x</v>
      </c>
      <c r="DE7" s="800" t="str">
        <f>M2N!EO10</f>
        <v>x</v>
      </c>
      <c r="DF7" s="800" t="str">
        <f>M2N!EP10</f>
        <v>x</v>
      </c>
      <c r="DG7" s="800" t="str">
        <f>M2N!EQ10</f>
        <v>x</v>
      </c>
      <c r="DH7" s="284" t="str">
        <f>M2N!ER10</f>
        <v>x</v>
      </c>
      <c r="DI7" s="283" t="str">
        <f>M2N!ES10</f>
        <v>x</v>
      </c>
      <c r="DJ7" s="800" t="str">
        <f>M2N!ET10</f>
        <v>x</v>
      </c>
      <c r="DK7" s="800" t="str">
        <f>M2N!EU10</f>
        <v>x</v>
      </c>
      <c r="DL7" s="800" t="str">
        <f>M2N!EV10</f>
        <v>x</v>
      </c>
      <c r="DM7" s="800" t="str">
        <f>M2N!EW10</f>
        <v>x</v>
      </c>
      <c r="DN7" s="800" t="str">
        <f>M2N!EX10</f>
        <v>x</v>
      </c>
      <c r="DO7" s="800" t="str">
        <f>M2N!EY10</f>
        <v>x</v>
      </c>
      <c r="DP7" s="800" t="str">
        <f>M2N!EZ10</f>
        <v>x</v>
      </c>
      <c r="DQ7" s="800" t="str">
        <f>M2N!FA10</f>
        <v>x</v>
      </c>
      <c r="DR7" s="800" t="str">
        <f>M2N!FB10</f>
        <v>x</v>
      </c>
      <c r="DS7" s="800" t="str">
        <f>M2N!FC10</f>
        <v>x</v>
      </c>
      <c r="DT7" s="284" t="str">
        <f>M2N!FD10</f>
        <v>x</v>
      </c>
      <c r="DU7" s="283" t="str">
        <f>M2N!FE10</f>
        <v>x</v>
      </c>
      <c r="DV7" s="800" t="str">
        <f>M2N!FF10</f>
        <v>x</v>
      </c>
      <c r="DW7" s="800" t="str">
        <f>M2N!FG10</f>
        <v>x</v>
      </c>
      <c r="DX7" s="800" t="str">
        <f>M2N!FH10</f>
        <v>x</v>
      </c>
      <c r="DY7" s="800" t="str">
        <f>M2N!FI10</f>
        <v>x</v>
      </c>
      <c r="DZ7" s="800" t="str">
        <f>M2N!FJ10</f>
        <v>x</v>
      </c>
      <c r="EA7" s="800" t="str">
        <f>M2N!FK10</f>
        <v>x</v>
      </c>
      <c r="EB7" s="800" t="str">
        <f>M2N!FL10</f>
        <v>x</v>
      </c>
      <c r="EC7" s="800" t="str">
        <f>M2N!FM10</f>
        <v>x</v>
      </c>
      <c r="ED7" s="800" t="str">
        <f>M2N!FN10</f>
        <v>x</v>
      </c>
      <c r="EE7" s="800" t="str">
        <f>M2N!FO10</f>
        <v>x</v>
      </c>
      <c r="EF7" s="284" t="str">
        <f>M2N!FP10</f>
        <v>x</v>
      </c>
      <c r="EG7" s="283" t="str">
        <f>M2N!FQ10</f>
        <v>x</v>
      </c>
      <c r="EH7" s="800" t="str">
        <f>M2N!FR10</f>
        <v>x</v>
      </c>
      <c r="EI7" s="800" t="str">
        <f>M2N!FS10</f>
        <v>x</v>
      </c>
      <c r="EJ7" s="800" t="str">
        <f>M2N!FT10</f>
        <v>x</v>
      </c>
      <c r="EK7" s="800" t="str">
        <f>M2N!FU10</f>
        <v>x</v>
      </c>
      <c r="EL7" s="800" t="str">
        <f>M2N!FV10</f>
        <v>x</v>
      </c>
      <c r="EM7" s="800" t="str">
        <f>M2N!FW10</f>
        <v>x</v>
      </c>
      <c r="EN7" s="800" t="str">
        <f>M2N!FX10</f>
        <v>x</v>
      </c>
      <c r="EO7" s="800" t="str">
        <f>M2N!FY10</f>
        <v>x</v>
      </c>
      <c r="EP7" s="800" t="str">
        <f>M2N!FZ10</f>
        <v>x</v>
      </c>
      <c r="EQ7" s="800" t="str">
        <f>M2N!GA10</f>
        <v>x</v>
      </c>
      <c r="ER7" s="284" t="str">
        <f>M2N!GB10</f>
        <v>x</v>
      </c>
      <c r="ES7" s="280" t="str">
        <f>M2N!GC10</f>
        <v>x</v>
      </c>
      <c r="ET7" s="800" t="str">
        <f>M2N!GD10</f>
        <v>x</v>
      </c>
      <c r="EU7" s="800" t="str">
        <f>M2N!GE10</f>
        <v>x</v>
      </c>
      <c r="EV7" s="800" t="str">
        <f>M2N!GF10</f>
        <v>x</v>
      </c>
      <c r="EW7" s="800" t="str">
        <f>M2N!GG10</f>
        <v>x</v>
      </c>
      <c r="EX7" s="800" t="str">
        <f>M2N!GH10</f>
        <v>x</v>
      </c>
      <c r="EY7" s="800" t="str">
        <f>M2N!GI10</f>
        <v>x</v>
      </c>
      <c r="EZ7" s="800" t="str">
        <f>M2N!GJ10</f>
        <v>x</v>
      </c>
      <c r="FA7" s="800" t="str">
        <f>M2N!GK10</f>
        <v>x</v>
      </c>
      <c r="FB7" s="800" t="str">
        <f>M2N!GL10</f>
        <v>x</v>
      </c>
      <c r="FC7" s="800" t="str">
        <f>M2N!GM10</f>
        <v>x</v>
      </c>
      <c r="FD7" s="800" t="str">
        <f>M2N!GN10</f>
        <v>x</v>
      </c>
      <c r="FE7" s="800" t="str">
        <f>M2N!GO10</f>
        <v>x</v>
      </c>
      <c r="FF7" s="800" t="str">
        <f>M2N!GP10</f>
        <v>x</v>
      </c>
      <c r="FG7" s="800" t="str">
        <f>M2N!GQ10</f>
        <v>x</v>
      </c>
      <c r="FH7" s="800" t="str">
        <f>M2N!GR10</f>
        <v>x</v>
      </c>
      <c r="FI7" s="800" t="str">
        <f>M2N!GS10</f>
        <v>x</v>
      </c>
      <c r="FJ7" s="800" t="str">
        <f>M2N!GT10</f>
        <v>x</v>
      </c>
      <c r="FK7" s="800" t="str">
        <f>M2N!GU10</f>
        <v>x</v>
      </c>
      <c r="FL7" s="800" t="str">
        <f>M2N!GV10</f>
        <v>x</v>
      </c>
      <c r="FM7" s="800" t="str">
        <f>M2N!GW10</f>
        <v>x</v>
      </c>
      <c r="FN7" s="800" t="str">
        <f>M2N!GX10</f>
        <v>x</v>
      </c>
      <c r="FO7" s="800" t="str">
        <f>M2N!GY10</f>
        <v>x</v>
      </c>
      <c r="FP7" s="800" t="str">
        <f>M2N!GZ10</f>
        <v>x</v>
      </c>
      <c r="FQ7" s="800" t="str">
        <f>M2N!HA10</f>
        <v>x</v>
      </c>
      <c r="FR7" s="800" t="str">
        <f>M2N!HB10</f>
        <v>x</v>
      </c>
      <c r="FS7" s="800" t="str">
        <f>M2N!HC10</f>
        <v>x</v>
      </c>
      <c r="FT7" s="800" t="str">
        <f>M2N!HD10</f>
        <v>x</v>
      </c>
      <c r="FU7" s="800" t="str">
        <f>M2N!HE10</f>
        <v>x</v>
      </c>
      <c r="FV7" s="800" t="str">
        <f>M2N!HF10</f>
        <v>x</v>
      </c>
      <c r="FW7" s="800" t="str">
        <f>M2N!HG10</f>
        <v>x</v>
      </c>
      <c r="FX7" s="800" t="str">
        <f>M2N!HH10</f>
        <v>x</v>
      </c>
      <c r="FY7" s="800" t="str">
        <f>M2N!HI10</f>
        <v>x</v>
      </c>
      <c r="FZ7" s="800" t="str">
        <f>M2N!HJ10</f>
        <v>x</v>
      </c>
      <c r="GA7" s="800" t="str">
        <f>M2N!HK10</f>
        <v>x</v>
      </c>
      <c r="GB7" s="800" t="str">
        <f>M2N!HL10</f>
        <v>x</v>
      </c>
      <c r="GC7" s="800" t="str">
        <f>M2N!HM10</f>
        <v>x</v>
      </c>
      <c r="GD7" s="800" t="str">
        <f>M2N!HN10</f>
        <v>x</v>
      </c>
      <c r="GE7" s="800" t="str">
        <f>M2N!HO10</f>
        <v>x</v>
      </c>
      <c r="GF7" s="800" t="str">
        <f>M2N!HP10</f>
        <v>x</v>
      </c>
      <c r="GG7" s="800" t="str">
        <f>M2N!HQ10</f>
        <v>x</v>
      </c>
      <c r="GH7" s="800" t="str">
        <f>M2N!HR10</f>
        <v>x</v>
      </c>
      <c r="GI7" s="800" t="str">
        <f>M2N!HS10</f>
        <v>x</v>
      </c>
      <c r="GJ7" s="800" t="str">
        <f>M2N!HT10</f>
        <v>x</v>
      </c>
      <c r="GK7" s="800" t="str">
        <f>M2N!HU10</f>
        <v>x</v>
      </c>
      <c r="GL7" s="800" t="str">
        <f>M2N!HV10</f>
        <v>x</v>
      </c>
      <c r="GM7" s="800" t="str">
        <f>M2N!HW10</f>
        <v>x</v>
      </c>
      <c r="GN7" s="72" t="str">
        <f>M2N!HX10</f>
        <v>x</v>
      </c>
      <c r="GO7" s="802"/>
    </row>
    <row r="8" spans="1:197" ht="13.15" customHeight="1" x14ac:dyDescent="0.2">
      <c r="A8" s="262" t="str">
        <f>M5F!A9</f>
        <v>V15</v>
      </c>
      <c r="B8" s="262">
        <f>M5F!F9</f>
        <v>42621</v>
      </c>
      <c r="C8" s="263">
        <f>M5F!G9</f>
        <v>42461</v>
      </c>
      <c r="D8" s="264" t="str">
        <f>M5F!H9</f>
        <v>5F045</v>
      </c>
      <c r="E8" s="318">
        <f>M5F!I9</f>
        <v>5</v>
      </c>
      <c r="F8" s="319">
        <f>M5F!J9</f>
        <v>59</v>
      </c>
      <c r="G8" s="319">
        <f>M5F!K9</f>
        <v>23</v>
      </c>
      <c r="H8" s="319">
        <f>M5F!L9</f>
        <v>68</v>
      </c>
      <c r="I8" s="319">
        <f>M5F!M9</f>
        <v>47</v>
      </c>
      <c r="J8" s="319">
        <f>M5F!N9</f>
        <v>35</v>
      </c>
      <c r="K8" s="319">
        <f>M5F!O9</f>
        <v>38</v>
      </c>
      <c r="L8" s="319">
        <f>M5F!P9</f>
        <v>0</v>
      </c>
      <c r="M8" s="319">
        <f>M5F!Q9</f>
        <v>0</v>
      </c>
      <c r="N8" s="319">
        <f>M5F!R9</f>
        <v>9</v>
      </c>
      <c r="O8" s="319">
        <f>M5F!S9</f>
        <v>11</v>
      </c>
      <c r="P8" s="320">
        <f>M5F!T9</f>
        <v>7</v>
      </c>
      <c r="Q8" s="318">
        <f>M5F!U9</f>
        <v>17</v>
      </c>
      <c r="R8" s="319">
        <f>M5F!V9</f>
        <v>57</v>
      </c>
      <c r="S8" s="319">
        <f>M5F!W9</f>
        <v>21</v>
      </c>
      <c r="T8" s="319" t="str">
        <f>M5F!X9</f>
        <v>V15</v>
      </c>
      <c r="U8" s="319" t="str">
        <f>M5F!Y9</f>
        <v>V15</v>
      </c>
      <c r="V8" s="319" t="str">
        <f>M5F!Z9</f>
        <v>V15</v>
      </c>
      <c r="W8" s="319" t="str">
        <f>M5F!AA9</f>
        <v>V15</v>
      </c>
      <c r="X8" s="319" t="str">
        <f>M5F!AB9</f>
        <v>V15</v>
      </c>
      <c r="Y8" s="319">
        <f>M5F!AC9</f>
        <v>1</v>
      </c>
      <c r="Z8" s="319">
        <f>M5F!AD9</f>
        <v>13</v>
      </c>
      <c r="AA8" s="319">
        <f>M5F!AE9</f>
        <v>23</v>
      </c>
      <c r="AB8" s="321">
        <f>M5F!AF9</f>
        <v>23</v>
      </c>
      <c r="AC8" s="319">
        <f>M5F!AG9</f>
        <v>23</v>
      </c>
      <c r="AD8" s="319">
        <f>M5F!AH9</f>
        <v>23</v>
      </c>
      <c r="AE8" s="319">
        <f>M5F!AI9</f>
        <v>23</v>
      </c>
      <c r="AF8" s="319">
        <f>M5F!AJ9</f>
        <v>23</v>
      </c>
      <c r="AG8" s="319">
        <f>M5F!AK9</f>
        <v>23</v>
      </c>
      <c r="AH8" s="319">
        <f>M5F!AL9</f>
        <v>23</v>
      </c>
      <c r="AI8" s="319">
        <f>M5F!AM9</f>
        <v>23</v>
      </c>
      <c r="AJ8" s="319">
        <f>M5F!AN9</f>
        <v>23</v>
      </c>
      <c r="AK8" s="319">
        <f>M5F!AO9</f>
        <v>23</v>
      </c>
      <c r="AL8" s="319">
        <f>M5F!AP9</f>
        <v>23</v>
      </c>
      <c r="AM8" s="319">
        <f>M5F!AQ9</f>
        <v>23</v>
      </c>
      <c r="AN8" s="321">
        <f>M5F!AR9</f>
        <v>23</v>
      </c>
      <c r="AO8" s="318">
        <f>M5F!AS9</f>
        <v>23</v>
      </c>
      <c r="AP8" s="319">
        <f>M5F!AT9</f>
        <v>23</v>
      </c>
      <c r="AQ8" s="319">
        <f>M5F!AU9</f>
        <v>23</v>
      </c>
      <c r="AR8" s="319">
        <f>M5F!AV9</f>
        <v>23</v>
      </c>
      <c r="AS8" s="319">
        <f>M5F!AW9</f>
        <v>23</v>
      </c>
      <c r="AT8" s="319">
        <f>M5F!AX9</f>
        <v>23</v>
      </c>
      <c r="AU8" s="319">
        <f>M5F!AY9</f>
        <v>23</v>
      </c>
      <c r="AV8" s="319">
        <f>M5F!AZ9</f>
        <v>23</v>
      </c>
      <c r="AW8" s="319">
        <f>M5F!BA9</f>
        <v>23</v>
      </c>
      <c r="AX8" s="319">
        <f>M5F!BB9</f>
        <v>23</v>
      </c>
      <c r="AY8" s="319">
        <f>M5F!BC9</f>
        <v>23</v>
      </c>
      <c r="AZ8" s="321">
        <f>M5F!BD9</f>
        <v>23</v>
      </c>
      <c r="BA8" s="318">
        <f>M5F!BE9</f>
        <v>23</v>
      </c>
      <c r="BB8" s="319">
        <f>M5F!BF9</f>
        <v>23</v>
      </c>
      <c r="BC8" s="319">
        <f>M5F!BG9</f>
        <v>23</v>
      </c>
      <c r="BD8" s="319">
        <f>M5F!BH9</f>
        <v>23</v>
      </c>
      <c r="BE8" s="319">
        <f>M5F!BI9</f>
        <v>23</v>
      </c>
      <c r="BF8" s="319">
        <f>M5F!BJ9</f>
        <v>23</v>
      </c>
      <c r="BG8" s="319">
        <f>M5F!BK9</f>
        <v>23</v>
      </c>
      <c r="BH8" s="319">
        <f>M5F!BL9</f>
        <v>23</v>
      </c>
      <c r="BI8" s="319">
        <f>M5F!BM9</f>
        <v>23</v>
      </c>
      <c r="BJ8" s="319">
        <f>M5F!BN9</f>
        <v>23</v>
      </c>
      <c r="BK8" s="319">
        <f>M5F!BO9</f>
        <v>23</v>
      </c>
      <c r="BL8" s="321">
        <f>M5F!BP9</f>
        <v>23</v>
      </c>
      <c r="BM8" s="318">
        <f>M5F!BQ9</f>
        <v>23</v>
      </c>
      <c r="BN8" s="319">
        <f>M5F!BR9</f>
        <v>23</v>
      </c>
      <c r="BO8" s="319">
        <f>M5F!BS9</f>
        <v>23</v>
      </c>
      <c r="BP8" s="319">
        <f>M5F!BT9</f>
        <v>23</v>
      </c>
      <c r="BQ8" s="319">
        <f>M5F!BU9</f>
        <v>23</v>
      </c>
      <c r="BR8" s="319">
        <f>M5F!BV9</f>
        <v>23</v>
      </c>
      <c r="BS8" s="319">
        <f>M5F!BW9</f>
        <v>23</v>
      </c>
      <c r="BT8" s="319">
        <f>M5F!BX9</f>
        <v>23</v>
      </c>
      <c r="BU8" s="319">
        <f>M5F!BY9</f>
        <v>23</v>
      </c>
      <c r="BV8" s="319">
        <f>M5F!BZ9</f>
        <v>23</v>
      </c>
      <c r="BW8" s="319">
        <f>M5F!CA9</f>
        <v>23</v>
      </c>
      <c r="BX8" s="321">
        <f>M5F!CB9</f>
        <v>23</v>
      </c>
      <c r="BY8" s="318" t="str">
        <f>M5F!CC9</f>
        <v>V20</v>
      </c>
      <c r="BZ8" s="319" t="str">
        <f>M5F!CD9</f>
        <v>V20</v>
      </c>
      <c r="CA8" s="319" t="str">
        <f>M5F!CE9</f>
        <v>V20</v>
      </c>
      <c r="CB8" s="319" t="str">
        <f>M5F!CF9</f>
        <v>V20</v>
      </c>
      <c r="CC8" s="319" t="str">
        <f>M5F!CG9</f>
        <v>V20</v>
      </c>
      <c r="CD8" s="319" t="str">
        <f>M5F!CH9</f>
        <v>V20</v>
      </c>
      <c r="CE8" s="319">
        <f>M5F!CI9</f>
        <v>22</v>
      </c>
      <c r="CF8" s="319">
        <f>M5F!CJ9</f>
        <v>22</v>
      </c>
      <c r="CG8" s="319">
        <f>M5F!CK9</f>
        <v>22</v>
      </c>
      <c r="CH8" s="319">
        <f>M5F!CL9</f>
        <v>22</v>
      </c>
      <c r="CI8" s="319">
        <f>M5F!CM9</f>
        <v>22</v>
      </c>
      <c r="CJ8" s="321">
        <f>M5F!CN9</f>
        <v>22</v>
      </c>
      <c r="CK8" s="318">
        <f>M5F!CO9</f>
        <v>22</v>
      </c>
      <c r="CL8" s="319">
        <f>M5F!CP9</f>
        <v>22</v>
      </c>
      <c r="CM8" s="319">
        <f>M5F!CQ9</f>
        <v>22</v>
      </c>
      <c r="CN8" s="319">
        <f>M5F!CR9</f>
        <v>22</v>
      </c>
      <c r="CO8" s="319">
        <f>M5F!CS9</f>
        <v>22</v>
      </c>
      <c r="CP8" s="319">
        <f>M5F!CT9</f>
        <v>22</v>
      </c>
      <c r="CQ8" s="319">
        <f>M5F!CU9</f>
        <v>22</v>
      </c>
      <c r="CR8" s="319">
        <f>M5F!CV9</f>
        <v>22</v>
      </c>
      <c r="CS8" s="319">
        <f>M5F!CW9</f>
        <v>22</v>
      </c>
      <c r="CT8" s="319">
        <f>M5F!CX9</f>
        <v>22</v>
      </c>
      <c r="CU8" s="319">
        <f>M5F!CY9</f>
        <v>22</v>
      </c>
      <c r="CV8" s="321">
        <f>M5F!CZ9</f>
        <v>22</v>
      </c>
      <c r="CW8" s="318">
        <f>M5F!DA9</f>
        <v>22</v>
      </c>
      <c r="CX8" s="319">
        <f>M5F!DB9</f>
        <v>22</v>
      </c>
      <c r="CY8" s="319">
        <f>M5F!DC9</f>
        <v>22</v>
      </c>
      <c r="CZ8" s="319">
        <f>M5F!DD9</f>
        <v>22</v>
      </c>
      <c r="DA8" s="319">
        <f>M5F!DE9</f>
        <v>22</v>
      </c>
      <c r="DB8" s="319">
        <f>M5F!DF9</f>
        <v>22</v>
      </c>
      <c r="DC8" s="319">
        <f>M5F!DG9</f>
        <v>22</v>
      </c>
      <c r="DD8" s="319">
        <f>M5F!DH9</f>
        <v>22</v>
      </c>
      <c r="DE8" s="319">
        <f>M5F!DI9</f>
        <v>22</v>
      </c>
      <c r="DF8" s="319">
        <f>M5F!DJ9</f>
        <v>22</v>
      </c>
      <c r="DG8" s="319">
        <f>M5F!DK9</f>
        <v>22</v>
      </c>
      <c r="DH8" s="321">
        <f>M5F!DL9</f>
        <v>22</v>
      </c>
      <c r="DI8" s="318">
        <f>M5F!DM9</f>
        <v>22</v>
      </c>
      <c r="DJ8" s="319">
        <f>M5F!DN9</f>
        <v>22</v>
      </c>
      <c r="DK8" s="319">
        <f>M5F!DO9</f>
        <v>22</v>
      </c>
      <c r="DL8" s="319">
        <f>M5F!DP9</f>
        <v>22</v>
      </c>
      <c r="DM8" s="319">
        <f>M5F!DQ9</f>
        <v>22</v>
      </c>
      <c r="DN8" s="319">
        <f>M5F!DR9</f>
        <v>22</v>
      </c>
      <c r="DO8" s="319">
        <f>M5F!DS9</f>
        <v>22</v>
      </c>
      <c r="DP8" s="319">
        <f>M5F!DT9</f>
        <v>22</v>
      </c>
      <c r="DQ8" s="319">
        <f>M5F!DU9</f>
        <v>22</v>
      </c>
      <c r="DR8" s="319">
        <f>M5F!DV9</f>
        <v>22</v>
      </c>
      <c r="DS8" s="319">
        <f>M5F!DW9</f>
        <v>22</v>
      </c>
      <c r="DT8" s="321">
        <f>M5F!DX9</f>
        <v>22</v>
      </c>
      <c r="DU8" s="318">
        <f>M5F!DY9</f>
        <v>22</v>
      </c>
      <c r="DV8" s="319">
        <f>M5F!DZ9</f>
        <v>22</v>
      </c>
      <c r="DW8" s="319">
        <f>M5F!EA9</f>
        <v>22</v>
      </c>
      <c r="DX8" s="319">
        <f>M5F!EB9</f>
        <v>22</v>
      </c>
      <c r="DY8" s="319">
        <f>M5F!EC9</f>
        <v>22</v>
      </c>
      <c r="DZ8" s="319">
        <f>M5F!ED9</f>
        <v>22</v>
      </c>
      <c r="EA8" s="319">
        <f>M5F!EE9</f>
        <v>22</v>
      </c>
      <c r="EB8" s="319">
        <f>M5F!EF9</f>
        <v>22</v>
      </c>
      <c r="EC8" s="319">
        <f>M5F!EG9</f>
        <v>22</v>
      </c>
      <c r="ED8" s="319">
        <f>M5F!EH9</f>
        <v>22</v>
      </c>
      <c r="EE8" s="319">
        <f>M5F!EI9</f>
        <v>22</v>
      </c>
      <c r="EF8" s="321">
        <f>M5F!EJ9</f>
        <v>22</v>
      </c>
      <c r="EG8" s="318" t="str">
        <f>M5F!EK9</f>
        <v>V25</v>
      </c>
      <c r="EH8" s="319" t="str">
        <f>M5F!EL9</f>
        <v>V25</v>
      </c>
      <c r="EI8" s="319" t="str">
        <f>M5F!EM9</f>
        <v>V25</v>
      </c>
      <c r="EJ8" s="319" t="str">
        <f>M5F!EN9</f>
        <v>V25</v>
      </c>
      <c r="EK8" s="319" t="str">
        <f>M5F!EO9</f>
        <v>V25</v>
      </c>
      <c r="EL8" s="319">
        <f>M5F!EP9</f>
        <v>23</v>
      </c>
      <c r="EM8" s="319">
        <f>M5F!EQ9</f>
        <v>23</v>
      </c>
      <c r="EN8" s="319">
        <f>M5F!ER9</f>
        <v>23</v>
      </c>
      <c r="EO8" s="319">
        <f>M5F!ES9</f>
        <v>23</v>
      </c>
      <c r="EP8" s="319">
        <f>M5F!ET9</f>
        <v>23</v>
      </c>
      <c r="EQ8" s="319">
        <f>M5F!EU9</f>
        <v>23</v>
      </c>
      <c r="ER8" s="321">
        <f>M5F!EV9</f>
        <v>23</v>
      </c>
      <c r="ES8" s="322">
        <f>M5F!EW9</f>
        <v>23</v>
      </c>
      <c r="ET8" s="319">
        <f>M5F!EX9</f>
        <v>23</v>
      </c>
      <c r="EU8" s="319">
        <f>M5F!EY9</f>
        <v>23</v>
      </c>
      <c r="EV8" s="319">
        <f>M5F!EZ9</f>
        <v>23</v>
      </c>
      <c r="EW8" s="319">
        <f>M5F!FA9</f>
        <v>23</v>
      </c>
      <c r="EX8" s="319">
        <f>M5F!FB9</f>
        <v>23</v>
      </c>
      <c r="EY8" s="319">
        <f>M5F!FC9</f>
        <v>23</v>
      </c>
      <c r="EZ8" s="319">
        <f>M5F!FD9</f>
        <v>23</v>
      </c>
      <c r="FA8" s="319">
        <f>M5F!FE9</f>
        <v>23</v>
      </c>
      <c r="FB8" s="319">
        <f>M5F!FF9</f>
        <v>23</v>
      </c>
      <c r="FC8" s="319">
        <f>M5F!FG9</f>
        <v>23</v>
      </c>
      <c r="FD8" s="319">
        <f>M5F!FH9</f>
        <v>23</v>
      </c>
      <c r="FE8" s="319">
        <f>M5F!FI9</f>
        <v>23</v>
      </c>
      <c r="FF8" s="319">
        <f>M5F!FJ9</f>
        <v>23</v>
      </c>
      <c r="FG8" s="319">
        <f>M5F!FK9</f>
        <v>23</v>
      </c>
      <c r="FH8" s="319">
        <f>M5F!FL9</f>
        <v>23</v>
      </c>
      <c r="FI8" s="319">
        <f>M5F!FM9</f>
        <v>23</v>
      </c>
      <c r="FJ8" s="319">
        <f>M5F!FN9</f>
        <v>23</v>
      </c>
      <c r="FK8" s="319">
        <f>M5F!FO9</f>
        <v>23</v>
      </c>
      <c r="FL8" s="319">
        <f>M5F!FP9</f>
        <v>23</v>
      </c>
      <c r="FM8" s="319">
        <f>M5F!FQ9</f>
        <v>23</v>
      </c>
      <c r="FN8" s="319">
        <f>M5F!FR9</f>
        <v>23</v>
      </c>
      <c r="FO8" s="319">
        <f>M5F!FS9</f>
        <v>23</v>
      </c>
      <c r="FP8" s="319">
        <f>M5F!FT9</f>
        <v>23</v>
      </c>
      <c r="FQ8" s="319">
        <f>M5F!FU9</f>
        <v>23</v>
      </c>
      <c r="FR8" s="319">
        <f>M5F!FV9</f>
        <v>23</v>
      </c>
      <c r="FS8" s="319">
        <f>M5F!FW9</f>
        <v>23</v>
      </c>
      <c r="FT8" s="319">
        <f>M5F!FX9</f>
        <v>23</v>
      </c>
      <c r="FU8" s="319">
        <f>M5F!FY9</f>
        <v>23</v>
      </c>
      <c r="FV8" s="319">
        <f>M5F!FZ9</f>
        <v>23</v>
      </c>
      <c r="FW8" s="319">
        <f>M5F!GA9</f>
        <v>23</v>
      </c>
      <c r="FX8" s="319">
        <f>M5F!GB9</f>
        <v>23</v>
      </c>
      <c r="FY8" s="319">
        <f>M5F!GC9</f>
        <v>23</v>
      </c>
      <c r="FZ8" s="319">
        <f>M5F!GD9</f>
        <v>23</v>
      </c>
      <c r="GA8" s="319">
        <f>M5F!GE9</f>
        <v>23</v>
      </c>
      <c r="GB8" s="319">
        <f>M5F!GF9</f>
        <v>23</v>
      </c>
      <c r="GC8" s="319">
        <f>M5F!GG9</f>
        <v>23</v>
      </c>
      <c r="GD8" s="319">
        <f>M5F!GH9</f>
        <v>23</v>
      </c>
      <c r="GE8" s="319">
        <f>M5F!GI9</f>
        <v>23</v>
      </c>
      <c r="GF8" s="319">
        <f>M5F!GJ9</f>
        <v>23</v>
      </c>
      <c r="GG8" s="319">
        <f>M5F!GK9</f>
        <v>23</v>
      </c>
      <c r="GH8" s="319">
        <f>M5F!GL9</f>
        <v>23</v>
      </c>
      <c r="GI8" s="319">
        <f>M5F!GM9</f>
        <v>23</v>
      </c>
      <c r="GJ8" s="319" t="str">
        <f>M5F!GN9</f>
        <v>X</v>
      </c>
      <c r="GK8" s="319" t="str">
        <f>M5F!GO9</f>
        <v>X</v>
      </c>
      <c r="GL8" s="319" t="str">
        <f>M5F!GP9</f>
        <v>X</v>
      </c>
      <c r="GM8" s="319" t="str">
        <f>M5F!GQ9</f>
        <v>X</v>
      </c>
      <c r="GN8" s="320" t="str">
        <f>M5F!GR9</f>
        <v>X</v>
      </c>
      <c r="GO8" s="709" t="str">
        <f>M5F!HN19</f>
        <v>N</v>
      </c>
    </row>
    <row r="9" spans="1:197" ht="13.15" customHeight="1" x14ac:dyDescent="0.2">
      <c r="A9" s="271" t="str">
        <f>M2D!A79</f>
        <v>V30</v>
      </c>
      <c r="B9" s="271">
        <f>M2D!F79</f>
        <v>43088</v>
      </c>
      <c r="C9" s="272">
        <f>M2D!G79</f>
        <v>42461</v>
      </c>
      <c r="D9" s="273" t="str">
        <f>M2D!H79</f>
        <v>D686</v>
      </c>
      <c r="E9" s="332">
        <f>M2D!I79</f>
        <v>106</v>
      </c>
      <c r="F9" s="253">
        <f>M2D!J79</f>
        <v>80</v>
      </c>
      <c r="G9" s="253">
        <f>M2D!K79</f>
        <v>50</v>
      </c>
      <c r="H9" s="253">
        <f>M2D!L79</f>
        <v>80</v>
      </c>
      <c r="I9" s="253">
        <f>M2D!M79</f>
        <v>7</v>
      </c>
      <c r="J9" s="253">
        <f>M2D!N79</f>
        <v>15</v>
      </c>
      <c r="K9" s="253">
        <f>M2D!O79</f>
        <v>0</v>
      </c>
      <c r="L9" s="253">
        <f>M2D!P79</f>
        <v>3</v>
      </c>
      <c r="M9" s="253">
        <f>M2D!Q79</f>
        <v>26</v>
      </c>
      <c r="N9" s="253">
        <f>M2D!R79</f>
        <v>8</v>
      </c>
      <c r="O9" s="253">
        <f>M2D!S79</f>
        <v>0</v>
      </c>
      <c r="P9" s="333">
        <f>M2D!T79</f>
        <v>0</v>
      </c>
      <c r="Q9" s="332">
        <f>M2D!U79</f>
        <v>1</v>
      </c>
      <c r="R9" s="253">
        <f>M2D!V79</f>
        <v>0</v>
      </c>
      <c r="S9" s="253">
        <f>M2D!W79</f>
        <v>1</v>
      </c>
      <c r="T9" s="253" t="str">
        <f>M2D!X79</f>
        <v>V30</v>
      </c>
      <c r="U9" s="253" t="str">
        <f>M2D!Y79</f>
        <v>V30</v>
      </c>
      <c r="V9" s="253" t="str">
        <f>M2D!Z79</f>
        <v>V30</v>
      </c>
      <c r="W9" s="253" t="str">
        <f>M2D!AA79</f>
        <v>V30</v>
      </c>
      <c r="X9" s="253" t="str">
        <f>M2D!AB79</f>
        <v>V30</v>
      </c>
      <c r="Y9" s="253" t="str">
        <f>M2D!AC79</f>
        <v>V30</v>
      </c>
      <c r="Z9" s="253" t="str">
        <f>M2D!AD79</f>
        <v>AIA</v>
      </c>
      <c r="AA9" s="253" t="str">
        <f>M2D!AE79</f>
        <v>AIA</v>
      </c>
      <c r="AB9" s="334">
        <f>M2D!AF79</f>
        <v>23</v>
      </c>
      <c r="AC9" s="332">
        <f>M2D!AG79</f>
        <v>23</v>
      </c>
      <c r="AD9" s="253">
        <f>M2D!AH79</f>
        <v>23</v>
      </c>
      <c r="AE9" s="253">
        <f>M2D!AI79</f>
        <v>23</v>
      </c>
      <c r="AF9" s="253">
        <f>M2D!AJ79</f>
        <v>23</v>
      </c>
      <c r="AG9" s="253">
        <f>M2D!AK79</f>
        <v>1</v>
      </c>
      <c r="AH9" s="253">
        <f>M2D!AL79</f>
        <v>50</v>
      </c>
      <c r="AI9" s="253">
        <f>M2D!AM79</f>
        <v>50</v>
      </c>
      <c r="AJ9" s="253">
        <f>M2D!AN79</f>
        <v>50</v>
      </c>
      <c r="AK9" s="253">
        <f>M2D!AO79</f>
        <v>50</v>
      </c>
      <c r="AL9" s="253">
        <f>M2D!AP79</f>
        <v>1</v>
      </c>
      <c r="AM9" s="253">
        <f>M2D!AQ79</f>
        <v>23</v>
      </c>
      <c r="AN9" s="334">
        <f>M2D!AR79</f>
        <v>23</v>
      </c>
      <c r="AO9" s="332">
        <f>M2D!AS79</f>
        <v>23</v>
      </c>
      <c r="AP9" s="253">
        <f>M2D!AT79</f>
        <v>23</v>
      </c>
      <c r="AQ9" s="253">
        <f>M2D!AU79</f>
        <v>23</v>
      </c>
      <c r="AR9" s="253">
        <f>M2D!AV79</f>
        <v>23</v>
      </c>
      <c r="AS9" s="253">
        <f>M2D!AW79</f>
        <v>23</v>
      </c>
      <c r="AT9" s="253">
        <f>M2D!AX79</f>
        <v>23</v>
      </c>
      <c r="AU9" s="253">
        <f>M2D!AY79</f>
        <v>23</v>
      </c>
      <c r="AV9" s="253">
        <f>M2D!AZ79</f>
        <v>23</v>
      </c>
      <c r="AW9" s="253">
        <f>M2D!BA79</f>
        <v>23</v>
      </c>
      <c r="AX9" s="253">
        <f>M2D!BB79</f>
        <v>23</v>
      </c>
      <c r="AY9" s="253">
        <f>M2D!BC79</f>
        <v>23</v>
      </c>
      <c r="AZ9" s="334">
        <f>M2D!BD79</f>
        <v>23</v>
      </c>
      <c r="BA9" s="332">
        <f>M2D!BE79</f>
        <v>23</v>
      </c>
      <c r="BB9" s="253">
        <f>M2D!BF79</f>
        <v>23</v>
      </c>
      <c r="BC9" s="253">
        <f>M2D!BG79</f>
        <v>23</v>
      </c>
      <c r="BD9" s="253">
        <f>M2D!BH79</f>
        <v>23</v>
      </c>
      <c r="BE9" s="253">
        <f>M2D!BI79</f>
        <v>23</v>
      </c>
      <c r="BF9" s="253">
        <f>M2D!BJ79</f>
        <v>23</v>
      </c>
      <c r="BG9" s="253">
        <f>M2D!BK79</f>
        <v>23</v>
      </c>
      <c r="BH9" s="253">
        <f>M2D!BL79</f>
        <v>23</v>
      </c>
      <c r="BI9" s="253">
        <f>M2D!BM79</f>
        <v>23</v>
      </c>
      <c r="BJ9" s="253">
        <f>M2D!BN79</f>
        <v>23</v>
      </c>
      <c r="BK9" s="253">
        <f>M2D!BO79</f>
        <v>23</v>
      </c>
      <c r="BL9" s="334">
        <f>M2D!BP79</f>
        <v>23</v>
      </c>
      <c r="BM9" s="332">
        <f>M2D!BQ79</f>
        <v>23</v>
      </c>
      <c r="BN9" s="253">
        <f>M2D!BR79</f>
        <v>23</v>
      </c>
      <c r="BO9" s="253">
        <f>M2D!BS79</f>
        <v>23</v>
      </c>
      <c r="BP9" s="253">
        <f>M2D!BT79</f>
        <v>23</v>
      </c>
      <c r="BQ9" s="253">
        <f>M2D!BU79</f>
        <v>23</v>
      </c>
      <c r="BR9" s="253">
        <f>M2D!BV79</f>
        <v>23</v>
      </c>
      <c r="BS9" s="253">
        <f>M2D!BW79</f>
        <v>23</v>
      </c>
      <c r="BT9" s="253">
        <f>M2D!BX79</f>
        <v>24</v>
      </c>
      <c r="BU9" s="253" t="str">
        <f>M2D!BY79</f>
        <v>V5</v>
      </c>
      <c r="BV9" s="253" t="str">
        <f>M2D!BZ79</f>
        <v>V5</v>
      </c>
      <c r="BW9" s="253" t="str">
        <f>M2D!CA79</f>
        <v>V5</v>
      </c>
      <c r="BX9" s="334" t="str">
        <f>M2D!CB79</f>
        <v>V5</v>
      </c>
      <c r="BY9" s="332" t="str">
        <f>M2D!CC79</f>
        <v>V5</v>
      </c>
      <c r="BZ9" s="253" t="str">
        <f>M2D!CD79</f>
        <v>RMV</v>
      </c>
      <c r="CA9" s="253" t="str">
        <f>M2D!CE79</f>
        <v>RMV</v>
      </c>
      <c r="CB9" s="253" t="str">
        <f>M2D!CF79</f>
        <v>RMV</v>
      </c>
      <c r="CC9" s="253" t="str">
        <f>M2D!CG79</f>
        <v>RMV</v>
      </c>
      <c r="CD9" s="253" t="str">
        <f>M2D!CH79</f>
        <v>RMV</v>
      </c>
      <c r="CE9" s="253" t="str">
        <f>M2D!CI79</f>
        <v>RMV</v>
      </c>
      <c r="CF9" s="253">
        <f>M2D!CJ79</f>
        <v>23</v>
      </c>
      <c r="CG9" s="253">
        <f>M2D!CK79</f>
        <v>1</v>
      </c>
      <c r="CH9" s="253">
        <f>M2D!CL79</f>
        <v>60</v>
      </c>
      <c r="CI9" s="253">
        <f>M2D!CM79</f>
        <v>60</v>
      </c>
      <c r="CJ9" s="334">
        <f>M2D!CN79</f>
        <v>60</v>
      </c>
      <c r="CK9" s="332">
        <f>M2D!CO79</f>
        <v>60</v>
      </c>
      <c r="CL9" s="253">
        <f>M2D!CP79</f>
        <v>1</v>
      </c>
      <c r="CM9" s="253">
        <f>M2D!CQ79</f>
        <v>23</v>
      </c>
      <c r="CN9" s="253">
        <f>M2D!CR79</f>
        <v>23</v>
      </c>
      <c r="CO9" s="253">
        <f>M2D!CS79</f>
        <v>23</v>
      </c>
      <c r="CP9" s="253">
        <f>M2D!CT79</f>
        <v>23</v>
      </c>
      <c r="CQ9" s="253">
        <f>M2D!CU79</f>
        <v>23</v>
      </c>
      <c r="CR9" s="253">
        <f>M2D!CV79</f>
        <v>23</v>
      </c>
      <c r="CS9" s="253">
        <f>M2D!CW79</f>
        <v>23</v>
      </c>
      <c r="CT9" s="253">
        <f>M2D!CX79</f>
        <v>23</v>
      </c>
      <c r="CU9" s="253">
        <f>M2D!CY79</f>
        <v>23</v>
      </c>
      <c r="CV9" s="334">
        <f>M2D!CZ79</f>
        <v>23</v>
      </c>
      <c r="CW9" s="332">
        <f>M2D!DA79</f>
        <v>23</v>
      </c>
      <c r="CX9" s="253">
        <f>M2D!DB79</f>
        <v>23</v>
      </c>
      <c r="CY9" s="253">
        <f>M2D!DC79</f>
        <v>23</v>
      </c>
      <c r="CZ9" s="253">
        <f>M2D!DD79</f>
        <v>23</v>
      </c>
      <c r="DA9" s="253">
        <f>M2D!DE79</f>
        <v>23</v>
      </c>
      <c r="DB9" s="253">
        <f>M2D!DF79</f>
        <v>23</v>
      </c>
      <c r="DC9" s="253">
        <f>M2D!DG79</f>
        <v>1</v>
      </c>
      <c r="DD9" s="253">
        <f>M2D!DH79</f>
        <v>50</v>
      </c>
      <c r="DE9" s="253">
        <f>M2D!DI79</f>
        <v>50</v>
      </c>
      <c r="DF9" s="253">
        <f>M2D!DJ79</f>
        <v>50</v>
      </c>
      <c r="DG9" s="253">
        <f>M2D!DK79</f>
        <v>50</v>
      </c>
      <c r="DH9" s="334">
        <f>M2D!DL79</f>
        <v>1</v>
      </c>
      <c r="DI9" s="332">
        <f>M2D!DM79</f>
        <v>22</v>
      </c>
      <c r="DJ9" s="253">
        <f>M2D!DN79</f>
        <v>22</v>
      </c>
      <c r="DK9" s="253">
        <f>M2D!DO79</f>
        <v>22</v>
      </c>
      <c r="DL9" s="253">
        <f>M2D!DP79</f>
        <v>22</v>
      </c>
      <c r="DM9" s="253">
        <f>M2D!DQ79</f>
        <v>22</v>
      </c>
      <c r="DN9" s="253">
        <f>M2D!DR79</f>
        <v>22</v>
      </c>
      <c r="DO9" s="253">
        <f>M2D!DS79</f>
        <v>22</v>
      </c>
      <c r="DP9" s="253">
        <f>M2D!DT79</f>
        <v>22</v>
      </c>
      <c r="DQ9" s="253">
        <f>M2D!DU79</f>
        <v>22</v>
      </c>
      <c r="DR9" s="253">
        <f>M2D!DV79</f>
        <v>22</v>
      </c>
      <c r="DS9" s="253">
        <f>M2D!DW79</f>
        <v>22</v>
      </c>
      <c r="DT9" s="334">
        <f>M2D!DX79</f>
        <v>22</v>
      </c>
      <c r="DU9" s="332">
        <f>M2D!DY79</f>
        <v>22</v>
      </c>
      <c r="DV9" s="253">
        <f>M2D!DZ79</f>
        <v>22</v>
      </c>
      <c r="DW9" s="253" t="str">
        <f>M2D!EA79</f>
        <v>V10</v>
      </c>
      <c r="DX9" s="253" t="str">
        <f>M2D!EB79</f>
        <v>V10</v>
      </c>
      <c r="DY9" s="253" t="str">
        <f>M2D!EC79</f>
        <v>V10</v>
      </c>
      <c r="DZ9" s="253" t="str">
        <f>M2D!ED79</f>
        <v>V10</v>
      </c>
      <c r="EA9" s="253" t="str">
        <f>M2D!EE79</f>
        <v>V10</v>
      </c>
      <c r="EB9" s="253" t="str">
        <f>M2D!EF79</f>
        <v>V10</v>
      </c>
      <c r="EC9" s="253">
        <f>M2D!EG79</f>
        <v>23</v>
      </c>
      <c r="ED9" s="253">
        <f>M2D!EH79</f>
        <v>23</v>
      </c>
      <c r="EE9" s="253">
        <f>M2D!EI79</f>
        <v>23</v>
      </c>
      <c r="EF9" s="334">
        <f>M2D!EJ79</f>
        <v>23</v>
      </c>
      <c r="EG9" s="332">
        <f>M2D!EK79</f>
        <v>22</v>
      </c>
      <c r="EH9" s="253">
        <f>M2D!EL79</f>
        <v>22</v>
      </c>
      <c r="EI9" s="253">
        <f>M2D!EM79</f>
        <v>22</v>
      </c>
      <c r="EJ9" s="253">
        <f>M2D!EN79</f>
        <v>22</v>
      </c>
      <c r="EK9" s="253">
        <f>M2D!EO79</f>
        <v>22</v>
      </c>
      <c r="EL9" s="253">
        <f>M2D!EP79</f>
        <v>22</v>
      </c>
      <c r="EM9" s="253">
        <f>M2D!EQ79</f>
        <v>22</v>
      </c>
      <c r="EN9" s="253">
        <f>M2D!ER79</f>
        <v>22</v>
      </c>
      <c r="EO9" s="253">
        <f>M2D!ES79</f>
        <v>22</v>
      </c>
      <c r="EP9" s="253">
        <f>M2D!ET79</f>
        <v>22</v>
      </c>
      <c r="EQ9" s="253">
        <f>M2D!EU79</f>
        <v>22</v>
      </c>
      <c r="ER9" s="334">
        <f>M2D!EV79</f>
        <v>22</v>
      </c>
      <c r="ES9" s="335">
        <f>M2D!EW79</f>
        <v>22</v>
      </c>
      <c r="ET9" s="253">
        <f>M2D!EX79</f>
        <v>22</v>
      </c>
      <c r="EU9" s="253">
        <f>M2D!EY79</f>
        <v>22</v>
      </c>
      <c r="EV9" s="253">
        <f>M2D!EZ79</f>
        <v>22</v>
      </c>
      <c r="EW9" s="253">
        <f>M2D!FA79</f>
        <v>22</v>
      </c>
      <c r="EX9" s="253">
        <f>M2D!FB79</f>
        <v>22</v>
      </c>
      <c r="EY9" s="253">
        <f>M2D!FC79</f>
        <v>22</v>
      </c>
      <c r="EZ9" s="253">
        <f>M2D!FD79</f>
        <v>22</v>
      </c>
      <c r="FA9" s="253">
        <f>M2D!FE79</f>
        <v>22</v>
      </c>
      <c r="FB9" s="253">
        <f>M2D!FF79</f>
        <v>22</v>
      </c>
      <c r="FC9" s="253">
        <f>M2D!FG79</f>
        <v>22</v>
      </c>
      <c r="FD9" s="253">
        <f>M2D!FH79</f>
        <v>22</v>
      </c>
      <c r="FE9" s="253">
        <f>M2D!FI79</f>
        <v>22</v>
      </c>
      <c r="FF9" s="253">
        <f>M2D!FJ79</f>
        <v>22</v>
      </c>
      <c r="FG9" s="253">
        <f>M2D!FK79</f>
        <v>22</v>
      </c>
      <c r="FH9" s="253">
        <f>M2D!FL79</f>
        <v>22</v>
      </c>
      <c r="FI9" s="253">
        <f>M2D!FM79</f>
        <v>23</v>
      </c>
      <c r="FJ9" s="253">
        <f>M2D!FN79</f>
        <v>23</v>
      </c>
      <c r="FK9" s="253">
        <f>M2D!FO79</f>
        <v>23</v>
      </c>
      <c r="FL9" s="253">
        <f>M2D!FP79</f>
        <v>23</v>
      </c>
      <c r="FM9" s="253">
        <f>M2D!FQ79</f>
        <v>23</v>
      </c>
      <c r="FN9" s="253">
        <f>M2D!FR79</f>
        <v>23</v>
      </c>
      <c r="FO9" s="253">
        <f>M2D!FS79</f>
        <v>23</v>
      </c>
      <c r="FP9" s="253">
        <f>M2D!FT79</f>
        <v>23</v>
      </c>
      <c r="FQ9" s="253">
        <f>M2D!FU79</f>
        <v>23</v>
      </c>
      <c r="FR9" s="253">
        <f>M2D!FV79</f>
        <v>23</v>
      </c>
      <c r="FS9" s="253">
        <f>M2D!FW79</f>
        <v>23</v>
      </c>
      <c r="FT9" s="253">
        <f>M2D!FX79</f>
        <v>23</v>
      </c>
      <c r="FU9" s="253">
        <f>M2D!FY79</f>
        <v>23</v>
      </c>
      <c r="FV9" s="253">
        <f>M2D!FZ79</f>
        <v>23</v>
      </c>
      <c r="FW9" s="253">
        <f>M2D!GA79</f>
        <v>23</v>
      </c>
      <c r="FX9" s="253">
        <f>M2D!GB79</f>
        <v>23</v>
      </c>
      <c r="FY9" s="253">
        <f>M2D!GC79</f>
        <v>23</v>
      </c>
      <c r="FZ9" s="253">
        <f>M2D!GD79</f>
        <v>23</v>
      </c>
      <c r="GA9" s="253">
        <f>M2D!GE79</f>
        <v>23</v>
      </c>
      <c r="GB9" s="253">
        <f>M2D!GF79</f>
        <v>23</v>
      </c>
      <c r="GC9" s="253">
        <f>M2D!GG79</f>
        <v>23</v>
      </c>
      <c r="GD9" s="253" t="str">
        <f>M2D!GH79</f>
        <v>V15</v>
      </c>
      <c r="GE9" s="253" t="str">
        <f>M2D!GI79</f>
        <v>V15</v>
      </c>
      <c r="GF9" s="253" t="str">
        <f>M2D!GJ79</f>
        <v>V15</v>
      </c>
      <c r="GG9" s="253" t="str">
        <f>M2D!GK79</f>
        <v>V15</v>
      </c>
      <c r="GH9" s="253" t="str">
        <f>M2D!GL79</f>
        <v>V15</v>
      </c>
      <c r="GI9" s="253">
        <f>M2D!GM79</f>
        <v>23</v>
      </c>
      <c r="GJ9" s="253">
        <f>M2D!GN79</f>
        <v>23</v>
      </c>
      <c r="GK9" s="253" t="str">
        <f>M2D!GO79</f>
        <v>X</v>
      </c>
      <c r="GL9" s="253" t="str">
        <f>M2D!GP79</f>
        <v>X</v>
      </c>
      <c r="GM9" s="800" t="str">
        <f>M2D!GQ79</f>
        <v>X</v>
      </c>
      <c r="GN9" s="72" t="str">
        <f>M2D!GR79</f>
        <v>X</v>
      </c>
      <c r="GO9" s="709" t="str">
        <f>M2D!HN89</f>
        <v/>
      </c>
    </row>
    <row r="10" spans="1:197" ht="13.15" customHeight="1" x14ac:dyDescent="0.2">
      <c r="A10" s="271" t="str">
        <f>M2D!A8</f>
        <v>V10</v>
      </c>
      <c r="B10" s="271">
        <f>M2D!F8</f>
        <v>42607</v>
      </c>
      <c r="C10" s="272">
        <f>M2D!G8</f>
        <v>42491</v>
      </c>
      <c r="D10" s="273" t="str">
        <f>M2D!H8</f>
        <v>D606</v>
      </c>
      <c r="E10" s="332">
        <f>M2D!I8</f>
        <v>0</v>
      </c>
      <c r="F10" s="253">
        <f>M2D!J8</f>
        <v>9</v>
      </c>
      <c r="G10" s="253">
        <f>M2D!K8</f>
        <v>105</v>
      </c>
      <c r="H10" s="253">
        <f>M2D!L8</f>
        <v>85</v>
      </c>
      <c r="I10" s="253">
        <f>M2D!M8</f>
        <v>72</v>
      </c>
      <c r="J10" s="253">
        <f>M2D!N8</f>
        <v>98</v>
      </c>
      <c r="K10" s="253">
        <f>M2D!O8</f>
        <v>44</v>
      </c>
      <c r="L10" s="253">
        <f>M2D!P8</f>
        <v>2</v>
      </c>
      <c r="M10" s="253">
        <f>M2D!Q8</f>
        <v>34</v>
      </c>
      <c r="N10" s="253">
        <f>M2D!R8</f>
        <v>12</v>
      </c>
      <c r="O10" s="253">
        <f>M2D!S8</f>
        <v>0</v>
      </c>
      <c r="P10" s="333">
        <f>M2D!T8</f>
        <v>0</v>
      </c>
      <c r="Q10" s="332">
        <f>M2D!U8</f>
        <v>7</v>
      </c>
      <c r="R10" s="253">
        <f>M2D!V8</f>
        <v>37</v>
      </c>
      <c r="S10" s="253">
        <f>M2D!W8</f>
        <v>16</v>
      </c>
      <c r="T10" s="253">
        <f>M2D!X8</f>
        <v>2</v>
      </c>
      <c r="U10" s="253" t="str">
        <f>M2D!Y8</f>
        <v>V10</v>
      </c>
      <c r="V10" s="253" t="str">
        <f>M2D!Z8</f>
        <v>V10</v>
      </c>
      <c r="W10" s="253" t="str">
        <f>M2D!AA8</f>
        <v>V10</v>
      </c>
      <c r="X10" s="253" t="str">
        <f>M2D!AB8</f>
        <v>V10</v>
      </c>
      <c r="Y10" s="253" t="str">
        <f>M2D!AC8</f>
        <v>AIA</v>
      </c>
      <c r="Z10" s="253" t="str">
        <f>M2D!AD8</f>
        <v>AIA</v>
      </c>
      <c r="AA10" s="253" t="str">
        <f>M2D!AE8</f>
        <v>AIA</v>
      </c>
      <c r="AB10" s="334">
        <f>M2D!AF8</f>
        <v>23</v>
      </c>
      <c r="AC10" s="332">
        <f>M2D!AG8</f>
        <v>23</v>
      </c>
      <c r="AD10" s="253">
        <f>M2D!AH8</f>
        <v>23</v>
      </c>
      <c r="AE10" s="253">
        <f>M2D!AI8</f>
        <v>23</v>
      </c>
      <c r="AF10" s="253">
        <f>M2D!AJ8</f>
        <v>23</v>
      </c>
      <c r="AG10" s="253">
        <f>M2D!AK8</f>
        <v>23</v>
      </c>
      <c r="AH10" s="253">
        <f>M2D!AL8</f>
        <v>23</v>
      </c>
      <c r="AI10" s="253">
        <f>M2D!AM8</f>
        <v>23</v>
      </c>
      <c r="AJ10" s="253">
        <f>M2D!AN8</f>
        <v>23</v>
      </c>
      <c r="AK10" s="253">
        <f>M2D!AO8</f>
        <v>23</v>
      </c>
      <c r="AL10" s="253">
        <f>M2D!AP8</f>
        <v>23</v>
      </c>
      <c r="AM10" s="253">
        <f>M2D!AQ8</f>
        <v>23</v>
      </c>
      <c r="AN10" s="334">
        <f>M2D!AR8</f>
        <v>23</v>
      </c>
      <c r="AO10" s="332">
        <f>M2D!AS8</f>
        <v>23</v>
      </c>
      <c r="AP10" s="253">
        <f>M2D!AT8</f>
        <v>23</v>
      </c>
      <c r="AQ10" s="253">
        <f>M2D!AU8</f>
        <v>23</v>
      </c>
      <c r="AR10" s="253">
        <f>M2D!AV8</f>
        <v>23</v>
      </c>
      <c r="AS10" s="253">
        <f>M2D!AW8</f>
        <v>23</v>
      </c>
      <c r="AT10" s="253">
        <f>M2D!AX8</f>
        <v>23</v>
      </c>
      <c r="AU10" s="253">
        <f>M2D!AY8</f>
        <v>23</v>
      </c>
      <c r="AV10" s="253">
        <f>M2D!AZ8</f>
        <v>23</v>
      </c>
      <c r="AW10" s="253">
        <f>M2D!BA8</f>
        <v>1</v>
      </c>
      <c r="AX10" s="253">
        <f>M2D!BB8</f>
        <v>80</v>
      </c>
      <c r="AY10" s="253">
        <f>M2D!BC8</f>
        <v>80</v>
      </c>
      <c r="AZ10" s="334">
        <f>M2D!BD8</f>
        <v>80</v>
      </c>
      <c r="BA10" s="332">
        <f>M2D!BE8</f>
        <v>80</v>
      </c>
      <c r="BB10" s="253">
        <f>M2D!BF8</f>
        <v>1</v>
      </c>
      <c r="BC10" s="253">
        <f>M2D!BG8</f>
        <v>23</v>
      </c>
      <c r="BD10" s="253">
        <f>M2D!BH8</f>
        <v>23</v>
      </c>
      <c r="BE10" s="253">
        <f>M2D!BI8</f>
        <v>23</v>
      </c>
      <c r="BF10" s="253">
        <f>M2D!BJ8</f>
        <v>23</v>
      </c>
      <c r="BG10" s="253">
        <f>M2D!BK8</f>
        <v>23</v>
      </c>
      <c r="BH10" s="253">
        <f>M2D!BL8</f>
        <v>23</v>
      </c>
      <c r="BI10" s="253">
        <f>M2D!BM8</f>
        <v>23</v>
      </c>
      <c r="BJ10" s="253">
        <f>M2D!BN8</f>
        <v>23</v>
      </c>
      <c r="BK10" s="253">
        <f>M2D!BO8</f>
        <v>23</v>
      </c>
      <c r="BL10" s="334">
        <f>M2D!BP8</f>
        <v>23</v>
      </c>
      <c r="BM10" s="332">
        <f>M2D!BQ8</f>
        <v>23</v>
      </c>
      <c r="BN10" s="253">
        <f>M2D!BR8</f>
        <v>23</v>
      </c>
      <c r="BO10" s="253">
        <f>M2D!BS8</f>
        <v>23</v>
      </c>
      <c r="BP10" s="253">
        <f>M2D!BT8</f>
        <v>23</v>
      </c>
      <c r="BQ10" s="253">
        <f>M2D!BU8</f>
        <v>23</v>
      </c>
      <c r="BR10" s="253">
        <f>M2D!BV8</f>
        <v>23</v>
      </c>
      <c r="BS10" s="253" t="str">
        <f>M2D!BW8</f>
        <v>V15</v>
      </c>
      <c r="BT10" s="253" t="str">
        <f>M2D!BX8</f>
        <v>V15</v>
      </c>
      <c r="BU10" s="253" t="str">
        <f>M2D!BY8</f>
        <v>V15</v>
      </c>
      <c r="BV10" s="253" t="str">
        <f>M2D!BZ8</f>
        <v>V15</v>
      </c>
      <c r="BW10" s="253" t="str">
        <f>M2D!CA8</f>
        <v>V15</v>
      </c>
      <c r="BX10" s="334" t="str">
        <f>M2D!CB8</f>
        <v>RMV</v>
      </c>
      <c r="BY10" s="332" t="str">
        <f>M2D!CC8</f>
        <v>RMV</v>
      </c>
      <c r="BZ10" s="253" t="str">
        <f>M2D!CD8</f>
        <v>RMV</v>
      </c>
      <c r="CA10" s="253" t="str">
        <f>M2D!CE8</f>
        <v>RMV</v>
      </c>
      <c r="CB10" s="253" t="str">
        <f>M2D!CF8</f>
        <v>RMV</v>
      </c>
      <c r="CC10" s="253" t="str">
        <f>M2D!CG8</f>
        <v>RMV</v>
      </c>
      <c r="CD10" s="253">
        <f>M2D!CH8</f>
        <v>23</v>
      </c>
      <c r="CE10" s="253">
        <f>M2D!CI8</f>
        <v>23</v>
      </c>
      <c r="CF10" s="253">
        <f>M2D!CJ8</f>
        <v>23</v>
      </c>
      <c r="CG10" s="253">
        <f>M2D!CK8</f>
        <v>1</v>
      </c>
      <c r="CH10" s="253">
        <f>M2D!CL8</f>
        <v>60</v>
      </c>
      <c r="CI10" s="253">
        <f>M2D!CM8</f>
        <v>60</v>
      </c>
      <c r="CJ10" s="334">
        <f>M2D!CN8</f>
        <v>60</v>
      </c>
      <c r="CK10" s="332">
        <f>M2D!CO8</f>
        <v>60</v>
      </c>
      <c r="CL10" s="253">
        <f>M2D!CP8</f>
        <v>1</v>
      </c>
      <c r="CM10" s="253">
        <f>M2D!CQ8</f>
        <v>23</v>
      </c>
      <c r="CN10" s="253">
        <f>M2D!CR8</f>
        <v>23</v>
      </c>
      <c r="CO10" s="253">
        <f>M2D!CS8</f>
        <v>23</v>
      </c>
      <c r="CP10" s="253">
        <f>M2D!CT8</f>
        <v>23</v>
      </c>
      <c r="CQ10" s="253">
        <f>M2D!CU8</f>
        <v>23</v>
      </c>
      <c r="CR10" s="253">
        <f>M2D!CV8</f>
        <v>23</v>
      </c>
      <c r="CS10" s="253">
        <f>M2D!CW8</f>
        <v>1</v>
      </c>
      <c r="CT10" s="253">
        <f>M2D!CX8</f>
        <v>60</v>
      </c>
      <c r="CU10" s="253">
        <f>M2D!CY8</f>
        <v>60</v>
      </c>
      <c r="CV10" s="334">
        <f>M2D!CZ8</f>
        <v>60</v>
      </c>
      <c r="CW10" s="332">
        <f>M2D!DA8</f>
        <v>60</v>
      </c>
      <c r="CX10" s="253">
        <f>M2D!DB8</f>
        <v>1</v>
      </c>
      <c r="CY10" s="253">
        <f>M2D!DC8</f>
        <v>23</v>
      </c>
      <c r="CZ10" s="253">
        <f>M2D!DD8</f>
        <v>23</v>
      </c>
      <c r="DA10" s="253">
        <f>M2D!DE8</f>
        <v>23</v>
      </c>
      <c r="DB10" s="253">
        <f>M2D!DF8</f>
        <v>23</v>
      </c>
      <c r="DC10" s="253">
        <f>M2D!DG8</f>
        <v>23</v>
      </c>
      <c r="DD10" s="253">
        <f>M2D!DH8</f>
        <v>23</v>
      </c>
      <c r="DE10" s="253">
        <f>M2D!DI8</f>
        <v>23</v>
      </c>
      <c r="DF10" s="253">
        <f>M2D!DJ8</f>
        <v>23</v>
      </c>
      <c r="DG10" s="253">
        <f>M2D!DK8</f>
        <v>23</v>
      </c>
      <c r="DH10" s="334">
        <f>M2D!DL8</f>
        <v>23</v>
      </c>
      <c r="DI10" s="332">
        <f>M2D!DM8</f>
        <v>23</v>
      </c>
      <c r="DJ10" s="253">
        <f>M2D!DN8</f>
        <v>23</v>
      </c>
      <c r="DK10" s="253">
        <f>M2D!DO8</f>
        <v>23</v>
      </c>
      <c r="DL10" s="253">
        <f>M2D!DP8</f>
        <v>23</v>
      </c>
      <c r="DM10" s="253">
        <f>M2D!DQ8</f>
        <v>23</v>
      </c>
      <c r="DN10" s="253">
        <f>M2D!DR8</f>
        <v>23</v>
      </c>
      <c r="DO10" s="253">
        <f>M2D!DS8</f>
        <v>23</v>
      </c>
      <c r="DP10" s="253">
        <f>M2D!DT8</f>
        <v>23</v>
      </c>
      <c r="DQ10" s="253">
        <f>M2D!DU8</f>
        <v>23</v>
      </c>
      <c r="DR10" s="253">
        <f>M2D!DV8</f>
        <v>23</v>
      </c>
      <c r="DS10" s="253" t="str">
        <f>M2D!DW8</f>
        <v>V20</v>
      </c>
      <c r="DT10" s="334" t="str">
        <f>M2D!DX8</f>
        <v>V20</v>
      </c>
      <c r="DU10" s="332" t="str">
        <f>M2D!DY8</f>
        <v>V20</v>
      </c>
      <c r="DV10" s="253" t="str">
        <f>M2D!DZ8</f>
        <v>V20</v>
      </c>
      <c r="DW10" s="253" t="str">
        <f>M2D!EA8</f>
        <v>V20</v>
      </c>
      <c r="DX10" s="253" t="str">
        <f>M2D!EB8</f>
        <v>V20</v>
      </c>
      <c r="DY10" s="253">
        <f>M2D!EC8</f>
        <v>23</v>
      </c>
      <c r="DZ10" s="253">
        <f>M2D!ED8</f>
        <v>23</v>
      </c>
      <c r="EA10" s="253">
        <f>M2D!EE8</f>
        <v>23</v>
      </c>
      <c r="EB10" s="253">
        <f>M2D!EF8</f>
        <v>23</v>
      </c>
      <c r="EC10" s="253">
        <f>M2D!EG8</f>
        <v>23</v>
      </c>
      <c r="ED10" s="253">
        <f>M2D!EH8</f>
        <v>23</v>
      </c>
      <c r="EE10" s="253">
        <f>M2D!EI8</f>
        <v>23</v>
      </c>
      <c r="EF10" s="334">
        <f>M2D!EJ8</f>
        <v>23</v>
      </c>
      <c r="EG10" s="332">
        <f>M2D!EK8</f>
        <v>23</v>
      </c>
      <c r="EH10" s="253">
        <f>M2D!EL8</f>
        <v>23</v>
      </c>
      <c r="EI10" s="253">
        <f>M2D!EM8</f>
        <v>23</v>
      </c>
      <c r="EJ10" s="253">
        <f>M2D!EN8</f>
        <v>23</v>
      </c>
      <c r="EK10" s="253">
        <f>M2D!EO8</f>
        <v>23</v>
      </c>
      <c r="EL10" s="253">
        <f>M2D!EP8</f>
        <v>23</v>
      </c>
      <c r="EM10" s="253">
        <f>M2D!EQ8</f>
        <v>23</v>
      </c>
      <c r="EN10" s="253">
        <f>M2D!ER8</f>
        <v>23</v>
      </c>
      <c r="EO10" s="253">
        <f>M2D!ES8</f>
        <v>23</v>
      </c>
      <c r="EP10" s="253">
        <f>M2D!ET8</f>
        <v>23</v>
      </c>
      <c r="EQ10" s="253">
        <f>M2D!EU8</f>
        <v>23</v>
      </c>
      <c r="ER10" s="334">
        <f>M2D!EV8</f>
        <v>23</v>
      </c>
      <c r="ES10" s="335">
        <f>M2D!EW8</f>
        <v>23</v>
      </c>
      <c r="ET10" s="253">
        <f>M2D!EX8</f>
        <v>23</v>
      </c>
      <c r="EU10" s="253">
        <f>M2D!EY8</f>
        <v>23</v>
      </c>
      <c r="EV10" s="253">
        <f>M2D!EZ8</f>
        <v>23</v>
      </c>
      <c r="EW10" s="253">
        <f>M2D!FA8</f>
        <v>23</v>
      </c>
      <c r="EX10" s="253">
        <f>M2D!FB8</f>
        <v>23</v>
      </c>
      <c r="EY10" s="253">
        <f>M2D!FC8</f>
        <v>23</v>
      </c>
      <c r="EZ10" s="253">
        <f>M2D!FD8</f>
        <v>23</v>
      </c>
      <c r="FA10" s="253">
        <f>M2D!FE8</f>
        <v>23</v>
      </c>
      <c r="FB10" s="253">
        <f>M2D!FF8</f>
        <v>23</v>
      </c>
      <c r="FC10" s="253">
        <f>M2D!FG8</f>
        <v>23</v>
      </c>
      <c r="FD10" s="253">
        <f>M2D!FH8</f>
        <v>23</v>
      </c>
      <c r="FE10" s="253">
        <f>M2D!FI8</f>
        <v>23</v>
      </c>
      <c r="FF10" s="253">
        <f>M2D!FJ8</f>
        <v>23</v>
      </c>
      <c r="FG10" s="253">
        <f>M2D!FK8</f>
        <v>23</v>
      </c>
      <c r="FH10" s="253">
        <f>M2D!FL8</f>
        <v>23</v>
      </c>
      <c r="FI10" s="253">
        <f>M2D!FM8</f>
        <v>23</v>
      </c>
      <c r="FJ10" s="253">
        <f>M2D!FN8</f>
        <v>23</v>
      </c>
      <c r="FK10" s="253">
        <f>M2D!FO8</f>
        <v>23</v>
      </c>
      <c r="FL10" s="253">
        <f>M2D!FP8</f>
        <v>23</v>
      </c>
      <c r="FM10" s="253">
        <f>M2D!FQ8</f>
        <v>23</v>
      </c>
      <c r="FN10" s="253">
        <f>M2D!FR8</f>
        <v>23</v>
      </c>
      <c r="FO10" s="253">
        <f>M2D!FS8</f>
        <v>23</v>
      </c>
      <c r="FP10" s="253">
        <f>M2D!FT8</f>
        <v>23</v>
      </c>
      <c r="FQ10" s="253">
        <f>M2D!FU8</f>
        <v>23</v>
      </c>
      <c r="FR10" s="253">
        <f>M2D!FV8</f>
        <v>23</v>
      </c>
      <c r="FS10" s="253">
        <f>M2D!FW8</f>
        <v>23</v>
      </c>
      <c r="FT10" s="253">
        <f>M2D!FX8</f>
        <v>23</v>
      </c>
      <c r="FU10" s="253">
        <f>M2D!FY8</f>
        <v>23</v>
      </c>
      <c r="FV10" s="253">
        <f>M2D!FZ8</f>
        <v>23</v>
      </c>
      <c r="FW10" s="253">
        <f>M2D!GA8</f>
        <v>23</v>
      </c>
      <c r="FX10" s="253">
        <f>M2D!GB8</f>
        <v>23</v>
      </c>
      <c r="FY10" s="253" t="str">
        <f>M2D!GC8</f>
        <v>X</v>
      </c>
      <c r="FZ10" s="253" t="str">
        <f>M2D!GD8</f>
        <v>X</v>
      </c>
      <c r="GA10" s="253" t="str">
        <f>M2D!GE8</f>
        <v>X</v>
      </c>
      <c r="GB10" s="253" t="str">
        <f>M2D!GF8</f>
        <v>X</v>
      </c>
      <c r="GC10" s="253" t="str">
        <f>M2D!GG8</f>
        <v>X</v>
      </c>
      <c r="GD10" s="253" t="str">
        <f>M2D!GH8</f>
        <v>X</v>
      </c>
      <c r="GE10" s="253" t="str">
        <f>M2D!GI8</f>
        <v>X</v>
      </c>
      <c r="GF10" s="253" t="str">
        <f>M2D!GJ8</f>
        <v>X</v>
      </c>
      <c r="GG10" s="253" t="str">
        <f>M2D!GK8</f>
        <v>X</v>
      </c>
      <c r="GH10" s="253" t="str">
        <f>M2D!GL8</f>
        <v>X</v>
      </c>
      <c r="GI10" s="253" t="str">
        <f>M2D!GM8</f>
        <v>X</v>
      </c>
      <c r="GJ10" s="253" t="str">
        <f>M2D!GN8</f>
        <v>X</v>
      </c>
      <c r="GK10" s="253" t="str">
        <f>M2D!GO8</f>
        <v>X</v>
      </c>
      <c r="GL10" s="253" t="str">
        <f>M2D!GP8</f>
        <v>X</v>
      </c>
      <c r="GM10" s="253" t="str">
        <f>M2D!GQ8</f>
        <v>X</v>
      </c>
      <c r="GN10" s="333" t="str">
        <f>M2D!GR8</f>
        <v>X</v>
      </c>
      <c r="GO10" s="709" t="str">
        <f>M2D!HN18</f>
        <v/>
      </c>
    </row>
    <row r="11" spans="1:197" ht="13.15" customHeight="1" x14ac:dyDescent="0.2">
      <c r="A11" s="268" t="str">
        <f>M2C!A10</f>
        <v>V10T</v>
      </c>
      <c r="B11" s="268">
        <f>M2C!D10</f>
        <v>42414</v>
      </c>
      <c r="C11" s="269">
        <f>M2C!E10</f>
        <v>42491</v>
      </c>
      <c r="D11" s="270" t="str">
        <f>M2C!F10</f>
        <v>C108</v>
      </c>
      <c r="E11" s="329" t="str">
        <f>M2C!G10</f>
        <v>STK</v>
      </c>
      <c r="F11" s="323" t="str">
        <f>M2C!H10</f>
        <v>STK</v>
      </c>
      <c r="G11" s="323" t="str">
        <f>M2C!I10</f>
        <v>STK</v>
      </c>
      <c r="H11" s="323">
        <f>M2C!J10</f>
        <v>14</v>
      </c>
      <c r="I11" s="323">
        <f>M2C!K10</f>
        <v>23</v>
      </c>
      <c r="J11" s="323">
        <f>M2C!L10</f>
        <v>15</v>
      </c>
      <c r="K11" s="323">
        <f>M2C!M10</f>
        <v>1</v>
      </c>
      <c r="L11" s="323">
        <f>M2C!N10</f>
        <v>6</v>
      </c>
      <c r="M11" s="323">
        <f>M2C!O10</f>
        <v>5</v>
      </c>
      <c r="N11" s="323">
        <f>M2C!P10</f>
        <v>20</v>
      </c>
      <c r="O11" s="323">
        <f>M2C!Q10</f>
        <v>25</v>
      </c>
      <c r="P11" s="330">
        <f>M2C!R10</f>
        <v>25</v>
      </c>
      <c r="Q11" s="329">
        <f>M2C!S10</f>
        <v>12</v>
      </c>
      <c r="R11" s="323">
        <f>M2C!T10</f>
        <v>16</v>
      </c>
      <c r="S11" s="323">
        <f>M2C!U10</f>
        <v>37</v>
      </c>
      <c r="T11" s="323">
        <f>M2C!V10</f>
        <v>15</v>
      </c>
      <c r="U11" s="323" t="str">
        <f>M2C!W10</f>
        <v>V10</v>
      </c>
      <c r="V11" s="323" t="str">
        <f>M2C!X10</f>
        <v>V10</v>
      </c>
      <c r="W11" s="323" t="str">
        <f>M2C!Y10</f>
        <v>V10</v>
      </c>
      <c r="X11" s="323" t="str">
        <f>M2C!Z10</f>
        <v>V10</v>
      </c>
      <c r="Y11" s="323" t="str">
        <f>M2C!AA10</f>
        <v>V10</v>
      </c>
      <c r="Z11" s="323" t="str">
        <f>M2C!AB10</f>
        <v>V10</v>
      </c>
      <c r="AA11" s="323" t="str">
        <f>M2C!AC10</f>
        <v>V10</v>
      </c>
      <c r="AB11" s="331">
        <f>M2C!AD10</f>
        <v>10</v>
      </c>
      <c r="AC11" s="329">
        <f>M2C!AE10</f>
        <v>20</v>
      </c>
      <c r="AD11" s="323">
        <f>M2C!AF10</f>
        <v>20</v>
      </c>
      <c r="AE11" s="323">
        <f>M2C!AG10</f>
        <v>20</v>
      </c>
      <c r="AF11" s="323">
        <f>M2C!AH10</f>
        <v>20</v>
      </c>
      <c r="AG11" s="323">
        <f>M2C!AI10</f>
        <v>20</v>
      </c>
      <c r="AH11" s="323">
        <f>M2C!AJ10</f>
        <v>20</v>
      </c>
      <c r="AI11" s="323" t="str">
        <f>M2C!AK10</f>
        <v>SB</v>
      </c>
      <c r="AJ11" s="323" t="str">
        <f>M2C!AL10</f>
        <v>SB</v>
      </c>
      <c r="AK11" s="323" t="str">
        <f>M2C!AM10</f>
        <v>SB</v>
      </c>
      <c r="AL11" s="323" t="str">
        <f>M2C!AN10</f>
        <v>SB</v>
      </c>
      <c r="AM11" s="323" t="str">
        <f>M2C!AO10</f>
        <v>SB</v>
      </c>
      <c r="AN11" s="331">
        <f>M2C!AP10</f>
        <v>20</v>
      </c>
      <c r="AO11" s="329">
        <f>M2C!AQ10</f>
        <v>20</v>
      </c>
      <c r="AP11" s="323">
        <f>M2C!AR10</f>
        <v>20</v>
      </c>
      <c r="AQ11" s="323">
        <f>M2C!AS10</f>
        <v>1</v>
      </c>
      <c r="AR11" s="323">
        <f>M2C!AT10</f>
        <v>50</v>
      </c>
      <c r="AS11" s="323">
        <f>M2C!AU10</f>
        <v>50</v>
      </c>
      <c r="AT11" s="323">
        <f>M2C!AV10</f>
        <v>50</v>
      </c>
      <c r="AU11" s="323">
        <f>M2C!AW10</f>
        <v>1</v>
      </c>
      <c r="AV11" s="323">
        <f>M2C!AX10</f>
        <v>23</v>
      </c>
      <c r="AW11" s="323">
        <f>M2C!AY10</f>
        <v>23</v>
      </c>
      <c r="AX11" s="323">
        <f>M2C!AZ10</f>
        <v>23</v>
      </c>
      <c r="AY11" s="323">
        <f>M2C!BA10</f>
        <v>23</v>
      </c>
      <c r="AZ11" s="331">
        <f>M2C!BB10</f>
        <v>23</v>
      </c>
      <c r="BA11" s="329">
        <f>M2C!BC10</f>
        <v>23</v>
      </c>
      <c r="BB11" s="323">
        <f>M2C!BD10</f>
        <v>23</v>
      </c>
      <c r="BC11" s="323">
        <f>M2C!BE10</f>
        <v>23</v>
      </c>
      <c r="BD11" s="323">
        <f>M2C!BF10</f>
        <v>23</v>
      </c>
      <c r="BE11" s="323">
        <f>M2C!BG10</f>
        <v>23</v>
      </c>
      <c r="BF11" s="323">
        <f>M2C!BH10</f>
        <v>23</v>
      </c>
      <c r="BG11" s="323">
        <f>M2C!BI10</f>
        <v>23</v>
      </c>
      <c r="BH11" s="323">
        <f>M2C!BJ10</f>
        <v>23</v>
      </c>
      <c r="BI11" s="323">
        <f>M2C!BK10</f>
        <v>23</v>
      </c>
      <c r="BJ11" s="323">
        <f>M2C!BL10</f>
        <v>23</v>
      </c>
      <c r="BK11" s="323">
        <f>M2C!BM10</f>
        <v>23</v>
      </c>
      <c r="BL11" s="331">
        <f>M2C!BN10</f>
        <v>23</v>
      </c>
      <c r="BM11" s="329" t="str">
        <f>M2C!BO10</f>
        <v>x</v>
      </c>
      <c r="BN11" s="323" t="str">
        <f>M2C!BP10</f>
        <v>x</v>
      </c>
      <c r="BO11" s="323" t="str">
        <f>M2C!BQ10</f>
        <v>x</v>
      </c>
      <c r="BP11" s="323" t="str">
        <f>M2C!BR10</f>
        <v>x</v>
      </c>
      <c r="BQ11" s="323" t="str">
        <f>M2C!BS10</f>
        <v>x</v>
      </c>
      <c r="BR11" s="323" t="str">
        <f>M2C!BT10</f>
        <v>x</v>
      </c>
      <c r="BS11" s="323" t="str">
        <f>M2C!BU10</f>
        <v>x</v>
      </c>
      <c r="BT11" s="323" t="str">
        <f>M2C!BV10</f>
        <v>x</v>
      </c>
      <c r="BU11" s="323" t="str">
        <f>M2C!BW10</f>
        <v>x</v>
      </c>
      <c r="BV11" s="323" t="str">
        <f>M2C!BX10</f>
        <v>x</v>
      </c>
      <c r="BW11" s="323" t="str">
        <f>M2C!BY10</f>
        <v>x</v>
      </c>
      <c r="BX11" s="331" t="str">
        <f>M2C!BZ10</f>
        <v>x</v>
      </c>
      <c r="BY11" s="329" t="str">
        <f>M2C!CA10</f>
        <v>x</v>
      </c>
      <c r="BZ11" s="323" t="str">
        <f>M2C!CB10</f>
        <v>x</v>
      </c>
      <c r="CA11" s="323" t="str">
        <f>M2C!CC10</f>
        <v>x</v>
      </c>
      <c r="CB11" s="323" t="str">
        <f>M2C!CD10</f>
        <v>x</v>
      </c>
      <c r="CC11" s="323" t="str">
        <f>M2C!CE10</f>
        <v>x</v>
      </c>
      <c r="CD11" s="323" t="str">
        <f>M2C!CF10</f>
        <v>x</v>
      </c>
      <c r="CE11" s="323" t="str">
        <f>M2C!CG10</f>
        <v>x</v>
      </c>
      <c r="CF11" s="323" t="str">
        <f>M2C!CH10</f>
        <v>x</v>
      </c>
      <c r="CG11" s="323" t="str">
        <f>M2C!CI10</f>
        <v>x</v>
      </c>
      <c r="CH11" s="323" t="str">
        <f>M2C!CJ10</f>
        <v>x</v>
      </c>
      <c r="CI11" s="323" t="str">
        <f>M2C!CK10</f>
        <v>x</v>
      </c>
      <c r="CJ11" s="331" t="str">
        <f>M2C!CL10</f>
        <v>x</v>
      </c>
      <c r="CK11" s="329" t="str">
        <f>M2C!CM10</f>
        <v>x</v>
      </c>
      <c r="CL11" s="323" t="str">
        <f>M2C!CN10</f>
        <v>x</v>
      </c>
      <c r="CM11" s="323" t="str">
        <f>M2C!CO10</f>
        <v>x</v>
      </c>
      <c r="CN11" s="323" t="str">
        <f>M2C!CP10</f>
        <v>x</v>
      </c>
      <c r="CO11" s="323" t="str">
        <f>M2C!CQ10</f>
        <v>x</v>
      </c>
      <c r="CP11" s="323" t="str">
        <f>M2C!CR10</f>
        <v>x</v>
      </c>
      <c r="CQ11" s="323" t="str">
        <f>M2C!CS10</f>
        <v>x</v>
      </c>
      <c r="CR11" s="323" t="str">
        <f>M2C!CT10</f>
        <v>x</v>
      </c>
      <c r="CS11" s="323" t="str">
        <f>M2C!CU10</f>
        <v>x</v>
      </c>
      <c r="CT11" s="323" t="str">
        <f>M2C!CV10</f>
        <v>x</v>
      </c>
      <c r="CU11" s="323" t="str">
        <f>M2C!CW10</f>
        <v>x</v>
      </c>
      <c r="CV11" s="331" t="str">
        <f>M2C!CX10</f>
        <v>x</v>
      </c>
      <c r="CW11" s="329" t="str">
        <f>M2C!CY10</f>
        <v>x</v>
      </c>
      <c r="CX11" s="323" t="str">
        <f>M2C!CZ10</f>
        <v>x</v>
      </c>
      <c r="CY11" s="323" t="str">
        <f>M2C!DA10</f>
        <v>x</v>
      </c>
      <c r="CZ11" s="323" t="str">
        <f>M2C!DB10</f>
        <v>x</v>
      </c>
      <c r="DA11" s="800" t="str">
        <f>M2C!DC10</f>
        <v>x</v>
      </c>
      <c r="DB11" s="800" t="str">
        <f>M2C!DD10</f>
        <v>x</v>
      </c>
      <c r="DC11" s="800" t="str">
        <f>M2C!DE10</f>
        <v>x</v>
      </c>
      <c r="DD11" s="800" t="str">
        <f>M2C!DF10</f>
        <v>x</v>
      </c>
      <c r="DE11" s="800" t="str">
        <f>M2C!DG10</f>
        <v>x</v>
      </c>
      <c r="DF11" s="800" t="str">
        <f>M2C!DH10</f>
        <v>x</v>
      </c>
      <c r="DG11" s="800" t="str">
        <f>M2C!DI10</f>
        <v>x</v>
      </c>
      <c r="DH11" s="284" t="str">
        <f>M2C!DJ10</f>
        <v>x</v>
      </c>
      <c r="DI11" s="283" t="str">
        <f>M2C!DK10</f>
        <v>x</v>
      </c>
      <c r="DJ11" s="800" t="str">
        <f>M2C!DL10</f>
        <v>x</v>
      </c>
      <c r="DK11" s="800" t="str">
        <f>M2C!DM10</f>
        <v>x</v>
      </c>
      <c r="DL11" s="800" t="str">
        <f>M2C!DN10</f>
        <v>x</v>
      </c>
      <c r="DM11" s="800" t="str">
        <f>M2C!DO10</f>
        <v>x</v>
      </c>
      <c r="DN11" s="800" t="str">
        <f>M2C!DP10</f>
        <v>x</v>
      </c>
      <c r="DO11" s="800" t="str">
        <f>M2C!DQ10</f>
        <v>x</v>
      </c>
      <c r="DP11" s="800" t="str">
        <f>M2C!DR10</f>
        <v>x</v>
      </c>
      <c r="DQ11" s="800" t="str">
        <f>M2C!DS10</f>
        <v>x</v>
      </c>
      <c r="DR11" s="800" t="str">
        <f>M2C!DT10</f>
        <v>x</v>
      </c>
      <c r="DS11" s="800" t="str">
        <f>M2C!DU10</f>
        <v>x</v>
      </c>
      <c r="DT11" s="284" t="str">
        <f>M2C!DV10</f>
        <v>x</v>
      </c>
      <c r="DU11" s="283" t="str">
        <f>M2C!DW10</f>
        <v>x</v>
      </c>
      <c r="DV11" s="800" t="str">
        <f>M2C!DX10</f>
        <v>x</v>
      </c>
      <c r="DW11" s="800" t="str">
        <f>M2C!DY10</f>
        <v>x</v>
      </c>
      <c r="DX11" s="800" t="str">
        <f>M2C!DZ10</f>
        <v>x</v>
      </c>
      <c r="DY11" s="800" t="str">
        <f>M2C!EA10</f>
        <v>x</v>
      </c>
      <c r="DZ11" s="800" t="str">
        <f>M2C!EB10</f>
        <v>x</v>
      </c>
      <c r="EA11" s="800" t="str">
        <f>M2C!EC10</f>
        <v>x</v>
      </c>
      <c r="EB11" s="800" t="str">
        <f>M2C!ED10</f>
        <v>x</v>
      </c>
      <c r="EC11" s="800" t="str">
        <f>M2C!EE10</f>
        <v>x</v>
      </c>
      <c r="ED11" s="800" t="str">
        <f>M2C!EF10</f>
        <v>x</v>
      </c>
      <c r="EE11" s="800" t="str">
        <f>M2C!EG10</f>
        <v>x</v>
      </c>
      <c r="EF11" s="284" t="str">
        <f>M2C!EH10</f>
        <v>x</v>
      </c>
      <c r="EG11" s="283" t="str">
        <f>M2C!EI10</f>
        <v>x</v>
      </c>
      <c r="EH11" s="800" t="str">
        <f>M2C!EJ10</f>
        <v>x</v>
      </c>
      <c r="EI11" s="800" t="str">
        <f>M2C!EK10</f>
        <v>x</v>
      </c>
      <c r="EJ11" s="800" t="str">
        <f>M2C!EL10</f>
        <v>x</v>
      </c>
      <c r="EK11" s="800" t="str">
        <f>M2C!EM10</f>
        <v>x</v>
      </c>
      <c r="EL11" s="800" t="str">
        <f>M2C!EN10</f>
        <v>x</v>
      </c>
      <c r="EM11" s="800" t="str">
        <f>M2C!EO10</f>
        <v>x</v>
      </c>
      <c r="EN11" s="800" t="str">
        <f>M2C!EP10</f>
        <v>x</v>
      </c>
      <c r="EO11" s="800" t="str">
        <f>M2C!EQ10</f>
        <v>x</v>
      </c>
      <c r="EP11" s="800" t="str">
        <f>M2C!ER10</f>
        <v>x</v>
      </c>
      <c r="EQ11" s="800" t="str">
        <f>M2C!ES10</f>
        <v>x</v>
      </c>
      <c r="ER11" s="284" t="str">
        <f>M2C!ET10</f>
        <v>x</v>
      </c>
      <c r="ES11" s="280" t="str">
        <f>M2C!EU10</f>
        <v>x</v>
      </c>
      <c r="ET11" s="800" t="str">
        <f>M2C!EV10</f>
        <v>x</v>
      </c>
      <c r="EU11" s="800" t="str">
        <f>M2C!EW10</f>
        <v>x</v>
      </c>
      <c r="EV11" s="800" t="str">
        <f>M2C!EX10</f>
        <v>x</v>
      </c>
      <c r="EW11" s="800" t="str">
        <f>M2C!EY10</f>
        <v>x</v>
      </c>
      <c r="EX11" s="800" t="str">
        <f>M2C!EZ10</f>
        <v>x</v>
      </c>
      <c r="EY11" s="800" t="str">
        <f>M2C!FA10</f>
        <v>x</v>
      </c>
      <c r="EZ11" s="800" t="str">
        <f>M2C!FB10</f>
        <v>x</v>
      </c>
      <c r="FA11" s="800" t="str">
        <f>M2C!FC10</f>
        <v>x</v>
      </c>
      <c r="FB11" s="800" t="str">
        <f>M2C!FD10</f>
        <v>x</v>
      </c>
      <c r="FC11" s="800" t="str">
        <f>M2C!FE10</f>
        <v>x</v>
      </c>
      <c r="FD11" s="800" t="str">
        <f>M2C!FF10</f>
        <v>x</v>
      </c>
      <c r="FE11" s="800" t="str">
        <f>M2C!FG10</f>
        <v>x</v>
      </c>
      <c r="FF11" s="800" t="str">
        <f>M2C!FH10</f>
        <v>x</v>
      </c>
      <c r="FG11" s="800" t="str">
        <f>M2C!FI10</f>
        <v>x</v>
      </c>
      <c r="FH11" s="800" t="str">
        <f>M2C!FJ10</f>
        <v>x</v>
      </c>
      <c r="FI11" s="800" t="str">
        <f>M2C!FK10</f>
        <v>x</v>
      </c>
      <c r="FJ11" s="800" t="str">
        <f>M2C!FL10</f>
        <v>x</v>
      </c>
      <c r="FK11" s="800" t="str">
        <f>M2C!FM10</f>
        <v>x</v>
      </c>
      <c r="FL11" s="800" t="str">
        <f>M2C!FN10</f>
        <v>x</v>
      </c>
      <c r="FM11" s="800" t="str">
        <f>M2C!FO10</f>
        <v>x</v>
      </c>
      <c r="FN11" s="800" t="str">
        <f>M2C!FP10</f>
        <v>x</v>
      </c>
      <c r="FO11" s="800" t="str">
        <f>M2C!FQ10</f>
        <v>x</v>
      </c>
      <c r="FP11" s="800" t="str">
        <f>M2C!FR10</f>
        <v>x</v>
      </c>
      <c r="FQ11" s="800" t="str">
        <f>M2C!FS10</f>
        <v>x</v>
      </c>
      <c r="FR11" s="800" t="str">
        <f>M2C!FT10</f>
        <v>x</v>
      </c>
      <c r="FS11" s="800" t="str">
        <f>M2C!FU10</f>
        <v>x</v>
      </c>
      <c r="FT11" s="800" t="str">
        <f>M2C!FV10</f>
        <v>x</v>
      </c>
      <c r="FU11" s="800" t="str">
        <f>M2C!FW10</f>
        <v>x</v>
      </c>
      <c r="FV11" s="800" t="str">
        <f>M2C!FX10</f>
        <v>x</v>
      </c>
      <c r="FW11" s="800" t="str">
        <f>M2C!FY10</f>
        <v>x</v>
      </c>
      <c r="FX11" s="800" t="str">
        <f>M2C!FZ10</f>
        <v>x</v>
      </c>
      <c r="FY11" s="800" t="str">
        <f>M2C!GA10</f>
        <v>x</v>
      </c>
      <c r="FZ11" s="800" t="str">
        <f>M2C!GB10</f>
        <v>x</v>
      </c>
      <c r="GA11" s="800" t="str">
        <f>M2C!GC10</f>
        <v>x</v>
      </c>
      <c r="GB11" s="800" t="str">
        <f>M2C!GD10</f>
        <v>x</v>
      </c>
      <c r="GC11" s="800" t="str">
        <f>M2C!GE10</f>
        <v>x</v>
      </c>
      <c r="GD11" s="800" t="str">
        <f>M2C!GF10</f>
        <v>x</v>
      </c>
      <c r="GE11" s="800" t="str">
        <f>M2C!GG10</f>
        <v>x</v>
      </c>
      <c r="GF11" s="800" t="str">
        <f>M2C!GH10</f>
        <v>x</v>
      </c>
      <c r="GG11" s="800" t="str">
        <f>M2C!GI10</f>
        <v>x</v>
      </c>
      <c r="GH11" s="800" t="str">
        <f>M2C!GJ10</f>
        <v>x</v>
      </c>
      <c r="GI11" s="800" t="str">
        <f>M2C!GK10</f>
        <v>x</v>
      </c>
      <c r="GJ11" s="800" t="str">
        <f>M2C!GL10</f>
        <v>x</v>
      </c>
      <c r="GK11" s="800" t="str">
        <f>M2C!GM10</f>
        <v>x</v>
      </c>
      <c r="GL11" s="800" t="str">
        <f>M2C!GN10</f>
        <v>x</v>
      </c>
      <c r="GM11" s="800" t="str">
        <f>M2C!GO10</f>
        <v>x</v>
      </c>
      <c r="GN11" s="72" t="str">
        <f>M2C!GP10</f>
        <v>x</v>
      </c>
      <c r="GO11" s="709" t="str">
        <f>M2C!HL20</f>
        <v>N</v>
      </c>
    </row>
    <row r="12" spans="1:197" ht="13.15" customHeight="1" x14ac:dyDescent="0.2">
      <c r="A12" s="271" t="str">
        <f>M2D!A54</f>
        <v>V20</v>
      </c>
      <c r="B12" s="271">
        <f>M2D!F54</f>
        <v>44489</v>
      </c>
      <c r="C12" s="272">
        <f>M2D!G54</f>
        <v>42522</v>
      </c>
      <c r="D12" s="273" t="str">
        <f>M2D!H54</f>
        <v>D658</v>
      </c>
      <c r="E12" s="332" t="str">
        <f>M2D!I54</f>
        <v>AIA</v>
      </c>
      <c r="F12" s="253" t="str">
        <f>M2D!J54</f>
        <v>AIA</v>
      </c>
      <c r="G12" s="253" t="str">
        <f>M2D!K54</f>
        <v>AIA</v>
      </c>
      <c r="H12" s="253" t="str">
        <f>M2D!L54</f>
        <v>AIA</v>
      </c>
      <c r="I12" s="253" t="str">
        <f>M2D!M54</f>
        <v>AIA</v>
      </c>
      <c r="J12" s="253">
        <f>M2D!N54</f>
        <v>1</v>
      </c>
      <c r="K12" s="253">
        <f>M2D!O54</f>
        <v>0</v>
      </c>
      <c r="L12" s="253">
        <f>M2D!P54</f>
        <v>2</v>
      </c>
      <c r="M12" s="253">
        <f>M2D!Q54</f>
        <v>16</v>
      </c>
      <c r="N12" s="253">
        <f>M2D!R54</f>
        <v>33</v>
      </c>
      <c r="O12" s="253">
        <f>M2D!S54</f>
        <v>48</v>
      </c>
      <c r="P12" s="333">
        <f>M2D!T54</f>
        <v>31</v>
      </c>
      <c r="Q12" s="332">
        <f>M2D!U54</f>
        <v>38</v>
      </c>
      <c r="R12" s="253">
        <f>M2D!V54</f>
        <v>15</v>
      </c>
      <c r="S12" s="253">
        <f>M2D!W54</f>
        <v>57</v>
      </c>
      <c r="T12" s="253">
        <f>M2D!X54</f>
        <v>13</v>
      </c>
      <c r="U12" s="253">
        <f>M2D!Y54</f>
        <v>7</v>
      </c>
      <c r="V12" s="253" t="str">
        <f>M2D!Z54</f>
        <v>V15</v>
      </c>
      <c r="W12" s="253" t="str">
        <f>M2D!AA54</f>
        <v>V15</v>
      </c>
      <c r="X12" s="253" t="str">
        <f>M2D!AB54</f>
        <v>V15</v>
      </c>
      <c r="Y12" s="253" t="str">
        <f>M2D!AC54</f>
        <v>V15</v>
      </c>
      <c r="Z12" s="253" t="str">
        <f>M2D!AD54</f>
        <v>V15</v>
      </c>
      <c r="AA12" s="253" t="str">
        <f>M2D!AE54</f>
        <v>V15</v>
      </c>
      <c r="AB12" s="334">
        <f>M2D!AF54</f>
        <v>23</v>
      </c>
      <c r="AC12" s="332">
        <f>M2D!AG54</f>
        <v>23</v>
      </c>
      <c r="AD12" s="253">
        <f>M2D!AH54</f>
        <v>23</v>
      </c>
      <c r="AE12" s="253">
        <f>M2D!AI54</f>
        <v>23</v>
      </c>
      <c r="AF12" s="253">
        <f>M2D!AJ54</f>
        <v>23</v>
      </c>
      <c r="AG12" s="253">
        <f>M2D!AK54</f>
        <v>23</v>
      </c>
      <c r="AH12" s="253">
        <f>M2D!AL54</f>
        <v>23</v>
      </c>
      <c r="AI12" s="253" t="str">
        <f>M2D!AM54</f>
        <v>F</v>
      </c>
      <c r="AJ12" s="253" t="str">
        <f>M2D!AN54</f>
        <v>F</v>
      </c>
      <c r="AK12" s="253">
        <f>M2D!AO54</f>
        <v>23</v>
      </c>
      <c r="AL12" s="253">
        <f>M2D!AP54</f>
        <v>23</v>
      </c>
      <c r="AM12" s="253">
        <f>M2D!AQ54</f>
        <v>23</v>
      </c>
      <c r="AN12" s="334">
        <f>M2D!AR54</f>
        <v>23</v>
      </c>
      <c r="AO12" s="332">
        <f>M2D!AS54</f>
        <v>1</v>
      </c>
      <c r="AP12" s="253">
        <f>M2D!AT54</f>
        <v>80</v>
      </c>
      <c r="AQ12" s="253">
        <f>M2D!AU54</f>
        <v>80</v>
      </c>
      <c r="AR12" s="253">
        <f>M2D!AV54</f>
        <v>80</v>
      </c>
      <c r="AS12" s="253">
        <f>M2D!AW54</f>
        <v>80</v>
      </c>
      <c r="AT12" s="253">
        <f>M2D!AX54</f>
        <v>1</v>
      </c>
      <c r="AU12" s="253">
        <f>M2D!AY54</f>
        <v>23</v>
      </c>
      <c r="AV12" s="253">
        <f>M2D!AZ54</f>
        <v>23</v>
      </c>
      <c r="AW12" s="253">
        <f>M2D!BA54</f>
        <v>23</v>
      </c>
      <c r="AX12" s="253">
        <f>M2D!BB54</f>
        <v>23</v>
      </c>
      <c r="AY12" s="253">
        <f>M2D!BC54</f>
        <v>23</v>
      </c>
      <c r="AZ12" s="334">
        <f>M2D!BD54</f>
        <v>23</v>
      </c>
      <c r="BA12" s="332">
        <f>M2D!BE54</f>
        <v>23</v>
      </c>
      <c r="BB12" s="253">
        <f>M2D!BF54</f>
        <v>23</v>
      </c>
      <c r="BC12" s="253">
        <f>M2D!BG54</f>
        <v>23</v>
      </c>
      <c r="BD12" s="253">
        <f>M2D!BH54</f>
        <v>23</v>
      </c>
      <c r="BE12" s="253">
        <f>M2D!BI54</f>
        <v>23</v>
      </c>
      <c r="BF12" s="253">
        <f>M2D!BJ54</f>
        <v>23</v>
      </c>
      <c r="BG12" s="253">
        <f>M2D!BK54</f>
        <v>23</v>
      </c>
      <c r="BH12" s="253">
        <f>M2D!BL54</f>
        <v>23</v>
      </c>
      <c r="BI12" s="253">
        <f>M2D!BM54</f>
        <v>23</v>
      </c>
      <c r="BJ12" s="253">
        <f>M2D!BN54</f>
        <v>23</v>
      </c>
      <c r="BK12" s="253">
        <f>M2D!BO54</f>
        <v>23</v>
      </c>
      <c r="BL12" s="334">
        <f>M2D!BP54</f>
        <v>23</v>
      </c>
      <c r="BM12" s="332">
        <f>M2D!BQ54</f>
        <v>23</v>
      </c>
      <c r="BN12" s="253" t="str">
        <f>M2D!BR54</f>
        <v>SB</v>
      </c>
      <c r="BO12" s="253" t="str">
        <f>M2D!BS54</f>
        <v>SB</v>
      </c>
      <c r="BP12" s="253" t="str">
        <f>M2D!BT54</f>
        <v>SB</v>
      </c>
      <c r="BQ12" s="253" t="str">
        <f>M2D!BU54</f>
        <v>SB</v>
      </c>
      <c r="BR12" s="253" t="str">
        <f>M2D!BV54</f>
        <v>SB</v>
      </c>
      <c r="BS12" s="253" t="str">
        <f>M2D!BW54</f>
        <v>SB</v>
      </c>
      <c r="BT12" s="253">
        <f>M2D!BX54</f>
        <v>23</v>
      </c>
      <c r="BU12" s="253">
        <f>M2D!BY54</f>
        <v>23</v>
      </c>
      <c r="BV12" s="253">
        <f>M2D!BZ54</f>
        <v>23</v>
      </c>
      <c r="BW12" s="253">
        <f>M2D!CA54</f>
        <v>23</v>
      </c>
      <c r="BX12" s="334">
        <f>M2D!CB54</f>
        <v>23</v>
      </c>
      <c r="BY12" s="332">
        <f>M2D!CC54</f>
        <v>23</v>
      </c>
      <c r="BZ12" s="253" t="str">
        <f>M2D!CD54</f>
        <v>V20</v>
      </c>
      <c r="CA12" s="253" t="str">
        <f>M2D!CE54</f>
        <v>V20</v>
      </c>
      <c r="CB12" s="253" t="str">
        <f>M2D!CF54</f>
        <v>V20</v>
      </c>
      <c r="CC12" s="253" t="str">
        <f>M2D!CG54</f>
        <v>V20</v>
      </c>
      <c r="CD12" s="253" t="str">
        <f>M2D!CH54</f>
        <v>V20</v>
      </c>
      <c r="CE12" s="253" t="str">
        <f>M2D!CI54</f>
        <v>V20</v>
      </c>
      <c r="CF12" s="253" t="str">
        <f>M2D!CJ54</f>
        <v>RMV</v>
      </c>
      <c r="CG12" s="253" t="str">
        <f>M2D!CK54</f>
        <v>RMV</v>
      </c>
      <c r="CH12" s="253" t="str">
        <f>M2D!CL54</f>
        <v>RMV</v>
      </c>
      <c r="CI12" s="253" t="str">
        <f>M2D!CM54</f>
        <v>RMV</v>
      </c>
      <c r="CJ12" s="334" t="str">
        <f>M2D!CN54</f>
        <v>RMV</v>
      </c>
      <c r="CK12" s="332" t="str">
        <f>M2D!CO54</f>
        <v>RMV</v>
      </c>
      <c r="CL12" s="253">
        <f>M2D!CP54</f>
        <v>23</v>
      </c>
      <c r="CM12" s="253">
        <f>M2D!CQ54</f>
        <v>23</v>
      </c>
      <c r="CN12" s="253">
        <f>M2D!CR54</f>
        <v>23</v>
      </c>
      <c r="CO12" s="253">
        <f>M2D!CS54</f>
        <v>1</v>
      </c>
      <c r="CP12" s="253">
        <f>M2D!CT54</f>
        <v>60</v>
      </c>
      <c r="CQ12" s="253">
        <f>M2D!CU54</f>
        <v>60</v>
      </c>
      <c r="CR12" s="253">
        <f>M2D!CV54</f>
        <v>60</v>
      </c>
      <c r="CS12" s="253">
        <f>M2D!CW54</f>
        <v>60</v>
      </c>
      <c r="CT12" s="253">
        <f>M2D!CX54</f>
        <v>1</v>
      </c>
      <c r="CU12" s="253">
        <f>M2D!CY54</f>
        <v>23</v>
      </c>
      <c r="CV12" s="334">
        <f>M2D!CZ54</f>
        <v>23</v>
      </c>
      <c r="CW12" s="332">
        <f>M2D!DA54</f>
        <v>23</v>
      </c>
      <c r="CX12" s="253">
        <f>M2D!DB54</f>
        <v>23</v>
      </c>
      <c r="CY12" s="253">
        <f>M2D!DC54</f>
        <v>1</v>
      </c>
      <c r="CZ12" s="253">
        <f>M2D!DD54</f>
        <v>50</v>
      </c>
      <c r="DA12" s="253">
        <f>M2D!DE54</f>
        <v>50</v>
      </c>
      <c r="DB12" s="253">
        <f>M2D!DF54</f>
        <v>50</v>
      </c>
      <c r="DC12" s="253">
        <f>M2D!DG54</f>
        <v>50</v>
      </c>
      <c r="DD12" s="253">
        <f>M2D!DH54</f>
        <v>1</v>
      </c>
      <c r="DE12" s="253">
        <f>M2D!DI54</f>
        <v>23</v>
      </c>
      <c r="DF12" s="253">
        <f>M2D!DJ54</f>
        <v>23</v>
      </c>
      <c r="DG12" s="253">
        <f>M2D!DK54</f>
        <v>23</v>
      </c>
      <c r="DH12" s="334">
        <f>M2D!DL54</f>
        <v>23</v>
      </c>
      <c r="DI12" s="332">
        <f>M2D!DM54</f>
        <v>23</v>
      </c>
      <c r="DJ12" s="253">
        <f>M2D!DN54</f>
        <v>23</v>
      </c>
      <c r="DK12" s="253">
        <f>M2D!DO54</f>
        <v>23</v>
      </c>
      <c r="DL12" s="253">
        <f>M2D!DP54</f>
        <v>23</v>
      </c>
      <c r="DM12" s="253">
        <f>M2D!DQ54</f>
        <v>23</v>
      </c>
      <c r="DN12" s="253">
        <f>M2D!DR54</f>
        <v>23</v>
      </c>
      <c r="DO12" s="253">
        <f>M2D!DS54</f>
        <v>23</v>
      </c>
      <c r="DP12" s="253">
        <f>M2D!DT54</f>
        <v>23</v>
      </c>
      <c r="DQ12" s="253">
        <f>M2D!DU54</f>
        <v>23</v>
      </c>
      <c r="DR12" s="253">
        <f>M2D!DV54</f>
        <v>23</v>
      </c>
      <c r="DS12" s="253">
        <f>M2D!DW54</f>
        <v>23</v>
      </c>
      <c r="DT12" s="334">
        <f>M2D!DX54</f>
        <v>23</v>
      </c>
      <c r="DU12" s="332">
        <f>M2D!DY54</f>
        <v>23</v>
      </c>
      <c r="DV12" s="253">
        <f>M2D!DZ54</f>
        <v>23</v>
      </c>
      <c r="DW12" s="253">
        <f>M2D!EA54</f>
        <v>23</v>
      </c>
      <c r="DX12" s="253">
        <f>M2D!EB54</f>
        <v>23</v>
      </c>
      <c r="DY12" s="253">
        <f>M2D!EC54</f>
        <v>23</v>
      </c>
      <c r="DZ12" s="253">
        <f>M2D!ED54</f>
        <v>23</v>
      </c>
      <c r="EA12" s="253">
        <f>M2D!EE54</f>
        <v>23</v>
      </c>
      <c r="EB12" s="253" t="str">
        <f>M2D!EF54</f>
        <v>V25</v>
      </c>
      <c r="EC12" s="253" t="str">
        <f>M2D!EG54</f>
        <v>V25</v>
      </c>
      <c r="ED12" s="253" t="str">
        <f>M2D!EH54</f>
        <v>V25</v>
      </c>
      <c r="EE12" s="253" t="str">
        <f>M2D!EI54</f>
        <v>V25</v>
      </c>
      <c r="EF12" s="334" t="str">
        <f>M2D!EJ54</f>
        <v>V25</v>
      </c>
      <c r="EG12" s="332">
        <f>M2D!EK54</f>
        <v>23</v>
      </c>
      <c r="EH12" s="253">
        <f>M2D!EL54</f>
        <v>23</v>
      </c>
      <c r="EI12" s="253">
        <f>M2D!EM54</f>
        <v>23</v>
      </c>
      <c r="EJ12" s="253">
        <f>M2D!EN54</f>
        <v>23</v>
      </c>
      <c r="EK12" s="253">
        <f>M2D!EO54</f>
        <v>23</v>
      </c>
      <c r="EL12" s="253">
        <f>M2D!EP54</f>
        <v>23</v>
      </c>
      <c r="EM12" s="253">
        <f>M2D!EQ54</f>
        <v>23</v>
      </c>
      <c r="EN12" s="253">
        <f>M2D!ER54</f>
        <v>23</v>
      </c>
      <c r="EO12" s="253">
        <f>M2D!ES54</f>
        <v>23</v>
      </c>
      <c r="EP12" s="253">
        <f>M2D!ET54</f>
        <v>23</v>
      </c>
      <c r="EQ12" s="253">
        <f>M2D!EU54</f>
        <v>23</v>
      </c>
      <c r="ER12" s="334">
        <f>M2D!EV54</f>
        <v>23</v>
      </c>
      <c r="ES12" s="335">
        <f>M2D!EW54</f>
        <v>23</v>
      </c>
      <c r="ET12" s="253">
        <f>M2D!EX54</f>
        <v>23</v>
      </c>
      <c r="EU12" s="253">
        <f>M2D!EY54</f>
        <v>23</v>
      </c>
      <c r="EV12" s="253">
        <f>M2D!EZ54</f>
        <v>23</v>
      </c>
      <c r="EW12" s="253">
        <f>M2D!FA54</f>
        <v>23</v>
      </c>
      <c r="EX12" s="253">
        <f>M2D!FB54</f>
        <v>23</v>
      </c>
      <c r="EY12" s="253">
        <f>M2D!FC54</f>
        <v>23</v>
      </c>
      <c r="EZ12" s="253">
        <f>M2D!FD54</f>
        <v>23</v>
      </c>
      <c r="FA12" s="253">
        <f>M2D!FE54</f>
        <v>23</v>
      </c>
      <c r="FB12" s="253">
        <f>M2D!FF54</f>
        <v>23</v>
      </c>
      <c r="FC12" s="253">
        <f>M2D!FG54</f>
        <v>23</v>
      </c>
      <c r="FD12" s="253">
        <f>M2D!FH54</f>
        <v>23</v>
      </c>
      <c r="FE12" s="253">
        <f>M2D!FI54</f>
        <v>23</v>
      </c>
      <c r="FF12" s="253">
        <f>M2D!FJ54</f>
        <v>23</v>
      </c>
      <c r="FG12" s="253">
        <f>M2D!FK54</f>
        <v>23</v>
      </c>
      <c r="FH12" s="253">
        <f>M2D!FL54</f>
        <v>23</v>
      </c>
      <c r="FI12" s="253">
        <f>M2D!FM54</f>
        <v>23</v>
      </c>
      <c r="FJ12" s="253">
        <f>M2D!FN54</f>
        <v>23</v>
      </c>
      <c r="FK12" s="253">
        <f>M2D!FO54</f>
        <v>23</v>
      </c>
      <c r="FL12" s="253">
        <f>M2D!FP54</f>
        <v>23</v>
      </c>
      <c r="FM12" s="253">
        <f>M2D!FQ54</f>
        <v>23</v>
      </c>
      <c r="FN12" s="253">
        <f>M2D!FR54</f>
        <v>23</v>
      </c>
      <c r="FO12" s="253">
        <f>M2D!FS54</f>
        <v>23</v>
      </c>
      <c r="FP12" s="253">
        <f>M2D!FT54</f>
        <v>23</v>
      </c>
      <c r="FQ12" s="253">
        <f>M2D!FU54</f>
        <v>23</v>
      </c>
      <c r="FR12" s="253">
        <f>M2D!FV54</f>
        <v>23</v>
      </c>
      <c r="FS12" s="253">
        <f>M2D!FW54</f>
        <v>23</v>
      </c>
      <c r="FT12" s="253">
        <f>M2D!FX54</f>
        <v>23</v>
      </c>
      <c r="FU12" s="253">
        <f>M2D!FY54</f>
        <v>23</v>
      </c>
      <c r="FV12" s="253">
        <f>M2D!FZ54</f>
        <v>23</v>
      </c>
      <c r="FW12" s="253">
        <f>M2D!GA54</f>
        <v>23</v>
      </c>
      <c r="FX12" s="253">
        <f>M2D!GB54</f>
        <v>23</v>
      </c>
      <c r="FY12" s="253">
        <f>M2D!GC54</f>
        <v>23</v>
      </c>
      <c r="FZ12" s="253">
        <f>M2D!GD54</f>
        <v>23</v>
      </c>
      <c r="GA12" s="253">
        <f>M2D!GE54</f>
        <v>23</v>
      </c>
      <c r="GB12" s="253">
        <f>M2D!GF54</f>
        <v>23</v>
      </c>
      <c r="GC12" s="253">
        <f>M2D!GG54</f>
        <v>23</v>
      </c>
      <c r="GD12" s="253" t="str">
        <f>M2D!GH54</f>
        <v>X</v>
      </c>
      <c r="GE12" s="253" t="str">
        <f>M2D!GI54</f>
        <v>X</v>
      </c>
      <c r="GF12" s="253" t="str">
        <f>M2D!GJ54</f>
        <v>X</v>
      </c>
      <c r="GG12" s="253" t="str">
        <f>M2D!GK54</f>
        <v>X</v>
      </c>
      <c r="GH12" s="253" t="str">
        <f>M2D!GL54</f>
        <v>X</v>
      </c>
      <c r="GI12" s="253" t="str">
        <f>M2D!GM54</f>
        <v>X</v>
      </c>
      <c r="GJ12" s="253" t="str">
        <f>M2D!GN54</f>
        <v>X</v>
      </c>
      <c r="GK12" s="253" t="str">
        <f>M2D!GO54</f>
        <v>X</v>
      </c>
      <c r="GL12" s="253" t="str">
        <f>M2D!GP54</f>
        <v>X</v>
      </c>
      <c r="GM12" s="253" t="str">
        <f>M2D!GQ54</f>
        <v>X</v>
      </c>
      <c r="GN12" s="333" t="str">
        <f>M2D!GR54</f>
        <v>X</v>
      </c>
      <c r="GO12" s="709">
        <f>M2D!HN64</f>
        <v>42917</v>
      </c>
    </row>
    <row r="13" spans="1:197" ht="13.15" customHeight="1" x14ac:dyDescent="0.2">
      <c r="A13" s="271" t="str">
        <f>M2D!A11</f>
        <v>V30</v>
      </c>
      <c r="B13" s="271">
        <f>M2D!F11</f>
        <v>42806</v>
      </c>
      <c r="C13" s="272">
        <f>M2D!G11</f>
        <v>42522</v>
      </c>
      <c r="D13" s="273" t="str">
        <f>M2D!H11</f>
        <v>D610</v>
      </c>
      <c r="E13" s="332">
        <f>M2D!I11</f>
        <v>23</v>
      </c>
      <c r="F13" s="253">
        <f>M2D!J11</f>
        <v>8</v>
      </c>
      <c r="G13" s="253">
        <f>M2D!K11</f>
        <v>29</v>
      </c>
      <c r="H13" s="253">
        <f>M2D!L11</f>
        <v>26</v>
      </c>
      <c r="I13" s="253">
        <f>M2D!M11</f>
        <v>28</v>
      </c>
      <c r="J13" s="253">
        <f>M2D!N11</f>
        <v>20</v>
      </c>
      <c r="K13" s="253">
        <f>M2D!O11</f>
        <v>9</v>
      </c>
      <c r="L13" s="253">
        <f>M2D!P11</f>
        <v>6</v>
      </c>
      <c r="M13" s="253">
        <f>M2D!Q11</f>
        <v>14</v>
      </c>
      <c r="N13" s="253">
        <f>M2D!R11</f>
        <v>19</v>
      </c>
      <c r="O13" s="253">
        <f>M2D!S11</f>
        <v>15</v>
      </c>
      <c r="P13" s="333">
        <f>M2D!T11</f>
        <v>11</v>
      </c>
      <c r="Q13" s="332">
        <f>M2D!U11</f>
        <v>6</v>
      </c>
      <c r="R13" s="253">
        <f>M2D!V11</f>
        <v>16</v>
      </c>
      <c r="S13" s="253">
        <f>M2D!W11</f>
        <v>0</v>
      </c>
      <c r="T13" s="253">
        <f>M2D!X11</f>
        <v>0</v>
      </c>
      <c r="U13" s="253">
        <f>M2D!Y11</f>
        <v>1</v>
      </c>
      <c r="V13" s="253" t="str">
        <f>M2D!Z11</f>
        <v>V30</v>
      </c>
      <c r="W13" s="253" t="str">
        <f>M2D!AA11</f>
        <v>V30</v>
      </c>
      <c r="X13" s="253" t="str">
        <f>M2D!AB11</f>
        <v>V30</v>
      </c>
      <c r="Y13" s="253" t="str">
        <f>M2D!AC11</f>
        <v>V30</v>
      </c>
      <c r="Z13" s="253" t="str">
        <f>M2D!AD11</f>
        <v>V30</v>
      </c>
      <c r="AA13" s="253" t="str">
        <f>M2D!AE11</f>
        <v>V30</v>
      </c>
      <c r="AB13" s="334" t="str">
        <f>M2D!AF11</f>
        <v>AIA</v>
      </c>
      <c r="AC13" s="332" t="str">
        <f>M2D!AG11</f>
        <v>AIA</v>
      </c>
      <c r="AD13" s="253" t="str">
        <f>M2D!AH11</f>
        <v>AIA</v>
      </c>
      <c r="AE13" s="253">
        <f>M2D!AI11</f>
        <v>23</v>
      </c>
      <c r="AF13" s="253">
        <f>M2D!AJ11</f>
        <v>23</v>
      </c>
      <c r="AG13" s="253">
        <f>M2D!AK11</f>
        <v>23</v>
      </c>
      <c r="AH13" s="253">
        <f>M2D!AL11</f>
        <v>23</v>
      </c>
      <c r="AI13" s="253">
        <f>M2D!AM11</f>
        <v>23</v>
      </c>
      <c r="AJ13" s="253">
        <f>M2D!AN11</f>
        <v>23</v>
      </c>
      <c r="AK13" s="253">
        <f>M2D!AO11</f>
        <v>23</v>
      </c>
      <c r="AL13" s="253">
        <f>M2D!AP11</f>
        <v>23</v>
      </c>
      <c r="AM13" s="253">
        <f>M2D!AQ11</f>
        <v>23</v>
      </c>
      <c r="AN13" s="334">
        <f>M2D!AR11</f>
        <v>23</v>
      </c>
      <c r="AO13" s="332">
        <f>M2D!AS11</f>
        <v>23</v>
      </c>
      <c r="AP13" s="253">
        <f>M2D!AT11</f>
        <v>23</v>
      </c>
      <c r="AQ13" s="253">
        <f>M2D!AU11</f>
        <v>23</v>
      </c>
      <c r="AR13" s="253">
        <f>M2D!AV11</f>
        <v>23</v>
      </c>
      <c r="AS13" s="253">
        <f>M2D!AW11</f>
        <v>23</v>
      </c>
      <c r="AT13" s="253">
        <f>M2D!AX11</f>
        <v>23</v>
      </c>
      <c r="AU13" s="253">
        <f>M2D!AY11</f>
        <v>23</v>
      </c>
      <c r="AV13" s="253">
        <f>M2D!AZ11</f>
        <v>23</v>
      </c>
      <c r="AW13" s="253">
        <f>M2D!BA11</f>
        <v>23</v>
      </c>
      <c r="AX13" s="253">
        <f>M2D!BB11</f>
        <v>23</v>
      </c>
      <c r="AY13" s="253">
        <f>M2D!BC11</f>
        <v>23</v>
      </c>
      <c r="AZ13" s="334">
        <f>M2D!BD11</f>
        <v>23</v>
      </c>
      <c r="BA13" s="332">
        <f>M2D!BE11</f>
        <v>23</v>
      </c>
      <c r="BB13" s="253">
        <f>M2D!BF11</f>
        <v>23</v>
      </c>
      <c r="BC13" s="253">
        <f>M2D!BG11</f>
        <v>23</v>
      </c>
      <c r="BD13" s="253">
        <f>M2D!BH11</f>
        <v>23</v>
      </c>
      <c r="BE13" s="253">
        <f>M2D!BI11</f>
        <v>23</v>
      </c>
      <c r="BF13" s="253">
        <f>M2D!BJ11</f>
        <v>23</v>
      </c>
      <c r="BG13" s="253">
        <f>M2D!BK11</f>
        <v>23</v>
      </c>
      <c r="BH13" s="253">
        <f>M2D!BL11</f>
        <v>23</v>
      </c>
      <c r="BI13" s="253">
        <f>M2D!BM11</f>
        <v>23</v>
      </c>
      <c r="BJ13" s="253">
        <f>M2D!BN11</f>
        <v>23</v>
      </c>
      <c r="BK13" s="253">
        <f>M2D!BO11</f>
        <v>23</v>
      </c>
      <c r="BL13" s="334">
        <f>M2D!BP11</f>
        <v>23</v>
      </c>
      <c r="BM13" s="332">
        <f>M2D!BQ11</f>
        <v>23</v>
      </c>
      <c r="BN13" s="253">
        <f>M2D!BR11</f>
        <v>23</v>
      </c>
      <c r="BO13" s="253">
        <f>M2D!BS11</f>
        <v>23</v>
      </c>
      <c r="BP13" s="253">
        <f>M2D!BT11</f>
        <v>23</v>
      </c>
      <c r="BQ13" s="253">
        <f>M2D!BU11</f>
        <v>23</v>
      </c>
      <c r="BR13" s="253">
        <f>M2D!BV11</f>
        <v>23</v>
      </c>
      <c r="BS13" s="253">
        <f>M2D!BW11</f>
        <v>23</v>
      </c>
      <c r="BT13" s="253">
        <f>M2D!BX11</f>
        <v>23</v>
      </c>
      <c r="BU13" s="253">
        <f>M2D!BY11</f>
        <v>23</v>
      </c>
      <c r="BV13" s="253">
        <f>M2D!BZ11</f>
        <v>23</v>
      </c>
      <c r="BW13" s="253">
        <f>M2D!CA11</f>
        <v>23</v>
      </c>
      <c r="BX13" s="334">
        <f>M2D!CB11</f>
        <v>23</v>
      </c>
      <c r="BY13" s="332">
        <f>M2D!CC11</f>
        <v>23</v>
      </c>
      <c r="BZ13" s="253">
        <f>M2D!CD11</f>
        <v>23</v>
      </c>
      <c r="CA13" s="253">
        <f>M2D!CE11</f>
        <v>23</v>
      </c>
      <c r="CB13" s="253" t="str">
        <f>M2D!CF11</f>
        <v>V5</v>
      </c>
      <c r="CC13" s="253" t="str">
        <f>M2D!CG11</f>
        <v>V5</v>
      </c>
      <c r="CD13" s="253" t="str">
        <f>M2D!CH11</f>
        <v>V5</v>
      </c>
      <c r="CE13" s="253" t="str">
        <f>M2D!CI11</f>
        <v>V5</v>
      </c>
      <c r="CF13" s="253" t="str">
        <f>M2D!CJ11</f>
        <v>V5</v>
      </c>
      <c r="CG13" s="253">
        <f>M2D!CK11</f>
        <v>23</v>
      </c>
      <c r="CH13" s="253">
        <f>M2D!CL11</f>
        <v>23</v>
      </c>
      <c r="CI13" s="253">
        <f>M2D!CM11</f>
        <v>23</v>
      </c>
      <c r="CJ13" s="334">
        <f>M2D!CN11</f>
        <v>23</v>
      </c>
      <c r="CK13" s="332">
        <f>M2D!CO11</f>
        <v>1</v>
      </c>
      <c r="CL13" s="253">
        <f>M2D!CP11</f>
        <v>60</v>
      </c>
      <c r="CM13" s="253">
        <f>M2D!CQ11</f>
        <v>60</v>
      </c>
      <c r="CN13" s="253">
        <f>M2D!CR11</f>
        <v>60</v>
      </c>
      <c r="CO13" s="253">
        <f>M2D!CS11</f>
        <v>60</v>
      </c>
      <c r="CP13" s="253">
        <f>M2D!CT11</f>
        <v>1</v>
      </c>
      <c r="CQ13" s="253">
        <f>M2D!CU11</f>
        <v>23</v>
      </c>
      <c r="CR13" s="253">
        <f>M2D!CV11</f>
        <v>23</v>
      </c>
      <c r="CS13" s="253">
        <f>M2D!CW11</f>
        <v>23</v>
      </c>
      <c r="CT13" s="253">
        <f>M2D!CX11</f>
        <v>23</v>
      </c>
      <c r="CU13" s="253">
        <f>M2D!CY11</f>
        <v>23</v>
      </c>
      <c r="CV13" s="334">
        <f>M2D!CZ11</f>
        <v>23</v>
      </c>
      <c r="CW13" s="332">
        <f>M2D!DA11</f>
        <v>23</v>
      </c>
      <c r="CX13" s="253">
        <f>M2D!DB11</f>
        <v>23</v>
      </c>
      <c r="CY13" s="253">
        <f>M2D!DC11</f>
        <v>23</v>
      </c>
      <c r="CZ13" s="253">
        <f>M2D!DD11</f>
        <v>23</v>
      </c>
      <c r="DA13" s="253">
        <f>M2D!DE11</f>
        <v>23</v>
      </c>
      <c r="DB13" s="253">
        <f>M2D!DF11</f>
        <v>23</v>
      </c>
      <c r="DC13" s="253">
        <f>M2D!DG11</f>
        <v>23</v>
      </c>
      <c r="DD13" s="253">
        <f>M2D!DH11</f>
        <v>23</v>
      </c>
      <c r="DE13" s="253">
        <f>M2D!DI11</f>
        <v>24.970443349753701</v>
      </c>
      <c r="DF13" s="253">
        <f>M2D!DJ11</f>
        <v>24.954679802955699</v>
      </c>
      <c r="DG13" s="253">
        <f>M2D!DK11</f>
        <v>24.938916256157601</v>
      </c>
      <c r="DH13" s="334">
        <f>M2D!DL11</f>
        <v>23</v>
      </c>
      <c r="DI13" s="332">
        <f>M2D!DM11</f>
        <v>23</v>
      </c>
      <c r="DJ13" s="253">
        <f>M2D!DN11</f>
        <v>23</v>
      </c>
      <c r="DK13" s="253">
        <f>M2D!DO11</f>
        <v>23</v>
      </c>
      <c r="DL13" s="253">
        <f>M2D!DP11</f>
        <v>23</v>
      </c>
      <c r="DM13" s="253">
        <f>M2D!DQ11</f>
        <v>23</v>
      </c>
      <c r="DN13" s="253">
        <f>M2D!DR11</f>
        <v>23</v>
      </c>
      <c r="DO13" s="253">
        <f>M2D!DS11</f>
        <v>23</v>
      </c>
      <c r="DP13" s="253">
        <f>M2D!DT11</f>
        <v>23</v>
      </c>
      <c r="DQ13" s="253">
        <f>M2D!DU11</f>
        <v>23</v>
      </c>
      <c r="DR13" s="253">
        <f>M2D!DV11</f>
        <v>23</v>
      </c>
      <c r="DS13" s="253">
        <f>M2D!DW11</f>
        <v>23</v>
      </c>
      <c r="DT13" s="334">
        <f>M2D!DX11</f>
        <v>23</v>
      </c>
      <c r="DU13" s="332">
        <f>M2D!DY11</f>
        <v>23</v>
      </c>
      <c r="DV13" s="253">
        <f>M2D!DZ11</f>
        <v>23</v>
      </c>
      <c r="DW13" s="253" t="str">
        <f>M2D!EA11</f>
        <v>x</v>
      </c>
      <c r="DX13" s="253" t="str">
        <f>M2D!EB11</f>
        <v>x</v>
      </c>
      <c r="DY13" s="253" t="str">
        <f>M2D!EC11</f>
        <v>x</v>
      </c>
      <c r="DZ13" s="253" t="str">
        <f>M2D!ED11</f>
        <v>x</v>
      </c>
      <c r="EA13" s="253" t="str">
        <f>M2D!EE11</f>
        <v>x</v>
      </c>
      <c r="EB13" s="253" t="str">
        <f>M2D!EF11</f>
        <v>x</v>
      </c>
      <c r="EC13" s="253" t="str">
        <f>M2D!EG11</f>
        <v>x</v>
      </c>
      <c r="ED13" s="253" t="str">
        <f>M2D!EH11</f>
        <v>x</v>
      </c>
      <c r="EE13" s="253" t="str">
        <f>M2D!EI11</f>
        <v>x</v>
      </c>
      <c r="EF13" s="334" t="str">
        <f>M2D!EJ11</f>
        <v>x</v>
      </c>
      <c r="EG13" s="332" t="str">
        <f>M2D!EK11</f>
        <v>x</v>
      </c>
      <c r="EH13" s="253" t="str">
        <f>M2D!EL11</f>
        <v>x</v>
      </c>
      <c r="EI13" s="253" t="str">
        <f>M2D!EM11</f>
        <v>x</v>
      </c>
      <c r="EJ13" s="253" t="str">
        <f>M2D!EN11</f>
        <v>x</v>
      </c>
      <c r="EK13" s="253" t="str">
        <f>M2D!EO11</f>
        <v>x</v>
      </c>
      <c r="EL13" s="253" t="str">
        <f>M2D!EP11</f>
        <v>x</v>
      </c>
      <c r="EM13" s="253" t="str">
        <f>M2D!EQ11</f>
        <v>x</v>
      </c>
      <c r="EN13" s="253" t="str">
        <f>M2D!ER11</f>
        <v>x</v>
      </c>
      <c r="EO13" s="253" t="str">
        <f>M2D!ES11</f>
        <v>x</v>
      </c>
      <c r="EP13" s="253" t="str">
        <f>M2D!ET11</f>
        <v>x</v>
      </c>
      <c r="EQ13" s="253" t="str">
        <f>M2D!EU11</f>
        <v>x</v>
      </c>
      <c r="ER13" s="334" t="str">
        <f>M2D!EV11</f>
        <v>x</v>
      </c>
      <c r="ES13" s="335" t="str">
        <f>M2D!EW11</f>
        <v>x</v>
      </c>
      <c r="ET13" s="253" t="str">
        <f>M2D!EX11</f>
        <v>x</v>
      </c>
      <c r="EU13" s="253" t="str">
        <f>M2D!EY11</f>
        <v>x</v>
      </c>
      <c r="EV13" s="253" t="str">
        <f>M2D!EZ11</f>
        <v>x</v>
      </c>
      <c r="EW13" s="253" t="str">
        <f>M2D!FA11</f>
        <v>x</v>
      </c>
      <c r="EX13" s="253" t="str">
        <f>M2D!FB11</f>
        <v>x</v>
      </c>
      <c r="EY13" s="253" t="str">
        <f>M2D!FC11</f>
        <v>x</v>
      </c>
      <c r="EZ13" s="253" t="str">
        <f>M2D!FD11</f>
        <v>x</v>
      </c>
      <c r="FA13" s="253" t="str">
        <f>M2D!FE11</f>
        <v>x</v>
      </c>
      <c r="FB13" s="253" t="str">
        <f>M2D!FF11</f>
        <v>x</v>
      </c>
      <c r="FC13" s="253" t="str">
        <f>M2D!FG11</f>
        <v>x</v>
      </c>
      <c r="FD13" s="253" t="str">
        <f>M2D!FH11</f>
        <v>x</v>
      </c>
      <c r="FE13" s="253" t="str">
        <f>M2D!FI11</f>
        <v>x</v>
      </c>
      <c r="FF13" s="253" t="str">
        <f>M2D!FJ11</f>
        <v>x</v>
      </c>
      <c r="FG13" s="253" t="str">
        <f>M2D!FK11</f>
        <v>x</v>
      </c>
      <c r="FH13" s="253" t="str">
        <f>M2D!FL11</f>
        <v>x</v>
      </c>
      <c r="FI13" s="253" t="str">
        <f>M2D!FM11</f>
        <v>x</v>
      </c>
      <c r="FJ13" s="253" t="str">
        <f>M2D!FN11</f>
        <v>x</v>
      </c>
      <c r="FK13" s="253" t="str">
        <f>M2D!FO11</f>
        <v>x</v>
      </c>
      <c r="FL13" s="253" t="str">
        <f>M2D!FP11</f>
        <v>x</v>
      </c>
      <c r="FM13" s="253" t="str">
        <f>M2D!FQ11</f>
        <v>x</v>
      </c>
      <c r="FN13" s="253" t="str">
        <f>M2D!FR11</f>
        <v>x</v>
      </c>
      <c r="FO13" s="253" t="str">
        <f>M2D!FS11</f>
        <v>x</v>
      </c>
      <c r="FP13" s="253" t="str">
        <f>M2D!FT11</f>
        <v>x</v>
      </c>
      <c r="FQ13" s="253" t="str">
        <f>M2D!FU11</f>
        <v>x</v>
      </c>
      <c r="FR13" s="253" t="str">
        <f>M2D!FV11</f>
        <v>x</v>
      </c>
      <c r="FS13" s="253" t="str">
        <f>M2D!FW11</f>
        <v>x</v>
      </c>
      <c r="FT13" s="253" t="str">
        <f>M2D!FX11</f>
        <v>x</v>
      </c>
      <c r="FU13" s="253" t="str">
        <f>M2D!FY11</f>
        <v>x</v>
      </c>
      <c r="FV13" s="253" t="str">
        <f>M2D!FZ11</f>
        <v>x</v>
      </c>
      <c r="FW13" s="253" t="str">
        <f>M2D!GA11</f>
        <v>x</v>
      </c>
      <c r="FX13" s="253" t="str">
        <f>M2D!GB11</f>
        <v>x</v>
      </c>
      <c r="FY13" s="253" t="str">
        <f>M2D!GC11</f>
        <v>x</v>
      </c>
      <c r="FZ13" s="253" t="str">
        <f>M2D!GD11</f>
        <v>x</v>
      </c>
      <c r="GA13" s="253" t="str">
        <f>M2D!GE11</f>
        <v>x</v>
      </c>
      <c r="GB13" s="253" t="str">
        <f>M2D!GF11</f>
        <v>x</v>
      </c>
      <c r="GC13" s="253" t="str">
        <f>M2D!GG11</f>
        <v>x</v>
      </c>
      <c r="GD13" s="253" t="str">
        <f>M2D!GH11</f>
        <v>x</v>
      </c>
      <c r="GE13" s="253" t="str">
        <f>M2D!GI11</f>
        <v>x</v>
      </c>
      <c r="GF13" s="253" t="str">
        <f>M2D!GJ11</f>
        <v>x</v>
      </c>
      <c r="GG13" s="253" t="str">
        <f>M2D!GK11</f>
        <v>x</v>
      </c>
      <c r="GH13" s="253" t="str">
        <f>M2D!GL11</f>
        <v>x</v>
      </c>
      <c r="GI13" s="253" t="str">
        <f>M2D!GM11</f>
        <v>x</v>
      </c>
      <c r="GJ13" s="253" t="str">
        <f>M2D!GN11</f>
        <v>x</v>
      </c>
      <c r="GK13" s="253" t="str">
        <f>M2D!GO11</f>
        <v>X</v>
      </c>
      <c r="GL13" s="253" t="str">
        <f>M2D!GP11</f>
        <v>X</v>
      </c>
      <c r="GM13" s="253" t="str">
        <f>M2D!GQ11</f>
        <v>X</v>
      </c>
      <c r="GN13" s="333" t="str">
        <f>M2D!GR11</f>
        <v>X</v>
      </c>
      <c r="GO13" s="709" t="str">
        <f>M2D!HN21</f>
        <v/>
      </c>
    </row>
    <row r="14" spans="1:197" ht="13.15" customHeight="1" x14ac:dyDescent="0.2">
      <c r="A14" s="262" t="str">
        <f>M5F!A14</f>
        <v>V15</v>
      </c>
      <c r="B14" s="262">
        <f>M5F!F14</f>
        <v>42531</v>
      </c>
      <c r="C14" s="263">
        <f>M5F!G14</f>
        <v>42522</v>
      </c>
      <c r="D14" s="264" t="str">
        <f>M5F!H14</f>
        <v>5F051</v>
      </c>
      <c r="E14" s="318">
        <f>M5F!I14</f>
        <v>0</v>
      </c>
      <c r="F14" s="319">
        <f>M5F!J14</f>
        <v>0</v>
      </c>
      <c r="G14" s="319">
        <f>M5F!K14</f>
        <v>0</v>
      </c>
      <c r="H14" s="319">
        <f>M5F!L14</f>
        <v>0</v>
      </c>
      <c r="I14" s="319">
        <f>M5F!M14</f>
        <v>0</v>
      </c>
      <c r="J14" s="319">
        <f>M5F!N14</f>
        <v>10</v>
      </c>
      <c r="K14" s="319">
        <f>M5F!O14</f>
        <v>3</v>
      </c>
      <c r="L14" s="319">
        <f>M5F!P14</f>
        <v>22</v>
      </c>
      <c r="M14" s="319" t="str">
        <f>M5F!Q14</f>
        <v>CV</v>
      </c>
      <c r="N14" s="319" t="str">
        <f>M5F!R14</f>
        <v>CV</v>
      </c>
      <c r="O14" s="319" t="str">
        <f>M5F!S14</f>
        <v>CV</v>
      </c>
      <c r="P14" s="320" t="str">
        <f>M5F!T14</f>
        <v>CV</v>
      </c>
      <c r="Q14" s="318" t="str">
        <f>M5F!U14</f>
        <v>CV</v>
      </c>
      <c r="R14" s="319" t="str">
        <f>M5F!V14</f>
        <v>CV</v>
      </c>
      <c r="S14" s="319" t="str">
        <f>M5F!W14</f>
        <v>CV</v>
      </c>
      <c r="T14" s="319" t="str">
        <f>M5F!X14</f>
        <v>CV</v>
      </c>
      <c r="U14" s="319" t="str">
        <f>M5F!Y14</f>
        <v>CV</v>
      </c>
      <c r="V14" s="319" t="str">
        <f>M5F!Z14</f>
        <v>V15</v>
      </c>
      <c r="W14" s="319" t="str">
        <f>M5F!AA14</f>
        <v>V15</v>
      </c>
      <c r="X14" s="319" t="str">
        <f>M5F!AB14</f>
        <v>V15</v>
      </c>
      <c r="Y14" s="319" t="str">
        <f>M5F!AC14</f>
        <v>V15</v>
      </c>
      <c r="Z14" s="319" t="str">
        <f>M5F!AD14</f>
        <v>V15</v>
      </c>
      <c r="AA14" s="319" t="str">
        <f>M5F!AE14</f>
        <v>V15</v>
      </c>
      <c r="AB14" s="321" t="str">
        <f>M5F!AF14</f>
        <v>CV</v>
      </c>
      <c r="AC14" s="318" t="str">
        <f>M5F!AG14</f>
        <v>CV</v>
      </c>
      <c r="AD14" s="319" t="str">
        <f>M5F!AH14</f>
        <v>CV</v>
      </c>
      <c r="AE14" s="319" t="str">
        <f>M5F!AI14</f>
        <v>CV</v>
      </c>
      <c r="AF14" s="319" t="str">
        <f>M5F!AJ14</f>
        <v>CV</v>
      </c>
      <c r="AG14" s="319" t="str">
        <f>M5F!AK14</f>
        <v>CV</v>
      </c>
      <c r="AH14" s="319" t="str">
        <f>M5F!AL14</f>
        <v>CV</v>
      </c>
      <c r="AI14" s="319" t="str">
        <f>M5F!AM14</f>
        <v>CV</v>
      </c>
      <c r="AJ14" s="319" t="str">
        <f>M5F!AN14</f>
        <v>CV</v>
      </c>
      <c r="AK14" s="319" t="str">
        <f>M5F!AO14</f>
        <v>CV</v>
      </c>
      <c r="AL14" s="319" t="str">
        <f>M5F!AP14</f>
        <v>CV</v>
      </c>
      <c r="AM14" s="319" t="str">
        <f>M5F!AQ14</f>
        <v>CV</v>
      </c>
      <c r="AN14" s="321" t="str">
        <f>M5F!AR14</f>
        <v>CV</v>
      </c>
      <c r="AO14" s="318" t="str">
        <f>M5F!AS14</f>
        <v>CV</v>
      </c>
      <c r="AP14" s="319" t="str">
        <f>M5F!AT14</f>
        <v>CV</v>
      </c>
      <c r="AQ14" s="319" t="str">
        <f>M5F!AU14</f>
        <v>CV</v>
      </c>
      <c r="AR14" s="319" t="str">
        <f>M5F!AV14</f>
        <v>CV</v>
      </c>
      <c r="AS14" s="319" t="str">
        <f>M5F!AW14</f>
        <v>CV</v>
      </c>
      <c r="AT14" s="319" t="str">
        <f>M5F!AX14</f>
        <v>CV</v>
      </c>
      <c r="AU14" s="319" t="str">
        <f>M5F!AY14</f>
        <v>CV</v>
      </c>
      <c r="AV14" s="319" t="str">
        <f>M5F!AZ14</f>
        <v>CV</v>
      </c>
      <c r="AW14" s="319" t="str">
        <f>M5F!BA14</f>
        <v>CV</v>
      </c>
      <c r="AX14" s="319" t="str">
        <f>M5F!BB14</f>
        <v>CV</v>
      </c>
      <c r="AY14" s="319" t="str">
        <f>M5F!BC14</f>
        <v>CV</v>
      </c>
      <c r="AZ14" s="321" t="str">
        <f>M5F!BD14</f>
        <v>CV</v>
      </c>
      <c r="BA14" s="318" t="str">
        <f>M5F!BE14</f>
        <v>CV</v>
      </c>
      <c r="BB14" s="319" t="str">
        <f>M5F!BF14</f>
        <v>CV</v>
      </c>
      <c r="BC14" s="319" t="str">
        <f>M5F!BG14</f>
        <v>CV</v>
      </c>
      <c r="BD14" s="319" t="str">
        <f>M5F!BH14</f>
        <v>CV</v>
      </c>
      <c r="BE14" s="319" t="str">
        <f>M5F!BI14</f>
        <v>CV</v>
      </c>
      <c r="BF14" s="319" t="str">
        <f>M5F!BJ14</f>
        <v>CV</v>
      </c>
      <c r="BG14" s="319" t="str">
        <f>M5F!BK14</f>
        <v>CV</v>
      </c>
      <c r="BH14" s="319" t="str">
        <f>M5F!BL14</f>
        <v>CV</v>
      </c>
      <c r="BI14" s="319" t="str">
        <f>M5F!BM14</f>
        <v>CV</v>
      </c>
      <c r="BJ14" s="319" t="str">
        <f>M5F!BN14</f>
        <v>CV</v>
      </c>
      <c r="BK14" s="319" t="str">
        <f>M5F!BO14</f>
        <v>CV</v>
      </c>
      <c r="BL14" s="321" t="str">
        <f>M5F!BP14</f>
        <v>CV</v>
      </c>
      <c r="BM14" s="318" t="str">
        <f>M5F!BQ14</f>
        <v>CV</v>
      </c>
      <c r="BN14" s="319" t="str">
        <f>M5F!BR14</f>
        <v>CV</v>
      </c>
      <c r="BO14" s="319" t="str">
        <f>M5F!BS14</f>
        <v>CV</v>
      </c>
      <c r="BP14" s="319" t="str">
        <f>M5F!BT14</f>
        <v>CV</v>
      </c>
      <c r="BQ14" s="319" t="str">
        <f>M5F!BU14</f>
        <v>CV</v>
      </c>
      <c r="BR14" s="319" t="str">
        <f>M5F!BV14</f>
        <v>CV</v>
      </c>
      <c r="BS14" s="319" t="str">
        <f>M5F!BW14</f>
        <v>CV</v>
      </c>
      <c r="BT14" s="319" t="str">
        <f>M5F!BX14</f>
        <v>CV</v>
      </c>
      <c r="BU14" s="319" t="str">
        <f>M5F!BY14</f>
        <v>CV</v>
      </c>
      <c r="BV14" s="319" t="str">
        <f>M5F!BZ14</f>
        <v>CV</v>
      </c>
      <c r="BW14" s="319" t="str">
        <f>M5F!CA14</f>
        <v>CV</v>
      </c>
      <c r="BX14" s="321" t="str">
        <f>M5F!CB14</f>
        <v>CV</v>
      </c>
      <c r="BY14" s="318" t="str">
        <f>M5F!CC14</f>
        <v>CV</v>
      </c>
      <c r="BZ14" s="319" t="str">
        <f>M5F!CD14</f>
        <v>CV</v>
      </c>
      <c r="CA14" s="319" t="str">
        <f>M5F!CE14</f>
        <v>CV</v>
      </c>
      <c r="CB14" s="319" t="str">
        <f>M5F!CF14</f>
        <v>CV</v>
      </c>
      <c r="CC14" s="319" t="str">
        <f>M5F!CG14</f>
        <v>CV</v>
      </c>
      <c r="CD14" s="319" t="str">
        <f>M5F!CH14</f>
        <v>CV</v>
      </c>
      <c r="CE14" s="319" t="str">
        <f>M5F!CI14</f>
        <v>CV</v>
      </c>
      <c r="CF14" s="319" t="str">
        <f>M5F!CJ14</f>
        <v>CV</v>
      </c>
      <c r="CG14" s="319" t="str">
        <f>M5F!CK14</f>
        <v>CV</v>
      </c>
      <c r="CH14" s="319" t="str">
        <f>M5F!CL14</f>
        <v>CV</v>
      </c>
      <c r="CI14" s="319" t="str">
        <f>M5F!CM14</f>
        <v>V20</v>
      </c>
      <c r="CJ14" s="321" t="str">
        <f>M5F!CN14</f>
        <v>V20</v>
      </c>
      <c r="CK14" s="318" t="str">
        <f>M5F!CO14</f>
        <v>V20</v>
      </c>
      <c r="CL14" s="319" t="str">
        <f>M5F!CP14</f>
        <v>V20</v>
      </c>
      <c r="CM14" s="319" t="str">
        <f>M5F!CQ14</f>
        <v>V20</v>
      </c>
      <c r="CN14" s="319" t="str">
        <f>M5F!CR14</f>
        <v>V20</v>
      </c>
      <c r="CO14" s="319" t="str">
        <f>M5F!CS14</f>
        <v>CV</v>
      </c>
      <c r="CP14" s="319" t="str">
        <f>M5F!CT14</f>
        <v>CV</v>
      </c>
      <c r="CQ14" s="319" t="str">
        <f>M5F!CU14</f>
        <v>CV</v>
      </c>
      <c r="CR14" s="319" t="str">
        <f>M5F!CV14</f>
        <v>CV</v>
      </c>
      <c r="CS14" s="319" t="str">
        <f>M5F!CW14</f>
        <v>CV</v>
      </c>
      <c r="CT14" s="319" t="str">
        <f>M5F!CX14</f>
        <v>CV</v>
      </c>
      <c r="CU14" s="319" t="str">
        <f>M5F!CY14</f>
        <v>CV</v>
      </c>
      <c r="CV14" s="321" t="str">
        <f>M5F!CZ14</f>
        <v>CV</v>
      </c>
      <c r="CW14" s="318" t="str">
        <f>M5F!DA14</f>
        <v>CV</v>
      </c>
      <c r="CX14" s="319" t="str">
        <f>M5F!DB14</f>
        <v>CV</v>
      </c>
      <c r="CY14" s="319" t="str">
        <f>M5F!DC14</f>
        <v>CV</v>
      </c>
      <c r="CZ14" s="319" t="str">
        <f>M5F!DD14</f>
        <v>CV</v>
      </c>
      <c r="DA14" s="319" t="str">
        <f>M5F!DE14</f>
        <v>CV</v>
      </c>
      <c r="DB14" s="319" t="str">
        <f>M5F!DF14</f>
        <v>CV</v>
      </c>
      <c r="DC14" s="319" t="str">
        <f>M5F!DG14</f>
        <v>CV</v>
      </c>
      <c r="DD14" s="319" t="str">
        <f>M5F!DH14</f>
        <v>CV</v>
      </c>
      <c r="DE14" s="319" t="str">
        <f>M5F!DI14</f>
        <v>CV</v>
      </c>
      <c r="DF14" s="319" t="str">
        <f>M5F!DJ14</f>
        <v>CV</v>
      </c>
      <c r="DG14" s="319" t="str">
        <f>M5F!DK14</f>
        <v>CV</v>
      </c>
      <c r="DH14" s="321" t="str">
        <f>M5F!DL14</f>
        <v>CV</v>
      </c>
      <c r="DI14" s="318" t="str">
        <f>M5F!DM14</f>
        <v>CV</v>
      </c>
      <c r="DJ14" s="319" t="str">
        <f>M5F!DN14</f>
        <v>CV</v>
      </c>
      <c r="DK14" s="319" t="str">
        <f>M5F!DO14</f>
        <v>CV</v>
      </c>
      <c r="DL14" s="319" t="str">
        <f>M5F!DP14</f>
        <v>CV</v>
      </c>
      <c r="DM14" s="319" t="str">
        <f>M5F!DQ14</f>
        <v>CV</v>
      </c>
      <c r="DN14" s="319" t="str">
        <f>M5F!DR14</f>
        <v>CV</v>
      </c>
      <c r="DO14" s="319" t="str">
        <f>M5F!DS14</f>
        <v>CV</v>
      </c>
      <c r="DP14" s="319" t="str">
        <f>M5F!DT14</f>
        <v>CV</v>
      </c>
      <c r="DQ14" s="319" t="str">
        <f>M5F!DU14</f>
        <v>CV</v>
      </c>
      <c r="DR14" s="319" t="str">
        <f>M5F!DV14</f>
        <v>CV</v>
      </c>
      <c r="DS14" s="319" t="str">
        <f>M5F!DW14</f>
        <v>CV</v>
      </c>
      <c r="DT14" s="321" t="str">
        <f>M5F!DX14</f>
        <v>CV</v>
      </c>
      <c r="DU14" s="318" t="str">
        <f>M5F!DY14</f>
        <v>CV</v>
      </c>
      <c r="DV14" s="319" t="str">
        <f>M5F!DZ14</f>
        <v>CV</v>
      </c>
      <c r="DW14" s="319" t="str">
        <f>M5F!EA14</f>
        <v>CV</v>
      </c>
      <c r="DX14" s="319" t="str">
        <f>M5F!EB14</f>
        <v>CV</v>
      </c>
      <c r="DY14" s="319" t="str">
        <f>M5F!EC14</f>
        <v>CV</v>
      </c>
      <c r="DZ14" s="319" t="str">
        <f>M5F!ED14</f>
        <v>CV</v>
      </c>
      <c r="EA14" s="319" t="str">
        <f>M5F!EE14</f>
        <v>CV</v>
      </c>
      <c r="EB14" s="319" t="str">
        <f>M5F!EF14</f>
        <v>CV</v>
      </c>
      <c r="EC14" s="319" t="str">
        <f>M5F!EG14</f>
        <v>CV</v>
      </c>
      <c r="ED14" s="319" t="str">
        <f>M5F!EH14</f>
        <v>CV</v>
      </c>
      <c r="EE14" s="319" t="str">
        <f>M5F!EI14</f>
        <v>CV</v>
      </c>
      <c r="EF14" s="321" t="str">
        <f>M5F!EJ14</f>
        <v>CV</v>
      </c>
      <c r="EG14" s="318" t="str">
        <f>M5F!EK14</f>
        <v>CV</v>
      </c>
      <c r="EH14" s="319" t="str">
        <f>M5F!EL14</f>
        <v>CV</v>
      </c>
      <c r="EI14" s="319" t="str">
        <f>M5F!EM14</f>
        <v>CV</v>
      </c>
      <c r="EJ14" s="319" t="str">
        <f>M5F!EN14</f>
        <v>CV</v>
      </c>
      <c r="EK14" s="319" t="str">
        <f>M5F!EO14</f>
        <v>CV</v>
      </c>
      <c r="EL14" s="319" t="str">
        <f>M5F!EP14</f>
        <v>CV</v>
      </c>
      <c r="EM14" s="319" t="str">
        <f>M5F!EQ14</f>
        <v>CV</v>
      </c>
      <c r="EN14" s="319" t="str">
        <f>M5F!ER14</f>
        <v>CV</v>
      </c>
      <c r="EO14" s="319" t="str">
        <f>M5F!ES14</f>
        <v>CV</v>
      </c>
      <c r="EP14" s="319" t="str">
        <f>M5F!ET14</f>
        <v>CV</v>
      </c>
      <c r="EQ14" s="319" t="str">
        <f>M5F!EU14</f>
        <v>CV</v>
      </c>
      <c r="ER14" s="321" t="str">
        <f>M5F!EV14</f>
        <v>CV</v>
      </c>
      <c r="ES14" s="322" t="str">
        <f>M5F!EW14</f>
        <v>CV</v>
      </c>
      <c r="ET14" s="319" t="str">
        <f>M5F!EX14</f>
        <v>CV</v>
      </c>
      <c r="EU14" s="319" t="str">
        <f>M5F!EY14</f>
        <v>CV</v>
      </c>
      <c r="EV14" s="319" t="str">
        <f>M5F!EZ14</f>
        <v>V25</v>
      </c>
      <c r="EW14" s="319" t="str">
        <f>M5F!FA14</f>
        <v>V25</v>
      </c>
      <c r="EX14" s="319" t="str">
        <f>M5F!FB14</f>
        <v>V25</v>
      </c>
      <c r="EY14" s="319" t="str">
        <f>M5F!FC14</f>
        <v>V25</v>
      </c>
      <c r="EZ14" s="319" t="str">
        <f>M5F!FD14</f>
        <v>V25</v>
      </c>
      <c r="FA14" s="319" t="str">
        <f>M5F!FE14</f>
        <v>CV</v>
      </c>
      <c r="FB14" s="319" t="str">
        <f>M5F!FF14</f>
        <v>CV</v>
      </c>
      <c r="FC14" s="319" t="str">
        <f>M5F!FG14</f>
        <v>CV</v>
      </c>
      <c r="FD14" s="319" t="str">
        <f>M5F!FH14</f>
        <v>CV</v>
      </c>
      <c r="FE14" s="319" t="str">
        <f>M5F!FI14</f>
        <v>CV</v>
      </c>
      <c r="FF14" s="319" t="str">
        <f>M5F!FJ14</f>
        <v>CV</v>
      </c>
      <c r="FG14" s="319" t="str">
        <f>M5F!FK14</f>
        <v>CV</v>
      </c>
      <c r="FH14" s="319" t="str">
        <f>M5F!FL14</f>
        <v>CV</v>
      </c>
      <c r="FI14" s="319" t="str">
        <f>M5F!FM14</f>
        <v>CV</v>
      </c>
      <c r="FJ14" s="319" t="str">
        <f>M5F!FN14</f>
        <v>CV</v>
      </c>
      <c r="FK14" s="319" t="str">
        <f>M5F!FO14</f>
        <v>CV</v>
      </c>
      <c r="FL14" s="319" t="str">
        <f>M5F!FP14</f>
        <v>CV</v>
      </c>
      <c r="FM14" s="319" t="str">
        <f>M5F!FQ14</f>
        <v>CV</v>
      </c>
      <c r="FN14" s="319" t="str">
        <f>M5F!FR14</f>
        <v>CV</v>
      </c>
      <c r="FO14" s="319" t="str">
        <f>M5F!FS14</f>
        <v>CV</v>
      </c>
      <c r="FP14" s="319" t="str">
        <f>M5F!FT14</f>
        <v>CV</v>
      </c>
      <c r="FQ14" s="319" t="str">
        <f>M5F!FU14</f>
        <v>CV</v>
      </c>
      <c r="FR14" s="319" t="str">
        <f>M5F!FV14</f>
        <v>CV</v>
      </c>
      <c r="FS14" s="319" t="str">
        <f>M5F!FW14</f>
        <v>CV</v>
      </c>
      <c r="FT14" s="319" t="str">
        <f>M5F!FX14</f>
        <v>CV</v>
      </c>
      <c r="FU14" s="319" t="str">
        <f>M5F!FY14</f>
        <v>CV</v>
      </c>
      <c r="FV14" s="319" t="str">
        <f>M5F!FZ14</f>
        <v>CV</v>
      </c>
      <c r="FW14" s="319" t="str">
        <f>M5F!GA14</f>
        <v>CV</v>
      </c>
      <c r="FX14" s="319" t="str">
        <f>M5F!GB14</f>
        <v>CV</v>
      </c>
      <c r="FY14" s="319" t="str">
        <f>M5F!GC14</f>
        <v>CV</v>
      </c>
      <c r="FZ14" s="319" t="str">
        <f>M5F!GD14</f>
        <v>CV</v>
      </c>
      <c r="GA14" s="319" t="str">
        <f>M5F!GE14</f>
        <v>CV</v>
      </c>
      <c r="GB14" s="319" t="str">
        <f>M5F!GF14</f>
        <v>CV</v>
      </c>
      <c r="GC14" s="319" t="str">
        <f>M5F!GG14</f>
        <v>CV</v>
      </c>
      <c r="GD14" s="319" t="str">
        <f>M5F!GH14</f>
        <v>CV</v>
      </c>
      <c r="GE14" s="319" t="str">
        <f>M5F!GI14</f>
        <v>CV</v>
      </c>
      <c r="GF14" s="319" t="str">
        <f>M5F!GJ14</f>
        <v>CV</v>
      </c>
      <c r="GG14" s="319" t="str">
        <f>M5F!GK14</f>
        <v>CV</v>
      </c>
      <c r="GH14" s="319" t="str">
        <f>M5F!GL14</f>
        <v>CV</v>
      </c>
      <c r="GI14" s="319" t="str">
        <f>M5F!GM14</f>
        <v>CV</v>
      </c>
      <c r="GJ14" s="319" t="str">
        <f>M5F!GN14</f>
        <v>CV</v>
      </c>
      <c r="GK14" s="319" t="str">
        <f>M5F!GO14</f>
        <v>X</v>
      </c>
      <c r="GL14" s="319" t="str">
        <f>M5F!GP14</f>
        <v>X</v>
      </c>
      <c r="GM14" s="319" t="str">
        <f>M5F!GQ14</f>
        <v>X</v>
      </c>
      <c r="GN14" s="320" t="str">
        <f>M5F!GR14</f>
        <v>X</v>
      </c>
      <c r="GO14" s="709" t="str">
        <f>M5F!HN24</f>
        <v>N</v>
      </c>
    </row>
    <row r="15" spans="1:197" ht="13.15" customHeight="1" x14ac:dyDescent="0.2">
      <c r="A15" s="268" t="str">
        <f>M2C!A11</f>
        <v>V10T</v>
      </c>
      <c r="B15" s="268">
        <f>M2C!D11</f>
        <v>42368</v>
      </c>
      <c r="C15" s="269">
        <f>M2C!E11</f>
        <v>42522</v>
      </c>
      <c r="D15" s="270" t="str">
        <f>M2C!F11</f>
        <v>C109</v>
      </c>
      <c r="E15" s="329">
        <f>M2C!G11</f>
        <v>0</v>
      </c>
      <c r="F15" s="323">
        <f>M2C!H11</f>
        <v>6</v>
      </c>
      <c r="G15" s="323" t="str">
        <f>M2C!I11</f>
        <v>STK</v>
      </c>
      <c r="H15" s="323" t="str">
        <f>M2C!J11</f>
        <v>STK</v>
      </c>
      <c r="I15" s="323" t="str">
        <f>M2C!K11</f>
        <v>STK</v>
      </c>
      <c r="J15" s="323" t="str">
        <f>M2C!L11</f>
        <v>STK</v>
      </c>
      <c r="K15" s="323" t="str">
        <f>M2C!M11</f>
        <v>STK</v>
      </c>
      <c r="L15" s="323" t="str">
        <f>M2C!N11</f>
        <v>STK</v>
      </c>
      <c r="M15" s="323" t="str">
        <f>M2C!O11</f>
        <v>STK</v>
      </c>
      <c r="N15" s="323" t="str">
        <f>M2C!P11</f>
        <v>STK</v>
      </c>
      <c r="O15" s="323" t="str">
        <f>M2C!Q11</f>
        <v>STK</v>
      </c>
      <c r="P15" s="330" t="str">
        <f>M2C!R11</f>
        <v>STK</v>
      </c>
      <c r="Q15" s="329" t="str">
        <f>M2C!S11</f>
        <v>STK</v>
      </c>
      <c r="R15" s="323" t="str">
        <f>M2C!T11</f>
        <v>STK</v>
      </c>
      <c r="S15" s="323" t="str">
        <f>M2C!U11</f>
        <v>STK</v>
      </c>
      <c r="T15" s="323" t="str">
        <f>M2C!V11</f>
        <v>STK</v>
      </c>
      <c r="U15" s="323">
        <f>M2C!W11</f>
        <v>0</v>
      </c>
      <c r="V15" s="323" t="str">
        <f>M2C!X11</f>
        <v>V10</v>
      </c>
      <c r="W15" s="323" t="str">
        <f>M2C!Y11</f>
        <v>V10</v>
      </c>
      <c r="X15" s="323" t="str">
        <f>M2C!Z11</f>
        <v>V10</v>
      </c>
      <c r="Y15" s="323" t="str">
        <f>M2C!AA11</f>
        <v>V10</v>
      </c>
      <c r="Z15" s="323" t="str">
        <f>M2C!AB11</f>
        <v>V10</v>
      </c>
      <c r="AA15" s="323" t="str">
        <f>M2C!AC11</f>
        <v>V10</v>
      </c>
      <c r="AB15" s="331" t="str">
        <f>M2C!AD11</f>
        <v>V10</v>
      </c>
      <c r="AC15" s="329">
        <f>M2C!AE11</f>
        <v>15</v>
      </c>
      <c r="AD15" s="323">
        <f>M2C!AF11</f>
        <v>23</v>
      </c>
      <c r="AE15" s="323">
        <f>M2C!AG11</f>
        <v>23</v>
      </c>
      <c r="AF15" s="323">
        <f>M2C!AH11</f>
        <v>25</v>
      </c>
      <c r="AG15" s="323">
        <f>M2C!AI11</f>
        <v>25</v>
      </c>
      <c r="AH15" s="323">
        <f>M2C!AJ11</f>
        <v>25</v>
      </c>
      <c r="AI15" s="323">
        <f>M2C!AK11</f>
        <v>1</v>
      </c>
      <c r="AJ15" s="323">
        <f>M2C!AL11</f>
        <v>50</v>
      </c>
      <c r="AK15" s="323">
        <f>M2C!AM11</f>
        <v>50</v>
      </c>
      <c r="AL15" s="323">
        <f>M2C!AN11</f>
        <v>50</v>
      </c>
      <c r="AM15" s="323">
        <f>M2C!AO11</f>
        <v>50</v>
      </c>
      <c r="AN15" s="331">
        <f>M2C!AP11</f>
        <v>1</v>
      </c>
      <c r="AO15" s="329">
        <f>M2C!AQ11</f>
        <v>25</v>
      </c>
      <c r="AP15" s="323">
        <f>M2C!AR11</f>
        <v>25</v>
      </c>
      <c r="AQ15" s="323">
        <f>M2C!AS11</f>
        <v>1</v>
      </c>
      <c r="AR15" s="323">
        <f>M2C!AT11</f>
        <v>50</v>
      </c>
      <c r="AS15" s="323">
        <f>M2C!AU11</f>
        <v>50</v>
      </c>
      <c r="AT15" s="323">
        <f>M2C!AV11</f>
        <v>50</v>
      </c>
      <c r="AU15" s="323">
        <f>M2C!AW11</f>
        <v>1</v>
      </c>
      <c r="AV15" s="323">
        <f>M2C!AX11</f>
        <v>23</v>
      </c>
      <c r="AW15" s="323">
        <f>M2C!AY11</f>
        <v>23</v>
      </c>
      <c r="AX15" s="323">
        <f>M2C!AZ11</f>
        <v>23</v>
      </c>
      <c r="AY15" s="323">
        <f>M2C!BA11</f>
        <v>23</v>
      </c>
      <c r="AZ15" s="331">
        <f>M2C!BB11</f>
        <v>23</v>
      </c>
      <c r="BA15" s="329">
        <f>M2C!BC11</f>
        <v>23</v>
      </c>
      <c r="BB15" s="323">
        <f>M2C!BD11</f>
        <v>23</v>
      </c>
      <c r="BC15" s="323">
        <f>M2C!BE11</f>
        <v>23</v>
      </c>
      <c r="BD15" s="323">
        <f>M2C!BF11</f>
        <v>23</v>
      </c>
      <c r="BE15" s="323">
        <f>M2C!BG11</f>
        <v>23</v>
      </c>
      <c r="BF15" s="323">
        <f>M2C!BH11</f>
        <v>23</v>
      </c>
      <c r="BG15" s="323">
        <f>M2C!BI11</f>
        <v>23</v>
      </c>
      <c r="BH15" s="323">
        <f>M2C!BJ11</f>
        <v>23</v>
      </c>
      <c r="BI15" s="323">
        <f>M2C!BK11</f>
        <v>23</v>
      </c>
      <c r="BJ15" s="323">
        <f>M2C!BL11</f>
        <v>23</v>
      </c>
      <c r="BK15" s="323">
        <f>M2C!BM11</f>
        <v>23</v>
      </c>
      <c r="BL15" s="331">
        <f>M2C!BN11</f>
        <v>23</v>
      </c>
      <c r="BM15" s="329" t="str">
        <f>M2C!BO11</f>
        <v>x</v>
      </c>
      <c r="BN15" s="323" t="str">
        <f>M2C!BP11</f>
        <v>x</v>
      </c>
      <c r="BO15" s="323" t="str">
        <f>M2C!BQ11</f>
        <v>x</v>
      </c>
      <c r="BP15" s="323" t="str">
        <f>M2C!BR11</f>
        <v>x</v>
      </c>
      <c r="BQ15" s="323" t="str">
        <f>M2C!BS11</f>
        <v>x</v>
      </c>
      <c r="BR15" s="323" t="str">
        <f>M2C!BT11</f>
        <v>x</v>
      </c>
      <c r="BS15" s="323" t="str">
        <f>M2C!BU11</f>
        <v>x</v>
      </c>
      <c r="BT15" s="323" t="str">
        <f>M2C!BV11</f>
        <v>x</v>
      </c>
      <c r="BU15" s="323" t="str">
        <f>M2C!BW11</f>
        <v>x</v>
      </c>
      <c r="BV15" s="323" t="str">
        <f>M2C!BX11</f>
        <v>x</v>
      </c>
      <c r="BW15" s="323" t="str">
        <f>M2C!BY11</f>
        <v>x</v>
      </c>
      <c r="BX15" s="331" t="str">
        <f>M2C!BZ11</f>
        <v>x</v>
      </c>
      <c r="BY15" s="329" t="str">
        <f>M2C!CA11</f>
        <v>x</v>
      </c>
      <c r="BZ15" s="323" t="str">
        <f>M2C!CB11</f>
        <v>x</v>
      </c>
      <c r="CA15" s="323" t="str">
        <f>M2C!CC11</f>
        <v>x</v>
      </c>
      <c r="CB15" s="323" t="str">
        <f>M2C!CD11</f>
        <v>x</v>
      </c>
      <c r="CC15" s="323" t="str">
        <f>M2C!CE11</f>
        <v>x</v>
      </c>
      <c r="CD15" s="323" t="str">
        <f>M2C!CF11</f>
        <v>x</v>
      </c>
      <c r="CE15" s="323" t="str">
        <f>M2C!CG11</f>
        <v>x</v>
      </c>
      <c r="CF15" s="323" t="str">
        <f>M2C!CH11</f>
        <v>x</v>
      </c>
      <c r="CG15" s="323" t="str">
        <f>M2C!CI11</f>
        <v>x</v>
      </c>
      <c r="CH15" s="323" t="str">
        <f>M2C!CJ11</f>
        <v>x</v>
      </c>
      <c r="CI15" s="323" t="str">
        <f>M2C!CK11</f>
        <v>x</v>
      </c>
      <c r="CJ15" s="331" t="str">
        <f>M2C!CL11</f>
        <v>x</v>
      </c>
      <c r="CK15" s="329" t="str">
        <f>M2C!CM11</f>
        <v>x</v>
      </c>
      <c r="CL15" s="323" t="str">
        <f>M2C!CN11</f>
        <v>x</v>
      </c>
      <c r="CM15" s="323" t="str">
        <f>M2C!CO11</f>
        <v>x</v>
      </c>
      <c r="CN15" s="323" t="str">
        <f>M2C!CP11</f>
        <v>x</v>
      </c>
      <c r="CO15" s="323" t="str">
        <f>M2C!CQ11</f>
        <v>x</v>
      </c>
      <c r="CP15" s="323" t="str">
        <f>M2C!CR11</f>
        <v>x</v>
      </c>
      <c r="CQ15" s="323" t="str">
        <f>M2C!CS11</f>
        <v>x</v>
      </c>
      <c r="CR15" s="323" t="str">
        <f>M2C!CT11</f>
        <v>x</v>
      </c>
      <c r="CS15" s="323" t="str">
        <f>M2C!CU11</f>
        <v>x</v>
      </c>
      <c r="CT15" s="323" t="str">
        <f>M2C!CV11</f>
        <v>x</v>
      </c>
      <c r="CU15" s="323" t="str">
        <f>M2C!CW11</f>
        <v>x</v>
      </c>
      <c r="CV15" s="331" t="str">
        <f>M2C!CX11</f>
        <v>x</v>
      </c>
      <c r="CW15" s="329" t="str">
        <f>M2C!CY11</f>
        <v>x</v>
      </c>
      <c r="CX15" s="323" t="str">
        <f>M2C!CZ11</f>
        <v>x</v>
      </c>
      <c r="CY15" s="323" t="str">
        <f>M2C!DA11</f>
        <v>x</v>
      </c>
      <c r="CZ15" s="323" t="str">
        <f>M2C!DB11</f>
        <v>x</v>
      </c>
      <c r="DA15" s="800" t="str">
        <f>M2C!DC11</f>
        <v>x</v>
      </c>
      <c r="DB15" s="800" t="str">
        <f>M2C!DD11</f>
        <v>x</v>
      </c>
      <c r="DC15" s="800" t="str">
        <f>M2C!DE11</f>
        <v>x</v>
      </c>
      <c r="DD15" s="800" t="str">
        <f>M2C!DF11</f>
        <v>x</v>
      </c>
      <c r="DE15" s="800" t="str">
        <f>M2C!DG11</f>
        <v>x</v>
      </c>
      <c r="DF15" s="800" t="str">
        <f>M2C!DH11</f>
        <v>x</v>
      </c>
      <c r="DG15" s="800" t="str">
        <f>M2C!DI11</f>
        <v>x</v>
      </c>
      <c r="DH15" s="284" t="str">
        <f>M2C!DJ11</f>
        <v>x</v>
      </c>
      <c r="DI15" s="283" t="str">
        <f>M2C!DK11</f>
        <v>x</v>
      </c>
      <c r="DJ15" s="800" t="str">
        <f>M2C!DL11</f>
        <v>x</v>
      </c>
      <c r="DK15" s="800" t="str">
        <f>M2C!DM11</f>
        <v>x</v>
      </c>
      <c r="DL15" s="800" t="str">
        <f>M2C!DN11</f>
        <v>x</v>
      </c>
      <c r="DM15" s="800" t="str">
        <f>M2C!DO11</f>
        <v>x</v>
      </c>
      <c r="DN15" s="800" t="str">
        <f>M2C!DP11</f>
        <v>x</v>
      </c>
      <c r="DO15" s="800" t="str">
        <f>M2C!DQ11</f>
        <v>x</v>
      </c>
      <c r="DP15" s="800" t="str">
        <f>M2C!DR11</f>
        <v>x</v>
      </c>
      <c r="DQ15" s="800" t="str">
        <f>M2C!DS11</f>
        <v>x</v>
      </c>
      <c r="DR15" s="800" t="str">
        <f>M2C!DT11</f>
        <v>x</v>
      </c>
      <c r="DS15" s="800" t="str">
        <f>M2C!DU11</f>
        <v>x</v>
      </c>
      <c r="DT15" s="284" t="str">
        <f>M2C!DV11</f>
        <v>x</v>
      </c>
      <c r="DU15" s="283" t="str">
        <f>M2C!DW11</f>
        <v>x</v>
      </c>
      <c r="DV15" s="800" t="str">
        <f>M2C!DX11</f>
        <v>x</v>
      </c>
      <c r="DW15" s="800" t="str">
        <f>M2C!DY11</f>
        <v>x</v>
      </c>
      <c r="DX15" s="800" t="str">
        <f>M2C!DZ11</f>
        <v>x</v>
      </c>
      <c r="DY15" s="800" t="str">
        <f>M2C!EA11</f>
        <v>x</v>
      </c>
      <c r="DZ15" s="800" t="str">
        <f>M2C!EB11</f>
        <v>x</v>
      </c>
      <c r="EA15" s="800" t="str">
        <f>M2C!EC11</f>
        <v>x</v>
      </c>
      <c r="EB15" s="800" t="str">
        <f>M2C!ED11</f>
        <v>x</v>
      </c>
      <c r="EC15" s="800" t="str">
        <f>M2C!EE11</f>
        <v>x</v>
      </c>
      <c r="ED15" s="800" t="str">
        <f>M2C!EF11</f>
        <v>x</v>
      </c>
      <c r="EE15" s="800" t="str">
        <f>M2C!EG11</f>
        <v>x</v>
      </c>
      <c r="EF15" s="284" t="str">
        <f>M2C!EH11</f>
        <v>x</v>
      </c>
      <c r="EG15" s="283" t="str">
        <f>M2C!EI11</f>
        <v>x</v>
      </c>
      <c r="EH15" s="800" t="str">
        <f>M2C!EJ11</f>
        <v>x</v>
      </c>
      <c r="EI15" s="800" t="str">
        <f>M2C!EK11</f>
        <v>x</v>
      </c>
      <c r="EJ15" s="800" t="str">
        <f>M2C!EL11</f>
        <v>x</v>
      </c>
      <c r="EK15" s="800" t="str">
        <f>M2C!EM11</f>
        <v>x</v>
      </c>
      <c r="EL15" s="800" t="str">
        <f>M2C!EN11</f>
        <v>x</v>
      </c>
      <c r="EM15" s="800" t="str">
        <f>M2C!EO11</f>
        <v>x</v>
      </c>
      <c r="EN15" s="800" t="str">
        <f>M2C!EP11</f>
        <v>x</v>
      </c>
      <c r="EO15" s="800" t="str">
        <f>M2C!EQ11</f>
        <v>x</v>
      </c>
      <c r="EP15" s="800" t="str">
        <f>M2C!ER11</f>
        <v>x</v>
      </c>
      <c r="EQ15" s="800" t="str">
        <f>M2C!ES11</f>
        <v>x</v>
      </c>
      <c r="ER15" s="284" t="str">
        <f>M2C!ET11</f>
        <v>x</v>
      </c>
      <c r="ES15" s="280" t="str">
        <f>M2C!EU11</f>
        <v>x</v>
      </c>
      <c r="ET15" s="800" t="str">
        <f>M2C!EV11</f>
        <v>x</v>
      </c>
      <c r="EU15" s="800" t="str">
        <f>M2C!EW11</f>
        <v>x</v>
      </c>
      <c r="EV15" s="800" t="str">
        <f>M2C!EX11</f>
        <v>x</v>
      </c>
      <c r="EW15" s="800" t="str">
        <f>M2C!EY11</f>
        <v>x</v>
      </c>
      <c r="EX15" s="800" t="str">
        <f>M2C!EZ11</f>
        <v>x</v>
      </c>
      <c r="EY15" s="800" t="str">
        <f>M2C!FA11</f>
        <v>x</v>
      </c>
      <c r="EZ15" s="800" t="str">
        <f>M2C!FB11</f>
        <v>x</v>
      </c>
      <c r="FA15" s="800" t="str">
        <f>M2C!FC11</f>
        <v>x</v>
      </c>
      <c r="FB15" s="800" t="str">
        <f>M2C!FD11</f>
        <v>x</v>
      </c>
      <c r="FC15" s="800" t="str">
        <f>M2C!FE11</f>
        <v>x</v>
      </c>
      <c r="FD15" s="800" t="str">
        <f>M2C!FF11</f>
        <v>x</v>
      </c>
      <c r="FE15" s="800" t="str">
        <f>M2C!FG11</f>
        <v>x</v>
      </c>
      <c r="FF15" s="800" t="str">
        <f>M2C!FH11</f>
        <v>x</v>
      </c>
      <c r="FG15" s="800" t="str">
        <f>M2C!FI11</f>
        <v>x</v>
      </c>
      <c r="FH15" s="800" t="str">
        <f>M2C!FJ11</f>
        <v>x</v>
      </c>
      <c r="FI15" s="800" t="str">
        <f>M2C!FK11</f>
        <v>x</v>
      </c>
      <c r="FJ15" s="800" t="str">
        <f>M2C!FL11</f>
        <v>x</v>
      </c>
      <c r="FK15" s="800" t="str">
        <f>M2C!FM11</f>
        <v>x</v>
      </c>
      <c r="FL15" s="800" t="str">
        <f>M2C!FN11</f>
        <v>x</v>
      </c>
      <c r="FM15" s="800" t="str">
        <f>M2C!FO11</f>
        <v>x</v>
      </c>
      <c r="FN15" s="800" t="str">
        <f>M2C!FP11</f>
        <v>x</v>
      </c>
      <c r="FO15" s="800" t="str">
        <f>M2C!FQ11</f>
        <v>x</v>
      </c>
      <c r="FP15" s="800" t="str">
        <f>M2C!FR11</f>
        <v>x</v>
      </c>
      <c r="FQ15" s="800" t="str">
        <f>M2C!FS11</f>
        <v>x</v>
      </c>
      <c r="FR15" s="800" t="str">
        <f>M2C!FT11</f>
        <v>x</v>
      </c>
      <c r="FS15" s="800" t="str">
        <f>M2C!FU11</f>
        <v>x</v>
      </c>
      <c r="FT15" s="800" t="str">
        <f>M2C!FV11</f>
        <v>x</v>
      </c>
      <c r="FU15" s="800" t="str">
        <f>M2C!FW11</f>
        <v>x</v>
      </c>
      <c r="FV15" s="800" t="str">
        <f>M2C!FX11</f>
        <v>x</v>
      </c>
      <c r="FW15" s="800" t="str">
        <f>M2C!FY11</f>
        <v>x</v>
      </c>
      <c r="FX15" s="800" t="str">
        <f>M2C!FZ11</f>
        <v>x</v>
      </c>
      <c r="FY15" s="800" t="str">
        <f>M2C!GA11</f>
        <v>x</v>
      </c>
      <c r="FZ15" s="800" t="str">
        <f>M2C!GB11</f>
        <v>x</v>
      </c>
      <c r="GA15" s="800" t="str">
        <f>M2C!GC11</f>
        <v>x</v>
      </c>
      <c r="GB15" s="800" t="str">
        <f>M2C!GD11</f>
        <v>x</v>
      </c>
      <c r="GC15" s="800" t="str">
        <f>M2C!GE11</f>
        <v>x</v>
      </c>
      <c r="GD15" s="800" t="str">
        <f>M2C!GF11</f>
        <v>x</v>
      </c>
      <c r="GE15" s="800" t="str">
        <f>M2C!GG11</f>
        <v>x</v>
      </c>
      <c r="GF15" s="800" t="str">
        <f>M2C!GH11</f>
        <v>x</v>
      </c>
      <c r="GG15" s="800" t="str">
        <f>M2C!GI11</f>
        <v>x</v>
      </c>
      <c r="GH15" s="800" t="str">
        <f>M2C!GJ11</f>
        <v>x</v>
      </c>
      <c r="GI15" s="800" t="str">
        <f>M2C!GK11</f>
        <v>x</v>
      </c>
      <c r="GJ15" s="800" t="str">
        <f>M2C!GL11</f>
        <v>x</v>
      </c>
      <c r="GK15" s="800" t="str">
        <f>M2C!GM11</f>
        <v>x</v>
      </c>
      <c r="GL15" s="800" t="str">
        <f>M2C!GN11</f>
        <v>x</v>
      </c>
      <c r="GM15" s="800" t="str">
        <f>M2C!GO11</f>
        <v>x</v>
      </c>
      <c r="GN15" s="72" t="str">
        <f>M2C!GP11</f>
        <v>x</v>
      </c>
      <c r="GO15" s="709" t="str">
        <f>M2C!HL21</f>
        <v>N</v>
      </c>
    </row>
    <row r="16" spans="1:197" ht="13.15" customHeight="1" x14ac:dyDescent="0.2">
      <c r="A16" s="262" t="str">
        <f>M5F!A26</f>
        <v>V15</v>
      </c>
      <c r="B16" s="262">
        <f>M5F!F26</f>
        <v>42843</v>
      </c>
      <c r="C16" s="263">
        <f>M5F!G26</f>
        <v>42552</v>
      </c>
      <c r="D16" s="264" t="str">
        <f>M5F!H26</f>
        <v>5F066</v>
      </c>
      <c r="E16" s="318">
        <f>M5F!I26</f>
        <v>21</v>
      </c>
      <c r="F16" s="319">
        <f>M5F!J26</f>
        <v>21</v>
      </c>
      <c r="G16" s="319">
        <f>M5F!K26</f>
        <v>27</v>
      </c>
      <c r="H16" s="319">
        <f>M5F!L26</f>
        <v>25</v>
      </c>
      <c r="I16" s="319">
        <f>M5F!M26</f>
        <v>13</v>
      </c>
      <c r="J16" s="319">
        <f>M5F!N26</f>
        <v>30</v>
      </c>
      <c r="K16" s="319">
        <f>M5F!O26</f>
        <v>42</v>
      </c>
      <c r="L16" s="319">
        <f>M5F!P26</f>
        <v>33</v>
      </c>
      <c r="M16" s="319">
        <f>M5F!Q26</f>
        <v>41</v>
      </c>
      <c r="N16" s="319">
        <f>M5F!R26</f>
        <v>41</v>
      </c>
      <c r="O16" s="319">
        <f>M5F!S26</f>
        <v>5</v>
      </c>
      <c r="P16" s="320">
        <f>M5F!T26</f>
        <v>4</v>
      </c>
      <c r="Q16" s="318">
        <f>M5F!U26</f>
        <v>19</v>
      </c>
      <c r="R16" s="319">
        <f>M5F!V26</f>
        <v>26</v>
      </c>
      <c r="S16" s="319">
        <f>M5F!W26</f>
        <v>42</v>
      </c>
      <c r="T16" s="319">
        <f>M5F!X26</f>
        <v>41</v>
      </c>
      <c r="U16" s="319">
        <f>M5F!Y26</f>
        <v>31</v>
      </c>
      <c r="V16" s="319">
        <f>M5F!Z26</f>
        <v>6</v>
      </c>
      <c r="W16" s="319" t="str">
        <f>M5F!AA26</f>
        <v>V15</v>
      </c>
      <c r="X16" s="319" t="str">
        <f>M5F!AB26</f>
        <v>V15</v>
      </c>
      <c r="Y16" s="319" t="str">
        <f>M5F!AC26</f>
        <v>V15</v>
      </c>
      <c r="Z16" s="319" t="str">
        <f>M5F!AD26</f>
        <v>V15</v>
      </c>
      <c r="AA16" s="319" t="str">
        <f>M5F!AE26</f>
        <v>V15</v>
      </c>
      <c r="AB16" s="321">
        <f>M5F!AF26</f>
        <v>23</v>
      </c>
      <c r="AC16" s="318">
        <f>M5F!AG26</f>
        <v>23</v>
      </c>
      <c r="AD16" s="319">
        <f>M5F!AH26</f>
        <v>23</v>
      </c>
      <c r="AE16" s="319">
        <f>M5F!AI26</f>
        <v>23</v>
      </c>
      <c r="AF16" s="319">
        <f>M5F!AJ26</f>
        <v>23</v>
      </c>
      <c r="AG16" s="319">
        <f>M5F!AK26</f>
        <v>23</v>
      </c>
      <c r="AH16" s="319">
        <f>M5F!AL26</f>
        <v>23</v>
      </c>
      <c r="AI16" s="319">
        <f>M5F!AM26</f>
        <v>23</v>
      </c>
      <c r="AJ16" s="319">
        <f>M5F!AN26</f>
        <v>23</v>
      </c>
      <c r="AK16" s="319">
        <f>M5F!AO26</f>
        <v>23</v>
      </c>
      <c r="AL16" s="319">
        <f>M5F!AP26</f>
        <v>23</v>
      </c>
      <c r="AM16" s="319">
        <f>M5F!AQ26</f>
        <v>23</v>
      </c>
      <c r="AN16" s="321">
        <f>M5F!AR26</f>
        <v>23</v>
      </c>
      <c r="AO16" s="318">
        <f>M5F!AS26</f>
        <v>23</v>
      </c>
      <c r="AP16" s="319">
        <f>M5F!AT26</f>
        <v>23</v>
      </c>
      <c r="AQ16" s="319">
        <f>M5F!AU26</f>
        <v>23</v>
      </c>
      <c r="AR16" s="319">
        <f>M5F!AV26</f>
        <v>23</v>
      </c>
      <c r="AS16" s="319">
        <f>M5F!AW26</f>
        <v>23</v>
      </c>
      <c r="AT16" s="319">
        <f>M5F!AX26</f>
        <v>23</v>
      </c>
      <c r="AU16" s="319">
        <f>M5F!AY26</f>
        <v>23</v>
      </c>
      <c r="AV16" s="319">
        <f>M5F!AZ26</f>
        <v>23</v>
      </c>
      <c r="AW16" s="319">
        <f>M5F!BA26</f>
        <v>23</v>
      </c>
      <c r="AX16" s="319">
        <f>M5F!BB26</f>
        <v>23</v>
      </c>
      <c r="AY16" s="319">
        <f>M5F!BC26</f>
        <v>23</v>
      </c>
      <c r="AZ16" s="321">
        <f>M5F!BD26</f>
        <v>23</v>
      </c>
      <c r="BA16" s="318">
        <f>M5F!BE26</f>
        <v>23</v>
      </c>
      <c r="BB16" s="319">
        <f>M5F!BF26</f>
        <v>23</v>
      </c>
      <c r="BC16" s="319">
        <f>M5F!BG26</f>
        <v>23</v>
      </c>
      <c r="BD16" s="319">
        <f>M5F!BH26</f>
        <v>23</v>
      </c>
      <c r="BE16" s="319">
        <f>M5F!BI26</f>
        <v>23</v>
      </c>
      <c r="BF16" s="319">
        <f>M5F!BJ26</f>
        <v>23</v>
      </c>
      <c r="BG16" s="319">
        <f>M5F!BK26</f>
        <v>23</v>
      </c>
      <c r="BH16" s="319">
        <f>M5F!BL26</f>
        <v>23</v>
      </c>
      <c r="BI16" s="319">
        <f>M5F!BM26</f>
        <v>23</v>
      </c>
      <c r="BJ16" s="319">
        <f>M5F!BN26</f>
        <v>23</v>
      </c>
      <c r="BK16" s="319">
        <f>M5F!BO26</f>
        <v>23</v>
      </c>
      <c r="BL16" s="321">
        <f>M5F!BP26</f>
        <v>23</v>
      </c>
      <c r="BM16" s="318">
        <f>M5F!BQ26</f>
        <v>23</v>
      </c>
      <c r="BN16" s="319">
        <f>M5F!BR26</f>
        <v>23</v>
      </c>
      <c r="BO16" s="319">
        <f>M5F!BS26</f>
        <v>23</v>
      </c>
      <c r="BP16" s="319">
        <f>M5F!BT26</f>
        <v>23</v>
      </c>
      <c r="BQ16" s="319">
        <f>M5F!BU26</f>
        <v>23</v>
      </c>
      <c r="BR16" s="319">
        <f>M5F!BV26</f>
        <v>23</v>
      </c>
      <c r="BS16" s="319">
        <f>M5F!BW26</f>
        <v>23</v>
      </c>
      <c r="BT16" s="319">
        <f>M5F!BX26</f>
        <v>23</v>
      </c>
      <c r="BU16" s="319">
        <f>M5F!BY26</f>
        <v>23</v>
      </c>
      <c r="BV16" s="319">
        <f>M5F!BZ26</f>
        <v>23</v>
      </c>
      <c r="BW16" s="319">
        <f>M5F!CA26</f>
        <v>23</v>
      </c>
      <c r="BX16" s="321">
        <f>M5F!CB26</f>
        <v>23</v>
      </c>
      <c r="BY16" s="318">
        <f>M5F!CC26</f>
        <v>23</v>
      </c>
      <c r="BZ16" s="319">
        <f>M5F!CD26</f>
        <v>23</v>
      </c>
      <c r="CA16" s="319" t="str">
        <f>M5F!CE26</f>
        <v>V20</v>
      </c>
      <c r="CB16" s="319" t="str">
        <f>M5F!CF26</f>
        <v>V20</v>
      </c>
      <c r="CC16" s="319" t="str">
        <f>M5F!CG26</f>
        <v>V20</v>
      </c>
      <c r="CD16" s="319" t="str">
        <f>M5F!CH26</f>
        <v>V20</v>
      </c>
      <c r="CE16" s="319" t="str">
        <f>M5F!CI26</f>
        <v>V20</v>
      </c>
      <c r="CF16" s="319" t="str">
        <f>M5F!CJ26</f>
        <v>V20</v>
      </c>
      <c r="CG16" s="319">
        <f>M5F!CK26</f>
        <v>22</v>
      </c>
      <c r="CH16" s="319">
        <f>M5F!CL26</f>
        <v>22</v>
      </c>
      <c r="CI16" s="319">
        <f>M5F!CM26</f>
        <v>22</v>
      </c>
      <c r="CJ16" s="321">
        <f>M5F!CN26</f>
        <v>22</v>
      </c>
      <c r="CK16" s="318">
        <f>M5F!CO26</f>
        <v>22</v>
      </c>
      <c r="CL16" s="319">
        <f>M5F!CP26</f>
        <v>22</v>
      </c>
      <c r="CM16" s="319">
        <f>M5F!CQ26</f>
        <v>22</v>
      </c>
      <c r="CN16" s="319">
        <f>M5F!CR26</f>
        <v>22</v>
      </c>
      <c r="CO16" s="319">
        <f>M5F!CS26</f>
        <v>22</v>
      </c>
      <c r="CP16" s="319">
        <f>M5F!CT26</f>
        <v>22</v>
      </c>
      <c r="CQ16" s="319">
        <f>M5F!CU26</f>
        <v>22</v>
      </c>
      <c r="CR16" s="319">
        <f>M5F!CV26</f>
        <v>22</v>
      </c>
      <c r="CS16" s="319">
        <f>M5F!CW26</f>
        <v>22</v>
      </c>
      <c r="CT16" s="319">
        <f>M5F!CX26</f>
        <v>22</v>
      </c>
      <c r="CU16" s="319">
        <f>M5F!CY26</f>
        <v>22</v>
      </c>
      <c r="CV16" s="321">
        <f>M5F!CZ26</f>
        <v>22</v>
      </c>
      <c r="CW16" s="318">
        <f>M5F!DA26</f>
        <v>22</v>
      </c>
      <c r="CX16" s="319">
        <f>M5F!DB26</f>
        <v>22</v>
      </c>
      <c r="CY16" s="319">
        <f>M5F!DC26</f>
        <v>22</v>
      </c>
      <c r="CZ16" s="319">
        <f>M5F!DD26</f>
        <v>22</v>
      </c>
      <c r="DA16" s="319">
        <f>M5F!DE26</f>
        <v>22</v>
      </c>
      <c r="DB16" s="319">
        <f>M5F!DF26</f>
        <v>22</v>
      </c>
      <c r="DC16" s="319">
        <f>M5F!DG26</f>
        <v>22</v>
      </c>
      <c r="DD16" s="319">
        <f>M5F!DH26</f>
        <v>22</v>
      </c>
      <c r="DE16" s="319">
        <f>M5F!DI26</f>
        <v>22</v>
      </c>
      <c r="DF16" s="319">
        <f>M5F!DJ26</f>
        <v>22</v>
      </c>
      <c r="DG16" s="319">
        <f>M5F!DK26</f>
        <v>22</v>
      </c>
      <c r="DH16" s="321">
        <f>M5F!DL26</f>
        <v>22</v>
      </c>
      <c r="DI16" s="318">
        <f>M5F!DM26</f>
        <v>22</v>
      </c>
      <c r="DJ16" s="319">
        <f>M5F!DN26</f>
        <v>22</v>
      </c>
      <c r="DK16" s="319">
        <f>M5F!DO26</f>
        <v>22</v>
      </c>
      <c r="DL16" s="319">
        <f>M5F!DP26</f>
        <v>22</v>
      </c>
      <c r="DM16" s="319">
        <f>M5F!DQ26</f>
        <v>22</v>
      </c>
      <c r="DN16" s="319">
        <f>M5F!DR26</f>
        <v>22</v>
      </c>
      <c r="DO16" s="319">
        <f>M5F!DS26</f>
        <v>22</v>
      </c>
      <c r="DP16" s="319">
        <f>M5F!DT26</f>
        <v>22</v>
      </c>
      <c r="DQ16" s="319">
        <f>M5F!DU26</f>
        <v>22</v>
      </c>
      <c r="DR16" s="319">
        <f>M5F!DV26</f>
        <v>22</v>
      </c>
      <c r="DS16" s="319">
        <f>M5F!DW26</f>
        <v>22</v>
      </c>
      <c r="DT16" s="321">
        <f>M5F!DX26</f>
        <v>22</v>
      </c>
      <c r="DU16" s="318">
        <f>M5F!DY26</f>
        <v>22</v>
      </c>
      <c r="DV16" s="319">
        <f>M5F!DZ26</f>
        <v>22</v>
      </c>
      <c r="DW16" s="319">
        <f>M5F!EA26</f>
        <v>22</v>
      </c>
      <c r="DX16" s="319">
        <f>M5F!EB26</f>
        <v>22</v>
      </c>
      <c r="DY16" s="319">
        <f>M5F!EC26</f>
        <v>22</v>
      </c>
      <c r="DZ16" s="319">
        <f>M5F!ED26</f>
        <v>22</v>
      </c>
      <c r="EA16" s="319">
        <f>M5F!EE26</f>
        <v>22</v>
      </c>
      <c r="EB16" s="319">
        <f>M5F!EF26</f>
        <v>22</v>
      </c>
      <c r="EC16" s="319">
        <f>M5F!EG26</f>
        <v>22</v>
      </c>
      <c r="ED16" s="319">
        <f>M5F!EH26</f>
        <v>22</v>
      </c>
      <c r="EE16" s="319">
        <f>M5F!EI26</f>
        <v>22</v>
      </c>
      <c r="EF16" s="321">
        <f>M5F!EJ26</f>
        <v>22</v>
      </c>
      <c r="EG16" s="318">
        <f>M5F!EK26</f>
        <v>22</v>
      </c>
      <c r="EH16" s="319" t="str">
        <f>M5F!EL26</f>
        <v>V25</v>
      </c>
      <c r="EI16" s="319" t="str">
        <f>M5F!EM26</f>
        <v>V25</v>
      </c>
      <c r="EJ16" s="319" t="str">
        <f>M5F!EN26</f>
        <v>V25</v>
      </c>
      <c r="EK16" s="319" t="str">
        <f>M5F!EO26</f>
        <v>V25</v>
      </c>
      <c r="EL16" s="319" t="str">
        <f>M5F!EP26</f>
        <v>V25</v>
      </c>
      <c r="EM16" s="319">
        <f>M5F!EQ26</f>
        <v>23</v>
      </c>
      <c r="EN16" s="319">
        <f>M5F!ER26</f>
        <v>23</v>
      </c>
      <c r="EO16" s="319">
        <f>M5F!ES26</f>
        <v>23</v>
      </c>
      <c r="EP16" s="319">
        <f>M5F!ET26</f>
        <v>23</v>
      </c>
      <c r="EQ16" s="319">
        <f>M5F!EU26</f>
        <v>23</v>
      </c>
      <c r="ER16" s="321">
        <f>M5F!EV26</f>
        <v>23</v>
      </c>
      <c r="ES16" s="322">
        <f>M5F!EW26</f>
        <v>23</v>
      </c>
      <c r="ET16" s="319">
        <f>M5F!EX26</f>
        <v>23</v>
      </c>
      <c r="EU16" s="319">
        <f>M5F!EY26</f>
        <v>23</v>
      </c>
      <c r="EV16" s="319">
        <f>M5F!EZ26</f>
        <v>23</v>
      </c>
      <c r="EW16" s="319">
        <f>M5F!FA26</f>
        <v>23</v>
      </c>
      <c r="EX16" s="319">
        <f>M5F!FB26</f>
        <v>23</v>
      </c>
      <c r="EY16" s="319">
        <f>M5F!FC26</f>
        <v>23</v>
      </c>
      <c r="EZ16" s="319">
        <f>M5F!FD26</f>
        <v>23</v>
      </c>
      <c r="FA16" s="319">
        <f>M5F!FE26</f>
        <v>23</v>
      </c>
      <c r="FB16" s="319">
        <f>M5F!FF26</f>
        <v>23</v>
      </c>
      <c r="FC16" s="319">
        <f>M5F!FG26</f>
        <v>23</v>
      </c>
      <c r="FD16" s="319">
        <f>M5F!FH26</f>
        <v>23</v>
      </c>
      <c r="FE16" s="319" t="str">
        <f>M5F!FI26</f>
        <v>X</v>
      </c>
      <c r="FF16" s="319" t="str">
        <f>M5F!FJ26</f>
        <v>X</v>
      </c>
      <c r="FG16" s="319" t="str">
        <f>M5F!FK26</f>
        <v>X</v>
      </c>
      <c r="FH16" s="319" t="str">
        <f>M5F!FL26</f>
        <v>X</v>
      </c>
      <c r="FI16" s="319" t="str">
        <f>M5F!FM26</f>
        <v>X</v>
      </c>
      <c r="FJ16" s="319" t="str">
        <f>M5F!FN26</f>
        <v>X</v>
      </c>
      <c r="FK16" s="319" t="str">
        <f>M5F!FO26</f>
        <v>X</v>
      </c>
      <c r="FL16" s="319" t="str">
        <f>M5F!FP26</f>
        <v>X</v>
      </c>
      <c r="FM16" s="319" t="str">
        <f>M5F!FQ26</f>
        <v>X</v>
      </c>
      <c r="FN16" s="319" t="str">
        <f>M5F!FR26</f>
        <v>X</v>
      </c>
      <c r="FO16" s="319" t="str">
        <f>M5F!FS26</f>
        <v>X</v>
      </c>
      <c r="FP16" s="319" t="str">
        <f>M5F!FT26</f>
        <v>X</v>
      </c>
      <c r="FQ16" s="319" t="str">
        <f>M5F!FU26</f>
        <v>X</v>
      </c>
      <c r="FR16" s="319" t="str">
        <f>M5F!FV26</f>
        <v>X</v>
      </c>
      <c r="FS16" s="319" t="str">
        <f>M5F!FW26</f>
        <v>X</v>
      </c>
      <c r="FT16" s="319" t="str">
        <f>M5F!FX26</f>
        <v>X</v>
      </c>
      <c r="FU16" s="319" t="str">
        <f>M5F!FY26</f>
        <v>X</v>
      </c>
      <c r="FV16" s="319" t="str">
        <f>M5F!FZ26</f>
        <v>X</v>
      </c>
      <c r="FW16" s="319" t="str">
        <f>M5F!GA26</f>
        <v>X</v>
      </c>
      <c r="FX16" s="319" t="str">
        <f>M5F!GB26</f>
        <v>X</v>
      </c>
      <c r="FY16" s="319" t="str">
        <f>M5F!GC26</f>
        <v>X</v>
      </c>
      <c r="FZ16" s="319" t="str">
        <f>M5F!GD26</f>
        <v>X</v>
      </c>
      <c r="GA16" s="319" t="str">
        <f>M5F!GE26</f>
        <v>X</v>
      </c>
      <c r="GB16" s="319" t="str">
        <f>M5F!GF26</f>
        <v>X</v>
      </c>
      <c r="GC16" s="319" t="str">
        <f>M5F!GG26</f>
        <v>X</v>
      </c>
      <c r="GD16" s="319" t="str">
        <f>M5F!GH26</f>
        <v>X</v>
      </c>
      <c r="GE16" s="319" t="str">
        <f>M5F!GI26</f>
        <v>X</v>
      </c>
      <c r="GF16" s="319" t="str">
        <f>M5F!GJ26</f>
        <v>X</v>
      </c>
      <c r="GG16" s="319" t="str">
        <f>M5F!GK26</f>
        <v>X</v>
      </c>
      <c r="GH16" s="319" t="str">
        <f>M5F!GL26</f>
        <v>X</v>
      </c>
      <c r="GI16" s="319" t="str">
        <f>M5F!GM26</f>
        <v>X</v>
      </c>
      <c r="GJ16" s="319" t="str">
        <f>M5F!GN26</f>
        <v>X</v>
      </c>
      <c r="GK16" s="319" t="str">
        <f>M5F!GO26</f>
        <v>X</v>
      </c>
      <c r="GL16" s="319" t="str">
        <f>M5F!GP26</f>
        <v>X</v>
      </c>
      <c r="GM16" s="319" t="str">
        <f>M5F!GQ26</f>
        <v>X</v>
      </c>
      <c r="GN16" s="320" t="str">
        <f>M5F!GR26</f>
        <v>X</v>
      </c>
      <c r="GO16" s="709" t="str">
        <f>M5F!HN36</f>
        <v>N</v>
      </c>
    </row>
    <row r="17" spans="1:197" ht="13.15" customHeight="1" x14ac:dyDescent="0.2">
      <c r="A17" s="271" t="str">
        <f>M2D!A59</f>
        <v>V15</v>
      </c>
      <c r="B17" s="271">
        <f>M2D!F59</f>
        <v>42561</v>
      </c>
      <c r="C17" s="272">
        <f>M2D!G59</f>
        <v>42552</v>
      </c>
      <c r="D17" s="273" t="str">
        <f>M2D!H59</f>
        <v>D664</v>
      </c>
      <c r="E17" s="332">
        <f>M2D!I59</f>
        <v>29</v>
      </c>
      <c r="F17" s="253">
        <f>M2D!J59</f>
        <v>30</v>
      </c>
      <c r="G17" s="253">
        <f>M2D!K59</f>
        <v>22</v>
      </c>
      <c r="H17" s="253">
        <f>M2D!L59</f>
        <v>0</v>
      </c>
      <c r="I17" s="253">
        <f>M2D!M59</f>
        <v>28</v>
      </c>
      <c r="J17" s="253">
        <f>M2D!N59</f>
        <v>63</v>
      </c>
      <c r="K17" s="253">
        <f>M2D!O59</f>
        <v>20</v>
      </c>
      <c r="L17" s="253">
        <f>M2D!P59</f>
        <v>40</v>
      </c>
      <c r="M17" s="253">
        <f>M2D!Q59</f>
        <v>46</v>
      </c>
      <c r="N17" s="253">
        <f>M2D!R59</f>
        <v>48</v>
      </c>
      <c r="O17" s="253">
        <f>M2D!S59</f>
        <v>0</v>
      </c>
      <c r="P17" s="333">
        <f>M2D!T59</f>
        <v>0</v>
      </c>
      <c r="Q17" s="332">
        <f>M2D!U59</f>
        <v>35</v>
      </c>
      <c r="R17" s="253">
        <f>M2D!V59</f>
        <v>57</v>
      </c>
      <c r="S17" s="253">
        <f>M2D!W59</f>
        <v>0</v>
      </c>
      <c r="T17" s="253">
        <f>M2D!X59</f>
        <v>0</v>
      </c>
      <c r="U17" s="253">
        <f>M2D!Y59</f>
        <v>0</v>
      </c>
      <c r="V17" s="253">
        <f>M2D!Z59</f>
        <v>1</v>
      </c>
      <c r="W17" s="253" t="str">
        <f>M2D!AA59</f>
        <v>V15</v>
      </c>
      <c r="X17" s="253" t="str">
        <f>M2D!AB59</f>
        <v>V15</v>
      </c>
      <c r="Y17" s="253" t="str">
        <f>M2D!AC59</f>
        <v>V15</v>
      </c>
      <c r="Z17" s="253" t="str">
        <f>M2D!AD59</f>
        <v>AIA</v>
      </c>
      <c r="AA17" s="253" t="str">
        <f>M2D!AE59</f>
        <v>AIA</v>
      </c>
      <c r="AB17" s="334" t="str">
        <f>M2D!AF59</f>
        <v>AIA</v>
      </c>
      <c r="AC17" s="332" t="str">
        <f>M2D!AG59</f>
        <v>AIA</v>
      </c>
      <c r="AD17" s="253">
        <f>M2D!AH59</f>
        <v>1</v>
      </c>
      <c r="AE17" s="253" t="str">
        <f>M2D!AI59</f>
        <v>F</v>
      </c>
      <c r="AF17" s="253" t="str">
        <f>M2D!AJ59</f>
        <v>F</v>
      </c>
      <c r="AG17" s="253">
        <f>M2D!AK59</f>
        <v>23</v>
      </c>
      <c r="AH17" s="253">
        <f>M2D!AL59</f>
        <v>23</v>
      </c>
      <c r="AI17" s="253">
        <f>M2D!AM59</f>
        <v>23</v>
      </c>
      <c r="AJ17" s="253">
        <f>M2D!AN59</f>
        <v>23</v>
      </c>
      <c r="AK17" s="253">
        <f>M2D!AO59</f>
        <v>23</v>
      </c>
      <c r="AL17" s="253">
        <f>M2D!AP59</f>
        <v>23</v>
      </c>
      <c r="AM17" s="253">
        <f>M2D!AQ59</f>
        <v>23</v>
      </c>
      <c r="AN17" s="334">
        <f>M2D!AR59</f>
        <v>23</v>
      </c>
      <c r="AO17" s="332">
        <f>M2D!AS59</f>
        <v>23</v>
      </c>
      <c r="AP17" s="253">
        <f>M2D!AT59</f>
        <v>23</v>
      </c>
      <c r="AQ17" s="253">
        <f>M2D!AU59</f>
        <v>23</v>
      </c>
      <c r="AR17" s="253">
        <f>M2D!AV59</f>
        <v>23</v>
      </c>
      <c r="AS17" s="253">
        <f>M2D!AW59</f>
        <v>1</v>
      </c>
      <c r="AT17" s="253">
        <f>M2D!AX59</f>
        <v>80</v>
      </c>
      <c r="AU17" s="253">
        <f>M2D!AY59</f>
        <v>80</v>
      </c>
      <c r="AV17" s="253">
        <f>M2D!AZ59</f>
        <v>80</v>
      </c>
      <c r="AW17" s="253">
        <f>M2D!BA59</f>
        <v>80</v>
      </c>
      <c r="AX17" s="253">
        <f>M2D!BB59</f>
        <v>1</v>
      </c>
      <c r="AY17" s="253">
        <f>M2D!BC59</f>
        <v>23</v>
      </c>
      <c r="AZ17" s="334">
        <f>M2D!BD59</f>
        <v>23</v>
      </c>
      <c r="BA17" s="332">
        <f>M2D!BE59</f>
        <v>23</v>
      </c>
      <c r="BB17" s="253">
        <f>M2D!BF59</f>
        <v>23</v>
      </c>
      <c r="BC17" s="253">
        <f>M2D!BG59</f>
        <v>16</v>
      </c>
      <c r="BD17" s="253">
        <f>M2D!BH59</f>
        <v>16</v>
      </c>
      <c r="BE17" s="253">
        <f>M2D!BI59</f>
        <v>16</v>
      </c>
      <c r="BF17" s="253">
        <f>M2D!BJ59</f>
        <v>16</v>
      </c>
      <c r="BG17" s="253">
        <f>M2D!BK59</f>
        <v>16</v>
      </c>
      <c r="BH17" s="253">
        <f>M2D!BL59</f>
        <v>16</v>
      </c>
      <c r="BI17" s="253">
        <f>M2D!BM59</f>
        <v>16</v>
      </c>
      <c r="BJ17" s="253">
        <f>M2D!BN59</f>
        <v>16</v>
      </c>
      <c r="BK17" s="253">
        <f>M2D!BO59</f>
        <v>16</v>
      </c>
      <c r="BL17" s="334">
        <f>M2D!BP59</f>
        <v>16</v>
      </c>
      <c r="BM17" s="332">
        <f>M2D!BQ59</f>
        <v>16</v>
      </c>
      <c r="BN17" s="253">
        <f>M2D!BR59</f>
        <v>16</v>
      </c>
      <c r="BO17" s="253">
        <f>M2D!BS59</f>
        <v>16</v>
      </c>
      <c r="BP17" s="253">
        <f>M2D!BT59</f>
        <v>16</v>
      </c>
      <c r="BQ17" s="253">
        <f>M2D!BU59</f>
        <v>16</v>
      </c>
      <c r="BR17" s="253">
        <f>M2D!BV59</f>
        <v>16</v>
      </c>
      <c r="BS17" s="253">
        <f>M2D!BW59</f>
        <v>16</v>
      </c>
      <c r="BT17" s="253">
        <f>M2D!BX59</f>
        <v>16</v>
      </c>
      <c r="BU17" s="253">
        <f>M2D!BY59</f>
        <v>16</v>
      </c>
      <c r="BV17" s="253">
        <f>M2D!BZ59</f>
        <v>16</v>
      </c>
      <c r="BW17" s="253">
        <f>M2D!CA59</f>
        <v>16</v>
      </c>
      <c r="BX17" s="334">
        <f>M2D!CB59</f>
        <v>16</v>
      </c>
      <c r="BY17" s="332">
        <f>M2D!CC59</f>
        <v>16</v>
      </c>
      <c r="BZ17" s="253" t="str">
        <f>M2D!CD59</f>
        <v>SB</v>
      </c>
      <c r="CA17" s="253" t="str">
        <f>M2D!CE59</f>
        <v>SB</v>
      </c>
      <c r="CB17" s="253">
        <f>M2D!CF59</f>
        <v>23</v>
      </c>
      <c r="CC17" s="253">
        <f>M2D!CG59</f>
        <v>23</v>
      </c>
      <c r="CD17" s="253" t="str">
        <f>M2D!CH59</f>
        <v>V20</v>
      </c>
      <c r="CE17" s="253" t="str">
        <f>M2D!CI59</f>
        <v>V20</v>
      </c>
      <c r="CF17" s="253" t="str">
        <f>M2D!CJ59</f>
        <v>V20</v>
      </c>
      <c r="CG17" s="253" t="str">
        <f>M2D!CK59</f>
        <v>V20</v>
      </c>
      <c r="CH17" s="253" t="str">
        <f>M2D!CL59</f>
        <v>V20</v>
      </c>
      <c r="CI17" s="253" t="str">
        <f>M2D!CM59</f>
        <v>V20</v>
      </c>
      <c r="CJ17" s="334" t="str">
        <f>M2D!CN59</f>
        <v>RMV</v>
      </c>
      <c r="CK17" s="332" t="str">
        <f>M2D!CO59</f>
        <v>RMV</v>
      </c>
      <c r="CL17" s="253" t="str">
        <f>M2D!CP59</f>
        <v>RMV</v>
      </c>
      <c r="CM17" s="253" t="str">
        <f>M2D!CQ59</f>
        <v>RMV</v>
      </c>
      <c r="CN17" s="253" t="str">
        <f>M2D!CR59</f>
        <v>RMV</v>
      </c>
      <c r="CO17" s="253" t="str">
        <f>M2D!CS59</f>
        <v>RMV</v>
      </c>
      <c r="CP17" s="253">
        <f>M2D!CT59</f>
        <v>16</v>
      </c>
      <c r="CQ17" s="253">
        <f>M2D!CU59</f>
        <v>16</v>
      </c>
      <c r="CR17" s="253">
        <f>M2D!CV59</f>
        <v>16</v>
      </c>
      <c r="CS17" s="253">
        <f>M2D!CW59</f>
        <v>16</v>
      </c>
      <c r="CT17" s="253">
        <f>M2D!CX59</f>
        <v>16</v>
      </c>
      <c r="CU17" s="253">
        <f>M2D!CY59</f>
        <v>16</v>
      </c>
      <c r="CV17" s="334">
        <f>M2D!CZ59</f>
        <v>16</v>
      </c>
      <c r="CW17" s="332">
        <f>M2D!DA59</f>
        <v>16</v>
      </c>
      <c r="CX17" s="253">
        <f>M2D!DB59</f>
        <v>16</v>
      </c>
      <c r="CY17" s="253">
        <f>M2D!DC59</f>
        <v>16</v>
      </c>
      <c r="CZ17" s="253">
        <f>M2D!DD59</f>
        <v>16</v>
      </c>
      <c r="DA17" s="253">
        <f>M2D!DE59</f>
        <v>16</v>
      </c>
      <c r="DB17" s="253">
        <f>M2D!DF59</f>
        <v>16</v>
      </c>
      <c r="DC17" s="253">
        <f>M2D!DG59</f>
        <v>23</v>
      </c>
      <c r="DD17" s="253">
        <f>M2D!DH59</f>
        <v>23</v>
      </c>
      <c r="DE17" s="253">
        <f>M2D!DI59</f>
        <v>23</v>
      </c>
      <c r="DF17" s="253">
        <f>M2D!DJ59</f>
        <v>23</v>
      </c>
      <c r="DG17" s="253">
        <f>M2D!DK59</f>
        <v>23</v>
      </c>
      <c r="DH17" s="334">
        <f>M2D!DL59</f>
        <v>23</v>
      </c>
      <c r="DI17" s="332">
        <f>M2D!DM59</f>
        <v>23</v>
      </c>
      <c r="DJ17" s="253">
        <f>M2D!DN59</f>
        <v>23</v>
      </c>
      <c r="DK17" s="253">
        <f>M2D!DO59</f>
        <v>23</v>
      </c>
      <c r="DL17" s="253">
        <f>M2D!DP59</f>
        <v>23</v>
      </c>
      <c r="DM17" s="253">
        <f>M2D!DQ59</f>
        <v>1</v>
      </c>
      <c r="DN17" s="253">
        <f>M2D!DR59</f>
        <v>60</v>
      </c>
      <c r="DO17" s="253">
        <f>M2D!DS59</f>
        <v>60</v>
      </c>
      <c r="DP17" s="253">
        <f>M2D!DT59</f>
        <v>60</v>
      </c>
      <c r="DQ17" s="253">
        <f>M2D!DU59</f>
        <v>60</v>
      </c>
      <c r="DR17" s="253">
        <f>M2D!DV59</f>
        <v>1</v>
      </c>
      <c r="DS17" s="253">
        <f>M2D!DW59</f>
        <v>23</v>
      </c>
      <c r="DT17" s="334">
        <f>M2D!DX59</f>
        <v>23</v>
      </c>
      <c r="DU17" s="332">
        <f>M2D!DY59</f>
        <v>23</v>
      </c>
      <c r="DV17" s="253">
        <f>M2D!DZ59</f>
        <v>23</v>
      </c>
      <c r="DW17" s="253">
        <f>M2D!EA59</f>
        <v>23</v>
      </c>
      <c r="DX17" s="253">
        <f>M2D!EB59</f>
        <v>23</v>
      </c>
      <c r="DY17" s="253">
        <f>M2D!EC59</f>
        <v>23</v>
      </c>
      <c r="DZ17" s="253">
        <f>M2D!ED59</f>
        <v>23</v>
      </c>
      <c r="EA17" s="253">
        <f>M2D!EE59</f>
        <v>23</v>
      </c>
      <c r="EB17" s="253">
        <f>M2D!EF59</f>
        <v>23</v>
      </c>
      <c r="EC17" s="253">
        <f>M2D!EG59</f>
        <v>23</v>
      </c>
      <c r="ED17" s="253">
        <f>M2D!EH59</f>
        <v>23</v>
      </c>
      <c r="EE17" s="253">
        <f>M2D!EI59</f>
        <v>23</v>
      </c>
      <c r="EF17" s="334">
        <f>M2D!EJ59</f>
        <v>23</v>
      </c>
      <c r="EG17" s="332">
        <f>M2D!EK59</f>
        <v>23</v>
      </c>
      <c r="EH17" s="253">
        <f>M2D!EL59</f>
        <v>23</v>
      </c>
      <c r="EI17" s="253">
        <f>M2D!EM59</f>
        <v>23</v>
      </c>
      <c r="EJ17" s="253" t="str">
        <f>M2D!EN59</f>
        <v>V25</v>
      </c>
      <c r="EK17" s="253" t="str">
        <f>M2D!EO59</f>
        <v>V25</v>
      </c>
      <c r="EL17" s="253" t="str">
        <f>M2D!EP59</f>
        <v>V25</v>
      </c>
      <c r="EM17" s="253" t="str">
        <f>M2D!EQ59</f>
        <v>V25</v>
      </c>
      <c r="EN17" s="253" t="str">
        <f>M2D!ER59</f>
        <v>V25</v>
      </c>
      <c r="EO17" s="253">
        <f>M2D!ES59</f>
        <v>23</v>
      </c>
      <c r="EP17" s="253">
        <f>M2D!ET59</f>
        <v>23</v>
      </c>
      <c r="EQ17" s="253">
        <f>M2D!EU59</f>
        <v>23</v>
      </c>
      <c r="ER17" s="334">
        <f>M2D!EV59</f>
        <v>23</v>
      </c>
      <c r="ES17" s="335">
        <f>M2D!EW59</f>
        <v>23</v>
      </c>
      <c r="ET17" s="253">
        <f>M2D!EX59</f>
        <v>23</v>
      </c>
      <c r="EU17" s="253">
        <f>M2D!EY59</f>
        <v>23</v>
      </c>
      <c r="EV17" s="253">
        <f>M2D!EZ59</f>
        <v>23</v>
      </c>
      <c r="EW17" s="253">
        <f>M2D!FA59</f>
        <v>23</v>
      </c>
      <c r="EX17" s="253">
        <f>M2D!FB59</f>
        <v>23</v>
      </c>
      <c r="EY17" s="253">
        <f>M2D!FC59</f>
        <v>23</v>
      </c>
      <c r="EZ17" s="253">
        <f>M2D!FD59</f>
        <v>23</v>
      </c>
      <c r="FA17" s="253">
        <f>M2D!FE59</f>
        <v>23</v>
      </c>
      <c r="FB17" s="253">
        <f>M2D!FF59</f>
        <v>23</v>
      </c>
      <c r="FC17" s="253">
        <f>M2D!FG59</f>
        <v>23</v>
      </c>
      <c r="FD17" s="253">
        <f>M2D!FH59</f>
        <v>23</v>
      </c>
      <c r="FE17" s="253">
        <f>M2D!FI59</f>
        <v>23</v>
      </c>
      <c r="FF17" s="253">
        <f>M2D!FJ59</f>
        <v>23</v>
      </c>
      <c r="FG17" s="253">
        <f>M2D!FK59</f>
        <v>23</v>
      </c>
      <c r="FH17" s="253">
        <f>M2D!FL59</f>
        <v>23</v>
      </c>
      <c r="FI17" s="253">
        <f>M2D!FM59</f>
        <v>23</v>
      </c>
      <c r="FJ17" s="253">
        <f>M2D!FN59</f>
        <v>23</v>
      </c>
      <c r="FK17" s="253">
        <f>M2D!FO59</f>
        <v>23</v>
      </c>
      <c r="FL17" s="253">
        <f>M2D!FP59</f>
        <v>23</v>
      </c>
      <c r="FM17" s="253">
        <f>M2D!FQ59</f>
        <v>23</v>
      </c>
      <c r="FN17" s="253">
        <f>M2D!FR59</f>
        <v>23</v>
      </c>
      <c r="FO17" s="253">
        <f>M2D!FS59</f>
        <v>23</v>
      </c>
      <c r="FP17" s="253">
        <f>M2D!FT59</f>
        <v>23</v>
      </c>
      <c r="FQ17" s="253">
        <f>M2D!FU59</f>
        <v>23</v>
      </c>
      <c r="FR17" s="253">
        <f>M2D!FV59</f>
        <v>23</v>
      </c>
      <c r="FS17" s="253">
        <f>M2D!FW59</f>
        <v>23</v>
      </c>
      <c r="FT17" s="253">
        <f>M2D!FX59</f>
        <v>23</v>
      </c>
      <c r="FU17" s="253">
        <f>M2D!FY59</f>
        <v>23</v>
      </c>
      <c r="FV17" s="253">
        <f>M2D!FZ59</f>
        <v>23</v>
      </c>
      <c r="FW17" s="253">
        <f>M2D!GA59</f>
        <v>23</v>
      </c>
      <c r="FX17" s="253">
        <f>M2D!GB59</f>
        <v>23</v>
      </c>
      <c r="FY17" s="253">
        <f>M2D!GC59</f>
        <v>23</v>
      </c>
      <c r="FZ17" s="253">
        <f>M2D!GD59</f>
        <v>23</v>
      </c>
      <c r="GA17" s="253">
        <f>M2D!GE59</f>
        <v>23</v>
      </c>
      <c r="GB17" s="253">
        <f>M2D!GF59</f>
        <v>23</v>
      </c>
      <c r="GC17" s="253">
        <f>M2D!GG59</f>
        <v>23</v>
      </c>
      <c r="GD17" s="253">
        <f>M2D!GH59</f>
        <v>23</v>
      </c>
      <c r="GE17" s="253">
        <f>M2D!GI59</f>
        <v>23</v>
      </c>
      <c r="GF17" s="253">
        <f>M2D!GJ59</f>
        <v>23</v>
      </c>
      <c r="GG17" s="253">
        <f>M2D!GK59</f>
        <v>23</v>
      </c>
      <c r="GH17" s="253">
        <f>M2D!GL59</f>
        <v>23</v>
      </c>
      <c r="GI17" s="253">
        <f>M2D!GM59</f>
        <v>23</v>
      </c>
      <c r="GJ17" s="253">
        <f>M2D!GN59</f>
        <v>23</v>
      </c>
      <c r="GK17" s="253" t="str">
        <f>M2D!GO59</f>
        <v>X</v>
      </c>
      <c r="GL17" s="253" t="str">
        <f>M2D!GP59</f>
        <v>X</v>
      </c>
      <c r="GM17" s="253" t="str">
        <f>M2D!GQ59</f>
        <v>X</v>
      </c>
      <c r="GN17" s="333" t="str">
        <f>M2D!GR59</f>
        <v>X</v>
      </c>
      <c r="GO17" s="709">
        <f>M2D!HN69</f>
        <v>42795</v>
      </c>
    </row>
    <row r="18" spans="1:197" ht="13.15" customHeight="1" x14ac:dyDescent="0.2">
      <c r="A18" s="271" t="str">
        <f>M2D!A18</f>
        <v>V30</v>
      </c>
      <c r="B18" s="271">
        <f>M2D!F18</f>
        <v>42684</v>
      </c>
      <c r="C18" s="272">
        <f>M2D!G18</f>
        <v>42552</v>
      </c>
      <c r="D18" s="273" t="str">
        <f>M2D!H18</f>
        <v>D618</v>
      </c>
      <c r="E18" s="332">
        <f>M2D!I18</f>
        <v>26</v>
      </c>
      <c r="F18" s="253">
        <f>M2D!J18</f>
        <v>33</v>
      </c>
      <c r="G18" s="253">
        <f>M2D!K18</f>
        <v>26</v>
      </c>
      <c r="H18" s="253">
        <f>M2D!L18</f>
        <v>58</v>
      </c>
      <c r="I18" s="253">
        <f>M2D!M18</f>
        <v>48</v>
      </c>
      <c r="J18" s="253">
        <f>M2D!N18</f>
        <v>44</v>
      </c>
      <c r="K18" s="253">
        <f>M2D!O18</f>
        <v>11</v>
      </c>
      <c r="L18" s="253">
        <f>M2D!P18</f>
        <v>2</v>
      </c>
      <c r="M18" s="253">
        <f>M2D!Q18</f>
        <v>44</v>
      </c>
      <c r="N18" s="253">
        <f>M2D!R18</f>
        <v>40</v>
      </c>
      <c r="O18" s="253">
        <f>M2D!S18</f>
        <v>54</v>
      </c>
      <c r="P18" s="333">
        <f>M2D!T18</f>
        <v>28</v>
      </c>
      <c r="Q18" s="332">
        <f>M2D!U18</f>
        <v>22</v>
      </c>
      <c r="R18" s="253">
        <f>M2D!V18</f>
        <v>26</v>
      </c>
      <c r="S18" s="253">
        <f>M2D!W18</f>
        <v>0</v>
      </c>
      <c r="T18" s="253">
        <f>M2D!X18</f>
        <v>0</v>
      </c>
      <c r="U18" s="253">
        <f>M2D!Y18</f>
        <v>0</v>
      </c>
      <c r="V18" s="253">
        <f>M2D!Z18</f>
        <v>1</v>
      </c>
      <c r="W18" s="253" t="str">
        <f>M2D!AA18</f>
        <v>V30</v>
      </c>
      <c r="X18" s="253" t="str">
        <f>M2D!AB18</f>
        <v>V30</v>
      </c>
      <c r="Y18" s="253" t="str">
        <f>M2D!AC18</f>
        <v>V30</v>
      </c>
      <c r="Z18" s="253" t="str">
        <f>M2D!AD18</f>
        <v>V30</v>
      </c>
      <c r="AA18" s="253" t="str">
        <f>M2D!AE18</f>
        <v>V30</v>
      </c>
      <c r="AB18" s="334" t="str">
        <f>M2D!AF18</f>
        <v>V30</v>
      </c>
      <c r="AC18" s="332">
        <f>M2D!AG18</f>
        <v>23</v>
      </c>
      <c r="AD18" s="253">
        <f>M2D!AH18</f>
        <v>23</v>
      </c>
      <c r="AE18" s="253">
        <f>M2D!AI18</f>
        <v>23</v>
      </c>
      <c r="AF18" s="253">
        <f>M2D!AJ18</f>
        <v>23</v>
      </c>
      <c r="AG18" s="253">
        <f>M2D!AK18</f>
        <v>23</v>
      </c>
      <c r="AH18" s="253">
        <f>M2D!AL18</f>
        <v>23</v>
      </c>
      <c r="AI18" s="253">
        <f>M2D!AM18</f>
        <v>23</v>
      </c>
      <c r="AJ18" s="253">
        <f>M2D!AN18</f>
        <v>23</v>
      </c>
      <c r="AK18" s="253">
        <f>M2D!AO18</f>
        <v>23</v>
      </c>
      <c r="AL18" s="253">
        <f>M2D!AP18</f>
        <v>23</v>
      </c>
      <c r="AM18" s="253">
        <f>M2D!AQ18</f>
        <v>23</v>
      </c>
      <c r="AN18" s="334">
        <f>M2D!AR18</f>
        <v>23</v>
      </c>
      <c r="AO18" s="332">
        <f>M2D!AS18</f>
        <v>23</v>
      </c>
      <c r="AP18" s="253">
        <f>M2D!AT18</f>
        <v>23</v>
      </c>
      <c r="AQ18" s="253">
        <f>M2D!AU18</f>
        <v>23</v>
      </c>
      <c r="AR18" s="253">
        <f>M2D!AV18</f>
        <v>23</v>
      </c>
      <c r="AS18" s="253">
        <f>M2D!AW18</f>
        <v>23</v>
      </c>
      <c r="AT18" s="253">
        <f>M2D!AX18</f>
        <v>23</v>
      </c>
      <c r="AU18" s="253">
        <f>M2D!AY18</f>
        <v>23</v>
      </c>
      <c r="AV18" s="253">
        <f>M2D!AZ18</f>
        <v>23</v>
      </c>
      <c r="AW18" s="253">
        <f>M2D!BA18</f>
        <v>23</v>
      </c>
      <c r="AX18" s="253">
        <f>M2D!BB18</f>
        <v>23</v>
      </c>
      <c r="AY18" s="253">
        <f>M2D!BC18</f>
        <v>23</v>
      </c>
      <c r="AZ18" s="334">
        <f>M2D!BD18</f>
        <v>23</v>
      </c>
      <c r="BA18" s="332" t="str">
        <f>M2D!BE18</f>
        <v>STK</v>
      </c>
      <c r="BB18" s="253" t="str">
        <f>M2D!BF18</f>
        <v>STK</v>
      </c>
      <c r="BC18" s="253" t="str">
        <f>M2D!BG18</f>
        <v>STK</v>
      </c>
      <c r="BD18" s="253" t="str">
        <f>M2D!BH18</f>
        <v>STK</v>
      </c>
      <c r="BE18" s="253" t="str">
        <f>M2D!BI18</f>
        <v>STK</v>
      </c>
      <c r="BF18" s="253" t="str">
        <f>M2D!BJ18</f>
        <v>STK</v>
      </c>
      <c r="BG18" s="253" t="str">
        <f>M2D!BK18</f>
        <v>STK</v>
      </c>
      <c r="BH18" s="253" t="str">
        <f>M2D!BL18</f>
        <v>STK</v>
      </c>
      <c r="BI18" s="253" t="str">
        <f>M2D!BM18</f>
        <v>STK</v>
      </c>
      <c r="BJ18" s="253" t="str">
        <f>M2D!BN18</f>
        <v>STK</v>
      </c>
      <c r="BK18" s="253" t="str">
        <f>M2D!BO18</f>
        <v>STK</v>
      </c>
      <c r="BL18" s="334" t="str">
        <f>M2D!BP18</f>
        <v>STK</v>
      </c>
      <c r="BM18" s="332">
        <f>M2D!BQ18</f>
        <v>23</v>
      </c>
      <c r="BN18" s="253">
        <f>M2D!BR18</f>
        <v>23</v>
      </c>
      <c r="BO18" s="253">
        <f>M2D!BS18</f>
        <v>23</v>
      </c>
      <c r="BP18" s="253">
        <f>M2D!BT18</f>
        <v>23</v>
      </c>
      <c r="BQ18" s="253">
        <f>M2D!BU18</f>
        <v>23</v>
      </c>
      <c r="BR18" s="253">
        <f>M2D!BV18</f>
        <v>23</v>
      </c>
      <c r="BS18" s="253">
        <f>M2D!BW18</f>
        <v>23</v>
      </c>
      <c r="BT18" s="253">
        <f>M2D!BX18</f>
        <v>23</v>
      </c>
      <c r="BU18" s="253">
        <f>M2D!BY18</f>
        <v>23</v>
      </c>
      <c r="BV18" s="253">
        <f>M2D!BZ18</f>
        <v>23</v>
      </c>
      <c r="BW18" s="253">
        <f>M2D!CA18</f>
        <v>23</v>
      </c>
      <c r="BX18" s="334">
        <f>M2D!CB18</f>
        <v>23</v>
      </c>
      <c r="BY18" s="332">
        <f>M2D!CC18</f>
        <v>23</v>
      </c>
      <c r="BZ18" s="253">
        <f>M2D!CD18</f>
        <v>23</v>
      </c>
      <c r="CA18" s="253">
        <f>M2D!CE18</f>
        <v>23</v>
      </c>
      <c r="CB18" s="253">
        <f>M2D!CF18</f>
        <v>23</v>
      </c>
      <c r="CC18" s="253">
        <f>M2D!CG18</f>
        <v>23</v>
      </c>
      <c r="CD18" s="253">
        <f>M2D!CH18</f>
        <v>23</v>
      </c>
      <c r="CE18" s="253">
        <f>M2D!CI18</f>
        <v>23</v>
      </c>
      <c r="CF18" s="253">
        <f>M2D!CJ18</f>
        <v>23</v>
      </c>
      <c r="CG18" s="253">
        <f>M2D!CK18</f>
        <v>23</v>
      </c>
      <c r="CH18" s="253">
        <f>M2D!CL18</f>
        <v>23</v>
      </c>
      <c r="CI18" s="253">
        <f>M2D!CM18</f>
        <v>23</v>
      </c>
      <c r="CJ18" s="334">
        <f>M2D!CN18</f>
        <v>23</v>
      </c>
      <c r="CK18" s="332">
        <f>M2D!CO18</f>
        <v>23</v>
      </c>
      <c r="CL18" s="253">
        <f>M2D!CP18</f>
        <v>23</v>
      </c>
      <c r="CM18" s="253">
        <f>M2D!CQ18</f>
        <v>23</v>
      </c>
      <c r="CN18" s="253">
        <f>M2D!CR18</f>
        <v>23</v>
      </c>
      <c r="CO18" s="253" t="str">
        <f>M2D!CS18</f>
        <v>X</v>
      </c>
      <c r="CP18" s="253" t="str">
        <f>M2D!CT18</f>
        <v>X</v>
      </c>
      <c r="CQ18" s="253" t="str">
        <f>M2D!CU18</f>
        <v>X</v>
      </c>
      <c r="CR18" s="253" t="str">
        <f>M2D!CV18</f>
        <v>X</v>
      </c>
      <c r="CS18" s="253" t="str">
        <f>M2D!CW18</f>
        <v>X</v>
      </c>
      <c r="CT18" s="253" t="str">
        <f>M2D!CX18</f>
        <v>X</v>
      </c>
      <c r="CU18" s="253" t="str">
        <f>M2D!CY18</f>
        <v>X</v>
      </c>
      <c r="CV18" s="334" t="str">
        <f>M2D!CZ18</f>
        <v>X</v>
      </c>
      <c r="CW18" s="332" t="str">
        <f>M2D!DA18</f>
        <v>X</v>
      </c>
      <c r="CX18" s="253" t="str">
        <f>M2D!DB18</f>
        <v>X</v>
      </c>
      <c r="CY18" s="253" t="str">
        <f>M2D!DC18</f>
        <v>X</v>
      </c>
      <c r="CZ18" s="253" t="str">
        <f>M2D!DD18</f>
        <v>X</v>
      </c>
      <c r="DA18" s="253" t="str">
        <f>M2D!DE18</f>
        <v>X</v>
      </c>
      <c r="DB18" s="253" t="str">
        <f>M2D!DF18</f>
        <v>X</v>
      </c>
      <c r="DC18" s="253" t="str">
        <f>M2D!DG18</f>
        <v>X</v>
      </c>
      <c r="DD18" s="253" t="str">
        <f>M2D!DH18</f>
        <v>X</v>
      </c>
      <c r="DE18" s="253" t="str">
        <f>M2D!DI18</f>
        <v>X</v>
      </c>
      <c r="DF18" s="253" t="str">
        <f>M2D!DJ18</f>
        <v>X</v>
      </c>
      <c r="DG18" s="253" t="str">
        <f>M2D!DK18</f>
        <v>X</v>
      </c>
      <c r="DH18" s="334" t="str">
        <f>M2D!DL18</f>
        <v>X</v>
      </c>
      <c r="DI18" s="332" t="str">
        <f>M2D!DM18</f>
        <v>X</v>
      </c>
      <c r="DJ18" s="253" t="str">
        <f>M2D!DN18</f>
        <v>X</v>
      </c>
      <c r="DK18" s="253" t="str">
        <f>M2D!DO18</f>
        <v>X</v>
      </c>
      <c r="DL18" s="253" t="str">
        <f>M2D!DP18</f>
        <v>X</v>
      </c>
      <c r="DM18" s="253" t="str">
        <f>M2D!DQ18</f>
        <v>X</v>
      </c>
      <c r="DN18" s="253" t="str">
        <f>M2D!DR18</f>
        <v>X</v>
      </c>
      <c r="DO18" s="253" t="str">
        <f>M2D!DS18</f>
        <v>X</v>
      </c>
      <c r="DP18" s="253" t="str">
        <f>M2D!DT18</f>
        <v>X</v>
      </c>
      <c r="DQ18" s="253" t="str">
        <f>M2D!DU18</f>
        <v>X</v>
      </c>
      <c r="DR18" s="253" t="str">
        <f>M2D!DV18</f>
        <v>X</v>
      </c>
      <c r="DS18" s="253" t="str">
        <f>M2D!DW18</f>
        <v>X</v>
      </c>
      <c r="DT18" s="334" t="str">
        <f>M2D!DX18</f>
        <v>X</v>
      </c>
      <c r="DU18" s="332" t="str">
        <f>M2D!DY18</f>
        <v>X</v>
      </c>
      <c r="DV18" s="253" t="str">
        <f>M2D!DZ18</f>
        <v>X</v>
      </c>
      <c r="DW18" s="253" t="str">
        <f>M2D!EA18</f>
        <v>X</v>
      </c>
      <c r="DX18" s="253" t="str">
        <f>M2D!EB18</f>
        <v>X</v>
      </c>
      <c r="DY18" s="253" t="str">
        <f>M2D!EC18</f>
        <v>X</v>
      </c>
      <c r="DZ18" s="253" t="str">
        <f>M2D!ED18</f>
        <v>X</v>
      </c>
      <c r="EA18" s="253" t="str">
        <f>M2D!EE18</f>
        <v>X</v>
      </c>
      <c r="EB18" s="253" t="str">
        <f>M2D!EF18</f>
        <v>X</v>
      </c>
      <c r="EC18" s="253" t="str">
        <f>M2D!EG18</f>
        <v>X</v>
      </c>
      <c r="ED18" s="253" t="str">
        <f>M2D!EH18</f>
        <v>X</v>
      </c>
      <c r="EE18" s="253" t="str">
        <f>M2D!EI18</f>
        <v>X</v>
      </c>
      <c r="EF18" s="334" t="str">
        <f>M2D!EJ18</f>
        <v>X</v>
      </c>
      <c r="EG18" s="332" t="str">
        <f>M2D!EK18</f>
        <v>X</v>
      </c>
      <c r="EH18" s="253" t="str">
        <f>M2D!EL18</f>
        <v>X</v>
      </c>
      <c r="EI18" s="253" t="str">
        <f>M2D!EM18</f>
        <v>X</v>
      </c>
      <c r="EJ18" s="253" t="str">
        <f>M2D!EN18</f>
        <v>X</v>
      </c>
      <c r="EK18" s="253" t="str">
        <f>M2D!EO18</f>
        <v>X</v>
      </c>
      <c r="EL18" s="253" t="str">
        <f>M2D!EP18</f>
        <v>X</v>
      </c>
      <c r="EM18" s="253" t="str">
        <f>M2D!EQ18</f>
        <v>X</v>
      </c>
      <c r="EN18" s="253" t="str">
        <f>M2D!ER18</f>
        <v>X</v>
      </c>
      <c r="EO18" s="253" t="str">
        <f>M2D!ES18</f>
        <v>X</v>
      </c>
      <c r="EP18" s="253" t="str">
        <f>M2D!ET18</f>
        <v>X</v>
      </c>
      <c r="EQ18" s="253" t="str">
        <f>M2D!EU18</f>
        <v>X</v>
      </c>
      <c r="ER18" s="334" t="str">
        <f>M2D!EV18</f>
        <v>X</v>
      </c>
      <c r="ES18" s="335" t="str">
        <f>M2D!EW18</f>
        <v>X</v>
      </c>
      <c r="ET18" s="253" t="str">
        <f>M2D!EX18</f>
        <v>X</v>
      </c>
      <c r="EU18" s="253" t="str">
        <f>M2D!EY18</f>
        <v>X</v>
      </c>
      <c r="EV18" s="253" t="str">
        <f>M2D!EZ18</f>
        <v>X</v>
      </c>
      <c r="EW18" s="253" t="str">
        <f>M2D!FA18</f>
        <v>X</v>
      </c>
      <c r="EX18" s="253" t="str">
        <f>M2D!FB18</f>
        <v>X</v>
      </c>
      <c r="EY18" s="253" t="str">
        <f>M2D!FC18</f>
        <v>X</v>
      </c>
      <c r="EZ18" s="253" t="str">
        <f>M2D!FD18</f>
        <v>X</v>
      </c>
      <c r="FA18" s="253" t="str">
        <f>M2D!FE18</f>
        <v>X</v>
      </c>
      <c r="FB18" s="253" t="str">
        <f>M2D!FF18</f>
        <v>X</v>
      </c>
      <c r="FC18" s="253" t="str">
        <f>M2D!FG18</f>
        <v>X</v>
      </c>
      <c r="FD18" s="253" t="str">
        <f>M2D!FH18</f>
        <v>X</v>
      </c>
      <c r="FE18" s="253" t="str">
        <f>M2D!FI18</f>
        <v>X</v>
      </c>
      <c r="FF18" s="253" t="str">
        <f>M2D!FJ18</f>
        <v>X</v>
      </c>
      <c r="FG18" s="253" t="str">
        <f>M2D!FK18</f>
        <v>X</v>
      </c>
      <c r="FH18" s="253" t="str">
        <f>M2D!FL18</f>
        <v>X</v>
      </c>
      <c r="FI18" s="253" t="str">
        <f>M2D!FM18</f>
        <v>X</v>
      </c>
      <c r="FJ18" s="253" t="str">
        <f>M2D!FN18</f>
        <v>X</v>
      </c>
      <c r="FK18" s="253" t="str">
        <f>M2D!FO18</f>
        <v>X</v>
      </c>
      <c r="FL18" s="253" t="str">
        <f>M2D!FP18</f>
        <v>X</v>
      </c>
      <c r="FM18" s="253" t="str">
        <f>M2D!FQ18</f>
        <v>X</v>
      </c>
      <c r="FN18" s="253" t="str">
        <f>M2D!FR18</f>
        <v>X</v>
      </c>
      <c r="FO18" s="253" t="str">
        <f>M2D!FS18</f>
        <v>X</v>
      </c>
      <c r="FP18" s="253" t="str">
        <f>M2D!FT18</f>
        <v>X</v>
      </c>
      <c r="FQ18" s="253" t="str">
        <f>M2D!FU18</f>
        <v>X</v>
      </c>
      <c r="FR18" s="253" t="str">
        <f>M2D!FV18</f>
        <v>X</v>
      </c>
      <c r="FS18" s="253" t="str">
        <f>M2D!FW18</f>
        <v>X</v>
      </c>
      <c r="FT18" s="253" t="str">
        <f>M2D!FX18</f>
        <v>X</v>
      </c>
      <c r="FU18" s="253" t="str">
        <f>M2D!FY18</f>
        <v>X</v>
      </c>
      <c r="FV18" s="253" t="str">
        <f>M2D!FZ18</f>
        <v>X</v>
      </c>
      <c r="FW18" s="253" t="str">
        <f>M2D!GA18</f>
        <v>X</v>
      </c>
      <c r="FX18" s="253" t="str">
        <f>M2D!GB18</f>
        <v>X</v>
      </c>
      <c r="FY18" s="253" t="str">
        <f>M2D!GC18</f>
        <v>X</v>
      </c>
      <c r="FZ18" s="253" t="str">
        <f>M2D!GD18</f>
        <v>X</v>
      </c>
      <c r="GA18" s="253" t="str">
        <f>M2D!GE18</f>
        <v>X</v>
      </c>
      <c r="GB18" s="253" t="str">
        <f>M2D!GF18</f>
        <v>X</v>
      </c>
      <c r="GC18" s="253" t="str">
        <f>M2D!GG18</f>
        <v>X</v>
      </c>
      <c r="GD18" s="253" t="str">
        <f>M2D!GH18</f>
        <v>X</v>
      </c>
      <c r="GE18" s="253" t="str">
        <f>M2D!GI18</f>
        <v>X</v>
      </c>
      <c r="GF18" s="253" t="str">
        <f>M2D!GJ18</f>
        <v>X</v>
      </c>
      <c r="GG18" s="253" t="str">
        <f>M2D!GK18</f>
        <v>X</v>
      </c>
      <c r="GH18" s="253" t="str">
        <f>M2D!GL18</f>
        <v>X</v>
      </c>
      <c r="GI18" s="253" t="str">
        <f>M2D!GM18</f>
        <v>X</v>
      </c>
      <c r="GJ18" s="253" t="str">
        <f>M2D!GN18</f>
        <v>X</v>
      </c>
      <c r="GK18" s="253" t="str">
        <f>M2D!GO18</f>
        <v>X</v>
      </c>
      <c r="GL18" s="253" t="str">
        <f>M2D!GP18</f>
        <v>X</v>
      </c>
      <c r="GM18" s="253" t="str">
        <f>M2D!GQ18</f>
        <v>X</v>
      </c>
      <c r="GN18" s="333" t="str">
        <f>M2D!GR18</f>
        <v>X</v>
      </c>
      <c r="GO18" s="709" t="str">
        <f>M2D!HN28</f>
        <v/>
      </c>
    </row>
    <row r="19" spans="1:197" ht="13.15" customHeight="1" x14ac:dyDescent="0.2">
      <c r="A19" s="262" t="str">
        <f>M5F!A31</f>
        <v>V10T</v>
      </c>
      <c r="B19" s="262">
        <f>M5F!F31</f>
        <v>42452</v>
      </c>
      <c r="C19" s="263">
        <f>M5F!G31</f>
        <v>42614</v>
      </c>
      <c r="D19" s="264" t="str">
        <f>M5F!H31</f>
        <v>5F077</v>
      </c>
      <c r="E19" s="318" t="str">
        <f>M5F!I31</f>
        <v>SB</v>
      </c>
      <c r="F19" s="319" t="str">
        <f>M5F!J31</f>
        <v>SB</v>
      </c>
      <c r="G19" s="319" t="str">
        <f>M5F!K31</f>
        <v>SB</v>
      </c>
      <c r="H19" s="319" t="str">
        <f>M5F!L31</f>
        <v>SB</v>
      </c>
      <c r="I19" s="319" t="str">
        <f>M5F!M31</f>
        <v>SB</v>
      </c>
      <c r="J19" s="319" t="str">
        <f>M5F!N31</f>
        <v>SB</v>
      </c>
      <c r="K19" s="319" t="str">
        <f>M5F!O31</f>
        <v>SB</v>
      </c>
      <c r="L19" s="319" t="str">
        <f>M5F!P31</f>
        <v>SB</v>
      </c>
      <c r="M19" s="319" t="str">
        <f>M5F!Q31</f>
        <v>SB</v>
      </c>
      <c r="N19" s="319" t="str">
        <f>M5F!R31</f>
        <v>AIA</v>
      </c>
      <c r="O19" s="319" t="str">
        <f>M5F!S31</f>
        <v>AIA</v>
      </c>
      <c r="P19" s="320" t="str">
        <f>M5F!T31</f>
        <v>AIA</v>
      </c>
      <c r="Q19" s="318" t="str">
        <f>M5F!U31</f>
        <v>AIA</v>
      </c>
      <c r="R19" s="319" t="str">
        <f>M5F!V31</f>
        <v>AIA</v>
      </c>
      <c r="S19" s="319" t="str">
        <f>M5F!W31</f>
        <v>AIA</v>
      </c>
      <c r="T19" s="319" t="str">
        <f>M5F!X31</f>
        <v>AIA</v>
      </c>
      <c r="U19" s="319" t="str">
        <f>M5F!Y31</f>
        <v>AIA</v>
      </c>
      <c r="V19" s="319" t="str">
        <f>M5F!Z31</f>
        <v>AIA</v>
      </c>
      <c r="W19" s="319" t="str">
        <f>M5F!AA31</f>
        <v>AIA</v>
      </c>
      <c r="X19" s="319" t="str">
        <f>M5F!AB31</f>
        <v>AIA</v>
      </c>
      <c r="Y19" s="319" t="str">
        <f>M5F!AC31</f>
        <v>V10</v>
      </c>
      <c r="Z19" s="319" t="str">
        <f>M5F!AD31</f>
        <v>V10</v>
      </c>
      <c r="AA19" s="319" t="str">
        <f>M5F!AE31</f>
        <v>V10</v>
      </c>
      <c r="AB19" s="321" t="str">
        <f>M5F!AF31</f>
        <v>V10</v>
      </c>
      <c r="AC19" s="318" t="str">
        <f>M5F!AG31</f>
        <v>V10</v>
      </c>
      <c r="AD19" s="319" t="str">
        <f>M5F!AH31</f>
        <v>V10</v>
      </c>
      <c r="AE19" s="319" t="str">
        <f>M5F!AI31</f>
        <v>V10</v>
      </c>
      <c r="AF19" s="319" t="str">
        <f>M5F!AJ31</f>
        <v>V10</v>
      </c>
      <c r="AG19" s="319" t="str">
        <f>M5F!AK31</f>
        <v>V10</v>
      </c>
      <c r="AH19" s="319" t="str">
        <f>M5F!AL31</f>
        <v>V10</v>
      </c>
      <c r="AI19" s="319" t="str">
        <f>M5F!AM31</f>
        <v>AIA</v>
      </c>
      <c r="AJ19" s="319" t="str">
        <f>M5F!AN31</f>
        <v>AIA</v>
      </c>
      <c r="AK19" s="319" t="str">
        <f>M5F!AO31</f>
        <v>AIA</v>
      </c>
      <c r="AL19" s="319">
        <f>M5F!AP31</f>
        <v>23</v>
      </c>
      <c r="AM19" s="319">
        <f>M5F!AQ31</f>
        <v>23</v>
      </c>
      <c r="AN19" s="321">
        <f>M5F!AR31</f>
        <v>23</v>
      </c>
      <c r="AO19" s="318">
        <f>M5F!AS31</f>
        <v>23</v>
      </c>
      <c r="AP19" s="319">
        <f>M5F!AT31</f>
        <v>23</v>
      </c>
      <c r="AQ19" s="319">
        <f>M5F!AU31</f>
        <v>23</v>
      </c>
      <c r="AR19" s="319">
        <f>M5F!AV31</f>
        <v>23</v>
      </c>
      <c r="AS19" s="319">
        <f>M5F!AW31</f>
        <v>23</v>
      </c>
      <c r="AT19" s="319">
        <f>M5F!AX31</f>
        <v>23</v>
      </c>
      <c r="AU19" s="319">
        <f>M5F!AY31</f>
        <v>23</v>
      </c>
      <c r="AV19" s="319">
        <f>M5F!AZ31</f>
        <v>23</v>
      </c>
      <c r="AW19" s="319">
        <f>M5F!BA31</f>
        <v>23</v>
      </c>
      <c r="AX19" s="319">
        <f>M5F!BB31</f>
        <v>23</v>
      </c>
      <c r="AY19" s="319">
        <f>M5F!BC31</f>
        <v>23</v>
      </c>
      <c r="AZ19" s="321">
        <f>M5F!BD31</f>
        <v>23</v>
      </c>
      <c r="BA19" s="318">
        <f>M5F!BE31</f>
        <v>23</v>
      </c>
      <c r="BB19" s="319">
        <f>M5F!BF31</f>
        <v>23</v>
      </c>
      <c r="BC19" s="319">
        <f>M5F!BG31</f>
        <v>23</v>
      </c>
      <c r="BD19" s="319">
        <f>M5F!BH31</f>
        <v>23</v>
      </c>
      <c r="BE19" s="319">
        <f>M5F!BI31</f>
        <v>23</v>
      </c>
      <c r="BF19" s="319">
        <f>M5F!BJ31</f>
        <v>23</v>
      </c>
      <c r="BG19" s="319">
        <f>M5F!BK31</f>
        <v>23</v>
      </c>
      <c r="BH19" s="319">
        <f>M5F!BL31</f>
        <v>23</v>
      </c>
      <c r="BI19" s="319">
        <f>M5F!BM31</f>
        <v>23</v>
      </c>
      <c r="BJ19" s="319">
        <f>M5F!BN31</f>
        <v>23</v>
      </c>
      <c r="BK19" s="319">
        <f>M5F!BO31</f>
        <v>23</v>
      </c>
      <c r="BL19" s="321">
        <f>M5F!BP31</f>
        <v>23</v>
      </c>
      <c r="BM19" s="318">
        <f>M5F!BQ31</f>
        <v>23</v>
      </c>
      <c r="BN19" s="319">
        <f>M5F!BR31</f>
        <v>23</v>
      </c>
      <c r="BO19" s="319">
        <f>M5F!BS31</f>
        <v>23</v>
      </c>
      <c r="BP19" s="319">
        <f>M5F!BT31</f>
        <v>23</v>
      </c>
      <c r="BQ19" s="319">
        <f>M5F!BU31</f>
        <v>23</v>
      </c>
      <c r="BR19" s="319">
        <f>M5F!BV31</f>
        <v>23</v>
      </c>
      <c r="BS19" s="319">
        <f>M5F!BW31</f>
        <v>23</v>
      </c>
      <c r="BT19" s="319">
        <f>M5F!BX31</f>
        <v>23</v>
      </c>
      <c r="BU19" s="319">
        <f>M5F!BY31</f>
        <v>23</v>
      </c>
      <c r="BV19" s="319">
        <f>M5F!BZ31</f>
        <v>23</v>
      </c>
      <c r="BW19" s="319">
        <f>M5F!CA31</f>
        <v>23</v>
      </c>
      <c r="BX19" s="321">
        <f>M5F!CB31</f>
        <v>23</v>
      </c>
      <c r="BY19" s="318">
        <f>M5F!CC31</f>
        <v>23</v>
      </c>
      <c r="BZ19" s="319">
        <f>M5F!CD31</f>
        <v>23</v>
      </c>
      <c r="CA19" s="319">
        <f>M5F!CE31</f>
        <v>23</v>
      </c>
      <c r="CB19" s="319">
        <f>M5F!CF31</f>
        <v>23</v>
      </c>
      <c r="CC19" s="319">
        <f>M5F!CG31</f>
        <v>23</v>
      </c>
      <c r="CD19" s="319">
        <f>M5F!CH31</f>
        <v>23</v>
      </c>
      <c r="CE19" s="319">
        <f>M5F!CI31</f>
        <v>23</v>
      </c>
      <c r="CF19" s="319">
        <f>M5F!CJ31</f>
        <v>23</v>
      </c>
      <c r="CG19" s="319">
        <f>M5F!CK31</f>
        <v>23</v>
      </c>
      <c r="CH19" s="319">
        <f>M5F!CL31</f>
        <v>23</v>
      </c>
      <c r="CI19" s="319">
        <f>M5F!CM31</f>
        <v>23</v>
      </c>
      <c r="CJ19" s="321" t="str">
        <f>M5F!CN31</f>
        <v>V15</v>
      </c>
      <c r="CK19" s="318" t="str">
        <f>M5F!CO31</f>
        <v>V15</v>
      </c>
      <c r="CL19" s="319" t="str">
        <f>M5F!CP31</f>
        <v>V15</v>
      </c>
      <c r="CM19" s="319" t="str">
        <f>M5F!CQ31</f>
        <v>V15</v>
      </c>
      <c r="CN19" s="319" t="str">
        <f>M5F!CR31</f>
        <v>V15</v>
      </c>
      <c r="CO19" s="319">
        <f>M5F!CS31</f>
        <v>20</v>
      </c>
      <c r="CP19" s="319">
        <f>M5F!CT31</f>
        <v>20</v>
      </c>
      <c r="CQ19" s="319">
        <f>M5F!CU31</f>
        <v>20</v>
      </c>
      <c r="CR19" s="319">
        <f>M5F!CV31</f>
        <v>20</v>
      </c>
      <c r="CS19" s="319">
        <f>M5F!CW31</f>
        <v>20</v>
      </c>
      <c r="CT19" s="319">
        <f>M5F!CX31</f>
        <v>20</v>
      </c>
      <c r="CU19" s="319">
        <f>M5F!CY31</f>
        <v>20</v>
      </c>
      <c r="CV19" s="321">
        <f>M5F!CZ31</f>
        <v>20</v>
      </c>
      <c r="CW19" s="318">
        <f>M5F!DA31</f>
        <v>21</v>
      </c>
      <c r="CX19" s="319">
        <f>M5F!DB31</f>
        <v>21</v>
      </c>
      <c r="CY19" s="319">
        <f>M5F!DC31</f>
        <v>21</v>
      </c>
      <c r="CZ19" s="319">
        <f>M5F!DD31</f>
        <v>21</v>
      </c>
      <c r="DA19" s="319">
        <f>M5F!DE31</f>
        <v>21</v>
      </c>
      <c r="DB19" s="319">
        <f>M5F!DF31</f>
        <v>21</v>
      </c>
      <c r="DC19" s="319">
        <f>M5F!DG31</f>
        <v>21</v>
      </c>
      <c r="DD19" s="319">
        <f>M5F!DH31</f>
        <v>21</v>
      </c>
      <c r="DE19" s="319">
        <f>M5F!DI31</f>
        <v>21</v>
      </c>
      <c r="DF19" s="319">
        <f>M5F!DJ31</f>
        <v>21</v>
      </c>
      <c r="DG19" s="319">
        <f>M5F!DK31</f>
        <v>21</v>
      </c>
      <c r="DH19" s="321">
        <f>M5F!DL31</f>
        <v>21</v>
      </c>
      <c r="DI19" s="318">
        <f>M5F!DM31</f>
        <v>21</v>
      </c>
      <c r="DJ19" s="319">
        <f>M5F!DN31</f>
        <v>21</v>
      </c>
      <c r="DK19" s="319">
        <f>M5F!DO31</f>
        <v>21</v>
      </c>
      <c r="DL19" s="319">
        <f>M5F!DP31</f>
        <v>21</v>
      </c>
      <c r="DM19" s="319">
        <f>M5F!DQ31</f>
        <v>21</v>
      </c>
      <c r="DN19" s="319">
        <f>M5F!DR31</f>
        <v>21</v>
      </c>
      <c r="DO19" s="319">
        <f>M5F!DS31</f>
        <v>21</v>
      </c>
      <c r="DP19" s="319">
        <f>M5F!DT31</f>
        <v>21</v>
      </c>
      <c r="DQ19" s="319">
        <f>M5F!DU31</f>
        <v>21</v>
      </c>
      <c r="DR19" s="319">
        <f>M5F!DV31</f>
        <v>21</v>
      </c>
      <c r="DS19" s="319">
        <f>M5F!DW31</f>
        <v>21</v>
      </c>
      <c r="DT19" s="321">
        <f>M5F!DX31</f>
        <v>21</v>
      </c>
      <c r="DU19" s="318">
        <f>M5F!DY31</f>
        <v>21</v>
      </c>
      <c r="DV19" s="319">
        <f>M5F!DZ31</f>
        <v>21</v>
      </c>
      <c r="DW19" s="319">
        <f>M5F!EA31</f>
        <v>21</v>
      </c>
      <c r="DX19" s="319">
        <f>M5F!EB31</f>
        <v>21</v>
      </c>
      <c r="DY19" s="319">
        <f>M5F!EC31</f>
        <v>21</v>
      </c>
      <c r="DZ19" s="319">
        <f>M5F!ED31</f>
        <v>21</v>
      </c>
      <c r="EA19" s="319">
        <f>M5F!EE31</f>
        <v>21</v>
      </c>
      <c r="EB19" s="319">
        <f>M5F!EF31</f>
        <v>21</v>
      </c>
      <c r="EC19" s="319">
        <f>M5F!EG31</f>
        <v>21</v>
      </c>
      <c r="ED19" s="319">
        <f>M5F!EH31</f>
        <v>21</v>
      </c>
      <c r="EE19" s="319">
        <f>M5F!EI31</f>
        <v>21</v>
      </c>
      <c r="EF19" s="321">
        <f>M5F!EJ31</f>
        <v>21</v>
      </c>
      <c r="EG19" s="318">
        <f>M5F!EK31</f>
        <v>21</v>
      </c>
      <c r="EH19" s="319">
        <f>M5F!EL31</f>
        <v>21</v>
      </c>
      <c r="EI19" s="319">
        <f>M5F!EM31</f>
        <v>21</v>
      </c>
      <c r="EJ19" s="319">
        <f>M5F!EN31</f>
        <v>21</v>
      </c>
      <c r="EK19" s="319">
        <f>M5F!EO31</f>
        <v>21</v>
      </c>
      <c r="EL19" s="319">
        <f>M5F!EP31</f>
        <v>21</v>
      </c>
      <c r="EM19" s="319">
        <f>M5F!EQ31</f>
        <v>21</v>
      </c>
      <c r="EN19" s="319">
        <f>M5F!ER31</f>
        <v>21</v>
      </c>
      <c r="EO19" s="319">
        <f>M5F!ES31</f>
        <v>21</v>
      </c>
      <c r="EP19" s="319">
        <f>M5F!ET31</f>
        <v>21</v>
      </c>
      <c r="EQ19" s="319">
        <f>M5F!EU31</f>
        <v>21</v>
      </c>
      <c r="ER19" s="321">
        <f>M5F!EV31</f>
        <v>21</v>
      </c>
      <c r="ES19" s="322">
        <f>M5F!EW31</f>
        <v>21</v>
      </c>
      <c r="ET19" s="319" t="str">
        <f>M5F!EX31</f>
        <v>V20</v>
      </c>
      <c r="EU19" s="319" t="str">
        <f>M5F!EY31</f>
        <v>V20</v>
      </c>
      <c r="EV19" s="319" t="str">
        <f>M5F!EZ31</f>
        <v>V20</v>
      </c>
      <c r="EW19" s="319" t="str">
        <f>M5F!FA31</f>
        <v>V20</v>
      </c>
      <c r="EX19" s="319" t="str">
        <f>M5F!FB31</f>
        <v>V20</v>
      </c>
      <c r="EY19" s="319" t="str">
        <f>M5F!FC31</f>
        <v>V20</v>
      </c>
      <c r="EZ19" s="319">
        <f>M5F!FD31</f>
        <v>23</v>
      </c>
      <c r="FA19" s="319">
        <f>M5F!FE31</f>
        <v>23</v>
      </c>
      <c r="FB19" s="319">
        <f>M5F!FF31</f>
        <v>23</v>
      </c>
      <c r="FC19" s="319">
        <f>M5F!FG31</f>
        <v>23</v>
      </c>
      <c r="FD19" s="319">
        <f>M5F!FH31</f>
        <v>23</v>
      </c>
      <c r="FE19" s="319">
        <f>M5F!FI31</f>
        <v>23</v>
      </c>
      <c r="FF19" s="319">
        <f>M5F!FJ31</f>
        <v>23</v>
      </c>
      <c r="FG19" s="319">
        <f>M5F!FK31</f>
        <v>23</v>
      </c>
      <c r="FH19" s="319">
        <f>M5F!FL31</f>
        <v>23</v>
      </c>
      <c r="FI19" s="319">
        <f>M5F!FM31</f>
        <v>23</v>
      </c>
      <c r="FJ19" s="319">
        <f>M5F!FN31</f>
        <v>23</v>
      </c>
      <c r="FK19" s="319">
        <f>M5F!FO31</f>
        <v>23</v>
      </c>
      <c r="FL19" s="319">
        <f>M5F!FP31</f>
        <v>23</v>
      </c>
      <c r="FM19" s="319">
        <f>M5F!FQ31</f>
        <v>23</v>
      </c>
      <c r="FN19" s="319">
        <f>M5F!FR31</f>
        <v>23</v>
      </c>
      <c r="FO19" s="319">
        <f>M5F!FS31</f>
        <v>23</v>
      </c>
      <c r="FP19" s="319">
        <f>M5F!FT31</f>
        <v>23</v>
      </c>
      <c r="FQ19" s="319">
        <f>M5F!FU31</f>
        <v>23</v>
      </c>
      <c r="FR19" s="319">
        <f>M5F!FV31</f>
        <v>23</v>
      </c>
      <c r="FS19" s="319">
        <f>M5F!FW31</f>
        <v>23</v>
      </c>
      <c r="FT19" s="319">
        <f>M5F!FX31</f>
        <v>23</v>
      </c>
      <c r="FU19" s="319">
        <f>M5F!FY31</f>
        <v>23</v>
      </c>
      <c r="FV19" s="319">
        <f>M5F!FZ31</f>
        <v>23</v>
      </c>
      <c r="FW19" s="319">
        <f>M5F!GA31</f>
        <v>23</v>
      </c>
      <c r="FX19" s="319">
        <f>M5F!GB31</f>
        <v>23</v>
      </c>
      <c r="FY19" s="319">
        <f>M5F!GC31</f>
        <v>23</v>
      </c>
      <c r="FZ19" s="319">
        <f>M5F!GD31</f>
        <v>23</v>
      </c>
      <c r="GA19" s="319">
        <f>M5F!GE31</f>
        <v>23</v>
      </c>
      <c r="GB19" s="319">
        <f>M5F!GF31</f>
        <v>23</v>
      </c>
      <c r="GC19" s="319">
        <f>M5F!GG31</f>
        <v>23</v>
      </c>
      <c r="GD19" s="319">
        <f>M5F!GH31</f>
        <v>23</v>
      </c>
      <c r="GE19" s="319">
        <f>M5F!GI31</f>
        <v>23</v>
      </c>
      <c r="GF19" s="319">
        <f>M5F!GJ31</f>
        <v>23</v>
      </c>
      <c r="GG19" s="319">
        <f>M5F!GK31</f>
        <v>23</v>
      </c>
      <c r="GH19" s="319">
        <f>M5F!GL31</f>
        <v>23</v>
      </c>
      <c r="GI19" s="319">
        <f>M5F!GM31</f>
        <v>23</v>
      </c>
      <c r="GJ19" s="319">
        <f>M5F!GN31</f>
        <v>23</v>
      </c>
      <c r="GK19" s="319" t="str">
        <f>M5F!GO31</f>
        <v>X</v>
      </c>
      <c r="GL19" s="319" t="str">
        <f>M5F!GP31</f>
        <v>X</v>
      </c>
      <c r="GM19" s="319" t="str">
        <f>M5F!GQ31</f>
        <v>X</v>
      </c>
      <c r="GN19" s="320" t="str">
        <f>M5F!GR31</f>
        <v>X</v>
      </c>
      <c r="GO19" s="709" t="str">
        <f>M5F!HN41</f>
        <v>N</v>
      </c>
    </row>
    <row r="20" spans="1:197" ht="13.15" customHeight="1" x14ac:dyDescent="0.2">
      <c r="A20" s="271" t="str">
        <f>M2D!A75</f>
        <v>V15</v>
      </c>
      <c r="B20" s="271">
        <f>M2D!F75</f>
        <v>42646</v>
      </c>
      <c r="C20" s="272">
        <f>M2D!G75</f>
        <v>42614</v>
      </c>
      <c r="D20" s="273" t="str">
        <f>M2D!H75</f>
        <v>D681</v>
      </c>
      <c r="E20" s="332">
        <f>M2D!I75</f>
        <v>37</v>
      </c>
      <c r="F20" s="253">
        <f>M2D!J75</f>
        <v>16</v>
      </c>
      <c r="G20" s="253">
        <f>M2D!K75</f>
        <v>30</v>
      </c>
      <c r="H20" s="253">
        <f>M2D!L75</f>
        <v>0</v>
      </c>
      <c r="I20" s="253">
        <f>M2D!M75</f>
        <v>0</v>
      </c>
      <c r="J20" s="253">
        <f>M2D!N75</f>
        <v>17</v>
      </c>
      <c r="K20" s="253">
        <f>M2D!O75</f>
        <v>99</v>
      </c>
      <c r="L20" s="253">
        <f>M2D!P75</f>
        <v>104</v>
      </c>
      <c r="M20" s="253">
        <f>M2D!Q75</f>
        <v>69</v>
      </c>
      <c r="N20" s="253">
        <f>M2D!R75</f>
        <v>78</v>
      </c>
      <c r="O20" s="253">
        <f>M2D!S75</f>
        <v>21</v>
      </c>
      <c r="P20" s="333">
        <f>M2D!T75</f>
        <v>0</v>
      </c>
      <c r="Q20" s="332">
        <f>M2D!U75</f>
        <v>13</v>
      </c>
      <c r="R20" s="253">
        <f>M2D!V75</f>
        <v>1</v>
      </c>
      <c r="S20" s="253">
        <f>M2D!W75</f>
        <v>0</v>
      </c>
      <c r="T20" s="253">
        <f>M2D!X75</f>
        <v>0</v>
      </c>
      <c r="U20" s="253">
        <f>M2D!Y75</f>
        <v>0</v>
      </c>
      <c r="V20" s="253">
        <f>M2D!Z75</f>
        <v>0</v>
      </c>
      <c r="W20" s="253">
        <f>M2D!AA75</f>
        <v>0</v>
      </c>
      <c r="X20" s="253">
        <f>M2D!AB75</f>
        <v>1</v>
      </c>
      <c r="Y20" s="253" t="str">
        <f>M2D!AC75</f>
        <v>V15</v>
      </c>
      <c r="Z20" s="253" t="str">
        <f>M2D!AD75</f>
        <v>V15</v>
      </c>
      <c r="AA20" s="253" t="str">
        <f>M2D!AE75</f>
        <v>V15</v>
      </c>
      <c r="AB20" s="334" t="str">
        <f>M2D!AF75</f>
        <v>V15</v>
      </c>
      <c r="AC20" s="332" t="str">
        <f>M2D!AG75</f>
        <v>AIA</v>
      </c>
      <c r="AD20" s="253" t="str">
        <f>M2D!AH75</f>
        <v>AIA</v>
      </c>
      <c r="AE20" s="253">
        <f>M2D!AI75</f>
        <v>23</v>
      </c>
      <c r="AF20" s="253">
        <f>M2D!AJ75</f>
        <v>23</v>
      </c>
      <c r="AG20" s="253">
        <f>M2D!AK75</f>
        <v>23</v>
      </c>
      <c r="AH20" s="253">
        <f>M2D!AL75</f>
        <v>23</v>
      </c>
      <c r="AI20" s="253">
        <f>M2D!AM75</f>
        <v>23</v>
      </c>
      <c r="AJ20" s="253">
        <f>M2D!AN75</f>
        <v>23</v>
      </c>
      <c r="AK20" s="253">
        <f>M2D!AO75</f>
        <v>23</v>
      </c>
      <c r="AL20" s="253">
        <f>M2D!AP75</f>
        <v>23</v>
      </c>
      <c r="AM20" s="253">
        <f>M2D!AQ75</f>
        <v>23</v>
      </c>
      <c r="AN20" s="334">
        <f>M2D!AR75</f>
        <v>23</v>
      </c>
      <c r="AO20" s="332">
        <f>M2D!AS75</f>
        <v>23</v>
      </c>
      <c r="AP20" s="253">
        <f>M2D!AT75</f>
        <v>23</v>
      </c>
      <c r="AQ20" s="253">
        <f>M2D!AU75</f>
        <v>23</v>
      </c>
      <c r="AR20" s="253">
        <f>M2D!AV75</f>
        <v>23</v>
      </c>
      <c r="AS20" s="253">
        <f>M2D!AW75</f>
        <v>23</v>
      </c>
      <c r="AT20" s="253">
        <f>M2D!AX75</f>
        <v>23</v>
      </c>
      <c r="AU20" s="253">
        <f>M2D!AY75</f>
        <v>23</v>
      </c>
      <c r="AV20" s="253">
        <f>M2D!AZ75</f>
        <v>23</v>
      </c>
      <c r="AW20" s="253">
        <f>M2D!BA75</f>
        <v>23</v>
      </c>
      <c r="AX20" s="253">
        <f>M2D!BB75</f>
        <v>23</v>
      </c>
      <c r="AY20" s="253">
        <f>M2D!BC75</f>
        <v>23</v>
      </c>
      <c r="AZ20" s="334">
        <f>M2D!BD75</f>
        <v>23</v>
      </c>
      <c r="BA20" s="332">
        <f>M2D!BE75</f>
        <v>23</v>
      </c>
      <c r="BB20" s="253">
        <f>M2D!BF75</f>
        <v>23</v>
      </c>
      <c r="BC20" s="253">
        <f>M2D!BG75</f>
        <v>23</v>
      </c>
      <c r="BD20" s="253">
        <f>M2D!BH75</f>
        <v>23</v>
      </c>
      <c r="BE20" s="253">
        <f>M2D!BI75</f>
        <v>23</v>
      </c>
      <c r="BF20" s="253">
        <f>M2D!BJ75</f>
        <v>23</v>
      </c>
      <c r="BG20" s="253">
        <f>M2D!BK75</f>
        <v>23</v>
      </c>
      <c r="BH20" s="253">
        <f>M2D!BL75</f>
        <v>23</v>
      </c>
      <c r="BI20" s="253">
        <f>M2D!BM75</f>
        <v>23</v>
      </c>
      <c r="BJ20" s="253">
        <f>M2D!BN75</f>
        <v>23</v>
      </c>
      <c r="BK20" s="253">
        <f>M2D!BO75</f>
        <v>23</v>
      </c>
      <c r="BL20" s="334">
        <f>M2D!BP75</f>
        <v>23</v>
      </c>
      <c r="BM20" s="332">
        <f>M2D!BQ75</f>
        <v>1</v>
      </c>
      <c r="BN20" s="253">
        <f>M2D!BR75</f>
        <v>70</v>
      </c>
      <c r="BO20" s="253">
        <f>M2D!BS75</f>
        <v>70</v>
      </c>
      <c r="BP20" s="253">
        <f>M2D!BT75</f>
        <v>70</v>
      </c>
      <c r="BQ20" s="253">
        <f>M2D!BU75</f>
        <v>70</v>
      </c>
      <c r="BR20" s="253">
        <f>M2D!BV75</f>
        <v>1</v>
      </c>
      <c r="BS20" s="253">
        <f>M2D!BW75</f>
        <v>23</v>
      </c>
      <c r="BT20" s="253">
        <f>M2D!BX75</f>
        <v>23</v>
      </c>
      <c r="BU20" s="253" t="str">
        <f>M2D!BY75</f>
        <v>V20</v>
      </c>
      <c r="BV20" s="253" t="str">
        <f>M2D!BZ75</f>
        <v>V20</v>
      </c>
      <c r="BW20" s="253" t="str">
        <f>M2D!CA75</f>
        <v>V20</v>
      </c>
      <c r="BX20" s="334" t="str">
        <f>M2D!CB75</f>
        <v>V20</v>
      </c>
      <c r="BY20" s="332" t="str">
        <f>M2D!CC75</f>
        <v>V20</v>
      </c>
      <c r="BZ20" s="253" t="str">
        <f>M2D!CD75</f>
        <v>V20</v>
      </c>
      <c r="CA20" s="253" t="str">
        <f>M2D!CE75</f>
        <v>RMV</v>
      </c>
      <c r="CB20" s="253" t="str">
        <f>M2D!CF75</f>
        <v>RMV</v>
      </c>
      <c r="CC20" s="253" t="str">
        <f>M2D!CG75</f>
        <v>RMV</v>
      </c>
      <c r="CD20" s="253" t="str">
        <f>M2D!CH75</f>
        <v>RMV</v>
      </c>
      <c r="CE20" s="253" t="str">
        <f>M2D!CI75</f>
        <v>RMV</v>
      </c>
      <c r="CF20" s="253" t="str">
        <f>M2D!CJ75</f>
        <v>RMV</v>
      </c>
      <c r="CG20" s="253">
        <f>M2D!CK75</f>
        <v>23</v>
      </c>
      <c r="CH20" s="253">
        <f>M2D!CL75</f>
        <v>23</v>
      </c>
      <c r="CI20" s="253">
        <f>M2D!CM75</f>
        <v>23</v>
      </c>
      <c r="CJ20" s="334">
        <f>M2D!CN75</f>
        <v>23</v>
      </c>
      <c r="CK20" s="332">
        <f>M2D!CO75</f>
        <v>23</v>
      </c>
      <c r="CL20" s="253">
        <f>M2D!CP75</f>
        <v>23</v>
      </c>
      <c r="CM20" s="253">
        <f>M2D!CQ75</f>
        <v>1</v>
      </c>
      <c r="CN20" s="253">
        <f>M2D!CR75</f>
        <v>50</v>
      </c>
      <c r="CO20" s="253">
        <f>M2D!CS75</f>
        <v>50</v>
      </c>
      <c r="CP20" s="253">
        <f>M2D!CT75</f>
        <v>50</v>
      </c>
      <c r="CQ20" s="253">
        <f>M2D!CU75</f>
        <v>50</v>
      </c>
      <c r="CR20" s="253">
        <f>M2D!CV75</f>
        <v>1</v>
      </c>
      <c r="CS20" s="253">
        <f>M2D!CW75</f>
        <v>23</v>
      </c>
      <c r="CT20" s="253">
        <f>M2D!CX75</f>
        <v>23</v>
      </c>
      <c r="CU20" s="253">
        <f>M2D!CY75</f>
        <v>23</v>
      </c>
      <c r="CV20" s="334">
        <f>M2D!CZ75</f>
        <v>23</v>
      </c>
      <c r="CW20" s="332">
        <f>M2D!DA75</f>
        <v>23</v>
      </c>
      <c r="CX20" s="253">
        <f>M2D!DB75</f>
        <v>23</v>
      </c>
      <c r="CY20" s="253">
        <f>M2D!DC75</f>
        <v>23</v>
      </c>
      <c r="CZ20" s="253">
        <f>M2D!DD75</f>
        <v>23</v>
      </c>
      <c r="DA20" s="253">
        <f>M2D!DE75</f>
        <v>23</v>
      </c>
      <c r="DB20" s="253">
        <f>M2D!DF75</f>
        <v>23</v>
      </c>
      <c r="DC20" s="253">
        <f>M2D!DG75</f>
        <v>23</v>
      </c>
      <c r="DD20" s="253">
        <f>M2D!DH75</f>
        <v>23</v>
      </c>
      <c r="DE20" s="253">
        <f>M2D!DI75</f>
        <v>23</v>
      </c>
      <c r="DF20" s="253">
        <f>M2D!DJ75</f>
        <v>23</v>
      </c>
      <c r="DG20" s="253">
        <f>M2D!DK75</f>
        <v>1</v>
      </c>
      <c r="DH20" s="334">
        <f>M2D!DL75</f>
        <v>50</v>
      </c>
      <c r="DI20" s="332">
        <f>M2D!DM75</f>
        <v>50</v>
      </c>
      <c r="DJ20" s="253">
        <f>M2D!DN75</f>
        <v>50</v>
      </c>
      <c r="DK20" s="253">
        <f>M2D!DO75</f>
        <v>50</v>
      </c>
      <c r="DL20" s="253">
        <f>M2D!DP75</f>
        <v>1</v>
      </c>
      <c r="DM20" s="253">
        <f>M2D!DQ75</f>
        <v>23</v>
      </c>
      <c r="DN20" s="253">
        <f>M2D!DR75</f>
        <v>23</v>
      </c>
      <c r="DO20" s="253">
        <f>M2D!DS75</f>
        <v>23</v>
      </c>
      <c r="DP20" s="253">
        <f>M2D!DT75</f>
        <v>23</v>
      </c>
      <c r="DQ20" s="253">
        <f>M2D!DU75</f>
        <v>23</v>
      </c>
      <c r="DR20" s="253">
        <f>M2D!DV75</f>
        <v>23</v>
      </c>
      <c r="DS20" s="253">
        <f>M2D!DW75</f>
        <v>23</v>
      </c>
      <c r="DT20" s="334">
        <f>M2D!DX75</f>
        <v>23</v>
      </c>
      <c r="DU20" s="332">
        <f>M2D!DY75</f>
        <v>23</v>
      </c>
      <c r="DV20" s="253">
        <f>M2D!DZ75</f>
        <v>23</v>
      </c>
      <c r="DW20" s="253">
        <f>M2D!EA75</f>
        <v>23</v>
      </c>
      <c r="DX20" s="253">
        <f>M2D!EB75</f>
        <v>23</v>
      </c>
      <c r="DY20" s="253">
        <f>M2D!EC75</f>
        <v>23</v>
      </c>
      <c r="DZ20" s="253" t="str">
        <f>M2D!ED75</f>
        <v>V25</v>
      </c>
      <c r="EA20" s="253" t="str">
        <f>M2D!EE75</f>
        <v>V25</v>
      </c>
      <c r="EB20" s="253" t="str">
        <f>M2D!EF75</f>
        <v>V25</v>
      </c>
      <c r="EC20" s="253" t="str">
        <f>M2D!EG75</f>
        <v>V25</v>
      </c>
      <c r="ED20" s="253" t="str">
        <f>M2D!EH75</f>
        <v>V25</v>
      </c>
      <c r="EE20" s="253">
        <f>M2D!EI75</f>
        <v>23</v>
      </c>
      <c r="EF20" s="334">
        <f>M2D!EJ75</f>
        <v>23</v>
      </c>
      <c r="EG20" s="332">
        <f>M2D!EK75</f>
        <v>23</v>
      </c>
      <c r="EH20" s="253">
        <f>M2D!EL75</f>
        <v>23</v>
      </c>
      <c r="EI20" s="253">
        <f>M2D!EM75</f>
        <v>23</v>
      </c>
      <c r="EJ20" s="253">
        <f>M2D!EN75</f>
        <v>23</v>
      </c>
      <c r="EK20" s="253">
        <f>M2D!EO75</f>
        <v>23</v>
      </c>
      <c r="EL20" s="253">
        <f>M2D!EP75</f>
        <v>23</v>
      </c>
      <c r="EM20" s="253">
        <f>M2D!EQ75</f>
        <v>23</v>
      </c>
      <c r="EN20" s="253">
        <f>M2D!ER75</f>
        <v>23</v>
      </c>
      <c r="EO20" s="253">
        <f>M2D!ES75</f>
        <v>23</v>
      </c>
      <c r="EP20" s="253">
        <f>M2D!ET75</f>
        <v>23</v>
      </c>
      <c r="EQ20" s="253">
        <f>M2D!EU75</f>
        <v>23</v>
      </c>
      <c r="ER20" s="334">
        <f>M2D!EV75</f>
        <v>23</v>
      </c>
      <c r="ES20" s="335">
        <f>M2D!EW75</f>
        <v>23</v>
      </c>
      <c r="ET20" s="253">
        <f>M2D!EX75</f>
        <v>23</v>
      </c>
      <c r="EU20" s="253">
        <f>M2D!EY75</f>
        <v>23</v>
      </c>
      <c r="EV20" s="253">
        <f>M2D!EZ75</f>
        <v>23</v>
      </c>
      <c r="EW20" s="253">
        <f>M2D!FA75</f>
        <v>23</v>
      </c>
      <c r="EX20" s="253">
        <f>M2D!FB75</f>
        <v>23</v>
      </c>
      <c r="EY20" s="253">
        <f>M2D!FC75</f>
        <v>23</v>
      </c>
      <c r="EZ20" s="253">
        <f>M2D!FD75</f>
        <v>23</v>
      </c>
      <c r="FA20" s="253">
        <f>M2D!FE75</f>
        <v>23</v>
      </c>
      <c r="FB20" s="253">
        <f>M2D!FF75</f>
        <v>23</v>
      </c>
      <c r="FC20" s="253">
        <f>M2D!FG75</f>
        <v>23</v>
      </c>
      <c r="FD20" s="253">
        <f>M2D!FH75</f>
        <v>23</v>
      </c>
      <c r="FE20" s="253">
        <f>M2D!FI75</f>
        <v>23</v>
      </c>
      <c r="FF20" s="253">
        <f>M2D!FJ75</f>
        <v>23</v>
      </c>
      <c r="FG20" s="253">
        <f>M2D!FK75</f>
        <v>23</v>
      </c>
      <c r="FH20" s="253">
        <f>M2D!FL75</f>
        <v>23</v>
      </c>
      <c r="FI20" s="253">
        <f>M2D!FM75</f>
        <v>23</v>
      </c>
      <c r="FJ20" s="253">
        <f>M2D!FN75</f>
        <v>23</v>
      </c>
      <c r="FK20" s="253">
        <f>M2D!FO75</f>
        <v>23</v>
      </c>
      <c r="FL20" s="253">
        <f>M2D!FP75</f>
        <v>23</v>
      </c>
      <c r="FM20" s="253">
        <f>M2D!FQ75</f>
        <v>23</v>
      </c>
      <c r="FN20" s="253">
        <f>M2D!FR75</f>
        <v>23</v>
      </c>
      <c r="FO20" s="253">
        <f>M2D!FS75</f>
        <v>23</v>
      </c>
      <c r="FP20" s="253">
        <f>M2D!FT75</f>
        <v>23</v>
      </c>
      <c r="FQ20" s="253">
        <f>M2D!FU75</f>
        <v>23</v>
      </c>
      <c r="FR20" s="253">
        <f>M2D!FV75</f>
        <v>23</v>
      </c>
      <c r="FS20" s="253">
        <f>M2D!FW75</f>
        <v>23</v>
      </c>
      <c r="FT20" s="253">
        <f>M2D!FX75</f>
        <v>23</v>
      </c>
      <c r="FU20" s="253">
        <f>M2D!FY75</f>
        <v>23</v>
      </c>
      <c r="FV20" s="253">
        <f>M2D!FZ75</f>
        <v>23</v>
      </c>
      <c r="FW20" s="253">
        <f>M2D!GA75</f>
        <v>23</v>
      </c>
      <c r="FX20" s="253">
        <f>M2D!GB75</f>
        <v>23</v>
      </c>
      <c r="FY20" s="253">
        <f>M2D!GC75</f>
        <v>23</v>
      </c>
      <c r="FZ20" s="253">
        <f>M2D!GD75</f>
        <v>23</v>
      </c>
      <c r="GA20" s="253">
        <f>M2D!GE75</f>
        <v>23</v>
      </c>
      <c r="GB20" s="253">
        <f>M2D!GF75</f>
        <v>23</v>
      </c>
      <c r="GC20" s="253">
        <f>M2D!GG75</f>
        <v>23</v>
      </c>
      <c r="GD20" s="253" t="str">
        <f>M2D!GH75</f>
        <v>V30</v>
      </c>
      <c r="GE20" s="253" t="str">
        <f>M2D!GI75</f>
        <v>V30</v>
      </c>
      <c r="GF20" s="253" t="str">
        <f>M2D!GJ75</f>
        <v>V30</v>
      </c>
      <c r="GG20" s="253" t="str">
        <f>M2D!GK75</f>
        <v>V30</v>
      </c>
      <c r="GH20" s="253" t="str">
        <f>M2D!GL75</f>
        <v>V30</v>
      </c>
      <c r="GI20" s="253" t="str">
        <f>M2D!GM75</f>
        <v>V30</v>
      </c>
      <c r="GJ20" s="253" t="str">
        <f>M2D!GN75</f>
        <v>V30</v>
      </c>
      <c r="GK20" s="253" t="str">
        <f>M2D!GO75</f>
        <v>X</v>
      </c>
      <c r="GL20" s="253" t="str">
        <f>M2D!GP75</f>
        <v>X</v>
      </c>
      <c r="GM20" s="253" t="str">
        <f>M2D!GQ75</f>
        <v>X</v>
      </c>
      <c r="GN20" s="333" t="str">
        <f>M2D!GR75</f>
        <v>X</v>
      </c>
      <c r="GO20" s="709" t="str">
        <f>M2D!HN85</f>
        <v/>
      </c>
    </row>
    <row r="21" spans="1:197" ht="13.15" customHeight="1" x14ac:dyDescent="0.2">
      <c r="A21" s="271" t="str">
        <f>M2D!A10</f>
        <v>V10</v>
      </c>
      <c r="B21" s="271">
        <f>M2D!F10</f>
        <v>43156</v>
      </c>
      <c r="C21" s="272">
        <f>M2D!G10</f>
        <v>42614</v>
      </c>
      <c r="D21" s="273" t="str">
        <f>M2D!H10</f>
        <v>D609</v>
      </c>
      <c r="E21" s="332" t="str">
        <f>M2D!I10</f>
        <v>STK</v>
      </c>
      <c r="F21" s="253" t="str">
        <f>M2D!J10</f>
        <v>STK</v>
      </c>
      <c r="G21" s="253" t="str">
        <f>M2D!K10</f>
        <v>STK</v>
      </c>
      <c r="H21" s="253" t="str">
        <f>M2D!L10</f>
        <v>STK</v>
      </c>
      <c r="I21" s="253" t="str">
        <f>M2D!M10</f>
        <v>STK</v>
      </c>
      <c r="J21" s="253" t="str">
        <f>M2D!N10</f>
        <v>STK</v>
      </c>
      <c r="K21" s="253" t="str">
        <f>M2D!O10</f>
        <v>STK</v>
      </c>
      <c r="L21" s="253" t="str">
        <f>M2D!P10</f>
        <v>STK</v>
      </c>
      <c r="M21" s="253" t="str">
        <f>M2D!Q10</f>
        <v>STK</v>
      </c>
      <c r="N21" s="253" t="str">
        <f>M2D!R10</f>
        <v>STK</v>
      </c>
      <c r="O21" s="253" t="str">
        <f>M2D!S10</f>
        <v>STK</v>
      </c>
      <c r="P21" s="333" t="str">
        <f>M2D!T10</f>
        <v>STK</v>
      </c>
      <c r="Q21" s="332" t="str">
        <f>M2D!U10</f>
        <v>STK</v>
      </c>
      <c r="R21" s="253" t="str">
        <f>M2D!V10</f>
        <v>STK</v>
      </c>
      <c r="S21" s="253" t="str">
        <f>M2D!W10</f>
        <v>STK</v>
      </c>
      <c r="T21" s="253" t="str">
        <f>M2D!X10</f>
        <v>STK</v>
      </c>
      <c r="U21" s="253" t="str">
        <f>M2D!Y10</f>
        <v>STK</v>
      </c>
      <c r="V21" s="253" t="str">
        <f>M2D!Z10</f>
        <v>STK</v>
      </c>
      <c r="W21" s="253" t="str">
        <f>M2D!AA10</f>
        <v>STK</v>
      </c>
      <c r="X21" s="253">
        <f>M2D!AB10</f>
        <v>0</v>
      </c>
      <c r="Y21" s="253" t="str">
        <f>M2D!AC10</f>
        <v>V10</v>
      </c>
      <c r="Z21" s="253" t="str">
        <f>M2D!AD10</f>
        <v>V10</v>
      </c>
      <c r="AA21" s="253" t="str">
        <f>M2D!AE10</f>
        <v>V10</v>
      </c>
      <c r="AB21" s="334" t="str">
        <f>M2D!AF10</f>
        <v>V10</v>
      </c>
      <c r="AC21" s="332" t="str">
        <f>M2D!AG10</f>
        <v>AIA</v>
      </c>
      <c r="AD21" s="253" t="str">
        <f>M2D!AH10</f>
        <v>AIA</v>
      </c>
      <c r="AE21" s="253">
        <f>M2D!AI10</f>
        <v>23</v>
      </c>
      <c r="AF21" s="253">
        <f>M2D!AJ10</f>
        <v>23</v>
      </c>
      <c r="AG21" s="253">
        <f>M2D!AK10</f>
        <v>23</v>
      </c>
      <c r="AH21" s="253">
        <f>M2D!AL10</f>
        <v>23</v>
      </c>
      <c r="AI21" s="253">
        <f>M2D!AM10</f>
        <v>23</v>
      </c>
      <c r="AJ21" s="253">
        <f>M2D!AN10</f>
        <v>23</v>
      </c>
      <c r="AK21" s="253">
        <f>M2D!AO10</f>
        <v>23</v>
      </c>
      <c r="AL21" s="253">
        <f>M2D!AP10</f>
        <v>23</v>
      </c>
      <c r="AM21" s="253">
        <f>M2D!AQ10</f>
        <v>23</v>
      </c>
      <c r="AN21" s="334">
        <f>M2D!AR10</f>
        <v>23</v>
      </c>
      <c r="AO21" s="332">
        <f>M2D!AS10</f>
        <v>23</v>
      </c>
      <c r="AP21" s="253">
        <f>M2D!AT10</f>
        <v>23</v>
      </c>
      <c r="AQ21" s="253">
        <f>M2D!AU10</f>
        <v>23</v>
      </c>
      <c r="AR21" s="253">
        <f>M2D!AV10</f>
        <v>23</v>
      </c>
      <c r="AS21" s="253">
        <f>M2D!AW10</f>
        <v>23</v>
      </c>
      <c r="AT21" s="253">
        <f>M2D!AX10</f>
        <v>23</v>
      </c>
      <c r="AU21" s="253">
        <f>M2D!AY10</f>
        <v>23</v>
      </c>
      <c r="AV21" s="253">
        <f>M2D!AZ10</f>
        <v>23</v>
      </c>
      <c r="AW21" s="253">
        <f>M2D!BA10</f>
        <v>23</v>
      </c>
      <c r="AX21" s="253">
        <f>M2D!BB10</f>
        <v>23</v>
      </c>
      <c r="AY21" s="253">
        <f>M2D!BC10</f>
        <v>23</v>
      </c>
      <c r="AZ21" s="334">
        <f>M2D!BD10</f>
        <v>23</v>
      </c>
      <c r="BA21" s="332">
        <f>M2D!BE10</f>
        <v>1</v>
      </c>
      <c r="BB21" s="253">
        <f>M2D!BF10</f>
        <v>80</v>
      </c>
      <c r="BC21" s="253">
        <f>M2D!BG10</f>
        <v>80</v>
      </c>
      <c r="BD21" s="253">
        <f>M2D!BH10</f>
        <v>80</v>
      </c>
      <c r="BE21" s="253">
        <f>M2D!BI10</f>
        <v>80</v>
      </c>
      <c r="BF21" s="253">
        <f>M2D!BJ10</f>
        <v>1</v>
      </c>
      <c r="BG21" s="253">
        <f>M2D!BK10</f>
        <v>23</v>
      </c>
      <c r="BH21" s="253">
        <f>M2D!BL10</f>
        <v>23</v>
      </c>
      <c r="BI21" s="253">
        <f>M2D!BM10</f>
        <v>23</v>
      </c>
      <c r="BJ21" s="253">
        <f>M2D!BN10</f>
        <v>23</v>
      </c>
      <c r="BK21" s="253">
        <f>M2D!BO10</f>
        <v>23</v>
      </c>
      <c r="BL21" s="334">
        <f>M2D!BP10</f>
        <v>23</v>
      </c>
      <c r="BM21" s="332">
        <f>M2D!BQ10</f>
        <v>23</v>
      </c>
      <c r="BN21" s="253">
        <f>M2D!BR10</f>
        <v>23</v>
      </c>
      <c r="BO21" s="253">
        <f>M2D!BS10</f>
        <v>23</v>
      </c>
      <c r="BP21" s="253">
        <f>M2D!BT10</f>
        <v>23</v>
      </c>
      <c r="BQ21" s="253">
        <f>M2D!BU10</f>
        <v>23</v>
      </c>
      <c r="BR21" s="253">
        <f>M2D!BV10</f>
        <v>23</v>
      </c>
      <c r="BS21" s="253">
        <f>M2D!BW10</f>
        <v>23</v>
      </c>
      <c r="BT21" s="253">
        <f>M2D!BX10</f>
        <v>23</v>
      </c>
      <c r="BU21" s="253">
        <f>M2D!BY10</f>
        <v>23</v>
      </c>
      <c r="BV21" s="253">
        <f>M2D!BZ10</f>
        <v>23</v>
      </c>
      <c r="BW21" s="253" t="str">
        <f>M2D!CA10</f>
        <v>V15</v>
      </c>
      <c r="BX21" s="334" t="str">
        <f>M2D!CB10</f>
        <v>V15</v>
      </c>
      <c r="BY21" s="332" t="str">
        <f>M2D!CC10</f>
        <v>V15</v>
      </c>
      <c r="BZ21" s="253" t="str">
        <f>M2D!CD10</f>
        <v>V15</v>
      </c>
      <c r="CA21" s="253" t="str">
        <f>M2D!CE10</f>
        <v>V15</v>
      </c>
      <c r="CB21" s="253" t="str">
        <f>M2D!CF10</f>
        <v>RMV</v>
      </c>
      <c r="CC21" s="253" t="str">
        <f>M2D!CG10</f>
        <v>RMV</v>
      </c>
      <c r="CD21" s="253" t="str">
        <f>M2D!CH10</f>
        <v>RMV</v>
      </c>
      <c r="CE21" s="253" t="str">
        <f>M2D!CI10</f>
        <v>RMV</v>
      </c>
      <c r="CF21" s="253" t="str">
        <f>M2D!CJ10</f>
        <v>RMV</v>
      </c>
      <c r="CG21" s="253" t="str">
        <f>M2D!CK10</f>
        <v>RMV</v>
      </c>
      <c r="CH21" s="253">
        <f>M2D!CL10</f>
        <v>23</v>
      </c>
      <c r="CI21" s="253">
        <f>M2D!CM10</f>
        <v>23</v>
      </c>
      <c r="CJ21" s="334">
        <f>M2D!CN10</f>
        <v>23</v>
      </c>
      <c r="CK21" s="332">
        <f>M2D!CO10</f>
        <v>1</v>
      </c>
      <c r="CL21" s="253">
        <f>M2D!CP10</f>
        <v>60</v>
      </c>
      <c r="CM21" s="253">
        <f>M2D!CQ10</f>
        <v>60</v>
      </c>
      <c r="CN21" s="253">
        <f>M2D!CR10</f>
        <v>60</v>
      </c>
      <c r="CO21" s="253">
        <f>M2D!CS10</f>
        <v>60</v>
      </c>
      <c r="CP21" s="253">
        <f>M2D!CT10</f>
        <v>1</v>
      </c>
      <c r="CQ21" s="253">
        <f>M2D!CU10</f>
        <v>23</v>
      </c>
      <c r="CR21" s="253">
        <f>M2D!CV10</f>
        <v>23</v>
      </c>
      <c r="CS21" s="253">
        <f>M2D!CW10</f>
        <v>23</v>
      </c>
      <c r="CT21" s="253">
        <f>M2D!CX10</f>
        <v>23</v>
      </c>
      <c r="CU21" s="253">
        <f>M2D!CY10</f>
        <v>23</v>
      </c>
      <c r="CV21" s="334">
        <f>M2D!CZ10</f>
        <v>23</v>
      </c>
      <c r="CW21" s="332">
        <f>M2D!DA10</f>
        <v>23</v>
      </c>
      <c r="CX21" s="253">
        <f>M2D!DB10</f>
        <v>23</v>
      </c>
      <c r="CY21" s="253">
        <f>M2D!DC10</f>
        <v>23</v>
      </c>
      <c r="CZ21" s="253">
        <f>M2D!DD10</f>
        <v>23</v>
      </c>
      <c r="DA21" s="253">
        <f>M2D!DE10</f>
        <v>23</v>
      </c>
      <c r="DB21" s="253">
        <f>M2D!DF10</f>
        <v>23</v>
      </c>
      <c r="DC21" s="253">
        <f>M2D!DG10</f>
        <v>23</v>
      </c>
      <c r="DD21" s="253">
        <f>M2D!DH10</f>
        <v>23</v>
      </c>
      <c r="DE21" s="253">
        <f>M2D!DI10</f>
        <v>23</v>
      </c>
      <c r="DF21" s="253">
        <f>M2D!DJ10</f>
        <v>23</v>
      </c>
      <c r="DG21" s="253">
        <f>M2D!DK10</f>
        <v>23</v>
      </c>
      <c r="DH21" s="334">
        <f>M2D!DL10</f>
        <v>23</v>
      </c>
      <c r="DI21" s="332">
        <f>M2D!DM10</f>
        <v>23</v>
      </c>
      <c r="DJ21" s="253">
        <f>M2D!DN10</f>
        <v>23</v>
      </c>
      <c r="DK21" s="253">
        <f>M2D!DO10</f>
        <v>23</v>
      </c>
      <c r="DL21" s="253">
        <f>M2D!DP10</f>
        <v>23</v>
      </c>
      <c r="DM21" s="253">
        <f>M2D!DQ10</f>
        <v>23</v>
      </c>
      <c r="DN21" s="253">
        <f>M2D!DR10</f>
        <v>23</v>
      </c>
      <c r="DO21" s="253">
        <f>M2D!DS10</f>
        <v>23</v>
      </c>
      <c r="DP21" s="253">
        <f>M2D!DT10</f>
        <v>23</v>
      </c>
      <c r="DQ21" s="253">
        <f>M2D!DU10</f>
        <v>23</v>
      </c>
      <c r="DR21" s="253">
        <f>M2D!DV10</f>
        <v>23</v>
      </c>
      <c r="DS21" s="253">
        <f>M2D!DW10</f>
        <v>23</v>
      </c>
      <c r="DT21" s="334">
        <f>M2D!DX10</f>
        <v>23</v>
      </c>
      <c r="DU21" s="332">
        <f>M2D!DY10</f>
        <v>23</v>
      </c>
      <c r="DV21" s="253">
        <f>M2D!DZ10</f>
        <v>23</v>
      </c>
      <c r="DW21" s="253">
        <f>M2D!EA10</f>
        <v>23</v>
      </c>
      <c r="DX21" s="253">
        <f>M2D!EB10</f>
        <v>23</v>
      </c>
      <c r="DY21" s="253">
        <f>M2D!EC10</f>
        <v>23</v>
      </c>
      <c r="DZ21" s="253">
        <f>M2D!ED10</f>
        <v>23</v>
      </c>
      <c r="EA21" s="253">
        <f>M2D!EE10</f>
        <v>23</v>
      </c>
      <c r="EB21" s="253">
        <f>M2D!EF10</f>
        <v>23</v>
      </c>
      <c r="EC21" s="253" t="str">
        <f>M2D!EG10</f>
        <v>V20</v>
      </c>
      <c r="ED21" s="253" t="str">
        <f>M2D!EH10</f>
        <v>V20</v>
      </c>
      <c r="EE21" s="253" t="str">
        <f>M2D!EI10</f>
        <v>V20</v>
      </c>
      <c r="EF21" s="334" t="str">
        <f>M2D!EJ10</f>
        <v>V20</v>
      </c>
      <c r="EG21" s="332" t="str">
        <f>M2D!EK10</f>
        <v>V20</v>
      </c>
      <c r="EH21" s="253" t="str">
        <f>M2D!EL10</f>
        <v>V20</v>
      </c>
      <c r="EI21" s="253">
        <f>M2D!EM10</f>
        <v>23</v>
      </c>
      <c r="EJ21" s="253">
        <f>M2D!EN10</f>
        <v>23</v>
      </c>
      <c r="EK21" s="253">
        <f>M2D!EO10</f>
        <v>23</v>
      </c>
      <c r="EL21" s="253">
        <f>M2D!EP10</f>
        <v>23</v>
      </c>
      <c r="EM21" s="253">
        <f>M2D!EQ10</f>
        <v>23</v>
      </c>
      <c r="EN21" s="253">
        <f>M2D!ER10</f>
        <v>23</v>
      </c>
      <c r="EO21" s="253">
        <f>M2D!ES10</f>
        <v>23</v>
      </c>
      <c r="EP21" s="253">
        <f>M2D!ET10</f>
        <v>23</v>
      </c>
      <c r="EQ21" s="253">
        <f>M2D!EU10</f>
        <v>23</v>
      </c>
      <c r="ER21" s="334">
        <f>M2D!EV10</f>
        <v>23</v>
      </c>
      <c r="ES21" s="335">
        <f>M2D!EW10</f>
        <v>23</v>
      </c>
      <c r="ET21" s="253">
        <f>M2D!EX10</f>
        <v>23</v>
      </c>
      <c r="EU21" s="253">
        <f>M2D!EY10</f>
        <v>23</v>
      </c>
      <c r="EV21" s="253">
        <f>M2D!EZ10</f>
        <v>23</v>
      </c>
      <c r="EW21" s="253">
        <f>M2D!FA10</f>
        <v>23</v>
      </c>
      <c r="EX21" s="253">
        <f>M2D!FB10</f>
        <v>23</v>
      </c>
      <c r="EY21" s="253">
        <f>M2D!FC10</f>
        <v>23</v>
      </c>
      <c r="EZ21" s="253">
        <f>M2D!FD10</f>
        <v>23</v>
      </c>
      <c r="FA21" s="253">
        <f>M2D!FE10</f>
        <v>23</v>
      </c>
      <c r="FB21" s="253">
        <f>M2D!FF10</f>
        <v>23</v>
      </c>
      <c r="FC21" s="253">
        <f>M2D!FG10</f>
        <v>23</v>
      </c>
      <c r="FD21" s="253">
        <f>M2D!FH10</f>
        <v>23</v>
      </c>
      <c r="FE21" s="253">
        <f>M2D!FI10</f>
        <v>23</v>
      </c>
      <c r="FF21" s="253">
        <f>M2D!FJ10</f>
        <v>23</v>
      </c>
      <c r="FG21" s="253">
        <f>M2D!FK10</f>
        <v>23</v>
      </c>
      <c r="FH21" s="253">
        <f>M2D!FL10</f>
        <v>23</v>
      </c>
      <c r="FI21" s="253">
        <f>M2D!FM10</f>
        <v>23</v>
      </c>
      <c r="FJ21" s="253">
        <f>M2D!FN10</f>
        <v>23</v>
      </c>
      <c r="FK21" s="253">
        <f>M2D!FO10</f>
        <v>23</v>
      </c>
      <c r="FL21" s="253">
        <f>M2D!FP10</f>
        <v>23</v>
      </c>
      <c r="FM21" s="253">
        <f>M2D!FQ10</f>
        <v>23</v>
      </c>
      <c r="FN21" s="253">
        <f>M2D!FR10</f>
        <v>23</v>
      </c>
      <c r="FO21" s="253">
        <f>M2D!FS10</f>
        <v>23</v>
      </c>
      <c r="FP21" s="253">
        <f>M2D!FT10</f>
        <v>23</v>
      </c>
      <c r="FQ21" s="253">
        <f>M2D!FU10</f>
        <v>23</v>
      </c>
      <c r="FR21" s="253">
        <f>M2D!FV10</f>
        <v>23</v>
      </c>
      <c r="FS21" s="253">
        <f>M2D!FW10</f>
        <v>23</v>
      </c>
      <c r="FT21" s="253">
        <f>M2D!FX10</f>
        <v>23</v>
      </c>
      <c r="FU21" s="253">
        <f>M2D!FY10</f>
        <v>23</v>
      </c>
      <c r="FV21" s="253">
        <f>M2D!FZ10</f>
        <v>23</v>
      </c>
      <c r="FW21" s="253">
        <f>M2D!GA10</f>
        <v>23</v>
      </c>
      <c r="FX21" s="253">
        <f>M2D!GB10</f>
        <v>23</v>
      </c>
      <c r="FY21" s="253">
        <f>M2D!GC10</f>
        <v>23</v>
      </c>
      <c r="FZ21" s="253">
        <f>M2D!GD10</f>
        <v>23</v>
      </c>
      <c r="GA21" s="253">
        <f>M2D!GE10</f>
        <v>23</v>
      </c>
      <c r="GB21" s="253">
        <f>M2D!GF10</f>
        <v>23</v>
      </c>
      <c r="GC21" s="253">
        <f>M2D!GG10</f>
        <v>23</v>
      </c>
      <c r="GD21" s="253">
        <f>M2D!GH10</f>
        <v>23</v>
      </c>
      <c r="GE21" s="253">
        <f>M2D!GI10</f>
        <v>23</v>
      </c>
      <c r="GF21" s="253">
        <f>M2D!GJ10</f>
        <v>23</v>
      </c>
      <c r="GG21" s="253">
        <f>M2D!GK10</f>
        <v>23</v>
      </c>
      <c r="GH21" s="253">
        <f>M2D!GL10</f>
        <v>23</v>
      </c>
      <c r="GI21" s="253" t="str">
        <f>M2D!GM10</f>
        <v>X</v>
      </c>
      <c r="GJ21" s="253" t="str">
        <f>M2D!GN10</f>
        <v>X</v>
      </c>
      <c r="GK21" s="253" t="str">
        <f>M2D!GO10</f>
        <v>X</v>
      </c>
      <c r="GL21" s="253" t="str">
        <f>M2D!GP10</f>
        <v>X</v>
      </c>
      <c r="GM21" s="253" t="str">
        <f>M2D!GQ10</f>
        <v>X</v>
      </c>
      <c r="GN21" s="333" t="str">
        <f>M2D!GR10</f>
        <v>X</v>
      </c>
      <c r="GO21" s="709" t="str">
        <f>M2D!HN20</f>
        <v/>
      </c>
    </row>
    <row r="22" spans="1:197" ht="13.15" customHeight="1" x14ac:dyDescent="0.2">
      <c r="A22" s="268" t="str">
        <f>M2C!A17</f>
        <v>V10</v>
      </c>
      <c r="B22" s="268">
        <f>M2C!D17</f>
        <v>42859</v>
      </c>
      <c r="C22" s="269">
        <f>M2C!E17</f>
        <v>42614</v>
      </c>
      <c r="D22" s="270" t="str">
        <f>M2C!F17</f>
        <v>C122</v>
      </c>
      <c r="E22" s="329">
        <f>M2C!G17</f>
        <v>36</v>
      </c>
      <c r="F22" s="323">
        <f>M2C!H17</f>
        <v>4</v>
      </c>
      <c r="G22" s="323">
        <f>M2C!I17</f>
        <v>12</v>
      </c>
      <c r="H22" s="323">
        <f>M2C!J17</f>
        <v>37</v>
      </c>
      <c r="I22" s="323">
        <f>M2C!K17</f>
        <v>0</v>
      </c>
      <c r="J22" s="323">
        <f>M2C!L17</f>
        <v>3</v>
      </c>
      <c r="K22" s="323">
        <f>M2C!M17</f>
        <v>25</v>
      </c>
      <c r="L22" s="323">
        <f>M2C!N17</f>
        <v>34</v>
      </c>
      <c r="M22" s="323">
        <f>M2C!O17</f>
        <v>46</v>
      </c>
      <c r="N22" s="323">
        <f>M2C!P17</f>
        <v>33</v>
      </c>
      <c r="O22" s="323">
        <f>M2C!Q17</f>
        <v>6</v>
      </c>
      <c r="P22" s="330">
        <f>M2C!R17</f>
        <v>12</v>
      </c>
      <c r="Q22" s="329">
        <f>M2C!S17</f>
        <v>36</v>
      </c>
      <c r="R22" s="323">
        <f>M2C!T17</f>
        <v>23</v>
      </c>
      <c r="S22" s="323">
        <f>M2C!U17</f>
        <v>14</v>
      </c>
      <c r="T22" s="323">
        <f>M2C!V17</f>
        <v>10</v>
      </c>
      <c r="U22" s="323">
        <f>M2C!W17</f>
        <v>41</v>
      </c>
      <c r="V22" s="323">
        <f>M2C!X17</f>
        <v>15</v>
      </c>
      <c r="W22" s="323">
        <f>M2C!Y17</f>
        <v>5</v>
      </c>
      <c r="X22" s="323">
        <f>M2C!Z17</f>
        <v>11</v>
      </c>
      <c r="Y22" s="323" t="str">
        <f>M2C!AA17</f>
        <v>V10</v>
      </c>
      <c r="Z22" s="323" t="str">
        <f>M2C!AB17</f>
        <v>V10</v>
      </c>
      <c r="AA22" s="323" t="str">
        <f>M2C!AC17</f>
        <v>V10</v>
      </c>
      <c r="AB22" s="331" t="str">
        <f>M2C!AD17</f>
        <v>V10</v>
      </c>
      <c r="AC22" s="329" t="str">
        <f>M2C!AE17</f>
        <v>V10</v>
      </c>
      <c r="AD22" s="323">
        <f>M2C!AF17</f>
        <v>25</v>
      </c>
      <c r="AE22" s="323">
        <f>M2C!AG17</f>
        <v>25</v>
      </c>
      <c r="AF22" s="323">
        <f>M2C!AH17</f>
        <v>25</v>
      </c>
      <c r="AG22" s="323">
        <f>M2C!AI17</f>
        <v>25</v>
      </c>
      <c r="AH22" s="323">
        <f>M2C!AJ17</f>
        <v>25</v>
      </c>
      <c r="AI22" s="323">
        <f>M2C!AK17</f>
        <v>25</v>
      </c>
      <c r="AJ22" s="323">
        <f>M2C!AL17</f>
        <v>25</v>
      </c>
      <c r="AK22" s="323">
        <f>M2C!AM17</f>
        <v>25</v>
      </c>
      <c r="AL22" s="323">
        <f>M2C!AN17</f>
        <v>25</v>
      </c>
      <c r="AM22" s="323">
        <f>M2C!AO17</f>
        <v>1</v>
      </c>
      <c r="AN22" s="331">
        <f>M2C!AP17</f>
        <v>50</v>
      </c>
      <c r="AO22" s="329">
        <f>M2C!AQ17</f>
        <v>50</v>
      </c>
      <c r="AP22" s="323">
        <f>M2C!AR17</f>
        <v>50</v>
      </c>
      <c r="AQ22" s="323">
        <f>M2C!AS17</f>
        <v>50</v>
      </c>
      <c r="AR22" s="323">
        <f>M2C!AT17</f>
        <v>1</v>
      </c>
      <c r="AS22" s="323">
        <f>M2C!AU17</f>
        <v>25</v>
      </c>
      <c r="AT22" s="323">
        <f>M2C!AV17</f>
        <v>25</v>
      </c>
      <c r="AU22" s="323">
        <f>M2C!AW17</f>
        <v>25</v>
      </c>
      <c r="AV22" s="323">
        <f>M2C!AX17</f>
        <v>25</v>
      </c>
      <c r="AW22" s="323">
        <f>M2C!AY17</f>
        <v>25</v>
      </c>
      <c r="AX22" s="323">
        <f>M2C!AZ17</f>
        <v>25</v>
      </c>
      <c r="AY22" s="323">
        <f>M2C!BA17</f>
        <v>25</v>
      </c>
      <c r="AZ22" s="331">
        <f>M2C!BB17</f>
        <v>25</v>
      </c>
      <c r="BA22" s="329">
        <f>M2C!BC17</f>
        <v>25</v>
      </c>
      <c r="BB22" s="323">
        <f>M2C!BD17</f>
        <v>25</v>
      </c>
      <c r="BC22" s="323">
        <f>M2C!BE17</f>
        <v>25</v>
      </c>
      <c r="BD22" s="323">
        <f>M2C!BF17</f>
        <v>25</v>
      </c>
      <c r="BE22" s="323">
        <f>M2C!BG17</f>
        <v>25</v>
      </c>
      <c r="BF22" s="323">
        <f>M2C!BH17</f>
        <v>25</v>
      </c>
      <c r="BG22" s="323">
        <f>M2C!BI17</f>
        <v>25</v>
      </c>
      <c r="BH22" s="323">
        <f>M2C!BJ17</f>
        <v>25</v>
      </c>
      <c r="BI22" s="323">
        <f>M2C!BK17</f>
        <v>25</v>
      </c>
      <c r="BJ22" s="323">
        <f>M2C!BL17</f>
        <v>25</v>
      </c>
      <c r="BK22" s="323">
        <f>M2C!BM17</f>
        <v>25</v>
      </c>
      <c r="BL22" s="331">
        <f>M2C!BN17</f>
        <v>25</v>
      </c>
      <c r="BM22" s="329" t="str">
        <f>M2C!BO17</f>
        <v>x</v>
      </c>
      <c r="BN22" s="323" t="str">
        <f>M2C!BP17</f>
        <v>x</v>
      </c>
      <c r="BO22" s="323" t="str">
        <f>M2C!BQ17</f>
        <v>x</v>
      </c>
      <c r="BP22" s="323" t="str">
        <f>M2C!BR17</f>
        <v>x</v>
      </c>
      <c r="BQ22" s="323" t="str">
        <f>M2C!BS17</f>
        <v>x</v>
      </c>
      <c r="BR22" s="323" t="str">
        <f>M2C!BT17</f>
        <v>x</v>
      </c>
      <c r="BS22" s="323" t="str">
        <f>M2C!BU17</f>
        <v>x</v>
      </c>
      <c r="BT22" s="323" t="str">
        <f>M2C!BV17</f>
        <v>x</v>
      </c>
      <c r="BU22" s="323" t="str">
        <f>M2C!BW17</f>
        <v>x</v>
      </c>
      <c r="BV22" s="323" t="str">
        <f>M2C!BX17</f>
        <v>x</v>
      </c>
      <c r="BW22" s="323" t="str">
        <f>M2C!BY17</f>
        <v>x</v>
      </c>
      <c r="BX22" s="331" t="str">
        <f>M2C!BZ17</f>
        <v>x</v>
      </c>
      <c r="BY22" s="329" t="str">
        <f>M2C!CA17</f>
        <v>x</v>
      </c>
      <c r="BZ22" s="323" t="str">
        <f>M2C!CB17</f>
        <v>x</v>
      </c>
      <c r="CA22" s="323" t="str">
        <f>M2C!CC17</f>
        <v>x</v>
      </c>
      <c r="CB22" s="323" t="str">
        <f>M2C!CD17</f>
        <v>x</v>
      </c>
      <c r="CC22" s="323" t="str">
        <f>M2C!CE17</f>
        <v>x</v>
      </c>
      <c r="CD22" s="323" t="str">
        <f>M2C!CF17</f>
        <v>x</v>
      </c>
      <c r="CE22" s="323" t="str">
        <f>M2C!CG17</f>
        <v>x</v>
      </c>
      <c r="CF22" s="323" t="str">
        <f>M2C!CH17</f>
        <v>x</v>
      </c>
      <c r="CG22" s="323" t="str">
        <f>M2C!CI17</f>
        <v>x</v>
      </c>
      <c r="CH22" s="323" t="str">
        <f>M2C!CJ17</f>
        <v>x</v>
      </c>
      <c r="CI22" s="323" t="str">
        <f>M2C!CK17</f>
        <v>x</v>
      </c>
      <c r="CJ22" s="331" t="str">
        <f>M2C!CL17</f>
        <v>x</v>
      </c>
      <c r="CK22" s="329" t="str">
        <f>M2C!CM17</f>
        <v>x</v>
      </c>
      <c r="CL22" s="323" t="str">
        <f>M2C!CN17</f>
        <v>x</v>
      </c>
      <c r="CM22" s="323" t="str">
        <f>M2C!CO17</f>
        <v>x</v>
      </c>
      <c r="CN22" s="323" t="str">
        <f>M2C!CP17</f>
        <v>x</v>
      </c>
      <c r="CO22" s="323" t="str">
        <f>M2C!CQ17</f>
        <v>x</v>
      </c>
      <c r="CP22" s="323" t="str">
        <f>M2C!CR17</f>
        <v>x</v>
      </c>
      <c r="CQ22" s="323" t="str">
        <f>M2C!CS17</f>
        <v>x</v>
      </c>
      <c r="CR22" s="323" t="str">
        <f>M2C!CT17</f>
        <v>x</v>
      </c>
      <c r="CS22" s="323" t="str">
        <f>M2C!CU17</f>
        <v>x</v>
      </c>
      <c r="CT22" s="323" t="str">
        <f>M2C!CV17</f>
        <v>x</v>
      </c>
      <c r="CU22" s="323" t="str">
        <f>M2C!CW17</f>
        <v>x</v>
      </c>
      <c r="CV22" s="331" t="str">
        <f>M2C!CX17</f>
        <v>x</v>
      </c>
      <c r="CW22" s="329" t="str">
        <f>M2C!CY17</f>
        <v>x</v>
      </c>
      <c r="CX22" s="323" t="str">
        <f>M2C!CZ17</f>
        <v>x</v>
      </c>
      <c r="CY22" s="323" t="str">
        <f>M2C!DA17</f>
        <v>x</v>
      </c>
      <c r="CZ22" s="323" t="str">
        <f>M2C!DB17</f>
        <v>x</v>
      </c>
      <c r="DA22" s="800" t="str">
        <f>M2C!DC17</f>
        <v>x</v>
      </c>
      <c r="DB22" s="800" t="str">
        <f>M2C!DD17</f>
        <v>x</v>
      </c>
      <c r="DC22" s="800" t="str">
        <f>M2C!DE17</f>
        <v>x</v>
      </c>
      <c r="DD22" s="800" t="str">
        <f>M2C!DF17</f>
        <v>x</v>
      </c>
      <c r="DE22" s="800" t="str">
        <f>M2C!DG17</f>
        <v>x</v>
      </c>
      <c r="DF22" s="800" t="str">
        <f>M2C!DH17</f>
        <v>x</v>
      </c>
      <c r="DG22" s="800" t="str">
        <f>M2C!DI17</f>
        <v>x</v>
      </c>
      <c r="DH22" s="284" t="str">
        <f>M2C!DJ17</f>
        <v>x</v>
      </c>
      <c r="DI22" s="283" t="str">
        <f>M2C!DK17</f>
        <v>x</v>
      </c>
      <c r="DJ22" s="800" t="str">
        <f>M2C!DL17</f>
        <v>x</v>
      </c>
      <c r="DK22" s="800" t="str">
        <f>M2C!DM17</f>
        <v>x</v>
      </c>
      <c r="DL22" s="800" t="str">
        <f>M2C!DN17</f>
        <v>x</v>
      </c>
      <c r="DM22" s="800" t="str">
        <f>M2C!DO17</f>
        <v>x</v>
      </c>
      <c r="DN22" s="800" t="str">
        <f>M2C!DP17</f>
        <v>x</v>
      </c>
      <c r="DO22" s="800" t="str">
        <f>M2C!DQ17</f>
        <v>x</v>
      </c>
      <c r="DP22" s="800" t="str">
        <f>M2C!DR17</f>
        <v>x</v>
      </c>
      <c r="DQ22" s="800" t="str">
        <f>M2C!DS17</f>
        <v>x</v>
      </c>
      <c r="DR22" s="800" t="str">
        <f>M2C!DT17</f>
        <v>x</v>
      </c>
      <c r="DS22" s="800" t="str">
        <f>M2C!DU17</f>
        <v>x</v>
      </c>
      <c r="DT22" s="284" t="str">
        <f>M2C!DV17</f>
        <v>x</v>
      </c>
      <c r="DU22" s="283" t="str">
        <f>M2C!DW17</f>
        <v>x</v>
      </c>
      <c r="DV22" s="800" t="str">
        <f>M2C!DX17</f>
        <v>x</v>
      </c>
      <c r="DW22" s="800" t="str">
        <f>M2C!DY17</f>
        <v>x</v>
      </c>
      <c r="DX22" s="800" t="str">
        <f>M2C!DZ17</f>
        <v>x</v>
      </c>
      <c r="DY22" s="800" t="str">
        <f>M2C!EA17</f>
        <v>x</v>
      </c>
      <c r="DZ22" s="800" t="str">
        <f>M2C!EB17</f>
        <v>x</v>
      </c>
      <c r="EA22" s="800" t="str">
        <f>M2C!EC17</f>
        <v>x</v>
      </c>
      <c r="EB22" s="800" t="str">
        <f>M2C!ED17</f>
        <v>x</v>
      </c>
      <c r="EC22" s="800" t="str">
        <f>M2C!EE17</f>
        <v>x</v>
      </c>
      <c r="ED22" s="800" t="str">
        <f>M2C!EF17</f>
        <v>x</v>
      </c>
      <c r="EE22" s="800" t="str">
        <f>M2C!EG17</f>
        <v>x</v>
      </c>
      <c r="EF22" s="284" t="str">
        <f>M2C!EH17</f>
        <v>x</v>
      </c>
      <c r="EG22" s="283" t="str">
        <f>M2C!EI17</f>
        <v>x</v>
      </c>
      <c r="EH22" s="800" t="str">
        <f>M2C!EJ17</f>
        <v>x</v>
      </c>
      <c r="EI22" s="800" t="str">
        <f>M2C!EK17</f>
        <v>x</v>
      </c>
      <c r="EJ22" s="800" t="str">
        <f>M2C!EL17</f>
        <v>x</v>
      </c>
      <c r="EK22" s="800" t="str">
        <f>M2C!EM17</f>
        <v>x</v>
      </c>
      <c r="EL22" s="800" t="str">
        <f>M2C!EN17</f>
        <v>x</v>
      </c>
      <c r="EM22" s="800" t="str">
        <f>M2C!EO17</f>
        <v>x</v>
      </c>
      <c r="EN22" s="800" t="str">
        <f>M2C!EP17</f>
        <v>x</v>
      </c>
      <c r="EO22" s="800" t="str">
        <f>M2C!EQ17</f>
        <v>x</v>
      </c>
      <c r="EP22" s="800" t="str">
        <f>M2C!ER17</f>
        <v>x</v>
      </c>
      <c r="EQ22" s="800" t="str">
        <f>M2C!ES17</f>
        <v>x</v>
      </c>
      <c r="ER22" s="284" t="str">
        <f>M2C!ET17</f>
        <v>x</v>
      </c>
      <c r="ES22" s="280" t="str">
        <f>M2C!EU17</f>
        <v>x</v>
      </c>
      <c r="ET22" s="800" t="str">
        <f>M2C!EV17</f>
        <v>x</v>
      </c>
      <c r="EU22" s="800" t="str">
        <f>M2C!EW17</f>
        <v>x</v>
      </c>
      <c r="EV22" s="800" t="str">
        <f>M2C!EX17</f>
        <v>x</v>
      </c>
      <c r="EW22" s="800" t="str">
        <f>M2C!EY17</f>
        <v>x</v>
      </c>
      <c r="EX22" s="800" t="str">
        <f>M2C!EZ17</f>
        <v>x</v>
      </c>
      <c r="EY22" s="800" t="str">
        <f>M2C!FA17</f>
        <v>x</v>
      </c>
      <c r="EZ22" s="800" t="str">
        <f>M2C!FB17</f>
        <v>x</v>
      </c>
      <c r="FA22" s="800" t="str">
        <f>M2C!FC17</f>
        <v>x</v>
      </c>
      <c r="FB22" s="800" t="str">
        <f>M2C!FD17</f>
        <v>x</v>
      </c>
      <c r="FC22" s="800" t="str">
        <f>M2C!FE17</f>
        <v>x</v>
      </c>
      <c r="FD22" s="800" t="str">
        <f>M2C!FF17</f>
        <v>x</v>
      </c>
      <c r="FE22" s="800" t="str">
        <f>M2C!FG17</f>
        <v>x</v>
      </c>
      <c r="FF22" s="800" t="str">
        <f>M2C!FH17</f>
        <v>x</v>
      </c>
      <c r="FG22" s="800" t="str">
        <f>M2C!FI17</f>
        <v>x</v>
      </c>
      <c r="FH22" s="800" t="str">
        <f>M2C!FJ17</f>
        <v>x</v>
      </c>
      <c r="FI22" s="800" t="str">
        <f>M2C!FK17</f>
        <v>x</v>
      </c>
      <c r="FJ22" s="800" t="str">
        <f>M2C!FL17</f>
        <v>x</v>
      </c>
      <c r="FK22" s="800" t="str">
        <f>M2C!FM17</f>
        <v>x</v>
      </c>
      <c r="FL22" s="800" t="str">
        <f>M2C!FN17</f>
        <v>x</v>
      </c>
      <c r="FM22" s="800" t="str">
        <f>M2C!FO17</f>
        <v>x</v>
      </c>
      <c r="FN22" s="800" t="str">
        <f>M2C!FP17</f>
        <v>x</v>
      </c>
      <c r="FO22" s="800" t="str">
        <f>M2C!FQ17</f>
        <v>x</v>
      </c>
      <c r="FP22" s="800" t="str">
        <f>M2C!FR17</f>
        <v>x</v>
      </c>
      <c r="FQ22" s="800" t="str">
        <f>M2C!FS17</f>
        <v>x</v>
      </c>
      <c r="FR22" s="800" t="str">
        <f>M2C!FT17</f>
        <v>x</v>
      </c>
      <c r="FS22" s="800" t="str">
        <f>M2C!FU17</f>
        <v>x</v>
      </c>
      <c r="FT22" s="800" t="str">
        <f>M2C!FV17</f>
        <v>x</v>
      </c>
      <c r="FU22" s="800" t="str">
        <f>M2C!FW17</f>
        <v>x</v>
      </c>
      <c r="FV22" s="800" t="str">
        <f>M2C!FX17</f>
        <v>x</v>
      </c>
      <c r="FW22" s="800" t="str">
        <f>M2C!FY17</f>
        <v>x</v>
      </c>
      <c r="FX22" s="800" t="str">
        <f>M2C!FZ17</f>
        <v>x</v>
      </c>
      <c r="FY22" s="800" t="str">
        <f>M2C!GA17</f>
        <v>x</v>
      </c>
      <c r="FZ22" s="800" t="str">
        <f>M2C!GB17</f>
        <v>x</v>
      </c>
      <c r="GA22" s="800" t="str">
        <f>M2C!GC17</f>
        <v>x</v>
      </c>
      <c r="GB22" s="800" t="str">
        <f>M2C!GD17</f>
        <v>x</v>
      </c>
      <c r="GC22" s="800" t="str">
        <f>M2C!GE17</f>
        <v>x</v>
      </c>
      <c r="GD22" s="800" t="str">
        <f>M2C!GF17</f>
        <v>x</v>
      </c>
      <c r="GE22" s="800" t="str">
        <f>M2C!GG17</f>
        <v>x</v>
      </c>
      <c r="GF22" s="800" t="str">
        <f>M2C!GH17</f>
        <v>x</v>
      </c>
      <c r="GG22" s="800" t="str">
        <f>M2C!GI17</f>
        <v>x</v>
      </c>
      <c r="GH22" s="800" t="str">
        <f>M2C!GJ17</f>
        <v>x</v>
      </c>
      <c r="GI22" s="800" t="str">
        <f>M2C!GK17</f>
        <v>x</v>
      </c>
      <c r="GJ22" s="800" t="str">
        <f>M2C!GL17</f>
        <v>x</v>
      </c>
      <c r="GK22" s="800" t="str">
        <f>M2C!GM17</f>
        <v>x</v>
      </c>
      <c r="GL22" s="800" t="str">
        <f>M2C!GN17</f>
        <v>x</v>
      </c>
      <c r="GM22" s="800" t="str">
        <f>M2C!GO17</f>
        <v>x</v>
      </c>
      <c r="GN22" s="72" t="str">
        <f>M2C!GP17</f>
        <v>x</v>
      </c>
      <c r="GO22" s="709" t="str">
        <f>M2C!HL27</f>
        <v>N</v>
      </c>
    </row>
    <row r="23" spans="1:197" ht="13.15" customHeight="1" x14ac:dyDescent="0.2">
      <c r="A23" s="271" t="str">
        <f>M2D!A77</f>
        <v>V15</v>
      </c>
      <c r="B23" s="271">
        <f>M2D!F77</f>
        <v>42661</v>
      </c>
      <c r="C23" s="272">
        <f>M2D!G77</f>
        <v>42644</v>
      </c>
      <c r="D23" s="273" t="str">
        <f>M2D!H77</f>
        <v>D683</v>
      </c>
      <c r="E23" s="332">
        <f>M2D!I77</f>
        <v>0</v>
      </c>
      <c r="F23" s="253">
        <f>M2D!J77</f>
        <v>0</v>
      </c>
      <c r="G23" s="253">
        <f>M2D!K77</f>
        <v>0</v>
      </c>
      <c r="H23" s="253">
        <f>M2D!L77</f>
        <v>0</v>
      </c>
      <c r="I23" s="253">
        <f>M2D!M77</f>
        <v>0</v>
      </c>
      <c r="J23" s="253">
        <f>M2D!N77</f>
        <v>0</v>
      </c>
      <c r="K23" s="253">
        <f>M2D!O77</f>
        <v>0</v>
      </c>
      <c r="L23" s="253">
        <f>M2D!P77</f>
        <v>0</v>
      </c>
      <c r="M23" s="253">
        <f>M2D!Q77</f>
        <v>0</v>
      </c>
      <c r="N23" s="253">
        <f>M2D!R77</f>
        <v>0</v>
      </c>
      <c r="O23" s="253">
        <f>M2D!S77</f>
        <v>0</v>
      </c>
      <c r="P23" s="333">
        <f>M2D!T77</f>
        <v>0</v>
      </c>
      <c r="Q23" s="332">
        <f>M2D!U77</f>
        <v>3</v>
      </c>
      <c r="R23" s="253">
        <f>M2D!V77</f>
        <v>11</v>
      </c>
      <c r="S23" s="253">
        <f>M2D!W77</f>
        <v>14</v>
      </c>
      <c r="T23" s="253">
        <f>M2D!X77</f>
        <v>33</v>
      </c>
      <c r="U23" s="253">
        <f>M2D!Y77</f>
        <v>45</v>
      </c>
      <c r="V23" s="253">
        <f>M2D!Z77</f>
        <v>16</v>
      </c>
      <c r="W23" s="253">
        <f>M2D!AA77</f>
        <v>38</v>
      </c>
      <c r="X23" s="253">
        <f>M2D!AB77</f>
        <v>25</v>
      </c>
      <c r="Y23" s="253">
        <f>M2D!AC77</f>
        <v>22</v>
      </c>
      <c r="Z23" s="253" t="str">
        <f>M2D!AD77</f>
        <v>V15</v>
      </c>
      <c r="AA23" s="253" t="str">
        <f>M2D!AE77</f>
        <v>V15</v>
      </c>
      <c r="AB23" s="334" t="str">
        <f>M2D!AF77</f>
        <v>V15</v>
      </c>
      <c r="AC23" s="332" t="str">
        <f>M2D!AG77</f>
        <v>V15</v>
      </c>
      <c r="AD23" s="253" t="str">
        <f>M2D!AH77</f>
        <v>AIA</v>
      </c>
      <c r="AE23" s="253" t="str">
        <f>M2D!AI77</f>
        <v>AIA</v>
      </c>
      <c r="AF23" s="253" t="str">
        <f>M2D!AJ77</f>
        <v>AIA</v>
      </c>
      <c r="AG23" s="253">
        <f>M2D!AK77</f>
        <v>23</v>
      </c>
      <c r="AH23" s="253">
        <f>M2D!AL77</f>
        <v>23</v>
      </c>
      <c r="AI23" s="253">
        <f>M2D!AM77</f>
        <v>23</v>
      </c>
      <c r="AJ23" s="253">
        <f>M2D!AN77</f>
        <v>23</v>
      </c>
      <c r="AK23" s="253">
        <f>M2D!AO77</f>
        <v>23</v>
      </c>
      <c r="AL23" s="253">
        <f>M2D!AP77</f>
        <v>23</v>
      </c>
      <c r="AM23" s="253">
        <f>M2D!AQ77</f>
        <v>23</v>
      </c>
      <c r="AN23" s="334">
        <f>M2D!AR77</f>
        <v>23</v>
      </c>
      <c r="AO23" s="332">
        <f>M2D!AS77</f>
        <v>1</v>
      </c>
      <c r="AP23" s="253">
        <f>M2D!AT77</f>
        <v>80</v>
      </c>
      <c r="AQ23" s="253">
        <f>M2D!AU77</f>
        <v>80</v>
      </c>
      <c r="AR23" s="253">
        <f>M2D!AV77</f>
        <v>80</v>
      </c>
      <c r="AS23" s="253">
        <f>M2D!AW77</f>
        <v>80</v>
      </c>
      <c r="AT23" s="253">
        <f>M2D!AX77</f>
        <v>1</v>
      </c>
      <c r="AU23" s="253">
        <f>M2D!AY77</f>
        <v>23</v>
      </c>
      <c r="AV23" s="253">
        <f>M2D!AZ77</f>
        <v>23</v>
      </c>
      <c r="AW23" s="253">
        <f>M2D!BA77</f>
        <v>23</v>
      </c>
      <c r="AX23" s="253">
        <f>M2D!BB77</f>
        <v>23</v>
      </c>
      <c r="AY23" s="253">
        <f>M2D!BC77</f>
        <v>23</v>
      </c>
      <c r="AZ23" s="334">
        <f>M2D!BD77</f>
        <v>23</v>
      </c>
      <c r="BA23" s="332">
        <f>M2D!BE77</f>
        <v>23</v>
      </c>
      <c r="BB23" s="253">
        <f>M2D!BF77</f>
        <v>23</v>
      </c>
      <c r="BC23" s="253">
        <f>M2D!BG77</f>
        <v>23</v>
      </c>
      <c r="BD23" s="253">
        <f>M2D!BH77</f>
        <v>23</v>
      </c>
      <c r="BE23" s="253">
        <f>M2D!BI77</f>
        <v>23</v>
      </c>
      <c r="BF23" s="253">
        <f>M2D!BJ77</f>
        <v>23</v>
      </c>
      <c r="BG23" s="253">
        <f>M2D!BK77</f>
        <v>23</v>
      </c>
      <c r="BH23" s="253">
        <f>M2D!BL77</f>
        <v>23</v>
      </c>
      <c r="BI23" s="253">
        <f>M2D!BM77</f>
        <v>23</v>
      </c>
      <c r="BJ23" s="253">
        <f>M2D!BN77</f>
        <v>23</v>
      </c>
      <c r="BK23" s="253">
        <f>M2D!BO77</f>
        <v>23</v>
      </c>
      <c r="BL23" s="334">
        <f>M2D!BP77</f>
        <v>23</v>
      </c>
      <c r="BM23" s="332">
        <f>M2D!BQ77</f>
        <v>23</v>
      </c>
      <c r="BN23" s="253">
        <f>M2D!BR77</f>
        <v>23</v>
      </c>
      <c r="BO23" s="253">
        <f>M2D!BS77</f>
        <v>23</v>
      </c>
      <c r="BP23" s="253">
        <f>M2D!BT77</f>
        <v>23</v>
      </c>
      <c r="BQ23" s="253">
        <f>M2D!BU77</f>
        <v>23</v>
      </c>
      <c r="BR23" s="253">
        <f>M2D!BV77</f>
        <v>23</v>
      </c>
      <c r="BS23" s="253">
        <f>M2D!BW77</f>
        <v>23</v>
      </c>
      <c r="BT23" s="253">
        <f>M2D!BX77</f>
        <v>23</v>
      </c>
      <c r="BU23" s="253">
        <f>M2D!BY77</f>
        <v>23</v>
      </c>
      <c r="BV23" s="253">
        <f>M2D!BZ77</f>
        <v>23</v>
      </c>
      <c r="BW23" s="253">
        <f>M2D!CA77</f>
        <v>23</v>
      </c>
      <c r="BX23" s="334" t="str">
        <f>M2D!CB77</f>
        <v>SB</v>
      </c>
      <c r="BY23" s="332" t="str">
        <f>M2D!CC77</f>
        <v>SB</v>
      </c>
      <c r="BZ23" s="253" t="str">
        <f>M2D!CD77</f>
        <v>SB</v>
      </c>
      <c r="CA23" s="253" t="str">
        <f>M2D!CE77</f>
        <v>SB</v>
      </c>
      <c r="CB23" s="253" t="str">
        <f>M2D!CF77</f>
        <v>SB</v>
      </c>
      <c r="CC23" s="253" t="str">
        <f>M2D!CG77</f>
        <v>SB</v>
      </c>
      <c r="CD23" s="253">
        <f>M2D!CH77</f>
        <v>23</v>
      </c>
      <c r="CE23" s="253" t="str">
        <f>M2D!CI77</f>
        <v>V20</v>
      </c>
      <c r="CF23" s="253" t="str">
        <f>M2D!CJ77</f>
        <v>V20</v>
      </c>
      <c r="CG23" s="253" t="str">
        <f>M2D!CK77</f>
        <v>V20</v>
      </c>
      <c r="CH23" s="253" t="str">
        <f>M2D!CL77</f>
        <v>V20</v>
      </c>
      <c r="CI23" s="253" t="str">
        <f>M2D!CM77</f>
        <v>V20</v>
      </c>
      <c r="CJ23" s="334" t="str">
        <f>M2D!CN77</f>
        <v>V20</v>
      </c>
      <c r="CK23" s="332" t="str">
        <f>M2D!CO77</f>
        <v>RMV</v>
      </c>
      <c r="CL23" s="253" t="str">
        <f>M2D!CP77</f>
        <v>RMV</v>
      </c>
      <c r="CM23" s="253" t="str">
        <f>M2D!CQ77</f>
        <v>RMV</v>
      </c>
      <c r="CN23" s="253" t="str">
        <f>M2D!CR77</f>
        <v>RMV</v>
      </c>
      <c r="CO23" s="253" t="str">
        <f>M2D!CS77</f>
        <v>RMV</v>
      </c>
      <c r="CP23" s="253" t="str">
        <f>M2D!CT77</f>
        <v>RMV</v>
      </c>
      <c r="CQ23" s="253">
        <f>M2D!CU77</f>
        <v>23</v>
      </c>
      <c r="CR23" s="253">
        <f>M2D!CV77</f>
        <v>23</v>
      </c>
      <c r="CS23" s="253">
        <f>M2D!CW77</f>
        <v>23</v>
      </c>
      <c r="CT23" s="253">
        <f>M2D!CX77</f>
        <v>23</v>
      </c>
      <c r="CU23" s="253">
        <f>M2D!CY77</f>
        <v>23</v>
      </c>
      <c r="CV23" s="334">
        <f>M2D!CZ77</f>
        <v>23</v>
      </c>
      <c r="CW23" s="332">
        <f>M2D!DA77</f>
        <v>23</v>
      </c>
      <c r="CX23" s="253">
        <f>M2D!DB77</f>
        <v>23</v>
      </c>
      <c r="CY23" s="253">
        <f>M2D!DC77</f>
        <v>23</v>
      </c>
      <c r="CZ23" s="253">
        <f>M2D!DD77</f>
        <v>23</v>
      </c>
      <c r="DA23" s="253">
        <f>M2D!DE77</f>
        <v>23</v>
      </c>
      <c r="DB23" s="253">
        <f>M2D!DF77</f>
        <v>23</v>
      </c>
      <c r="DC23" s="253">
        <f>M2D!DG77</f>
        <v>23</v>
      </c>
      <c r="DD23" s="253">
        <f>M2D!DH77</f>
        <v>23</v>
      </c>
      <c r="DE23" s="253">
        <f>M2D!DI77</f>
        <v>1</v>
      </c>
      <c r="DF23" s="253">
        <f>M2D!DJ77</f>
        <v>60</v>
      </c>
      <c r="DG23" s="253">
        <f>M2D!DK77</f>
        <v>60</v>
      </c>
      <c r="DH23" s="334">
        <f>M2D!DL77</f>
        <v>60</v>
      </c>
      <c r="DI23" s="332">
        <f>M2D!DM77</f>
        <v>60</v>
      </c>
      <c r="DJ23" s="253">
        <f>M2D!DN77</f>
        <v>1</v>
      </c>
      <c r="DK23" s="253">
        <f>M2D!DO77</f>
        <v>23</v>
      </c>
      <c r="DL23" s="253">
        <f>M2D!DP77</f>
        <v>23</v>
      </c>
      <c r="DM23" s="253">
        <f>M2D!DQ77</f>
        <v>23</v>
      </c>
      <c r="DN23" s="253">
        <f>M2D!DR77</f>
        <v>23</v>
      </c>
      <c r="DO23" s="253">
        <f>M2D!DS77</f>
        <v>23</v>
      </c>
      <c r="DP23" s="253">
        <f>M2D!DT77</f>
        <v>23</v>
      </c>
      <c r="DQ23" s="253">
        <f>M2D!DU77</f>
        <v>23</v>
      </c>
      <c r="DR23" s="253">
        <f>M2D!DV77</f>
        <v>23</v>
      </c>
      <c r="DS23" s="253">
        <f>M2D!DW77</f>
        <v>23</v>
      </c>
      <c r="DT23" s="334">
        <f>M2D!DX77</f>
        <v>23</v>
      </c>
      <c r="DU23" s="332">
        <f>M2D!DY77</f>
        <v>23</v>
      </c>
      <c r="DV23" s="253">
        <f>M2D!DZ77</f>
        <v>23</v>
      </c>
      <c r="DW23" s="253">
        <f>M2D!EA77</f>
        <v>23</v>
      </c>
      <c r="DX23" s="253">
        <f>M2D!EB77</f>
        <v>23</v>
      </c>
      <c r="DY23" s="253">
        <f>M2D!EC77</f>
        <v>23</v>
      </c>
      <c r="DZ23" s="253">
        <f>M2D!ED77</f>
        <v>23</v>
      </c>
      <c r="EA23" s="253">
        <f>M2D!EE77</f>
        <v>23</v>
      </c>
      <c r="EB23" s="253">
        <f>M2D!EF77</f>
        <v>23</v>
      </c>
      <c r="EC23" s="253">
        <f>M2D!EG77</f>
        <v>23</v>
      </c>
      <c r="ED23" s="253">
        <f>M2D!EH77</f>
        <v>23</v>
      </c>
      <c r="EE23" s="253">
        <f>M2D!EI77</f>
        <v>23</v>
      </c>
      <c r="EF23" s="334">
        <f>M2D!EJ77</f>
        <v>23</v>
      </c>
      <c r="EG23" s="332">
        <f>M2D!EK77</f>
        <v>23</v>
      </c>
      <c r="EH23" s="253" t="str">
        <f>M2D!EL77</f>
        <v>V25</v>
      </c>
      <c r="EI23" s="253" t="str">
        <f>M2D!EM77</f>
        <v>V25</v>
      </c>
      <c r="EJ23" s="253" t="str">
        <f>M2D!EN77</f>
        <v>V25</v>
      </c>
      <c r="EK23" s="253" t="str">
        <f>M2D!EO77</f>
        <v>V25</v>
      </c>
      <c r="EL23" s="253" t="str">
        <f>M2D!EP77</f>
        <v>V25</v>
      </c>
      <c r="EM23" s="253">
        <f>M2D!EQ77</f>
        <v>23</v>
      </c>
      <c r="EN23" s="253">
        <f>M2D!ER77</f>
        <v>23</v>
      </c>
      <c r="EO23" s="253">
        <f>M2D!ES77</f>
        <v>23</v>
      </c>
      <c r="EP23" s="253">
        <f>M2D!ET77</f>
        <v>23</v>
      </c>
      <c r="EQ23" s="253">
        <f>M2D!EU77</f>
        <v>23</v>
      </c>
      <c r="ER23" s="334">
        <f>M2D!EV77</f>
        <v>23</v>
      </c>
      <c r="ES23" s="335">
        <f>M2D!EW77</f>
        <v>23</v>
      </c>
      <c r="ET23" s="253">
        <f>M2D!EX77</f>
        <v>23</v>
      </c>
      <c r="EU23" s="253">
        <f>M2D!EY77</f>
        <v>23</v>
      </c>
      <c r="EV23" s="253">
        <f>M2D!EZ77</f>
        <v>23</v>
      </c>
      <c r="EW23" s="253">
        <f>M2D!FA77</f>
        <v>23</v>
      </c>
      <c r="EX23" s="253">
        <f>M2D!FB77</f>
        <v>23</v>
      </c>
      <c r="EY23" s="253">
        <f>M2D!FC77</f>
        <v>23</v>
      </c>
      <c r="EZ23" s="253">
        <f>M2D!FD77</f>
        <v>23</v>
      </c>
      <c r="FA23" s="253">
        <f>M2D!FE77</f>
        <v>23</v>
      </c>
      <c r="FB23" s="253">
        <f>M2D!FF77</f>
        <v>23</v>
      </c>
      <c r="FC23" s="253">
        <f>M2D!FG77</f>
        <v>23</v>
      </c>
      <c r="FD23" s="253">
        <f>M2D!FH77</f>
        <v>23</v>
      </c>
      <c r="FE23" s="253">
        <f>M2D!FI77</f>
        <v>23</v>
      </c>
      <c r="FF23" s="253">
        <f>M2D!FJ77</f>
        <v>23</v>
      </c>
      <c r="FG23" s="253">
        <f>M2D!FK77</f>
        <v>23</v>
      </c>
      <c r="FH23" s="253">
        <f>M2D!FL77</f>
        <v>23</v>
      </c>
      <c r="FI23" s="253">
        <f>M2D!FM77</f>
        <v>23</v>
      </c>
      <c r="FJ23" s="253">
        <f>M2D!FN77</f>
        <v>23</v>
      </c>
      <c r="FK23" s="253">
        <f>M2D!FO77</f>
        <v>23</v>
      </c>
      <c r="FL23" s="253">
        <f>M2D!FP77</f>
        <v>23</v>
      </c>
      <c r="FM23" s="253">
        <f>M2D!FQ77</f>
        <v>23</v>
      </c>
      <c r="FN23" s="253">
        <f>M2D!FR77</f>
        <v>23</v>
      </c>
      <c r="FO23" s="253">
        <f>M2D!FS77</f>
        <v>23</v>
      </c>
      <c r="FP23" s="253">
        <f>M2D!FT77</f>
        <v>23</v>
      </c>
      <c r="FQ23" s="253">
        <f>M2D!FU77</f>
        <v>23</v>
      </c>
      <c r="FR23" s="253">
        <f>M2D!FV77</f>
        <v>23</v>
      </c>
      <c r="FS23" s="253">
        <f>M2D!FW77</f>
        <v>23</v>
      </c>
      <c r="FT23" s="253">
        <f>M2D!FX77</f>
        <v>23</v>
      </c>
      <c r="FU23" s="253">
        <f>M2D!FY77</f>
        <v>23</v>
      </c>
      <c r="FV23" s="253">
        <f>M2D!FZ77</f>
        <v>23</v>
      </c>
      <c r="FW23" s="253">
        <f>M2D!GA77</f>
        <v>23</v>
      </c>
      <c r="FX23" s="253">
        <f>M2D!GB77</f>
        <v>23</v>
      </c>
      <c r="FY23" s="253">
        <f>M2D!GC77</f>
        <v>23</v>
      </c>
      <c r="FZ23" s="253">
        <f>M2D!GD77</f>
        <v>23</v>
      </c>
      <c r="GA23" s="253">
        <f>M2D!GE77</f>
        <v>23</v>
      </c>
      <c r="GB23" s="253">
        <f>M2D!GF77</f>
        <v>23</v>
      </c>
      <c r="GC23" s="253">
        <f>M2D!GG77</f>
        <v>23</v>
      </c>
      <c r="GD23" s="253">
        <f>M2D!GH77</f>
        <v>23</v>
      </c>
      <c r="GE23" s="253">
        <f>M2D!GI77</f>
        <v>23</v>
      </c>
      <c r="GF23" s="253">
        <f>M2D!GJ77</f>
        <v>23</v>
      </c>
      <c r="GG23" s="253">
        <f>M2D!GK77</f>
        <v>23</v>
      </c>
      <c r="GH23" s="253">
        <f>M2D!GL77</f>
        <v>23</v>
      </c>
      <c r="GI23" s="253">
        <f>M2D!GM77</f>
        <v>23</v>
      </c>
      <c r="GJ23" s="253">
        <f>M2D!GN77</f>
        <v>23</v>
      </c>
      <c r="GK23" s="253" t="str">
        <f>M2D!GO77</f>
        <v>X</v>
      </c>
      <c r="GL23" s="253" t="str">
        <f>M2D!GP77</f>
        <v>X</v>
      </c>
      <c r="GM23" s="253" t="str">
        <f>M2D!GQ77</f>
        <v>X</v>
      </c>
      <c r="GN23" s="333" t="str">
        <f>M2D!GR77</f>
        <v>X</v>
      </c>
      <c r="GO23" s="709" t="str">
        <f>M2D!HN87</f>
        <v/>
      </c>
    </row>
    <row r="24" spans="1:197" ht="13.15" customHeight="1" x14ac:dyDescent="0.2">
      <c r="A24" s="271" t="str">
        <f>M2D!A30</f>
        <v>V10</v>
      </c>
      <c r="B24" s="271">
        <f>M2D!F30</f>
        <v>42849</v>
      </c>
      <c r="C24" s="272">
        <f>M2D!G30</f>
        <v>42644</v>
      </c>
      <c r="D24" s="273" t="str">
        <f>M2D!H30</f>
        <v>D632</v>
      </c>
      <c r="E24" s="332">
        <f>M2D!I30</f>
        <v>13</v>
      </c>
      <c r="F24" s="253">
        <f>M2D!J30</f>
        <v>11</v>
      </c>
      <c r="G24" s="253">
        <f>M2D!K30</f>
        <v>1</v>
      </c>
      <c r="H24" s="253">
        <f>M2D!L30</f>
        <v>1</v>
      </c>
      <c r="I24" s="253">
        <f>M2D!M30</f>
        <v>0</v>
      </c>
      <c r="J24" s="253">
        <f>M2D!N30</f>
        <v>28</v>
      </c>
      <c r="K24" s="253">
        <f>M2D!O30</f>
        <v>8</v>
      </c>
      <c r="L24" s="253">
        <f>M2D!P30</f>
        <v>0</v>
      </c>
      <c r="M24" s="253">
        <f>M2D!Q30</f>
        <v>7</v>
      </c>
      <c r="N24" s="253">
        <f>M2D!R30</f>
        <v>52</v>
      </c>
      <c r="O24" s="253">
        <f>M2D!S30</f>
        <v>59</v>
      </c>
      <c r="P24" s="333">
        <f>M2D!T30</f>
        <v>49</v>
      </c>
      <c r="Q24" s="332">
        <f>M2D!U30</f>
        <v>59</v>
      </c>
      <c r="R24" s="253">
        <f>M2D!V30</f>
        <v>33</v>
      </c>
      <c r="S24" s="253">
        <f>M2D!W30</f>
        <v>8</v>
      </c>
      <c r="T24" s="253">
        <f>M2D!X30</f>
        <v>7</v>
      </c>
      <c r="U24" s="253">
        <f>M2D!Y30</f>
        <v>15</v>
      </c>
      <c r="V24" s="253">
        <f>M2D!Z30</f>
        <v>45</v>
      </c>
      <c r="W24" s="253">
        <f>M2D!AA30</f>
        <v>15</v>
      </c>
      <c r="X24" s="253">
        <f>M2D!AB30</f>
        <v>20</v>
      </c>
      <c r="Y24" s="253">
        <f>M2D!AC30</f>
        <v>19</v>
      </c>
      <c r="Z24" s="253" t="str">
        <f>M2D!AD30</f>
        <v>V10</v>
      </c>
      <c r="AA24" s="253" t="str">
        <f>M2D!AE30</f>
        <v>V10</v>
      </c>
      <c r="AB24" s="334" t="str">
        <f>M2D!AF30</f>
        <v>V10</v>
      </c>
      <c r="AC24" s="332" t="str">
        <f>M2D!AG30</f>
        <v>V10</v>
      </c>
      <c r="AD24" s="253" t="str">
        <f>M2D!AH30</f>
        <v>V10</v>
      </c>
      <c r="AE24" s="253" t="str">
        <f>M2D!AI30</f>
        <v>AIA</v>
      </c>
      <c r="AF24" s="253">
        <f>M2D!AJ30</f>
        <v>23</v>
      </c>
      <c r="AG24" s="253">
        <f>M2D!AK30</f>
        <v>23</v>
      </c>
      <c r="AH24" s="253">
        <f>M2D!AL30</f>
        <v>23</v>
      </c>
      <c r="AI24" s="253">
        <f>M2D!AM30</f>
        <v>23</v>
      </c>
      <c r="AJ24" s="253">
        <f>M2D!AN30</f>
        <v>23</v>
      </c>
      <c r="AK24" s="253">
        <f>M2D!AO30</f>
        <v>23</v>
      </c>
      <c r="AL24" s="253">
        <f>M2D!AP30</f>
        <v>23</v>
      </c>
      <c r="AM24" s="253">
        <f>M2D!AQ30</f>
        <v>23</v>
      </c>
      <c r="AN24" s="334">
        <f>M2D!AR30</f>
        <v>23</v>
      </c>
      <c r="AO24" s="335">
        <f>M2D!AS30</f>
        <v>23</v>
      </c>
      <c r="AP24" s="253">
        <f>M2D!AT30</f>
        <v>23</v>
      </c>
      <c r="AQ24" s="253">
        <f>M2D!AU30</f>
        <v>23</v>
      </c>
      <c r="AR24" s="253">
        <f>M2D!AV30</f>
        <v>23</v>
      </c>
      <c r="AS24" s="253">
        <f>M2D!AW30</f>
        <v>23</v>
      </c>
      <c r="AT24" s="253">
        <f>M2D!AX30</f>
        <v>23</v>
      </c>
      <c r="AU24" s="253">
        <f>M2D!AY30</f>
        <v>23</v>
      </c>
      <c r="AV24" s="253">
        <f>M2D!AZ30</f>
        <v>23</v>
      </c>
      <c r="AW24" s="253">
        <f>M2D!BA30</f>
        <v>23</v>
      </c>
      <c r="AX24" s="253">
        <f>M2D!BB30</f>
        <v>23</v>
      </c>
      <c r="AY24" s="253">
        <f>M2D!BC30</f>
        <v>23</v>
      </c>
      <c r="AZ24" s="334">
        <f>M2D!BD30</f>
        <v>23</v>
      </c>
      <c r="BA24" s="332">
        <f>M2D!BE30</f>
        <v>23</v>
      </c>
      <c r="BB24" s="253">
        <f>M2D!BF30</f>
        <v>23</v>
      </c>
      <c r="BC24" s="253">
        <f>M2D!BG30</f>
        <v>23</v>
      </c>
      <c r="BD24" s="253">
        <f>M2D!BH30</f>
        <v>23</v>
      </c>
      <c r="BE24" s="253">
        <f>M2D!BI30</f>
        <v>23</v>
      </c>
      <c r="BF24" s="253">
        <f>M2D!BJ30</f>
        <v>23</v>
      </c>
      <c r="BG24" s="253">
        <f>M2D!BK30</f>
        <v>23</v>
      </c>
      <c r="BH24" s="253">
        <f>M2D!BL30</f>
        <v>23</v>
      </c>
      <c r="BI24" s="253">
        <f>M2D!BM30</f>
        <v>1</v>
      </c>
      <c r="BJ24" s="253">
        <f>M2D!BN30</f>
        <v>80</v>
      </c>
      <c r="BK24" s="253">
        <f>M2D!BO30</f>
        <v>80</v>
      </c>
      <c r="BL24" s="334">
        <f>M2D!BP30</f>
        <v>80</v>
      </c>
      <c r="BM24" s="332">
        <f>M2D!BQ30</f>
        <v>70</v>
      </c>
      <c r="BN24" s="253">
        <f>M2D!BR30</f>
        <v>1</v>
      </c>
      <c r="BO24" s="253">
        <f>M2D!BS30</f>
        <v>23</v>
      </c>
      <c r="BP24" s="253">
        <f>M2D!BT30</f>
        <v>23</v>
      </c>
      <c r="BQ24" s="253">
        <f>M2D!BU30</f>
        <v>23</v>
      </c>
      <c r="BR24" s="253">
        <f>M2D!BV30</f>
        <v>23</v>
      </c>
      <c r="BS24" s="253">
        <f>M2D!BW30</f>
        <v>23</v>
      </c>
      <c r="BT24" s="253">
        <f>M2D!BX30</f>
        <v>23</v>
      </c>
      <c r="BU24" s="253">
        <f>M2D!BY30</f>
        <v>23</v>
      </c>
      <c r="BV24" s="253">
        <f>M2D!BZ30</f>
        <v>23</v>
      </c>
      <c r="BW24" s="253">
        <f>M2D!CA30</f>
        <v>23</v>
      </c>
      <c r="BX24" s="334">
        <f>M2D!CB30</f>
        <v>10</v>
      </c>
      <c r="BY24" s="332" t="str">
        <f>M2D!CC30</f>
        <v>STK</v>
      </c>
      <c r="BZ24" s="253" t="str">
        <f>M2D!CD30</f>
        <v>STK</v>
      </c>
      <c r="CA24" s="253" t="str">
        <f>M2D!CE30</f>
        <v>STK</v>
      </c>
      <c r="CB24" s="253" t="str">
        <f>M2D!CF30</f>
        <v>STK</v>
      </c>
      <c r="CC24" s="253" t="str">
        <f>M2D!CG30</f>
        <v>STK</v>
      </c>
      <c r="CD24" s="253" t="str">
        <f>M2D!CH30</f>
        <v>STK</v>
      </c>
      <c r="CE24" s="253" t="str">
        <f>M2D!CI30</f>
        <v>STK</v>
      </c>
      <c r="CF24" s="253" t="str">
        <f>M2D!CJ30</f>
        <v>STK</v>
      </c>
      <c r="CG24" s="253" t="str">
        <f>M2D!CK30</f>
        <v>STK</v>
      </c>
      <c r="CH24" s="253" t="str">
        <f>M2D!CL30</f>
        <v>STK</v>
      </c>
      <c r="CI24" s="253" t="str">
        <f>M2D!CM30</f>
        <v>STK</v>
      </c>
      <c r="CJ24" s="334" t="str">
        <f>M2D!CN30</f>
        <v>STK</v>
      </c>
      <c r="CK24" s="332" t="str">
        <f>M2D!CO30</f>
        <v>STK</v>
      </c>
      <c r="CL24" s="253" t="str">
        <f>M2D!CP30</f>
        <v>STK</v>
      </c>
      <c r="CM24" s="253" t="str">
        <f>M2D!CQ30</f>
        <v>STK</v>
      </c>
      <c r="CN24" s="253" t="str">
        <f>M2D!CR30</f>
        <v>STK</v>
      </c>
      <c r="CO24" s="253" t="str">
        <f>M2D!CS30</f>
        <v>STK</v>
      </c>
      <c r="CP24" s="253" t="str">
        <f>M2D!CT30</f>
        <v>STK</v>
      </c>
      <c r="CQ24" s="253" t="str">
        <f>M2D!CU30</f>
        <v>STK</v>
      </c>
      <c r="CR24" s="253" t="str">
        <f>M2D!CV30</f>
        <v>STK</v>
      </c>
      <c r="CS24" s="253" t="str">
        <f>M2D!CW30</f>
        <v>STK</v>
      </c>
      <c r="CT24" s="253" t="str">
        <f>M2D!CX30</f>
        <v>STK</v>
      </c>
      <c r="CU24" s="253" t="str">
        <f>M2D!CY30</f>
        <v>STK</v>
      </c>
      <c r="CV24" s="334" t="str">
        <f>M2D!CZ30</f>
        <v>V15</v>
      </c>
      <c r="CW24" s="332" t="str">
        <f>M2D!DA30</f>
        <v>V15</v>
      </c>
      <c r="CX24" s="253" t="str">
        <f>M2D!DB30</f>
        <v>V15</v>
      </c>
      <c r="CY24" s="253" t="str">
        <f>M2D!DC30</f>
        <v>V15</v>
      </c>
      <c r="CZ24" s="253" t="str">
        <f>M2D!DD30</f>
        <v>V15</v>
      </c>
      <c r="DA24" s="253" t="str">
        <f>M2D!DE30</f>
        <v>RMV</v>
      </c>
      <c r="DB24" s="253" t="str">
        <f>M2D!DF30</f>
        <v>RMV</v>
      </c>
      <c r="DC24" s="253" t="str">
        <f>M2D!DG30</f>
        <v>RMV</v>
      </c>
      <c r="DD24" s="253" t="str">
        <f>M2D!DH30</f>
        <v>RMV</v>
      </c>
      <c r="DE24" s="253" t="str">
        <f>M2D!DI30</f>
        <v>RMV</v>
      </c>
      <c r="DF24" s="253" t="str">
        <f>M2D!DJ30</f>
        <v>RMV</v>
      </c>
      <c r="DG24" s="253">
        <f>M2D!DK30</f>
        <v>23</v>
      </c>
      <c r="DH24" s="334">
        <f>M2D!DL30</f>
        <v>23</v>
      </c>
      <c r="DI24" s="332">
        <f>M2D!DM30</f>
        <v>23</v>
      </c>
      <c r="DJ24" s="253">
        <f>M2D!DN30</f>
        <v>23</v>
      </c>
      <c r="DK24" s="253">
        <f>M2D!DO30</f>
        <v>23</v>
      </c>
      <c r="DL24" s="253">
        <f>M2D!DP30</f>
        <v>23</v>
      </c>
      <c r="DM24" s="253">
        <f>M2D!DQ30</f>
        <v>23</v>
      </c>
      <c r="DN24" s="253">
        <f>M2D!DR30</f>
        <v>23</v>
      </c>
      <c r="DO24" s="253">
        <f>M2D!DS30</f>
        <v>23</v>
      </c>
      <c r="DP24" s="253">
        <f>M2D!DT30</f>
        <v>23</v>
      </c>
      <c r="DQ24" s="253">
        <f>M2D!DU30</f>
        <v>23</v>
      </c>
      <c r="DR24" s="253">
        <f>M2D!DV30</f>
        <v>23</v>
      </c>
      <c r="DS24" s="253">
        <f>M2D!DW30</f>
        <v>23</v>
      </c>
      <c r="DT24" s="334">
        <f>M2D!DX30</f>
        <v>23</v>
      </c>
      <c r="DU24" s="332">
        <f>M2D!DY30</f>
        <v>16</v>
      </c>
      <c r="DV24" s="253">
        <f>M2D!DZ30</f>
        <v>16</v>
      </c>
      <c r="DW24" s="253">
        <f>M2D!EA30</f>
        <v>16</v>
      </c>
      <c r="DX24" s="253">
        <f>M2D!EB30</f>
        <v>16</v>
      </c>
      <c r="DY24" s="253">
        <f>M2D!EC30</f>
        <v>16</v>
      </c>
      <c r="DZ24" s="253">
        <f>M2D!ED30</f>
        <v>16</v>
      </c>
      <c r="EA24" s="253">
        <f>M2D!EE30</f>
        <v>16</v>
      </c>
      <c r="EB24" s="253">
        <f>M2D!EF30</f>
        <v>16</v>
      </c>
      <c r="EC24" s="253">
        <f>M2D!EG30</f>
        <v>16</v>
      </c>
      <c r="ED24" s="253">
        <f>M2D!EH30</f>
        <v>16</v>
      </c>
      <c r="EE24" s="253">
        <f>M2D!EI30</f>
        <v>16</v>
      </c>
      <c r="EF24" s="334">
        <f>M2D!EJ30</f>
        <v>16</v>
      </c>
      <c r="EG24" s="332">
        <f>M2D!EK30</f>
        <v>23</v>
      </c>
      <c r="EH24" s="253">
        <f>M2D!EL30</f>
        <v>23</v>
      </c>
      <c r="EI24" s="253">
        <f>M2D!EM30</f>
        <v>23</v>
      </c>
      <c r="EJ24" s="253">
        <f>M2D!EN30</f>
        <v>23</v>
      </c>
      <c r="EK24" s="253">
        <f>M2D!EO30</f>
        <v>23</v>
      </c>
      <c r="EL24" s="253">
        <f>M2D!EP30</f>
        <v>23</v>
      </c>
      <c r="EM24" s="253">
        <f>M2D!EQ30</f>
        <v>23</v>
      </c>
      <c r="EN24" s="253">
        <f>M2D!ER30</f>
        <v>23</v>
      </c>
      <c r="EO24" s="253">
        <f>M2D!ES30</f>
        <v>23</v>
      </c>
      <c r="EP24" s="253">
        <f>M2D!ET30</f>
        <v>23</v>
      </c>
      <c r="EQ24" s="253">
        <f>M2D!EU30</f>
        <v>23</v>
      </c>
      <c r="ER24" s="334">
        <f>M2D!EV30</f>
        <v>23</v>
      </c>
      <c r="ES24" s="335">
        <f>M2D!EW30</f>
        <v>23</v>
      </c>
      <c r="ET24" s="253">
        <f>M2D!EX30</f>
        <v>23</v>
      </c>
      <c r="EU24" s="253">
        <f>M2D!EY30</f>
        <v>23</v>
      </c>
      <c r="EV24" s="253">
        <f>M2D!EZ30</f>
        <v>23</v>
      </c>
      <c r="EW24" s="253">
        <f>M2D!FA30</f>
        <v>23</v>
      </c>
      <c r="EX24" s="253">
        <f>M2D!FB30</f>
        <v>23</v>
      </c>
      <c r="EY24" s="253">
        <f>M2D!FC30</f>
        <v>23</v>
      </c>
      <c r="EZ24" s="253">
        <f>M2D!FD30</f>
        <v>23</v>
      </c>
      <c r="FA24" s="253">
        <f>M2D!FE30</f>
        <v>23</v>
      </c>
      <c r="FB24" s="253">
        <f>M2D!FF30</f>
        <v>23</v>
      </c>
      <c r="FC24" s="253">
        <f>M2D!FG30</f>
        <v>23</v>
      </c>
      <c r="FD24" s="253">
        <f>M2D!FH30</f>
        <v>23</v>
      </c>
      <c r="FE24" s="253" t="str">
        <f>M2D!FI30</f>
        <v>V20</v>
      </c>
      <c r="FF24" s="253" t="str">
        <f>M2D!FJ30</f>
        <v>V20</v>
      </c>
      <c r="FG24" s="253" t="str">
        <f>M2D!FK30</f>
        <v>V20</v>
      </c>
      <c r="FH24" s="253" t="str">
        <f>M2D!FL30</f>
        <v>V20</v>
      </c>
      <c r="FI24" s="253" t="str">
        <f>M2D!FM30</f>
        <v>V20</v>
      </c>
      <c r="FJ24" s="253" t="str">
        <f>M2D!FN30</f>
        <v>V20</v>
      </c>
      <c r="FK24" s="253">
        <f>M2D!FO30</f>
        <v>23</v>
      </c>
      <c r="FL24" s="253">
        <f>M2D!FP30</f>
        <v>23</v>
      </c>
      <c r="FM24" s="253">
        <f>M2D!FQ30</f>
        <v>23</v>
      </c>
      <c r="FN24" s="253">
        <f>M2D!FR30</f>
        <v>23</v>
      </c>
      <c r="FO24" s="253">
        <f>M2D!FS30</f>
        <v>23</v>
      </c>
      <c r="FP24" s="253">
        <f>M2D!FT30</f>
        <v>23</v>
      </c>
      <c r="FQ24" s="253">
        <f>M2D!FU30</f>
        <v>23</v>
      </c>
      <c r="FR24" s="253">
        <f>M2D!FV30</f>
        <v>23</v>
      </c>
      <c r="FS24" s="253">
        <f>M2D!FW30</f>
        <v>23</v>
      </c>
      <c r="FT24" s="253">
        <f>M2D!FX30</f>
        <v>23</v>
      </c>
      <c r="FU24" s="253">
        <f>M2D!FY30</f>
        <v>23</v>
      </c>
      <c r="FV24" s="253">
        <f>M2D!FZ30</f>
        <v>23</v>
      </c>
      <c r="FW24" s="253">
        <f>M2D!GA30</f>
        <v>23</v>
      </c>
      <c r="FX24" s="253">
        <f>M2D!GB30</f>
        <v>23</v>
      </c>
      <c r="FY24" s="253">
        <f>M2D!GC30</f>
        <v>23</v>
      </c>
      <c r="FZ24" s="253">
        <f>M2D!GD30</f>
        <v>23</v>
      </c>
      <c r="GA24" s="253">
        <f>M2D!GE30</f>
        <v>23</v>
      </c>
      <c r="GB24" s="253">
        <f>M2D!GF30</f>
        <v>23</v>
      </c>
      <c r="GC24" s="253">
        <f>M2D!GG30</f>
        <v>23</v>
      </c>
      <c r="GD24" s="253">
        <f>M2D!GH30</f>
        <v>23</v>
      </c>
      <c r="GE24" s="253">
        <f>M2D!GI30</f>
        <v>23</v>
      </c>
      <c r="GF24" s="253">
        <f>M2D!GJ30</f>
        <v>23</v>
      </c>
      <c r="GG24" s="253">
        <f>M2D!GK30</f>
        <v>23</v>
      </c>
      <c r="GH24" s="253">
        <f>M2D!GL30</f>
        <v>23</v>
      </c>
      <c r="GI24" s="253">
        <f>M2D!GM30</f>
        <v>23</v>
      </c>
      <c r="GJ24" s="253">
        <f>M2D!GN30</f>
        <v>23</v>
      </c>
      <c r="GK24" s="253" t="str">
        <f>M2D!GO30</f>
        <v>X</v>
      </c>
      <c r="GL24" s="253" t="str">
        <f>M2D!GP30</f>
        <v>X</v>
      </c>
      <c r="GM24" s="253" t="str">
        <f>M2D!GQ30</f>
        <v>X</v>
      </c>
      <c r="GN24" s="333" t="str">
        <f>M2D!GR30</f>
        <v>X</v>
      </c>
      <c r="GO24" s="709" t="str">
        <f>M2D!HN40</f>
        <v/>
      </c>
    </row>
    <row r="25" spans="1:197" ht="13.15" customHeight="1" x14ac:dyDescent="0.2">
      <c r="A25" s="277" t="str">
        <f>M2C!A3</f>
        <v>V5</v>
      </c>
      <c r="B25" s="277" t="str">
        <f>M2C!D3</f>
        <v>-</v>
      </c>
      <c r="C25" s="278">
        <f>M2C!E3</f>
        <v>42644</v>
      </c>
      <c r="D25" s="279" t="str">
        <f>M2C!F3</f>
        <v>C002</v>
      </c>
      <c r="E25" s="343" t="str">
        <f>M2C!G3</f>
        <v>CV</v>
      </c>
      <c r="F25" s="344" t="str">
        <f>M2C!H3</f>
        <v>CV</v>
      </c>
      <c r="G25" s="344" t="str">
        <f>M2C!I3</f>
        <v>CV</v>
      </c>
      <c r="H25" s="344" t="str">
        <f>M2C!J3</f>
        <v>CV</v>
      </c>
      <c r="I25" s="344" t="str">
        <f>M2C!K3</f>
        <v>CV</v>
      </c>
      <c r="J25" s="344" t="str">
        <f>M2C!L3</f>
        <v>CV</v>
      </c>
      <c r="K25" s="344" t="str">
        <f>M2C!M3</f>
        <v>CV</v>
      </c>
      <c r="L25" s="344" t="str">
        <f>M2C!N3</f>
        <v>CV</v>
      </c>
      <c r="M25" s="344" t="str">
        <f>M2C!O3</f>
        <v>CV</v>
      </c>
      <c r="N25" s="344" t="str">
        <f>M2C!P3</f>
        <v>CV</v>
      </c>
      <c r="O25" s="344" t="str">
        <f>M2C!Q3</f>
        <v>CV</v>
      </c>
      <c r="P25" s="345" t="str">
        <f>M2C!R3</f>
        <v>CV</v>
      </c>
      <c r="Q25" s="343" t="str">
        <f>M2C!S3</f>
        <v>CV</v>
      </c>
      <c r="R25" s="344" t="str">
        <f>M2C!T3</f>
        <v>CV</v>
      </c>
      <c r="S25" s="344" t="str">
        <f>M2C!U3</f>
        <v>CV</v>
      </c>
      <c r="T25" s="344" t="str">
        <f>M2C!V3</f>
        <v>CV</v>
      </c>
      <c r="U25" s="344" t="str">
        <f>M2C!W3</f>
        <v>CV</v>
      </c>
      <c r="V25" s="344" t="str">
        <f>M2C!X3</f>
        <v>CV</v>
      </c>
      <c r="W25" s="344" t="str">
        <f>M2C!Y3</f>
        <v>CV</v>
      </c>
      <c r="X25" s="344" t="str">
        <f>M2C!Z3</f>
        <v>CV</v>
      </c>
      <c r="Y25" s="344" t="str">
        <f>M2C!AA3</f>
        <v>CV</v>
      </c>
      <c r="Z25" s="344" t="str">
        <f>M2C!AB3</f>
        <v>V5</v>
      </c>
      <c r="AA25" s="344" t="str">
        <f>M2C!AC3</f>
        <v>V5</v>
      </c>
      <c r="AB25" s="346" t="str">
        <f>M2C!AD3</f>
        <v>V5</v>
      </c>
      <c r="AC25" s="343" t="str">
        <f>M2C!AE3</f>
        <v>V5</v>
      </c>
      <c r="AD25" s="344" t="str">
        <f>M2C!AF3</f>
        <v>V5</v>
      </c>
      <c r="AE25" s="344" t="str">
        <f>M2C!AG3</f>
        <v>CV</v>
      </c>
      <c r="AF25" s="344" t="str">
        <f>M2C!AH3</f>
        <v>CV</v>
      </c>
      <c r="AG25" s="344" t="str">
        <f>M2C!AI3</f>
        <v>CV</v>
      </c>
      <c r="AH25" s="344" t="str">
        <f>M2C!AJ3</f>
        <v>CV</v>
      </c>
      <c r="AI25" s="344" t="str">
        <f>M2C!AK3</f>
        <v>CV</v>
      </c>
      <c r="AJ25" s="344" t="str">
        <f>M2C!AL3</f>
        <v>CV</v>
      </c>
      <c r="AK25" s="344" t="str">
        <f>M2C!AM3</f>
        <v>CV</v>
      </c>
      <c r="AL25" s="344" t="str">
        <f>M2C!AN3</f>
        <v>CV</v>
      </c>
      <c r="AM25" s="344" t="str">
        <f>M2C!AO3</f>
        <v>CV</v>
      </c>
      <c r="AN25" s="346" t="str">
        <f>M2C!AP3</f>
        <v>CV</v>
      </c>
      <c r="AO25" s="343" t="str">
        <f>M2C!AQ3</f>
        <v>CV</v>
      </c>
      <c r="AP25" s="344" t="str">
        <f>M2C!AR3</f>
        <v>CV</v>
      </c>
      <c r="AQ25" s="344" t="str">
        <f>M2C!AS3</f>
        <v>CV</v>
      </c>
      <c r="AR25" s="344" t="str">
        <f>M2C!AT3</f>
        <v>CV</v>
      </c>
      <c r="AS25" s="344" t="str">
        <f>M2C!AU3</f>
        <v>CV</v>
      </c>
      <c r="AT25" s="344" t="str">
        <f>M2C!AV3</f>
        <v>CV</v>
      </c>
      <c r="AU25" s="344" t="str">
        <f>M2C!AW3</f>
        <v>CV</v>
      </c>
      <c r="AV25" s="344" t="str">
        <f>M2C!AX3</f>
        <v>CV</v>
      </c>
      <c r="AW25" s="344" t="str">
        <f>M2C!AY3</f>
        <v>CV</v>
      </c>
      <c r="AX25" s="344" t="str">
        <f>M2C!AZ3</f>
        <v>CV</v>
      </c>
      <c r="AY25" s="344" t="str">
        <f>M2C!BA3</f>
        <v>CV</v>
      </c>
      <c r="AZ25" s="346" t="str">
        <f>M2C!BB3</f>
        <v>CV</v>
      </c>
      <c r="BA25" s="343" t="str">
        <f>M2C!BC3</f>
        <v>CV</v>
      </c>
      <c r="BB25" s="344" t="str">
        <f>M2C!BD3</f>
        <v>CV</v>
      </c>
      <c r="BC25" s="344" t="str">
        <f>M2C!BE3</f>
        <v>CV</v>
      </c>
      <c r="BD25" s="344" t="str">
        <f>M2C!BF3</f>
        <v>CV</v>
      </c>
      <c r="BE25" s="344" t="str">
        <f>M2C!BG3</f>
        <v>CV</v>
      </c>
      <c r="BF25" s="344" t="str">
        <f>M2C!BH3</f>
        <v>CV</v>
      </c>
      <c r="BG25" s="344" t="str">
        <f>M2C!BI3</f>
        <v>CV</v>
      </c>
      <c r="BH25" s="344" t="str">
        <f>M2C!BJ3</f>
        <v>CV</v>
      </c>
      <c r="BI25" s="344" t="str">
        <f>M2C!BK3</f>
        <v>CV</v>
      </c>
      <c r="BJ25" s="344" t="str">
        <f>M2C!BL3</f>
        <v>CV</v>
      </c>
      <c r="BK25" s="344" t="str">
        <f>M2C!BM3</f>
        <v>CV</v>
      </c>
      <c r="BL25" s="346" t="str">
        <f>M2C!BN3</f>
        <v>CV</v>
      </c>
      <c r="BM25" s="343" t="str">
        <f>M2C!BO3</f>
        <v>CV</v>
      </c>
      <c r="BN25" s="344" t="str">
        <f>M2C!BP3</f>
        <v>CV</v>
      </c>
      <c r="BO25" s="344" t="str">
        <f>M2C!BQ3</f>
        <v>CV</v>
      </c>
      <c r="BP25" s="344" t="str">
        <f>M2C!BR3</f>
        <v>CV</v>
      </c>
      <c r="BQ25" s="344" t="str">
        <f>M2C!BS3</f>
        <v>CV</v>
      </c>
      <c r="BR25" s="344" t="str">
        <f>M2C!BT3</f>
        <v>CV</v>
      </c>
      <c r="BS25" s="344" t="str">
        <f>M2C!BU3</f>
        <v>CV</v>
      </c>
      <c r="BT25" s="344" t="str">
        <f>M2C!BV3</f>
        <v>CV</v>
      </c>
      <c r="BU25" s="344" t="str">
        <f>M2C!BW3</f>
        <v>CV</v>
      </c>
      <c r="BV25" s="344" t="str">
        <f>M2C!BX3</f>
        <v>CV</v>
      </c>
      <c r="BW25" s="344" t="str">
        <f>M2C!BY3</f>
        <v>CV</v>
      </c>
      <c r="BX25" s="346" t="str">
        <f>M2C!BZ3</f>
        <v>CV</v>
      </c>
      <c r="BY25" s="343" t="str">
        <f>M2C!CA3</f>
        <v>x</v>
      </c>
      <c r="BZ25" s="344" t="str">
        <f>M2C!CB3</f>
        <v>x</v>
      </c>
      <c r="CA25" s="344" t="str">
        <f>M2C!CC3</f>
        <v>x</v>
      </c>
      <c r="CB25" s="344" t="str">
        <f>M2C!CD3</f>
        <v>x</v>
      </c>
      <c r="CC25" s="344" t="str">
        <f>M2C!CE3</f>
        <v>x</v>
      </c>
      <c r="CD25" s="344" t="str">
        <f>M2C!CF3</f>
        <v>x</v>
      </c>
      <c r="CE25" s="344" t="str">
        <f>M2C!CG3</f>
        <v>x</v>
      </c>
      <c r="CF25" s="344" t="str">
        <f>M2C!CH3</f>
        <v>x</v>
      </c>
      <c r="CG25" s="344" t="str">
        <f>M2C!CI3</f>
        <v>x</v>
      </c>
      <c r="CH25" s="344" t="str">
        <f>M2C!CJ3</f>
        <v>x</v>
      </c>
      <c r="CI25" s="344" t="str">
        <f>M2C!CK3</f>
        <v>x</v>
      </c>
      <c r="CJ25" s="346" t="str">
        <f>M2C!CL3</f>
        <v>x</v>
      </c>
      <c r="CK25" s="343" t="str">
        <f>M2C!CM3</f>
        <v>x</v>
      </c>
      <c r="CL25" s="344" t="str">
        <f>M2C!CN3</f>
        <v>x</v>
      </c>
      <c r="CM25" s="344" t="str">
        <f>M2C!CO3</f>
        <v>x</v>
      </c>
      <c r="CN25" s="344" t="str">
        <f>M2C!CP3</f>
        <v>x</v>
      </c>
      <c r="CO25" s="344" t="str">
        <f>M2C!CQ3</f>
        <v>x</v>
      </c>
      <c r="CP25" s="344" t="str">
        <f>M2C!CR3</f>
        <v>x</v>
      </c>
      <c r="CQ25" s="344" t="str">
        <f>M2C!CS3</f>
        <v>x</v>
      </c>
      <c r="CR25" s="344" t="str">
        <f>M2C!CT3</f>
        <v>x</v>
      </c>
      <c r="CS25" s="344" t="str">
        <f>M2C!CU3</f>
        <v>x</v>
      </c>
      <c r="CT25" s="344" t="str">
        <f>M2C!CV3</f>
        <v>x</v>
      </c>
      <c r="CU25" s="344" t="str">
        <f>M2C!CW3</f>
        <v>x</v>
      </c>
      <c r="CV25" s="346" t="str">
        <f>M2C!CX3</f>
        <v>x</v>
      </c>
      <c r="CW25" s="343" t="str">
        <f>M2C!CY3</f>
        <v>x</v>
      </c>
      <c r="CX25" s="344" t="str">
        <f>M2C!CZ3</f>
        <v>x</v>
      </c>
      <c r="CY25" s="344" t="str">
        <f>M2C!DA3</f>
        <v>x</v>
      </c>
      <c r="CZ25" s="344" t="str">
        <f>M2C!DB3</f>
        <v>x</v>
      </c>
      <c r="DA25" s="344" t="str">
        <f>M2C!DC3</f>
        <v>x</v>
      </c>
      <c r="DB25" s="344" t="str">
        <f>M2C!DD3</f>
        <v>x</v>
      </c>
      <c r="DC25" s="344" t="str">
        <f>M2C!DE3</f>
        <v>x</v>
      </c>
      <c r="DD25" s="344" t="str">
        <f>M2C!DF3</f>
        <v>x</v>
      </c>
      <c r="DE25" s="344" t="str">
        <f>M2C!DG3</f>
        <v>x</v>
      </c>
      <c r="DF25" s="344" t="str">
        <f>M2C!DH3</f>
        <v>x</v>
      </c>
      <c r="DG25" s="344" t="str">
        <f>M2C!DI3</f>
        <v>x</v>
      </c>
      <c r="DH25" s="346" t="str">
        <f>M2C!DJ3</f>
        <v>x</v>
      </c>
      <c r="DI25" s="343" t="str">
        <f>M2C!DK3</f>
        <v>x</v>
      </c>
      <c r="DJ25" s="344" t="str">
        <f>M2C!DL3</f>
        <v>x</v>
      </c>
      <c r="DK25" s="344" t="str">
        <f>M2C!DM3</f>
        <v>x</v>
      </c>
      <c r="DL25" s="344" t="str">
        <f>M2C!DN3</f>
        <v>x</v>
      </c>
      <c r="DM25" s="344" t="str">
        <f>M2C!DO3</f>
        <v>x</v>
      </c>
      <c r="DN25" s="344" t="str">
        <f>M2C!DP3</f>
        <v>x</v>
      </c>
      <c r="DO25" s="344" t="str">
        <f>M2C!DQ3</f>
        <v>x</v>
      </c>
      <c r="DP25" s="344" t="str">
        <f>M2C!DR3</f>
        <v>x</v>
      </c>
      <c r="DQ25" s="344" t="str">
        <f>M2C!DS3</f>
        <v>x</v>
      </c>
      <c r="DR25" s="344" t="str">
        <f>M2C!DT3</f>
        <v>x</v>
      </c>
      <c r="DS25" s="344" t="str">
        <f>M2C!DU3</f>
        <v>x</v>
      </c>
      <c r="DT25" s="346" t="str">
        <f>M2C!DV3</f>
        <v>x</v>
      </c>
      <c r="DU25" s="343" t="str">
        <f>M2C!DW3</f>
        <v>x</v>
      </c>
      <c r="DV25" s="344" t="str">
        <f>M2C!DX3</f>
        <v>x</v>
      </c>
      <c r="DW25" s="344" t="str">
        <f>M2C!DY3</f>
        <v>x</v>
      </c>
      <c r="DX25" s="344" t="str">
        <f>M2C!DZ3</f>
        <v>x</v>
      </c>
      <c r="DY25" s="344" t="str">
        <f>M2C!EA3</f>
        <v>x</v>
      </c>
      <c r="DZ25" s="344" t="str">
        <f>M2C!EB3</f>
        <v>x</v>
      </c>
      <c r="EA25" s="344" t="str">
        <f>M2C!EC3</f>
        <v>x</v>
      </c>
      <c r="EB25" s="344" t="str">
        <f>M2C!ED3</f>
        <v>x</v>
      </c>
      <c r="EC25" s="344" t="str">
        <f>M2C!EE3</f>
        <v>x</v>
      </c>
      <c r="ED25" s="344" t="str">
        <f>M2C!EF3</f>
        <v>x</v>
      </c>
      <c r="EE25" s="344" t="str">
        <f>M2C!EG3</f>
        <v>x</v>
      </c>
      <c r="EF25" s="346" t="str">
        <f>M2C!EH3</f>
        <v>x</v>
      </c>
      <c r="EG25" s="343" t="str">
        <f>M2C!EI3</f>
        <v>x</v>
      </c>
      <c r="EH25" s="344" t="str">
        <f>M2C!EJ3</f>
        <v>x</v>
      </c>
      <c r="EI25" s="344" t="str">
        <f>M2C!EK3</f>
        <v>x</v>
      </c>
      <c r="EJ25" s="344" t="str">
        <f>M2C!EL3</f>
        <v>x</v>
      </c>
      <c r="EK25" s="344" t="str">
        <f>M2C!EM3</f>
        <v>x</v>
      </c>
      <c r="EL25" s="344" t="str">
        <f>M2C!EN3</f>
        <v>x</v>
      </c>
      <c r="EM25" s="344" t="str">
        <f>M2C!EO3</f>
        <v>x</v>
      </c>
      <c r="EN25" s="344" t="str">
        <f>M2C!EP3</f>
        <v>x</v>
      </c>
      <c r="EO25" s="344" t="str">
        <f>M2C!EQ3</f>
        <v>x</v>
      </c>
      <c r="EP25" s="344" t="str">
        <f>M2C!ER3</f>
        <v>x</v>
      </c>
      <c r="EQ25" s="344" t="str">
        <f>M2C!ES3</f>
        <v>x</v>
      </c>
      <c r="ER25" s="346" t="str">
        <f>M2C!ET3</f>
        <v>x</v>
      </c>
      <c r="ES25" s="347" t="str">
        <f>M2C!EU3</f>
        <v>x</v>
      </c>
      <c r="ET25" s="344" t="str">
        <f>M2C!EV3</f>
        <v>x</v>
      </c>
      <c r="EU25" s="344" t="str">
        <f>M2C!EW3</f>
        <v>x</v>
      </c>
      <c r="EV25" s="344" t="str">
        <f>M2C!EX3</f>
        <v>x</v>
      </c>
      <c r="EW25" s="344" t="str">
        <f>M2C!EY3</f>
        <v>x</v>
      </c>
      <c r="EX25" s="344" t="str">
        <f>M2C!EZ3</f>
        <v>x</v>
      </c>
      <c r="EY25" s="344" t="str">
        <f>M2C!FA3</f>
        <v>x</v>
      </c>
      <c r="EZ25" s="344" t="str">
        <f>M2C!FB3</f>
        <v>x</v>
      </c>
      <c r="FA25" s="344" t="str">
        <f>M2C!FC3</f>
        <v>x</v>
      </c>
      <c r="FB25" s="344" t="str">
        <f>M2C!FD3</f>
        <v>x</v>
      </c>
      <c r="FC25" s="344" t="str">
        <f>M2C!FE3</f>
        <v>x</v>
      </c>
      <c r="FD25" s="344" t="str">
        <f>M2C!FF3</f>
        <v>x</v>
      </c>
      <c r="FE25" s="344" t="str">
        <f>M2C!FG3</f>
        <v>x</v>
      </c>
      <c r="FF25" s="344" t="str">
        <f>M2C!FH3</f>
        <v>x</v>
      </c>
      <c r="FG25" s="344" t="str">
        <f>M2C!FI3</f>
        <v>x</v>
      </c>
      <c r="FH25" s="344" t="str">
        <f>M2C!FJ3</f>
        <v>x</v>
      </c>
      <c r="FI25" s="344" t="str">
        <f>M2C!FK3</f>
        <v>x</v>
      </c>
      <c r="FJ25" s="344" t="str">
        <f>M2C!FL3</f>
        <v>x</v>
      </c>
      <c r="FK25" s="344" t="str">
        <f>M2C!FM3</f>
        <v>x</v>
      </c>
      <c r="FL25" s="344" t="str">
        <f>M2C!FN3</f>
        <v>x</v>
      </c>
      <c r="FM25" s="344" t="str">
        <f>M2C!FO3</f>
        <v>x</v>
      </c>
      <c r="FN25" s="344" t="str">
        <f>M2C!FP3</f>
        <v>x</v>
      </c>
      <c r="FO25" s="344" t="str">
        <f>M2C!FQ3</f>
        <v>x</v>
      </c>
      <c r="FP25" s="344" t="str">
        <f>M2C!FR3</f>
        <v>x</v>
      </c>
      <c r="FQ25" s="344" t="str">
        <f>M2C!FS3</f>
        <v>x</v>
      </c>
      <c r="FR25" s="344" t="str">
        <f>M2C!FT3</f>
        <v>x</v>
      </c>
      <c r="FS25" s="344" t="str">
        <f>M2C!FU3</f>
        <v>x</v>
      </c>
      <c r="FT25" s="344" t="str">
        <f>M2C!FV3</f>
        <v>x</v>
      </c>
      <c r="FU25" s="344" t="str">
        <f>M2C!FW3</f>
        <v>x</v>
      </c>
      <c r="FV25" s="344" t="str">
        <f>M2C!FX3</f>
        <v>x</v>
      </c>
      <c r="FW25" s="344" t="str">
        <f>M2C!FY3</f>
        <v>x</v>
      </c>
      <c r="FX25" s="344" t="str">
        <f>M2C!FZ3</f>
        <v>x</v>
      </c>
      <c r="FY25" s="344" t="str">
        <f>M2C!GA3</f>
        <v>x</v>
      </c>
      <c r="FZ25" s="344" t="str">
        <f>M2C!GB3</f>
        <v>x</v>
      </c>
      <c r="GA25" s="344" t="str">
        <f>M2C!GC3</f>
        <v>x</v>
      </c>
      <c r="GB25" s="344" t="str">
        <f>M2C!GD3</f>
        <v>x</v>
      </c>
      <c r="GC25" s="344" t="str">
        <f>M2C!GE3</f>
        <v>x</v>
      </c>
      <c r="GD25" s="344" t="str">
        <f>M2C!GF3</f>
        <v>x</v>
      </c>
      <c r="GE25" s="344" t="str">
        <f>M2C!GG3</f>
        <v>x</v>
      </c>
      <c r="GF25" s="344" t="str">
        <f>M2C!GH3</f>
        <v>x</v>
      </c>
      <c r="GG25" s="344" t="str">
        <f>M2C!GI3</f>
        <v>x</v>
      </c>
      <c r="GH25" s="344" t="str">
        <f>M2C!GJ3</f>
        <v>x</v>
      </c>
      <c r="GI25" s="344" t="str">
        <f>M2C!GK3</f>
        <v>x</v>
      </c>
      <c r="GJ25" s="344" t="str">
        <f>M2C!GL3</f>
        <v>x</v>
      </c>
      <c r="GK25" s="344" t="str">
        <f>M2C!GM3</f>
        <v>x</v>
      </c>
      <c r="GL25" s="344" t="str">
        <f>M2C!GN3</f>
        <v>x</v>
      </c>
      <c r="GM25" s="344" t="str">
        <f>M2C!GO3</f>
        <v>x</v>
      </c>
      <c r="GN25" s="345" t="str">
        <f>M2C!GP3</f>
        <v>x</v>
      </c>
      <c r="GO25" s="709" t="str">
        <f>M2C!HL13</f>
        <v>N</v>
      </c>
    </row>
    <row r="26" spans="1:197" ht="13.15" customHeight="1" x14ac:dyDescent="0.2">
      <c r="A26" s="268" t="str">
        <f>M2C!A15</f>
        <v>V10T</v>
      </c>
      <c r="B26" s="268">
        <f>M2C!D15</f>
        <v>42628</v>
      </c>
      <c r="C26" s="269">
        <f>M2C!E15</f>
        <v>42644</v>
      </c>
      <c r="D26" s="270" t="str">
        <f>M2C!F15</f>
        <v>C120</v>
      </c>
      <c r="E26" s="329">
        <f>M2C!G15</f>
        <v>31</v>
      </c>
      <c r="F26" s="323">
        <f>M2C!H15</f>
        <v>23</v>
      </c>
      <c r="G26" s="323">
        <f>M2C!I15</f>
        <v>36</v>
      </c>
      <c r="H26" s="323">
        <f>M2C!J15</f>
        <v>38</v>
      </c>
      <c r="I26" s="323">
        <f>M2C!K15</f>
        <v>26</v>
      </c>
      <c r="J26" s="323">
        <f>M2C!L15</f>
        <v>30</v>
      </c>
      <c r="K26" s="323">
        <f>M2C!M15</f>
        <v>26</v>
      </c>
      <c r="L26" s="323">
        <f>M2C!N15</f>
        <v>29</v>
      </c>
      <c r="M26" s="323">
        <f>M2C!O15</f>
        <v>14</v>
      </c>
      <c r="N26" s="323">
        <f>M2C!P15</f>
        <v>10</v>
      </c>
      <c r="O26" s="323">
        <f>M2C!Q15</f>
        <v>1</v>
      </c>
      <c r="P26" s="330" t="str">
        <f>M2C!R15</f>
        <v>SB</v>
      </c>
      <c r="Q26" s="329" t="str">
        <f>M2C!S15</f>
        <v>SB</v>
      </c>
      <c r="R26" s="323" t="str">
        <f>M2C!T15</f>
        <v>SB</v>
      </c>
      <c r="S26" s="323" t="str">
        <f>M2C!U15</f>
        <v>SB</v>
      </c>
      <c r="T26" s="323" t="str">
        <f>M2C!V15</f>
        <v>SB</v>
      </c>
      <c r="U26" s="323" t="str">
        <f>M2C!W15</f>
        <v>SB</v>
      </c>
      <c r="V26" s="323" t="str">
        <f>M2C!X15</f>
        <v>SB</v>
      </c>
      <c r="W26" s="323" t="str">
        <f>M2C!Y15</f>
        <v>SB</v>
      </c>
      <c r="X26" s="323">
        <f>M2C!Z15</f>
        <v>17</v>
      </c>
      <c r="Y26" s="323">
        <f>M2C!AA15</f>
        <v>1</v>
      </c>
      <c r="Z26" s="323" t="str">
        <f>M2C!AB15</f>
        <v>V10</v>
      </c>
      <c r="AA26" s="323" t="str">
        <f>M2C!AC15</f>
        <v>V10</v>
      </c>
      <c r="AB26" s="331" t="str">
        <f>M2C!AD15</f>
        <v>V10</v>
      </c>
      <c r="AC26" s="329" t="str">
        <f>M2C!AE15</f>
        <v>V10</v>
      </c>
      <c r="AD26" s="323" t="str">
        <f>M2C!AF15</f>
        <v>V10</v>
      </c>
      <c r="AE26" s="323">
        <f>M2C!AG15</f>
        <v>23</v>
      </c>
      <c r="AF26" s="323">
        <f>M2C!AH15</f>
        <v>23</v>
      </c>
      <c r="AG26" s="323">
        <f>M2C!AI15</f>
        <v>21</v>
      </c>
      <c r="AH26" s="323">
        <f>M2C!AJ15</f>
        <v>21</v>
      </c>
      <c r="AI26" s="323">
        <f>M2C!AK15</f>
        <v>21</v>
      </c>
      <c r="AJ26" s="323">
        <f>M2C!AL15</f>
        <v>21</v>
      </c>
      <c r="AK26" s="323">
        <f>M2C!AM15</f>
        <v>21</v>
      </c>
      <c r="AL26" s="323">
        <f>M2C!AN15</f>
        <v>21</v>
      </c>
      <c r="AM26" s="323">
        <f>M2C!AO15</f>
        <v>1</v>
      </c>
      <c r="AN26" s="331">
        <f>M2C!AP15</f>
        <v>50</v>
      </c>
      <c r="AO26" s="329">
        <f>M2C!AQ15</f>
        <v>50</v>
      </c>
      <c r="AP26" s="323">
        <f>M2C!AR15</f>
        <v>50</v>
      </c>
      <c r="AQ26" s="323">
        <f>M2C!AS15</f>
        <v>50</v>
      </c>
      <c r="AR26" s="323">
        <f>M2C!AT15</f>
        <v>1</v>
      </c>
      <c r="AS26" s="323">
        <f>M2C!AU15</f>
        <v>21</v>
      </c>
      <c r="AT26" s="323">
        <f>M2C!AV15</f>
        <v>21</v>
      </c>
      <c r="AU26" s="323">
        <f>M2C!AW15</f>
        <v>21</v>
      </c>
      <c r="AV26" s="323">
        <f>M2C!AX15</f>
        <v>21</v>
      </c>
      <c r="AW26" s="323">
        <f>M2C!AY15</f>
        <v>21</v>
      </c>
      <c r="AX26" s="323">
        <f>M2C!AZ15</f>
        <v>21</v>
      </c>
      <c r="AY26" s="323">
        <f>M2C!BA15</f>
        <v>21</v>
      </c>
      <c r="AZ26" s="331">
        <f>M2C!BB15</f>
        <v>21</v>
      </c>
      <c r="BA26" s="329">
        <f>M2C!BC15</f>
        <v>21</v>
      </c>
      <c r="BB26" s="323">
        <f>M2C!BD15</f>
        <v>21</v>
      </c>
      <c r="BC26" s="323">
        <f>M2C!BE15</f>
        <v>21</v>
      </c>
      <c r="BD26" s="323">
        <f>M2C!BF15</f>
        <v>21</v>
      </c>
      <c r="BE26" s="323">
        <f>M2C!BG15</f>
        <v>21</v>
      </c>
      <c r="BF26" s="323">
        <f>M2C!BH15</f>
        <v>21</v>
      </c>
      <c r="BG26" s="323">
        <f>M2C!BI15</f>
        <v>21</v>
      </c>
      <c r="BH26" s="323">
        <f>M2C!BJ15</f>
        <v>21</v>
      </c>
      <c r="BI26" s="323">
        <f>M2C!BK15</f>
        <v>21</v>
      </c>
      <c r="BJ26" s="323">
        <f>M2C!BL15</f>
        <v>21</v>
      </c>
      <c r="BK26" s="323">
        <f>M2C!BM15</f>
        <v>21</v>
      </c>
      <c r="BL26" s="331">
        <f>M2C!BN15</f>
        <v>21</v>
      </c>
      <c r="BM26" s="329" t="str">
        <f>M2C!BO15</f>
        <v>x</v>
      </c>
      <c r="BN26" s="323" t="str">
        <f>M2C!BP15</f>
        <v>x</v>
      </c>
      <c r="BO26" s="323" t="str">
        <f>M2C!BQ15</f>
        <v>x</v>
      </c>
      <c r="BP26" s="323" t="str">
        <f>M2C!BR15</f>
        <v>x</v>
      </c>
      <c r="BQ26" s="323" t="str">
        <f>M2C!BS15</f>
        <v>x</v>
      </c>
      <c r="BR26" s="323" t="str">
        <f>M2C!BT15</f>
        <v>x</v>
      </c>
      <c r="BS26" s="323" t="str">
        <f>M2C!BU15</f>
        <v>x</v>
      </c>
      <c r="BT26" s="323" t="str">
        <f>M2C!BV15</f>
        <v>x</v>
      </c>
      <c r="BU26" s="323" t="str">
        <f>M2C!BW15</f>
        <v>x</v>
      </c>
      <c r="BV26" s="323" t="str">
        <f>M2C!BX15</f>
        <v>x</v>
      </c>
      <c r="BW26" s="323" t="str">
        <f>M2C!BY15</f>
        <v>x</v>
      </c>
      <c r="BX26" s="331" t="str">
        <f>M2C!BZ15</f>
        <v>x</v>
      </c>
      <c r="BY26" s="329" t="str">
        <f>M2C!CA15</f>
        <v>x</v>
      </c>
      <c r="BZ26" s="323" t="str">
        <f>M2C!CB15</f>
        <v>x</v>
      </c>
      <c r="CA26" s="323" t="str">
        <f>M2C!CC15</f>
        <v>x</v>
      </c>
      <c r="CB26" s="323" t="str">
        <f>M2C!CD15</f>
        <v>x</v>
      </c>
      <c r="CC26" s="323" t="str">
        <f>M2C!CE15</f>
        <v>x</v>
      </c>
      <c r="CD26" s="323" t="str">
        <f>M2C!CF15</f>
        <v>x</v>
      </c>
      <c r="CE26" s="323" t="str">
        <f>M2C!CG15</f>
        <v>x</v>
      </c>
      <c r="CF26" s="323" t="str">
        <f>M2C!CH15</f>
        <v>x</v>
      </c>
      <c r="CG26" s="323" t="str">
        <f>M2C!CI15</f>
        <v>x</v>
      </c>
      <c r="CH26" s="323" t="str">
        <f>M2C!CJ15</f>
        <v>x</v>
      </c>
      <c r="CI26" s="323" t="str">
        <f>M2C!CK15</f>
        <v>x</v>
      </c>
      <c r="CJ26" s="331" t="str">
        <f>M2C!CL15</f>
        <v>x</v>
      </c>
      <c r="CK26" s="329" t="str">
        <f>M2C!CM15</f>
        <v>x</v>
      </c>
      <c r="CL26" s="323" t="str">
        <f>M2C!CN15</f>
        <v>x</v>
      </c>
      <c r="CM26" s="323" t="str">
        <f>M2C!CO15</f>
        <v>x</v>
      </c>
      <c r="CN26" s="323" t="str">
        <f>M2C!CP15</f>
        <v>x</v>
      </c>
      <c r="CO26" s="323" t="str">
        <f>M2C!CQ15</f>
        <v>x</v>
      </c>
      <c r="CP26" s="323" t="str">
        <f>M2C!CR15</f>
        <v>x</v>
      </c>
      <c r="CQ26" s="323" t="str">
        <f>M2C!CS15</f>
        <v>x</v>
      </c>
      <c r="CR26" s="323" t="str">
        <f>M2C!CT15</f>
        <v>x</v>
      </c>
      <c r="CS26" s="323" t="str">
        <f>M2C!CU15</f>
        <v>x</v>
      </c>
      <c r="CT26" s="323" t="str">
        <f>M2C!CV15</f>
        <v>x</v>
      </c>
      <c r="CU26" s="323" t="str">
        <f>M2C!CW15</f>
        <v>x</v>
      </c>
      <c r="CV26" s="331" t="str">
        <f>M2C!CX15</f>
        <v>x</v>
      </c>
      <c r="CW26" s="329" t="str">
        <f>M2C!CY15</f>
        <v>x</v>
      </c>
      <c r="CX26" s="323" t="str">
        <f>M2C!CZ15</f>
        <v>x</v>
      </c>
      <c r="CY26" s="323" t="str">
        <f>M2C!DA15</f>
        <v>x</v>
      </c>
      <c r="CZ26" s="323" t="str">
        <f>M2C!DB15</f>
        <v>x</v>
      </c>
      <c r="DA26" s="800" t="str">
        <f>M2C!DC15</f>
        <v>x</v>
      </c>
      <c r="DB26" s="800" t="str">
        <f>M2C!DD15</f>
        <v>x</v>
      </c>
      <c r="DC26" s="800" t="str">
        <f>M2C!DE15</f>
        <v>x</v>
      </c>
      <c r="DD26" s="800" t="str">
        <f>M2C!DF15</f>
        <v>x</v>
      </c>
      <c r="DE26" s="800" t="str">
        <f>M2C!DG15</f>
        <v>x</v>
      </c>
      <c r="DF26" s="800" t="str">
        <f>M2C!DH15</f>
        <v>x</v>
      </c>
      <c r="DG26" s="800" t="str">
        <f>M2C!DI15</f>
        <v>x</v>
      </c>
      <c r="DH26" s="284" t="str">
        <f>M2C!DJ15</f>
        <v>x</v>
      </c>
      <c r="DI26" s="283" t="str">
        <f>M2C!DK15</f>
        <v>x</v>
      </c>
      <c r="DJ26" s="800" t="str">
        <f>M2C!DL15</f>
        <v>x</v>
      </c>
      <c r="DK26" s="800" t="str">
        <f>M2C!DM15</f>
        <v>x</v>
      </c>
      <c r="DL26" s="800" t="str">
        <f>M2C!DN15</f>
        <v>x</v>
      </c>
      <c r="DM26" s="800" t="str">
        <f>M2C!DO15</f>
        <v>x</v>
      </c>
      <c r="DN26" s="800" t="str">
        <f>M2C!DP15</f>
        <v>x</v>
      </c>
      <c r="DO26" s="800" t="str">
        <f>M2C!DQ15</f>
        <v>x</v>
      </c>
      <c r="DP26" s="800" t="str">
        <f>M2C!DR15</f>
        <v>x</v>
      </c>
      <c r="DQ26" s="800" t="str">
        <f>M2C!DS15</f>
        <v>x</v>
      </c>
      <c r="DR26" s="800" t="str">
        <f>M2C!DT15</f>
        <v>x</v>
      </c>
      <c r="DS26" s="800" t="str">
        <f>M2C!DU15</f>
        <v>x</v>
      </c>
      <c r="DT26" s="284" t="str">
        <f>M2C!DV15</f>
        <v>x</v>
      </c>
      <c r="DU26" s="283" t="str">
        <f>M2C!DW15</f>
        <v>x</v>
      </c>
      <c r="DV26" s="800" t="str">
        <f>M2C!DX15</f>
        <v>x</v>
      </c>
      <c r="DW26" s="800" t="str">
        <f>M2C!DY15</f>
        <v>x</v>
      </c>
      <c r="DX26" s="800" t="str">
        <f>M2C!DZ15</f>
        <v>x</v>
      </c>
      <c r="DY26" s="800" t="str">
        <f>M2C!EA15</f>
        <v>x</v>
      </c>
      <c r="DZ26" s="800" t="str">
        <f>M2C!EB15</f>
        <v>x</v>
      </c>
      <c r="EA26" s="800" t="str">
        <f>M2C!EC15</f>
        <v>x</v>
      </c>
      <c r="EB26" s="800" t="str">
        <f>M2C!ED15</f>
        <v>x</v>
      </c>
      <c r="EC26" s="800" t="str">
        <f>M2C!EE15</f>
        <v>x</v>
      </c>
      <c r="ED26" s="800" t="str">
        <f>M2C!EF15</f>
        <v>x</v>
      </c>
      <c r="EE26" s="800" t="str">
        <f>M2C!EG15</f>
        <v>x</v>
      </c>
      <c r="EF26" s="284" t="str">
        <f>M2C!EH15</f>
        <v>x</v>
      </c>
      <c r="EG26" s="283" t="str">
        <f>M2C!EI15</f>
        <v>x</v>
      </c>
      <c r="EH26" s="800" t="str">
        <f>M2C!EJ15</f>
        <v>x</v>
      </c>
      <c r="EI26" s="800" t="str">
        <f>M2C!EK15</f>
        <v>x</v>
      </c>
      <c r="EJ26" s="800" t="str">
        <f>M2C!EL15</f>
        <v>x</v>
      </c>
      <c r="EK26" s="800" t="str">
        <f>M2C!EM15</f>
        <v>x</v>
      </c>
      <c r="EL26" s="800" t="str">
        <f>M2C!EN15</f>
        <v>x</v>
      </c>
      <c r="EM26" s="800" t="str">
        <f>M2C!EO15</f>
        <v>x</v>
      </c>
      <c r="EN26" s="800" t="str">
        <f>M2C!EP15</f>
        <v>x</v>
      </c>
      <c r="EO26" s="800" t="str">
        <f>M2C!EQ15</f>
        <v>x</v>
      </c>
      <c r="EP26" s="800" t="str">
        <f>M2C!ER15</f>
        <v>x</v>
      </c>
      <c r="EQ26" s="800" t="str">
        <f>M2C!ES15</f>
        <v>x</v>
      </c>
      <c r="ER26" s="284" t="str">
        <f>M2C!ET15</f>
        <v>x</v>
      </c>
      <c r="ES26" s="280" t="str">
        <f>M2C!EU15</f>
        <v>x</v>
      </c>
      <c r="ET26" s="800" t="str">
        <f>M2C!EV15</f>
        <v>x</v>
      </c>
      <c r="EU26" s="800" t="str">
        <f>M2C!EW15</f>
        <v>x</v>
      </c>
      <c r="EV26" s="800" t="str">
        <f>M2C!EX15</f>
        <v>x</v>
      </c>
      <c r="EW26" s="800" t="str">
        <f>M2C!EY15</f>
        <v>x</v>
      </c>
      <c r="EX26" s="800" t="str">
        <f>M2C!EZ15</f>
        <v>x</v>
      </c>
      <c r="EY26" s="800" t="str">
        <f>M2C!FA15</f>
        <v>x</v>
      </c>
      <c r="EZ26" s="800" t="str">
        <f>M2C!FB15</f>
        <v>x</v>
      </c>
      <c r="FA26" s="800" t="str">
        <f>M2C!FC15</f>
        <v>x</v>
      </c>
      <c r="FB26" s="800" t="str">
        <f>M2C!FD15</f>
        <v>x</v>
      </c>
      <c r="FC26" s="800" t="str">
        <f>M2C!FE15</f>
        <v>x</v>
      </c>
      <c r="FD26" s="800" t="str">
        <f>M2C!FF15</f>
        <v>x</v>
      </c>
      <c r="FE26" s="800" t="str">
        <f>M2C!FG15</f>
        <v>x</v>
      </c>
      <c r="FF26" s="800" t="str">
        <f>M2C!FH15</f>
        <v>x</v>
      </c>
      <c r="FG26" s="800" t="str">
        <f>M2C!FI15</f>
        <v>x</v>
      </c>
      <c r="FH26" s="800" t="str">
        <f>M2C!FJ15</f>
        <v>x</v>
      </c>
      <c r="FI26" s="800" t="str">
        <f>M2C!FK15</f>
        <v>x</v>
      </c>
      <c r="FJ26" s="800" t="str">
        <f>M2C!FL15</f>
        <v>x</v>
      </c>
      <c r="FK26" s="800" t="str">
        <f>M2C!FM15</f>
        <v>x</v>
      </c>
      <c r="FL26" s="800" t="str">
        <f>M2C!FN15</f>
        <v>x</v>
      </c>
      <c r="FM26" s="800" t="str">
        <f>M2C!FO15</f>
        <v>x</v>
      </c>
      <c r="FN26" s="800" t="str">
        <f>M2C!FP15</f>
        <v>x</v>
      </c>
      <c r="FO26" s="800" t="str">
        <f>M2C!FQ15</f>
        <v>x</v>
      </c>
      <c r="FP26" s="800" t="str">
        <f>M2C!FR15</f>
        <v>x</v>
      </c>
      <c r="FQ26" s="800" t="str">
        <f>M2C!FS15</f>
        <v>x</v>
      </c>
      <c r="FR26" s="800" t="str">
        <f>M2C!FT15</f>
        <v>x</v>
      </c>
      <c r="FS26" s="800" t="str">
        <f>M2C!FU15</f>
        <v>x</v>
      </c>
      <c r="FT26" s="800" t="str">
        <f>M2C!FV15</f>
        <v>x</v>
      </c>
      <c r="FU26" s="800" t="str">
        <f>M2C!FW15</f>
        <v>x</v>
      </c>
      <c r="FV26" s="800" t="str">
        <f>M2C!FX15</f>
        <v>x</v>
      </c>
      <c r="FW26" s="800" t="str">
        <f>M2C!FY15</f>
        <v>x</v>
      </c>
      <c r="FX26" s="800" t="str">
        <f>M2C!FZ15</f>
        <v>x</v>
      </c>
      <c r="FY26" s="800" t="str">
        <f>M2C!GA15</f>
        <v>x</v>
      </c>
      <c r="FZ26" s="800" t="str">
        <f>M2C!GB15</f>
        <v>x</v>
      </c>
      <c r="GA26" s="800" t="str">
        <f>M2C!GC15</f>
        <v>x</v>
      </c>
      <c r="GB26" s="800" t="str">
        <f>M2C!GD15</f>
        <v>x</v>
      </c>
      <c r="GC26" s="800" t="str">
        <f>M2C!GE15</f>
        <v>x</v>
      </c>
      <c r="GD26" s="800" t="str">
        <f>M2C!GF15</f>
        <v>x</v>
      </c>
      <c r="GE26" s="800" t="str">
        <f>M2C!GG15</f>
        <v>x</v>
      </c>
      <c r="GF26" s="800" t="str">
        <f>M2C!GH15</f>
        <v>x</v>
      </c>
      <c r="GG26" s="800" t="str">
        <f>M2C!GI15</f>
        <v>x</v>
      </c>
      <c r="GH26" s="800" t="str">
        <f>M2C!GJ15</f>
        <v>x</v>
      </c>
      <c r="GI26" s="800" t="str">
        <f>M2C!GK15</f>
        <v>x</v>
      </c>
      <c r="GJ26" s="800" t="str">
        <f>M2C!GL15</f>
        <v>x</v>
      </c>
      <c r="GK26" s="800" t="str">
        <f>M2C!GM15</f>
        <v>x</v>
      </c>
      <c r="GL26" s="800" t="str">
        <f>M2C!GN15</f>
        <v>x</v>
      </c>
      <c r="GM26" s="800" t="str">
        <f>M2C!GO15</f>
        <v>x</v>
      </c>
      <c r="GN26" s="72" t="str">
        <f>M2C!GP15</f>
        <v>x</v>
      </c>
      <c r="GO26" s="709" t="str">
        <f>M2C!HL25</f>
        <v>N</v>
      </c>
    </row>
    <row r="27" spans="1:197" ht="13.15" customHeight="1" x14ac:dyDescent="0.2">
      <c r="A27" s="274" t="str">
        <f>M2N!A16</f>
        <v>V10T</v>
      </c>
      <c r="B27" s="274">
        <f>M2N!B16</f>
        <v>42688</v>
      </c>
      <c r="C27" s="275">
        <f>M2N!C16</f>
        <v>42644</v>
      </c>
      <c r="D27" s="276" t="str">
        <f>M2N!D16</f>
        <v>N356</v>
      </c>
      <c r="E27" s="336" t="str">
        <f>M2N!AO16</f>
        <v>Fretting</v>
      </c>
      <c r="F27" s="337">
        <f>M2N!AP16</f>
        <v>21</v>
      </c>
      <c r="G27" s="337">
        <f>M2N!AQ16</f>
        <v>21</v>
      </c>
      <c r="H27" s="337">
        <f>M2N!AR16</f>
        <v>21</v>
      </c>
      <c r="I27" s="337">
        <f>M2N!AS16</f>
        <v>21</v>
      </c>
      <c r="J27" s="337">
        <f>M2N!AT16</f>
        <v>21</v>
      </c>
      <c r="K27" s="337">
        <f>M2N!AU16</f>
        <v>21</v>
      </c>
      <c r="L27" s="337">
        <f>M2N!AV16</f>
        <v>21</v>
      </c>
      <c r="M27" s="337">
        <f>M2N!AW16</f>
        <v>21</v>
      </c>
      <c r="N27" s="337">
        <f>M2N!AX16</f>
        <v>21</v>
      </c>
      <c r="O27" s="337">
        <f>M2N!AY16</f>
        <v>21</v>
      </c>
      <c r="P27" s="338">
        <f>M2N!AZ16</f>
        <v>21</v>
      </c>
      <c r="Q27" s="336">
        <f>M2N!BA16</f>
        <v>22.347916666666663</v>
      </c>
      <c r="R27" s="337">
        <f>M2N!BB16</f>
        <v>22.347916666666663</v>
      </c>
      <c r="S27" s="337">
        <f>M2N!BC16</f>
        <v>22.347916666666663</v>
      </c>
      <c r="T27" s="337">
        <f>M2N!BD16</f>
        <v>22.347916666666663</v>
      </c>
      <c r="U27" s="337">
        <f>M2N!BE16</f>
        <v>22.347916666666663</v>
      </c>
      <c r="V27" s="337">
        <f>M2N!BF16</f>
        <v>22.347916666666663</v>
      </c>
      <c r="W27" s="337">
        <f>M2N!BG16</f>
        <v>22.347916666666663</v>
      </c>
      <c r="X27" s="337">
        <f>M2N!BH16</f>
        <v>22.347916666666663</v>
      </c>
      <c r="Y27" s="337">
        <f>M2N!BI16</f>
        <v>22.347916666666663</v>
      </c>
      <c r="Z27" s="337" t="str">
        <f>M2N!BJ16</f>
        <v>V15</v>
      </c>
      <c r="AA27" s="337" t="str">
        <f>M2N!BK16</f>
        <v>V15</v>
      </c>
      <c r="AB27" s="339" t="str">
        <f>M2N!BL16</f>
        <v>V15</v>
      </c>
      <c r="AC27" s="336" t="str">
        <f>M2N!BM16</f>
        <v>V15</v>
      </c>
      <c r="AD27" s="337" t="str">
        <f>M2N!BN16</f>
        <v>V15</v>
      </c>
      <c r="AE27" s="337" t="str">
        <f>M2N!BO16</f>
        <v>V15</v>
      </c>
      <c r="AF27" s="337">
        <f>M2N!BP16</f>
        <v>30.303030303030301</v>
      </c>
      <c r="AG27" s="337">
        <f>M2N!BQ16</f>
        <v>30.303030303030301</v>
      </c>
      <c r="AH27" s="337">
        <f>M2N!BR16</f>
        <v>30.303030303030301</v>
      </c>
      <c r="AI27" s="337">
        <f>M2N!BS16</f>
        <v>30.303030303030301</v>
      </c>
      <c r="AJ27" s="337">
        <f>M2N!BT16</f>
        <v>30.303030303030301</v>
      </c>
      <c r="AK27" s="337">
        <f>M2N!BU16</f>
        <v>30.303030303030301</v>
      </c>
      <c r="AL27" s="337">
        <f>M2N!BV16</f>
        <v>30.303030303030301</v>
      </c>
      <c r="AM27" s="337">
        <f>M2N!BW16</f>
        <v>30.303030303030301</v>
      </c>
      <c r="AN27" s="339">
        <f>M2N!BX16</f>
        <v>30.303030303030301</v>
      </c>
      <c r="AO27" s="801">
        <f>M2N!BY16</f>
        <v>30.303030303030301</v>
      </c>
      <c r="AP27" s="337">
        <f>M2N!BZ16</f>
        <v>30.303030303030301</v>
      </c>
      <c r="AQ27" s="337">
        <f>M2N!CA16</f>
        <v>30.303030303030301</v>
      </c>
      <c r="AR27" s="337">
        <f>M2N!CB16</f>
        <v>30.303030303030301</v>
      </c>
      <c r="AS27" s="337">
        <f>M2N!CC16</f>
        <v>30.303030303030301</v>
      </c>
      <c r="AT27" s="337">
        <f>M2N!CD16</f>
        <v>30.303030303030301</v>
      </c>
      <c r="AU27" s="337">
        <f>M2N!CE16</f>
        <v>30.303030303030301</v>
      </c>
      <c r="AV27" s="337">
        <f>M2N!CF16</f>
        <v>30.303030303030301</v>
      </c>
      <c r="AW27" s="337">
        <f>M2N!CG16</f>
        <v>30.303030303030301</v>
      </c>
      <c r="AX27" s="337">
        <f>M2N!CH16</f>
        <v>30.303030303030301</v>
      </c>
      <c r="AY27" s="337">
        <f>M2N!CI16</f>
        <v>30.303030303030301</v>
      </c>
      <c r="AZ27" s="339">
        <f>M2N!CJ16</f>
        <v>30.303030303030301</v>
      </c>
      <c r="BA27" s="336">
        <f>M2N!CK16</f>
        <v>30.303030303030301</v>
      </c>
      <c r="BB27" s="337">
        <f>M2N!CL16</f>
        <v>30.303030303030301</v>
      </c>
      <c r="BC27" s="337">
        <f>M2N!CM16</f>
        <v>30.303030303030301</v>
      </c>
      <c r="BD27" s="337">
        <f>M2N!CN16</f>
        <v>30.303030303030301</v>
      </c>
      <c r="BE27" s="337">
        <f>M2N!CO16</f>
        <v>30.303030303030301</v>
      </c>
      <c r="BF27" s="337">
        <f>M2N!CP16</f>
        <v>30.303030303030301</v>
      </c>
      <c r="BG27" s="337">
        <f>M2N!CQ16</f>
        <v>30.303030303030301</v>
      </c>
      <c r="BH27" s="337">
        <f>M2N!CR16</f>
        <v>30.303030303030301</v>
      </c>
      <c r="BI27" s="337">
        <f>M2N!CS16</f>
        <v>30.303030303030301</v>
      </c>
      <c r="BJ27" s="337">
        <f>M2N!CT16</f>
        <v>30.303030303030301</v>
      </c>
      <c r="BK27" s="337">
        <f>M2N!CU16</f>
        <v>30.303030303030301</v>
      </c>
      <c r="BL27" s="339">
        <f>M2N!CV16</f>
        <v>30.303030303030301</v>
      </c>
      <c r="BM27" s="336" t="str">
        <f>M2N!CW16</f>
        <v>X</v>
      </c>
      <c r="BN27" s="337" t="str">
        <f>M2N!CX16</f>
        <v>X</v>
      </c>
      <c r="BO27" s="337" t="str">
        <f>M2N!CY16</f>
        <v>X</v>
      </c>
      <c r="BP27" s="337" t="str">
        <f>M2N!CZ16</f>
        <v>X</v>
      </c>
      <c r="BQ27" s="337" t="str">
        <f>M2N!DA16</f>
        <v>X</v>
      </c>
      <c r="BR27" s="337" t="str">
        <f>M2N!DB16</f>
        <v>X</v>
      </c>
      <c r="BS27" s="337" t="str">
        <f>M2N!DC16</f>
        <v>X</v>
      </c>
      <c r="BT27" s="337" t="str">
        <f>M2N!DD16</f>
        <v>X</v>
      </c>
      <c r="BU27" s="337" t="str">
        <f>M2N!DE16</f>
        <v>X</v>
      </c>
      <c r="BV27" s="337" t="str">
        <f>M2N!DF16</f>
        <v>x</v>
      </c>
      <c r="BW27" s="337" t="str">
        <f>M2N!DG16</f>
        <v>x</v>
      </c>
      <c r="BX27" s="339" t="str">
        <f>M2N!DH16</f>
        <v>x</v>
      </c>
      <c r="BY27" s="336" t="str">
        <f>M2N!DI16</f>
        <v>x</v>
      </c>
      <c r="BZ27" s="337" t="str">
        <f>M2N!DJ16</f>
        <v>x</v>
      </c>
      <c r="CA27" s="337" t="str">
        <f>M2N!DK16</f>
        <v>x</v>
      </c>
      <c r="CB27" s="337" t="str">
        <f>M2N!DL16</f>
        <v>x</v>
      </c>
      <c r="CC27" s="337" t="str">
        <f>M2N!DM16</f>
        <v>x</v>
      </c>
      <c r="CD27" s="337" t="str">
        <f>M2N!DN16</f>
        <v>x</v>
      </c>
      <c r="CE27" s="337" t="str">
        <f>M2N!DO16</f>
        <v>x</v>
      </c>
      <c r="CF27" s="337" t="str">
        <f>M2N!DP16</f>
        <v>x</v>
      </c>
      <c r="CG27" s="337" t="str">
        <f>M2N!DQ16</f>
        <v>x</v>
      </c>
      <c r="CH27" s="337" t="str">
        <f>M2N!DR16</f>
        <v>x</v>
      </c>
      <c r="CI27" s="337" t="str">
        <f>M2N!DS16</f>
        <v>x</v>
      </c>
      <c r="CJ27" s="339" t="str">
        <f>M2N!DT16</f>
        <v>x</v>
      </c>
      <c r="CK27" s="336" t="str">
        <f>M2N!DU16</f>
        <v>x</v>
      </c>
      <c r="CL27" s="337" t="str">
        <f>M2N!DV16</f>
        <v>x</v>
      </c>
      <c r="CM27" s="337" t="str">
        <f>M2N!DW16</f>
        <v>x</v>
      </c>
      <c r="CN27" s="337" t="str">
        <f>M2N!DX16</f>
        <v>x</v>
      </c>
      <c r="CO27" s="800" t="str">
        <f>M2N!DY16</f>
        <v>x</v>
      </c>
      <c r="CP27" s="800" t="str">
        <f>M2N!DZ16</f>
        <v>x</v>
      </c>
      <c r="CQ27" s="800" t="str">
        <f>M2N!EA16</f>
        <v>x</v>
      </c>
      <c r="CR27" s="800" t="str">
        <f>M2N!EB16</f>
        <v>x</v>
      </c>
      <c r="CS27" s="800" t="str">
        <f>M2N!EC16</f>
        <v>x</v>
      </c>
      <c r="CT27" s="800" t="str">
        <f>M2N!ED16</f>
        <v>x</v>
      </c>
      <c r="CU27" s="800" t="str">
        <f>M2N!EE16</f>
        <v>x</v>
      </c>
      <c r="CV27" s="284" t="str">
        <f>M2N!EF16</f>
        <v>x</v>
      </c>
      <c r="CW27" s="283" t="str">
        <f>M2N!EG16</f>
        <v>x</v>
      </c>
      <c r="CX27" s="800" t="str">
        <f>M2N!EH16</f>
        <v>x</v>
      </c>
      <c r="CY27" s="800" t="str">
        <f>M2N!EI16</f>
        <v>x</v>
      </c>
      <c r="CZ27" s="800" t="str">
        <f>M2N!EJ16</f>
        <v>x</v>
      </c>
      <c r="DA27" s="800" t="str">
        <f>M2N!EK16</f>
        <v>x</v>
      </c>
      <c r="DB27" s="800" t="str">
        <f>M2N!EL16</f>
        <v>x</v>
      </c>
      <c r="DC27" s="800" t="str">
        <f>M2N!EM16</f>
        <v>x</v>
      </c>
      <c r="DD27" s="800" t="str">
        <f>M2N!EN16</f>
        <v>x</v>
      </c>
      <c r="DE27" s="800" t="str">
        <f>M2N!EO16</f>
        <v>x</v>
      </c>
      <c r="DF27" s="800" t="str">
        <f>M2N!EP16</f>
        <v>x</v>
      </c>
      <c r="DG27" s="800" t="str">
        <f>M2N!EQ16</f>
        <v>x</v>
      </c>
      <c r="DH27" s="284" t="str">
        <f>M2N!ER16</f>
        <v>x</v>
      </c>
      <c r="DI27" s="283" t="str">
        <f>M2N!ES16</f>
        <v>x</v>
      </c>
      <c r="DJ27" s="800" t="str">
        <f>M2N!ET16</f>
        <v>x</v>
      </c>
      <c r="DK27" s="800" t="str">
        <f>M2N!EU16</f>
        <v>x</v>
      </c>
      <c r="DL27" s="800" t="str">
        <f>M2N!EV16</f>
        <v>x</v>
      </c>
      <c r="DM27" s="800" t="str">
        <f>M2N!EW16</f>
        <v>x</v>
      </c>
      <c r="DN27" s="800" t="str">
        <f>M2N!EX16</f>
        <v>x</v>
      </c>
      <c r="DO27" s="800" t="str">
        <f>M2N!EY16</f>
        <v>x</v>
      </c>
      <c r="DP27" s="800" t="str">
        <f>M2N!EZ16</f>
        <v>x</v>
      </c>
      <c r="DQ27" s="800" t="str">
        <f>M2N!FA16</f>
        <v>x</v>
      </c>
      <c r="DR27" s="800" t="str">
        <f>M2N!FB16</f>
        <v>x</v>
      </c>
      <c r="DS27" s="800" t="str">
        <f>M2N!FC16</f>
        <v>x</v>
      </c>
      <c r="DT27" s="284" t="str">
        <f>M2N!FD16</f>
        <v>x</v>
      </c>
      <c r="DU27" s="283" t="str">
        <f>M2N!FE16</f>
        <v>x</v>
      </c>
      <c r="DV27" s="800" t="str">
        <f>M2N!FF16</f>
        <v>x</v>
      </c>
      <c r="DW27" s="800" t="str">
        <f>M2N!FG16</f>
        <v>x</v>
      </c>
      <c r="DX27" s="800" t="str">
        <f>M2N!FH16</f>
        <v>x</v>
      </c>
      <c r="DY27" s="800" t="str">
        <f>M2N!FI16</f>
        <v>x</v>
      </c>
      <c r="DZ27" s="800" t="str">
        <f>M2N!FJ16</f>
        <v>x</v>
      </c>
      <c r="EA27" s="800" t="str">
        <f>M2N!FK16</f>
        <v>x</v>
      </c>
      <c r="EB27" s="800" t="str">
        <f>M2N!FL16</f>
        <v>x</v>
      </c>
      <c r="EC27" s="800" t="str">
        <f>M2N!FM16</f>
        <v>x</v>
      </c>
      <c r="ED27" s="800" t="str">
        <f>M2N!FN16</f>
        <v>x</v>
      </c>
      <c r="EE27" s="800" t="str">
        <f>M2N!FO16</f>
        <v>x</v>
      </c>
      <c r="EF27" s="284" t="str">
        <f>M2N!FP16</f>
        <v>x</v>
      </c>
      <c r="EG27" s="283" t="str">
        <f>M2N!FQ16</f>
        <v>x</v>
      </c>
      <c r="EH27" s="800" t="str">
        <f>M2N!FR16</f>
        <v>x</v>
      </c>
      <c r="EI27" s="800" t="str">
        <f>M2N!FS16</f>
        <v>x</v>
      </c>
      <c r="EJ27" s="800" t="str">
        <f>M2N!FT16</f>
        <v>x</v>
      </c>
      <c r="EK27" s="800" t="str">
        <f>M2N!FU16</f>
        <v>x</v>
      </c>
      <c r="EL27" s="800" t="str">
        <f>M2N!FV16</f>
        <v>x</v>
      </c>
      <c r="EM27" s="800" t="str">
        <f>M2N!FW16</f>
        <v>x</v>
      </c>
      <c r="EN27" s="800" t="str">
        <f>M2N!FX16</f>
        <v>x</v>
      </c>
      <c r="EO27" s="800" t="str">
        <f>M2N!FY16</f>
        <v>x</v>
      </c>
      <c r="EP27" s="800" t="str">
        <f>M2N!FZ16</f>
        <v>x</v>
      </c>
      <c r="EQ27" s="800" t="str">
        <f>M2N!GA16</f>
        <v>x</v>
      </c>
      <c r="ER27" s="284" t="str">
        <f>M2N!GB16</f>
        <v>x</v>
      </c>
      <c r="ES27" s="280" t="str">
        <f>M2N!GC16</f>
        <v>x</v>
      </c>
      <c r="ET27" s="800" t="str">
        <f>M2N!GD16</f>
        <v>x</v>
      </c>
      <c r="EU27" s="800" t="str">
        <f>M2N!GE16</f>
        <v>x</v>
      </c>
      <c r="EV27" s="800" t="str">
        <f>M2N!GF16</f>
        <v>x</v>
      </c>
      <c r="EW27" s="800" t="str">
        <f>M2N!GG16</f>
        <v>x</v>
      </c>
      <c r="EX27" s="800" t="str">
        <f>M2N!GH16</f>
        <v>x</v>
      </c>
      <c r="EY27" s="800" t="str">
        <f>M2N!GI16</f>
        <v>x</v>
      </c>
      <c r="EZ27" s="800" t="str">
        <f>M2N!GJ16</f>
        <v>x</v>
      </c>
      <c r="FA27" s="800" t="str">
        <f>M2N!GK16</f>
        <v>x</v>
      </c>
      <c r="FB27" s="800" t="str">
        <f>M2N!GL16</f>
        <v>x</v>
      </c>
      <c r="FC27" s="800" t="str">
        <f>M2N!GM16</f>
        <v>x</v>
      </c>
      <c r="FD27" s="800" t="str">
        <f>M2N!GN16</f>
        <v>x</v>
      </c>
      <c r="FE27" s="800" t="str">
        <f>M2N!GO16</f>
        <v>x</v>
      </c>
      <c r="FF27" s="800" t="str">
        <f>M2N!GP16</f>
        <v>x</v>
      </c>
      <c r="FG27" s="800" t="str">
        <f>M2N!GQ16</f>
        <v>x</v>
      </c>
      <c r="FH27" s="800" t="str">
        <f>M2N!GR16</f>
        <v>x</v>
      </c>
      <c r="FI27" s="800" t="str">
        <f>M2N!GS16</f>
        <v>x</v>
      </c>
      <c r="FJ27" s="800" t="str">
        <f>M2N!GT16</f>
        <v>x</v>
      </c>
      <c r="FK27" s="800" t="str">
        <f>M2N!GU16</f>
        <v>x</v>
      </c>
      <c r="FL27" s="800" t="str">
        <f>M2N!GV16</f>
        <v>x</v>
      </c>
      <c r="FM27" s="800" t="str">
        <f>M2N!GW16</f>
        <v>x</v>
      </c>
      <c r="FN27" s="800" t="str">
        <f>M2N!GX16</f>
        <v>x</v>
      </c>
      <c r="FO27" s="800" t="str">
        <f>M2N!GY16</f>
        <v>x</v>
      </c>
      <c r="FP27" s="800" t="str">
        <f>M2N!GZ16</f>
        <v>x</v>
      </c>
      <c r="FQ27" s="800" t="str">
        <f>M2N!HA16</f>
        <v>x</v>
      </c>
      <c r="FR27" s="800" t="str">
        <f>M2N!HB16</f>
        <v>x</v>
      </c>
      <c r="FS27" s="800" t="str">
        <f>M2N!HC16</f>
        <v>x</v>
      </c>
      <c r="FT27" s="800" t="str">
        <f>M2N!HD16</f>
        <v>x</v>
      </c>
      <c r="FU27" s="800" t="str">
        <f>M2N!HE16</f>
        <v>x</v>
      </c>
      <c r="FV27" s="800" t="str">
        <f>M2N!HF16</f>
        <v>x</v>
      </c>
      <c r="FW27" s="800" t="str">
        <f>M2N!HG16</f>
        <v>x</v>
      </c>
      <c r="FX27" s="800" t="str">
        <f>M2N!HH16</f>
        <v>x</v>
      </c>
      <c r="FY27" s="800" t="str">
        <f>M2N!HI16</f>
        <v>x</v>
      </c>
      <c r="FZ27" s="800" t="str">
        <f>M2N!HJ16</f>
        <v>x</v>
      </c>
      <c r="GA27" s="800" t="str">
        <f>M2N!HK16</f>
        <v>x</v>
      </c>
      <c r="GB27" s="800" t="str">
        <f>M2N!HL16</f>
        <v>x</v>
      </c>
      <c r="GC27" s="800" t="str">
        <f>M2N!HM16</f>
        <v>x</v>
      </c>
      <c r="GD27" s="800" t="str">
        <f>M2N!HN16</f>
        <v>x</v>
      </c>
      <c r="GE27" s="800" t="str">
        <f>M2N!HO16</f>
        <v>x</v>
      </c>
      <c r="GF27" s="800" t="str">
        <f>M2N!HP16</f>
        <v>x</v>
      </c>
      <c r="GG27" s="800" t="str">
        <f>M2N!HQ16</f>
        <v>x</v>
      </c>
      <c r="GH27" s="800" t="str">
        <f>M2N!HR16</f>
        <v>x</v>
      </c>
      <c r="GI27" s="800" t="str">
        <f>M2N!HS16</f>
        <v>x</v>
      </c>
      <c r="GJ27" s="800" t="str">
        <f>M2N!HT16</f>
        <v>x</v>
      </c>
      <c r="GK27" s="800" t="str">
        <f>M2N!HU16</f>
        <v>x</v>
      </c>
      <c r="GL27" s="800" t="str">
        <f>M2N!HV16</f>
        <v>x</v>
      </c>
      <c r="GM27" s="800" t="str">
        <f>M2N!HW16</f>
        <v>x</v>
      </c>
      <c r="GN27" s="72" t="str">
        <f>M2N!HX16</f>
        <v>x</v>
      </c>
      <c r="GO27" s="802"/>
    </row>
    <row r="28" spans="1:197" ht="13.15" customHeight="1" x14ac:dyDescent="0.2">
      <c r="A28" s="271" t="str">
        <f>M2D!A66</f>
        <v>V15</v>
      </c>
      <c r="B28" s="271">
        <f>M2D!F66</f>
        <v>42950</v>
      </c>
      <c r="C28" s="272">
        <f>M2D!G66</f>
        <v>42675</v>
      </c>
      <c r="D28" s="273" t="str">
        <f>M2D!H66</f>
        <v>D672</v>
      </c>
      <c r="E28" s="332">
        <f>M2D!I66</f>
        <v>4</v>
      </c>
      <c r="F28" s="253">
        <f>M2D!J66</f>
        <v>0</v>
      </c>
      <c r="G28" s="253">
        <f>M2D!K66</f>
        <v>16</v>
      </c>
      <c r="H28" s="253">
        <f>M2D!L66</f>
        <v>40</v>
      </c>
      <c r="I28" s="253">
        <f>M2D!M66</f>
        <v>30</v>
      </c>
      <c r="J28" s="253">
        <f>M2D!N66</f>
        <v>28</v>
      </c>
      <c r="K28" s="253">
        <f>M2D!O66</f>
        <v>19</v>
      </c>
      <c r="L28" s="253">
        <f>M2D!P66</f>
        <v>0</v>
      </c>
      <c r="M28" s="253">
        <f>M2D!Q66</f>
        <v>0</v>
      </c>
      <c r="N28" s="253">
        <f>M2D!R66</f>
        <v>57</v>
      </c>
      <c r="O28" s="253">
        <f>M2D!S66</f>
        <v>52</v>
      </c>
      <c r="P28" s="333">
        <f>M2D!T66</f>
        <v>67</v>
      </c>
      <c r="Q28" s="332">
        <f>M2D!U66</f>
        <v>26</v>
      </c>
      <c r="R28" s="253">
        <f>M2D!V66</f>
        <v>41</v>
      </c>
      <c r="S28" s="253">
        <f>M2D!W66</f>
        <v>45</v>
      </c>
      <c r="T28" s="253">
        <f>M2D!X66</f>
        <v>24</v>
      </c>
      <c r="U28" s="253">
        <f>M2D!Y66</f>
        <v>0</v>
      </c>
      <c r="V28" s="253">
        <f>M2D!Z66</f>
        <v>42</v>
      </c>
      <c r="W28" s="253">
        <f>M2D!AA66</f>
        <v>41</v>
      </c>
      <c r="X28" s="253">
        <f>M2D!AB66</f>
        <v>10</v>
      </c>
      <c r="Y28" s="253">
        <f>M2D!AC66</f>
        <v>2</v>
      </c>
      <c r="Z28" s="253">
        <f>M2D!AD66</f>
        <v>28</v>
      </c>
      <c r="AA28" s="253" t="str">
        <f>M2D!AE66</f>
        <v>V15</v>
      </c>
      <c r="AB28" s="334" t="str">
        <f>M2D!AF66</f>
        <v>V15</v>
      </c>
      <c r="AC28" s="332" t="str">
        <f>M2D!AG66</f>
        <v>V15</v>
      </c>
      <c r="AD28" s="253" t="str">
        <f>M2D!AH66</f>
        <v>V15</v>
      </c>
      <c r="AE28" s="253" t="str">
        <f>M2D!AI66</f>
        <v>AIA</v>
      </c>
      <c r="AF28" s="253" t="str">
        <f>M2D!AJ66</f>
        <v>AIA</v>
      </c>
      <c r="AG28" s="253">
        <f>M2D!AK66</f>
        <v>23</v>
      </c>
      <c r="AH28" s="253">
        <f>M2D!AL66</f>
        <v>23</v>
      </c>
      <c r="AI28" s="253">
        <f>M2D!AM66</f>
        <v>23</v>
      </c>
      <c r="AJ28" s="253">
        <f>M2D!AN66</f>
        <v>23</v>
      </c>
      <c r="AK28" s="253">
        <f>M2D!AO66</f>
        <v>1</v>
      </c>
      <c r="AL28" s="253">
        <f>M2D!AP66</f>
        <v>50</v>
      </c>
      <c r="AM28" s="253">
        <f>M2D!AQ66</f>
        <v>50</v>
      </c>
      <c r="AN28" s="334">
        <f>M2D!AR66</f>
        <v>50</v>
      </c>
      <c r="AO28" s="332">
        <f>M2D!AS66</f>
        <v>80</v>
      </c>
      <c r="AP28" s="253">
        <f>M2D!AT66</f>
        <v>1</v>
      </c>
      <c r="AQ28" s="253">
        <f>M2D!AU66</f>
        <v>23</v>
      </c>
      <c r="AR28" s="253">
        <f>M2D!AV66</f>
        <v>23</v>
      </c>
      <c r="AS28" s="253">
        <f>M2D!AW66</f>
        <v>23</v>
      </c>
      <c r="AT28" s="253">
        <f>M2D!AX66</f>
        <v>23</v>
      </c>
      <c r="AU28" s="253">
        <f>M2D!AY66</f>
        <v>23</v>
      </c>
      <c r="AV28" s="253">
        <f>M2D!AZ66</f>
        <v>23</v>
      </c>
      <c r="AW28" s="253">
        <f>M2D!BA66</f>
        <v>23</v>
      </c>
      <c r="AX28" s="253">
        <f>M2D!BB66</f>
        <v>23</v>
      </c>
      <c r="AY28" s="253">
        <f>M2D!BC66</f>
        <v>23</v>
      </c>
      <c r="AZ28" s="334">
        <f>M2D!BD66</f>
        <v>16</v>
      </c>
      <c r="BA28" s="332">
        <f>M2D!BE66</f>
        <v>16</v>
      </c>
      <c r="BB28" s="253">
        <f>M2D!BF66</f>
        <v>16</v>
      </c>
      <c r="BC28" s="253">
        <f>M2D!BG66</f>
        <v>16</v>
      </c>
      <c r="BD28" s="253">
        <f>M2D!BH66</f>
        <v>16</v>
      </c>
      <c r="BE28" s="253">
        <f>M2D!BI66</f>
        <v>16</v>
      </c>
      <c r="BF28" s="253">
        <f>M2D!BJ66</f>
        <v>16</v>
      </c>
      <c r="BG28" s="253">
        <f>M2D!BK66</f>
        <v>16</v>
      </c>
      <c r="BH28" s="253">
        <f>M2D!BL66</f>
        <v>16</v>
      </c>
      <c r="BI28" s="253">
        <f>M2D!BM66</f>
        <v>16</v>
      </c>
      <c r="BJ28" s="253">
        <f>M2D!BN66</f>
        <v>16</v>
      </c>
      <c r="BK28" s="253">
        <f>M2D!BO66</f>
        <v>16</v>
      </c>
      <c r="BL28" s="334">
        <f>M2D!BP66</f>
        <v>16</v>
      </c>
      <c r="BM28" s="332">
        <f>M2D!BQ66</f>
        <v>16</v>
      </c>
      <c r="BN28" s="253">
        <f>M2D!BR66</f>
        <v>16</v>
      </c>
      <c r="BO28" s="253">
        <f>M2D!BS66</f>
        <v>23</v>
      </c>
      <c r="BP28" s="253">
        <f>M2D!BT66</f>
        <v>23</v>
      </c>
      <c r="BQ28" s="253">
        <f>M2D!BU66</f>
        <v>23</v>
      </c>
      <c r="BR28" s="253">
        <f>M2D!BV66</f>
        <v>23</v>
      </c>
      <c r="BS28" s="253">
        <f>M2D!BW66</f>
        <v>23</v>
      </c>
      <c r="BT28" s="253">
        <f>M2D!BX66</f>
        <v>23</v>
      </c>
      <c r="BU28" s="253">
        <f>M2D!BY66</f>
        <v>23</v>
      </c>
      <c r="BV28" s="253">
        <f>M2D!BZ66</f>
        <v>23</v>
      </c>
      <c r="BW28" s="253">
        <f>M2D!CA66</f>
        <v>23</v>
      </c>
      <c r="BX28" s="334">
        <f>M2D!CB66</f>
        <v>23</v>
      </c>
      <c r="BY28" s="332">
        <f>M2D!CC66</f>
        <v>23</v>
      </c>
      <c r="BZ28" s="253">
        <f>M2D!CD66</f>
        <v>23</v>
      </c>
      <c r="CA28" s="253">
        <f>M2D!CE66</f>
        <v>23</v>
      </c>
      <c r="CB28" s="253">
        <f>M2D!CF66</f>
        <v>23</v>
      </c>
      <c r="CC28" s="253">
        <f>M2D!CG66</f>
        <v>23</v>
      </c>
      <c r="CD28" s="253" t="str">
        <f>M2D!CH66</f>
        <v>V20</v>
      </c>
      <c r="CE28" s="253" t="str">
        <f>M2D!CI66</f>
        <v>V20</v>
      </c>
      <c r="CF28" s="253" t="str">
        <f>M2D!CJ66</f>
        <v>V20</v>
      </c>
      <c r="CG28" s="253" t="str">
        <f>M2D!CK66</f>
        <v>V20</v>
      </c>
      <c r="CH28" s="253" t="str">
        <f>M2D!CL66</f>
        <v>V20</v>
      </c>
      <c r="CI28" s="253" t="str">
        <f>M2D!CM66</f>
        <v>V20</v>
      </c>
      <c r="CJ28" s="334" t="str">
        <f>M2D!CN66</f>
        <v>RMV</v>
      </c>
      <c r="CK28" s="332" t="str">
        <f>M2D!CO66</f>
        <v>RMV</v>
      </c>
      <c r="CL28" s="253" t="str">
        <f>M2D!CP66</f>
        <v>RMV</v>
      </c>
      <c r="CM28" s="253" t="str">
        <f>M2D!CQ66</f>
        <v>RMV</v>
      </c>
      <c r="CN28" s="253" t="str">
        <f>M2D!CR66</f>
        <v>RMV</v>
      </c>
      <c r="CO28" s="253" t="str">
        <f>M2D!CS66</f>
        <v>RMV</v>
      </c>
      <c r="CP28" s="253">
        <f>M2D!CT66</f>
        <v>23</v>
      </c>
      <c r="CQ28" s="253">
        <f>M2D!CU66</f>
        <v>23</v>
      </c>
      <c r="CR28" s="253">
        <f>M2D!CV66</f>
        <v>23</v>
      </c>
      <c r="CS28" s="253">
        <f>M2D!CW66</f>
        <v>23</v>
      </c>
      <c r="CT28" s="253">
        <f>M2D!CX66</f>
        <v>23</v>
      </c>
      <c r="CU28" s="253">
        <f>M2D!CY66</f>
        <v>23</v>
      </c>
      <c r="CV28" s="334">
        <f>M2D!CZ66</f>
        <v>23</v>
      </c>
      <c r="CW28" s="332">
        <f>M2D!DA66</f>
        <v>1</v>
      </c>
      <c r="CX28" s="253">
        <f>M2D!DB66</f>
        <v>60</v>
      </c>
      <c r="CY28" s="253">
        <f>M2D!DC66</f>
        <v>60</v>
      </c>
      <c r="CZ28" s="253">
        <f>M2D!DD66</f>
        <v>60</v>
      </c>
      <c r="DA28" s="253">
        <f>M2D!DE66</f>
        <v>60</v>
      </c>
      <c r="DB28" s="253">
        <f>M2D!DF66</f>
        <v>1</v>
      </c>
      <c r="DC28" s="253">
        <f>M2D!DG66</f>
        <v>23</v>
      </c>
      <c r="DD28" s="253">
        <f>M2D!DH66</f>
        <v>23</v>
      </c>
      <c r="DE28" s="253">
        <f>M2D!DI66</f>
        <v>23</v>
      </c>
      <c r="DF28" s="253">
        <f>M2D!DJ66</f>
        <v>23</v>
      </c>
      <c r="DG28" s="253">
        <f>M2D!DK66</f>
        <v>23</v>
      </c>
      <c r="DH28" s="334">
        <f>M2D!DL66</f>
        <v>23</v>
      </c>
      <c r="DI28" s="332">
        <f>M2D!DM66</f>
        <v>23</v>
      </c>
      <c r="DJ28" s="253">
        <f>M2D!DN66</f>
        <v>23</v>
      </c>
      <c r="DK28" s="253">
        <f>M2D!DO66</f>
        <v>1</v>
      </c>
      <c r="DL28" s="253">
        <f>M2D!DP66</f>
        <v>50</v>
      </c>
      <c r="DM28" s="253">
        <f>M2D!DQ66</f>
        <v>50</v>
      </c>
      <c r="DN28" s="253">
        <f>M2D!DR66</f>
        <v>50</v>
      </c>
      <c r="DO28" s="253">
        <f>M2D!DS66</f>
        <v>50</v>
      </c>
      <c r="DP28" s="253">
        <f>M2D!DT66</f>
        <v>1</v>
      </c>
      <c r="DQ28" s="253">
        <f>M2D!DU66</f>
        <v>23</v>
      </c>
      <c r="DR28" s="253">
        <f>M2D!DV66</f>
        <v>23</v>
      </c>
      <c r="DS28" s="253">
        <f>M2D!DW66</f>
        <v>23</v>
      </c>
      <c r="DT28" s="334">
        <f>M2D!DX66</f>
        <v>23</v>
      </c>
      <c r="DU28" s="332">
        <f>M2D!DY66</f>
        <v>23</v>
      </c>
      <c r="DV28" s="253">
        <f>M2D!DZ66</f>
        <v>23</v>
      </c>
      <c r="DW28" s="253">
        <f>M2D!EA66</f>
        <v>23</v>
      </c>
      <c r="DX28" s="253">
        <f>M2D!EB66</f>
        <v>23</v>
      </c>
      <c r="DY28" s="253">
        <f>M2D!EC66</f>
        <v>23</v>
      </c>
      <c r="DZ28" s="253">
        <f>M2D!ED66</f>
        <v>23</v>
      </c>
      <c r="EA28" s="253">
        <f>M2D!EE66</f>
        <v>23</v>
      </c>
      <c r="EB28" s="253">
        <f>M2D!EF66</f>
        <v>23</v>
      </c>
      <c r="EC28" s="253">
        <f>M2D!EG66</f>
        <v>23</v>
      </c>
      <c r="ED28" s="253">
        <f>M2D!EH66</f>
        <v>23</v>
      </c>
      <c r="EE28" s="253">
        <f>M2D!EI66</f>
        <v>23</v>
      </c>
      <c r="EF28" s="334">
        <f>M2D!EJ66</f>
        <v>23</v>
      </c>
      <c r="EG28" s="332" t="str">
        <f>M2D!EK66</f>
        <v>V25</v>
      </c>
      <c r="EH28" s="253" t="str">
        <f>M2D!EL66</f>
        <v>V25</v>
      </c>
      <c r="EI28" s="253" t="str">
        <f>M2D!EM66</f>
        <v>V25</v>
      </c>
      <c r="EJ28" s="253" t="str">
        <f>M2D!EN66</f>
        <v>V25</v>
      </c>
      <c r="EK28" s="253" t="str">
        <f>M2D!EO66</f>
        <v>V25</v>
      </c>
      <c r="EL28" s="253">
        <f>M2D!EP66</f>
        <v>23</v>
      </c>
      <c r="EM28" s="253">
        <f>M2D!EQ66</f>
        <v>23</v>
      </c>
      <c r="EN28" s="253">
        <f>M2D!ER66</f>
        <v>23</v>
      </c>
      <c r="EO28" s="253">
        <f>M2D!ES66</f>
        <v>23</v>
      </c>
      <c r="EP28" s="253">
        <f>M2D!ET66</f>
        <v>23</v>
      </c>
      <c r="EQ28" s="253">
        <f>M2D!EU66</f>
        <v>23</v>
      </c>
      <c r="ER28" s="334">
        <f>M2D!EV66</f>
        <v>23</v>
      </c>
      <c r="ES28" s="335">
        <f>M2D!EW66</f>
        <v>23</v>
      </c>
      <c r="ET28" s="253">
        <f>M2D!EX66</f>
        <v>23</v>
      </c>
      <c r="EU28" s="253">
        <f>M2D!EY66</f>
        <v>23</v>
      </c>
      <c r="EV28" s="253">
        <f>M2D!EZ66</f>
        <v>23</v>
      </c>
      <c r="EW28" s="253">
        <f>M2D!FA66</f>
        <v>23</v>
      </c>
      <c r="EX28" s="253">
        <f>M2D!FB66</f>
        <v>23</v>
      </c>
      <c r="EY28" s="253">
        <f>M2D!FC66</f>
        <v>23</v>
      </c>
      <c r="EZ28" s="253">
        <f>M2D!FD66</f>
        <v>23</v>
      </c>
      <c r="FA28" s="253">
        <f>M2D!FE66</f>
        <v>23</v>
      </c>
      <c r="FB28" s="253">
        <f>M2D!FF66</f>
        <v>23</v>
      </c>
      <c r="FC28" s="253">
        <f>M2D!FG66</f>
        <v>23</v>
      </c>
      <c r="FD28" s="253">
        <f>M2D!FH66</f>
        <v>23</v>
      </c>
      <c r="FE28" s="253">
        <f>M2D!FI66</f>
        <v>23</v>
      </c>
      <c r="FF28" s="253">
        <f>M2D!FJ66</f>
        <v>23</v>
      </c>
      <c r="FG28" s="253">
        <f>M2D!FK66</f>
        <v>23</v>
      </c>
      <c r="FH28" s="253">
        <f>M2D!FL66</f>
        <v>23</v>
      </c>
      <c r="FI28" s="253">
        <f>M2D!FM66</f>
        <v>23</v>
      </c>
      <c r="FJ28" s="253">
        <f>M2D!FN66</f>
        <v>23</v>
      </c>
      <c r="FK28" s="253">
        <f>M2D!FO66</f>
        <v>23</v>
      </c>
      <c r="FL28" s="253">
        <f>M2D!FP66</f>
        <v>23</v>
      </c>
      <c r="FM28" s="253">
        <f>M2D!FQ66</f>
        <v>23</v>
      </c>
      <c r="FN28" s="253">
        <f>M2D!FR66</f>
        <v>23</v>
      </c>
      <c r="FO28" s="253">
        <f>M2D!FS66</f>
        <v>23</v>
      </c>
      <c r="FP28" s="253">
        <f>M2D!FT66</f>
        <v>23</v>
      </c>
      <c r="FQ28" s="253">
        <f>M2D!FU66</f>
        <v>23</v>
      </c>
      <c r="FR28" s="253">
        <f>M2D!FV66</f>
        <v>23</v>
      </c>
      <c r="FS28" s="253">
        <f>M2D!FW66</f>
        <v>23</v>
      </c>
      <c r="FT28" s="253">
        <f>M2D!FX66</f>
        <v>23</v>
      </c>
      <c r="FU28" s="253">
        <f>M2D!FY66</f>
        <v>23</v>
      </c>
      <c r="FV28" s="253">
        <f>M2D!FZ66</f>
        <v>23</v>
      </c>
      <c r="FW28" s="253">
        <f>M2D!GA66</f>
        <v>23</v>
      </c>
      <c r="FX28" s="253">
        <f>M2D!GB66</f>
        <v>23</v>
      </c>
      <c r="FY28" s="253">
        <f>M2D!GC66</f>
        <v>23</v>
      </c>
      <c r="FZ28" s="253">
        <f>M2D!GD66</f>
        <v>23</v>
      </c>
      <c r="GA28" s="253">
        <f>M2D!GE66</f>
        <v>23</v>
      </c>
      <c r="GB28" s="253">
        <f>M2D!GF66</f>
        <v>23</v>
      </c>
      <c r="GC28" s="253">
        <f>M2D!GG66</f>
        <v>23</v>
      </c>
      <c r="GD28" s="253">
        <f>M2D!GH66</f>
        <v>23</v>
      </c>
      <c r="GE28" s="253">
        <f>M2D!GI66</f>
        <v>23</v>
      </c>
      <c r="GF28" s="253">
        <f>M2D!GJ66</f>
        <v>23</v>
      </c>
      <c r="GG28" s="253">
        <f>M2D!GK66</f>
        <v>23</v>
      </c>
      <c r="GH28" s="253">
        <f>M2D!GL66</f>
        <v>23</v>
      </c>
      <c r="GI28" s="253">
        <f>M2D!GM66</f>
        <v>23</v>
      </c>
      <c r="GJ28" s="253">
        <f>M2D!GN66</f>
        <v>23</v>
      </c>
      <c r="GK28" s="253" t="str">
        <f>M2D!GO66</f>
        <v>X</v>
      </c>
      <c r="GL28" s="253" t="str">
        <f>M2D!GP66</f>
        <v>X</v>
      </c>
      <c r="GM28" s="253" t="str">
        <f>M2D!GQ66</f>
        <v>X</v>
      </c>
      <c r="GN28" s="333" t="str">
        <f>M2D!GR66</f>
        <v>X</v>
      </c>
      <c r="GO28" s="709" t="str">
        <f>M2D!HN76</f>
        <v/>
      </c>
    </row>
    <row r="29" spans="1:197" ht="13.15" customHeight="1" x14ac:dyDescent="0.2">
      <c r="A29" s="265" t="str">
        <f>M2B!A6</f>
        <v>V10</v>
      </c>
      <c r="B29" s="265">
        <f>M2B!D6</f>
        <v>42671</v>
      </c>
      <c r="C29" s="266">
        <f>M2B!E6</f>
        <v>42675</v>
      </c>
      <c r="D29" s="267" t="str">
        <f>M2B!F6</f>
        <v>B525</v>
      </c>
      <c r="E29" s="325">
        <f>M2B!G6</f>
        <v>10</v>
      </c>
      <c r="F29" s="324">
        <f>M2B!H6</f>
        <v>22</v>
      </c>
      <c r="G29" s="324">
        <f>M2B!I6</f>
        <v>38</v>
      </c>
      <c r="H29" s="324">
        <f>M2B!J6</f>
        <v>42</v>
      </c>
      <c r="I29" s="324">
        <f>M2B!K6</f>
        <v>14</v>
      </c>
      <c r="J29" s="324">
        <f>M2B!L6</f>
        <v>20</v>
      </c>
      <c r="K29" s="324">
        <f>M2B!M6</f>
        <v>27</v>
      </c>
      <c r="L29" s="324">
        <f>M2B!N6</f>
        <v>13</v>
      </c>
      <c r="M29" s="324">
        <f>M2B!O6</f>
        <v>43</v>
      </c>
      <c r="N29" s="324">
        <f>M2B!P6</f>
        <v>19</v>
      </c>
      <c r="O29" s="324">
        <f>M2B!Q6</f>
        <v>33</v>
      </c>
      <c r="P29" s="326">
        <f>M2B!R6</f>
        <v>9</v>
      </c>
      <c r="Q29" s="325">
        <f>M2B!S6</f>
        <v>2</v>
      </c>
      <c r="R29" s="324">
        <f>M2B!T6</f>
        <v>1</v>
      </c>
      <c r="S29" s="324">
        <f>M2B!U6</f>
        <v>16</v>
      </c>
      <c r="T29" s="324">
        <f>M2B!V6</f>
        <v>2</v>
      </c>
      <c r="U29" s="324">
        <f>M2B!W6</f>
        <v>0</v>
      </c>
      <c r="V29" s="324">
        <f>M2B!X6</f>
        <v>0</v>
      </c>
      <c r="W29" s="324">
        <f>M2B!Y6</f>
        <v>31</v>
      </c>
      <c r="X29" s="324">
        <f>M2B!Z6</f>
        <v>27</v>
      </c>
      <c r="Y29" s="324">
        <f>M2B!AA6</f>
        <v>16</v>
      </c>
      <c r="Z29" s="324">
        <f>M2B!AB6</f>
        <v>1</v>
      </c>
      <c r="AA29" s="324" t="str">
        <f>M2B!AC6</f>
        <v>V10</v>
      </c>
      <c r="AB29" s="327" t="str">
        <f>M2B!AD6</f>
        <v>V10</v>
      </c>
      <c r="AC29" s="325" t="str">
        <f>M2B!AE6</f>
        <v>V10</v>
      </c>
      <c r="AD29" s="324" t="str">
        <f>M2B!AF6</f>
        <v>V10</v>
      </c>
      <c r="AE29" s="324" t="str">
        <f>M2B!AG6</f>
        <v>V10</v>
      </c>
      <c r="AF29" s="324" t="str">
        <f>M2B!AH6</f>
        <v>V10</v>
      </c>
      <c r="AG29" s="324">
        <f>M2B!AI6</f>
        <v>23</v>
      </c>
      <c r="AH29" s="324">
        <f>M2B!AJ6</f>
        <v>23</v>
      </c>
      <c r="AI29" s="324">
        <f>M2B!AK6</f>
        <v>23</v>
      </c>
      <c r="AJ29" s="324">
        <f>M2B!AL6</f>
        <v>23</v>
      </c>
      <c r="AK29" s="324">
        <f>M2B!AM6</f>
        <v>23</v>
      </c>
      <c r="AL29" s="324">
        <f>M2B!AN6</f>
        <v>23</v>
      </c>
      <c r="AM29" s="324">
        <f>M2B!AO6</f>
        <v>23</v>
      </c>
      <c r="AN29" s="327">
        <f>M2B!AP6</f>
        <v>23</v>
      </c>
      <c r="AO29" s="325">
        <f>M2B!AQ6</f>
        <v>23</v>
      </c>
      <c r="AP29" s="324">
        <f>M2B!AR6</f>
        <v>23</v>
      </c>
      <c r="AQ29" s="324">
        <f>M2B!AS6</f>
        <v>23</v>
      </c>
      <c r="AR29" s="324">
        <f>M2B!AT6</f>
        <v>23</v>
      </c>
      <c r="AS29" s="324">
        <f>M2B!AU6</f>
        <v>23</v>
      </c>
      <c r="AT29" s="324">
        <f>M2B!AV6</f>
        <v>23</v>
      </c>
      <c r="AU29" s="324">
        <f>M2B!AW6</f>
        <v>23</v>
      </c>
      <c r="AV29" s="324">
        <f>M2B!AX6</f>
        <v>23</v>
      </c>
      <c r="AW29" s="324">
        <f>M2B!AY6</f>
        <v>23</v>
      </c>
      <c r="AX29" s="324">
        <f>M2B!AZ6</f>
        <v>23</v>
      </c>
      <c r="AY29" s="324">
        <f>M2B!BA6</f>
        <v>23</v>
      </c>
      <c r="AZ29" s="327">
        <f>M2B!BB6</f>
        <v>23</v>
      </c>
      <c r="BA29" s="325">
        <f>M2B!BC6</f>
        <v>23</v>
      </c>
      <c r="BB29" s="324">
        <f>M2B!BD6</f>
        <v>23</v>
      </c>
      <c r="BC29" s="324">
        <f>M2B!BE6</f>
        <v>23</v>
      </c>
      <c r="BD29" s="324">
        <f>M2B!BF6</f>
        <v>23</v>
      </c>
      <c r="BE29" s="324">
        <f>M2B!BG6</f>
        <v>23</v>
      </c>
      <c r="BF29" s="324">
        <f>M2B!BH6</f>
        <v>23</v>
      </c>
      <c r="BG29" s="324">
        <f>M2B!BI6</f>
        <v>23</v>
      </c>
      <c r="BH29" s="324">
        <f>M2B!BJ6</f>
        <v>23</v>
      </c>
      <c r="BI29" s="324">
        <f>M2B!BK6</f>
        <v>23</v>
      </c>
      <c r="BJ29" s="324">
        <f>M2B!BL6</f>
        <v>23</v>
      </c>
      <c r="BK29" s="324">
        <f>M2B!BM6</f>
        <v>23</v>
      </c>
      <c r="BL29" s="327">
        <f>M2B!BN6</f>
        <v>23</v>
      </c>
      <c r="BM29" s="325">
        <f>M2B!BO6</f>
        <v>23</v>
      </c>
      <c r="BN29" s="324">
        <f>M2B!BP6</f>
        <v>23</v>
      </c>
      <c r="BO29" s="324" t="str">
        <f>M2B!BQ6</f>
        <v>STK</v>
      </c>
      <c r="BP29" s="324" t="str">
        <f>M2B!BR6</f>
        <v>STK</v>
      </c>
      <c r="BQ29" s="324" t="str">
        <f>M2B!BS6</f>
        <v>STK</v>
      </c>
      <c r="BR29" s="324" t="str">
        <f>M2B!BT6</f>
        <v>STK</v>
      </c>
      <c r="BS29" s="324" t="str">
        <f>M2B!BU6</f>
        <v>STK</v>
      </c>
      <c r="BT29" s="324" t="str">
        <f>M2B!BV6</f>
        <v>STK</v>
      </c>
      <c r="BU29" s="324" t="str">
        <f>M2B!BW6</f>
        <v>STK</v>
      </c>
      <c r="BV29" s="324" t="str">
        <f>M2B!BX6</f>
        <v>STK</v>
      </c>
      <c r="BW29" s="324" t="str">
        <f>M2B!BY6</f>
        <v>STK</v>
      </c>
      <c r="BX29" s="327" t="str">
        <f>M2B!BZ6</f>
        <v>STK</v>
      </c>
      <c r="BY29" s="325" t="str">
        <f>M2B!CA6</f>
        <v>STK</v>
      </c>
      <c r="BZ29" s="324" t="str">
        <f>M2B!CB6</f>
        <v>STK</v>
      </c>
      <c r="CA29" s="324" t="str">
        <f>M2B!CC6</f>
        <v>STK</v>
      </c>
      <c r="CB29" s="324" t="str">
        <f>M2B!CD6</f>
        <v>STK</v>
      </c>
      <c r="CC29" s="324" t="str">
        <f>M2B!CE6</f>
        <v>STK</v>
      </c>
      <c r="CD29" s="324" t="str">
        <f>M2B!CF6</f>
        <v>STK</v>
      </c>
      <c r="CE29" s="324" t="str">
        <f>M2B!CG6</f>
        <v>STK</v>
      </c>
      <c r="CF29" s="324" t="str">
        <f>M2B!CH6</f>
        <v>STK</v>
      </c>
      <c r="CG29" s="324" t="str">
        <f>M2B!CI6</f>
        <v>STK</v>
      </c>
      <c r="CH29" s="324" t="str">
        <f>M2B!CJ6</f>
        <v>STK</v>
      </c>
      <c r="CI29" s="324">
        <f>M2B!CK6</f>
        <v>23</v>
      </c>
      <c r="CJ29" s="327">
        <f>M2B!CL6</f>
        <v>23</v>
      </c>
      <c r="CK29" s="325">
        <f>M2B!CM6</f>
        <v>23</v>
      </c>
      <c r="CL29" s="324">
        <f>M2B!CN6</f>
        <v>23</v>
      </c>
      <c r="CM29" s="324">
        <f>M2B!CO6</f>
        <v>23</v>
      </c>
      <c r="CN29" s="324">
        <f>M2B!CP6</f>
        <v>23</v>
      </c>
      <c r="CO29" s="324">
        <f>M2B!CQ6</f>
        <v>23</v>
      </c>
      <c r="CP29" s="324">
        <f>M2B!CR6</f>
        <v>23</v>
      </c>
      <c r="CQ29" s="324" t="str">
        <f>M2B!CS6</f>
        <v>V15</v>
      </c>
      <c r="CR29" s="324" t="str">
        <f>M2B!CT6</f>
        <v>V15</v>
      </c>
      <c r="CS29" s="324" t="str">
        <f>M2B!CU6</f>
        <v>V15</v>
      </c>
      <c r="CT29" s="324" t="str">
        <f>M2B!CV6</f>
        <v>V15</v>
      </c>
      <c r="CU29" s="324" t="str">
        <f>M2B!CW6</f>
        <v>V15</v>
      </c>
      <c r="CV29" s="327">
        <f>M2B!CX6</f>
        <v>23</v>
      </c>
      <c r="CW29" s="325">
        <f>M2B!CY6</f>
        <v>23</v>
      </c>
      <c r="CX29" s="324">
        <f>M2B!CZ6</f>
        <v>23</v>
      </c>
      <c r="CY29" s="324">
        <f>M2B!DA6</f>
        <v>23</v>
      </c>
      <c r="CZ29" s="324">
        <f>M2B!DB6</f>
        <v>23</v>
      </c>
      <c r="DA29" s="324">
        <f>M2B!DC6</f>
        <v>23</v>
      </c>
      <c r="DB29" s="324">
        <f>M2B!DD6</f>
        <v>23</v>
      </c>
      <c r="DC29" s="324">
        <f>M2B!DE6</f>
        <v>23</v>
      </c>
      <c r="DD29" s="324">
        <f>M2B!DF6</f>
        <v>23</v>
      </c>
      <c r="DE29" s="324">
        <f>M2B!DG6</f>
        <v>23</v>
      </c>
      <c r="DF29" s="324">
        <f>M2B!DH6</f>
        <v>23</v>
      </c>
      <c r="DG29" s="324">
        <f>M2B!DI6</f>
        <v>23</v>
      </c>
      <c r="DH29" s="327">
        <f>M2B!DJ6</f>
        <v>23</v>
      </c>
      <c r="DI29" s="325">
        <f>M2B!DK6</f>
        <v>20</v>
      </c>
      <c r="DJ29" s="324">
        <f>M2B!DL6</f>
        <v>20</v>
      </c>
      <c r="DK29" s="324">
        <f>M2B!DM6</f>
        <v>20</v>
      </c>
      <c r="DL29" s="324">
        <f>M2B!DN6</f>
        <v>20</v>
      </c>
      <c r="DM29" s="324">
        <f>M2B!DO6</f>
        <v>20</v>
      </c>
      <c r="DN29" s="324">
        <f>M2B!DP6</f>
        <v>20</v>
      </c>
      <c r="DO29" s="324">
        <f>M2B!DQ6</f>
        <v>20</v>
      </c>
      <c r="DP29" s="324">
        <f>M2B!DR6</f>
        <v>20</v>
      </c>
      <c r="DQ29" s="324">
        <f>M2B!DS6</f>
        <v>20</v>
      </c>
      <c r="DR29" s="324">
        <f>M2B!DT6</f>
        <v>20</v>
      </c>
      <c r="DS29" s="324">
        <f>M2B!DU6</f>
        <v>20</v>
      </c>
      <c r="DT29" s="327">
        <f>M2B!DV6</f>
        <v>20</v>
      </c>
      <c r="DU29" s="325">
        <f>M2B!DW6</f>
        <v>20</v>
      </c>
      <c r="DV29" s="324">
        <f>M2B!DX6</f>
        <v>20</v>
      </c>
      <c r="DW29" s="324">
        <f>M2B!DY6</f>
        <v>20</v>
      </c>
      <c r="DX29" s="324">
        <f>M2B!DZ6</f>
        <v>20</v>
      </c>
      <c r="DY29" s="324">
        <f>M2B!EA6</f>
        <v>20</v>
      </c>
      <c r="DZ29" s="324">
        <f>M2B!EB6</f>
        <v>20</v>
      </c>
      <c r="EA29" s="324">
        <f>M2B!EC6</f>
        <v>20</v>
      </c>
      <c r="EB29" s="324">
        <f>M2B!ED6</f>
        <v>20</v>
      </c>
      <c r="EC29" s="324">
        <f>M2B!EE6</f>
        <v>20</v>
      </c>
      <c r="ED29" s="324">
        <f>M2B!EF6</f>
        <v>20</v>
      </c>
      <c r="EE29" s="324">
        <f>M2B!EG6</f>
        <v>20</v>
      </c>
      <c r="EF29" s="327">
        <f>M2B!EH6</f>
        <v>20</v>
      </c>
      <c r="EG29" s="325">
        <f>M2B!EI6</f>
        <v>20</v>
      </c>
      <c r="EH29" s="324">
        <f>M2B!EJ6</f>
        <v>20</v>
      </c>
      <c r="EI29" s="324">
        <f>M2B!EK6</f>
        <v>20</v>
      </c>
      <c r="EJ29" s="324">
        <f>M2B!EL6</f>
        <v>20</v>
      </c>
      <c r="EK29" s="324">
        <f>M2B!EM6</f>
        <v>20</v>
      </c>
      <c r="EL29" s="324">
        <f>M2B!EN6</f>
        <v>20</v>
      </c>
      <c r="EM29" s="324">
        <f>M2B!EO6</f>
        <v>20</v>
      </c>
      <c r="EN29" s="324">
        <f>M2B!EP6</f>
        <v>20</v>
      </c>
      <c r="EO29" s="324">
        <f>M2B!EQ6</f>
        <v>20</v>
      </c>
      <c r="EP29" s="324" t="str">
        <f>M2B!ER6</f>
        <v>V20</v>
      </c>
      <c r="EQ29" s="324" t="str">
        <f>M2B!ES6</f>
        <v>V20</v>
      </c>
      <c r="ER29" s="327" t="str">
        <f>M2B!ET6</f>
        <v>V20</v>
      </c>
      <c r="ES29" s="328" t="str">
        <f>M2B!EU6</f>
        <v>V20</v>
      </c>
      <c r="ET29" s="324" t="str">
        <f>M2B!EV6</f>
        <v>V20</v>
      </c>
      <c r="EU29" s="324" t="str">
        <f>M2B!EW6</f>
        <v>V20</v>
      </c>
      <c r="EV29" s="324">
        <f>M2B!EX6</f>
        <v>20</v>
      </c>
      <c r="EW29" s="324">
        <f>M2B!EY6</f>
        <v>20</v>
      </c>
      <c r="EX29" s="324">
        <f>M2B!EZ6</f>
        <v>20</v>
      </c>
      <c r="EY29" s="324">
        <f>M2B!FA6</f>
        <v>20</v>
      </c>
      <c r="EZ29" s="324">
        <f>M2B!FB6</f>
        <v>20</v>
      </c>
      <c r="FA29" s="324">
        <f>M2B!FC6</f>
        <v>20</v>
      </c>
      <c r="FB29" s="324">
        <f>M2B!FD6</f>
        <v>20</v>
      </c>
      <c r="FC29" s="324">
        <f>M2B!FE6</f>
        <v>20</v>
      </c>
      <c r="FD29" s="324">
        <f>M2B!FF6</f>
        <v>20</v>
      </c>
      <c r="FE29" s="324">
        <f>M2B!FG6</f>
        <v>20</v>
      </c>
      <c r="FF29" s="324">
        <f>M2B!FH6</f>
        <v>20</v>
      </c>
      <c r="FG29" s="324">
        <f>M2B!FI6</f>
        <v>20</v>
      </c>
      <c r="FH29" s="324">
        <f>M2B!FJ6</f>
        <v>20</v>
      </c>
      <c r="FI29" s="324">
        <f>M2B!FK6</f>
        <v>20</v>
      </c>
      <c r="FJ29" s="324">
        <f>M2B!FL6</f>
        <v>20</v>
      </c>
      <c r="FK29" s="324">
        <f>M2B!FM6</f>
        <v>20</v>
      </c>
      <c r="FL29" s="324">
        <f>M2B!FN6</f>
        <v>20</v>
      </c>
      <c r="FM29" s="324">
        <f>M2B!FO6</f>
        <v>20</v>
      </c>
      <c r="FN29" s="324">
        <f>M2B!FP6</f>
        <v>20</v>
      </c>
      <c r="FO29" s="324">
        <f>M2B!FQ6</f>
        <v>20</v>
      </c>
      <c r="FP29" s="324">
        <f>M2B!FR6</f>
        <v>20</v>
      </c>
      <c r="FQ29" s="324">
        <f>M2B!FS6</f>
        <v>20</v>
      </c>
      <c r="FR29" s="324">
        <f>M2B!FT6</f>
        <v>20</v>
      </c>
      <c r="FS29" s="324">
        <f>M2B!FU6</f>
        <v>20</v>
      </c>
      <c r="FT29" s="324">
        <f>M2B!FV6</f>
        <v>20</v>
      </c>
      <c r="FU29" s="324">
        <f>M2B!FW6</f>
        <v>20</v>
      </c>
      <c r="FV29" s="324">
        <f>M2B!FX6</f>
        <v>20</v>
      </c>
      <c r="FW29" s="324">
        <f>M2B!FY6</f>
        <v>20</v>
      </c>
      <c r="FX29" s="324">
        <f>M2B!FZ6</f>
        <v>20</v>
      </c>
      <c r="FY29" s="324">
        <f>M2B!GA6</f>
        <v>20</v>
      </c>
      <c r="FZ29" s="324">
        <f>M2B!GB6</f>
        <v>20</v>
      </c>
      <c r="GA29" s="324">
        <f>M2B!GC6</f>
        <v>20</v>
      </c>
      <c r="GB29" s="324">
        <f>M2B!GD6</f>
        <v>20</v>
      </c>
      <c r="GC29" s="324">
        <f>M2B!GE6</f>
        <v>20</v>
      </c>
      <c r="GD29" s="324">
        <f>M2B!GF6</f>
        <v>20</v>
      </c>
      <c r="GE29" s="324">
        <f>M2B!GG6</f>
        <v>20</v>
      </c>
      <c r="GF29" s="324">
        <f>M2B!GH6</f>
        <v>20</v>
      </c>
      <c r="GG29" s="324">
        <f>M2B!GI6</f>
        <v>20</v>
      </c>
      <c r="GH29" s="324">
        <f>M2B!GJ6</f>
        <v>20</v>
      </c>
      <c r="GI29" s="324">
        <f>M2B!GK6</f>
        <v>20</v>
      </c>
      <c r="GJ29" s="324">
        <f>M2B!GL6</f>
        <v>20</v>
      </c>
      <c r="GK29" s="324" t="str">
        <f>M2B!GM6</f>
        <v>X</v>
      </c>
      <c r="GL29" s="324" t="str">
        <f>M2B!GN6</f>
        <v>X</v>
      </c>
      <c r="GM29" s="324" t="str">
        <f>M2B!GO6</f>
        <v>X</v>
      </c>
      <c r="GN29" s="326" t="str">
        <f>M2B!GP6</f>
        <v>X</v>
      </c>
      <c r="GO29" s="709" t="str">
        <f>M2B!HL16</f>
        <v>N</v>
      </c>
    </row>
    <row r="30" spans="1:197" ht="13.15" customHeight="1" x14ac:dyDescent="0.2">
      <c r="A30" s="271" t="str">
        <f>M2D!A60</f>
        <v>V15</v>
      </c>
      <c r="B30" s="271">
        <f>M2D!F60</f>
        <v>42860</v>
      </c>
      <c r="C30" s="272">
        <f>M2D!G60</f>
        <v>42705</v>
      </c>
      <c r="D30" s="273" t="str">
        <f>M2D!H60</f>
        <v>D666</v>
      </c>
      <c r="E30" s="332">
        <f>M2D!I60</f>
        <v>80</v>
      </c>
      <c r="F30" s="253">
        <f>M2D!J60</f>
        <v>98</v>
      </c>
      <c r="G30" s="253">
        <f>M2D!K60</f>
        <v>125</v>
      </c>
      <c r="H30" s="253">
        <f>M2D!L60</f>
        <v>20</v>
      </c>
      <c r="I30" s="253">
        <f>M2D!M60</f>
        <v>24</v>
      </c>
      <c r="J30" s="253">
        <f>M2D!N60</f>
        <v>52</v>
      </c>
      <c r="K30" s="253">
        <f>M2D!O60</f>
        <v>16</v>
      </c>
      <c r="L30" s="253">
        <f>M2D!P60</f>
        <v>3</v>
      </c>
      <c r="M30" s="253">
        <f>M2D!Q60</f>
        <v>0</v>
      </c>
      <c r="N30" s="253">
        <f>M2D!R60</f>
        <v>0</v>
      </c>
      <c r="O30" s="253">
        <f>M2D!S60</f>
        <v>29</v>
      </c>
      <c r="P30" s="333">
        <f>M2D!T60</f>
        <v>30</v>
      </c>
      <c r="Q30" s="332">
        <f>M2D!U60</f>
        <v>16</v>
      </c>
      <c r="R30" s="253">
        <f>M2D!V60</f>
        <v>4</v>
      </c>
      <c r="S30" s="253">
        <f>M2D!W60</f>
        <v>0</v>
      </c>
      <c r="T30" s="253">
        <f>M2D!X60</f>
        <v>0</v>
      </c>
      <c r="U30" s="253">
        <f>M2D!Y60</f>
        <v>0</v>
      </c>
      <c r="V30" s="253">
        <f>M2D!Z60</f>
        <v>0</v>
      </c>
      <c r="W30" s="253">
        <f>M2D!AA60</f>
        <v>0</v>
      </c>
      <c r="X30" s="253">
        <f>M2D!AB60</f>
        <v>0</v>
      </c>
      <c r="Y30" s="253">
        <f>M2D!AC60</f>
        <v>0</v>
      </c>
      <c r="Z30" s="253">
        <f>M2D!AD60</f>
        <v>9</v>
      </c>
      <c r="AA30" s="253">
        <f>M2D!AE60</f>
        <v>23</v>
      </c>
      <c r="AB30" s="334" t="str">
        <f>M2D!AF60</f>
        <v>V15</v>
      </c>
      <c r="AC30" s="332" t="str">
        <f>M2D!AG60</f>
        <v>V15</v>
      </c>
      <c r="AD30" s="253" t="str">
        <f>M2D!AH60</f>
        <v>V15</v>
      </c>
      <c r="AE30" s="253" t="str">
        <f>M2D!AI60</f>
        <v>V15</v>
      </c>
      <c r="AF30" s="253" t="str">
        <f>M2D!AJ60</f>
        <v>AIA</v>
      </c>
      <c r="AG30" s="253" t="str">
        <f>M2D!AK60</f>
        <v>AIA</v>
      </c>
      <c r="AH30" s="253">
        <f>M2D!AL60</f>
        <v>23</v>
      </c>
      <c r="AI30" s="253">
        <f>M2D!AM60</f>
        <v>23</v>
      </c>
      <c r="AJ30" s="253">
        <f>M2D!AN60</f>
        <v>23</v>
      </c>
      <c r="AK30" s="253">
        <f>M2D!AO60</f>
        <v>23</v>
      </c>
      <c r="AL30" s="253">
        <f>M2D!AP60</f>
        <v>23</v>
      </c>
      <c r="AM30" s="253">
        <f>M2D!AQ60</f>
        <v>23</v>
      </c>
      <c r="AN30" s="253">
        <f>M2D!AR60</f>
        <v>23</v>
      </c>
      <c r="AO30" s="332">
        <f>M2D!AS60</f>
        <v>1</v>
      </c>
      <c r="AP30" s="253">
        <f>M2D!AT60</f>
        <v>80</v>
      </c>
      <c r="AQ30" s="253">
        <f>M2D!AU60</f>
        <v>80</v>
      </c>
      <c r="AR30" s="253">
        <f>M2D!AV60</f>
        <v>80</v>
      </c>
      <c r="AS30" s="253">
        <f>M2D!AW60</f>
        <v>80</v>
      </c>
      <c r="AT30" s="253">
        <f>M2D!AX60</f>
        <v>1</v>
      </c>
      <c r="AU30" s="253">
        <f>M2D!AY60</f>
        <v>23</v>
      </c>
      <c r="AV30" s="253">
        <f>M2D!AZ60</f>
        <v>23</v>
      </c>
      <c r="AW30" s="253">
        <f>M2D!BA60</f>
        <v>23</v>
      </c>
      <c r="AX30" s="253">
        <f>M2D!BB60</f>
        <v>23</v>
      </c>
      <c r="AY30" s="253">
        <f>M2D!BC60</f>
        <v>23</v>
      </c>
      <c r="AZ30" s="334">
        <f>M2D!BD60</f>
        <v>23</v>
      </c>
      <c r="BA30" s="332">
        <f>M2D!BE60</f>
        <v>23</v>
      </c>
      <c r="BB30" s="253">
        <f>M2D!BF60</f>
        <v>23</v>
      </c>
      <c r="BC30" s="253">
        <f>M2D!BG60</f>
        <v>23</v>
      </c>
      <c r="BD30" s="253">
        <f>M2D!BH60</f>
        <v>23</v>
      </c>
      <c r="BE30" s="253">
        <f>M2D!BI60</f>
        <v>23</v>
      </c>
      <c r="BF30" s="253">
        <f>M2D!BJ60</f>
        <v>23</v>
      </c>
      <c r="BG30" s="253">
        <f>M2D!BK60</f>
        <v>23</v>
      </c>
      <c r="BH30" s="253">
        <f>M2D!BL60</f>
        <v>23</v>
      </c>
      <c r="BI30" s="253">
        <f>M2D!BM60</f>
        <v>23</v>
      </c>
      <c r="BJ30" s="253">
        <f>M2D!BN60</f>
        <v>23</v>
      </c>
      <c r="BK30" s="253">
        <f>M2D!BO60</f>
        <v>23</v>
      </c>
      <c r="BL30" s="334">
        <f>M2D!BP60</f>
        <v>23</v>
      </c>
      <c r="BM30" s="332">
        <f>M2D!BQ60</f>
        <v>23</v>
      </c>
      <c r="BN30" s="253" t="str">
        <f>M2D!BR60</f>
        <v>SB</v>
      </c>
      <c r="BO30" s="253" t="str">
        <f>M2D!BS60</f>
        <v>SB</v>
      </c>
      <c r="BP30" s="253" t="str">
        <f>M2D!BT60</f>
        <v>SB</v>
      </c>
      <c r="BQ30" s="253" t="str">
        <f>M2D!BU60</f>
        <v>SB</v>
      </c>
      <c r="BR30" s="253" t="str">
        <f>M2D!BV60</f>
        <v>SB</v>
      </c>
      <c r="BS30" s="253" t="str">
        <f>M2D!BW60</f>
        <v>SB</v>
      </c>
      <c r="BT30" s="253">
        <f>M2D!BX60</f>
        <v>23</v>
      </c>
      <c r="BU30" s="253">
        <f>M2D!BY60</f>
        <v>23</v>
      </c>
      <c r="BV30" s="253">
        <f>M2D!BZ60</f>
        <v>23</v>
      </c>
      <c r="BW30" s="253">
        <f>M2D!CA60</f>
        <v>23</v>
      </c>
      <c r="BX30" s="334">
        <f>M2D!CB60</f>
        <v>23</v>
      </c>
      <c r="BY30" s="332">
        <f>M2D!CC60</f>
        <v>23</v>
      </c>
      <c r="BZ30" s="253">
        <f>M2D!CD60</f>
        <v>23</v>
      </c>
      <c r="CA30" s="253">
        <f>M2D!CE60</f>
        <v>23</v>
      </c>
      <c r="CB30" s="253">
        <f>M2D!CF60</f>
        <v>23</v>
      </c>
      <c r="CC30" s="253">
        <f>M2D!CG60</f>
        <v>23</v>
      </c>
      <c r="CD30" s="253" t="str">
        <f>M2D!CH60</f>
        <v>V20</v>
      </c>
      <c r="CE30" s="253" t="str">
        <f>M2D!CI60</f>
        <v>V20</v>
      </c>
      <c r="CF30" s="253" t="str">
        <f>M2D!CJ60</f>
        <v>V20</v>
      </c>
      <c r="CG30" s="253" t="str">
        <f>M2D!CK60</f>
        <v>V20</v>
      </c>
      <c r="CH30" s="253" t="str">
        <f>M2D!CL60</f>
        <v>V20</v>
      </c>
      <c r="CI30" s="253" t="str">
        <f>M2D!CM60</f>
        <v>V20</v>
      </c>
      <c r="CJ30" s="334" t="str">
        <f>M2D!CN60</f>
        <v>RMV</v>
      </c>
      <c r="CK30" s="332" t="str">
        <f>M2D!CO60</f>
        <v>RMV</v>
      </c>
      <c r="CL30" s="253" t="str">
        <f>M2D!CP60</f>
        <v>RMV</v>
      </c>
      <c r="CM30" s="253" t="str">
        <f>M2D!CQ60</f>
        <v>RMV</v>
      </c>
      <c r="CN30" s="253" t="str">
        <f>M2D!CR60</f>
        <v>RMV</v>
      </c>
      <c r="CO30" s="253" t="str">
        <f>M2D!CS60</f>
        <v>RMV</v>
      </c>
      <c r="CP30" s="253">
        <f>M2D!CT60</f>
        <v>23</v>
      </c>
      <c r="CQ30" s="253">
        <f>M2D!CU60</f>
        <v>23</v>
      </c>
      <c r="CR30" s="253">
        <f>M2D!CV60</f>
        <v>23</v>
      </c>
      <c r="CS30" s="253">
        <f>M2D!CW60</f>
        <v>23</v>
      </c>
      <c r="CT30" s="253">
        <f>M2D!CX60</f>
        <v>23</v>
      </c>
      <c r="CU30" s="253">
        <f>M2D!CY60</f>
        <v>1</v>
      </c>
      <c r="CV30" s="334">
        <f>M2D!CZ60</f>
        <v>50</v>
      </c>
      <c r="CW30" s="332">
        <f>M2D!DA60</f>
        <v>50</v>
      </c>
      <c r="CX30" s="253">
        <f>M2D!DB60</f>
        <v>50</v>
      </c>
      <c r="CY30" s="253">
        <f>M2D!DC60</f>
        <v>50</v>
      </c>
      <c r="CZ30" s="253">
        <f>M2D!DD60</f>
        <v>1</v>
      </c>
      <c r="DA30" s="253">
        <f>M2D!DE60</f>
        <v>23</v>
      </c>
      <c r="DB30" s="253">
        <f>M2D!DF60</f>
        <v>23</v>
      </c>
      <c r="DC30" s="253">
        <f>M2D!DG60</f>
        <v>23</v>
      </c>
      <c r="DD30" s="253">
        <f>M2D!DH60</f>
        <v>23</v>
      </c>
      <c r="DE30" s="253">
        <f>M2D!DI60</f>
        <v>23</v>
      </c>
      <c r="DF30" s="253">
        <f>M2D!DJ60</f>
        <v>23</v>
      </c>
      <c r="DG30" s="253">
        <f>M2D!DK60</f>
        <v>23</v>
      </c>
      <c r="DH30" s="334">
        <f>M2D!DL60</f>
        <v>23</v>
      </c>
      <c r="DI30" s="332">
        <f>M2D!DM60</f>
        <v>23</v>
      </c>
      <c r="DJ30" s="253">
        <f>M2D!DN60</f>
        <v>23</v>
      </c>
      <c r="DK30" s="253">
        <f>M2D!DO60</f>
        <v>23</v>
      </c>
      <c r="DL30" s="253">
        <f>M2D!DP60</f>
        <v>23</v>
      </c>
      <c r="DM30" s="253">
        <f>M2D!DQ60</f>
        <v>23</v>
      </c>
      <c r="DN30" s="253">
        <f>M2D!DR60</f>
        <v>23</v>
      </c>
      <c r="DO30" s="253">
        <f>M2D!DS60</f>
        <v>1</v>
      </c>
      <c r="DP30" s="253">
        <f>M2D!DT60</f>
        <v>50</v>
      </c>
      <c r="DQ30" s="253">
        <f>M2D!DU60</f>
        <v>50</v>
      </c>
      <c r="DR30" s="253">
        <f>M2D!DV60</f>
        <v>50</v>
      </c>
      <c r="DS30" s="253">
        <f>M2D!DW60</f>
        <v>50</v>
      </c>
      <c r="DT30" s="334">
        <f>M2D!DX60</f>
        <v>1</v>
      </c>
      <c r="DU30" s="332">
        <f>M2D!DY60</f>
        <v>23</v>
      </c>
      <c r="DV30" s="253">
        <f>M2D!DZ60</f>
        <v>23</v>
      </c>
      <c r="DW30" s="253">
        <f>M2D!EA60</f>
        <v>23</v>
      </c>
      <c r="DX30" s="253">
        <f>M2D!EB60</f>
        <v>23</v>
      </c>
      <c r="DY30" s="253">
        <f>M2D!EC60</f>
        <v>23</v>
      </c>
      <c r="DZ30" s="253">
        <f>M2D!ED60</f>
        <v>23</v>
      </c>
      <c r="EA30" s="253">
        <f>M2D!EE60</f>
        <v>23</v>
      </c>
      <c r="EB30" s="253">
        <f>M2D!EF60</f>
        <v>23</v>
      </c>
      <c r="EC30" s="253">
        <f>M2D!EG60</f>
        <v>23</v>
      </c>
      <c r="ED30" s="253">
        <f>M2D!EH60</f>
        <v>23</v>
      </c>
      <c r="EE30" s="253">
        <f>M2D!EI60</f>
        <v>23</v>
      </c>
      <c r="EF30" s="334">
        <f>M2D!EJ60</f>
        <v>23</v>
      </c>
      <c r="EG30" s="332" t="str">
        <f>M2D!EK60</f>
        <v>V25</v>
      </c>
      <c r="EH30" s="253" t="str">
        <f>M2D!EL60</f>
        <v>V25</v>
      </c>
      <c r="EI30" s="253" t="str">
        <f>M2D!EM60</f>
        <v>V25</v>
      </c>
      <c r="EJ30" s="253" t="str">
        <f>M2D!EN60</f>
        <v>V25</v>
      </c>
      <c r="EK30" s="253" t="str">
        <f>M2D!EO60</f>
        <v>V25</v>
      </c>
      <c r="EL30" s="253">
        <f>M2D!EP60</f>
        <v>23</v>
      </c>
      <c r="EM30" s="253">
        <f>M2D!EQ60</f>
        <v>23</v>
      </c>
      <c r="EN30" s="253">
        <f>M2D!ER60</f>
        <v>23</v>
      </c>
      <c r="EO30" s="253">
        <f>M2D!ES60</f>
        <v>23</v>
      </c>
      <c r="EP30" s="253">
        <f>M2D!ET60</f>
        <v>23</v>
      </c>
      <c r="EQ30" s="253">
        <f>M2D!EU60</f>
        <v>23</v>
      </c>
      <c r="ER30" s="334">
        <f>M2D!EV60</f>
        <v>23</v>
      </c>
      <c r="ES30" s="335">
        <f>M2D!EW60</f>
        <v>23</v>
      </c>
      <c r="ET30" s="253">
        <f>M2D!EX60</f>
        <v>23</v>
      </c>
      <c r="EU30" s="253">
        <f>M2D!EY60</f>
        <v>23</v>
      </c>
      <c r="EV30" s="253">
        <f>M2D!EZ60</f>
        <v>23</v>
      </c>
      <c r="EW30" s="253">
        <f>M2D!FA60</f>
        <v>23</v>
      </c>
      <c r="EX30" s="253">
        <f>M2D!FB60</f>
        <v>23</v>
      </c>
      <c r="EY30" s="253">
        <f>M2D!FC60</f>
        <v>23</v>
      </c>
      <c r="EZ30" s="253">
        <f>M2D!FD60</f>
        <v>23</v>
      </c>
      <c r="FA30" s="253">
        <f>M2D!FE60</f>
        <v>23</v>
      </c>
      <c r="FB30" s="253">
        <f>M2D!FF60</f>
        <v>23</v>
      </c>
      <c r="FC30" s="253">
        <f>M2D!FG60</f>
        <v>23</v>
      </c>
      <c r="FD30" s="253">
        <f>M2D!FH60</f>
        <v>23</v>
      </c>
      <c r="FE30" s="253">
        <f>M2D!FI60</f>
        <v>23</v>
      </c>
      <c r="FF30" s="253">
        <f>M2D!FJ60</f>
        <v>23</v>
      </c>
      <c r="FG30" s="253">
        <f>M2D!FK60</f>
        <v>23</v>
      </c>
      <c r="FH30" s="253">
        <f>M2D!FL60</f>
        <v>23</v>
      </c>
      <c r="FI30" s="253">
        <f>M2D!FM60</f>
        <v>23</v>
      </c>
      <c r="FJ30" s="253">
        <f>M2D!FN60</f>
        <v>23</v>
      </c>
      <c r="FK30" s="253">
        <f>M2D!FO60</f>
        <v>23</v>
      </c>
      <c r="FL30" s="253">
        <f>M2D!FP60</f>
        <v>23</v>
      </c>
      <c r="FM30" s="253">
        <f>M2D!FQ60</f>
        <v>23</v>
      </c>
      <c r="FN30" s="253">
        <f>M2D!FR60</f>
        <v>23</v>
      </c>
      <c r="FO30" s="253">
        <f>M2D!FS60</f>
        <v>23</v>
      </c>
      <c r="FP30" s="253">
        <f>M2D!FT60</f>
        <v>23</v>
      </c>
      <c r="FQ30" s="253">
        <f>M2D!FU60</f>
        <v>23</v>
      </c>
      <c r="FR30" s="253">
        <f>M2D!FV60</f>
        <v>23</v>
      </c>
      <c r="FS30" s="253">
        <f>M2D!FW60</f>
        <v>23</v>
      </c>
      <c r="FT30" s="253">
        <f>M2D!FX60</f>
        <v>23</v>
      </c>
      <c r="FU30" s="253">
        <f>M2D!FY60</f>
        <v>23</v>
      </c>
      <c r="FV30" s="253">
        <f>M2D!FZ60</f>
        <v>23</v>
      </c>
      <c r="FW30" s="253">
        <f>M2D!GA60</f>
        <v>23</v>
      </c>
      <c r="FX30" s="253">
        <f>M2D!GB60</f>
        <v>23</v>
      </c>
      <c r="FY30" s="253">
        <f>M2D!GC60</f>
        <v>23</v>
      </c>
      <c r="FZ30" s="253">
        <f>M2D!GD60</f>
        <v>23</v>
      </c>
      <c r="GA30" s="253">
        <f>M2D!GE60</f>
        <v>23</v>
      </c>
      <c r="GB30" s="253">
        <f>M2D!GF60</f>
        <v>23</v>
      </c>
      <c r="GC30" s="253">
        <f>M2D!GG60</f>
        <v>23</v>
      </c>
      <c r="GD30" s="253">
        <f>M2D!GH60</f>
        <v>23</v>
      </c>
      <c r="GE30" s="253">
        <f>M2D!GI60</f>
        <v>23</v>
      </c>
      <c r="GF30" s="253">
        <f>M2D!GJ60</f>
        <v>23</v>
      </c>
      <c r="GG30" s="253">
        <f>M2D!GK60</f>
        <v>23</v>
      </c>
      <c r="GH30" s="253">
        <f>M2D!GL60</f>
        <v>23</v>
      </c>
      <c r="GI30" s="253">
        <f>M2D!GM60</f>
        <v>23</v>
      </c>
      <c r="GJ30" s="253">
        <f>M2D!GN60</f>
        <v>23</v>
      </c>
      <c r="GK30" s="253" t="str">
        <f>M2D!GO60</f>
        <v>X</v>
      </c>
      <c r="GL30" s="253" t="str">
        <f>M2D!GP60</f>
        <v>X</v>
      </c>
      <c r="GM30" s="253" t="str">
        <f>M2D!GQ60</f>
        <v>X</v>
      </c>
      <c r="GN30" s="333" t="str">
        <f>M2D!GR60</f>
        <v>X</v>
      </c>
      <c r="GO30" s="709" t="str">
        <f>M2D!HN70</f>
        <v/>
      </c>
    </row>
    <row r="31" spans="1:197" ht="13.15" customHeight="1" x14ac:dyDescent="0.2">
      <c r="A31" s="271" t="str">
        <f>M2D!A53</f>
        <v>V15</v>
      </c>
      <c r="B31" s="271">
        <f>M2D!F53</f>
        <v>42987</v>
      </c>
      <c r="C31" s="272">
        <f>M2D!G53</f>
        <v>42705</v>
      </c>
      <c r="D31" s="273" t="str">
        <f>M2D!H53</f>
        <v>D657</v>
      </c>
      <c r="E31" s="332">
        <f>M2D!I53</f>
        <v>0</v>
      </c>
      <c r="F31" s="253">
        <f>M2D!J53</f>
        <v>0</v>
      </c>
      <c r="G31" s="253">
        <f>M2D!K53</f>
        <v>18</v>
      </c>
      <c r="H31" s="253">
        <f>M2D!L53</f>
        <v>50</v>
      </c>
      <c r="I31" s="253">
        <f>M2D!M53</f>
        <v>5</v>
      </c>
      <c r="J31" s="253">
        <f>M2D!N53</f>
        <v>18</v>
      </c>
      <c r="K31" s="253">
        <f>M2D!O53</f>
        <v>82</v>
      </c>
      <c r="L31" s="253">
        <f>M2D!P53</f>
        <v>90</v>
      </c>
      <c r="M31" s="253">
        <f>M2D!Q53</f>
        <v>83</v>
      </c>
      <c r="N31" s="253">
        <f>M2D!R53</f>
        <v>101</v>
      </c>
      <c r="O31" s="253">
        <f>M2D!S53</f>
        <v>16</v>
      </c>
      <c r="P31" s="333">
        <f>M2D!T53</f>
        <v>21</v>
      </c>
      <c r="Q31" s="332">
        <f>M2D!U53</f>
        <v>1</v>
      </c>
      <c r="R31" s="253">
        <f>M2D!V53</f>
        <v>1</v>
      </c>
      <c r="S31" s="253">
        <f>M2D!W53</f>
        <v>35</v>
      </c>
      <c r="T31" s="253">
        <f>M2D!X53</f>
        <v>44</v>
      </c>
      <c r="U31" s="253">
        <f>M2D!Y53</f>
        <v>35</v>
      </c>
      <c r="V31" s="253">
        <f>M2D!Z53</f>
        <v>0</v>
      </c>
      <c r="W31" s="253" t="str">
        <f>M2D!AA53</f>
        <v>SB</v>
      </c>
      <c r="X31" s="253" t="str">
        <f>M2D!AB53</f>
        <v>SB</v>
      </c>
      <c r="Y31" s="253" t="str">
        <f>M2D!AC53</f>
        <v>SB</v>
      </c>
      <c r="Z31" s="253" t="str">
        <f>M2D!AD53</f>
        <v>SB</v>
      </c>
      <c r="AA31" s="253">
        <f>M2D!AE53</f>
        <v>5</v>
      </c>
      <c r="AB31" s="334" t="str">
        <f>M2D!AF53</f>
        <v>V15</v>
      </c>
      <c r="AC31" s="332" t="str">
        <f>M2D!AG53</f>
        <v>V15</v>
      </c>
      <c r="AD31" s="253" t="str">
        <f>M2D!AH53</f>
        <v>V15</v>
      </c>
      <c r="AE31" s="253" t="str">
        <f>M2D!AI53</f>
        <v>V15</v>
      </c>
      <c r="AF31" s="253" t="str">
        <f>M2D!AJ53</f>
        <v>AIA</v>
      </c>
      <c r="AG31" s="253" t="str">
        <f>M2D!AK53</f>
        <v>AIA</v>
      </c>
      <c r="AH31" s="253">
        <f>M2D!AL53</f>
        <v>23</v>
      </c>
      <c r="AI31" s="253">
        <f>M2D!AM53</f>
        <v>23</v>
      </c>
      <c r="AJ31" s="253">
        <f>M2D!AN53</f>
        <v>23</v>
      </c>
      <c r="AK31" s="253">
        <f>M2D!AO53</f>
        <v>23</v>
      </c>
      <c r="AL31" s="253">
        <f>M2D!AP53</f>
        <v>23</v>
      </c>
      <c r="AM31" s="253">
        <f>M2D!AQ53</f>
        <v>23</v>
      </c>
      <c r="AN31" s="334">
        <f>M2D!AR53</f>
        <v>23</v>
      </c>
      <c r="AO31" s="332">
        <f>M2D!AS53</f>
        <v>23</v>
      </c>
      <c r="AP31" s="253">
        <f>M2D!AT53</f>
        <v>23</v>
      </c>
      <c r="AQ31" s="253">
        <f>M2D!AU53</f>
        <v>23</v>
      </c>
      <c r="AR31" s="253">
        <f>M2D!AV53</f>
        <v>23</v>
      </c>
      <c r="AS31" s="253">
        <f>M2D!AW53</f>
        <v>23</v>
      </c>
      <c r="AT31" s="253">
        <f>M2D!AX53</f>
        <v>23</v>
      </c>
      <c r="AU31" s="253">
        <f>M2D!AY53</f>
        <v>16</v>
      </c>
      <c r="AV31" s="253">
        <f>M2D!AZ53</f>
        <v>16</v>
      </c>
      <c r="AW31" s="253">
        <f>M2D!BA53</f>
        <v>16</v>
      </c>
      <c r="AX31" s="253">
        <f>M2D!BB53</f>
        <v>16</v>
      </c>
      <c r="AY31" s="253">
        <f>M2D!BC53</f>
        <v>16</v>
      </c>
      <c r="AZ31" s="334">
        <f>M2D!BD53</f>
        <v>16</v>
      </c>
      <c r="BA31" s="332">
        <f>M2D!BE53</f>
        <v>16</v>
      </c>
      <c r="BB31" s="253">
        <f>M2D!BF53</f>
        <v>16</v>
      </c>
      <c r="BC31" s="253">
        <f>M2D!BG53</f>
        <v>16</v>
      </c>
      <c r="BD31" s="253">
        <f>M2D!BH53</f>
        <v>16</v>
      </c>
      <c r="BE31" s="253">
        <f>M2D!BI53</f>
        <v>16</v>
      </c>
      <c r="BF31" s="253">
        <f>M2D!BJ53</f>
        <v>16</v>
      </c>
      <c r="BG31" s="253">
        <f>M2D!BK53</f>
        <v>16</v>
      </c>
      <c r="BH31" s="253">
        <f>M2D!BL53</f>
        <v>16</v>
      </c>
      <c r="BI31" s="253">
        <f>M2D!BM53</f>
        <v>16</v>
      </c>
      <c r="BJ31" s="253">
        <f>M2D!BN53</f>
        <v>16</v>
      </c>
      <c r="BK31" s="253">
        <f>M2D!BO53</f>
        <v>16</v>
      </c>
      <c r="BL31" s="334">
        <f>M2D!BP53</f>
        <v>16</v>
      </c>
      <c r="BM31" s="332">
        <f>M2D!BQ53</f>
        <v>16</v>
      </c>
      <c r="BN31" s="253">
        <f>M2D!BR53</f>
        <v>16</v>
      </c>
      <c r="BO31" s="253">
        <f>M2D!BS53</f>
        <v>16</v>
      </c>
      <c r="BP31" s="253">
        <f>M2D!BT53</f>
        <v>16</v>
      </c>
      <c r="BQ31" s="253">
        <f>M2D!BU53</f>
        <v>16</v>
      </c>
      <c r="BR31" s="253">
        <f>M2D!BV53</f>
        <v>16</v>
      </c>
      <c r="BS31" s="253">
        <f>M2D!BW53</f>
        <v>16</v>
      </c>
      <c r="BT31" s="253">
        <f>M2D!BX53</f>
        <v>16</v>
      </c>
      <c r="BU31" s="253">
        <f>M2D!BY53</f>
        <v>23</v>
      </c>
      <c r="BV31" s="253">
        <f>M2D!BZ53</f>
        <v>23</v>
      </c>
      <c r="BW31" s="253">
        <f>M2D!CA53</f>
        <v>23</v>
      </c>
      <c r="BX31" s="334">
        <f>M2D!CB53</f>
        <v>23</v>
      </c>
      <c r="BY31" s="332">
        <f>M2D!CC53</f>
        <v>23</v>
      </c>
      <c r="BZ31" s="253">
        <f>M2D!CD53</f>
        <v>23</v>
      </c>
      <c r="CA31" s="253">
        <f>M2D!CE53</f>
        <v>23</v>
      </c>
      <c r="CB31" s="253">
        <f>M2D!CF53</f>
        <v>23</v>
      </c>
      <c r="CC31" s="253">
        <f>M2D!CG53</f>
        <v>23</v>
      </c>
      <c r="CD31" s="253">
        <f>M2D!CH53</f>
        <v>23</v>
      </c>
      <c r="CE31" s="253">
        <f>M2D!CI53</f>
        <v>1</v>
      </c>
      <c r="CF31" s="253">
        <f>M2D!CJ53</f>
        <v>50</v>
      </c>
      <c r="CG31" s="253">
        <f>M2D!CK53</f>
        <v>50</v>
      </c>
      <c r="CH31" s="253">
        <f>M2D!CL53</f>
        <v>50</v>
      </c>
      <c r="CI31" s="253">
        <f>M2D!CM53</f>
        <v>50</v>
      </c>
      <c r="CJ31" s="334">
        <f>M2D!CN53</f>
        <v>1</v>
      </c>
      <c r="CK31" s="332">
        <f>M2D!CO53</f>
        <v>23</v>
      </c>
      <c r="CL31" s="253" t="str">
        <f>M2D!CP53</f>
        <v>V20</v>
      </c>
      <c r="CM31" s="253" t="str">
        <f>M2D!CQ53</f>
        <v>V20</v>
      </c>
      <c r="CN31" s="253" t="str">
        <f>M2D!CR53</f>
        <v>V20</v>
      </c>
      <c r="CO31" s="253" t="str">
        <f>M2D!CS53</f>
        <v>V20</v>
      </c>
      <c r="CP31" s="253" t="str">
        <f>M2D!CT53</f>
        <v>V20</v>
      </c>
      <c r="CQ31" s="253" t="str">
        <f>M2D!CU53</f>
        <v>V20</v>
      </c>
      <c r="CR31" s="253" t="str">
        <f>M2D!CV53</f>
        <v>RMV</v>
      </c>
      <c r="CS31" s="253" t="str">
        <f>M2D!CW53</f>
        <v>RMV</v>
      </c>
      <c r="CT31" s="253" t="str">
        <f>M2D!CX53</f>
        <v>RMV</v>
      </c>
      <c r="CU31" s="253" t="str">
        <f>M2D!CY53</f>
        <v>RMV</v>
      </c>
      <c r="CV31" s="334" t="str">
        <f>M2D!CZ53</f>
        <v>RMV</v>
      </c>
      <c r="CW31" s="332" t="str">
        <f>M2D!DA53</f>
        <v>RMV</v>
      </c>
      <c r="CX31" s="253">
        <f>M2D!DB53</f>
        <v>23</v>
      </c>
      <c r="CY31" s="253">
        <f>M2D!DC53</f>
        <v>23</v>
      </c>
      <c r="CZ31" s="253">
        <f>M2D!DD53</f>
        <v>23</v>
      </c>
      <c r="DA31" s="253">
        <f>M2D!DE53</f>
        <v>23</v>
      </c>
      <c r="DB31" s="253">
        <f>M2D!DF53</f>
        <v>23</v>
      </c>
      <c r="DC31" s="253">
        <f>M2D!DG53</f>
        <v>23</v>
      </c>
      <c r="DD31" s="253">
        <f>M2D!DH53</f>
        <v>23</v>
      </c>
      <c r="DE31" s="253">
        <f>M2D!DI53</f>
        <v>1</v>
      </c>
      <c r="DF31" s="253">
        <f>M2D!DJ53</f>
        <v>60</v>
      </c>
      <c r="DG31" s="253">
        <f>M2D!DK53</f>
        <v>60</v>
      </c>
      <c r="DH31" s="334">
        <f>M2D!DL53</f>
        <v>60</v>
      </c>
      <c r="DI31" s="332">
        <f>M2D!DM53</f>
        <v>60</v>
      </c>
      <c r="DJ31" s="253">
        <f>M2D!DN53</f>
        <v>1</v>
      </c>
      <c r="DK31" s="253">
        <f>M2D!DO53</f>
        <v>23</v>
      </c>
      <c r="DL31" s="253">
        <f>M2D!DP53</f>
        <v>23</v>
      </c>
      <c r="DM31" s="253">
        <f>M2D!DQ53</f>
        <v>23</v>
      </c>
      <c r="DN31" s="253">
        <f>M2D!DR53</f>
        <v>23</v>
      </c>
      <c r="DO31" s="253">
        <f>M2D!DS53</f>
        <v>23</v>
      </c>
      <c r="DP31" s="253">
        <f>M2D!DT53</f>
        <v>23</v>
      </c>
      <c r="DQ31" s="253">
        <f>M2D!DU53</f>
        <v>23</v>
      </c>
      <c r="DR31" s="253">
        <f>M2D!DV53</f>
        <v>23</v>
      </c>
      <c r="DS31" s="253">
        <f>M2D!DW53</f>
        <v>23</v>
      </c>
      <c r="DT31" s="334">
        <f>M2D!DX53</f>
        <v>23</v>
      </c>
      <c r="DU31" s="332">
        <f>M2D!DY53</f>
        <v>23</v>
      </c>
      <c r="DV31" s="253">
        <f>M2D!DZ53</f>
        <v>23</v>
      </c>
      <c r="DW31" s="253">
        <f>M2D!EA53</f>
        <v>23</v>
      </c>
      <c r="DX31" s="253">
        <f>M2D!EB53</f>
        <v>23</v>
      </c>
      <c r="DY31" s="253">
        <f>M2D!EC53</f>
        <v>23</v>
      </c>
      <c r="DZ31" s="253">
        <f>M2D!ED53</f>
        <v>23</v>
      </c>
      <c r="EA31" s="253">
        <f>M2D!EE53</f>
        <v>23</v>
      </c>
      <c r="EB31" s="253">
        <f>M2D!EF53</f>
        <v>23</v>
      </c>
      <c r="EC31" s="253">
        <f>M2D!EG53</f>
        <v>23</v>
      </c>
      <c r="ED31" s="253">
        <f>M2D!EH53</f>
        <v>23</v>
      </c>
      <c r="EE31" s="253">
        <f>M2D!EI53</f>
        <v>23</v>
      </c>
      <c r="EF31" s="334">
        <f>M2D!EJ53</f>
        <v>23</v>
      </c>
      <c r="EG31" s="332">
        <f>M2D!EK53</f>
        <v>23</v>
      </c>
      <c r="EH31" s="253">
        <f>M2D!EL53</f>
        <v>23</v>
      </c>
      <c r="EI31" s="253">
        <f>M2D!EM53</f>
        <v>23</v>
      </c>
      <c r="EJ31" s="253">
        <f>M2D!EN53</f>
        <v>23</v>
      </c>
      <c r="EK31" s="253">
        <f>M2D!EO53</f>
        <v>23</v>
      </c>
      <c r="EL31" s="253">
        <f>M2D!EP53</f>
        <v>23</v>
      </c>
      <c r="EM31" s="253">
        <f>M2D!EQ53</f>
        <v>23</v>
      </c>
      <c r="EN31" s="253">
        <f>M2D!ER53</f>
        <v>23</v>
      </c>
      <c r="EO31" s="253">
        <f>M2D!ES53</f>
        <v>23</v>
      </c>
      <c r="EP31" s="253">
        <f>M2D!ET53</f>
        <v>23</v>
      </c>
      <c r="EQ31" s="253">
        <f>M2D!EU53</f>
        <v>23</v>
      </c>
      <c r="ER31" s="334" t="str">
        <f>M2D!EV53</f>
        <v>V25</v>
      </c>
      <c r="ES31" s="335" t="str">
        <f>M2D!EW53</f>
        <v>V25</v>
      </c>
      <c r="ET31" s="253" t="str">
        <f>M2D!EX53</f>
        <v>V25</v>
      </c>
      <c r="EU31" s="253" t="str">
        <f>M2D!EY53</f>
        <v>V25</v>
      </c>
      <c r="EV31" s="253" t="str">
        <f>M2D!EZ53</f>
        <v>V25</v>
      </c>
      <c r="EW31" s="253">
        <f>M2D!FA53</f>
        <v>23</v>
      </c>
      <c r="EX31" s="253">
        <f>M2D!FB53</f>
        <v>23</v>
      </c>
      <c r="EY31" s="253">
        <f>M2D!FC53</f>
        <v>23</v>
      </c>
      <c r="EZ31" s="253">
        <f>M2D!FD53</f>
        <v>23</v>
      </c>
      <c r="FA31" s="253">
        <f>M2D!FE53</f>
        <v>23</v>
      </c>
      <c r="FB31" s="253">
        <f>M2D!FF53</f>
        <v>23</v>
      </c>
      <c r="FC31" s="253">
        <f>M2D!FG53</f>
        <v>23</v>
      </c>
      <c r="FD31" s="253">
        <f>M2D!FH53</f>
        <v>23</v>
      </c>
      <c r="FE31" s="253">
        <f>M2D!FI53</f>
        <v>23</v>
      </c>
      <c r="FF31" s="253">
        <f>M2D!FJ53</f>
        <v>23</v>
      </c>
      <c r="FG31" s="253">
        <f>M2D!FK53</f>
        <v>23</v>
      </c>
      <c r="FH31" s="253">
        <f>M2D!FL53</f>
        <v>23</v>
      </c>
      <c r="FI31" s="253">
        <f>M2D!FM53</f>
        <v>23</v>
      </c>
      <c r="FJ31" s="253">
        <f>M2D!FN53</f>
        <v>23</v>
      </c>
      <c r="FK31" s="253">
        <f>M2D!FO53</f>
        <v>23</v>
      </c>
      <c r="FL31" s="253">
        <f>M2D!FP53</f>
        <v>23</v>
      </c>
      <c r="FM31" s="253">
        <f>M2D!FQ53</f>
        <v>23</v>
      </c>
      <c r="FN31" s="253">
        <f>M2D!FR53</f>
        <v>23</v>
      </c>
      <c r="FO31" s="253">
        <f>M2D!FS53</f>
        <v>23</v>
      </c>
      <c r="FP31" s="253">
        <f>M2D!FT53</f>
        <v>23</v>
      </c>
      <c r="FQ31" s="253">
        <f>M2D!FU53</f>
        <v>23</v>
      </c>
      <c r="FR31" s="253">
        <f>M2D!FV53</f>
        <v>23</v>
      </c>
      <c r="FS31" s="253">
        <f>M2D!FW53</f>
        <v>23</v>
      </c>
      <c r="FT31" s="253">
        <f>M2D!FX53</f>
        <v>23</v>
      </c>
      <c r="FU31" s="253">
        <f>M2D!FY53</f>
        <v>23</v>
      </c>
      <c r="FV31" s="253">
        <f>M2D!FZ53</f>
        <v>23</v>
      </c>
      <c r="FW31" s="253">
        <f>M2D!GA53</f>
        <v>23</v>
      </c>
      <c r="FX31" s="253">
        <f>M2D!GB53</f>
        <v>23</v>
      </c>
      <c r="FY31" s="253">
        <f>M2D!GC53</f>
        <v>23</v>
      </c>
      <c r="FZ31" s="253">
        <f>M2D!GD53</f>
        <v>23</v>
      </c>
      <c r="GA31" s="253">
        <f>M2D!GE53</f>
        <v>23</v>
      </c>
      <c r="GB31" s="253">
        <f>M2D!GF53</f>
        <v>23</v>
      </c>
      <c r="GC31" s="253">
        <f>M2D!GG53</f>
        <v>23</v>
      </c>
      <c r="GD31" s="253">
        <f>M2D!GH53</f>
        <v>23</v>
      </c>
      <c r="GE31" s="253">
        <f>M2D!GI53</f>
        <v>23</v>
      </c>
      <c r="GF31" s="253">
        <f>M2D!GJ53</f>
        <v>23</v>
      </c>
      <c r="GG31" s="253">
        <f>M2D!GK53</f>
        <v>23</v>
      </c>
      <c r="GH31" s="253">
        <f>M2D!GL53</f>
        <v>23</v>
      </c>
      <c r="GI31" s="253">
        <f>M2D!GM53</f>
        <v>23</v>
      </c>
      <c r="GJ31" s="253">
        <f>M2D!GN53</f>
        <v>23</v>
      </c>
      <c r="GK31" s="253" t="str">
        <f>M2D!GO53</f>
        <v>X</v>
      </c>
      <c r="GL31" s="253" t="str">
        <f>M2D!GP53</f>
        <v>X</v>
      </c>
      <c r="GM31" s="253" t="str">
        <f>M2D!GQ53</f>
        <v>X</v>
      </c>
      <c r="GN31" s="333" t="str">
        <f>M2D!GR53</f>
        <v>X</v>
      </c>
      <c r="GO31" s="709" t="str">
        <f>M2D!HN63</f>
        <v/>
      </c>
    </row>
    <row r="32" spans="1:197" ht="13.15" customHeight="1" x14ac:dyDescent="0.2">
      <c r="A32" s="271" t="str">
        <f>M2D!A58</f>
        <v>V15</v>
      </c>
      <c r="B32" s="271">
        <f>M2D!F58</f>
        <v>43299</v>
      </c>
      <c r="C32" s="272">
        <f>M2D!G58</f>
        <v>42705</v>
      </c>
      <c r="D32" s="273" t="str">
        <f>M2D!H58</f>
        <v>D662</v>
      </c>
      <c r="E32" s="332">
        <f>M2D!I58</f>
        <v>105</v>
      </c>
      <c r="F32" s="253">
        <f>M2D!J58</f>
        <v>57</v>
      </c>
      <c r="G32" s="253">
        <f>M2D!K58</f>
        <v>75</v>
      </c>
      <c r="H32" s="253">
        <f>M2D!L58</f>
        <v>62</v>
      </c>
      <c r="I32" s="253">
        <f>M2D!M58</f>
        <v>17</v>
      </c>
      <c r="J32" s="253">
        <f>M2D!N58</f>
        <v>38</v>
      </c>
      <c r="K32" s="253">
        <f>M2D!O58</f>
        <v>24</v>
      </c>
      <c r="L32" s="253">
        <f>M2D!P58</f>
        <v>32</v>
      </c>
      <c r="M32" s="253">
        <f>M2D!Q58</f>
        <v>30</v>
      </c>
      <c r="N32" s="253">
        <f>M2D!R58</f>
        <v>22</v>
      </c>
      <c r="O32" s="253">
        <f>M2D!S58</f>
        <v>32</v>
      </c>
      <c r="P32" s="333">
        <f>M2D!T58</f>
        <v>0</v>
      </c>
      <c r="Q32" s="332">
        <f>M2D!U58</f>
        <v>1</v>
      </c>
      <c r="R32" s="253">
        <f>M2D!V58</f>
        <v>1</v>
      </c>
      <c r="S32" s="253">
        <f>M2D!W58</f>
        <v>0</v>
      </c>
      <c r="T32" s="253">
        <f>M2D!X58</f>
        <v>0</v>
      </c>
      <c r="U32" s="253">
        <f>M2D!Y58</f>
        <v>0</v>
      </c>
      <c r="V32" s="253">
        <f>M2D!Z58</f>
        <v>20</v>
      </c>
      <c r="W32" s="253">
        <f>M2D!AA58</f>
        <v>23</v>
      </c>
      <c r="X32" s="253">
        <f>M2D!AB58</f>
        <v>33</v>
      </c>
      <c r="Y32" s="253">
        <f>M2D!AC58</f>
        <v>43</v>
      </c>
      <c r="Z32" s="253">
        <f>M2D!AD58</f>
        <v>11</v>
      </c>
      <c r="AA32" s="253">
        <f>M2D!AE58</f>
        <v>23</v>
      </c>
      <c r="AB32" s="334" t="str">
        <f>M2D!AF58</f>
        <v>V15</v>
      </c>
      <c r="AC32" s="332" t="str">
        <f>M2D!AG58</f>
        <v>V15</v>
      </c>
      <c r="AD32" s="253" t="str">
        <f>M2D!AH58</f>
        <v>V15</v>
      </c>
      <c r="AE32" s="253" t="str">
        <f>M2D!AI58</f>
        <v>V15</v>
      </c>
      <c r="AF32" s="253" t="str">
        <f>M2D!AJ58</f>
        <v>AIA</v>
      </c>
      <c r="AG32" s="253" t="str">
        <f>M2D!AK58</f>
        <v>AIA</v>
      </c>
      <c r="AH32" s="253" t="str">
        <f>M2D!AL58</f>
        <v>AIA</v>
      </c>
      <c r="AI32" s="253">
        <f>M2D!AM58</f>
        <v>23</v>
      </c>
      <c r="AJ32" s="253">
        <f>M2D!AN58</f>
        <v>23</v>
      </c>
      <c r="AK32" s="253">
        <f>M2D!AO58</f>
        <v>23</v>
      </c>
      <c r="AL32" s="253">
        <f>M2D!AP58</f>
        <v>23</v>
      </c>
      <c r="AM32" s="253">
        <f>M2D!AQ58</f>
        <v>23</v>
      </c>
      <c r="AN32" s="334">
        <f>M2D!AR58</f>
        <v>23</v>
      </c>
      <c r="AO32" s="332">
        <f>M2D!AS58</f>
        <v>23</v>
      </c>
      <c r="AP32" s="253">
        <f>M2D!AT58</f>
        <v>23</v>
      </c>
      <c r="AQ32" s="253">
        <f>M2D!AU58</f>
        <v>23</v>
      </c>
      <c r="AR32" s="253">
        <f>M2D!AV58</f>
        <v>23</v>
      </c>
      <c r="AS32" s="253">
        <f>M2D!AW58</f>
        <v>23</v>
      </c>
      <c r="AT32" s="253">
        <f>M2D!AX58</f>
        <v>23</v>
      </c>
      <c r="AU32" s="253">
        <f>M2D!AY58</f>
        <v>23</v>
      </c>
      <c r="AV32" s="253">
        <f>M2D!AZ58</f>
        <v>23</v>
      </c>
      <c r="AW32" s="253">
        <f>M2D!BA58</f>
        <v>23</v>
      </c>
      <c r="AX32" s="253">
        <f>M2D!BB58</f>
        <v>23</v>
      </c>
      <c r="AY32" s="253">
        <f>M2D!BC58</f>
        <v>23</v>
      </c>
      <c r="AZ32" s="334">
        <f>M2D!BD58</f>
        <v>23</v>
      </c>
      <c r="BA32" s="332">
        <f>M2D!BE58</f>
        <v>23</v>
      </c>
      <c r="BB32" s="253">
        <f>M2D!BF58</f>
        <v>23</v>
      </c>
      <c r="BC32" s="253">
        <f>M2D!BG58</f>
        <v>23</v>
      </c>
      <c r="BD32" s="253">
        <f>M2D!BH58</f>
        <v>23</v>
      </c>
      <c r="BE32" s="253">
        <f>M2D!BI58</f>
        <v>23</v>
      </c>
      <c r="BF32" s="253">
        <f>M2D!BJ58</f>
        <v>23</v>
      </c>
      <c r="BG32" s="253">
        <f>M2D!BK58</f>
        <v>23</v>
      </c>
      <c r="BH32" s="253">
        <f>M2D!BL58</f>
        <v>23</v>
      </c>
      <c r="BI32" s="253">
        <f>M2D!BM58</f>
        <v>23</v>
      </c>
      <c r="BJ32" s="253">
        <f>M2D!BN58</f>
        <v>23</v>
      </c>
      <c r="BK32" s="253">
        <f>M2D!BO58</f>
        <v>23</v>
      </c>
      <c r="BL32" s="334">
        <f>M2D!BP58</f>
        <v>23</v>
      </c>
      <c r="BM32" s="332">
        <f>M2D!BQ58</f>
        <v>23</v>
      </c>
      <c r="BN32" s="253">
        <f>M2D!BR58</f>
        <v>23</v>
      </c>
      <c r="BO32" s="253">
        <f>M2D!BS58</f>
        <v>16</v>
      </c>
      <c r="BP32" s="253">
        <f>M2D!BT58</f>
        <v>16</v>
      </c>
      <c r="BQ32" s="253">
        <f>M2D!BU58</f>
        <v>16</v>
      </c>
      <c r="BR32" s="253">
        <f>M2D!BV58</f>
        <v>16</v>
      </c>
      <c r="BS32" s="253">
        <f>M2D!BW58</f>
        <v>16</v>
      </c>
      <c r="BT32" s="253">
        <f>M2D!BX58</f>
        <v>16</v>
      </c>
      <c r="BU32" s="253">
        <f>M2D!BY58</f>
        <v>16</v>
      </c>
      <c r="BV32" s="253">
        <f>M2D!BZ58</f>
        <v>16</v>
      </c>
      <c r="BW32" s="253">
        <f>M2D!CA58</f>
        <v>16</v>
      </c>
      <c r="BX32" s="334">
        <f>M2D!CB58</f>
        <v>16</v>
      </c>
      <c r="BY32" s="332">
        <f>M2D!CC58</f>
        <v>16</v>
      </c>
      <c r="BZ32" s="253">
        <f>M2D!CD58</f>
        <v>16</v>
      </c>
      <c r="CA32" s="253">
        <f>M2D!CE58</f>
        <v>16</v>
      </c>
      <c r="CB32" s="253">
        <f>M2D!CF58</f>
        <v>16</v>
      </c>
      <c r="CC32" s="253">
        <f>M2D!CG58</f>
        <v>16</v>
      </c>
      <c r="CD32" s="253">
        <f>M2D!CH58</f>
        <v>16</v>
      </c>
      <c r="CE32" s="253">
        <f>M2D!CI58</f>
        <v>16</v>
      </c>
      <c r="CF32" s="253">
        <f>M2D!CJ58</f>
        <v>16</v>
      </c>
      <c r="CG32" s="253">
        <f>M2D!CK58</f>
        <v>16</v>
      </c>
      <c r="CH32" s="253">
        <f>M2D!CL58</f>
        <v>16</v>
      </c>
      <c r="CI32" s="253">
        <f>M2D!CM58</f>
        <v>16</v>
      </c>
      <c r="CJ32" s="334">
        <f>M2D!CN58</f>
        <v>16</v>
      </c>
      <c r="CK32" s="332">
        <f>M2D!CO58</f>
        <v>16</v>
      </c>
      <c r="CL32" s="253">
        <f>M2D!CP58</f>
        <v>16</v>
      </c>
      <c r="CM32" s="253" t="str">
        <f>M2D!CQ58</f>
        <v>V20</v>
      </c>
      <c r="CN32" s="253" t="str">
        <f>M2D!CR58</f>
        <v>V20</v>
      </c>
      <c r="CO32" s="253" t="str">
        <f>M2D!CS58</f>
        <v>V20</v>
      </c>
      <c r="CP32" s="253" t="str">
        <f>M2D!CT58</f>
        <v>V20</v>
      </c>
      <c r="CQ32" s="253" t="str">
        <f>M2D!CU58</f>
        <v>V20</v>
      </c>
      <c r="CR32" s="253" t="str">
        <f>M2D!CV58</f>
        <v>V20</v>
      </c>
      <c r="CS32" s="253" t="str">
        <f>M2D!CW58</f>
        <v>RMV</v>
      </c>
      <c r="CT32" s="253" t="str">
        <f>M2D!CX58</f>
        <v>RMV</v>
      </c>
      <c r="CU32" s="253" t="str">
        <f>M2D!CY58</f>
        <v>RMV</v>
      </c>
      <c r="CV32" s="334" t="str">
        <f>M2D!CZ58</f>
        <v>RMV</v>
      </c>
      <c r="CW32" s="332" t="str">
        <f>M2D!DA58</f>
        <v>RMV</v>
      </c>
      <c r="CX32" s="253" t="str">
        <f>M2D!DB58</f>
        <v>RMV</v>
      </c>
      <c r="CY32" s="253">
        <f>M2D!DC58</f>
        <v>23</v>
      </c>
      <c r="CZ32" s="253">
        <f>M2D!DD58</f>
        <v>23</v>
      </c>
      <c r="DA32" s="253">
        <f>M2D!DE58</f>
        <v>1</v>
      </c>
      <c r="DB32" s="253">
        <f>M2D!DF58</f>
        <v>60</v>
      </c>
      <c r="DC32" s="253">
        <f>M2D!DG58</f>
        <v>60</v>
      </c>
      <c r="DD32" s="253">
        <f>M2D!DH58</f>
        <v>60</v>
      </c>
      <c r="DE32" s="253">
        <f>M2D!DI58</f>
        <v>60</v>
      </c>
      <c r="DF32" s="253">
        <f>M2D!DJ58</f>
        <v>1</v>
      </c>
      <c r="DG32" s="253">
        <f>M2D!DK58</f>
        <v>23</v>
      </c>
      <c r="DH32" s="334">
        <f>M2D!DL58</f>
        <v>23</v>
      </c>
      <c r="DI32" s="332">
        <f>M2D!DM58</f>
        <v>23</v>
      </c>
      <c r="DJ32" s="253">
        <f>M2D!DN58</f>
        <v>23</v>
      </c>
      <c r="DK32" s="253">
        <f>M2D!DO58</f>
        <v>23</v>
      </c>
      <c r="DL32" s="253">
        <f>M2D!DP58</f>
        <v>23</v>
      </c>
      <c r="DM32" s="253">
        <f>M2D!DQ58</f>
        <v>23</v>
      </c>
      <c r="DN32" s="253">
        <f>M2D!DR58</f>
        <v>23</v>
      </c>
      <c r="DO32" s="253">
        <f>M2D!DS58</f>
        <v>23</v>
      </c>
      <c r="DP32" s="253">
        <f>M2D!DT58</f>
        <v>23</v>
      </c>
      <c r="DQ32" s="253">
        <f>M2D!DU58</f>
        <v>23</v>
      </c>
      <c r="DR32" s="253">
        <f>M2D!DV58</f>
        <v>23</v>
      </c>
      <c r="DS32" s="253">
        <f>M2D!DW58</f>
        <v>23</v>
      </c>
      <c r="DT32" s="334">
        <f>M2D!DX58</f>
        <v>23</v>
      </c>
      <c r="DU32" s="332">
        <f>M2D!DY58</f>
        <v>23</v>
      </c>
      <c r="DV32" s="253">
        <f>M2D!DZ58</f>
        <v>23</v>
      </c>
      <c r="DW32" s="253">
        <f>M2D!EA58</f>
        <v>23</v>
      </c>
      <c r="DX32" s="253">
        <f>M2D!EB58</f>
        <v>23</v>
      </c>
      <c r="DY32" s="253">
        <f>M2D!EC58</f>
        <v>23</v>
      </c>
      <c r="DZ32" s="253">
        <f>M2D!ED58</f>
        <v>23</v>
      </c>
      <c r="EA32" s="253">
        <f>M2D!EE58</f>
        <v>23</v>
      </c>
      <c r="EB32" s="253">
        <f>M2D!EF58</f>
        <v>23</v>
      </c>
      <c r="EC32" s="253">
        <f>M2D!EG58</f>
        <v>23</v>
      </c>
      <c r="ED32" s="253">
        <f>M2D!EH58</f>
        <v>23</v>
      </c>
      <c r="EE32" s="253">
        <f>M2D!EI58</f>
        <v>23</v>
      </c>
      <c r="EF32" s="334">
        <f>M2D!EJ58</f>
        <v>23</v>
      </c>
      <c r="EG32" s="332">
        <f>M2D!EK58</f>
        <v>23</v>
      </c>
      <c r="EH32" s="253">
        <f>M2D!EL58</f>
        <v>23</v>
      </c>
      <c r="EI32" s="253">
        <f>M2D!EM58</f>
        <v>23</v>
      </c>
      <c r="EJ32" s="253">
        <f>M2D!EN58</f>
        <v>23</v>
      </c>
      <c r="EK32" s="253">
        <f>M2D!EO58</f>
        <v>23</v>
      </c>
      <c r="EL32" s="253">
        <f>M2D!EP58</f>
        <v>23</v>
      </c>
      <c r="EM32" s="253">
        <f>M2D!EQ58</f>
        <v>23</v>
      </c>
      <c r="EN32" s="253">
        <f>M2D!ER58</f>
        <v>23</v>
      </c>
      <c r="EO32" s="253">
        <f>M2D!ES58</f>
        <v>23</v>
      </c>
      <c r="EP32" s="253">
        <f>M2D!ET58</f>
        <v>23</v>
      </c>
      <c r="EQ32" s="253">
        <f>M2D!EU58</f>
        <v>23</v>
      </c>
      <c r="ER32" s="334">
        <f>M2D!EV58</f>
        <v>23</v>
      </c>
      <c r="ES32" s="335">
        <f>M2D!EW58</f>
        <v>23</v>
      </c>
      <c r="ET32" s="253" t="str">
        <f>M2D!EX58</f>
        <v>V25</v>
      </c>
      <c r="EU32" s="253" t="str">
        <f>M2D!EY58</f>
        <v>V25</v>
      </c>
      <c r="EV32" s="253" t="str">
        <f>M2D!EZ58</f>
        <v>V25</v>
      </c>
      <c r="EW32" s="253" t="str">
        <f>M2D!FA58</f>
        <v>V25</v>
      </c>
      <c r="EX32" s="253" t="str">
        <f>M2D!FB58</f>
        <v>V25</v>
      </c>
      <c r="EY32" s="253">
        <f>M2D!FC58</f>
        <v>23</v>
      </c>
      <c r="EZ32" s="253">
        <f>M2D!FD58</f>
        <v>23</v>
      </c>
      <c r="FA32" s="253">
        <f>M2D!FE58</f>
        <v>23</v>
      </c>
      <c r="FB32" s="253">
        <f>M2D!FF58</f>
        <v>23</v>
      </c>
      <c r="FC32" s="253">
        <f>M2D!FG58</f>
        <v>23</v>
      </c>
      <c r="FD32" s="253">
        <f>M2D!FH58</f>
        <v>23</v>
      </c>
      <c r="FE32" s="253">
        <f>M2D!FI58</f>
        <v>23</v>
      </c>
      <c r="FF32" s="253">
        <f>M2D!FJ58</f>
        <v>23</v>
      </c>
      <c r="FG32" s="253">
        <f>M2D!FK58</f>
        <v>23</v>
      </c>
      <c r="FH32" s="253">
        <f>M2D!FL58</f>
        <v>23</v>
      </c>
      <c r="FI32" s="253">
        <f>M2D!FM58</f>
        <v>23</v>
      </c>
      <c r="FJ32" s="253">
        <f>M2D!FN58</f>
        <v>23</v>
      </c>
      <c r="FK32" s="253">
        <f>M2D!FO58</f>
        <v>23</v>
      </c>
      <c r="FL32" s="253">
        <f>M2D!FP58</f>
        <v>23</v>
      </c>
      <c r="FM32" s="253">
        <f>M2D!FQ58</f>
        <v>23</v>
      </c>
      <c r="FN32" s="253">
        <f>M2D!FR58</f>
        <v>23</v>
      </c>
      <c r="FO32" s="253">
        <f>M2D!FS58</f>
        <v>23</v>
      </c>
      <c r="FP32" s="253">
        <f>M2D!FT58</f>
        <v>23</v>
      </c>
      <c r="FQ32" s="253">
        <f>M2D!FU58</f>
        <v>23</v>
      </c>
      <c r="FR32" s="253">
        <f>M2D!FV58</f>
        <v>23</v>
      </c>
      <c r="FS32" s="253">
        <f>M2D!FW58</f>
        <v>23</v>
      </c>
      <c r="FT32" s="253">
        <f>M2D!FX58</f>
        <v>23</v>
      </c>
      <c r="FU32" s="253">
        <f>M2D!FY58</f>
        <v>23</v>
      </c>
      <c r="FV32" s="253">
        <f>M2D!FZ58</f>
        <v>23</v>
      </c>
      <c r="FW32" s="253">
        <f>M2D!GA58</f>
        <v>23</v>
      </c>
      <c r="FX32" s="253">
        <f>M2D!GB58</f>
        <v>23</v>
      </c>
      <c r="FY32" s="253">
        <f>M2D!GC58</f>
        <v>23</v>
      </c>
      <c r="FZ32" s="253">
        <f>M2D!GD58</f>
        <v>23</v>
      </c>
      <c r="GA32" s="253">
        <f>M2D!GE58</f>
        <v>23</v>
      </c>
      <c r="GB32" s="253">
        <f>M2D!GF58</f>
        <v>23</v>
      </c>
      <c r="GC32" s="253">
        <f>M2D!GG58</f>
        <v>23</v>
      </c>
      <c r="GD32" s="253">
        <f>M2D!GH58</f>
        <v>23</v>
      </c>
      <c r="GE32" s="253">
        <f>M2D!GI58</f>
        <v>23</v>
      </c>
      <c r="GF32" s="253">
        <f>M2D!GJ58</f>
        <v>23</v>
      </c>
      <c r="GG32" s="253">
        <f>M2D!GK58</f>
        <v>23</v>
      </c>
      <c r="GH32" s="253">
        <f>M2D!GL58</f>
        <v>23</v>
      </c>
      <c r="GI32" s="253">
        <f>M2D!GM58</f>
        <v>23</v>
      </c>
      <c r="GJ32" s="253">
        <f>M2D!GN58</f>
        <v>23</v>
      </c>
      <c r="GK32" s="253" t="str">
        <f>M2D!GO58</f>
        <v>X</v>
      </c>
      <c r="GL32" s="253" t="str">
        <f>M2D!GP58</f>
        <v>X</v>
      </c>
      <c r="GM32" s="253" t="str">
        <f>M2D!GQ58</f>
        <v>X</v>
      </c>
      <c r="GN32" s="333" t="str">
        <f>M2D!GR58</f>
        <v>X</v>
      </c>
      <c r="GO32" s="709" t="str">
        <f>M2D!HN68</f>
        <v/>
      </c>
    </row>
    <row r="33" spans="1:197" ht="13.5" customHeight="1" x14ac:dyDescent="0.2">
      <c r="A33" s="271" t="str">
        <f>M2D!A12</f>
        <v>V10</v>
      </c>
      <c r="B33" s="271">
        <f>M2D!F12</f>
        <v>42763</v>
      </c>
      <c r="C33" s="272">
        <f>M2D!G12</f>
        <v>42705</v>
      </c>
      <c r="D33" s="273" t="str">
        <f>M2D!H12</f>
        <v>D611</v>
      </c>
      <c r="E33" s="332" t="str">
        <f>M2D!I12</f>
        <v>STK</v>
      </c>
      <c r="F33" s="253" t="str">
        <f>M2D!J12</f>
        <v>STK</v>
      </c>
      <c r="G33" s="253" t="str">
        <f>M2D!K12</f>
        <v>STK</v>
      </c>
      <c r="H33" s="253" t="str">
        <f>M2D!L12</f>
        <v>STK</v>
      </c>
      <c r="I33" s="253" t="str">
        <f>M2D!M12</f>
        <v>STK</v>
      </c>
      <c r="J33" s="253" t="str">
        <f>M2D!N12</f>
        <v>STK</v>
      </c>
      <c r="K33" s="253" t="str">
        <f>M2D!O12</f>
        <v>STK</v>
      </c>
      <c r="L33" s="253" t="str">
        <f>M2D!P12</f>
        <v>STK</v>
      </c>
      <c r="M33" s="253" t="str">
        <f>M2D!Q12</f>
        <v>STK</v>
      </c>
      <c r="N33" s="253" t="str">
        <f>M2D!R12</f>
        <v>STK</v>
      </c>
      <c r="O33" s="253" t="str">
        <f>M2D!S12</f>
        <v>STK</v>
      </c>
      <c r="P33" s="333">
        <f>M2D!T12</f>
        <v>0</v>
      </c>
      <c r="Q33" s="332">
        <f>M2D!U12</f>
        <v>6</v>
      </c>
      <c r="R33" s="253">
        <f>M2D!V12</f>
        <v>49</v>
      </c>
      <c r="S33" s="253">
        <f>M2D!W12</f>
        <v>58</v>
      </c>
      <c r="T33" s="253">
        <f>M2D!X12</f>
        <v>48</v>
      </c>
      <c r="U33" s="253">
        <f>M2D!Y12</f>
        <v>49</v>
      </c>
      <c r="V33" s="253">
        <f>M2D!Z12</f>
        <v>30</v>
      </c>
      <c r="W33" s="253">
        <f>M2D!AA12</f>
        <v>14</v>
      </c>
      <c r="X33" s="253">
        <f>M2D!AB12</f>
        <v>4</v>
      </c>
      <c r="Y33" s="253">
        <f>M2D!AC12</f>
        <v>51</v>
      </c>
      <c r="Z33" s="253">
        <f>M2D!AD12</f>
        <v>49</v>
      </c>
      <c r="AA33" s="253">
        <f>M2D!AE12</f>
        <v>25</v>
      </c>
      <c r="AB33" s="334" t="str">
        <f>M2D!AF12</f>
        <v>V10</v>
      </c>
      <c r="AC33" s="332" t="str">
        <f>M2D!AG12</f>
        <v>V10</v>
      </c>
      <c r="AD33" s="253" t="str">
        <f>M2D!AH12</f>
        <v>V10</v>
      </c>
      <c r="AE33" s="253" t="str">
        <f>M2D!AI12</f>
        <v>V10</v>
      </c>
      <c r="AF33" s="253" t="str">
        <f>M2D!AJ12</f>
        <v>V10</v>
      </c>
      <c r="AG33" s="253" t="str">
        <f>M2D!AK12</f>
        <v>V10</v>
      </c>
      <c r="AH33" s="253" t="str">
        <f>M2D!AL12</f>
        <v>V10</v>
      </c>
      <c r="AI33" s="253" t="str">
        <f>M2D!AM12</f>
        <v>AIA</v>
      </c>
      <c r="AJ33" s="253" t="str">
        <f>M2D!AN12</f>
        <v>AIA</v>
      </c>
      <c r="AK33" s="334" t="str">
        <f>M2D!AO12</f>
        <v>AIA</v>
      </c>
      <c r="AL33" s="253">
        <f>M2D!AP12</f>
        <v>23</v>
      </c>
      <c r="AM33" s="253">
        <f>M2D!AQ12</f>
        <v>1</v>
      </c>
      <c r="AN33" s="334">
        <f>M2D!AR12</f>
        <v>50</v>
      </c>
      <c r="AO33" s="332">
        <f>M2D!AS12</f>
        <v>60</v>
      </c>
      <c r="AP33" s="253">
        <f>M2D!AT12</f>
        <v>60</v>
      </c>
      <c r="AQ33" s="253">
        <f>M2D!AU12</f>
        <v>60</v>
      </c>
      <c r="AR33" s="253">
        <f>M2D!AV12</f>
        <v>1</v>
      </c>
      <c r="AS33" s="253">
        <f>M2D!AW12</f>
        <v>23</v>
      </c>
      <c r="AT33" s="253">
        <f>M2D!AX12</f>
        <v>23</v>
      </c>
      <c r="AU33" s="253">
        <f>M2D!AY12</f>
        <v>23</v>
      </c>
      <c r="AV33" s="253" t="str">
        <f>M2D!AZ12</f>
        <v>STK</v>
      </c>
      <c r="AW33" s="253" t="str">
        <f>M2D!BA12</f>
        <v>STK</v>
      </c>
      <c r="AX33" s="253" t="str">
        <f>M2D!BB12</f>
        <v>STK</v>
      </c>
      <c r="AY33" s="253" t="str">
        <f>M2D!BC12</f>
        <v>STK</v>
      </c>
      <c r="AZ33" s="334" t="str">
        <f>M2D!BD12</f>
        <v>STK</v>
      </c>
      <c r="BA33" s="332" t="str">
        <f>M2D!BE12</f>
        <v>STK</v>
      </c>
      <c r="BB33" s="253" t="str">
        <f>M2D!BF12</f>
        <v>STK</v>
      </c>
      <c r="BC33" s="253" t="str">
        <f>M2D!BG12</f>
        <v>STK</v>
      </c>
      <c r="BD33" s="253" t="str">
        <f>M2D!BH12</f>
        <v>STK</v>
      </c>
      <c r="BE33" s="253">
        <f>M2D!BI12</f>
        <v>23</v>
      </c>
      <c r="BF33" s="253">
        <f>M2D!BJ12</f>
        <v>23</v>
      </c>
      <c r="BG33" s="253">
        <f>M2D!BK12</f>
        <v>23</v>
      </c>
      <c r="BH33" s="253">
        <f>M2D!BL12</f>
        <v>23</v>
      </c>
      <c r="BI33" s="253">
        <f>M2D!BM12</f>
        <v>23</v>
      </c>
      <c r="BJ33" s="253">
        <f>M2D!BN12</f>
        <v>23</v>
      </c>
      <c r="BK33" s="253">
        <f>M2D!BO12</f>
        <v>23</v>
      </c>
      <c r="BL33" s="334">
        <f>M2D!BP12</f>
        <v>23</v>
      </c>
      <c r="BM33" s="332">
        <f>M2D!BQ12</f>
        <v>23</v>
      </c>
      <c r="BN33" s="253">
        <f>M2D!BR12</f>
        <v>23</v>
      </c>
      <c r="BO33" s="253">
        <f>M2D!BS12</f>
        <v>23</v>
      </c>
      <c r="BP33" s="253">
        <f>M2D!BT12</f>
        <v>23</v>
      </c>
      <c r="BQ33" s="253">
        <f>M2D!BU12</f>
        <v>1</v>
      </c>
      <c r="BR33" s="253">
        <f>M2D!BV12</f>
        <v>70</v>
      </c>
      <c r="BS33" s="253">
        <f>M2D!BW12</f>
        <v>70</v>
      </c>
      <c r="BT33" s="253">
        <f>M2D!BX12</f>
        <v>70</v>
      </c>
      <c r="BU33" s="253">
        <f>M2D!BY12</f>
        <v>70</v>
      </c>
      <c r="BV33" s="253">
        <f>M2D!BZ12</f>
        <v>1</v>
      </c>
      <c r="BW33" s="253">
        <f>M2D!CA12</f>
        <v>23</v>
      </c>
      <c r="BX33" s="334">
        <f>M2D!CB12</f>
        <v>23</v>
      </c>
      <c r="BY33" s="332">
        <f>M2D!CC12</f>
        <v>23</v>
      </c>
      <c r="BZ33" s="253">
        <f>M2D!CD12</f>
        <v>23</v>
      </c>
      <c r="CA33" s="253">
        <f>M2D!CE12</f>
        <v>23</v>
      </c>
      <c r="CB33" s="253">
        <f>M2D!CF12</f>
        <v>23</v>
      </c>
      <c r="CC33" s="253" t="str">
        <f>M2D!CG12</f>
        <v>SB</v>
      </c>
      <c r="CD33" s="253" t="str">
        <f>M2D!CH12</f>
        <v>SB</v>
      </c>
      <c r="CE33" s="253" t="str">
        <f>M2D!CI12</f>
        <v>SB</v>
      </c>
      <c r="CF33" s="253" t="str">
        <f>M2D!CJ12</f>
        <v>SB</v>
      </c>
      <c r="CG33" s="253" t="str">
        <f>M2D!CK12</f>
        <v>SB</v>
      </c>
      <c r="CH33" s="253" t="str">
        <f>M2D!CL12</f>
        <v>SB</v>
      </c>
      <c r="CI33" s="253" t="str">
        <f>M2D!CM12</f>
        <v>SB</v>
      </c>
      <c r="CJ33" s="334" t="str">
        <f>M2D!CN12</f>
        <v>SB</v>
      </c>
      <c r="CK33" s="332">
        <f>M2D!CO12</f>
        <v>23</v>
      </c>
      <c r="CL33" s="253">
        <f>M2D!CP12</f>
        <v>23</v>
      </c>
      <c r="CM33" s="253">
        <f>M2D!CQ12</f>
        <v>23</v>
      </c>
      <c r="CN33" s="253">
        <f>M2D!CR12</f>
        <v>23</v>
      </c>
      <c r="CO33" s="253">
        <f>M2D!CS12</f>
        <v>23</v>
      </c>
      <c r="CP33" s="253">
        <f>M2D!CT12</f>
        <v>23</v>
      </c>
      <c r="CQ33" s="253">
        <f>M2D!CU12</f>
        <v>23</v>
      </c>
      <c r="CR33" s="253" t="str">
        <f>M2D!CV12</f>
        <v>V15</v>
      </c>
      <c r="CS33" s="253" t="str">
        <f>M2D!CW12</f>
        <v>V15</v>
      </c>
      <c r="CT33" s="253" t="str">
        <f>M2D!CX12</f>
        <v>V15</v>
      </c>
      <c r="CU33" s="253" t="str">
        <f>M2D!CY12</f>
        <v>V15</v>
      </c>
      <c r="CV33" s="334" t="str">
        <f>M2D!CZ12</f>
        <v>V15</v>
      </c>
      <c r="CW33" s="332" t="str">
        <f>M2D!DA12</f>
        <v>RMV</v>
      </c>
      <c r="CX33" s="253" t="str">
        <f>M2D!DB12</f>
        <v>RMV</v>
      </c>
      <c r="CY33" s="253" t="str">
        <f>M2D!DC12</f>
        <v>RMV</v>
      </c>
      <c r="CZ33" s="253" t="str">
        <f>M2D!DD12</f>
        <v>RMV</v>
      </c>
      <c r="DA33" s="253" t="str">
        <f>M2D!DE12</f>
        <v>RMV</v>
      </c>
      <c r="DB33" s="253" t="str">
        <f>M2D!DF12</f>
        <v>RMV</v>
      </c>
      <c r="DC33" s="253">
        <f>M2D!DG12</f>
        <v>23</v>
      </c>
      <c r="DD33" s="253">
        <f>M2D!DH12</f>
        <v>23</v>
      </c>
      <c r="DE33" s="253">
        <f>M2D!DI12</f>
        <v>23</v>
      </c>
      <c r="DF33" s="253">
        <f>M2D!DJ12</f>
        <v>23</v>
      </c>
      <c r="DG33" s="253">
        <f>M2D!DK12</f>
        <v>23</v>
      </c>
      <c r="DH33" s="334">
        <f>M2D!DL12</f>
        <v>23</v>
      </c>
      <c r="DI33" s="332">
        <f>M2D!DM12</f>
        <v>23</v>
      </c>
      <c r="DJ33" s="253">
        <f>M2D!DN12</f>
        <v>23</v>
      </c>
      <c r="DK33" s="253">
        <f>M2D!DO12</f>
        <v>23</v>
      </c>
      <c r="DL33" s="253">
        <f>M2D!DP12</f>
        <v>23</v>
      </c>
      <c r="DM33" s="253">
        <f>M2D!DQ12</f>
        <v>23</v>
      </c>
      <c r="DN33" s="253">
        <f>M2D!DR12</f>
        <v>23</v>
      </c>
      <c r="DO33" s="253">
        <f>M2D!DS12</f>
        <v>23</v>
      </c>
      <c r="DP33" s="253">
        <f>M2D!DT12</f>
        <v>23</v>
      </c>
      <c r="DQ33" s="253">
        <f>M2D!DU12</f>
        <v>23</v>
      </c>
      <c r="DR33" s="253">
        <f>M2D!DV12</f>
        <v>23</v>
      </c>
      <c r="DS33" s="253">
        <f>M2D!DW12</f>
        <v>23</v>
      </c>
      <c r="DT33" s="334">
        <f>M2D!DX12</f>
        <v>23</v>
      </c>
      <c r="DU33" s="332">
        <f>M2D!DY12</f>
        <v>23</v>
      </c>
      <c r="DV33" s="253">
        <f>M2D!DZ12</f>
        <v>23</v>
      </c>
      <c r="DW33" s="253">
        <f>M2D!EA12</f>
        <v>23</v>
      </c>
      <c r="DX33" s="253">
        <f>M2D!EB12</f>
        <v>23</v>
      </c>
      <c r="DY33" s="253">
        <f>M2D!EC12</f>
        <v>23</v>
      </c>
      <c r="DZ33" s="253">
        <f>M2D!ED12</f>
        <v>23</v>
      </c>
      <c r="EA33" s="253">
        <f>M2D!EE12</f>
        <v>23</v>
      </c>
      <c r="EB33" s="253">
        <f>M2D!EF12</f>
        <v>23</v>
      </c>
      <c r="EC33" s="253">
        <f>M2D!EG12</f>
        <v>23</v>
      </c>
      <c r="ED33" s="253">
        <f>M2D!EH12</f>
        <v>23</v>
      </c>
      <c r="EE33" s="253">
        <f>M2D!EI12</f>
        <v>23</v>
      </c>
      <c r="EF33" s="334">
        <f>M2D!EJ12</f>
        <v>23</v>
      </c>
      <c r="EG33" s="332">
        <f>M2D!EK12</f>
        <v>23</v>
      </c>
      <c r="EH33" s="253">
        <f>M2D!EL12</f>
        <v>23</v>
      </c>
      <c r="EI33" s="253">
        <f>M2D!EM12</f>
        <v>23</v>
      </c>
      <c r="EJ33" s="253">
        <f>M2D!EN12</f>
        <v>23</v>
      </c>
      <c r="EK33" s="253">
        <f>M2D!EO12</f>
        <v>23</v>
      </c>
      <c r="EL33" s="253">
        <f>M2D!EP12</f>
        <v>23</v>
      </c>
      <c r="EM33" s="253">
        <f>M2D!EQ12</f>
        <v>23</v>
      </c>
      <c r="EN33" s="253">
        <f>M2D!ER12</f>
        <v>23</v>
      </c>
      <c r="EO33" s="253">
        <f>M2D!ES12</f>
        <v>23</v>
      </c>
      <c r="EP33" s="253">
        <f>M2D!ET12</f>
        <v>23</v>
      </c>
      <c r="EQ33" s="253" t="str">
        <f>M2D!EU12</f>
        <v>V20</v>
      </c>
      <c r="ER33" s="334" t="str">
        <f>M2D!EV12</f>
        <v>V20</v>
      </c>
      <c r="ES33" s="335" t="str">
        <f>M2D!EW12</f>
        <v>V20</v>
      </c>
      <c r="ET33" s="253" t="str">
        <f>M2D!EX12</f>
        <v>V20</v>
      </c>
      <c r="EU33" s="253" t="str">
        <f>M2D!EY12</f>
        <v>V20</v>
      </c>
      <c r="EV33" s="253" t="str">
        <f>M2D!EZ12</f>
        <v>V20</v>
      </c>
      <c r="EW33" s="253">
        <f>M2D!FA12</f>
        <v>23</v>
      </c>
      <c r="EX33" s="253">
        <f>M2D!FB12</f>
        <v>23</v>
      </c>
      <c r="EY33" s="253">
        <f>M2D!FC12</f>
        <v>23</v>
      </c>
      <c r="EZ33" s="253">
        <f>M2D!FD12</f>
        <v>23</v>
      </c>
      <c r="FA33" s="253">
        <f>M2D!FE12</f>
        <v>23</v>
      </c>
      <c r="FB33" s="253">
        <f>M2D!FF12</f>
        <v>23</v>
      </c>
      <c r="FC33" s="253">
        <f>M2D!FG12</f>
        <v>23</v>
      </c>
      <c r="FD33" s="253">
        <f>M2D!FH12</f>
        <v>23</v>
      </c>
      <c r="FE33" s="253">
        <f>M2D!FI12</f>
        <v>23</v>
      </c>
      <c r="FF33" s="253">
        <f>M2D!FJ12</f>
        <v>23</v>
      </c>
      <c r="FG33" s="253">
        <f>M2D!FK12</f>
        <v>23</v>
      </c>
      <c r="FH33" s="253">
        <f>M2D!FL12</f>
        <v>23</v>
      </c>
      <c r="FI33" s="253">
        <f>M2D!FM12</f>
        <v>23</v>
      </c>
      <c r="FJ33" s="253">
        <f>M2D!FN12</f>
        <v>23</v>
      </c>
      <c r="FK33" s="253">
        <f>M2D!FO12</f>
        <v>23</v>
      </c>
      <c r="FL33" s="253">
        <f>M2D!FP12</f>
        <v>23</v>
      </c>
      <c r="FM33" s="253">
        <f>M2D!FQ12</f>
        <v>23</v>
      </c>
      <c r="FN33" s="253">
        <f>M2D!FR12</f>
        <v>23</v>
      </c>
      <c r="FO33" s="253">
        <f>M2D!FS12</f>
        <v>23</v>
      </c>
      <c r="FP33" s="253">
        <f>M2D!FT12</f>
        <v>23</v>
      </c>
      <c r="FQ33" s="253">
        <f>M2D!FU12</f>
        <v>23</v>
      </c>
      <c r="FR33" s="253">
        <f>M2D!FV12</f>
        <v>23</v>
      </c>
      <c r="FS33" s="253">
        <f>M2D!FW12</f>
        <v>23</v>
      </c>
      <c r="FT33" s="253">
        <f>M2D!FX12</f>
        <v>23</v>
      </c>
      <c r="FU33" s="253">
        <f>M2D!FY12</f>
        <v>23</v>
      </c>
      <c r="FV33" s="253">
        <f>M2D!FZ12</f>
        <v>23</v>
      </c>
      <c r="FW33" s="253">
        <f>M2D!GA12</f>
        <v>23</v>
      </c>
      <c r="FX33" s="253">
        <f>M2D!GB12</f>
        <v>23</v>
      </c>
      <c r="FY33" s="253">
        <f>M2D!GC12</f>
        <v>23</v>
      </c>
      <c r="FZ33" s="253">
        <f>M2D!GD12</f>
        <v>23</v>
      </c>
      <c r="GA33" s="253">
        <f>M2D!GE12</f>
        <v>23</v>
      </c>
      <c r="GB33" s="253">
        <f>M2D!GF12</f>
        <v>23</v>
      </c>
      <c r="GC33" s="253">
        <f>M2D!GG12</f>
        <v>23</v>
      </c>
      <c r="GD33" s="253">
        <f>M2D!GH12</f>
        <v>23</v>
      </c>
      <c r="GE33" s="253">
        <f>M2D!GI12</f>
        <v>23</v>
      </c>
      <c r="GF33" s="253">
        <f>M2D!GJ12</f>
        <v>23</v>
      </c>
      <c r="GG33" s="253">
        <f>M2D!GK12</f>
        <v>23</v>
      </c>
      <c r="GH33" s="253">
        <f>M2D!GL12</f>
        <v>23</v>
      </c>
      <c r="GI33" s="253">
        <f>M2D!GM12</f>
        <v>23</v>
      </c>
      <c r="GJ33" s="253">
        <f>M2D!GN12</f>
        <v>23</v>
      </c>
      <c r="GK33" s="253" t="str">
        <f>M2D!GO12</f>
        <v>X</v>
      </c>
      <c r="GL33" s="253" t="str">
        <f>M2D!GP12</f>
        <v>X</v>
      </c>
      <c r="GM33" s="253" t="str">
        <f>M2D!GQ12</f>
        <v>X</v>
      </c>
      <c r="GN33" s="333" t="str">
        <f>M2D!GR12</f>
        <v>X</v>
      </c>
      <c r="GO33" s="709" t="str">
        <f>M2D!HN22</f>
        <v/>
      </c>
    </row>
    <row r="34" spans="1:197" ht="13.15" customHeight="1" x14ac:dyDescent="0.2">
      <c r="A34" s="271" t="str">
        <f>M2D!A15</f>
        <v>V10</v>
      </c>
      <c r="B34" s="271">
        <f>M2D!F15</f>
        <v>42765</v>
      </c>
      <c r="C34" s="272">
        <f>M2D!G15</f>
        <v>42736</v>
      </c>
      <c r="D34" s="273" t="str">
        <f>M2D!H15</f>
        <v>D615</v>
      </c>
      <c r="E34" s="332">
        <f>M2D!I15</f>
        <v>0</v>
      </c>
      <c r="F34" s="253">
        <f>M2D!J15</f>
        <v>12</v>
      </c>
      <c r="G34" s="253">
        <f>M2D!K15</f>
        <v>11</v>
      </c>
      <c r="H34" s="253">
        <f>M2D!L15</f>
        <v>3</v>
      </c>
      <c r="I34" s="253">
        <f>M2D!M15</f>
        <v>30</v>
      </c>
      <c r="J34" s="253">
        <f>M2D!N15</f>
        <v>77</v>
      </c>
      <c r="K34" s="253">
        <f>M2D!O15</f>
        <v>14</v>
      </c>
      <c r="L34" s="253">
        <f>M2D!P15</f>
        <v>14</v>
      </c>
      <c r="M34" s="253">
        <f>M2D!Q15</f>
        <v>13</v>
      </c>
      <c r="N34" s="253">
        <f>M2D!R15</f>
        <v>45</v>
      </c>
      <c r="O34" s="253">
        <f>M2D!S15</f>
        <v>6</v>
      </c>
      <c r="P34" s="333">
        <f>M2D!T15</f>
        <v>21</v>
      </c>
      <c r="Q34" s="332">
        <f>M2D!U15</f>
        <v>3</v>
      </c>
      <c r="R34" s="253">
        <f>M2D!V15</f>
        <v>54</v>
      </c>
      <c r="S34" s="253">
        <f>M2D!W15</f>
        <v>77</v>
      </c>
      <c r="T34" s="253">
        <f>M2D!X15</f>
        <v>27</v>
      </c>
      <c r="U34" s="253">
        <f>M2D!Y15</f>
        <v>49</v>
      </c>
      <c r="V34" s="253">
        <f>M2D!Z15</f>
        <v>55</v>
      </c>
      <c r="W34" s="253">
        <f>M2D!AA15</f>
        <v>14</v>
      </c>
      <c r="X34" s="253">
        <f>M2D!AB15</f>
        <v>20</v>
      </c>
      <c r="Y34" s="253">
        <f>M2D!AC15</f>
        <v>51</v>
      </c>
      <c r="Z34" s="253">
        <f>M2D!AD15</f>
        <v>28</v>
      </c>
      <c r="AA34" s="253">
        <f>M2D!AE15</f>
        <v>10</v>
      </c>
      <c r="AB34" s="334">
        <f>M2D!AF15</f>
        <v>0</v>
      </c>
      <c r="AC34" s="332" t="str">
        <f>M2D!AG15</f>
        <v>V10</v>
      </c>
      <c r="AD34" s="253" t="str">
        <f>M2D!AH15</f>
        <v>V10</v>
      </c>
      <c r="AE34" s="253" t="str">
        <f>M2D!AI15</f>
        <v>V10</v>
      </c>
      <c r="AF34" s="253" t="str">
        <f>M2D!AJ15</f>
        <v>V10</v>
      </c>
      <c r="AG34" s="253" t="str">
        <f>M2D!AK15</f>
        <v>V10</v>
      </c>
      <c r="AH34" s="253" t="str">
        <f>M2D!AL15</f>
        <v>AIA</v>
      </c>
      <c r="AI34" s="253" t="str">
        <f>M2D!AM15</f>
        <v>AIA</v>
      </c>
      <c r="AJ34" s="253">
        <f>M2D!AN15</f>
        <v>23</v>
      </c>
      <c r="AK34" s="253">
        <f>M2D!AO15</f>
        <v>23</v>
      </c>
      <c r="AL34" s="253">
        <f>M2D!AP15</f>
        <v>23</v>
      </c>
      <c r="AM34" s="253">
        <f>M2D!AQ15</f>
        <v>1</v>
      </c>
      <c r="AN34" s="334">
        <f>M2D!AR15</f>
        <v>50</v>
      </c>
      <c r="AO34" s="332">
        <f>M2D!AS15</f>
        <v>60</v>
      </c>
      <c r="AP34" s="253">
        <f>M2D!AT15</f>
        <v>60</v>
      </c>
      <c r="AQ34" s="253">
        <f>M2D!AU15</f>
        <v>60</v>
      </c>
      <c r="AR34" s="253">
        <f>M2D!AV15</f>
        <v>1</v>
      </c>
      <c r="AS34" s="253">
        <f>M2D!AW15</f>
        <v>23</v>
      </c>
      <c r="AT34" s="253">
        <f>M2D!AX15</f>
        <v>23</v>
      </c>
      <c r="AU34" s="253">
        <f>M2D!AY15</f>
        <v>23</v>
      </c>
      <c r="AV34" s="253">
        <f>M2D!AZ15</f>
        <v>23</v>
      </c>
      <c r="AW34" s="253">
        <f>M2D!BA15</f>
        <v>23</v>
      </c>
      <c r="AX34" s="253" t="str">
        <f>M2D!BB15</f>
        <v>SB</v>
      </c>
      <c r="AY34" s="253" t="str">
        <f>M2D!BC15</f>
        <v>SB</v>
      </c>
      <c r="AZ34" s="334" t="str">
        <f>M2D!BD15</f>
        <v>SB</v>
      </c>
      <c r="BA34" s="332" t="str">
        <f>M2D!BE15</f>
        <v>SB</v>
      </c>
      <c r="BB34" s="253" t="str">
        <f>M2D!BF15</f>
        <v>SB</v>
      </c>
      <c r="BC34" s="253">
        <f>M2D!BG15</f>
        <v>23</v>
      </c>
      <c r="BD34" s="253">
        <f>M2D!BH15</f>
        <v>23</v>
      </c>
      <c r="BE34" s="253">
        <f>M2D!BI15</f>
        <v>23</v>
      </c>
      <c r="BF34" s="253">
        <f>M2D!BJ15</f>
        <v>23</v>
      </c>
      <c r="BG34" s="253">
        <f>M2D!BK15</f>
        <v>23</v>
      </c>
      <c r="BH34" s="253">
        <f>M2D!BL15</f>
        <v>23</v>
      </c>
      <c r="BI34" s="253">
        <f>M2D!BM15</f>
        <v>23</v>
      </c>
      <c r="BJ34" s="253">
        <f>M2D!BN15</f>
        <v>23</v>
      </c>
      <c r="BK34" s="253">
        <f>M2D!BO15</f>
        <v>23</v>
      </c>
      <c r="BL34" s="334">
        <f>M2D!BP15</f>
        <v>23</v>
      </c>
      <c r="BM34" s="332">
        <f>M2D!BQ15</f>
        <v>23</v>
      </c>
      <c r="BN34" s="253">
        <f>M2D!BR15</f>
        <v>23</v>
      </c>
      <c r="BO34" s="253">
        <f>M2D!BS15</f>
        <v>1</v>
      </c>
      <c r="BP34" s="253">
        <f>M2D!BT15</f>
        <v>60</v>
      </c>
      <c r="BQ34" s="253">
        <f>M2D!BU15</f>
        <v>60</v>
      </c>
      <c r="BR34" s="253">
        <f>M2D!BV15</f>
        <v>60</v>
      </c>
      <c r="BS34" s="253">
        <f>M2D!BW15</f>
        <v>60</v>
      </c>
      <c r="BT34" s="253">
        <f>M2D!BX15</f>
        <v>1</v>
      </c>
      <c r="BU34" s="253">
        <f>M2D!BY15</f>
        <v>23</v>
      </c>
      <c r="BV34" s="253">
        <f>M2D!BZ15</f>
        <v>23</v>
      </c>
      <c r="BW34" s="253">
        <f>M2D!CA15</f>
        <v>23</v>
      </c>
      <c r="BX34" s="334">
        <f>M2D!CB15</f>
        <v>23</v>
      </c>
      <c r="BY34" s="332">
        <f>M2D!CC15</f>
        <v>23</v>
      </c>
      <c r="BZ34" s="253">
        <f>M2D!CD15</f>
        <v>23</v>
      </c>
      <c r="CA34" s="253">
        <f>M2D!CE15</f>
        <v>23</v>
      </c>
      <c r="CB34" s="253">
        <f>M2D!CF15</f>
        <v>23</v>
      </c>
      <c r="CC34" s="253">
        <f>M2D!CG15</f>
        <v>23</v>
      </c>
      <c r="CD34" s="253" t="str">
        <f>M2D!CH15</f>
        <v>V15</v>
      </c>
      <c r="CE34" s="253" t="str">
        <f>M2D!CI15</f>
        <v>V15</v>
      </c>
      <c r="CF34" s="253" t="str">
        <f>M2D!CJ15</f>
        <v>V15</v>
      </c>
      <c r="CG34" s="253" t="str">
        <f>M2D!CK15</f>
        <v>V15</v>
      </c>
      <c r="CH34" s="253" t="str">
        <f>M2D!CL15</f>
        <v>V15</v>
      </c>
      <c r="CI34" s="253" t="str">
        <f>M2D!CM15</f>
        <v>RMV</v>
      </c>
      <c r="CJ34" s="334" t="str">
        <f>M2D!CN15</f>
        <v>RMV</v>
      </c>
      <c r="CK34" s="332" t="str">
        <f>M2D!CO15</f>
        <v>RMV</v>
      </c>
      <c r="CL34" s="253" t="str">
        <f>M2D!CP15</f>
        <v>RMV</v>
      </c>
      <c r="CM34" s="253" t="str">
        <f>M2D!CQ15</f>
        <v>RMV</v>
      </c>
      <c r="CN34" s="253" t="str">
        <f>M2D!CR15</f>
        <v>RMV</v>
      </c>
      <c r="CO34" s="253">
        <f>M2D!CS15</f>
        <v>23</v>
      </c>
      <c r="CP34" s="253">
        <f>M2D!CT15</f>
        <v>23</v>
      </c>
      <c r="CQ34" s="253">
        <f>M2D!CU15</f>
        <v>23</v>
      </c>
      <c r="CR34" s="253">
        <f>M2D!CV15</f>
        <v>23</v>
      </c>
      <c r="CS34" s="253">
        <f>M2D!CW15</f>
        <v>23</v>
      </c>
      <c r="CT34" s="253">
        <f>M2D!CX15</f>
        <v>23</v>
      </c>
      <c r="CU34" s="253">
        <f>M2D!CY15</f>
        <v>23</v>
      </c>
      <c r="CV34" s="334">
        <f>M2D!CZ15</f>
        <v>23</v>
      </c>
      <c r="CW34" s="332">
        <f>M2D!DA15</f>
        <v>23</v>
      </c>
      <c r="CX34" s="253">
        <f>M2D!DB15</f>
        <v>23</v>
      </c>
      <c r="CY34" s="253">
        <f>M2D!DC15</f>
        <v>23</v>
      </c>
      <c r="CZ34" s="253">
        <f>M2D!DD15</f>
        <v>23</v>
      </c>
      <c r="DA34" s="253">
        <f>M2D!DE15</f>
        <v>23</v>
      </c>
      <c r="DB34" s="253">
        <f>M2D!DF15</f>
        <v>23</v>
      </c>
      <c r="DC34" s="253">
        <f>M2D!DG15</f>
        <v>23</v>
      </c>
      <c r="DD34" s="253">
        <f>M2D!DH15</f>
        <v>23</v>
      </c>
      <c r="DE34" s="253">
        <f>M2D!DI15</f>
        <v>23</v>
      </c>
      <c r="DF34" s="253">
        <f>M2D!DJ15</f>
        <v>23</v>
      </c>
      <c r="DG34" s="253">
        <f>M2D!DK15</f>
        <v>23</v>
      </c>
      <c r="DH34" s="334">
        <f>M2D!DL15</f>
        <v>23</v>
      </c>
      <c r="DI34" s="332">
        <f>M2D!DM15</f>
        <v>23</v>
      </c>
      <c r="DJ34" s="253">
        <f>M2D!DN15</f>
        <v>23</v>
      </c>
      <c r="DK34" s="253">
        <f>M2D!DO15</f>
        <v>23</v>
      </c>
      <c r="DL34" s="253">
        <f>M2D!DP15</f>
        <v>23</v>
      </c>
      <c r="DM34" s="253">
        <f>M2D!DQ15</f>
        <v>23</v>
      </c>
      <c r="DN34" s="253">
        <f>M2D!DR15</f>
        <v>23</v>
      </c>
      <c r="DO34" s="253">
        <f>M2D!DS15</f>
        <v>23</v>
      </c>
      <c r="DP34" s="253">
        <f>M2D!DT15</f>
        <v>23</v>
      </c>
      <c r="DQ34" s="253">
        <f>M2D!DU15</f>
        <v>23</v>
      </c>
      <c r="DR34" s="253">
        <f>M2D!DV15</f>
        <v>23</v>
      </c>
      <c r="DS34" s="253">
        <f>M2D!DW15</f>
        <v>23</v>
      </c>
      <c r="DT34" s="334">
        <f>M2D!DX15</f>
        <v>23</v>
      </c>
      <c r="DU34" s="332">
        <f>M2D!DY15</f>
        <v>23</v>
      </c>
      <c r="DV34" s="253">
        <f>M2D!DZ15</f>
        <v>23</v>
      </c>
      <c r="DW34" s="253">
        <f>M2D!EA15</f>
        <v>23</v>
      </c>
      <c r="DX34" s="253">
        <f>M2D!EB15</f>
        <v>23</v>
      </c>
      <c r="DY34" s="253">
        <f>M2D!EC15</f>
        <v>23</v>
      </c>
      <c r="DZ34" s="253">
        <f>M2D!ED15</f>
        <v>23</v>
      </c>
      <c r="EA34" s="253">
        <f>M2D!EE15</f>
        <v>23</v>
      </c>
      <c r="EB34" s="253">
        <f>M2D!EF15</f>
        <v>23</v>
      </c>
      <c r="EC34" s="253">
        <f>M2D!EG15</f>
        <v>23</v>
      </c>
      <c r="ED34" s="253">
        <f>M2D!EH15</f>
        <v>23</v>
      </c>
      <c r="EE34" s="253">
        <f>M2D!EI15</f>
        <v>23</v>
      </c>
      <c r="EF34" s="334" t="str">
        <f>M2D!EJ15</f>
        <v>V20</v>
      </c>
      <c r="EG34" s="332" t="str">
        <f>M2D!EK15</f>
        <v>V20</v>
      </c>
      <c r="EH34" s="253" t="str">
        <f>M2D!EL15</f>
        <v>V20</v>
      </c>
      <c r="EI34" s="253" t="str">
        <f>M2D!EM15</f>
        <v>V20</v>
      </c>
      <c r="EJ34" s="253" t="str">
        <f>M2D!EN15</f>
        <v>V20</v>
      </c>
      <c r="EK34" s="253" t="str">
        <f>M2D!EO15</f>
        <v>V20</v>
      </c>
      <c r="EL34" s="253">
        <f>M2D!EP15</f>
        <v>23</v>
      </c>
      <c r="EM34" s="253">
        <f>M2D!EQ15</f>
        <v>23</v>
      </c>
      <c r="EN34" s="253">
        <f>M2D!ER15</f>
        <v>23</v>
      </c>
      <c r="EO34" s="253">
        <f>M2D!ES15</f>
        <v>23</v>
      </c>
      <c r="EP34" s="253">
        <f>M2D!ET15</f>
        <v>23</v>
      </c>
      <c r="EQ34" s="253">
        <f>M2D!EU15</f>
        <v>23</v>
      </c>
      <c r="ER34" s="334">
        <f>M2D!EV15</f>
        <v>23</v>
      </c>
      <c r="ES34" s="335">
        <f>M2D!EW15</f>
        <v>23</v>
      </c>
      <c r="ET34" s="253">
        <f>M2D!EX15</f>
        <v>23</v>
      </c>
      <c r="EU34" s="253">
        <f>M2D!EY15</f>
        <v>23</v>
      </c>
      <c r="EV34" s="253">
        <f>M2D!EZ15</f>
        <v>23</v>
      </c>
      <c r="EW34" s="253">
        <f>M2D!FA15</f>
        <v>23</v>
      </c>
      <c r="EX34" s="253">
        <f>M2D!FB15</f>
        <v>23</v>
      </c>
      <c r="EY34" s="253">
        <f>M2D!FC15</f>
        <v>23</v>
      </c>
      <c r="EZ34" s="253">
        <f>M2D!FD15</f>
        <v>23</v>
      </c>
      <c r="FA34" s="253">
        <f>M2D!FE15</f>
        <v>23</v>
      </c>
      <c r="FB34" s="253">
        <f>M2D!FF15</f>
        <v>23</v>
      </c>
      <c r="FC34" s="253">
        <f>M2D!FG15</f>
        <v>23</v>
      </c>
      <c r="FD34" s="253">
        <f>M2D!FH15</f>
        <v>23</v>
      </c>
      <c r="FE34" s="253">
        <f>M2D!FI15</f>
        <v>23</v>
      </c>
      <c r="FF34" s="253">
        <f>M2D!FJ15</f>
        <v>23</v>
      </c>
      <c r="FG34" s="253">
        <f>M2D!FK15</f>
        <v>23</v>
      </c>
      <c r="FH34" s="253">
        <f>M2D!FL15</f>
        <v>23</v>
      </c>
      <c r="FI34" s="253">
        <f>M2D!FM15</f>
        <v>23</v>
      </c>
      <c r="FJ34" s="253">
        <f>M2D!FN15</f>
        <v>23</v>
      </c>
      <c r="FK34" s="253">
        <f>M2D!FO15</f>
        <v>23</v>
      </c>
      <c r="FL34" s="253">
        <f>M2D!FP15</f>
        <v>23</v>
      </c>
      <c r="FM34" s="253">
        <f>M2D!FQ15</f>
        <v>23</v>
      </c>
      <c r="FN34" s="253">
        <f>M2D!FR15</f>
        <v>23</v>
      </c>
      <c r="FO34" s="253">
        <f>M2D!FS15</f>
        <v>23</v>
      </c>
      <c r="FP34" s="253">
        <f>M2D!FT15</f>
        <v>23</v>
      </c>
      <c r="FQ34" s="253">
        <f>M2D!FU15</f>
        <v>23</v>
      </c>
      <c r="FR34" s="253">
        <f>M2D!FV15</f>
        <v>23</v>
      </c>
      <c r="FS34" s="253">
        <f>M2D!FW15</f>
        <v>23</v>
      </c>
      <c r="FT34" s="253">
        <f>M2D!FX15</f>
        <v>23</v>
      </c>
      <c r="FU34" s="253">
        <f>M2D!FY15</f>
        <v>23</v>
      </c>
      <c r="FV34" s="253">
        <f>M2D!FZ15</f>
        <v>23</v>
      </c>
      <c r="FW34" s="253">
        <f>M2D!GA15</f>
        <v>23</v>
      </c>
      <c r="FX34" s="253">
        <f>M2D!GB15</f>
        <v>23</v>
      </c>
      <c r="FY34" s="253">
        <f>M2D!GC15</f>
        <v>23</v>
      </c>
      <c r="FZ34" s="253">
        <f>M2D!GD15</f>
        <v>23</v>
      </c>
      <c r="GA34" s="253">
        <f>M2D!GE15</f>
        <v>23</v>
      </c>
      <c r="GB34" s="253">
        <f>M2D!GF15</f>
        <v>23</v>
      </c>
      <c r="GC34" s="253">
        <f>M2D!GG15</f>
        <v>23</v>
      </c>
      <c r="GD34" s="253">
        <f>M2D!GH15</f>
        <v>23</v>
      </c>
      <c r="GE34" s="253">
        <f>M2D!GI15</f>
        <v>23</v>
      </c>
      <c r="GF34" s="253">
        <f>M2D!GJ15</f>
        <v>23</v>
      </c>
      <c r="GG34" s="253">
        <f>M2D!GK15</f>
        <v>23</v>
      </c>
      <c r="GH34" s="253">
        <f>M2D!GL15</f>
        <v>23</v>
      </c>
      <c r="GI34" s="253">
        <f>M2D!GM15</f>
        <v>23</v>
      </c>
      <c r="GJ34" s="253">
        <f>M2D!GN15</f>
        <v>23</v>
      </c>
      <c r="GK34" s="253" t="str">
        <f>M2D!GO15</f>
        <v>X</v>
      </c>
      <c r="GL34" s="253" t="str">
        <f>M2D!GP15</f>
        <v>X</v>
      </c>
      <c r="GM34" s="253" t="str">
        <f>M2D!GQ15</f>
        <v>X</v>
      </c>
      <c r="GN34" s="333" t="str">
        <f>M2D!GR15</f>
        <v>X</v>
      </c>
      <c r="GO34" s="709" t="str">
        <f>M2D!HN25</f>
        <v/>
      </c>
    </row>
    <row r="35" spans="1:197" ht="13.15" customHeight="1" x14ac:dyDescent="0.2">
      <c r="A35" s="271" t="str">
        <f>M2D!A13</f>
        <v>V10</v>
      </c>
      <c r="B35" s="271">
        <f>M2D!F13</f>
        <v>42714</v>
      </c>
      <c r="C35" s="272">
        <f>M2D!G13</f>
        <v>42767</v>
      </c>
      <c r="D35" s="273" t="str">
        <f>M2D!H13</f>
        <v>D613</v>
      </c>
      <c r="E35" s="332">
        <f>M2D!I13</f>
        <v>25</v>
      </c>
      <c r="F35" s="253">
        <f>M2D!J13</f>
        <v>13</v>
      </c>
      <c r="G35" s="253">
        <f>M2D!K13</f>
        <v>36</v>
      </c>
      <c r="H35" s="253">
        <f>M2D!L13</f>
        <v>19</v>
      </c>
      <c r="I35" s="253">
        <f>M2D!M13</f>
        <v>21</v>
      </c>
      <c r="J35" s="253">
        <f>M2D!N13</f>
        <v>23</v>
      </c>
      <c r="K35" s="253">
        <f>M2D!O13</f>
        <v>0</v>
      </c>
      <c r="L35" s="253">
        <f>M2D!P13</f>
        <v>0</v>
      </c>
      <c r="M35" s="253">
        <f>M2D!Q13</f>
        <v>0</v>
      </c>
      <c r="N35" s="253">
        <f>M2D!R13</f>
        <v>0</v>
      </c>
      <c r="O35" s="253">
        <f>M2D!S13</f>
        <v>1</v>
      </c>
      <c r="P35" s="333" t="str">
        <f>M2D!T13</f>
        <v>STK</v>
      </c>
      <c r="Q35" s="332" t="str">
        <f>M2D!U13</f>
        <v>STK</v>
      </c>
      <c r="R35" s="253" t="str">
        <f>M2D!V13</f>
        <v>STK</v>
      </c>
      <c r="S35" s="253" t="str">
        <f>M2D!W13</f>
        <v>STK</v>
      </c>
      <c r="T35" s="253" t="str">
        <f>M2D!X13</f>
        <v>STK</v>
      </c>
      <c r="U35" s="253" t="str">
        <f>M2D!Y13</f>
        <v>STK</v>
      </c>
      <c r="V35" s="253" t="str">
        <f>M2D!Z13</f>
        <v>STK</v>
      </c>
      <c r="W35" s="253" t="str">
        <f>M2D!AA13</f>
        <v>STK</v>
      </c>
      <c r="X35" s="253" t="str">
        <f>M2D!AB13</f>
        <v>STK</v>
      </c>
      <c r="Y35" s="253" t="str">
        <f>M2D!AC13</f>
        <v>STK</v>
      </c>
      <c r="Z35" s="253" t="str">
        <f>M2D!AD13</f>
        <v>STK</v>
      </c>
      <c r="AA35" s="253" t="str">
        <f>M2D!AE13</f>
        <v>STK</v>
      </c>
      <c r="AB35" s="334">
        <f>M2D!AF13</f>
        <v>0</v>
      </c>
      <c r="AC35" s="332">
        <f>M2D!AG13</f>
        <v>0</v>
      </c>
      <c r="AD35" s="253" t="str">
        <f>M2D!AH13</f>
        <v>V10</v>
      </c>
      <c r="AE35" s="253" t="str">
        <f>M2D!AI13</f>
        <v>V10</v>
      </c>
      <c r="AF35" s="253" t="str">
        <f>M2D!AJ13</f>
        <v>V10</v>
      </c>
      <c r="AG35" s="253" t="str">
        <f>M2D!AK13</f>
        <v>V10</v>
      </c>
      <c r="AH35" s="253" t="str">
        <f>M2D!AL13</f>
        <v>V10</v>
      </c>
      <c r="AI35" s="253" t="str">
        <f>M2D!AM13</f>
        <v>V10</v>
      </c>
      <c r="AJ35" s="253" t="str">
        <f>M2D!AN13</f>
        <v>F</v>
      </c>
      <c r="AK35" s="253" t="str">
        <f>M2D!AO13</f>
        <v>F</v>
      </c>
      <c r="AL35" s="253">
        <f>M2D!AP13</f>
        <v>23</v>
      </c>
      <c r="AM35" s="253">
        <f>M2D!AQ13</f>
        <v>23</v>
      </c>
      <c r="AN35" s="334">
        <f>M2D!AR13</f>
        <v>23</v>
      </c>
      <c r="AO35" s="332">
        <f>M2D!AS13</f>
        <v>23</v>
      </c>
      <c r="AP35" s="253">
        <f>M2D!AT13</f>
        <v>23</v>
      </c>
      <c r="AQ35" s="253">
        <f>M2D!AU13</f>
        <v>23</v>
      </c>
      <c r="AR35" s="253">
        <f>M2D!AV13</f>
        <v>23</v>
      </c>
      <c r="AS35" s="253">
        <f>M2D!AW13</f>
        <v>23</v>
      </c>
      <c r="AT35" s="253">
        <f>M2D!AX13</f>
        <v>23</v>
      </c>
      <c r="AU35" s="253">
        <f>M2D!AY13</f>
        <v>23</v>
      </c>
      <c r="AV35" s="253">
        <f>M2D!AZ13</f>
        <v>23</v>
      </c>
      <c r="AW35" s="253">
        <f>M2D!BA13</f>
        <v>23</v>
      </c>
      <c r="AX35" s="253">
        <f>M2D!BB13</f>
        <v>23</v>
      </c>
      <c r="AY35" s="253">
        <f>M2D!BC13</f>
        <v>23</v>
      </c>
      <c r="AZ35" s="334">
        <f>M2D!BD13</f>
        <v>23</v>
      </c>
      <c r="BA35" s="332">
        <f>M2D!BE13</f>
        <v>23</v>
      </c>
      <c r="BB35" s="253">
        <f>M2D!BF13</f>
        <v>23</v>
      </c>
      <c r="BC35" s="253">
        <f>M2D!BG13</f>
        <v>23</v>
      </c>
      <c r="BD35" s="253">
        <f>M2D!BH13</f>
        <v>23</v>
      </c>
      <c r="BE35" s="253">
        <f>M2D!BI13</f>
        <v>23</v>
      </c>
      <c r="BF35" s="253">
        <f>M2D!BJ13</f>
        <v>23</v>
      </c>
      <c r="BG35" s="253">
        <f>M2D!BK13</f>
        <v>23</v>
      </c>
      <c r="BH35" s="253">
        <f>M2D!BL13</f>
        <v>23</v>
      </c>
      <c r="BI35" s="253">
        <f>M2D!BM13</f>
        <v>23</v>
      </c>
      <c r="BJ35" s="253">
        <f>M2D!BN13</f>
        <v>23</v>
      </c>
      <c r="BK35" s="253">
        <f>M2D!BO13</f>
        <v>23</v>
      </c>
      <c r="BL35" s="334">
        <f>M2D!BP13</f>
        <v>23</v>
      </c>
      <c r="BM35" s="332">
        <f>M2D!BQ13</f>
        <v>23</v>
      </c>
      <c r="BN35" s="253">
        <f>M2D!BR13</f>
        <v>23</v>
      </c>
      <c r="BO35" s="253">
        <f>M2D!BS13</f>
        <v>23</v>
      </c>
      <c r="BP35" s="253">
        <f>M2D!BT13</f>
        <v>23</v>
      </c>
      <c r="BQ35" s="253">
        <f>M2D!BU13</f>
        <v>23</v>
      </c>
      <c r="BR35" s="253">
        <f>M2D!BV13</f>
        <v>23</v>
      </c>
      <c r="BS35" s="253">
        <f>M2D!BW13</f>
        <v>23</v>
      </c>
      <c r="BT35" s="253">
        <f>M2D!BX13</f>
        <v>23</v>
      </c>
      <c r="BU35" s="253">
        <f>M2D!BY13</f>
        <v>23</v>
      </c>
      <c r="BV35" s="253">
        <f>M2D!BZ13</f>
        <v>23</v>
      </c>
      <c r="BW35" s="253">
        <f>M2D!CA13</f>
        <v>23</v>
      </c>
      <c r="BX35" s="334">
        <f>M2D!CB13</f>
        <v>23</v>
      </c>
      <c r="BY35" s="332">
        <f>M2D!CC13</f>
        <v>23</v>
      </c>
      <c r="BZ35" s="253">
        <f>M2D!CD13</f>
        <v>23</v>
      </c>
      <c r="CA35" s="253">
        <f>M2D!CE13</f>
        <v>23</v>
      </c>
      <c r="CB35" s="253">
        <f>M2D!CF13</f>
        <v>23</v>
      </c>
      <c r="CC35" s="253">
        <f>M2D!CG13</f>
        <v>23</v>
      </c>
      <c r="CD35" s="253">
        <f>M2D!CH13</f>
        <v>23</v>
      </c>
      <c r="CE35" s="253">
        <f>M2D!CI13</f>
        <v>23</v>
      </c>
      <c r="CF35" s="253">
        <f>M2D!CJ13</f>
        <v>23</v>
      </c>
      <c r="CG35" s="253">
        <f>M2D!CK13</f>
        <v>23</v>
      </c>
      <c r="CH35" s="253">
        <f>M2D!CL13</f>
        <v>23</v>
      </c>
      <c r="CI35" s="253">
        <f>M2D!CM13</f>
        <v>23</v>
      </c>
      <c r="CJ35" s="334" t="str">
        <f>M2D!CN13</f>
        <v>X</v>
      </c>
      <c r="CK35" s="332" t="str">
        <f>M2D!CO13</f>
        <v>X</v>
      </c>
      <c r="CL35" s="253" t="str">
        <f>M2D!CP13</f>
        <v>X</v>
      </c>
      <c r="CM35" s="253" t="str">
        <f>M2D!CQ13</f>
        <v>X</v>
      </c>
      <c r="CN35" s="253" t="str">
        <f>M2D!CR13</f>
        <v>X</v>
      </c>
      <c r="CO35" s="253" t="str">
        <f>M2D!CS13</f>
        <v>X</v>
      </c>
      <c r="CP35" s="253" t="str">
        <f>M2D!CT13</f>
        <v>X</v>
      </c>
      <c r="CQ35" s="253" t="str">
        <f>M2D!CU13</f>
        <v>X</v>
      </c>
      <c r="CR35" s="253" t="str">
        <f>M2D!CV13</f>
        <v>X</v>
      </c>
      <c r="CS35" s="253" t="str">
        <f>M2D!CW13</f>
        <v>X</v>
      </c>
      <c r="CT35" s="253" t="str">
        <f>M2D!CX13</f>
        <v>X</v>
      </c>
      <c r="CU35" s="253" t="str">
        <f>M2D!CY13</f>
        <v>X</v>
      </c>
      <c r="CV35" s="334" t="str">
        <f>M2D!CZ13</f>
        <v>X</v>
      </c>
      <c r="CW35" s="332" t="str">
        <f>M2D!DA13</f>
        <v>X</v>
      </c>
      <c r="CX35" s="253" t="str">
        <f>M2D!DB13</f>
        <v>X</v>
      </c>
      <c r="CY35" s="253" t="str">
        <f>M2D!DC13</f>
        <v>X</v>
      </c>
      <c r="CZ35" s="253" t="str">
        <f>M2D!DD13</f>
        <v>X</v>
      </c>
      <c r="DA35" s="253" t="str">
        <f>M2D!DE13</f>
        <v>X</v>
      </c>
      <c r="DB35" s="253" t="str">
        <f>M2D!DF13</f>
        <v>X</v>
      </c>
      <c r="DC35" s="253" t="str">
        <f>M2D!DG13</f>
        <v>X</v>
      </c>
      <c r="DD35" s="253" t="str">
        <f>M2D!DH13</f>
        <v>X</v>
      </c>
      <c r="DE35" s="253" t="str">
        <f>M2D!DI13</f>
        <v>X</v>
      </c>
      <c r="DF35" s="253" t="str">
        <f>M2D!DJ13</f>
        <v>X</v>
      </c>
      <c r="DG35" s="253" t="str">
        <f>M2D!DK13</f>
        <v>X</v>
      </c>
      <c r="DH35" s="334" t="str">
        <f>M2D!DL13</f>
        <v>X</v>
      </c>
      <c r="DI35" s="332" t="str">
        <f>M2D!DM13</f>
        <v>X</v>
      </c>
      <c r="DJ35" s="253" t="str">
        <f>M2D!DN13</f>
        <v>X</v>
      </c>
      <c r="DK35" s="253" t="str">
        <f>M2D!DO13</f>
        <v>X</v>
      </c>
      <c r="DL35" s="253" t="str">
        <f>M2D!DP13</f>
        <v>X</v>
      </c>
      <c r="DM35" s="253" t="str">
        <f>M2D!DQ13</f>
        <v>X</v>
      </c>
      <c r="DN35" s="253" t="str">
        <f>M2D!DR13</f>
        <v>X</v>
      </c>
      <c r="DO35" s="253" t="str">
        <f>M2D!DS13</f>
        <v>X</v>
      </c>
      <c r="DP35" s="253" t="str">
        <f>M2D!DT13</f>
        <v>X</v>
      </c>
      <c r="DQ35" s="253" t="str">
        <f>M2D!DU13</f>
        <v>X</v>
      </c>
      <c r="DR35" s="253" t="str">
        <f>M2D!DV13</f>
        <v>X</v>
      </c>
      <c r="DS35" s="253" t="str">
        <f>M2D!DW13</f>
        <v>X</v>
      </c>
      <c r="DT35" s="334" t="str">
        <f>M2D!DX13</f>
        <v>X</v>
      </c>
      <c r="DU35" s="332" t="str">
        <f>M2D!DY13</f>
        <v>X</v>
      </c>
      <c r="DV35" s="253" t="str">
        <f>M2D!DZ13</f>
        <v>X</v>
      </c>
      <c r="DW35" s="253" t="str">
        <f>M2D!EA13</f>
        <v>X</v>
      </c>
      <c r="DX35" s="253" t="str">
        <f>M2D!EB13</f>
        <v>X</v>
      </c>
      <c r="DY35" s="253" t="str">
        <f>M2D!EC13</f>
        <v>X</v>
      </c>
      <c r="DZ35" s="253" t="str">
        <f>M2D!ED13</f>
        <v>X</v>
      </c>
      <c r="EA35" s="253" t="str">
        <f>M2D!EE13</f>
        <v>X</v>
      </c>
      <c r="EB35" s="253" t="str">
        <f>M2D!EF13</f>
        <v>X</v>
      </c>
      <c r="EC35" s="253" t="str">
        <f>M2D!EG13</f>
        <v>X</v>
      </c>
      <c r="ED35" s="253" t="str">
        <f>M2D!EH13</f>
        <v>X</v>
      </c>
      <c r="EE35" s="253" t="str">
        <f>M2D!EI13</f>
        <v>X</v>
      </c>
      <c r="EF35" s="334" t="str">
        <f>M2D!EJ13</f>
        <v>X</v>
      </c>
      <c r="EG35" s="332" t="str">
        <f>M2D!EK13</f>
        <v>X</v>
      </c>
      <c r="EH35" s="253" t="str">
        <f>M2D!EL13</f>
        <v>X</v>
      </c>
      <c r="EI35" s="253" t="str">
        <f>M2D!EM13</f>
        <v>X</v>
      </c>
      <c r="EJ35" s="253" t="str">
        <f>M2D!EN13</f>
        <v>X</v>
      </c>
      <c r="EK35" s="253" t="str">
        <f>M2D!EO13</f>
        <v>X</v>
      </c>
      <c r="EL35" s="253" t="str">
        <f>M2D!EP13</f>
        <v>X</v>
      </c>
      <c r="EM35" s="253" t="str">
        <f>M2D!EQ13</f>
        <v>X</v>
      </c>
      <c r="EN35" s="253" t="str">
        <f>M2D!ER13</f>
        <v>X</v>
      </c>
      <c r="EO35" s="253" t="str">
        <f>M2D!ES13</f>
        <v>X</v>
      </c>
      <c r="EP35" s="253" t="str">
        <f>M2D!ET13</f>
        <v>X</v>
      </c>
      <c r="EQ35" s="253" t="str">
        <f>M2D!EU13</f>
        <v>X</v>
      </c>
      <c r="ER35" s="334" t="str">
        <f>M2D!EV13</f>
        <v>X</v>
      </c>
      <c r="ES35" s="335" t="str">
        <f>M2D!EW13</f>
        <v>X</v>
      </c>
      <c r="ET35" s="253" t="str">
        <f>M2D!EX13</f>
        <v>X</v>
      </c>
      <c r="EU35" s="253" t="str">
        <f>M2D!EY13</f>
        <v>X</v>
      </c>
      <c r="EV35" s="253" t="str">
        <f>M2D!EZ13</f>
        <v>X</v>
      </c>
      <c r="EW35" s="253" t="str">
        <f>M2D!FA13</f>
        <v>X</v>
      </c>
      <c r="EX35" s="253" t="str">
        <f>M2D!FB13</f>
        <v>X</v>
      </c>
      <c r="EY35" s="253" t="str">
        <f>M2D!FC13</f>
        <v>X</v>
      </c>
      <c r="EZ35" s="253" t="str">
        <f>M2D!FD13</f>
        <v>X</v>
      </c>
      <c r="FA35" s="253" t="str">
        <f>M2D!FE13</f>
        <v>X</v>
      </c>
      <c r="FB35" s="253" t="str">
        <f>M2D!FF13</f>
        <v>X</v>
      </c>
      <c r="FC35" s="253" t="str">
        <f>M2D!FG13</f>
        <v>X</v>
      </c>
      <c r="FD35" s="253" t="str">
        <f>M2D!FH13</f>
        <v>X</v>
      </c>
      <c r="FE35" s="253" t="str">
        <f>M2D!FI13</f>
        <v>X</v>
      </c>
      <c r="FF35" s="253" t="str">
        <f>M2D!FJ13</f>
        <v>X</v>
      </c>
      <c r="FG35" s="253" t="str">
        <f>M2D!FK13</f>
        <v>X</v>
      </c>
      <c r="FH35" s="253" t="str">
        <f>M2D!FL13</f>
        <v>X</v>
      </c>
      <c r="FI35" s="253" t="str">
        <f>M2D!FM13</f>
        <v>X</v>
      </c>
      <c r="FJ35" s="253" t="str">
        <f>M2D!FN13</f>
        <v>X</v>
      </c>
      <c r="FK35" s="253" t="str">
        <f>M2D!FO13</f>
        <v>X</v>
      </c>
      <c r="FL35" s="253" t="str">
        <f>M2D!FP13</f>
        <v>X</v>
      </c>
      <c r="FM35" s="253" t="str">
        <f>M2D!FQ13</f>
        <v>X</v>
      </c>
      <c r="FN35" s="253" t="str">
        <f>M2D!FR13</f>
        <v>X</v>
      </c>
      <c r="FO35" s="253" t="str">
        <f>M2D!FS13</f>
        <v>X</v>
      </c>
      <c r="FP35" s="253" t="str">
        <f>M2D!FT13</f>
        <v>X</v>
      </c>
      <c r="FQ35" s="253" t="str">
        <f>M2D!FU13</f>
        <v>X</v>
      </c>
      <c r="FR35" s="253" t="str">
        <f>M2D!FV13</f>
        <v>X</v>
      </c>
      <c r="FS35" s="253" t="str">
        <f>M2D!FW13</f>
        <v>X</v>
      </c>
      <c r="FT35" s="253" t="str">
        <f>M2D!FX13</f>
        <v>X</v>
      </c>
      <c r="FU35" s="253" t="str">
        <f>M2D!FY13</f>
        <v>X</v>
      </c>
      <c r="FV35" s="253" t="str">
        <f>M2D!FZ13</f>
        <v>X</v>
      </c>
      <c r="FW35" s="253" t="str">
        <f>M2D!GA13</f>
        <v>X</v>
      </c>
      <c r="FX35" s="253" t="str">
        <f>M2D!GB13</f>
        <v>X</v>
      </c>
      <c r="FY35" s="253" t="str">
        <f>M2D!GC13</f>
        <v>X</v>
      </c>
      <c r="FZ35" s="253" t="str">
        <f>M2D!GD13</f>
        <v>X</v>
      </c>
      <c r="GA35" s="253" t="str">
        <f>M2D!GE13</f>
        <v>X</v>
      </c>
      <c r="GB35" s="253" t="str">
        <f>M2D!GF13</f>
        <v>X</v>
      </c>
      <c r="GC35" s="253" t="str">
        <f>M2D!GG13</f>
        <v>X</v>
      </c>
      <c r="GD35" s="253" t="str">
        <f>M2D!GH13</f>
        <v>X</v>
      </c>
      <c r="GE35" s="253" t="str">
        <f>M2D!GI13</f>
        <v>X</v>
      </c>
      <c r="GF35" s="253" t="str">
        <f>M2D!GJ13</f>
        <v>X</v>
      </c>
      <c r="GG35" s="253" t="str">
        <f>M2D!GK13</f>
        <v>X</v>
      </c>
      <c r="GH35" s="253" t="str">
        <f>M2D!GL13</f>
        <v>X</v>
      </c>
      <c r="GI35" s="253" t="str">
        <f>M2D!GM13</f>
        <v>X</v>
      </c>
      <c r="GJ35" s="253" t="str">
        <f>M2D!GN13</f>
        <v>X</v>
      </c>
      <c r="GK35" s="253" t="str">
        <f>M2D!GO13</f>
        <v>X</v>
      </c>
      <c r="GL35" s="253" t="str">
        <f>M2D!GP13</f>
        <v>X</v>
      </c>
      <c r="GM35" s="253" t="str">
        <f>M2D!GQ13</f>
        <v>X</v>
      </c>
      <c r="GN35" s="333" t="str">
        <f>M2D!GR13</f>
        <v>X</v>
      </c>
      <c r="GO35" s="709">
        <f>M2D!HN23</f>
        <v>42948</v>
      </c>
    </row>
    <row r="36" spans="1:197" ht="13.15" customHeight="1" x14ac:dyDescent="0.2">
      <c r="A36" s="271" t="str">
        <f>M2D!A19</f>
        <v>V10</v>
      </c>
      <c r="B36" s="271">
        <f>M2D!F19</f>
        <v>42773</v>
      </c>
      <c r="C36" s="272">
        <f>M2D!G19</f>
        <v>42736</v>
      </c>
      <c r="D36" s="273" t="str">
        <f>M2D!H19</f>
        <v>D620</v>
      </c>
      <c r="E36" s="332">
        <f>M2D!I19</f>
        <v>22</v>
      </c>
      <c r="F36" s="253">
        <f>M2D!J19</f>
        <v>26</v>
      </c>
      <c r="G36" s="253">
        <f>M2D!K19</f>
        <v>33</v>
      </c>
      <c r="H36" s="253">
        <f>M2D!L19</f>
        <v>7</v>
      </c>
      <c r="I36" s="253">
        <f>M2D!M19</f>
        <v>45</v>
      </c>
      <c r="J36" s="253">
        <f>M2D!N19</f>
        <v>59</v>
      </c>
      <c r="K36" s="253">
        <f>M2D!O19</f>
        <v>26</v>
      </c>
      <c r="L36" s="253">
        <f>M2D!P19</f>
        <v>13</v>
      </c>
      <c r="M36" s="253">
        <f>M2D!Q19</f>
        <v>0</v>
      </c>
      <c r="N36" s="253">
        <f>M2D!R19</f>
        <v>0</v>
      </c>
      <c r="O36" s="253">
        <f>M2D!S19</f>
        <v>0</v>
      </c>
      <c r="P36" s="333">
        <f>M2D!T19</f>
        <v>0</v>
      </c>
      <c r="Q36" s="332">
        <f>M2D!U19</f>
        <v>6</v>
      </c>
      <c r="R36" s="253">
        <f>M2D!V19</f>
        <v>22</v>
      </c>
      <c r="S36" s="253">
        <f>M2D!W19</f>
        <v>52</v>
      </c>
      <c r="T36" s="253">
        <f>M2D!X19</f>
        <v>46</v>
      </c>
      <c r="U36" s="253">
        <f>M2D!Y19</f>
        <v>22</v>
      </c>
      <c r="V36" s="253">
        <f>M2D!Z19</f>
        <v>21</v>
      </c>
      <c r="W36" s="253">
        <f>M2D!AA19</f>
        <v>16</v>
      </c>
      <c r="X36" s="253">
        <f>M2D!AB19</f>
        <v>22</v>
      </c>
      <c r="Y36" s="253">
        <f>M2D!AC19</f>
        <v>14</v>
      </c>
      <c r="Z36" s="253">
        <f>M2D!AD19</f>
        <v>39</v>
      </c>
      <c r="AA36" s="253">
        <f>M2D!AE19</f>
        <v>23</v>
      </c>
      <c r="AB36" s="334">
        <f>M2D!AF19</f>
        <v>23</v>
      </c>
      <c r="AC36" s="332" t="str">
        <f>M2D!AG19</f>
        <v>V10</v>
      </c>
      <c r="AD36" s="253" t="str">
        <f>M2D!AH19</f>
        <v>V10</v>
      </c>
      <c r="AE36" s="253" t="str">
        <f>M2D!AI19</f>
        <v>V10</v>
      </c>
      <c r="AF36" s="253" t="str">
        <f>M2D!AJ19</f>
        <v>V10</v>
      </c>
      <c r="AG36" s="253" t="str">
        <f>M2D!AK19</f>
        <v>V10</v>
      </c>
      <c r="AH36" s="253" t="str">
        <f>M2D!AL19</f>
        <v>V10</v>
      </c>
      <c r="AI36" s="253" t="str">
        <f>M2D!AP19</f>
        <v>F</v>
      </c>
      <c r="AJ36" s="253" t="str">
        <f>M2D!AQ19</f>
        <v>F</v>
      </c>
      <c r="AK36" s="253">
        <f>M2D!AD19</f>
        <v>39</v>
      </c>
      <c r="AL36" s="253">
        <f>M2D!AE19</f>
        <v>23</v>
      </c>
      <c r="AM36" s="253">
        <f>M2D!AF19</f>
        <v>23</v>
      </c>
      <c r="AN36" s="334">
        <f>M2D!AR19</f>
        <v>23</v>
      </c>
      <c r="AO36" s="332">
        <f>M2D!AS19</f>
        <v>23</v>
      </c>
      <c r="AP36" s="253">
        <f>M2D!AT19</f>
        <v>23</v>
      </c>
      <c r="AQ36" s="253">
        <f>M2D!AU19</f>
        <v>23</v>
      </c>
      <c r="AR36" s="253">
        <f>M2D!AV19</f>
        <v>23</v>
      </c>
      <c r="AS36" s="253">
        <f>M2D!AW19</f>
        <v>23</v>
      </c>
      <c r="AT36" s="253">
        <f>M2D!AX19</f>
        <v>23</v>
      </c>
      <c r="AU36" s="253">
        <f>M2D!AY19</f>
        <v>23</v>
      </c>
      <c r="AV36" s="253">
        <f>M2D!AZ19</f>
        <v>23</v>
      </c>
      <c r="AW36" s="253">
        <f>M2D!BA19</f>
        <v>23</v>
      </c>
      <c r="AX36" s="253">
        <f>M2D!BB19</f>
        <v>23</v>
      </c>
      <c r="AY36" s="253">
        <f>M2D!BC19</f>
        <v>23</v>
      </c>
      <c r="AZ36" s="334">
        <f>M2D!BD19</f>
        <v>23</v>
      </c>
      <c r="BA36" s="332">
        <f>M2D!BE19</f>
        <v>23</v>
      </c>
      <c r="BB36" s="253">
        <f>M2D!BF19</f>
        <v>23</v>
      </c>
      <c r="BC36" s="253">
        <f>M2D!BG19</f>
        <v>23</v>
      </c>
      <c r="BD36" s="253">
        <f>M2D!BH19</f>
        <v>23</v>
      </c>
      <c r="BE36" s="253">
        <f>M2D!BI19</f>
        <v>23</v>
      </c>
      <c r="BF36" s="253">
        <f>M2D!BJ19</f>
        <v>23</v>
      </c>
      <c r="BG36" s="253">
        <f>M2D!BK19</f>
        <v>23</v>
      </c>
      <c r="BH36" s="253">
        <f>M2D!BL19</f>
        <v>23</v>
      </c>
      <c r="BI36" s="253">
        <f>M2D!BM19</f>
        <v>23</v>
      </c>
      <c r="BJ36" s="253">
        <f>M2D!BN19</f>
        <v>23</v>
      </c>
      <c r="BK36" s="253">
        <f>M2D!BO19</f>
        <v>23</v>
      </c>
      <c r="BL36" s="334">
        <f>M2D!BP19</f>
        <v>23</v>
      </c>
      <c r="BM36" s="332">
        <f>M2D!BQ19</f>
        <v>23</v>
      </c>
      <c r="BN36" s="253">
        <f>M2D!BR19</f>
        <v>23</v>
      </c>
      <c r="BO36" s="253">
        <f>M2D!BS19</f>
        <v>23</v>
      </c>
      <c r="BP36" s="253" t="str">
        <f>M2D!BT19</f>
        <v>STK</v>
      </c>
      <c r="BQ36" s="253" t="str">
        <f>M2D!BU19</f>
        <v>STK</v>
      </c>
      <c r="BR36" s="253" t="str">
        <f>M2D!BV19</f>
        <v>STK</v>
      </c>
      <c r="BS36" s="253" t="str">
        <f>M2D!BW19</f>
        <v>STK</v>
      </c>
      <c r="BT36" s="253" t="str">
        <f>M2D!BX19</f>
        <v>STK</v>
      </c>
      <c r="BU36" s="253" t="str">
        <f>M2D!BY19</f>
        <v>STK</v>
      </c>
      <c r="BV36" s="253" t="str">
        <f>M2D!BZ19</f>
        <v>STK</v>
      </c>
      <c r="BW36" s="253" t="str">
        <f>M2D!CA19</f>
        <v>STK</v>
      </c>
      <c r="BX36" s="334" t="str">
        <f>M2D!CB19</f>
        <v>STK</v>
      </c>
      <c r="BY36" s="332" t="str">
        <f>M2D!CC19</f>
        <v>STK</v>
      </c>
      <c r="BZ36" s="253" t="str">
        <f>M2D!CD19</f>
        <v>STK</v>
      </c>
      <c r="CA36" s="253" t="str">
        <f>M2D!CE19</f>
        <v>STK</v>
      </c>
      <c r="CB36" s="253" t="str">
        <f>M2D!CF19</f>
        <v>STK</v>
      </c>
      <c r="CC36" s="253" t="str">
        <f>M2D!CG19</f>
        <v>STK</v>
      </c>
      <c r="CD36" s="253" t="str">
        <f>M2D!CH19</f>
        <v>STK</v>
      </c>
      <c r="CE36" s="253" t="str">
        <f>M2D!CI19</f>
        <v>STK</v>
      </c>
      <c r="CF36" s="253" t="str">
        <f>M2D!CJ19</f>
        <v>STK</v>
      </c>
      <c r="CG36" s="253" t="str">
        <f>M2D!CK19</f>
        <v>STK</v>
      </c>
      <c r="CH36" s="253" t="str">
        <f>M2D!CL19</f>
        <v>STK</v>
      </c>
      <c r="CI36" s="253" t="str">
        <f>M2D!CM19</f>
        <v>STK</v>
      </c>
      <c r="CJ36" s="334" t="str">
        <f>M2D!CN19</f>
        <v>STK</v>
      </c>
      <c r="CK36" s="332" t="str">
        <f>M2D!CO19</f>
        <v>STK</v>
      </c>
      <c r="CL36" s="253" t="str">
        <f>M2D!CP19</f>
        <v>STK</v>
      </c>
      <c r="CM36" s="253">
        <f>M2D!CQ19</f>
        <v>23</v>
      </c>
      <c r="CN36" s="253">
        <f>M2D!CR19</f>
        <v>23</v>
      </c>
      <c r="CO36" s="253">
        <f>M2D!CS19</f>
        <v>23</v>
      </c>
      <c r="CP36" s="253">
        <f>M2D!CT19</f>
        <v>23</v>
      </c>
      <c r="CQ36" s="253">
        <f>M2D!CU19</f>
        <v>23</v>
      </c>
      <c r="CR36" s="253">
        <f>M2D!CV19</f>
        <v>23</v>
      </c>
      <c r="CS36" s="253">
        <f>M2D!CW19</f>
        <v>23</v>
      </c>
      <c r="CT36" s="253">
        <f>M2D!CX19</f>
        <v>23</v>
      </c>
      <c r="CU36" s="253">
        <f>M2D!CY19</f>
        <v>23</v>
      </c>
      <c r="CV36" s="334">
        <f>M2D!CZ19</f>
        <v>23</v>
      </c>
      <c r="CW36" s="332">
        <f>M2D!DA19</f>
        <v>23</v>
      </c>
      <c r="CX36" s="253">
        <f>M2D!DB19</f>
        <v>23</v>
      </c>
      <c r="CY36" s="253">
        <f>M2D!DC19</f>
        <v>23</v>
      </c>
      <c r="CZ36" s="253">
        <f>M2D!DD19</f>
        <v>23</v>
      </c>
      <c r="DA36" s="253">
        <f>M2D!DE19</f>
        <v>23</v>
      </c>
      <c r="DB36" s="253">
        <f>M2D!DF19</f>
        <v>23</v>
      </c>
      <c r="DC36" s="253">
        <f>M2D!DG19</f>
        <v>23</v>
      </c>
      <c r="DD36" s="253">
        <f>M2D!DH19</f>
        <v>23</v>
      </c>
      <c r="DE36" s="253">
        <f>M2D!DI19</f>
        <v>23</v>
      </c>
      <c r="DF36" s="253">
        <f>M2D!DJ19</f>
        <v>23</v>
      </c>
      <c r="DG36" s="253" t="str">
        <f>M2D!DK19</f>
        <v>X</v>
      </c>
      <c r="DH36" s="334" t="str">
        <f>M2D!DL19</f>
        <v>X</v>
      </c>
      <c r="DI36" s="332" t="str">
        <f>M2D!DM19</f>
        <v>X</v>
      </c>
      <c r="DJ36" s="253" t="str">
        <f>M2D!DN19</f>
        <v>X</v>
      </c>
      <c r="DK36" s="253" t="str">
        <f>M2D!DO19</f>
        <v>X</v>
      </c>
      <c r="DL36" s="253" t="str">
        <f>M2D!DP19</f>
        <v>X</v>
      </c>
      <c r="DM36" s="253" t="str">
        <f>M2D!DQ19</f>
        <v>X</v>
      </c>
      <c r="DN36" s="253" t="str">
        <f>M2D!DR19</f>
        <v>X</v>
      </c>
      <c r="DO36" s="253" t="str">
        <f>M2D!DS19</f>
        <v>X</v>
      </c>
      <c r="DP36" s="253" t="str">
        <f>M2D!DT19</f>
        <v>X</v>
      </c>
      <c r="DQ36" s="253" t="str">
        <f>M2D!DU19</f>
        <v>X</v>
      </c>
      <c r="DR36" s="253" t="str">
        <f>M2D!DV19</f>
        <v>X</v>
      </c>
      <c r="DS36" s="253" t="str">
        <f>M2D!DW19</f>
        <v>X</v>
      </c>
      <c r="DT36" s="334" t="str">
        <f>M2D!DX19</f>
        <v>X</v>
      </c>
      <c r="DU36" s="332" t="str">
        <f>M2D!DY19</f>
        <v>X</v>
      </c>
      <c r="DV36" s="253" t="str">
        <f>M2D!DZ19</f>
        <v>X</v>
      </c>
      <c r="DW36" s="253" t="str">
        <f>M2D!EA19</f>
        <v>X</v>
      </c>
      <c r="DX36" s="253" t="str">
        <f>M2D!EB19</f>
        <v>X</v>
      </c>
      <c r="DY36" s="253" t="str">
        <f>M2D!EC19</f>
        <v>X</v>
      </c>
      <c r="DZ36" s="253" t="str">
        <f>M2D!ED19</f>
        <v>X</v>
      </c>
      <c r="EA36" s="253" t="str">
        <f>M2D!EE19</f>
        <v>X</v>
      </c>
      <c r="EB36" s="253" t="str">
        <f>M2D!EF19</f>
        <v>X</v>
      </c>
      <c r="EC36" s="253" t="str">
        <f>M2D!EG19</f>
        <v>X</v>
      </c>
      <c r="ED36" s="253" t="str">
        <f>M2D!EH19</f>
        <v>X</v>
      </c>
      <c r="EE36" s="253" t="str">
        <f>M2D!EI19</f>
        <v>X</v>
      </c>
      <c r="EF36" s="334" t="str">
        <f>M2D!EJ19</f>
        <v>X</v>
      </c>
      <c r="EG36" s="332" t="str">
        <f>M2D!EK19</f>
        <v>X</v>
      </c>
      <c r="EH36" s="253" t="str">
        <f>M2D!EL19</f>
        <v>X</v>
      </c>
      <c r="EI36" s="253" t="str">
        <f>M2D!EM19</f>
        <v>X</v>
      </c>
      <c r="EJ36" s="253" t="str">
        <f>M2D!EN19</f>
        <v>X</v>
      </c>
      <c r="EK36" s="253" t="str">
        <f>M2D!EO19</f>
        <v>X</v>
      </c>
      <c r="EL36" s="253" t="str">
        <f>M2D!EP19</f>
        <v>X</v>
      </c>
      <c r="EM36" s="253" t="str">
        <f>M2D!EQ19</f>
        <v>X</v>
      </c>
      <c r="EN36" s="253" t="str">
        <f>M2D!ER19</f>
        <v>X</v>
      </c>
      <c r="EO36" s="253" t="str">
        <f>M2D!ES19</f>
        <v>X</v>
      </c>
      <c r="EP36" s="253" t="str">
        <f>M2D!ET19</f>
        <v>X</v>
      </c>
      <c r="EQ36" s="253" t="str">
        <f>M2D!EU19</f>
        <v>X</v>
      </c>
      <c r="ER36" s="334" t="str">
        <f>M2D!EV19</f>
        <v>X</v>
      </c>
      <c r="ES36" s="335" t="str">
        <f>M2D!EW19</f>
        <v>X</v>
      </c>
      <c r="ET36" s="253" t="str">
        <f>M2D!EX19</f>
        <v>X</v>
      </c>
      <c r="EU36" s="253" t="str">
        <f>M2D!EY19</f>
        <v>X</v>
      </c>
      <c r="EV36" s="253" t="str">
        <f>M2D!EZ19</f>
        <v>X</v>
      </c>
      <c r="EW36" s="253" t="str">
        <f>M2D!FA19</f>
        <v>X</v>
      </c>
      <c r="EX36" s="253" t="str">
        <f>M2D!FB19</f>
        <v>X</v>
      </c>
      <c r="EY36" s="253" t="str">
        <f>M2D!FC19</f>
        <v>X</v>
      </c>
      <c r="EZ36" s="253" t="str">
        <f>M2D!FD19</f>
        <v>X</v>
      </c>
      <c r="FA36" s="253" t="str">
        <f>M2D!FE19</f>
        <v>X</v>
      </c>
      <c r="FB36" s="253" t="str">
        <f>M2D!FF19</f>
        <v>X</v>
      </c>
      <c r="FC36" s="253" t="str">
        <f>M2D!FG19</f>
        <v>X</v>
      </c>
      <c r="FD36" s="253" t="str">
        <f>M2D!FH19</f>
        <v>X</v>
      </c>
      <c r="FE36" s="253" t="str">
        <f>M2D!FI19</f>
        <v>X</v>
      </c>
      <c r="FF36" s="253" t="str">
        <f>M2D!FJ19</f>
        <v>X</v>
      </c>
      <c r="FG36" s="253" t="str">
        <f>M2D!FK19</f>
        <v>X</v>
      </c>
      <c r="FH36" s="253" t="str">
        <f>M2D!FL19</f>
        <v>X</v>
      </c>
      <c r="FI36" s="253" t="str">
        <f>M2D!FM19</f>
        <v>X</v>
      </c>
      <c r="FJ36" s="253" t="str">
        <f>M2D!FN19</f>
        <v>X</v>
      </c>
      <c r="FK36" s="253" t="str">
        <f>M2D!FO19</f>
        <v>X</v>
      </c>
      <c r="FL36" s="253" t="str">
        <f>M2D!FP19</f>
        <v>X</v>
      </c>
      <c r="FM36" s="253" t="str">
        <f>M2D!FQ19</f>
        <v>X</v>
      </c>
      <c r="FN36" s="253" t="str">
        <f>M2D!FR19</f>
        <v>X</v>
      </c>
      <c r="FO36" s="253" t="str">
        <f>M2D!FS19</f>
        <v>X</v>
      </c>
      <c r="FP36" s="253" t="str">
        <f>M2D!FT19</f>
        <v>X</v>
      </c>
      <c r="FQ36" s="253" t="str">
        <f>M2D!FU19</f>
        <v>X</v>
      </c>
      <c r="FR36" s="253" t="str">
        <f>M2D!FV19</f>
        <v>X</v>
      </c>
      <c r="FS36" s="253" t="str">
        <f>M2D!FW19</f>
        <v>X</v>
      </c>
      <c r="FT36" s="253" t="str">
        <f>M2D!FX19</f>
        <v>X</v>
      </c>
      <c r="FU36" s="253" t="str">
        <f>M2D!FY19</f>
        <v>X</v>
      </c>
      <c r="FV36" s="253" t="str">
        <f>M2D!FZ19</f>
        <v>X</v>
      </c>
      <c r="FW36" s="253" t="str">
        <f>M2D!GA19</f>
        <v>X</v>
      </c>
      <c r="FX36" s="253" t="str">
        <f>M2D!GB19</f>
        <v>X</v>
      </c>
      <c r="FY36" s="253" t="str">
        <f>M2D!GC19</f>
        <v>X</v>
      </c>
      <c r="FZ36" s="253" t="str">
        <f>M2D!GD19</f>
        <v>X</v>
      </c>
      <c r="GA36" s="253" t="str">
        <f>M2D!GE19</f>
        <v>X</v>
      </c>
      <c r="GB36" s="253" t="str">
        <f>M2D!GF19</f>
        <v>X</v>
      </c>
      <c r="GC36" s="253" t="str">
        <f>M2D!GG19</f>
        <v>X</v>
      </c>
      <c r="GD36" s="253" t="str">
        <f>M2D!GH19</f>
        <v>X</v>
      </c>
      <c r="GE36" s="253" t="str">
        <f>M2D!GI19</f>
        <v>X</v>
      </c>
      <c r="GF36" s="253" t="str">
        <f>M2D!GJ19</f>
        <v>X</v>
      </c>
      <c r="GG36" s="253" t="str">
        <f>M2D!GK19</f>
        <v>X</v>
      </c>
      <c r="GH36" s="253" t="str">
        <f>M2D!GL19</f>
        <v>X</v>
      </c>
      <c r="GI36" s="253" t="str">
        <f>M2D!GM19</f>
        <v>X</v>
      </c>
      <c r="GJ36" s="253" t="str">
        <f>M2D!GN19</f>
        <v>X</v>
      </c>
      <c r="GK36" s="253" t="str">
        <f>M2D!GO19</f>
        <v>X</v>
      </c>
      <c r="GL36" s="253" t="str">
        <f>M2D!GP19</f>
        <v>X</v>
      </c>
      <c r="GM36" s="253" t="str">
        <f>M2D!GQ19</f>
        <v>X</v>
      </c>
      <c r="GN36" s="333" t="str">
        <f>M2D!GR19</f>
        <v>X</v>
      </c>
      <c r="GO36" s="709">
        <f>M2D!HN29</f>
        <v>43009</v>
      </c>
    </row>
    <row r="37" spans="1:197" ht="13.15" customHeight="1" x14ac:dyDescent="0.2">
      <c r="A37" s="262" t="str">
        <f>M5F!A6</f>
        <v>V15</v>
      </c>
      <c r="B37" s="262">
        <f>M5F!F6</f>
        <v>42938</v>
      </c>
      <c r="C37" s="263">
        <f>M5F!G6</f>
        <v>42767</v>
      </c>
      <c r="D37" s="264" t="str">
        <f>M5F!H6</f>
        <v>5F042</v>
      </c>
      <c r="E37" s="318">
        <f>M5F!I6</f>
        <v>34</v>
      </c>
      <c r="F37" s="319">
        <f>M5F!J6</f>
        <v>9</v>
      </c>
      <c r="G37" s="319">
        <f>M5F!K6</f>
        <v>24</v>
      </c>
      <c r="H37" s="319">
        <f>M5F!L6</f>
        <v>24</v>
      </c>
      <c r="I37" s="319">
        <f>M5F!M6</f>
        <v>29</v>
      </c>
      <c r="J37" s="319">
        <f>M5F!N6</f>
        <v>15</v>
      </c>
      <c r="K37" s="319">
        <f>M5F!O6</f>
        <v>19</v>
      </c>
      <c r="L37" s="319">
        <f>M5F!P6</f>
        <v>53</v>
      </c>
      <c r="M37" s="319">
        <f>M5F!Q6</f>
        <v>36</v>
      </c>
      <c r="N37" s="319">
        <f>M5F!R6</f>
        <v>23</v>
      </c>
      <c r="O37" s="319">
        <f>M5F!S6</f>
        <v>44</v>
      </c>
      <c r="P37" s="320">
        <f>M5F!T6</f>
        <v>24</v>
      </c>
      <c r="Q37" s="318">
        <f>M5F!U6</f>
        <v>23</v>
      </c>
      <c r="R37" s="319">
        <f>M5F!V6</f>
        <v>19</v>
      </c>
      <c r="S37" s="319">
        <f>M5F!W6</f>
        <v>7</v>
      </c>
      <c r="T37" s="319">
        <f>M5F!X6</f>
        <v>3</v>
      </c>
      <c r="U37" s="319">
        <f>M5F!Y6</f>
        <v>32</v>
      </c>
      <c r="V37" s="319">
        <f>M5F!Z6</f>
        <v>84</v>
      </c>
      <c r="W37" s="319">
        <f>M5F!AA6</f>
        <v>8</v>
      </c>
      <c r="X37" s="319">
        <f>M5F!AB6</f>
        <v>22</v>
      </c>
      <c r="Y37" s="319">
        <f>M5F!AC6</f>
        <v>15</v>
      </c>
      <c r="Z37" s="319">
        <f>M5F!AD6</f>
        <v>5</v>
      </c>
      <c r="AA37" s="319">
        <f>M5F!AE6</f>
        <v>23</v>
      </c>
      <c r="AB37" s="321">
        <f>M5F!AF6</f>
        <v>23</v>
      </c>
      <c r="AC37" s="318">
        <f>M5F!AG6</f>
        <v>23</v>
      </c>
      <c r="AD37" s="319" t="str">
        <f>M5F!AH6</f>
        <v>V15</v>
      </c>
      <c r="AE37" s="319" t="str">
        <f>M5F!AI6</f>
        <v>V15</v>
      </c>
      <c r="AF37" s="319" t="str">
        <f>M5F!AJ6</f>
        <v>V15</v>
      </c>
      <c r="AG37" s="319" t="str">
        <f>M5F!AK6</f>
        <v>V15</v>
      </c>
      <c r="AH37" s="319" t="str">
        <f>M5F!AL6</f>
        <v>V15</v>
      </c>
      <c r="AI37" s="319" t="str">
        <f>M5F!AM6</f>
        <v>V15</v>
      </c>
      <c r="AJ37" s="319">
        <f>M5F!AN6</f>
        <v>23</v>
      </c>
      <c r="AK37" s="319">
        <f>M5F!AO6</f>
        <v>23</v>
      </c>
      <c r="AL37" s="319">
        <f>M5F!AP6</f>
        <v>23</v>
      </c>
      <c r="AM37" s="319">
        <f>M5F!AQ6</f>
        <v>23</v>
      </c>
      <c r="AN37" s="321">
        <f>M5F!AR6</f>
        <v>23</v>
      </c>
      <c r="AO37" s="318">
        <f>M5F!AS6</f>
        <v>23</v>
      </c>
      <c r="AP37" s="319">
        <f>M5F!AT6</f>
        <v>23</v>
      </c>
      <c r="AQ37" s="319">
        <f>M5F!AU6</f>
        <v>23</v>
      </c>
      <c r="AR37" s="319">
        <f>M5F!AV6</f>
        <v>23</v>
      </c>
      <c r="AS37" s="319">
        <f>M5F!AW6</f>
        <v>23</v>
      </c>
      <c r="AT37" s="319">
        <f>M5F!AX6</f>
        <v>23</v>
      </c>
      <c r="AU37" s="319">
        <f>M5F!AY6</f>
        <v>23</v>
      </c>
      <c r="AV37" s="319">
        <f>M5F!AZ6</f>
        <v>23</v>
      </c>
      <c r="AW37" s="319">
        <f>M5F!BA6</f>
        <v>23</v>
      </c>
      <c r="AX37" s="319">
        <f>M5F!BB6</f>
        <v>23</v>
      </c>
      <c r="AY37" s="319">
        <f>M5F!BC6</f>
        <v>23</v>
      </c>
      <c r="AZ37" s="321">
        <f>M5F!BD6</f>
        <v>23</v>
      </c>
      <c r="BA37" s="318">
        <f>M5F!BE6</f>
        <v>23</v>
      </c>
      <c r="BB37" s="319">
        <f>M5F!BF6</f>
        <v>23</v>
      </c>
      <c r="BC37" s="319">
        <f>M5F!BG6</f>
        <v>23</v>
      </c>
      <c r="BD37" s="319">
        <f>M5F!BH6</f>
        <v>23</v>
      </c>
      <c r="BE37" s="319">
        <f>M5F!BI6</f>
        <v>23</v>
      </c>
      <c r="BF37" s="319">
        <f>M5F!BJ6</f>
        <v>23</v>
      </c>
      <c r="BG37" s="319">
        <f>M5F!BK6</f>
        <v>23</v>
      </c>
      <c r="BH37" s="319">
        <f>M5F!BL6</f>
        <v>23</v>
      </c>
      <c r="BI37" s="319">
        <f>M5F!BM6</f>
        <v>23</v>
      </c>
      <c r="BJ37" s="319">
        <f>M5F!BN6</f>
        <v>23</v>
      </c>
      <c r="BK37" s="319">
        <f>M5F!BO6</f>
        <v>23</v>
      </c>
      <c r="BL37" s="321">
        <f>M5F!BP6</f>
        <v>23</v>
      </c>
      <c r="BM37" s="318">
        <f>M5F!BQ6</f>
        <v>23</v>
      </c>
      <c r="BN37" s="319">
        <f>M5F!BR6</f>
        <v>23</v>
      </c>
      <c r="BO37" s="319">
        <f>M5F!BS6</f>
        <v>23</v>
      </c>
      <c r="BP37" s="319">
        <f>M5F!BT6</f>
        <v>23</v>
      </c>
      <c r="BQ37" s="319">
        <f>M5F!BU6</f>
        <v>23</v>
      </c>
      <c r="BR37" s="319">
        <f>M5F!BV6</f>
        <v>23</v>
      </c>
      <c r="BS37" s="319">
        <f>M5F!BW6</f>
        <v>23</v>
      </c>
      <c r="BT37" s="319">
        <f>M5F!BX6</f>
        <v>23</v>
      </c>
      <c r="BU37" s="319">
        <f>M5F!BY6</f>
        <v>23</v>
      </c>
      <c r="BV37" s="319">
        <f>M5F!BZ6</f>
        <v>23</v>
      </c>
      <c r="BW37" s="319">
        <f>M5F!CA6</f>
        <v>23</v>
      </c>
      <c r="BX37" s="321">
        <f>M5F!CB6</f>
        <v>23</v>
      </c>
      <c r="BY37" s="318">
        <f>M5F!CC6</f>
        <v>23</v>
      </c>
      <c r="BZ37" s="319">
        <f>M5F!CD6</f>
        <v>23</v>
      </c>
      <c r="CA37" s="319">
        <f>M5F!CE6</f>
        <v>23</v>
      </c>
      <c r="CB37" s="319">
        <f>M5F!CF6</f>
        <v>23</v>
      </c>
      <c r="CC37" s="319">
        <f>M5F!CG6</f>
        <v>23</v>
      </c>
      <c r="CD37" s="319">
        <f>M5F!CH6</f>
        <v>23</v>
      </c>
      <c r="CE37" s="319" t="str">
        <f>M5F!CI6</f>
        <v>V20</v>
      </c>
      <c r="CF37" s="319" t="str">
        <f>M5F!CJ6</f>
        <v>V20</v>
      </c>
      <c r="CG37" s="319" t="str">
        <f>M5F!CK6</f>
        <v>V20</v>
      </c>
      <c r="CH37" s="319" t="str">
        <f>M5F!CL6</f>
        <v>V20</v>
      </c>
      <c r="CI37" s="319" t="str">
        <f>M5F!CM6</f>
        <v>V20</v>
      </c>
      <c r="CJ37" s="321" t="str">
        <f>M5F!CN6</f>
        <v>V20</v>
      </c>
      <c r="CK37" s="318">
        <f>M5F!CO6</f>
        <v>19</v>
      </c>
      <c r="CL37" s="319">
        <f>M5F!CP6</f>
        <v>19</v>
      </c>
      <c r="CM37" s="319">
        <f>M5F!CQ6</f>
        <v>19</v>
      </c>
      <c r="CN37" s="319">
        <f>M5F!CR6</f>
        <v>19</v>
      </c>
      <c r="CO37" s="319">
        <f>M5F!CS6</f>
        <v>19</v>
      </c>
      <c r="CP37" s="319">
        <f>M5F!CT6</f>
        <v>19</v>
      </c>
      <c r="CQ37" s="319">
        <f>M5F!CU6</f>
        <v>19</v>
      </c>
      <c r="CR37" s="319">
        <f>M5F!CV6</f>
        <v>19</v>
      </c>
      <c r="CS37" s="319">
        <f>M5F!CW6</f>
        <v>19</v>
      </c>
      <c r="CT37" s="319">
        <f>M5F!CX6</f>
        <v>19</v>
      </c>
      <c r="CU37" s="319">
        <f>M5F!CY6</f>
        <v>19</v>
      </c>
      <c r="CV37" s="321">
        <f>M5F!CZ6</f>
        <v>19</v>
      </c>
      <c r="CW37" s="318">
        <f>M5F!DA6</f>
        <v>19</v>
      </c>
      <c r="CX37" s="319">
        <f>M5F!DB6</f>
        <v>19</v>
      </c>
      <c r="CY37" s="319">
        <f>M5F!DC6</f>
        <v>19</v>
      </c>
      <c r="CZ37" s="319">
        <f>M5F!DD6</f>
        <v>19</v>
      </c>
      <c r="DA37" s="319">
        <f>M5F!DE6</f>
        <v>19</v>
      </c>
      <c r="DB37" s="319">
        <f>M5F!DF6</f>
        <v>19</v>
      </c>
      <c r="DC37" s="319">
        <f>M5F!DG6</f>
        <v>19</v>
      </c>
      <c r="DD37" s="319">
        <f>M5F!DH6</f>
        <v>19</v>
      </c>
      <c r="DE37" s="319">
        <f>M5F!DI6</f>
        <v>19</v>
      </c>
      <c r="DF37" s="319">
        <f>M5F!DJ6</f>
        <v>19</v>
      </c>
      <c r="DG37" s="319">
        <f>M5F!DK6</f>
        <v>19</v>
      </c>
      <c r="DH37" s="321">
        <f>M5F!DL6</f>
        <v>19</v>
      </c>
      <c r="DI37" s="318">
        <f>M5F!DM6</f>
        <v>19</v>
      </c>
      <c r="DJ37" s="319">
        <f>M5F!DN6</f>
        <v>19</v>
      </c>
      <c r="DK37" s="319">
        <f>M5F!DO6</f>
        <v>19</v>
      </c>
      <c r="DL37" s="319">
        <f>M5F!DP6</f>
        <v>19</v>
      </c>
      <c r="DM37" s="319">
        <f>M5F!DQ6</f>
        <v>19</v>
      </c>
      <c r="DN37" s="319">
        <f>M5F!DR6</f>
        <v>19</v>
      </c>
      <c r="DO37" s="319">
        <f>M5F!DS6</f>
        <v>19</v>
      </c>
      <c r="DP37" s="319">
        <f>M5F!DT6</f>
        <v>19</v>
      </c>
      <c r="DQ37" s="319">
        <f>M5F!DU6</f>
        <v>19</v>
      </c>
      <c r="DR37" s="319">
        <f>M5F!DV6</f>
        <v>19</v>
      </c>
      <c r="DS37" s="319">
        <f>M5F!DW6</f>
        <v>19</v>
      </c>
      <c r="DT37" s="321">
        <f>M5F!DX6</f>
        <v>19</v>
      </c>
      <c r="DU37" s="318">
        <f>M5F!DY6</f>
        <v>19</v>
      </c>
      <c r="DV37" s="319">
        <f>M5F!DZ6</f>
        <v>19</v>
      </c>
      <c r="DW37" s="319">
        <f>M5F!EA6</f>
        <v>19</v>
      </c>
      <c r="DX37" s="319">
        <f>M5F!EB6</f>
        <v>19</v>
      </c>
      <c r="DY37" s="319">
        <f>M5F!EC6</f>
        <v>19</v>
      </c>
      <c r="DZ37" s="319">
        <f>M5F!ED6</f>
        <v>19</v>
      </c>
      <c r="EA37" s="319">
        <f>M5F!EE6</f>
        <v>19</v>
      </c>
      <c r="EB37" s="319">
        <f>M5F!EF6</f>
        <v>19</v>
      </c>
      <c r="EC37" s="319">
        <f>M5F!EG6</f>
        <v>19</v>
      </c>
      <c r="ED37" s="319">
        <f>M5F!EH6</f>
        <v>19</v>
      </c>
      <c r="EE37" s="319">
        <f>M5F!EI6</f>
        <v>19</v>
      </c>
      <c r="EF37" s="321">
        <f>M5F!EJ6</f>
        <v>19</v>
      </c>
      <c r="EG37" s="318">
        <f>M5F!EK6</f>
        <v>19</v>
      </c>
      <c r="EH37" s="319">
        <f>M5F!EL6</f>
        <v>19</v>
      </c>
      <c r="EI37" s="319">
        <f>M5F!EM6</f>
        <v>19</v>
      </c>
      <c r="EJ37" s="319">
        <f>M5F!EN6</f>
        <v>19</v>
      </c>
      <c r="EK37" s="319">
        <f>M5F!EO6</f>
        <v>19</v>
      </c>
      <c r="EL37" s="319">
        <f>M5F!EP6</f>
        <v>19</v>
      </c>
      <c r="EM37" s="319">
        <f>M5F!EQ6</f>
        <v>19</v>
      </c>
      <c r="EN37" s="319">
        <f>M5F!ER6</f>
        <v>19</v>
      </c>
      <c r="EO37" s="319">
        <f>M5F!ES6</f>
        <v>19</v>
      </c>
      <c r="EP37" s="319">
        <f>M5F!ET6</f>
        <v>19</v>
      </c>
      <c r="EQ37" s="319">
        <f>M5F!EU6</f>
        <v>19</v>
      </c>
      <c r="ER37" s="321" t="str">
        <f>M5F!EV6</f>
        <v>V25</v>
      </c>
      <c r="ES37" s="322" t="str">
        <f>M5F!EW6</f>
        <v>V25</v>
      </c>
      <c r="ET37" s="319" t="str">
        <f>M5F!EX6</f>
        <v>V25</v>
      </c>
      <c r="EU37" s="319" t="str">
        <f>M5F!EY6</f>
        <v>V25</v>
      </c>
      <c r="EV37" s="319" t="str">
        <f>M5F!EZ6</f>
        <v>V25</v>
      </c>
      <c r="EW37" s="319">
        <f>M5F!FA6</f>
        <v>23</v>
      </c>
      <c r="EX37" s="319">
        <f>M5F!FB6</f>
        <v>23</v>
      </c>
      <c r="EY37" s="319">
        <f>M5F!FC6</f>
        <v>23</v>
      </c>
      <c r="EZ37" s="319">
        <f>M5F!FD6</f>
        <v>23</v>
      </c>
      <c r="FA37" s="319">
        <f>M5F!FE6</f>
        <v>23</v>
      </c>
      <c r="FB37" s="319">
        <f>M5F!FF6</f>
        <v>23</v>
      </c>
      <c r="FC37" s="319">
        <f>M5F!FG6</f>
        <v>23</v>
      </c>
      <c r="FD37" s="319">
        <f>M5F!FH6</f>
        <v>23</v>
      </c>
      <c r="FE37" s="319">
        <f>M5F!FI6</f>
        <v>23</v>
      </c>
      <c r="FF37" s="319">
        <f>M5F!FJ6</f>
        <v>23</v>
      </c>
      <c r="FG37" s="319">
        <f>M5F!FK6</f>
        <v>23</v>
      </c>
      <c r="FH37" s="319">
        <f>M5F!FL6</f>
        <v>23</v>
      </c>
      <c r="FI37" s="319">
        <f>M5F!FM6</f>
        <v>23</v>
      </c>
      <c r="FJ37" s="319">
        <f>M5F!FN6</f>
        <v>23</v>
      </c>
      <c r="FK37" s="319">
        <f>M5F!FO6</f>
        <v>23</v>
      </c>
      <c r="FL37" s="319">
        <f>M5F!FP6</f>
        <v>23</v>
      </c>
      <c r="FM37" s="319">
        <f>M5F!FQ6</f>
        <v>23</v>
      </c>
      <c r="FN37" s="319">
        <f>M5F!FR6</f>
        <v>23</v>
      </c>
      <c r="FO37" s="319">
        <f>M5F!FS6</f>
        <v>23</v>
      </c>
      <c r="FP37" s="319">
        <f>M5F!FT6</f>
        <v>23</v>
      </c>
      <c r="FQ37" s="319">
        <f>M5F!FU6</f>
        <v>23</v>
      </c>
      <c r="FR37" s="319">
        <f>M5F!FV6</f>
        <v>23</v>
      </c>
      <c r="FS37" s="319">
        <f>M5F!FW6</f>
        <v>23</v>
      </c>
      <c r="FT37" s="319">
        <f>M5F!FX6</f>
        <v>23</v>
      </c>
      <c r="FU37" s="319">
        <f>M5F!FY6</f>
        <v>23</v>
      </c>
      <c r="FV37" s="319">
        <f>M5F!FZ6</f>
        <v>23</v>
      </c>
      <c r="FW37" s="319">
        <f>M5F!GA6</f>
        <v>23</v>
      </c>
      <c r="FX37" s="319">
        <f>M5F!GB6</f>
        <v>23</v>
      </c>
      <c r="FY37" s="319">
        <f>M5F!GC6</f>
        <v>23</v>
      </c>
      <c r="FZ37" s="319">
        <f>M5F!GD6</f>
        <v>23</v>
      </c>
      <c r="GA37" s="319">
        <f>M5F!GE6</f>
        <v>23</v>
      </c>
      <c r="GB37" s="319">
        <f>M5F!GF6</f>
        <v>23</v>
      </c>
      <c r="GC37" s="319">
        <f>M5F!GG6</f>
        <v>23</v>
      </c>
      <c r="GD37" s="319">
        <f>M5F!GH6</f>
        <v>23</v>
      </c>
      <c r="GE37" s="319">
        <f>M5F!GI6</f>
        <v>23</v>
      </c>
      <c r="GF37" s="319">
        <f>M5F!GJ6</f>
        <v>23</v>
      </c>
      <c r="GG37" s="319">
        <f>M5F!GK6</f>
        <v>23</v>
      </c>
      <c r="GH37" s="319">
        <f>M5F!GL6</f>
        <v>23</v>
      </c>
      <c r="GI37" s="319">
        <f>M5F!GM6</f>
        <v>23</v>
      </c>
      <c r="GJ37" s="319">
        <f>M5F!GN6</f>
        <v>23</v>
      </c>
      <c r="GK37" s="319" t="str">
        <f>M5F!GO6</f>
        <v>X</v>
      </c>
      <c r="GL37" s="319" t="str">
        <f>M5F!GP6</f>
        <v>X</v>
      </c>
      <c r="GM37" s="319" t="str">
        <f>M5F!GQ6</f>
        <v>X</v>
      </c>
      <c r="GN37" s="320" t="str">
        <f>M5F!GR6</f>
        <v>X</v>
      </c>
      <c r="GO37" s="709" t="str">
        <f>M5F!HN16</f>
        <v>N</v>
      </c>
    </row>
    <row r="38" spans="1:197" ht="13.15" customHeight="1" x14ac:dyDescent="0.2">
      <c r="A38" s="271" t="str">
        <f>M2D!A21</f>
        <v>V10</v>
      </c>
      <c r="B38" s="271">
        <f>M2D!F21</f>
        <v>42773</v>
      </c>
      <c r="C38" s="272">
        <f>M2D!G21</f>
        <v>42767</v>
      </c>
      <c r="D38" s="273" t="str">
        <f>M2D!H21</f>
        <v>D623</v>
      </c>
      <c r="E38" s="332">
        <f>M2D!I21</f>
        <v>0</v>
      </c>
      <c r="F38" s="253">
        <f>M2D!J21</f>
        <v>0</v>
      </c>
      <c r="G38" s="253">
        <f>M2D!K21</f>
        <v>0</v>
      </c>
      <c r="H38" s="253">
        <f>M2D!L21</f>
        <v>0</v>
      </c>
      <c r="I38" s="253">
        <f>M2D!M21</f>
        <v>0</v>
      </c>
      <c r="J38" s="253">
        <f>M2D!N21</f>
        <v>0</v>
      </c>
      <c r="K38" s="253">
        <f>M2D!O21</f>
        <v>0</v>
      </c>
      <c r="L38" s="253">
        <f>M2D!P21</f>
        <v>0</v>
      </c>
      <c r="M38" s="253">
        <f>M2D!Q21</f>
        <v>0</v>
      </c>
      <c r="N38" s="253">
        <f>M2D!R21</f>
        <v>0</v>
      </c>
      <c r="O38" s="253">
        <f>M2D!S21</f>
        <v>28</v>
      </c>
      <c r="P38" s="333">
        <f>M2D!T21</f>
        <v>18</v>
      </c>
      <c r="Q38" s="332">
        <f>M2D!U21</f>
        <v>13</v>
      </c>
      <c r="R38" s="253">
        <f>M2D!V21</f>
        <v>6</v>
      </c>
      <c r="S38" s="253">
        <f>M2D!W21</f>
        <v>23</v>
      </c>
      <c r="T38" s="253">
        <f>M2D!X21</f>
        <v>7</v>
      </c>
      <c r="U38" s="253">
        <f>M2D!Y21</f>
        <v>9</v>
      </c>
      <c r="V38" s="253">
        <f>M2D!Z21</f>
        <v>19</v>
      </c>
      <c r="W38" s="253">
        <f>M2D!AA21</f>
        <v>29</v>
      </c>
      <c r="X38" s="253">
        <f>M2D!AB21</f>
        <v>25</v>
      </c>
      <c r="Y38" s="253">
        <f>M2D!AC21</f>
        <v>33</v>
      </c>
      <c r="Z38" s="253">
        <f>M2D!AD21</f>
        <v>0</v>
      </c>
      <c r="AA38" s="253">
        <f>M2D!AE21</f>
        <v>30</v>
      </c>
      <c r="AB38" s="334">
        <f>M2D!AF21</f>
        <v>30</v>
      </c>
      <c r="AC38" s="332">
        <f>M2D!AG21</f>
        <v>30</v>
      </c>
      <c r="AD38" s="253" t="str">
        <f>M2D!AH21</f>
        <v>V10</v>
      </c>
      <c r="AE38" s="253" t="str">
        <f>M2D!AI21</f>
        <v>V10</v>
      </c>
      <c r="AF38" s="253" t="str">
        <f>M2D!AJ21</f>
        <v>V10</v>
      </c>
      <c r="AG38" s="253" t="str">
        <f>M2D!AK21</f>
        <v>V10</v>
      </c>
      <c r="AH38" s="253" t="str">
        <f>M2D!AL21</f>
        <v>V10</v>
      </c>
      <c r="AI38" s="253" t="str">
        <f>M2D!AM21</f>
        <v>V10</v>
      </c>
      <c r="AJ38" s="253" t="str">
        <f>M2D!AN21</f>
        <v>F</v>
      </c>
      <c r="AK38" s="253" t="str">
        <f>M2D!AO21</f>
        <v>F</v>
      </c>
      <c r="AL38" s="253">
        <f>M2D!AP21</f>
        <v>23</v>
      </c>
      <c r="AM38" s="253">
        <f>M2D!AQ21</f>
        <v>23</v>
      </c>
      <c r="AN38" s="334">
        <f>M2D!AR21</f>
        <v>23</v>
      </c>
      <c r="AO38" s="332">
        <f>M2D!AS21</f>
        <v>23</v>
      </c>
      <c r="AP38" s="253">
        <f>M2D!AT21</f>
        <v>23</v>
      </c>
      <c r="AQ38" s="253">
        <f>M2D!AU21</f>
        <v>23</v>
      </c>
      <c r="AR38" s="253">
        <f>M2D!AV21</f>
        <v>23</v>
      </c>
      <c r="AS38" s="253">
        <f>M2D!AW21</f>
        <v>23</v>
      </c>
      <c r="AT38" s="253">
        <f>M2D!AX21</f>
        <v>23</v>
      </c>
      <c r="AU38" s="253">
        <f>M2D!AY21</f>
        <v>23</v>
      </c>
      <c r="AV38" s="253">
        <f>M2D!AZ21</f>
        <v>23</v>
      </c>
      <c r="AW38" s="253" t="str">
        <f>M2D!BA21</f>
        <v>AIA</v>
      </c>
      <c r="AX38" s="253" t="str">
        <f>M2D!BB21</f>
        <v>AIA</v>
      </c>
      <c r="AY38" s="253" t="str">
        <f>M2D!BC21</f>
        <v>AIA</v>
      </c>
      <c r="AZ38" s="334">
        <f>M2D!BD21</f>
        <v>23</v>
      </c>
      <c r="BA38" s="332">
        <f>M2D!BE21</f>
        <v>23</v>
      </c>
      <c r="BB38" s="253">
        <f>M2D!BF21</f>
        <v>23</v>
      </c>
      <c r="BC38" s="253">
        <f>M2D!BG21</f>
        <v>23</v>
      </c>
      <c r="BD38" s="253">
        <f>M2D!BH21</f>
        <v>23</v>
      </c>
      <c r="BE38" s="253">
        <f>M2D!BI21</f>
        <v>1</v>
      </c>
      <c r="BF38" s="253">
        <f>M2D!BJ21</f>
        <v>80</v>
      </c>
      <c r="BG38" s="253">
        <f>M2D!BK21</f>
        <v>80</v>
      </c>
      <c r="BH38" s="253">
        <f>M2D!BL21</f>
        <v>80</v>
      </c>
      <c r="BI38" s="253">
        <f>M2D!BM21</f>
        <v>80</v>
      </c>
      <c r="BJ38" s="253">
        <f>M2D!BN21</f>
        <v>1</v>
      </c>
      <c r="BK38" s="253">
        <f>M2D!BO21</f>
        <v>23</v>
      </c>
      <c r="BL38" s="334">
        <f>M2D!BP21</f>
        <v>23</v>
      </c>
      <c r="BM38" s="332">
        <f>M2D!BQ21</f>
        <v>23</v>
      </c>
      <c r="BN38" s="253">
        <f>M2D!BR21</f>
        <v>23</v>
      </c>
      <c r="BO38" s="253">
        <f>M2D!BS21</f>
        <v>23</v>
      </c>
      <c r="BP38" s="253">
        <f>M2D!BT21</f>
        <v>23</v>
      </c>
      <c r="BQ38" s="253">
        <f>M2D!BU21</f>
        <v>23</v>
      </c>
      <c r="BR38" s="253">
        <f>M2D!BV21</f>
        <v>23</v>
      </c>
      <c r="BS38" s="253">
        <f>M2D!BW21</f>
        <v>23</v>
      </c>
      <c r="BT38" s="253">
        <f>M2D!BX21</f>
        <v>23</v>
      </c>
      <c r="BU38" s="253">
        <f>M2D!BY21</f>
        <v>23</v>
      </c>
      <c r="BV38" s="253">
        <f>M2D!BZ21</f>
        <v>23</v>
      </c>
      <c r="BW38" s="253">
        <f>M2D!CA21</f>
        <v>23</v>
      </c>
      <c r="BX38" s="334">
        <f>M2D!CB21</f>
        <v>23</v>
      </c>
      <c r="BY38" s="332">
        <f>M2D!CC21</f>
        <v>23</v>
      </c>
      <c r="BZ38" s="253">
        <f>M2D!CD21</f>
        <v>23</v>
      </c>
      <c r="CA38" s="253">
        <f>M2D!CE21</f>
        <v>23</v>
      </c>
      <c r="CB38" s="253">
        <f>M2D!CF21</f>
        <v>23</v>
      </c>
      <c r="CC38" s="253">
        <f>M2D!CG21</f>
        <v>23</v>
      </c>
      <c r="CD38" s="253">
        <f>M2D!CH21</f>
        <v>23</v>
      </c>
      <c r="CE38" s="253">
        <f>M2D!CI21</f>
        <v>23</v>
      </c>
      <c r="CF38" s="253">
        <f>M2D!CJ21</f>
        <v>23</v>
      </c>
      <c r="CG38" s="253">
        <f>M2D!CK21</f>
        <v>1</v>
      </c>
      <c r="CH38" s="253" t="str">
        <f>M2D!CL21</f>
        <v>V15</v>
      </c>
      <c r="CI38" s="253" t="str">
        <f>M2D!CM21</f>
        <v>V15</v>
      </c>
      <c r="CJ38" s="334" t="str">
        <f>M2D!CN21</f>
        <v>V15</v>
      </c>
      <c r="CK38" s="332" t="str">
        <f>M2D!CO21</f>
        <v>V15</v>
      </c>
      <c r="CL38" s="253" t="str">
        <f>M2D!CP21</f>
        <v>V15</v>
      </c>
      <c r="CM38" s="253">
        <f>M2D!CQ21</f>
        <v>23</v>
      </c>
      <c r="CN38" s="253">
        <f>M2D!CR21</f>
        <v>23</v>
      </c>
      <c r="CO38" s="253">
        <f>M2D!CS21</f>
        <v>23</v>
      </c>
      <c r="CP38" s="253">
        <f>M2D!CT21</f>
        <v>23</v>
      </c>
      <c r="CQ38" s="253">
        <f>M2D!CU21</f>
        <v>23</v>
      </c>
      <c r="CR38" s="253">
        <f>M2D!CV21</f>
        <v>23</v>
      </c>
      <c r="CS38" s="253">
        <f>M2D!CW21</f>
        <v>23</v>
      </c>
      <c r="CT38" s="253">
        <f>M2D!CX21</f>
        <v>23</v>
      </c>
      <c r="CU38" s="253">
        <f>M2D!CY21</f>
        <v>23</v>
      </c>
      <c r="CV38" s="334">
        <f>M2D!CZ21</f>
        <v>23</v>
      </c>
      <c r="CW38" s="332">
        <f>M2D!DA21</f>
        <v>23</v>
      </c>
      <c r="CX38" s="253">
        <f>M2D!DB21</f>
        <v>23</v>
      </c>
      <c r="CY38" s="253">
        <f>M2D!DC21</f>
        <v>23</v>
      </c>
      <c r="CZ38" s="253">
        <f>M2D!DD21</f>
        <v>23</v>
      </c>
      <c r="DA38" s="253">
        <f>M2D!DE21</f>
        <v>23</v>
      </c>
      <c r="DB38" s="253">
        <f>M2D!DF21</f>
        <v>23</v>
      </c>
      <c r="DC38" s="253">
        <f>M2D!DG21</f>
        <v>23</v>
      </c>
      <c r="DD38" s="253">
        <f>M2D!DH21</f>
        <v>23</v>
      </c>
      <c r="DE38" s="253">
        <f>M2D!DI21</f>
        <v>23</v>
      </c>
      <c r="DF38" s="253">
        <f>M2D!DJ21</f>
        <v>23</v>
      </c>
      <c r="DG38" s="253">
        <f>M2D!DK21</f>
        <v>23</v>
      </c>
      <c r="DH38" s="334">
        <f>M2D!DL21</f>
        <v>23</v>
      </c>
      <c r="DI38" s="332">
        <f>M2D!DM21</f>
        <v>23</v>
      </c>
      <c r="DJ38" s="253">
        <f>M2D!DN21</f>
        <v>23</v>
      </c>
      <c r="DK38" s="253">
        <f>M2D!DO21</f>
        <v>23</v>
      </c>
      <c r="DL38" s="253">
        <f>M2D!DP21</f>
        <v>23</v>
      </c>
      <c r="DM38" s="253">
        <f>M2D!DQ21</f>
        <v>23</v>
      </c>
      <c r="DN38" s="253">
        <f>M2D!DR21</f>
        <v>23</v>
      </c>
      <c r="DO38" s="253">
        <f>M2D!DS21</f>
        <v>23</v>
      </c>
      <c r="DP38" s="253">
        <f>M2D!DT21</f>
        <v>23</v>
      </c>
      <c r="DQ38" s="253">
        <f>M2D!DU21</f>
        <v>23</v>
      </c>
      <c r="DR38" s="253">
        <f>M2D!DV21</f>
        <v>23</v>
      </c>
      <c r="DS38" s="253">
        <f>M2D!DW21</f>
        <v>23</v>
      </c>
      <c r="DT38" s="334">
        <f>M2D!DX21</f>
        <v>23</v>
      </c>
      <c r="DU38" s="332">
        <f>M2D!DY21</f>
        <v>23</v>
      </c>
      <c r="DV38" s="253">
        <f>M2D!DZ21</f>
        <v>23</v>
      </c>
      <c r="DW38" s="253">
        <f>M2D!EA21</f>
        <v>23</v>
      </c>
      <c r="DX38" s="253">
        <f>M2D!EB21</f>
        <v>23</v>
      </c>
      <c r="DY38" s="253">
        <f>M2D!EC21</f>
        <v>23</v>
      </c>
      <c r="DZ38" s="253">
        <f>M2D!ED21</f>
        <v>23</v>
      </c>
      <c r="EA38" s="253">
        <f>M2D!EE21</f>
        <v>23</v>
      </c>
      <c r="EB38" s="253">
        <f>M2D!EF21</f>
        <v>23</v>
      </c>
      <c r="EC38" s="253">
        <f>M2D!EG21</f>
        <v>23</v>
      </c>
      <c r="ED38" s="253">
        <f>M2D!EH21</f>
        <v>23</v>
      </c>
      <c r="EE38" s="253">
        <f>M2D!EI21</f>
        <v>23</v>
      </c>
      <c r="EF38" s="334">
        <f>M2D!EJ21</f>
        <v>23</v>
      </c>
      <c r="EG38" s="332">
        <f>M2D!EK21</f>
        <v>23</v>
      </c>
      <c r="EH38" s="253">
        <f>M2D!EL21</f>
        <v>23</v>
      </c>
      <c r="EI38" s="253">
        <f>M2D!EM21</f>
        <v>23</v>
      </c>
      <c r="EJ38" s="253">
        <f>M2D!EN21</f>
        <v>23</v>
      </c>
      <c r="EK38" s="253">
        <f>M2D!EO21</f>
        <v>23</v>
      </c>
      <c r="EL38" s="253" t="str">
        <f>M2D!EP21</f>
        <v>x</v>
      </c>
      <c r="EM38" s="253" t="str">
        <f>M2D!EQ21</f>
        <v>x</v>
      </c>
      <c r="EN38" s="253" t="str">
        <f>M2D!ER21</f>
        <v>x</v>
      </c>
      <c r="EO38" s="253" t="str">
        <f>M2D!ES21</f>
        <v>x</v>
      </c>
      <c r="EP38" s="253" t="str">
        <f>M2D!ET21</f>
        <v>x</v>
      </c>
      <c r="EQ38" s="253" t="str">
        <f>M2D!EU21</f>
        <v>x</v>
      </c>
      <c r="ER38" s="334" t="str">
        <f>M2D!EV21</f>
        <v>x</v>
      </c>
      <c r="ES38" s="335" t="str">
        <f>M2D!EW21</f>
        <v>x</v>
      </c>
      <c r="ET38" s="253" t="str">
        <f>M2D!EX21</f>
        <v>x</v>
      </c>
      <c r="EU38" s="253" t="str">
        <f>M2D!EY21</f>
        <v>x</v>
      </c>
      <c r="EV38" s="253" t="str">
        <f>M2D!EZ21</f>
        <v>x</v>
      </c>
      <c r="EW38" s="253" t="str">
        <f>M2D!FA21</f>
        <v>x</v>
      </c>
      <c r="EX38" s="253" t="str">
        <f>M2D!FB21</f>
        <v>x</v>
      </c>
      <c r="EY38" s="253" t="str">
        <f>M2D!FC21</f>
        <v>x</v>
      </c>
      <c r="EZ38" s="253" t="str">
        <f>M2D!FD21</f>
        <v>x</v>
      </c>
      <c r="FA38" s="253" t="str">
        <f>M2D!FE21</f>
        <v>x</v>
      </c>
      <c r="FB38" s="253" t="str">
        <f>M2D!FF21</f>
        <v>x</v>
      </c>
      <c r="FC38" s="253" t="str">
        <f>M2D!FG21</f>
        <v>x</v>
      </c>
      <c r="FD38" s="253" t="str">
        <f>M2D!FH21</f>
        <v>x</v>
      </c>
      <c r="FE38" s="253" t="str">
        <f>M2D!FI21</f>
        <v>x</v>
      </c>
      <c r="FF38" s="253" t="str">
        <f>M2D!FJ21</f>
        <v>x</v>
      </c>
      <c r="FG38" s="253" t="str">
        <f>M2D!FK21</f>
        <v>x</v>
      </c>
      <c r="FH38" s="253" t="str">
        <f>M2D!FL21</f>
        <v>x</v>
      </c>
      <c r="FI38" s="253" t="str">
        <f>M2D!FM21</f>
        <v>x</v>
      </c>
      <c r="FJ38" s="253" t="str">
        <f>M2D!FN21</f>
        <v>x</v>
      </c>
      <c r="FK38" s="253" t="str">
        <f>M2D!FO21</f>
        <v>x</v>
      </c>
      <c r="FL38" s="253" t="str">
        <f>M2D!FP21</f>
        <v>x</v>
      </c>
      <c r="FM38" s="253" t="str">
        <f>M2D!FQ21</f>
        <v>x</v>
      </c>
      <c r="FN38" s="253" t="str">
        <f>M2D!FR21</f>
        <v>x</v>
      </c>
      <c r="FO38" s="253" t="str">
        <f>M2D!FS21</f>
        <v>x</v>
      </c>
      <c r="FP38" s="253" t="str">
        <f>M2D!FT21</f>
        <v>x</v>
      </c>
      <c r="FQ38" s="253" t="str">
        <f>M2D!FU21</f>
        <v>x</v>
      </c>
      <c r="FR38" s="253" t="str">
        <f>M2D!FV21</f>
        <v>x</v>
      </c>
      <c r="FS38" s="253" t="str">
        <f>M2D!FW21</f>
        <v>x</v>
      </c>
      <c r="FT38" s="253" t="str">
        <f>M2D!FX21</f>
        <v>x</v>
      </c>
      <c r="FU38" s="253" t="str">
        <f>M2D!FY21</f>
        <v>x</v>
      </c>
      <c r="FV38" s="253" t="str">
        <f>M2D!FZ21</f>
        <v>x</v>
      </c>
      <c r="FW38" s="253" t="str">
        <f>M2D!GA21</f>
        <v>x</v>
      </c>
      <c r="FX38" s="253" t="str">
        <f>M2D!GB21</f>
        <v>x</v>
      </c>
      <c r="FY38" s="253" t="str">
        <f>M2D!GC21</f>
        <v>x</v>
      </c>
      <c r="FZ38" s="253" t="str">
        <f>M2D!GD21</f>
        <v>x</v>
      </c>
      <c r="GA38" s="253" t="str">
        <f>M2D!GE21</f>
        <v>x</v>
      </c>
      <c r="GB38" s="253" t="str">
        <f>M2D!GF21</f>
        <v>x</v>
      </c>
      <c r="GC38" s="253" t="str">
        <f>M2D!GG21</f>
        <v>x</v>
      </c>
      <c r="GD38" s="253" t="str">
        <f>M2D!GH21</f>
        <v>x</v>
      </c>
      <c r="GE38" s="253" t="str">
        <f>M2D!GI21</f>
        <v>x</v>
      </c>
      <c r="GF38" s="253" t="str">
        <f>M2D!GJ21</f>
        <v>x</v>
      </c>
      <c r="GG38" s="253" t="str">
        <f>M2D!GK21</f>
        <v>x</v>
      </c>
      <c r="GH38" s="253" t="str">
        <f>M2D!GL21</f>
        <v>x</v>
      </c>
      <c r="GI38" s="253" t="str">
        <f>M2D!GM21</f>
        <v>x</v>
      </c>
      <c r="GJ38" s="253" t="str">
        <f>M2D!GN21</f>
        <v>x</v>
      </c>
      <c r="GK38" s="253" t="str">
        <f>M2D!GO21</f>
        <v>X</v>
      </c>
      <c r="GL38" s="253" t="str">
        <f>M2D!GP21</f>
        <v>X</v>
      </c>
      <c r="GM38" s="253" t="str">
        <f>M2D!GQ21</f>
        <v>X</v>
      </c>
      <c r="GN38" s="333" t="str">
        <f>M2D!GR21</f>
        <v>X</v>
      </c>
      <c r="GO38" s="709">
        <f>M2D!HN31</f>
        <v>42948</v>
      </c>
    </row>
    <row r="39" spans="1:197" ht="13.15" customHeight="1" x14ac:dyDescent="0.2">
      <c r="A39" s="271" t="str">
        <f>M2D!A69</f>
        <v>V15</v>
      </c>
      <c r="B39" s="271">
        <f>M2D!F69</f>
        <v>42904</v>
      </c>
      <c r="C39" s="272">
        <f>M2D!G69</f>
        <v>42736</v>
      </c>
      <c r="D39" s="273" t="str">
        <f>M2D!H69</f>
        <v>D675</v>
      </c>
      <c r="E39" s="332">
        <f>M2D!I69</f>
        <v>0</v>
      </c>
      <c r="F39" s="253">
        <f>M2D!J69</f>
        <v>2</v>
      </c>
      <c r="G39" s="253">
        <f>M2D!K69</f>
        <v>0</v>
      </c>
      <c r="H39" s="253">
        <f>M2D!L69</f>
        <v>0</v>
      </c>
      <c r="I39" s="253">
        <f>M2D!M69</f>
        <v>0</v>
      </c>
      <c r="J39" s="253">
        <f>M2D!N69</f>
        <v>5</v>
      </c>
      <c r="K39" s="253">
        <f>M2D!O69</f>
        <v>74</v>
      </c>
      <c r="L39" s="253">
        <f>M2D!P69</f>
        <v>46</v>
      </c>
      <c r="M39" s="253">
        <f>M2D!Q69</f>
        <v>62</v>
      </c>
      <c r="N39" s="253">
        <f>M2D!R69</f>
        <v>36</v>
      </c>
      <c r="O39" s="253">
        <f>M2D!S69</f>
        <v>30</v>
      </c>
      <c r="P39" s="333">
        <f>M2D!T69</f>
        <v>9</v>
      </c>
      <c r="Q39" s="332">
        <f>M2D!U69</f>
        <v>12</v>
      </c>
      <c r="R39" s="253">
        <f>M2D!V69</f>
        <v>40</v>
      </c>
      <c r="S39" s="253">
        <f>M2D!W69</f>
        <v>53</v>
      </c>
      <c r="T39" s="253">
        <f>M2D!X69</f>
        <v>54</v>
      </c>
      <c r="U39" s="253">
        <f>M2D!Y69</f>
        <v>40</v>
      </c>
      <c r="V39" s="253">
        <f>M2D!Z69</f>
        <v>16</v>
      </c>
      <c r="W39" s="253">
        <f>M2D!AA69</f>
        <v>18</v>
      </c>
      <c r="X39" s="253">
        <f>M2D!AB69</f>
        <v>8</v>
      </c>
      <c r="Y39" s="253">
        <f>M2D!AC69</f>
        <v>8</v>
      </c>
      <c r="Z39" s="253">
        <f>M2D!AD69</f>
        <v>27</v>
      </c>
      <c r="AA39" s="253">
        <f>M2D!AE69</f>
        <v>19</v>
      </c>
      <c r="AB39" s="334">
        <f>M2D!AF69</f>
        <v>19</v>
      </c>
      <c r="AC39" s="332" t="str">
        <f>M2D!AG69</f>
        <v>V15</v>
      </c>
      <c r="AD39" s="253" t="str">
        <f>M2D!AH69</f>
        <v>V15</v>
      </c>
      <c r="AE39" s="253" t="str">
        <f>M2D!AI69</f>
        <v>V15</v>
      </c>
      <c r="AF39" s="253" t="str">
        <f>M2D!AJ69</f>
        <v>V15</v>
      </c>
      <c r="AG39" s="253" t="str">
        <f>M2D!AK69</f>
        <v>V15</v>
      </c>
      <c r="AH39" s="253" t="str">
        <f>M2D!AL69</f>
        <v>AIA</v>
      </c>
      <c r="AI39" s="253" t="str">
        <f>M2D!AM69</f>
        <v>AIA</v>
      </c>
      <c r="AJ39" s="253" t="str">
        <f>M2D!AN69</f>
        <v>AIA</v>
      </c>
      <c r="AK39" s="253">
        <f>M2D!AO69</f>
        <v>23</v>
      </c>
      <c r="AL39" s="253">
        <f>M2D!AP69</f>
        <v>23</v>
      </c>
      <c r="AM39" s="253">
        <f>M2D!AQ69</f>
        <v>23</v>
      </c>
      <c r="AN39" s="334">
        <f>M2D!AR69</f>
        <v>23</v>
      </c>
      <c r="AO39" s="332">
        <f>M2D!AS69</f>
        <v>23</v>
      </c>
      <c r="AP39" s="253">
        <f>M2D!AT69</f>
        <v>23</v>
      </c>
      <c r="AQ39" s="253">
        <f>M2D!AU69</f>
        <v>23</v>
      </c>
      <c r="AR39" s="253">
        <f>M2D!AV69</f>
        <v>23</v>
      </c>
      <c r="AS39" s="253">
        <f>M2D!AW69</f>
        <v>1</v>
      </c>
      <c r="AT39" s="253">
        <f>M2D!AX69</f>
        <v>80</v>
      </c>
      <c r="AU39" s="253">
        <f>M2D!AY69</f>
        <v>80</v>
      </c>
      <c r="AV39" s="253">
        <f>M2D!AZ69</f>
        <v>80</v>
      </c>
      <c r="AW39" s="253">
        <f>M2D!BA69</f>
        <v>80</v>
      </c>
      <c r="AX39" s="253">
        <f>M2D!BB69</f>
        <v>1</v>
      </c>
      <c r="AY39" s="253">
        <f>M2D!BC69</f>
        <v>23</v>
      </c>
      <c r="AZ39" s="334">
        <f>M2D!BD69</f>
        <v>23</v>
      </c>
      <c r="BA39" s="332">
        <f>M2D!BE69</f>
        <v>23</v>
      </c>
      <c r="BB39" s="253">
        <f>M2D!BF69</f>
        <v>23</v>
      </c>
      <c r="BC39" s="253">
        <f>M2D!BG69</f>
        <v>23</v>
      </c>
      <c r="BD39" s="253">
        <f>M2D!BH69</f>
        <v>23</v>
      </c>
      <c r="BE39" s="253">
        <f>M2D!BI69</f>
        <v>23</v>
      </c>
      <c r="BF39" s="253" t="str">
        <f>M2D!BJ69</f>
        <v>SB</v>
      </c>
      <c r="BG39" s="253" t="str">
        <f>M2D!BK69</f>
        <v>SB</v>
      </c>
      <c r="BH39" s="253" t="str">
        <f>M2D!BL69</f>
        <v>SB</v>
      </c>
      <c r="BI39" s="253" t="str">
        <f>M2D!BM69</f>
        <v>SB</v>
      </c>
      <c r="BJ39" s="253" t="str">
        <f>M2D!BN69</f>
        <v>SB</v>
      </c>
      <c r="BK39" s="253" t="str">
        <f>M2D!BO69</f>
        <v>SB</v>
      </c>
      <c r="BL39" s="334" t="str">
        <f>M2D!BP69</f>
        <v>SB</v>
      </c>
      <c r="BM39" s="332">
        <f>M2D!BQ69</f>
        <v>23</v>
      </c>
      <c r="BN39" s="253">
        <f>M2D!BR69</f>
        <v>23</v>
      </c>
      <c r="BO39" s="253">
        <f>M2D!BS69</f>
        <v>23</v>
      </c>
      <c r="BP39" s="253">
        <f>M2D!BT69</f>
        <v>23</v>
      </c>
      <c r="BQ39" s="253">
        <f>M2D!BU69</f>
        <v>23</v>
      </c>
      <c r="BR39" s="253">
        <f>M2D!BV69</f>
        <v>23</v>
      </c>
      <c r="BS39" s="253">
        <f>M2D!BW69</f>
        <v>23</v>
      </c>
      <c r="BT39" s="253">
        <f>M2D!BX69</f>
        <v>23</v>
      </c>
      <c r="BU39" s="253">
        <f>M2D!BY69</f>
        <v>23</v>
      </c>
      <c r="BV39" s="253">
        <f>M2D!BZ69</f>
        <v>23</v>
      </c>
      <c r="BW39" s="253">
        <f>M2D!CA69</f>
        <v>23</v>
      </c>
      <c r="BX39" s="334">
        <f>M2D!CB69</f>
        <v>23</v>
      </c>
      <c r="BY39" s="332">
        <f>M2D!CC69</f>
        <v>23</v>
      </c>
      <c r="BZ39" s="253">
        <f>M2D!CD69</f>
        <v>23</v>
      </c>
      <c r="CA39" s="253">
        <f>M2D!CE69</f>
        <v>23</v>
      </c>
      <c r="CB39" s="253">
        <f>M2D!CF69</f>
        <v>23</v>
      </c>
      <c r="CC39" s="253">
        <f>M2D!CG69</f>
        <v>23</v>
      </c>
      <c r="CD39" s="253">
        <f>M2D!CH69</f>
        <v>23</v>
      </c>
      <c r="CE39" s="253">
        <f>M2D!CI69</f>
        <v>23</v>
      </c>
      <c r="CF39" s="253">
        <f>M2D!CJ69</f>
        <v>23</v>
      </c>
      <c r="CG39" s="253">
        <f>M2D!CK69</f>
        <v>23</v>
      </c>
      <c r="CH39" s="253">
        <f>M2D!CL69</f>
        <v>23</v>
      </c>
      <c r="CI39" s="253">
        <f>M2D!CM69</f>
        <v>23</v>
      </c>
      <c r="CJ39" s="334" t="str">
        <f>M2D!CN69</f>
        <v>V20</v>
      </c>
      <c r="CK39" s="332" t="str">
        <f>M2D!CO69</f>
        <v>V20</v>
      </c>
      <c r="CL39" s="253" t="str">
        <f>M2D!CP69</f>
        <v>V20</v>
      </c>
      <c r="CM39" s="253" t="str">
        <f>M2D!CQ69</f>
        <v>V20</v>
      </c>
      <c r="CN39" s="253" t="str">
        <f>M2D!CR69</f>
        <v>V20</v>
      </c>
      <c r="CO39" s="253" t="str">
        <f>M2D!CS69</f>
        <v>V20</v>
      </c>
      <c r="CP39" s="253" t="str">
        <f>M2D!CT69</f>
        <v>RMV</v>
      </c>
      <c r="CQ39" s="253" t="str">
        <f>M2D!CU69</f>
        <v>RMV</v>
      </c>
      <c r="CR39" s="253" t="str">
        <f>M2D!CV69</f>
        <v>RMV</v>
      </c>
      <c r="CS39" s="253" t="str">
        <f>M2D!CW69</f>
        <v>RMV</v>
      </c>
      <c r="CT39" s="253" t="str">
        <f>M2D!CX69</f>
        <v>RMV</v>
      </c>
      <c r="CU39" s="253" t="str">
        <f>M2D!CY69</f>
        <v>RMV</v>
      </c>
      <c r="CV39" s="334">
        <f>M2D!CZ69</f>
        <v>23</v>
      </c>
      <c r="CW39" s="332">
        <f>M2D!DA69</f>
        <v>1</v>
      </c>
      <c r="CX39" s="253">
        <f>M2D!DB69</f>
        <v>60</v>
      </c>
      <c r="CY39" s="253">
        <f>M2D!DC69</f>
        <v>60</v>
      </c>
      <c r="CZ39" s="253">
        <f>M2D!DD69</f>
        <v>60</v>
      </c>
      <c r="DA39" s="253">
        <f>M2D!DE69</f>
        <v>60</v>
      </c>
      <c r="DB39" s="253">
        <f>M2D!DF69</f>
        <v>1</v>
      </c>
      <c r="DC39" s="253">
        <f>M2D!DG69</f>
        <v>23</v>
      </c>
      <c r="DD39" s="253">
        <f>M2D!DH69</f>
        <v>23</v>
      </c>
      <c r="DE39" s="253">
        <f>M2D!DI69</f>
        <v>23</v>
      </c>
      <c r="DF39" s="253">
        <f>M2D!DJ69</f>
        <v>23</v>
      </c>
      <c r="DG39" s="253">
        <f>M2D!DK69</f>
        <v>1</v>
      </c>
      <c r="DH39" s="334">
        <f>M2D!DL69</f>
        <v>50</v>
      </c>
      <c r="DI39" s="332">
        <f>M2D!DM69</f>
        <v>50</v>
      </c>
      <c r="DJ39" s="253">
        <f>M2D!DN69</f>
        <v>50</v>
      </c>
      <c r="DK39" s="253">
        <f>M2D!DO69</f>
        <v>50</v>
      </c>
      <c r="DL39" s="253">
        <f>M2D!DP69</f>
        <v>1</v>
      </c>
      <c r="DM39" s="253">
        <f>M2D!DQ69</f>
        <v>23</v>
      </c>
      <c r="DN39" s="253">
        <f>M2D!DR69</f>
        <v>23</v>
      </c>
      <c r="DO39" s="253">
        <f>M2D!DS69</f>
        <v>23</v>
      </c>
      <c r="DP39" s="253">
        <f>M2D!DT69</f>
        <v>23</v>
      </c>
      <c r="DQ39" s="253">
        <f>M2D!DU69</f>
        <v>23</v>
      </c>
      <c r="DR39" s="253">
        <f>M2D!DV69</f>
        <v>23</v>
      </c>
      <c r="DS39" s="253">
        <f>M2D!DW69</f>
        <v>23</v>
      </c>
      <c r="DT39" s="334">
        <f>M2D!DX69</f>
        <v>23</v>
      </c>
      <c r="DU39" s="332">
        <f>M2D!DY69</f>
        <v>23</v>
      </c>
      <c r="DV39" s="253">
        <f>M2D!DZ69</f>
        <v>23</v>
      </c>
      <c r="DW39" s="253">
        <f>M2D!EA69</f>
        <v>23</v>
      </c>
      <c r="DX39" s="253">
        <f>M2D!EB69</f>
        <v>23</v>
      </c>
      <c r="DY39" s="253">
        <f>M2D!EC69</f>
        <v>23</v>
      </c>
      <c r="DZ39" s="253">
        <f>M2D!ED69</f>
        <v>23</v>
      </c>
      <c r="EA39" s="253">
        <f>M2D!EE69</f>
        <v>23</v>
      </c>
      <c r="EB39" s="253">
        <f>M2D!EF69</f>
        <v>23</v>
      </c>
      <c r="EC39" s="253">
        <f>M2D!EG69</f>
        <v>23</v>
      </c>
      <c r="ED39" s="253">
        <f>M2D!EH69</f>
        <v>23</v>
      </c>
      <c r="EE39" s="253">
        <f>M2D!EI69</f>
        <v>23</v>
      </c>
      <c r="EF39" s="334">
        <f>M2D!EJ69</f>
        <v>23</v>
      </c>
      <c r="EG39" s="332">
        <f>M2D!EK69</f>
        <v>23</v>
      </c>
      <c r="EH39" s="253">
        <f>M2D!EL69</f>
        <v>23</v>
      </c>
      <c r="EI39" s="253">
        <f>M2D!EM69</f>
        <v>23</v>
      </c>
      <c r="EJ39" s="253" t="str">
        <f>M2D!EN69</f>
        <v>V25</v>
      </c>
      <c r="EK39" s="253" t="str">
        <f>M2D!EO69</f>
        <v>V25</v>
      </c>
      <c r="EL39" s="253" t="str">
        <f>M2D!EP69</f>
        <v>V25</v>
      </c>
      <c r="EM39" s="253" t="str">
        <f>M2D!EQ69</f>
        <v>V25</v>
      </c>
      <c r="EN39" s="253" t="str">
        <f>M2D!ER69</f>
        <v>V25</v>
      </c>
      <c r="EO39" s="253">
        <f>M2D!ES69</f>
        <v>23</v>
      </c>
      <c r="EP39" s="253">
        <f>M2D!ET69</f>
        <v>23</v>
      </c>
      <c r="EQ39" s="253">
        <f>M2D!EU69</f>
        <v>23</v>
      </c>
      <c r="ER39" s="334">
        <f>M2D!EV69</f>
        <v>23</v>
      </c>
      <c r="ES39" s="335">
        <f>M2D!EW69</f>
        <v>23</v>
      </c>
      <c r="ET39" s="253">
        <f>M2D!EX69</f>
        <v>23</v>
      </c>
      <c r="EU39" s="253">
        <f>M2D!EY69</f>
        <v>23</v>
      </c>
      <c r="EV39" s="253">
        <f>M2D!EZ69</f>
        <v>23</v>
      </c>
      <c r="EW39" s="253">
        <f>M2D!FA69</f>
        <v>23</v>
      </c>
      <c r="EX39" s="253">
        <f>M2D!FB69</f>
        <v>23</v>
      </c>
      <c r="EY39" s="253">
        <f>M2D!FC69</f>
        <v>23</v>
      </c>
      <c r="EZ39" s="253">
        <f>M2D!FD69</f>
        <v>23</v>
      </c>
      <c r="FA39" s="253">
        <f>M2D!FE69</f>
        <v>23</v>
      </c>
      <c r="FB39" s="253">
        <f>M2D!FF69</f>
        <v>23</v>
      </c>
      <c r="FC39" s="253">
        <f>M2D!FG69</f>
        <v>23</v>
      </c>
      <c r="FD39" s="253">
        <f>M2D!FH69</f>
        <v>23</v>
      </c>
      <c r="FE39" s="253">
        <f>M2D!FI69</f>
        <v>23</v>
      </c>
      <c r="FF39" s="253">
        <f>M2D!FJ69</f>
        <v>23</v>
      </c>
      <c r="FG39" s="253">
        <f>M2D!FK69</f>
        <v>23</v>
      </c>
      <c r="FH39" s="253">
        <f>M2D!FL69</f>
        <v>23</v>
      </c>
      <c r="FI39" s="253">
        <f>M2D!FM69</f>
        <v>23</v>
      </c>
      <c r="FJ39" s="253">
        <f>M2D!FN69</f>
        <v>23</v>
      </c>
      <c r="FK39" s="253">
        <f>M2D!FO69</f>
        <v>23</v>
      </c>
      <c r="FL39" s="253">
        <f>M2D!FP69</f>
        <v>23</v>
      </c>
      <c r="FM39" s="253">
        <f>M2D!FQ69</f>
        <v>23</v>
      </c>
      <c r="FN39" s="253">
        <f>M2D!FR69</f>
        <v>23</v>
      </c>
      <c r="FO39" s="253">
        <f>M2D!FS69</f>
        <v>23</v>
      </c>
      <c r="FP39" s="253">
        <f>M2D!FT69</f>
        <v>23</v>
      </c>
      <c r="FQ39" s="253">
        <f>M2D!FU69</f>
        <v>23</v>
      </c>
      <c r="FR39" s="253">
        <f>M2D!FV69</f>
        <v>23</v>
      </c>
      <c r="FS39" s="253">
        <f>M2D!FW69</f>
        <v>23</v>
      </c>
      <c r="FT39" s="253">
        <f>M2D!FX69</f>
        <v>23</v>
      </c>
      <c r="FU39" s="253">
        <f>M2D!FY69</f>
        <v>23</v>
      </c>
      <c r="FV39" s="253">
        <f>M2D!FZ69</f>
        <v>23</v>
      </c>
      <c r="FW39" s="253">
        <f>M2D!GA69</f>
        <v>23</v>
      </c>
      <c r="FX39" s="253">
        <f>M2D!GB69</f>
        <v>23</v>
      </c>
      <c r="FY39" s="253">
        <f>M2D!GC69</f>
        <v>23</v>
      </c>
      <c r="FZ39" s="253">
        <f>M2D!GD69</f>
        <v>23</v>
      </c>
      <c r="GA39" s="253">
        <f>M2D!GE69</f>
        <v>23</v>
      </c>
      <c r="GB39" s="253">
        <f>M2D!GF69</f>
        <v>23</v>
      </c>
      <c r="GC39" s="253">
        <f>M2D!GG69</f>
        <v>23</v>
      </c>
      <c r="GD39" s="253">
        <f>M2D!GH69</f>
        <v>23</v>
      </c>
      <c r="GE39" s="253">
        <f>M2D!GI69</f>
        <v>23</v>
      </c>
      <c r="GF39" s="253">
        <f>M2D!GJ69</f>
        <v>23</v>
      </c>
      <c r="GG39" s="253">
        <f>M2D!GK69</f>
        <v>23</v>
      </c>
      <c r="GH39" s="253">
        <f>M2D!GL69</f>
        <v>23</v>
      </c>
      <c r="GI39" s="253">
        <f>M2D!GM69</f>
        <v>23</v>
      </c>
      <c r="GJ39" s="253">
        <f>M2D!GN69</f>
        <v>23</v>
      </c>
      <c r="GK39" s="253" t="str">
        <f>M2D!GO69</f>
        <v>X</v>
      </c>
      <c r="GL39" s="253" t="str">
        <f>M2D!GP69</f>
        <v>X</v>
      </c>
      <c r="GM39" s="253" t="str">
        <f>M2D!GQ69</f>
        <v>X</v>
      </c>
      <c r="GN39" s="333" t="str">
        <f>M2D!GR69</f>
        <v>X</v>
      </c>
      <c r="GO39" s="709" t="str">
        <f>M2D!HN79</f>
        <v/>
      </c>
    </row>
    <row r="40" spans="1:197" ht="13.15" customHeight="1" x14ac:dyDescent="0.2">
      <c r="A40" s="271" t="str">
        <f>M2D!A71</f>
        <v>V15</v>
      </c>
      <c r="B40" s="271">
        <f>M2D!F71</f>
        <v>43216</v>
      </c>
      <c r="C40" s="272">
        <f>M2D!G71</f>
        <v>42767</v>
      </c>
      <c r="D40" s="273" t="str">
        <f>M2D!H71</f>
        <v>D677</v>
      </c>
      <c r="E40" s="332">
        <f>M2D!I71</f>
        <v>53</v>
      </c>
      <c r="F40" s="253">
        <f>M2D!J71</f>
        <v>33</v>
      </c>
      <c r="G40" s="253">
        <f>M2D!K71</f>
        <v>2</v>
      </c>
      <c r="H40" s="253">
        <f>M2D!L71</f>
        <v>7</v>
      </c>
      <c r="I40" s="253">
        <f>M2D!M71</f>
        <v>0</v>
      </c>
      <c r="J40" s="253">
        <f>M2D!N71</f>
        <v>12</v>
      </c>
      <c r="K40" s="253">
        <f>M2D!O71</f>
        <v>53</v>
      </c>
      <c r="L40" s="253">
        <f>M2D!P71</f>
        <v>36</v>
      </c>
      <c r="M40" s="253">
        <f>M2D!Q71</f>
        <v>50</v>
      </c>
      <c r="N40" s="253">
        <f>M2D!R71</f>
        <v>0</v>
      </c>
      <c r="O40" s="253">
        <f>M2D!S71</f>
        <v>17</v>
      </c>
      <c r="P40" s="333">
        <f>M2D!T71</f>
        <v>16</v>
      </c>
      <c r="Q40" s="332">
        <f>M2D!U71</f>
        <v>40</v>
      </c>
      <c r="R40" s="253">
        <f>M2D!V71</f>
        <v>60</v>
      </c>
      <c r="S40" s="253">
        <f>M2D!W71</f>
        <v>20</v>
      </c>
      <c r="T40" s="253">
        <f>M2D!X71</f>
        <v>22</v>
      </c>
      <c r="U40" s="253">
        <f>M2D!Y71</f>
        <v>6</v>
      </c>
      <c r="V40" s="253">
        <f>M2D!Z71</f>
        <v>0</v>
      </c>
      <c r="W40" s="253">
        <f>M2D!AA71</f>
        <v>16</v>
      </c>
      <c r="X40" s="253">
        <f>M2D!AB71</f>
        <v>30</v>
      </c>
      <c r="Y40" s="253">
        <f>M2D!AC71</f>
        <v>40</v>
      </c>
      <c r="Z40" s="253">
        <f>M2D!AD71</f>
        <v>63</v>
      </c>
      <c r="AA40" s="253">
        <f>M2D!AE71</f>
        <v>50</v>
      </c>
      <c r="AB40" s="334">
        <f>M2D!AF71</f>
        <v>1</v>
      </c>
      <c r="AC40" s="332">
        <f>M2D!AG71</f>
        <v>23</v>
      </c>
      <c r="AD40" s="253" t="str">
        <f>M2D!AH71</f>
        <v>V15</v>
      </c>
      <c r="AE40" s="253" t="str">
        <f>M2D!AI71</f>
        <v>V15</v>
      </c>
      <c r="AF40" s="253" t="str">
        <f>M2D!AJ71</f>
        <v>V15</v>
      </c>
      <c r="AG40" s="253" t="str">
        <f>M2D!AK71</f>
        <v>V15</v>
      </c>
      <c r="AH40" s="253" t="str">
        <f>M2D!AL71</f>
        <v>V15</v>
      </c>
      <c r="AI40" s="253" t="str">
        <f>M2D!AM71</f>
        <v>AIA</v>
      </c>
      <c r="AJ40" s="253" t="str">
        <f>M2D!AN71</f>
        <v>AIA</v>
      </c>
      <c r="AK40" s="253" t="str">
        <f>M2D!AO71</f>
        <v>AIA</v>
      </c>
      <c r="AL40" s="253">
        <f>M2D!AP71</f>
        <v>23</v>
      </c>
      <c r="AM40" s="253">
        <f>M2D!AQ71</f>
        <v>23</v>
      </c>
      <c r="AN40" s="334">
        <f>M2D!AR71</f>
        <v>23</v>
      </c>
      <c r="AO40" s="332">
        <f>M2D!AS71</f>
        <v>23</v>
      </c>
      <c r="AP40" s="253">
        <f>M2D!AT71</f>
        <v>23</v>
      </c>
      <c r="AQ40" s="253">
        <f>M2D!AU71</f>
        <v>23</v>
      </c>
      <c r="AR40" s="253">
        <f>M2D!AV71</f>
        <v>23</v>
      </c>
      <c r="AS40" s="253">
        <f>M2D!AW71</f>
        <v>23</v>
      </c>
      <c r="AT40" s="253">
        <f>M2D!AX71</f>
        <v>23</v>
      </c>
      <c r="AU40" s="253">
        <f>M2D!AY71</f>
        <v>23</v>
      </c>
      <c r="AV40" s="253">
        <f>M2D!AZ71</f>
        <v>23</v>
      </c>
      <c r="AW40" s="253">
        <f>M2D!BA71</f>
        <v>23</v>
      </c>
      <c r="AX40" s="253">
        <f>M2D!BB71</f>
        <v>23</v>
      </c>
      <c r="AY40" s="253">
        <f>M2D!BC71</f>
        <v>23</v>
      </c>
      <c r="AZ40" s="334">
        <f>M2D!BD71</f>
        <v>23</v>
      </c>
      <c r="BA40" s="332">
        <f>M2D!BE71</f>
        <v>23</v>
      </c>
      <c r="BB40" s="253">
        <f>M2D!BF71</f>
        <v>23</v>
      </c>
      <c r="BC40" s="253">
        <f>M2D!BG71</f>
        <v>23</v>
      </c>
      <c r="BD40" s="253">
        <f>M2D!BH71</f>
        <v>23</v>
      </c>
      <c r="BE40" s="253">
        <f>M2D!BI71</f>
        <v>23</v>
      </c>
      <c r="BF40" s="253">
        <f>M2D!BJ71</f>
        <v>23</v>
      </c>
      <c r="BG40" s="253">
        <f>M2D!BK71</f>
        <v>23</v>
      </c>
      <c r="BH40" s="253">
        <f>M2D!BL71</f>
        <v>23</v>
      </c>
      <c r="BI40" s="253">
        <f>M2D!BM71</f>
        <v>23</v>
      </c>
      <c r="BJ40" s="253">
        <f>M2D!BN71</f>
        <v>23</v>
      </c>
      <c r="BK40" s="253">
        <f>M2D!BO71</f>
        <v>23</v>
      </c>
      <c r="BL40" s="334">
        <f>M2D!BP71</f>
        <v>23</v>
      </c>
      <c r="BM40" s="332">
        <f>M2D!BQ71</f>
        <v>23</v>
      </c>
      <c r="BN40" s="253">
        <f>M2D!BR71</f>
        <v>23</v>
      </c>
      <c r="BO40" s="253">
        <f>M2D!BS71</f>
        <v>23</v>
      </c>
      <c r="BP40" s="253">
        <f>M2D!BT71</f>
        <v>23</v>
      </c>
      <c r="BQ40" s="253">
        <f>M2D!BU71</f>
        <v>23</v>
      </c>
      <c r="BR40" s="253">
        <f>M2D!BV71</f>
        <v>23</v>
      </c>
      <c r="BS40" s="253">
        <f>M2D!BW71</f>
        <v>23</v>
      </c>
      <c r="BT40" s="253">
        <f>M2D!BX71</f>
        <v>23</v>
      </c>
      <c r="BU40" s="253">
        <f>M2D!BY71</f>
        <v>23</v>
      </c>
      <c r="BV40" s="253">
        <f>M2D!BZ71</f>
        <v>23</v>
      </c>
      <c r="BW40" s="253">
        <f>M2D!CA71</f>
        <v>23</v>
      </c>
      <c r="BX40" s="334">
        <f>M2D!CB71</f>
        <v>23</v>
      </c>
      <c r="BY40" s="332">
        <f>M2D!CC71</f>
        <v>23</v>
      </c>
      <c r="BZ40" s="253">
        <f>M2D!CD71</f>
        <v>23</v>
      </c>
      <c r="CA40" s="253">
        <f>M2D!CE71</f>
        <v>23</v>
      </c>
      <c r="CB40" s="253">
        <f>M2D!CF71</f>
        <v>23</v>
      </c>
      <c r="CC40" s="253">
        <f>M2D!CG71</f>
        <v>23</v>
      </c>
      <c r="CD40" s="253">
        <f>M2D!CH71</f>
        <v>23</v>
      </c>
      <c r="CE40" s="253">
        <f>M2D!CI71</f>
        <v>23</v>
      </c>
      <c r="CF40" s="253">
        <f>M2D!CJ71</f>
        <v>23</v>
      </c>
      <c r="CG40" s="253">
        <f>M2D!CK71</f>
        <v>23</v>
      </c>
      <c r="CH40" s="253">
        <f>M2D!CL71</f>
        <v>23</v>
      </c>
      <c r="CI40" s="253">
        <f>M2D!CM71</f>
        <v>23</v>
      </c>
      <c r="CJ40" s="334">
        <f>M2D!CN71</f>
        <v>23</v>
      </c>
      <c r="CK40" s="332">
        <f>M2D!CO71</f>
        <v>23</v>
      </c>
      <c r="CL40" s="253" t="str">
        <f>M2D!CP71</f>
        <v>V20</v>
      </c>
      <c r="CM40" s="253" t="str">
        <f>M2D!CQ71</f>
        <v>V20</v>
      </c>
      <c r="CN40" s="253" t="str">
        <f>M2D!CR71</f>
        <v>V20</v>
      </c>
      <c r="CO40" s="253" t="str">
        <f>M2D!CS71</f>
        <v>V20</v>
      </c>
      <c r="CP40" s="253" t="str">
        <f>M2D!CT71</f>
        <v>V20</v>
      </c>
      <c r="CQ40" s="253" t="str">
        <f>M2D!CU71</f>
        <v>V20</v>
      </c>
      <c r="CR40" s="253" t="str">
        <f>M2D!CV71</f>
        <v>RMV</v>
      </c>
      <c r="CS40" s="253" t="str">
        <f>M2D!CW71</f>
        <v>RMV</v>
      </c>
      <c r="CT40" s="253" t="str">
        <f>M2D!CX71</f>
        <v>RMV</v>
      </c>
      <c r="CU40" s="253" t="str">
        <f>M2D!CY71</f>
        <v>RMV</v>
      </c>
      <c r="CV40" s="334" t="str">
        <f>M2D!CZ71</f>
        <v>RMV</v>
      </c>
      <c r="CW40" s="332" t="str">
        <f>M2D!DA71</f>
        <v>RMV</v>
      </c>
      <c r="CX40" s="253">
        <f>M2D!DB71</f>
        <v>23</v>
      </c>
      <c r="CY40" s="253">
        <f>M2D!DC71</f>
        <v>23</v>
      </c>
      <c r="CZ40" s="253">
        <f>M2D!DD71</f>
        <v>23</v>
      </c>
      <c r="DA40" s="253">
        <f>M2D!DE71</f>
        <v>1</v>
      </c>
      <c r="DB40" s="253">
        <f>M2D!DF71</f>
        <v>60</v>
      </c>
      <c r="DC40" s="253">
        <f>M2D!DG71</f>
        <v>60</v>
      </c>
      <c r="DD40" s="253">
        <f>M2D!DH71</f>
        <v>60</v>
      </c>
      <c r="DE40" s="253">
        <f>M2D!DI71</f>
        <v>60</v>
      </c>
      <c r="DF40" s="253">
        <f>M2D!DJ71</f>
        <v>1</v>
      </c>
      <c r="DG40" s="253">
        <f>M2D!DK71</f>
        <v>23</v>
      </c>
      <c r="DH40" s="334">
        <f>M2D!DL71</f>
        <v>23</v>
      </c>
      <c r="DI40" s="332">
        <f>M2D!DM71</f>
        <v>23</v>
      </c>
      <c r="DJ40" s="253">
        <f>M2D!DN71</f>
        <v>23</v>
      </c>
      <c r="DK40" s="253">
        <f>M2D!DO71</f>
        <v>23</v>
      </c>
      <c r="DL40" s="253">
        <f>M2D!DP71</f>
        <v>23</v>
      </c>
      <c r="DM40" s="253">
        <f>M2D!DQ71</f>
        <v>23</v>
      </c>
      <c r="DN40" s="253">
        <f>M2D!DR71</f>
        <v>23</v>
      </c>
      <c r="DO40" s="253">
        <f>M2D!DS71</f>
        <v>23</v>
      </c>
      <c r="DP40" s="253">
        <f>M2D!DT71</f>
        <v>23</v>
      </c>
      <c r="DQ40" s="253">
        <f>M2D!DU71</f>
        <v>23</v>
      </c>
      <c r="DR40" s="253">
        <f>M2D!DV71</f>
        <v>23</v>
      </c>
      <c r="DS40" s="253">
        <f>M2D!DW71</f>
        <v>23</v>
      </c>
      <c r="DT40" s="334">
        <f>M2D!DX71</f>
        <v>23</v>
      </c>
      <c r="DU40" s="332">
        <f>M2D!DY71</f>
        <v>23</v>
      </c>
      <c r="DV40" s="253">
        <f>M2D!DZ71</f>
        <v>23</v>
      </c>
      <c r="DW40" s="253">
        <f>M2D!EA71</f>
        <v>23</v>
      </c>
      <c r="DX40" s="253">
        <f>M2D!EB71</f>
        <v>23</v>
      </c>
      <c r="DY40" s="253">
        <f>M2D!EC71</f>
        <v>23</v>
      </c>
      <c r="DZ40" s="253">
        <f>M2D!ED71</f>
        <v>23</v>
      </c>
      <c r="EA40" s="253">
        <f>M2D!EE71</f>
        <v>23</v>
      </c>
      <c r="EB40" s="253">
        <f>M2D!EF71</f>
        <v>23</v>
      </c>
      <c r="EC40" s="253">
        <f>M2D!EG71</f>
        <v>23</v>
      </c>
      <c r="ED40" s="253">
        <f>M2D!EH71</f>
        <v>23</v>
      </c>
      <c r="EE40" s="253">
        <f>M2D!EI71</f>
        <v>23</v>
      </c>
      <c r="EF40" s="334">
        <f>M2D!EJ71</f>
        <v>23</v>
      </c>
      <c r="EG40" s="332">
        <f>M2D!EK71</f>
        <v>23</v>
      </c>
      <c r="EH40" s="253">
        <f>M2D!EL71</f>
        <v>23</v>
      </c>
      <c r="EI40" s="253">
        <f>M2D!EM71</f>
        <v>23</v>
      </c>
      <c r="EJ40" s="253">
        <f>M2D!EN71</f>
        <v>23</v>
      </c>
      <c r="EK40" s="253">
        <f>M2D!EO71</f>
        <v>23</v>
      </c>
      <c r="EL40" s="253">
        <f>M2D!EP71</f>
        <v>23</v>
      </c>
      <c r="EM40" s="253">
        <f>M2D!EQ71</f>
        <v>23</v>
      </c>
      <c r="EN40" s="253" t="str">
        <f>M2D!ER71</f>
        <v>V25</v>
      </c>
      <c r="EO40" s="253" t="str">
        <f>M2D!ES71</f>
        <v>V25</v>
      </c>
      <c r="EP40" s="253" t="str">
        <f>M2D!ET71</f>
        <v>V25</v>
      </c>
      <c r="EQ40" s="253" t="str">
        <f>M2D!EU71</f>
        <v>V25</v>
      </c>
      <c r="ER40" s="334" t="str">
        <f>M2D!EV71</f>
        <v>V25</v>
      </c>
      <c r="ES40" s="335">
        <f>M2D!EW71</f>
        <v>23</v>
      </c>
      <c r="ET40" s="253">
        <f>M2D!EX71</f>
        <v>23</v>
      </c>
      <c r="EU40" s="253">
        <f>M2D!EY71</f>
        <v>23</v>
      </c>
      <c r="EV40" s="253">
        <f>M2D!EZ71</f>
        <v>23</v>
      </c>
      <c r="EW40" s="253">
        <f>M2D!FA71</f>
        <v>23</v>
      </c>
      <c r="EX40" s="253">
        <f>M2D!FB71</f>
        <v>23</v>
      </c>
      <c r="EY40" s="253">
        <f>M2D!FC71</f>
        <v>23</v>
      </c>
      <c r="EZ40" s="253">
        <f>M2D!FD71</f>
        <v>23</v>
      </c>
      <c r="FA40" s="253">
        <f>M2D!FE71</f>
        <v>23</v>
      </c>
      <c r="FB40" s="253">
        <f>M2D!FF71</f>
        <v>23</v>
      </c>
      <c r="FC40" s="253">
        <f>M2D!FG71</f>
        <v>23</v>
      </c>
      <c r="FD40" s="253">
        <f>M2D!FH71</f>
        <v>23</v>
      </c>
      <c r="FE40" s="253">
        <f>M2D!FI71</f>
        <v>23</v>
      </c>
      <c r="FF40" s="253">
        <f>M2D!FJ71</f>
        <v>23</v>
      </c>
      <c r="FG40" s="253">
        <f>M2D!FK71</f>
        <v>23</v>
      </c>
      <c r="FH40" s="253">
        <f>M2D!FL71</f>
        <v>23</v>
      </c>
      <c r="FI40" s="253">
        <f>M2D!FM71</f>
        <v>23</v>
      </c>
      <c r="FJ40" s="253">
        <f>M2D!FN71</f>
        <v>23</v>
      </c>
      <c r="FK40" s="253">
        <f>M2D!FO71</f>
        <v>23</v>
      </c>
      <c r="FL40" s="253">
        <f>M2D!FP71</f>
        <v>23</v>
      </c>
      <c r="FM40" s="253">
        <f>M2D!FQ71</f>
        <v>23</v>
      </c>
      <c r="FN40" s="253">
        <f>M2D!FR71</f>
        <v>23</v>
      </c>
      <c r="FO40" s="253">
        <f>M2D!FS71</f>
        <v>23</v>
      </c>
      <c r="FP40" s="253">
        <f>M2D!FT71</f>
        <v>23</v>
      </c>
      <c r="FQ40" s="253">
        <f>M2D!FU71</f>
        <v>23</v>
      </c>
      <c r="FR40" s="253">
        <f>M2D!FV71</f>
        <v>23</v>
      </c>
      <c r="FS40" s="253">
        <f>M2D!FW71</f>
        <v>23</v>
      </c>
      <c r="FT40" s="253">
        <f>M2D!FX71</f>
        <v>23</v>
      </c>
      <c r="FU40" s="253">
        <f>M2D!FY71</f>
        <v>23</v>
      </c>
      <c r="FV40" s="253">
        <f>M2D!FZ71</f>
        <v>23</v>
      </c>
      <c r="FW40" s="253">
        <f>M2D!GA71</f>
        <v>23</v>
      </c>
      <c r="FX40" s="253">
        <f>M2D!GB71</f>
        <v>23</v>
      </c>
      <c r="FY40" s="253">
        <f>M2D!GC71</f>
        <v>23</v>
      </c>
      <c r="FZ40" s="253">
        <f>M2D!GD71</f>
        <v>23</v>
      </c>
      <c r="GA40" s="253">
        <f>M2D!GE71</f>
        <v>23</v>
      </c>
      <c r="GB40" s="253">
        <f>M2D!GF71</f>
        <v>23</v>
      </c>
      <c r="GC40" s="253">
        <f>M2D!GG71</f>
        <v>23</v>
      </c>
      <c r="GD40" s="253">
        <f>M2D!GH71</f>
        <v>23</v>
      </c>
      <c r="GE40" s="253">
        <f>M2D!GI71</f>
        <v>23</v>
      </c>
      <c r="GF40" s="253">
        <f>M2D!GJ71</f>
        <v>23</v>
      </c>
      <c r="GG40" s="253">
        <f>M2D!GK71</f>
        <v>23</v>
      </c>
      <c r="GH40" s="253">
        <f>M2D!GL71</f>
        <v>23</v>
      </c>
      <c r="GI40" s="253">
        <f>M2D!GM71</f>
        <v>23</v>
      </c>
      <c r="GJ40" s="253">
        <f>M2D!GN71</f>
        <v>23</v>
      </c>
      <c r="GK40" s="253" t="str">
        <f>M2D!GO71</f>
        <v>X</v>
      </c>
      <c r="GL40" s="253" t="str">
        <f>M2D!GP71</f>
        <v>X</v>
      </c>
      <c r="GM40" s="253" t="str">
        <f>M2D!GQ71</f>
        <v>X</v>
      </c>
      <c r="GN40" s="333" t="str">
        <f>M2D!GR71</f>
        <v>X</v>
      </c>
      <c r="GO40" s="709" t="str">
        <f>M2D!HN81</f>
        <v/>
      </c>
    </row>
    <row r="41" spans="1:197" ht="13.15" customHeight="1" x14ac:dyDescent="0.2">
      <c r="A41" s="271" t="str">
        <f>M2D!A5</f>
        <v>V15</v>
      </c>
      <c r="B41" s="271">
        <f>M2D!F5</f>
        <v>42810</v>
      </c>
      <c r="C41" s="272">
        <f>M2D!G5</f>
        <v>42795</v>
      </c>
      <c r="D41" s="273" t="str">
        <f>M2D!H5</f>
        <v>D603</v>
      </c>
      <c r="E41" s="332">
        <f>M2D!I5</f>
        <v>36</v>
      </c>
      <c r="F41" s="253">
        <f>M2D!J5</f>
        <v>0</v>
      </c>
      <c r="G41" s="253">
        <f>M2D!K5</f>
        <v>0</v>
      </c>
      <c r="H41" s="253">
        <f>M2D!L5</f>
        <v>5</v>
      </c>
      <c r="I41" s="253">
        <f>M2D!M5</f>
        <v>0</v>
      </c>
      <c r="J41" s="253">
        <f>M2D!N5</f>
        <v>0</v>
      </c>
      <c r="K41" s="253">
        <f>M2D!O5</f>
        <v>13</v>
      </c>
      <c r="L41" s="253">
        <f>M2D!P5</f>
        <v>22</v>
      </c>
      <c r="M41" s="253">
        <f>M2D!Q5</f>
        <v>36</v>
      </c>
      <c r="N41" s="253">
        <f>M2D!R5</f>
        <v>6</v>
      </c>
      <c r="O41" s="253">
        <f>M2D!S5</f>
        <v>12</v>
      </c>
      <c r="P41" s="333">
        <f>M2D!T5</f>
        <v>10</v>
      </c>
      <c r="Q41" s="332">
        <f>M2D!U5</f>
        <v>14</v>
      </c>
      <c r="R41" s="253">
        <f>M2D!V5</f>
        <v>28</v>
      </c>
      <c r="S41" s="253">
        <f>M2D!W5</f>
        <v>15</v>
      </c>
      <c r="T41" s="253">
        <f>M2D!X5</f>
        <v>19</v>
      </c>
      <c r="U41" s="253">
        <f>M2D!Y5</f>
        <v>14</v>
      </c>
      <c r="V41" s="253">
        <f>M2D!Z5</f>
        <v>16</v>
      </c>
      <c r="W41" s="253">
        <f>M2D!AA5</f>
        <v>15</v>
      </c>
      <c r="X41" s="253">
        <f>M2D!AB5</f>
        <v>34</v>
      </c>
      <c r="Y41" s="253">
        <f>M2D!AC5</f>
        <v>31</v>
      </c>
      <c r="Z41" s="253">
        <f>M2D!AD5</f>
        <v>29</v>
      </c>
      <c r="AA41" s="253">
        <f>M2D!AE5</f>
        <v>35</v>
      </c>
      <c r="AB41" s="334">
        <f>M2D!AF5</f>
        <v>35</v>
      </c>
      <c r="AC41" s="332">
        <f>M2D!AG5</f>
        <v>35</v>
      </c>
      <c r="AD41" s="253">
        <f>M2D!AH5</f>
        <v>35</v>
      </c>
      <c r="AE41" s="253" t="str">
        <f>M2D!AI5</f>
        <v>V15</v>
      </c>
      <c r="AF41" s="253" t="str">
        <f>M2D!AJ5</f>
        <v>V15</v>
      </c>
      <c r="AG41" s="253" t="str">
        <f>M2D!AK5</f>
        <v>V15</v>
      </c>
      <c r="AH41" s="253" t="str">
        <f>M2D!AL5</f>
        <v>V15</v>
      </c>
      <c r="AI41" s="253" t="str">
        <f>M2D!AM5</f>
        <v>V15</v>
      </c>
      <c r="AJ41" s="253" t="str">
        <f>M2D!AN5</f>
        <v>V15</v>
      </c>
      <c r="AK41" s="253" t="str">
        <f>M2D!AO5</f>
        <v>V15</v>
      </c>
      <c r="AL41" s="253">
        <f>M2D!AP5</f>
        <v>23</v>
      </c>
      <c r="AM41" s="253">
        <f>M2D!AQ5</f>
        <v>23</v>
      </c>
      <c r="AN41" s="334">
        <f>M2D!AR5</f>
        <v>23</v>
      </c>
      <c r="AO41" s="332">
        <f>M2D!AS5</f>
        <v>23</v>
      </c>
      <c r="AP41" s="253">
        <f>M2D!AT5</f>
        <v>23</v>
      </c>
      <c r="AQ41" s="253">
        <f>M2D!AU5</f>
        <v>23</v>
      </c>
      <c r="AR41" s="253">
        <f>M2D!AV5</f>
        <v>23</v>
      </c>
      <c r="AS41" s="253">
        <f>M2D!AW5</f>
        <v>23</v>
      </c>
      <c r="AT41" s="253">
        <f>M2D!AX5</f>
        <v>23</v>
      </c>
      <c r="AU41" s="253">
        <f>M2D!AY5</f>
        <v>23</v>
      </c>
      <c r="AV41" s="253">
        <f>M2D!AZ5</f>
        <v>23</v>
      </c>
      <c r="AW41" s="253">
        <f>M2D!BA5</f>
        <v>23</v>
      </c>
      <c r="AX41" s="253">
        <f>M2D!BB5</f>
        <v>23</v>
      </c>
      <c r="AY41" s="253" t="str">
        <f>M2D!BC5</f>
        <v>AIA</v>
      </c>
      <c r="AZ41" s="334" t="str">
        <f>M2D!BD5</f>
        <v>AIA</v>
      </c>
      <c r="BA41" s="332" t="str">
        <f>M2D!BE5</f>
        <v>AIA</v>
      </c>
      <c r="BB41" s="253">
        <f>M2D!BF5</f>
        <v>23</v>
      </c>
      <c r="BC41" s="253">
        <f>M2D!BG5</f>
        <v>23</v>
      </c>
      <c r="BD41" s="253">
        <f>M2D!BH5</f>
        <v>23</v>
      </c>
      <c r="BE41" s="253">
        <f>M2D!BI5</f>
        <v>23</v>
      </c>
      <c r="BF41" s="253">
        <f>M2D!BJ5</f>
        <v>23</v>
      </c>
      <c r="BG41" s="253">
        <f>M2D!BK5</f>
        <v>23</v>
      </c>
      <c r="BH41" s="253">
        <f>M2D!BL5</f>
        <v>23</v>
      </c>
      <c r="BI41" s="253">
        <f>M2D!BM5</f>
        <v>23</v>
      </c>
      <c r="BJ41" s="253">
        <f>M2D!BN5</f>
        <v>23</v>
      </c>
      <c r="BK41" s="253">
        <f>M2D!BO5</f>
        <v>23</v>
      </c>
      <c r="BL41" s="334">
        <f>M2D!BP5</f>
        <v>23</v>
      </c>
      <c r="BM41" s="332">
        <f>M2D!BQ5</f>
        <v>23</v>
      </c>
      <c r="BN41" s="253">
        <f>M2D!BR5</f>
        <v>23</v>
      </c>
      <c r="BO41" s="253">
        <f>M2D!BS5</f>
        <v>23</v>
      </c>
      <c r="BP41" s="253">
        <f>M2D!BT5</f>
        <v>23</v>
      </c>
      <c r="BQ41" s="253">
        <f>M2D!BU5</f>
        <v>23</v>
      </c>
      <c r="BR41" s="253">
        <f>M2D!BV5</f>
        <v>23</v>
      </c>
      <c r="BS41" s="253">
        <f>M2D!BW5</f>
        <v>1</v>
      </c>
      <c r="BT41" s="253">
        <f>M2D!BX5</f>
        <v>60</v>
      </c>
      <c r="BU41" s="253">
        <f>M2D!BY5</f>
        <v>60</v>
      </c>
      <c r="BV41" s="253">
        <f>M2D!BZ5</f>
        <v>60</v>
      </c>
      <c r="BW41" s="253">
        <f>M2D!CA5</f>
        <v>60</v>
      </c>
      <c r="BX41" s="334">
        <f>M2D!CB5</f>
        <v>1</v>
      </c>
      <c r="BY41" s="332">
        <f>M2D!CC5</f>
        <v>23</v>
      </c>
      <c r="BZ41" s="253">
        <f>M2D!CD5</f>
        <v>23</v>
      </c>
      <c r="CA41" s="253">
        <f>M2D!CE5</f>
        <v>23</v>
      </c>
      <c r="CB41" s="253">
        <f>M2D!CF5</f>
        <v>23</v>
      </c>
      <c r="CC41" s="253">
        <f>M2D!CG5</f>
        <v>23</v>
      </c>
      <c r="CD41" s="253">
        <f>M2D!CH5</f>
        <v>23</v>
      </c>
      <c r="CE41" s="253">
        <f>M2D!CI5</f>
        <v>23</v>
      </c>
      <c r="CF41" s="253">
        <f>M2D!CJ5</f>
        <v>23</v>
      </c>
      <c r="CG41" s="253">
        <f>M2D!CK5</f>
        <v>23</v>
      </c>
      <c r="CH41" s="253">
        <f>M2D!CL5</f>
        <v>23</v>
      </c>
      <c r="CI41" s="253">
        <f>M2D!CM5</f>
        <v>23</v>
      </c>
      <c r="CJ41" s="334">
        <f>M2D!CN5</f>
        <v>15</v>
      </c>
      <c r="CK41" s="332" t="str">
        <f>M2D!CO5</f>
        <v>V20</v>
      </c>
      <c r="CL41" s="253" t="str">
        <f>M2D!CP5</f>
        <v>V20</v>
      </c>
      <c r="CM41" s="253" t="str">
        <f>M2D!CQ5</f>
        <v>V20</v>
      </c>
      <c r="CN41" s="253" t="str">
        <f>M2D!CR5</f>
        <v>V20</v>
      </c>
      <c r="CO41" s="253" t="str">
        <f>M2D!CS5</f>
        <v>V20</v>
      </c>
      <c r="CP41" s="253" t="str">
        <f>M2D!CT5</f>
        <v>V20</v>
      </c>
      <c r="CQ41" s="253">
        <f>M2D!CU5</f>
        <v>23</v>
      </c>
      <c r="CR41" s="253">
        <f>M2D!CV5</f>
        <v>23</v>
      </c>
      <c r="CS41" s="253">
        <f>M2D!CW5</f>
        <v>23</v>
      </c>
      <c r="CT41" s="253">
        <f>M2D!CX5</f>
        <v>23</v>
      </c>
      <c r="CU41" s="253">
        <f>M2D!CY5</f>
        <v>23</v>
      </c>
      <c r="CV41" s="334">
        <f>M2D!CZ5</f>
        <v>23</v>
      </c>
      <c r="CW41" s="332">
        <f>M2D!DA5</f>
        <v>23</v>
      </c>
      <c r="CX41" s="253">
        <f>M2D!DB5</f>
        <v>23</v>
      </c>
      <c r="CY41" s="253">
        <f>M2D!DC5</f>
        <v>23</v>
      </c>
      <c r="CZ41" s="253">
        <f>M2D!DD5</f>
        <v>23</v>
      </c>
      <c r="DA41" s="253">
        <f>M2D!DE5</f>
        <v>23</v>
      </c>
      <c r="DB41" s="253">
        <f>M2D!DF5</f>
        <v>23</v>
      </c>
      <c r="DC41" s="253">
        <f>M2D!DG5</f>
        <v>23</v>
      </c>
      <c r="DD41" s="253">
        <f>M2D!DH5</f>
        <v>23</v>
      </c>
      <c r="DE41" s="253">
        <f>M2D!DI5</f>
        <v>23</v>
      </c>
      <c r="DF41" s="253">
        <f>M2D!DJ5</f>
        <v>23</v>
      </c>
      <c r="DG41" s="253" t="str">
        <f>M2D!DK5</f>
        <v>X</v>
      </c>
      <c r="DH41" s="334" t="str">
        <f>M2D!DL5</f>
        <v>X</v>
      </c>
      <c r="DI41" s="332" t="str">
        <f>M2D!DM5</f>
        <v>X</v>
      </c>
      <c r="DJ41" s="253" t="str">
        <f>M2D!DN5</f>
        <v>X</v>
      </c>
      <c r="DK41" s="253" t="str">
        <f>M2D!DO5</f>
        <v>X</v>
      </c>
      <c r="DL41" s="253" t="str">
        <f>M2D!DP5</f>
        <v>X</v>
      </c>
      <c r="DM41" s="253" t="str">
        <f>M2D!DQ5</f>
        <v>X</v>
      </c>
      <c r="DN41" s="253" t="str">
        <f>M2D!DR5</f>
        <v>X</v>
      </c>
      <c r="DO41" s="253" t="str">
        <f>M2D!DS5</f>
        <v>X</v>
      </c>
      <c r="DP41" s="253" t="str">
        <f>M2D!DT5</f>
        <v>X</v>
      </c>
      <c r="DQ41" s="253" t="str">
        <f>M2D!DU5</f>
        <v>X</v>
      </c>
      <c r="DR41" s="253" t="str">
        <f>M2D!DV5</f>
        <v>X</v>
      </c>
      <c r="DS41" s="253" t="str">
        <f>M2D!DW5</f>
        <v>X</v>
      </c>
      <c r="DT41" s="334" t="str">
        <f>M2D!DX5</f>
        <v>X</v>
      </c>
      <c r="DU41" s="332" t="str">
        <f>M2D!DY5</f>
        <v>X</v>
      </c>
      <c r="DV41" s="253" t="str">
        <f>M2D!DZ5</f>
        <v>X</v>
      </c>
      <c r="DW41" s="253" t="str">
        <f>M2D!EA5</f>
        <v>X</v>
      </c>
      <c r="DX41" s="253" t="str">
        <f>M2D!EB5</f>
        <v>X</v>
      </c>
      <c r="DY41" s="253" t="str">
        <f>M2D!EC5</f>
        <v>X</v>
      </c>
      <c r="DZ41" s="253" t="str">
        <f>M2D!ED5</f>
        <v>X</v>
      </c>
      <c r="EA41" s="253" t="str">
        <f>M2D!EE5</f>
        <v>X</v>
      </c>
      <c r="EB41" s="253" t="str">
        <f>M2D!EF5</f>
        <v>X</v>
      </c>
      <c r="EC41" s="253" t="str">
        <f>M2D!EG5</f>
        <v>X</v>
      </c>
      <c r="ED41" s="253" t="str">
        <f>M2D!EH5</f>
        <v>X</v>
      </c>
      <c r="EE41" s="253" t="str">
        <f>M2D!EI5</f>
        <v>X</v>
      </c>
      <c r="EF41" s="334" t="str">
        <f>M2D!EJ5</f>
        <v>X</v>
      </c>
      <c r="EG41" s="332" t="str">
        <f>M2D!EK5</f>
        <v>X</v>
      </c>
      <c r="EH41" s="253" t="str">
        <f>M2D!EL5</f>
        <v>X</v>
      </c>
      <c r="EI41" s="253" t="str">
        <f>M2D!EM5</f>
        <v>X</v>
      </c>
      <c r="EJ41" s="253" t="str">
        <f>M2D!EN5</f>
        <v>X</v>
      </c>
      <c r="EK41" s="253" t="str">
        <f>M2D!EO5</f>
        <v>X</v>
      </c>
      <c r="EL41" s="253" t="str">
        <f>M2D!EP5</f>
        <v>X</v>
      </c>
      <c r="EM41" s="253" t="str">
        <f>M2D!EQ5</f>
        <v>X</v>
      </c>
      <c r="EN41" s="253" t="str">
        <f>M2D!ER5</f>
        <v>X</v>
      </c>
      <c r="EO41" s="253" t="str">
        <f>M2D!ES5</f>
        <v>X</v>
      </c>
      <c r="EP41" s="253" t="str">
        <f>M2D!ET5</f>
        <v>X</v>
      </c>
      <c r="EQ41" s="253" t="str">
        <f>M2D!EU5</f>
        <v>X</v>
      </c>
      <c r="ER41" s="334" t="str">
        <f>M2D!EV5</f>
        <v>x</v>
      </c>
      <c r="ES41" s="335" t="str">
        <f>M2D!EW5</f>
        <v>x</v>
      </c>
      <c r="ET41" s="253" t="str">
        <f>M2D!EX5</f>
        <v>x</v>
      </c>
      <c r="EU41" s="253" t="str">
        <f>M2D!EY5</f>
        <v>x</v>
      </c>
      <c r="EV41" s="253" t="str">
        <f>M2D!EZ5</f>
        <v>x</v>
      </c>
      <c r="EW41" s="253" t="str">
        <f>M2D!FA5</f>
        <v>x</v>
      </c>
      <c r="EX41" s="253" t="str">
        <f>M2D!FB5</f>
        <v>x</v>
      </c>
      <c r="EY41" s="253" t="str">
        <f>M2D!FC5</f>
        <v>x</v>
      </c>
      <c r="EZ41" s="253" t="str">
        <f>M2D!FD5</f>
        <v>x</v>
      </c>
      <c r="FA41" s="253" t="str">
        <f>M2D!FE5</f>
        <v>x</v>
      </c>
      <c r="FB41" s="253" t="str">
        <f>M2D!FF5</f>
        <v>x</v>
      </c>
      <c r="FC41" s="253" t="str">
        <f>M2D!FG5</f>
        <v>x</v>
      </c>
      <c r="FD41" s="253" t="str">
        <f>M2D!FH5</f>
        <v>x</v>
      </c>
      <c r="FE41" s="253" t="str">
        <f>M2D!FI5</f>
        <v>x</v>
      </c>
      <c r="FF41" s="253" t="str">
        <f>M2D!FJ5</f>
        <v>x</v>
      </c>
      <c r="FG41" s="253" t="str">
        <f>M2D!FK5</f>
        <v>x</v>
      </c>
      <c r="FH41" s="253" t="str">
        <f>M2D!FL5</f>
        <v>x</v>
      </c>
      <c r="FI41" s="253" t="str">
        <f>M2D!FM5</f>
        <v>x</v>
      </c>
      <c r="FJ41" s="253" t="str">
        <f>M2D!FN5</f>
        <v>x</v>
      </c>
      <c r="FK41" s="253" t="str">
        <f>M2D!FO5</f>
        <v>x</v>
      </c>
      <c r="FL41" s="253" t="str">
        <f>M2D!FP5</f>
        <v>x</v>
      </c>
      <c r="FM41" s="253" t="str">
        <f>M2D!FQ5</f>
        <v>x</v>
      </c>
      <c r="FN41" s="253" t="str">
        <f>M2D!FR5</f>
        <v>x</v>
      </c>
      <c r="FO41" s="253" t="str">
        <f>M2D!FS5</f>
        <v>x</v>
      </c>
      <c r="FP41" s="253" t="str">
        <f>M2D!FT5</f>
        <v>x</v>
      </c>
      <c r="FQ41" s="253" t="str">
        <f>M2D!FU5</f>
        <v>x</v>
      </c>
      <c r="FR41" s="253" t="str">
        <f>M2D!FV5</f>
        <v>x</v>
      </c>
      <c r="FS41" s="253" t="str">
        <f>M2D!FW5</f>
        <v>x</v>
      </c>
      <c r="FT41" s="253" t="str">
        <f>M2D!FX5</f>
        <v>x</v>
      </c>
      <c r="FU41" s="253" t="str">
        <f>M2D!FY5</f>
        <v>x</v>
      </c>
      <c r="FV41" s="253" t="str">
        <f>M2D!FZ5</f>
        <v>x</v>
      </c>
      <c r="FW41" s="253" t="str">
        <f>M2D!GA5</f>
        <v>x</v>
      </c>
      <c r="FX41" s="253" t="str">
        <f>M2D!GB5</f>
        <v>x</v>
      </c>
      <c r="FY41" s="253" t="str">
        <f>M2D!GC5</f>
        <v>x</v>
      </c>
      <c r="FZ41" s="253" t="str">
        <f>M2D!GD5</f>
        <v>x</v>
      </c>
      <c r="GA41" s="253" t="str">
        <f>M2D!GE5</f>
        <v>x</v>
      </c>
      <c r="GB41" s="253" t="str">
        <f>M2D!GF5</f>
        <v>x</v>
      </c>
      <c r="GC41" s="253" t="str">
        <f>M2D!GG5</f>
        <v>x</v>
      </c>
      <c r="GD41" s="253" t="str">
        <f>M2D!GH5</f>
        <v>x</v>
      </c>
      <c r="GE41" s="253" t="str">
        <f>M2D!GI5</f>
        <v>x</v>
      </c>
      <c r="GF41" s="253" t="str">
        <f>M2D!GJ5</f>
        <v>x</v>
      </c>
      <c r="GG41" s="253" t="str">
        <f>M2D!GK5</f>
        <v>x</v>
      </c>
      <c r="GH41" s="253" t="str">
        <f>M2D!GL5</f>
        <v>x</v>
      </c>
      <c r="GI41" s="253" t="str">
        <f>M2D!GM5</f>
        <v>x</v>
      </c>
      <c r="GJ41" s="253" t="str">
        <f>M2D!GN5</f>
        <v>x</v>
      </c>
      <c r="GK41" s="253" t="str">
        <f>M2D!GO5</f>
        <v>x</v>
      </c>
      <c r="GL41" s="253" t="str">
        <f>M2D!GP5</f>
        <v>x</v>
      </c>
      <c r="GM41" s="253" t="str">
        <f>M2D!GQ5</f>
        <v>X</v>
      </c>
      <c r="GN41" s="333" t="str">
        <f>M2D!GR5</f>
        <v>X</v>
      </c>
      <c r="GO41" s="709" t="str">
        <f>M2D!HN15</f>
        <v/>
      </c>
    </row>
    <row r="42" spans="1:197" ht="13.15" customHeight="1" x14ac:dyDescent="0.2">
      <c r="A42" s="271" t="str">
        <f>M2D!A72</f>
        <v>V30</v>
      </c>
      <c r="B42" s="271">
        <f>M2D!F72</f>
        <v>42817</v>
      </c>
      <c r="C42" s="272">
        <f>M2D!G72</f>
        <v>42795</v>
      </c>
      <c r="D42" s="273" t="str">
        <f>M2D!H72</f>
        <v>D678</v>
      </c>
      <c r="E42" s="332">
        <f>M2D!I72</f>
        <v>16</v>
      </c>
      <c r="F42" s="253">
        <f>M2D!J72</f>
        <v>58</v>
      </c>
      <c r="G42" s="253">
        <f>M2D!K72</f>
        <v>40</v>
      </c>
      <c r="H42" s="253">
        <f>M2D!L72</f>
        <v>11</v>
      </c>
      <c r="I42" s="253">
        <f>M2D!M72</f>
        <v>0</v>
      </c>
      <c r="J42" s="253">
        <f>M2D!N72</f>
        <v>0</v>
      </c>
      <c r="K42" s="253">
        <f>M2D!O72</f>
        <v>0</v>
      </c>
      <c r="L42" s="253">
        <f>M2D!P72</f>
        <v>0</v>
      </c>
      <c r="M42" s="253">
        <f>M2D!Q72</f>
        <v>0</v>
      </c>
      <c r="N42" s="253">
        <f>M2D!R72</f>
        <v>0</v>
      </c>
      <c r="O42" s="253">
        <f>M2D!S72</f>
        <v>0</v>
      </c>
      <c r="P42" s="333">
        <f>M2D!T72</f>
        <v>0</v>
      </c>
      <c r="Q42" s="332">
        <f>M2D!U72</f>
        <v>11</v>
      </c>
      <c r="R42" s="253">
        <f>M2D!V72</f>
        <v>57</v>
      </c>
      <c r="S42" s="253">
        <f>M2D!W72</f>
        <v>108</v>
      </c>
      <c r="T42" s="253">
        <f>M2D!X72</f>
        <v>57</v>
      </c>
      <c r="U42" s="253">
        <f>M2D!Y72</f>
        <v>0</v>
      </c>
      <c r="V42" s="253">
        <f>M2D!Z72</f>
        <v>0</v>
      </c>
      <c r="W42" s="253">
        <f>M2D!AA72</f>
        <v>25</v>
      </c>
      <c r="X42" s="253">
        <f>M2D!AB72</f>
        <v>25</v>
      </c>
      <c r="Y42" s="253">
        <f>M2D!AC72</f>
        <v>16</v>
      </c>
      <c r="Z42" s="253">
        <f>M2D!AD72</f>
        <v>35</v>
      </c>
      <c r="AA42" s="253">
        <f>M2D!AE72</f>
        <v>25</v>
      </c>
      <c r="AB42" s="334">
        <f>M2D!AF72</f>
        <v>25</v>
      </c>
      <c r="AC42" s="332">
        <f>M2D!AG72</f>
        <v>25</v>
      </c>
      <c r="AD42" s="253">
        <f>M2D!AH72</f>
        <v>25</v>
      </c>
      <c r="AE42" s="253" t="str">
        <f>M2D!AI72</f>
        <v>V30</v>
      </c>
      <c r="AF42" s="253" t="str">
        <f>M2D!AJ72</f>
        <v>V30</v>
      </c>
      <c r="AG42" s="253" t="str">
        <f>M2D!AK72</f>
        <v>V30</v>
      </c>
      <c r="AH42" s="253" t="str">
        <f>M2D!AL72</f>
        <v>V30</v>
      </c>
      <c r="AI42" s="253" t="str">
        <f>M2D!AM72</f>
        <v>V30</v>
      </c>
      <c r="AJ42" s="253" t="str">
        <f>M2D!AN72</f>
        <v>V30</v>
      </c>
      <c r="AK42" s="253" t="str">
        <f>M2D!AO72</f>
        <v>V30</v>
      </c>
      <c r="AL42" s="253" t="str">
        <f>M2D!AP72</f>
        <v>AIA</v>
      </c>
      <c r="AM42" s="253" t="str">
        <f>M2D!AQ72</f>
        <v>AIA</v>
      </c>
      <c r="AN42" s="334" t="str">
        <f>M2D!AR72</f>
        <v>CV</v>
      </c>
      <c r="AO42" s="332" t="str">
        <f>M2D!AS72</f>
        <v>CV</v>
      </c>
      <c r="AP42" s="253" t="str">
        <f>M2D!AT72</f>
        <v>V30</v>
      </c>
      <c r="AQ42" s="253" t="str">
        <f>M2D!AU72</f>
        <v>RMV</v>
      </c>
      <c r="AR42" s="253" t="str">
        <f>M2D!AV72</f>
        <v>RMV</v>
      </c>
      <c r="AS42" s="253" t="str">
        <f>M2D!AW72</f>
        <v>RMV</v>
      </c>
      <c r="AT42" s="253" t="str">
        <f>M2D!AX72</f>
        <v>RMV</v>
      </c>
      <c r="AU42" s="253" t="str">
        <f>M2D!AY72</f>
        <v>RMV</v>
      </c>
      <c r="AV42" s="253" t="str">
        <f>M2D!AZ72</f>
        <v>RMV</v>
      </c>
      <c r="AW42" s="253" t="str">
        <f>M2D!BA72</f>
        <v>RMV</v>
      </c>
      <c r="AX42" s="253" t="str">
        <f>M2D!BB72</f>
        <v>RMV</v>
      </c>
      <c r="AY42" s="253" t="str">
        <f>M2D!BC72</f>
        <v>RMV</v>
      </c>
      <c r="AZ42" s="334" t="str">
        <f>M2D!BD72</f>
        <v>RMV</v>
      </c>
      <c r="BA42" s="332" t="str">
        <f>M2D!BE72</f>
        <v>RMV</v>
      </c>
      <c r="BB42" s="253" t="str">
        <f>M2D!BF72</f>
        <v>RMV</v>
      </c>
      <c r="BC42" s="253" t="str">
        <f>M2D!BG72</f>
        <v>RMV</v>
      </c>
      <c r="BD42" s="253" t="str">
        <f>M2D!BH72</f>
        <v>RMV</v>
      </c>
      <c r="BE42" s="253" t="str">
        <f>M2D!BI72</f>
        <v>RMV</v>
      </c>
      <c r="BF42" s="253" t="str">
        <f>M2D!BJ72</f>
        <v>RMV</v>
      </c>
      <c r="BG42" s="253" t="str">
        <f>M2D!BK72</f>
        <v>RMV</v>
      </c>
      <c r="BH42" s="253" t="str">
        <f>M2D!BL72</f>
        <v>RMV</v>
      </c>
      <c r="BI42" s="253" t="str">
        <f>M2D!BM72</f>
        <v>RMV</v>
      </c>
      <c r="BJ42" s="253" t="str">
        <f>M2D!BN72</f>
        <v>RMV</v>
      </c>
      <c r="BK42" s="253" t="str">
        <f>M2D!BO72</f>
        <v>RMV</v>
      </c>
      <c r="BL42" s="334" t="str">
        <f>M2D!BP72</f>
        <v>RMV</v>
      </c>
      <c r="BM42" s="332" t="str">
        <f>M2D!BQ72</f>
        <v>RMV</v>
      </c>
      <c r="BN42" s="253" t="str">
        <f>M2D!BR72</f>
        <v>RMV</v>
      </c>
      <c r="BO42" s="253" t="str">
        <f>M2D!BS72</f>
        <v>RMV</v>
      </c>
      <c r="BP42" s="253">
        <f>M2D!BT72</f>
        <v>23</v>
      </c>
      <c r="BQ42" s="253">
        <f>M2D!BU72</f>
        <v>23</v>
      </c>
      <c r="BR42" s="253">
        <f>M2D!BV72</f>
        <v>23</v>
      </c>
      <c r="BS42" s="253">
        <f>M2D!BW72</f>
        <v>23</v>
      </c>
      <c r="BT42" s="253">
        <f>M2D!BX72</f>
        <v>23</v>
      </c>
      <c r="BU42" s="253">
        <f>M2D!BY72</f>
        <v>23</v>
      </c>
      <c r="BV42" s="253">
        <f>M2D!BZ72</f>
        <v>23</v>
      </c>
      <c r="BW42" s="253">
        <f>M2D!CA72</f>
        <v>23</v>
      </c>
      <c r="BX42" s="334">
        <f>M2D!CB72</f>
        <v>23</v>
      </c>
      <c r="BY42" s="332">
        <f>M2D!CC72</f>
        <v>23</v>
      </c>
      <c r="BZ42" s="253">
        <f>M2D!CD72</f>
        <v>23</v>
      </c>
      <c r="CA42" s="253">
        <f>M2D!CE72</f>
        <v>23</v>
      </c>
      <c r="CB42" s="253">
        <f>M2D!CF72</f>
        <v>23</v>
      </c>
      <c r="CC42" s="253">
        <f>M2D!CG72</f>
        <v>23</v>
      </c>
      <c r="CD42" s="253">
        <f>M2D!CH72</f>
        <v>23</v>
      </c>
      <c r="CE42" s="253">
        <f>M2D!CI72</f>
        <v>23</v>
      </c>
      <c r="CF42" s="253">
        <f>M2D!CJ72</f>
        <v>23</v>
      </c>
      <c r="CG42" s="253">
        <f>M2D!CK72</f>
        <v>23</v>
      </c>
      <c r="CH42" s="253">
        <f>M2D!CL72</f>
        <v>23</v>
      </c>
      <c r="CI42" s="253">
        <f>M2D!CM72</f>
        <v>23</v>
      </c>
      <c r="CJ42" s="334">
        <f>M2D!CN72</f>
        <v>23</v>
      </c>
      <c r="CK42" s="332" t="str">
        <f>M2D!CO72</f>
        <v>V5</v>
      </c>
      <c r="CL42" s="253" t="str">
        <f>M2D!CP72</f>
        <v>V5</v>
      </c>
      <c r="CM42" s="253" t="str">
        <f>M2D!CQ72</f>
        <v>V5</v>
      </c>
      <c r="CN42" s="253" t="str">
        <f>M2D!CR72</f>
        <v>V5</v>
      </c>
      <c r="CO42" s="253" t="str">
        <f>M2D!CS72</f>
        <v>V5</v>
      </c>
      <c r="CP42" s="253">
        <f>M2D!CT72</f>
        <v>23</v>
      </c>
      <c r="CQ42" s="253">
        <f>M2D!CU72</f>
        <v>23</v>
      </c>
      <c r="CR42" s="253">
        <f>M2D!CV72</f>
        <v>23</v>
      </c>
      <c r="CS42" s="253">
        <f>M2D!CW72</f>
        <v>23</v>
      </c>
      <c r="CT42" s="253">
        <f>M2D!CX72</f>
        <v>23</v>
      </c>
      <c r="CU42" s="253">
        <f>M2D!CY72</f>
        <v>23</v>
      </c>
      <c r="CV42" s="334">
        <f>M2D!CZ72</f>
        <v>23</v>
      </c>
      <c r="CW42" s="332">
        <f>M2D!DA72</f>
        <v>1</v>
      </c>
      <c r="CX42" s="253">
        <f>M2D!DB72</f>
        <v>60</v>
      </c>
      <c r="CY42" s="253">
        <f>M2D!DC72</f>
        <v>60</v>
      </c>
      <c r="CZ42" s="253">
        <f>M2D!DD72</f>
        <v>60</v>
      </c>
      <c r="DA42" s="253">
        <f>M2D!DE72</f>
        <v>60</v>
      </c>
      <c r="DB42" s="253">
        <f>M2D!DF72</f>
        <v>1</v>
      </c>
      <c r="DC42" s="253">
        <f>M2D!DG72</f>
        <v>23</v>
      </c>
      <c r="DD42" s="253">
        <f>M2D!DH72</f>
        <v>23</v>
      </c>
      <c r="DE42" s="253">
        <f>M2D!DI72</f>
        <v>23</v>
      </c>
      <c r="DF42" s="253">
        <f>M2D!DJ72</f>
        <v>23</v>
      </c>
      <c r="DG42" s="253">
        <f>M2D!DK72</f>
        <v>16</v>
      </c>
      <c r="DH42" s="334">
        <f>M2D!DL72</f>
        <v>16</v>
      </c>
      <c r="DI42" s="332">
        <f>M2D!DM72</f>
        <v>16</v>
      </c>
      <c r="DJ42" s="253">
        <f>M2D!DN72</f>
        <v>16</v>
      </c>
      <c r="DK42" s="253">
        <f>M2D!DO72</f>
        <v>16</v>
      </c>
      <c r="DL42" s="253">
        <f>M2D!DP72</f>
        <v>16</v>
      </c>
      <c r="DM42" s="253">
        <f>M2D!DQ72</f>
        <v>16</v>
      </c>
      <c r="DN42" s="253">
        <f>M2D!DR72</f>
        <v>16</v>
      </c>
      <c r="DO42" s="253">
        <f>M2D!DS72</f>
        <v>16</v>
      </c>
      <c r="DP42" s="253">
        <f>M2D!DT72</f>
        <v>16</v>
      </c>
      <c r="DQ42" s="253">
        <f>M2D!DU72</f>
        <v>16</v>
      </c>
      <c r="DR42" s="253">
        <f>M2D!DV72</f>
        <v>16</v>
      </c>
      <c r="DS42" s="253">
        <f>M2D!DW72</f>
        <v>16</v>
      </c>
      <c r="DT42" s="334">
        <f>M2D!DX72</f>
        <v>16</v>
      </c>
      <c r="DU42" s="332">
        <f>M2D!DY72</f>
        <v>16</v>
      </c>
      <c r="DV42" s="253">
        <f>M2D!DZ72</f>
        <v>16</v>
      </c>
      <c r="DW42" s="253">
        <f>M2D!EA72</f>
        <v>16</v>
      </c>
      <c r="DX42" s="253">
        <f>M2D!EB72</f>
        <v>16</v>
      </c>
      <c r="DY42" s="253">
        <f>M2D!EC72</f>
        <v>16</v>
      </c>
      <c r="DZ42" s="253">
        <f>M2D!ED72</f>
        <v>16</v>
      </c>
      <c r="EA42" s="253">
        <f>M2D!EE72</f>
        <v>16</v>
      </c>
      <c r="EB42" s="253">
        <f>M2D!EF72</f>
        <v>16</v>
      </c>
      <c r="EC42" s="253">
        <f>M2D!EG72</f>
        <v>16</v>
      </c>
      <c r="ED42" s="253">
        <f>M2D!EH72</f>
        <v>16</v>
      </c>
      <c r="EE42" s="253">
        <f>M2D!EI72</f>
        <v>16</v>
      </c>
      <c r="EF42" s="334">
        <f>M2D!EJ72</f>
        <v>16</v>
      </c>
      <c r="EG42" s="332">
        <f>M2D!EK72</f>
        <v>16</v>
      </c>
      <c r="EH42" s="253">
        <f>M2D!EL72</f>
        <v>16</v>
      </c>
      <c r="EI42" s="253">
        <f>M2D!EM72</f>
        <v>16</v>
      </c>
      <c r="EJ42" s="253">
        <f>M2D!EN72</f>
        <v>16</v>
      </c>
      <c r="EK42" s="253">
        <f>M2D!EO72</f>
        <v>16</v>
      </c>
      <c r="EL42" s="253">
        <f>M2D!EP72</f>
        <v>16</v>
      </c>
      <c r="EM42" s="253">
        <f>M2D!EQ72</f>
        <v>23</v>
      </c>
      <c r="EN42" s="253">
        <f>M2D!ER72</f>
        <v>23</v>
      </c>
      <c r="EO42" s="253">
        <f>M2D!ES72</f>
        <v>23</v>
      </c>
      <c r="EP42" s="253">
        <f>M2D!ET72</f>
        <v>23</v>
      </c>
      <c r="EQ42" s="253">
        <f>M2D!EU72</f>
        <v>23</v>
      </c>
      <c r="ER42" s="334">
        <f>M2D!EV72</f>
        <v>23</v>
      </c>
      <c r="ES42" s="335" t="str">
        <f>M2D!EW72</f>
        <v>V10</v>
      </c>
      <c r="ET42" s="253" t="str">
        <f>M2D!EX72</f>
        <v>V10</v>
      </c>
      <c r="EU42" s="253" t="str">
        <f>M2D!EY72</f>
        <v>V10</v>
      </c>
      <c r="EV42" s="253" t="str">
        <f>M2D!EZ72</f>
        <v>V10</v>
      </c>
      <c r="EW42" s="253" t="str">
        <f>M2D!FA72</f>
        <v>V10</v>
      </c>
      <c r="EX42" s="253" t="str">
        <f>M2D!FB72</f>
        <v>V10</v>
      </c>
      <c r="EY42" s="253">
        <f>M2D!FC72</f>
        <v>23</v>
      </c>
      <c r="EZ42" s="253">
        <f>M2D!FD72</f>
        <v>23</v>
      </c>
      <c r="FA42" s="253">
        <f>M2D!FE72</f>
        <v>23</v>
      </c>
      <c r="FB42" s="253">
        <f>M2D!FF72</f>
        <v>23</v>
      </c>
      <c r="FC42" s="253">
        <f>M2D!FG72</f>
        <v>23</v>
      </c>
      <c r="FD42" s="253">
        <f>M2D!FH72</f>
        <v>23</v>
      </c>
      <c r="FE42" s="253">
        <f>M2D!FI72</f>
        <v>23</v>
      </c>
      <c r="FF42" s="253">
        <f>M2D!FJ72</f>
        <v>23</v>
      </c>
      <c r="FG42" s="253">
        <f>M2D!FK72</f>
        <v>23</v>
      </c>
      <c r="FH42" s="253">
        <f>M2D!FL72</f>
        <v>23</v>
      </c>
      <c r="FI42" s="253">
        <f>M2D!FM72</f>
        <v>23</v>
      </c>
      <c r="FJ42" s="253">
        <f>M2D!FN72</f>
        <v>23</v>
      </c>
      <c r="FK42" s="253">
        <f>M2D!FO72</f>
        <v>23</v>
      </c>
      <c r="FL42" s="253">
        <f>M2D!FP72</f>
        <v>23</v>
      </c>
      <c r="FM42" s="253">
        <f>M2D!FQ72</f>
        <v>23</v>
      </c>
      <c r="FN42" s="253">
        <f>M2D!FR72</f>
        <v>23</v>
      </c>
      <c r="FO42" s="253">
        <f>M2D!FS72</f>
        <v>23</v>
      </c>
      <c r="FP42" s="253">
        <f>M2D!FT72</f>
        <v>23</v>
      </c>
      <c r="FQ42" s="253">
        <f>M2D!FU72</f>
        <v>23</v>
      </c>
      <c r="FR42" s="253">
        <f>M2D!FV72</f>
        <v>23</v>
      </c>
      <c r="FS42" s="253">
        <f>M2D!FW72</f>
        <v>23</v>
      </c>
      <c r="FT42" s="253">
        <f>M2D!FX72</f>
        <v>23</v>
      </c>
      <c r="FU42" s="253">
        <f>M2D!FY72</f>
        <v>23</v>
      </c>
      <c r="FV42" s="253">
        <f>M2D!FZ72</f>
        <v>23</v>
      </c>
      <c r="FW42" s="253">
        <f>M2D!GA72</f>
        <v>23</v>
      </c>
      <c r="FX42" s="253">
        <f>M2D!GB72</f>
        <v>23</v>
      </c>
      <c r="FY42" s="253">
        <f>M2D!GC72</f>
        <v>23</v>
      </c>
      <c r="FZ42" s="253">
        <f>M2D!GD72</f>
        <v>23</v>
      </c>
      <c r="GA42" s="253">
        <f>M2D!GE72</f>
        <v>23</v>
      </c>
      <c r="GB42" s="253">
        <f>M2D!GF72</f>
        <v>23</v>
      </c>
      <c r="GC42" s="253">
        <f>M2D!GG72</f>
        <v>23</v>
      </c>
      <c r="GD42" s="253">
        <f>M2D!GH72</f>
        <v>23</v>
      </c>
      <c r="GE42" s="253">
        <f>M2D!GI72</f>
        <v>23</v>
      </c>
      <c r="GF42" s="253">
        <f>M2D!GJ72</f>
        <v>23</v>
      </c>
      <c r="GG42" s="253">
        <f>M2D!GK72</f>
        <v>23</v>
      </c>
      <c r="GH42" s="253">
        <f>M2D!GL72</f>
        <v>23</v>
      </c>
      <c r="GI42" s="253">
        <f>M2D!GM72</f>
        <v>23</v>
      </c>
      <c r="GJ42" s="253">
        <f>M2D!GN72</f>
        <v>23</v>
      </c>
      <c r="GK42" s="253" t="str">
        <f>M2D!GO72</f>
        <v>X</v>
      </c>
      <c r="GL42" s="253" t="str">
        <f>M2D!GP72</f>
        <v>X</v>
      </c>
      <c r="GM42" s="253" t="str">
        <f>M2D!GQ72</f>
        <v>X</v>
      </c>
      <c r="GN42" s="333" t="str">
        <f>M2D!GR72</f>
        <v>X</v>
      </c>
      <c r="GO42" s="709" t="str">
        <f>M2D!HN82</f>
        <v/>
      </c>
    </row>
    <row r="43" spans="1:197" ht="14.25" x14ac:dyDescent="0.2">
      <c r="A43" s="271" t="str">
        <f>M2D!A6</f>
        <v>V10</v>
      </c>
      <c r="B43" s="271">
        <f>M2D!F6</f>
        <v>42813</v>
      </c>
      <c r="C43" s="272">
        <f>M2D!G6</f>
        <v>42795</v>
      </c>
      <c r="D43" s="273" t="str">
        <f>M2D!H6</f>
        <v>D604</v>
      </c>
      <c r="E43" s="332">
        <f>M2D!I6</f>
        <v>0</v>
      </c>
      <c r="F43" s="253">
        <f>M2D!J6</f>
        <v>0</v>
      </c>
      <c r="G43" s="253">
        <f>M2D!K6</f>
        <v>5</v>
      </c>
      <c r="H43" s="253">
        <f>M2D!L6</f>
        <v>0</v>
      </c>
      <c r="I43" s="253">
        <f>M2D!M6</f>
        <v>0</v>
      </c>
      <c r="J43" s="253">
        <f>M2D!N6</f>
        <v>0</v>
      </c>
      <c r="K43" s="253">
        <f>M2D!O6</f>
        <v>0</v>
      </c>
      <c r="L43" s="253">
        <f>M2D!P6</f>
        <v>0</v>
      </c>
      <c r="M43" s="253">
        <f>M2D!Q6</f>
        <v>0</v>
      </c>
      <c r="N43" s="253">
        <f>M2D!R6</f>
        <v>0</v>
      </c>
      <c r="O43" s="253">
        <f>M2D!S6</f>
        <v>0</v>
      </c>
      <c r="P43" s="333">
        <f>M2D!T6</f>
        <v>0</v>
      </c>
      <c r="Q43" s="332">
        <f>M2D!U6</f>
        <v>4</v>
      </c>
      <c r="R43" s="253">
        <f>M2D!V6</f>
        <v>9</v>
      </c>
      <c r="S43" s="253">
        <f>M2D!W6</f>
        <v>5</v>
      </c>
      <c r="T43" s="253">
        <f>M2D!X6</f>
        <v>0</v>
      </c>
      <c r="U43" s="253">
        <f>M2D!Y6</f>
        <v>0</v>
      </c>
      <c r="V43" s="253">
        <f>M2D!Z6</f>
        <v>0</v>
      </c>
      <c r="W43" s="253">
        <f>M2D!AA6</f>
        <v>0</v>
      </c>
      <c r="X43" s="253">
        <f>M2D!AB6</f>
        <v>9</v>
      </c>
      <c r="Y43" s="253">
        <f>M2D!AC6</f>
        <v>7</v>
      </c>
      <c r="Z43" s="253">
        <f>M2D!AD6</f>
        <v>0</v>
      </c>
      <c r="AA43" s="253">
        <f>M2D!AE6</f>
        <v>16</v>
      </c>
      <c r="AB43" s="334">
        <f>M2D!AF6</f>
        <v>16</v>
      </c>
      <c r="AC43" s="332">
        <f>M2D!AG6</f>
        <v>16</v>
      </c>
      <c r="AD43" s="253">
        <f>M2D!AH6</f>
        <v>16</v>
      </c>
      <c r="AE43" s="253" t="str">
        <f>M2D!AI6</f>
        <v>V10</v>
      </c>
      <c r="AF43" s="253" t="str">
        <f>M2D!AJ6</f>
        <v>V10</v>
      </c>
      <c r="AG43" s="253" t="str">
        <f>M2D!AK6</f>
        <v>V10</v>
      </c>
      <c r="AH43" s="253" t="str">
        <f>M2D!AL6</f>
        <v>V10</v>
      </c>
      <c r="AI43" s="253" t="str">
        <f>M2D!AM6</f>
        <v>V10</v>
      </c>
      <c r="AJ43" s="253" t="str">
        <f>M2D!AN6</f>
        <v>V10</v>
      </c>
      <c r="AK43" s="253" t="str">
        <f>M2D!AO6</f>
        <v>V10</v>
      </c>
      <c r="AL43" s="253">
        <f>M2D!AP6</f>
        <v>23</v>
      </c>
      <c r="AM43" s="253">
        <f>M2D!AQ6</f>
        <v>23</v>
      </c>
      <c r="AN43" s="334">
        <f>M2D!AR6</f>
        <v>23</v>
      </c>
      <c r="AO43" s="332">
        <f>M2D!AS6</f>
        <v>23</v>
      </c>
      <c r="AP43" s="253">
        <f>M2D!AT6</f>
        <v>23</v>
      </c>
      <c r="AQ43" s="253">
        <f>M2D!AU6</f>
        <v>1</v>
      </c>
      <c r="AR43" s="253">
        <f>M2D!AV6</f>
        <v>60</v>
      </c>
      <c r="AS43" s="253">
        <f>M2D!AW6</f>
        <v>60</v>
      </c>
      <c r="AT43" s="253">
        <f>M2D!AX6</f>
        <v>60</v>
      </c>
      <c r="AU43" s="253">
        <f>M2D!AY6</f>
        <v>60</v>
      </c>
      <c r="AV43" s="253">
        <f>M2D!AZ6</f>
        <v>1</v>
      </c>
      <c r="AW43" s="253">
        <f>M2D!BA6</f>
        <v>23</v>
      </c>
      <c r="AX43" s="253">
        <f>M2D!BB6</f>
        <v>23</v>
      </c>
      <c r="AY43" s="253">
        <f>M2D!BC6</f>
        <v>23</v>
      </c>
      <c r="AZ43" s="334">
        <f>M2D!BD6</f>
        <v>23</v>
      </c>
      <c r="BA43" s="332" t="str">
        <f>M2D!BE6</f>
        <v>SB</v>
      </c>
      <c r="BB43" s="253" t="str">
        <f>M2D!BF6</f>
        <v>SB</v>
      </c>
      <c r="BC43" s="253" t="str">
        <f>M2D!BG6</f>
        <v>SB</v>
      </c>
      <c r="BD43" s="253" t="str">
        <f>M2D!BH6</f>
        <v>SB</v>
      </c>
      <c r="BE43" s="253" t="str">
        <f>M2D!BI6</f>
        <v>SB</v>
      </c>
      <c r="BF43" s="253">
        <f>M2D!BJ6</f>
        <v>23</v>
      </c>
      <c r="BG43" s="253">
        <f>M2D!BK6</f>
        <v>23</v>
      </c>
      <c r="BH43" s="253">
        <f>M2D!BL6</f>
        <v>23</v>
      </c>
      <c r="BI43" s="253">
        <f>M2D!BM6</f>
        <v>23</v>
      </c>
      <c r="BJ43" s="253">
        <f>M2D!BN6</f>
        <v>23</v>
      </c>
      <c r="BK43" s="253">
        <f>M2D!BO6</f>
        <v>23</v>
      </c>
      <c r="BL43" s="334">
        <f>M2D!BP6</f>
        <v>23</v>
      </c>
      <c r="BM43" s="332">
        <f>M2D!BQ6</f>
        <v>23</v>
      </c>
      <c r="BN43" s="253">
        <f>M2D!BR6</f>
        <v>23</v>
      </c>
      <c r="BO43" s="253">
        <f>M2D!BS6</f>
        <v>23</v>
      </c>
      <c r="BP43" s="253">
        <f>M2D!BT6</f>
        <v>23</v>
      </c>
      <c r="BQ43" s="253">
        <f>M2D!BU6</f>
        <v>23</v>
      </c>
      <c r="BR43" s="253">
        <f>M2D!BV6</f>
        <v>23</v>
      </c>
      <c r="BS43" s="253">
        <f>M2D!BW6</f>
        <v>1</v>
      </c>
      <c r="BT43" s="253">
        <f>M2D!BX6</f>
        <v>60</v>
      </c>
      <c r="BU43" s="253">
        <f>M2D!BY6</f>
        <v>60</v>
      </c>
      <c r="BV43" s="253">
        <f>M2D!BZ6</f>
        <v>60</v>
      </c>
      <c r="BW43" s="253">
        <f>M2D!CA6</f>
        <v>60</v>
      </c>
      <c r="BX43" s="334">
        <f>M2D!CB6</f>
        <v>1</v>
      </c>
      <c r="BY43" s="332">
        <f>M2D!CC6</f>
        <v>23</v>
      </c>
      <c r="BZ43" s="253">
        <f>M2D!CD6</f>
        <v>23</v>
      </c>
      <c r="CA43" s="253">
        <f>M2D!CE6</f>
        <v>23</v>
      </c>
      <c r="CB43" s="253">
        <f>M2D!CF6</f>
        <v>23</v>
      </c>
      <c r="CC43" s="253">
        <f>M2D!CG6</f>
        <v>23</v>
      </c>
      <c r="CD43" s="253">
        <f>M2D!CH6</f>
        <v>23</v>
      </c>
      <c r="CE43" s="253">
        <f>M2D!CI6</f>
        <v>23</v>
      </c>
      <c r="CF43" s="253">
        <f>M2D!CJ6</f>
        <v>23</v>
      </c>
      <c r="CG43" s="253">
        <f>M2D!CK6</f>
        <v>23</v>
      </c>
      <c r="CH43" s="253" t="str">
        <f>M2D!CL6</f>
        <v>STK</v>
      </c>
      <c r="CI43" s="253" t="str">
        <f>M2D!CM6</f>
        <v>STK</v>
      </c>
      <c r="CJ43" s="334" t="str">
        <f>M2D!CN6</f>
        <v>STK</v>
      </c>
      <c r="CK43" s="332" t="str">
        <f>M2D!CO6</f>
        <v>STK</v>
      </c>
      <c r="CL43" s="253" t="str">
        <f>M2D!CP6</f>
        <v>STK</v>
      </c>
      <c r="CM43" s="253" t="str">
        <f>M2D!CQ6</f>
        <v>STK</v>
      </c>
      <c r="CN43" s="253" t="str">
        <f>M2D!CR6</f>
        <v>STK</v>
      </c>
      <c r="CO43" s="253" t="str">
        <f>M2D!CS6</f>
        <v>STK</v>
      </c>
      <c r="CP43" s="253" t="str">
        <f>M2D!CT6</f>
        <v>STK</v>
      </c>
      <c r="CQ43" s="253" t="str">
        <f>M2D!CU6</f>
        <v>STK</v>
      </c>
      <c r="CR43" s="253" t="str">
        <f>M2D!CV6</f>
        <v>STK</v>
      </c>
      <c r="CS43" s="253" t="str">
        <f>M2D!CW6</f>
        <v>STK</v>
      </c>
      <c r="CT43" s="253" t="str">
        <f>M2D!CX6</f>
        <v>STK</v>
      </c>
      <c r="CU43" s="253" t="str">
        <f>M2D!CY6</f>
        <v>STK</v>
      </c>
      <c r="CV43" s="334" t="str">
        <f>M2D!CZ6</f>
        <v>V15</v>
      </c>
      <c r="CW43" s="332" t="str">
        <f>M2D!DA6</f>
        <v>V15</v>
      </c>
      <c r="CX43" s="253" t="str">
        <f>M2D!DB6</f>
        <v>V15</v>
      </c>
      <c r="CY43" s="253" t="str">
        <f>M2D!DC6</f>
        <v>V15</v>
      </c>
      <c r="CZ43" s="253" t="str">
        <f>M2D!DD6</f>
        <v>V15</v>
      </c>
      <c r="DA43" s="253" t="str">
        <f>M2D!DE6</f>
        <v>RMV</v>
      </c>
      <c r="DB43" s="253" t="str">
        <f>M2D!DF6</f>
        <v>RMV</v>
      </c>
      <c r="DC43" s="253" t="str">
        <f>M2D!DG6</f>
        <v>RMV</v>
      </c>
      <c r="DD43" s="253" t="str">
        <f>M2D!DH6</f>
        <v>RMV</v>
      </c>
      <c r="DE43" s="253" t="str">
        <f>M2D!DI6</f>
        <v>RMV</v>
      </c>
      <c r="DF43" s="253" t="str">
        <f>M2D!DJ6</f>
        <v>RMV</v>
      </c>
      <c r="DG43" s="253">
        <f>M2D!DK6</f>
        <v>23</v>
      </c>
      <c r="DH43" s="334">
        <f>M2D!DL6</f>
        <v>23</v>
      </c>
      <c r="DI43" s="332">
        <f>M2D!DM6</f>
        <v>23</v>
      </c>
      <c r="DJ43" s="253">
        <f>M2D!DN6</f>
        <v>23</v>
      </c>
      <c r="DK43" s="253">
        <f>M2D!DO6</f>
        <v>23</v>
      </c>
      <c r="DL43" s="253">
        <f>M2D!DP6</f>
        <v>23</v>
      </c>
      <c r="DM43" s="253">
        <f>M2D!DQ6</f>
        <v>23</v>
      </c>
      <c r="DN43" s="253">
        <f>M2D!DR6</f>
        <v>23</v>
      </c>
      <c r="DO43" s="253">
        <f>M2D!DS6</f>
        <v>23</v>
      </c>
      <c r="DP43" s="253">
        <f>M2D!DT6</f>
        <v>23</v>
      </c>
      <c r="DQ43" s="253">
        <f>M2D!DU6</f>
        <v>23</v>
      </c>
      <c r="DR43" s="253">
        <f>M2D!DV6</f>
        <v>23</v>
      </c>
      <c r="DS43" s="253">
        <f>M2D!DW6</f>
        <v>23</v>
      </c>
      <c r="DT43" s="334">
        <f>M2D!DX6</f>
        <v>23</v>
      </c>
      <c r="DU43" s="332">
        <f>M2D!DY6</f>
        <v>23</v>
      </c>
      <c r="DV43" s="253">
        <f>M2D!DZ6</f>
        <v>23</v>
      </c>
      <c r="DW43" s="253">
        <f>M2D!EA6</f>
        <v>23</v>
      </c>
      <c r="DX43" s="253">
        <f>M2D!EB6</f>
        <v>23</v>
      </c>
      <c r="DY43" s="253">
        <f>M2D!EC6</f>
        <v>23</v>
      </c>
      <c r="DZ43" s="253">
        <f>M2D!ED6</f>
        <v>23</v>
      </c>
      <c r="EA43" s="253">
        <f>M2D!EE6</f>
        <v>23</v>
      </c>
      <c r="EB43" s="253">
        <f>M2D!EF6</f>
        <v>23</v>
      </c>
      <c r="EC43" s="253">
        <f>M2D!EG6</f>
        <v>23</v>
      </c>
      <c r="ED43" s="253">
        <f>M2D!EH6</f>
        <v>23</v>
      </c>
      <c r="EE43" s="253">
        <f>M2D!EI6</f>
        <v>23</v>
      </c>
      <c r="EF43" s="334">
        <f>M2D!EJ6</f>
        <v>23</v>
      </c>
      <c r="EG43" s="332">
        <f>M2D!EK6</f>
        <v>23</v>
      </c>
      <c r="EH43" s="253">
        <f>M2D!EL6</f>
        <v>23</v>
      </c>
      <c r="EI43" s="253">
        <f>M2D!EM6</f>
        <v>23</v>
      </c>
      <c r="EJ43" s="253">
        <f>M2D!EN6</f>
        <v>23</v>
      </c>
      <c r="EK43" s="253">
        <f>M2D!EO6</f>
        <v>23</v>
      </c>
      <c r="EL43" s="253">
        <f>M2D!EP6</f>
        <v>23</v>
      </c>
      <c r="EM43" s="253">
        <f>M2D!EQ6</f>
        <v>23</v>
      </c>
      <c r="EN43" s="253">
        <f>M2D!ER6</f>
        <v>23</v>
      </c>
      <c r="EO43" s="253">
        <f>M2D!ES6</f>
        <v>23</v>
      </c>
      <c r="EP43" s="253">
        <f>M2D!ET6</f>
        <v>23</v>
      </c>
      <c r="EQ43" s="253" t="str">
        <f>M2D!EU6</f>
        <v>V20</v>
      </c>
      <c r="ER43" s="334" t="str">
        <f>M2D!EV6</f>
        <v>V20</v>
      </c>
      <c r="ES43" s="335" t="str">
        <f>M2D!EW6</f>
        <v>V20</v>
      </c>
      <c r="ET43" s="253" t="str">
        <f>M2D!EX6</f>
        <v>V20</v>
      </c>
      <c r="EU43" s="253" t="str">
        <f>M2D!EY6</f>
        <v>V20</v>
      </c>
      <c r="EV43" s="253" t="str">
        <f>M2D!EZ6</f>
        <v>V20</v>
      </c>
      <c r="EW43" s="253">
        <f>M2D!FA6</f>
        <v>23</v>
      </c>
      <c r="EX43" s="253">
        <f>M2D!FB6</f>
        <v>23</v>
      </c>
      <c r="EY43" s="253">
        <f>M2D!FC6</f>
        <v>23</v>
      </c>
      <c r="EZ43" s="253">
        <f>M2D!FD6</f>
        <v>23</v>
      </c>
      <c r="FA43" s="253">
        <f>M2D!FE6</f>
        <v>23</v>
      </c>
      <c r="FB43" s="253">
        <f>M2D!FF6</f>
        <v>23</v>
      </c>
      <c r="FC43" s="253">
        <f>M2D!FG6</f>
        <v>23</v>
      </c>
      <c r="FD43" s="253">
        <f>M2D!FH6</f>
        <v>23</v>
      </c>
      <c r="FE43" s="253">
        <f>M2D!FI6</f>
        <v>23</v>
      </c>
      <c r="FF43" s="253">
        <f>M2D!FJ6</f>
        <v>23</v>
      </c>
      <c r="FG43" s="253">
        <f>M2D!FK6</f>
        <v>23</v>
      </c>
      <c r="FH43" s="253">
        <f>M2D!FL6</f>
        <v>23</v>
      </c>
      <c r="FI43" s="253">
        <f>M2D!FM6</f>
        <v>23</v>
      </c>
      <c r="FJ43" s="253">
        <f>M2D!FN6</f>
        <v>23</v>
      </c>
      <c r="FK43" s="253">
        <f>M2D!FO6</f>
        <v>23</v>
      </c>
      <c r="FL43" s="253">
        <f>M2D!FP6</f>
        <v>23</v>
      </c>
      <c r="FM43" s="253">
        <f>M2D!FQ6</f>
        <v>23</v>
      </c>
      <c r="FN43" s="253">
        <f>M2D!FR6</f>
        <v>23</v>
      </c>
      <c r="FO43" s="253">
        <f>M2D!FS6</f>
        <v>23</v>
      </c>
      <c r="FP43" s="253">
        <f>M2D!FT6</f>
        <v>23</v>
      </c>
      <c r="FQ43" s="253">
        <f>M2D!FU6</f>
        <v>23</v>
      </c>
      <c r="FR43" s="253">
        <f>M2D!FV6</f>
        <v>23</v>
      </c>
      <c r="FS43" s="253">
        <f>M2D!FW6</f>
        <v>23</v>
      </c>
      <c r="FT43" s="253">
        <f>M2D!FX6</f>
        <v>23</v>
      </c>
      <c r="FU43" s="253">
        <f>M2D!FY6</f>
        <v>23</v>
      </c>
      <c r="FV43" s="253">
        <f>M2D!FZ6</f>
        <v>23</v>
      </c>
      <c r="FW43" s="253">
        <f>M2D!GA6</f>
        <v>23</v>
      </c>
      <c r="FX43" s="253">
        <f>M2D!GB6</f>
        <v>23</v>
      </c>
      <c r="FY43" s="253">
        <f>M2D!GC6</f>
        <v>23</v>
      </c>
      <c r="FZ43" s="253">
        <f>M2D!GD6</f>
        <v>23</v>
      </c>
      <c r="GA43" s="253">
        <f>M2D!GE6</f>
        <v>23</v>
      </c>
      <c r="GB43" s="253">
        <f>M2D!GF6</f>
        <v>23</v>
      </c>
      <c r="GC43" s="253">
        <f>M2D!GG6</f>
        <v>23</v>
      </c>
      <c r="GD43" s="253">
        <f>M2D!GH6</f>
        <v>23</v>
      </c>
      <c r="GE43" s="253">
        <f>M2D!GI6</f>
        <v>23</v>
      </c>
      <c r="GF43" s="253">
        <f>M2D!GJ6</f>
        <v>23</v>
      </c>
      <c r="GG43" s="253">
        <f>M2D!GK6</f>
        <v>23</v>
      </c>
      <c r="GH43" s="253">
        <f>M2D!GL6</f>
        <v>23</v>
      </c>
      <c r="GI43" s="253">
        <f>M2D!GM6</f>
        <v>23</v>
      </c>
      <c r="GJ43" s="253">
        <f>M2D!GN6</f>
        <v>23</v>
      </c>
      <c r="GK43" s="253" t="str">
        <f>M2D!GO6</f>
        <v>X</v>
      </c>
      <c r="GL43" s="253" t="str">
        <f>M2D!GP6</f>
        <v>X</v>
      </c>
      <c r="GM43" s="253" t="str">
        <f>M2D!GQ6</f>
        <v>X</v>
      </c>
      <c r="GN43" s="333" t="str">
        <f>M2D!GR6</f>
        <v>X</v>
      </c>
      <c r="GO43" s="709" t="str">
        <f>M2D!HN16</f>
        <v/>
      </c>
    </row>
    <row r="44" spans="1:197" ht="13.15" customHeight="1" x14ac:dyDescent="0.2">
      <c r="A44" s="271" t="str">
        <f>M2D!A23</f>
        <v>V10</v>
      </c>
      <c r="B44" s="271">
        <f>M2D!F23</f>
        <v>43407</v>
      </c>
      <c r="C44" s="272">
        <f>M2D!G23</f>
        <v>42826</v>
      </c>
      <c r="D44" s="273" t="str">
        <f>M2D!H23</f>
        <v>D625</v>
      </c>
      <c r="E44" s="332">
        <f>M2D!I23</f>
        <v>49</v>
      </c>
      <c r="F44" s="253">
        <f>M2D!J23</f>
        <v>9</v>
      </c>
      <c r="G44" s="253">
        <f>M2D!K23</f>
        <v>4</v>
      </c>
      <c r="H44" s="253">
        <f>M2D!L23</f>
        <v>0</v>
      </c>
      <c r="I44" s="253">
        <f>M2D!M23</f>
        <v>11</v>
      </c>
      <c r="J44" s="253">
        <f>M2D!N23</f>
        <v>32</v>
      </c>
      <c r="K44" s="253">
        <f>M2D!O23</f>
        <v>43</v>
      </c>
      <c r="L44" s="253">
        <f>M2D!P23</f>
        <v>31</v>
      </c>
      <c r="M44" s="253">
        <f>M2D!Q23</f>
        <v>32</v>
      </c>
      <c r="N44" s="253">
        <f>M2D!R23</f>
        <v>20</v>
      </c>
      <c r="O44" s="253">
        <f>M2D!S23</f>
        <v>56</v>
      </c>
      <c r="P44" s="333">
        <f>M2D!T23</f>
        <v>107</v>
      </c>
      <c r="Q44" s="332">
        <f>M2D!U23</f>
        <v>88</v>
      </c>
      <c r="R44" s="253">
        <f>M2D!V23</f>
        <v>91</v>
      </c>
      <c r="S44" s="253">
        <f>M2D!W23</f>
        <v>15</v>
      </c>
      <c r="T44" s="253">
        <f>M2D!X23</f>
        <v>37</v>
      </c>
      <c r="U44" s="253">
        <f>M2D!Y23</f>
        <v>5</v>
      </c>
      <c r="V44" s="253">
        <f>M2D!Z23</f>
        <v>41</v>
      </c>
      <c r="W44" s="253">
        <f>M2D!AA23</f>
        <v>31</v>
      </c>
      <c r="X44" s="253">
        <f>M2D!AB23</f>
        <v>2</v>
      </c>
      <c r="Y44" s="253">
        <f>M2D!AC23</f>
        <v>36</v>
      </c>
      <c r="Z44" s="253">
        <f>M2D!AD23</f>
        <v>23</v>
      </c>
      <c r="AA44" s="253">
        <f>M2D!AE23</f>
        <v>20</v>
      </c>
      <c r="AB44" s="334">
        <f>M2D!AF23</f>
        <v>20</v>
      </c>
      <c r="AC44" s="332">
        <f>M2D!AG23</f>
        <v>20</v>
      </c>
      <c r="AD44" s="253">
        <f>M2D!AH23</f>
        <v>20</v>
      </c>
      <c r="AE44" s="253">
        <f>M2D!AI23</f>
        <v>20</v>
      </c>
      <c r="AF44" s="253" t="str">
        <f>M2D!AJ23</f>
        <v>V10</v>
      </c>
      <c r="AG44" s="253" t="str">
        <f>M2D!AK23</f>
        <v>V10</v>
      </c>
      <c r="AH44" s="253" t="str">
        <f>M2D!AL23</f>
        <v>V10</v>
      </c>
      <c r="AI44" s="253" t="str">
        <f>M2D!AM23</f>
        <v>V10</v>
      </c>
      <c r="AJ44" s="253" t="str">
        <f>M2D!AN23</f>
        <v>V10</v>
      </c>
      <c r="AK44" s="253" t="str">
        <f>M2D!AO23</f>
        <v>V10</v>
      </c>
      <c r="AL44" s="253" t="str">
        <f>M2D!AP23</f>
        <v>AIA</v>
      </c>
      <c r="AM44" s="253" t="str">
        <f>M2D!AQ23</f>
        <v>AIA</v>
      </c>
      <c r="AN44" s="334">
        <f>M2D!AR23</f>
        <v>23</v>
      </c>
      <c r="AO44" s="332">
        <f>M2D!AS23</f>
        <v>23</v>
      </c>
      <c r="AP44" s="253">
        <f>M2D!AT23</f>
        <v>23</v>
      </c>
      <c r="AQ44" s="253">
        <f>M2D!AU23</f>
        <v>23</v>
      </c>
      <c r="AR44" s="253">
        <f>M2D!AV23</f>
        <v>23</v>
      </c>
      <c r="AS44" s="253">
        <f>M2D!AW23</f>
        <v>23</v>
      </c>
      <c r="AT44" s="253">
        <f>M2D!AX23</f>
        <v>23</v>
      </c>
      <c r="AU44" s="253">
        <f>M2D!AY23</f>
        <v>23</v>
      </c>
      <c r="AV44" s="253">
        <f>M2D!AZ23</f>
        <v>23</v>
      </c>
      <c r="AW44" s="253">
        <f>M2D!BA23</f>
        <v>1</v>
      </c>
      <c r="AX44" s="253">
        <f>M2D!BB23</f>
        <v>80</v>
      </c>
      <c r="AY44" s="253">
        <f>M2D!BC23</f>
        <v>80</v>
      </c>
      <c r="AZ44" s="334">
        <f>M2D!BD23</f>
        <v>80</v>
      </c>
      <c r="BA44" s="332">
        <f>M2D!BE23</f>
        <v>80</v>
      </c>
      <c r="BB44" s="253">
        <f>M2D!BF23</f>
        <v>1</v>
      </c>
      <c r="BC44" s="253">
        <f>M2D!BG23</f>
        <v>23</v>
      </c>
      <c r="BD44" s="253">
        <f>M2D!BH23</f>
        <v>23</v>
      </c>
      <c r="BE44" s="253">
        <f>M2D!BI23</f>
        <v>23</v>
      </c>
      <c r="BF44" s="253">
        <f>M2D!BJ23</f>
        <v>23</v>
      </c>
      <c r="BG44" s="253">
        <f>M2D!BK23</f>
        <v>23</v>
      </c>
      <c r="BH44" s="253">
        <f>M2D!BL23</f>
        <v>23</v>
      </c>
      <c r="BI44" s="253">
        <f>M2D!BM23</f>
        <v>23</v>
      </c>
      <c r="BJ44" s="253">
        <f>M2D!BN23</f>
        <v>23</v>
      </c>
      <c r="BK44" s="253">
        <f>M2D!BO23</f>
        <v>1</v>
      </c>
      <c r="BL44" s="334">
        <f>M2D!BP23</f>
        <v>60</v>
      </c>
      <c r="BM44" s="332">
        <f>M2D!BQ23</f>
        <v>60</v>
      </c>
      <c r="BN44" s="253">
        <f>M2D!BR23</f>
        <v>60</v>
      </c>
      <c r="BO44" s="253">
        <f>M2D!BS23</f>
        <v>60</v>
      </c>
      <c r="BP44" s="253">
        <f>M2D!BT23</f>
        <v>1</v>
      </c>
      <c r="BQ44" s="253">
        <f>M2D!BU23</f>
        <v>23</v>
      </c>
      <c r="BR44" s="253">
        <f>M2D!BV23</f>
        <v>23</v>
      </c>
      <c r="BS44" s="253">
        <f>M2D!BW23</f>
        <v>23</v>
      </c>
      <c r="BT44" s="253">
        <f>M2D!BX23</f>
        <v>23</v>
      </c>
      <c r="BU44" s="253">
        <f>M2D!BY23</f>
        <v>23</v>
      </c>
      <c r="BV44" s="253">
        <f>M2D!BZ23</f>
        <v>23</v>
      </c>
      <c r="BW44" s="253">
        <f>M2D!CA23</f>
        <v>23</v>
      </c>
      <c r="BX44" s="334">
        <f>M2D!CB23</f>
        <v>23</v>
      </c>
      <c r="BY44" s="332">
        <f>M2D!CC23</f>
        <v>23</v>
      </c>
      <c r="BZ44" s="253">
        <f>M2D!CD23</f>
        <v>23</v>
      </c>
      <c r="CA44" s="253" t="str">
        <f>M2D!CE23</f>
        <v>V15</v>
      </c>
      <c r="CB44" s="253" t="str">
        <f>M2D!CF23</f>
        <v>V15</v>
      </c>
      <c r="CC44" s="253" t="str">
        <f>M2D!CG23</f>
        <v>V15</v>
      </c>
      <c r="CD44" s="253" t="str">
        <f>M2D!CH23</f>
        <v>V15</v>
      </c>
      <c r="CE44" s="253" t="str">
        <f>M2D!CI23</f>
        <v>V15</v>
      </c>
      <c r="CF44" s="253" t="str">
        <f>M2D!CJ23</f>
        <v>RMV</v>
      </c>
      <c r="CG44" s="253" t="str">
        <f>M2D!CK23</f>
        <v>RMV</v>
      </c>
      <c r="CH44" s="253" t="str">
        <f>M2D!CL23</f>
        <v>RMV</v>
      </c>
      <c r="CI44" s="253" t="str">
        <f>M2D!CM23</f>
        <v>RMV</v>
      </c>
      <c r="CJ44" s="334" t="str">
        <f>M2D!CN23</f>
        <v>RMV</v>
      </c>
      <c r="CK44" s="332" t="str">
        <f>M2D!CO23</f>
        <v>RMV</v>
      </c>
      <c r="CL44" s="253">
        <f>M2D!CP23</f>
        <v>23</v>
      </c>
      <c r="CM44" s="253">
        <f>M2D!CQ23</f>
        <v>23</v>
      </c>
      <c r="CN44" s="253">
        <f>M2D!CR23</f>
        <v>23</v>
      </c>
      <c r="CO44" s="253">
        <f>M2D!CS23</f>
        <v>23</v>
      </c>
      <c r="CP44" s="253">
        <f>M2D!CT23</f>
        <v>23</v>
      </c>
      <c r="CQ44" s="253">
        <f>M2D!CU23</f>
        <v>23</v>
      </c>
      <c r="CR44" s="253">
        <f>M2D!CV23</f>
        <v>23</v>
      </c>
      <c r="CS44" s="253">
        <f>M2D!CW23</f>
        <v>23</v>
      </c>
      <c r="CT44" s="253">
        <f>M2D!CX23</f>
        <v>23</v>
      </c>
      <c r="CU44" s="253">
        <f>M2D!CY23</f>
        <v>23</v>
      </c>
      <c r="CV44" s="334">
        <f>M2D!CZ23</f>
        <v>23</v>
      </c>
      <c r="CW44" s="332">
        <f>M2D!DA23</f>
        <v>23</v>
      </c>
      <c r="CX44" s="253">
        <f>M2D!DB23</f>
        <v>23</v>
      </c>
      <c r="CY44" s="253">
        <f>M2D!DC23</f>
        <v>23</v>
      </c>
      <c r="CZ44" s="253">
        <f>M2D!DD23</f>
        <v>23</v>
      </c>
      <c r="DA44" s="253">
        <f>M2D!DE23</f>
        <v>23</v>
      </c>
      <c r="DB44" s="253">
        <f>M2D!DF23</f>
        <v>23</v>
      </c>
      <c r="DC44" s="253">
        <f>M2D!DG23</f>
        <v>23</v>
      </c>
      <c r="DD44" s="253">
        <f>M2D!DH23</f>
        <v>23</v>
      </c>
      <c r="DE44" s="253">
        <f>M2D!DI23</f>
        <v>23</v>
      </c>
      <c r="DF44" s="253">
        <f>M2D!DJ23</f>
        <v>23</v>
      </c>
      <c r="DG44" s="253">
        <f>M2D!DK23</f>
        <v>23</v>
      </c>
      <c r="DH44" s="334">
        <f>M2D!DL23</f>
        <v>23</v>
      </c>
      <c r="DI44" s="332">
        <f>M2D!DM23</f>
        <v>23</v>
      </c>
      <c r="DJ44" s="253">
        <f>M2D!DN23</f>
        <v>23</v>
      </c>
      <c r="DK44" s="253">
        <f>M2D!DO23</f>
        <v>23</v>
      </c>
      <c r="DL44" s="253">
        <f>M2D!DP23</f>
        <v>23</v>
      </c>
      <c r="DM44" s="253">
        <f>M2D!DQ23</f>
        <v>23</v>
      </c>
      <c r="DN44" s="253">
        <f>M2D!DR23</f>
        <v>23</v>
      </c>
      <c r="DO44" s="253">
        <f>M2D!DS23</f>
        <v>23</v>
      </c>
      <c r="DP44" s="253">
        <f>M2D!DT23</f>
        <v>23</v>
      </c>
      <c r="DQ44" s="253">
        <f>M2D!DU23</f>
        <v>23</v>
      </c>
      <c r="DR44" s="253">
        <f>M2D!DV23</f>
        <v>23</v>
      </c>
      <c r="DS44" s="253">
        <f>M2D!DW23</f>
        <v>23</v>
      </c>
      <c r="DT44" s="334">
        <f>M2D!DX23</f>
        <v>23</v>
      </c>
      <c r="DU44" s="332">
        <f>M2D!DY23</f>
        <v>23</v>
      </c>
      <c r="DV44" s="253">
        <f>M2D!DZ23</f>
        <v>23</v>
      </c>
      <c r="DW44" s="253">
        <f>M2D!EA23</f>
        <v>23</v>
      </c>
      <c r="DX44" s="253">
        <f>M2D!EB23</f>
        <v>23</v>
      </c>
      <c r="DY44" s="253">
        <f>M2D!EC23</f>
        <v>23</v>
      </c>
      <c r="DZ44" s="253">
        <f>M2D!ED23</f>
        <v>23</v>
      </c>
      <c r="EA44" s="253">
        <f>M2D!EE23</f>
        <v>23</v>
      </c>
      <c r="EB44" s="253">
        <f>M2D!EF23</f>
        <v>23</v>
      </c>
      <c r="EC44" s="253">
        <f>M2D!EG23</f>
        <v>23</v>
      </c>
      <c r="ED44" s="253">
        <f>M2D!EH23</f>
        <v>23</v>
      </c>
      <c r="EE44" s="253">
        <f>M2D!EI23</f>
        <v>23</v>
      </c>
      <c r="EF44" s="334">
        <f>M2D!EJ23</f>
        <v>23</v>
      </c>
      <c r="EG44" s="332">
        <f>M2D!EK23</f>
        <v>23</v>
      </c>
      <c r="EH44" s="253" t="str">
        <f>M2D!EL23</f>
        <v>V20</v>
      </c>
      <c r="EI44" s="253" t="str">
        <f>M2D!EM23</f>
        <v>V20</v>
      </c>
      <c r="EJ44" s="253" t="str">
        <f>M2D!EN23</f>
        <v>V20</v>
      </c>
      <c r="EK44" s="253" t="str">
        <f>M2D!EO23</f>
        <v>V20</v>
      </c>
      <c r="EL44" s="253" t="str">
        <f>M2D!EP23</f>
        <v>V20</v>
      </c>
      <c r="EM44" s="253" t="str">
        <f>M2D!EQ23</f>
        <v>V20</v>
      </c>
      <c r="EN44" s="253">
        <f>M2D!ER23</f>
        <v>23</v>
      </c>
      <c r="EO44" s="253">
        <f>M2D!ES23</f>
        <v>23</v>
      </c>
      <c r="EP44" s="253">
        <f>M2D!ET23</f>
        <v>23</v>
      </c>
      <c r="EQ44" s="253">
        <f>M2D!EU23</f>
        <v>23</v>
      </c>
      <c r="ER44" s="334">
        <f>M2D!EV23</f>
        <v>23</v>
      </c>
      <c r="ES44" s="335">
        <f>M2D!EW23</f>
        <v>23</v>
      </c>
      <c r="ET44" s="253">
        <f>M2D!EX23</f>
        <v>23</v>
      </c>
      <c r="EU44" s="253">
        <f>M2D!EY23</f>
        <v>23</v>
      </c>
      <c r="EV44" s="253">
        <f>M2D!EZ23</f>
        <v>23</v>
      </c>
      <c r="EW44" s="253">
        <f>M2D!FA23</f>
        <v>23</v>
      </c>
      <c r="EX44" s="253">
        <f>M2D!FB23</f>
        <v>23</v>
      </c>
      <c r="EY44" s="253">
        <f>M2D!FC23</f>
        <v>23</v>
      </c>
      <c r="EZ44" s="253">
        <f>M2D!FD23</f>
        <v>23</v>
      </c>
      <c r="FA44" s="253">
        <f>M2D!FE23</f>
        <v>23</v>
      </c>
      <c r="FB44" s="253">
        <f>M2D!FF23</f>
        <v>23</v>
      </c>
      <c r="FC44" s="253">
        <f>M2D!FG23</f>
        <v>23</v>
      </c>
      <c r="FD44" s="253">
        <f>M2D!FH23</f>
        <v>23</v>
      </c>
      <c r="FE44" s="253">
        <f>M2D!FI23</f>
        <v>23</v>
      </c>
      <c r="FF44" s="253">
        <f>M2D!FJ23</f>
        <v>23</v>
      </c>
      <c r="FG44" s="253">
        <f>M2D!FK23</f>
        <v>23</v>
      </c>
      <c r="FH44" s="253">
        <f>M2D!FL23</f>
        <v>23</v>
      </c>
      <c r="FI44" s="253">
        <f>M2D!FM23</f>
        <v>23</v>
      </c>
      <c r="FJ44" s="253">
        <f>M2D!FN23</f>
        <v>23</v>
      </c>
      <c r="FK44" s="253">
        <f>M2D!FO23</f>
        <v>23</v>
      </c>
      <c r="FL44" s="253">
        <f>M2D!FP23</f>
        <v>23</v>
      </c>
      <c r="FM44" s="253">
        <f>M2D!FQ23</f>
        <v>23</v>
      </c>
      <c r="FN44" s="253">
        <f>M2D!FR23</f>
        <v>23</v>
      </c>
      <c r="FO44" s="253">
        <f>M2D!FS23</f>
        <v>23</v>
      </c>
      <c r="FP44" s="253">
        <f>M2D!FT23</f>
        <v>23</v>
      </c>
      <c r="FQ44" s="253">
        <f>M2D!FU23</f>
        <v>23</v>
      </c>
      <c r="FR44" s="253">
        <f>M2D!FV23</f>
        <v>23</v>
      </c>
      <c r="FS44" s="253">
        <f>M2D!FW23</f>
        <v>23</v>
      </c>
      <c r="FT44" s="253">
        <f>M2D!FX23</f>
        <v>23</v>
      </c>
      <c r="FU44" s="253">
        <f>M2D!FY23</f>
        <v>23</v>
      </c>
      <c r="FV44" s="253">
        <f>M2D!FZ23</f>
        <v>23</v>
      </c>
      <c r="FW44" s="253">
        <f>M2D!GA23</f>
        <v>23</v>
      </c>
      <c r="FX44" s="253">
        <f>M2D!GB23</f>
        <v>23</v>
      </c>
      <c r="FY44" s="253">
        <f>M2D!GC23</f>
        <v>23</v>
      </c>
      <c r="FZ44" s="253">
        <f>M2D!GD23</f>
        <v>23</v>
      </c>
      <c r="GA44" s="253">
        <f>M2D!GE23</f>
        <v>23</v>
      </c>
      <c r="GB44" s="253">
        <f>M2D!GF23</f>
        <v>23</v>
      </c>
      <c r="GC44" s="253">
        <f>M2D!GG23</f>
        <v>23</v>
      </c>
      <c r="GD44" s="253">
        <f>M2D!GH23</f>
        <v>23</v>
      </c>
      <c r="GE44" s="253">
        <f>M2D!GI23</f>
        <v>23</v>
      </c>
      <c r="GF44" s="253">
        <f>M2D!GJ23</f>
        <v>23</v>
      </c>
      <c r="GG44" s="253">
        <f>M2D!GK23</f>
        <v>23</v>
      </c>
      <c r="GH44" s="253">
        <f>M2D!GL23</f>
        <v>23</v>
      </c>
      <c r="GI44" s="253">
        <f>M2D!GM23</f>
        <v>23</v>
      </c>
      <c r="GJ44" s="253">
        <f>M2D!GN23</f>
        <v>23</v>
      </c>
      <c r="GK44" s="253" t="str">
        <f>M2D!GO23</f>
        <v>X</v>
      </c>
      <c r="GL44" s="253" t="str">
        <f>M2D!GP23</f>
        <v>X</v>
      </c>
      <c r="GM44" s="253" t="str">
        <f>M2D!GQ23</f>
        <v>X</v>
      </c>
      <c r="GN44" s="333" t="str">
        <f>M2D!GR23</f>
        <v>X</v>
      </c>
      <c r="GO44" s="709" t="str">
        <f>M2D!HN33</f>
        <v/>
      </c>
    </row>
    <row r="45" spans="1:197" ht="13.15" customHeight="1" x14ac:dyDescent="0.2">
      <c r="A45" s="271" t="str">
        <f>M2D!A55</f>
        <v>V15</v>
      </c>
      <c r="B45" s="271">
        <f>M2D!F55</f>
        <v>42864</v>
      </c>
      <c r="C45" s="272">
        <f>M2D!G55</f>
        <v>42826</v>
      </c>
      <c r="D45" s="273" t="str">
        <f>M2D!H55</f>
        <v>D659</v>
      </c>
      <c r="E45" s="332" t="str">
        <f>M2D!I55</f>
        <v>STK</v>
      </c>
      <c r="F45" s="253" t="str">
        <f>M2D!J55</f>
        <v>STK</v>
      </c>
      <c r="G45" s="253" t="str">
        <f>M2D!K55</f>
        <v>STK</v>
      </c>
      <c r="H45" s="253" t="str">
        <f>M2D!L55</f>
        <v>STK</v>
      </c>
      <c r="I45" s="253" t="str">
        <f>M2D!M55</f>
        <v>STK</v>
      </c>
      <c r="J45" s="253" t="str">
        <f>M2D!N55</f>
        <v>STK</v>
      </c>
      <c r="K45" s="253" t="str">
        <f>M2D!O55</f>
        <v>STK</v>
      </c>
      <c r="L45" s="253" t="str">
        <f>M2D!P55</f>
        <v>STK</v>
      </c>
      <c r="M45" s="253">
        <f>M2D!Q55</f>
        <v>1</v>
      </c>
      <c r="N45" s="253">
        <f>M2D!R55</f>
        <v>0</v>
      </c>
      <c r="O45" s="253">
        <f>M2D!S55</f>
        <v>0</v>
      </c>
      <c r="P45" s="333">
        <f>M2D!T55</f>
        <v>0</v>
      </c>
      <c r="Q45" s="332">
        <f>M2D!U55</f>
        <v>5</v>
      </c>
      <c r="R45" s="253">
        <f>M2D!V55</f>
        <v>111</v>
      </c>
      <c r="S45" s="253">
        <f>M2D!W55</f>
        <v>110</v>
      </c>
      <c r="T45" s="253">
        <f>M2D!X55</f>
        <v>72</v>
      </c>
      <c r="U45" s="253">
        <f>M2D!Y55</f>
        <v>79</v>
      </c>
      <c r="V45" s="253">
        <f>M2D!Z55</f>
        <v>33</v>
      </c>
      <c r="W45" s="253">
        <f>M2D!AA55</f>
        <v>0</v>
      </c>
      <c r="X45" s="253">
        <f>M2D!AB55</f>
        <v>29</v>
      </c>
      <c r="Y45" s="253">
        <f>M2D!AC55</f>
        <v>36</v>
      </c>
      <c r="Z45" s="253">
        <f>M2D!AD55</f>
        <v>27</v>
      </c>
      <c r="AA45" s="253">
        <f>M2D!AE55</f>
        <v>23</v>
      </c>
      <c r="AB45" s="334">
        <f>M2D!AF55</f>
        <v>23</v>
      </c>
      <c r="AC45" s="332">
        <f>M2D!AG55</f>
        <v>23</v>
      </c>
      <c r="AD45" s="253">
        <f>M2D!AH55</f>
        <v>23</v>
      </c>
      <c r="AE45" s="253">
        <f>M2D!AI55</f>
        <v>20</v>
      </c>
      <c r="AF45" s="253" t="str">
        <f>M2D!AJ55</f>
        <v>V15</v>
      </c>
      <c r="AG45" s="253" t="str">
        <f>M2D!AK55</f>
        <v>V15</v>
      </c>
      <c r="AH45" s="253" t="str">
        <f>M2D!AL55</f>
        <v>V15</v>
      </c>
      <c r="AI45" s="253" t="str">
        <f>M2D!AM55</f>
        <v>V15</v>
      </c>
      <c r="AJ45" s="253" t="str">
        <f>M2D!AN55</f>
        <v>V15</v>
      </c>
      <c r="AK45" s="253" t="str">
        <f>M2D!AO55</f>
        <v>AIA</v>
      </c>
      <c r="AL45" s="253" t="str">
        <f>M2D!AP55</f>
        <v>AIA</v>
      </c>
      <c r="AM45" s="253">
        <f>M2D!AQ55</f>
        <v>23</v>
      </c>
      <c r="AN45" s="334">
        <f>M2D!AR55</f>
        <v>23</v>
      </c>
      <c r="AO45" s="332">
        <f>M2D!AS55</f>
        <v>23</v>
      </c>
      <c r="AP45" s="253">
        <f>M2D!AT55</f>
        <v>23</v>
      </c>
      <c r="AQ45" s="253">
        <f>M2D!AU55</f>
        <v>1</v>
      </c>
      <c r="AR45" s="253">
        <f>M2D!AV55</f>
        <v>60</v>
      </c>
      <c r="AS45" s="253">
        <f>M2D!AW55</f>
        <v>60</v>
      </c>
      <c r="AT45" s="253">
        <f>M2D!AX55</f>
        <v>60</v>
      </c>
      <c r="AU45" s="253">
        <f>M2D!AY55</f>
        <v>60</v>
      </c>
      <c r="AV45" s="253">
        <f>M2D!AZ55</f>
        <v>1</v>
      </c>
      <c r="AW45" s="253">
        <f>M2D!BA55</f>
        <v>23</v>
      </c>
      <c r="AX45" s="253">
        <f>M2D!BB55</f>
        <v>23</v>
      </c>
      <c r="AY45" s="253">
        <f>M2D!BC55</f>
        <v>23</v>
      </c>
      <c r="AZ45" s="334">
        <f>M2D!BD55</f>
        <v>23</v>
      </c>
      <c r="BA45" s="332">
        <f>M2D!BE55</f>
        <v>1</v>
      </c>
      <c r="BB45" s="253">
        <f>M2D!BF55</f>
        <v>80</v>
      </c>
      <c r="BC45" s="253">
        <f>M2D!BG55</f>
        <v>80</v>
      </c>
      <c r="BD45" s="253">
        <f>M2D!BH55</f>
        <v>80</v>
      </c>
      <c r="BE45" s="253">
        <f>M2D!BI55</f>
        <v>80</v>
      </c>
      <c r="BF45" s="253">
        <f>M2D!BJ55</f>
        <v>1</v>
      </c>
      <c r="BG45" s="253">
        <f>M2D!BK55</f>
        <v>23</v>
      </c>
      <c r="BH45" s="253">
        <f>M2D!BL55</f>
        <v>23</v>
      </c>
      <c r="BI45" s="253">
        <f>M2D!BM55</f>
        <v>23</v>
      </c>
      <c r="BJ45" s="253">
        <f>M2D!BN55</f>
        <v>23</v>
      </c>
      <c r="BK45" s="253">
        <f>M2D!BO55</f>
        <v>23</v>
      </c>
      <c r="BL45" s="334">
        <f>M2D!BP55</f>
        <v>1</v>
      </c>
      <c r="BM45" s="332">
        <f>M2D!BQ55</f>
        <v>23</v>
      </c>
      <c r="BN45" s="253">
        <f>M2D!BR55</f>
        <v>23</v>
      </c>
      <c r="BO45" s="253">
        <f>M2D!BS55</f>
        <v>23</v>
      </c>
      <c r="BP45" s="253">
        <f>M2D!BT55</f>
        <v>23</v>
      </c>
      <c r="BQ45" s="253">
        <f>M2D!BU55</f>
        <v>23</v>
      </c>
      <c r="BR45" s="253">
        <f>M2D!BV55</f>
        <v>23</v>
      </c>
      <c r="BS45" s="253">
        <f>M2D!BW55</f>
        <v>23</v>
      </c>
      <c r="BT45" s="253">
        <f>M2D!BX55</f>
        <v>23</v>
      </c>
      <c r="BU45" s="253">
        <f>M2D!BY55</f>
        <v>23</v>
      </c>
      <c r="BV45" s="253">
        <f>M2D!BZ55</f>
        <v>23</v>
      </c>
      <c r="BW45" s="253">
        <f>M2D!CA55</f>
        <v>23</v>
      </c>
      <c r="BX45" s="334">
        <f>M2D!CB55</f>
        <v>23</v>
      </c>
      <c r="BY45" s="332">
        <f>M2D!CC55</f>
        <v>23</v>
      </c>
      <c r="BZ45" s="253">
        <f>M2D!CD55</f>
        <v>23</v>
      </c>
      <c r="CA45" s="253" t="str">
        <f>M2D!CE55</f>
        <v>V20</v>
      </c>
      <c r="CB45" s="253" t="str">
        <f>M2D!CF55</f>
        <v>V20</v>
      </c>
      <c r="CC45" s="253" t="str">
        <f>M2D!CG55</f>
        <v>V20</v>
      </c>
      <c r="CD45" s="253" t="str">
        <f>M2D!CH55</f>
        <v>V20</v>
      </c>
      <c r="CE45" s="253" t="str">
        <f>M2D!CI55</f>
        <v>V20</v>
      </c>
      <c r="CF45" s="253" t="str">
        <f>M2D!CJ55</f>
        <v>V20</v>
      </c>
      <c r="CG45" s="253" t="str">
        <f>M2D!CK55</f>
        <v>RMV</v>
      </c>
      <c r="CH45" s="253" t="str">
        <f>M2D!CL55</f>
        <v>RMV</v>
      </c>
      <c r="CI45" s="253" t="str">
        <f>M2D!CM55</f>
        <v>RMV</v>
      </c>
      <c r="CJ45" s="334" t="str">
        <f>M2D!CN55</f>
        <v>RMV</v>
      </c>
      <c r="CK45" s="332" t="str">
        <f>M2D!CO55</f>
        <v>RMV</v>
      </c>
      <c r="CL45" s="253" t="str">
        <f>M2D!CP55</f>
        <v>RMV</v>
      </c>
      <c r="CM45" s="253">
        <f>M2D!CQ55</f>
        <v>23</v>
      </c>
      <c r="CN45" s="253">
        <f>M2D!CR55</f>
        <v>23</v>
      </c>
      <c r="CO45" s="253">
        <f>M2D!CS55</f>
        <v>23</v>
      </c>
      <c r="CP45" s="253">
        <f>M2D!CT55</f>
        <v>23</v>
      </c>
      <c r="CQ45" s="253">
        <f>M2D!CU55</f>
        <v>23</v>
      </c>
      <c r="CR45" s="253">
        <f>M2D!CV55</f>
        <v>23</v>
      </c>
      <c r="CS45" s="253">
        <f>M2D!CW55</f>
        <v>23</v>
      </c>
      <c r="CT45" s="253">
        <f>M2D!CX55</f>
        <v>23</v>
      </c>
      <c r="CU45" s="253">
        <f>M2D!CY55</f>
        <v>23</v>
      </c>
      <c r="CV45" s="334">
        <f>M2D!CZ55</f>
        <v>23</v>
      </c>
      <c r="CW45" s="332">
        <f>M2D!DA55</f>
        <v>23</v>
      </c>
      <c r="CX45" s="253">
        <f>M2D!DB55</f>
        <v>23</v>
      </c>
      <c r="CY45" s="253">
        <f>M2D!DC55</f>
        <v>23</v>
      </c>
      <c r="CZ45" s="253">
        <f>M2D!DD55</f>
        <v>23</v>
      </c>
      <c r="DA45" s="253">
        <f>M2D!DE55</f>
        <v>23</v>
      </c>
      <c r="DB45" s="253">
        <f>M2D!DF55</f>
        <v>23</v>
      </c>
      <c r="DC45" s="253">
        <f>M2D!DG55</f>
        <v>23</v>
      </c>
      <c r="DD45" s="253">
        <f>M2D!DH55</f>
        <v>23</v>
      </c>
      <c r="DE45" s="253">
        <f>M2D!DI55</f>
        <v>23</v>
      </c>
      <c r="DF45" s="253">
        <f>M2D!DJ55</f>
        <v>23</v>
      </c>
      <c r="DG45" s="253">
        <f>M2D!DK55</f>
        <v>23</v>
      </c>
      <c r="DH45" s="334">
        <f>M2D!DL55</f>
        <v>23</v>
      </c>
      <c r="DI45" s="332">
        <f>M2D!DM55</f>
        <v>23</v>
      </c>
      <c r="DJ45" s="253">
        <f>M2D!DN55</f>
        <v>23</v>
      </c>
      <c r="DK45" s="253">
        <f>M2D!DO55</f>
        <v>23</v>
      </c>
      <c r="DL45" s="253">
        <f>M2D!DP55</f>
        <v>23</v>
      </c>
      <c r="DM45" s="253">
        <f>M2D!DQ55</f>
        <v>1</v>
      </c>
      <c r="DN45" s="253">
        <f>M2D!DR55</f>
        <v>60</v>
      </c>
      <c r="DO45" s="253">
        <f>M2D!DS55</f>
        <v>60</v>
      </c>
      <c r="DP45" s="253">
        <f>M2D!DT55</f>
        <v>60</v>
      </c>
      <c r="DQ45" s="253">
        <f>M2D!DU55</f>
        <v>60</v>
      </c>
      <c r="DR45" s="253">
        <f>M2D!DV55</f>
        <v>1</v>
      </c>
      <c r="DS45" s="253">
        <f>M2D!DW55</f>
        <v>23</v>
      </c>
      <c r="DT45" s="334">
        <f>M2D!DX55</f>
        <v>23</v>
      </c>
      <c r="DU45" s="332">
        <f>M2D!DY55</f>
        <v>23</v>
      </c>
      <c r="DV45" s="253">
        <f>M2D!DZ55</f>
        <v>23</v>
      </c>
      <c r="DW45" s="253">
        <f>M2D!EA55</f>
        <v>23</v>
      </c>
      <c r="DX45" s="253">
        <f>M2D!EB55</f>
        <v>23</v>
      </c>
      <c r="DY45" s="253">
        <f>M2D!EC55</f>
        <v>23</v>
      </c>
      <c r="DZ45" s="253">
        <f>M2D!ED55</f>
        <v>23</v>
      </c>
      <c r="EA45" s="253">
        <f>M2D!EE55</f>
        <v>23</v>
      </c>
      <c r="EB45" s="253">
        <f>M2D!EF55</f>
        <v>23</v>
      </c>
      <c r="EC45" s="253">
        <f>M2D!EG55</f>
        <v>23</v>
      </c>
      <c r="ED45" s="253">
        <f>M2D!EH55</f>
        <v>23</v>
      </c>
      <c r="EE45" s="253">
        <f>M2D!EI55</f>
        <v>23</v>
      </c>
      <c r="EF45" s="334">
        <f>M2D!EJ55</f>
        <v>23</v>
      </c>
      <c r="EG45" s="332" t="str">
        <f>M2D!EK55</f>
        <v>V25</v>
      </c>
      <c r="EH45" s="253" t="str">
        <f>M2D!EL55</f>
        <v>V25</v>
      </c>
      <c r="EI45" s="253" t="str">
        <f>M2D!EM55</f>
        <v>V25</v>
      </c>
      <c r="EJ45" s="253" t="str">
        <f>M2D!EN55</f>
        <v>V25</v>
      </c>
      <c r="EK45" s="253" t="str">
        <f>M2D!EO55</f>
        <v>V25</v>
      </c>
      <c r="EL45" s="253">
        <f>M2D!EP55</f>
        <v>23</v>
      </c>
      <c r="EM45" s="253">
        <f>M2D!EQ55</f>
        <v>23</v>
      </c>
      <c r="EN45" s="253">
        <f>M2D!ER55</f>
        <v>23</v>
      </c>
      <c r="EO45" s="253">
        <f>M2D!ES55</f>
        <v>23</v>
      </c>
      <c r="EP45" s="253">
        <f>M2D!ET55</f>
        <v>23</v>
      </c>
      <c r="EQ45" s="253">
        <f>M2D!EU55</f>
        <v>23</v>
      </c>
      <c r="ER45" s="334">
        <f>M2D!EV55</f>
        <v>23</v>
      </c>
      <c r="ES45" s="335">
        <f>M2D!EW55</f>
        <v>23</v>
      </c>
      <c r="ET45" s="253">
        <f>M2D!EX55</f>
        <v>23</v>
      </c>
      <c r="EU45" s="253">
        <f>M2D!EY55</f>
        <v>23</v>
      </c>
      <c r="EV45" s="253">
        <f>M2D!EZ55</f>
        <v>23</v>
      </c>
      <c r="EW45" s="253">
        <f>M2D!FA55</f>
        <v>23</v>
      </c>
      <c r="EX45" s="253">
        <f>M2D!FB55</f>
        <v>23</v>
      </c>
      <c r="EY45" s="253">
        <f>M2D!FC55</f>
        <v>23</v>
      </c>
      <c r="EZ45" s="253">
        <f>M2D!FD55</f>
        <v>23</v>
      </c>
      <c r="FA45" s="253">
        <f>M2D!FE55</f>
        <v>23</v>
      </c>
      <c r="FB45" s="253">
        <f>M2D!FF55</f>
        <v>23</v>
      </c>
      <c r="FC45" s="253">
        <f>M2D!FG55</f>
        <v>23</v>
      </c>
      <c r="FD45" s="253">
        <f>M2D!FH55</f>
        <v>23</v>
      </c>
      <c r="FE45" s="253">
        <f>M2D!FI55</f>
        <v>23</v>
      </c>
      <c r="FF45" s="253">
        <f>M2D!FJ55</f>
        <v>23</v>
      </c>
      <c r="FG45" s="253">
        <f>M2D!FK55</f>
        <v>23</v>
      </c>
      <c r="FH45" s="253">
        <f>M2D!FL55</f>
        <v>23</v>
      </c>
      <c r="FI45" s="253">
        <f>M2D!FM55</f>
        <v>23</v>
      </c>
      <c r="FJ45" s="253">
        <f>M2D!FN55</f>
        <v>23</v>
      </c>
      <c r="FK45" s="253">
        <f>M2D!FO55</f>
        <v>23</v>
      </c>
      <c r="FL45" s="253">
        <f>M2D!FP55</f>
        <v>23</v>
      </c>
      <c r="FM45" s="253">
        <f>M2D!FQ55</f>
        <v>23</v>
      </c>
      <c r="FN45" s="253">
        <f>M2D!FR55</f>
        <v>23</v>
      </c>
      <c r="FO45" s="253">
        <f>M2D!FS55</f>
        <v>23</v>
      </c>
      <c r="FP45" s="253">
        <f>M2D!FT55</f>
        <v>23</v>
      </c>
      <c r="FQ45" s="253">
        <f>M2D!FU55</f>
        <v>23</v>
      </c>
      <c r="FR45" s="253">
        <f>M2D!FV55</f>
        <v>23</v>
      </c>
      <c r="FS45" s="253">
        <f>M2D!FW55</f>
        <v>23</v>
      </c>
      <c r="FT45" s="253">
        <f>M2D!FX55</f>
        <v>23</v>
      </c>
      <c r="FU45" s="253">
        <f>M2D!FY55</f>
        <v>23</v>
      </c>
      <c r="FV45" s="253">
        <f>M2D!FZ55</f>
        <v>23</v>
      </c>
      <c r="FW45" s="253">
        <f>M2D!GA55</f>
        <v>23</v>
      </c>
      <c r="FX45" s="253">
        <f>M2D!GB55</f>
        <v>23</v>
      </c>
      <c r="FY45" s="253">
        <f>M2D!GC55</f>
        <v>23</v>
      </c>
      <c r="FZ45" s="253">
        <f>M2D!GD55</f>
        <v>23</v>
      </c>
      <c r="GA45" s="253">
        <f>M2D!GE55</f>
        <v>23</v>
      </c>
      <c r="GB45" s="253">
        <f>M2D!GF55</f>
        <v>23</v>
      </c>
      <c r="GC45" s="253">
        <f>M2D!GG55</f>
        <v>23</v>
      </c>
      <c r="GD45" s="253">
        <f>M2D!GH55</f>
        <v>23</v>
      </c>
      <c r="GE45" s="253">
        <f>M2D!GI55</f>
        <v>23</v>
      </c>
      <c r="GF45" s="253">
        <f>M2D!GJ55</f>
        <v>23</v>
      </c>
      <c r="GG45" s="253">
        <f>M2D!GK55</f>
        <v>23</v>
      </c>
      <c r="GH45" s="253">
        <f>M2D!GL55</f>
        <v>23</v>
      </c>
      <c r="GI45" s="253">
        <f>M2D!GM55</f>
        <v>23</v>
      </c>
      <c r="GJ45" s="253">
        <f>M2D!GN55</f>
        <v>23</v>
      </c>
      <c r="GK45" s="253" t="str">
        <f>M2D!GO55</f>
        <v>X</v>
      </c>
      <c r="GL45" s="253" t="str">
        <f>M2D!GP55</f>
        <v>X</v>
      </c>
      <c r="GM45" s="253" t="str">
        <f>M2D!GQ55</f>
        <v>X</v>
      </c>
      <c r="GN45" s="333" t="str">
        <f>M2D!GR55</f>
        <v>X</v>
      </c>
      <c r="GO45" s="709" t="str">
        <f>M2D!HN65</f>
        <v/>
      </c>
    </row>
    <row r="46" spans="1:197" ht="13.15" customHeight="1" x14ac:dyDescent="0.2">
      <c r="A46" s="262" t="str">
        <f>M5F!A18</f>
        <v>V15</v>
      </c>
      <c r="B46" s="262">
        <f>M5F!F18</f>
        <v>43081</v>
      </c>
      <c r="C46" s="263">
        <f>M5F!G18</f>
        <v>42826</v>
      </c>
      <c r="D46" s="264" t="str">
        <f>M5F!H18</f>
        <v>5F056</v>
      </c>
      <c r="E46" s="318">
        <f>M5F!I18</f>
        <v>12</v>
      </c>
      <c r="F46" s="319">
        <f>M5F!J18</f>
        <v>0</v>
      </c>
      <c r="G46" s="319">
        <f>M5F!K18</f>
        <v>16</v>
      </c>
      <c r="H46" s="319">
        <f>M5F!L18</f>
        <v>2</v>
      </c>
      <c r="I46" s="319">
        <f>M5F!M18</f>
        <v>0</v>
      </c>
      <c r="J46" s="319">
        <f>M5F!N18</f>
        <v>0</v>
      </c>
      <c r="K46" s="319">
        <f>M5F!O18</f>
        <v>17</v>
      </c>
      <c r="L46" s="319">
        <f>M5F!P18</f>
        <v>32</v>
      </c>
      <c r="M46" s="319">
        <f>M5F!Q18</f>
        <v>31</v>
      </c>
      <c r="N46" s="319">
        <f>M5F!R18</f>
        <v>43</v>
      </c>
      <c r="O46" s="319">
        <f>M5F!S18</f>
        <v>15</v>
      </c>
      <c r="P46" s="320">
        <f>M5F!T18</f>
        <v>28</v>
      </c>
      <c r="Q46" s="318">
        <f>M5F!U18</f>
        <v>28</v>
      </c>
      <c r="R46" s="319">
        <f>M5F!V18</f>
        <v>55</v>
      </c>
      <c r="S46" s="319">
        <f>M5F!W18</f>
        <v>33</v>
      </c>
      <c r="T46" s="319">
        <f>M5F!X18</f>
        <v>33</v>
      </c>
      <c r="U46" s="319">
        <f>M5F!Y18</f>
        <v>16</v>
      </c>
      <c r="V46" s="319">
        <f>M5F!Z18</f>
        <v>35</v>
      </c>
      <c r="W46" s="319">
        <f>M5F!AA18</f>
        <v>22</v>
      </c>
      <c r="X46" s="319">
        <f>M5F!AB18</f>
        <v>11</v>
      </c>
      <c r="Y46" s="319">
        <f>M5F!AC18</f>
        <v>26</v>
      </c>
      <c r="Z46" s="319">
        <f>M5F!AD18</f>
        <v>12</v>
      </c>
      <c r="AA46" s="319">
        <f>M5F!AE18</f>
        <v>50</v>
      </c>
      <c r="AB46" s="321">
        <f>M5F!AF18</f>
        <v>50</v>
      </c>
      <c r="AC46" s="318">
        <f>M5F!AG18</f>
        <v>20</v>
      </c>
      <c r="AD46" s="319">
        <f>M5F!AH18</f>
        <v>23</v>
      </c>
      <c r="AE46" s="319">
        <f>M5F!AI18</f>
        <v>23</v>
      </c>
      <c r="AF46" s="319" t="str">
        <f>M5F!AJ18</f>
        <v>V15</v>
      </c>
      <c r="AG46" s="319" t="str">
        <f>M5F!AK18</f>
        <v>V15</v>
      </c>
      <c r="AH46" s="319" t="str">
        <f>M5F!AL18</f>
        <v>V15</v>
      </c>
      <c r="AI46" s="319" t="str">
        <f>M5F!AM18</f>
        <v>V15</v>
      </c>
      <c r="AJ46" s="319" t="str">
        <f>M5F!AN18</f>
        <v>V15</v>
      </c>
      <c r="AK46" s="319" t="str">
        <f>M5F!AO18</f>
        <v>V15</v>
      </c>
      <c r="AL46" s="319" t="str">
        <f>M5F!AP18</f>
        <v>V15</v>
      </c>
      <c r="AM46" s="319">
        <f>M5F!AQ18</f>
        <v>23</v>
      </c>
      <c r="AN46" s="321">
        <f>M5F!AR18</f>
        <v>23</v>
      </c>
      <c r="AO46" s="318">
        <f>M5F!AS18</f>
        <v>23</v>
      </c>
      <c r="AP46" s="319">
        <f>M5F!AT18</f>
        <v>23</v>
      </c>
      <c r="AQ46" s="319">
        <f>M5F!AU18</f>
        <v>23</v>
      </c>
      <c r="AR46" s="319">
        <f>M5F!AV18</f>
        <v>23</v>
      </c>
      <c r="AS46" s="319">
        <f>M5F!AW18</f>
        <v>23</v>
      </c>
      <c r="AT46" s="319">
        <f>M5F!AX18</f>
        <v>23</v>
      </c>
      <c r="AU46" s="319">
        <f>M5F!AY18</f>
        <v>23</v>
      </c>
      <c r="AV46" s="319">
        <f>M5F!AZ18</f>
        <v>23</v>
      </c>
      <c r="AW46" s="319">
        <f>M5F!BA18</f>
        <v>23</v>
      </c>
      <c r="AX46" s="319">
        <f>M5F!BB18</f>
        <v>23</v>
      </c>
      <c r="AY46" s="319">
        <f>M5F!BC18</f>
        <v>23</v>
      </c>
      <c r="AZ46" s="321">
        <f>M5F!BD18</f>
        <v>23</v>
      </c>
      <c r="BA46" s="318">
        <f>M5F!BE18</f>
        <v>23</v>
      </c>
      <c r="BB46" s="319">
        <f>M5F!BF18</f>
        <v>23</v>
      </c>
      <c r="BC46" s="319">
        <f>M5F!BG18</f>
        <v>23</v>
      </c>
      <c r="BD46" s="319">
        <f>M5F!BH18</f>
        <v>23</v>
      </c>
      <c r="BE46" s="319">
        <f>M5F!BI18</f>
        <v>23</v>
      </c>
      <c r="BF46" s="319">
        <f>M5F!BJ18</f>
        <v>23</v>
      </c>
      <c r="BG46" s="319">
        <f>M5F!BK18</f>
        <v>23</v>
      </c>
      <c r="BH46" s="319">
        <f>M5F!BL18</f>
        <v>23</v>
      </c>
      <c r="BI46" s="319">
        <f>M5F!BM18</f>
        <v>23</v>
      </c>
      <c r="BJ46" s="319">
        <f>M5F!BN18</f>
        <v>23</v>
      </c>
      <c r="BK46" s="319">
        <f>M5F!BO18</f>
        <v>23</v>
      </c>
      <c r="BL46" s="321">
        <f>M5F!BP18</f>
        <v>23</v>
      </c>
      <c r="BM46" s="318">
        <f>M5F!BQ18</f>
        <v>23</v>
      </c>
      <c r="BN46" s="319">
        <f>M5F!BR18</f>
        <v>23</v>
      </c>
      <c r="BO46" s="319">
        <f>M5F!BS18</f>
        <v>23</v>
      </c>
      <c r="BP46" s="319">
        <f>M5F!BT18</f>
        <v>23</v>
      </c>
      <c r="BQ46" s="319">
        <f>M5F!BU18</f>
        <v>23</v>
      </c>
      <c r="BR46" s="319">
        <f>M5F!BV18</f>
        <v>23</v>
      </c>
      <c r="BS46" s="319">
        <f>M5F!BW18</f>
        <v>23</v>
      </c>
      <c r="BT46" s="319">
        <f>M5F!BX18</f>
        <v>23</v>
      </c>
      <c r="BU46" s="319">
        <f>M5F!BY18</f>
        <v>23</v>
      </c>
      <c r="BV46" s="319">
        <f>M5F!BZ18</f>
        <v>23</v>
      </c>
      <c r="BW46" s="319">
        <f>M5F!CA18</f>
        <v>23</v>
      </c>
      <c r="BX46" s="321">
        <f>M5F!CB18</f>
        <v>23</v>
      </c>
      <c r="BY46" s="318">
        <f>M5F!CC18</f>
        <v>23</v>
      </c>
      <c r="BZ46" s="319">
        <f>M5F!CD18</f>
        <v>23</v>
      </c>
      <c r="CA46" s="319">
        <f>M5F!CE18</f>
        <v>23</v>
      </c>
      <c r="CB46" s="319">
        <f>M5F!CF18</f>
        <v>23</v>
      </c>
      <c r="CC46" s="319">
        <f>M5F!CG18</f>
        <v>23</v>
      </c>
      <c r="CD46" s="319">
        <f>M5F!CH18</f>
        <v>23</v>
      </c>
      <c r="CE46" s="319">
        <f>M5F!CI18</f>
        <v>23</v>
      </c>
      <c r="CF46" s="319">
        <f>M5F!CJ18</f>
        <v>23</v>
      </c>
      <c r="CG46" s="319">
        <f>M5F!CK18</f>
        <v>23</v>
      </c>
      <c r="CH46" s="319">
        <f>M5F!CL18</f>
        <v>23</v>
      </c>
      <c r="CI46" s="319">
        <f>M5F!CM18</f>
        <v>23</v>
      </c>
      <c r="CJ46" s="321" t="str">
        <f>M5F!CN18</f>
        <v>V20</v>
      </c>
      <c r="CK46" s="318" t="str">
        <f>M5F!CO18</f>
        <v>V20</v>
      </c>
      <c r="CL46" s="319" t="str">
        <f>M5F!CP18</f>
        <v>V20</v>
      </c>
      <c r="CM46" s="319" t="str">
        <f>M5F!CQ18</f>
        <v>V20</v>
      </c>
      <c r="CN46" s="319" t="str">
        <f>M5F!CR18</f>
        <v>V20</v>
      </c>
      <c r="CO46" s="319" t="str">
        <f>M5F!CS18</f>
        <v>V20</v>
      </c>
      <c r="CP46" s="319">
        <f>M5F!CT18</f>
        <v>23</v>
      </c>
      <c r="CQ46" s="319">
        <f>M5F!CU18</f>
        <v>23</v>
      </c>
      <c r="CR46" s="319">
        <f>M5F!CV18</f>
        <v>23</v>
      </c>
      <c r="CS46" s="319">
        <f>M5F!CW18</f>
        <v>23</v>
      </c>
      <c r="CT46" s="319">
        <f>M5F!CX18</f>
        <v>23</v>
      </c>
      <c r="CU46" s="319">
        <f>M5F!CY18</f>
        <v>23</v>
      </c>
      <c r="CV46" s="321">
        <f>M5F!CZ18</f>
        <v>23</v>
      </c>
      <c r="CW46" s="318">
        <f>M5F!DA18</f>
        <v>23</v>
      </c>
      <c r="CX46" s="319">
        <f>M5F!DB18</f>
        <v>23</v>
      </c>
      <c r="CY46" s="319">
        <f>M5F!DC18</f>
        <v>23</v>
      </c>
      <c r="CZ46" s="319">
        <f>M5F!DD18</f>
        <v>23</v>
      </c>
      <c r="DA46" s="319">
        <f>M5F!DE18</f>
        <v>23</v>
      </c>
      <c r="DB46" s="319">
        <f>M5F!DF18</f>
        <v>23</v>
      </c>
      <c r="DC46" s="319">
        <f>M5F!DG18</f>
        <v>23</v>
      </c>
      <c r="DD46" s="319">
        <f>M5F!DH18</f>
        <v>23</v>
      </c>
      <c r="DE46" s="319">
        <f>M5F!DI18</f>
        <v>23</v>
      </c>
      <c r="DF46" s="319">
        <f>M5F!DJ18</f>
        <v>23</v>
      </c>
      <c r="DG46" s="319">
        <f>M5F!DK18</f>
        <v>23</v>
      </c>
      <c r="DH46" s="321">
        <f>M5F!DL18</f>
        <v>23</v>
      </c>
      <c r="DI46" s="318">
        <f>M5F!DM18</f>
        <v>23</v>
      </c>
      <c r="DJ46" s="319">
        <f>M5F!DN18</f>
        <v>23</v>
      </c>
      <c r="DK46" s="319">
        <f>M5F!DO18</f>
        <v>23</v>
      </c>
      <c r="DL46" s="319">
        <f>M5F!DP18</f>
        <v>23</v>
      </c>
      <c r="DM46" s="319">
        <f>M5F!DQ18</f>
        <v>23</v>
      </c>
      <c r="DN46" s="319">
        <f>M5F!DR18</f>
        <v>23</v>
      </c>
      <c r="DO46" s="319">
        <f>M5F!DS18</f>
        <v>23</v>
      </c>
      <c r="DP46" s="319">
        <f>M5F!DT18</f>
        <v>23</v>
      </c>
      <c r="DQ46" s="319">
        <f>M5F!DU18</f>
        <v>23</v>
      </c>
      <c r="DR46" s="319">
        <f>M5F!DV18</f>
        <v>23</v>
      </c>
      <c r="DS46" s="319">
        <f>M5F!DW18</f>
        <v>23</v>
      </c>
      <c r="DT46" s="321">
        <f>M5F!DX18</f>
        <v>23</v>
      </c>
      <c r="DU46" s="318">
        <f>M5F!DY18</f>
        <v>23</v>
      </c>
      <c r="DV46" s="319">
        <f>M5F!DZ18</f>
        <v>23</v>
      </c>
      <c r="DW46" s="319">
        <f>M5F!EA18</f>
        <v>23</v>
      </c>
      <c r="DX46" s="319">
        <f>M5F!EB18</f>
        <v>23</v>
      </c>
      <c r="DY46" s="319">
        <f>M5F!EC18</f>
        <v>23</v>
      </c>
      <c r="DZ46" s="319">
        <f>M5F!ED18</f>
        <v>23</v>
      </c>
      <c r="EA46" s="319">
        <f>M5F!EE18</f>
        <v>23</v>
      </c>
      <c r="EB46" s="319">
        <f>M5F!EF18</f>
        <v>23</v>
      </c>
      <c r="EC46" s="319">
        <f>M5F!EG18</f>
        <v>23</v>
      </c>
      <c r="ED46" s="319">
        <f>M5F!EH18</f>
        <v>23</v>
      </c>
      <c r="EE46" s="319">
        <f>M5F!EI18</f>
        <v>23</v>
      </c>
      <c r="EF46" s="321">
        <f>M5F!EJ18</f>
        <v>23</v>
      </c>
      <c r="EG46" s="318">
        <f>M5F!EK18</f>
        <v>23</v>
      </c>
      <c r="EH46" s="319">
        <f>M5F!EL18</f>
        <v>23</v>
      </c>
      <c r="EI46" s="319">
        <f>M5F!EM18</f>
        <v>23</v>
      </c>
      <c r="EJ46" s="319">
        <f>M5F!EN18</f>
        <v>23</v>
      </c>
      <c r="EK46" s="319">
        <f>M5F!EO18</f>
        <v>23</v>
      </c>
      <c r="EL46" s="319">
        <f>M5F!EP18</f>
        <v>23</v>
      </c>
      <c r="EM46" s="319">
        <f>M5F!EQ18</f>
        <v>23</v>
      </c>
      <c r="EN46" s="319">
        <f>M5F!ER18</f>
        <v>23</v>
      </c>
      <c r="EO46" s="319">
        <f>M5F!ES18</f>
        <v>23</v>
      </c>
      <c r="EP46" s="319" t="str">
        <f>M5F!ET18</f>
        <v>V25</v>
      </c>
      <c r="EQ46" s="319" t="str">
        <f>M5F!EU18</f>
        <v>V25</v>
      </c>
      <c r="ER46" s="321" t="str">
        <f>M5F!EV18</f>
        <v>V25</v>
      </c>
      <c r="ES46" s="322" t="str">
        <f>M5F!EW18</f>
        <v>V25</v>
      </c>
      <c r="ET46" s="319" t="str">
        <f>M5F!EX18</f>
        <v>V25</v>
      </c>
      <c r="EU46" s="319">
        <f>M5F!EY18</f>
        <v>23</v>
      </c>
      <c r="EV46" s="319">
        <f>M5F!EZ18</f>
        <v>23</v>
      </c>
      <c r="EW46" s="319">
        <f>M5F!FA18</f>
        <v>23</v>
      </c>
      <c r="EX46" s="319">
        <f>M5F!FB18</f>
        <v>23</v>
      </c>
      <c r="EY46" s="319">
        <f>M5F!FC18</f>
        <v>23</v>
      </c>
      <c r="EZ46" s="319">
        <f>M5F!FD18</f>
        <v>23</v>
      </c>
      <c r="FA46" s="319">
        <f>M5F!FE18</f>
        <v>23</v>
      </c>
      <c r="FB46" s="319">
        <f>M5F!FF18</f>
        <v>23</v>
      </c>
      <c r="FC46" s="319">
        <f>M5F!FG18</f>
        <v>23</v>
      </c>
      <c r="FD46" s="319">
        <f>M5F!FH18</f>
        <v>23</v>
      </c>
      <c r="FE46" s="319">
        <f>M5F!FI18</f>
        <v>23</v>
      </c>
      <c r="FF46" s="319">
        <f>M5F!FJ18</f>
        <v>23</v>
      </c>
      <c r="FG46" s="319">
        <f>M5F!FK18</f>
        <v>23</v>
      </c>
      <c r="FH46" s="319">
        <f>M5F!FL18</f>
        <v>23</v>
      </c>
      <c r="FI46" s="319">
        <f>M5F!FM18</f>
        <v>23</v>
      </c>
      <c r="FJ46" s="319">
        <f>M5F!FN18</f>
        <v>23</v>
      </c>
      <c r="FK46" s="319" t="str">
        <f>M5F!FO18</f>
        <v>X</v>
      </c>
      <c r="FL46" s="319" t="str">
        <f>M5F!FP18</f>
        <v>X</v>
      </c>
      <c r="FM46" s="319" t="str">
        <f>M5F!FQ18</f>
        <v>X</v>
      </c>
      <c r="FN46" s="319" t="str">
        <f>M5F!FR18</f>
        <v>X</v>
      </c>
      <c r="FO46" s="319" t="str">
        <f>M5F!FS18</f>
        <v>X</v>
      </c>
      <c r="FP46" s="319" t="str">
        <f>M5F!FT18</f>
        <v>X</v>
      </c>
      <c r="FQ46" s="319" t="str">
        <f>M5F!FU18</f>
        <v>X</v>
      </c>
      <c r="FR46" s="319" t="str">
        <f>M5F!FV18</f>
        <v>X</v>
      </c>
      <c r="FS46" s="319" t="str">
        <f>M5F!FW18</f>
        <v>X</v>
      </c>
      <c r="FT46" s="319" t="str">
        <f>M5F!FX18</f>
        <v>X</v>
      </c>
      <c r="FU46" s="319" t="str">
        <f>M5F!FY18</f>
        <v>X</v>
      </c>
      <c r="FV46" s="319" t="str">
        <f>M5F!FZ18</f>
        <v>X</v>
      </c>
      <c r="FW46" s="319" t="str">
        <f>M5F!GA18</f>
        <v>X</v>
      </c>
      <c r="FX46" s="319" t="str">
        <f>M5F!GB18</f>
        <v>X</v>
      </c>
      <c r="FY46" s="319" t="str">
        <f>M5F!GC18</f>
        <v>X</v>
      </c>
      <c r="FZ46" s="319" t="str">
        <f>M5F!GD18</f>
        <v>X</v>
      </c>
      <c r="GA46" s="319" t="str">
        <f>M5F!GE18</f>
        <v>X</v>
      </c>
      <c r="GB46" s="319" t="str">
        <f>M5F!GF18</f>
        <v>X</v>
      </c>
      <c r="GC46" s="319" t="str">
        <f>M5F!GG18</f>
        <v>X</v>
      </c>
      <c r="GD46" s="319" t="str">
        <f>M5F!GH18</f>
        <v>X</v>
      </c>
      <c r="GE46" s="319" t="str">
        <f>M5F!GI18</f>
        <v>X</v>
      </c>
      <c r="GF46" s="319" t="str">
        <f>M5F!GJ18</f>
        <v>X</v>
      </c>
      <c r="GG46" s="319" t="str">
        <f>M5F!GK18</f>
        <v>X</v>
      </c>
      <c r="GH46" s="319" t="str">
        <f>M5F!GL18</f>
        <v>X</v>
      </c>
      <c r="GI46" s="319" t="str">
        <f>M5F!GM18</f>
        <v>X</v>
      </c>
      <c r="GJ46" s="319" t="str">
        <f>M5F!GN18</f>
        <v>X</v>
      </c>
      <c r="GK46" s="319" t="str">
        <f>M5F!GO18</f>
        <v>X</v>
      </c>
      <c r="GL46" s="319" t="str">
        <f>M5F!GP18</f>
        <v>X</v>
      </c>
      <c r="GM46" s="319" t="str">
        <f>M5F!GQ18</f>
        <v>X</v>
      </c>
      <c r="GN46" s="320" t="str">
        <f>M5F!GR18</f>
        <v>X</v>
      </c>
      <c r="GO46" s="709" t="str">
        <f>M5F!HN28</f>
        <v>N</v>
      </c>
    </row>
    <row r="47" spans="1:197" ht="13.15" customHeight="1" x14ac:dyDescent="0.2">
      <c r="A47" s="262" t="str">
        <f>M5F!A16</f>
        <v>V15</v>
      </c>
      <c r="B47" s="262">
        <f>M5F!F16</f>
        <v>42886</v>
      </c>
      <c r="C47" s="263">
        <f>M5F!G16</f>
        <v>42856</v>
      </c>
      <c r="D47" s="264" t="str">
        <f>M5F!H16</f>
        <v>5F054</v>
      </c>
      <c r="E47" s="318">
        <f>M5F!I16</f>
        <v>19</v>
      </c>
      <c r="F47" s="319">
        <f>M5F!J16</f>
        <v>9</v>
      </c>
      <c r="G47" s="319">
        <f>M5F!K16</f>
        <v>41</v>
      </c>
      <c r="H47" s="319">
        <f>M5F!L16</f>
        <v>33</v>
      </c>
      <c r="I47" s="319">
        <f>M5F!M16</f>
        <v>38</v>
      </c>
      <c r="J47" s="319">
        <f>M5F!N16</f>
        <v>10</v>
      </c>
      <c r="K47" s="319">
        <f>M5F!O16</f>
        <v>20</v>
      </c>
      <c r="L47" s="319">
        <f>M5F!P16</f>
        <v>34</v>
      </c>
      <c r="M47" s="319">
        <f>M5F!Q16</f>
        <v>21</v>
      </c>
      <c r="N47" s="319">
        <f>M5F!R16</f>
        <v>12</v>
      </c>
      <c r="O47" s="319">
        <f>M5F!S16</f>
        <v>52</v>
      </c>
      <c r="P47" s="320">
        <f>M5F!T16</f>
        <v>14</v>
      </c>
      <c r="Q47" s="318">
        <f>M5F!U16</f>
        <v>8</v>
      </c>
      <c r="R47" s="319">
        <f>M5F!V16</f>
        <v>8</v>
      </c>
      <c r="S47" s="319">
        <f>M5F!W16</f>
        <v>15</v>
      </c>
      <c r="T47" s="319">
        <f>M5F!X16</f>
        <v>14</v>
      </c>
      <c r="U47" s="319">
        <f>M5F!Y16</f>
        <v>7</v>
      </c>
      <c r="V47" s="319">
        <f>M5F!Z16</f>
        <v>26</v>
      </c>
      <c r="W47" s="319">
        <f>M5F!AA16</f>
        <v>17</v>
      </c>
      <c r="X47" s="319">
        <f>M5F!AB16</f>
        <v>28</v>
      </c>
      <c r="Y47" s="319">
        <f>M5F!AC16</f>
        <v>20</v>
      </c>
      <c r="Z47" s="319">
        <f>M5F!AD16</f>
        <v>48</v>
      </c>
      <c r="AA47" s="319">
        <f>M5F!AE16</f>
        <v>23</v>
      </c>
      <c r="AB47" s="321">
        <f>M5F!AF16</f>
        <v>23</v>
      </c>
      <c r="AC47" s="318">
        <f>M5F!AG16</f>
        <v>23</v>
      </c>
      <c r="AD47" s="319">
        <f>M5F!AH16</f>
        <v>23</v>
      </c>
      <c r="AE47" s="319">
        <f>M5F!AI16</f>
        <v>23</v>
      </c>
      <c r="AF47" s="319">
        <f>M5F!AJ16</f>
        <v>15</v>
      </c>
      <c r="AG47" s="319" t="str">
        <f>M5F!AK16</f>
        <v>V15</v>
      </c>
      <c r="AH47" s="319" t="str">
        <f>M5F!AL16</f>
        <v>V15</v>
      </c>
      <c r="AI47" s="319" t="str">
        <f>M5F!AM16</f>
        <v>V15</v>
      </c>
      <c r="AJ47" s="319" t="str">
        <f>M5F!AN16</f>
        <v>V15</v>
      </c>
      <c r="AK47" s="319" t="str">
        <f>M5F!AO16</f>
        <v>V15</v>
      </c>
      <c r="AL47" s="319" t="str">
        <f>M5F!AP16</f>
        <v>V15</v>
      </c>
      <c r="AM47" s="319" t="str">
        <f>M5F!AQ16</f>
        <v>V15</v>
      </c>
      <c r="AN47" s="321">
        <f>M5F!AR16</f>
        <v>23</v>
      </c>
      <c r="AO47" s="318">
        <f>M5F!AS16</f>
        <v>23</v>
      </c>
      <c r="AP47" s="319">
        <f>M5F!AT16</f>
        <v>23</v>
      </c>
      <c r="AQ47" s="319">
        <f>M5F!AU16</f>
        <v>23</v>
      </c>
      <c r="AR47" s="319">
        <f>M5F!AV16</f>
        <v>23</v>
      </c>
      <c r="AS47" s="319">
        <f>M5F!AW16</f>
        <v>23</v>
      </c>
      <c r="AT47" s="319">
        <f>M5F!AX16</f>
        <v>23</v>
      </c>
      <c r="AU47" s="319">
        <f>M5F!AY16</f>
        <v>23</v>
      </c>
      <c r="AV47" s="319">
        <f>M5F!AZ16</f>
        <v>23</v>
      </c>
      <c r="AW47" s="319">
        <f>M5F!BA16</f>
        <v>23</v>
      </c>
      <c r="AX47" s="319">
        <f>M5F!BB16</f>
        <v>23</v>
      </c>
      <c r="AY47" s="319">
        <f>M5F!BC16</f>
        <v>23</v>
      </c>
      <c r="AZ47" s="321">
        <f>M5F!BD16</f>
        <v>23</v>
      </c>
      <c r="BA47" s="318">
        <f>M5F!BE16</f>
        <v>23</v>
      </c>
      <c r="BB47" s="319">
        <f>M5F!BF16</f>
        <v>23</v>
      </c>
      <c r="BC47" s="319">
        <f>M5F!BG16</f>
        <v>23</v>
      </c>
      <c r="BD47" s="319">
        <f>M5F!BH16</f>
        <v>23</v>
      </c>
      <c r="BE47" s="319">
        <f>M5F!BI16</f>
        <v>23</v>
      </c>
      <c r="BF47" s="319">
        <f>M5F!BJ16</f>
        <v>23</v>
      </c>
      <c r="BG47" s="319">
        <f>M5F!BK16</f>
        <v>23</v>
      </c>
      <c r="BH47" s="319">
        <f>M5F!BL16</f>
        <v>23</v>
      </c>
      <c r="BI47" s="319">
        <f>M5F!BM16</f>
        <v>23</v>
      </c>
      <c r="BJ47" s="319">
        <f>M5F!BN16</f>
        <v>23</v>
      </c>
      <c r="BK47" s="319">
        <f>M5F!BO16</f>
        <v>23</v>
      </c>
      <c r="BL47" s="321">
        <f>M5F!BP16</f>
        <v>23</v>
      </c>
      <c r="BM47" s="318">
        <f>M5F!BQ16</f>
        <v>23</v>
      </c>
      <c r="BN47" s="319">
        <f>M5F!BR16</f>
        <v>23</v>
      </c>
      <c r="BO47" s="319">
        <f>M5F!BS16</f>
        <v>23</v>
      </c>
      <c r="BP47" s="319">
        <f>M5F!BT16</f>
        <v>23</v>
      </c>
      <c r="BQ47" s="319">
        <f>M5F!BU16</f>
        <v>23</v>
      </c>
      <c r="BR47" s="319">
        <f>M5F!BV16</f>
        <v>23</v>
      </c>
      <c r="BS47" s="319">
        <f>M5F!BW16</f>
        <v>23</v>
      </c>
      <c r="BT47" s="319">
        <f>M5F!BX16</f>
        <v>23</v>
      </c>
      <c r="BU47" s="319">
        <f>M5F!BY16</f>
        <v>23</v>
      </c>
      <c r="BV47" s="319">
        <f>M5F!BZ16</f>
        <v>23</v>
      </c>
      <c r="BW47" s="319">
        <f>M5F!CA16</f>
        <v>23</v>
      </c>
      <c r="BX47" s="321">
        <f>M5F!CB16</f>
        <v>23</v>
      </c>
      <c r="BY47" s="318">
        <f>M5F!CC16</f>
        <v>23</v>
      </c>
      <c r="BZ47" s="319">
        <f>M5F!CD16</f>
        <v>23</v>
      </c>
      <c r="CA47" s="319">
        <f>M5F!CE16</f>
        <v>23</v>
      </c>
      <c r="CB47" s="319">
        <f>M5F!CF16</f>
        <v>23</v>
      </c>
      <c r="CC47" s="319">
        <f>M5F!CG16</f>
        <v>23</v>
      </c>
      <c r="CD47" s="319">
        <f>M5F!CH16</f>
        <v>23</v>
      </c>
      <c r="CE47" s="319">
        <f>M5F!CI16</f>
        <v>23</v>
      </c>
      <c r="CF47" s="319">
        <f>M5F!CJ16</f>
        <v>23</v>
      </c>
      <c r="CG47" s="319">
        <f>M5F!CK16</f>
        <v>23</v>
      </c>
      <c r="CH47" s="319">
        <f>M5F!CL16</f>
        <v>23</v>
      </c>
      <c r="CI47" s="319">
        <f>M5F!CM16</f>
        <v>23</v>
      </c>
      <c r="CJ47" s="321" t="str">
        <f>M5F!CN16</f>
        <v>V20</v>
      </c>
      <c r="CK47" s="318" t="str">
        <f>M5F!CO16</f>
        <v>V20</v>
      </c>
      <c r="CL47" s="319" t="str">
        <f>M5F!CP16</f>
        <v>V20</v>
      </c>
      <c r="CM47" s="319" t="str">
        <f>M5F!CQ16</f>
        <v>V20</v>
      </c>
      <c r="CN47" s="319" t="str">
        <f>M5F!CR16</f>
        <v>V20</v>
      </c>
      <c r="CO47" s="319" t="str">
        <f>M5F!CS16</f>
        <v>V20</v>
      </c>
      <c r="CP47" s="319">
        <f>M5F!CT16</f>
        <v>23</v>
      </c>
      <c r="CQ47" s="319">
        <f>M5F!CU16</f>
        <v>23</v>
      </c>
      <c r="CR47" s="319">
        <f>M5F!CV16</f>
        <v>23</v>
      </c>
      <c r="CS47" s="319">
        <f>M5F!CW16</f>
        <v>23</v>
      </c>
      <c r="CT47" s="319">
        <f>M5F!CX16</f>
        <v>23</v>
      </c>
      <c r="CU47" s="319">
        <f>M5F!CY16</f>
        <v>23</v>
      </c>
      <c r="CV47" s="321">
        <f>M5F!CZ16</f>
        <v>23</v>
      </c>
      <c r="CW47" s="318">
        <f>M5F!DA16</f>
        <v>23</v>
      </c>
      <c r="CX47" s="319">
        <f>M5F!DB16</f>
        <v>23</v>
      </c>
      <c r="CY47" s="319">
        <f>M5F!DC16</f>
        <v>23</v>
      </c>
      <c r="CZ47" s="319">
        <f>M5F!DD16</f>
        <v>23</v>
      </c>
      <c r="DA47" s="319">
        <f>M5F!DE16</f>
        <v>23</v>
      </c>
      <c r="DB47" s="319">
        <f>M5F!DF16</f>
        <v>23</v>
      </c>
      <c r="DC47" s="319">
        <f>M5F!DG16</f>
        <v>23</v>
      </c>
      <c r="DD47" s="319">
        <f>M5F!DH16</f>
        <v>23</v>
      </c>
      <c r="DE47" s="319">
        <f>M5F!DI16</f>
        <v>23</v>
      </c>
      <c r="DF47" s="319">
        <f>M5F!DJ16</f>
        <v>23</v>
      </c>
      <c r="DG47" s="319">
        <f>M5F!DK16</f>
        <v>23</v>
      </c>
      <c r="DH47" s="321">
        <f>M5F!DL16</f>
        <v>23</v>
      </c>
      <c r="DI47" s="318">
        <f>M5F!DM16</f>
        <v>23</v>
      </c>
      <c r="DJ47" s="319">
        <f>M5F!DN16</f>
        <v>23</v>
      </c>
      <c r="DK47" s="319">
        <f>M5F!DO16</f>
        <v>23</v>
      </c>
      <c r="DL47" s="319">
        <f>M5F!DP16</f>
        <v>23</v>
      </c>
      <c r="DM47" s="319">
        <f>M5F!DQ16</f>
        <v>23</v>
      </c>
      <c r="DN47" s="319">
        <f>M5F!DR16</f>
        <v>23</v>
      </c>
      <c r="DO47" s="319">
        <f>M5F!DS16</f>
        <v>23</v>
      </c>
      <c r="DP47" s="319">
        <f>M5F!DT16</f>
        <v>23</v>
      </c>
      <c r="DQ47" s="319">
        <f>M5F!DU16</f>
        <v>23</v>
      </c>
      <c r="DR47" s="319">
        <f>M5F!DV16</f>
        <v>23</v>
      </c>
      <c r="DS47" s="319">
        <f>M5F!DW16</f>
        <v>23</v>
      </c>
      <c r="DT47" s="321">
        <f>M5F!DX16</f>
        <v>23</v>
      </c>
      <c r="DU47" s="318">
        <f>M5F!DY16</f>
        <v>23</v>
      </c>
      <c r="DV47" s="319">
        <f>M5F!DZ16</f>
        <v>23</v>
      </c>
      <c r="DW47" s="319">
        <f>M5F!EA16</f>
        <v>23</v>
      </c>
      <c r="DX47" s="319">
        <f>M5F!EB16</f>
        <v>23</v>
      </c>
      <c r="DY47" s="319">
        <f>M5F!EC16</f>
        <v>23</v>
      </c>
      <c r="DZ47" s="319">
        <f>M5F!ED16</f>
        <v>23</v>
      </c>
      <c r="EA47" s="319">
        <f>M5F!EE16</f>
        <v>23</v>
      </c>
      <c r="EB47" s="319">
        <f>M5F!EF16</f>
        <v>23</v>
      </c>
      <c r="EC47" s="319">
        <f>M5F!EG16</f>
        <v>23</v>
      </c>
      <c r="ED47" s="319">
        <f>M5F!EH16</f>
        <v>23</v>
      </c>
      <c r="EE47" s="319">
        <f>M5F!EI16</f>
        <v>23</v>
      </c>
      <c r="EF47" s="321">
        <f>M5F!EJ16</f>
        <v>23</v>
      </c>
      <c r="EG47" s="318">
        <f>M5F!EK16</f>
        <v>23</v>
      </c>
      <c r="EH47" s="319">
        <f>M5F!EL16</f>
        <v>23</v>
      </c>
      <c r="EI47" s="319">
        <f>M5F!EM16</f>
        <v>23</v>
      </c>
      <c r="EJ47" s="319">
        <f>M5F!EN16</f>
        <v>23</v>
      </c>
      <c r="EK47" s="319">
        <f>M5F!EO16</f>
        <v>23</v>
      </c>
      <c r="EL47" s="319">
        <f>M5F!EP16</f>
        <v>23</v>
      </c>
      <c r="EM47" s="319">
        <f>M5F!EQ16</f>
        <v>23</v>
      </c>
      <c r="EN47" s="319">
        <f>M5F!ER16</f>
        <v>23</v>
      </c>
      <c r="EO47" s="319">
        <f>M5F!ES16</f>
        <v>23</v>
      </c>
      <c r="EP47" s="319" t="str">
        <f>M5F!ET16</f>
        <v>V25</v>
      </c>
      <c r="EQ47" s="319" t="str">
        <f>M5F!EU16</f>
        <v>V25</v>
      </c>
      <c r="ER47" s="321" t="str">
        <f>M5F!EV16</f>
        <v>V25</v>
      </c>
      <c r="ES47" s="322" t="str">
        <f>M5F!EW16</f>
        <v>V25</v>
      </c>
      <c r="ET47" s="319" t="str">
        <f>M5F!EX16</f>
        <v>V25</v>
      </c>
      <c r="EU47" s="319">
        <f>M5F!EY16</f>
        <v>23</v>
      </c>
      <c r="EV47" s="319">
        <f>M5F!EZ16</f>
        <v>23</v>
      </c>
      <c r="EW47" s="319">
        <f>M5F!FA16</f>
        <v>23</v>
      </c>
      <c r="EX47" s="319">
        <f>M5F!FB16</f>
        <v>23</v>
      </c>
      <c r="EY47" s="319">
        <f>M5F!FC16</f>
        <v>23</v>
      </c>
      <c r="EZ47" s="319">
        <f>M5F!FD16</f>
        <v>23</v>
      </c>
      <c r="FA47" s="319">
        <f>M5F!FE16</f>
        <v>23</v>
      </c>
      <c r="FB47" s="319">
        <f>M5F!FF16</f>
        <v>23</v>
      </c>
      <c r="FC47" s="319">
        <f>M5F!FG16</f>
        <v>23</v>
      </c>
      <c r="FD47" s="319">
        <f>M5F!FH16</f>
        <v>23</v>
      </c>
      <c r="FE47" s="319">
        <f>M5F!FI16</f>
        <v>23</v>
      </c>
      <c r="FF47" s="319">
        <f>M5F!FJ16</f>
        <v>23</v>
      </c>
      <c r="FG47" s="319">
        <f>M5F!FK16</f>
        <v>23</v>
      </c>
      <c r="FH47" s="319">
        <f>M5F!FL16</f>
        <v>23</v>
      </c>
      <c r="FI47" s="319">
        <f>M5F!FM16</f>
        <v>23</v>
      </c>
      <c r="FJ47" s="319">
        <f>M5F!FN16</f>
        <v>23</v>
      </c>
      <c r="FK47" s="319">
        <f>M5F!FO16</f>
        <v>23</v>
      </c>
      <c r="FL47" s="319">
        <f>M5F!FP16</f>
        <v>23</v>
      </c>
      <c r="FM47" s="319">
        <f>M5F!FQ16</f>
        <v>23</v>
      </c>
      <c r="FN47" s="319">
        <f>M5F!FR16</f>
        <v>23</v>
      </c>
      <c r="FO47" s="319">
        <f>M5F!FS16</f>
        <v>23</v>
      </c>
      <c r="FP47" s="319">
        <f>M5F!FT16</f>
        <v>23</v>
      </c>
      <c r="FQ47" s="319">
        <f>M5F!FU16</f>
        <v>23</v>
      </c>
      <c r="FR47" s="319">
        <f>M5F!FV16</f>
        <v>23</v>
      </c>
      <c r="FS47" s="319">
        <f>M5F!FW16</f>
        <v>23</v>
      </c>
      <c r="FT47" s="319">
        <f>M5F!FX16</f>
        <v>23</v>
      </c>
      <c r="FU47" s="319">
        <f>M5F!FY16</f>
        <v>23</v>
      </c>
      <c r="FV47" s="319">
        <f>M5F!FZ16</f>
        <v>23</v>
      </c>
      <c r="FW47" s="319">
        <f>M5F!GA16</f>
        <v>23</v>
      </c>
      <c r="FX47" s="319">
        <f>M5F!GB16</f>
        <v>23</v>
      </c>
      <c r="FY47" s="319">
        <f>M5F!GC16</f>
        <v>23</v>
      </c>
      <c r="FZ47" s="319">
        <f>M5F!GD16</f>
        <v>23</v>
      </c>
      <c r="GA47" s="319">
        <f>M5F!GE16</f>
        <v>23</v>
      </c>
      <c r="GB47" s="319">
        <f>M5F!GF16</f>
        <v>23</v>
      </c>
      <c r="GC47" s="319">
        <f>M5F!GG16</f>
        <v>23</v>
      </c>
      <c r="GD47" s="319">
        <f>M5F!GH16</f>
        <v>23</v>
      </c>
      <c r="GE47" s="319">
        <f>M5F!GI16</f>
        <v>23</v>
      </c>
      <c r="GF47" s="319">
        <f>M5F!GJ16</f>
        <v>23</v>
      </c>
      <c r="GG47" s="319">
        <f>M5F!GK16</f>
        <v>23</v>
      </c>
      <c r="GH47" s="319">
        <f>M5F!GL16</f>
        <v>23</v>
      </c>
      <c r="GI47" s="319">
        <f>M5F!GM16</f>
        <v>23</v>
      </c>
      <c r="GJ47" s="319">
        <f>M5F!GN16</f>
        <v>23</v>
      </c>
      <c r="GK47" s="319" t="str">
        <f>M5F!GO16</f>
        <v>X</v>
      </c>
      <c r="GL47" s="319" t="str">
        <f>M5F!GP16</f>
        <v>X</v>
      </c>
      <c r="GM47" s="319" t="str">
        <f>M5F!GQ16</f>
        <v>X</v>
      </c>
      <c r="GN47" s="320" t="str">
        <f>M5F!GR16</f>
        <v>X</v>
      </c>
      <c r="GO47" s="709" t="str">
        <f>M5F!HN26</f>
        <v>N</v>
      </c>
    </row>
    <row r="48" spans="1:197" ht="13.15" customHeight="1" x14ac:dyDescent="0.2">
      <c r="A48" s="271" t="str">
        <f>M2D!A22</f>
        <v>V10</v>
      </c>
      <c r="B48" s="271">
        <f>M2D!F22</f>
        <v>42859</v>
      </c>
      <c r="C48" s="272">
        <f>M2D!G22</f>
        <v>42856</v>
      </c>
      <c r="D48" s="273" t="str">
        <f>M2D!H22</f>
        <v>D624</v>
      </c>
      <c r="E48" s="332">
        <f>M2D!I22</f>
        <v>24</v>
      </c>
      <c r="F48" s="253">
        <f>M2D!J22</f>
        <v>17</v>
      </c>
      <c r="G48" s="253">
        <f>M2D!K22</f>
        <v>35</v>
      </c>
      <c r="H48" s="253">
        <f>M2D!L22</f>
        <v>32</v>
      </c>
      <c r="I48" s="253">
        <f>M2D!M22</f>
        <v>46</v>
      </c>
      <c r="J48" s="253">
        <f>M2D!N22</f>
        <v>21</v>
      </c>
      <c r="K48" s="253">
        <f>M2D!O22</f>
        <v>36</v>
      </c>
      <c r="L48" s="253">
        <f>M2D!P22</f>
        <v>9</v>
      </c>
      <c r="M48" s="253">
        <f>M2D!Q22</f>
        <v>11</v>
      </c>
      <c r="N48" s="253">
        <f>M2D!R22</f>
        <v>0</v>
      </c>
      <c r="O48" s="253">
        <f>M2D!S22</f>
        <v>5</v>
      </c>
      <c r="P48" s="333">
        <f>M2D!T22</f>
        <v>15</v>
      </c>
      <c r="Q48" s="332">
        <f>M2D!U22</f>
        <v>32</v>
      </c>
      <c r="R48" s="253">
        <f>M2D!V22</f>
        <v>39</v>
      </c>
      <c r="S48" s="253">
        <f>M2D!W22</f>
        <v>14</v>
      </c>
      <c r="T48" s="253" t="str">
        <f>M2D!X22</f>
        <v>STK</v>
      </c>
      <c r="U48" s="253" t="str">
        <f>M2D!Y22</f>
        <v>STK</v>
      </c>
      <c r="V48" s="253" t="str">
        <f>M2D!Z22</f>
        <v>STK</v>
      </c>
      <c r="W48" s="253">
        <f>M2D!AA22</f>
        <v>1</v>
      </c>
      <c r="X48" s="253">
        <f>M2D!AB22</f>
        <v>0</v>
      </c>
      <c r="Y48" s="253">
        <f>M2D!AC22</f>
        <v>0</v>
      </c>
      <c r="Z48" s="253">
        <f>M2D!AD22</f>
        <v>0</v>
      </c>
      <c r="AA48" s="253" t="str">
        <f>M2D!AE22</f>
        <v>F</v>
      </c>
      <c r="AB48" s="334" t="str">
        <f>M2D!AF22</f>
        <v>F</v>
      </c>
      <c r="AC48" s="332">
        <f>M2D!AG22</f>
        <v>40</v>
      </c>
      <c r="AD48" s="253">
        <f>M2D!AH22</f>
        <v>40</v>
      </c>
      <c r="AE48" s="253">
        <f>M2D!AI22</f>
        <v>40</v>
      </c>
      <c r="AF48" s="253">
        <f>M2D!AJ22</f>
        <v>40</v>
      </c>
      <c r="AG48" s="253" t="str">
        <f>M2D!AK22</f>
        <v>V10</v>
      </c>
      <c r="AH48" s="253" t="str">
        <f>M2D!AL22</f>
        <v>V10</v>
      </c>
      <c r="AI48" s="253" t="str">
        <f>M2D!AM22</f>
        <v>V10</v>
      </c>
      <c r="AJ48" s="253" t="str">
        <f>M2D!AN22</f>
        <v>V10</v>
      </c>
      <c r="AK48" s="253" t="str">
        <f>M2D!AO22</f>
        <v>V10</v>
      </c>
      <c r="AL48" s="253" t="str">
        <f>M2D!AP22</f>
        <v>V10</v>
      </c>
      <c r="AM48" s="253">
        <f>M2D!AQ22</f>
        <v>23</v>
      </c>
      <c r="AN48" s="334">
        <f>M2D!AR22</f>
        <v>23</v>
      </c>
      <c r="AO48" s="332">
        <f>M2D!AS22</f>
        <v>23</v>
      </c>
      <c r="AP48" s="253">
        <f>M2D!AT22</f>
        <v>23</v>
      </c>
      <c r="AQ48" s="253">
        <f>M2D!AU22</f>
        <v>23</v>
      </c>
      <c r="AR48" s="253" t="str">
        <f>M2D!AV22</f>
        <v>STK</v>
      </c>
      <c r="AS48" s="253" t="str">
        <f>M2D!AW22</f>
        <v>STK</v>
      </c>
      <c r="AT48" s="253" t="str">
        <f>M2D!AX22</f>
        <v>STK</v>
      </c>
      <c r="AU48" s="253" t="str">
        <f>M2D!AY22</f>
        <v>STK</v>
      </c>
      <c r="AV48" s="253" t="str">
        <f>M2D!AZ22</f>
        <v>STK</v>
      </c>
      <c r="AW48" s="253" t="str">
        <f>M2D!BA22</f>
        <v>STK</v>
      </c>
      <c r="AX48" s="253" t="str">
        <f>M2D!BB22</f>
        <v>STK</v>
      </c>
      <c r="AY48" s="253" t="str">
        <f>M2D!BC22</f>
        <v>STK</v>
      </c>
      <c r="AZ48" s="334" t="str">
        <f>M2D!BD22</f>
        <v>STK</v>
      </c>
      <c r="BA48" s="332" t="str">
        <f>M2D!BE22</f>
        <v>STK</v>
      </c>
      <c r="BB48" s="253" t="str">
        <f>M2D!BF22</f>
        <v>STK</v>
      </c>
      <c r="BC48" s="253" t="str">
        <f>M2D!BG22</f>
        <v>STK</v>
      </c>
      <c r="BD48" s="253" t="str">
        <f>M2D!BH22</f>
        <v>STK</v>
      </c>
      <c r="BE48" s="253" t="str">
        <f>M2D!BI22</f>
        <v>STK</v>
      </c>
      <c r="BF48" s="253" t="str">
        <f>M2D!BJ22</f>
        <v>STK</v>
      </c>
      <c r="BG48" s="253" t="str">
        <f>M2D!BK22</f>
        <v>STK</v>
      </c>
      <c r="BH48" s="253" t="str">
        <f>M2D!BL22</f>
        <v>STK</v>
      </c>
      <c r="BI48" s="253" t="str">
        <f>M2D!BM22</f>
        <v>STK</v>
      </c>
      <c r="BJ48" s="253">
        <f>M2D!BN22</f>
        <v>23</v>
      </c>
      <c r="BK48" s="253">
        <f>M2D!BO22</f>
        <v>1</v>
      </c>
      <c r="BL48" s="334">
        <f>M2D!BP22</f>
        <v>60</v>
      </c>
      <c r="BM48" s="332">
        <f>M2D!BQ22</f>
        <v>60</v>
      </c>
      <c r="BN48" s="253">
        <f>M2D!BR22</f>
        <v>60</v>
      </c>
      <c r="BO48" s="253">
        <f>M2D!BS22</f>
        <v>60</v>
      </c>
      <c r="BP48" s="253">
        <f>M2D!BT22</f>
        <v>1</v>
      </c>
      <c r="BQ48" s="253">
        <f>M2D!BU22</f>
        <v>23</v>
      </c>
      <c r="BR48" s="253">
        <f>M2D!BV22</f>
        <v>23</v>
      </c>
      <c r="BS48" s="253">
        <f>M2D!BW22</f>
        <v>23</v>
      </c>
      <c r="BT48" s="253">
        <f>M2D!BX22</f>
        <v>23</v>
      </c>
      <c r="BU48" s="253">
        <f>M2D!BY22</f>
        <v>23</v>
      </c>
      <c r="BV48" s="253">
        <f>M2D!BZ22</f>
        <v>23</v>
      </c>
      <c r="BW48" s="253">
        <f>M2D!CA22</f>
        <v>23</v>
      </c>
      <c r="BX48" s="334">
        <f>M2D!CB22</f>
        <v>23</v>
      </c>
      <c r="BY48" s="332">
        <f>M2D!CC22</f>
        <v>23</v>
      </c>
      <c r="BZ48" s="253">
        <f>M2D!CD22</f>
        <v>23</v>
      </c>
      <c r="CA48" s="253">
        <f>M2D!CE22</f>
        <v>23</v>
      </c>
      <c r="CB48" s="253">
        <f>M2D!CF22</f>
        <v>23</v>
      </c>
      <c r="CC48" s="253">
        <f>M2D!CG22</f>
        <v>23</v>
      </c>
      <c r="CD48" s="253">
        <f>M2D!CH22</f>
        <v>23</v>
      </c>
      <c r="CE48" s="253">
        <f>M2D!CI22</f>
        <v>23</v>
      </c>
      <c r="CF48" s="253">
        <f>M2D!CJ22</f>
        <v>23</v>
      </c>
      <c r="CG48" s="253">
        <f>M2D!CK22</f>
        <v>23</v>
      </c>
      <c r="CH48" s="253">
        <f>M2D!CL22</f>
        <v>23</v>
      </c>
      <c r="CI48" s="253">
        <f>M2D!CM22</f>
        <v>23</v>
      </c>
      <c r="CJ48" s="334">
        <f>M2D!CN22</f>
        <v>23</v>
      </c>
      <c r="CK48" s="332">
        <f>M2D!CO22</f>
        <v>23</v>
      </c>
      <c r="CL48" s="253">
        <f>M2D!CP22</f>
        <v>23</v>
      </c>
      <c r="CM48" s="253" t="str">
        <f>M2D!CQ22</f>
        <v>SB</v>
      </c>
      <c r="CN48" s="253" t="str">
        <f>M2D!CR22</f>
        <v>SB</v>
      </c>
      <c r="CO48" s="253" t="str">
        <f>M2D!CS22</f>
        <v>SB</v>
      </c>
      <c r="CP48" s="253">
        <f>M2D!CT22</f>
        <v>23</v>
      </c>
      <c r="CQ48" s="253">
        <f>M2D!CU22</f>
        <v>23</v>
      </c>
      <c r="CR48" s="253">
        <f>M2D!CV22</f>
        <v>23</v>
      </c>
      <c r="CS48" s="253">
        <f>M2D!CW22</f>
        <v>23</v>
      </c>
      <c r="CT48" s="253">
        <f>M2D!CX22</f>
        <v>23</v>
      </c>
      <c r="CU48" s="253">
        <f>M2D!CY22</f>
        <v>23</v>
      </c>
      <c r="CV48" s="334">
        <f>M2D!CZ22</f>
        <v>23</v>
      </c>
      <c r="CW48" s="332">
        <f>M2D!DA22</f>
        <v>23</v>
      </c>
      <c r="CX48" s="253">
        <f>M2D!DB22</f>
        <v>23</v>
      </c>
      <c r="CY48" s="253">
        <f>M2D!DC22</f>
        <v>23</v>
      </c>
      <c r="CZ48" s="253">
        <f>M2D!DD22</f>
        <v>23</v>
      </c>
      <c r="DA48" s="253">
        <f>M2D!DE22</f>
        <v>23</v>
      </c>
      <c r="DB48" s="253">
        <f>M2D!DF22</f>
        <v>23</v>
      </c>
      <c r="DC48" s="253" t="str">
        <f>M2D!DG22</f>
        <v>X</v>
      </c>
      <c r="DD48" s="253" t="str">
        <f>M2D!DH22</f>
        <v>X</v>
      </c>
      <c r="DE48" s="253" t="str">
        <f>M2D!DI22</f>
        <v>X</v>
      </c>
      <c r="DF48" s="253" t="str">
        <f>M2D!DJ22</f>
        <v>X</v>
      </c>
      <c r="DG48" s="253" t="str">
        <f>M2D!DK22</f>
        <v>X</v>
      </c>
      <c r="DH48" s="334" t="str">
        <f>M2D!DL22</f>
        <v>X</v>
      </c>
      <c r="DI48" s="332" t="str">
        <f>M2D!DM22</f>
        <v>X</v>
      </c>
      <c r="DJ48" s="253" t="str">
        <f>M2D!DN22</f>
        <v>X</v>
      </c>
      <c r="DK48" s="253" t="str">
        <f>M2D!DO22</f>
        <v>X</v>
      </c>
      <c r="DL48" s="253" t="str">
        <f>M2D!DP22</f>
        <v>X</v>
      </c>
      <c r="DM48" s="253" t="str">
        <f>M2D!DQ22</f>
        <v>X</v>
      </c>
      <c r="DN48" s="253" t="str">
        <f>M2D!DR22</f>
        <v>X</v>
      </c>
      <c r="DO48" s="253" t="str">
        <f>M2D!DS22</f>
        <v>X</v>
      </c>
      <c r="DP48" s="253" t="str">
        <f>M2D!DT22</f>
        <v>X</v>
      </c>
      <c r="DQ48" s="253" t="str">
        <f>M2D!DU22</f>
        <v>X</v>
      </c>
      <c r="DR48" s="253" t="str">
        <f>M2D!DV22</f>
        <v>X</v>
      </c>
      <c r="DS48" s="253" t="str">
        <f>M2D!DW22</f>
        <v>X</v>
      </c>
      <c r="DT48" s="334" t="str">
        <f>M2D!DX22</f>
        <v>X</v>
      </c>
      <c r="DU48" s="332" t="str">
        <f>M2D!DY22</f>
        <v>X</v>
      </c>
      <c r="DV48" s="253" t="str">
        <f>M2D!DZ22</f>
        <v>X</v>
      </c>
      <c r="DW48" s="253" t="str">
        <f>M2D!EA22</f>
        <v>X</v>
      </c>
      <c r="DX48" s="253" t="str">
        <f>M2D!EB22</f>
        <v>X</v>
      </c>
      <c r="DY48" s="253" t="str">
        <f>M2D!EC22</f>
        <v>X</v>
      </c>
      <c r="DZ48" s="253" t="str">
        <f>M2D!ED22</f>
        <v>X</v>
      </c>
      <c r="EA48" s="253" t="str">
        <f>M2D!EE22</f>
        <v>X</v>
      </c>
      <c r="EB48" s="253" t="str">
        <f>M2D!EF22</f>
        <v>X</v>
      </c>
      <c r="EC48" s="253" t="str">
        <f>M2D!EG22</f>
        <v>X</v>
      </c>
      <c r="ED48" s="253" t="str">
        <f>M2D!EH22</f>
        <v>X</v>
      </c>
      <c r="EE48" s="253" t="str">
        <f>M2D!EI22</f>
        <v>X</v>
      </c>
      <c r="EF48" s="334" t="str">
        <f>M2D!EJ22</f>
        <v>X</v>
      </c>
      <c r="EG48" s="332" t="str">
        <f>M2D!EK22</f>
        <v>X</v>
      </c>
      <c r="EH48" s="253" t="str">
        <f>M2D!EL22</f>
        <v>X</v>
      </c>
      <c r="EI48" s="253" t="str">
        <f>M2D!EM22</f>
        <v>X</v>
      </c>
      <c r="EJ48" s="253" t="str">
        <f>M2D!EN22</f>
        <v>X</v>
      </c>
      <c r="EK48" s="253" t="str">
        <f>M2D!EO22</f>
        <v>X</v>
      </c>
      <c r="EL48" s="253" t="str">
        <f>M2D!EP22</f>
        <v>X</v>
      </c>
      <c r="EM48" s="253" t="str">
        <f>M2D!EQ22</f>
        <v>X</v>
      </c>
      <c r="EN48" s="253" t="str">
        <f>M2D!ER22</f>
        <v>X</v>
      </c>
      <c r="EO48" s="253" t="str">
        <f>M2D!ES22</f>
        <v>X</v>
      </c>
      <c r="EP48" s="253" t="str">
        <f>M2D!ET22</f>
        <v>X</v>
      </c>
      <c r="EQ48" s="253" t="str">
        <f>M2D!EU22</f>
        <v>X</v>
      </c>
      <c r="ER48" s="334" t="str">
        <f>M2D!EV22</f>
        <v>X</v>
      </c>
      <c r="ES48" s="335" t="str">
        <f>M2D!EW22</f>
        <v>X</v>
      </c>
      <c r="ET48" s="253" t="str">
        <f>M2D!EX22</f>
        <v>X</v>
      </c>
      <c r="EU48" s="253" t="str">
        <f>M2D!EY22</f>
        <v>X</v>
      </c>
      <c r="EV48" s="253" t="str">
        <f>M2D!EZ22</f>
        <v>X</v>
      </c>
      <c r="EW48" s="253" t="str">
        <f>M2D!FA22</f>
        <v>X</v>
      </c>
      <c r="EX48" s="253" t="str">
        <f>M2D!FB22</f>
        <v>X</v>
      </c>
      <c r="EY48" s="253" t="str">
        <f>M2D!FC22</f>
        <v>X</v>
      </c>
      <c r="EZ48" s="253" t="str">
        <f>M2D!FD22</f>
        <v>X</v>
      </c>
      <c r="FA48" s="253" t="str">
        <f>M2D!FE22</f>
        <v>X</v>
      </c>
      <c r="FB48" s="253" t="str">
        <f>M2D!FF22</f>
        <v>X</v>
      </c>
      <c r="FC48" s="253" t="str">
        <f>M2D!FG22</f>
        <v>X</v>
      </c>
      <c r="FD48" s="253" t="str">
        <f>M2D!FH22</f>
        <v>X</v>
      </c>
      <c r="FE48" s="253" t="str">
        <f>M2D!FI22</f>
        <v>X</v>
      </c>
      <c r="FF48" s="253" t="str">
        <f>M2D!FJ22</f>
        <v>X</v>
      </c>
      <c r="FG48" s="253" t="str">
        <f>M2D!FK22</f>
        <v>X</v>
      </c>
      <c r="FH48" s="253" t="str">
        <f>M2D!FL22</f>
        <v>X</v>
      </c>
      <c r="FI48" s="253" t="str">
        <f>M2D!FM22</f>
        <v>X</v>
      </c>
      <c r="FJ48" s="253" t="str">
        <f>M2D!FN22</f>
        <v>X</v>
      </c>
      <c r="FK48" s="253" t="str">
        <f>M2D!FO22</f>
        <v>X</v>
      </c>
      <c r="FL48" s="253" t="str">
        <f>M2D!FP22</f>
        <v>X</v>
      </c>
      <c r="FM48" s="253" t="str">
        <f>M2D!FQ22</f>
        <v>X</v>
      </c>
      <c r="FN48" s="253" t="str">
        <f>M2D!FR22</f>
        <v>X</v>
      </c>
      <c r="FO48" s="253" t="str">
        <f>M2D!FS22</f>
        <v>X</v>
      </c>
      <c r="FP48" s="253" t="str">
        <f>M2D!FT22</f>
        <v>X</v>
      </c>
      <c r="FQ48" s="253" t="str">
        <f>M2D!FU22</f>
        <v>X</v>
      </c>
      <c r="FR48" s="253" t="str">
        <f>M2D!FV22</f>
        <v>X</v>
      </c>
      <c r="FS48" s="253" t="str">
        <f>M2D!FW22</f>
        <v>X</v>
      </c>
      <c r="FT48" s="253" t="str">
        <f>M2D!FX22</f>
        <v>X</v>
      </c>
      <c r="FU48" s="253" t="str">
        <f>M2D!FY22</f>
        <v>X</v>
      </c>
      <c r="FV48" s="253" t="str">
        <f>M2D!FZ22</f>
        <v>X</v>
      </c>
      <c r="FW48" s="253" t="str">
        <f>M2D!GA22</f>
        <v>X</v>
      </c>
      <c r="FX48" s="253" t="str">
        <f>M2D!GB22</f>
        <v>X</v>
      </c>
      <c r="FY48" s="253" t="str">
        <f>M2D!GC22</f>
        <v>X</v>
      </c>
      <c r="FZ48" s="253" t="str">
        <f>M2D!GD22</f>
        <v>X</v>
      </c>
      <c r="GA48" s="253" t="str">
        <f>M2D!GE22</f>
        <v>X</v>
      </c>
      <c r="GB48" s="253" t="str">
        <f>M2D!GF22</f>
        <v>X</v>
      </c>
      <c r="GC48" s="253" t="str">
        <f>M2D!GG22</f>
        <v>X</v>
      </c>
      <c r="GD48" s="253" t="str">
        <f>M2D!GH22</f>
        <v>X</v>
      </c>
      <c r="GE48" s="253" t="str">
        <f>M2D!GI22</f>
        <v>X</v>
      </c>
      <c r="GF48" s="253" t="str">
        <f>M2D!GJ22</f>
        <v>X</v>
      </c>
      <c r="GG48" s="253" t="str">
        <f>M2D!GK22</f>
        <v>X</v>
      </c>
      <c r="GH48" s="253" t="str">
        <f>M2D!GL22</f>
        <v>X</v>
      </c>
      <c r="GI48" s="253" t="str">
        <f>M2D!GM22</f>
        <v>X</v>
      </c>
      <c r="GJ48" s="253" t="str">
        <f>M2D!GN22</f>
        <v>X</v>
      </c>
      <c r="GK48" s="253" t="str">
        <f>M2D!GO22</f>
        <v>X</v>
      </c>
      <c r="GL48" s="253" t="str">
        <f>M2D!GP22</f>
        <v>X</v>
      </c>
      <c r="GM48" s="253" t="str">
        <f>M2D!GQ22</f>
        <v>X</v>
      </c>
      <c r="GN48" s="333" t="str">
        <f>M2D!GR22</f>
        <v>X</v>
      </c>
      <c r="GO48" s="709">
        <f>M2D!HN32</f>
        <v>42675</v>
      </c>
    </row>
    <row r="49" spans="1:197" ht="13.15" customHeight="1" x14ac:dyDescent="0.2">
      <c r="A49" s="265" t="str">
        <f>M2B!A8</f>
        <v>V10</v>
      </c>
      <c r="B49" s="265">
        <f>M2B!D8</f>
        <v>43388</v>
      </c>
      <c r="C49" s="266">
        <f>M2B!E8</f>
        <v>42887</v>
      </c>
      <c r="D49" s="267" t="str">
        <f>M2B!F8</f>
        <v>B527</v>
      </c>
      <c r="E49" s="325">
        <f>M2B!G8</f>
        <v>29</v>
      </c>
      <c r="F49" s="324">
        <f>M2B!H8</f>
        <v>0</v>
      </c>
      <c r="G49" s="324">
        <f>M2B!I8</f>
        <v>37</v>
      </c>
      <c r="H49" s="324">
        <f>M2B!J8</f>
        <v>38</v>
      </c>
      <c r="I49" s="324">
        <f>M2B!K8</f>
        <v>21</v>
      </c>
      <c r="J49" s="324">
        <f>M2B!L8</f>
        <v>34</v>
      </c>
      <c r="K49" s="324">
        <f>M2B!M8</f>
        <v>31</v>
      </c>
      <c r="L49" s="324">
        <f>M2B!N8</f>
        <v>22</v>
      </c>
      <c r="M49" s="324">
        <f>M2B!O8</f>
        <v>40</v>
      </c>
      <c r="N49" s="324">
        <f>M2B!P8</f>
        <v>1</v>
      </c>
      <c r="O49" s="324">
        <f>M2B!Q8</f>
        <v>1</v>
      </c>
      <c r="P49" s="326">
        <f>M2B!R8</f>
        <v>21</v>
      </c>
      <c r="Q49" s="325">
        <f>M2B!S8</f>
        <v>33</v>
      </c>
      <c r="R49" s="324">
        <f>M2B!T8</f>
        <v>38</v>
      </c>
      <c r="S49" s="324">
        <f>M2B!U8</f>
        <v>40</v>
      </c>
      <c r="T49" s="324">
        <f>M2B!V8</f>
        <v>27</v>
      </c>
      <c r="U49" s="324">
        <f>M2B!W8</f>
        <v>19</v>
      </c>
      <c r="V49" s="324">
        <f>M2B!X8</f>
        <v>20</v>
      </c>
      <c r="W49" s="324">
        <f>M2B!Y8</f>
        <v>9</v>
      </c>
      <c r="X49" s="324">
        <f>M2B!Z8</f>
        <v>9</v>
      </c>
      <c r="Y49" s="324">
        <f>M2B!AA8</f>
        <v>40</v>
      </c>
      <c r="Z49" s="324">
        <f>M2B!AB8</f>
        <v>33</v>
      </c>
      <c r="AA49" s="324">
        <f>M2B!AC8</f>
        <v>23</v>
      </c>
      <c r="AB49" s="327">
        <f>M2B!AD8</f>
        <v>23</v>
      </c>
      <c r="AC49" s="325">
        <f>M2B!AE8</f>
        <v>17</v>
      </c>
      <c r="AD49" s="324">
        <f>M2B!AF8</f>
        <v>17</v>
      </c>
      <c r="AE49" s="324">
        <f>M2B!AG8</f>
        <v>17</v>
      </c>
      <c r="AF49" s="324">
        <f>M2B!AH8</f>
        <v>17</v>
      </c>
      <c r="AG49" s="324">
        <f>M2B!AI8</f>
        <v>10</v>
      </c>
      <c r="AH49" s="324" t="str">
        <f>M2B!AJ8</f>
        <v>V10</v>
      </c>
      <c r="AI49" s="324" t="str">
        <f>M2B!AK8</f>
        <v>V10</v>
      </c>
      <c r="AJ49" s="324" t="str">
        <f>M2B!AL8</f>
        <v>V10</v>
      </c>
      <c r="AK49" s="324" t="str">
        <f>M2B!AM8</f>
        <v>V10</v>
      </c>
      <c r="AL49" s="324" t="str">
        <f>M2B!AN8</f>
        <v>V10</v>
      </c>
      <c r="AM49" s="324" t="str">
        <f>M2B!AO8</f>
        <v>V10</v>
      </c>
      <c r="AN49" s="327" t="str">
        <f>M2B!AP8</f>
        <v>V10</v>
      </c>
      <c r="AO49" s="325">
        <f>M2B!AQ8</f>
        <v>23</v>
      </c>
      <c r="AP49" s="324">
        <f>M2B!AR8</f>
        <v>23</v>
      </c>
      <c r="AQ49" s="324">
        <f>M2B!AS8</f>
        <v>23</v>
      </c>
      <c r="AR49" s="324">
        <f>M2B!AT8</f>
        <v>23</v>
      </c>
      <c r="AS49" s="324">
        <f>M2B!AU8</f>
        <v>23</v>
      </c>
      <c r="AT49" s="324">
        <f>M2B!AV8</f>
        <v>23</v>
      </c>
      <c r="AU49" s="324">
        <f>M2B!AW8</f>
        <v>23</v>
      </c>
      <c r="AV49" s="324">
        <f>M2B!AX8</f>
        <v>23</v>
      </c>
      <c r="AW49" s="324">
        <f>M2B!AY8</f>
        <v>23</v>
      </c>
      <c r="AX49" s="324">
        <f>M2B!AZ8</f>
        <v>23</v>
      </c>
      <c r="AY49" s="324">
        <f>M2B!BA8</f>
        <v>23</v>
      </c>
      <c r="AZ49" s="327">
        <f>M2B!BB8</f>
        <v>23</v>
      </c>
      <c r="BA49" s="325">
        <f>M2B!BC8</f>
        <v>23</v>
      </c>
      <c r="BB49" s="324">
        <f>M2B!BD8</f>
        <v>23</v>
      </c>
      <c r="BC49" s="324">
        <f>M2B!BE8</f>
        <v>23</v>
      </c>
      <c r="BD49" s="324">
        <f>M2B!BF8</f>
        <v>23</v>
      </c>
      <c r="BE49" s="324">
        <f>M2B!BG8</f>
        <v>23</v>
      </c>
      <c r="BF49" s="324">
        <f>M2B!BH8</f>
        <v>23</v>
      </c>
      <c r="BG49" s="324">
        <f>M2B!BI8</f>
        <v>23</v>
      </c>
      <c r="BH49" s="324">
        <f>M2B!BJ8</f>
        <v>23</v>
      </c>
      <c r="BI49" s="324">
        <f>M2B!BK8</f>
        <v>23</v>
      </c>
      <c r="BJ49" s="324">
        <f>M2B!BL8</f>
        <v>23</v>
      </c>
      <c r="BK49" s="324">
        <f>M2B!BM8</f>
        <v>23</v>
      </c>
      <c r="BL49" s="327">
        <f>M2B!BN8</f>
        <v>23</v>
      </c>
      <c r="BM49" s="325">
        <f>M2B!BO8</f>
        <v>23</v>
      </c>
      <c r="BN49" s="324">
        <f>M2B!BP8</f>
        <v>23</v>
      </c>
      <c r="BO49" s="324">
        <f>M2B!BQ8</f>
        <v>23</v>
      </c>
      <c r="BP49" s="324">
        <f>M2B!BR8</f>
        <v>23</v>
      </c>
      <c r="BQ49" s="324">
        <f>M2B!BS8</f>
        <v>23</v>
      </c>
      <c r="BR49" s="324">
        <f>M2B!BT8</f>
        <v>23</v>
      </c>
      <c r="BS49" s="324">
        <f>M2B!BU8</f>
        <v>23</v>
      </c>
      <c r="BT49" s="324">
        <f>M2B!BV8</f>
        <v>23</v>
      </c>
      <c r="BU49" s="324">
        <f>M2B!BW8</f>
        <v>23</v>
      </c>
      <c r="BV49" s="324">
        <f>M2B!BX8</f>
        <v>23</v>
      </c>
      <c r="BW49" s="324">
        <f>M2B!BY8</f>
        <v>23</v>
      </c>
      <c r="BX49" s="327">
        <f>M2B!BZ8</f>
        <v>23</v>
      </c>
      <c r="BY49" s="325">
        <f>M2B!CA8</f>
        <v>23</v>
      </c>
      <c r="BZ49" s="324">
        <f>M2B!CB8</f>
        <v>23</v>
      </c>
      <c r="CA49" s="324">
        <f>M2B!CC8</f>
        <v>23</v>
      </c>
      <c r="CB49" s="324">
        <f>M2B!CD8</f>
        <v>23</v>
      </c>
      <c r="CC49" s="324">
        <f>M2B!CE8</f>
        <v>23</v>
      </c>
      <c r="CD49" s="324" t="str">
        <f>M2B!CF8</f>
        <v>V15</v>
      </c>
      <c r="CE49" s="324" t="str">
        <f>M2B!CG8</f>
        <v>V15</v>
      </c>
      <c r="CF49" s="324" t="str">
        <f>M2B!CH8</f>
        <v>V15</v>
      </c>
      <c r="CG49" s="324" t="str">
        <f>M2B!CI8</f>
        <v>V15</v>
      </c>
      <c r="CH49" s="324" t="str">
        <f>M2B!CJ8</f>
        <v>V15</v>
      </c>
      <c r="CI49" s="324">
        <f>M2B!CK8</f>
        <v>23</v>
      </c>
      <c r="CJ49" s="327">
        <f>M2B!CL8</f>
        <v>23</v>
      </c>
      <c r="CK49" s="325">
        <f>M2B!CM8</f>
        <v>23</v>
      </c>
      <c r="CL49" s="324">
        <f>M2B!CN8</f>
        <v>23</v>
      </c>
      <c r="CM49" s="324">
        <f>M2B!CO8</f>
        <v>23</v>
      </c>
      <c r="CN49" s="324">
        <f>M2B!CP8</f>
        <v>23</v>
      </c>
      <c r="CO49" s="324">
        <f>M2B!CQ8</f>
        <v>23</v>
      </c>
      <c r="CP49" s="324">
        <f>M2B!CR8</f>
        <v>23</v>
      </c>
      <c r="CQ49" s="324">
        <f>M2B!CS8</f>
        <v>23</v>
      </c>
      <c r="CR49" s="324">
        <f>M2B!CT8</f>
        <v>23</v>
      </c>
      <c r="CS49" s="324">
        <f>M2B!CU8</f>
        <v>23</v>
      </c>
      <c r="CT49" s="324">
        <f>M2B!CV8</f>
        <v>23</v>
      </c>
      <c r="CU49" s="324">
        <f>M2B!CW8</f>
        <v>23</v>
      </c>
      <c r="CV49" s="327">
        <f>M2B!CX8</f>
        <v>23</v>
      </c>
      <c r="CW49" s="325">
        <f>M2B!CY8</f>
        <v>23</v>
      </c>
      <c r="CX49" s="324">
        <f>M2B!CZ8</f>
        <v>23</v>
      </c>
      <c r="CY49" s="324">
        <f>M2B!DA8</f>
        <v>23</v>
      </c>
      <c r="CZ49" s="324">
        <f>M2B!DB8</f>
        <v>23</v>
      </c>
      <c r="DA49" s="324">
        <f>M2B!DC8</f>
        <v>23</v>
      </c>
      <c r="DB49" s="324">
        <f>M2B!DD8</f>
        <v>23</v>
      </c>
      <c r="DC49" s="324">
        <f>M2B!DE8</f>
        <v>23</v>
      </c>
      <c r="DD49" s="324">
        <f>M2B!DF8</f>
        <v>23</v>
      </c>
      <c r="DE49" s="324">
        <f>M2B!DG8</f>
        <v>23</v>
      </c>
      <c r="DF49" s="324">
        <f>M2B!DH8</f>
        <v>23</v>
      </c>
      <c r="DG49" s="324">
        <f>M2B!DI8</f>
        <v>23</v>
      </c>
      <c r="DH49" s="327">
        <f>M2B!DJ8</f>
        <v>23</v>
      </c>
      <c r="DI49" s="325" t="str">
        <f>M2B!DK8</f>
        <v>SB</v>
      </c>
      <c r="DJ49" s="324" t="str">
        <f>M2B!DL8</f>
        <v>SB</v>
      </c>
      <c r="DK49" s="324" t="str">
        <f>M2B!DM8</f>
        <v>SB</v>
      </c>
      <c r="DL49" s="324" t="str">
        <f>M2B!DN8</f>
        <v>SB</v>
      </c>
      <c r="DM49" s="324" t="str">
        <f>M2B!DO8</f>
        <v>SB</v>
      </c>
      <c r="DN49" s="324" t="str">
        <f>M2B!DP8</f>
        <v>SB</v>
      </c>
      <c r="DO49" s="324">
        <f>M2B!DQ8</f>
        <v>20</v>
      </c>
      <c r="DP49" s="324">
        <f>M2B!DR8</f>
        <v>20</v>
      </c>
      <c r="DQ49" s="324">
        <f>M2B!DS8</f>
        <v>20</v>
      </c>
      <c r="DR49" s="324">
        <f>M2B!DT8</f>
        <v>20</v>
      </c>
      <c r="DS49" s="324">
        <f>M2B!DU8</f>
        <v>20</v>
      </c>
      <c r="DT49" s="327">
        <f>M2B!DV8</f>
        <v>20</v>
      </c>
      <c r="DU49" s="325">
        <f>M2B!DW8</f>
        <v>20</v>
      </c>
      <c r="DV49" s="324">
        <f>M2B!DX8</f>
        <v>20</v>
      </c>
      <c r="DW49" s="324">
        <f>M2B!DY8</f>
        <v>20</v>
      </c>
      <c r="DX49" s="324">
        <f>M2B!DZ8</f>
        <v>20</v>
      </c>
      <c r="DY49" s="324">
        <f>M2B!EA8</f>
        <v>20</v>
      </c>
      <c r="DZ49" s="324">
        <f>M2B!EB8</f>
        <v>20</v>
      </c>
      <c r="EA49" s="324">
        <f>M2B!EC8</f>
        <v>20</v>
      </c>
      <c r="EB49" s="324">
        <f>M2B!ED8</f>
        <v>20</v>
      </c>
      <c r="EC49" s="324">
        <f>M2B!EE8</f>
        <v>20</v>
      </c>
      <c r="ED49" s="324">
        <f>M2B!EF8</f>
        <v>20</v>
      </c>
      <c r="EE49" s="324">
        <f>M2B!EG8</f>
        <v>20</v>
      </c>
      <c r="EF49" s="327">
        <f>M2B!EH8</f>
        <v>20</v>
      </c>
      <c r="EG49" s="325">
        <f>M2B!EI8</f>
        <v>20</v>
      </c>
      <c r="EH49" s="324" t="str">
        <f>M2B!EJ8</f>
        <v>V20</v>
      </c>
      <c r="EI49" s="324" t="str">
        <f>M2B!EK8</f>
        <v>V20</v>
      </c>
      <c r="EJ49" s="324" t="str">
        <f>M2B!EL8</f>
        <v>V20</v>
      </c>
      <c r="EK49" s="324" t="str">
        <f>M2B!EM8</f>
        <v>V20</v>
      </c>
      <c r="EL49" s="324" t="str">
        <f>M2B!EN8</f>
        <v>V20</v>
      </c>
      <c r="EM49" s="324" t="str">
        <f>M2B!EO8</f>
        <v>V20</v>
      </c>
      <c r="EN49" s="324">
        <f>M2B!EP8</f>
        <v>20</v>
      </c>
      <c r="EO49" s="324">
        <f>M2B!EQ8</f>
        <v>20</v>
      </c>
      <c r="EP49" s="324">
        <f>M2B!ER8</f>
        <v>20</v>
      </c>
      <c r="EQ49" s="324">
        <f>M2B!ES8</f>
        <v>20</v>
      </c>
      <c r="ER49" s="327">
        <f>M2B!ET8</f>
        <v>20</v>
      </c>
      <c r="ES49" s="328">
        <f>M2B!EU8</f>
        <v>20</v>
      </c>
      <c r="ET49" s="324">
        <f>M2B!EV8</f>
        <v>20</v>
      </c>
      <c r="EU49" s="324">
        <f>M2B!EW8</f>
        <v>20</v>
      </c>
      <c r="EV49" s="324">
        <f>M2B!EX8</f>
        <v>20</v>
      </c>
      <c r="EW49" s="324">
        <f>M2B!EY8</f>
        <v>20</v>
      </c>
      <c r="EX49" s="324">
        <f>M2B!EZ8</f>
        <v>20</v>
      </c>
      <c r="EY49" s="324">
        <f>M2B!FA8</f>
        <v>20</v>
      </c>
      <c r="EZ49" s="324">
        <f>M2B!FB8</f>
        <v>20</v>
      </c>
      <c r="FA49" s="324">
        <f>M2B!FC8</f>
        <v>20</v>
      </c>
      <c r="FB49" s="324">
        <f>M2B!FD8</f>
        <v>20</v>
      </c>
      <c r="FC49" s="324">
        <f>M2B!FE8</f>
        <v>20</v>
      </c>
      <c r="FD49" s="324">
        <f>M2B!FF8</f>
        <v>20</v>
      </c>
      <c r="FE49" s="324">
        <f>M2B!FG8</f>
        <v>20</v>
      </c>
      <c r="FF49" s="324">
        <f>M2B!FH8</f>
        <v>20</v>
      </c>
      <c r="FG49" s="324">
        <f>M2B!FI8</f>
        <v>20</v>
      </c>
      <c r="FH49" s="324">
        <f>M2B!FJ8</f>
        <v>20</v>
      </c>
      <c r="FI49" s="324">
        <f>M2B!FK8</f>
        <v>20</v>
      </c>
      <c r="FJ49" s="324">
        <f>M2B!FL8</f>
        <v>20</v>
      </c>
      <c r="FK49" s="324">
        <f>M2B!FM8</f>
        <v>20</v>
      </c>
      <c r="FL49" s="324">
        <f>M2B!FN8</f>
        <v>20</v>
      </c>
      <c r="FM49" s="324">
        <f>M2B!FO8</f>
        <v>20</v>
      </c>
      <c r="FN49" s="324">
        <f>M2B!FP8</f>
        <v>20</v>
      </c>
      <c r="FO49" s="324">
        <f>M2B!FQ8</f>
        <v>20</v>
      </c>
      <c r="FP49" s="324">
        <f>M2B!FR8</f>
        <v>20</v>
      </c>
      <c r="FQ49" s="324">
        <f>M2B!FS8</f>
        <v>20</v>
      </c>
      <c r="FR49" s="324">
        <f>M2B!FT8</f>
        <v>20</v>
      </c>
      <c r="FS49" s="324">
        <f>M2B!FU8</f>
        <v>20</v>
      </c>
      <c r="FT49" s="324">
        <f>M2B!FV8</f>
        <v>20</v>
      </c>
      <c r="FU49" s="324">
        <f>M2B!FW8</f>
        <v>20</v>
      </c>
      <c r="FV49" s="324">
        <f>M2B!FX8</f>
        <v>20</v>
      </c>
      <c r="FW49" s="324">
        <f>M2B!FY8</f>
        <v>20</v>
      </c>
      <c r="FX49" s="324">
        <f>M2B!FZ8</f>
        <v>20</v>
      </c>
      <c r="FY49" s="324">
        <f>M2B!GA8</f>
        <v>20</v>
      </c>
      <c r="FZ49" s="324">
        <f>M2B!GB8</f>
        <v>20</v>
      </c>
      <c r="GA49" s="324">
        <f>M2B!GC8</f>
        <v>20</v>
      </c>
      <c r="GB49" s="324">
        <f>M2B!GD8</f>
        <v>20</v>
      </c>
      <c r="GC49" s="324">
        <f>M2B!GE8</f>
        <v>20</v>
      </c>
      <c r="GD49" s="324">
        <f>M2B!GF8</f>
        <v>20</v>
      </c>
      <c r="GE49" s="324">
        <f>M2B!GG8</f>
        <v>20</v>
      </c>
      <c r="GF49" s="324">
        <f>M2B!GH8</f>
        <v>20</v>
      </c>
      <c r="GG49" s="324">
        <f>M2B!GI8</f>
        <v>20</v>
      </c>
      <c r="GH49" s="324">
        <f>M2B!GJ8</f>
        <v>20</v>
      </c>
      <c r="GI49" s="324">
        <f>M2B!GK8</f>
        <v>20</v>
      </c>
      <c r="GJ49" s="324">
        <f>M2B!GL8</f>
        <v>20</v>
      </c>
      <c r="GK49" s="324" t="str">
        <f>M2B!GM8</f>
        <v>X</v>
      </c>
      <c r="GL49" s="324" t="str">
        <f>M2B!GN8</f>
        <v>X</v>
      </c>
      <c r="GM49" s="324" t="str">
        <f>M2B!GO8</f>
        <v>X</v>
      </c>
      <c r="GN49" s="326" t="str">
        <f>M2B!GP8</f>
        <v>X</v>
      </c>
      <c r="GO49" s="709" t="str">
        <f>M2B!HL18</f>
        <v>N</v>
      </c>
    </row>
    <row r="50" spans="1:197" ht="13.15" customHeight="1" x14ac:dyDescent="0.2">
      <c r="A50" s="262" t="str">
        <f>M5F!A8</f>
        <v>V15</v>
      </c>
      <c r="B50" s="262">
        <f>M5F!F8</f>
        <v>42914</v>
      </c>
      <c r="C50" s="263">
        <f>M5F!G8</f>
        <v>42856</v>
      </c>
      <c r="D50" s="264" t="str">
        <f>M5F!H8</f>
        <v>5F044</v>
      </c>
      <c r="E50" s="318">
        <f>M5F!I8</f>
        <v>0</v>
      </c>
      <c r="F50" s="319">
        <f>M5F!J8</f>
        <v>0</v>
      </c>
      <c r="G50" s="319">
        <f>M5F!K8</f>
        <v>23</v>
      </c>
      <c r="H50" s="319">
        <f>M5F!L8</f>
        <v>9</v>
      </c>
      <c r="I50" s="319">
        <f>M5F!M8</f>
        <v>9</v>
      </c>
      <c r="J50" s="319">
        <f>M5F!N8</f>
        <v>25</v>
      </c>
      <c r="K50" s="319">
        <f>M5F!O8</f>
        <v>0</v>
      </c>
      <c r="L50" s="319">
        <f>M5F!P8</f>
        <v>7</v>
      </c>
      <c r="M50" s="319">
        <f>M5F!Q8</f>
        <v>12</v>
      </c>
      <c r="N50" s="319">
        <f>M5F!R8</f>
        <v>9</v>
      </c>
      <c r="O50" s="319">
        <f>M5F!S8</f>
        <v>10</v>
      </c>
      <c r="P50" s="320">
        <f>M5F!T8</f>
        <v>5</v>
      </c>
      <c r="Q50" s="318">
        <f>M5F!U8</f>
        <v>1</v>
      </c>
      <c r="R50" s="319">
        <f>M5F!V8</f>
        <v>1</v>
      </c>
      <c r="S50" s="319">
        <f>M5F!W8</f>
        <v>27</v>
      </c>
      <c r="T50" s="319">
        <f>M5F!X8</f>
        <v>41</v>
      </c>
      <c r="U50" s="319">
        <f>M5F!Y8</f>
        <v>20</v>
      </c>
      <c r="V50" s="319">
        <f>M5F!Z8</f>
        <v>0</v>
      </c>
      <c r="W50" s="319">
        <f>M5F!AA8</f>
        <v>7</v>
      </c>
      <c r="X50" s="319">
        <f>M5F!AB8</f>
        <v>51</v>
      </c>
      <c r="Y50" s="319">
        <f>M5F!AC8</f>
        <v>23</v>
      </c>
      <c r="Z50" s="319">
        <f>M5F!AD8</f>
        <v>0</v>
      </c>
      <c r="AA50" s="319">
        <f>M5F!AE8</f>
        <v>31</v>
      </c>
      <c r="AB50" s="321">
        <f>M5F!AF8</f>
        <v>31</v>
      </c>
      <c r="AC50" s="318">
        <f>M5F!AG8</f>
        <v>31</v>
      </c>
      <c r="AD50" s="319">
        <f>M5F!AH8</f>
        <v>31</v>
      </c>
      <c r="AE50" s="319">
        <f>M5F!AI8</f>
        <v>31</v>
      </c>
      <c r="AF50" s="319">
        <f>M5F!AJ8</f>
        <v>31</v>
      </c>
      <c r="AG50" s="319" t="str">
        <f>M5F!AK8</f>
        <v>V15</v>
      </c>
      <c r="AH50" s="319" t="str">
        <f>M5F!AL8</f>
        <v>V15</v>
      </c>
      <c r="AI50" s="319" t="str">
        <f>M5F!AM8</f>
        <v>V15</v>
      </c>
      <c r="AJ50" s="319" t="str">
        <f>M5F!AN8</f>
        <v>V15</v>
      </c>
      <c r="AK50" s="319" t="str">
        <f>M5F!AO8</f>
        <v>V15</v>
      </c>
      <c r="AL50" s="319" t="str">
        <f>M5F!AP8</f>
        <v>V15</v>
      </c>
      <c r="AM50" s="319" t="str">
        <f>M5F!AQ8</f>
        <v>V15</v>
      </c>
      <c r="AN50" s="321">
        <f>M5F!AR8</f>
        <v>23</v>
      </c>
      <c r="AO50" s="318">
        <f>M5F!AS8</f>
        <v>23</v>
      </c>
      <c r="AP50" s="319">
        <f>M5F!AT8</f>
        <v>23</v>
      </c>
      <c r="AQ50" s="319">
        <f>M5F!AU8</f>
        <v>23</v>
      </c>
      <c r="AR50" s="319">
        <f>M5F!AV8</f>
        <v>23</v>
      </c>
      <c r="AS50" s="319">
        <f>M5F!AW8</f>
        <v>23</v>
      </c>
      <c r="AT50" s="319">
        <f>M5F!AX8</f>
        <v>23</v>
      </c>
      <c r="AU50" s="319">
        <f>M5F!AY8</f>
        <v>23</v>
      </c>
      <c r="AV50" s="319">
        <f>M5F!AZ8</f>
        <v>23</v>
      </c>
      <c r="AW50" s="319">
        <f>M5F!BA8</f>
        <v>23</v>
      </c>
      <c r="AX50" s="319">
        <f>M5F!BB8</f>
        <v>23</v>
      </c>
      <c r="AY50" s="319">
        <f>M5F!BC8</f>
        <v>23</v>
      </c>
      <c r="AZ50" s="321">
        <f>M5F!BD8</f>
        <v>23</v>
      </c>
      <c r="BA50" s="318">
        <f>M5F!BE8</f>
        <v>23</v>
      </c>
      <c r="BB50" s="319">
        <f>M5F!BF8</f>
        <v>23</v>
      </c>
      <c r="BC50" s="319">
        <f>M5F!BG8</f>
        <v>23</v>
      </c>
      <c r="BD50" s="319">
        <f>M5F!BH8</f>
        <v>23</v>
      </c>
      <c r="BE50" s="319">
        <f>M5F!BI8</f>
        <v>23</v>
      </c>
      <c r="BF50" s="319">
        <f>M5F!BJ8</f>
        <v>23</v>
      </c>
      <c r="BG50" s="319">
        <f>M5F!BK8</f>
        <v>23</v>
      </c>
      <c r="BH50" s="319">
        <f>M5F!BL8</f>
        <v>23</v>
      </c>
      <c r="BI50" s="319">
        <f>M5F!BM8</f>
        <v>23</v>
      </c>
      <c r="BJ50" s="319">
        <f>M5F!BN8</f>
        <v>23</v>
      </c>
      <c r="BK50" s="319">
        <f>M5F!BO8</f>
        <v>23</v>
      </c>
      <c r="BL50" s="321">
        <f>M5F!BP8</f>
        <v>23</v>
      </c>
      <c r="BM50" s="318">
        <f>M5F!BQ8</f>
        <v>23</v>
      </c>
      <c r="BN50" s="319">
        <f>M5F!BR8</f>
        <v>23</v>
      </c>
      <c r="BO50" s="319">
        <f>M5F!BS8</f>
        <v>23</v>
      </c>
      <c r="BP50" s="319">
        <f>M5F!BT8</f>
        <v>23</v>
      </c>
      <c r="BQ50" s="319">
        <f>M5F!BU8</f>
        <v>23</v>
      </c>
      <c r="BR50" s="319">
        <f>M5F!BV8</f>
        <v>23</v>
      </c>
      <c r="BS50" s="319">
        <f>M5F!BW8</f>
        <v>23</v>
      </c>
      <c r="BT50" s="319">
        <f>M5F!BX8</f>
        <v>23</v>
      </c>
      <c r="BU50" s="319">
        <f>M5F!BY8</f>
        <v>23</v>
      </c>
      <c r="BV50" s="319">
        <f>M5F!BZ8</f>
        <v>23</v>
      </c>
      <c r="BW50" s="319">
        <f>M5F!CA8</f>
        <v>23</v>
      </c>
      <c r="BX50" s="321">
        <f>M5F!CB8</f>
        <v>23</v>
      </c>
      <c r="BY50" s="318">
        <f>M5F!CC8</f>
        <v>23</v>
      </c>
      <c r="BZ50" s="319">
        <f>M5F!CD8</f>
        <v>23</v>
      </c>
      <c r="CA50" s="319">
        <f>M5F!CE8</f>
        <v>23</v>
      </c>
      <c r="CB50" s="319">
        <f>M5F!CF8</f>
        <v>23</v>
      </c>
      <c r="CC50" s="319">
        <f>M5F!CG8</f>
        <v>23</v>
      </c>
      <c r="CD50" s="319">
        <f>M5F!CH8</f>
        <v>23</v>
      </c>
      <c r="CE50" s="319">
        <f>M5F!CI8</f>
        <v>23</v>
      </c>
      <c r="CF50" s="319">
        <f>M5F!CJ8</f>
        <v>23</v>
      </c>
      <c r="CG50" s="319">
        <f>M5F!CK8</f>
        <v>23</v>
      </c>
      <c r="CH50" s="319">
        <f>M5F!CL8</f>
        <v>23</v>
      </c>
      <c r="CI50" s="319">
        <f>M5F!CM8</f>
        <v>23</v>
      </c>
      <c r="CJ50" s="321">
        <f>M5F!CN8</f>
        <v>23</v>
      </c>
      <c r="CK50" s="318">
        <f>M5F!CO8</f>
        <v>23</v>
      </c>
      <c r="CL50" s="319">
        <f>M5F!CP8</f>
        <v>23</v>
      </c>
      <c r="CM50" s="319" t="str">
        <f>M5F!CQ8</f>
        <v>V20</v>
      </c>
      <c r="CN50" s="319" t="str">
        <f>M5F!CR8</f>
        <v>V20</v>
      </c>
      <c r="CO50" s="319" t="str">
        <f>M5F!CS8</f>
        <v>V20</v>
      </c>
      <c r="CP50" s="319" t="str">
        <f>M5F!CT8</f>
        <v>V20</v>
      </c>
      <c r="CQ50" s="319" t="str">
        <f>M5F!CU8</f>
        <v>V20</v>
      </c>
      <c r="CR50" s="319" t="str">
        <f>M5F!CV8</f>
        <v>V20</v>
      </c>
      <c r="CS50" s="319">
        <f>M5F!CW8</f>
        <v>22</v>
      </c>
      <c r="CT50" s="319">
        <f>M5F!CX8</f>
        <v>22</v>
      </c>
      <c r="CU50" s="319">
        <f>M5F!CY8</f>
        <v>22</v>
      </c>
      <c r="CV50" s="321">
        <f>M5F!CZ8</f>
        <v>22</v>
      </c>
      <c r="CW50" s="318">
        <f>M5F!DA8</f>
        <v>22</v>
      </c>
      <c r="CX50" s="319">
        <f>M5F!DB8</f>
        <v>22</v>
      </c>
      <c r="CY50" s="319">
        <f>M5F!DC8</f>
        <v>22</v>
      </c>
      <c r="CZ50" s="319">
        <f>M5F!DD8</f>
        <v>22</v>
      </c>
      <c r="DA50" s="319">
        <f>M5F!DE8</f>
        <v>22</v>
      </c>
      <c r="DB50" s="319">
        <f>M5F!DF8</f>
        <v>22</v>
      </c>
      <c r="DC50" s="319">
        <f>M5F!DG8</f>
        <v>22</v>
      </c>
      <c r="DD50" s="319">
        <f>M5F!DH8</f>
        <v>22</v>
      </c>
      <c r="DE50" s="319">
        <f>M5F!DI8</f>
        <v>22</v>
      </c>
      <c r="DF50" s="319">
        <f>M5F!DJ8</f>
        <v>22</v>
      </c>
      <c r="DG50" s="319">
        <f>M5F!DK8</f>
        <v>22</v>
      </c>
      <c r="DH50" s="321">
        <f>M5F!DL8</f>
        <v>22</v>
      </c>
      <c r="DI50" s="318">
        <f>M5F!DM8</f>
        <v>22</v>
      </c>
      <c r="DJ50" s="319">
        <f>M5F!DN8</f>
        <v>22</v>
      </c>
      <c r="DK50" s="319">
        <f>M5F!DO8</f>
        <v>22</v>
      </c>
      <c r="DL50" s="319">
        <f>M5F!DP8</f>
        <v>22</v>
      </c>
      <c r="DM50" s="319">
        <f>M5F!DQ8</f>
        <v>22</v>
      </c>
      <c r="DN50" s="319">
        <f>M5F!DR8</f>
        <v>22</v>
      </c>
      <c r="DO50" s="319">
        <f>M5F!DS8</f>
        <v>22</v>
      </c>
      <c r="DP50" s="319">
        <f>M5F!DT8</f>
        <v>22</v>
      </c>
      <c r="DQ50" s="319">
        <f>M5F!DU8</f>
        <v>22</v>
      </c>
      <c r="DR50" s="319">
        <f>M5F!DV8</f>
        <v>22</v>
      </c>
      <c r="DS50" s="319">
        <f>M5F!DW8</f>
        <v>22</v>
      </c>
      <c r="DT50" s="321">
        <f>M5F!DX8</f>
        <v>22</v>
      </c>
      <c r="DU50" s="318">
        <f>M5F!DY8</f>
        <v>22</v>
      </c>
      <c r="DV50" s="319">
        <f>M5F!DZ8</f>
        <v>22</v>
      </c>
      <c r="DW50" s="319">
        <f>M5F!EA8</f>
        <v>22</v>
      </c>
      <c r="DX50" s="319">
        <f>M5F!EB8</f>
        <v>22</v>
      </c>
      <c r="DY50" s="319">
        <f>M5F!EC8</f>
        <v>22</v>
      </c>
      <c r="DZ50" s="319">
        <f>M5F!ED8</f>
        <v>22</v>
      </c>
      <c r="EA50" s="319">
        <f>M5F!EE8</f>
        <v>22</v>
      </c>
      <c r="EB50" s="319">
        <f>M5F!EF8</f>
        <v>22</v>
      </c>
      <c r="EC50" s="319">
        <f>M5F!EG8</f>
        <v>22</v>
      </c>
      <c r="ED50" s="319">
        <f>M5F!EH8</f>
        <v>22</v>
      </c>
      <c r="EE50" s="319">
        <f>M5F!EI8</f>
        <v>22</v>
      </c>
      <c r="EF50" s="321">
        <f>M5F!EJ8</f>
        <v>22</v>
      </c>
      <c r="EG50" s="318">
        <f>M5F!EK8</f>
        <v>22</v>
      </c>
      <c r="EH50" s="319">
        <f>M5F!EL8</f>
        <v>22</v>
      </c>
      <c r="EI50" s="319">
        <f>M5F!EM8</f>
        <v>22</v>
      </c>
      <c r="EJ50" s="319">
        <f>M5F!EN8</f>
        <v>22</v>
      </c>
      <c r="EK50" s="319">
        <f>M5F!EO8</f>
        <v>22</v>
      </c>
      <c r="EL50" s="319">
        <f>M5F!EP8</f>
        <v>22</v>
      </c>
      <c r="EM50" s="319">
        <f>M5F!EQ8</f>
        <v>22</v>
      </c>
      <c r="EN50" s="319">
        <f>M5F!ER8</f>
        <v>22</v>
      </c>
      <c r="EO50" s="319">
        <f>M5F!ES8</f>
        <v>22</v>
      </c>
      <c r="EP50" s="319">
        <f>M5F!ET8</f>
        <v>22</v>
      </c>
      <c r="EQ50" s="319">
        <f>M5F!EU8</f>
        <v>22</v>
      </c>
      <c r="ER50" s="321">
        <f>M5F!EV8</f>
        <v>22</v>
      </c>
      <c r="ES50" s="322">
        <f>M5F!EW8</f>
        <v>22</v>
      </c>
      <c r="ET50" s="319" t="str">
        <f>M5F!EX8</f>
        <v>V25</v>
      </c>
      <c r="EU50" s="319" t="str">
        <f>M5F!EY8</f>
        <v>V25</v>
      </c>
      <c r="EV50" s="319" t="str">
        <f>M5F!EZ8</f>
        <v>V25</v>
      </c>
      <c r="EW50" s="319" t="str">
        <f>M5F!FA8</f>
        <v>V25</v>
      </c>
      <c r="EX50" s="319" t="str">
        <f>M5F!FB8</f>
        <v>V25</v>
      </c>
      <c r="EY50" s="319">
        <f>M5F!FC8</f>
        <v>23</v>
      </c>
      <c r="EZ50" s="319">
        <f>M5F!FD8</f>
        <v>23</v>
      </c>
      <c r="FA50" s="319">
        <f>M5F!FE8</f>
        <v>23</v>
      </c>
      <c r="FB50" s="319">
        <f>M5F!FF8</f>
        <v>23</v>
      </c>
      <c r="FC50" s="319">
        <f>M5F!FG8</f>
        <v>23</v>
      </c>
      <c r="FD50" s="319">
        <f>M5F!FH8</f>
        <v>23</v>
      </c>
      <c r="FE50" s="319">
        <f>M5F!FI8</f>
        <v>23</v>
      </c>
      <c r="FF50" s="319">
        <f>M5F!FJ8</f>
        <v>23</v>
      </c>
      <c r="FG50" s="319">
        <f>M5F!FK8</f>
        <v>23</v>
      </c>
      <c r="FH50" s="319">
        <f>M5F!FL8</f>
        <v>23</v>
      </c>
      <c r="FI50" s="319">
        <f>M5F!FM8</f>
        <v>23</v>
      </c>
      <c r="FJ50" s="319">
        <f>M5F!FN8</f>
        <v>23</v>
      </c>
      <c r="FK50" s="319">
        <f>M5F!FO8</f>
        <v>23</v>
      </c>
      <c r="FL50" s="319">
        <f>M5F!FP8</f>
        <v>23</v>
      </c>
      <c r="FM50" s="319">
        <f>M5F!FQ8</f>
        <v>23</v>
      </c>
      <c r="FN50" s="319">
        <f>M5F!FR8</f>
        <v>23</v>
      </c>
      <c r="FO50" s="319">
        <f>M5F!FS8</f>
        <v>23</v>
      </c>
      <c r="FP50" s="319">
        <f>M5F!FT8</f>
        <v>23</v>
      </c>
      <c r="FQ50" s="319">
        <f>M5F!FU8</f>
        <v>23</v>
      </c>
      <c r="FR50" s="319">
        <f>M5F!FV8</f>
        <v>23</v>
      </c>
      <c r="FS50" s="319">
        <f>M5F!FW8</f>
        <v>23</v>
      </c>
      <c r="FT50" s="319">
        <f>M5F!FX8</f>
        <v>23</v>
      </c>
      <c r="FU50" s="319">
        <f>M5F!FY8</f>
        <v>23</v>
      </c>
      <c r="FV50" s="319">
        <f>M5F!FZ8</f>
        <v>23</v>
      </c>
      <c r="FW50" s="319">
        <f>M5F!GA8</f>
        <v>23</v>
      </c>
      <c r="FX50" s="319">
        <f>M5F!GB8</f>
        <v>23</v>
      </c>
      <c r="FY50" s="319">
        <f>M5F!GC8</f>
        <v>23</v>
      </c>
      <c r="FZ50" s="319">
        <f>M5F!GD8</f>
        <v>23</v>
      </c>
      <c r="GA50" s="319">
        <f>M5F!GE8</f>
        <v>23</v>
      </c>
      <c r="GB50" s="319">
        <f>M5F!GF8</f>
        <v>23</v>
      </c>
      <c r="GC50" s="319">
        <f>M5F!GG8</f>
        <v>23</v>
      </c>
      <c r="GD50" s="319">
        <f>M5F!GH8</f>
        <v>23</v>
      </c>
      <c r="GE50" s="319">
        <f>M5F!GI8</f>
        <v>23</v>
      </c>
      <c r="GF50" s="319">
        <f>M5F!GJ8</f>
        <v>23</v>
      </c>
      <c r="GG50" s="319">
        <f>M5F!GK8</f>
        <v>23</v>
      </c>
      <c r="GH50" s="319">
        <f>M5F!GL8</f>
        <v>23</v>
      </c>
      <c r="GI50" s="319">
        <f>M5F!GM8</f>
        <v>23</v>
      </c>
      <c r="GJ50" s="319">
        <f>M5F!GN8</f>
        <v>23</v>
      </c>
      <c r="GK50" s="319" t="str">
        <f>M5F!GO8</f>
        <v>X</v>
      </c>
      <c r="GL50" s="319" t="str">
        <f>M5F!GP8</f>
        <v>X</v>
      </c>
      <c r="GM50" s="319" t="str">
        <f>M5F!GQ8</f>
        <v>X</v>
      </c>
      <c r="GN50" s="320" t="str">
        <f>M5F!GR8</f>
        <v>X</v>
      </c>
      <c r="GO50" s="709" t="str">
        <f>M5F!HN18</f>
        <v>N</v>
      </c>
    </row>
    <row r="51" spans="1:197" ht="13.15" customHeight="1" x14ac:dyDescent="0.2">
      <c r="A51" s="271" t="str">
        <f>M2D!A65</f>
        <v>V10</v>
      </c>
      <c r="B51" s="271">
        <f>M2D!F65</f>
        <v>43209</v>
      </c>
      <c r="C51" s="272">
        <f>M2D!G65</f>
        <v>42887</v>
      </c>
      <c r="D51" s="273" t="str">
        <f>M2D!H65</f>
        <v>D671</v>
      </c>
      <c r="E51" s="332">
        <f>M2D!I65</f>
        <v>30</v>
      </c>
      <c r="F51" s="253">
        <f>M2D!J65</f>
        <v>11</v>
      </c>
      <c r="G51" s="253">
        <f>M2D!K65</f>
        <v>0</v>
      </c>
      <c r="H51" s="253">
        <f>M2D!L65</f>
        <v>93</v>
      </c>
      <c r="I51" s="253">
        <f>M2D!M65</f>
        <v>64</v>
      </c>
      <c r="J51" s="253">
        <f>M2D!N65</f>
        <v>45</v>
      </c>
      <c r="K51" s="253">
        <f>M2D!O65</f>
        <v>98</v>
      </c>
      <c r="L51" s="253">
        <f>M2D!P65</f>
        <v>30</v>
      </c>
      <c r="M51" s="253">
        <f>M2D!Q65</f>
        <v>37</v>
      </c>
      <c r="N51" s="253">
        <f>M2D!R65</f>
        <v>4</v>
      </c>
      <c r="O51" s="253">
        <f>M2D!S65</f>
        <v>21</v>
      </c>
      <c r="P51" s="333">
        <f>M2D!T65</f>
        <v>22</v>
      </c>
      <c r="Q51" s="332">
        <f>M2D!U65</f>
        <v>35</v>
      </c>
      <c r="R51" s="253">
        <f>M2D!V65</f>
        <v>12</v>
      </c>
      <c r="S51" s="253">
        <f>M2D!W65</f>
        <v>0</v>
      </c>
      <c r="T51" s="253">
        <f>M2D!X65</f>
        <v>0</v>
      </c>
      <c r="U51" s="253">
        <f>M2D!Y65</f>
        <v>0</v>
      </c>
      <c r="V51" s="253">
        <f>M2D!Z65</f>
        <v>4</v>
      </c>
      <c r="W51" s="253">
        <f>M2D!AA65</f>
        <v>6</v>
      </c>
      <c r="X51" s="253">
        <f>M2D!AB65</f>
        <v>14</v>
      </c>
      <c r="Y51" s="253">
        <f>M2D!AC65</f>
        <v>40</v>
      </c>
      <c r="Z51" s="253">
        <f>M2D!AD65</f>
        <v>47</v>
      </c>
      <c r="AA51" s="253">
        <f>M2D!AE65</f>
        <v>19</v>
      </c>
      <c r="AB51" s="334">
        <f>M2D!AF65</f>
        <v>19</v>
      </c>
      <c r="AC51" s="332">
        <f>M2D!AG65</f>
        <v>19</v>
      </c>
      <c r="AD51" s="253">
        <f>M2D!AH65</f>
        <v>19</v>
      </c>
      <c r="AE51" s="253">
        <f>M2D!AI65</f>
        <v>10</v>
      </c>
      <c r="AF51" s="253">
        <f>M2D!AJ65</f>
        <v>10</v>
      </c>
      <c r="AG51" s="253">
        <f>M2D!AK65</f>
        <v>1</v>
      </c>
      <c r="AH51" s="253" t="str">
        <f>M2D!AL65</f>
        <v>V10</v>
      </c>
      <c r="AI51" s="253" t="str">
        <f>M2D!AM65</f>
        <v>V10</v>
      </c>
      <c r="AJ51" s="253" t="str">
        <f>M2D!AN65</f>
        <v>V10</v>
      </c>
      <c r="AK51" s="253" t="str">
        <f>M2D!AO65</f>
        <v>V10</v>
      </c>
      <c r="AL51" s="253" t="str">
        <f>M2D!AP65</f>
        <v>V10</v>
      </c>
      <c r="AM51" s="253" t="str">
        <f>M2D!AQ65</f>
        <v>V10</v>
      </c>
      <c r="AN51" s="334" t="str">
        <f>M2D!AR65</f>
        <v>AIA</v>
      </c>
      <c r="AO51" s="332" t="str">
        <f>M2D!AS65</f>
        <v>AIA</v>
      </c>
      <c r="AP51" s="253">
        <f>M2D!AT65</f>
        <v>23</v>
      </c>
      <c r="AQ51" s="253">
        <f>M2D!AU65</f>
        <v>23</v>
      </c>
      <c r="AR51" s="253">
        <f>M2D!AV65</f>
        <v>23</v>
      </c>
      <c r="AS51" s="253">
        <f>M2D!AW65</f>
        <v>23</v>
      </c>
      <c r="AT51" s="253">
        <f>M2D!AX65</f>
        <v>23</v>
      </c>
      <c r="AU51" s="253">
        <f>M2D!AY65</f>
        <v>23</v>
      </c>
      <c r="AV51" s="253">
        <f>M2D!AZ65</f>
        <v>23</v>
      </c>
      <c r="AW51" s="253">
        <f>M2D!BA65</f>
        <v>23</v>
      </c>
      <c r="AX51" s="253">
        <f>M2D!BB65</f>
        <v>23</v>
      </c>
      <c r="AY51" s="253">
        <f>M2D!BC65</f>
        <v>23</v>
      </c>
      <c r="AZ51" s="334">
        <f>M2D!BD65</f>
        <v>23</v>
      </c>
      <c r="BA51" s="332">
        <f>M2D!BE65</f>
        <v>23</v>
      </c>
      <c r="BB51" s="253">
        <f>M2D!BF65</f>
        <v>23</v>
      </c>
      <c r="BC51" s="253">
        <f>M2D!BG65</f>
        <v>23</v>
      </c>
      <c r="BD51" s="253">
        <f>M2D!BH65</f>
        <v>23</v>
      </c>
      <c r="BE51" s="253">
        <f>M2D!BI65</f>
        <v>23</v>
      </c>
      <c r="BF51" s="253">
        <f>M2D!BJ65</f>
        <v>23</v>
      </c>
      <c r="BG51" s="253">
        <f>M2D!BK65</f>
        <v>23</v>
      </c>
      <c r="BH51" s="253">
        <f>M2D!BL65</f>
        <v>23</v>
      </c>
      <c r="BI51" s="253">
        <f>M2D!BM65</f>
        <v>23</v>
      </c>
      <c r="BJ51" s="253">
        <f>M2D!BN65</f>
        <v>23</v>
      </c>
      <c r="BK51" s="253">
        <f>M2D!BO65</f>
        <v>23</v>
      </c>
      <c r="BL51" s="334">
        <f>M2D!BP65</f>
        <v>23</v>
      </c>
      <c r="BM51" s="332">
        <f>M2D!BQ65</f>
        <v>23</v>
      </c>
      <c r="BN51" s="253">
        <f>M2D!BR65</f>
        <v>23</v>
      </c>
      <c r="BO51" s="253">
        <f>M2D!BS65</f>
        <v>23</v>
      </c>
      <c r="BP51" s="253">
        <f>M2D!BT65</f>
        <v>23</v>
      </c>
      <c r="BQ51" s="253">
        <f>M2D!BU65</f>
        <v>23</v>
      </c>
      <c r="BR51" s="253">
        <f>M2D!BV65</f>
        <v>23</v>
      </c>
      <c r="BS51" s="253">
        <f>M2D!BW65</f>
        <v>23</v>
      </c>
      <c r="BT51" s="253">
        <f>M2D!BX65</f>
        <v>23</v>
      </c>
      <c r="BU51" s="253">
        <f>M2D!BY65</f>
        <v>23</v>
      </c>
      <c r="BV51" s="253">
        <f>M2D!BZ65</f>
        <v>23</v>
      </c>
      <c r="BW51" s="253">
        <f>M2D!CA65</f>
        <v>23</v>
      </c>
      <c r="BX51" s="334">
        <f>M2D!CB65</f>
        <v>23</v>
      </c>
      <c r="BY51" s="332">
        <f>M2D!CC65</f>
        <v>23</v>
      </c>
      <c r="BZ51" s="253">
        <f>M2D!CD65</f>
        <v>16</v>
      </c>
      <c r="CA51" s="253">
        <f>M2D!CE65</f>
        <v>16</v>
      </c>
      <c r="CB51" s="253">
        <f>M2D!CF65</f>
        <v>16</v>
      </c>
      <c r="CC51" s="253">
        <f>M2D!CG65</f>
        <v>16</v>
      </c>
      <c r="CD51" s="253">
        <f>M2D!CH65</f>
        <v>16</v>
      </c>
      <c r="CE51" s="253">
        <f>M2D!CI65</f>
        <v>16</v>
      </c>
      <c r="CF51" s="253">
        <f>M2D!CJ65</f>
        <v>16</v>
      </c>
      <c r="CG51" s="253">
        <f>M2D!CK65</f>
        <v>16</v>
      </c>
      <c r="CH51" s="253">
        <f>M2D!CL65</f>
        <v>16</v>
      </c>
      <c r="CI51" s="253">
        <f>M2D!CM65</f>
        <v>16</v>
      </c>
      <c r="CJ51" s="334">
        <f>M2D!CN65</f>
        <v>16</v>
      </c>
      <c r="CK51" s="332">
        <f>M2D!CO65</f>
        <v>16</v>
      </c>
      <c r="CL51" s="253">
        <f>M2D!CP65</f>
        <v>16</v>
      </c>
      <c r="CM51" s="253">
        <f>M2D!CQ65</f>
        <v>16</v>
      </c>
      <c r="CN51" s="253">
        <f>M2D!CR65</f>
        <v>16</v>
      </c>
      <c r="CO51" s="253">
        <f>M2D!CS65</f>
        <v>16</v>
      </c>
      <c r="CP51" s="253">
        <f>M2D!CT65</f>
        <v>23</v>
      </c>
      <c r="CQ51" s="253">
        <f>M2D!CU65</f>
        <v>23</v>
      </c>
      <c r="CR51" s="253" t="str">
        <f>M2D!CV65</f>
        <v>V15</v>
      </c>
      <c r="CS51" s="253" t="str">
        <f>M2D!CW65</f>
        <v>V15</v>
      </c>
      <c r="CT51" s="253" t="str">
        <f>M2D!CX65</f>
        <v>V15</v>
      </c>
      <c r="CU51" s="253" t="str">
        <f>M2D!CY65</f>
        <v>V15</v>
      </c>
      <c r="CV51" s="334" t="str">
        <f>M2D!CZ65</f>
        <v>V15</v>
      </c>
      <c r="CW51" s="332" t="str">
        <f>M2D!DA65</f>
        <v>RMV</v>
      </c>
      <c r="CX51" s="253" t="str">
        <f>M2D!DB65</f>
        <v>RMV</v>
      </c>
      <c r="CY51" s="253" t="str">
        <f>M2D!DC65</f>
        <v>RMV</v>
      </c>
      <c r="CZ51" s="253" t="str">
        <f>M2D!DD65</f>
        <v>RMV</v>
      </c>
      <c r="DA51" s="253" t="str">
        <f>M2D!DE65</f>
        <v>RMV</v>
      </c>
      <c r="DB51" s="253" t="str">
        <f>M2D!DF65</f>
        <v>RMV</v>
      </c>
      <c r="DC51" s="253">
        <f>M2D!DG65</f>
        <v>23</v>
      </c>
      <c r="DD51" s="253">
        <f>M2D!DH65</f>
        <v>23</v>
      </c>
      <c r="DE51" s="253">
        <f>M2D!DI65</f>
        <v>1</v>
      </c>
      <c r="DF51" s="253">
        <f>M2D!DJ65</f>
        <v>60</v>
      </c>
      <c r="DG51" s="253">
        <f>M2D!DK65</f>
        <v>60</v>
      </c>
      <c r="DH51" s="334">
        <f>M2D!DL65</f>
        <v>60</v>
      </c>
      <c r="DI51" s="332">
        <f>M2D!DM65</f>
        <v>60</v>
      </c>
      <c r="DJ51" s="253">
        <f>M2D!DN65</f>
        <v>1</v>
      </c>
      <c r="DK51" s="253">
        <f>M2D!DO65</f>
        <v>23</v>
      </c>
      <c r="DL51" s="253">
        <f>M2D!DP65</f>
        <v>23</v>
      </c>
      <c r="DM51" s="253">
        <f>M2D!DQ65</f>
        <v>23</v>
      </c>
      <c r="DN51" s="253">
        <f>M2D!DR65</f>
        <v>23</v>
      </c>
      <c r="DO51" s="253">
        <f>M2D!DS65</f>
        <v>23</v>
      </c>
      <c r="DP51" s="253">
        <f>M2D!DT65</f>
        <v>23</v>
      </c>
      <c r="DQ51" s="253">
        <f>M2D!DU65</f>
        <v>23</v>
      </c>
      <c r="DR51" s="253">
        <f>M2D!DV65</f>
        <v>23</v>
      </c>
      <c r="DS51" s="253">
        <f>M2D!DW65</f>
        <v>23</v>
      </c>
      <c r="DT51" s="334">
        <f>M2D!DX65</f>
        <v>23</v>
      </c>
      <c r="DU51" s="332">
        <f>M2D!DY65</f>
        <v>23</v>
      </c>
      <c r="DV51" s="253">
        <f>M2D!DZ65</f>
        <v>23</v>
      </c>
      <c r="DW51" s="253">
        <f>M2D!EA65</f>
        <v>23</v>
      </c>
      <c r="DX51" s="253">
        <f>M2D!EB65</f>
        <v>23</v>
      </c>
      <c r="DY51" s="253">
        <f>M2D!EC65</f>
        <v>23</v>
      </c>
      <c r="DZ51" s="253">
        <f>M2D!ED65</f>
        <v>23</v>
      </c>
      <c r="EA51" s="253">
        <f>M2D!EE65</f>
        <v>23</v>
      </c>
      <c r="EB51" s="253">
        <f>M2D!EF65</f>
        <v>23</v>
      </c>
      <c r="EC51" s="253">
        <f>M2D!EG65</f>
        <v>23</v>
      </c>
      <c r="ED51" s="253">
        <f>M2D!EH65</f>
        <v>23</v>
      </c>
      <c r="EE51" s="253">
        <f>M2D!EI65</f>
        <v>23</v>
      </c>
      <c r="EF51" s="334">
        <f>M2D!EJ65</f>
        <v>23</v>
      </c>
      <c r="EG51" s="332">
        <f>M2D!EK65</f>
        <v>23</v>
      </c>
      <c r="EH51" s="253">
        <f>M2D!EL65</f>
        <v>23</v>
      </c>
      <c r="EI51" s="253">
        <f>M2D!EM65</f>
        <v>23</v>
      </c>
      <c r="EJ51" s="253">
        <f>M2D!EN65</f>
        <v>23</v>
      </c>
      <c r="EK51" s="253">
        <f>M2D!EO65</f>
        <v>23</v>
      </c>
      <c r="EL51" s="253">
        <f>M2D!EP65</f>
        <v>23</v>
      </c>
      <c r="EM51" s="253">
        <f>M2D!EQ65</f>
        <v>23</v>
      </c>
      <c r="EN51" s="253">
        <f>M2D!ER65</f>
        <v>23</v>
      </c>
      <c r="EO51" s="253">
        <f>M2D!ES65</f>
        <v>23</v>
      </c>
      <c r="EP51" s="253">
        <f>M2D!ET65</f>
        <v>23</v>
      </c>
      <c r="EQ51" s="253">
        <f>M2D!EU65</f>
        <v>23</v>
      </c>
      <c r="ER51" s="334">
        <f>M2D!EV65</f>
        <v>23</v>
      </c>
      <c r="ES51" s="335" t="str">
        <f>M2D!EW65</f>
        <v>V20</v>
      </c>
      <c r="ET51" s="253" t="str">
        <f>M2D!EX65</f>
        <v>V20</v>
      </c>
      <c r="EU51" s="253" t="str">
        <f>M2D!EY65</f>
        <v>V20</v>
      </c>
      <c r="EV51" s="253" t="str">
        <f>M2D!EZ65</f>
        <v>V20</v>
      </c>
      <c r="EW51" s="253" t="str">
        <f>M2D!FA65</f>
        <v>V20</v>
      </c>
      <c r="EX51" s="253" t="str">
        <f>M2D!FB65</f>
        <v>V20</v>
      </c>
      <c r="EY51" s="253">
        <f>M2D!FC65</f>
        <v>23</v>
      </c>
      <c r="EZ51" s="253">
        <f>M2D!FD65</f>
        <v>23</v>
      </c>
      <c r="FA51" s="253">
        <f>M2D!FE65</f>
        <v>23</v>
      </c>
      <c r="FB51" s="253">
        <f>M2D!FF65</f>
        <v>23</v>
      </c>
      <c r="FC51" s="253">
        <f>M2D!FG65</f>
        <v>23</v>
      </c>
      <c r="FD51" s="253">
        <f>M2D!FH65</f>
        <v>23</v>
      </c>
      <c r="FE51" s="253">
        <f>M2D!FI65</f>
        <v>23</v>
      </c>
      <c r="FF51" s="253">
        <f>M2D!FJ65</f>
        <v>23</v>
      </c>
      <c r="FG51" s="253">
        <f>M2D!FK65</f>
        <v>23</v>
      </c>
      <c r="FH51" s="253">
        <f>M2D!FL65</f>
        <v>23</v>
      </c>
      <c r="FI51" s="253">
        <f>M2D!FM65</f>
        <v>23</v>
      </c>
      <c r="FJ51" s="253">
        <f>M2D!FN65</f>
        <v>23</v>
      </c>
      <c r="FK51" s="253">
        <f>M2D!FO65</f>
        <v>23</v>
      </c>
      <c r="FL51" s="253">
        <f>M2D!FP65</f>
        <v>23</v>
      </c>
      <c r="FM51" s="253">
        <f>M2D!FQ65</f>
        <v>23</v>
      </c>
      <c r="FN51" s="253">
        <f>M2D!FR65</f>
        <v>23</v>
      </c>
      <c r="FO51" s="253">
        <f>M2D!FS65</f>
        <v>23</v>
      </c>
      <c r="FP51" s="253">
        <f>M2D!FT65</f>
        <v>23</v>
      </c>
      <c r="FQ51" s="253">
        <f>M2D!FU65</f>
        <v>23</v>
      </c>
      <c r="FR51" s="253">
        <f>M2D!FV65</f>
        <v>23</v>
      </c>
      <c r="FS51" s="253">
        <f>M2D!FW65</f>
        <v>23</v>
      </c>
      <c r="FT51" s="253">
        <f>M2D!FX65</f>
        <v>23</v>
      </c>
      <c r="FU51" s="253">
        <f>M2D!FY65</f>
        <v>23</v>
      </c>
      <c r="FV51" s="253">
        <f>M2D!FZ65</f>
        <v>23</v>
      </c>
      <c r="FW51" s="253">
        <f>M2D!GA65</f>
        <v>23</v>
      </c>
      <c r="FX51" s="253">
        <f>M2D!GB65</f>
        <v>23</v>
      </c>
      <c r="FY51" s="253">
        <f>M2D!GC65</f>
        <v>23</v>
      </c>
      <c r="FZ51" s="253">
        <f>M2D!GD65</f>
        <v>23</v>
      </c>
      <c r="GA51" s="253">
        <f>M2D!GE65</f>
        <v>23</v>
      </c>
      <c r="GB51" s="253">
        <f>M2D!GF65</f>
        <v>23</v>
      </c>
      <c r="GC51" s="253">
        <f>M2D!GG65</f>
        <v>23</v>
      </c>
      <c r="GD51" s="253">
        <f>M2D!GH65</f>
        <v>23</v>
      </c>
      <c r="GE51" s="253">
        <f>M2D!GI65</f>
        <v>23</v>
      </c>
      <c r="GF51" s="253">
        <f>M2D!GJ65</f>
        <v>23</v>
      </c>
      <c r="GG51" s="253">
        <f>M2D!GK65</f>
        <v>23</v>
      </c>
      <c r="GH51" s="253">
        <f>M2D!GL65</f>
        <v>23</v>
      </c>
      <c r="GI51" s="253">
        <f>M2D!GM65</f>
        <v>23</v>
      </c>
      <c r="GJ51" s="253">
        <f>M2D!GN65</f>
        <v>23</v>
      </c>
      <c r="GK51" s="253" t="str">
        <f>M2D!GO65</f>
        <v>X</v>
      </c>
      <c r="GL51" s="253" t="str">
        <f>M2D!GP65</f>
        <v>X</v>
      </c>
      <c r="GM51" s="253" t="str">
        <f>M2D!GQ65</f>
        <v>X</v>
      </c>
      <c r="GN51" s="333" t="str">
        <f>M2D!GR65</f>
        <v>X</v>
      </c>
      <c r="GO51" s="709" t="str">
        <f>M2D!HN75</f>
        <v/>
      </c>
    </row>
    <row r="52" spans="1:197" ht="13.15" customHeight="1" x14ac:dyDescent="0.2">
      <c r="A52" s="271" t="str">
        <f>M2D!A50</f>
        <v>V15</v>
      </c>
      <c r="B52" s="271">
        <f>M2D!F50</f>
        <v>43167</v>
      </c>
      <c r="C52" s="272">
        <f>M2D!G50</f>
        <v>42887</v>
      </c>
      <c r="D52" s="273" t="str">
        <f>M2D!H50</f>
        <v>D653</v>
      </c>
      <c r="E52" s="332">
        <f>M2D!I50</f>
        <v>17</v>
      </c>
      <c r="F52" s="253">
        <f>M2D!J50</f>
        <v>5</v>
      </c>
      <c r="G52" s="253">
        <f>M2D!K50</f>
        <v>93</v>
      </c>
      <c r="H52" s="253">
        <f>M2D!L50</f>
        <v>59</v>
      </c>
      <c r="I52" s="253">
        <f>M2D!M50</f>
        <v>82</v>
      </c>
      <c r="J52" s="253">
        <f>M2D!N50</f>
        <v>65</v>
      </c>
      <c r="K52" s="253">
        <f>M2D!O50</f>
        <v>0</v>
      </c>
      <c r="L52" s="253">
        <f>M2D!P50</f>
        <v>11</v>
      </c>
      <c r="M52" s="253">
        <f>M2D!Q50</f>
        <v>7</v>
      </c>
      <c r="N52" s="253">
        <f>M2D!R50</f>
        <v>6</v>
      </c>
      <c r="O52" s="253">
        <f>M2D!S50</f>
        <v>0</v>
      </c>
      <c r="P52" s="333">
        <f>M2D!T50</f>
        <v>1</v>
      </c>
      <c r="Q52" s="332">
        <f>M2D!U50</f>
        <v>14</v>
      </c>
      <c r="R52" s="253">
        <f>M2D!V50</f>
        <v>55</v>
      </c>
      <c r="S52" s="253">
        <f>M2D!W50</f>
        <v>49</v>
      </c>
      <c r="T52" s="253">
        <f>M2D!X50</f>
        <v>12</v>
      </c>
      <c r="U52" s="253">
        <f>M2D!Y50</f>
        <v>0</v>
      </c>
      <c r="V52" s="253">
        <f>M2D!Z50</f>
        <v>0</v>
      </c>
      <c r="W52" s="253">
        <f>M2D!AA50</f>
        <v>0</v>
      </c>
      <c r="X52" s="253">
        <f>M2D!AB50</f>
        <v>16</v>
      </c>
      <c r="Y52" s="253">
        <f>M2D!AC50</f>
        <v>37</v>
      </c>
      <c r="Z52" s="253">
        <f>M2D!AD50</f>
        <v>23</v>
      </c>
      <c r="AA52" s="253">
        <f>M2D!AE50</f>
        <v>23</v>
      </c>
      <c r="AB52" s="334">
        <f>M2D!AF50</f>
        <v>23</v>
      </c>
      <c r="AC52" s="332">
        <f>M2D!AG50</f>
        <v>23</v>
      </c>
      <c r="AD52" s="253">
        <f>M2D!AH50</f>
        <v>23</v>
      </c>
      <c r="AE52" s="253">
        <f>M2D!AI50</f>
        <v>23</v>
      </c>
      <c r="AF52" s="253">
        <f>M2D!AJ50</f>
        <v>23</v>
      </c>
      <c r="AG52" s="253">
        <f>M2D!AK50</f>
        <v>15</v>
      </c>
      <c r="AH52" s="253" t="str">
        <f>M2D!AL50</f>
        <v>V15</v>
      </c>
      <c r="AI52" s="253" t="str">
        <f>M2D!AM50</f>
        <v>V15</v>
      </c>
      <c r="AJ52" s="253" t="str">
        <f>M2D!AN50</f>
        <v>V15</v>
      </c>
      <c r="AK52" s="253" t="str">
        <f>M2D!AO50</f>
        <v>V15</v>
      </c>
      <c r="AL52" s="253" t="str">
        <f>M2D!AP50</f>
        <v>V15</v>
      </c>
      <c r="AM52" s="253" t="str">
        <f>M2D!AQ50</f>
        <v>AIA</v>
      </c>
      <c r="AN52" s="334" t="str">
        <f>M2D!AR50</f>
        <v>AIA</v>
      </c>
      <c r="AO52" s="332">
        <f>M2D!AS50</f>
        <v>23</v>
      </c>
      <c r="AP52" s="253">
        <f>M2D!AT50</f>
        <v>23</v>
      </c>
      <c r="AQ52" s="253">
        <f>M2D!AU50</f>
        <v>23</v>
      </c>
      <c r="AR52" s="253">
        <f>M2D!AV50</f>
        <v>23</v>
      </c>
      <c r="AS52" s="253">
        <f>M2D!AW50</f>
        <v>23</v>
      </c>
      <c r="AT52" s="253">
        <f>M2D!AX50</f>
        <v>23</v>
      </c>
      <c r="AU52" s="253">
        <f>M2D!AY50</f>
        <v>1</v>
      </c>
      <c r="AV52" s="253">
        <f>M2D!AZ50</f>
        <v>60</v>
      </c>
      <c r="AW52" s="253">
        <f>M2D!BA50</f>
        <v>60</v>
      </c>
      <c r="AX52" s="253">
        <f>M2D!BB50</f>
        <v>60</v>
      </c>
      <c r="AY52" s="253">
        <f>M2D!BC50</f>
        <v>60</v>
      </c>
      <c r="AZ52" s="334">
        <f>M2D!BD50</f>
        <v>1</v>
      </c>
      <c r="BA52" s="332">
        <f>M2D!BE50</f>
        <v>23</v>
      </c>
      <c r="BB52" s="253">
        <f>M2D!BF50</f>
        <v>23</v>
      </c>
      <c r="BC52" s="253">
        <f>M2D!BG50</f>
        <v>23</v>
      </c>
      <c r="BD52" s="253">
        <f>M2D!BH50</f>
        <v>23</v>
      </c>
      <c r="BE52" s="253">
        <f>M2D!BI50</f>
        <v>23</v>
      </c>
      <c r="BF52" s="253">
        <f>M2D!BJ50</f>
        <v>23</v>
      </c>
      <c r="BG52" s="253">
        <f>M2D!BK50</f>
        <v>23</v>
      </c>
      <c r="BH52" s="253">
        <f>M2D!BL50</f>
        <v>23</v>
      </c>
      <c r="BI52" s="253">
        <f>M2D!BM50</f>
        <v>23</v>
      </c>
      <c r="BJ52" s="253">
        <f>M2D!BN50</f>
        <v>23</v>
      </c>
      <c r="BK52" s="253">
        <f>M2D!BO50</f>
        <v>23</v>
      </c>
      <c r="BL52" s="334">
        <f>M2D!BP50</f>
        <v>23</v>
      </c>
      <c r="BM52" s="332">
        <f>M2D!BQ50</f>
        <v>23</v>
      </c>
      <c r="BN52" s="253">
        <f>M2D!BR50</f>
        <v>23</v>
      </c>
      <c r="BO52" s="253">
        <f>M2D!BS50</f>
        <v>23</v>
      </c>
      <c r="BP52" s="253">
        <f>M2D!BT50</f>
        <v>23</v>
      </c>
      <c r="BQ52" s="253">
        <f>M2D!BU50</f>
        <v>23</v>
      </c>
      <c r="BR52" s="253">
        <f>M2D!BV50</f>
        <v>23</v>
      </c>
      <c r="BS52" s="253">
        <f>M2D!BW50</f>
        <v>23</v>
      </c>
      <c r="BT52" s="253">
        <f>M2D!BX50</f>
        <v>23</v>
      </c>
      <c r="BU52" s="253">
        <f>M2D!BY50</f>
        <v>23</v>
      </c>
      <c r="BV52" s="253">
        <f>M2D!BZ50</f>
        <v>23</v>
      </c>
      <c r="BW52" s="253">
        <f>M2D!CA50</f>
        <v>23</v>
      </c>
      <c r="BX52" s="334">
        <f>M2D!CB50</f>
        <v>23</v>
      </c>
      <c r="BY52" s="332">
        <f>M2D!CC50</f>
        <v>23</v>
      </c>
      <c r="BZ52" s="253">
        <f>M2D!CD50</f>
        <v>23</v>
      </c>
      <c r="CA52" s="253">
        <f>M2D!CE50</f>
        <v>23</v>
      </c>
      <c r="CB52" s="253">
        <f>M2D!CF50</f>
        <v>23</v>
      </c>
      <c r="CC52" s="253">
        <f>M2D!CG50</f>
        <v>23</v>
      </c>
      <c r="CD52" s="253">
        <f>M2D!CH50</f>
        <v>23</v>
      </c>
      <c r="CE52" s="253">
        <f>M2D!CI50</f>
        <v>23</v>
      </c>
      <c r="CF52" s="253">
        <f>M2D!CJ50</f>
        <v>23</v>
      </c>
      <c r="CG52" s="253">
        <f>M2D!CK50</f>
        <v>23</v>
      </c>
      <c r="CH52" s="253">
        <f>M2D!CL50</f>
        <v>23</v>
      </c>
      <c r="CI52" s="253" t="str">
        <f>M2D!CM50</f>
        <v>STK</v>
      </c>
      <c r="CJ52" s="334" t="str">
        <f>M2D!CN50</f>
        <v>STK</v>
      </c>
      <c r="CK52" s="332" t="str">
        <f>M2D!CO50</f>
        <v>STK</v>
      </c>
      <c r="CL52" s="253" t="str">
        <f>M2D!CP50</f>
        <v>STK</v>
      </c>
      <c r="CM52" s="253" t="str">
        <f>M2D!CQ50</f>
        <v>STK</v>
      </c>
      <c r="CN52" s="253" t="str">
        <f>M2D!CR50</f>
        <v>STK</v>
      </c>
      <c r="CO52" s="253" t="str">
        <f>M2D!CS50</f>
        <v>STK</v>
      </c>
      <c r="CP52" s="253" t="str">
        <f>M2D!CT50</f>
        <v>STK</v>
      </c>
      <c r="CQ52" s="253" t="str">
        <f>M2D!CU50</f>
        <v>STK</v>
      </c>
      <c r="CR52" s="253" t="str">
        <f>M2D!CV50</f>
        <v>STK</v>
      </c>
      <c r="CS52" s="253" t="str">
        <f>M2D!CW50</f>
        <v>STK</v>
      </c>
      <c r="CT52" s="253" t="str">
        <f>M2D!CX50</f>
        <v>STK</v>
      </c>
      <c r="CU52" s="253" t="str">
        <f>M2D!CY50</f>
        <v>STK</v>
      </c>
      <c r="CV52" s="334" t="str">
        <f>M2D!CZ50</f>
        <v>STK</v>
      </c>
      <c r="CW52" s="332" t="str">
        <f>M2D!DA50</f>
        <v>STK</v>
      </c>
      <c r="CX52" s="253">
        <f>M2D!DB50</f>
        <v>23</v>
      </c>
      <c r="CY52" s="253" t="str">
        <f>M2D!DC50</f>
        <v>V20</v>
      </c>
      <c r="CZ52" s="253" t="str">
        <f>M2D!DD50</f>
        <v>V20</v>
      </c>
      <c r="DA52" s="253" t="str">
        <f>M2D!DE50</f>
        <v>V20</v>
      </c>
      <c r="DB52" s="253" t="str">
        <f>M2D!DF50</f>
        <v>V20</v>
      </c>
      <c r="DC52" s="253" t="str">
        <f>M2D!DG50</f>
        <v>V20</v>
      </c>
      <c r="DD52" s="253" t="str">
        <f>M2D!DH50</f>
        <v>V20</v>
      </c>
      <c r="DE52" s="253" t="str">
        <f>M2D!DI50</f>
        <v>RMV</v>
      </c>
      <c r="DF52" s="253" t="str">
        <f>M2D!DJ50</f>
        <v>RMV</v>
      </c>
      <c r="DG52" s="253" t="str">
        <f>M2D!DK50</f>
        <v>RMV</v>
      </c>
      <c r="DH52" s="334" t="str">
        <f>M2D!DL50</f>
        <v>RMV</v>
      </c>
      <c r="DI52" s="332" t="str">
        <f>M2D!DM50</f>
        <v>RMV</v>
      </c>
      <c r="DJ52" s="253" t="str">
        <f>M2D!DN50</f>
        <v>RMV</v>
      </c>
      <c r="DK52" s="253">
        <f>M2D!DO50</f>
        <v>23</v>
      </c>
      <c r="DL52" s="253">
        <f>M2D!DP50</f>
        <v>23</v>
      </c>
      <c r="DM52" s="253">
        <f>M2D!DQ50</f>
        <v>23</v>
      </c>
      <c r="DN52" s="253">
        <f>M2D!DR50</f>
        <v>23</v>
      </c>
      <c r="DO52" s="253">
        <f>M2D!DS50</f>
        <v>23</v>
      </c>
      <c r="DP52" s="253">
        <f>M2D!DT50</f>
        <v>23</v>
      </c>
      <c r="DQ52" s="253">
        <f>M2D!DU50</f>
        <v>1</v>
      </c>
      <c r="DR52" s="253">
        <f>M2D!DV50</f>
        <v>60</v>
      </c>
      <c r="DS52" s="253">
        <f>M2D!DW50</f>
        <v>60</v>
      </c>
      <c r="DT52" s="334">
        <f>M2D!DX50</f>
        <v>60</v>
      </c>
      <c r="DU52" s="332">
        <f>M2D!DY50</f>
        <v>60</v>
      </c>
      <c r="DV52" s="253">
        <f>M2D!DZ50</f>
        <v>1</v>
      </c>
      <c r="DW52" s="253">
        <f>M2D!EA50</f>
        <v>23</v>
      </c>
      <c r="DX52" s="253">
        <f>M2D!EB50</f>
        <v>23</v>
      </c>
      <c r="DY52" s="253">
        <f>M2D!EC50</f>
        <v>23</v>
      </c>
      <c r="DZ52" s="253">
        <f>M2D!ED50</f>
        <v>23</v>
      </c>
      <c r="EA52" s="253">
        <f>M2D!EE50</f>
        <v>23</v>
      </c>
      <c r="EB52" s="253">
        <f>M2D!EF50</f>
        <v>23</v>
      </c>
      <c r="EC52" s="253">
        <f>M2D!EG50</f>
        <v>23</v>
      </c>
      <c r="ED52" s="253">
        <f>M2D!EH50</f>
        <v>23</v>
      </c>
      <c r="EE52" s="253">
        <f>M2D!EI50</f>
        <v>23</v>
      </c>
      <c r="EF52" s="334">
        <f>M2D!EJ50</f>
        <v>23</v>
      </c>
      <c r="EG52" s="332">
        <f>M2D!EK50</f>
        <v>23</v>
      </c>
      <c r="EH52" s="253">
        <f>M2D!EL50</f>
        <v>23</v>
      </c>
      <c r="EI52" s="253">
        <f>M2D!EM50</f>
        <v>23</v>
      </c>
      <c r="EJ52" s="253">
        <f>M2D!EN50</f>
        <v>23</v>
      </c>
      <c r="EK52" s="253">
        <f>M2D!EO50</f>
        <v>23</v>
      </c>
      <c r="EL52" s="253">
        <f>M2D!EP50</f>
        <v>23</v>
      </c>
      <c r="EM52" s="253">
        <f>M2D!EQ50</f>
        <v>23</v>
      </c>
      <c r="EN52" s="253">
        <f>M2D!ER50</f>
        <v>23</v>
      </c>
      <c r="EO52" s="253">
        <f>M2D!ES50</f>
        <v>23</v>
      </c>
      <c r="EP52" s="253">
        <f>M2D!ET50</f>
        <v>23</v>
      </c>
      <c r="EQ52" s="253">
        <f>M2D!EU50</f>
        <v>23</v>
      </c>
      <c r="ER52" s="334">
        <f>M2D!EV50</f>
        <v>23</v>
      </c>
      <c r="ES52" s="335">
        <f>M2D!EW50</f>
        <v>23</v>
      </c>
      <c r="ET52" s="253">
        <f>M2D!EX50</f>
        <v>23</v>
      </c>
      <c r="EU52" s="253">
        <f>M2D!EY50</f>
        <v>23</v>
      </c>
      <c r="EV52" s="253">
        <f>M2D!EZ50</f>
        <v>23</v>
      </c>
      <c r="EW52" s="253">
        <f>M2D!FA50</f>
        <v>23</v>
      </c>
      <c r="EX52" s="253">
        <f>M2D!FB50</f>
        <v>23</v>
      </c>
      <c r="EY52" s="253">
        <f>M2D!FC50</f>
        <v>23</v>
      </c>
      <c r="EZ52" s="253">
        <f>M2D!FD50</f>
        <v>23</v>
      </c>
      <c r="FA52" s="253">
        <f>M2D!FE50</f>
        <v>23</v>
      </c>
      <c r="FB52" s="253">
        <f>M2D!FF50</f>
        <v>23</v>
      </c>
      <c r="FC52" s="253">
        <f>M2D!FG50</f>
        <v>23</v>
      </c>
      <c r="FD52" s="253">
        <f>M2D!FH50</f>
        <v>23</v>
      </c>
      <c r="FE52" s="253">
        <f>M2D!FI50</f>
        <v>23</v>
      </c>
      <c r="FF52" s="253" t="str">
        <f>M2D!FJ50</f>
        <v>V25</v>
      </c>
      <c r="FG52" s="253" t="str">
        <f>M2D!FK50</f>
        <v>V25</v>
      </c>
      <c r="FH52" s="253" t="str">
        <f>M2D!FL50</f>
        <v>V25</v>
      </c>
      <c r="FI52" s="253" t="str">
        <f>M2D!FM50</f>
        <v>V25</v>
      </c>
      <c r="FJ52" s="253" t="str">
        <f>M2D!FN50</f>
        <v>V25</v>
      </c>
      <c r="FK52" s="253">
        <f>M2D!FO50</f>
        <v>23</v>
      </c>
      <c r="FL52" s="253">
        <f>M2D!FP50</f>
        <v>23</v>
      </c>
      <c r="FM52" s="253">
        <f>M2D!FQ50</f>
        <v>23</v>
      </c>
      <c r="FN52" s="253">
        <f>M2D!FR50</f>
        <v>23</v>
      </c>
      <c r="FO52" s="253">
        <f>M2D!FS50</f>
        <v>23</v>
      </c>
      <c r="FP52" s="253">
        <f>M2D!FT50</f>
        <v>23</v>
      </c>
      <c r="FQ52" s="253">
        <f>M2D!FU50</f>
        <v>23</v>
      </c>
      <c r="FR52" s="253">
        <f>M2D!FV50</f>
        <v>23</v>
      </c>
      <c r="FS52" s="253">
        <f>M2D!FW50</f>
        <v>23</v>
      </c>
      <c r="FT52" s="253">
        <f>M2D!FX50</f>
        <v>23</v>
      </c>
      <c r="FU52" s="253">
        <f>M2D!FY50</f>
        <v>23</v>
      </c>
      <c r="FV52" s="253">
        <f>M2D!FZ50</f>
        <v>23</v>
      </c>
      <c r="FW52" s="253">
        <f>M2D!GA50</f>
        <v>23</v>
      </c>
      <c r="FX52" s="253">
        <f>M2D!GB50</f>
        <v>23</v>
      </c>
      <c r="FY52" s="253">
        <f>M2D!GC50</f>
        <v>23</v>
      </c>
      <c r="FZ52" s="253">
        <f>M2D!GD50</f>
        <v>23</v>
      </c>
      <c r="GA52" s="253">
        <f>M2D!GE50</f>
        <v>23</v>
      </c>
      <c r="GB52" s="253">
        <f>M2D!GF50</f>
        <v>23</v>
      </c>
      <c r="GC52" s="253">
        <f>M2D!GG50</f>
        <v>23</v>
      </c>
      <c r="GD52" s="253">
        <f>M2D!GH50</f>
        <v>23</v>
      </c>
      <c r="GE52" s="253">
        <f>M2D!GI50</f>
        <v>23</v>
      </c>
      <c r="GF52" s="253">
        <f>M2D!GJ50</f>
        <v>23</v>
      </c>
      <c r="GG52" s="253">
        <f>M2D!GK50</f>
        <v>23</v>
      </c>
      <c r="GH52" s="253">
        <f>M2D!GL50</f>
        <v>23</v>
      </c>
      <c r="GI52" s="253">
        <f>M2D!GM50</f>
        <v>23</v>
      </c>
      <c r="GJ52" s="253">
        <f>M2D!GN50</f>
        <v>23</v>
      </c>
      <c r="GK52" s="253" t="str">
        <f>M2D!GO50</f>
        <v>X</v>
      </c>
      <c r="GL52" s="253" t="str">
        <f>M2D!GP50</f>
        <v>X</v>
      </c>
      <c r="GM52" s="253" t="str">
        <f>M2D!GQ50</f>
        <v>X</v>
      </c>
      <c r="GN52" s="333" t="str">
        <f>M2D!GR50</f>
        <v>X</v>
      </c>
      <c r="GO52" s="709" t="str">
        <f>M2D!HN60</f>
        <v/>
      </c>
    </row>
    <row r="53" spans="1:197" ht="13.15" customHeight="1" x14ac:dyDescent="0.2">
      <c r="A53" s="271" t="str">
        <f>M2D!A51</f>
        <v>V10</v>
      </c>
      <c r="B53" s="271">
        <f>M2D!F51</f>
        <v>42948</v>
      </c>
      <c r="C53" s="272">
        <f>M2D!G51</f>
        <v>42917</v>
      </c>
      <c r="D53" s="273" t="str">
        <f>M2D!H51</f>
        <v>D654</v>
      </c>
      <c r="E53" s="332">
        <f>M2D!I51</f>
        <v>0</v>
      </c>
      <c r="F53" s="253">
        <f>M2D!J51</f>
        <v>0</v>
      </c>
      <c r="G53" s="253">
        <f>M2D!K51</f>
        <v>0</v>
      </c>
      <c r="H53" s="253">
        <f>M2D!L51</f>
        <v>20</v>
      </c>
      <c r="I53" s="253">
        <f>M2D!M51</f>
        <v>31</v>
      </c>
      <c r="J53" s="253">
        <f>M2D!N51</f>
        <v>7</v>
      </c>
      <c r="K53" s="253">
        <f>M2D!O51</f>
        <v>3</v>
      </c>
      <c r="L53" s="253">
        <f>M2D!P51</f>
        <v>28</v>
      </c>
      <c r="M53" s="253">
        <f>M2D!Q51</f>
        <v>43</v>
      </c>
      <c r="N53" s="253">
        <f>M2D!R51</f>
        <v>17</v>
      </c>
      <c r="O53" s="253">
        <f>M2D!S51</f>
        <v>20</v>
      </c>
      <c r="P53" s="333">
        <f>M2D!T51</f>
        <v>13</v>
      </c>
      <c r="Q53" s="332">
        <f>M2D!U51</f>
        <v>23</v>
      </c>
      <c r="R53" s="253">
        <f>M2D!V51</f>
        <v>10</v>
      </c>
      <c r="S53" s="253">
        <f>M2D!W51</f>
        <v>23</v>
      </c>
      <c r="T53" s="253">
        <f>M2D!X51</f>
        <v>25</v>
      </c>
      <c r="U53" s="253">
        <f>M2D!Y51</f>
        <v>55</v>
      </c>
      <c r="V53" s="253">
        <f>M2D!Z51</f>
        <v>48</v>
      </c>
      <c r="W53" s="253">
        <f>M2D!AA51</f>
        <v>25</v>
      </c>
      <c r="X53" s="253">
        <f>M2D!AB51</f>
        <v>16</v>
      </c>
      <c r="Y53" s="253">
        <f>M2D!AC51</f>
        <v>29</v>
      </c>
      <c r="Z53" s="253">
        <f>M2D!AD51</f>
        <v>14</v>
      </c>
      <c r="AA53" s="253">
        <f>M2D!AE51</f>
        <v>25</v>
      </c>
      <c r="AB53" s="334">
        <f>M2D!AF51</f>
        <v>25</v>
      </c>
      <c r="AC53" s="332" t="str">
        <f>M2D!AI51</f>
        <v>F</v>
      </c>
      <c r="AD53" s="253" t="str">
        <f>M2D!AH51</f>
        <v>F</v>
      </c>
      <c r="AE53" s="253">
        <f>M5F!AI9</f>
        <v>23</v>
      </c>
      <c r="AF53" s="253">
        <f>M2D!AJ51</f>
        <v>25</v>
      </c>
      <c r="AG53" s="253">
        <f>M2D!AK51</f>
        <v>25</v>
      </c>
      <c r="AH53" s="253">
        <f>M2D!AL51</f>
        <v>25</v>
      </c>
      <c r="AI53" s="253" t="str">
        <f>M2D!AM51</f>
        <v>V10</v>
      </c>
      <c r="AJ53" s="253" t="str">
        <f>M2D!AN51</f>
        <v>V10</v>
      </c>
      <c r="AK53" s="253" t="str">
        <f>M2D!AO51</f>
        <v>V10</v>
      </c>
      <c r="AL53" s="253" t="str">
        <f>M2D!AP51</f>
        <v>V10</v>
      </c>
      <c r="AM53" s="253" t="str">
        <f>M2D!AQ51</f>
        <v>V10</v>
      </c>
      <c r="AN53" s="334" t="str">
        <f>M2D!AR51</f>
        <v>V10</v>
      </c>
      <c r="AO53" s="332" t="str">
        <f>M2D!AS51</f>
        <v>V10</v>
      </c>
      <c r="AP53" s="253">
        <f>M2D!AT51</f>
        <v>23</v>
      </c>
      <c r="AQ53" s="253">
        <f>M2D!AU51</f>
        <v>23</v>
      </c>
      <c r="AR53" s="253">
        <f>M2D!AV51</f>
        <v>23</v>
      </c>
      <c r="AS53" s="253">
        <f>M2D!AW51</f>
        <v>23</v>
      </c>
      <c r="AT53" s="253">
        <f>M2D!AX51</f>
        <v>23</v>
      </c>
      <c r="AU53" s="253">
        <f>M2D!AY51</f>
        <v>23</v>
      </c>
      <c r="AV53" s="253">
        <f>M2D!AZ51</f>
        <v>23</v>
      </c>
      <c r="AW53" s="253">
        <f>M2D!BA51</f>
        <v>23</v>
      </c>
      <c r="AX53" s="253">
        <f>M2D!BB51</f>
        <v>23</v>
      </c>
      <c r="AY53" s="253">
        <f>M2D!BC51</f>
        <v>23</v>
      </c>
      <c r="AZ53" s="334" t="str">
        <f>M2D!BD51</f>
        <v>AIA</v>
      </c>
      <c r="BA53" s="332" t="str">
        <f>M2D!BE51</f>
        <v>AIA</v>
      </c>
      <c r="BB53" s="253" t="str">
        <f>M2D!BF51</f>
        <v>AIA</v>
      </c>
      <c r="BC53" s="253">
        <f>M2D!BG51</f>
        <v>23</v>
      </c>
      <c r="BD53" s="253">
        <f>M2D!BH51</f>
        <v>23</v>
      </c>
      <c r="BE53" s="253">
        <f>M2D!BI51</f>
        <v>1</v>
      </c>
      <c r="BF53" s="253">
        <f>M2D!BJ51</f>
        <v>80</v>
      </c>
      <c r="BG53" s="253">
        <f>M2D!BK51</f>
        <v>80</v>
      </c>
      <c r="BH53" s="253">
        <f>M2D!BL51</f>
        <v>80</v>
      </c>
      <c r="BI53" s="253">
        <f>M2D!BM51</f>
        <v>80</v>
      </c>
      <c r="BJ53" s="253">
        <f>M2D!BN51</f>
        <v>1</v>
      </c>
      <c r="BK53" s="253">
        <f>M2D!BO51</f>
        <v>23</v>
      </c>
      <c r="BL53" s="334">
        <f>M2D!BP51</f>
        <v>23</v>
      </c>
      <c r="BM53" s="332">
        <f>M2D!BQ51</f>
        <v>23</v>
      </c>
      <c r="BN53" s="253">
        <f>M2D!BR51</f>
        <v>23</v>
      </c>
      <c r="BO53" s="253">
        <f>M2D!BS51</f>
        <v>23</v>
      </c>
      <c r="BP53" s="253">
        <f>M2D!BT51</f>
        <v>23</v>
      </c>
      <c r="BQ53" s="253">
        <f>M2D!BU51</f>
        <v>23</v>
      </c>
      <c r="BR53" s="253">
        <f>M2D!BV51</f>
        <v>23</v>
      </c>
      <c r="BS53" s="253">
        <f>M2D!BW51</f>
        <v>23</v>
      </c>
      <c r="BT53" s="253">
        <f>M2D!BX51</f>
        <v>23</v>
      </c>
      <c r="BU53" s="253">
        <f>M2D!BY51</f>
        <v>23</v>
      </c>
      <c r="BV53" s="253">
        <f>M2D!BZ51</f>
        <v>23</v>
      </c>
      <c r="BW53" s="253">
        <f>M2D!CA51</f>
        <v>23</v>
      </c>
      <c r="BX53" s="334">
        <f>M2D!CB51</f>
        <v>23</v>
      </c>
      <c r="BY53" s="332">
        <f>M2D!CC51</f>
        <v>23</v>
      </c>
      <c r="BZ53" s="253">
        <f>M2D!CD51</f>
        <v>23</v>
      </c>
      <c r="CA53" s="253">
        <f>M2D!CE51</f>
        <v>23</v>
      </c>
      <c r="CB53" s="253">
        <f>M2D!CF51</f>
        <v>23</v>
      </c>
      <c r="CC53" s="253">
        <f>M2D!CG51</f>
        <v>23</v>
      </c>
      <c r="CD53" s="253">
        <f>M2D!CH51</f>
        <v>23</v>
      </c>
      <c r="CE53" s="253">
        <f>M2D!CI51</f>
        <v>23</v>
      </c>
      <c r="CF53" s="253">
        <f>M2D!CJ51</f>
        <v>23</v>
      </c>
      <c r="CG53" s="253">
        <f>M2D!CK51</f>
        <v>23</v>
      </c>
      <c r="CH53" s="253">
        <f>M2D!CL51</f>
        <v>23</v>
      </c>
      <c r="CI53" s="253">
        <f>M2D!CM51</f>
        <v>23</v>
      </c>
      <c r="CJ53" s="334" t="str">
        <f>M2D!CN51</f>
        <v>V15</v>
      </c>
      <c r="CK53" s="332" t="str">
        <f>M2D!CO51</f>
        <v>V15</v>
      </c>
      <c r="CL53" s="253" t="str">
        <f>M2D!CP51</f>
        <v>V15</v>
      </c>
      <c r="CM53" s="253" t="str">
        <f>M2D!CQ51</f>
        <v>V15</v>
      </c>
      <c r="CN53" s="253" t="str">
        <f>M2D!CR51</f>
        <v>V15</v>
      </c>
      <c r="CO53" s="253" t="str">
        <f>M2D!CS51</f>
        <v>RMV</v>
      </c>
      <c r="CP53" s="253" t="str">
        <f>M2D!CT51</f>
        <v>RMV</v>
      </c>
      <c r="CQ53" s="253" t="str">
        <f>M2D!CU51</f>
        <v>RMV</v>
      </c>
      <c r="CR53" s="253" t="str">
        <f>M2D!CV51</f>
        <v>RMV</v>
      </c>
      <c r="CS53" s="253" t="str">
        <f>M2D!CW51</f>
        <v>RMV</v>
      </c>
      <c r="CT53" s="253" t="str">
        <f>M2D!CX51</f>
        <v>RMV</v>
      </c>
      <c r="CU53" s="253">
        <f>M2D!CY51</f>
        <v>23</v>
      </c>
      <c r="CV53" s="334">
        <f>M2D!CZ51</f>
        <v>23</v>
      </c>
      <c r="CW53" s="332">
        <f>M2D!DA51</f>
        <v>23</v>
      </c>
      <c r="CX53" s="253">
        <f>M2D!DB51</f>
        <v>23</v>
      </c>
      <c r="CY53" s="253">
        <f>M2D!DC51</f>
        <v>23</v>
      </c>
      <c r="CZ53" s="253">
        <f>M2D!DD51</f>
        <v>23</v>
      </c>
      <c r="DA53" s="253">
        <f>M2D!DE51</f>
        <v>23</v>
      </c>
      <c r="DB53" s="253">
        <f>M2D!DF51</f>
        <v>23</v>
      </c>
      <c r="DC53" s="253">
        <f>M2D!DG51</f>
        <v>23</v>
      </c>
      <c r="DD53" s="253">
        <f>M2D!DH51</f>
        <v>23</v>
      </c>
      <c r="DE53" s="253">
        <f>M2D!DI51</f>
        <v>23</v>
      </c>
      <c r="DF53" s="253">
        <f>M2D!DJ51</f>
        <v>23</v>
      </c>
      <c r="DG53" s="253">
        <f>M2D!DK51</f>
        <v>23</v>
      </c>
      <c r="DH53" s="334">
        <f>M2D!DL51</f>
        <v>23</v>
      </c>
      <c r="DI53" s="332">
        <f>M2D!DM51</f>
        <v>1</v>
      </c>
      <c r="DJ53" s="253">
        <f>M2D!DN51</f>
        <v>60</v>
      </c>
      <c r="DK53" s="253">
        <f>M2D!DO51</f>
        <v>60</v>
      </c>
      <c r="DL53" s="253">
        <f>M2D!DP51</f>
        <v>60</v>
      </c>
      <c r="DM53" s="253">
        <f>M2D!DQ51</f>
        <v>60</v>
      </c>
      <c r="DN53" s="253">
        <f>M2D!DR51</f>
        <v>1</v>
      </c>
      <c r="DO53" s="253">
        <f>M2D!DS51</f>
        <v>23</v>
      </c>
      <c r="DP53" s="253">
        <f>M2D!DT51</f>
        <v>23</v>
      </c>
      <c r="DQ53" s="253">
        <f>M2D!DU51</f>
        <v>23</v>
      </c>
      <c r="DR53" s="253">
        <f>M2D!DV51</f>
        <v>23</v>
      </c>
      <c r="DS53" s="253">
        <f>M2D!DW51</f>
        <v>23</v>
      </c>
      <c r="DT53" s="334">
        <f>M2D!DX51</f>
        <v>23</v>
      </c>
      <c r="DU53" s="332">
        <f>M2D!DY51</f>
        <v>23</v>
      </c>
      <c r="DV53" s="253">
        <f>M2D!DZ51</f>
        <v>23</v>
      </c>
      <c r="DW53" s="253">
        <f>M2D!EA51</f>
        <v>23</v>
      </c>
      <c r="DX53" s="253">
        <f>M2D!EB51</f>
        <v>23</v>
      </c>
      <c r="DY53" s="253">
        <f>M2D!EC51</f>
        <v>23</v>
      </c>
      <c r="DZ53" s="253">
        <f>M2D!ED51</f>
        <v>23</v>
      </c>
      <c r="EA53" s="253">
        <f>M2D!EE51</f>
        <v>23</v>
      </c>
      <c r="EB53" s="253">
        <f>M2D!EF51</f>
        <v>23</v>
      </c>
      <c r="EC53" s="253">
        <f>M2D!EG51</f>
        <v>23</v>
      </c>
      <c r="ED53" s="253">
        <f>M2D!EH51</f>
        <v>23</v>
      </c>
      <c r="EE53" s="253">
        <f>M2D!EI51</f>
        <v>23</v>
      </c>
      <c r="EF53" s="334">
        <f>M2D!EJ51</f>
        <v>23</v>
      </c>
      <c r="EG53" s="332">
        <f>M2D!EK51</f>
        <v>23</v>
      </c>
      <c r="EH53" s="253">
        <f>M2D!EL51</f>
        <v>23</v>
      </c>
      <c r="EI53" s="253">
        <f>M2D!EM51</f>
        <v>23</v>
      </c>
      <c r="EJ53" s="253">
        <f>M2D!EN51</f>
        <v>23</v>
      </c>
      <c r="EK53" s="253">
        <f>M2D!EO51</f>
        <v>23</v>
      </c>
      <c r="EL53" s="253">
        <f>M2D!EP51</f>
        <v>23</v>
      </c>
      <c r="EM53" s="253">
        <f>M2D!EQ51</f>
        <v>23</v>
      </c>
      <c r="EN53" s="253">
        <f>M2D!ER51</f>
        <v>23</v>
      </c>
      <c r="EO53" s="253">
        <f>M2D!ES51</f>
        <v>23</v>
      </c>
      <c r="EP53" s="253" t="str">
        <f>M2D!ET51</f>
        <v>V20</v>
      </c>
      <c r="EQ53" s="253" t="str">
        <f>M2D!EU51</f>
        <v>V20</v>
      </c>
      <c r="ER53" s="334" t="str">
        <f>M2D!EV51</f>
        <v>V20</v>
      </c>
      <c r="ES53" s="335" t="str">
        <f>M2D!EW51</f>
        <v>V20</v>
      </c>
      <c r="ET53" s="253" t="str">
        <f>M2D!EX51</f>
        <v>V20</v>
      </c>
      <c r="EU53" s="253" t="str">
        <f>M2D!EY51</f>
        <v>V20</v>
      </c>
      <c r="EV53" s="253">
        <f>M2D!EZ51</f>
        <v>23</v>
      </c>
      <c r="EW53" s="253">
        <f>M2D!FA51</f>
        <v>23</v>
      </c>
      <c r="EX53" s="253">
        <f>M2D!FB51</f>
        <v>23</v>
      </c>
      <c r="EY53" s="253">
        <f>M2D!FC51</f>
        <v>23</v>
      </c>
      <c r="EZ53" s="253">
        <f>M2D!FD51</f>
        <v>23</v>
      </c>
      <c r="FA53" s="253">
        <f>M2D!FE51</f>
        <v>23</v>
      </c>
      <c r="FB53" s="253">
        <f>M2D!FF51</f>
        <v>23</v>
      </c>
      <c r="FC53" s="253">
        <f>M2D!FG51</f>
        <v>23</v>
      </c>
      <c r="FD53" s="253">
        <f>M2D!FH51</f>
        <v>23</v>
      </c>
      <c r="FE53" s="253">
        <f>M2D!FI51</f>
        <v>23</v>
      </c>
      <c r="FF53" s="253">
        <f>M2D!FJ51</f>
        <v>23</v>
      </c>
      <c r="FG53" s="253">
        <f>M2D!FK51</f>
        <v>23</v>
      </c>
      <c r="FH53" s="253">
        <f>M2D!FL51</f>
        <v>23</v>
      </c>
      <c r="FI53" s="253">
        <f>M2D!FM51</f>
        <v>23</v>
      </c>
      <c r="FJ53" s="253">
        <f>M2D!FN51</f>
        <v>23</v>
      </c>
      <c r="FK53" s="253">
        <f>M2D!FO51</f>
        <v>23</v>
      </c>
      <c r="FL53" s="253">
        <f>M2D!FP51</f>
        <v>23</v>
      </c>
      <c r="FM53" s="253">
        <f>M2D!FQ51</f>
        <v>23</v>
      </c>
      <c r="FN53" s="253">
        <f>M2D!FR51</f>
        <v>23</v>
      </c>
      <c r="FO53" s="253">
        <f>M2D!FS51</f>
        <v>23</v>
      </c>
      <c r="FP53" s="253">
        <f>M2D!FT51</f>
        <v>23</v>
      </c>
      <c r="FQ53" s="253">
        <f>M2D!FU51</f>
        <v>23</v>
      </c>
      <c r="FR53" s="253">
        <f>M2D!FV51</f>
        <v>23</v>
      </c>
      <c r="FS53" s="253">
        <f>M2D!FW51</f>
        <v>23</v>
      </c>
      <c r="FT53" s="253">
        <f>M2D!FX51</f>
        <v>23</v>
      </c>
      <c r="FU53" s="253">
        <f>M2D!FY51</f>
        <v>23</v>
      </c>
      <c r="FV53" s="253">
        <f>M2D!FZ51</f>
        <v>23</v>
      </c>
      <c r="FW53" s="253">
        <f>M2D!GA51</f>
        <v>23</v>
      </c>
      <c r="FX53" s="253">
        <f>M2D!GB51</f>
        <v>23</v>
      </c>
      <c r="FY53" s="253">
        <f>M2D!GC51</f>
        <v>23</v>
      </c>
      <c r="FZ53" s="253">
        <f>M2D!GD51</f>
        <v>23</v>
      </c>
      <c r="GA53" s="253">
        <f>M2D!GE51</f>
        <v>23</v>
      </c>
      <c r="GB53" s="253">
        <f>M2D!GF51</f>
        <v>23</v>
      </c>
      <c r="GC53" s="253">
        <f>M2D!GG51</f>
        <v>23</v>
      </c>
      <c r="GD53" s="253">
        <f>M2D!GH51</f>
        <v>23</v>
      </c>
      <c r="GE53" s="253">
        <f>M2D!GI51</f>
        <v>23</v>
      </c>
      <c r="GF53" s="253">
        <f>M2D!GJ51</f>
        <v>23</v>
      </c>
      <c r="GG53" s="253">
        <f>M2D!GK51</f>
        <v>23</v>
      </c>
      <c r="GH53" s="253">
        <f>M2D!GL51</f>
        <v>23</v>
      </c>
      <c r="GI53" s="253">
        <f>M2D!GM51</f>
        <v>23</v>
      </c>
      <c r="GJ53" s="253">
        <f>M2D!GN51</f>
        <v>23</v>
      </c>
      <c r="GK53" s="253" t="str">
        <f>M2D!GO51</f>
        <v>X</v>
      </c>
      <c r="GL53" s="253" t="str">
        <f>M2D!GP51</f>
        <v>X</v>
      </c>
      <c r="GM53" s="253" t="str">
        <f>M2D!GQ51</f>
        <v>X</v>
      </c>
      <c r="GN53" s="333" t="str">
        <f>M2D!GR51</f>
        <v>X</v>
      </c>
      <c r="GO53" s="709">
        <f>M2D!HN61</f>
        <v>42767</v>
      </c>
    </row>
    <row r="54" spans="1:197" ht="13.15" customHeight="1" x14ac:dyDescent="0.2">
      <c r="A54" s="271" t="str">
        <f>M2D!A74</f>
        <v>V15</v>
      </c>
      <c r="B54" s="271">
        <f>M2D!F74</f>
        <v>42977</v>
      </c>
      <c r="C54" s="272">
        <f>M2D!G74</f>
        <v>42917</v>
      </c>
      <c r="D54" s="273" t="str">
        <f>M2D!H74</f>
        <v>D680</v>
      </c>
      <c r="E54" s="332">
        <f>M2D!I74</f>
        <v>0</v>
      </c>
      <c r="F54" s="253">
        <f>M2D!J74</f>
        <v>0</v>
      </c>
      <c r="G54" s="253">
        <f>M2D!K74</f>
        <v>0</v>
      </c>
      <c r="H54" s="253">
        <f>M2D!L74</f>
        <v>0</v>
      </c>
      <c r="I54" s="253">
        <f>M2D!M74</f>
        <v>0</v>
      </c>
      <c r="J54" s="253">
        <f>M2D!N74</f>
        <v>0</v>
      </c>
      <c r="K54" s="253">
        <f>M2D!O74</f>
        <v>52</v>
      </c>
      <c r="L54" s="253">
        <f>M2D!P74</f>
        <v>42</v>
      </c>
      <c r="M54" s="253">
        <f>M2D!Q74</f>
        <v>57</v>
      </c>
      <c r="N54" s="253">
        <f>M2D!R74</f>
        <v>18</v>
      </c>
      <c r="O54" s="253">
        <f>M2D!S74</f>
        <v>19</v>
      </c>
      <c r="P54" s="333">
        <f>M2D!T74</f>
        <v>18</v>
      </c>
      <c r="Q54" s="332">
        <f>M2D!U74</f>
        <v>24</v>
      </c>
      <c r="R54" s="253">
        <f>M2D!V74</f>
        <v>32</v>
      </c>
      <c r="S54" s="253">
        <f>M2D!W74</f>
        <v>60</v>
      </c>
      <c r="T54" s="253">
        <f>M2D!X74</f>
        <v>27</v>
      </c>
      <c r="U54" s="253">
        <f>M2D!Y74</f>
        <v>25</v>
      </c>
      <c r="V54" s="253">
        <f>M2D!Z74</f>
        <v>0</v>
      </c>
      <c r="W54" s="253">
        <f>M2D!AA74</f>
        <v>12</v>
      </c>
      <c r="X54" s="253">
        <f>M2D!AB74</f>
        <v>22</v>
      </c>
      <c r="Y54" s="253">
        <f>M2D!AC74</f>
        <v>64</v>
      </c>
      <c r="Z54" s="253">
        <f>M2D!AD74</f>
        <v>37</v>
      </c>
      <c r="AA54" s="253">
        <f>M2D!AE74</f>
        <v>19</v>
      </c>
      <c r="AB54" s="334">
        <f>M2D!AF74</f>
        <v>19</v>
      </c>
      <c r="AC54" s="332">
        <f>M2D!AG74</f>
        <v>19</v>
      </c>
      <c r="AD54" s="253">
        <f>M2D!AH74</f>
        <v>19</v>
      </c>
      <c r="AE54" s="253">
        <f>M2D!AI74</f>
        <v>10</v>
      </c>
      <c r="AF54" s="253">
        <f>M2D!AJ74</f>
        <v>5</v>
      </c>
      <c r="AG54" s="253">
        <f>M2D!AK74</f>
        <v>1</v>
      </c>
      <c r="AH54" s="253">
        <f>M2D!AL74</f>
        <v>1</v>
      </c>
      <c r="AI54" s="253" t="str">
        <f>M2D!AM74</f>
        <v>V15</v>
      </c>
      <c r="AJ54" s="253" t="str">
        <f>M2D!AN74</f>
        <v>V15</v>
      </c>
      <c r="AK54" s="253" t="str">
        <f>M2D!AO74</f>
        <v>V15</v>
      </c>
      <c r="AL54" s="253" t="str">
        <f>M2D!AP74</f>
        <v>V15</v>
      </c>
      <c r="AM54" s="253" t="str">
        <f>M2D!AQ74</f>
        <v>V15</v>
      </c>
      <c r="AN54" s="334" t="str">
        <f>M2D!AR74</f>
        <v>AIA</v>
      </c>
      <c r="AO54" s="332" t="str">
        <f>M2D!AS74</f>
        <v>AIA</v>
      </c>
      <c r="AP54" s="253" t="str">
        <f>M2D!AT74</f>
        <v>AIA</v>
      </c>
      <c r="AQ54" s="253">
        <f>M2D!AU74</f>
        <v>23</v>
      </c>
      <c r="AR54" s="253">
        <f>M2D!AV74</f>
        <v>23</v>
      </c>
      <c r="AS54" s="253">
        <f>M2D!AW74</f>
        <v>23</v>
      </c>
      <c r="AT54" s="253">
        <f>M2D!AX74</f>
        <v>23</v>
      </c>
      <c r="AU54" s="253">
        <f>M2D!AY74</f>
        <v>23</v>
      </c>
      <c r="AV54" s="253">
        <f>M2D!AZ74</f>
        <v>23</v>
      </c>
      <c r="AW54" s="253">
        <f>M2D!BA74</f>
        <v>23</v>
      </c>
      <c r="AX54" s="253">
        <f>M2D!BB74</f>
        <v>23</v>
      </c>
      <c r="AY54" s="253">
        <f>M2D!BC74</f>
        <v>23</v>
      </c>
      <c r="AZ54" s="334">
        <f>M2D!BD74</f>
        <v>23</v>
      </c>
      <c r="BA54" s="332">
        <f>M2D!BE74</f>
        <v>23</v>
      </c>
      <c r="BB54" s="253">
        <f>M2D!BF74</f>
        <v>23</v>
      </c>
      <c r="BC54" s="253">
        <f>M2D!BG74</f>
        <v>23</v>
      </c>
      <c r="BD54" s="253">
        <f>M2D!BH74</f>
        <v>23</v>
      </c>
      <c r="BE54" s="253">
        <f>M2D!BI74</f>
        <v>23</v>
      </c>
      <c r="BF54" s="253">
        <f>M2D!BJ74</f>
        <v>23</v>
      </c>
      <c r="BG54" s="253">
        <f>M2D!BK74</f>
        <v>23</v>
      </c>
      <c r="BH54" s="253">
        <f>M2D!BL74</f>
        <v>23</v>
      </c>
      <c r="BI54" s="253">
        <f>M2D!BM74</f>
        <v>23</v>
      </c>
      <c r="BJ54" s="253">
        <f>M2D!BN74</f>
        <v>23</v>
      </c>
      <c r="BK54" s="253">
        <f>M2D!BO74</f>
        <v>23</v>
      </c>
      <c r="BL54" s="334">
        <f>M2D!BP74</f>
        <v>23</v>
      </c>
      <c r="BM54" s="332">
        <f>M2D!BQ74</f>
        <v>23</v>
      </c>
      <c r="BN54" s="253">
        <f>M2D!BR74</f>
        <v>23</v>
      </c>
      <c r="BO54" s="253">
        <f>M2D!BS74</f>
        <v>23</v>
      </c>
      <c r="BP54" s="253" t="str">
        <f>M2D!BT74</f>
        <v>SB</v>
      </c>
      <c r="BQ54" s="253" t="str">
        <f>M2D!BU74</f>
        <v>SB</v>
      </c>
      <c r="BR54" s="253" t="str">
        <f>M2D!BV74</f>
        <v>SB</v>
      </c>
      <c r="BS54" s="253">
        <f>M2D!BW74</f>
        <v>23</v>
      </c>
      <c r="BT54" s="253">
        <f>M2D!BX74</f>
        <v>23</v>
      </c>
      <c r="BU54" s="253">
        <f>M2D!BY74</f>
        <v>23</v>
      </c>
      <c r="BV54" s="253">
        <f>M2D!BZ74</f>
        <v>23</v>
      </c>
      <c r="BW54" s="253">
        <f>M2D!CA74</f>
        <v>23</v>
      </c>
      <c r="BX54" s="334">
        <f>M2D!CB74</f>
        <v>23</v>
      </c>
      <c r="BY54" s="332">
        <f>M2D!CC74</f>
        <v>1</v>
      </c>
      <c r="BZ54" s="253">
        <f>M2D!CD74</f>
        <v>60</v>
      </c>
      <c r="CA54" s="253">
        <f>M2D!CE74</f>
        <v>60</v>
      </c>
      <c r="CB54" s="253">
        <f>M2D!CF74</f>
        <v>60</v>
      </c>
      <c r="CC54" s="253">
        <f>M2D!CG74</f>
        <v>60</v>
      </c>
      <c r="CD54" s="253">
        <f>M2D!CH74</f>
        <v>1</v>
      </c>
      <c r="CE54" s="253">
        <f>M2D!CI74</f>
        <v>23</v>
      </c>
      <c r="CF54" s="253">
        <f>M2D!CJ74</f>
        <v>23</v>
      </c>
      <c r="CG54" s="253">
        <f>M2D!CK74</f>
        <v>23</v>
      </c>
      <c r="CH54" s="253">
        <f>M2D!CL74</f>
        <v>23</v>
      </c>
      <c r="CI54" s="253">
        <f>M2D!CM74</f>
        <v>23</v>
      </c>
      <c r="CJ54" s="334">
        <f>M2D!CN74</f>
        <v>23</v>
      </c>
      <c r="CK54" s="332">
        <f>M2D!CO74</f>
        <v>23</v>
      </c>
      <c r="CL54" s="253">
        <f>M2D!CP74</f>
        <v>23</v>
      </c>
      <c r="CM54" s="253">
        <f>M2D!CQ74</f>
        <v>23</v>
      </c>
      <c r="CN54" s="253" t="str">
        <f>M2D!CR74</f>
        <v>V20</v>
      </c>
      <c r="CO54" s="253" t="str">
        <f>M2D!CS74</f>
        <v>V20</v>
      </c>
      <c r="CP54" s="253" t="str">
        <f>M2D!CT74</f>
        <v>V20</v>
      </c>
      <c r="CQ54" s="253" t="str">
        <f>M2D!CU74</f>
        <v>V20</v>
      </c>
      <c r="CR54" s="253" t="str">
        <f>M2D!CV74</f>
        <v>V20</v>
      </c>
      <c r="CS54" s="253" t="str">
        <f>M2D!CW74</f>
        <v>V20</v>
      </c>
      <c r="CT54" s="253" t="str">
        <f>M2D!CX74</f>
        <v>RMV</v>
      </c>
      <c r="CU54" s="253" t="str">
        <f>M2D!CY74</f>
        <v>RMV</v>
      </c>
      <c r="CV54" s="334" t="str">
        <f>M2D!CZ74</f>
        <v>RMV</v>
      </c>
      <c r="CW54" s="332" t="str">
        <f>M2D!DA74</f>
        <v>RMV</v>
      </c>
      <c r="CX54" s="253" t="str">
        <f>M2D!DB74</f>
        <v>RMV</v>
      </c>
      <c r="CY54" s="253" t="str">
        <f>M2D!DC74</f>
        <v>RMV</v>
      </c>
      <c r="CZ54" s="253">
        <f>M2D!DD74</f>
        <v>23</v>
      </c>
      <c r="DA54" s="253">
        <f>M2D!DE74</f>
        <v>1</v>
      </c>
      <c r="DB54" s="253">
        <f>M2D!DF74</f>
        <v>60</v>
      </c>
      <c r="DC54" s="253">
        <f>M2D!DG74</f>
        <v>60</v>
      </c>
      <c r="DD54" s="253">
        <f>M2D!DH74</f>
        <v>60</v>
      </c>
      <c r="DE54" s="253">
        <f>M2D!DI74</f>
        <v>60</v>
      </c>
      <c r="DF54" s="253">
        <f>M2D!DJ74</f>
        <v>1</v>
      </c>
      <c r="DG54" s="253">
        <f>M2D!DK74</f>
        <v>23</v>
      </c>
      <c r="DH54" s="334">
        <f>M2D!DL74</f>
        <v>23</v>
      </c>
      <c r="DI54" s="332">
        <f>M2D!DM74</f>
        <v>23</v>
      </c>
      <c r="DJ54" s="253">
        <f>M2D!DN74</f>
        <v>23</v>
      </c>
      <c r="DK54" s="253">
        <f>M2D!DO74</f>
        <v>23</v>
      </c>
      <c r="DL54" s="253">
        <f>M2D!DP74</f>
        <v>23</v>
      </c>
      <c r="DM54" s="253">
        <f>M2D!DQ74</f>
        <v>23</v>
      </c>
      <c r="DN54" s="253">
        <f>M2D!DR74</f>
        <v>23</v>
      </c>
      <c r="DO54" s="253">
        <f>M2D!DS74</f>
        <v>23</v>
      </c>
      <c r="DP54" s="253">
        <f>M2D!DT74</f>
        <v>23</v>
      </c>
      <c r="DQ54" s="253">
        <f>M2D!DU74</f>
        <v>23</v>
      </c>
      <c r="DR54" s="253">
        <f>M2D!DV74</f>
        <v>23</v>
      </c>
      <c r="DS54" s="253">
        <f>M2D!DW74</f>
        <v>23</v>
      </c>
      <c r="DT54" s="334">
        <f>M2D!DX74</f>
        <v>23</v>
      </c>
      <c r="DU54" s="332">
        <f>M2D!DY74</f>
        <v>23</v>
      </c>
      <c r="DV54" s="253">
        <f>M2D!DZ74</f>
        <v>23</v>
      </c>
      <c r="DW54" s="253">
        <f>M2D!EA74</f>
        <v>23</v>
      </c>
      <c r="DX54" s="253">
        <f>M2D!EB74</f>
        <v>23</v>
      </c>
      <c r="DY54" s="253">
        <f>M2D!EC74</f>
        <v>23</v>
      </c>
      <c r="DZ54" s="253">
        <f>M2D!ED74</f>
        <v>23</v>
      </c>
      <c r="EA54" s="253">
        <f>M2D!EE74</f>
        <v>23</v>
      </c>
      <c r="EB54" s="253">
        <f>M2D!EF74</f>
        <v>23</v>
      </c>
      <c r="EC54" s="253">
        <f>M2D!EG74</f>
        <v>23</v>
      </c>
      <c r="ED54" s="253">
        <f>M2D!EH74</f>
        <v>23</v>
      </c>
      <c r="EE54" s="253">
        <f>M2D!EI74</f>
        <v>23</v>
      </c>
      <c r="EF54" s="334">
        <f>M2D!EJ74</f>
        <v>23</v>
      </c>
      <c r="EG54" s="332">
        <f>M2D!EK74</f>
        <v>23</v>
      </c>
      <c r="EH54" s="253">
        <f>M2D!EL74</f>
        <v>23</v>
      </c>
      <c r="EI54" s="253">
        <f>M2D!EM74</f>
        <v>23</v>
      </c>
      <c r="EJ54" s="253">
        <f>M2D!EN74</f>
        <v>23</v>
      </c>
      <c r="EK54" s="253">
        <f>M2D!EO74</f>
        <v>23</v>
      </c>
      <c r="EL54" s="253">
        <f>M2D!EP74</f>
        <v>23</v>
      </c>
      <c r="EM54" s="253">
        <f>M2D!EQ74</f>
        <v>23</v>
      </c>
      <c r="EN54" s="253" t="str">
        <f>M2D!ER74</f>
        <v>V25</v>
      </c>
      <c r="EO54" s="253" t="str">
        <f>M2D!ES74</f>
        <v>V25</v>
      </c>
      <c r="EP54" s="253" t="str">
        <f>M2D!ET74</f>
        <v>V25</v>
      </c>
      <c r="EQ54" s="253" t="str">
        <f>M2D!EU74</f>
        <v>V25</v>
      </c>
      <c r="ER54" s="334" t="str">
        <f>M2D!EV74</f>
        <v>V25</v>
      </c>
      <c r="ES54" s="335">
        <f>M2D!EW74</f>
        <v>23</v>
      </c>
      <c r="ET54" s="253">
        <f>M2D!EX74</f>
        <v>23</v>
      </c>
      <c r="EU54" s="253">
        <f>M2D!EY74</f>
        <v>23</v>
      </c>
      <c r="EV54" s="253">
        <f>M2D!EZ74</f>
        <v>23</v>
      </c>
      <c r="EW54" s="253">
        <f>M2D!FA74</f>
        <v>23</v>
      </c>
      <c r="EX54" s="253">
        <f>M2D!FB74</f>
        <v>23</v>
      </c>
      <c r="EY54" s="253">
        <f>M2D!FC74</f>
        <v>23</v>
      </c>
      <c r="EZ54" s="253">
        <f>M2D!FD74</f>
        <v>23</v>
      </c>
      <c r="FA54" s="253">
        <f>M2D!FE74</f>
        <v>23</v>
      </c>
      <c r="FB54" s="253">
        <f>M2D!FF74</f>
        <v>23</v>
      </c>
      <c r="FC54" s="253">
        <f>M2D!FG74</f>
        <v>23</v>
      </c>
      <c r="FD54" s="253">
        <f>M2D!FH74</f>
        <v>23</v>
      </c>
      <c r="FE54" s="253">
        <f>M2D!FI74</f>
        <v>23</v>
      </c>
      <c r="FF54" s="253">
        <f>M2D!FJ74</f>
        <v>23</v>
      </c>
      <c r="FG54" s="253">
        <f>M2D!FK74</f>
        <v>23</v>
      </c>
      <c r="FH54" s="253">
        <f>M2D!FL74</f>
        <v>23</v>
      </c>
      <c r="FI54" s="253">
        <f>M2D!FM74</f>
        <v>23</v>
      </c>
      <c r="FJ54" s="253">
        <f>M2D!FN74</f>
        <v>23</v>
      </c>
      <c r="FK54" s="253">
        <f>M2D!FO74</f>
        <v>23</v>
      </c>
      <c r="FL54" s="253">
        <f>M2D!FP74</f>
        <v>23</v>
      </c>
      <c r="FM54" s="253">
        <f>M2D!FQ74</f>
        <v>23</v>
      </c>
      <c r="FN54" s="253">
        <f>M2D!FR74</f>
        <v>23</v>
      </c>
      <c r="FO54" s="253">
        <f>M2D!FS74</f>
        <v>23</v>
      </c>
      <c r="FP54" s="253">
        <f>M2D!FT74</f>
        <v>23</v>
      </c>
      <c r="FQ54" s="253">
        <f>M2D!FU74</f>
        <v>23</v>
      </c>
      <c r="FR54" s="253">
        <f>M2D!FV74</f>
        <v>23</v>
      </c>
      <c r="FS54" s="253">
        <f>M2D!FW74</f>
        <v>23</v>
      </c>
      <c r="FT54" s="253">
        <f>M2D!FX74</f>
        <v>23</v>
      </c>
      <c r="FU54" s="253">
        <f>M2D!FY74</f>
        <v>23</v>
      </c>
      <c r="FV54" s="253">
        <f>M2D!FZ74</f>
        <v>23</v>
      </c>
      <c r="FW54" s="253">
        <f>M2D!GA74</f>
        <v>23</v>
      </c>
      <c r="FX54" s="253">
        <f>M2D!GB74</f>
        <v>23</v>
      </c>
      <c r="FY54" s="253">
        <f>M2D!GC74</f>
        <v>23</v>
      </c>
      <c r="FZ54" s="253">
        <f>M2D!GD74</f>
        <v>23</v>
      </c>
      <c r="GA54" s="253">
        <f>M2D!GE74</f>
        <v>23</v>
      </c>
      <c r="GB54" s="253">
        <f>M2D!GF74</f>
        <v>23</v>
      </c>
      <c r="GC54" s="253">
        <f>M2D!GG74</f>
        <v>23</v>
      </c>
      <c r="GD54" s="253">
        <f>M2D!GH74</f>
        <v>23</v>
      </c>
      <c r="GE54" s="253">
        <f>M2D!GI74</f>
        <v>23</v>
      </c>
      <c r="GF54" s="253">
        <f>M2D!GJ74</f>
        <v>23</v>
      </c>
      <c r="GG54" s="253">
        <f>M2D!GK74</f>
        <v>23</v>
      </c>
      <c r="GH54" s="253">
        <f>M2D!GL74</f>
        <v>23</v>
      </c>
      <c r="GI54" s="253">
        <f>M2D!GM74</f>
        <v>23</v>
      </c>
      <c r="GJ54" s="253">
        <f>M2D!GN74</f>
        <v>23</v>
      </c>
      <c r="GK54" s="253" t="str">
        <f>M2D!GO74</f>
        <v>X</v>
      </c>
      <c r="GL54" s="253" t="str">
        <f>M2D!GP74</f>
        <v>X</v>
      </c>
      <c r="GM54" s="253" t="str">
        <f>M2D!GQ74</f>
        <v>X</v>
      </c>
      <c r="GN54" s="333" t="str">
        <f>M2D!GR74</f>
        <v>X</v>
      </c>
      <c r="GO54" s="709" t="str">
        <f>M2D!HN84</f>
        <v/>
      </c>
    </row>
    <row r="55" spans="1:197" ht="13.15" customHeight="1" x14ac:dyDescent="0.2">
      <c r="A55" s="271" t="str">
        <f>M2D!A14</f>
        <v>V30</v>
      </c>
      <c r="B55" s="271">
        <f>M2D!F14</f>
        <v>43109</v>
      </c>
      <c r="C55" s="272">
        <f>M2D!G14</f>
        <v>42948</v>
      </c>
      <c r="D55" s="273" t="str">
        <f>M2D!H14</f>
        <v>D614</v>
      </c>
      <c r="E55" s="332" t="str">
        <f>M2D!I14</f>
        <v>STK</v>
      </c>
      <c r="F55" s="253" t="str">
        <f>M2D!J14</f>
        <v>STK</v>
      </c>
      <c r="G55" s="253" t="str">
        <f>M2D!K14</f>
        <v>STK</v>
      </c>
      <c r="H55" s="253" t="str">
        <f>M2D!L14</f>
        <v>STK</v>
      </c>
      <c r="I55" s="253" t="str">
        <f>M2D!M14</f>
        <v>STK</v>
      </c>
      <c r="J55" s="253" t="str">
        <f>M2D!N14</f>
        <v>STK</v>
      </c>
      <c r="K55" s="253">
        <f>M2D!O14</f>
        <v>1</v>
      </c>
      <c r="L55" s="253">
        <f>M2D!P14</f>
        <v>0</v>
      </c>
      <c r="M55" s="253">
        <f>M2D!Q14</f>
        <v>0</v>
      </c>
      <c r="N55" s="253">
        <f>M2D!R14</f>
        <v>0</v>
      </c>
      <c r="O55" s="253">
        <f>M2D!S14</f>
        <v>0</v>
      </c>
      <c r="P55" s="333">
        <f>M2D!T14</f>
        <v>0</v>
      </c>
      <c r="Q55" s="332">
        <f>M2D!U14</f>
        <v>10</v>
      </c>
      <c r="R55" s="253">
        <f>M2D!V14</f>
        <v>87</v>
      </c>
      <c r="S55" s="253">
        <f>M2D!W14</f>
        <v>79</v>
      </c>
      <c r="T55" s="253">
        <f>M2D!X14</f>
        <v>83</v>
      </c>
      <c r="U55" s="253">
        <f>M2D!Y14</f>
        <v>110</v>
      </c>
      <c r="V55" s="253">
        <f>M2D!Z14</f>
        <v>5</v>
      </c>
      <c r="W55" s="253">
        <f>M2D!AA14</f>
        <v>15</v>
      </c>
      <c r="X55" s="253">
        <f>M2D!AB14</f>
        <v>9</v>
      </c>
      <c r="Y55" s="253">
        <f>M2D!AC14</f>
        <v>21</v>
      </c>
      <c r="Z55" s="253">
        <f>M2D!AD14</f>
        <v>6</v>
      </c>
      <c r="AA55" s="253">
        <f>M2D!AE14</f>
        <v>21</v>
      </c>
      <c r="AB55" s="334">
        <f>M2D!AF14</f>
        <v>21</v>
      </c>
      <c r="AC55" s="332">
        <f>M2D!AG14</f>
        <v>21</v>
      </c>
      <c r="AD55" s="253">
        <f>M2D!AH14</f>
        <v>21</v>
      </c>
      <c r="AE55" s="253">
        <f>M2D!AI14</f>
        <v>21</v>
      </c>
      <c r="AF55" s="253">
        <f>M2D!AJ14</f>
        <v>21</v>
      </c>
      <c r="AG55" s="253">
        <f>M2D!AK14</f>
        <v>21</v>
      </c>
      <c r="AH55" s="253">
        <f>M2D!AL14</f>
        <v>21</v>
      </c>
      <c r="AI55" s="253">
        <f>M2D!AM14</f>
        <v>21</v>
      </c>
      <c r="AJ55" s="253" t="str">
        <f>M2D!AN14</f>
        <v>V30</v>
      </c>
      <c r="AK55" s="253" t="str">
        <f>M2D!AO14</f>
        <v>V30</v>
      </c>
      <c r="AL55" s="253" t="str">
        <f>M2D!AP14</f>
        <v>V30</v>
      </c>
      <c r="AM55" s="253" t="str">
        <f>M2D!AQ14</f>
        <v>V30</v>
      </c>
      <c r="AN55" s="334" t="str">
        <f>M2D!AR14</f>
        <v>V30</v>
      </c>
      <c r="AO55" s="332" t="str">
        <f>M2D!AS14</f>
        <v>V30</v>
      </c>
      <c r="AP55" s="253" t="str">
        <f>M2D!AT14</f>
        <v>AIA</v>
      </c>
      <c r="AQ55" s="253" t="str">
        <f>M2D!AU14</f>
        <v>AIA</v>
      </c>
      <c r="AR55" s="253">
        <f>M2D!AV14</f>
        <v>23</v>
      </c>
      <c r="AS55" s="253">
        <f>M2D!AW14</f>
        <v>23</v>
      </c>
      <c r="AT55" s="253">
        <f>M2D!AX14</f>
        <v>23</v>
      </c>
      <c r="AU55" s="253">
        <f>M2D!AY14</f>
        <v>23</v>
      </c>
      <c r="AV55" s="253">
        <f>M2D!AZ14</f>
        <v>23</v>
      </c>
      <c r="AW55" s="253">
        <f>M2D!BA14</f>
        <v>23</v>
      </c>
      <c r="AX55" s="253">
        <f>M2D!BB14</f>
        <v>23</v>
      </c>
      <c r="AY55" s="253">
        <f>M2D!BC14</f>
        <v>23</v>
      </c>
      <c r="AZ55" s="334">
        <f>M2D!BD14</f>
        <v>23</v>
      </c>
      <c r="BA55" s="332">
        <f>M2D!BE14</f>
        <v>23</v>
      </c>
      <c r="BB55" s="253">
        <f>M2D!BF14</f>
        <v>23</v>
      </c>
      <c r="BC55" s="253" t="str">
        <f>M2D!BG14</f>
        <v>STK</v>
      </c>
      <c r="BD55" s="253" t="str">
        <f>M2D!BH14</f>
        <v>STK</v>
      </c>
      <c r="BE55" s="253" t="str">
        <f>M2D!BI14</f>
        <v>STK</v>
      </c>
      <c r="BF55" s="253" t="str">
        <f>M2D!BJ14</f>
        <v>STK</v>
      </c>
      <c r="BG55" s="253" t="str">
        <f>M2D!BK14</f>
        <v>STK</v>
      </c>
      <c r="BH55" s="253" t="str">
        <f>M2D!BL14</f>
        <v>STK</v>
      </c>
      <c r="BI55" s="253" t="str">
        <f>M2D!BM14</f>
        <v>STK</v>
      </c>
      <c r="BJ55" s="253" t="str">
        <f>M2D!BN14</f>
        <v>STK</v>
      </c>
      <c r="BK55" s="253" t="str">
        <f>M2D!BO14</f>
        <v>STK</v>
      </c>
      <c r="BL55" s="334" t="str">
        <f>M2D!BP14</f>
        <v>STK</v>
      </c>
      <c r="BM55" s="332">
        <f>M2D!BQ14</f>
        <v>23</v>
      </c>
      <c r="BN55" s="253">
        <f>M2D!BR14</f>
        <v>23</v>
      </c>
      <c r="BO55" s="253">
        <f>M2D!BS14</f>
        <v>1</v>
      </c>
      <c r="BP55" s="253">
        <f>M2D!BT14</f>
        <v>60</v>
      </c>
      <c r="BQ55" s="253">
        <f>M2D!BU14</f>
        <v>60</v>
      </c>
      <c r="BR55" s="253">
        <f>M2D!BV14</f>
        <v>60</v>
      </c>
      <c r="BS55" s="253">
        <f>M2D!BW14</f>
        <v>60</v>
      </c>
      <c r="BT55" s="253">
        <f>M2D!BX14</f>
        <v>1</v>
      </c>
      <c r="BU55" s="253">
        <f>M2D!BY14</f>
        <v>23</v>
      </c>
      <c r="BV55" s="253">
        <f>M2D!BZ14</f>
        <v>23</v>
      </c>
      <c r="BW55" s="253">
        <f>M2D!CA14</f>
        <v>23</v>
      </c>
      <c r="BX55" s="334">
        <f>M2D!CB14</f>
        <v>23</v>
      </c>
      <c r="BY55" s="332">
        <f>M2D!CC14</f>
        <v>23</v>
      </c>
      <c r="BZ55" s="253">
        <f>M2D!CD14</f>
        <v>23</v>
      </c>
      <c r="CA55" s="253">
        <f>M2D!CE14</f>
        <v>23</v>
      </c>
      <c r="CB55" s="253">
        <f>M2D!CF14</f>
        <v>23</v>
      </c>
      <c r="CC55" s="253">
        <f>M2D!CG14</f>
        <v>23</v>
      </c>
      <c r="CD55" s="253">
        <f>M2D!CH14</f>
        <v>23</v>
      </c>
      <c r="CE55" s="253">
        <f>M2D!CI14</f>
        <v>23</v>
      </c>
      <c r="CF55" s="253">
        <f>M2D!CJ14</f>
        <v>23</v>
      </c>
      <c r="CG55" s="253">
        <f>M2D!CK14</f>
        <v>23</v>
      </c>
      <c r="CH55" s="253">
        <f>M2D!CL14</f>
        <v>23</v>
      </c>
      <c r="CI55" s="253">
        <f>M2D!CM14</f>
        <v>23</v>
      </c>
      <c r="CJ55" s="334">
        <f>M2D!CN14</f>
        <v>23</v>
      </c>
      <c r="CK55" s="332">
        <f>M2D!CO14</f>
        <v>23</v>
      </c>
      <c r="CL55" s="253">
        <f>M2D!CP14</f>
        <v>23</v>
      </c>
      <c r="CM55" s="253">
        <f>M2D!CQ14</f>
        <v>23</v>
      </c>
      <c r="CN55" s="253">
        <f>M2D!CR14</f>
        <v>23</v>
      </c>
      <c r="CO55" s="253">
        <f>M2D!CS14</f>
        <v>23</v>
      </c>
      <c r="CP55" s="253">
        <f>M2D!CT14</f>
        <v>23</v>
      </c>
      <c r="CQ55" s="253">
        <f>M2D!CU14</f>
        <v>23</v>
      </c>
      <c r="CR55" s="253">
        <f>M2D!CV14</f>
        <v>23</v>
      </c>
      <c r="CS55" s="253">
        <f>M2D!CW14</f>
        <v>23</v>
      </c>
      <c r="CT55" s="253">
        <f>M2D!CX14</f>
        <v>23</v>
      </c>
      <c r="CU55" s="253">
        <f>M2D!CY14</f>
        <v>23</v>
      </c>
      <c r="CV55" s="334">
        <f>M2D!CZ14</f>
        <v>23</v>
      </c>
      <c r="CW55" s="332" t="str">
        <f>M2D!DA14</f>
        <v>V5</v>
      </c>
      <c r="CX55" s="253" t="str">
        <f>M2D!DB14</f>
        <v>V5</v>
      </c>
      <c r="CY55" s="253" t="str">
        <f>M2D!DC14</f>
        <v>V5</v>
      </c>
      <c r="CZ55" s="253" t="str">
        <f>M2D!DD14</f>
        <v>V5</v>
      </c>
      <c r="DA55" s="253" t="str">
        <f>M2D!DE14</f>
        <v>V5</v>
      </c>
      <c r="DB55" s="253" t="str">
        <f>M2D!DF14</f>
        <v>RMV</v>
      </c>
      <c r="DC55" s="253" t="str">
        <f>M2D!DG14</f>
        <v>RMV</v>
      </c>
      <c r="DD55" s="253" t="str">
        <f>M2D!DH14</f>
        <v>RMV</v>
      </c>
      <c r="DE55" s="253" t="str">
        <f>M2D!DI14</f>
        <v>RMV</v>
      </c>
      <c r="DF55" s="253" t="str">
        <f>M2D!DJ14</f>
        <v>RMV</v>
      </c>
      <c r="DG55" s="253" t="str">
        <f>M2D!DK14</f>
        <v>RMV</v>
      </c>
      <c r="DH55" s="334">
        <f>M2D!DL14</f>
        <v>23</v>
      </c>
      <c r="DI55" s="332">
        <f>M2D!DM14</f>
        <v>23</v>
      </c>
      <c r="DJ55" s="253">
        <f>M2D!DN14</f>
        <v>23</v>
      </c>
      <c r="DK55" s="253">
        <f>M2D!DO14</f>
        <v>23</v>
      </c>
      <c r="DL55" s="253">
        <f>M2D!DP14</f>
        <v>23</v>
      </c>
      <c r="DM55" s="253">
        <f>M2D!DQ14</f>
        <v>23</v>
      </c>
      <c r="DN55" s="253">
        <f>M2D!DR14</f>
        <v>23</v>
      </c>
      <c r="DO55" s="253">
        <f>M2D!DS14</f>
        <v>23</v>
      </c>
      <c r="DP55" s="253">
        <f>M2D!DT14</f>
        <v>23</v>
      </c>
      <c r="DQ55" s="253">
        <f>M2D!DU14</f>
        <v>23</v>
      </c>
      <c r="DR55" s="253">
        <f>M2D!DV14</f>
        <v>23</v>
      </c>
      <c r="DS55" s="253">
        <f>M2D!DW14</f>
        <v>23</v>
      </c>
      <c r="DT55" s="334">
        <f>M2D!DX14</f>
        <v>23</v>
      </c>
      <c r="DU55" s="332">
        <f>M2D!DY14</f>
        <v>23</v>
      </c>
      <c r="DV55" s="253">
        <f>M2D!DZ14</f>
        <v>23</v>
      </c>
      <c r="DW55" s="253">
        <f>M2D!EA14</f>
        <v>23</v>
      </c>
      <c r="DX55" s="253">
        <f>M2D!EB14</f>
        <v>23</v>
      </c>
      <c r="DY55" s="253">
        <f>M2D!EC14</f>
        <v>23</v>
      </c>
      <c r="DZ55" s="253">
        <f>M2D!ED14</f>
        <v>23</v>
      </c>
      <c r="EA55" s="253">
        <f>M2D!EE14</f>
        <v>23</v>
      </c>
      <c r="EB55" s="253">
        <f>M2D!EF14</f>
        <v>23</v>
      </c>
      <c r="EC55" s="253">
        <f>M2D!EG14</f>
        <v>23</v>
      </c>
      <c r="ED55" s="253">
        <f>M2D!EH14</f>
        <v>23</v>
      </c>
      <c r="EE55" s="253">
        <f>M2D!EI14</f>
        <v>23</v>
      </c>
      <c r="EF55" s="334">
        <f>M2D!EJ14</f>
        <v>23</v>
      </c>
      <c r="EG55" s="332">
        <f>M2D!EK14</f>
        <v>23</v>
      </c>
      <c r="EH55" s="253">
        <f>M2D!EL14</f>
        <v>23</v>
      </c>
      <c r="EI55" s="253">
        <f>M2D!EM14</f>
        <v>23</v>
      </c>
      <c r="EJ55" s="253">
        <f>M2D!EN14</f>
        <v>23</v>
      </c>
      <c r="EK55" s="253">
        <f>M2D!EO14</f>
        <v>23</v>
      </c>
      <c r="EL55" s="253">
        <f>M2D!EP14</f>
        <v>23</v>
      </c>
      <c r="EM55" s="253">
        <f>M2D!EQ14</f>
        <v>23</v>
      </c>
      <c r="EN55" s="253">
        <f>M2D!ER14</f>
        <v>23</v>
      </c>
      <c r="EO55" s="253">
        <f>M2D!ES14</f>
        <v>23</v>
      </c>
      <c r="EP55" s="253">
        <f>M2D!ET14</f>
        <v>23</v>
      </c>
      <c r="EQ55" s="253">
        <f>M2D!EU14</f>
        <v>23</v>
      </c>
      <c r="ER55" s="334">
        <f>M2D!EV14</f>
        <v>23</v>
      </c>
      <c r="ES55" s="335">
        <f>M2D!EW14</f>
        <v>23</v>
      </c>
      <c r="ET55" s="253">
        <f>M2D!EX14</f>
        <v>23</v>
      </c>
      <c r="EU55" s="253">
        <f>M2D!EY14</f>
        <v>23</v>
      </c>
      <c r="EV55" s="253">
        <f>M2D!EZ14</f>
        <v>23</v>
      </c>
      <c r="EW55" s="253">
        <f>M2D!FA14</f>
        <v>23</v>
      </c>
      <c r="EX55" s="253" t="str">
        <f>M2D!FB14</f>
        <v>V10</v>
      </c>
      <c r="EY55" s="253" t="str">
        <f>M2D!FC14</f>
        <v>V10</v>
      </c>
      <c r="EZ55" s="253" t="str">
        <f>M2D!FD14</f>
        <v>V10</v>
      </c>
      <c r="FA55" s="253" t="str">
        <f>M2D!FE14</f>
        <v>V10</v>
      </c>
      <c r="FB55" s="253" t="str">
        <f>M2D!FF14</f>
        <v>V10</v>
      </c>
      <c r="FC55" s="253" t="str">
        <f>M2D!FG14</f>
        <v>V10</v>
      </c>
      <c r="FD55" s="253">
        <f>M2D!FH14</f>
        <v>23</v>
      </c>
      <c r="FE55" s="253">
        <f>M2D!FI14</f>
        <v>23</v>
      </c>
      <c r="FF55" s="253">
        <f>M2D!FJ14</f>
        <v>23</v>
      </c>
      <c r="FG55" s="253">
        <f>M2D!FK14</f>
        <v>23</v>
      </c>
      <c r="FH55" s="253">
        <f>M2D!FL14</f>
        <v>23</v>
      </c>
      <c r="FI55" s="253">
        <f>M2D!FM14</f>
        <v>23</v>
      </c>
      <c r="FJ55" s="253">
        <f>M2D!FN14</f>
        <v>23</v>
      </c>
      <c r="FK55" s="253">
        <f>M2D!FO14</f>
        <v>23</v>
      </c>
      <c r="FL55" s="253">
        <f>M2D!FP14</f>
        <v>23</v>
      </c>
      <c r="FM55" s="253">
        <f>M2D!FQ14</f>
        <v>23</v>
      </c>
      <c r="FN55" s="253">
        <f>M2D!FR14</f>
        <v>23</v>
      </c>
      <c r="FO55" s="253">
        <f>M2D!FS14</f>
        <v>23</v>
      </c>
      <c r="FP55" s="253">
        <f>M2D!FT14</f>
        <v>23</v>
      </c>
      <c r="FQ55" s="253">
        <f>M2D!FU14</f>
        <v>23</v>
      </c>
      <c r="FR55" s="253">
        <f>M2D!FV14</f>
        <v>23</v>
      </c>
      <c r="FS55" s="253">
        <f>M2D!FW14</f>
        <v>23</v>
      </c>
      <c r="FT55" s="253">
        <f>M2D!FX14</f>
        <v>23</v>
      </c>
      <c r="FU55" s="253">
        <f>M2D!FY14</f>
        <v>23</v>
      </c>
      <c r="FV55" s="253">
        <f>M2D!FZ14</f>
        <v>23</v>
      </c>
      <c r="FW55" s="253">
        <f>M2D!GA14</f>
        <v>23</v>
      </c>
      <c r="FX55" s="253">
        <f>M2D!GB14</f>
        <v>23</v>
      </c>
      <c r="FY55" s="253">
        <f>M2D!GC14</f>
        <v>23</v>
      </c>
      <c r="FZ55" s="253">
        <f>M2D!GD14</f>
        <v>23</v>
      </c>
      <c r="GA55" s="253">
        <f>M2D!GE14</f>
        <v>23</v>
      </c>
      <c r="GB55" s="253">
        <f>M2D!GF14</f>
        <v>23</v>
      </c>
      <c r="GC55" s="253">
        <f>M2D!GG14</f>
        <v>23</v>
      </c>
      <c r="GD55" s="253">
        <f>M2D!GH14</f>
        <v>23</v>
      </c>
      <c r="GE55" s="253">
        <f>M2D!GI14</f>
        <v>23</v>
      </c>
      <c r="GF55" s="253">
        <f>M2D!GJ14</f>
        <v>23</v>
      </c>
      <c r="GG55" s="253">
        <f>M2D!GK14</f>
        <v>23</v>
      </c>
      <c r="GH55" s="253">
        <f>M2D!GL14</f>
        <v>23</v>
      </c>
      <c r="GI55" s="253">
        <f>M2D!GM14</f>
        <v>23</v>
      </c>
      <c r="GJ55" s="253">
        <f>M2D!GN14</f>
        <v>23</v>
      </c>
      <c r="GK55" s="253" t="str">
        <f>M2D!GO14</f>
        <v>X</v>
      </c>
      <c r="GL55" s="253" t="str">
        <f>M2D!GP14</f>
        <v>X</v>
      </c>
      <c r="GM55" s="253" t="str">
        <f>M2D!GQ14</f>
        <v>X</v>
      </c>
      <c r="GN55" s="333" t="str">
        <f>M2D!GR14</f>
        <v>X</v>
      </c>
      <c r="GO55" s="709" t="str">
        <f>M2D!HN24</f>
        <v/>
      </c>
    </row>
    <row r="56" spans="1:197" ht="13.15" customHeight="1" x14ac:dyDescent="0.2">
      <c r="A56" s="271" t="str">
        <f>M2D!A24</f>
        <v>V10</v>
      </c>
      <c r="B56" s="271">
        <f>M2D!F24</f>
        <v>42992</v>
      </c>
      <c r="C56" s="272">
        <f>M2D!G24</f>
        <v>42979</v>
      </c>
      <c r="D56" s="273" t="str">
        <f>M2D!H24</f>
        <v>D626</v>
      </c>
      <c r="E56" s="332" t="str">
        <f>M2D!I24</f>
        <v>STK</v>
      </c>
      <c r="F56" s="253" t="str">
        <f>M2D!J24</f>
        <v>STK</v>
      </c>
      <c r="G56" s="253" t="str">
        <f>M2D!K24</f>
        <v>STK</v>
      </c>
      <c r="H56" s="253" t="str">
        <f>M2D!L24</f>
        <v>STK</v>
      </c>
      <c r="I56" s="253" t="str">
        <f>M2D!M24</f>
        <v>STK</v>
      </c>
      <c r="J56" s="253" t="str">
        <f>M2D!N24</f>
        <v>STK</v>
      </c>
      <c r="K56" s="253" t="str">
        <f>M2D!O24</f>
        <v>STK</v>
      </c>
      <c r="L56" s="253" t="str">
        <f>M2D!P24</f>
        <v>STK</v>
      </c>
      <c r="M56" s="253" t="str">
        <f>M2D!Q24</f>
        <v>STK</v>
      </c>
      <c r="N56" s="253" t="str">
        <f>M2D!R24</f>
        <v>STK</v>
      </c>
      <c r="O56" s="253" t="str">
        <f>M2D!S24</f>
        <v>STK</v>
      </c>
      <c r="P56" s="333" t="str">
        <f>M2D!T24</f>
        <v>STK</v>
      </c>
      <c r="Q56" s="332" t="str">
        <f>M2D!U24</f>
        <v>STK</v>
      </c>
      <c r="R56" s="253" t="str">
        <f>M2D!V24</f>
        <v>STK</v>
      </c>
      <c r="S56" s="253" t="str">
        <f>M2D!W24</f>
        <v>STK</v>
      </c>
      <c r="T56" s="253" t="str">
        <f>M2D!X24</f>
        <v>STK</v>
      </c>
      <c r="U56" s="253">
        <f>M2D!Y24</f>
        <v>0</v>
      </c>
      <c r="V56" s="253">
        <f>M2D!Z24</f>
        <v>0</v>
      </c>
      <c r="W56" s="253">
        <f>M2D!AA24</f>
        <v>1</v>
      </c>
      <c r="X56" s="253">
        <f>M2D!AB24</f>
        <v>27</v>
      </c>
      <c r="Y56" s="253">
        <f>M2D!AC24</f>
        <v>40</v>
      </c>
      <c r="Z56" s="253">
        <f>M2D!AD24</f>
        <v>25</v>
      </c>
      <c r="AA56" s="253">
        <f>M2D!AE24</f>
        <v>30</v>
      </c>
      <c r="AB56" s="334">
        <f>M2D!AF24</f>
        <v>30</v>
      </c>
      <c r="AC56" s="332">
        <f>M2D!AG24</f>
        <v>30</v>
      </c>
      <c r="AD56" s="253">
        <f>M2D!AH24</f>
        <v>30</v>
      </c>
      <c r="AE56" s="253" t="str">
        <f>M2D!AI24</f>
        <v>F</v>
      </c>
      <c r="AF56" s="253" t="str">
        <f>M2D!AJ24</f>
        <v>F</v>
      </c>
      <c r="AG56" s="253">
        <f>M2D!AK24</f>
        <v>40</v>
      </c>
      <c r="AH56" s="253">
        <f>M2D!AL24</f>
        <v>40</v>
      </c>
      <c r="AI56" s="253">
        <f>M2D!AM24</f>
        <v>40</v>
      </c>
      <c r="AJ56" s="253">
        <f>M2D!AN24</f>
        <v>40</v>
      </c>
      <c r="AK56" s="253" t="str">
        <f>M2D!AO24</f>
        <v>V10</v>
      </c>
      <c r="AL56" s="253" t="str">
        <f>M2D!AP24</f>
        <v>V10</v>
      </c>
      <c r="AM56" s="253" t="str">
        <f>M2D!AQ24</f>
        <v>V10</v>
      </c>
      <c r="AN56" s="334" t="str">
        <f>M2D!AR24</f>
        <v>V10</v>
      </c>
      <c r="AO56" s="332" t="str">
        <f>M2D!AS24</f>
        <v>V10</v>
      </c>
      <c r="AP56" s="253" t="str">
        <f>M2D!AT24</f>
        <v>V10</v>
      </c>
      <c r="AQ56" s="253" t="str">
        <f>M2D!AU24</f>
        <v>AIA</v>
      </c>
      <c r="AR56" s="253" t="str">
        <f>M2D!AV24</f>
        <v>AIA</v>
      </c>
      <c r="AS56" s="253">
        <f>M2D!AW24</f>
        <v>23</v>
      </c>
      <c r="AT56" s="253">
        <f>M2D!AX24</f>
        <v>23</v>
      </c>
      <c r="AU56" s="253">
        <f>M2D!AY24</f>
        <v>23</v>
      </c>
      <c r="AV56" s="253">
        <f>M2D!AZ24</f>
        <v>23</v>
      </c>
      <c r="AW56" s="253">
        <f>M2D!BA24</f>
        <v>1</v>
      </c>
      <c r="AX56" s="253">
        <f>M2D!BB24</f>
        <v>80</v>
      </c>
      <c r="AY56" s="253">
        <f>M2D!BC24</f>
        <v>80</v>
      </c>
      <c r="AZ56" s="334">
        <f>M2D!BD24</f>
        <v>80</v>
      </c>
      <c r="BA56" s="332">
        <f>M2D!BE24</f>
        <v>80</v>
      </c>
      <c r="BB56" s="253">
        <f>M2D!BF24</f>
        <v>1</v>
      </c>
      <c r="BC56" s="253">
        <f>M2D!BG24</f>
        <v>23</v>
      </c>
      <c r="BD56" s="253">
        <f>M2D!BH24</f>
        <v>23</v>
      </c>
      <c r="BE56" s="253">
        <f>M2D!BI24</f>
        <v>23</v>
      </c>
      <c r="BF56" s="253">
        <f>M2D!BJ24</f>
        <v>23</v>
      </c>
      <c r="BG56" s="253">
        <f>M2D!BK24</f>
        <v>23</v>
      </c>
      <c r="BH56" s="253">
        <f>M2D!BL24</f>
        <v>23</v>
      </c>
      <c r="BI56" s="253">
        <f>M2D!BM24</f>
        <v>23</v>
      </c>
      <c r="BJ56" s="253" t="str">
        <f>M2D!BN24</f>
        <v>SB</v>
      </c>
      <c r="BK56" s="253" t="str">
        <f>M2D!BO24</f>
        <v>SB</v>
      </c>
      <c r="BL56" s="334" t="str">
        <f>M2D!BP24</f>
        <v>SB</v>
      </c>
      <c r="BM56" s="332" t="str">
        <f>M2D!BQ24</f>
        <v>SB</v>
      </c>
      <c r="BN56" s="253">
        <f>M2D!BR24</f>
        <v>23</v>
      </c>
      <c r="BO56" s="253">
        <f>M2D!BS24</f>
        <v>23</v>
      </c>
      <c r="BP56" s="253">
        <f>M2D!BT24</f>
        <v>23</v>
      </c>
      <c r="BQ56" s="253">
        <f>M2D!BU24</f>
        <v>23</v>
      </c>
      <c r="BR56" s="253">
        <f>M2D!BV24</f>
        <v>23</v>
      </c>
      <c r="BS56" s="253">
        <f>M2D!BW24</f>
        <v>23</v>
      </c>
      <c r="BT56" s="253">
        <f>M2D!BX24</f>
        <v>23</v>
      </c>
      <c r="BU56" s="253">
        <f>M2D!BY24</f>
        <v>23</v>
      </c>
      <c r="BV56" s="253">
        <f>M2D!BZ24</f>
        <v>23</v>
      </c>
      <c r="BW56" s="253">
        <f>M2D!CA24</f>
        <v>1</v>
      </c>
      <c r="BX56" s="334">
        <f>M2D!CB24</f>
        <v>60</v>
      </c>
      <c r="BY56" s="332">
        <f>M2D!CC24</f>
        <v>50</v>
      </c>
      <c r="BZ56" s="253">
        <f>M2D!CD24</f>
        <v>50</v>
      </c>
      <c r="CA56" s="253">
        <f>M2D!CE24</f>
        <v>50</v>
      </c>
      <c r="CB56" s="253">
        <f>M2D!CF24</f>
        <v>1</v>
      </c>
      <c r="CC56" s="253">
        <f>M2D!CG24</f>
        <v>23</v>
      </c>
      <c r="CD56" s="253">
        <f>M2D!CH24</f>
        <v>23</v>
      </c>
      <c r="CE56" s="253">
        <f>M2D!CI24</f>
        <v>23</v>
      </c>
      <c r="CF56" s="253">
        <f>M2D!CJ24</f>
        <v>23</v>
      </c>
      <c r="CG56" s="253">
        <f>M2D!CK24</f>
        <v>23</v>
      </c>
      <c r="CH56" s="253">
        <f>M2D!CL24</f>
        <v>23</v>
      </c>
      <c r="CI56" s="253">
        <f>M2D!CM24</f>
        <v>23</v>
      </c>
      <c r="CJ56" s="334" t="str">
        <f>M2D!CN24</f>
        <v>V15</v>
      </c>
      <c r="CK56" s="332" t="str">
        <f>M2D!CO24</f>
        <v>V15</v>
      </c>
      <c r="CL56" s="253" t="str">
        <f>M2D!CP24</f>
        <v>V15</v>
      </c>
      <c r="CM56" s="253" t="str">
        <f>M2D!CQ24</f>
        <v>V15</v>
      </c>
      <c r="CN56" s="253" t="str">
        <f>M2D!CR24</f>
        <v>V15</v>
      </c>
      <c r="CO56" s="253" t="str">
        <f>M2D!CS24</f>
        <v>RMV</v>
      </c>
      <c r="CP56" s="253" t="str">
        <f>M2D!CT24</f>
        <v>RMV</v>
      </c>
      <c r="CQ56" s="253" t="str">
        <f>M2D!CU24</f>
        <v>RMV</v>
      </c>
      <c r="CR56" s="253" t="str">
        <f>M2D!CV24</f>
        <v>RMV</v>
      </c>
      <c r="CS56" s="253" t="str">
        <f>M2D!CW24</f>
        <v>RMV</v>
      </c>
      <c r="CT56" s="253" t="str">
        <f>M2D!CX24</f>
        <v>RMV</v>
      </c>
      <c r="CU56" s="253">
        <f>M2D!CY24</f>
        <v>23</v>
      </c>
      <c r="CV56" s="334">
        <f>M2D!CZ24</f>
        <v>23</v>
      </c>
      <c r="CW56" s="332">
        <f>M2D!DA24</f>
        <v>23</v>
      </c>
      <c r="CX56" s="253">
        <f>M2D!DB24</f>
        <v>23</v>
      </c>
      <c r="CY56" s="253">
        <f>M2D!DC24</f>
        <v>23</v>
      </c>
      <c r="CZ56" s="253">
        <f>M2D!DD24</f>
        <v>23</v>
      </c>
      <c r="DA56" s="253">
        <f>M2D!DE24</f>
        <v>23</v>
      </c>
      <c r="DB56" s="253">
        <f>M2D!DF24</f>
        <v>23</v>
      </c>
      <c r="DC56" s="253">
        <f>M2D!DG24</f>
        <v>23</v>
      </c>
      <c r="DD56" s="253">
        <f>M2D!DH24</f>
        <v>23</v>
      </c>
      <c r="DE56" s="253">
        <f>M2D!DI24</f>
        <v>23</v>
      </c>
      <c r="DF56" s="253">
        <f>M2D!DJ24</f>
        <v>23</v>
      </c>
      <c r="DG56" s="253">
        <f>M2D!DK24</f>
        <v>23</v>
      </c>
      <c r="DH56" s="334">
        <f>M2D!DL24</f>
        <v>23</v>
      </c>
      <c r="DI56" s="332">
        <f>M2D!DM24</f>
        <v>1</v>
      </c>
      <c r="DJ56" s="253">
        <f>M2D!DN24</f>
        <v>60</v>
      </c>
      <c r="DK56" s="253">
        <f>M2D!DO24</f>
        <v>60</v>
      </c>
      <c r="DL56" s="253">
        <f>M2D!DP24</f>
        <v>60</v>
      </c>
      <c r="DM56" s="253">
        <f>M2D!DQ24</f>
        <v>60</v>
      </c>
      <c r="DN56" s="253">
        <f>M2D!DR24</f>
        <v>1</v>
      </c>
      <c r="DO56" s="253">
        <f>M2D!DS24</f>
        <v>23</v>
      </c>
      <c r="DP56" s="253">
        <f>M2D!DT24</f>
        <v>23</v>
      </c>
      <c r="DQ56" s="253">
        <f>M2D!DU24</f>
        <v>23</v>
      </c>
      <c r="DR56" s="253">
        <f>M2D!DV24</f>
        <v>23</v>
      </c>
      <c r="DS56" s="253">
        <f>M2D!DW24</f>
        <v>23</v>
      </c>
      <c r="DT56" s="334">
        <f>M2D!DX24</f>
        <v>23</v>
      </c>
      <c r="DU56" s="332">
        <f>M2D!DY24</f>
        <v>23</v>
      </c>
      <c r="DV56" s="253">
        <f>M2D!DZ24</f>
        <v>23</v>
      </c>
      <c r="DW56" s="253">
        <f>M2D!EA24</f>
        <v>23</v>
      </c>
      <c r="DX56" s="253">
        <f>M2D!EB24</f>
        <v>23</v>
      </c>
      <c r="DY56" s="253">
        <f>M2D!EC24</f>
        <v>23</v>
      </c>
      <c r="DZ56" s="253">
        <f>M2D!ED24</f>
        <v>23</v>
      </c>
      <c r="EA56" s="253">
        <f>M2D!EE24</f>
        <v>23</v>
      </c>
      <c r="EB56" s="253">
        <f>M2D!EF24</f>
        <v>23</v>
      </c>
      <c r="EC56" s="253">
        <f>M2D!EG24</f>
        <v>23</v>
      </c>
      <c r="ED56" s="253">
        <f>M2D!EH24</f>
        <v>23</v>
      </c>
      <c r="EE56" s="253">
        <f>M2D!EI24</f>
        <v>23</v>
      </c>
      <c r="EF56" s="334">
        <f>M2D!EJ24</f>
        <v>23</v>
      </c>
      <c r="EG56" s="332">
        <f>M2D!EK24</f>
        <v>23</v>
      </c>
      <c r="EH56" s="253">
        <f>M2D!EL24</f>
        <v>23</v>
      </c>
      <c r="EI56" s="253">
        <f>M2D!EM24</f>
        <v>23</v>
      </c>
      <c r="EJ56" s="253">
        <f>M2D!EN24</f>
        <v>23</v>
      </c>
      <c r="EK56" s="253">
        <f>M2D!EO24</f>
        <v>23</v>
      </c>
      <c r="EL56" s="253">
        <f>M2D!EP24</f>
        <v>23</v>
      </c>
      <c r="EM56" s="253">
        <f>M2D!EQ24</f>
        <v>23</v>
      </c>
      <c r="EN56" s="253">
        <f>M2D!ER24</f>
        <v>23</v>
      </c>
      <c r="EO56" s="253">
        <f>M2D!ES24</f>
        <v>23</v>
      </c>
      <c r="EP56" s="253" t="str">
        <f>M2D!ET24</f>
        <v>V20</v>
      </c>
      <c r="EQ56" s="253" t="str">
        <f>M2D!EU24</f>
        <v>V20</v>
      </c>
      <c r="ER56" s="334" t="str">
        <f>M2D!EV24</f>
        <v>V20</v>
      </c>
      <c r="ES56" s="335" t="str">
        <f>M2D!EW24</f>
        <v>V20</v>
      </c>
      <c r="ET56" s="253" t="str">
        <f>M2D!EX24</f>
        <v>V20</v>
      </c>
      <c r="EU56" s="253" t="str">
        <f>M2D!EY24</f>
        <v>V20</v>
      </c>
      <c r="EV56" s="253">
        <f>M2D!EZ24</f>
        <v>23</v>
      </c>
      <c r="EW56" s="253">
        <f>M2D!FA24</f>
        <v>23</v>
      </c>
      <c r="EX56" s="253">
        <f>M2D!FB24</f>
        <v>23</v>
      </c>
      <c r="EY56" s="253">
        <f>M2D!FC24</f>
        <v>23</v>
      </c>
      <c r="EZ56" s="253">
        <f>M2D!FD24</f>
        <v>23</v>
      </c>
      <c r="FA56" s="253">
        <f>M2D!FE24</f>
        <v>23</v>
      </c>
      <c r="FB56" s="253">
        <f>M2D!FF24</f>
        <v>23</v>
      </c>
      <c r="FC56" s="253">
        <f>M2D!FG24</f>
        <v>23</v>
      </c>
      <c r="FD56" s="253">
        <f>M2D!FH24</f>
        <v>23</v>
      </c>
      <c r="FE56" s="253">
        <f>M2D!FI24</f>
        <v>23</v>
      </c>
      <c r="FF56" s="253">
        <f>M2D!FJ24</f>
        <v>23</v>
      </c>
      <c r="FG56" s="253">
        <f>M2D!FK24</f>
        <v>23</v>
      </c>
      <c r="FH56" s="253">
        <f>M2D!FL24</f>
        <v>23</v>
      </c>
      <c r="FI56" s="253">
        <f>M2D!FM24</f>
        <v>23</v>
      </c>
      <c r="FJ56" s="253">
        <f>M2D!FN24</f>
        <v>23</v>
      </c>
      <c r="FK56" s="253">
        <f>M2D!FO24</f>
        <v>23</v>
      </c>
      <c r="FL56" s="253">
        <f>M2D!FP24</f>
        <v>23</v>
      </c>
      <c r="FM56" s="253">
        <f>M2D!FQ24</f>
        <v>23</v>
      </c>
      <c r="FN56" s="253">
        <f>M2D!FR24</f>
        <v>23</v>
      </c>
      <c r="FO56" s="253">
        <f>M2D!FS24</f>
        <v>23</v>
      </c>
      <c r="FP56" s="253">
        <f>M2D!FT24</f>
        <v>23</v>
      </c>
      <c r="FQ56" s="253">
        <f>M2D!FU24</f>
        <v>23</v>
      </c>
      <c r="FR56" s="253">
        <f>M2D!FV24</f>
        <v>23</v>
      </c>
      <c r="FS56" s="253">
        <f>M2D!FW24</f>
        <v>23</v>
      </c>
      <c r="FT56" s="253">
        <f>M2D!FX24</f>
        <v>23</v>
      </c>
      <c r="FU56" s="253">
        <f>M2D!FY24</f>
        <v>23</v>
      </c>
      <c r="FV56" s="253">
        <f>M2D!FZ24</f>
        <v>23</v>
      </c>
      <c r="FW56" s="253">
        <f>M2D!GA24</f>
        <v>23</v>
      </c>
      <c r="FX56" s="253">
        <f>M2D!GB24</f>
        <v>23</v>
      </c>
      <c r="FY56" s="253">
        <f>M2D!GC24</f>
        <v>23</v>
      </c>
      <c r="FZ56" s="253">
        <f>M2D!GD24</f>
        <v>23</v>
      </c>
      <c r="GA56" s="253">
        <f>M2D!GE24</f>
        <v>23</v>
      </c>
      <c r="GB56" s="253">
        <f>M2D!GF24</f>
        <v>23</v>
      </c>
      <c r="GC56" s="253">
        <f>M2D!GG24</f>
        <v>23</v>
      </c>
      <c r="GD56" s="253">
        <f>M2D!GH24</f>
        <v>23</v>
      </c>
      <c r="GE56" s="253">
        <f>M2D!GI24</f>
        <v>23</v>
      </c>
      <c r="GF56" s="253">
        <f>M2D!GJ24</f>
        <v>23</v>
      </c>
      <c r="GG56" s="253">
        <f>M2D!GK24</f>
        <v>23</v>
      </c>
      <c r="GH56" s="253">
        <f>M2D!GL24</f>
        <v>23</v>
      </c>
      <c r="GI56" s="253">
        <f>M2D!GM24</f>
        <v>23</v>
      </c>
      <c r="GJ56" s="253">
        <f>M2D!GN24</f>
        <v>23</v>
      </c>
      <c r="GK56" s="253" t="str">
        <f>M2D!GO24</f>
        <v>X</v>
      </c>
      <c r="GL56" s="253" t="str">
        <f>M2D!GP24</f>
        <v>X</v>
      </c>
      <c r="GM56" s="253" t="str">
        <f>M2D!GQ24</f>
        <v>X</v>
      </c>
      <c r="GN56" s="333" t="str">
        <f>M2D!GR24</f>
        <v>X</v>
      </c>
      <c r="GO56" s="709">
        <f>M2D!HN34</f>
        <v>42795</v>
      </c>
    </row>
    <row r="57" spans="1:197" ht="13.15" customHeight="1" x14ac:dyDescent="0.2">
      <c r="A57" s="262" t="str">
        <f>M5F!A24</f>
        <v>V15</v>
      </c>
      <c r="B57" s="262">
        <f>M5F!F24</f>
        <v>43022</v>
      </c>
      <c r="C57" s="263">
        <f>M5F!G24</f>
        <v>42979</v>
      </c>
      <c r="D57" s="264" t="str">
        <f>M5F!H24</f>
        <v>5F063</v>
      </c>
      <c r="E57" s="318">
        <f>M5F!I24</f>
        <v>0</v>
      </c>
      <c r="F57" s="319">
        <f>M5F!J24</f>
        <v>0</v>
      </c>
      <c r="G57" s="319">
        <f>M5F!K24</f>
        <v>0</v>
      </c>
      <c r="H57" s="319">
        <f>M5F!L24</f>
        <v>0</v>
      </c>
      <c r="I57" s="319">
        <f>M5F!M24</f>
        <v>20</v>
      </c>
      <c r="J57" s="319">
        <f>M5F!N24</f>
        <v>70</v>
      </c>
      <c r="K57" s="319">
        <f>M5F!O24</f>
        <v>45</v>
      </c>
      <c r="L57" s="319">
        <f>M5F!P24</f>
        <v>37</v>
      </c>
      <c r="M57" s="319">
        <f>M5F!Q24</f>
        <v>70</v>
      </c>
      <c r="N57" s="319">
        <f>M5F!R24</f>
        <v>75</v>
      </c>
      <c r="O57" s="319">
        <f>M5F!S24</f>
        <v>56</v>
      </c>
      <c r="P57" s="320">
        <f>M5F!T24</f>
        <v>26</v>
      </c>
      <c r="Q57" s="318">
        <f>M5F!U24</f>
        <v>12</v>
      </c>
      <c r="R57" s="319">
        <f>M5F!V24</f>
        <v>1</v>
      </c>
      <c r="S57" s="319">
        <f>M5F!W24</f>
        <v>6</v>
      </c>
      <c r="T57" s="319">
        <f>M5F!X24</f>
        <v>2</v>
      </c>
      <c r="U57" s="319">
        <f>M5F!Y24</f>
        <v>3</v>
      </c>
      <c r="V57" s="319">
        <f>M5F!Z24</f>
        <v>3</v>
      </c>
      <c r="W57" s="319">
        <f>M5F!AA24</f>
        <v>4</v>
      </c>
      <c r="X57" s="319">
        <f>M5F!AB24</f>
        <v>2</v>
      </c>
      <c r="Y57" s="319">
        <f>M5F!AC24</f>
        <v>2</v>
      </c>
      <c r="Z57" s="319">
        <f>M5F!AD24</f>
        <v>33</v>
      </c>
      <c r="AA57" s="319">
        <f>M5F!AE24</f>
        <v>50</v>
      </c>
      <c r="AB57" s="321">
        <f>M5F!AF24</f>
        <v>50</v>
      </c>
      <c r="AC57" s="318">
        <f>M5F!AG24</f>
        <v>17</v>
      </c>
      <c r="AD57" s="319">
        <f>M5F!AH24</f>
        <v>17</v>
      </c>
      <c r="AE57" s="319">
        <f>M5F!AI24</f>
        <v>17</v>
      </c>
      <c r="AF57" s="319">
        <f>M5F!AJ24</f>
        <v>17</v>
      </c>
      <c r="AG57" s="319">
        <f>M5F!AK24</f>
        <v>17</v>
      </c>
      <c r="AH57" s="319">
        <f>M5F!AL24</f>
        <v>17</v>
      </c>
      <c r="AI57" s="319">
        <f>M5F!AM24</f>
        <v>17</v>
      </c>
      <c r="AJ57" s="319">
        <f>M5F!AN24</f>
        <v>17</v>
      </c>
      <c r="AK57" s="319" t="str">
        <f>M5F!AO24</f>
        <v>V15</v>
      </c>
      <c r="AL57" s="319" t="str">
        <f>M5F!AP24</f>
        <v>V15</v>
      </c>
      <c r="AM57" s="319" t="str">
        <f>M5F!AQ24</f>
        <v>V15</v>
      </c>
      <c r="AN57" s="321" t="str">
        <f>M5F!AR24</f>
        <v>V15</v>
      </c>
      <c r="AO57" s="318" t="str">
        <f>M5F!AS24</f>
        <v>V15</v>
      </c>
      <c r="AP57" s="319" t="str">
        <f>M5F!AT24</f>
        <v>V15</v>
      </c>
      <c r="AQ57" s="319">
        <f>M5F!AU24</f>
        <v>23</v>
      </c>
      <c r="AR57" s="319">
        <f>M5F!AV24</f>
        <v>23</v>
      </c>
      <c r="AS57" s="319">
        <f>M5F!AW24</f>
        <v>23</v>
      </c>
      <c r="AT57" s="319">
        <f>M5F!AX24</f>
        <v>23</v>
      </c>
      <c r="AU57" s="319">
        <f>M5F!AY24</f>
        <v>23</v>
      </c>
      <c r="AV57" s="319">
        <f>M5F!AZ24</f>
        <v>23</v>
      </c>
      <c r="AW57" s="319">
        <f>M5F!BA24</f>
        <v>23</v>
      </c>
      <c r="AX57" s="319">
        <f>M5F!BB24</f>
        <v>23</v>
      </c>
      <c r="AY57" s="319">
        <f>M5F!BC24</f>
        <v>23</v>
      </c>
      <c r="AZ57" s="321">
        <f>M5F!BD24</f>
        <v>23</v>
      </c>
      <c r="BA57" s="318">
        <f>M5F!BE24</f>
        <v>23</v>
      </c>
      <c r="BB57" s="319">
        <f>M5F!BF24</f>
        <v>23</v>
      </c>
      <c r="BC57" s="319">
        <f>M5F!BG24</f>
        <v>23</v>
      </c>
      <c r="BD57" s="319">
        <f>M5F!BH24</f>
        <v>23</v>
      </c>
      <c r="BE57" s="319">
        <f>M5F!BI24</f>
        <v>23</v>
      </c>
      <c r="BF57" s="319">
        <f>M5F!BJ24</f>
        <v>23</v>
      </c>
      <c r="BG57" s="319">
        <f>M5F!BK24</f>
        <v>23</v>
      </c>
      <c r="BH57" s="319">
        <f>M5F!BL24</f>
        <v>23</v>
      </c>
      <c r="BI57" s="319">
        <f>M5F!BM24</f>
        <v>23</v>
      </c>
      <c r="BJ57" s="319">
        <f>M5F!BN24</f>
        <v>23</v>
      </c>
      <c r="BK57" s="319">
        <f>M5F!BO24</f>
        <v>23</v>
      </c>
      <c r="BL57" s="321">
        <f>M5F!BP24</f>
        <v>23</v>
      </c>
      <c r="BM57" s="318">
        <f>M5F!BQ24</f>
        <v>23</v>
      </c>
      <c r="BN57" s="319">
        <f>M5F!BR24</f>
        <v>23</v>
      </c>
      <c r="BO57" s="319">
        <f>M5F!BS24</f>
        <v>23</v>
      </c>
      <c r="BP57" s="319">
        <f>M5F!BT24</f>
        <v>23</v>
      </c>
      <c r="BQ57" s="319">
        <f>M5F!BU24</f>
        <v>23</v>
      </c>
      <c r="BR57" s="319">
        <f>M5F!BV24</f>
        <v>23</v>
      </c>
      <c r="BS57" s="319">
        <f>M5F!BW24</f>
        <v>23</v>
      </c>
      <c r="BT57" s="319">
        <f>M5F!BX24</f>
        <v>23</v>
      </c>
      <c r="BU57" s="319">
        <f>M5F!BY24</f>
        <v>23</v>
      </c>
      <c r="BV57" s="319">
        <f>M5F!BZ24</f>
        <v>23</v>
      </c>
      <c r="BW57" s="319">
        <f>M5F!CA24</f>
        <v>23</v>
      </c>
      <c r="BX57" s="321">
        <f>M5F!CB24</f>
        <v>23</v>
      </c>
      <c r="BY57" s="318">
        <f>M5F!CC24</f>
        <v>23</v>
      </c>
      <c r="BZ57" s="319">
        <f>M5F!CD24</f>
        <v>23</v>
      </c>
      <c r="CA57" s="319">
        <f>M5F!CE24</f>
        <v>23</v>
      </c>
      <c r="CB57" s="319">
        <f>M5F!CF24</f>
        <v>23</v>
      </c>
      <c r="CC57" s="319">
        <f>M5F!CG24</f>
        <v>23</v>
      </c>
      <c r="CD57" s="319">
        <f>M5F!CH24</f>
        <v>23</v>
      </c>
      <c r="CE57" s="319">
        <f>M5F!CI24</f>
        <v>23</v>
      </c>
      <c r="CF57" s="319">
        <f>M5F!CJ24</f>
        <v>23</v>
      </c>
      <c r="CG57" s="319">
        <f>M5F!CK24</f>
        <v>23</v>
      </c>
      <c r="CH57" s="319">
        <f>M5F!CL24</f>
        <v>23</v>
      </c>
      <c r="CI57" s="319">
        <f>M5F!CM24</f>
        <v>23</v>
      </c>
      <c r="CJ57" s="321">
        <f>M5F!CN24</f>
        <v>23</v>
      </c>
      <c r="CK57" s="318">
        <f>M5F!CO24</f>
        <v>23</v>
      </c>
      <c r="CL57" s="319">
        <f>M5F!CP24</f>
        <v>23</v>
      </c>
      <c r="CM57" s="319">
        <f>M5F!CQ24</f>
        <v>23</v>
      </c>
      <c r="CN57" s="319" t="str">
        <f>M5F!CR24</f>
        <v>V20</v>
      </c>
      <c r="CO57" s="319" t="str">
        <f>M5F!CS24</f>
        <v>V20</v>
      </c>
      <c r="CP57" s="319" t="str">
        <f>M5F!CT24</f>
        <v>V20</v>
      </c>
      <c r="CQ57" s="319" t="str">
        <f>M5F!CU24</f>
        <v>V20</v>
      </c>
      <c r="CR57" s="319" t="str">
        <f>M5F!CV24</f>
        <v>V20</v>
      </c>
      <c r="CS57" s="319" t="str">
        <f>M5F!CW24</f>
        <v>V20</v>
      </c>
      <c r="CT57" s="319">
        <f>M5F!CX24</f>
        <v>21</v>
      </c>
      <c r="CU57" s="319">
        <f>M5F!CY24</f>
        <v>21</v>
      </c>
      <c r="CV57" s="321">
        <f>M5F!CZ24</f>
        <v>21</v>
      </c>
      <c r="CW57" s="318">
        <f>M5F!DA24</f>
        <v>21</v>
      </c>
      <c r="CX57" s="319">
        <f>M5F!DB24</f>
        <v>21</v>
      </c>
      <c r="CY57" s="319">
        <f>M5F!DC24</f>
        <v>21</v>
      </c>
      <c r="CZ57" s="319">
        <f>M5F!DD24</f>
        <v>21</v>
      </c>
      <c r="DA57" s="319">
        <f>M5F!DE24</f>
        <v>21</v>
      </c>
      <c r="DB57" s="319">
        <f>M5F!DF24</f>
        <v>21</v>
      </c>
      <c r="DC57" s="319">
        <f>M5F!DG24</f>
        <v>21</v>
      </c>
      <c r="DD57" s="319">
        <f>M5F!DH24</f>
        <v>21</v>
      </c>
      <c r="DE57" s="319">
        <f>M5F!DI24</f>
        <v>21</v>
      </c>
      <c r="DF57" s="319">
        <f>M5F!DJ24</f>
        <v>21</v>
      </c>
      <c r="DG57" s="319">
        <f>M5F!DK24</f>
        <v>21</v>
      </c>
      <c r="DH57" s="321">
        <f>M5F!DL24</f>
        <v>21</v>
      </c>
      <c r="DI57" s="318">
        <f>M5F!DM24</f>
        <v>21</v>
      </c>
      <c r="DJ57" s="319">
        <f>M5F!DN24</f>
        <v>21</v>
      </c>
      <c r="DK57" s="319">
        <f>M5F!DO24</f>
        <v>21</v>
      </c>
      <c r="DL57" s="319">
        <f>M5F!DP24</f>
        <v>21</v>
      </c>
      <c r="DM57" s="319">
        <f>M5F!DQ24</f>
        <v>21</v>
      </c>
      <c r="DN57" s="319">
        <f>M5F!DR24</f>
        <v>21</v>
      </c>
      <c r="DO57" s="319">
        <f>M5F!DS24</f>
        <v>21</v>
      </c>
      <c r="DP57" s="319">
        <f>M5F!DT24</f>
        <v>21</v>
      </c>
      <c r="DQ57" s="319">
        <f>M5F!DU24</f>
        <v>21</v>
      </c>
      <c r="DR57" s="319">
        <f>M5F!DV24</f>
        <v>21</v>
      </c>
      <c r="DS57" s="319">
        <f>M5F!DW24</f>
        <v>21</v>
      </c>
      <c r="DT57" s="321">
        <f>M5F!DX24</f>
        <v>21</v>
      </c>
      <c r="DU57" s="318">
        <f>M5F!DY24</f>
        <v>21</v>
      </c>
      <c r="DV57" s="319">
        <f>M5F!DZ24</f>
        <v>21</v>
      </c>
      <c r="DW57" s="319">
        <f>M5F!EA24</f>
        <v>21</v>
      </c>
      <c r="DX57" s="319">
        <f>M5F!EB24</f>
        <v>21</v>
      </c>
      <c r="DY57" s="319">
        <f>M5F!EC24</f>
        <v>21</v>
      </c>
      <c r="DZ57" s="319">
        <f>M5F!ED24</f>
        <v>21</v>
      </c>
      <c r="EA57" s="319">
        <f>M5F!EE24</f>
        <v>21</v>
      </c>
      <c r="EB57" s="319">
        <f>M5F!EF24</f>
        <v>21</v>
      </c>
      <c r="EC57" s="319">
        <f>M5F!EG24</f>
        <v>21</v>
      </c>
      <c r="ED57" s="319">
        <f>M5F!EH24</f>
        <v>21</v>
      </c>
      <c r="EE57" s="319">
        <f>M5F!EI24</f>
        <v>21</v>
      </c>
      <c r="EF57" s="321">
        <f>M5F!EJ24</f>
        <v>21</v>
      </c>
      <c r="EG57" s="318">
        <f>M5F!EK24</f>
        <v>21</v>
      </c>
      <c r="EH57" s="319">
        <f>M5F!EL24</f>
        <v>21</v>
      </c>
      <c r="EI57" s="319">
        <f>M5F!EM24</f>
        <v>21</v>
      </c>
      <c r="EJ57" s="319">
        <f>M5F!EN24</f>
        <v>21</v>
      </c>
      <c r="EK57" s="319">
        <f>M5F!EO24</f>
        <v>21</v>
      </c>
      <c r="EL57" s="319">
        <f>M5F!EP24</f>
        <v>21</v>
      </c>
      <c r="EM57" s="319">
        <f>M5F!EQ24</f>
        <v>21</v>
      </c>
      <c r="EN57" s="319">
        <f>M5F!ER24</f>
        <v>21</v>
      </c>
      <c r="EO57" s="319">
        <f>M5F!ES24</f>
        <v>21</v>
      </c>
      <c r="EP57" s="319">
        <f>M5F!ET24</f>
        <v>21</v>
      </c>
      <c r="EQ57" s="319">
        <f>M5F!EU24</f>
        <v>21</v>
      </c>
      <c r="ER57" s="321">
        <f>M5F!EV24</f>
        <v>21</v>
      </c>
      <c r="ES57" s="322">
        <f>M5F!EW24</f>
        <v>21</v>
      </c>
      <c r="ET57" s="319">
        <f>M5F!EX24</f>
        <v>21</v>
      </c>
      <c r="EU57" s="319">
        <f>M5F!EY24</f>
        <v>21</v>
      </c>
      <c r="EV57" s="319">
        <f>M5F!EZ24</f>
        <v>21</v>
      </c>
      <c r="EW57" s="319" t="str">
        <f>M5F!FA24</f>
        <v>V25</v>
      </c>
      <c r="EX57" s="319" t="str">
        <f>M5F!FB24</f>
        <v>V25</v>
      </c>
      <c r="EY57" s="319" t="str">
        <f>M5F!FC24</f>
        <v>V25</v>
      </c>
      <c r="EZ57" s="319" t="str">
        <f>M5F!FD24</f>
        <v>V25</v>
      </c>
      <c r="FA57" s="319" t="str">
        <f>M5F!FE24</f>
        <v>V25</v>
      </c>
      <c r="FB57" s="319">
        <f>M5F!FF24</f>
        <v>23</v>
      </c>
      <c r="FC57" s="319">
        <f>M5F!FG24</f>
        <v>23</v>
      </c>
      <c r="FD57" s="319">
        <f>M5F!FH24</f>
        <v>23</v>
      </c>
      <c r="FE57" s="319">
        <f>M5F!FI24</f>
        <v>23</v>
      </c>
      <c r="FF57" s="319">
        <f>M5F!FJ24</f>
        <v>23</v>
      </c>
      <c r="FG57" s="319">
        <f>M5F!FK24</f>
        <v>23</v>
      </c>
      <c r="FH57" s="319">
        <f>M5F!FL24</f>
        <v>23</v>
      </c>
      <c r="FI57" s="319">
        <f>M5F!FM24</f>
        <v>23</v>
      </c>
      <c r="FJ57" s="319">
        <f>M5F!FN24</f>
        <v>23</v>
      </c>
      <c r="FK57" s="319">
        <f>M5F!FO24</f>
        <v>23</v>
      </c>
      <c r="FL57" s="319">
        <f>M5F!FP24</f>
        <v>23</v>
      </c>
      <c r="FM57" s="319">
        <f>M5F!FQ24</f>
        <v>23</v>
      </c>
      <c r="FN57" s="319">
        <f>M5F!FR24</f>
        <v>23</v>
      </c>
      <c r="FO57" s="319">
        <f>M5F!FS24</f>
        <v>23</v>
      </c>
      <c r="FP57" s="319">
        <f>M5F!FT24</f>
        <v>23</v>
      </c>
      <c r="FQ57" s="319">
        <f>M5F!FU24</f>
        <v>23</v>
      </c>
      <c r="FR57" s="319">
        <f>M5F!FV24</f>
        <v>23</v>
      </c>
      <c r="FS57" s="319">
        <f>M5F!FW24</f>
        <v>23</v>
      </c>
      <c r="FT57" s="319">
        <f>M5F!FX24</f>
        <v>23</v>
      </c>
      <c r="FU57" s="319">
        <f>M5F!FY24</f>
        <v>23</v>
      </c>
      <c r="FV57" s="319">
        <f>M5F!FZ24</f>
        <v>23</v>
      </c>
      <c r="FW57" s="319">
        <f>M5F!GA24</f>
        <v>23</v>
      </c>
      <c r="FX57" s="319">
        <f>M5F!GB24</f>
        <v>23</v>
      </c>
      <c r="FY57" s="319">
        <f>M5F!GC24</f>
        <v>23</v>
      </c>
      <c r="FZ57" s="319">
        <f>M5F!GD24</f>
        <v>23</v>
      </c>
      <c r="GA57" s="319">
        <f>M5F!GE24</f>
        <v>23</v>
      </c>
      <c r="GB57" s="319">
        <f>M5F!GF24</f>
        <v>23</v>
      </c>
      <c r="GC57" s="319">
        <f>M5F!GG24</f>
        <v>23</v>
      </c>
      <c r="GD57" s="319">
        <f>M5F!GH24</f>
        <v>23</v>
      </c>
      <c r="GE57" s="319">
        <f>M5F!GI24</f>
        <v>23</v>
      </c>
      <c r="GF57" s="319">
        <f>M5F!GJ24</f>
        <v>23</v>
      </c>
      <c r="GG57" s="319">
        <f>M5F!GK24</f>
        <v>23</v>
      </c>
      <c r="GH57" s="319">
        <f>M5F!GL24</f>
        <v>23</v>
      </c>
      <c r="GI57" s="319">
        <f>M5F!GM24</f>
        <v>23</v>
      </c>
      <c r="GJ57" s="319">
        <f>M5F!GN24</f>
        <v>23</v>
      </c>
      <c r="GK57" s="319" t="str">
        <f>M5F!GO24</f>
        <v>X</v>
      </c>
      <c r="GL57" s="319" t="str">
        <f>M5F!GP24</f>
        <v>X</v>
      </c>
      <c r="GM57" s="319" t="str">
        <f>M5F!GQ24</f>
        <v>X</v>
      </c>
      <c r="GN57" s="320" t="str">
        <f>M5F!GR24</f>
        <v>X</v>
      </c>
      <c r="GO57" s="709" t="str">
        <f>M5F!HN34</f>
        <v>N</v>
      </c>
    </row>
    <row r="58" spans="1:197" ht="13.15" customHeight="1" x14ac:dyDescent="0.2">
      <c r="A58" s="271" t="str">
        <f>M2D!A33</f>
        <v>V10</v>
      </c>
      <c r="B58" s="271">
        <f>M2D!F33</f>
        <v>43117</v>
      </c>
      <c r="C58" s="272">
        <f>M2D!G33</f>
        <v>42979</v>
      </c>
      <c r="D58" s="273" t="str">
        <f>M2D!H33</f>
        <v>D636</v>
      </c>
      <c r="E58" s="332">
        <f>M2D!I33</f>
        <v>1</v>
      </c>
      <c r="F58" s="253">
        <f>M2D!J33</f>
        <v>0</v>
      </c>
      <c r="G58" s="253">
        <f>M2D!K33</f>
        <v>2</v>
      </c>
      <c r="H58" s="253">
        <f>M2D!L33</f>
        <v>39</v>
      </c>
      <c r="I58" s="253">
        <f>M2D!M33</f>
        <v>35</v>
      </c>
      <c r="J58" s="253">
        <f>M2D!N33</f>
        <v>0</v>
      </c>
      <c r="K58" s="253">
        <f>M2D!O33</f>
        <v>0</v>
      </c>
      <c r="L58" s="253">
        <f>M2D!P33</f>
        <v>0</v>
      </c>
      <c r="M58" s="253">
        <f>M2D!Q33</f>
        <v>0</v>
      </c>
      <c r="N58" s="253">
        <f>M2D!R33</f>
        <v>0</v>
      </c>
      <c r="O58" s="253">
        <f>M2D!S33</f>
        <v>0</v>
      </c>
      <c r="P58" s="333">
        <f>M2D!T33</f>
        <v>0</v>
      </c>
      <c r="Q58" s="332">
        <f>M2D!U33</f>
        <v>1</v>
      </c>
      <c r="R58" s="253">
        <f>M2D!V33</f>
        <v>3</v>
      </c>
      <c r="S58" s="253">
        <f>M2D!W33</f>
        <v>86</v>
      </c>
      <c r="T58" s="253">
        <f>M2D!X33</f>
        <v>109</v>
      </c>
      <c r="U58" s="253">
        <f>M2D!Y33</f>
        <v>32</v>
      </c>
      <c r="V58" s="253">
        <f>M2D!Z33</f>
        <v>49</v>
      </c>
      <c r="W58" s="253">
        <f>M2D!AA33</f>
        <v>25</v>
      </c>
      <c r="X58" s="253">
        <f>M2D!AB33</f>
        <v>27</v>
      </c>
      <c r="Y58" s="253">
        <f>M2D!AC33</f>
        <v>3</v>
      </c>
      <c r="Z58" s="253">
        <f>M2D!AD33</f>
        <v>8</v>
      </c>
      <c r="AA58" s="253">
        <f>M2D!AE33</f>
        <v>23</v>
      </c>
      <c r="AB58" s="334">
        <f>M2D!AF33</f>
        <v>23</v>
      </c>
      <c r="AC58" s="332">
        <f>M2D!AG33</f>
        <v>23</v>
      </c>
      <c r="AD58" s="253">
        <f>M2D!AH33</f>
        <v>23</v>
      </c>
      <c r="AE58" s="253">
        <f>M2D!AI33</f>
        <v>23</v>
      </c>
      <c r="AF58" s="253">
        <f>M2D!AJ33</f>
        <v>23</v>
      </c>
      <c r="AG58" s="253">
        <f>M2D!AK33</f>
        <v>23</v>
      </c>
      <c r="AH58" s="253">
        <f>M2D!AL33</f>
        <v>23</v>
      </c>
      <c r="AI58" s="253">
        <f>M2D!AM33</f>
        <v>23</v>
      </c>
      <c r="AJ58" s="253">
        <f>M2D!AN33</f>
        <v>23</v>
      </c>
      <c r="AK58" s="253" t="str">
        <f>M2D!AO33</f>
        <v>V10</v>
      </c>
      <c r="AL58" s="253" t="str">
        <f>M2D!AP33</f>
        <v>V10</v>
      </c>
      <c r="AM58" s="253" t="str">
        <f>M2D!AQ33</f>
        <v>V10</v>
      </c>
      <c r="AN58" s="334" t="str">
        <f>M2D!AR33</f>
        <v>V10</v>
      </c>
      <c r="AO58" s="332" t="str">
        <f>M2D!AS33</f>
        <v>V10</v>
      </c>
      <c r="AP58" s="253" t="str">
        <f>M2D!AT33</f>
        <v>V10</v>
      </c>
      <c r="AQ58" s="253" t="str">
        <f>M2D!AU33</f>
        <v>AIA</v>
      </c>
      <c r="AR58" s="253" t="str">
        <f>M2D!AV33</f>
        <v>AIA</v>
      </c>
      <c r="AS58" s="253">
        <f>M2D!AW33</f>
        <v>23</v>
      </c>
      <c r="AT58" s="253">
        <f>M2D!AX33</f>
        <v>23</v>
      </c>
      <c r="AU58" s="253">
        <f>M2D!AY33</f>
        <v>23</v>
      </c>
      <c r="AV58" s="253">
        <f>M2D!AZ33</f>
        <v>23</v>
      </c>
      <c r="AW58" s="253">
        <f>M2D!BA33</f>
        <v>23</v>
      </c>
      <c r="AX58" s="253">
        <f>M2D!BB33</f>
        <v>23</v>
      </c>
      <c r="AY58" s="253">
        <f>M2D!BC33</f>
        <v>23</v>
      </c>
      <c r="AZ58" s="334">
        <f>M2D!BD33</f>
        <v>23</v>
      </c>
      <c r="BA58" s="332">
        <f>M2D!BE33</f>
        <v>23</v>
      </c>
      <c r="BB58" s="253">
        <f>M2D!BF33</f>
        <v>23</v>
      </c>
      <c r="BC58" s="253">
        <f>M2D!BG33</f>
        <v>1</v>
      </c>
      <c r="BD58" s="253">
        <f>M2D!BH33</f>
        <v>60</v>
      </c>
      <c r="BE58" s="253">
        <f>M2D!BI33</f>
        <v>60</v>
      </c>
      <c r="BF58" s="253">
        <f>M2D!BJ33</f>
        <v>60</v>
      </c>
      <c r="BG58" s="253">
        <f>M2D!BK33</f>
        <v>60</v>
      </c>
      <c r="BH58" s="253">
        <f>M2D!BL33</f>
        <v>1</v>
      </c>
      <c r="BI58" s="253">
        <f>M2D!BM33</f>
        <v>23</v>
      </c>
      <c r="BJ58" s="253">
        <f>M2D!BN33</f>
        <v>23</v>
      </c>
      <c r="BK58" s="253">
        <f>M2D!BO33</f>
        <v>23</v>
      </c>
      <c r="BL58" s="334">
        <f>M2D!BP33</f>
        <v>23</v>
      </c>
      <c r="BM58" s="332">
        <f>M2D!BQ33</f>
        <v>23</v>
      </c>
      <c r="BN58" s="253">
        <f>M2D!BR33</f>
        <v>23</v>
      </c>
      <c r="BO58" s="253" t="str">
        <f>M2D!BS33</f>
        <v>SB</v>
      </c>
      <c r="BP58" s="253" t="str">
        <f>M2D!BT33</f>
        <v>SB</v>
      </c>
      <c r="BQ58" s="253" t="str">
        <f>M2D!BU33</f>
        <v>SB</v>
      </c>
      <c r="BR58" s="253">
        <f>M2D!BV33</f>
        <v>23</v>
      </c>
      <c r="BS58" s="253">
        <f>M2D!BW33</f>
        <v>23</v>
      </c>
      <c r="BT58" s="253">
        <f>M2D!BX33</f>
        <v>23</v>
      </c>
      <c r="BU58" s="253">
        <f>M2D!BY33</f>
        <v>23</v>
      </c>
      <c r="BV58" s="253">
        <f>M2D!BZ33</f>
        <v>23</v>
      </c>
      <c r="BW58" s="253">
        <f>M2D!CA33</f>
        <v>23</v>
      </c>
      <c r="BX58" s="334">
        <f>M2D!CB33</f>
        <v>23</v>
      </c>
      <c r="BY58" s="332">
        <f>M2D!CC33</f>
        <v>23</v>
      </c>
      <c r="BZ58" s="253">
        <f>M2D!CD33</f>
        <v>23</v>
      </c>
      <c r="CA58" s="253">
        <f>M2D!CE33</f>
        <v>23</v>
      </c>
      <c r="CB58" s="253">
        <f>M2D!CF33</f>
        <v>23</v>
      </c>
      <c r="CC58" s="253">
        <f>M2D!CG33</f>
        <v>1</v>
      </c>
      <c r="CD58" s="253">
        <f>M2D!CH33</f>
        <v>60</v>
      </c>
      <c r="CE58" s="253">
        <f>M2D!CI33</f>
        <v>60</v>
      </c>
      <c r="CF58" s="253">
        <f>M2D!CJ33</f>
        <v>60</v>
      </c>
      <c r="CG58" s="253">
        <f>M2D!CK33</f>
        <v>60</v>
      </c>
      <c r="CH58" s="253">
        <f>M2D!CL33</f>
        <v>1</v>
      </c>
      <c r="CI58" s="253">
        <f>M2D!CM33</f>
        <v>23</v>
      </c>
      <c r="CJ58" s="334">
        <f>M2D!CN33</f>
        <v>23</v>
      </c>
      <c r="CK58" s="332" t="str">
        <f>M2D!CO33</f>
        <v>SB</v>
      </c>
      <c r="CL58" s="253" t="str">
        <f>M2D!CP33</f>
        <v>SB</v>
      </c>
      <c r="CM58" s="253" t="str">
        <f>M2D!CQ33</f>
        <v>SB</v>
      </c>
      <c r="CN58" s="253" t="str">
        <f>M2D!CR33</f>
        <v>SB</v>
      </c>
      <c r="CO58" s="253" t="str">
        <f>M2D!CS33</f>
        <v>SB</v>
      </c>
      <c r="CP58" s="253" t="str">
        <f>M2D!CT33</f>
        <v>SB</v>
      </c>
      <c r="CQ58" s="253" t="str">
        <f>M2D!CU33</f>
        <v>SB</v>
      </c>
      <c r="CR58" s="253" t="str">
        <f>M2D!CV33</f>
        <v>V15</v>
      </c>
      <c r="CS58" s="253" t="str">
        <f>M2D!CW33</f>
        <v>V15</v>
      </c>
      <c r="CT58" s="253" t="str">
        <f>M2D!CX33</f>
        <v>V15</v>
      </c>
      <c r="CU58" s="253" t="str">
        <f>M2D!CY33</f>
        <v>V15</v>
      </c>
      <c r="CV58" s="334" t="str">
        <f>M2D!CZ33</f>
        <v>V15</v>
      </c>
      <c r="CW58" s="332" t="str">
        <f>M2D!DA33</f>
        <v>RMV</v>
      </c>
      <c r="CX58" s="253" t="str">
        <f>M2D!DB33</f>
        <v>RMV</v>
      </c>
      <c r="CY58" s="253" t="str">
        <f>M2D!DC33</f>
        <v>RMV</v>
      </c>
      <c r="CZ58" s="253" t="str">
        <f>M2D!DD33</f>
        <v>RMV</v>
      </c>
      <c r="DA58" s="253" t="str">
        <f>M2D!DE33</f>
        <v>RMV</v>
      </c>
      <c r="DB58" s="253" t="str">
        <f>M2D!DF33</f>
        <v>RMV</v>
      </c>
      <c r="DC58" s="253">
        <f>M2D!DG33</f>
        <v>16</v>
      </c>
      <c r="DD58" s="253">
        <f>M2D!DH33</f>
        <v>16</v>
      </c>
      <c r="DE58" s="253">
        <f>M2D!DI33</f>
        <v>16</v>
      </c>
      <c r="DF58" s="253">
        <f>M2D!DJ33</f>
        <v>16</v>
      </c>
      <c r="DG58" s="253">
        <f>M2D!DK33</f>
        <v>16</v>
      </c>
      <c r="DH58" s="334">
        <f>M2D!DL33</f>
        <v>16</v>
      </c>
      <c r="DI58" s="332">
        <f>M2D!DM33</f>
        <v>16</v>
      </c>
      <c r="DJ58" s="253">
        <f>M2D!DN33</f>
        <v>16</v>
      </c>
      <c r="DK58" s="253">
        <f>M2D!DO33</f>
        <v>16</v>
      </c>
      <c r="DL58" s="253">
        <f>M2D!DP33</f>
        <v>16</v>
      </c>
      <c r="DM58" s="253">
        <f>M2D!DQ33</f>
        <v>16</v>
      </c>
      <c r="DN58" s="253">
        <f>M2D!DR33</f>
        <v>16</v>
      </c>
      <c r="DO58" s="253">
        <f>M2D!DS33</f>
        <v>16</v>
      </c>
      <c r="DP58" s="253">
        <f>M2D!DT33</f>
        <v>16</v>
      </c>
      <c r="DQ58" s="253">
        <f>M2D!DU33</f>
        <v>16</v>
      </c>
      <c r="DR58" s="253">
        <f>M2D!DV33</f>
        <v>16</v>
      </c>
      <c r="DS58" s="253">
        <f>M2D!DW33</f>
        <v>16</v>
      </c>
      <c r="DT58" s="334">
        <f>M2D!DX33</f>
        <v>16</v>
      </c>
      <c r="DU58" s="332">
        <f>M2D!DY33</f>
        <v>23</v>
      </c>
      <c r="DV58" s="253">
        <f>M2D!DZ33</f>
        <v>23</v>
      </c>
      <c r="DW58" s="253">
        <f>M2D!EA33</f>
        <v>23</v>
      </c>
      <c r="DX58" s="253">
        <f>M2D!EB33</f>
        <v>23</v>
      </c>
      <c r="DY58" s="253">
        <f>M2D!EC33</f>
        <v>23</v>
      </c>
      <c r="DZ58" s="253">
        <f>M2D!ED33</f>
        <v>23</v>
      </c>
      <c r="EA58" s="253">
        <f>M2D!EE33</f>
        <v>23</v>
      </c>
      <c r="EB58" s="253">
        <f>M2D!EF33</f>
        <v>23</v>
      </c>
      <c r="EC58" s="253">
        <f>M2D!EG33</f>
        <v>23</v>
      </c>
      <c r="ED58" s="253">
        <f>M2D!EH33</f>
        <v>23</v>
      </c>
      <c r="EE58" s="253">
        <f>M2D!EI33</f>
        <v>23</v>
      </c>
      <c r="EF58" s="334">
        <f>M2D!EJ33</f>
        <v>23</v>
      </c>
      <c r="EG58" s="332">
        <f>M2D!EK33</f>
        <v>16</v>
      </c>
      <c r="EH58" s="253">
        <f>M2D!EL33</f>
        <v>16</v>
      </c>
      <c r="EI58" s="253">
        <f>M2D!EM33</f>
        <v>16</v>
      </c>
      <c r="EJ58" s="253">
        <f>M2D!EN33</f>
        <v>16</v>
      </c>
      <c r="EK58" s="253">
        <f>M2D!EO33</f>
        <v>16</v>
      </c>
      <c r="EL58" s="253">
        <f>M2D!EP33</f>
        <v>16</v>
      </c>
      <c r="EM58" s="253">
        <f>M2D!EQ33</f>
        <v>16</v>
      </c>
      <c r="EN58" s="253">
        <f>M2D!ER33</f>
        <v>16</v>
      </c>
      <c r="EO58" s="253">
        <f>M2D!ES33</f>
        <v>16</v>
      </c>
      <c r="EP58" s="253">
        <f>M2D!ET33</f>
        <v>16</v>
      </c>
      <c r="EQ58" s="253">
        <f>M2D!EU33</f>
        <v>16</v>
      </c>
      <c r="ER58" s="334">
        <f>M2D!EV33</f>
        <v>16</v>
      </c>
      <c r="ES58" s="335">
        <f>M2D!EW33</f>
        <v>16</v>
      </c>
      <c r="ET58" s="253">
        <f>M2D!EX33</f>
        <v>16</v>
      </c>
      <c r="EU58" s="253">
        <f>M2D!EY33</f>
        <v>16</v>
      </c>
      <c r="EV58" s="253">
        <f>M2D!EZ33</f>
        <v>16</v>
      </c>
      <c r="EW58" s="253">
        <f>M2D!FA33</f>
        <v>16</v>
      </c>
      <c r="EX58" s="253">
        <f>M2D!FB33</f>
        <v>16</v>
      </c>
      <c r="EY58" s="253">
        <f>M2D!FC33</f>
        <v>16</v>
      </c>
      <c r="EZ58" s="253">
        <f>M2D!FD33</f>
        <v>16</v>
      </c>
      <c r="FA58" s="253" t="str">
        <f>M2D!FE33</f>
        <v>V20</v>
      </c>
      <c r="FB58" s="253" t="str">
        <f>M2D!FF33</f>
        <v>V20</v>
      </c>
      <c r="FC58" s="253" t="str">
        <f>M2D!FG33</f>
        <v>V20</v>
      </c>
      <c r="FD58" s="253" t="str">
        <f>M2D!FH33</f>
        <v>V20</v>
      </c>
      <c r="FE58" s="253" t="str">
        <f>M2D!FI33</f>
        <v>V20</v>
      </c>
      <c r="FF58" s="253" t="str">
        <f>M2D!FJ33</f>
        <v>V20</v>
      </c>
      <c r="FG58" s="253">
        <f>M2D!FK33</f>
        <v>23</v>
      </c>
      <c r="FH58" s="253">
        <f>M2D!FL33</f>
        <v>23</v>
      </c>
      <c r="FI58" s="253">
        <f>M2D!FM33</f>
        <v>23</v>
      </c>
      <c r="FJ58" s="253">
        <f>M2D!FN33</f>
        <v>23</v>
      </c>
      <c r="FK58" s="253">
        <f>M2D!FO33</f>
        <v>23</v>
      </c>
      <c r="FL58" s="253">
        <f>M2D!FP33</f>
        <v>23</v>
      </c>
      <c r="FM58" s="253">
        <f>M2D!FQ33</f>
        <v>23</v>
      </c>
      <c r="FN58" s="253">
        <f>M2D!FR33</f>
        <v>23</v>
      </c>
      <c r="FO58" s="253">
        <f>M2D!FS33</f>
        <v>23</v>
      </c>
      <c r="FP58" s="253">
        <f>M2D!FT33</f>
        <v>23</v>
      </c>
      <c r="FQ58" s="253">
        <f>M2D!FU33</f>
        <v>23</v>
      </c>
      <c r="FR58" s="253">
        <f>M2D!FV33</f>
        <v>23</v>
      </c>
      <c r="FS58" s="253">
        <f>M2D!FW33</f>
        <v>23</v>
      </c>
      <c r="FT58" s="253">
        <f>M2D!FX33</f>
        <v>23</v>
      </c>
      <c r="FU58" s="253">
        <f>M2D!FY33</f>
        <v>23</v>
      </c>
      <c r="FV58" s="253">
        <f>M2D!FZ33</f>
        <v>23</v>
      </c>
      <c r="FW58" s="253">
        <f>M2D!GA33</f>
        <v>23</v>
      </c>
      <c r="FX58" s="253">
        <f>M2D!GB33</f>
        <v>23</v>
      </c>
      <c r="FY58" s="253">
        <f>M2D!GC33</f>
        <v>23</v>
      </c>
      <c r="FZ58" s="253">
        <f>M2D!GD33</f>
        <v>23</v>
      </c>
      <c r="GA58" s="253">
        <f>M2D!GE33</f>
        <v>23</v>
      </c>
      <c r="GB58" s="253">
        <f>M2D!GF33</f>
        <v>23</v>
      </c>
      <c r="GC58" s="253">
        <f>M2D!GG33</f>
        <v>23</v>
      </c>
      <c r="GD58" s="253">
        <f>M2D!GH33</f>
        <v>23</v>
      </c>
      <c r="GE58" s="253">
        <f>M2D!GI33</f>
        <v>23</v>
      </c>
      <c r="GF58" s="253">
        <f>M2D!GJ33</f>
        <v>23</v>
      </c>
      <c r="GG58" s="253">
        <f>M2D!GK33</f>
        <v>23</v>
      </c>
      <c r="GH58" s="253">
        <f>M2D!GL33</f>
        <v>23</v>
      </c>
      <c r="GI58" s="253">
        <f>M2D!GM33</f>
        <v>23</v>
      </c>
      <c r="GJ58" s="253">
        <f>M2D!GN33</f>
        <v>23</v>
      </c>
      <c r="GK58" s="253" t="str">
        <f>M2D!GO33</f>
        <v>X</v>
      </c>
      <c r="GL58" s="253" t="str">
        <f>M2D!GP33</f>
        <v>X</v>
      </c>
      <c r="GM58" s="253" t="str">
        <f>M2D!GQ33</f>
        <v>X</v>
      </c>
      <c r="GN58" s="333" t="str">
        <f>M2D!GR33</f>
        <v>X</v>
      </c>
      <c r="GO58" s="709" t="str">
        <f>M2D!HN43</f>
        <v/>
      </c>
    </row>
    <row r="59" spans="1:197" ht="13.15" customHeight="1" x14ac:dyDescent="0.2">
      <c r="A59" s="262" t="str">
        <f>M5F!A22</f>
        <v>V15</v>
      </c>
      <c r="B59" s="262">
        <f>M5F!F22</f>
        <v>43034</v>
      </c>
      <c r="C59" s="263">
        <f>M5F!G22</f>
        <v>43009</v>
      </c>
      <c r="D59" s="264" t="str">
        <f>M5F!H22</f>
        <v>5F061</v>
      </c>
      <c r="E59" s="318" t="str">
        <f>M5F!I22</f>
        <v>AIA</v>
      </c>
      <c r="F59" s="319" t="str">
        <f>M5F!J22</f>
        <v>AIA</v>
      </c>
      <c r="G59" s="319" t="str">
        <f>M5F!K22</f>
        <v>AIA</v>
      </c>
      <c r="H59" s="319" t="str">
        <f>M5F!L22</f>
        <v>AIA</v>
      </c>
      <c r="I59" s="319" t="str">
        <f>M5F!M22</f>
        <v>AIA</v>
      </c>
      <c r="J59" s="319" t="str">
        <f>M5F!N22</f>
        <v>AIA</v>
      </c>
      <c r="K59" s="319" t="str">
        <f>M5F!O22</f>
        <v>AIA</v>
      </c>
      <c r="L59" s="319">
        <f>M5F!P22</f>
        <v>5</v>
      </c>
      <c r="M59" s="319">
        <f>M5F!Q22</f>
        <v>0</v>
      </c>
      <c r="N59" s="319">
        <f>M5F!R22</f>
        <v>13</v>
      </c>
      <c r="O59" s="319">
        <f>M5F!S22</f>
        <v>16</v>
      </c>
      <c r="P59" s="320">
        <f>M5F!T22</f>
        <v>20</v>
      </c>
      <c r="Q59" s="318">
        <f>M5F!U22</f>
        <v>10</v>
      </c>
      <c r="R59" s="319">
        <f>M5F!V22</f>
        <v>33</v>
      </c>
      <c r="S59" s="319">
        <f>M5F!W22</f>
        <v>17</v>
      </c>
      <c r="T59" s="319">
        <f>M5F!X22</f>
        <v>17</v>
      </c>
      <c r="U59" s="319">
        <f>M5F!Y22</f>
        <v>12</v>
      </c>
      <c r="V59" s="319">
        <f>M5F!Z22</f>
        <v>2</v>
      </c>
      <c r="W59" s="319">
        <f>M5F!AA22</f>
        <v>22</v>
      </c>
      <c r="X59" s="319">
        <f>M5F!AB22</f>
        <v>29</v>
      </c>
      <c r="Y59" s="319">
        <f>M5F!AC22</f>
        <v>20</v>
      </c>
      <c r="Z59" s="319">
        <f>M5F!AD22</f>
        <v>29</v>
      </c>
      <c r="AA59" s="319">
        <f>M5F!AE22</f>
        <v>35</v>
      </c>
      <c r="AB59" s="321">
        <f>M5F!AF22</f>
        <v>35</v>
      </c>
      <c r="AC59" s="318">
        <f>M5F!AG22</f>
        <v>35</v>
      </c>
      <c r="AD59" s="319">
        <f>M5F!AH22</f>
        <v>35</v>
      </c>
      <c r="AE59" s="319">
        <f>M5F!AI22</f>
        <v>35</v>
      </c>
      <c r="AF59" s="319">
        <f>M5F!AJ22</f>
        <v>35</v>
      </c>
      <c r="AG59" s="319">
        <f>M5F!AK22</f>
        <v>35</v>
      </c>
      <c r="AH59" s="319">
        <f>M5F!AL22</f>
        <v>35</v>
      </c>
      <c r="AI59" s="319">
        <f>M5F!AM22</f>
        <v>35</v>
      </c>
      <c r="AJ59" s="319">
        <f>M5F!AN22</f>
        <v>35</v>
      </c>
      <c r="AK59" s="319">
        <f>M5F!AO22</f>
        <v>15</v>
      </c>
      <c r="AL59" s="319" t="str">
        <f>M5F!AP22</f>
        <v>V15</v>
      </c>
      <c r="AM59" s="319" t="str">
        <f>M5F!AQ22</f>
        <v>V15</v>
      </c>
      <c r="AN59" s="321" t="str">
        <f>M5F!AR22</f>
        <v>V15</v>
      </c>
      <c r="AO59" s="318" t="str">
        <f>M5F!AS22</f>
        <v>V15</v>
      </c>
      <c r="AP59" s="319" t="str">
        <f>M5F!AT22</f>
        <v>V15</v>
      </c>
      <c r="AQ59" s="319" t="str">
        <f>M5F!AU22</f>
        <v>V15</v>
      </c>
      <c r="AR59" s="319">
        <f>M5F!AV22</f>
        <v>23</v>
      </c>
      <c r="AS59" s="319">
        <f>M5F!AW22</f>
        <v>23</v>
      </c>
      <c r="AT59" s="319">
        <f>M5F!AX22</f>
        <v>23</v>
      </c>
      <c r="AU59" s="319">
        <f>M5F!AY22</f>
        <v>23</v>
      </c>
      <c r="AV59" s="319">
        <f>M5F!AZ22</f>
        <v>23</v>
      </c>
      <c r="AW59" s="319">
        <f>M5F!BA22</f>
        <v>23</v>
      </c>
      <c r="AX59" s="319">
        <f>M5F!BB22</f>
        <v>23</v>
      </c>
      <c r="AY59" s="319">
        <f>M5F!BC22</f>
        <v>23</v>
      </c>
      <c r="AZ59" s="321">
        <f>M5F!BD22</f>
        <v>23</v>
      </c>
      <c r="BA59" s="318">
        <f>M5F!BE22</f>
        <v>23</v>
      </c>
      <c r="BB59" s="319">
        <f>M5F!BF22</f>
        <v>23</v>
      </c>
      <c r="BC59" s="319">
        <f>M5F!BG22</f>
        <v>23</v>
      </c>
      <c r="BD59" s="319">
        <f>M5F!BH22</f>
        <v>23</v>
      </c>
      <c r="BE59" s="319">
        <f>M5F!BI22</f>
        <v>23</v>
      </c>
      <c r="BF59" s="319">
        <f>M5F!BJ22</f>
        <v>23</v>
      </c>
      <c r="BG59" s="319">
        <f>M5F!BK22</f>
        <v>23</v>
      </c>
      <c r="BH59" s="319">
        <f>M5F!BL22</f>
        <v>23</v>
      </c>
      <c r="BI59" s="319">
        <f>M5F!BM22</f>
        <v>23</v>
      </c>
      <c r="BJ59" s="319">
        <f>M5F!BN22</f>
        <v>23</v>
      </c>
      <c r="BK59" s="319">
        <f>M5F!BO22</f>
        <v>23</v>
      </c>
      <c r="BL59" s="321">
        <f>M5F!BP22</f>
        <v>23</v>
      </c>
      <c r="BM59" s="318">
        <f>M5F!BQ22</f>
        <v>23</v>
      </c>
      <c r="BN59" s="319">
        <f>M5F!BR22</f>
        <v>23</v>
      </c>
      <c r="BO59" s="319">
        <f>M5F!BS22</f>
        <v>23</v>
      </c>
      <c r="BP59" s="319">
        <f>M5F!BT22</f>
        <v>23</v>
      </c>
      <c r="BQ59" s="319">
        <f>M5F!BU22</f>
        <v>23</v>
      </c>
      <c r="BR59" s="319">
        <f>M5F!BV22</f>
        <v>23</v>
      </c>
      <c r="BS59" s="319">
        <f>M5F!BW22</f>
        <v>23</v>
      </c>
      <c r="BT59" s="319">
        <f>M5F!BX22</f>
        <v>23</v>
      </c>
      <c r="BU59" s="319">
        <f>M5F!BY22</f>
        <v>23</v>
      </c>
      <c r="BV59" s="319">
        <f>M5F!BZ22</f>
        <v>23</v>
      </c>
      <c r="BW59" s="319">
        <f>M5F!CA22</f>
        <v>23</v>
      </c>
      <c r="BX59" s="321">
        <f>M5F!CB22</f>
        <v>23</v>
      </c>
      <c r="BY59" s="318">
        <f>M5F!CC22</f>
        <v>23</v>
      </c>
      <c r="BZ59" s="319">
        <f>M5F!CD22</f>
        <v>23</v>
      </c>
      <c r="CA59" s="319">
        <f>M5F!CE22</f>
        <v>23</v>
      </c>
      <c r="CB59" s="319">
        <f>M5F!CF22</f>
        <v>23</v>
      </c>
      <c r="CC59" s="319">
        <f>M5F!CG22</f>
        <v>23</v>
      </c>
      <c r="CD59" s="319">
        <f>M5F!CH22</f>
        <v>23</v>
      </c>
      <c r="CE59" s="319">
        <f>M5F!CI22</f>
        <v>23</v>
      </c>
      <c r="CF59" s="319">
        <f>M5F!CJ22</f>
        <v>23</v>
      </c>
      <c r="CG59" s="319">
        <f>M5F!CK22</f>
        <v>23</v>
      </c>
      <c r="CH59" s="319">
        <f>M5F!CL22</f>
        <v>23</v>
      </c>
      <c r="CI59" s="319">
        <f>M5F!CM22</f>
        <v>23</v>
      </c>
      <c r="CJ59" s="321">
        <f>M5F!CN22</f>
        <v>23</v>
      </c>
      <c r="CK59" s="318">
        <f>M5F!CO22</f>
        <v>23</v>
      </c>
      <c r="CL59" s="319">
        <f>M5F!CP22</f>
        <v>23</v>
      </c>
      <c r="CM59" s="319">
        <f>M5F!CQ22</f>
        <v>23</v>
      </c>
      <c r="CN59" s="319">
        <f>M5F!CR22</f>
        <v>23</v>
      </c>
      <c r="CO59" s="319" t="str">
        <f>M5F!CS22</f>
        <v>V20</v>
      </c>
      <c r="CP59" s="319" t="str">
        <f>M5F!CT22</f>
        <v>V20</v>
      </c>
      <c r="CQ59" s="319" t="str">
        <f>M5F!CU22</f>
        <v>V20</v>
      </c>
      <c r="CR59" s="319" t="str">
        <f>M5F!CV22</f>
        <v>V20</v>
      </c>
      <c r="CS59" s="319" t="str">
        <f>M5F!CW22</f>
        <v>V20</v>
      </c>
      <c r="CT59" s="319" t="str">
        <f>M5F!CX22</f>
        <v>V20</v>
      </c>
      <c r="CU59" s="319">
        <f>M5F!CY22</f>
        <v>22</v>
      </c>
      <c r="CV59" s="321">
        <f>M5F!CZ22</f>
        <v>22</v>
      </c>
      <c r="CW59" s="318">
        <f>M5F!DA22</f>
        <v>22</v>
      </c>
      <c r="CX59" s="319">
        <f>M5F!DB22</f>
        <v>22</v>
      </c>
      <c r="CY59" s="319">
        <f>M5F!DC22</f>
        <v>22</v>
      </c>
      <c r="CZ59" s="319">
        <f>M5F!DD22</f>
        <v>22</v>
      </c>
      <c r="DA59" s="319">
        <f>M5F!DE22</f>
        <v>22</v>
      </c>
      <c r="DB59" s="319">
        <f>M5F!DF22</f>
        <v>22</v>
      </c>
      <c r="DC59" s="319">
        <f>M5F!DG22</f>
        <v>22</v>
      </c>
      <c r="DD59" s="319">
        <f>M5F!DH22</f>
        <v>22</v>
      </c>
      <c r="DE59" s="319">
        <f>M5F!DI22</f>
        <v>22</v>
      </c>
      <c r="DF59" s="319">
        <f>M5F!DJ22</f>
        <v>22</v>
      </c>
      <c r="DG59" s="319">
        <f>M5F!DK22</f>
        <v>22</v>
      </c>
      <c r="DH59" s="321">
        <f>M5F!DL22</f>
        <v>22</v>
      </c>
      <c r="DI59" s="318">
        <f>M5F!DM22</f>
        <v>22</v>
      </c>
      <c r="DJ59" s="319">
        <f>M5F!DN22</f>
        <v>22</v>
      </c>
      <c r="DK59" s="319">
        <f>M5F!DO22</f>
        <v>22</v>
      </c>
      <c r="DL59" s="319">
        <f>M5F!DP22</f>
        <v>22</v>
      </c>
      <c r="DM59" s="319">
        <f>M5F!DQ22</f>
        <v>22</v>
      </c>
      <c r="DN59" s="319">
        <f>M5F!DR22</f>
        <v>22</v>
      </c>
      <c r="DO59" s="319">
        <f>M5F!DS22</f>
        <v>22</v>
      </c>
      <c r="DP59" s="319">
        <f>M5F!DT22</f>
        <v>22</v>
      </c>
      <c r="DQ59" s="319">
        <f>M5F!DU22</f>
        <v>22</v>
      </c>
      <c r="DR59" s="319">
        <f>M5F!DV22</f>
        <v>22</v>
      </c>
      <c r="DS59" s="319">
        <f>M5F!DW22</f>
        <v>22</v>
      </c>
      <c r="DT59" s="321">
        <f>M5F!DX22</f>
        <v>22</v>
      </c>
      <c r="DU59" s="318">
        <f>M5F!DY22</f>
        <v>22</v>
      </c>
      <c r="DV59" s="319">
        <f>M5F!DZ22</f>
        <v>22</v>
      </c>
      <c r="DW59" s="319">
        <f>M5F!EA22</f>
        <v>22</v>
      </c>
      <c r="DX59" s="319">
        <f>M5F!EB22</f>
        <v>22</v>
      </c>
      <c r="DY59" s="319">
        <f>M5F!EC22</f>
        <v>22</v>
      </c>
      <c r="DZ59" s="319">
        <f>M5F!ED22</f>
        <v>22</v>
      </c>
      <c r="EA59" s="319">
        <f>M5F!EE22</f>
        <v>22</v>
      </c>
      <c r="EB59" s="319">
        <f>M5F!EF22</f>
        <v>22</v>
      </c>
      <c r="EC59" s="319">
        <f>M5F!EG22</f>
        <v>22</v>
      </c>
      <c r="ED59" s="319">
        <f>M5F!EH22</f>
        <v>22</v>
      </c>
      <c r="EE59" s="319">
        <f>M5F!EI22</f>
        <v>22</v>
      </c>
      <c r="EF59" s="321">
        <f>M5F!EJ22</f>
        <v>22</v>
      </c>
      <c r="EG59" s="318">
        <f>M5F!EK22</f>
        <v>22</v>
      </c>
      <c r="EH59" s="319">
        <f>M5F!EL22</f>
        <v>22</v>
      </c>
      <c r="EI59" s="319">
        <f>M5F!EM22</f>
        <v>22</v>
      </c>
      <c r="EJ59" s="319">
        <f>M5F!EN22</f>
        <v>22</v>
      </c>
      <c r="EK59" s="319">
        <f>M5F!EO22</f>
        <v>22</v>
      </c>
      <c r="EL59" s="319">
        <f>M5F!EP22</f>
        <v>22</v>
      </c>
      <c r="EM59" s="319">
        <f>M5F!EQ22</f>
        <v>22</v>
      </c>
      <c r="EN59" s="319">
        <f>M5F!ER22</f>
        <v>22</v>
      </c>
      <c r="EO59" s="319">
        <f>M5F!ES22</f>
        <v>22</v>
      </c>
      <c r="EP59" s="319">
        <f>M5F!ET22</f>
        <v>22</v>
      </c>
      <c r="EQ59" s="319">
        <f>M5F!EU22</f>
        <v>22</v>
      </c>
      <c r="ER59" s="321">
        <f>M5F!EV22</f>
        <v>22</v>
      </c>
      <c r="ES59" s="322">
        <f>M5F!EW22</f>
        <v>22</v>
      </c>
      <c r="ET59" s="319">
        <f>M5F!EX22</f>
        <v>22</v>
      </c>
      <c r="EU59" s="319">
        <f>M5F!EY22</f>
        <v>22</v>
      </c>
      <c r="EV59" s="319">
        <f>M5F!EZ22</f>
        <v>22</v>
      </c>
      <c r="EW59" s="319" t="str">
        <f>M5F!FA22</f>
        <v>V25</v>
      </c>
      <c r="EX59" s="319" t="str">
        <f>M5F!FB22</f>
        <v>V25</v>
      </c>
      <c r="EY59" s="319" t="str">
        <f>M5F!FC22</f>
        <v>V25</v>
      </c>
      <c r="EZ59" s="319" t="str">
        <f>M5F!FD22</f>
        <v>V25</v>
      </c>
      <c r="FA59" s="319" t="str">
        <f>M5F!FE22</f>
        <v>V25</v>
      </c>
      <c r="FB59" s="319">
        <f>M5F!FF22</f>
        <v>23</v>
      </c>
      <c r="FC59" s="319">
        <f>M5F!FG22</f>
        <v>23</v>
      </c>
      <c r="FD59" s="319">
        <f>M5F!FH22</f>
        <v>23</v>
      </c>
      <c r="FE59" s="319">
        <f>M5F!FI22</f>
        <v>23</v>
      </c>
      <c r="FF59" s="319">
        <f>M5F!FJ22</f>
        <v>23</v>
      </c>
      <c r="FG59" s="319">
        <f>M5F!FK22</f>
        <v>23</v>
      </c>
      <c r="FH59" s="319">
        <f>M5F!FL22</f>
        <v>23</v>
      </c>
      <c r="FI59" s="319">
        <f>M5F!FM22</f>
        <v>23</v>
      </c>
      <c r="FJ59" s="319">
        <f>M5F!FN22</f>
        <v>23</v>
      </c>
      <c r="FK59" s="319">
        <f>M5F!FO22</f>
        <v>23</v>
      </c>
      <c r="FL59" s="319">
        <f>M5F!FP22</f>
        <v>23</v>
      </c>
      <c r="FM59" s="319">
        <f>M5F!FQ22</f>
        <v>23</v>
      </c>
      <c r="FN59" s="319">
        <f>M5F!FR22</f>
        <v>23</v>
      </c>
      <c r="FO59" s="319">
        <f>M5F!FS22</f>
        <v>23</v>
      </c>
      <c r="FP59" s="319">
        <f>M5F!FT22</f>
        <v>23</v>
      </c>
      <c r="FQ59" s="319">
        <f>M5F!FU22</f>
        <v>23</v>
      </c>
      <c r="FR59" s="319">
        <f>M5F!FV22</f>
        <v>23</v>
      </c>
      <c r="FS59" s="319">
        <f>M5F!FW22</f>
        <v>23</v>
      </c>
      <c r="FT59" s="319">
        <f>M5F!FX22</f>
        <v>23</v>
      </c>
      <c r="FU59" s="319">
        <f>M5F!FY22</f>
        <v>23</v>
      </c>
      <c r="FV59" s="319">
        <f>M5F!FZ22</f>
        <v>23</v>
      </c>
      <c r="FW59" s="319">
        <f>M5F!GA22</f>
        <v>23</v>
      </c>
      <c r="FX59" s="319">
        <f>M5F!GB22</f>
        <v>23</v>
      </c>
      <c r="FY59" s="319">
        <f>M5F!GC22</f>
        <v>23</v>
      </c>
      <c r="FZ59" s="319">
        <f>M5F!GD22</f>
        <v>23</v>
      </c>
      <c r="GA59" s="319">
        <f>M5F!GE22</f>
        <v>23</v>
      </c>
      <c r="GB59" s="319">
        <f>M5F!GF22</f>
        <v>23</v>
      </c>
      <c r="GC59" s="319">
        <f>M5F!GG22</f>
        <v>23</v>
      </c>
      <c r="GD59" s="319">
        <f>M5F!GH22</f>
        <v>23</v>
      </c>
      <c r="GE59" s="319">
        <f>M5F!GI22</f>
        <v>23</v>
      </c>
      <c r="GF59" s="319">
        <f>M5F!GJ22</f>
        <v>23</v>
      </c>
      <c r="GG59" s="319">
        <f>M5F!GK22</f>
        <v>23</v>
      </c>
      <c r="GH59" s="319">
        <f>M5F!GL22</f>
        <v>23</v>
      </c>
      <c r="GI59" s="319">
        <f>M5F!GM22</f>
        <v>23</v>
      </c>
      <c r="GJ59" s="319">
        <f>M5F!GN22</f>
        <v>23</v>
      </c>
      <c r="GK59" s="319" t="str">
        <f>M5F!GO22</f>
        <v>X</v>
      </c>
      <c r="GL59" s="319" t="str">
        <f>M5F!GP22</f>
        <v>X</v>
      </c>
      <c r="GM59" s="319" t="str">
        <f>M5F!GQ22</f>
        <v>X</v>
      </c>
      <c r="GN59" s="320" t="str">
        <f>M5F!GR22</f>
        <v>X</v>
      </c>
      <c r="GO59" s="709" t="str">
        <f>M5F!HN32</f>
        <v>N</v>
      </c>
    </row>
    <row r="60" spans="1:197" ht="13.15" customHeight="1" x14ac:dyDescent="0.2">
      <c r="A60" s="271" t="str">
        <f>M2D!A4</f>
        <v>V30</v>
      </c>
      <c r="B60" s="271">
        <f>M2D!F4</f>
        <v>42795</v>
      </c>
      <c r="C60" s="272">
        <f>M2D!G4</f>
        <v>43009</v>
      </c>
      <c r="D60" s="273" t="str">
        <f>M2D!H4</f>
        <v>D602</v>
      </c>
      <c r="E60" s="332">
        <f>M2D!I4</f>
        <v>0</v>
      </c>
      <c r="F60" s="253">
        <f>M2D!J4</f>
        <v>0</v>
      </c>
      <c r="G60" s="253">
        <f>M2D!K4</f>
        <v>0</v>
      </c>
      <c r="H60" s="253">
        <f>M2D!L4</f>
        <v>0</v>
      </c>
      <c r="I60" s="253">
        <f>M2D!M4</f>
        <v>0</v>
      </c>
      <c r="J60" s="253">
        <f>M2D!N4</f>
        <v>0</v>
      </c>
      <c r="K60" s="253">
        <f>M2D!O4</f>
        <v>0</v>
      </c>
      <c r="L60" s="253">
        <f>M2D!P4</f>
        <v>0</v>
      </c>
      <c r="M60" s="253">
        <f>M2D!Q4</f>
        <v>0</v>
      </c>
      <c r="N60" s="253">
        <f>M2D!R4</f>
        <v>0</v>
      </c>
      <c r="O60" s="253">
        <f>M2D!S4</f>
        <v>0</v>
      </c>
      <c r="P60" s="333">
        <f>M2D!T4</f>
        <v>0</v>
      </c>
      <c r="Q60" s="332">
        <f>M2D!U4</f>
        <v>1</v>
      </c>
      <c r="R60" s="253">
        <f>M2D!V4</f>
        <v>7</v>
      </c>
      <c r="S60" s="253">
        <f>M2D!W4</f>
        <v>60</v>
      </c>
      <c r="T60" s="253">
        <f>M2D!X4</f>
        <v>41</v>
      </c>
      <c r="U60" s="253">
        <f>M2D!Y4</f>
        <v>21</v>
      </c>
      <c r="V60" s="253">
        <f>M2D!Z4</f>
        <v>15</v>
      </c>
      <c r="W60" s="253">
        <f>M2D!AA4</f>
        <v>25</v>
      </c>
      <c r="X60" s="253">
        <f>M2D!AB4</f>
        <v>7</v>
      </c>
      <c r="Y60" s="253">
        <f>M2D!AC4</f>
        <v>3</v>
      </c>
      <c r="Z60" s="253">
        <f>M2D!AD4</f>
        <v>0</v>
      </c>
      <c r="AA60" s="253">
        <f>M2D!AE4</f>
        <v>25</v>
      </c>
      <c r="AB60" s="334">
        <f>M2D!AF4</f>
        <v>25</v>
      </c>
      <c r="AC60" s="332">
        <f>M2D!AG4</f>
        <v>25</v>
      </c>
      <c r="AD60" s="253">
        <f>M2D!AH4</f>
        <v>25</v>
      </c>
      <c r="AE60" s="253">
        <f>M2D!AI4</f>
        <v>25</v>
      </c>
      <c r="AF60" s="253">
        <f>M2D!AJ4</f>
        <v>25</v>
      </c>
      <c r="AG60" s="253">
        <f>M2D!AK4</f>
        <v>25</v>
      </c>
      <c r="AH60" s="253">
        <f>M2D!AL4</f>
        <v>25</v>
      </c>
      <c r="AI60" s="253">
        <f>M2D!AM4</f>
        <v>25</v>
      </c>
      <c r="AJ60" s="253">
        <f>M2D!AN4</f>
        <v>25</v>
      </c>
      <c r="AK60" s="253">
        <f>M2D!AO4</f>
        <v>25</v>
      </c>
      <c r="AL60" s="253" t="str">
        <f>M2D!AP26</f>
        <v>V10</v>
      </c>
      <c r="AM60" s="253" t="str">
        <f>M2D!AQ26</f>
        <v>V10</v>
      </c>
      <c r="AN60" s="334" t="str">
        <f>M2D!AR4</f>
        <v>V30</v>
      </c>
      <c r="AO60" s="332" t="str">
        <f>M2D!AS4</f>
        <v>V30</v>
      </c>
      <c r="AP60" s="253" t="str">
        <f>M2D!AT4</f>
        <v>V30</v>
      </c>
      <c r="AQ60" s="253" t="str">
        <f>M2D!AU4</f>
        <v>V30</v>
      </c>
      <c r="AR60" s="253" t="str">
        <f>M2D!AV4</f>
        <v>V30</v>
      </c>
      <c r="AS60" s="253">
        <f>M2D!AW4</f>
        <v>23</v>
      </c>
      <c r="AT60" s="253">
        <f>M2D!AX4</f>
        <v>23</v>
      </c>
      <c r="AU60" s="253">
        <f>M2D!AY4</f>
        <v>23</v>
      </c>
      <c r="AV60" s="253" t="str">
        <f>M2D!AZ4</f>
        <v>F</v>
      </c>
      <c r="AW60" s="253" t="str">
        <f>M2D!BA4</f>
        <v>F</v>
      </c>
      <c r="AX60" s="253">
        <f>M2D!BB4</f>
        <v>23</v>
      </c>
      <c r="AY60" s="253">
        <f>M2D!BC4</f>
        <v>23</v>
      </c>
      <c r="AZ60" s="334">
        <f>M2D!BD4</f>
        <v>23</v>
      </c>
      <c r="BA60" s="332">
        <f>M2D!BE4</f>
        <v>23</v>
      </c>
      <c r="BB60" s="253">
        <f>M2D!BF4</f>
        <v>23</v>
      </c>
      <c r="BC60" s="253">
        <f>M2D!BG4</f>
        <v>23</v>
      </c>
      <c r="BD60" s="253">
        <f>M2D!BH4</f>
        <v>23</v>
      </c>
      <c r="BE60" s="253" t="str">
        <f>M2D!BI4</f>
        <v>STK</v>
      </c>
      <c r="BF60" s="253" t="str">
        <f>M2D!BJ4</f>
        <v>STK</v>
      </c>
      <c r="BG60" s="253" t="str">
        <f>M2D!BK4</f>
        <v>STK</v>
      </c>
      <c r="BH60" s="253" t="str">
        <f>M2D!BL4</f>
        <v>STK</v>
      </c>
      <c r="BI60" s="253" t="str">
        <f>M2D!BM4</f>
        <v>STK</v>
      </c>
      <c r="BJ60" s="253" t="str">
        <f>M2D!BN4</f>
        <v>STK</v>
      </c>
      <c r="BK60" s="253" t="str">
        <f>M2D!BO4</f>
        <v>STK</v>
      </c>
      <c r="BL60" s="334" t="str">
        <f>M2D!BP4</f>
        <v>STK</v>
      </c>
      <c r="BM60" s="332" t="str">
        <f>M2D!BQ4</f>
        <v>STK</v>
      </c>
      <c r="BN60" s="253" t="str">
        <f>M2D!BR4</f>
        <v>STK</v>
      </c>
      <c r="BO60" s="253" t="str">
        <f>M2D!BS4</f>
        <v>STK</v>
      </c>
      <c r="BP60" s="253" t="str">
        <f>M2D!BT4</f>
        <v>STK</v>
      </c>
      <c r="BQ60" s="253" t="str">
        <f>M2D!BU4</f>
        <v>STK</v>
      </c>
      <c r="BR60" s="253">
        <f>M2D!BV4</f>
        <v>23</v>
      </c>
      <c r="BS60" s="253">
        <f>M2D!BW4</f>
        <v>23</v>
      </c>
      <c r="BT60" s="253">
        <f>M2D!BX4</f>
        <v>23</v>
      </c>
      <c r="BU60" s="253">
        <f>M2D!BY4</f>
        <v>23</v>
      </c>
      <c r="BV60" s="253">
        <f>M2D!BZ4</f>
        <v>23</v>
      </c>
      <c r="BW60" s="253">
        <f>M2D!CA4</f>
        <v>23</v>
      </c>
      <c r="BX60" s="334">
        <f>M2D!CB4</f>
        <v>23</v>
      </c>
      <c r="BY60" s="332">
        <f>M2D!CC4</f>
        <v>23</v>
      </c>
      <c r="BZ60" s="253">
        <f>M2D!CD4</f>
        <v>23</v>
      </c>
      <c r="CA60" s="253">
        <f>M2D!CE4</f>
        <v>23</v>
      </c>
      <c r="CB60" s="253">
        <f>M2D!CF4</f>
        <v>23</v>
      </c>
      <c r="CC60" s="253">
        <f>M2D!CG4</f>
        <v>23</v>
      </c>
      <c r="CD60" s="253">
        <f>M2D!CH4</f>
        <v>23</v>
      </c>
      <c r="CE60" s="253">
        <f>M2D!CI4</f>
        <v>23</v>
      </c>
      <c r="CF60" s="253">
        <f>M2D!CJ4</f>
        <v>23</v>
      </c>
      <c r="CG60" s="253">
        <f>M2D!CK4</f>
        <v>23</v>
      </c>
      <c r="CH60" s="253">
        <f>M2D!CL4</f>
        <v>23</v>
      </c>
      <c r="CI60" s="253">
        <f>M2D!CM4</f>
        <v>23</v>
      </c>
      <c r="CJ60" s="334">
        <f>M2D!CN4</f>
        <v>23</v>
      </c>
      <c r="CK60" s="332">
        <f>M2D!CO4</f>
        <v>23</v>
      </c>
      <c r="CL60" s="253">
        <f>M2D!CP4</f>
        <v>23</v>
      </c>
      <c r="CM60" s="253">
        <f>M2D!CQ4</f>
        <v>23</v>
      </c>
      <c r="CN60" s="253">
        <f>M2D!CR4</f>
        <v>23</v>
      </c>
      <c r="CO60" s="253">
        <f>M2D!CS4</f>
        <v>23</v>
      </c>
      <c r="CP60" s="253">
        <f>M2D!CT4</f>
        <v>23</v>
      </c>
      <c r="CQ60" s="253">
        <f>M2D!CU4</f>
        <v>23</v>
      </c>
      <c r="CR60" s="253">
        <f>M2D!CV4</f>
        <v>23</v>
      </c>
      <c r="CS60" s="253">
        <f>M2D!CW4</f>
        <v>23</v>
      </c>
      <c r="CT60" s="253">
        <f>M2D!CX4</f>
        <v>23</v>
      </c>
      <c r="CU60" s="253">
        <f>M2D!CY4</f>
        <v>23</v>
      </c>
      <c r="CV60" s="334">
        <f>M2D!CZ4</f>
        <v>23</v>
      </c>
      <c r="CW60" s="332">
        <f>M2D!DA4</f>
        <v>23</v>
      </c>
      <c r="CX60" s="253">
        <f>M2D!DB4</f>
        <v>23</v>
      </c>
      <c r="CY60" s="253">
        <f>M2D!DC4</f>
        <v>23</v>
      </c>
      <c r="CZ60" s="253">
        <f>M2D!DD4</f>
        <v>23</v>
      </c>
      <c r="DA60" s="253" t="str">
        <f>M2D!DE4</f>
        <v>X</v>
      </c>
      <c r="DB60" s="253" t="str">
        <f>M2D!DF4</f>
        <v>X</v>
      </c>
      <c r="DC60" s="253" t="str">
        <f>M2D!DG4</f>
        <v>X</v>
      </c>
      <c r="DD60" s="253" t="str">
        <f>M2D!DH4</f>
        <v>X</v>
      </c>
      <c r="DE60" s="253" t="str">
        <f>M2D!DI4</f>
        <v>X</v>
      </c>
      <c r="DF60" s="253" t="str">
        <f>M2D!DJ4</f>
        <v>X</v>
      </c>
      <c r="DG60" s="253" t="str">
        <f>M2D!DK4</f>
        <v>X</v>
      </c>
      <c r="DH60" s="334" t="str">
        <f>M2D!DL4</f>
        <v>X</v>
      </c>
      <c r="DI60" s="332" t="str">
        <f>M2D!DM4</f>
        <v>X</v>
      </c>
      <c r="DJ60" s="253" t="str">
        <f>M2D!DN4</f>
        <v>X</v>
      </c>
      <c r="DK60" s="253" t="str">
        <f>M2D!DO4</f>
        <v>X</v>
      </c>
      <c r="DL60" s="253" t="str">
        <f>M2D!DP4</f>
        <v>X</v>
      </c>
      <c r="DM60" s="253" t="str">
        <f>M2D!DQ4</f>
        <v>X</v>
      </c>
      <c r="DN60" s="253" t="str">
        <f>M2D!DR4</f>
        <v>X</v>
      </c>
      <c r="DO60" s="253" t="str">
        <f>M2D!DS4</f>
        <v>X</v>
      </c>
      <c r="DP60" s="253" t="str">
        <f>M2D!DT4</f>
        <v>X</v>
      </c>
      <c r="DQ60" s="253" t="str">
        <f>M2D!DU4</f>
        <v>X</v>
      </c>
      <c r="DR60" s="253" t="str">
        <f>M2D!DV4</f>
        <v>X</v>
      </c>
      <c r="DS60" s="253" t="str">
        <f>M2D!DW4</f>
        <v>X</v>
      </c>
      <c r="DT60" s="334" t="str">
        <f>M2D!DX4</f>
        <v>X</v>
      </c>
      <c r="DU60" s="332" t="str">
        <f>M2D!DY4</f>
        <v>X</v>
      </c>
      <c r="DV60" s="253" t="str">
        <f>M2D!DZ4</f>
        <v>X</v>
      </c>
      <c r="DW60" s="253" t="str">
        <f>M2D!EA4</f>
        <v>X</v>
      </c>
      <c r="DX60" s="253" t="str">
        <f>M2D!EB4</f>
        <v>X</v>
      </c>
      <c r="DY60" s="253" t="str">
        <f>M2D!EC4</f>
        <v>X</v>
      </c>
      <c r="DZ60" s="253" t="str">
        <f>M2D!ED4</f>
        <v>X</v>
      </c>
      <c r="EA60" s="253" t="str">
        <f>M2D!EE4</f>
        <v>X</v>
      </c>
      <c r="EB60" s="253" t="str">
        <f>M2D!EF4</f>
        <v>X</v>
      </c>
      <c r="EC60" s="253" t="str">
        <f>M2D!EG4</f>
        <v>X</v>
      </c>
      <c r="ED60" s="253" t="str">
        <f>M2D!EH4</f>
        <v>X</v>
      </c>
      <c r="EE60" s="253" t="str">
        <f>M2D!EI4</f>
        <v>X</v>
      </c>
      <c r="EF60" s="334" t="str">
        <f>M2D!EJ4</f>
        <v>X</v>
      </c>
      <c r="EG60" s="332" t="str">
        <f>M2D!EK4</f>
        <v>X</v>
      </c>
      <c r="EH60" s="253" t="str">
        <f>M2D!EL4</f>
        <v>X</v>
      </c>
      <c r="EI60" s="253" t="str">
        <f>M2D!EM4</f>
        <v>X</v>
      </c>
      <c r="EJ60" s="253" t="str">
        <f>M2D!EN4</f>
        <v>X</v>
      </c>
      <c r="EK60" s="253" t="str">
        <f>M2D!EO4</f>
        <v>X</v>
      </c>
      <c r="EL60" s="253" t="str">
        <f>M2D!EP4</f>
        <v>X</v>
      </c>
      <c r="EM60" s="253" t="str">
        <f>M2D!EQ4</f>
        <v>X</v>
      </c>
      <c r="EN60" s="253" t="str">
        <f>M2D!ER4</f>
        <v>X</v>
      </c>
      <c r="EO60" s="253" t="str">
        <f>M2D!ES4</f>
        <v>X</v>
      </c>
      <c r="EP60" s="253" t="str">
        <f>M2D!ET4</f>
        <v>X</v>
      </c>
      <c r="EQ60" s="253" t="str">
        <f>M2D!EU4</f>
        <v>X</v>
      </c>
      <c r="ER60" s="334" t="str">
        <f>M2D!EV4</f>
        <v>X</v>
      </c>
      <c r="ES60" s="335" t="str">
        <f>M2D!EW4</f>
        <v>X</v>
      </c>
      <c r="ET60" s="253" t="str">
        <f>M2D!EX4</f>
        <v>X</v>
      </c>
      <c r="EU60" s="253" t="str">
        <f>M2D!EY4</f>
        <v>X</v>
      </c>
      <c r="EV60" s="253" t="str">
        <f>M2D!EZ4</f>
        <v>X</v>
      </c>
      <c r="EW60" s="253" t="str">
        <f>M2D!FA4</f>
        <v>X</v>
      </c>
      <c r="EX60" s="253" t="str">
        <f>M2D!FB4</f>
        <v>X</v>
      </c>
      <c r="EY60" s="253" t="str">
        <f>M2D!FC4</f>
        <v>X</v>
      </c>
      <c r="EZ60" s="253" t="str">
        <f>M2D!FD4</f>
        <v>X</v>
      </c>
      <c r="FA60" s="253" t="str">
        <f>M2D!FE4</f>
        <v>X</v>
      </c>
      <c r="FB60" s="253" t="str">
        <f>M2D!FF4</f>
        <v>X</v>
      </c>
      <c r="FC60" s="253" t="str">
        <f>M2D!FG4</f>
        <v>X</v>
      </c>
      <c r="FD60" s="253" t="str">
        <f>M2D!FH4</f>
        <v>X</v>
      </c>
      <c r="FE60" s="253" t="str">
        <f>M2D!FI4</f>
        <v>X</v>
      </c>
      <c r="FF60" s="253" t="str">
        <f>M2D!FJ4</f>
        <v>X</v>
      </c>
      <c r="FG60" s="253" t="str">
        <f>M2D!FK4</f>
        <v>X</v>
      </c>
      <c r="FH60" s="253" t="str">
        <f>M2D!FL4</f>
        <v>X</v>
      </c>
      <c r="FI60" s="253" t="str">
        <f>M2D!FM4</f>
        <v>X</v>
      </c>
      <c r="FJ60" s="253" t="str">
        <f>M2D!FN4</f>
        <v>X</v>
      </c>
      <c r="FK60" s="253" t="str">
        <f>M2D!FO4</f>
        <v>X</v>
      </c>
      <c r="FL60" s="253" t="str">
        <f>M2D!FP4</f>
        <v>X</v>
      </c>
      <c r="FM60" s="253" t="str">
        <f>M2D!FQ4</f>
        <v>X</v>
      </c>
      <c r="FN60" s="253" t="str">
        <f>M2D!FR4</f>
        <v>X</v>
      </c>
      <c r="FO60" s="253" t="str">
        <f>M2D!FS4</f>
        <v>X</v>
      </c>
      <c r="FP60" s="253" t="str">
        <f>M2D!FT4</f>
        <v>X</v>
      </c>
      <c r="FQ60" s="253" t="str">
        <f>M2D!FU4</f>
        <v>X</v>
      </c>
      <c r="FR60" s="253" t="str">
        <f>M2D!FV4</f>
        <v>X</v>
      </c>
      <c r="FS60" s="253" t="str">
        <f>M2D!FW4</f>
        <v>X</v>
      </c>
      <c r="FT60" s="253" t="str">
        <f>M2D!FX4</f>
        <v>X</v>
      </c>
      <c r="FU60" s="253" t="str">
        <f>M2D!FY4</f>
        <v>X</v>
      </c>
      <c r="FV60" s="253" t="str">
        <f>M2D!FZ4</f>
        <v>X</v>
      </c>
      <c r="FW60" s="253" t="str">
        <f>M2D!GA4</f>
        <v>X</v>
      </c>
      <c r="FX60" s="253" t="str">
        <f>M2D!GB4</f>
        <v>X</v>
      </c>
      <c r="FY60" s="253" t="str">
        <f>M2D!GC4</f>
        <v>X</v>
      </c>
      <c r="FZ60" s="253" t="str">
        <f>M2D!GD4</f>
        <v>X</v>
      </c>
      <c r="GA60" s="253" t="str">
        <f>M2D!GE4</f>
        <v>X</v>
      </c>
      <c r="GB60" s="253" t="str">
        <f>M2D!GF4</f>
        <v>X</v>
      </c>
      <c r="GC60" s="253" t="str">
        <f>M2D!GG4</f>
        <v>X</v>
      </c>
      <c r="GD60" s="253" t="str">
        <f>M2D!GH4</f>
        <v>X</v>
      </c>
      <c r="GE60" s="253" t="str">
        <f>M2D!GI4</f>
        <v>X</v>
      </c>
      <c r="GF60" s="253" t="str">
        <f>M2D!GJ4</f>
        <v>X</v>
      </c>
      <c r="GG60" s="253" t="str">
        <f>M2D!GK4</f>
        <v>X</v>
      </c>
      <c r="GH60" s="253" t="str">
        <f>M2D!GL4</f>
        <v>X</v>
      </c>
      <c r="GI60" s="253" t="str">
        <f>M2D!GM4</f>
        <v>X</v>
      </c>
      <c r="GJ60" s="253" t="str">
        <f>M2D!GN4</f>
        <v>X</v>
      </c>
      <c r="GK60" s="253" t="str">
        <f>M2D!GO4</f>
        <v>X</v>
      </c>
      <c r="GL60" s="253" t="str">
        <f>M2D!GP4</f>
        <v>X</v>
      </c>
      <c r="GM60" s="253" t="str">
        <f>M2D!GQ4</f>
        <v>X</v>
      </c>
      <c r="GN60" s="253" t="str">
        <f>M2D!GR4</f>
        <v>X</v>
      </c>
      <c r="GO60" s="709">
        <f>M2D!HN14</f>
        <v>43313</v>
      </c>
    </row>
    <row r="61" spans="1:197" ht="13.15" customHeight="1" x14ac:dyDescent="0.2">
      <c r="A61" s="271" t="str">
        <f>M2D!A26</f>
        <v>V10</v>
      </c>
      <c r="B61" s="271">
        <f>M2D!F26</f>
        <v>42743</v>
      </c>
      <c r="C61" s="272">
        <f>M2D!G26</f>
        <v>43009</v>
      </c>
      <c r="D61" s="273" t="str">
        <f>M2D!H26</f>
        <v>D628</v>
      </c>
      <c r="E61" s="332">
        <f>M2D!I26</f>
        <v>0</v>
      </c>
      <c r="F61" s="253">
        <f>M2D!J26</f>
        <v>0</v>
      </c>
      <c r="G61" s="253">
        <f>M2D!K26</f>
        <v>0</v>
      </c>
      <c r="H61" s="253">
        <f>M2D!L26</f>
        <v>0</v>
      </c>
      <c r="I61" s="253">
        <f>M2D!M26</f>
        <v>0</v>
      </c>
      <c r="J61" s="253">
        <f>M2D!N26</f>
        <v>0</v>
      </c>
      <c r="K61" s="253">
        <f>M2D!O26</f>
        <v>22</v>
      </c>
      <c r="L61" s="253">
        <f>M2D!P26</f>
        <v>27</v>
      </c>
      <c r="M61" s="253">
        <f>M2D!Q26</f>
        <v>39</v>
      </c>
      <c r="N61" s="253">
        <f>M2D!R26</f>
        <v>42</v>
      </c>
      <c r="O61" s="253">
        <f>M2D!S26</f>
        <v>37</v>
      </c>
      <c r="P61" s="333">
        <f>M2D!T26</f>
        <v>1</v>
      </c>
      <c r="Q61" s="332" t="str">
        <f>M2D!U26</f>
        <v>STK</v>
      </c>
      <c r="R61" s="253" t="str">
        <f>M2D!V26</f>
        <v>STK</v>
      </c>
      <c r="S61" s="253" t="str">
        <f>M2D!W26</f>
        <v>STK</v>
      </c>
      <c r="T61" s="253" t="str">
        <f>M2D!X26</f>
        <v>STK</v>
      </c>
      <c r="U61" s="253" t="str">
        <f>M2D!Y26</f>
        <v>STK</v>
      </c>
      <c r="V61" s="253" t="str">
        <f>M2D!Z26</f>
        <v>STK</v>
      </c>
      <c r="W61" s="253" t="str">
        <f>M2D!AA26</f>
        <v>STK</v>
      </c>
      <c r="X61" s="253" t="str">
        <f>M2D!AB26</f>
        <v>STK</v>
      </c>
      <c r="Y61" s="253" t="str">
        <f>M2D!AC26</f>
        <v>STK</v>
      </c>
      <c r="Z61" s="253" t="str">
        <f>M2D!AD26</f>
        <v>STK</v>
      </c>
      <c r="AA61" s="253" t="str">
        <f>M2D!AE26</f>
        <v>STK</v>
      </c>
      <c r="AB61" s="334" t="str">
        <f>M2D!AF26</f>
        <v>STK</v>
      </c>
      <c r="AC61" s="332" t="str">
        <f>M2D!AG26</f>
        <v>STK</v>
      </c>
      <c r="AD61" s="253" t="str">
        <f>M2D!AH26</f>
        <v>STK</v>
      </c>
      <c r="AE61" s="253" t="str">
        <f>M2D!AI26</f>
        <v>STK</v>
      </c>
      <c r="AF61" s="253" t="str">
        <f>M2D!AJ26</f>
        <v>STK</v>
      </c>
      <c r="AG61" s="253" t="str">
        <f>M2D!AK26</f>
        <v>STK</v>
      </c>
      <c r="AH61" s="253" t="str">
        <f>M2D!AL26</f>
        <v>STK</v>
      </c>
      <c r="AI61" s="253">
        <f>M2D!AM26</f>
        <v>0</v>
      </c>
      <c r="AJ61" s="253">
        <f>M2D!AN26</f>
        <v>0</v>
      </c>
      <c r="AK61" s="253">
        <f>M2D!AO26</f>
        <v>0</v>
      </c>
      <c r="AL61" s="253" t="str">
        <f>M2D!AP26</f>
        <v>V10</v>
      </c>
      <c r="AM61" s="253" t="str">
        <f>M2D!AQ26</f>
        <v>V10</v>
      </c>
      <c r="AN61" s="334" t="str">
        <f>M2D!AR26</f>
        <v>V10</v>
      </c>
      <c r="AO61" s="332" t="str">
        <f>M2D!AS26</f>
        <v>V10</v>
      </c>
      <c r="AP61" s="253" t="str">
        <f>M2D!AT26</f>
        <v>V10</v>
      </c>
      <c r="AQ61" s="253" t="str">
        <f>M2D!AU26</f>
        <v>V10</v>
      </c>
      <c r="AR61" s="253" t="str">
        <f>M2D!AV26</f>
        <v>V10</v>
      </c>
      <c r="AS61" s="253" t="str">
        <f>M2D!AW26</f>
        <v>F</v>
      </c>
      <c r="AT61" s="253" t="str">
        <f>M2D!AX26</f>
        <v>F</v>
      </c>
      <c r="AU61" s="253">
        <f>M2D!AY26</f>
        <v>23</v>
      </c>
      <c r="AV61" s="253">
        <f>M2D!AZ26</f>
        <v>23</v>
      </c>
      <c r="AW61" s="253">
        <f>M2D!BA26</f>
        <v>23</v>
      </c>
      <c r="AX61" s="253">
        <f>M2D!BB26</f>
        <v>23</v>
      </c>
      <c r="AY61" s="253">
        <f>M2D!BC26</f>
        <v>23</v>
      </c>
      <c r="AZ61" s="334">
        <f>M2D!BD26</f>
        <v>23</v>
      </c>
      <c r="BA61" s="332">
        <f>M2D!BE26</f>
        <v>23</v>
      </c>
      <c r="BB61" s="253">
        <f>M2D!BF26</f>
        <v>23</v>
      </c>
      <c r="BC61" s="253">
        <f>M2D!BG26</f>
        <v>23</v>
      </c>
      <c r="BD61" s="253">
        <f>M2D!BH26</f>
        <v>23</v>
      </c>
      <c r="BE61" s="253">
        <f>M2D!BI26</f>
        <v>23</v>
      </c>
      <c r="BF61" s="253">
        <f>M2D!BJ26</f>
        <v>23</v>
      </c>
      <c r="BG61" s="253">
        <f>M2D!BK26</f>
        <v>23</v>
      </c>
      <c r="BH61" s="253">
        <f>M2D!BL26</f>
        <v>23</v>
      </c>
      <c r="BI61" s="253">
        <f>M2D!BM26</f>
        <v>23</v>
      </c>
      <c r="BJ61" s="253">
        <f>M2D!BN26</f>
        <v>23</v>
      </c>
      <c r="BK61" s="253">
        <f>M2D!BO26</f>
        <v>23</v>
      </c>
      <c r="BL61" s="334">
        <f>M2D!BP26</f>
        <v>23</v>
      </c>
      <c r="BM61" s="332">
        <f>M2D!BQ26</f>
        <v>23</v>
      </c>
      <c r="BN61" s="253">
        <f>M2D!BR26</f>
        <v>23</v>
      </c>
      <c r="BO61" s="253">
        <f>M2D!BS26</f>
        <v>23</v>
      </c>
      <c r="BP61" s="253">
        <f>M2D!BT26</f>
        <v>23</v>
      </c>
      <c r="BQ61" s="253">
        <f>M2D!BU26</f>
        <v>23</v>
      </c>
      <c r="BR61" s="253">
        <f>M2D!BV26</f>
        <v>23</v>
      </c>
      <c r="BS61" s="253">
        <f>M2D!BW26</f>
        <v>23</v>
      </c>
      <c r="BT61" s="253">
        <f>M2D!BX26</f>
        <v>23</v>
      </c>
      <c r="BU61" s="253">
        <f>M2D!BY26</f>
        <v>23</v>
      </c>
      <c r="BV61" s="253">
        <f>M2D!BZ26</f>
        <v>23</v>
      </c>
      <c r="BW61" s="253">
        <f>M2D!CA26</f>
        <v>23</v>
      </c>
      <c r="BX61" s="334">
        <f>M2D!CB26</f>
        <v>23</v>
      </c>
      <c r="BY61" s="332">
        <f>M2D!CC26</f>
        <v>23</v>
      </c>
      <c r="BZ61" s="253">
        <f>M2D!CD26</f>
        <v>23</v>
      </c>
      <c r="CA61" s="253">
        <f>M2D!CE26</f>
        <v>23</v>
      </c>
      <c r="CB61" s="253">
        <f>M2D!CF26</f>
        <v>23</v>
      </c>
      <c r="CC61" s="253">
        <f>M2D!CG26</f>
        <v>23</v>
      </c>
      <c r="CD61" s="253">
        <f>M2D!CH26</f>
        <v>23</v>
      </c>
      <c r="CE61" s="253">
        <f>M2D!CI26</f>
        <v>23</v>
      </c>
      <c r="CF61" s="253">
        <f>M2D!CJ26</f>
        <v>23</v>
      </c>
      <c r="CG61" s="253">
        <f>M2D!CK26</f>
        <v>23</v>
      </c>
      <c r="CH61" s="253">
        <f>M2D!CL26</f>
        <v>23</v>
      </c>
      <c r="CI61" s="253">
        <f>M2D!CM26</f>
        <v>23</v>
      </c>
      <c r="CJ61" s="334">
        <f>M2D!CN26</f>
        <v>23</v>
      </c>
      <c r="CK61" s="332">
        <f>M2D!CO26</f>
        <v>23</v>
      </c>
      <c r="CL61" s="253">
        <f>M2D!CP26</f>
        <v>23</v>
      </c>
      <c r="CM61" s="253">
        <f>M2D!CQ26</f>
        <v>23</v>
      </c>
      <c r="CN61" s="253">
        <f>M2D!CR26</f>
        <v>23</v>
      </c>
      <c r="CO61" s="253" t="str">
        <f>M2D!CS26</f>
        <v>X</v>
      </c>
      <c r="CP61" s="253" t="str">
        <f>M2D!CT26</f>
        <v>X</v>
      </c>
      <c r="CQ61" s="253" t="str">
        <f>M2D!CU26</f>
        <v>X</v>
      </c>
      <c r="CR61" s="253" t="str">
        <f>M2D!CV26</f>
        <v>X</v>
      </c>
      <c r="CS61" s="253" t="str">
        <f>M2D!CW26</f>
        <v>X</v>
      </c>
      <c r="CT61" s="253" t="str">
        <f>M2D!CX26</f>
        <v>X</v>
      </c>
      <c r="CU61" s="253" t="str">
        <f>M2D!CY26</f>
        <v>X</v>
      </c>
      <c r="CV61" s="334" t="str">
        <f>M2D!CZ26</f>
        <v>X</v>
      </c>
      <c r="CW61" s="332" t="str">
        <f>M2D!DA26</f>
        <v>X</v>
      </c>
      <c r="CX61" s="253" t="str">
        <f>M2D!DB26</f>
        <v>X</v>
      </c>
      <c r="CY61" s="253" t="str">
        <f>M2D!DC26</f>
        <v>X</v>
      </c>
      <c r="CZ61" s="253" t="str">
        <f>M2D!DD26</f>
        <v>X</v>
      </c>
      <c r="DA61" s="253" t="str">
        <f>M2D!DE26</f>
        <v>X</v>
      </c>
      <c r="DB61" s="253" t="str">
        <f>M2D!DF26</f>
        <v>X</v>
      </c>
      <c r="DC61" s="253" t="str">
        <f>M2D!DG26</f>
        <v>X</v>
      </c>
      <c r="DD61" s="253" t="str">
        <f>M2D!DH26</f>
        <v>X</v>
      </c>
      <c r="DE61" s="253" t="str">
        <f>M2D!DI26</f>
        <v>X</v>
      </c>
      <c r="DF61" s="253" t="str">
        <f>M2D!DJ26</f>
        <v>X</v>
      </c>
      <c r="DG61" s="253" t="str">
        <f>M2D!DK26</f>
        <v>X</v>
      </c>
      <c r="DH61" s="334" t="str">
        <f>M2D!DL26</f>
        <v>X</v>
      </c>
      <c r="DI61" s="332" t="str">
        <f>M2D!DM26</f>
        <v>X</v>
      </c>
      <c r="DJ61" s="253" t="str">
        <f>M2D!DN26</f>
        <v>X</v>
      </c>
      <c r="DK61" s="253" t="str">
        <f>M2D!DO26</f>
        <v>X</v>
      </c>
      <c r="DL61" s="253" t="str">
        <f>M2D!DP26</f>
        <v>X</v>
      </c>
      <c r="DM61" s="253" t="str">
        <f>M2D!DQ26</f>
        <v>X</v>
      </c>
      <c r="DN61" s="253" t="str">
        <f>M2D!DR26</f>
        <v>X</v>
      </c>
      <c r="DO61" s="253" t="str">
        <f>M2D!DS26</f>
        <v>X</v>
      </c>
      <c r="DP61" s="253" t="str">
        <f>M2D!DT26</f>
        <v>X</v>
      </c>
      <c r="DQ61" s="253" t="str">
        <f>M2D!DU26</f>
        <v>X</v>
      </c>
      <c r="DR61" s="253" t="str">
        <f>M2D!DV26</f>
        <v>X</v>
      </c>
      <c r="DS61" s="253" t="str">
        <f>M2D!DW26</f>
        <v>X</v>
      </c>
      <c r="DT61" s="334" t="str">
        <f>M2D!DX26</f>
        <v>X</v>
      </c>
      <c r="DU61" s="332" t="str">
        <f>M2D!DY26</f>
        <v>X</v>
      </c>
      <c r="DV61" s="253" t="str">
        <f>M2D!DZ26</f>
        <v>X</v>
      </c>
      <c r="DW61" s="253" t="str">
        <f>M2D!EA26</f>
        <v>X</v>
      </c>
      <c r="DX61" s="253" t="str">
        <f>M2D!EB26</f>
        <v>X</v>
      </c>
      <c r="DY61" s="253" t="str">
        <f>M2D!EC26</f>
        <v>X</v>
      </c>
      <c r="DZ61" s="253" t="str">
        <f>M2D!ED26</f>
        <v>X</v>
      </c>
      <c r="EA61" s="253" t="str">
        <f>M2D!EE26</f>
        <v>X</v>
      </c>
      <c r="EB61" s="253" t="str">
        <f>M2D!EF26</f>
        <v>X</v>
      </c>
      <c r="EC61" s="253" t="str">
        <f>M2D!EG26</f>
        <v>X</v>
      </c>
      <c r="ED61" s="253" t="str">
        <f>M2D!EH26</f>
        <v>X</v>
      </c>
      <c r="EE61" s="253" t="str">
        <f>M2D!EI26</f>
        <v>X</v>
      </c>
      <c r="EF61" s="334" t="str">
        <f>M2D!EJ26</f>
        <v>X</v>
      </c>
      <c r="EG61" s="332" t="str">
        <f>M2D!EK26</f>
        <v>X</v>
      </c>
      <c r="EH61" s="253" t="str">
        <f>M2D!EL26</f>
        <v>X</v>
      </c>
      <c r="EI61" s="253" t="str">
        <f>M2D!EM26</f>
        <v>X</v>
      </c>
      <c r="EJ61" s="253" t="str">
        <f>M2D!EN26</f>
        <v>X</v>
      </c>
      <c r="EK61" s="253" t="str">
        <f>M2D!EO26</f>
        <v>X</v>
      </c>
      <c r="EL61" s="253" t="str">
        <f>M2D!EP26</f>
        <v>X</v>
      </c>
      <c r="EM61" s="253" t="str">
        <f>M2D!EQ26</f>
        <v>X</v>
      </c>
      <c r="EN61" s="253" t="str">
        <f>M2D!ER26</f>
        <v>X</v>
      </c>
      <c r="EO61" s="253" t="str">
        <f>M2D!ES26</f>
        <v>X</v>
      </c>
      <c r="EP61" s="253" t="str">
        <f>M2D!ET26</f>
        <v>X</v>
      </c>
      <c r="EQ61" s="253" t="str">
        <f>M2D!EU26</f>
        <v>X</v>
      </c>
      <c r="ER61" s="334" t="str">
        <f>M2D!EV26</f>
        <v>X</v>
      </c>
      <c r="ES61" s="335" t="str">
        <f>M2D!EW26</f>
        <v>X</v>
      </c>
      <c r="ET61" s="253" t="str">
        <f>M2D!EX26</f>
        <v>X</v>
      </c>
      <c r="EU61" s="253" t="str">
        <f>M2D!EY26</f>
        <v>X</v>
      </c>
      <c r="EV61" s="253" t="str">
        <f>M2D!EZ26</f>
        <v>X</v>
      </c>
      <c r="EW61" s="253" t="str">
        <f>M2D!FA26</f>
        <v>X</v>
      </c>
      <c r="EX61" s="253" t="str">
        <f>M2D!FB26</f>
        <v>X</v>
      </c>
      <c r="EY61" s="253" t="str">
        <f>M2D!FC26</f>
        <v>X</v>
      </c>
      <c r="EZ61" s="253" t="str">
        <f>M2D!FD26</f>
        <v>X</v>
      </c>
      <c r="FA61" s="253" t="str">
        <f>M2D!FE26</f>
        <v>X</v>
      </c>
      <c r="FB61" s="253" t="str">
        <f>M2D!FF26</f>
        <v>X</v>
      </c>
      <c r="FC61" s="253" t="str">
        <f>M2D!FG26</f>
        <v>X</v>
      </c>
      <c r="FD61" s="253" t="str">
        <f>M2D!FH26</f>
        <v>X</v>
      </c>
      <c r="FE61" s="253" t="str">
        <f>M2D!FI26</f>
        <v>X</v>
      </c>
      <c r="FF61" s="253" t="str">
        <f>M2D!FJ26</f>
        <v>X</v>
      </c>
      <c r="FG61" s="253" t="str">
        <f>M2D!FK26</f>
        <v>X</v>
      </c>
      <c r="FH61" s="253" t="str">
        <f>M2D!FL26</f>
        <v>X</v>
      </c>
      <c r="FI61" s="253" t="str">
        <f>M2D!FM26</f>
        <v>X</v>
      </c>
      <c r="FJ61" s="253" t="str">
        <f>M2D!FN26</f>
        <v>X</v>
      </c>
      <c r="FK61" s="253" t="str">
        <f>M2D!FO26</f>
        <v>X</v>
      </c>
      <c r="FL61" s="253" t="str">
        <f>M2D!FP26</f>
        <v>X</v>
      </c>
      <c r="FM61" s="253" t="str">
        <f>M2D!FQ26</f>
        <v>X</v>
      </c>
      <c r="FN61" s="253" t="str">
        <f>M2D!FR26</f>
        <v>X</v>
      </c>
      <c r="FO61" s="253" t="str">
        <f>M2D!FS26</f>
        <v>X</v>
      </c>
      <c r="FP61" s="253" t="str">
        <f>M2D!FT26</f>
        <v>X</v>
      </c>
      <c r="FQ61" s="253" t="str">
        <f>M2D!FU26</f>
        <v>X</v>
      </c>
      <c r="FR61" s="253" t="str">
        <f>M2D!FV26</f>
        <v>X</v>
      </c>
      <c r="FS61" s="253" t="str">
        <f>M2D!FW26</f>
        <v>X</v>
      </c>
      <c r="FT61" s="253" t="str">
        <f>M2D!FX26</f>
        <v>X</v>
      </c>
      <c r="FU61" s="253" t="str">
        <f>M2D!FY26</f>
        <v>X</v>
      </c>
      <c r="FV61" s="253" t="str">
        <f>M2D!FZ26</f>
        <v>X</v>
      </c>
      <c r="FW61" s="253" t="str">
        <f>M2D!GA26</f>
        <v>X</v>
      </c>
      <c r="FX61" s="253" t="str">
        <f>M2D!GB26</f>
        <v>X</v>
      </c>
      <c r="FY61" s="253" t="str">
        <f>M2D!GC26</f>
        <v>X</v>
      </c>
      <c r="FZ61" s="253" t="str">
        <f>M2D!GD26</f>
        <v>X</v>
      </c>
      <c r="GA61" s="253" t="str">
        <f>M2D!GE26</f>
        <v>X</v>
      </c>
      <c r="GB61" s="253" t="str">
        <f>M2D!GF26</f>
        <v>X</v>
      </c>
      <c r="GC61" s="253" t="str">
        <f>M2D!GG26</f>
        <v>X</v>
      </c>
      <c r="GD61" s="253" t="str">
        <f>M2D!GH26</f>
        <v>X</v>
      </c>
      <c r="GE61" s="253" t="str">
        <f>M2D!GI26</f>
        <v>X</v>
      </c>
      <c r="GF61" s="253" t="str">
        <f>M2D!GJ26</f>
        <v>X</v>
      </c>
      <c r="GG61" s="253" t="str">
        <f>M2D!GK26</f>
        <v>X</v>
      </c>
      <c r="GH61" s="253" t="str">
        <f>M2D!GL26</f>
        <v>X</v>
      </c>
      <c r="GI61" s="253" t="str">
        <f>M2D!GM26</f>
        <v>X</v>
      </c>
      <c r="GJ61" s="253" t="str">
        <f>M2D!GN26</f>
        <v>X</v>
      </c>
      <c r="GK61" s="253" t="str">
        <f>M2D!GO26</f>
        <v>X</v>
      </c>
      <c r="GL61" s="253" t="str">
        <f>M2D!GP26</f>
        <v>X</v>
      </c>
      <c r="GM61" s="253" t="str">
        <f>M2D!GQ26</f>
        <v>X</v>
      </c>
      <c r="GN61" s="253" t="str">
        <f>M2D!GR26</f>
        <v>X</v>
      </c>
      <c r="GO61" s="709">
        <f>M2D!HN36</f>
        <v>43221</v>
      </c>
    </row>
    <row r="62" spans="1:197" ht="13.15" customHeight="1" x14ac:dyDescent="0.2">
      <c r="A62" s="271" t="str">
        <f>M2D!A57</f>
        <v>V15</v>
      </c>
      <c r="B62" s="271">
        <f>M2D!F57</f>
        <v>43195</v>
      </c>
      <c r="C62" s="272">
        <f>M2D!G57</f>
        <v>43040</v>
      </c>
      <c r="D62" s="273" t="str">
        <f>M2D!H57</f>
        <v>D661</v>
      </c>
      <c r="E62" s="332">
        <f>M2D!I57</f>
        <v>3</v>
      </c>
      <c r="F62" s="253">
        <f>M2D!J57</f>
        <v>24</v>
      </c>
      <c r="G62" s="253">
        <f>M2D!K57</f>
        <v>1</v>
      </c>
      <c r="H62" s="253">
        <f>M2D!L57</f>
        <v>13</v>
      </c>
      <c r="I62" s="253">
        <f>M2D!M57</f>
        <v>12</v>
      </c>
      <c r="J62" s="253" t="str">
        <f>M2D!N57</f>
        <v>AIA</v>
      </c>
      <c r="K62" s="253" t="str">
        <f>M2D!O57</f>
        <v>AIA</v>
      </c>
      <c r="L62" s="253" t="str">
        <f>M2D!P57</f>
        <v>AIA</v>
      </c>
      <c r="M62" s="253" t="str">
        <f>M2D!Q57</f>
        <v>AIA</v>
      </c>
      <c r="N62" s="253" t="str">
        <f>M2D!R57</f>
        <v>AIA</v>
      </c>
      <c r="O62" s="253">
        <f>M2D!S57</f>
        <v>1</v>
      </c>
      <c r="P62" s="333">
        <f>M2D!T57</f>
        <v>0</v>
      </c>
      <c r="Q62" s="332">
        <f>M2D!U57</f>
        <v>14</v>
      </c>
      <c r="R62" s="253">
        <f>M2D!V57</f>
        <v>30</v>
      </c>
      <c r="S62" s="253">
        <f>M2D!W57</f>
        <v>23</v>
      </c>
      <c r="T62" s="253">
        <f>M2D!X57</f>
        <v>55</v>
      </c>
      <c r="U62" s="253">
        <f>M2D!Y57</f>
        <v>159</v>
      </c>
      <c r="V62" s="253">
        <f>M2D!Z57</f>
        <v>114</v>
      </c>
      <c r="W62" s="253">
        <f>M2D!AA57</f>
        <v>34</v>
      </c>
      <c r="X62" s="253">
        <f>M2D!AB57</f>
        <v>74</v>
      </c>
      <c r="Y62" s="253">
        <f>M2D!AC57</f>
        <v>0</v>
      </c>
      <c r="Z62" s="253">
        <f>M2D!AD57</f>
        <v>21</v>
      </c>
      <c r="AA62" s="253">
        <f>M2D!AE57</f>
        <v>23</v>
      </c>
      <c r="AB62" s="334">
        <f>M2D!AF57</f>
        <v>23</v>
      </c>
      <c r="AC62" s="332">
        <f>M2D!AG57</f>
        <v>23</v>
      </c>
      <c r="AD62" s="253">
        <f>M2D!AH57</f>
        <v>23</v>
      </c>
      <c r="AE62" s="253">
        <f>M2D!AI57</f>
        <v>16</v>
      </c>
      <c r="AF62" s="253">
        <f>M2D!AJ57</f>
        <v>16</v>
      </c>
      <c r="AG62" s="253">
        <f>M2D!AK57</f>
        <v>16</v>
      </c>
      <c r="AH62" s="253">
        <f>M2D!AL57</f>
        <v>16</v>
      </c>
      <c r="AI62" s="253">
        <f>M2D!AM57</f>
        <v>16</v>
      </c>
      <c r="AJ62" s="253">
        <f>M2D!AN57</f>
        <v>16</v>
      </c>
      <c r="AK62" s="253">
        <f>M2D!AO57</f>
        <v>16</v>
      </c>
      <c r="AL62" s="253">
        <f>M2D!AP57</f>
        <v>16</v>
      </c>
      <c r="AM62" s="253" t="str">
        <f>M2D!AQ57</f>
        <v>V15</v>
      </c>
      <c r="AN62" s="334" t="str">
        <f>M2D!AR57</f>
        <v>V15</v>
      </c>
      <c r="AO62" s="332" t="str">
        <f>M2D!AS57</f>
        <v>V15</v>
      </c>
      <c r="AP62" s="253" t="str">
        <f>M2D!AT57</f>
        <v>V15</v>
      </c>
      <c r="AQ62" s="253" t="str">
        <f>M2D!AU57</f>
        <v>V15</v>
      </c>
      <c r="AR62" s="253" t="str">
        <f>M2D!AV57</f>
        <v>AIA</v>
      </c>
      <c r="AS62" s="253" t="str">
        <f>M2D!AW57</f>
        <v>AIA</v>
      </c>
      <c r="AT62" s="253">
        <f>M2D!AX57</f>
        <v>23</v>
      </c>
      <c r="AU62" s="253">
        <f>M2D!AY57</f>
        <v>23</v>
      </c>
      <c r="AV62" s="253">
        <f>M2D!AZ57</f>
        <v>23</v>
      </c>
      <c r="AW62" s="253">
        <f>M2D!BA57</f>
        <v>23</v>
      </c>
      <c r="AX62" s="253">
        <f>M2D!BB57</f>
        <v>23</v>
      </c>
      <c r="AY62" s="253">
        <f>M2D!BC57</f>
        <v>23</v>
      </c>
      <c r="AZ62" s="334">
        <f>M2D!BD57</f>
        <v>23</v>
      </c>
      <c r="BA62" s="332">
        <f>M2D!BE57</f>
        <v>23</v>
      </c>
      <c r="BB62" s="253">
        <f>M2D!BF57</f>
        <v>23</v>
      </c>
      <c r="BC62" s="253">
        <f>M2D!BG57</f>
        <v>23</v>
      </c>
      <c r="BD62" s="253">
        <f>M2D!BH57</f>
        <v>23</v>
      </c>
      <c r="BE62" s="253">
        <f>M2D!BI57</f>
        <v>23</v>
      </c>
      <c r="BF62" s="253">
        <f>M2D!BJ57</f>
        <v>23</v>
      </c>
      <c r="BG62" s="253">
        <f>M2D!BK57</f>
        <v>23</v>
      </c>
      <c r="BH62" s="253">
        <f>M2D!BL57</f>
        <v>23</v>
      </c>
      <c r="BI62" s="253">
        <f>M2D!BM57</f>
        <v>23</v>
      </c>
      <c r="BJ62" s="253">
        <f>M2D!BN57</f>
        <v>23</v>
      </c>
      <c r="BK62" s="253">
        <f>M2D!BO57</f>
        <v>23</v>
      </c>
      <c r="BL62" s="334">
        <f>M2D!BP57</f>
        <v>23</v>
      </c>
      <c r="BM62" s="332">
        <f>M2D!BQ57</f>
        <v>1</v>
      </c>
      <c r="BN62" s="253">
        <f>M2D!BR57</f>
        <v>70</v>
      </c>
      <c r="BO62" s="253">
        <f>M2D!BS57</f>
        <v>70</v>
      </c>
      <c r="BP62" s="253">
        <f>M2D!BT57</f>
        <v>70</v>
      </c>
      <c r="BQ62" s="253">
        <f>M2D!BU57</f>
        <v>70</v>
      </c>
      <c r="BR62" s="253">
        <f>M2D!BV57</f>
        <v>1</v>
      </c>
      <c r="BS62" s="253">
        <f>M2D!BW57</f>
        <v>23</v>
      </c>
      <c r="BT62" s="253">
        <f>M2D!BX57</f>
        <v>23</v>
      </c>
      <c r="BU62" s="253">
        <f>M2D!BY57</f>
        <v>23</v>
      </c>
      <c r="BV62" s="253">
        <f>M2D!BZ57</f>
        <v>23</v>
      </c>
      <c r="BW62" s="253">
        <f>M2D!CA57</f>
        <v>23</v>
      </c>
      <c r="BX62" s="334">
        <f>M2D!CB57</f>
        <v>23</v>
      </c>
      <c r="BY62" s="332">
        <f>M2D!CC57</f>
        <v>23</v>
      </c>
      <c r="BZ62" s="253">
        <f>M2D!CD57</f>
        <v>23</v>
      </c>
      <c r="CA62" s="253">
        <f>M2D!CE57</f>
        <v>23</v>
      </c>
      <c r="CB62" s="253">
        <f>M2D!CF57</f>
        <v>23</v>
      </c>
      <c r="CC62" s="253">
        <f>M2D!CG57</f>
        <v>23</v>
      </c>
      <c r="CD62" s="253">
        <f>M2D!CH57</f>
        <v>23</v>
      </c>
      <c r="CE62" s="253">
        <f>M2D!CI57</f>
        <v>23</v>
      </c>
      <c r="CF62" s="253">
        <f>M2D!CJ57</f>
        <v>23</v>
      </c>
      <c r="CG62" s="253">
        <f>M2D!CK57</f>
        <v>23</v>
      </c>
      <c r="CH62" s="253">
        <f>M2D!CL57</f>
        <v>23</v>
      </c>
      <c r="CI62" s="253">
        <f>M2D!CM57</f>
        <v>23</v>
      </c>
      <c r="CJ62" s="334">
        <f>M2D!CN57</f>
        <v>23</v>
      </c>
      <c r="CK62" s="332">
        <f>M2D!CO57</f>
        <v>23</v>
      </c>
      <c r="CL62" s="253" t="str">
        <f>M2D!CP57</f>
        <v>V20</v>
      </c>
      <c r="CM62" s="253" t="str">
        <f>M2D!CQ57</f>
        <v>V20</v>
      </c>
      <c r="CN62" s="253" t="str">
        <f>M2D!CR57</f>
        <v>V20</v>
      </c>
      <c r="CO62" s="253" t="str">
        <f>M2D!CS57</f>
        <v>V20</v>
      </c>
      <c r="CP62" s="253" t="str">
        <f>M2D!CT57</f>
        <v>V20</v>
      </c>
      <c r="CQ62" s="253" t="str">
        <f>M2D!CU57</f>
        <v>V20</v>
      </c>
      <c r="CR62" s="253" t="str">
        <f>M2D!CV57</f>
        <v>RMV</v>
      </c>
      <c r="CS62" s="253" t="str">
        <f>M2D!CW57</f>
        <v>RMV</v>
      </c>
      <c r="CT62" s="253" t="str">
        <f>M2D!CX57</f>
        <v>RMV</v>
      </c>
      <c r="CU62" s="253" t="str">
        <f>M2D!CY57</f>
        <v>RMV</v>
      </c>
      <c r="CV62" s="334" t="str">
        <f>M2D!CZ57</f>
        <v>RMV</v>
      </c>
      <c r="CW62" s="332" t="str">
        <f>M2D!DA57</f>
        <v>RMV</v>
      </c>
      <c r="CX62" s="253">
        <f>M2D!DB57</f>
        <v>23</v>
      </c>
      <c r="CY62" s="253">
        <f>M2D!DC57</f>
        <v>23</v>
      </c>
      <c r="CZ62" s="253">
        <f>M2D!DD57</f>
        <v>23</v>
      </c>
      <c r="DA62" s="253">
        <f>M2D!DE57</f>
        <v>23</v>
      </c>
      <c r="DB62" s="253">
        <f>M2D!DF57</f>
        <v>23</v>
      </c>
      <c r="DC62" s="253">
        <f>M2D!DG57</f>
        <v>23</v>
      </c>
      <c r="DD62" s="253">
        <f>M2D!DH57</f>
        <v>23</v>
      </c>
      <c r="DE62" s="253">
        <f>M2D!DI57</f>
        <v>23</v>
      </c>
      <c r="DF62" s="253">
        <f>M2D!DJ57</f>
        <v>23</v>
      </c>
      <c r="DG62" s="253">
        <f>M2D!DK57</f>
        <v>23</v>
      </c>
      <c r="DH62" s="334">
        <f>M2D!DL57</f>
        <v>23</v>
      </c>
      <c r="DI62" s="332">
        <f>M2D!DM57</f>
        <v>23</v>
      </c>
      <c r="DJ62" s="253">
        <f>M2D!DN57</f>
        <v>23</v>
      </c>
      <c r="DK62" s="253">
        <f>M2D!DO57</f>
        <v>23</v>
      </c>
      <c r="DL62" s="253">
        <f>M2D!DP57</f>
        <v>23</v>
      </c>
      <c r="DM62" s="253">
        <f>M2D!DQ57</f>
        <v>1</v>
      </c>
      <c r="DN62" s="253">
        <f>M2D!DR57</f>
        <v>60</v>
      </c>
      <c r="DO62" s="253">
        <f>M2D!DS57</f>
        <v>60</v>
      </c>
      <c r="DP62" s="253">
        <f>M2D!DT57</f>
        <v>60</v>
      </c>
      <c r="DQ62" s="253">
        <f>M2D!DU57</f>
        <v>60</v>
      </c>
      <c r="DR62" s="253">
        <f>M2D!DV57</f>
        <v>1</v>
      </c>
      <c r="DS62" s="253">
        <f>M2D!DW57</f>
        <v>23</v>
      </c>
      <c r="DT62" s="334">
        <f>M2D!DX57</f>
        <v>23</v>
      </c>
      <c r="DU62" s="332">
        <f>M2D!DY57</f>
        <v>23</v>
      </c>
      <c r="DV62" s="253">
        <f>M2D!DZ57</f>
        <v>23</v>
      </c>
      <c r="DW62" s="253">
        <f>M2D!EA57</f>
        <v>23</v>
      </c>
      <c r="DX62" s="253">
        <f>M2D!EB57</f>
        <v>23</v>
      </c>
      <c r="DY62" s="253">
        <f>M2D!EC57</f>
        <v>23</v>
      </c>
      <c r="DZ62" s="253">
        <f>M2D!ED57</f>
        <v>23</v>
      </c>
      <c r="EA62" s="253">
        <f>M2D!EE57</f>
        <v>23</v>
      </c>
      <c r="EB62" s="253">
        <f>M2D!EF57</f>
        <v>23</v>
      </c>
      <c r="EC62" s="253">
        <f>M2D!EG57</f>
        <v>23</v>
      </c>
      <c r="ED62" s="253">
        <f>M2D!EH57</f>
        <v>23</v>
      </c>
      <c r="EE62" s="253">
        <f>M2D!EI57</f>
        <v>23</v>
      </c>
      <c r="EF62" s="334">
        <f>M2D!EJ57</f>
        <v>23</v>
      </c>
      <c r="EG62" s="332">
        <f>M2D!EK57</f>
        <v>23</v>
      </c>
      <c r="EH62" s="253">
        <f>M2D!EL57</f>
        <v>23</v>
      </c>
      <c r="EI62" s="253">
        <f>M2D!EM57</f>
        <v>23</v>
      </c>
      <c r="EJ62" s="253">
        <f>M2D!EN57</f>
        <v>23</v>
      </c>
      <c r="EK62" s="253">
        <f>M2D!EO57</f>
        <v>23</v>
      </c>
      <c r="EL62" s="253">
        <f>M2D!EP57</f>
        <v>23</v>
      </c>
      <c r="EM62" s="253">
        <f>M2D!EQ57</f>
        <v>23</v>
      </c>
      <c r="EN62" s="253">
        <f>M2D!ER57</f>
        <v>23</v>
      </c>
      <c r="EO62" s="253">
        <f>M2D!ES57</f>
        <v>23</v>
      </c>
      <c r="EP62" s="253">
        <f>M2D!ET57</f>
        <v>23</v>
      </c>
      <c r="EQ62" s="253">
        <f>M2D!EU57</f>
        <v>23</v>
      </c>
      <c r="ER62" s="334">
        <f>M2D!EV57</f>
        <v>23</v>
      </c>
      <c r="ES62" s="335" t="str">
        <f>M2D!EW57</f>
        <v>V25</v>
      </c>
      <c r="ET62" s="253" t="str">
        <f>M2D!EX57</f>
        <v>V25</v>
      </c>
      <c r="EU62" s="253" t="str">
        <f>M2D!EY57</f>
        <v>V25</v>
      </c>
      <c r="EV62" s="253" t="str">
        <f>M2D!EZ57</f>
        <v>V25</v>
      </c>
      <c r="EW62" s="253" t="str">
        <f>M2D!FA57</f>
        <v>V25</v>
      </c>
      <c r="EX62" s="253">
        <f>M2D!FB57</f>
        <v>23</v>
      </c>
      <c r="EY62" s="253">
        <f>M2D!FC57</f>
        <v>23</v>
      </c>
      <c r="EZ62" s="253">
        <f>M2D!FD57</f>
        <v>23</v>
      </c>
      <c r="FA62" s="253">
        <f>M2D!FE57</f>
        <v>23</v>
      </c>
      <c r="FB62" s="253">
        <f>M2D!FF57</f>
        <v>23</v>
      </c>
      <c r="FC62" s="253">
        <f>M2D!FG57</f>
        <v>23</v>
      </c>
      <c r="FD62" s="253">
        <f>M2D!FH57</f>
        <v>23</v>
      </c>
      <c r="FE62" s="253">
        <f>M2D!FI57</f>
        <v>23</v>
      </c>
      <c r="FF62" s="253">
        <f>M2D!FJ57</f>
        <v>23</v>
      </c>
      <c r="FG62" s="253">
        <f>M2D!FK57</f>
        <v>23</v>
      </c>
      <c r="FH62" s="253">
        <f>M2D!FL57</f>
        <v>23</v>
      </c>
      <c r="FI62" s="253">
        <f>M2D!FM57</f>
        <v>23</v>
      </c>
      <c r="FJ62" s="253">
        <f>M2D!FN57</f>
        <v>23</v>
      </c>
      <c r="FK62" s="253">
        <f>M2D!FO57</f>
        <v>23</v>
      </c>
      <c r="FL62" s="253">
        <f>M2D!FP57</f>
        <v>23</v>
      </c>
      <c r="FM62" s="253">
        <f>M2D!FQ57</f>
        <v>23</v>
      </c>
      <c r="FN62" s="253">
        <f>M2D!FR57</f>
        <v>23</v>
      </c>
      <c r="FO62" s="253">
        <f>M2D!FS57</f>
        <v>23</v>
      </c>
      <c r="FP62" s="253">
        <f>M2D!FT57</f>
        <v>23</v>
      </c>
      <c r="FQ62" s="253">
        <f>M2D!FU57</f>
        <v>23</v>
      </c>
      <c r="FR62" s="253">
        <f>M2D!FV57</f>
        <v>23</v>
      </c>
      <c r="FS62" s="253">
        <f>M2D!FW57</f>
        <v>23</v>
      </c>
      <c r="FT62" s="253">
        <f>M2D!FX57</f>
        <v>23</v>
      </c>
      <c r="FU62" s="253">
        <f>M2D!FY57</f>
        <v>23</v>
      </c>
      <c r="FV62" s="253">
        <f>M2D!FZ57</f>
        <v>23</v>
      </c>
      <c r="FW62" s="253">
        <f>M2D!GA57</f>
        <v>23</v>
      </c>
      <c r="FX62" s="253">
        <f>M2D!GB57</f>
        <v>23</v>
      </c>
      <c r="FY62" s="253">
        <f>M2D!GC57</f>
        <v>23</v>
      </c>
      <c r="FZ62" s="253">
        <f>M2D!GD57</f>
        <v>23</v>
      </c>
      <c r="GA62" s="253">
        <f>M2D!GE57</f>
        <v>23</v>
      </c>
      <c r="GB62" s="253">
        <f>M2D!GF57</f>
        <v>23</v>
      </c>
      <c r="GC62" s="253">
        <f>M2D!GG57</f>
        <v>23</v>
      </c>
      <c r="GD62" s="253">
        <f>M2D!GH57</f>
        <v>23</v>
      </c>
      <c r="GE62" s="253">
        <f>M2D!GI57</f>
        <v>23</v>
      </c>
      <c r="GF62" s="253">
        <f>M2D!GJ57</f>
        <v>23</v>
      </c>
      <c r="GG62" s="253">
        <f>M2D!GK57</f>
        <v>23</v>
      </c>
      <c r="GH62" s="253">
        <f>M2D!GL57</f>
        <v>23</v>
      </c>
      <c r="GI62" s="253">
        <f>M2D!GM57</f>
        <v>23</v>
      </c>
      <c r="GJ62" s="253">
        <f>M2D!GN57</f>
        <v>23</v>
      </c>
      <c r="GK62" s="253" t="str">
        <f>M2D!GO57</f>
        <v>X</v>
      </c>
      <c r="GL62" s="253" t="str">
        <f>M2D!GP57</f>
        <v>X</v>
      </c>
      <c r="GM62" s="253" t="str">
        <f>M2D!GQ57</f>
        <v>X</v>
      </c>
      <c r="GN62" s="253" t="str">
        <f>M2D!GR57</f>
        <v>X</v>
      </c>
      <c r="GO62" s="709" t="str">
        <f>M2D!HN67</f>
        <v/>
      </c>
    </row>
    <row r="63" spans="1:197" ht="13.15" customHeight="1" x14ac:dyDescent="0.2">
      <c r="A63" s="271" t="str">
        <f>M2D!A32</f>
        <v>V10</v>
      </c>
      <c r="B63" s="271">
        <f>M2D!F32</f>
        <v>43563</v>
      </c>
      <c r="C63" s="272">
        <f>M2D!G32</f>
        <v>43040</v>
      </c>
      <c r="D63" s="273" t="str">
        <f>M2D!H32</f>
        <v>D635</v>
      </c>
      <c r="E63" s="332">
        <f>M2D!I32</f>
        <v>72</v>
      </c>
      <c r="F63" s="253">
        <f>M2D!J32</f>
        <v>39</v>
      </c>
      <c r="G63" s="253">
        <f>M2D!K32</f>
        <v>41</v>
      </c>
      <c r="H63" s="253">
        <f>M2D!L32</f>
        <v>0</v>
      </c>
      <c r="I63" s="253">
        <f>M2D!M32</f>
        <v>1</v>
      </c>
      <c r="J63" s="253" t="str">
        <f>M2D!N32</f>
        <v>STK</v>
      </c>
      <c r="K63" s="253" t="str">
        <f>M2D!O32</f>
        <v>STK</v>
      </c>
      <c r="L63" s="253" t="str">
        <f>M2D!P32</f>
        <v>STK</v>
      </c>
      <c r="M63" s="253" t="str">
        <f>M2D!Q32</f>
        <v>STK</v>
      </c>
      <c r="N63" s="253" t="str">
        <f>M2D!R32</f>
        <v>STK</v>
      </c>
      <c r="O63" s="253" t="str">
        <f>M2D!S32</f>
        <v>STK</v>
      </c>
      <c r="P63" s="333" t="str">
        <f>M2D!T32</f>
        <v>STK</v>
      </c>
      <c r="Q63" s="332" t="str">
        <f>M2D!U32</f>
        <v>STK</v>
      </c>
      <c r="R63" s="253" t="str">
        <f>M2D!V32</f>
        <v>STK</v>
      </c>
      <c r="S63" s="253" t="str">
        <f>M2D!W32</f>
        <v>STK</v>
      </c>
      <c r="T63" s="253" t="str">
        <f>M2D!X32</f>
        <v>STK</v>
      </c>
      <c r="U63" s="253" t="str">
        <f>M2D!Y32</f>
        <v>STK</v>
      </c>
      <c r="V63" s="253" t="str">
        <f>M2D!Z32</f>
        <v>STK</v>
      </c>
      <c r="W63" s="253" t="str">
        <f>M2D!AA32</f>
        <v>STK</v>
      </c>
      <c r="X63" s="253" t="str">
        <f>M2D!AB32</f>
        <v>STK</v>
      </c>
      <c r="Y63" s="253" t="str">
        <f>M2D!AC32</f>
        <v>STK</v>
      </c>
      <c r="Z63" s="253" t="str">
        <f>M2D!AD32</f>
        <v>STK</v>
      </c>
      <c r="AA63" s="253">
        <f>M2D!AE32</f>
        <v>25</v>
      </c>
      <c r="AB63" s="334">
        <f>M2D!AF32</f>
        <v>25</v>
      </c>
      <c r="AC63" s="332">
        <f>M2D!AG32</f>
        <v>25</v>
      </c>
      <c r="AD63" s="253">
        <f>M2D!AH32</f>
        <v>25</v>
      </c>
      <c r="AE63" s="253">
        <f>M2D!AI32</f>
        <v>25</v>
      </c>
      <c r="AF63" s="253">
        <f>M2D!AJ32</f>
        <v>25</v>
      </c>
      <c r="AG63" s="253">
        <f>M2D!AK32</f>
        <v>25</v>
      </c>
      <c r="AH63" s="253">
        <f>M2D!AL32</f>
        <v>25</v>
      </c>
      <c r="AI63" s="253">
        <f>M2D!AM32</f>
        <v>25</v>
      </c>
      <c r="AJ63" s="253">
        <f>M2D!AN32</f>
        <v>25</v>
      </c>
      <c r="AK63" s="253">
        <f>M2D!AO32</f>
        <v>25</v>
      </c>
      <c r="AL63" s="253">
        <f>M2D!AP32</f>
        <v>23</v>
      </c>
      <c r="AM63" s="253" t="str">
        <f>M2D!AQ32</f>
        <v>V10</v>
      </c>
      <c r="AN63" s="334" t="str">
        <f>M2D!AR32</f>
        <v>V10</v>
      </c>
      <c r="AO63" s="332" t="str">
        <f>M2D!AS32</f>
        <v>V10</v>
      </c>
      <c r="AP63" s="253" t="str">
        <f>M2D!AT32</f>
        <v>V10</v>
      </c>
      <c r="AQ63" s="253" t="str">
        <f>M2D!AU32</f>
        <v>V10</v>
      </c>
      <c r="AR63" s="253" t="str">
        <f>M2D!AV32</f>
        <v>V10</v>
      </c>
      <c r="AS63" s="253" t="str">
        <f>M2D!AW32</f>
        <v>AIA</v>
      </c>
      <c r="AT63" s="253" t="str">
        <f>M2D!AX32</f>
        <v>AIA</v>
      </c>
      <c r="AU63" s="253">
        <f>M2D!AY32</f>
        <v>23</v>
      </c>
      <c r="AV63" s="253">
        <f>M2D!AZ32</f>
        <v>23</v>
      </c>
      <c r="AW63" s="253">
        <f>M2D!BA32</f>
        <v>23</v>
      </c>
      <c r="AX63" s="253">
        <f>M2D!BB32</f>
        <v>23</v>
      </c>
      <c r="AY63" s="253">
        <f>M2D!BC32</f>
        <v>23</v>
      </c>
      <c r="AZ63" s="334">
        <f>M2D!BD32</f>
        <v>23</v>
      </c>
      <c r="BA63" s="332">
        <f>M2D!BE32</f>
        <v>23</v>
      </c>
      <c r="BB63" s="253">
        <f>M2D!BF32</f>
        <v>23</v>
      </c>
      <c r="BC63" s="253">
        <f>M2D!BG32</f>
        <v>1</v>
      </c>
      <c r="BD63" s="253">
        <f>M2D!BH32</f>
        <v>60</v>
      </c>
      <c r="BE63" s="253">
        <f>M2D!BI32</f>
        <v>60</v>
      </c>
      <c r="BF63" s="253">
        <f>M2D!BJ32</f>
        <v>60</v>
      </c>
      <c r="BG63" s="253">
        <f>M2D!BK32</f>
        <v>60</v>
      </c>
      <c r="BH63" s="253">
        <f>M2D!BL32</f>
        <v>1</v>
      </c>
      <c r="BI63" s="253">
        <f>M2D!BM32</f>
        <v>23</v>
      </c>
      <c r="BJ63" s="253">
        <f>M2D!BN32</f>
        <v>23</v>
      </c>
      <c r="BK63" s="253">
        <f>M2D!BO32</f>
        <v>23</v>
      </c>
      <c r="BL63" s="334">
        <f>M2D!BP32</f>
        <v>23</v>
      </c>
      <c r="BM63" s="332">
        <f>M2D!BQ32</f>
        <v>23</v>
      </c>
      <c r="BN63" s="253">
        <f>M2D!BR32</f>
        <v>23</v>
      </c>
      <c r="BO63" s="253">
        <f>M2D!BS32</f>
        <v>23</v>
      </c>
      <c r="BP63" s="253">
        <f>M2D!BT32</f>
        <v>23</v>
      </c>
      <c r="BQ63" s="253">
        <f>M2D!BU32</f>
        <v>23</v>
      </c>
      <c r="BR63" s="253">
        <f>M2D!BV32</f>
        <v>23</v>
      </c>
      <c r="BS63" s="253">
        <f>M2D!BW32</f>
        <v>23</v>
      </c>
      <c r="BT63" s="253">
        <f>M2D!BX32</f>
        <v>23</v>
      </c>
      <c r="BU63" s="253">
        <f>M2D!BY32</f>
        <v>23</v>
      </c>
      <c r="BV63" s="253">
        <f>M2D!BZ32</f>
        <v>23</v>
      </c>
      <c r="BW63" s="253">
        <f>M2D!CA32</f>
        <v>23</v>
      </c>
      <c r="BX63" s="334">
        <f>M2D!CB32</f>
        <v>23</v>
      </c>
      <c r="BY63" s="332">
        <f>M2D!CC32</f>
        <v>23</v>
      </c>
      <c r="BZ63" s="253">
        <f>M2D!CD32</f>
        <v>23</v>
      </c>
      <c r="CA63" s="253">
        <f>M2D!CE32</f>
        <v>23</v>
      </c>
      <c r="CB63" s="253">
        <f>M2D!CF32</f>
        <v>23</v>
      </c>
      <c r="CC63" s="253">
        <f>M2D!CG32</f>
        <v>1</v>
      </c>
      <c r="CD63" s="253">
        <f>M2D!CH32</f>
        <v>60</v>
      </c>
      <c r="CE63" s="253">
        <f>M2D!CI32</f>
        <v>60</v>
      </c>
      <c r="CF63" s="253">
        <f>M2D!CJ32</f>
        <v>60</v>
      </c>
      <c r="CG63" s="253">
        <f>M2D!CK32</f>
        <v>60</v>
      </c>
      <c r="CH63" s="253">
        <f>M2D!CL32</f>
        <v>1</v>
      </c>
      <c r="CI63" s="253">
        <f>M2D!CM32</f>
        <v>23</v>
      </c>
      <c r="CJ63" s="334">
        <f>M2D!CN32</f>
        <v>23</v>
      </c>
      <c r="CK63" s="332" t="str">
        <f>M2D!CO32</f>
        <v>SB</v>
      </c>
      <c r="CL63" s="253" t="str">
        <f>M2D!CP32</f>
        <v>SB</v>
      </c>
      <c r="CM63" s="253" t="str">
        <f>M2D!CQ32</f>
        <v>SB</v>
      </c>
      <c r="CN63" s="253" t="str">
        <f>M2D!CR32</f>
        <v>SB</v>
      </c>
      <c r="CO63" s="253" t="str">
        <f>M2D!CS32</f>
        <v>SB</v>
      </c>
      <c r="CP63" s="253" t="str">
        <f>M2D!CT32</f>
        <v>SB</v>
      </c>
      <c r="CQ63" s="253" t="str">
        <f>M2D!CU32</f>
        <v>SB</v>
      </c>
      <c r="CR63" s="253" t="str">
        <f>M2D!CV32</f>
        <v>V15</v>
      </c>
      <c r="CS63" s="253" t="str">
        <f>M2D!CW32</f>
        <v>V15</v>
      </c>
      <c r="CT63" s="253" t="str">
        <f>M2D!CX32</f>
        <v>V15</v>
      </c>
      <c r="CU63" s="253" t="str">
        <f>M2D!CY32</f>
        <v>V15</v>
      </c>
      <c r="CV63" s="334" t="str">
        <f>M2D!CZ32</f>
        <v>V15</v>
      </c>
      <c r="CW63" s="332" t="str">
        <f>M2D!DA32</f>
        <v>RMV</v>
      </c>
      <c r="CX63" s="253" t="str">
        <f>M2D!DB32</f>
        <v>RMV</v>
      </c>
      <c r="CY63" s="253" t="str">
        <f>M2D!DC32</f>
        <v>RMV</v>
      </c>
      <c r="CZ63" s="253" t="str">
        <f>M2D!DD32</f>
        <v>RMV</v>
      </c>
      <c r="DA63" s="253" t="str">
        <f>M2D!DE32</f>
        <v>RMV</v>
      </c>
      <c r="DB63" s="253" t="str">
        <f>M2D!DF32</f>
        <v>RMV</v>
      </c>
      <c r="DC63" s="253">
        <f>M2D!DG32</f>
        <v>16</v>
      </c>
      <c r="DD63" s="253">
        <f>M2D!DH32</f>
        <v>16</v>
      </c>
      <c r="DE63" s="253">
        <f>M2D!DI32</f>
        <v>16</v>
      </c>
      <c r="DF63" s="253">
        <f>M2D!DJ32</f>
        <v>16</v>
      </c>
      <c r="DG63" s="253">
        <f>M2D!DK32</f>
        <v>16</v>
      </c>
      <c r="DH63" s="334">
        <f>M2D!DL32</f>
        <v>16</v>
      </c>
      <c r="DI63" s="332">
        <f>M2D!DM32</f>
        <v>16</v>
      </c>
      <c r="DJ63" s="253">
        <f>M2D!DN32</f>
        <v>16</v>
      </c>
      <c r="DK63" s="253">
        <f>M2D!DO32</f>
        <v>16</v>
      </c>
      <c r="DL63" s="253">
        <f>M2D!DP32</f>
        <v>16</v>
      </c>
      <c r="DM63" s="253">
        <f>M2D!DQ32</f>
        <v>16</v>
      </c>
      <c r="DN63" s="253">
        <f>M2D!DR32</f>
        <v>16</v>
      </c>
      <c r="DO63" s="253">
        <f>M2D!DS32</f>
        <v>16</v>
      </c>
      <c r="DP63" s="253">
        <f>M2D!DT32</f>
        <v>16</v>
      </c>
      <c r="DQ63" s="253">
        <f>M2D!DU32</f>
        <v>16</v>
      </c>
      <c r="DR63" s="253">
        <f>M2D!DV32</f>
        <v>16</v>
      </c>
      <c r="DS63" s="253">
        <f>M2D!DW32</f>
        <v>16</v>
      </c>
      <c r="DT63" s="334">
        <f>M2D!DX32</f>
        <v>16</v>
      </c>
      <c r="DU63" s="332">
        <f>M2D!DY32</f>
        <v>23</v>
      </c>
      <c r="DV63" s="253">
        <f>M2D!DZ32</f>
        <v>23</v>
      </c>
      <c r="DW63" s="253">
        <f>M2D!EA32</f>
        <v>23</v>
      </c>
      <c r="DX63" s="253">
        <f>M2D!EB32</f>
        <v>23</v>
      </c>
      <c r="DY63" s="253">
        <f>M2D!EC32</f>
        <v>23</v>
      </c>
      <c r="DZ63" s="253">
        <f>M2D!ED32</f>
        <v>23</v>
      </c>
      <c r="EA63" s="253">
        <f>M2D!EE32</f>
        <v>23</v>
      </c>
      <c r="EB63" s="253">
        <f>M2D!EF32</f>
        <v>23</v>
      </c>
      <c r="EC63" s="253">
        <f>M2D!EG32</f>
        <v>23</v>
      </c>
      <c r="ED63" s="253">
        <f>M2D!EH32</f>
        <v>23</v>
      </c>
      <c r="EE63" s="253">
        <f>M2D!EI32</f>
        <v>23</v>
      </c>
      <c r="EF63" s="334">
        <f>M2D!EJ32</f>
        <v>23</v>
      </c>
      <c r="EG63" s="332">
        <f>M2D!EK32</f>
        <v>16</v>
      </c>
      <c r="EH63" s="253">
        <f>M2D!EL32</f>
        <v>16</v>
      </c>
      <c r="EI63" s="253">
        <f>M2D!EM32</f>
        <v>16</v>
      </c>
      <c r="EJ63" s="253">
        <f>M2D!EN32</f>
        <v>16</v>
      </c>
      <c r="EK63" s="253">
        <f>M2D!EO32</f>
        <v>16</v>
      </c>
      <c r="EL63" s="253">
        <f>M2D!EP32</f>
        <v>16</v>
      </c>
      <c r="EM63" s="253">
        <f>M2D!EQ32</f>
        <v>16</v>
      </c>
      <c r="EN63" s="253">
        <f>M2D!ER32</f>
        <v>16</v>
      </c>
      <c r="EO63" s="253">
        <f>M2D!ES32</f>
        <v>16</v>
      </c>
      <c r="EP63" s="253">
        <f>M2D!ET32</f>
        <v>16</v>
      </c>
      <c r="EQ63" s="253">
        <f>M2D!EU32</f>
        <v>16</v>
      </c>
      <c r="ER63" s="334">
        <f>M2D!EV32</f>
        <v>16</v>
      </c>
      <c r="ES63" s="335">
        <f>M2D!EW32</f>
        <v>16</v>
      </c>
      <c r="ET63" s="253">
        <f>M2D!EX32</f>
        <v>16</v>
      </c>
      <c r="EU63" s="253">
        <f>M2D!EY32</f>
        <v>16</v>
      </c>
      <c r="EV63" s="253">
        <f>M2D!EZ32</f>
        <v>16</v>
      </c>
      <c r="EW63" s="253">
        <f>M2D!FA32</f>
        <v>16</v>
      </c>
      <c r="EX63" s="253">
        <f>M2D!FB32</f>
        <v>16</v>
      </c>
      <c r="EY63" s="253">
        <f>M2D!FC32</f>
        <v>16</v>
      </c>
      <c r="EZ63" s="253">
        <f>M2D!FD32</f>
        <v>16</v>
      </c>
      <c r="FA63" s="253">
        <f>M2D!FE32</f>
        <v>16</v>
      </c>
      <c r="FB63" s="253">
        <f>M2D!FF32</f>
        <v>16</v>
      </c>
      <c r="FC63" s="253" t="str">
        <f>M2D!FG32</f>
        <v>V20</v>
      </c>
      <c r="FD63" s="253" t="str">
        <f>M2D!FH32</f>
        <v>V20</v>
      </c>
      <c r="FE63" s="253" t="str">
        <f>M2D!FI32</f>
        <v>V20</v>
      </c>
      <c r="FF63" s="253" t="str">
        <f>M2D!FJ32</f>
        <v>V20</v>
      </c>
      <c r="FG63" s="253" t="str">
        <f>M2D!FK32</f>
        <v>V20</v>
      </c>
      <c r="FH63" s="253" t="str">
        <f>M2D!FL32</f>
        <v>V20</v>
      </c>
      <c r="FI63" s="253">
        <f>M2D!FM32</f>
        <v>23</v>
      </c>
      <c r="FJ63" s="253">
        <f>M2D!FN32</f>
        <v>23</v>
      </c>
      <c r="FK63" s="253">
        <f>M2D!FO32</f>
        <v>23</v>
      </c>
      <c r="FL63" s="253">
        <f>M2D!FP32</f>
        <v>23</v>
      </c>
      <c r="FM63" s="253">
        <f>M2D!FQ32</f>
        <v>23</v>
      </c>
      <c r="FN63" s="253">
        <f>M2D!FR32</f>
        <v>23</v>
      </c>
      <c r="FO63" s="253">
        <f>M2D!FS32</f>
        <v>23</v>
      </c>
      <c r="FP63" s="253">
        <f>M2D!FT32</f>
        <v>23</v>
      </c>
      <c r="FQ63" s="253">
        <f>M2D!FU32</f>
        <v>23</v>
      </c>
      <c r="FR63" s="253">
        <f>M2D!FV32</f>
        <v>23</v>
      </c>
      <c r="FS63" s="253">
        <f>M2D!FW32</f>
        <v>23</v>
      </c>
      <c r="FT63" s="253">
        <f>M2D!FX32</f>
        <v>23</v>
      </c>
      <c r="FU63" s="253">
        <f>M2D!FY32</f>
        <v>23</v>
      </c>
      <c r="FV63" s="253">
        <f>M2D!FZ32</f>
        <v>23</v>
      </c>
      <c r="FW63" s="253">
        <f>M2D!GA32</f>
        <v>23</v>
      </c>
      <c r="FX63" s="253">
        <f>M2D!GB32</f>
        <v>23</v>
      </c>
      <c r="FY63" s="253">
        <f>M2D!GC32</f>
        <v>23</v>
      </c>
      <c r="FZ63" s="253">
        <f>M2D!GD32</f>
        <v>23</v>
      </c>
      <c r="GA63" s="253">
        <f>M2D!GE32</f>
        <v>23</v>
      </c>
      <c r="GB63" s="253">
        <f>M2D!GF32</f>
        <v>23</v>
      </c>
      <c r="GC63" s="253">
        <f>M2D!GG32</f>
        <v>23</v>
      </c>
      <c r="GD63" s="253">
        <f>M2D!GH32</f>
        <v>23</v>
      </c>
      <c r="GE63" s="253">
        <f>M2D!GI32</f>
        <v>23</v>
      </c>
      <c r="GF63" s="253">
        <f>M2D!GJ32</f>
        <v>23</v>
      </c>
      <c r="GG63" s="253">
        <f>M2D!GK32</f>
        <v>23</v>
      </c>
      <c r="GH63" s="253">
        <f>M2D!GL32</f>
        <v>23</v>
      </c>
      <c r="GI63" s="253">
        <f>M2D!GM32</f>
        <v>23</v>
      </c>
      <c r="GJ63" s="253">
        <f>M2D!GN32</f>
        <v>23</v>
      </c>
      <c r="GK63" s="253" t="str">
        <f>M2D!GO32</f>
        <v>X</v>
      </c>
      <c r="GL63" s="253" t="str">
        <f>M2D!GP32</f>
        <v>X</v>
      </c>
      <c r="GM63" s="253" t="str">
        <f>M2D!GQ32</f>
        <v>X</v>
      </c>
      <c r="GN63" s="253" t="str">
        <f>M2D!GR32</f>
        <v>X</v>
      </c>
      <c r="GO63" s="709" t="str">
        <f>M2D!HN42</f>
        <v/>
      </c>
    </row>
    <row r="64" spans="1:197" ht="13.15" customHeight="1" x14ac:dyDescent="0.2">
      <c r="A64" s="271" t="str">
        <f>M2D!A17</f>
        <v>V15</v>
      </c>
      <c r="B64" s="271">
        <f>M2D!F17</f>
        <v>43181</v>
      </c>
      <c r="C64" s="272">
        <f>M2D!G17</f>
        <v>43040</v>
      </c>
      <c r="D64" s="273" t="str">
        <f>M2D!H17</f>
        <v>D617</v>
      </c>
      <c r="E64" s="332">
        <f>M2D!I17</f>
        <v>12</v>
      </c>
      <c r="F64" s="253">
        <f>M2D!J17</f>
        <v>4</v>
      </c>
      <c r="G64" s="253">
        <f>M2D!K17</f>
        <v>16</v>
      </c>
      <c r="H64" s="253">
        <f>M2D!L17</f>
        <v>31</v>
      </c>
      <c r="I64" s="253">
        <f>M2D!M17</f>
        <v>51</v>
      </c>
      <c r="J64" s="253">
        <f>M2D!N17</f>
        <v>94</v>
      </c>
      <c r="K64" s="253">
        <f>M2D!O17</f>
        <v>58</v>
      </c>
      <c r="L64" s="253">
        <f>M2D!P17</f>
        <v>14</v>
      </c>
      <c r="M64" s="253">
        <f>M2D!Q17</f>
        <v>26</v>
      </c>
      <c r="N64" s="253">
        <f>M2D!R17</f>
        <v>36</v>
      </c>
      <c r="O64" s="253">
        <f>M2D!S17</f>
        <v>0</v>
      </c>
      <c r="P64" s="333">
        <f>M2D!T17</f>
        <v>0</v>
      </c>
      <c r="Q64" s="332">
        <f>M2D!U17</f>
        <v>1</v>
      </c>
      <c r="R64" s="253">
        <f>M2D!V17</f>
        <v>1</v>
      </c>
      <c r="S64" s="253">
        <f>M2D!W17</f>
        <v>1</v>
      </c>
      <c r="T64" s="253">
        <f>M2D!X17</f>
        <v>23</v>
      </c>
      <c r="U64" s="253">
        <f>M2D!Y17</f>
        <v>45</v>
      </c>
      <c r="V64" s="253">
        <f>M2D!Z17</f>
        <v>33</v>
      </c>
      <c r="W64" s="253">
        <f>M2D!AA17</f>
        <v>0</v>
      </c>
      <c r="X64" s="253">
        <f>M2D!AB17</f>
        <v>22</v>
      </c>
      <c r="Y64" s="253">
        <f>M2D!AC17</f>
        <v>39</v>
      </c>
      <c r="Z64" s="253">
        <f>M2D!AD17</f>
        <v>38</v>
      </c>
      <c r="AA64" s="253">
        <f>M2D!AE17</f>
        <v>23</v>
      </c>
      <c r="AB64" s="334">
        <f>M2D!AF17</f>
        <v>23</v>
      </c>
      <c r="AC64" s="332">
        <f>M2D!AG17</f>
        <v>23</v>
      </c>
      <c r="AD64" s="253">
        <f>M2D!AH17</f>
        <v>23</v>
      </c>
      <c r="AE64" s="253">
        <f>M2D!AI17</f>
        <v>23</v>
      </c>
      <c r="AF64" s="253">
        <f>M2D!AJ17</f>
        <v>23</v>
      </c>
      <c r="AG64" s="253">
        <f>M2D!AK17</f>
        <v>23</v>
      </c>
      <c r="AH64" s="253">
        <f>M2D!AL17</f>
        <v>23</v>
      </c>
      <c r="AI64" s="253">
        <f>M2D!AM17</f>
        <v>23</v>
      </c>
      <c r="AJ64" s="253">
        <f>M2D!AN17</f>
        <v>23</v>
      </c>
      <c r="AK64" s="253">
        <f>M2D!AO17</f>
        <v>15</v>
      </c>
      <c r="AL64" s="253">
        <f>M2D!AP17</f>
        <v>10</v>
      </c>
      <c r="AM64" s="253" t="str">
        <f>M2D!AQ17</f>
        <v>V15</v>
      </c>
      <c r="AN64" s="334" t="str">
        <f>M2D!AR17</f>
        <v>V15</v>
      </c>
      <c r="AO64" s="332" t="str">
        <f>M2D!AS17</f>
        <v>V15</v>
      </c>
      <c r="AP64" s="253" t="str">
        <f>M2D!AT17</f>
        <v>V15</v>
      </c>
      <c r="AQ64" s="253" t="str">
        <f>M2D!AU17</f>
        <v>V15</v>
      </c>
      <c r="AR64" s="253" t="str">
        <f>M2D!AV17</f>
        <v>AIA</v>
      </c>
      <c r="AS64" s="253" t="str">
        <f>M2D!AW17</f>
        <v>AIA</v>
      </c>
      <c r="AT64" s="253">
        <f>M2D!AX17</f>
        <v>23</v>
      </c>
      <c r="AU64" s="253">
        <f>M2D!AY17</f>
        <v>23</v>
      </c>
      <c r="AV64" s="253">
        <f>M2D!AZ17</f>
        <v>23</v>
      </c>
      <c r="AW64" s="253">
        <f>M2D!BA17</f>
        <v>23</v>
      </c>
      <c r="AX64" s="253">
        <f>M2D!BB17</f>
        <v>23</v>
      </c>
      <c r="AY64" s="253">
        <f>M2D!BC17</f>
        <v>23</v>
      </c>
      <c r="AZ64" s="334">
        <f>M2D!BD17</f>
        <v>23</v>
      </c>
      <c r="BA64" s="332">
        <f>M2D!BE17</f>
        <v>23</v>
      </c>
      <c r="BB64" s="253">
        <f>M2D!BF17</f>
        <v>23</v>
      </c>
      <c r="BC64" s="253">
        <f>M2D!BG17</f>
        <v>23</v>
      </c>
      <c r="BD64" s="253">
        <f>M2D!BH17</f>
        <v>23</v>
      </c>
      <c r="BE64" s="253">
        <f>M2D!BI17</f>
        <v>23</v>
      </c>
      <c r="BF64" s="253">
        <f>M2D!BJ17</f>
        <v>23</v>
      </c>
      <c r="BG64" s="253">
        <f>M2D!BK17</f>
        <v>23</v>
      </c>
      <c r="BH64" s="253">
        <f>M2D!BL17</f>
        <v>23</v>
      </c>
      <c r="BI64" s="253">
        <f>M2D!BM17</f>
        <v>23</v>
      </c>
      <c r="BJ64" s="253">
        <f>M2D!BN17</f>
        <v>23</v>
      </c>
      <c r="BK64" s="253">
        <f>M2D!BO17</f>
        <v>23</v>
      </c>
      <c r="BL64" s="334">
        <f>M2D!BP17</f>
        <v>23</v>
      </c>
      <c r="BM64" s="332">
        <f>M2D!BQ17</f>
        <v>23</v>
      </c>
      <c r="BN64" s="253">
        <f>M2D!BR17</f>
        <v>23</v>
      </c>
      <c r="BO64" s="253">
        <f>M2D!BS17</f>
        <v>23</v>
      </c>
      <c r="BP64" s="253">
        <f>M2D!BT17</f>
        <v>23</v>
      </c>
      <c r="BQ64" s="253">
        <f>M2D!BU17</f>
        <v>23</v>
      </c>
      <c r="BR64" s="253">
        <f>M2D!BV17</f>
        <v>23</v>
      </c>
      <c r="BS64" s="253">
        <f>M2D!BW17</f>
        <v>23</v>
      </c>
      <c r="BT64" s="253">
        <f>M2D!BX17</f>
        <v>23</v>
      </c>
      <c r="BU64" s="253">
        <f>M2D!BY17</f>
        <v>23</v>
      </c>
      <c r="BV64" s="253">
        <f>M2D!BZ17</f>
        <v>23</v>
      </c>
      <c r="BW64" s="253">
        <f>M2D!CA17</f>
        <v>23</v>
      </c>
      <c r="BX64" s="334">
        <f>M2D!CB17</f>
        <v>23</v>
      </c>
      <c r="BY64" s="332">
        <f>M2D!CC17</f>
        <v>1</v>
      </c>
      <c r="BZ64" s="253">
        <f>M2D!CD17</f>
        <v>60</v>
      </c>
      <c r="CA64" s="253">
        <f>M2D!CE17</f>
        <v>60</v>
      </c>
      <c r="CB64" s="253">
        <f>M2D!CF17</f>
        <v>60</v>
      </c>
      <c r="CC64" s="253">
        <f>M2D!CG17</f>
        <v>60</v>
      </c>
      <c r="CD64" s="253">
        <f>M2D!CH17</f>
        <v>1</v>
      </c>
      <c r="CE64" s="253">
        <f>M2D!CI17</f>
        <v>23</v>
      </c>
      <c r="CF64" s="253">
        <f>M2D!CJ17</f>
        <v>23</v>
      </c>
      <c r="CG64" s="253">
        <f>M2D!CK17</f>
        <v>23</v>
      </c>
      <c r="CH64" s="253">
        <f>M2D!CL17</f>
        <v>23</v>
      </c>
      <c r="CI64" s="253">
        <f>M2D!CM17</f>
        <v>23</v>
      </c>
      <c r="CJ64" s="334">
        <f>M2D!CN17</f>
        <v>23</v>
      </c>
      <c r="CK64" s="332">
        <f>M2D!CO17</f>
        <v>23</v>
      </c>
      <c r="CL64" s="253">
        <f>M2D!CP17</f>
        <v>23</v>
      </c>
      <c r="CM64" s="253">
        <f>M2D!CQ17</f>
        <v>23</v>
      </c>
      <c r="CN64" s="253">
        <f>M2D!CR17</f>
        <v>23</v>
      </c>
      <c r="CO64" s="253">
        <f>M2D!CS17</f>
        <v>13</v>
      </c>
      <c r="CP64" s="253" t="str">
        <f>M2D!CT17</f>
        <v>SB</v>
      </c>
      <c r="CQ64" s="253" t="str">
        <f>M2D!CU17</f>
        <v>SB</v>
      </c>
      <c r="CR64" s="253" t="str">
        <f>M2D!CV17</f>
        <v>SB</v>
      </c>
      <c r="CS64" s="253" t="str">
        <f>M2D!CW17</f>
        <v>SB</v>
      </c>
      <c r="CT64" s="253" t="str">
        <f>M2D!CX17</f>
        <v>SB</v>
      </c>
      <c r="CU64" s="253" t="str">
        <f>M2D!CY17</f>
        <v>SB</v>
      </c>
      <c r="CV64" s="334" t="str">
        <f>M2D!CZ17</f>
        <v>SB</v>
      </c>
      <c r="CW64" s="332" t="str">
        <f>M2D!DA17</f>
        <v>SB</v>
      </c>
      <c r="CX64" s="253" t="str">
        <f>M2D!DB17</f>
        <v>V20</v>
      </c>
      <c r="CY64" s="253" t="str">
        <f>M2D!DC17</f>
        <v>V20</v>
      </c>
      <c r="CZ64" s="253" t="str">
        <f>M2D!DD17</f>
        <v>V20</v>
      </c>
      <c r="DA64" s="253" t="str">
        <f>M2D!DE17</f>
        <v>V20</v>
      </c>
      <c r="DB64" s="253" t="str">
        <f>M2D!DF17</f>
        <v>V20</v>
      </c>
      <c r="DC64" s="253" t="str">
        <f>M2D!DG17</f>
        <v>V20</v>
      </c>
      <c r="DD64" s="253" t="str">
        <f>M2D!DH17</f>
        <v>RMV</v>
      </c>
      <c r="DE64" s="253" t="str">
        <f>M2D!DI17</f>
        <v>RMV</v>
      </c>
      <c r="DF64" s="253" t="str">
        <f>M2D!DJ17</f>
        <v>RMV</v>
      </c>
      <c r="DG64" s="253" t="str">
        <f>M2D!DK17</f>
        <v>RMV</v>
      </c>
      <c r="DH64" s="334" t="str">
        <f>M2D!DL17</f>
        <v>RMV</v>
      </c>
      <c r="DI64" s="332" t="str">
        <f>M2D!DM17</f>
        <v>RMV</v>
      </c>
      <c r="DJ64" s="253">
        <f>M2D!DN17</f>
        <v>23</v>
      </c>
      <c r="DK64" s="253">
        <f>M2D!DO17</f>
        <v>23</v>
      </c>
      <c r="DL64" s="253">
        <f>M2D!DP17</f>
        <v>23</v>
      </c>
      <c r="DM64" s="253">
        <f>M2D!DQ17</f>
        <v>23</v>
      </c>
      <c r="DN64" s="253">
        <f>M2D!DR17</f>
        <v>23</v>
      </c>
      <c r="DO64" s="253">
        <f>M2D!DS17</f>
        <v>23</v>
      </c>
      <c r="DP64" s="253">
        <f>M2D!DT17</f>
        <v>23</v>
      </c>
      <c r="DQ64" s="253">
        <f>M2D!DU17</f>
        <v>23</v>
      </c>
      <c r="DR64" s="253">
        <f>M2D!DV17</f>
        <v>23</v>
      </c>
      <c r="DS64" s="253">
        <f>M2D!DW17</f>
        <v>23</v>
      </c>
      <c r="DT64" s="334">
        <f>M2D!DX17</f>
        <v>23</v>
      </c>
      <c r="DU64" s="332">
        <f>M2D!DY17</f>
        <v>23</v>
      </c>
      <c r="DV64" s="253">
        <f>M2D!DZ17</f>
        <v>23</v>
      </c>
      <c r="DW64" s="253">
        <f>M2D!EA17</f>
        <v>23</v>
      </c>
      <c r="DX64" s="253">
        <f>M2D!EB17</f>
        <v>23</v>
      </c>
      <c r="DY64" s="253">
        <f>M2D!EC17</f>
        <v>23</v>
      </c>
      <c r="DZ64" s="253">
        <f>M2D!ED17</f>
        <v>23</v>
      </c>
      <c r="EA64" s="253">
        <f>M2D!EE17</f>
        <v>23</v>
      </c>
      <c r="EB64" s="253">
        <f>M2D!EF17</f>
        <v>23</v>
      </c>
      <c r="EC64" s="253">
        <f>M2D!EG17</f>
        <v>23</v>
      </c>
      <c r="ED64" s="253">
        <f>M2D!EH17</f>
        <v>23</v>
      </c>
      <c r="EE64" s="253">
        <f>M2D!EI17</f>
        <v>23</v>
      </c>
      <c r="EF64" s="334">
        <f>M2D!EJ17</f>
        <v>23</v>
      </c>
      <c r="EG64" s="332">
        <f>M2D!EK17</f>
        <v>23</v>
      </c>
      <c r="EH64" s="253">
        <f>M2D!EL17</f>
        <v>23</v>
      </c>
      <c r="EI64" s="253">
        <f>M2D!EM17</f>
        <v>23</v>
      </c>
      <c r="EJ64" s="253">
        <f>M2D!EN17</f>
        <v>23</v>
      </c>
      <c r="EK64" s="253">
        <f>M2D!EO17</f>
        <v>23</v>
      </c>
      <c r="EL64" s="253">
        <f>M2D!EP17</f>
        <v>23</v>
      </c>
      <c r="EM64" s="253">
        <f>M2D!EQ17</f>
        <v>23</v>
      </c>
      <c r="EN64" s="253">
        <f>M2D!ER17</f>
        <v>23</v>
      </c>
      <c r="EO64" s="253">
        <f>M2D!ES17</f>
        <v>23</v>
      </c>
      <c r="EP64" s="253">
        <f>M2D!ET17</f>
        <v>23</v>
      </c>
      <c r="EQ64" s="253">
        <f>M2D!EU17</f>
        <v>23</v>
      </c>
      <c r="ER64" s="334">
        <f>M2D!EV17</f>
        <v>23</v>
      </c>
      <c r="ES64" s="335">
        <f>M2D!EW17</f>
        <v>23</v>
      </c>
      <c r="ET64" s="253">
        <f>M2D!EX17</f>
        <v>23</v>
      </c>
      <c r="EU64" s="253">
        <f>M2D!EY17</f>
        <v>23</v>
      </c>
      <c r="EV64" s="253" t="str">
        <f>M2D!EZ17</f>
        <v>V25</v>
      </c>
      <c r="EW64" s="253" t="str">
        <f>M2D!FA17</f>
        <v>V25</v>
      </c>
      <c r="EX64" s="253" t="str">
        <f>M2D!FB17</f>
        <v>V25</v>
      </c>
      <c r="EY64" s="253" t="str">
        <f>M2D!FC17</f>
        <v>V25</v>
      </c>
      <c r="EZ64" s="253" t="str">
        <f>M2D!FD17</f>
        <v>V25</v>
      </c>
      <c r="FA64" s="253">
        <f>M2D!FE17</f>
        <v>23</v>
      </c>
      <c r="FB64" s="253">
        <f>M2D!FF17</f>
        <v>23</v>
      </c>
      <c r="FC64" s="253">
        <f>M2D!FG17</f>
        <v>23</v>
      </c>
      <c r="FD64" s="253">
        <f>M2D!FH17</f>
        <v>23</v>
      </c>
      <c r="FE64" s="253">
        <f>M2D!FI17</f>
        <v>23</v>
      </c>
      <c r="FF64" s="253">
        <f>M2D!FJ17</f>
        <v>23</v>
      </c>
      <c r="FG64" s="253">
        <f>M2D!FK17</f>
        <v>23</v>
      </c>
      <c r="FH64" s="253">
        <f>M2D!FL17</f>
        <v>23</v>
      </c>
      <c r="FI64" s="253">
        <f>M2D!FM17</f>
        <v>23</v>
      </c>
      <c r="FJ64" s="253">
        <f>M2D!FN17</f>
        <v>23</v>
      </c>
      <c r="FK64" s="253">
        <f>M2D!FO17</f>
        <v>23</v>
      </c>
      <c r="FL64" s="253">
        <f>M2D!FP17</f>
        <v>23</v>
      </c>
      <c r="FM64" s="253">
        <f>M2D!FQ17</f>
        <v>23</v>
      </c>
      <c r="FN64" s="253">
        <f>M2D!FR17</f>
        <v>23</v>
      </c>
      <c r="FO64" s="253">
        <f>M2D!FS17</f>
        <v>23</v>
      </c>
      <c r="FP64" s="253">
        <f>M2D!FT17</f>
        <v>23</v>
      </c>
      <c r="FQ64" s="253">
        <f>M2D!FU17</f>
        <v>23</v>
      </c>
      <c r="FR64" s="253">
        <f>M2D!FV17</f>
        <v>23</v>
      </c>
      <c r="FS64" s="253">
        <f>M2D!FW17</f>
        <v>23</v>
      </c>
      <c r="FT64" s="253">
        <f>M2D!FX17</f>
        <v>23</v>
      </c>
      <c r="FU64" s="253">
        <f>M2D!FY17</f>
        <v>23</v>
      </c>
      <c r="FV64" s="253">
        <f>M2D!FZ17</f>
        <v>23</v>
      </c>
      <c r="FW64" s="253">
        <f>M2D!GA17</f>
        <v>23</v>
      </c>
      <c r="FX64" s="253">
        <f>M2D!GB17</f>
        <v>23</v>
      </c>
      <c r="FY64" s="253">
        <f>M2D!GC17</f>
        <v>23</v>
      </c>
      <c r="FZ64" s="253">
        <f>M2D!GD17</f>
        <v>23</v>
      </c>
      <c r="GA64" s="253">
        <f>M2D!GE17</f>
        <v>23</v>
      </c>
      <c r="GB64" s="253">
        <f>M2D!GF17</f>
        <v>23</v>
      </c>
      <c r="GC64" s="253">
        <f>M2D!GG17</f>
        <v>23</v>
      </c>
      <c r="GD64" s="253">
        <f>M2D!GH17</f>
        <v>23</v>
      </c>
      <c r="GE64" s="253">
        <f>M2D!GI17</f>
        <v>23</v>
      </c>
      <c r="GF64" s="253">
        <f>M2D!GJ17</f>
        <v>23</v>
      </c>
      <c r="GG64" s="253">
        <f>M2D!GK17</f>
        <v>23</v>
      </c>
      <c r="GH64" s="253">
        <f>M2D!GL17</f>
        <v>23</v>
      </c>
      <c r="GI64" s="253">
        <f>M2D!GM17</f>
        <v>23</v>
      </c>
      <c r="GJ64" s="253">
        <f>M2D!GN17</f>
        <v>23</v>
      </c>
      <c r="GK64" s="253" t="str">
        <f>M2D!GO17</f>
        <v>X</v>
      </c>
      <c r="GL64" s="253" t="str">
        <f>M2D!GP17</f>
        <v>X</v>
      </c>
      <c r="GM64" s="253" t="str">
        <f>M2D!GQ17</f>
        <v>X</v>
      </c>
      <c r="GN64" s="253" t="str">
        <f>M2D!GR17</f>
        <v>X</v>
      </c>
      <c r="GO64" s="709" t="str">
        <f>M2D!HN27</f>
        <v/>
      </c>
    </row>
    <row r="65" spans="1:197" ht="13.15" customHeight="1" x14ac:dyDescent="0.2">
      <c r="A65" s="271" t="str">
        <f>M2D!A76</f>
        <v>V15</v>
      </c>
      <c r="B65" s="271">
        <f>M2D!F76</f>
        <v>43096</v>
      </c>
      <c r="C65" s="272">
        <f>M2D!G76</f>
        <v>43040</v>
      </c>
      <c r="D65" s="273" t="str">
        <f>M2D!H76</f>
        <v>D682</v>
      </c>
      <c r="E65" s="332">
        <f>M2D!I76</f>
        <v>86</v>
      </c>
      <c r="F65" s="253">
        <f>M2D!J76</f>
        <v>68</v>
      </c>
      <c r="G65" s="253">
        <f>M2D!K76</f>
        <v>15</v>
      </c>
      <c r="H65" s="253">
        <f>M2D!L76</f>
        <v>61</v>
      </c>
      <c r="I65" s="253">
        <f>M2D!M76</f>
        <v>28</v>
      </c>
      <c r="J65" s="253">
        <f>M2D!N76</f>
        <v>20</v>
      </c>
      <c r="K65" s="253">
        <f>M2D!O76</f>
        <v>0</v>
      </c>
      <c r="L65" s="253">
        <f>M2D!P76</f>
        <v>0</v>
      </c>
      <c r="M65" s="253">
        <f>M2D!Q76</f>
        <v>0</v>
      </c>
      <c r="N65" s="253">
        <f>M2D!R76</f>
        <v>0</v>
      </c>
      <c r="O65" s="253">
        <f>M2D!S76</f>
        <v>0</v>
      </c>
      <c r="P65" s="333">
        <f>M2D!T76</f>
        <v>0</v>
      </c>
      <c r="Q65" s="332">
        <f>M2D!U76</f>
        <v>1</v>
      </c>
      <c r="R65" s="253">
        <f>M2D!V76</f>
        <v>1</v>
      </c>
      <c r="S65" s="253">
        <f>M2D!W76</f>
        <v>0</v>
      </c>
      <c r="T65" s="253">
        <f>M2D!X76</f>
        <v>20</v>
      </c>
      <c r="U65" s="253">
        <f>M2D!Y76</f>
        <v>44</v>
      </c>
      <c r="V65" s="253">
        <f>M2D!Z76</f>
        <v>67</v>
      </c>
      <c r="W65" s="253">
        <f>M2D!AA76</f>
        <v>30</v>
      </c>
      <c r="X65" s="253">
        <f>M2D!AB76</f>
        <v>18</v>
      </c>
      <c r="Y65" s="253">
        <f>M2D!AC76</f>
        <v>19</v>
      </c>
      <c r="Z65" s="253">
        <f>M2D!AD76</f>
        <v>9</v>
      </c>
      <c r="AA65" s="253">
        <f>M2D!AE76</f>
        <v>23</v>
      </c>
      <c r="AB65" s="334">
        <f>M2D!AF76</f>
        <v>23</v>
      </c>
      <c r="AC65" s="332">
        <f>M2D!AG76</f>
        <v>23</v>
      </c>
      <c r="AD65" s="253" t="str">
        <f>M2D!AH76</f>
        <v>F</v>
      </c>
      <c r="AE65" s="253" t="str">
        <f>M2D!AI76</f>
        <v>F</v>
      </c>
      <c r="AF65" s="253">
        <f>M2D!AJ76</f>
        <v>23</v>
      </c>
      <c r="AG65" s="253">
        <f>M2D!AK76</f>
        <v>25</v>
      </c>
      <c r="AH65" s="253">
        <f>M2D!AL76</f>
        <v>25</v>
      </c>
      <c r="AI65" s="253">
        <f>M2D!AM76</f>
        <v>25</v>
      </c>
      <c r="AJ65" s="253">
        <f>M2D!AN76</f>
        <v>25</v>
      </c>
      <c r="AK65" s="253">
        <f>M2D!AO76</f>
        <v>25</v>
      </c>
      <c r="AL65" s="253">
        <f>M2D!AP76</f>
        <v>23</v>
      </c>
      <c r="AM65" s="253" t="str">
        <f>M2D!AQ76</f>
        <v>V15</v>
      </c>
      <c r="AN65" s="334" t="str">
        <f>M2D!AR76</f>
        <v>V15</v>
      </c>
      <c r="AO65" s="332" t="str">
        <f>M2D!AS76</f>
        <v>V15</v>
      </c>
      <c r="AP65" s="253" t="str">
        <f>M2D!AT76</f>
        <v>V15</v>
      </c>
      <c r="AQ65" s="253" t="str">
        <f>M2D!AU76</f>
        <v>V15</v>
      </c>
      <c r="AR65" s="253" t="str">
        <f>M2D!AV76</f>
        <v>AIA</v>
      </c>
      <c r="AS65" s="253" t="str">
        <f>M2D!AW76</f>
        <v>AIA</v>
      </c>
      <c r="AT65" s="253">
        <f>M2D!AX76</f>
        <v>23</v>
      </c>
      <c r="AU65" s="253">
        <f>M2D!AY76</f>
        <v>23</v>
      </c>
      <c r="AV65" s="253">
        <f>M2D!AZ76</f>
        <v>23</v>
      </c>
      <c r="AW65" s="253">
        <f>M2D!BA76</f>
        <v>23</v>
      </c>
      <c r="AX65" s="253">
        <f>M2D!BB76</f>
        <v>23</v>
      </c>
      <c r="AY65" s="253">
        <f>M2D!BC76</f>
        <v>23</v>
      </c>
      <c r="AZ65" s="334">
        <f>M2D!BD76</f>
        <v>23</v>
      </c>
      <c r="BA65" s="332">
        <f>M2D!BE76</f>
        <v>23</v>
      </c>
      <c r="BB65" s="253">
        <f>M2D!BF76</f>
        <v>23</v>
      </c>
      <c r="BC65" s="253">
        <f>M2D!BG76</f>
        <v>23</v>
      </c>
      <c r="BD65" s="253">
        <f>M2D!BH76</f>
        <v>23</v>
      </c>
      <c r="BE65" s="253">
        <f>M2D!BI76</f>
        <v>23</v>
      </c>
      <c r="BF65" s="253">
        <f>M2D!BJ76</f>
        <v>23</v>
      </c>
      <c r="BG65" s="253">
        <f>M2D!BK76</f>
        <v>23</v>
      </c>
      <c r="BH65" s="253">
        <f>M2D!BL76</f>
        <v>23</v>
      </c>
      <c r="BI65" s="253">
        <f>M2D!BM76</f>
        <v>23</v>
      </c>
      <c r="BJ65" s="253">
        <f>M2D!BN76</f>
        <v>23</v>
      </c>
      <c r="BK65" s="253">
        <f>M2D!BO76</f>
        <v>23</v>
      </c>
      <c r="BL65" s="334">
        <f>M2D!BP76</f>
        <v>23</v>
      </c>
      <c r="BM65" s="332">
        <f>M2D!BQ76</f>
        <v>23</v>
      </c>
      <c r="BN65" s="253">
        <f>M2D!BR76</f>
        <v>23</v>
      </c>
      <c r="BO65" s="253">
        <f>M2D!BS76</f>
        <v>23</v>
      </c>
      <c r="BP65" s="253">
        <f>M2D!BT76</f>
        <v>23</v>
      </c>
      <c r="BQ65" s="253">
        <f>M2D!BU76</f>
        <v>1</v>
      </c>
      <c r="BR65" s="253">
        <f>M2D!BV76</f>
        <v>70</v>
      </c>
      <c r="BS65" s="253">
        <f>M2D!BW76</f>
        <v>70</v>
      </c>
      <c r="BT65" s="253">
        <f>M2D!BX76</f>
        <v>70</v>
      </c>
      <c r="BU65" s="253">
        <f>M2D!BY76</f>
        <v>70</v>
      </c>
      <c r="BV65" s="253">
        <f>M2D!BZ76</f>
        <v>1</v>
      </c>
      <c r="BW65" s="253">
        <f>M2D!CA76</f>
        <v>23</v>
      </c>
      <c r="BX65" s="334">
        <f>M2D!CB76</f>
        <v>23</v>
      </c>
      <c r="BY65" s="332">
        <f>M2D!CC76</f>
        <v>23</v>
      </c>
      <c r="BZ65" s="253">
        <f>M2D!CD76</f>
        <v>23</v>
      </c>
      <c r="CA65" s="253">
        <f>M2D!CE76</f>
        <v>23</v>
      </c>
      <c r="CB65" s="253">
        <f>M2D!CF76</f>
        <v>23</v>
      </c>
      <c r="CC65" s="253">
        <f>M2D!CG76</f>
        <v>23</v>
      </c>
      <c r="CD65" s="253">
        <f>M2D!CH76</f>
        <v>23</v>
      </c>
      <c r="CE65" s="253">
        <f>M2D!CI76</f>
        <v>23</v>
      </c>
      <c r="CF65" s="253">
        <f>M2D!CJ76</f>
        <v>23</v>
      </c>
      <c r="CG65" s="253">
        <f>M2D!CK76</f>
        <v>23</v>
      </c>
      <c r="CH65" s="253">
        <f>M2D!CL76</f>
        <v>23</v>
      </c>
      <c r="CI65" s="253">
        <f>M2D!CM76</f>
        <v>23</v>
      </c>
      <c r="CJ65" s="334">
        <f>M2D!CN76</f>
        <v>23</v>
      </c>
      <c r="CK65" s="332">
        <f>M2D!CO76</f>
        <v>23</v>
      </c>
      <c r="CL65" s="253">
        <f>M2D!CP76</f>
        <v>23</v>
      </c>
      <c r="CM65" s="253" t="str">
        <f>M2D!CQ76</f>
        <v>STK</v>
      </c>
      <c r="CN65" s="253" t="str">
        <f>M2D!CR76</f>
        <v>STK</v>
      </c>
      <c r="CO65" s="253" t="str">
        <f>M2D!CS76</f>
        <v>STK</v>
      </c>
      <c r="CP65" s="253" t="str">
        <f>M2D!CT76</f>
        <v>STK</v>
      </c>
      <c r="CQ65" s="253" t="str">
        <f>M2D!CU76</f>
        <v>STK</v>
      </c>
      <c r="CR65" s="253" t="str">
        <f>M2D!CV76</f>
        <v>STK</v>
      </c>
      <c r="CS65" s="253" t="str">
        <f>M2D!CW76</f>
        <v>STK</v>
      </c>
      <c r="CT65" s="253" t="str">
        <f>M2D!CX76</f>
        <v>STK</v>
      </c>
      <c r="CU65" s="253" t="str">
        <f>M2D!CY76</f>
        <v>STK</v>
      </c>
      <c r="CV65" s="334" t="str">
        <f>M2D!CZ76</f>
        <v>STK</v>
      </c>
      <c r="CW65" s="332" t="str">
        <f>M2D!DA76</f>
        <v>STK</v>
      </c>
      <c r="CX65" s="253" t="str">
        <f>M2D!DB76</f>
        <v>STK</v>
      </c>
      <c r="CY65" s="253" t="str">
        <f>M2D!DC76</f>
        <v>V20</v>
      </c>
      <c r="CZ65" s="253" t="str">
        <f>M2D!DD76</f>
        <v>V20</v>
      </c>
      <c r="DA65" s="253" t="str">
        <f>M2D!DE76</f>
        <v>V20</v>
      </c>
      <c r="DB65" s="253" t="str">
        <f>M2D!DF76</f>
        <v>V20</v>
      </c>
      <c r="DC65" s="253" t="str">
        <f>M2D!DG76</f>
        <v>V20</v>
      </c>
      <c r="DD65" s="253" t="str">
        <f>M2D!DH76</f>
        <v>V20</v>
      </c>
      <c r="DE65" s="253" t="str">
        <f>M2D!DI76</f>
        <v>RMV</v>
      </c>
      <c r="DF65" s="253" t="str">
        <f>M2D!DJ76</f>
        <v>RMV</v>
      </c>
      <c r="DG65" s="253" t="str">
        <f>M2D!DK76</f>
        <v>RMV</v>
      </c>
      <c r="DH65" s="334" t="str">
        <f>M2D!DL76</f>
        <v>RMV</v>
      </c>
      <c r="DI65" s="332" t="str">
        <f>M2D!DM76</f>
        <v>RMV</v>
      </c>
      <c r="DJ65" s="253" t="str">
        <f>M2D!DN76</f>
        <v>RMV</v>
      </c>
      <c r="DK65" s="253">
        <f>M2D!DO76</f>
        <v>23</v>
      </c>
      <c r="DL65" s="253">
        <f>M2D!DP76</f>
        <v>23</v>
      </c>
      <c r="DM65" s="253">
        <f>M2D!DQ76</f>
        <v>23</v>
      </c>
      <c r="DN65" s="253">
        <f>M2D!DR76</f>
        <v>23</v>
      </c>
      <c r="DO65" s="253">
        <f>M2D!DS76</f>
        <v>23</v>
      </c>
      <c r="DP65" s="253">
        <f>M2D!DT76</f>
        <v>23</v>
      </c>
      <c r="DQ65" s="253">
        <f>M2D!DU76</f>
        <v>23</v>
      </c>
      <c r="DR65" s="253">
        <f>M2D!DV76</f>
        <v>23</v>
      </c>
      <c r="DS65" s="253">
        <f>M2D!DW76</f>
        <v>23</v>
      </c>
      <c r="DT65" s="334">
        <f>M2D!DX76</f>
        <v>23</v>
      </c>
      <c r="DU65" s="332">
        <f>M2D!DY76</f>
        <v>23</v>
      </c>
      <c r="DV65" s="253">
        <f>M2D!DZ76</f>
        <v>23</v>
      </c>
      <c r="DW65" s="253">
        <f>M2D!EA76</f>
        <v>23</v>
      </c>
      <c r="DX65" s="253">
        <f>M2D!EB76</f>
        <v>23</v>
      </c>
      <c r="DY65" s="253">
        <f>M2D!EC76</f>
        <v>23</v>
      </c>
      <c r="DZ65" s="253">
        <f>M2D!ED76</f>
        <v>23</v>
      </c>
      <c r="EA65" s="253">
        <f>M2D!EE76</f>
        <v>23</v>
      </c>
      <c r="EB65" s="253">
        <f>M2D!EF76</f>
        <v>23</v>
      </c>
      <c r="EC65" s="253">
        <f>M2D!EG76</f>
        <v>23</v>
      </c>
      <c r="ED65" s="253">
        <f>M2D!EH76</f>
        <v>23</v>
      </c>
      <c r="EE65" s="253">
        <f>M2D!EI76</f>
        <v>23</v>
      </c>
      <c r="EF65" s="334">
        <f>M2D!EJ76</f>
        <v>23</v>
      </c>
      <c r="EG65" s="332">
        <f>M2D!EK76</f>
        <v>23</v>
      </c>
      <c r="EH65" s="253">
        <f>M2D!EL76</f>
        <v>23</v>
      </c>
      <c r="EI65" s="253">
        <f>M2D!EM76</f>
        <v>23</v>
      </c>
      <c r="EJ65" s="253">
        <f>M2D!EN76</f>
        <v>23</v>
      </c>
      <c r="EK65" s="253">
        <f>M2D!EO76</f>
        <v>23</v>
      </c>
      <c r="EL65" s="253">
        <f>M2D!EP76</f>
        <v>23</v>
      </c>
      <c r="EM65" s="253">
        <f>M2D!EQ76</f>
        <v>23</v>
      </c>
      <c r="EN65" s="253">
        <f>M2D!ER76</f>
        <v>23</v>
      </c>
      <c r="EO65" s="253">
        <f>M2D!ES76</f>
        <v>23</v>
      </c>
      <c r="EP65" s="253">
        <f>M2D!ET76</f>
        <v>23</v>
      </c>
      <c r="EQ65" s="253">
        <f>M2D!EU76</f>
        <v>23</v>
      </c>
      <c r="ER65" s="334">
        <f>M2D!EV76</f>
        <v>23</v>
      </c>
      <c r="ES65" s="335">
        <f>M2D!EW76</f>
        <v>23</v>
      </c>
      <c r="ET65" s="253">
        <f>M2D!EX76</f>
        <v>23</v>
      </c>
      <c r="EU65" s="253" t="str">
        <f>M2D!EY76</f>
        <v>V25</v>
      </c>
      <c r="EV65" s="253" t="str">
        <f>M2D!EZ76</f>
        <v>V25</v>
      </c>
      <c r="EW65" s="253" t="str">
        <f>M2D!FA76</f>
        <v>V25</v>
      </c>
      <c r="EX65" s="253" t="str">
        <f>M2D!FB76</f>
        <v>V25</v>
      </c>
      <c r="EY65" s="253" t="str">
        <f>M2D!FC76</f>
        <v>V25</v>
      </c>
      <c r="EZ65" s="253">
        <f>M2D!FD76</f>
        <v>23</v>
      </c>
      <c r="FA65" s="253">
        <f>M2D!FE76</f>
        <v>23</v>
      </c>
      <c r="FB65" s="253">
        <f>M2D!FF76</f>
        <v>23</v>
      </c>
      <c r="FC65" s="253">
        <f>M2D!FG76</f>
        <v>23</v>
      </c>
      <c r="FD65" s="253">
        <f>M2D!FH76</f>
        <v>23</v>
      </c>
      <c r="FE65" s="253">
        <f>M2D!FI76</f>
        <v>23</v>
      </c>
      <c r="FF65" s="253">
        <f>M2D!FJ76</f>
        <v>23</v>
      </c>
      <c r="FG65" s="253">
        <f>M2D!FK76</f>
        <v>23</v>
      </c>
      <c r="FH65" s="253">
        <f>M2D!FL76</f>
        <v>23</v>
      </c>
      <c r="FI65" s="253">
        <f>M2D!FM76</f>
        <v>23</v>
      </c>
      <c r="FJ65" s="253">
        <f>M2D!FN76</f>
        <v>23</v>
      </c>
      <c r="FK65" s="253">
        <f>M2D!FO76</f>
        <v>23</v>
      </c>
      <c r="FL65" s="253">
        <f>M2D!FP76</f>
        <v>23</v>
      </c>
      <c r="FM65" s="253">
        <f>M2D!FQ76</f>
        <v>23</v>
      </c>
      <c r="FN65" s="253">
        <f>M2D!FR76</f>
        <v>23</v>
      </c>
      <c r="FO65" s="253">
        <f>M2D!FS76</f>
        <v>23</v>
      </c>
      <c r="FP65" s="253">
        <f>M2D!FT76</f>
        <v>23</v>
      </c>
      <c r="FQ65" s="253">
        <f>M2D!FU76</f>
        <v>23</v>
      </c>
      <c r="FR65" s="253">
        <f>M2D!FV76</f>
        <v>23</v>
      </c>
      <c r="FS65" s="253">
        <f>M2D!FW76</f>
        <v>23</v>
      </c>
      <c r="FT65" s="253">
        <f>M2D!FX76</f>
        <v>23</v>
      </c>
      <c r="FU65" s="253">
        <f>M2D!FY76</f>
        <v>23</v>
      </c>
      <c r="FV65" s="253">
        <f>M2D!FZ76</f>
        <v>23</v>
      </c>
      <c r="FW65" s="253">
        <f>M2D!GA76</f>
        <v>23</v>
      </c>
      <c r="FX65" s="253">
        <f>M2D!GB76</f>
        <v>23</v>
      </c>
      <c r="FY65" s="253">
        <f>M2D!GC76</f>
        <v>23</v>
      </c>
      <c r="FZ65" s="253">
        <f>M2D!GD76</f>
        <v>23</v>
      </c>
      <c r="GA65" s="253">
        <f>M2D!GE76</f>
        <v>23</v>
      </c>
      <c r="GB65" s="253">
        <f>M2D!GF76</f>
        <v>23</v>
      </c>
      <c r="GC65" s="253">
        <f>M2D!GG76</f>
        <v>23</v>
      </c>
      <c r="GD65" s="253">
        <f>M2D!GH76</f>
        <v>23</v>
      </c>
      <c r="GE65" s="253">
        <f>M2D!GI76</f>
        <v>23</v>
      </c>
      <c r="GF65" s="253">
        <f>M2D!GJ76</f>
        <v>23</v>
      </c>
      <c r="GG65" s="253">
        <f>M2D!GK76</f>
        <v>23</v>
      </c>
      <c r="GH65" s="253">
        <f>M2D!GL76</f>
        <v>23</v>
      </c>
      <c r="GI65" s="253">
        <f>M2D!GM76</f>
        <v>23</v>
      </c>
      <c r="GJ65" s="253">
        <f>M2D!GN76</f>
        <v>23</v>
      </c>
      <c r="GK65" s="253" t="str">
        <f>M2D!GO76</f>
        <v>X</v>
      </c>
      <c r="GL65" s="253" t="str">
        <f>M2D!GP76</f>
        <v>X</v>
      </c>
      <c r="GM65" s="253" t="str">
        <f>M2D!GQ76</f>
        <v>X</v>
      </c>
      <c r="GN65" s="253" t="str">
        <f>M2D!GR76</f>
        <v>X</v>
      </c>
      <c r="GO65" s="709">
        <f>M2D!HN86</f>
        <v>42767</v>
      </c>
    </row>
    <row r="66" spans="1:197" ht="13.15" customHeight="1" x14ac:dyDescent="0.2">
      <c r="A66" s="277" t="str">
        <f>M2D!A67</f>
        <v>V15</v>
      </c>
      <c r="B66" s="277">
        <f>M2D!F67</f>
        <v>42876</v>
      </c>
      <c r="C66" s="278">
        <f>M2D!G67</f>
        <v>43070</v>
      </c>
      <c r="D66" s="279" t="str">
        <f>M2D!H67</f>
        <v>D673</v>
      </c>
      <c r="E66" s="332" t="str">
        <f>M2D!I67</f>
        <v>CV</v>
      </c>
      <c r="F66" s="253" t="str">
        <f>M2D!J67</f>
        <v>CV</v>
      </c>
      <c r="G66" s="253" t="str">
        <f>M2D!K67</f>
        <v>CV</v>
      </c>
      <c r="H66" s="253" t="str">
        <f>M2D!L67</f>
        <v>CV</v>
      </c>
      <c r="I66" s="253" t="str">
        <f>M2D!M67</f>
        <v>CV</v>
      </c>
      <c r="J66" s="253" t="str">
        <f>M2D!N67</f>
        <v>CV</v>
      </c>
      <c r="K66" s="253" t="str">
        <f>M2D!O67</f>
        <v>CV</v>
      </c>
      <c r="L66" s="253" t="str">
        <f>M2D!P67</f>
        <v>CV</v>
      </c>
      <c r="M66" s="253" t="str">
        <f>M2D!Q67</f>
        <v>CV</v>
      </c>
      <c r="N66" s="253" t="str">
        <f>M2D!R67</f>
        <v>CV</v>
      </c>
      <c r="O66" s="253" t="str">
        <f>M2D!S67</f>
        <v>CV</v>
      </c>
      <c r="P66" s="333" t="str">
        <f>M2D!T67</f>
        <v>CV</v>
      </c>
      <c r="Q66" s="332" t="str">
        <f>M2D!U67</f>
        <v>CV</v>
      </c>
      <c r="R66" s="253" t="str">
        <f>M2D!V67</f>
        <v>CV</v>
      </c>
      <c r="S66" s="253" t="str">
        <f>M2D!W67</f>
        <v>CV</v>
      </c>
      <c r="T66" s="253" t="str">
        <f>M2D!X67</f>
        <v>CV</v>
      </c>
      <c r="U66" s="253" t="str">
        <f>M2D!Y67</f>
        <v>CV</v>
      </c>
      <c r="V66" s="253" t="str">
        <f>M2D!Z67</f>
        <v>CV</v>
      </c>
      <c r="W66" s="253" t="str">
        <f>M2D!AA67</f>
        <v>CV</v>
      </c>
      <c r="X66" s="253" t="str">
        <f>M2D!AB67</f>
        <v>CV</v>
      </c>
      <c r="Y66" s="253" t="str">
        <f>M2D!AC67</f>
        <v>CV</v>
      </c>
      <c r="Z66" s="253" t="str">
        <f>M2D!AD67</f>
        <v>CV</v>
      </c>
      <c r="AA66" s="253" t="str">
        <f>M2D!AE67</f>
        <v>CV</v>
      </c>
      <c r="AB66" s="334" t="str">
        <f>M2D!AF67</f>
        <v>CV</v>
      </c>
      <c r="AC66" s="332" t="str">
        <f>M2D!AG67</f>
        <v>CV</v>
      </c>
      <c r="AD66" s="253" t="str">
        <f>M2D!AH67</f>
        <v>CV</v>
      </c>
      <c r="AE66" s="253" t="str">
        <f>M2D!AI67</f>
        <v>CV</v>
      </c>
      <c r="AF66" s="253" t="str">
        <f>M2D!AJ67</f>
        <v>CV</v>
      </c>
      <c r="AG66" s="253" t="str">
        <f>M2D!AK67</f>
        <v>CV</v>
      </c>
      <c r="AH66" s="253" t="str">
        <f>M2D!AL67</f>
        <v>CV</v>
      </c>
      <c r="AI66" s="253" t="str">
        <f>M2D!AM67</f>
        <v>CV</v>
      </c>
      <c r="AJ66" s="253" t="str">
        <f>M2D!AN67</f>
        <v>CV</v>
      </c>
      <c r="AK66" s="253" t="str">
        <f>M2D!AO67</f>
        <v>CV</v>
      </c>
      <c r="AL66" s="253" t="str">
        <f>M2D!AP67</f>
        <v>CV</v>
      </c>
      <c r="AM66" s="253" t="str">
        <f>M2D!AQ67</f>
        <v>CV</v>
      </c>
      <c r="AN66" s="334" t="str">
        <f>M2D!AR67</f>
        <v>V15</v>
      </c>
      <c r="AO66" s="332" t="str">
        <f>M2D!AS67</f>
        <v>V15</v>
      </c>
      <c r="AP66" s="253" t="str">
        <f>M2D!AT67</f>
        <v>V15</v>
      </c>
      <c r="AQ66" s="253" t="str">
        <f>M2D!AU67</f>
        <v>V15</v>
      </c>
      <c r="AR66" s="253" t="str">
        <f>M2D!AV67</f>
        <v>V15</v>
      </c>
      <c r="AS66" s="253" t="str">
        <f>M2D!AW67</f>
        <v>V15</v>
      </c>
      <c r="AT66" s="253" t="str">
        <f>M2D!AX67</f>
        <v>CV</v>
      </c>
      <c r="AU66" s="253" t="str">
        <f>M2D!AY67</f>
        <v>CV</v>
      </c>
      <c r="AV66" s="253" t="str">
        <f>M2D!AZ67</f>
        <v>CV</v>
      </c>
      <c r="AW66" s="253" t="str">
        <f>M2D!BA67</f>
        <v>CV</v>
      </c>
      <c r="AX66" s="253" t="str">
        <f>M2D!BB67</f>
        <v>F</v>
      </c>
      <c r="AY66" s="253" t="str">
        <f>M2D!BC67</f>
        <v>F</v>
      </c>
      <c r="AZ66" s="334" t="str">
        <f>M2D!BD67</f>
        <v>CV</v>
      </c>
      <c r="BA66" s="332" t="str">
        <f>M2D!BE67</f>
        <v>CV</v>
      </c>
      <c r="BB66" s="253" t="str">
        <f>M2D!BF67</f>
        <v>CV</v>
      </c>
      <c r="BC66" s="253" t="str">
        <f>M2D!BG67</f>
        <v>CV</v>
      </c>
      <c r="BD66" s="253" t="str">
        <f>M2D!BH67</f>
        <v>CV</v>
      </c>
      <c r="BE66" s="253" t="str">
        <f>M2D!BI67</f>
        <v>CV</v>
      </c>
      <c r="BF66" s="253" t="str">
        <f>M2D!BJ67</f>
        <v>CV</v>
      </c>
      <c r="BG66" s="253" t="str">
        <f>M2D!BK67</f>
        <v>CV</v>
      </c>
      <c r="BH66" s="253" t="str">
        <f>M2D!BL67</f>
        <v>CV</v>
      </c>
      <c r="BI66" s="253" t="str">
        <f>M2D!BM67</f>
        <v>CV</v>
      </c>
      <c r="BJ66" s="253" t="str">
        <f>M2D!BN67</f>
        <v>CV</v>
      </c>
      <c r="BK66" s="253" t="str">
        <f>M2D!BO67</f>
        <v>CV</v>
      </c>
      <c r="BL66" s="334" t="str">
        <f>M2D!BP67</f>
        <v>CV</v>
      </c>
      <c r="BM66" s="332" t="str">
        <f>M2D!BQ67</f>
        <v>CV</v>
      </c>
      <c r="BN66" s="253" t="str">
        <f>M2D!BR67</f>
        <v>CV</v>
      </c>
      <c r="BO66" s="253" t="str">
        <f>M2D!BS67</f>
        <v>CV</v>
      </c>
      <c r="BP66" s="253" t="str">
        <f>M2D!BT67</f>
        <v>CV</v>
      </c>
      <c r="BQ66" s="253" t="str">
        <f>M2D!BU67</f>
        <v>CV</v>
      </c>
      <c r="BR66" s="253" t="str">
        <f>M2D!BV67</f>
        <v>CV</v>
      </c>
      <c r="BS66" s="253" t="str">
        <f>M2D!BW67</f>
        <v>CV</v>
      </c>
      <c r="BT66" s="253" t="str">
        <f>M2D!BX67</f>
        <v>CV</v>
      </c>
      <c r="BU66" s="253" t="str">
        <f>M2D!BY67</f>
        <v>CV</v>
      </c>
      <c r="BV66" s="253" t="str">
        <f>M2D!BZ67</f>
        <v>CV</v>
      </c>
      <c r="BW66" s="253" t="str">
        <f>M2D!CA67</f>
        <v>CV</v>
      </c>
      <c r="BX66" s="334" t="str">
        <f>M2D!CB67</f>
        <v>CV</v>
      </c>
      <c r="BY66" s="332" t="str">
        <f>M2D!CC67</f>
        <v>CV</v>
      </c>
      <c r="BZ66" s="253" t="str">
        <f>M2D!CD67</f>
        <v>CV</v>
      </c>
      <c r="CA66" s="253" t="str">
        <f>M2D!CE67</f>
        <v>CV</v>
      </c>
      <c r="CB66" s="253" t="str">
        <f>M2D!CF67</f>
        <v>CV</v>
      </c>
      <c r="CC66" s="253" t="str">
        <f>M2D!CG67</f>
        <v>CV</v>
      </c>
      <c r="CD66" s="253" t="str">
        <f>M2D!CH67</f>
        <v>CV</v>
      </c>
      <c r="CE66" s="253" t="str">
        <f>M2D!CI67</f>
        <v>CV</v>
      </c>
      <c r="CF66" s="253" t="str">
        <f>M2D!CJ67</f>
        <v>CV</v>
      </c>
      <c r="CG66" s="253" t="str">
        <f>M2D!CK67</f>
        <v>CV</v>
      </c>
      <c r="CH66" s="253" t="str">
        <f>M2D!CL67</f>
        <v>CV</v>
      </c>
      <c r="CI66" s="253" t="str">
        <f>M2D!CM67</f>
        <v>CV</v>
      </c>
      <c r="CJ66" s="334" t="str">
        <f>M2D!CN67</f>
        <v>CV</v>
      </c>
      <c r="CK66" s="332" t="str">
        <f>M2D!CO67</f>
        <v>CV</v>
      </c>
      <c r="CL66" s="253" t="str">
        <f>M2D!CP67</f>
        <v>CV</v>
      </c>
      <c r="CM66" s="253" t="str">
        <f>M2D!CQ67</f>
        <v>CV</v>
      </c>
      <c r="CN66" s="253" t="str">
        <f>M2D!CR67</f>
        <v>CV</v>
      </c>
      <c r="CO66" s="253" t="str">
        <f>M2D!CS67</f>
        <v>CV</v>
      </c>
      <c r="CP66" s="253" t="str">
        <f>M2D!CT67</f>
        <v>CV</v>
      </c>
      <c r="CQ66" s="253" t="str">
        <f>M2D!CU67</f>
        <v>CV</v>
      </c>
      <c r="CR66" s="253" t="str">
        <f>M2D!CV67</f>
        <v>CV</v>
      </c>
      <c r="CS66" s="253" t="str">
        <f>M2D!CW67</f>
        <v>CV</v>
      </c>
      <c r="CT66" s="253" t="str">
        <f>M2D!CX67</f>
        <v>CV</v>
      </c>
      <c r="CU66" s="253" t="str">
        <f>M2D!CY67</f>
        <v>CV</v>
      </c>
      <c r="CV66" s="334" t="str">
        <f>M2D!CZ67</f>
        <v>CV</v>
      </c>
      <c r="CW66" s="332" t="str">
        <f>M2D!DA67</f>
        <v>CV</v>
      </c>
      <c r="CX66" s="253" t="str">
        <f>M2D!DB67</f>
        <v>CV</v>
      </c>
      <c r="CY66" s="253" t="str">
        <f>M2D!DC67</f>
        <v>CV</v>
      </c>
      <c r="CZ66" s="253" t="str">
        <f>M2D!DD67</f>
        <v>V20</v>
      </c>
      <c r="DA66" s="253" t="str">
        <f>M2D!DE67</f>
        <v>V20</v>
      </c>
      <c r="DB66" s="253" t="str">
        <f>M2D!DF67</f>
        <v>V20</v>
      </c>
      <c r="DC66" s="253" t="str">
        <f>M2D!DG67</f>
        <v>V20</v>
      </c>
      <c r="DD66" s="253" t="str">
        <f>M2D!DH67</f>
        <v>V20</v>
      </c>
      <c r="DE66" s="253" t="str">
        <f>M2D!DI67</f>
        <v>V20</v>
      </c>
      <c r="DF66" s="253" t="str">
        <f>M2D!DJ67</f>
        <v>CV</v>
      </c>
      <c r="DG66" s="253" t="str">
        <f>M2D!DK67</f>
        <v>CV</v>
      </c>
      <c r="DH66" s="334" t="str">
        <f>M2D!DL67</f>
        <v>CV</v>
      </c>
      <c r="DI66" s="332" t="str">
        <f>M2D!DM67</f>
        <v>CV</v>
      </c>
      <c r="DJ66" s="253" t="str">
        <f>M2D!DN67</f>
        <v>CV</v>
      </c>
      <c r="DK66" s="253" t="str">
        <f>M2D!DO67</f>
        <v>CV</v>
      </c>
      <c r="DL66" s="253" t="str">
        <f>M2D!DP67</f>
        <v>CV</v>
      </c>
      <c r="DM66" s="253" t="str">
        <f>M2D!DQ67</f>
        <v>CV</v>
      </c>
      <c r="DN66" s="253" t="str">
        <f>M2D!DR67</f>
        <v>CV</v>
      </c>
      <c r="DO66" s="253" t="str">
        <f>M2D!DS67</f>
        <v>CV</v>
      </c>
      <c r="DP66" s="253" t="str">
        <f>M2D!DT67</f>
        <v>CV</v>
      </c>
      <c r="DQ66" s="253" t="str">
        <f>M2D!DU67</f>
        <v>CV</v>
      </c>
      <c r="DR66" s="253" t="str">
        <f>M2D!DV67</f>
        <v>CV</v>
      </c>
      <c r="DS66" s="253" t="str">
        <f>M2D!DW67</f>
        <v>CV</v>
      </c>
      <c r="DT66" s="334" t="str">
        <f>M2D!DX67</f>
        <v>CV</v>
      </c>
      <c r="DU66" s="332" t="str">
        <f>M2D!DY67</f>
        <v>CV</v>
      </c>
      <c r="DV66" s="253" t="str">
        <f>M2D!DZ67</f>
        <v>CV</v>
      </c>
      <c r="DW66" s="253" t="str">
        <f>M2D!EA67</f>
        <v>CV</v>
      </c>
      <c r="DX66" s="253" t="str">
        <f>M2D!EB67</f>
        <v>CV</v>
      </c>
      <c r="DY66" s="253" t="str">
        <f>M2D!EC67</f>
        <v>CV</v>
      </c>
      <c r="DZ66" s="253" t="str">
        <f>M2D!ED67</f>
        <v>CV</v>
      </c>
      <c r="EA66" s="253" t="str">
        <f>M2D!EE67</f>
        <v>CV</v>
      </c>
      <c r="EB66" s="253" t="str">
        <f>M2D!EF67</f>
        <v>CV</v>
      </c>
      <c r="EC66" s="253" t="str">
        <f>M2D!EG67</f>
        <v>CV</v>
      </c>
      <c r="ED66" s="253" t="str">
        <f>M2D!EH67</f>
        <v>CV</v>
      </c>
      <c r="EE66" s="253" t="str">
        <f>M2D!EI67</f>
        <v>CV</v>
      </c>
      <c r="EF66" s="334" t="str">
        <f>M2D!EJ67</f>
        <v>CV</v>
      </c>
      <c r="EG66" s="332" t="str">
        <f>M2D!EK67</f>
        <v>CV</v>
      </c>
      <c r="EH66" s="253" t="str">
        <f>M2D!EL67</f>
        <v>CV</v>
      </c>
      <c r="EI66" s="253" t="str">
        <f>M2D!EM67</f>
        <v>CV</v>
      </c>
      <c r="EJ66" s="253" t="str">
        <f>M2D!EN67</f>
        <v>CV</v>
      </c>
      <c r="EK66" s="253" t="str">
        <f>M2D!EO67</f>
        <v>CV</v>
      </c>
      <c r="EL66" s="253" t="str">
        <f>M2D!EP67</f>
        <v>CV</v>
      </c>
      <c r="EM66" s="253" t="str">
        <f>M2D!EQ67</f>
        <v>CV</v>
      </c>
      <c r="EN66" s="253" t="str">
        <f>M2D!ER67</f>
        <v>CV</v>
      </c>
      <c r="EO66" s="253" t="str">
        <f>M2D!ES67</f>
        <v>CV</v>
      </c>
      <c r="EP66" s="253" t="str">
        <f>M2D!ET67</f>
        <v>CV</v>
      </c>
      <c r="EQ66" s="253" t="str">
        <f>M2D!EU67</f>
        <v>CV</v>
      </c>
      <c r="ER66" s="334" t="str">
        <f>M2D!EV67</f>
        <v>CV</v>
      </c>
      <c r="ES66" s="335" t="str">
        <f>M2D!EW67</f>
        <v>CV</v>
      </c>
      <c r="ET66" s="253" t="str">
        <f>M2D!EX67</f>
        <v>CV</v>
      </c>
      <c r="EU66" s="253" t="str">
        <f>M2D!EY67</f>
        <v>CV</v>
      </c>
      <c r="EV66" s="253" t="str">
        <f>M2D!EZ67</f>
        <v>CV</v>
      </c>
      <c r="EW66" s="253" t="str">
        <f>M2D!FA67</f>
        <v>CV</v>
      </c>
      <c r="EX66" s="253" t="str">
        <f>M2D!FB67</f>
        <v>CV</v>
      </c>
      <c r="EY66" s="253" t="str">
        <f>M2D!FC67</f>
        <v>CV</v>
      </c>
      <c r="EZ66" s="253" t="str">
        <f>M2D!FD67</f>
        <v>CV</v>
      </c>
      <c r="FA66" s="253" t="str">
        <f>M2D!FE67</f>
        <v>CV</v>
      </c>
      <c r="FB66" s="253" t="str">
        <f>M2D!FF67</f>
        <v>CV</v>
      </c>
      <c r="FC66" s="253" t="str">
        <f>M2D!FG67</f>
        <v>CV</v>
      </c>
      <c r="FD66" s="253" t="str">
        <f>M2D!FH67</f>
        <v>CV</v>
      </c>
      <c r="FE66" s="253" t="str">
        <f>M2D!FI67</f>
        <v>CV</v>
      </c>
      <c r="FF66" s="253" t="str">
        <f>M2D!FJ67</f>
        <v>CV</v>
      </c>
      <c r="FG66" s="253" t="str">
        <f>M2D!FK67</f>
        <v>CV</v>
      </c>
      <c r="FH66" s="253" t="str">
        <f>M2D!FL67</f>
        <v>CV</v>
      </c>
      <c r="FI66" s="253" t="str">
        <f>M2D!FM67</f>
        <v>CV</v>
      </c>
      <c r="FJ66" s="253" t="str">
        <f>M2D!FN67</f>
        <v>CV</v>
      </c>
      <c r="FK66" s="253" t="str">
        <f>M2D!FO67</f>
        <v>CV</v>
      </c>
      <c r="FL66" s="253" t="str">
        <f>M2D!FP67</f>
        <v>CV</v>
      </c>
      <c r="FM66" s="253" t="str">
        <f>M2D!FQ67</f>
        <v>V25</v>
      </c>
      <c r="FN66" s="253" t="str">
        <f>M2D!FR67</f>
        <v>V25</v>
      </c>
      <c r="FO66" s="253" t="str">
        <f>M2D!FS67</f>
        <v>V25</v>
      </c>
      <c r="FP66" s="253" t="str">
        <f>M2D!FT67</f>
        <v>V25</v>
      </c>
      <c r="FQ66" s="253" t="str">
        <f>M2D!FU67</f>
        <v>V25</v>
      </c>
      <c r="FR66" s="253" t="str">
        <f>M2D!FV67</f>
        <v>CV</v>
      </c>
      <c r="FS66" s="253" t="str">
        <f>M2D!FW67</f>
        <v>CV</v>
      </c>
      <c r="FT66" s="253" t="str">
        <f>M2D!FX67</f>
        <v>CV</v>
      </c>
      <c r="FU66" s="253" t="str">
        <f>M2D!FY67</f>
        <v>CV</v>
      </c>
      <c r="FV66" s="253" t="str">
        <f>M2D!FZ67</f>
        <v>CV</v>
      </c>
      <c r="FW66" s="253" t="str">
        <f>M2D!GA67</f>
        <v>CV</v>
      </c>
      <c r="FX66" s="253" t="str">
        <f>M2D!GB67</f>
        <v>CV</v>
      </c>
      <c r="FY66" s="253" t="str">
        <f>M2D!GC67</f>
        <v>CV</v>
      </c>
      <c r="FZ66" s="253" t="str">
        <f>M2D!GD67</f>
        <v>CV</v>
      </c>
      <c r="GA66" s="253" t="str">
        <f>M2D!GE67</f>
        <v>CV</v>
      </c>
      <c r="GB66" s="253" t="str">
        <f>M2D!GF67</f>
        <v>CV</v>
      </c>
      <c r="GC66" s="253" t="str">
        <f>M2D!GG67</f>
        <v>CV</v>
      </c>
      <c r="GD66" s="253" t="str">
        <f>M2D!GH67</f>
        <v>CV</v>
      </c>
      <c r="GE66" s="253" t="str">
        <f>M2D!GI67</f>
        <v>CV</v>
      </c>
      <c r="GF66" s="253" t="str">
        <f>M2D!GJ67</f>
        <v>CV</v>
      </c>
      <c r="GG66" s="253" t="str">
        <f>M2D!GK67</f>
        <v>CV</v>
      </c>
      <c r="GH66" s="253" t="str">
        <f>M2D!GL67</f>
        <v>CV</v>
      </c>
      <c r="GI66" s="253" t="str">
        <f>M2D!GM67</f>
        <v>CV</v>
      </c>
      <c r="GJ66" s="253" t="str">
        <f>M2D!GN67</f>
        <v>CV</v>
      </c>
      <c r="GK66" s="253" t="str">
        <f>M2D!GO67</f>
        <v>X</v>
      </c>
      <c r="GL66" s="253" t="str">
        <f>M2D!GP67</f>
        <v>X</v>
      </c>
      <c r="GM66" s="253" t="str">
        <f>M2D!GQ67</f>
        <v>X</v>
      </c>
      <c r="GN66" s="253" t="str">
        <f>M2D!GR67</f>
        <v>X</v>
      </c>
      <c r="GO66" s="709">
        <f>M2D!HN77</f>
        <v>43374</v>
      </c>
    </row>
    <row r="67" spans="1:197" ht="13.15" customHeight="1" x14ac:dyDescent="0.2">
      <c r="A67" s="277" t="str">
        <f>M2B!A3</f>
        <v>V10</v>
      </c>
      <c r="B67" s="277">
        <f>M2B!D3</f>
        <v>43394</v>
      </c>
      <c r="C67" s="278">
        <f>M2B!E3</f>
        <v>43070</v>
      </c>
      <c r="D67" s="279" t="str">
        <f>M2B!F3</f>
        <v>B501</v>
      </c>
      <c r="E67" s="343" t="str">
        <f>M2B!G3</f>
        <v>CV</v>
      </c>
      <c r="F67" s="344" t="str">
        <f>M2B!H3</f>
        <v>CV</v>
      </c>
      <c r="G67" s="344" t="str">
        <f>M2B!I3</f>
        <v>CV</v>
      </c>
      <c r="H67" s="344" t="str">
        <f>M2B!J3</f>
        <v>CV</v>
      </c>
      <c r="I67" s="344" t="str">
        <f>M2B!K3</f>
        <v>CV</v>
      </c>
      <c r="J67" s="344" t="str">
        <f>M2B!L3</f>
        <v>CV</v>
      </c>
      <c r="K67" s="344" t="str">
        <f>M2B!M3</f>
        <v>CV</v>
      </c>
      <c r="L67" s="344" t="str">
        <f>M2B!N3</f>
        <v>CV</v>
      </c>
      <c r="M67" s="344" t="str">
        <f>M2B!O3</f>
        <v>CV</v>
      </c>
      <c r="N67" s="344" t="str">
        <f>M2B!P3</f>
        <v>CV</v>
      </c>
      <c r="O67" s="344" t="str">
        <f>M2B!Q3</f>
        <v>CV</v>
      </c>
      <c r="P67" s="345" t="str">
        <f>M2B!R3</f>
        <v>CV</v>
      </c>
      <c r="Q67" s="343" t="str">
        <f>M2B!S3</f>
        <v>CV</v>
      </c>
      <c r="R67" s="344" t="str">
        <f>M2B!T3</f>
        <v>CV</v>
      </c>
      <c r="S67" s="344" t="str">
        <f>M2B!U3</f>
        <v>CV</v>
      </c>
      <c r="T67" s="344" t="str">
        <f>M2B!V3</f>
        <v>CV</v>
      </c>
      <c r="U67" s="344" t="str">
        <f>M2B!W3</f>
        <v>CV</v>
      </c>
      <c r="V67" s="344" t="str">
        <f>M2B!X3</f>
        <v>CV</v>
      </c>
      <c r="W67" s="344" t="str">
        <f>M2B!Y3</f>
        <v>CV</v>
      </c>
      <c r="X67" s="344" t="str">
        <f>M2B!Z3</f>
        <v>CV</v>
      </c>
      <c r="Y67" s="344" t="str">
        <f>M2B!AA3</f>
        <v>CV</v>
      </c>
      <c r="Z67" s="344" t="str">
        <f>M2B!AB3</f>
        <v>CV</v>
      </c>
      <c r="AA67" s="344" t="str">
        <f>M2B!AC3</f>
        <v>CV</v>
      </c>
      <c r="AB67" s="346" t="str">
        <f>M2B!AD3</f>
        <v>CV</v>
      </c>
      <c r="AC67" s="343" t="str">
        <f>M2B!AE3</f>
        <v>CV</v>
      </c>
      <c r="AD67" s="344" t="str">
        <f>M2B!AF3</f>
        <v>CV</v>
      </c>
      <c r="AE67" s="344" t="str">
        <f>M2B!AG3</f>
        <v>CV</v>
      </c>
      <c r="AF67" s="344" t="str">
        <f>M2B!AH3</f>
        <v>CV</v>
      </c>
      <c r="AG67" s="344" t="str">
        <f>M2B!AI3</f>
        <v>CV</v>
      </c>
      <c r="AH67" s="344" t="str">
        <f>M2B!AJ3</f>
        <v>CV</v>
      </c>
      <c r="AI67" s="344" t="str">
        <f>M2B!AK3</f>
        <v>CV</v>
      </c>
      <c r="AJ67" s="344" t="str">
        <f>M2B!AL3</f>
        <v>CV</v>
      </c>
      <c r="AK67" s="344" t="str">
        <f>M2B!AM3</f>
        <v>CV</v>
      </c>
      <c r="AL67" s="344" t="str">
        <f>M2B!AN3</f>
        <v>CV</v>
      </c>
      <c r="AM67" s="344" t="str">
        <f>M2B!AO3</f>
        <v>CV</v>
      </c>
      <c r="AN67" s="346" t="str">
        <f>M2B!AP3</f>
        <v>V10</v>
      </c>
      <c r="AO67" s="343" t="str">
        <f>M2B!AQ3</f>
        <v>V10</v>
      </c>
      <c r="AP67" s="344" t="str">
        <f>M2B!AR3</f>
        <v>V10</v>
      </c>
      <c r="AQ67" s="344" t="str">
        <f>M2B!AS3</f>
        <v>V10</v>
      </c>
      <c r="AR67" s="344" t="str">
        <f>M2B!AT3</f>
        <v>V10</v>
      </c>
      <c r="AS67" s="344" t="str">
        <f>M2B!AU3</f>
        <v>V10</v>
      </c>
      <c r="AT67" s="344" t="str">
        <f>M2B!AV3</f>
        <v>CV</v>
      </c>
      <c r="AU67" s="344" t="str">
        <f>M2B!AW3</f>
        <v>CV</v>
      </c>
      <c r="AV67" s="344" t="str">
        <f>M2B!AX3</f>
        <v>CV</v>
      </c>
      <c r="AW67" s="344" t="str">
        <f>M2B!AY3</f>
        <v>CV</v>
      </c>
      <c r="AX67" s="344" t="str">
        <f>M2B!AZ3</f>
        <v>CV</v>
      </c>
      <c r="AY67" s="344" t="str">
        <f>M2B!BA3</f>
        <v>CV</v>
      </c>
      <c r="AZ67" s="346" t="str">
        <f>M2B!BB3</f>
        <v>CV</v>
      </c>
      <c r="BA67" s="343" t="str">
        <f>M2B!BC3</f>
        <v>CV</v>
      </c>
      <c r="BB67" s="344" t="str">
        <f>M2B!BD3</f>
        <v>CV</v>
      </c>
      <c r="BC67" s="344" t="str">
        <f>M2B!BE3</f>
        <v>CV</v>
      </c>
      <c r="BD67" s="344" t="str">
        <f>M2B!BF3</f>
        <v>CV</v>
      </c>
      <c r="BE67" s="344" t="str">
        <f>M2B!BG3</f>
        <v>CV</v>
      </c>
      <c r="BF67" s="344" t="str">
        <f>M2B!BH3</f>
        <v>CV</v>
      </c>
      <c r="BG67" s="344" t="str">
        <f>M2B!BI3</f>
        <v>CV</v>
      </c>
      <c r="BH67" s="344" t="str">
        <f>M2B!BJ3</f>
        <v>CV</v>
      </c>
      <c r="BI67" s="344" t="str">
        <f>M2B!BK3</f>
        <v>CV</v>
      </c>
      <c r="BJ67" s="344" t="str">
        <f>M2B!BL3</f>
        <v>CV</v>
      </c>
      <c r="BK67" s="344" t="str">
        <f>M2B!BM3</f>
        <v>CV</v>
      </c>
      <c r="BL67" s="346" t="str">
        <f>M2B!BN3</f>
        <v>CV</v>
      </c>
      <c r="BM67" s="343" t="str">
        <f>M2B!BO3</f>
        <v>CV</v>
      </c>
      <c r="BN67" s="344" t="str">
        <f>M2B!BP3</f>
        <v>CV</v>
      </c>
      <c r="BO67" s="344" t="str">
        <f>M2B!BQ3</f>
        <v>CV</v>
      </c>
      <c r="BP67" s="344" t="str">
        <f>M2B!BR3</f>
        <v>CV</v>
      </c>
      <c r="BQ67" s="344" t="str">
        <f>M2B!BS3</f>
        <v>CV</v>
      </c>
      <c r="BR67" s="344" t="str">
        <f>M2B!BT3</f>
        <v>CV</v>
      </c>
      <c r="BS67" s="344" t="str">
        <f>M2B!BU3</f>
        <v>CV</v>
      </c>
      <c r="BT67" s="344" t="str">
        <f>M2B!BV3</f>
        <v>CV</v>
      </c>
      <c r="BU67" s="344" t="str">
        <f>M2B!BW3</f>
        <v>CV</v>
      </c>
      <c r="BV67" s="344" t="str">
        <f>M2B!BX3</f>
        <v>CV</v>
      </c>
      <c r="BW67" s="344" t="str">
        <f>M2B!BY3</f>
        <v>CV</v>
      </c>
      <c r="BX67" s="346" t="str">
        <f>M2B!BZ3</f>
        <v>CV</v>
      </c>
      <c r="BY67" s="343" t="str">
        <f>M2B!CA3</f>
        <v>CV</v>
      </c>
      <c r="BZ67" s="344" t="str">
        <f>M2B!CB3</f>
        <v>CV</v>
      </c>
      <c r="CA67" s="344" t="str">
        <f>M2B!CC3</f>
        <v>CV</v>
      </c>
      <c r="CB67" s="344" t="str">
        <f>M2B!CD3</f>
        <v>CV</v>
      </c>
      <c r="CC67" s="344" t="str">
        <f>M2B!CE3</f>
        <v>CV</v>
      </c>
      <c r="CD67" s="344" t="str">
        <f>M2B!CF3</f>
        <v>CV</v>
      </c>
      <c r="CE67" s="344" t="str">
        <f>M2B!CG3</f>
        <v>CV</v>
      </c>
      <c r="CF67" s="344" t="str">
        <f>M2B!CH3</f>
        <v>CV</v>
      </c>
      <c r="CG67" s="344" t="str">
        <f>M2B!CI3</f>
        <v>CV</v>
      </c>
      <c r="CH67" s="344" t="str">
        <f>M2B!CJ3</f>
        <v>CV</v>
      </c>
      <c r="CI67" s="344" t="str">
        <f>M2B!CK3</f>
        <v>CV</v>
      </c>
      <c r="CJ67" s="346" t="str">
        <f>M2B!CL3</f>
        <v>CV</v>
      </c>
      <c r="CK67" s="343" t="str">
        <f>M2B!CM3</f>
        <v>CV</v>
      </c>
      <c r="CL67" s="344" t="str">
        <f>M2B!CN3</f>
        <v>CV</v>
      </c>
      <c r="CM67" s="344" t="str">
        <f>M2B!CO3</f>
        <v>CV</v>
      </c>
      <c r="CN67" s="344" t="str">
        <f>M2B!CP3</f>
        <v>CV</v>
      </c>
      <c r="CO67" s="344" t="str">
        <f>M2B!CQ3</f>
        <v>CV</v>
      </c>
      <c r="CP67" s="344" t="str">
        <f>M2B!CR3</f>
        <v>CV</v>
      </c>
      <c r="CQ67" s="344" t="str">
        <f>M2B!CS3</f>
        <v>CV</v>
      </c>
      <c r="CR67" s="344" t="str">
        <f>M2B!CT3</f>
        <v>CV</v>
      </c>
      <c r="CS67" s="344" t="str">
        <f>M2B!CU3</f>
        <v>CV</v>
      </c>
      <c r="CT67" s="344" t="str">
        <f>M2B!CV3</f>
        <v>CV</v>
      </c>
      <c r="CU67" s="344" t="str">
        <f>M2B!CW3</f>
        <v>CV</v>
      </c>
      <c r="CV67" s="346" t="str">
        <f>M2B!CX3</f>
        <v>CV</v>
      </c>
      <c r="CW67" s="343" t="str">
        <f>M2B!CY3</f>
        <v>CV</v>
      </c>
      <c r="CX67" s="344" t="str">
        <f>M2B!CZ3</f>
        <v>CV</v>
      </c>
      <c r="CY67" s="344" t="str">
        <f>M2B!DA3</f>
        <v>CV</v>
      </c>
      <c r="CZ67" s="344" t="str">
        <f>M2B!DB3</f>
        <v>CV</v>
      </c>
      <c r="DA67" s="344" t="str">
        <f>M2B!DC3</f>
        <v>CV</v>
      </c>
      <c r="DB67" s="344" t="str">
        <f>M2B!DD3</f>
        <v>CV</v>
      </c>
      <c r="DC67" s="344" t="str">
        <f>M2B!DE3</f>
        <v>CV</v>
      </c>
      <c r="DD67" s="344" t="str">
        <f>M2B!DF3</f>
        <v>CV</v>
      </c>
      <c r="DE67" s="344" t="str">
        <f>M2B!DG3</f>
        <v>CV</v>
      </c>
      <c r="DF67" s="344" t="str">
        <f>M2B!DH3</f>
        <v>CV</v>
      </c>
      <c r="DG67" s="344" t="str">
        <f>M2B!DI3</f>
        <v>CV</v>
      </c>
      <c r="DH67" s="346" t="str">
        <f>M2B!DJ3</f>
        <v>CV</v>
      </c>
      <c r="DI67" s="343" t="str">
        <f>M2B!DK3</f>
        <v>CV</v>
      </c>
      <c r="DJ67" s="344" t="str">
        <f>M2B!DL3</f>
        <v>CV</v>
      </c>
      <c r="DK67" s="344" t="str">
        <f>M2B!DM3</f>
        <v>V15</v>
      </c>
      <c r="DL67" s="344" t="str">
        <f>M2B!DN3</f>
        <v>V15</v>
      </c>
      <c r="DM67" s="344" t="str">
        <f>M2B!DO3</f>
        <v>V15</v>
      </c>
      <c r="DN67" s="344" t="str">
        <f>M2B!DP3</f>
        <v>V15</v>
      </c>
      <c r="DO67" s="344" t="str">
        <f>M2B!DQ3</f>
        <v>V15</v>
      </c>
      <c r="DP67" s="344" t="str">
        <f>M2B!DR3</f>
        <v>CV</v>
      </c>
      <c r="DQ67" s="344" t="str">
        <f>M2B!DS3</f>
        <v>CV</v>
      </c>
      <c r="DR67" s="344" t="str">
        <f>M2B!DT3</f>
        <v>CV</v>
      </c>
      <c r="DS67" s="344" t="str">
        <f>M2B!DU3</f>
        <v>CV</v>
      </c>
      <c r="DT67" s="346" t="str">
        <f>M2B!DV3</f>
        <v>CV</v>
      </c>
      <c r="DU67" s="343" t="str">
        <f>M2B!DW3</f>
        <v>CV</v>
      </c>
      <c r="DV67" s="344" t="str">
        <f>M2B!DX3</f>
        <v>CV</v>
      </c>
      <c r="DW67" s="344" t="str">
        <f>M2B!DY3</f>
        <v>CV</v>
      </c>
      <c r="DX67" s="344" t="str">
        <f>M2B!DZ3</f>
        <v>CV</v>
      </c>
      <c r="DY67" s="344" t="str">
        <f>M2B!EA3</f>
        <v>CV</v>
      </c>
      <c r="DZ67" s="344" t="str">
        <f>M2B!EB3</f>
        <v>CV</v>
      </c>
      <c r="EA67" s="344" t="str">
        <f>M2B!EC3</f>
        <v>CV</v>
      </c>
      <c r="EB67" s="344" t="str">
        <f>M2B!ED3</f>
        <v>CV</v>
      </c>
      <c r="EC67" s="344" t="str">
        <f>M2B!EE3</f>
        <v>CV</v>
      </c>
      <c r="ED67" s="344" t="str">
        <f>M2B!EF3</f>
        <v>CV</v>
      </c>
      <c r="EE67" s="344" t="str">
        <f>M2B!EG3</f>
        <v>CV</v>
      </c>
      <c r="EF67" s="346" t="str">
        <f>M2B!EH3</f>
        <v>CV</v>
      </c>
      <c r="EG67" s="343" t="str">
        <f>M2B!EI3</f>
        <v>CV</v>
      </c>
      <c r="EH67" s="344" t="str">
        <f>M2B!EJ3</f>
        <v>CV</v>
      </c>
      <c r="EI67" s="344" t="str">
        <f>M2B!EK3</f>
        <v>CV</v>
      </c>
      <c r="EJ67" s="344" t="str">
        <f>M2B!EL3</f>
        <v>CV</v>
      </c>
      <c r="EK67" s="344" t="str">
        <f>M2B!EM3</f>
        <v>CV</v>
      </c>
      <c r="EL67" s="344" t="str">
        <f>M2B!EN3</f>
        <v>CV</v>
      </c>
      <c r="EM67" s="344" t="str">
        <f>M2B!EO3</f>
        <v>CV</v>
      </c>
      <c r="EN67" s="344" t="str">
        <f>M2B!EP3</f>
        <v>CV</v>
      </c>
      <c r="EO67" s="344" t="str">
        <f>M2B!EQ3</f>
        <v>CV</v>
      </c>
      <c r="EP67" s="344" t="str">
        <f>M2B!ER3</f>
        <v>CV</v>
      </c>
      <c r="EQ67" s="344" t="str">
        <f>M2B!ES3</f>
        <v>CV</v>
      </c>
      <c r="ER67" s="346" t="str">
        <f>M2B!ET3</f>
        <v>CV</v>
      </c>
      <c r="ES67" s="347" t="str">
        <f>M2B!EU3</f>
        <v>CV</v>
      </c>
      <c r="ET67" s="344" t="str">
        <f>M2B!EV3</f>
        <v>CV</v>
      </c>
      <c r="EU67" s="344" t="str">
        <f>M2B!EW3</f>
        <v>CV</v>
      </c>
      <c r="EV67" s="344" t="str">
        <f>M2B!EX3</f>
        <v>CV</v>
      </c>
      <c r="EW67" s="344" t="str">
        <f>M2B!EY3</f>
        <v>CV</v>
      </c>
      <c r="EX67" s="344" t="str">
        <f>M2B!EZ3</f>
        <v>CV</v>
      </c>
      <c r="EY67" s="344" t="str">
        <f>M2B!FA3</f>
        <v>CV</v>
      </c>
      <c r="EZ67" s="344" t="str">
        <f>M2B!FB3</f>
        <v>CV</v>
      </c>
      <c r="FA67" s="344" t="str">
        <f>M2B!FC3</f>
        <v>CV</v>
      </c>
      <c r="FB67" s="344" t="str">
        <f>M2B!FD3</f>
        <v>CV</v>
      </c>
      <c r="FC67" s="344" t="str">
        <f>M2B!FE3</f>
        <v>CV</v>
      </c>
      <c r="FD67" s="344" t="str">
        <f>M2B!FF3</f>
        <v>CV</v>
      </c>
      <c r="FE67" s="344" t="str">
        <f>M2B!FG3</f>
        <v>CV</v>
      </c>
      <c r="FF67" s="344" t="str">
        <f>M2B!FH3</f>
        <v>CV</v>
      </c>
      <c r="FG67" s="344" t="str">
        <f>M2B!FI3</f>
        <v>CV</v>
      </c>
      <c r="FH67" s="344" t="str">
        <f>M2B!FJ3</f>
        <v>CV</v>
      </c>
      <c r="FI67" s="344" t="str">
        <f>M2B!FK3</f>
        <v>CV</v>
      </c>
      <c r="FJ67" s="344" t="str">
        <f>M2B!FL3</f>
        <v>CV</v>
      </c>
      <c r="FK67" s="344" t="str">
        <f>M2B!FM3</f>
        <v>CV</v>
      </c>
      <c r="FL67" s="344" t="str">
        <f>M2B!FN3</f>
        <v>CV</v>
      </c>
      <c r="FM67" s="344" t="str">
        <f>M2B!FO3</f>
        <v>CV</v>
      </c>
      <c r="FN67" s="344" t="str">
        <f>M2B!FP3</f>
        <v>CV</v>
      </c>
      <c r="FO67" s="344" t="str">
        <f>M2B!FQ3</f>
        <v>CV</v>
      </c>
      <c r="FP67" s="344" t="str">
        <f>M2B!FR3</f>
        <v>CV</v>
      </c>
      <c r="FQ67" s="344" t="str">
        <f>M2B!FS3</f>
        <v>CV</v>
      </c>
      <c r="FR67" s="344" t="str">
        <f>M2B!FT3</f>
        <v>CV</v>
      </c>
      <c r="FS67" s="344" t="str">
        <f>M2B!FU3</f>
        <v>CV</v>
      </c>
      <c r="FT67" s="344" t="str">
        <f>M2B!FV3</f>
        <v>CV</v>
      </c>
      <c r="FU67" s="344" t="str">
        <f>M2B!FW3</f>
        <v>CV</v>
      </c>
      <c r="FV67" s="344" t="str">
        <f>M2B!FX3</f>
        <v>CV</v>
      </c>
      <c r="FW67" s="344" t="str">
        <f>M2B!FY3</f>
        <v>CV</v>
      </c>
      <c r="FX67" s="344" t="str">
        <f>M2B!FZ3</f>
        <v>X</v>
      </c>
      <c r="FY67" s="344" t="str">
        <f>M2B!GA3</f>
        <v>X</v>
      </c>
      <c r="FZ67" s="344" t="str">
        <f>M2B!GB3</f>
        <v>X</v>
      </c>
      <c r="GA67" s="344" t="str">
        <f>M2B!GC3</f>
        <v>X</v>
      </c>
      <c r="GB67" s="344" t="str">
        <f>M2B!GD3</f>
        <v>X</v>
      </c>
      <c r="GC67" s="344" t="str">
        <f>M2B!GE3</f>
        <v>X</v>
      </c>
      <c r="GD67" s="344" t="str">
        <f>M2B!GF3</f>
        <v>X</v>
      </c>
      <c r="GE67" s="344" t="str">
        <f>M2B!GG3</f>
        <v>X</v>
      </c>
      <c r="GF67" s="344" t="str">
        <f>M2B!GH3</f>
        <v>X</v>
      </c>
      <c r="GG67" s="344" t="str">
        <f>M2B!GI3</f>
        <v>X</v>
      </c>
      <c r="GH67" s="344" t="str">
        <f>M2B!GJ3</f>
        <v>X</v>
      </c>
      <c r="GI67" s="344" t="str">
        <f>M2B!GK3</f>
        <v>X</v>
      </c>
      <c r="GJ67" s="344" t="str">
        <f>M2B!GL3</f>
        <v>X</v>
      </c>
      <c r="GK67" s="344" t="str">
        <f>M2B!GM3</f>
        <v>X</v>
      </c>
      <c r="GL67" s="344" t="str">
        <f>M2B!GN3</f>
        <v>X</v>
      </c>
      <c r="GM67" s="344" t="str">
        <f>M2B!GO3</f>
        <v>X</v>
      </c>
      <c r="GN67" s="344" t="str">
        <f>M2B!GP3</f>
        <v>X</v>
      </c>
      <c r="GO67" s="709" t="str">
        <f>M2B!HL13</f>
        <v>N</v>
      </c>
    </row>
    <row r="68" spans="1:197" ht="13.15" customHeight="1" x14ac:dyDescent="0.2">
      <c r="A68" s="271" t="str">
        <f>M2D!A3</f>
        <v>V10T</v>
      </c>
      <c r="B68" s="271">
        <f>M2D!F3</f>
        <v>42326</v>
      </c>
      <c r="C68" s="272">
        <f>M2D!G3</f>
        <v>43070</v>
      </c>
      <c r="D68" s="273" t="str">
        <f>M2D!H3</f>
        <v>D601</v>
      </c>
      <c r="E68" s="332" t="str">
        <f>M2D!I3</f>
        <v>STK</v>
      </c>
      <c r="F68" s="253" t="str">
        <f>M2D!J3</f>
        <v>STK</v>
      </c>
      <c r="G68" s="253" t="str">
        <f>M2D!K3</f>
        <v>STK</v>
      </c>
      <c r="H68" s="253" t="str">
        <f>M2D!L3</f>
        <v>STK</v>
      </c>
      <c r="I68" s="253" t="str">
        <f>M2D!M3</f>
        <v>STK</v>
      </c>
      <c r="J68" s="253" t="str">
        <f>M2D!N3</f>
        <v>STK</v>
      </c>
      <c r="K68" s="253" t="str">
        <f>M2D!O3</f>
        <v>STK</v>
      </c>
      <c r="L68" s="253" t="str">
        <f>M2D!P3</f>
        <v>STK</v>
      </c>
      <c r="M68" s="253" t="str">
        <f>M2D!Q3</f>
        <v>STK</v>
      </c>
      <c r="N68" s="253" t="str">
        <f>M2D!R3</f>
        <v>STK</v>
      </c>
      <c r="O68" s="253" t="str">
        <f>M2D!S3</f>
        <v>STK</v>
      </c>
      <c r="P68" s="333" t="str">
        <f>M2D!T3</f>
        <v>STK</v>
      </c>
      <c r="Q68" s="332" t="str">
        <f>M2D!U3</f>
        <v>STK</v>
      </c>
      <c r="R68" s="253" t="str">
        <f>M2D!V3</f>
        <v>STK</v>
      </c>
      <c r="S68" s="253" t="str">
        <f>M2D!W3</f>
        <v>STK</v>
      </c>
      <c r="T68" s="253" t="str">
        <f>M2D!X3</f>
        <v>STK</v>
      </c>
      <c r="U68" s="253" t="str">
        <f>M2D!Y3</f>
        <v>STK</v>
      </c>
      <c r="V68" s="253" t="str">
        <f>M2D!Z3</f>
        <v>STK</v>
      </c>
      <c r="W68" s="253" t="str">
        <f>M2D!AA3</f>
        <v>STK</v>
      </c>
      <c r="X68" s="253" t="str">
        <f>M2D!AB3</f>
        <v>STK</v>
      </c>
      <c r="Y68" s="253" t="str">
        <f>M2D!AC3</f>
        <v>STK</v>
      </c>
      <c r="Z68" s="253" t="str">
        <f>M2D!AD3</f>
        <v>STK</v>
      </c>
      <c r="AA68" s="253" t="str">
        <f>M2D!AE3</f>
        <v>STK</v>
      </c>
      <c r="AB68" s="334" t="str">
        <f>M2D!AF3</f>
        <v>STK</v>
      </c>
      <c r="AC68" s="332" t="str">
        <f>M2D!AG3</f>
        <v>STK</v>
      </c>
      <c r="AD68" s="253" t="str">
        <f>M2D!AH3</f>
        <v>STK</v>
      </c>
      <c r="AE68" s="253" t="str">
        <f>M2D!AI3</f>
        <v>STK</v>
      </c>
      <c r="AF68" s="253" t="str">
        <f>M2D!AJ3</f>
        <v>STK</v>
      </c>
      <c r="AG68" s="253" t="str">
        <f>M2D!AK3</f>
        <v>STK</v>
      </c>
      <c r="AH68" s="253" t="str">
        <f>M2D!AL3</f>
        <v>STK</v>
      </c>
      <c r="AI68" s="253" t="str">
        <f>M2D!AM3</f>
        <v>STK</v>
      </c>
      <c r="AJ68" s="253" t="str">
        <f>M2D!AN3</f>
        <v>STK</v>
      </c>
      <c r="AK68" s="253" t="str">
        <f>M2D!AO3</f>
        <v>STK</v>
      </c>
      <c r="AL68" s="253" t="str">
        <f>M2D!AP3</f>
        <v>STK</v>
      </c>
      <c r="AM68" s="253" t="str">
        <f>M2D!AQ3</f>
        <v>STK</v>
      </c>
      <c r="AN68" s="334" t="str">
        <f>M2D!AR3</f>
        <v>V10</v>
      </c>
      <c r="AO68" s="332" t="str">
        <f>M2D!AS3</f>
        <v>V10</v>
      </c>
      <c r="AP68" s="253" t="str">
        <f>M2D!AT3</f>
        <v>V10</v>
      </c>
      <c r="AQ68" s="253" t="str">
        <f>M2D!AU3</f>
        <v>V10</v>
      </c>
      <c r="AR68" s="253" t="str">
        <f>M2D!AV3</f>
        <v>V10</v>
      </c>
      <c r="AS68" s="253" t="str">
        <f>M2D!AW3</f>
        <v>V10</v>
      </c>
      <c r="AT68" s="253" t="str">
        <f>M2D!AX3</f>
        <v>AIA</v>
      </c>
      <c r="AU68" s="253" t="str">
        <f>M2D!AY3</f>
        <v>AIA</v>
      </c>
      <c r="AV68" s="253" t="str">
        <f>M2D!AZ3</f>
        <v>AIA</v>
      </c>
      <c r="AW68" s="253">
        <f>M2D!BA3</f>
        <v>23</v>
      </c>
      <c r="AX68" s="253">
        <f>M2D!BB3</f>
        <v>23</v>
      </c>
      <c r="AY68" s="253">
        <f>M2D!BC3</f>
        <v>23</v>
      </c>
      <c r="AZ68" s="334">
        <f>M2D!BD3</f>
        <v>23</v>
      </c>
      <c r="BA68" s="332">
        <f>M2D!BE3</f>
        <v>23</v>
      </c>
      <c r="BB68" s="253">
        <f>M2D!BF3</f>
        <v>23</v>
      </c>
      <c r="BC68" s="253">
        <f>M2D!BG3</f>
        <v>23</v>
      </c>
      <c r="BD68" s="253">
        <f>M2D!BH3</f>
        <v>23</v>
      </c>
      <c r="BE68" s="253">
        <f>M2D!BI3</f>
        <v>23</v>
      </c>
      <c r="BF68" s="253">
        <f>M2D!BJ3</f>
        <v>23</v>
      </c>
      <c r="BG68" s="253">
        <f>M2D!BK3</f>
        <v>23</v>
      </c>
      <c r="BH68" s="253">
        <f>M2D!BL3</f>
        <v>23</v>
      </c>
      <c r="BI68" s="253">
        <f>M2D!BM3</f>
        <v>1</v>
      </c>
      <c r="BJ68" s="253">
        <f>M2D!BN3</f>
        <v>80</v>
      </c>
      <c r="BK68" s="253">
        <f>M2D!BO3</f>
        <v>80</v>
      </c>
      <c r="BL68" s="334">
        <f>M2D!BP3</f>
        <v>80</v>
      </c>
      <c r="BM68" s="332">
        <f>M2D!BQ3</f>
        <v>70</v>
      </c>
      <c r="BN68" s="253">
        <f>M2D!BR3</f>
        <v>1</v>
      </c>
      <c r="BO68" s="253">
        <f>M2D!BS3</f>
        <v>23</v>
      </c>
      <c r="BP68" s="253">
        <f>M2D!BT3</f>
        <v>23</v>
      </c>
      <c r="BQ68" s="253">
        <f>M2D!BU3</f>
        <v>23</v>
      </c>
      <c r="BR68" s="253">
        <f>M2D!BV3</f>
        <v>23</v>
      </c>
      <c r="BS68" s="253">
        <f>M2D!BW3</f>
        <v>23</v>
      </c>
      <c r="BT68" s="253">
        <f>M2D!BX3</f>
        <v>23</v>
      </c>
      <c r="BU68" s="253">
        <f>M2D!BY3</f>
        <v>23</v>
      </c>
      <c r="BV68" s="253">
        <f>M2D!BZ3</f>
        <v>23</v>
      </c>
      <c r="BW68" s="253">
        <f>M2D!CA3</f>
        <v>23</v>
      </c>
      <c r="BX68" s="334">
        <f>M2D!CB3</f>
        <v>23</v>
      </c>
      <c r="BY68" s="332">
        <f>M2D!CC3</f>
        <v>23</v>
      </c>
      <c r="BZ68" s="253">
        <f>M2D!CD3</f>
        <v>23</v>
      </c>
      <c r="CA68" s="253">
        <f>M2D!CE3</f>
        <v>23</v>
      </c>
      <c r="CB68" s="253">
        <f>M2D!CF3</f>
        <v>23</v>
      </c>
      <c r="CC68" s="253">
        <f>M2D!CG3</f>
        <v>23</v>
      </c>
      <c r="CD68" s="253">
        <f>M2D!CH3</f>
        <v>23</v>
      </c>
      <c r="CE68" s="253">
        <f>M2D!CI3</f>
        <v>23</v>
      </c>
      <c r="CF68" s="253">
        <f>M2D!CJ3</f>
        <v>23</v>
      </c>
      <c r="CG68" s="253">
        <f>M2D!CK3</f>
        <v>23</v>
      </c>
      <c r="CH68" s="253">
        <f>M2D!CL3</f>
        <v>23</v>
      </c>
      <c r="CI68" s="253">
        <f>M2D!CM3</f>
        <v>23</v>
      </c>
      <c r="CJ68" s="334">
        <f>M2D!CN3</f>
        <v>23</v>
      </c>
      <c r="CK68" s="332">
        <f>M2D!CO3</f>
        <v>23</v>
      </c>
      <c r="CL68" s="253">
        <f>M2D!CP3</f>
        <v>23</v>
      </c>
      <c r="CM68" s="253" t="str">
        <f>M2D!CQ3</f>
        <v>STK</v>
      </c>
      <c r="CN68" s="253" t="str">
        <f>M2D!CR3</f>
        <v>STK</v>
      </c>
      <c r="CO68" s="253" t="str">
        <f>M2D!CS3</f>
        <v>STK</v>
      </c>
      <c r="CP68" s="253" t="str">
        <f>M2D!CT3</f>
        <v>STK</v>
      </c>
      <c r="CQ68" s="253" t="str">
        <f>M2D!CU3</f>
        <v>STK</v>
      </c>
      <c r="CR68" s="253" t="str">
        <f>M2D!CV3</f>
        <v>STK</v>
      </c>
      <c r="CS68" s="253" t="str">
        <f>M2D!CW3</f>
        <v>STK</v>
      </c>
      <c r="CT68" s="253" t="str">
        <f>M2D!CX3</f>
        <v>STK</v>
      </c>
      <c r="CU68" s="253" t="str">
        <f>M2D!CY3</f>
        <v>STK</v>
      </c>
      <c r="CV68" s="334" t="str">
        <f>M2D!CZ3</f>
        <v>STK</v>
      </c>
      <c r="CW68" s="332" t="str">
        <f>M2D!DA3</f>
        <v>STK</v>
      </c>
      <c r="CX68" s="253" t="str">
        <f>M2D!DB3</f>
        <v>STK</v>
      </c>
      <c r="CY68" s="253" t="str">
        <f>M2D!DC3</f>
        <v>STK</v>
      </c>
      <c r="CZ68" s="253" t="str">
        <f>M2D!DD3</f>
        <v>STK</v>
      </c>
      <c r="DA68" s="253" t="str">
        <f>M2D!DE3</f>
        <v>x</v>
      </c>
      <c r="DB68" s="253" t="str">
        <f>M2D!DF3</f>
        <v>x</v>
      </c>
      <c r="DC68" s="253" t="str">
        <f>M2D!DG3</f>
        <v>x</v>
      </c>
      <c r="DD68" s="253" t="str">
        <f>M2D!DH3</f>
        <v>x</v>
      </c>
      <c r="DE68" s="253" t="str">
        <f>M2D!DI3</f>
        <v>x</v>
      </c>
      <c r="DF68" s="253" t="str">
        <f>M2D!DJ3</f>
        <v>x</v>
      </c>
      <c r="DG68" s="253" t="str">
        <f>M2D!DK3</f>
        <v>x</v>
      </c>
      <c r="DH68" s="334" t="str">
        <f>M2D!DL3</f>
        <v>x</v>
      </c>
      <c r="DI68" s="332" t="str">
        <f>M2D!DM3</f>
        <v>x</v>
      </c>
      <c r="DJ68" s="253" t="str">
        <f>M2D!DN3</f>
        <v>x</v>
      </c>
      <c r="DK68" s="253" t="str">
        <f>M2D!DO3</f>
        <v>x</v>
      </c>
      <c r="DL68" s="253" t="str">
        <f>M2D!DP3</f>
        <v>x</v>
      </c>
      <c r="DM68" s="253" t="str">
        <f>M2D!DQ3</f>
        <v>x</v>
      </c>
      <c r="DN68" s="253" t="str">
        <f>M2D!DR3</f>
        <v>x</v>
      </c>
      <c r="DO68" s="253" t="str">
        <f>M2D!DS3</f>
        <v>x</v>
      </c>
      <c r="DP68" s="253" t="str">
        <f>M2D!DT3</f>
        <v>x</v>
      </c>
      <c r="DQ68" s="253" t="str">
        <f>M2D!DU3</f>
        <v>x</v>
      </c>
      <c r="DR68" s="253" t="str">
        <f>M2D!DV3</f>
        <v>x</v>
      </c>
      <c r="DS68" s="253" t="str">
        <f>M2D!DW3</f>
        <v>x</v>
      </c>
      <c r="DT68" s="334" t="str">
        <f>M2D!DX3</f>
        <v>x</v>
      </c>
      <c r="DU68" s="332" t="str">
        <f>M2D!DY3</f>
        <v>x</v>
      </c>
      <c r="DV68" s="253" t="str">
        <f>M2D!DZ3</f>
        <v>x</v>
      </c>
      <c r="DW68" s="253" t="str">
        <f>M2D!EA3</f>
        <v>x</v>
      </c>
      <c r="DX68" s="253" t="str">
        <f>M2D!EB3</f>
        <v>x</v>
      </c>
      <c r="DY68" s="253" t="str">
        <f>M2D!EC3</f>
        <v>x</v>
      </c>
      <c r="DZ68" s="253" t="str">
        <f>M2D!ED3</f>
        <v>x</v>
      </c>
      <c r="EA68" s="253" t="str">
        <f>M2D!EE3</f>
        <v>x</v>
      </c>
      <c r="EB68" s="253" t="str">
        <f>M2D!EF3</f>
        <v>x</v>
      </c>
      <c r="EC68" s="253" t="str">
        <f>M2D!EG3</f>
        <v>x</v>
      </c>
      <c r="ED68" s="253" t="str">
        <f>M2D!EH3</f>
        <v>x</v>
      </c>
      <c r="EE68" s="253" t="str">
        <f>M2D!EI3</f>
        <v>x</v>
      </c>
      <c r="EF68" s="334" t="str">
        <f>M2D!EJ3</f>
        <v>x</v>
      </c>
      <c r="EG68" s="332" t="str">
        <f>M2D!EK3</f>
        <v>x</v>
      </c>
      <c r="EH68" s="253" t="str">
        <f>M2D!EL3</f>
        <v>x</v>
      </c>
      <c r="EI68" s="253" t="str">
        <f>M2D!EM3</f>
        <v>x</v>
      </c>
      <c r="EJ68" s="253" t="str">
        <f>M2D!EN3</f>
        <v>x</v>
      </c>
      <c r="EK68" s="253" t="str">
        <f>M2D!EO3</f>
        <v>x</v>
      </c>
      <c r="EL68" s="253" t="str">
        <f>M2D!EP3</f>
        <v>x</v>
      </c>
      <c r="EM68" s="253" t="str">
        <f>M2D!EQ3</f>
        <v>x</v>
      </c>
      <c r="EN68" s="253" t="str">
        <f>M2D!ER3</f>
        <v>x</v>
      </c>
      <c r="EO68" s="253" t="str">
        <f>M2D!ES3</f>
        <v>x</v>
      </c>
      <c r="EP68" s="253" t="str">
        <f>M2D!ET3</f>
        <v>x</v>
      </c>
      <c r="EQ68" s="253" t="str">
        <f>M2D!EU3</f>
        <v>x</v>
      </c>
      <c r="ER68" s="334" t="str">
        <f>M2D!EV3</f>
        <v>x</v>
      </c>
      <c r="ES68" s="335" t="str">
        <f>M2D!EW3</f>
        <v>x</v>
      </c>
      <c r="ET68" s="253" t="str">
        <f>M2D!EX3</f>
        <v>x</v>
      </c>
      <c r="EU68" s="253" t="str">
        <f>M2D!EY3</f>
        <v>x</v>
      </c>
      <c r="EV68" s="253" t="str">
        <f>M2D!EZ3</f>
        <v>x</v>
      </c>
      <c r="EW68" s="253" t="str">
        <f>M2D!FA3</f>
        <v>x</v>
      </c>
      <c r="EX68" s="253" t="str">
        <f>M2D!FB3</f>
        <v>x</v>
      </c>
      <c r="EY68" s="253" t="str">
        <f>M2D!FC3</f>
        <v>x</v>
      </c>
      <c r="EZ68" s="253" t="str">
        <f>M2D!FD3</f>
        <v>x</v>
      </c>
      <c r="FA68" s="253" t="str">
        <f>M2D!FE3</f>
        <v>x</v>
      </c>
      <c r="FB68" s="253" t="str">
        <f>M2D!FF3</f>
        <v>x</v>
      </c>
      <c r="FC68" s="253" t="str">
        <f>M2D!FG3</f>
        <v>x</v>
      </c>
      <c r="FD68" s="253" t="str">
        <f>M2D!FH3</f>
        <v>x</v>
      </c>
      <c r="FE68" s="253" t="str">
        <f>M2D!FI3</f>
        <v>x</v>
      </c>
      <c r="FF68" s="253" t="str">
        <f>M2D!FJ3</f>
        <v>x</v>
      </c>
      <c r="FG68" s="253" t="str">
        <f>M2D!FK3</f>
        <v>x</v>
      </c>
      <c r="FH68" s="253" t="str">
        <f>M2D!FL3</f>
        <v>x</v>
      </c>
      <c r="FI68" s="253" t="str">
        <f>M2D!FM3</f>
        <v>x</v>
      </c>
      <c r="FJ68" s="253" t="str">
        <f>M2D!FN3</f>
        <v>x</v>
      </c>
      <c r="FK68" s="253" t="str">
        <f>M2D!FO3</f>
        <v>x</v>
      </c>
      <c r="FL68" s="253" t="str">
        <f>M2D!FP3</f>
        <v>x</v>
      </c>
      <c r="FM68" s="253" t="str">
        <f>M2D!FQ3</f>
        <v>x</v>
      </c>
      <c r="FN68" s="253" t="str">
        <f>M2D!FR3</f>
        <v>x</v>
      </c>
      <c r="FO68" s="253" t="str">
        <f>M2D!FS3</f>
        <v>x</v>
      </c>
      <c r="FP68" s="253" t="str">
        <f>M2D!FT3</f>
        <v>x</v>
      </c>
      <c r="FQ68" s="253" t="str">
        <f>M2D!FU3</f>
        <v>x</v>
      </c>
      <c r="FR68" s="253" t="str">
        <f>M2D!FV3</f>
        <v>x</v>
      </c>
      <c r="FS68" s="253" t="str">
        <f>M2D!FW3</f>
        <v>x</v>
      </c>
      <c r="FT68" s="253" t="str">
        <f>M2D!FX3</f>
        <v>x</v>
      </c>
      <c r="FU68" s="253" t="str">
        <f>M2D!FY3</f>
        <v>x</v>
      </c>
      <c r="FV68" s="253" t="str">
        <f>M2D!FZ3</f>
        <v>x</v>
      </c>
      <c r="FW68" s="253" t="str">
        <f>M2D!GA3</f>
        <v>x</v>
      </c>
      <c r="FX68" s="253" t="str">
        <f>M2D!GB3</f>
        <v>x</v>
      </c>
      <c r="FY68" s="253" t="str">
        <f>M2D!GC3</f>
        <v>x</v>
      </c>
      <c r="FZ68" s="253" t="str">
        <f>M2D!GD3</f>
        <v>x</v>
      </c>
      <c r="GA68" s="253" t="str">
        <f>M2D!GE3</f>
        <v>x</v>
      </c>
      <c r="GB68" s="253" t="str">
        <f>M2D!GF3</f>
        <v>x</v>
      </c>
      <c r="GC68" s="253" t="str">
        <f>M2D!GG3</f>
        <v>x</v>
      </c>
      <c r="GD68" s="253" t="str">
        <f>M2D!GH3</f>
        <v>x</v>
      </c>
      <c r="GE68" s="253" t="str">
        <f>M2D!GI3</f>
        <v>x</v>
      </c>
      <c r="GF68" s="253" t="str">
        <f>M2D!GJ3</f>
        <v>x</v>
      </c>
      <c r="GG68" s="253" t="str">
        <f>M2D!GK3</f>
        <v>x</v>
      </c>
      <c r="GH68" s="253" t="str">
        <f>M2D!GL3</f>
        <v>x</v>
      </c>
      <c r="GI68" s="253" t="str">
        <f>M2D!GM3</f>
        <v>x</v>
      </c>
      <c r="GJ68" s="253" t="str">
        <f>M2D!GN3</f>
        <v>x</v>
      </c>
      <c r="GK68" s="253" t="str">
        <f>M2D!GO3</f>
        <v>x</v>
      </c>
      <c r="GL68" s="253" t="str">
        <f>M2D!GP3</f>
        <v>x</v>
      </c>
      <c r="GM68" s="253" t="str">
        <f>M2D!GQ3</f>
        <v>X</v>
      </c>
      <c r="GN68" s="253" t="str">
        <f>M2D!GR3</f>
        <v>X</v>
      </c>
      <c r="GO68" s="709" t="str">
        <f>M2D!HN13</f>
        <v/>
      </c>
    </row>
    <row r="69" spans="1:197" ht="13.15" customHeight="1" x14ac:dyDescent="0.2">
      <c r="A69" s="262" t="str">
        <f>M5F!A7</f>
        <v>V15</v>
      </c>
      <c r="B69" s="262">
        <f>M5F!F7</f>
        <v>43202</v>
      </c>
      <c r="C69" s="263">
        <f>M5F!G7</f>
        <v>43101</v>
      </c>
      <c r="D69" s="264" t="str">
        <f>M5F!H7</f>
        <v>5F043</v>
      </c>
      <c r="E69" s="318">
        <f>M5F!I7</f>
        <v>0</v>
      </c>
      <c r="F69" s="319">
        <f>M5F!J7</f>
        <v>0</v>
      </c>
      <c r="G69" s="319">
        <f>M5F!K7</f>
        <v>0</v>
      </c>
      <c r="H69" s="319">
        <f>M5F!L7</f>
        <v>0</v>
      </c>
      <c r="I69" s="319">
        <f>M5F!M7</f>
        <v>0</v>
      </c>
      <c r="J69" s="319">
        <f>M5F!N7</f>
        <v>0</v>
      </c>
      <c r="K69" s="319">
        <f>M5F!O7</f>
        <v>0</v>
      </c>
      <c r="L69" s="319">
        <f>M5F!P7</f>
        <v>0</v>
      </c>
      <c r="M69" s="319">
        <f>M5F!Q7</f>
        <v>0</v>
      </c>
      <c r="N69" s="319">
        <f>M5F!R7</f>
        <v>0</v>
      </c>
      <c r="O69" s="319">
        <f>M5F!S7</f>
        <v>0</v>
      </c>
      <c r="P69" s="320">
        <f>M5F!T7</f>
        <v>0</v>
      </c>
      <c r="Q69" s="318">
        <f>M5F!U7</f>
        <v>32</v>
      </c>
      <c r="R69" s="319">
        <f>M5F!V7</f>
        <v>40</v>
      </c>
      <c r="S69" s="319">
        <f>M5F!W7</f>
        <v>43</v>
      </c>
      <c r="T69" s="319">
        <f>M5F!X7</f>
        <v>40</v>
      </c>
      <c r="U69" s="319">
        <f>M5F!Y7</f>
        <v>42</v>
      </c>
      <c r="V69" s="319">
        <f>M5F!Z7</f>
        <v>81</v>
      </c>
      <c r="W69" s="319">
        <f>M5F!AA7</f>
        <v>34</v>
      </c>
      <c r="X69" s="319">
        <f>M5F!AB7</f>
        <v>25</v>
      </c>
      <c r="Y69" s="319">
        <f>M5F!AC7</f>
        <v>52</v>
      </c>
      <c r="Z69" s="319">
        <f>M5F!AD7</f>
        <v>27</v>
      </c>
      <c r="AA69" s="319">
        <f>M5F!AE7</f>
        <v>50</v>
      </c>
      <c r="AB69" s="321">
        <f>M5F!AF7</f>
        <v>50</v>
      </c>
      <c r="AC69" s="318">
        <f>M5F!AG7</f>
        <v>17</v>
      </c>
      <c r="AD69" s="319">
        <f>M5F!AH7</f>
        <v>17</v>
      </c>
      <c r="AE69" s="319">
        <f>M5F!AI7</f>
        <v>17</v>
      </c>
      <c r="AF69" s="319">
        <f>M5F!AJ7</f>
        <v>17</v>
      </c>
      <c r="AG69" s="319">
        <f>M5F!AK7</f>
        <v>17</v>
      </c>
      <c r="AH69" s="319">
        <f>M5F!AL7</f>
        <v>17</v>
      </c>
      <c r="AI69" s="319">
        <f>M5F!AM7</f>
        <v>17</v>
      </c>
      <c r="AJ69" s="319">
        <f>M5F!AN7</f>
        <v>17</v>
      </c>
      <c r="AK69" s="319">
        <f>M5F!AO7</f>
        <v>17</v>
      </c>
      <c r="AL69" s="319">
        <f>M5F!AP7</f>
        <v>17</v>
      </c>
      <c r="AM69" s="319">
        <f>M5F!AQ7</f>
        <v>0</v>
      </c>
      <c r="AN69" s="321">
        <f>M5F!AR7</f>
        <v>0</v>
      </c>
      <c r="AO69" s="318" t="str">
        <f>M5F!AS7</f>
        <v>V15</v>
      </c>
      <c r="AP69" s="319" t="str">
        <f>M5F!AT7</f>
        <v>V15</v>
      </c>
      <c r="AQ69" s="319" t="str">
        <f>M5F!AU7</f>
        <v>V15</v>
      </c>
      <c r="AR69" s="319" t="str">
        <f>M5F!AV7</f>
        <v>V15</v>
      </c>
      <c r="AS69" s="319" t="str">
        <f>M5F!AW7</f>
        <v>V15</v>
      </c>
      <c r="AT69" s="319">
        <f>M5F!AX7</f>
        <v>23</v>
      </c>
      <c r="AU69" s="319">
        <f>M5F!AY7</f>
        <v>23</v>
      </c>
      <c r="AV69" s="319">
        <f>M5F!AZ7</f>
        <v>23</v>
      </c>
      <c r="AW69" s="319">
        <f>M5F!BA7</f>
        <v>23</v>
      </c>
      <c r="AX69" s="319">
        <f>M5F!BB7</f>
        <v>23</v>
      </c>
      <c r="AY69" s="319">
        <f>M5F!BC7</f>
        <v>23</v>
      </c>
      <c r="AZ69" s="321">
        <f>M5F!BD7</f>
        <v>23</v>
      </c>
      <c r="BA69" s="318">
        <f>M5F!BE7</f>
        <v>23</v>
      </c>
      <c r="BB69" s="319">
        <f>M5F!BF7</f>
        <v>23</v>
      </c>
      <c r="BC69" s="319">
        <f>M5F!BG7</f>
        <v>23</v>
      </c>
      <c r="BD69" s="319">
        <f>M5F!BH7</f>
        <v>23</v>
      </c>
      <c r="BE69" s="319">
        <f>M5F!BI7</f>
        <v>23</v>
      </c>
      <c r="BF69" s="319">
        <f>M5F!BJ7</f>
        <v>23</v>
      </c>
      <c r="BG69" s="319">
        <f>M5F!BK7</f>
        <v>23</v>
      </c>
      <c r="BH69" s="319">
        <f>M5F!BL7</f>
        <v>23</v>
      </c>
      <c r="BI69" s="319">
        <f>M5F!BM7</f>
        <v>23</v>
      </c>
      <c r="BJ69" s="319">
        <f>M5F!BN7</f>
        <v>23</v>
      </c>
      <c r="BK69" s="319">
        <f>M5F!BO7</f>
        <v>23</v>
      </c>
      <c r="BL69" s="321">
        <f>M5F!BP7</f>
        <v>23</v>
      </c>
      <c r="BM69" s="318">
        <f>M5F!BQ7</f>
        <v>23</v>
      </c>
      <c r="BN69" s="319">
        <f>M5F!BR7</f>
        <v>23</v>
      </c>
      <c r="BO69" s="319">
        <f>M5F!BS7</f>
        <v>23</v>
      </c>
      <c r="BP69" s="319">
        <f>M5F!BT7</f>
        <v>23</v>
      </c>
      <c r="BQ69" s="319">
        <f>M5F!BU7</f>
        <v>23</v>
      </c>
      <c r="BR69" s="319">
        <f>M5F!BV7</f>
        <v>23</v>
      </c>
      <c r="BS69" s="319">
        <f>M5F!BW7</f>
        <v>23</v>
      </c>
      <c r="BT69" s="319">
        <f>M5F!BX7</f>
        <v>23</v>
      </c>
      <c r="BU69" s="319">
        <f>M5F!BY7</f>
        <v>23</v>
      </c>
      <c r="BV69" s="319">
        <f>M5F!BZ7</f>
        <v>23</v>
      </c>
      <c r="BW69" s="319">
        <f>M5F!CA7</f>
        <v>23</v>
      </c>
      <c r="BX69" s="321">
        <f>M5F!CB7</f>
        <v>23</v>
      </c>
      <c r="BY69" s="318">
        <f>M5F!CC7</f>
        <v>23</v>
      </c>
      <c r="BZ69" s="319">
        <f>M5F!CD7</f>
        <v>23</v>
      </c>
      <c r="CA69" s="319">
        <f>M5F!CE7</f>
        <v>23</v>
      </c>
      <c r="CB69" s="319">
        <f>M5F!CF7</f>
        <v>23</v>
      </c>
      <c r="CC69" s="319">
        <f>M5F!CG7</f>
        <v>23</v>
      </c>
      <c r="CD69" s="319">
        <f>M5F!CH7</f>
        <v>23</v>
      </c>
      <c r="CE69" s="319">
        <f>M5F!CI7</f>
        <v>23</v>
      </c>
      <c r="CF69" s="319">
        <f>M5F!CJ7</f>
        <v>23</v>
      </c>
      <c r="CG69" s="319">
        <f>M5F!CK7</f>
        <v>23</v>
      </c>
      <c r="CH69" s="319">
        <f>M5F!CL7</f>
        <v>23</v>
      </c>
      <c r="CI69" s="319">
        <f>M5F!CM7</f>
        <v>23</v>
      </c>
      <c r="CJ69" s="321">
        <f>M5F!CN7</f>
        <v>23</v>
      </c>
      <c r="CK69" s="318">
        <f>M5F!CO7</f>
        <v>23</v>
      </c>
      <c r="CL69" s="319">
        <f>M5F!CP7</f>
        <v>23</v>
      </c>
      <c r="CM69" s="319">
        <f>M5F!CQ7</f>
        <v>23</v>
      </c>
      <c r="CN69" s="319">
        <f>M5F!CR7</f>
        <v>23</v>
      </c>
      <c r="CO69" s="319">
        <f>M5F!CS7</f>
        <v>23</v>
      </c>
      <c r="CP69" s="319">
        <f>M5F!CT7</f>
        <v>23</v>
      </c>
      <c r="CQ69" s="319">
        <f>M5F!CU7</f>
        <v>23</v>
      </c>
      <c r="CR69" s="319">
        <f>M5F!CV7</f>
        <v>23</v>
      </c>
      <c r="CS69" s="319">
        <f>M5F!CW7</f>
        <v>23</v>
      </c>
      <c r="CT69" s="319" t="str">
        <f>M5F!CX7</f>
        <v>V20</v>
      </c>
      <c r="CU69" s="319" t="str">
        <f>M5F!CY7</f>
        <v>V20</v>
      </c>
      <c r="CV69" s="321" t="str">
        <f>M5F!CZ7</f>
        <v>V20</v>
      </c>
      <c r="CW69" s="318" t="str">
        <f>M5F!DA7</f>
        <v>V20</v>
      </c>
      <c r="CX69" s="319" t="str">
        <f>M5F!DB7</f>
        <v>V20</v>
      </c>
      <c r="CY69" s="319" t="str">
        <f>M5F!DC7</f>
        <v>V20</v>
      </c>
      <c r="CZ69" s="319">
        <f>M5F!DD7</f>
        <v>22</v>
      </c>
      <c r="DA69" s="319">
        <f>M5F!DE7</f>
        <v>22</v>
      </c>
      <c r="DB69" s="319">
        <f>M5F!DF7</f>
        <v>22</v>
      </c>
      <c r="DC69" s="319">
        <f>M5F!DG7</f>
        <v>22</v>
      </c>
      <c r="DD69" s="319">
        <f>M5F!DH7</f>
        <v>22</v>
      </c>
      <c r="DE69" s="319">
        <f>M5F!DI7</f>
        <v>22</v>
      </c>
      <c r="DF69" s="319">
        <f>M5F!DJ7</f>
        <v>22</v>
      </c>
      <c r="DG69" s="319">
        <f>M5F!DK7</f>
        <v>22</v>
      </c>
      <c r="DH69" s="321">
        <f>M5F!DL7</f>
        <v>22</v>
      </c>
      <c r="DI69" s="318">
        <f>M5F!DM7</f>
        <v>22</v>
      </c>
      <c r="DJ69" s="319">
        <f>M5F!DN7</f>
        <v>22</v>
      </c>
      <c r="DK69" s="319">
        <f>M5F!DO7</f>
        <v>22</v>
      </c>
      <c r="DL69" s="319">
        <f>M5F!DP7</f>
        <v>22</v>
      </c>
      <c r="DM69" s="319">
        <f>M5F!DQ7</f>
        <v>22</v>
      </c>
      <c r="DN69" s="319">
        <f>M5F!DR7</f>
        <v>22</v>
      </c>
      <c r="DO69" s="319">
        <f>M5F!DS7</f>
        <v>22</v>
      </c>
      <c r="DP69" s="319">
        <f>M5F!DT7</f>
        <v>22</v>
      </c>
      <c r="DQ69" s="319">
        <f>M5F!DU7</f>
        <v>22</v>
      </c>
      <c r="DR69" s="319">
        <f>M5F!DV7</f>
        <v>22</v>
      </c>
      <c r="DS69" s="319">
        <f>M5F!DW7</f>
        <v>22</v>
      </c>
      <c r="DT69" s="321">
        <f>M5F!DX7</f>
        <v>22</v>
      </c>
      <c r="DU69" s="318">
        <f>M5F!DY7</f>
        <v>22</v>
      </c>
      <c r="DV69" s="319">
        <f>M5F!DZ7</f>
        <v>22</v>
      </c>
      <c r="DW69" s="319">
        <f>M5F!EA7</f>
        <v>22</v>
      </c>
      <c r="DX69" s="319">
        <f>M5F!EB7</f>
        <v>22</v>
      </c>
      <c r="DY69" s="319">
        <f>M5F!EC7</f>
        <v>22</v>
      </c>
      <c r="DZ69" s="319">
        <f>M5F!ED7</f>
        <v>22</v>
      </c>
      <c r="EA69" s="319">
        <f>M5F!EE7</f>
        <v>22</v>
      </c>
      <c r="EB69" s="319">
        <f>M5F!EF7</f>
        <v>22</v>
      </c>
      <c r="EC69" s="319">
        <f>M5F!EG7</f>
        <v>22</v>
      </c>
      <c r="ED69" s="319">
        <f>M5F!EH7</f>
        <v>22</v>
      </c>
      <c r="EE69" s="319">
        <f>M5F!EI7</f>
        <v>22</v>
      </c>
      <c r="EF69" s="321">
        <f>M5F!EJ7</f>
        <v>22</v>
      </c>
      <c r="EG69" s="318">
        <f>M5F!EK7</f>
        <v>22</v>
      </c>
      <c r="EH69" s="319">
        <f>M5F!EL7</f>
        <v>22</v>
      </c>
      <c r="EI69" s="319">
        <f>M5F!EM7</f>
        <v>22</v>
      </c>
      <c r="EJ69" s="319">
        <f>M5F!EN7</f>
        <v>22</v>
      </c>
      <c r="EK69" s="319">
        <f>M5F!EO7</f>
        <v>22</v>
      </c>
      <c r="EL69" s="319">
        <f>M5F!EP7</f>
        <v>22</v>
      </c>
      <c r="EM69" s="319">
        <f>M5F!EQ7</f>
        <v>22</v>
      </c>
      <c r="EN69" s="319">
        <f>M5F!ER7</f>
        <v>22</v>
      </c>
      <c r="EO69" s="319">
        <f>M5F!ES7</f>
        <v>22</v>
      </c>
      <c r="EP69" s="319">
        <f>M5F!ET7</f>
        <v>22</v>
      </c>
      <c r="EQ69" s="319">
        <f>M5F!EU7</f>
        <v>22</v>
      </c>
      <c r="ER69" s="321">
        <f>M5F!EV7</f>
        <v>22</v>
      </c>
      <c r="ES69" s="322">
        <f>M5F!EW7</f>
        <v>22</v>
      </c>
      <c r="ET69" s="319">
        <f>M5F!EX7</f>
        <v>22</v>
      </c>
      <c r="EU69" s="319">
        <f>M5F!EY7</f>
        <v>22</v>
      </c>
      <c r="EV69" s="319">
        <f>M5F!EZ7</f>
        <v>22</v>
      </c>
      <c r="EW69" s="319">
        <f>M5F!FA7</f>
        <v>22</v>
      </c>
      <c r="EX69" s="319">
        <f>M5F!FB7</f>
        <v>22</v>
      </c>
      <c r="EY69" s="319">
        <f>M5F!FC7</f>
        <v>22</v>
      </c>
      <c r="EZ69" s="319">
        <f>M5F!FD7</f>
        <v>22</v>
      </c>
      <c r="FA69" s="319" t="str">
        <f>M5F!FE7</f>
        <v>V25</v>
      </c>
      <c r="FB69" s="319" t="str">
        <f>M5F!FF7</f>
        <v>V25</v>
      </c>
      <c r="FC69" s="319" t="str">
        <f>M5F!FG7</f>
        <v>V25</v>
      </c>
      <c r="FD69" s="319" t="str">
        <f>M5F!FH7</f>
        <v>V25</v>
      </c>
      <c r="FE69" s="319" t="str">
        <f>M5F!FI7</f>
        <v>V25</v>
      </c>
      <c r="FF69" s="319">
        <f>M5F!FJ7</f>
        <v>23</v>
      </c>
      <c r="FG69" s="319">
        <f>M5F!FK7</f>
        <v>23</v>
      </c>
      <c r="FH69" s="319">
        <f>M5F!FL7</f>
        <v>23</v>
      </c>
      <c r="FI69" s="319">
        <f>M5F!FM7</f>
        <v>23</v>
      </c>
      <c r="FJ69" s="319">
        <f>M5F!FN7</f>
        <v>23</v>
      </c>
      <c r="FK69" s="319">
        <f>M5F!FO7</f>
        <v>23</v>
      </c>
      <c r="FL69" s="319">
        <f>M5F!FP7</f>
        <v>23</v>
      </c>
      <c r="FM69" s="319">
        <f>M5F!FQ7</f>
        <v>23</v>
      </c>
      <c r="FN69" s="319">
        <f>M5F!FR7</f>
        <v>23</v>
      </c>
      <c r="FO69" s="319">
        <f>M5F!FS7</f>
        <v>23</v>
      </c>
      <c r="FP69" s="319">
        <f>M5F!FT7</f>
        <v>23</v>
      </c>
      <c r="FQ69" s="319">
        <f>M5F!FU7</f>
        <v>23</v>
      </c>
      <c r="FR69" s="319">
        <f>M5F!FV7</f>
        <v>23</v>
      </c>
      <c r="FS69" s="319">
        <f>M5F!FW7</f>
        <v>23</v>
      </c>
      <c r="FT69" s="319">
        <f>M5F!FX7</f>
        <v>23</v>
      </c>
      <c r="FU69" s="319">
        <f>M5F!FY7</f>
        <v>23</v>
      </c>
      <c r="FV69" s="319">
        <f>M5F!FZ7</f>
        <v>23</v>
      </c>
      <c r="FW69" s="319">
        <f>M5F!GA7</f>
        <v>23</v>
      </c>
      <c r="FX69" s="319">
        <f>M5F!GB7</f>
        <v>23</v>
      </c>
      <c r="FY69" s="319">
        <f>M5F!GC7</f>
        <v>23</v>
      </c>
      <c r="FZ69" s="319">
        <f>M5F!GD7</f>
        <v>23</v>
      </c>
      <c r="GA69" s="319">
        <f>M5F!GE7</f>
        <v>23</v>
      </c>
      <c r="GB69" s="319">
        <f>M5F!GF7</f>
        <v>23</v>
      </c>
      <c r="GC69" s="319">
        <f>M5F!GG7</f>
        <v>23</v>
      </c>
      <c r="GD69" s="319">
        <f>M5F!GH7</f>
        <v>23</v>
      </c>
      <c r="GE69" s="319">
        <f>M5F!GI7</f>
        <v>23</v>
      </c>
      <c r="GF69" s="319">
        <f>M5F!GJ7</f>
        <v>23</v>
      </c>
      <c r="GG69" s="319">
        <f>M5F!GK7</f>
        <v>23</v>
      </c>
      <c r="GH69" s="319">
        <f>M5F!GL7</f>
        <v>23</v>
      </c>
      <c r="GI69" s="319">
        <f>M5F!GM7</f>
        <v>23</v>
      </c>
      <c r="GJ69" s="319">
        <f>M5F!GN7</f>
        <v>23</v>
      </c>
      <c r="GK69" s="319" t="str">
        <f>M5F!GO7</f>
        <v>X</v>
      </c>
      <c r="GL69" s="319" t="str">
        <f>M5F!GP7</f>
        <v>X</v>
      </c>
      <c r="GM69" s="319" t="str">
        <f>M5F!GQ7</f>
        <v>X</v>
      </c>
      <c r="GN69" s="319" t="str">
        <f>M5F!GR7</f>
        <v>X</v>
      </c>
      <c r="GO69" s="709" t="str">
        <f>M5F!HN17</f>
        <v>N</v>
      </c>
    </row>
    <row r="70" spans="1:197" ht="13.15" customHeight="1" x14ac:dyDescent="0.2">
      <c r="A70" s="265" t="str">
        <f>M2B!A10</f>
        <v>V10</v>
      </c>
      <c r="B70" s="265">
        <f>M2B!D10</f>
        <v>43544</v>
      </c>
      <c r="C70" s="266">
        <f>M2B!E10</f>
        <v>43101</v>
      </c>
      <c r="D70" s="267" t="str">
        <f>M2B!F10</f>
        <v>B529</v>
      </c>
      <c r="E70" s="325">
        <f>M2B!G10</f>
        <v>46</v>
      </c>
      <c r="F70" s="324">
        <f>M2B!H10</f>
        <v>36</v>
      </c>
      <c r="G70" s="324">
        <f>M2B!I10</f>
        <v>28</v>
      </c>
      <c r="H70" s="324">
        <f>M2B!J10</f>
        <v>23</v>
      </c>
      <c r="I70" s="324">
        <f>M2B!K10</f>
        <v>22</v>
      </c>
      <c r="J70" s="324">
        <f>M2B!L10</f>
        <v>32</v>
      </c>
      <c r="K70" s="324">
        <f>M2B!M10</f>
        <v>6</v>
      </c>
      <c r="L70" s="324">
        <f>M2B!N10</f>
        <v>13</v>
      </c>
      <c r="M70" s="324">
        <f>M2B!O10</f>
        <v>0</v>
      </c>
      <c r="N70" s="324">
        <f>M2B!P10</f>
        <v>1</v>
      </c>
      <c r="O70" s="324">
        <f>M2B!Q10</f>
        <v>30</v>
      </c>
      <c r="P70" s="326">
        <f>M2B!R10</f>
        <v>17</v>
      </c>
      <c r="Q70" s="325">
        <f>M2B!S10</f>
        <v>38</v>
      </c>
      <c r="R70" s="324">
        <f>M2B!T10</f>
        <v>34</v>
      </c>
      <c r="S70" s="324">
        <f>M2B!U10</f>
        <v>37</v>
      </c>
      <c r="T70" s="324">
        <f>M2B!V10</f>
        <v>44</v>
      </c>
      <c r="U70" s="324">
        <f>M2B!W10</f>
        <v>14</v>
      </c>
      <c r="V70" s="324">
        <f>M2B!X10</f>
        <v>21</v>
      </c>
      <c r="W70" s="324">
        <f>M2B!Y10</f>
        <v>31</v>
      </c>
      <c r="X70" s="324">
        <f>M2B!Z10</f>
        <v>7</v>
      </c>
      <c r="Y70" s="324">
        <f>M2B!AA10</f>
        <v>13</v>
      </c>
      <c r="Z70" s="324">
        <f>M2B!AB10</f>
        <v>29</v>
      </c>
      <c r="AA70" s="324">
        <f>M2B!AC10</f>
        <v>18</v>
      </c>
      <c r="AB70" s="327">
        <f>M2B!AD10</f>
        <v>18</v>
      </c>
      <c r="AC70" s="325">
        <f>M2B!AE10</f>
        <v>17</v>
      </c>
      <c r="AD70" s="324">
        <f>M2B!AF10</f>
        <v>17</v>
      </c>
      <c r="AE70" s="324">
        <f>M2B!AG10</f>
        <v>17</v>
      </c>
      <c r="AF70" s="324">
        <f>M2B!AH10</f>
        <v>17</v>
      </c>
      <c r="AG70" s="324">
        <f>M2B!AI10</f>
        <v>17</v>
      </c>
      <c r="AH70" s="324">
        <f>M2B!AJ10</f>
        <v>17</v>
      </c>
      <c r="AI70" s="324">
        <f>M2B!AK10</f>
        <v>17</v>
      </c>
      <c r="AJ70" s="324">
        <f>M2B!AL10</f>
        <v>17</v>
      </c>
      <c r="AK70" s="324">
        <f>M2B!AM10</f>
        <v>17</v>
      </c>
      <c r="AL70" s="324">
        <f>M2B!AN10</f>
        <v>17</v>
      </c>
      <c r="AM70" s="324">
        <f>M2B!AO10</f>
        <v>15</v>
      </c>
      <c r="AN70" s="327">
        <f>M2B!AP10</f>
        <v>0</v>
      </c>
      <c r="AO70" s="325" t="str">
        <f>M2B!AQ10</f>
        <v>V10</v>
      </c>
      <c r="AP70" s="324" t="str">
        <f>M2B!AR10</f>
        <v>V10</v>
      </c>
      <c r="AQ70" s="324" t="str">
        <f>M2B!AS10</f>
        <v>V10</v>
      </c>
      <c r="AR70" s="324" t="str">
        <f>M2B!AT10</f>
        <v>V10</v>
      </c>
      <c r="AS70" s="324" t="str">
        <f>M2B!AU10</f>
        <v>V10</v>
      </c>
      <c r="AT70" s="324" t="str">
        <f>M2B!AV10</f>
        <v>V10</v>
      </c>
      <c r="AU70" s="324">
        <f>M2B!AW10</f>
        <v>23</v>
      </c>
      <c r="AV70" s="324">
        <f>M2B!AX10</f>
        <v>23</v>
      </c>
      <c r="AW70" s="324">
        <f>M2B!AY10</f>
        <v>23</v>
      </c>
      <c r="AX70" s="324">
        <f>M2B!AZ10</f>
        <v>23</v>
      </c>
      <c r="AY70" s="324">
        <f>M2B!BA10</f>
        <v>23</v>
      </c>
      <c r="AZ70" s="327">
        <f>M2B!BB10</f>
        <v>23</v>
      </c>
      <c r="BA70" s="325">
        <f>M2B!BC10</f>
        <v>23</v>
      </c>
      <c r="BB70" s="324">
        <f>M2B!BD10</f>
        <v>23</v>
      </c>
      <c r="BC70" s="324" t="str">
        <f>M2B!BE10</f>
        <v>STK</v>
      </c>
      <c r="BD70" s="324" t="str">
        <f>M2B!BF10</f>
        <v>STK</v>
      </c>
      <c r="BE70" s="324" t="str">
        <f>M2B!BG10</f>
        <v>STK</v>
      </c>
      <c r="BF70" s="324" t="str">
        <f>M2B!BH10</f>
        <v>STK</v>
      </c>
      <c r="BG70" s="324" t="str">
        <f>M2B!BI10</f>
        <v>STK</v>
      </c>
      <c r="BH70" s="324" t="str">
        <f>M2B!BJ10</f>
        <v>STK</v>
      </c>
      <c r="BI70" s="324" t="str">
        <f>M2B!BK10</f>
        <v>STK</v>
      </c>
      <c r="BJ70" s="324" t="str">
        <f>M2B!BL10</f>
        <v>STK</v>
      </c>
      <c r="BK70" s="324" t="str">
        <f>M2B!BM10</f>
        <v>STK</v>
      </c>
      <c r="BL70" s="327" t="str">
        <f>M2B!BN10</f>
        <v>STK</v>
      </c>
      <c r="BM70" s="325" t="str">
        <f>M2B!BO10</f>
        <v>STK</v>
      </c>
      <c r="BN70" s="324" t="str">
        <f>M2B!BP10</f>
        <v>STK</v>
      </c>
      <c r="BO70" s="324" t="str">
        <f>M2B!BQ10</f>
        <v>STK</v>
      </c>
      <c r="BP70" s="324" t="str">
        <f>M2B!BR10</f>
        <v>STK</v>
      </c>
      <c r="BQ70" s="324" t="str">
        <f>M2B!BS10</f>
        <v>STK</v>
      </c>
      <c r="BR70" s="324" t="str">
        <f>M2B!BT10</f>
        <v>STK</v>
      </c>
      <c r="BS70" s="324" t="str">
        <f>M2B!BU10</f>
        <v>STK</v>
      </c>
      <c r="BT70" s="324" t="str">
        <f>M2B!BV10</f>
        <v>STK</v>
      </c>
      <c r="BU70" s="324" t="str">
        <f>M2B!BW10</f>
        <v>STK</v>
      </c>
      <c r="BV70" s="324" t="str">
        <f>M2B!BX10</f>
        <v>STK</v>
      </c>
      <c r="BW70" s="324" t="str">
        <f>M2B!BY10</f>
        <v>STK</v>
      </c>
      <c r="BX70" s="327" t="str">
        <f>M2B!BZ10</f>
        <v>STK</v>
      </c>
      <c r="BY70" s="325" t="str">
        <f>M2B!CA10</f>
        <v>STK</v>
      </c>
      <c r="BZ70" s="324" t="str">
        <f>M2B!CB10</f>
        <v>STK</v>
      </c>
      <c r="CA70" s="324">
        <f>M2B!CC10</f>
        <v>20</v>
      </c>
      <c r="CB70" s="324">
        <f>M2B!CD10</f>
        <v>20</v>
      </c>
      <c r="CC70" s="324">
        <f>M2B!CE10</f>
        <v>20</v>
      </c>
      <c r="CD70" s="324">
        <f>M2B!CF10</f>
        <v>20</v>
      </c>
      <c r="CE70" s="324">
        <f>M2B!CG10</f>
        <v>20</v>
      </c>
      <c r="CF70" s="324">
        <f>M2B!CH10</f>
        <v>20</v>
      </c>
      <c r="CG70" s="324">
        <f>M2B!CI10</f>
        <v>20</v>
      </c>
      <c r="CH70" s="324">
        <f>M2B!CJ10</f>
        <v>20</v>
      </c>
      <c r="CI70" s="324">
        <f>M2B!CK10</f>
        <v>20</v>
      </c>
      <c r="CJ70" s="327">
        <f>M2B!CL10</f>
        <v>20</v>
      </c>
      <c r="CK70" s="325">
        <f>M2B!CM10</f>
        <v>20</v>
      </c>
      <c r="CL70" s="324">
        <f>M2B!CN10</f>
        <v>20</v>
      </c>
      <c r="CM70" s="324">
        <f>M2B!CO10</f>
        <v>20</v>
      </c>
      <c r="CN70" s="324">
        <f>M2B!CP10</f>
        <v>20</v>
      </c>
      <c r="CO70" s="324">
        <f>M2B!CQ10</f>
        <v>20</v>
      </c>
      <c r="CP70" s="324">
        <f>M2B!CR10</f>
        <v>20</v>
      </c>
      <c r="CQ70" s="324">
        <f>M2B!CS10</f>
        <v>20</v>
      </c>
      <c r="CR70" s="324">
        <f>M2B!CT10</f>
        <v>20</v>
      </c>
      <c r="CS70" s="324">
        <f>M2B!CU10</f>
        <v>20</v>
      </c>
      <c r="CT70" s="324">
        <f>M2B!CV10</f>
        <v>20</v>
      </c>
      <c r="CU70" s="324">
        <f>M2B!CW10</f>
        <v>20</v>
      </c>
      <c r="CV70" s="327">
        <f>M2B!CX10</f>
        <v>20</v>
      </c>
      <c r="CW70" s="325">
        <f>M2B!CY10</f>
        <v>20</v>
      </c>
      <c r="CX70" s="324">
        <f>M2B!CZ10</f>
        <v>20</v>
      </c>
      <c r="CY70" s="324">
        <f>M2B!DA10</f>
        <v>20</v>
      </c>
      <c r="CZ70" s="324">
        <f>M2B!DB10</f>
        <v>20</v>
      </c>
      <c r="DA70" s="324">
        <f>M2B!DC10</f>
        <v>20</v>
      </c>
      <c r="DB70" s="324">
        <f>M2B!DD10</f>
        <v>20</v>
      </c>
      <c r="DC70" s="324">
        <f>M2B!DE10</f>
        <v>20</v>
      </c>
      <c r="DD70" s="324">
        <f>M2B!DF10</f>
        <v>20</v>
      </c>
      <c r="DE70" s="324">
        <f>M2B!DG10</f>
        <v>20</v>
      </c>
      <c r="DF70" s="324">
        <f>M2B!DH10</f>
        <v>20</v>
      </c>
      <c r="DG70" s="324">
        <f>M2B!DI10</f>
        <v>20</v>
      </c>
      <c r="DH70" s="327">
        <f>M2B!DJ10</f>
        <v>20</v>
      </c>
      <c r="DI70" s="325">
        <f>M2B!DK10</f>
        <v>20</v>
      </c>
      <c r="DJ70" s="324">
        <f>M2B!DL10</f>
        <v>20</v>
      </c>
      <c r="DK70" s="324">
        <f>M2B!DM10</f>
        <v>20</v>
      </c>
      <c r="DL70" s="324">
        <f>M2B!DN10</f>
        <v>20</v>
      </c>
      <c r="DM70" s="324">
        <f>M2B!DO10</f>
        <v>20</v>
      </c>
      <c r="DN70" s="324" t="str">
        <f>M2B!DP10</f>
        <v>V15</v>
      </c>
      <c r="DO70" s="324" t="str">
        <f>M2B!DQ10</f>
        <v>V15</v>
      </c>
      <c r="DP70" s="324" t="str">
        <f>M2B!DR10</f>
        <v>V15</v>
      </c>
      <c r="DQ70" s="324" t="str">
        <f>M2B!DS10</f>
        <v>V15</v>
      </c>
      <c r="DR70" s="324" t="str">
        <f>M2B!DT10</f>
        <v>V15</v>
      </c>
      <c r="DS70" s="324">
        <f>M2B!DU10</f>
        <v>20</v>
      </c>
      <c r="DT70" s="327">
        <f>M2B!DV10</f>
        <v>20</v>
      </c>
      <c r="DU70" s="325">
        <f>M2B!DW10</f>
        <v>20</v>
      </c>
      <c r="DV70" s="324">
        <f>M2B!DX10</f>
        <v>20</v>
      </c>
      <c r="DW70" s="324">
        <f>M2B!DY10</f>
        <v>20</v>
      </c>
      <c r="DX70" s="324">
        <f>M2B!DZ10</f>
        <v>20</v>
      </c>
      <c r="DY70" s="324">
        <f>M2B!EA10</f>
        <v>20</v>
      </c>
      <c r="DZ70" s="324">
        <f>M2B!EB10</f>
        <v>20</v>
      </c>
      <c r="EA70" s="324">
        <f>M2B!EC10</f>
        <v>20</v>
      </c>
      <c r="EB70" s="324">
        <f>M2B!ED10</f>
        <v>20</v>
      </c>
      <c r="EC70" s="324">
        <f>M2B!EE10</f>
        <v>20</v>
      </c>
      <c r="ED70" s="324">
        <f>M2B!EF10</f>
        <v>20</v>
      </c>
      <c r="EE70" s="324">
        <f>M2B!EG10</f>
        <v>20</v>
      </c>
      <c r="EF70" s="327">
        <f>M2B!EH10</f>
        <v>20</v>
      </c>
      <c r="EG70" s="325">
        <f>M2B!EI10</f>
        <v>20</v>
      </c>
      <c r="EH70" s="324">
        <f>M2B!EJ10</f>
        <v>20</v>
      </c>
      <c r="EI70" s="324">
        <f>M2B!EK10</f>
        <v>20</v>
      </c>
      <c r="EJ70" s="324">
        <f>M2B!EL10</f>
        <v>20</v>
      </c>
      <c r="EK70" s="324">
        <f>M2B!EM10</f>
        <v>20</v>
      </c>
      <c r="EL70" s="324">
        <f>M2B!EN10</f>
        <v>20</v>
      </c>
      <c r="EM70" s="324">
        <f>M2B!EO10</f>
        <v>20</v>
      </c>
      <c r="EN70" s="324">
        <f>M2B!EP10</f>
        <v>20</v>
      </c>
      <c r="EO70" s="324">
        <f>M2B!EQ10</f>
        <v>20</v>
      </c>
      <c r="EP70" s="324">
        <f>M2B!ER10</f>
        <v>20</v>
      </c>
      <c r="EQ70" s="324">
        <f>M2B!ES10</f>
        <v>20</v>
      </c>
      <c r="ER70" s="327">
        <f>M2B!ET10</f>
        <v>20</v>
      </c>
      <c r="ES70" s="328">
        <f>M2B!EU10</f>
        <v>20</v>
      </c>
      <c r="ET70" s="324">
        <f>M2B!EV10</f>
        <v>20</v>
      </c>
      <c r="EU70" s="324">
        <f>M2B!EW10</f>
        <v>20</v>
      </c>
      <c r="EV70" s="324">
        <f>M2B!EX10</f>
        <v>20</v>
      </c>
      <c r="EW70" s="324">
        <f>M2B!EY10</f>
        <v>20</v>
      </c>
      <c r="EX70" s="324">
        <f>M2B!EZ10</f>
        <v>20</v>
      </c>
      <c r="EY70" s="324">
        <f>M2B!FA10</f>
        <v>20</v>
      </c>
      <c r="EZ70" s="324">
        <f>M2B!FB10</f>
        <v>20</v>
      </c>
      <c r="FA70" s="324">
        <f>M2B!FC10</f>
        <v>20</v>
      </c>
      <c r="FB70" s="324">
        <f>M2B!FD10</f>
        <v>20</v>
      </c>
      <c r="FC70" s="324">
        <f>M2B!FE10</f>
        <v>20</v>
      </c>
      <c r="FD70" s="324">
        <f>M2B!FF10</f>
        <v>20</v>
      </c>
      <c r="FE70" s="324">
        <f>M2B!FG10</f>
        <v>20</v>
      </c>
      <c r="FF70" s="324">
        <f>M2B!FH10</f>
        <v>20</v>
      </c>
      <c r="FG70" s="324">
        <f>M2B!FI10</f>
        <v>20</v>
      </c>
      <c r="FH70" s="324">
        <f>M2B!FJ10</f>
        <v>20</v>
      </c>
      <c r="FI70" s="324">
        <f>M2B!FK10</f>
        <v>20</v>
      </c>
      <c r="FJ70" s="324">
        <f>M2B!FL10</f>
        <v>20</v>
      </c>
      <c r="FK70" s="324">
        <f>M2B!FM10</f>
        <v>20</v>
      </c>
      <c r="FL70" s="324">
        <f>M2B!FN10</f>
        <v>20</v>
      </c>
      <c r="FM70" s="324">
        <f>M2B!FO10</f>
        <v>20</v>
      </c>
      <c r="FN70" s="324">
        <f>M2B!FP10</f>
        <v>20</v>
      </c>
      <c r="FO70" s="324">
        <f>M2B!FQ10</f>
        <v>20</v>
      </c>
      <c r="FP70" s="324">
        <f>M2B!FR10</f>
        <v>20</v>
      </c>
      <c r="FQ70" s="324" t="str">
        <f>M2B!FS10</f>
        <v>X</v>
      </c>
      <c r="FR70" s="324" t="str">
        <f>M2B!FT10</f>
        <v>X</v>
      </c>
      <c r="FS70" s="324" t="str">
        <f>M2B!FU10</f>
        <v>X</v>
      </c>
      <c r="FT70" s="324" t="str">
        <f>M2B!FV10</f>
        <v>X</v>
      </c>
      <c r="FU70" s="324" t="str">
        <f>M2B!FW10</f>
        <v>X</v>
      </c>
      <c r="FV70" s="324" t="str">
        <f>M2B!FX10</f>
        <v>X</v>
      </c>
      <c r="FW70" s="324" t="str">
        <f>M2B!FY10</f>
        <v>X</v>
      </c>
      <c r="FX70" s="324" t="str">
        <f>M2B!FZ10</f>
        <v>X</v>
      </c>
      <c r="FY70" s="324" t="str">
        <f>M2B!GA10</f>
        <v>X</v>
      </c>
      <c r="FZ70" s="324" t="str">
        <f>M2B!GB10</f>
        <v>X</v>
      </c>
      <c r="GA70" s="324" t="str">
        <f>M2B!GC10</f>
        <v>X</v>
      </c>
      <c r="GB70" s="324" t="str">
        <f>M2B!GD10</f>
        <v>X</v>
      </c>
      <c r="GC70" s="324" t="str">
        <f>M2B!GE10</f>
        <v>X</v>
      </c>
      <c r="GD70" s="324" t="str">
        <f>M2B!GF10</f>
        <v>X</v>
      </c>
      <c r="GE70" s="324" t="str">
        <f>M2B!GG10</f>
        <v>X</v>
      </c>
      <c r="GF70" s="324" t="str">
        <f>M2B!GH10</f>
        <v>X</v>
      </c>
      <c r="GG70" s="324" t="str">
        <f>M2B!GI10</f>
        <v>X</v>
      </c>
      <c r="GH70" s="324" t="str">
        <f>M2B!GJ10</f>
        <v>X</v>
      </c>
      <c r="GI70" s="324" t="str">
        <f>M2B!GK10</f>
        <v>X</v>
      </c>
      <c r="GJ70" s="324" t="str">
        <f>M2B!GL10</f>
        <v>X</v>
      </c>
      <c r="GK70" s="324" t="str">
        <f>M2B!GM10</f>
        <v>X</v>
      </c>
      <c r="GL70" s="324" t="str">
        <f>M2B!GN10</f>
        <v>X</v>
      </c>
      <c r="GM70" s="324" t="str">
        <f>M2B!GO10</f>
        <v>X</v>
      </c>
      <c r="GN70" s="324" t="str">
        <f>M2B!GP10</f>
        <v>X</v>
      </c>
      <c r="GO70" s="709" t="str">
        <f>M2B!HL20</f>
        <v>N</v>
      </c>
    </row>
    <row r="71" spans="1:197" ht="13.15" customHeight="1" x14ac:dyDescent="0.2">
      <c r="A71" s="271" t="str">
        <f>M2D!A29</f>
        <v>V10</v>
      </c>
      <c r="B71" s="271">
        <f>M2D!F29</f>
        <v>43075</v>
      </c>
      <c r="C71" s="272">
        <f>M2D!G29</f>
        <v>43132</v>
      </c>
      <c r="D71" s="273" t="str">
        <f>M2D!H29</f>
        <v>D631</v>
      </c>
      <c r="E71" s="332">
        <f>M2D!I29</f>
        <v>8</v>
      </c>
      <c r="F71" s="253">
        <f>M2D!J29</f>
        <v>6</v>
      </c>
      <c r="G71" s="253">
        <f>M2D!K29</f>
        <v>61</v>
      </c>
      <c r="H71" s="253">
        <f>M2D!L29</f>
        <v>40</v>
      </c>
      <c r="I71" s="253">
        <f>M2D!M29</f>
        <v>25</v>
      </c>
      <c r="J71" s="253">
        <f>M2D!N29</f>
        <v>0</v>
      </c>
      <c r="K71" s="253">
        <f>M2D!O29</f>
        <v>0</v>
      </c>
      <c r="L71" s="253">
        <f>M2D!P29</f>
        <v>18</v>
      </c>
      <c r="M71" s="253">
        <f>M2D!Q29</f>
        <v>1</v>
      </c>
      <c r="N71" s="253" t="str">
        <f>M2D!R29</f>
        <v>STK</v>
      </c>
      <c r="O71" s="253" t="str">
        <f>M2D!S29</f>
        <v>STK</v>
      </c>
      <c r="P71" s="333" t="str">
        <f>M2D!T29</f>
        <v>STK</v>
      </c>
      <c r="Q71" s="332" t="str">
        <f>M2D!U29</f>
        <v>STK</v>
      </c>
      <c r="R71" s="253" t="str">
        <f>M2D!V29</f>
        <v>STK</v>
      </c>
      <c r="S71" s="253" t="str">
        <f>M2D!W29</f>
        <v>STK</v>
      </c>
      <c r="T71" s="253" t="str">
        <f>M2D!X29</f>
        <v>STK</v>
      </c>
      <c r="U71" s="253" t="str">
        <f>M2D!Y29</f>
        <v>STK</v>
      </c>
      <c r="V71" s="253" t="str">
        <f>M2D!Z29</f>
        <v>STK</v>
      </c>
      <c r="W71" s="253" t="str">
        <f>M2D!AA29</f>
        <v>STK</v>
      </c>
      <c r="X71" s="253" t="str">
        <f>M2D!AB29</f>
        <v>STK</v>
      </c>
      <c r="Y71" s="253" t="str">
        <f>M2D!AC29</f>
        <v>STK</v>
      </c>
      <c r="Z71" s="253" t="str">
        <f>M2D!AD29</f>
        <v>STK</v>
      </c>
      <c r="AA71" s="253" t="str">
        <f>M2D!AE29</f>
        <v>STK</v>
      </c>
      <c r="AB71" s="334" t="str">
        <f>M2D!AF29</f>
        <v>STK</v>
      </c>
      <c r="AC71" s="332" t="str">
        <f>M2D!AG29</f>
        <v>STK</v>
      </c>
      <c r="AD71" s="253" t="str">
        <f>M2D!AH29</f>
        <v>STK</v>
      </c>
      <c r="AE71" s="253" t="str">
        <f>M2D!AI29</f>
        <v>STK</v>
      </c>
      <c r="AF71" s="253">
        <f>M2D!AJ29</f>
        <v>23</v>
      </c>
      <c r="AG71" s="253">
        <f>M2D!AK29</f>
        <v>23</v>
      </c>
      <c r="AH71" s="253">
        <f>M2D!AL29</f>
        <v>23</v>
      </c>
      <c r="AI71" s="253">
        <f>M2D!AM29</f>
        <v>23</v>
      </c>
      <c r="AJ71" s="253">
        <f>M2D!AN29</f>
        <v>23</v>
      </c>
      <c r="AK71" s="253">
        <f>M2D!AO29</f>
        <v>23</v>
      </c>
      <c r="AL71" s="253">
        <f>M2D!AP29</f>
        <v>23</v>
      </c>
      <c r="AM71" s="253">
        <f>M2D!AQ29</f>
        <v>23</v>
      </c>
      <c r="AN71" s="334">
        <f>M2D!AR29</f>
        <v>23</v>
      </c>
      <c r="AO71" s="332">
        <f>M2D!AS29</f>
        <v>15</v>
      </c>
      <c r="AP71" s="253" t="str">
        <f>M2D!AT29</f>
        <v>V10</v>
      </c>
      <c r="AQ71" s="253" t="str">
        <f>M2D!AU29</f>
        <v>V10</v>
      </c>
      <c r="AR71" s="253" t="str">
        <f>M2D!AV29</f>
        <v>V10</v>
      </c>
      <c r="AS71" s="253" t="str">
        <f>M2D!AW29</f>
        <v>V10</v>
      </c>
      <c r="AT71" s="253" t="str">
        <f>M2D!AX29</f>
        <v>V10</v>
      </c>
      <c r="AU71" s="253" t="str">
        <f>M2D!AY29</f>
        <v>V10</v>
      </c>
      <c r="AV71" s="253" t="str">
        <f>M2D!AZ29</f>
        <v>AIA</v>
      </c>
      <c r="AW71" s="253" t="str">
        <f>M2D!BA29</f>
        <v>AIA</v>
      </c>
      <c r="AX71" s="253">
        <f>M2D!BB29</f>
        <v>23</v>
      </c>
      <c r="AY71" s="253">
        <f>M2D!BC29</f>
        <v>23</v>
      </c>
      <c r="AZ71" s="334">
        <f>M2D!BD29</f>
        <v>23</v>
      </c>
      <c r="BA71" s="332">
        <f>M2D!BE29</f>
        <v>23</v>
      </c>
      <c r="BB71" s="253">
        <f>M2D!BF29</f>
        <v>23</v>
      </c>
      <c r="BC71" s="253">
        <f>M2D!BG29</f>
        <v>23</v>
      </c>
      <c r="BD71" s="253">
        <f>M2D!BH29</f>
        <v>23</v>
      </c>
      <c r="BE71" s="253">
        <f>M2D!BI29</f>
        <v>23</v>
      </c>
      <c r="BF71" s="253">
        <f>M2D!BJ29</f>
        <v>23</v>
      </c>
      <c r="BG71" s="253">
        <f>M2D!BK29</f>
        <v>23</v>
      </c>
      <c r="BH71" s="253">
        <f>M2D!BL29</f>
        <v>23</v>
      </c>
      <c r="BI71" s="253">
        <f>M2D!BM29</f>
        <v>23</v>
      </c>
      <c r="BJ71" s="253">
        <f>M2D!BN29</f>
        <v>23</v>
      </c>
      <c r="BK71" s="253">
        <f>M2D!BO29</f>
        <v>23</v>
      </c>
      <c r="BL71" s="334">
        <f>M2D!BP29</f>
        <v>23</v>
      </c>
      <c r="BM71" s="332">
        <f>M2D!BQ29</f>
        <v>23</v>
      </c>
      <c r="BN71" s="253">
        <f>M2D!BR29</f>
        <v>23</v>
      </c>
      <c r="BO71" s="253">
        <f>M2D!BS29</f>
        <v>23</v>
      </c>
      <c r="BP71" s="253">
        <f>M2D!BT29</f>
        <v>23</v>
      </c>
      <c r="BQ71" s="253">
        <f>M2D!BU29</f>
        <v>23</v>
      </c>
      <c r="BR71" s="253">
        <f>M2D!BV29</f>
        <v>23</v>
      </c>
      <c r="BS71" s="253">
        <f>M2D!BW29</f>
        <v>23</v>
      </c>
      <c r="BT71" s="253">
        <f>M2D!BX29</f>
        <v>23</v>
      </c>
      <c r="BU71" s="253">
        <f>M2D!BY29</f>
        <v>1</v>
      </c>
      <c r="BV71" s="253">
        <f>M2D!BZ29</f>
        <v>70</v>
      </c>
      <c r="BW71" s="253">
        <f>M2D!CA29</f>
        <v>70</v>
      </c>
      <c r="BX71" s="334">
        <f>M2D!CB29</f>
        <v>70</v>
      </c>
      <c r="BY71" s="332">
        <f>M2D!CC29</f>
        <v>60</v>
      </c>
      <c r="BZ71" s="253">
        <f>M2D!CD29</f>
        <v>1</v>
      </c>
      <c r="CA71" s="253">
        <f>M2D!CE29</f>
        <v>23</v>
      </c>
      <c r="CB71" s="253">
        <f>M2D!CF29</f>
        <v>23</v>
      </c>
      <c r="CC71" s="253">
        <f>M2D!CG29</f>
        <v>23</v>
      </c>
      <c r="CD71" s="253">
        <f>M2D!CH29</f>
        <v>23</v>
      </c>
      <c r="CE71" s="253">
        <f>M2D!CI29</f>
        <v>23</v>
      </c>
      <c r="CF71" s="253">
        <f>M2D!CJ29</f>
        <v>23</v>
      </c>
      <c r="CG71" s="253">
        <f>M2D!CK29</f>
        <v>23</v>
      </c>
      <c r="CH71" s="253">
        <f>M2D!CL29</f>
        <v>23</v>
      </c>
      <c r="CI71" s="253">
        <f>M2D!CM29</f>
        <v>23</v>
      </c>
      <c r="CJ71" s="334">
        <f>M2D!CN29</f>
        <v>23</v>
      </c>
      <c r="CK71" s="332">
        <f>M2D!CO29</f>
        <v>23</v>
      </c>
      <c r="CL71" s="253">
        <f>M2D!CP29</f>
        <v>23</v>
      </c>
      <c r="CM71" s="253">
        <f>M2D!CQ29</f>
        <v>23</v>
      </c>
      <c r="CN71" s="253">
        <f>M2D!CR29</f>
        <v>23</v>
      </c>
      <c r="CO71" s="253">
        <f>M2D!CS29</f>
        <v>23</v>
      </c>
      <c r="CP71" s="253">
        <f>M2D!CT29</f>
        <v>23</v>
      </c>
      <c r="CQ71" s="253">
        <f>M2D!CU29</f>
        <v>15</v>
      </c>
      <c r="CR71" s="253">
        <f>M2D!CV29</f>
        <v>10</v>
      </c>
      <c r="CS71" s="253" t="str">
        <f>M2D!CW29</f>
        <v>V15</v>
      </c>
      <c r="CT71" s="253" t="str">
        <f>M2D!CX29</f>
        <v>V15</v>
      </c>
      <c r="CU71" s="253" t="str">
        <f>M2D!CY29</f>
        <v>V15</v>
      </c>
      <c r="CV71" s="334" t="str">
        <f>M2D!CZ29</f>
        <v>V15</v>
      </c>
      <c r="CW71" s="332" t="str">
        <f>M2D!DA29</f>
        <v>V15</v>
      </c>
      <c r="CX71" s="253">
        <f>M2D!DB29</f>
        <v>23</v>
      </c>
      <c r="CY71" s="253">
        <f>M2D!DC29</f>
        <v>23</v>
      </c>
      <c r="CZ71" s="253">
        <f>M2D!CT29</f>
        <v>23</v>
      </c>
      <c r="DA71" s="253">
        <f>M2D!CU29</f>
        <v>15</v>
      </c>
      <c r="DB71" s="253">
        <f>M2D!CV29</f>
        <v>10</v>
      </c>
      <c r="DC71" s="253" t="str">
        <f>M2D!CW29</f>
        <v>V15</v>
      </c>
      <c r="DD71" s="253">
        <f>M2D!DH29</f>
        <v>23</v>
      </c>
      <c r="DE71" s="253">
        <f>M2D!DI29</f>
        <v>23</v>
      </c>
      <c r="DF71" s="253">
        <f>M2D!DJ29</f>
        <v>23</v>
      </c>
      <c r="DG71" s="253">
        <f>M2D!DK29</f>
        <v>23</v>
      </c>
      <c r="DH71" s="334">
        <f>M2D!DL29</f>
        <v>23</v>
      </c>
      <c r="DI71" s="332">
        <f>M2D!DM29</f>
        <v>23</v>
      </c>
      <c r="DJ71" s="253">
        <f>M2D!DN29</f>
        <v>23</v>
      </c>
      <c r="DK71" s="253">
        <f>M2D!DO29</f>
        <v>23</v>
      </c>
      <c r="DL71" s="253">
        <f>M2D!DP29</f>
        <v>23</v>
      </c>
      <c r="DM71" s="253">
        <f>M2D!DQ29</f>
        <v>23</v>
      </c>
      <c r="DN71" s="253">
        <f>M2D!DR29</f>
        <v>23</v>
      </c>
      <c r="DO71" s="253">
        <f>M2D!DS29</f>
        <v>23</v>
      </c>
      <c r="DP71" s="253">
        <f>M2D!DT29</f>
        <v>23</v>
      </c>
      <c r="DQ71" s="253">
        <f>M2D!DU29</f>
        <v>23</v>
      </c>
      <c r="DR71" s="253">
        <f>M2D!DV29</f>
        <v>23</v>
      </c>
      <c r="DS71" s="253">
        <f>M2D!DW29</f>
        <v>23</v>
      </c>
      <c r="DT71" s="334">
        <f>M2D!DX29</f>
        <v>23</v>
      </c>
      <c r="DU71" s="332">
        <f>M2D!DY29</f>
        <v>23</v>
      </c>
      <c r="DV71" s="253">
        <f>M2D!DZ29</f>
        <v>23</v>
      </c>
      <c r="DW71" s="253">
        <f>M2D!EA29</f>
        <v>23</v>
      </c>
      <c r="DX71" s="253">
        <f>M2D!EB29</f>
        <v>23</v>
      </c>
      <c r="DY71" s="253">
        <f>M2D!EC29</f>
        <v>23</v>
      </c>
      <c r="DZ71" s="253">
        <f>M2D!ED29</f>
        <v>23</v>
      </c>
      <c r="EA71" s="253">
        <f>M2D!EE29</f>
        <v>23</v>
      </c>
      <c r="EB71" s="253">
        <f>M2D!EF29</f>
        <v>23</v>
      </c>
      <c r="EC71" s="253">
        <f>M2D!EG29</f>
        <v>23</v>
      </c>
      <c r="ED71" s="253">
        <f>M2D!EH29</f>
        <v>23</v>
      </c>
      <c r="EE71" s="253">
        <f>M2D!EI29</f>
        <v>23</v>
      </c>
      <c r="EF71" s="334">
        <f>M2D!EJ29</f>
        <v>23</v>
      </c>
      <c r="EG71" s="332">
        <f>M2D!EK29</f>
        <v>23</v>
      </c>
      <c r="EH71" s="253">
        <f>M2D!EL29</f>
        <v>23</v>
      </c>
      <c r="EI71" s="253">
        <f>M2D!EM29</f>
        <v>23</v>
      </c>
      <c r="EJ71" s="253">
        <f>M2D!EN29</f>
        <v>23</v>
      </c>
      <c r="EK71" s="253">
        <f>M2D!EO29</f>
        <v>23</v>
      </c>
      <c r="EL71" s="253">
        <f>M2D!EP29</f>
        <v>23</v>
      </c>
      <c r="EM71" s="253">
        <f>M2D!EQ29</f>
        <v>23</v>
      </c>
      <c r="EN71" s="253">
        <f>M2D!ER29</f>
        <v>23</v>
      </c>
      <c r="EO71" s="253">
        <f>M2D!ES29</f>
        <v>23</v>
      </c>
      <c r="EP71" s="253">
        <f>M2D!ET29</f>
        <v>23</v>
      </c>
      <c r="EQ71" s="253">
        <f>M2D!EU29</f>
        <v>23</v>
      </c>
      <c r="ER71" s="334">
        <f>M2D!EV29</f>
        <v>23</v>
      </c>
      <c r="ES71" s="335">
        <f>M2D!EW29</f>
        <v>23</v>
      </c>
      <c r="ET71" s="253">
        <f>M2D!EX29</f>
        <v>23</v>
      </c>
      <c r="EU71" s="253">
        <f>M2D!EY29</f>
        <v>23</v>
      </c>
      <c r="EV71" s="253">
        <f>M2D!EZ29</f>
        <v>23</v>
      </c>
      <c r="EW71" s="253" t="str">
        <f>M2D!FA29</f>
        <v>x</v>
      </c>
      <c r="EX71" s="253" t="str">
        <f>M2D!FB29</f>
        <v>x</v>
      </c>
      <c r="EY71" s="253" t="str">
        <f>M2D!FC29</f>
        <v>x</v>
      </c>
      <c r="EZ71" s="253" t="str">
        <f>M2D!FD29</f>
        <v>x</v>
      </c>
      <c r="FA71" s="253" t="str">
        <f>M2D!FE29</f>
        <v>x</v>
      </c>
      <c r="FB71" s="253" t="str">
        <f>M2D!FF29</f>
        <v>x</v>
      </c>
      <c r="FC71" s="253" t="str">
        <f>M2D!FG29</f>
        <v>x</v>
      </c>
      <c r="FD71" s="253" t="str">
        <f>M2D!FH29</f>
        <v>x</v>
      </c>
      <c r="FE71" s="253" t="str">
        <f>M2D!FI29</f>
        <v>x</v>
      </c>
      <c r="FF71" s="253" t="str">
        <f>M2D!FJ29</f>
        <v>x</v>
      </c>
      <c r="FG71" s="253" t="str">
        <f>M2D!FK29</f>
        <v>x</v>
      </c>
      <c r="FH71" s="253" t="str">
        <f>M2D!FL29</f>
        <v>x</v>
      </c>
      <c r="FI71" s="253" t="str">
        <f>M2D!FM29</f>
        <v>x</v>
      </c>
      <c r="FJ71" s="253" t="str">
        <f>M2D!FN29</f>
        <v>x</v>
      </c>
      <c r="FK71" s="253" t="str">
        <f>M2D!FO29</f>
        <v>x</v>
      </c>
      <c r="FL71" s="253" t="str">
        <f>M2D!FP29</f>
        <v>x</v>
      </c>
      <c r="FM71" s="253" t="str">
        <f>M2D!FQ29</f>
        <v>x</v>
      </c>
      <c r="FN71" s="253" t="str">
        <f>M2D!FR29</f>
        <v>x</v>
      </c>
      <c r="FO71" s="253" t="str">
        <f>M2D!FS29</f>
        <v>x</v>
      </c>
      <c r="FP71" s="253" t="str">
        <f>M2D!FT29</f>
        <v>x</v>
      </c>
      <c r="FQ71" s="253" t="str">
        <f>M2D!FU29</f>
        <v>x</v>
      </c>
      <c r="FR71" s="253" t="str">
        <f>M2D!FV29</f>
        <v>x</v>
      </c>
      <c r="FS71" s="253" t="str">
        <f>M2D!FW29</f>
        <v>x</v>
      </c>
      <c r="FT71" s="253" t="str">
        <f>M2D!FX29</f>
        <v>x</v>
      </c>
      <c r="FU71" s="253" t="str">
        <f>M2D!FY29</f>
        <v>x</v>
      </c>
      <c r="FV71" s="253" t="str">
        <f>M2D!FZ29</f>
        <v>x</v>
      </c>
      <c r="FW71" s="253" t="str">
        <f>M2D!GA29</f>
        <v>x</v>
      </c>
      <c r="FX71" s="253" t="str">
        <f>M2D!GB29</f>
        <v>x</v>
      </c>
      <c r="FY71" s="253" t="str">
        <f>M2D!GC29</f>
        <v>x</v>
      </c>
      <c r="FZ71" s="253" t="str">
        <f>M2D!GD29</f>
        <v>x</v>
      </c>
      <c r="GA71" s="253" t="str">
        <f>M2D!GE29</f>
        <v>x</v>
      </c>
      <c r="GB71" s="253" t="str">
        <f>M2D!GF29</f>
        <v>x</v>
      </c>
      <c r="GC71" s="253" t="str">
        <f>M2D!GG29</f>
        <v>x</v>
      </c>
      <c r="GD71" s="253" t="str">
        <f>M2D!GH29</f>
        <v>x</v>
      </c>
      <c r="GE71" s="253" t="str">
        <f>M2D!GI29</f>
        <v>x</v>
      </c>
      <c r="GF71" s="253" t="str">
        <f>M2D!GJ29</f>
        <v>x</v>
      </c>
      <c r="GG71" s="253" t="str">
        <f>M2D!GK29</f>
        <v>x</v>
      </c>
      <c r="GH71" s="253" t="str">
        <f>M2D!GL29</f>
        <v>x</v>
      </c>
      <c r="GI71" s="253" t="str">
        <f>M2D!GM29</f>
        <v>x</v>
      </c>
      <c r="GJ71" s="253" t="str">
        <f>M2D!GN29</f>
        <v>x</v>
      </c>
      <c r="GK71" s="253" t="str">
        <f>M2D!GO29</f>
        <v>X</v>
      </c>
      <c r="GL71" s="253" t="str">
        <f>M2D!GP29</f>
        <v>X</v>
      </c>
      <c r="GM71" s="253" t="str">
        <f>M2D!GQ29</f>
        <v>X</v>
      </c>
      <c r="GN71" s="253" t="str">
        <f>M2D!GR29</f>
        <v>X</v>
      </c>
      <c r="GO71" s="709" t="str">
        <f>M2D!HN39</f>
        <v/>
      </c>
    </row>
    <row r="72" spans="1:197" ht="13.15" customHeight="1" x14ac:dyDescent="0.2">
      <c r="A72" s="262" t="str">
        <f>M5F!A12</f>
        <v>V15</v>
      </c>
      <c r="B72" s="262">
        <f>M5F!F12</f>
        <v>43456</v>
      </c>
      <c r="C72" s="263">
        <f>M5F!G12</f>
        <v>43132</v>
      </c>
      <c r="D72" s="264" t="str">
        <f>M5F!H12</f>
        <v>5F048</v>
      </c>
      <c r="E72" s="318">
        <f>M5F!I12</f>
        <v>30</v>
      </c>
      <c r="F72" s="319">
        <f>M5F!J12</f>
        <v>28</v>
      </c>
      <c r="G72" s="319">
        <f>M5F!K12</f>
        <v>9</v>
      </c>
      <c r="H72" s="319">
        <f>M5F!L12</f>
        <v>11</v>
      </c>
      <c r="I72" s="319">
        <f>M5F!M12</f>
        <v>32</v>
      </c>
      <c r="J72" s="319">
        <f>M5F!N12</f>
        <v>0</v>
      </c>
      <c r="K72" s="319">
        <f>M5F!O12</f>
        <v>47</v>
      </c>
      <c r="L72" s="319">
        <f>M5F!P12</f>
        <v>42</v>
      </c>
      <c r="M72" s="319">
        <f>M5F!Q12</f>
        <v>47</v>
      </c>
      <c r="N72" s="319">
        <f>M5F!R12</f>
        <v>23</v>
      </c>
      <c r="O72" s="319">
        <f>M5F!S12</f>
        <v>30</v>
      </c>
      <c r="P72" s="320">
        <f>M5F!T12</f>
        <v>5</v>
      </c>
      <c r="Q72" s="318">
        <f>M5F!U12</f>
        <v>11</v>
      </c>
      <c r="R72" s="319">
        <f>M5F!V12</f>
        <v>21</v>
      </c>
      <c r="S72" s="319">
        <f>M5F!W12</f>
        <v>44</v>
      </c>
      <c r="T72" s="319">
        <f>M5F!X12</f>
        <v>36</v>
      </c>
      <c r="U72" s="319">
        <f>M5F!Y12</f>
        <v>4</v>
      </c>
      <c r="V72" s="319">
        <f>M5F!Z12</f>
        <v>12</v>
      </c>
      <c r="W72" s="319">
        <f>M5F!AA12</f>
        <v>10</v>
      </c>
      <c r="X72" s="319">
        <f>M5F!AB12</f>
        <v>7</v>
      </c>
      <c r="Y72" s="319">
        <f>M5F!AC12</f>
        <v>8</v>
      </c>
      <c r="Z72" s="319">
        <f>M5F!AD12</f>
        <v>8</v>
      </c>
      <c r="AA72" s="319">
        <f>M5F!AE12</f>
        <v>23</v>
      </c>
      <c r="AB72" s="321">
        <f>M5F!AF12</f>
        <v>23</v>
      </c>
      <c r="AC72" s="318">
        <f>M5F!AG12</f>
        <v>23</v>
      </c>
      <c r="AD72" s="319">
        <f>M5F!AH12</f>
        <v>23</v>
      </c>
      <c r="AE72" s="319">
        <f>M5F!AI12</f>
        <v>23</v>
      </c>
      <c r="AF72" s="319">
        <f>M5F!AJ12</f>
        <v>23</v>
      </c>
      <c r="AG72" s="319">
        <f>M5F!AK12</f>
        <v>23</v>
      </c>
      <c r="AH72" s="319">
        <f>M5F!AL12</f>
        <v>23</v>
      </c>
      <c r="AI72" s="319">
        <f>M5F!AM12</f>
        <v>23</v>
      </c>
      <c r="AJ72" s="319">
        <f>M5F!AN12</f>
        <v>23</v>
      </c>
      <c r="AK72" s="319">
        <f>M5F!AO12</f>
        <v>23</v>
      </c>
      <c r="AL72" s="319">
        <f>M5F!AP12</f>
        <v>23</v>
      </c>
      <c r="AM72" s="319">
        <f>M5F!AQ12</f>
        <v>23</v>
      </c>
      <c r="AN72" s="321">
        <f>M5F!AR12</f>
        <v>23</v>
      </c>
      <c r="AO72" s="318">
        <f>M5F!AS12</f>
        <v>23</v>
      </c>
      <c r="AP72" s="319" t="str">
        <f>M5F!AT12</f>
        <v>V15</v>
      </c>
      <c r="AQ72" s="319" t="str">
        <f>M5F!AU12</f>
        <v>V15</v>
      </c>
      <c r="AR72" s="319" t="str">
        <f>M5F!AV12</f>
        <v>V15</v>
      </c>
      <c r="AS72" s="319" t="str">
        <f>M5F!AW12</f>
        <v>V15</v>
      </c>
      <c r="AT72" s="319" t="str">
        <f>M5F!AX12</f>
        <v>V15</v>
      </c>
      <c r="AU72" s="319">
        <f>M5F!AY12</f>
        <v>23</v>
      </c>
      <c r="AV72" s="319">
        <f>M5F!AZ12</f>
        <v>23</v>
      </c>
      <c r="AW72" s="319">
        <f>M5F!BA12</f>
        <v>23</v>
      </c>
      <c r="AX72" s="319">
        <f>M5F!BB12</f>
        <v>23</v>
      </c>
      <c r="AY72" s="319">
        <f>M5F!BC12</f>
        <v>23</v>
      </c>
      <c r="AZ72" s="321">
        <f>M5F!BD12</f>
        <v>23</v>
      </c>
      <c r="BA72" s="318">
        <f>M5F!BE12</f>
        <v>23</v>
      </c>
      <c r="BB72" s="319">
        <f>M5F!BF12</f>
        <v>23</v>
      </c>
      <c r="BC72" s="319">
        <f>M5F!BG12</f>
        <v>23</v>
      </c>
      <c r="BD72" s="319">
        <f>M5F!BH12</f>
        <v>23</v>
      </c>
      <c r="BE72" s="319">
        <f>M5F!BI12</f>
        <v>23</v>
      </c>
      <c r="BF72" s="319">
        <f>M5F!BJ12</f>
        <v>23</v>
      </c>
      <c r="BG72" s="319">
        <f>M5F!BK12</f>
        <v>23</v>
      </c>
      <c r="BH72" s="319">
        <f>M5F!BL12</f>
        <v>23</v>
      </c>
      <c r="BI72" s="319">
        <f>M5F!BM12</f>
        <v>23</v>
      </c>
      <c r="BJ72" s="319">
        <f>M5F!BN12</f>
        <v>23</v>
      </c>
      <c r="BK72" s="319">
        <f>M5F!BO12</f>
        <v>23</v>
      </c>
      <c r="BL72" s="321">
        <f>M5F!BP12</f>
        <v>23</v>
      </c>
      <c r="BM72" s="318">
        <f>M5F!BQ12</f>
        <v>23</v>
      </c>
      <c r="BN72" s="319">
        <f>M5F!BR12</f>
        <v>23</v>
      </c>
      <c r="BO72" s="319">
        <f>M5F!BS12</f>
        <v>23</v>
      </c>
      <c r="BP72" s="319">
        <f>M5F!BT12</f>
        <v>23</v>
      </c>
      <c r="BQ72" s="319">
        <f>M5F!BU12</f>
        <v>23</v>
      </c>
      <c r="BR72" s="319">
        <f>M5F!BV12</f>
        <v>23</v>
      </c>
      <c r="BS72" s="319">
        <f>M5F!BW12</f>
        <v>23</v>
      </c>
      <c r="BT72" s="319">
        <f>M5F!BX12</f>
        <v>23</v>
      </c>
      <c r="BU72" s="319">
        <f>M5F!BY12</f>
        <v>23</v>
      </c>
      <c r="BV72" s="319">
        <f>M5F!BZ12</f>
        <v>23</v>
      </c>
      <c r="BW72" s="319">
        <f>M5F!CA12</f>
        <v>23</v>
      </c>
      <c r="BX72" s="321">
        <f>M5F!CB12</f>
        <v>23</v>
      </c>
      <c r="BY72" s="318">
        <f>M5F!CC12</f>
        <v>23</v>
      </c>
      <c r="BZ72" s="319">
        <f>M5F!CD12</f>
        <v>23</v>
      </c>
      <c r="CA72" s="319">
        <f>M5F!CE12</f>
        <v>23</v>
      </c>
      <c r="CB72" s="319">
        <f>M5F!CF12</f>
        <v>23</v>
      </c>
      <c r="CC72" s="319">
        <f>M5F!CG12</f>
        <v>23</v>
      </c>
      <c r="CD72" s="319">
        <f>M5F!CH12</f>
        <v>23</v>
      </c>
      <c r="CE72" s="319">
        <f>M5F!CI12</f>
        <v>23</v>
      </c>
      <c r="CF72" s="319">
        <f>M5F!CJ12</f>
        <v>23</v>
      </c>
      <c r="CG72" s="319">
        <f>M5F!CK12</f>
        <v>23</v>
      </c>
      <c r="CH72" s="319">
        <f>M5F!CL12</f>
        <v>23</v>
      </c>
      <c r="CI72" s="319">
        <f>M5F!CM12</f>
        <v>23</v>
      </c>
      <c r="CJ72" s="321">
        <f>M5F!CN12</f>
        <v>23</v>
      </c>
      <c r="CK72" s="318">
        <f>M5F!CO12</f>
        <v>23</v>
      </c>
      <c r="CL72" s="319">
        <f>M5F!CP12</f>
        <v>23</v>
      </c>
      <c r="CM72" s="319">
        <f>M5F!CQ12</f>
        <v>23</v>
      </c>
      <c r="CN72" s="319">
        <f>M5F!CR12</f>
        <v>23</v>
      </c>
      <c r="CO72" s="319">
        <f>M5F!CS12</f>
        <v>23</v>
      </c>
      <c r="CP72" s="319">
        <f>M5F!CT12</f>
        <v>23</v>
      </c>
      <c r="CQ72" s="319">
        <f>M5F!CU12</f>
        <v>23</v>
      </c>
      <c r="CR72" s="319">
        <f>M5F!CV12</f>
        <v>23</v>
      </c>
      <c r="CS72" s="319" t="str">
        <f>M5F!CW12</f>
        <v>V20</v>
      </c>
      <c r="CT72" s="319" t="str">
        <f>M5F!CX12</f>
        <v>V20</v>
      </c>
      <c r="CU72" s="319" t="str">
        <f>M5F!CY12</f>
        <v>V20</v>
      </c>
      <c r="CV72" s="321" t="str">
        <f>M5F!CZ12</f>
        <v>V20</v>
      </c>
      <c r="CW72" s="318" t="str">
        <f>M5F!DA12</f>
        <v>V20</v>
      </c>
      <c r="CX72" s="319" t="str">
        <f>M5F!DB12</f>
        <v>V20</v>
      </c>
      <c r="CY72" s="319">
        <f>M5F!DC12</f>
        <v>22</v>
      </c>
      <c r="CZ72" s="319">
        <f>M5F!DD12</f>
        <v>22</v>
      </c>
      <c r="DA72" s="319">
        <f>M5F!DE12</f>
        <v>22</v>
      </c>
      <c r="DB72" s="319">
        <f>M5F!DF12</f>
        <v>22</v>
      </c>
      <c r="DC72" s="319">
        <f>M5F!DG12</f>
        <v>22</v>
      </c>
      <c r="DD72" s="319">
        <f>M5F!DH12</f>
        <v>22</v>
      </c>
      <c r="DE72" s="319">
        <f>M5F!DI12</f>
        <v>22</v>
      </c>
      <c r="DF72" s="319">
        <f>M5F!DJ12</f>
        <v>22</v>
      </c>
      <c r="DG72" s="319">
        <f>M5F!DK12</f>
        <v>22</v>
      </c>
      <c r="DH72" s="321">
        <f>M5F!DL12</f>
        <v>22</v>
      </c>
      <c r="DI72" s="318">
        <f>M5F!DM12</f>
        <v>22</v>
      </c>
      <c r="DJ72" s="319">
        <f>M5F!DN12</f>
        <v>22</v>
      </c>
      <c r="DK72" s="319">
        <f>M5F!DO12</f>
        <v>22</v>
      </c>
      <c r="DL72" s="319">
        <f>M5F!DP12</f>
        <v>22</v>
      </c>
      <c r="DM72" s="319">
        <f>M5F!DQ12</f>
        <v>22</v>
      </c>
      <c r="DN72" s="319">
        <f>M5F!DR12</f>
        <v>22</v>
      </c>
      <c r="DO72" s="319">
        <f>M5F!DS12</f>
        <v>22</v>
      </c>
      <c r="DP72" s="319">
        <f>M5F!DT12</f>
        <v>22</v>
      </c>
      <c r="DQ72" s="319">
        <f>M5F!DU12</f>
        <v>22</v>
      </c>
      <c r="DR72" s="319">
        <f>M5F!DV12</f>
        <v>22</v>
      </c>
      <c r="DS72" s="319">
        <f>M5F!DW12</f>
        <v>22</v>
      </c>
      <c r="DT72" s="321">
        <f>M5F!DX12</f>
        <v>22</v>
      </c>
      <c r="DU72" s="318">
        <f>M5F!DY12</f>
        <v>22</v>
      </c>
      <c r="DV72" s="319">
        <f>M5F!DZ12</f>
        <v>22</v>
      </c>
      <c r="DW72" s="319">
        <f>M5F!EA12</f>
        <v>22</v>
      </c>
      <c r="DX72" s="319">
        <f>M5F!EB12</f>
        <v>22</v>
      </c>
      <c r="DY72" s="319">
        <f>M5F!EC12</f>
        <v>22</v>
      </c>
      <c r="DZ72" s="319">
        <f>M5F!ED12</f>
        <v>22</v>
      </c>
      <c r="EA72" s="319">
        <f>M5F!EE12</f>
        <v>22</v>
      </c>
      <c r="EB72" s="319">
        <f>M5F!EF12</f>
        <v>22</v>
      </c>
      <c r="EC72" s="319">
        <f>M5F!EG12</f>
        <v>22</v>
      </c>
      <c r="ED72" s="319">
        <f>M5F!EH12</f>
        <v>22</v>
      </c>
      <c r="EE72" s="319">
        <f>M5F!EI12</f>
        <v>22</v>
      </c>
      <c r="EF72" s="321">
        <f>M5F!EJ12</f>
        <v>22</v>
      </c>
      <c r="EG72" s="318">
        <f>M5F!EK12</f>
        <v>22</v>
      </c>
      <c r="EH72" s="319">
        <f>M5F!EL12</f>
        <v>22</v>
      </c>
      <c r="EI72" s="319">
        <f>M5F!EM12</f>
        <v>22</v>
      </c>
      <c r="EJ72" s="319">
        <f>M5F!EN12</f>
        <v>22</v>
      </c>
      <c r="EK72" s="319">
        <f>M5F!EO12</f>
        <v>22</v>
      </c>
      <c r="EL72" s="319">
        <f>M5F!EP12</f>
        <v>22</v>
      </c>
      <c r="EM72" s="319">
        <f>M5F!EQ12</f>
        <v>22</v>
      </c>
      <c r="EN72" s="319">
        <f>M5F!ER12</f>
        <v>22</v>
      </c>
      <c r="EO72" s="319">
        <f>M5F!ES12</f>
        <v>22</v>
      </c>
      <c r="EP72" s="319">
        <f>M5F!ET12</f>
        <v>22</v>
      </c>
      <c r="EQ72" s="319">
        <f>M5F!EU12</f>
        <v>22</v>
      </c>
      <c r="ER72" s="321">
        <f>M5F!EV12</f>
        <v>22</v>
      </c>
      <c r="ES72" s="322">
        <f>M5F!EW12</f>
        <v>22</v>
      </c>
      <c r="ET72" s="319">
        <f>M5F!EX12</f>
        <v>22</v>
      </c>
      <c r="EU72" s="319">
        <f>M5F!EY12</f>
        <v>22</v>
      </c>
      <c r="EV72" s="319">
        <f>M5F!EZ12</f>
        <v>22</v>
      </c>
      <c r="EW72" s="319">
        <f>M5F!FA12</f>
        <v>22</v>
      </c>
      <c r="EX72" s="319">
        <f>M5F!FB12</f>
        <v>22</v>
      </c>
      <c r="EY72" s="319">
        <f>M5F!FC12</f>
        <v>22</v>
      </c>
      <c r="EZ72" s="319">
        <f>M5F!FD12</f>
        <v>22</v>
      </c>
      <c r="FA72" s="319" t="str">
        <f>M5F!FE12</f>
        <v>V25</v>
      </c>
      <c r="FB72" s="319" t="str">
        <f>M5F!FF12</f>
        <v>V25</v>
      </c>
      <c r="FC72" s="319" t="str">
        <f>M5F!FG12</f>
        <v>V25</v>
      </c>
      <c r="FD72" s="319" t="str">
        <f>M5F!FH12</f>
        <v>V25</v>
      </c>
      <c r="FE72" s="319" t="str">
        <f>M5F!FI12</f>
        <v>V25</v>
      </c>
      <c r="FF72" s="319">
        <f>M5F!FJ12</f>
        <v>23</v>
      </c>
      <c r="FG72" s="319">
        <f>M5F!FK12</f>
        <v>23</v>
      </c>
      <c r="FH72" s="319">
        <f>M5F!FL12</f>
        <v>23</v>
      </c>
      <c r="FI72" s="319">
        <f>M5F!FM12</f>
        <v>23</v>
      </c>
      <c r="FJ72" s="319">
        <f>M5F!FN12</f>
        <v>23</v>
      </c>
      <c r="FK72" s="319">
        <f>M5F!FO12</f>
        <v>23</v>
      </c>
      <c r="FL72" s="319">
        <f>M5F!FP12</f>
        <v>23</v>
      </c>
      <c r="FM72" s="319">
        <f>M5F!FQ12</f>
        <v>23</v>
      </c>
      <c r="FN72" s="319">
        <f>M5F!FR12</f>
        <v>23</v>
      </c>
      <c r="FO72" s="319">
        <f>M5F!FS12</f>
        <v>23</v>
      </c>
      <c r="FP72" s="319">
        <f>M5F!FT12</f>
        <v>23</v>
      </c>
      <c r="FQ72" s="319">
        <f>M5F!FU12</f>
        <v>23</v>
      </c>
      <c r="FR72" s="319">
        <f>M5F!FV12</f>
        <v>23</v>
      </c>
      <c r="FS72" s="319">
        <f>M5F!FW12</f>
        <v>23</v>
      </c>
      <c r="FT72" s="319">
        <f>M5F!FX12</f>
        <v>23</v>
      </c>
      <c r="FU72" s="319">
        <f>M5F!FY12</f>
        <v>23</v>
      </c>
      <c r="FV72" s="319">
        <f>M5F!FZ12</f>
        <v>23</v>
      </c>
      <c r="FW72" s="319">
        <f>M5F!GA12</f>
        <v>23</v>
      </c>
      <c r="FX72" s="319">
        <f>M5F!GB12</f>
        <v>23</v>
      </c>
      <c r="FY72" s="319">
        <f>M5F!GC12</f>
        <v>23</v>
      </c>
      <c r="FZ72" s="319">
        <f>M5F!GD12</f>
        <v>23</v>
      </c>
      <c r="GA72" s="319">
        <f>M5F!GE12</f>
        <v>23</v>
      </c>
      <c r="GB72" s="319">
        <f>M5F!GF12</f>
        <v>23</v>
      </c>
      <c r="GC72" s="319">
        <f>M5F!GG12</f>
        <v>23</v>
      </c>
      <c r="GD72" s="319">
        <f>M5F!GH12</f>
        <v>23</v>
      </c>
      <c r="GE72" s="319">
        <f>M5F!GI12</f>
        <v>23</v>
      </c>
      <c r="GF72" s="319">
        <f>M5F!GJ12</f>
        <v>23</v>
      </c>
      <c r="GG72" s="319">
        <f>M5F!GK12</f>
        <v>23</v>
      </c>
      <c r="GH72" s="319">
        <f>M5F!GL12</f>
        <v>23</v>
      </c>
      <c r="GI72" s="319">
        <f>M5F!GM12</f>
        <v>23</v>
      </c>
      <c r="GJ72" s="319">
        <f>M5F!GN12</f>
        <v>23</v>
      </c>
      <c r="GK72" s="319" t="str">
        <f>M5F!GO12</f>
        <v>X</v>
      </c>
      <c r="GL72" s="319" t="str">
        <f>M5F!GP12</f>
        <v>X</v>
      </c>
      <c r="GM72" s="319" t="str">
        <f>M5F!GQ12</f>
        <v>X</v>
      </c>
      <c r="GN72" s="319" t="str">
        <f>M5F!GR12</f>
        <v>X</v>
      </c>
      <c r="GO72" s="709" t="str">
        <f>M5F!HN22</f>
        <v>N</v>
      </c>
    </row>
    <row r="73" spans="1:197" ht="13.15" customHeight="1" x14ac:dyDescent="0.2">
      <c r="A73" s="271" t="str">
        <f>M2D!A27</f>
        <v>V10</v>
      </c>
      <c r="B73" s="271">
        <f>M2D!F27</f>
        <v>43474</v>
      </c>
      <c r="C73" s="272">
        <f>M2D!G27</f>
        <v>43132</v>
      </c>
      <c r="D73" s="273" t="str">
        <f>M2D!H27</f>
        <v>D629</v>
      </c>
      <c r="E73" s="332" t="str">
        <f>M2D!I27</f>
        <v>STK</v>
      </c>
      <c r="F73" s="253" t="str">
        <f>M2D!J27</f>
        <v>STK</v>
      </c>
      <c r="G73" s="253" t="str">
        <f>M2D!K27</f>
        <v>STK</v>
      </c>
      <c r="H73" s="253" t="str">
        <f>M2D!L27</f>
        <v>STK</v>
      </c>
      <c r="I73" s="253" t="str">
        <f>M2D!M27</f>
        <v>STK</v>
      </c>
      <c r="J73" s="253">
        <f>M2D!N27</f>
        <v>19</v>
      </c>
      <c r="K73" s="253">
        <f>M2D!O27</f>
        <v>41</v>
      </c>
      <c r="L73" s="253">
        <f>M2D!P27</f>
        <v>22</v>
      </c>
      <c r="M73" s="253">
        <f>M2D!Q27</f>
        <v>46</v>
      </c>
      <c r="N73" s="253">
        <f>M2D!R27</f>
        <v>49</v>
      </c>
      <c r="O73" s="253">
        <f>M2D!S27</f>
        <v>23</v>
      </c>
      <c r="P73" s="333">
        <f>M2D!T27</f>
        <v>9</v>
      </c>
      <c r="Q73" s="332">
        <f>M2D!U27</f>
        <v>17</v>
      </c>
      <c r="R73" s="253">
        <f>M2D!V27</f>
        <v>59</v>
      </c>
      <c r="S73" s="253">
        <f>M2D!W27</f>
        <v>111</v>
      </c>
      <c r="T73" s="253">
        <f>M2D!X27</f>
        <v>106</v>
      </c>
      <c r="U73" s="253">
        <f>M2D!Y27</f>
        <v>78</v>
      </c>
      <c r="V73" s="253">
        <f>M2D!Z27</f>
        <v>33</v>
      </c>
      <c r="W73" s="253">
        <f>M2D!AA27</f>
        <v>0</v>
      </c>
      <c r="X73" s="253">
        <f>M2D!AB27</f>
        <v>17</v>
      </c>
      <c r="Y73" s="253" t="str">
        <f>M2D!AC27</f>
        <v>SB</v>
      </c>
      <c r="Z73" s="253" t="str">
        <f>M2D!AD27</f>
        <v>SB</v>
      </c>
      <c r="AA73" s="253" t="str">
        <f>M2D!AE27</f>
        <v>SB</v>
      </c>
      <c r="AB73" s="334" t="str">
        <f>M2D!AF27</f>
        <v>SB</v>
      </c>
      <c r="AC73" s="332" t="str">
        <f>M2D!AG27</f>
        <v>SB</v>
      </c>
      <c r="AD73" s="253">
        <f>M2D!AH27</f>
        <v>5</v>
      </c>
      <c r="AE73" s="253" t="str">
        <f>M2D!AI27</f>
        <v>F</v>
      </c>
      <c r="AF73" s="253" t="str">
        <f>M2D!AJ27</f>
        <v>F</v>
      </c>
      <c r="AG73" s="253">
        <f>M2D!AK27</f>
        <v>23</v>
      </c>
      <c r="AH73" s="253">
        <f>M2D!AL27</f>
        <v>23</v>
      </c>
      <c r="AI73" s="253">
        <f>M2D!AM27</f>
        <v>23</v>
      </c>
      <c r="AJ73" s="253">
        <f>M2D!AN27</f>
        <v>23</v>
      </c>
      <c r="AK73" s="253">
        <f>M2D!AO27</f>
        <v>23</v>
      </c>
      <c r="AL73" s="253">
        <f>M2D!AP27</f>
        <v>23</v>
      </c>
      <c r="AM73" s="253">
        <f>M2D!AQ27</f>
        <v>23</v>
      </c>
      <c r="AN73" s="334">
        <f>M2D!AR27</f>
        <v>23</v>
      </c>
      <c r="AO73" s="332">
        <f>M2D!AS27</f>
        <v>23</v>
      </c>
      <c r="AP73" s="253" t="str">
        <f>M2D!AT27</f>
        <v>V10</v>
      </c>
      <c r="AQ73" s="253" t="str">
        <f>M2D!AU27</f>
        <v>V10</v>
      </c>
      <c r="AR73" s="253" t="str">
        <f>M2D!AV27</f>
        <v>V10</v>
      </c>
      <c r="AS73" s="253" t="str">
        <f>M2D!AW27</f>
        <v>V10</v>
      </c>
      <c r="AT73" s="253" t="str">
        <f>M2D!AX27</f>
        <v>V10</v>
      </c>
      <c r="AU73" s="253" t="str">
        <f>M2D!AY27</f>
        <v>V10</v>
      </c>
      <c r="AV73" s="253" t="str">
        <f>M2D!AZ27</f>
        <v>AIA</v>
      </c>
      <c r="AW73" s="253" t="str">
        <f>M2D!BA27</f>
        <v>AIA</v>
      </c>
      <c r="AX73" s="253">
        <f>M2D!BB27</f>
        <v>23</v>
      </c>
      <c r="AY73" s="253">
        <f>M2D!BC27</f>
        <v>23</v>
      </c>
      <c r="AZ73" s="334">
        <f>M2D!BD27</f>
        <v>23</v>
      </c>
      <c r="BA73" s="332">
        <f>M2D!BE27</f>
        <v>23</v>
      </c>
      <c r="BB73" s="253">
        <f>M2D!BF27</f>
        <v>23</v>
      </c>
      <c r="BC73" s="253">
        <f>M2D!BG27</f>
        <v>23</v>
      </c>
      <c r="BD73" s="253">
        <f>M2D!BH27</f>
        <v>23</v>
      </c>
      <c r="BE73" s="253">
        <f>M2D!BI27</f>
        <v>23</v>
      </c>
      <c r="BF73" s="253">
        <f>M2D!BJ27</f>
        <v>23</v>
      </c>
      <c r="BG73" s="253">
        <f>M2D!BK27</f>
        <v>1</v>
      </c>
      <c r="BH73" s="253">
        <f>M2D!BL27</f>
        <v>60</v>
      </c>
      <c r="BI73" s="253">
        <f>M2D!BM27</f>
        <v>60</v>
      </c>
      <c r="BJ73" s="253">
        <f>M2D!BN27</f>
        <v>60</v>
      </c>
      <c r="BK73" s="253">
        <f>M2D!BO27</f>
        <v>60</v>
      </c>
      <c r="BL73" s="334">
        <f>M2D!BP27</f>
        <v>1</v>
      </c>
      <c r="BM73" s="332">
        <f>M2D!BQ27</f>
        <v>23</v>
      </c>
      <c r="BN73" s="253">
        <f>M2D!BR27</f>
        <v>23</v>
      </c>
      <c r="BO73" s="253">
        <f>M2D!BS27</f>
        <v>23</v>
      </c>
      <c r="BP73" s="253">
        <f>M2D!BT27</f>
        <v>23</v>
      </c>
      <c r="BQ73" s="253">
        <f>M2D!BU27</f>
        <v>23</v>
      </c>
      <c r="BR73" s="253">
        <f>M2D!BV27</f>
        <v>23</v>
      </c>
      <c r="BS73" s="253">
        <f>M2D!BW27</f>
        <v>23</v>
      </c>
      <c r="BT73" s="253">
        <f>M2D!BX27</f>
        <v>23</v>
      </c>
      <c r="BU73" s="253">
        <f>M2D!BY27</f>
        <v>23</v>
      </c>
      <c r="BV73" s="253">
        <f>M2D!BZ27</f>
        <v>23</v>
      </c>
      <c r="BW73" s="253">
        <f>M2D!CA27</f>
        <v>23</v>
      </c>
      <c r="BX73" s="334">
        <f>M2D!CB27</f>
        <v>23</v>
      </c>
      <c r="BY73" s="332">
        <f>M2D!CC27</f>
        <v>23</v>
      </c>
      <c r="BZ73" s="253">
        <f>M2D!CD27</f>
        <v>23</v>
      </c>
      <c r="CA73" s="253">
        <f>M2D!CE27</f>
        <v>23</v>
      </c>
      <c r="CB73" s="253">
        <f>M2D!CF27</f>
        <v>23</v>
      </c>
      <c r="CC73" s="253">
        <f>M2D!CG27</f>
        <v>23</v>
      </c>
      <c r="CD73" s="253">
        <f>M2D!CH27</f>
        <v>23</v>
      </c>
      <c r="CE73" s="253">
        <f>M2D!CI27</f>
        <v>23</v>
      </c>
      <c r="CF73" s="253">
        <f>M2D!CJ27</f>
        <v>23</v>
      </c>
      <c r="CG73" s="253">
        <f>M2D!CK27</f>
        <v>23</v>
      </c>
      <c r="CH73" s="253">
        <f>M2D!CL27</f>
        <v>23</v>
      </c>
      <c r="CI73" s="253">
        <f>M2D!CM27</f>
        <v>23</v>
      </c>
      <c r="CJ73" s="334">
        <f>M2D!CN27</f>
        <v>23</v>
      </c>
      <c r="CK73" s="332">
        <f>M2D!CO27</f>
        <v>23</v>
      </c>
      <c r="CL73" s="253">
        <f>M2D!CP27</f>
        <v>23</v>
      </c>
      <c r="CM73" s="253">
        <f>M2D!CQ27</f>
        <v>23</v>
      </c>
      <c r="CN73" s="253">
        <f>M2D!CR27</f>
        <v>23</v>
      </c>
      <c r="CO73" s="253">
        <f>M2D!CS27</f>
        <v>23</v>
      </c>
      <c r="CP73" s="253">
        <f>M2D!CT27</f>
        <v>23</v>
      </c>
      <c r="CQ73" s="253">
        <f>M2D!CU27</f>
        <v>23</v>
      </c>
      <c r="CR73" s="253" t="str">
        <f>M2D!CV27</f>
        <v>SB</v>
      </c>
      <c r="CS73" s="253" t="str">
        <f>M2D!CW27</f>
        <v>SB</v>
      </c>
      <c r="CT73" s="253" t="str">
        <f>M2D!CX27</f>
        <v>SB</v>
      </c>
      <c r="CU73" s="253" t="str">
        <f>M2D!CY27</f>
        <v>SB</v>
      </c>
      <c r="CV73" s="334" t="str">
        <f>M2D!CZ27</f>
        <v>V15</v>
      </c>
      <c r="CW73" s="332" t="str">
        <f>M2D!DA27</f>
        <v>V15</v>
      </c>
      <c r="CX73" s="253" t="str">
        <f>M2D!DB27</f>
        <v>V15</v>
      </c>
      <c r="CY73" s="253" t="str">
        <f>M2D!DC27</f>
        <v>V15</v>
      </c>
      <c r="CZ73" s="253" t="str">
        <f>M2D!DD27</f>
        <v>V15</v>
      </c>
      <c r="DA73" s="253" t="str">
        <f>M2D!DE27</f>
        <v>RMV</v>
      </c>
      <c r="DB73" s="253" t="str">
        <f>M2D!DF27</f>
        <v>RMV</v>
      </c>
      <c r="DC73" s="253" t="str">
        <f>M2D!DG27</f>
        <v>RMV</v>
      </c>
      <c r="DD73" s="253" t="str">
        <f>M2D!DH27</f>
        <v>RMV</v>
      </c>
      <c r="DE73" s="253" t="str">
        <f>M2D!DI27</f>
        <v>RMV</v>
      </c>
      <c r="DF73" s="253" t="str">
        <f>M2D!DJ27</f>
        <v>RMV</v>
      </c>
      <c r="DG73" s="253">
        <f>M2D!DK27</f>
        <v>23</v>
      </c>
      <c r="DH73" s="334">
        <f>M2D!DL27</f>
        <v>23</v>
      </c>
      <c r="DI73" s="332">
        <f>M2D!DM27</f>
        <v>23</v>
      </c>
      <c r="DJ73" s="253">
        <f>M2D!DN27</f>
        <v>23</v>
      </c>
      <c r="DK73" s="253">
        <f>M2D!DO27</f>
        <v>23</v>
      </c>
      <c r="DL73" s="253">
        <f>M2D!DP27</f>
        <v>23</v>
      </c>
      <c r="DM73" s="253">
        <f>M2D!DQ27</f>
        <v>23</v>
      </c>
      <c r="DN73" s="253">
        <f>M2D!DR27</f>
        <v>23</v>
      </c>
      <c r="DO73" s="253">
        <f>M2D!DS27</f>
        <v>23</v>
      </c>
      <c r="DP73" s="253">
        <f>M2D!DT27</f>
        <v>23</v>
      </c>
      <c r="DQ73" s="253">
        <f>M2D!DU27</f>
        <v>1</v>
      </c>
      <c r="DR73" s="253">
        <f>M2D!DV27</f>
        <v>60</v>
      </c>
      <c r="DS73" s="253">
        <f>M2D!DW27</f>
        <v>60</v>
      </c>
      <c r="DT73" s="334">
        <f>M2D!DX27</f>
        <v>60</v>
      </c>
      <c r="DU73" s="332">
        <f>M2D!DY27</f>
        <v>60</v>
      </c>
      <c r="DV73" s="253">
        <f>M2D!DZ27</f>
        <v>1</v>
      </c>
      <c r="DW73" s="253">
        <f>M2D!EA27</f>
        <v>23</v>
      </c>
      <c r="DX73" s="253">
        <f>M2D!EB27</f>
        <v>23</v>
      </c>
      <c r="DY73" s="253">
        <f>M2D!EC27</f>
        <v>23</v>
      </c>
      <c r="DZ73" s="253">
        <f>M2D!ED27</f>
        <v>23</v>
      </c>
      <c r="EA73" s="253">
        <f>M2D!EE27</f>
        <v>23</v>
      </c>
      <c r="EB73" s="253">
        <f>M2D!EF27</f>
        <v>23</v>
      </c>
      <c r="EC73" s="253">
        <f>M2D!EG27</f>
        <v>23</v>
      </c>
      <c r="ED73" s="253">
        <f>M2D!EH27</f>
        <v>23</v>
      </c>
      <c r="EE73" s="253">
        <f>M2D!EI27</f>
        <v>23</v>
      </c>
      <c r="EF73" s="334">
        <f>M2D!EJ27</f>
        <v>23</v>
      </c>
      <c r="EG73" s="332">
        <f>M2D!EK27</f>
        <v>23</v>
      </c>
      <c r="EH73" s="253">
        <f>M2D!EL27</f>
        <v>23</v>
      </c>
      <c r="EI73" s="253">
        <f>M2D!EM27</f>
        <v>23</v>
      </c>
      <c r="EJ73" s="253">
        <f>M2D!EN27</f>
        <v>23</v>
      </c>
      <c r="EK73" s="253">
        <f>M2D!EO27</f>
        <v>23</v>
      </c>
      <c r="EL73" s="253">
        <f>M2D!EP27</f>
        <v>23</v>
      </c>
      <c r="EM73" s="253">
        <f>M2D!EQ27</f>
        <v>23</v>
      </c>
      <c r="EN73" s="253">
        <f>M2D!ER27</f>
        <v>23</v>
      </c>
      <c r="EO73" s="253">
        <f>M2D!ES27</f>
        <v>23</v>
      </c>
      <c r="EP73" s="253">
        <f>M2D!ET27</f>
        <v>23</v>
      </c>
      <c r="EQ73" s="253">
        <f>M2D!EU27</f>
        <v>23</v>
      </c>
      <c r="ER73" s="334">
        <f>M2D!EV27</f>
        <v>23</v>
      </c>
      <c r="ES73" s="335">
        <f>M2D!EW27</f>
        <v>23</v>
      </c>
      <c r="ET73" s="253">
        <f>M2D!EX27</f>
        <v>23</v>
      </c>
      <c r="EU73" s="253">
        <f>M2D!EY27</f>
        <v>23</v>
      </c>
      <c r="EV73" s="253">
        <f>M2D!EZ27</f>
        <v>23</v>
      </c>
      <c r="EW73" s="253">
        <f>M2D!FA27</f>
        <v>23</v>
      </c>
      <c r="EX73" s="253">
        <f>M2D!FB27</f>
        <v>23</v>
      </c>
      <c r="EY73" s="253">
        <f>M2D!FC27</f>
        <v>23</v>
      </c>
      <c r="EZ73" s="253" t="str">
        <f>M2D!FD27</f>
        <v>V20</v>
      </c>
      <c r="FA73" s="253" t="str">
        <f>M2D!FE27</f>
        <v>V20</v>
      </c>
      <c r="FB73" s="253" t="str">
        <f>M2D!FF27</f>
        <v>V20</v>
      </c>
      <c r="FC73" s="253" t="str">
        <f>M2D!FG27</f>
        <v>V20</v>
      </c>
      <c r="FD73" s="253" t="str">
        <f>M2D!FH27</f>
        <v>V20</v>
      </c>
      <c r="FE73" s="253" t="str">
        <f>M2D!FI27</f>
        <v>V20</v>
      </c>
      <c r="FF73" s="253">
        <f>M2D!FJ27</f>
        <v>23</v>
      </c>
      <c r="FG73" s="253">
        <f>M2D!FK27</f>
        <v>23</v>
      </c>
      <c r="FH73" s="253">
        <f>M2D!FL27</f>
        <v>23</v>
      </c>
      <c r="FI73" s="253">
        <f>M2D!FM27</f>
        <v>23</v>
      </c>
      <c r="FJ73" s="253">
        <f>M2D!FN27</f>
        <v>23</v>
      </c>
      <c r="FK73" s="253">
        <f>M2D!FO27</f>
        <v>23</v>
      </c>
      <c r="FL73" s="253">
        <f>M2D!FP27</f>
        <v>23</v>
      </c>
      <c r="FM73" s="253">
        <f>M2D!FQ27</f>
        <v>23</v>
      </c>
      <c r="FN73" s="253">
        <f>M2D!FR27</f>
        <v>23</v>
      </c>
      <c r="FO73" s="253">
        <f>M2D!FS27</f>
        <v>23</v>
      </c>
      <c r="FP73" s="253">
        <f>M2D!FT27</f>
        <v>23</v>
      </c>
      <c r="FQ73" s="253">
        <f>M2D!FU27</f>
        <v>23</v>
      </c>
      <c r="FR73" s="253">
        <f>M2D!FV27</f>
        <v>23</v>
      </c>
      <c r="FS73" s="253">
        <f>M2D!FW27</f>
        <v>23</v>
      </c>
      <c r="FT73" s="253">
        <f>M2D!FX27</f>
        <v>23</v>
      </c>
      <c r="FU73" s="253">
        <f>M2D!FY27</f>
        <v>23</v>
      </c>
      <c r="FV73" s="253">
        <f>M2D!FZ27</f>
        <v>23</v>
      </c>
      <c r="FW73" s="253">
        <f>M2D!GA27</f>
        <v>23</v>
      </c>
      <c r="FX73" s="253">
        <f>M2D!GB27</f>
        <v>23</v>
      </c>
      <c r="FY73" s="253">
        <f>M2D!GC27</f>
        <v>23</v>
      </c>
      <c r="FZ73" s="253">
        <f>M2D!GD27</f>
        <v>23</v>
      </c>
      <c r="GA73" s="253">
        <f>M2D!GE27</f>
        <v>23</v>
      </c>
      <c r="GB73" s="253">
        <f>M2D!GF27</f>
        <v>23</v>
      </c>
      <c r="GC73" s="253">
        <f>M2D!GG27</f>
        <v>23</v>
      </c>
      <c r="GD73" s="253">
        <f>M2D!GH27</f>
        <v>23</v>
      </c>
      <c r="GE73" s="253">
        <f>M2D!GI27</f>
        <v>23</v>
      </c>
      <c r="GF73" s="253">
        <f>M2D!GJ27</f>
        <v>23</v>
      </c>
      <c r="GG73" s="253">
        <f>M2D!GK27</f>
        <v>23</v>
      </c>
      <c r="GH73" s="253">
        <f>M2D!GL27</f>
        <v>23</v>
      </c>
      <c r="GI73" s="253">
        <f>M2D!GM27</f>
        <v>23</v>
      </c>
      <c r="GJ73" s="253">
        <f>M2D!GN27</f>
        <v>23</v>
      </c>
      <c r="GK73" s="253" t="str">
        <f>M2D!GO27</f>
        <v>X</v>
      </c>
      <c r="GL73" s="253" t="str">
        <f>M2D!GP27</f>
        <v>X</v>
      </c>
      <c r="GM73" s="253" t="str">
        <f>M2D!GQ27</f>
        <v>X</v>
      </c>
      <c r="GN73" s="253" t="str">
        <f>M2D!GR27</f>
        <v>X</v>
      </c>
      <c r="GO73" s="709">
        <f>M2D!HN37</f>
        <v>42795</v>
      </c>
    </row>
    <row r="74" spans="1:197" ht="13.15" customHeight="1" x14ac:dyDescent="0.2">
      <c r="A74" s="271" t="str">
        <f>M2D!A28</f>
        <v>V10</v>
      </c>
      <c r="B74" s="271">
        <f>M2D!F28</f>
        <v>43052</v>
      </c>
      <c r="C74" s="272">
        <f>M2D!G28</f>
        <v>43160</v>
      </c>
      <c r="D74" s="273" t="str">
        <f>M2D!H28</f>
        <v>D630</v>
      </c>
      <c r="E74" s="332">
        <f>M2D!I28</f>
        <v>17</v>
      </c>
      <c r="F74" s="253">
        <f>M2D!J28</f>
        <v>6</v>
      </c>
      <c r="G74" s="253">
        <f>M2D!K28</f>
        <v>28</v>
      </c>
      <c r="H74" s="253">
        <f>M2D!L28</f>
        <v>13</v>
      </c>
      <c r="I74" s="253">
        <f>M2D!M28</f>
        <v>17</v>
      </c>
      <c r="J74" s="253">
        <f>M2D!N28</f>
        <v>16</v>
      </c>
      <c r="K74" s="253">
        <f>M2D!O28</f>
        <v>20</v>
      </c>
      <c r="L74" s="253">
        <f>M2D!P28</f>
        <v>15</v>
      </c>
      <c r="M74" s="253">
        <f>M2D!Q28</f>
        <v>28</v>
      </c>
      <c r="N74" s="253">
        <f>M2D!R28</f>
        <v>18</v>
      </c>
      <c r="O74" s="253">
        <f>M2D!S28</f>
        <v>15</v>
      </c>
      <c r="P74" s="333">
        <f>M2D!T28</f>
        <v>0</v>
      </c>
      <c r="Q74" s="332">
        <f>M2D!U28</f>
        <v>16</v>
      </c>
      <c r="R74" s="253">
        <f>M2D!V28</f>
        <v>32</v>
      </c>
      <c r="S74" s="253">
        <f>M2D!W28</f>
        <v>40</v>
      </c>
      <c r="T74" s="253">
        <f>M2D!X28</f>
        <v>40</v>
      </c>
      <c r="U74" s="253">
        <f>M2D!Y28</f>
        <v>7</v>
      </c>
      <c r="V74" s="253">
        <f>M2D!Z28</f>
        <v>37</v>
      </c>
      <c r="W74" s="253">
        <f>M2D!AA28</f>
        <v>0</v>
      </c>
      <c r="X74" s="253" t="str">
        <f>M2D!AB28</f>
        <v>SB</v>
      </c>
      <c r="Y74" s="253" t="str">
        <f>M2D!AC28</f>
        <v>SB</v>
      </c>
      <c r="Z74" s="253" t="str">
        <f>M2D!AD28</f>
        <v>SB</v>
      </c>
      <c r="AA74" s="253" t="str">
        <f>M2D!AE28</f>
        <v>SB</v>
      </c>
      <c r="AB74" s="334" t="str">
        <f>M2D!AF28</f>
        <v>SB</v>
      </c>
      <c r="AC74" s="332">
        <f>M2D!AG28</f>
        <v>25</v>
      </c>
      <c r="AD74" s="253">
        <f>M2D!AH28</f>
        <v>25</v>
      </c>
      <c r="AE74" s="253">
        <f>M2D!AI28</f>
        <v>25</v>
      </c>
      <c r="AF74" s="253" t="str">
        <f>M2D!AJ28</f>
        <v>F</v>
      </c>
      <c r="AG74" s="253" t="str">
        <f>M2D!AK28</f>
        <v>F</v>
      </c>
      <c r="AH74" s="253">
        <f>M2D!AL28</f>
        <v>25</v>
      </c>
      <c r="AI74" s="253">
        <f>M2D!AM28</f>
        <v>25</v>
      </c>
      <c r="AJ74" s="253">
        <f>M2D!AN28</f>
        <v>25</v>
      </c>
      <c r="AK74" s="253">
        <f>M2D!AO28</f>
        <v>25</v>
      </c>
      <c r="AL74" s="253">
        <f>M2D!AP28</f>
        <v>25</v>
      </c>
      <c r="AM74" s="253">
        <f>M2D!AQ28</f>
        <v>25</v>
      </c>
      <c r="AN74" s="334">
        <f>M2D!AR28</f>
        <v>25</v>
      </c>
      <c r="AO74" s="332">
        <f>M2D!AS28</f>
        <v>23</v>
      </c>
      <c r="AP74" s="253">
        <f>M2D!AT28</f>
        <v>23</v>
      </c>
      <c r="AQ74" s="253" t="str">
        <f>M2D!AU28</f>
        <v>V10</v>
      </c>
      <c r="AR74" s="253" t="str">
        <f>M2D!AV28</f>
        <v>V10</v>
      </c>
      <c r="AS74" s="253" t="str">
        <f>M2D!AW28</f>
        <v>V10</v>
      </c>
      <c r="AT74" s="253" t="str">
        <f>M2D!AX28</f>
        <v>V10</v>
      </c>
      <c r="AU74" s="253" t="str">
        <f>M2D!AY28</f>
        <v>V10</v>
      </c>
      <c r="AV74" s="253" t="str">
        <f>M2D!AZ28</f>
        <v>V10</v>
      </c>
      <c r="AW74" s="253" t="str">
        <f>M2D!BA28</f>
        <v>AIA</v>
      </c>
      <c r="AX74" s="253" t="str">
        <f>M2D!BB28</f>
        <v>AIA</v>
      </c>
      <c r="AY74" s="253">
        <f>M2D!BC28</f>
        <v>23</v>
      </c>
      <c r="AZ74" s="334">
        <f>M2D!BD28</f>
        <v>23</v>
      </c>
      <c r="BA74" s="332">
        <f>M2D!BE28</f>
        <v>23</v>
      </c>
      <c r="BB74" s="253">
        <f>M2D!BF28</f>
        <v>23</v>
      </c>
      <c r="BC74" s="253">
        <f>M2D!BG28</f>
        <v>23</v>
      </c>
      <c r="BD74" s="253">
        <f>M2D!BH28</f>
        <v>23</v>
      </c>
      <c r="BE74" s="253">
        <f>M2D!BI28</f>
        <v>23</v>
      </c>
      <c r="BF74" s="253">
        <f>M2D!BJ28</f>
        <v>23</v>
      </c>
      <c r="BG74" s="253">
        <f>M2D!BK28</f>
        <v>1</v>
      </c>
      <c r="BH74" s="253">
        <f>M2D!BL28</f>
        <v>60</v>
      </c>
      <c r="BI74" s="253">
        <f>M2D!BM28</f>
        <v>60</v>
      </c>
      <c r="BJ74" s="253">
        <f>M2D!BN28</f>
        <v>60</v>
      </c>
      <c r="BK74" s="253">
        <f>M2D!BO28</f>
        <v>60</v>
      </c>
      <c r="BL74" s="334">
        <f>M2D!BP28</f>
        <v>1</v>
      </c>
      <c r="BM74" s="332">
        <f>M2D!BQ28</f>
        <v>23</v>
      </c>
      <c r="BN74" s="253">
        <f>M2D!BR28</f>
        <v>23</v>
      </c>
      <c r="BO74" s="253">
        <f>M2D!BS28</f>
        <v>23</v>
      </c>
      <c r="BP74" s="253">
        <f>M2D!BT28</f>
        <v>23</v>
      </c>
      <c r="BQ74" s="253">
        <f>M2D!BU28</f>
        <v>23</v>
      </c>
      <c r="BR74" s="253">
        <f>M2D!BV28</f>
        <v>23</v>
      </c>
      <c r="BS74" s="253">
        <f>M2D!BW28</f>
        <v>23</v>
      </c>
      <c r="BT74" s="253">
        <f>M2D!BX28</f>
        <v>23</v>
      </c>
      <c r="BU74" s="253">
        <f>M2D!BY28</f>
        <v>23</v>
      </c>
      <c r="BV74" s="253">
        <f>M2D!BZ28</f>
        <v>23</v>
      </c>
      <c r="BW74" s="253">
        <f>M2D!CA28</f>
        <v>23</v>
      </c>
      <c r="BX74" s="334">
        <f>M2D!CB28</f>
        <v>23</v>
      </c>
      <c r="BY74" s="332">
        <f>M2D!CC28</f>
        <v>23</v>
      </c>
      <c r="BZ74" s="253">
        <f>M2D!CD28</f>
        <v>23</v>
      </c>
      <c r="CA74" s="253">
        <f>M2D!CE28</f>
        <v>23</v>
      </c>
      <c r="CB74" s="253">
        <f>M2D!CF28</f>
        <v>23</v>
      </c>
      <c r="CC74" s="253">
        <f>M2D!CG28</f>
        <v>23</v>
      </c>
      <c r="CD74" s="253">
        <f>M2D!CH28</f>
        <v>23</v>
      </c>
      <c r="CE74" s="253">
        <f>M2D!CI28</f>
        <v>23</v>
      </c>
      <c r="CF74" s="253">
        <f>M2D!CJ28</f>
        <v>23</v>
      </c>
      <c r="CG74" s="253">
        <f>M2D!CK28</f>
        <v>23</v>
      </c>
      <c r="CH74" s="253">
        <f>M2D!CL28</f>
        <v>23</v>
      </c>
      <c r="CI74" s="253">
        <f>M2D!CM28</f>
        <v>23</v>
      </c>
      <c r="CJ74" s="334">
        <f>M2D!CN28</f>
        <v>23</v>
      </c>
      <c r="CK74" s="332">
        <f>M2D!CO28</f>
        <v>23</v>
      </c>
      <c r="CL74" s="253">
        <f>M2D!CP28</f>
        <v>23</v>
      </c>
      <c r="CM74" s="253">
        <f>M2D!CQ28</f>
        <v>23</v>
      </c>
      <c r="CN74" s="253">
        <f>M2D!CR28</f>
        <v>23</v>
      </c>
      <c r="CO74" s="253">
        <f>M2D!CS28</f>
        <v>23</v>
      </c>
      <c r="CP74" s="253">
        <f>M2D!CT28</f>
        <v>23</v>
      </c>
      <c r="CQ74" s="253">
        <f>M2D!CU28</f>
        <v>23</v>
      </c>
      <c r="CR74" s="253">
        <f>M2D!CV28</f>
        <v>23</v>
      </c>
      <c r="CS74" s="253">
        <f>M2D!CW28</f>
        <v>15</v>
      </c>
      <c r="CT74" s="253">
        <f>M2D!CX28</f>
        <v>13</v>
      </c>
      <c r="CU74" s="253">
        <f>M2D!CY28</f>
        <v>10</v>
      </c>
      <c r="CV74" s="334" t="str">
        <f>M2D!CZ28</f>
        <v>V15</v>
      </c>
      <c r="CW74" s="332" t="str">
        <f>M2D!DA28</f>
        <v>V15</v>
      </c>
      <c r="CX74" s="253" t="str">
        <f>M2D!DB28</f>
        <v>V15</v>
      </c>
      <c r="CY74" s="253" t="str">
        <f>M2D!DC28</f>
        <v>V15</v>
      </c>
      <c r="CZ74" s="253" t="str">
        <f>M2D!DD28</f>
        <v>V15</v>
      </c>
      <c r="DA74" s="253">
        <f>M2D!DE28</f>
        <v>23</v>
      </c>
      <c r="DB74" s="253">
        <f>M2D!DF28</f>
        <v>23</v>
      </c>
      <c r="DC74" s="253">
        <f>M2D!DG28</f>
        <v>23</v>
      </c>
      <c r="DD74" s="253">
        <f>M2D!DH28</f>
        <v>23</v>
      </c>
      <c r="DE74" s="253">
        <f>M2D!DI28</f>
        <v>23</v>
      </c>
      <c r="DF74" s="253">
        <f>M2D!DJ28</f>
        <v>23</v>
      </c>
      <c r="DG74" s="253">
        <f>M2D!DK28</f>
        <v>23</v>
      </c>
      <c r="DH74" s="334">
        <f>M2D!DL28</f>
        <v>23</v>
      </c>
      <c r="DI74" s="332">
        <f>M2D!DM28</f>
        <v>23</v>
      </c>
      <c r="DJ74" s="253">
        <f>M2D!DN28</f>
        <v>23</v>
      </c>
      <c r="DK74" s="253">
        <f>M2D!DO28</f>
        <v>23</v>
      </c>
      <c r="DL74" s="253">
        <f>M2D!DP28</f>
        <v>23</v>
      </c>
      <c r="DM74" s="253">
        <f>M2D!DQ28</f>
        <v>23</v>
      </c>
      <c r="DN74" s="253">
        <f>M2D!DR28</f>
        <v>23</v>
      </c>
      <c r="DO74" s="253">
        <f>M2D!DS28</f>
        <v>23</v>
      </c>
      <c r="DP74" s="253">
        <f>M2D!DT28</f>
        <v>23</v>
      </c>
      <c r="DQ74" s="253">
        <f>M2D!DU28</f>
        <v>23</v>
      </c>
      <c r="DR74" s="253">
        <f>M2D!DV28</f>
        <v>23</v>
      </c>
      <c r="DS74" s="253">
        <f>M2D!DW28</f>
        <v>23</v>
      </c>
      <c r="DT74" s="334">
        <f>M2D!DX28</f>
        <v>23</v>
      </c>
      <c r="DU74" s="332">
        <f>M2D!DY28</f>
        <v>23</v>
      </c>
      <c r="DV74" s="253">
        <f>M2D!DZ28</f>
        <v>23</v>
      </c>
      <c r="DW74" s="253">
        <f>M2D!EA28</f>
        <v>23</v>
      </c>
      <c r="DX74" s="253">
        <f>M2D!EB28</f>
        <v>23</v>
      </c>
      <c r="DY74" s="253">
        <f>M2D!EC28</f>
        <v>23</v>
      </c>
      <c r="DZ74" s="253">
        <f>M2D!ED28</f>
        <v>23</v>
      </c>
      <c r="EA74" s="253">
        <f>M2D!EE28</f>
        <v>23</v>
      </c>
      <c r="EB74" s="253">
        <f>M2D!EF28</f>
        <v>23</v>
      </c>
      <c r="EC74" s="253">
        <f>M2D!EG28</f>
        <v>23</v>
      </c>
      <c r="ED74" s="253">
        <f>M2D!EH28</f>
        <v>23</v>
      </c>
      <c r="EE74" s="253">
        <f>M2D!EI28</f>
        <v>23</v>
      </c>
      <c r="EF74" s="334">
        <f>M2D!EJ28</f>
        <v>23</v>
      </c>
      <c r="EG74" s="332">
        <f>M2D!EK28</f>
        <v>23</v>
      </c>
      <c r="EH74" s="253">
        <f>M2D!EL28</f>
        <v>23</v>
      </c>
      <c r="EI74" s="253">
        <f>M2D!EM28</f>
        <v>23</v>
      </c>
      <c r="EJ74" s="253">
        <f>M2D!EN28</f>
        <v>23</v>
      </c>
      <c r="EK74" s="253">
        <f>M2D!EO28</f>
        <v>23</v>
      </c>
      <c r="EL74" s="253">
        <f>M2D!EP28</f>
        <v>23</v>
      </c>
      <c r="EM74" s="253">
        <f>M2D!EQ28</f>
        <v>23</v>
      </c>
      <c r="EN74" s="253">
        <f>M2D!ER28</f>
        <v>23</v>
      </c>
      <c r="EO74" s="253">
        <f>M2D!ES28</f>
        <v>23</v>
      </c>
      <c r="EP74" s="253">
        <f>M2D!ET28</f>
        <v>23</v>
      </c>
      <c r="EQ74" s="253">
        <f>M2D!EU28</f>
        <v>23</v>
      </c>
      <c r="ER74" s="334">
        <f>M2D!EV28</f>
        <v>23</v>
      </c>
      <c r="ES74" s="335">
        <f>M2D!EW28</f>
        <v>23</v>
      </c>
      <c r="ET74" s="253">
        <f>M2D!EX28</f>
        <v>23</v>
      </c>
      <c r="EU74" s="253">
        <f>M2D!EY28</f>
        <v>23</v>
      </c>
      <c r="EV74" s="253">
        <f>M2D!EZ28</f>
        <v>23</v>
      </c>
      <c r="EW74" s="253">
        <f>M2D!FA28</f>
        <v>23</v>
      </c>
      <c r="EX74" s="253">
        <f>M2D!FB28</f>
        <v>23</v>
      </c>
      <c r="EY74" s="253">
        <f>M2D!FC28</f>
        <v>23</v>
      </c>
      <c r="EZ74" s="253">
        <f>M2D!FD28</f>
        <v>23</v>
      </c>
      <c r="FA74" s="253" t="str">
        <f>M2D!FE28</f>
        <v>x</v>
      </c>
      <c r="FB74" s="253" t="str">
        <f>M2D!FF28</f>
        <v>x</v>
      </c>
      <c r="FC74" s="253" t="str">
        <f>M2D!FG28</f>
        <v>x</v>
      </c>
      <c r="FD74" s="253" t="str">
        <f>M2D!FH28</f>
        <v>x</v>
      </c>
      <c r="FE74" s="253" t="str">
        <f>M2D!FI28</f>
        <v>x</v>
      </c>
      <c r="FF74" s="253" t="str">
        <f>M2D!FJ28</f>
        <v>x</v>
      </c>
      <c r="FG74" s="253" t="str">
        <f>M2D!FK28</f>
        <v>x</v>
      </c>
      <c r="FH74" s="253" t="str">
        <f>M2D!FL28</f>
        <v>x</v>
      </c>
      <c r="FI74" s="253" t="str">
        <f>M2D!FM28</f>
        <v>x</v>
      </c>
      <c r="FJ74" s="253" t="str">
        <f>M2D!FN28</f>
        <v>x</v>
      </c>
      <c r="FK74" s="253" t="str">
        <f>M2D!FO28</f>
        <v>x</v>
      </c>
      <c r="FL74" s="253" t="str">
        <f>M2D!FP28</f>
        <v>x</v>
      </c>
      <c r="FM74" s="253" t="str">
        <f>M2D!FQ28</f>
        <v>x</v>
      </c>
      <c r="FN74" s="253" t="str">
        <f>M2D!FR28</f>
        <v>x</v>
      </c>
      <c r="FO74" s="253" t="str">
        <f>M2D!FS28</f>
        <v>x</v>
      </c>
      <c r="FP74" s="253" t="str">
        <f>M2D!FT28</f>
        <v>x</v>
      </c>
      <c r="FQ74" s="253" t="str">
        <f>M2D!FU28</f>
        <v>x</v>
      </c>
      <c r="FR74" s="253" t="str">
        <f>M2D!FV28</f>
        <v>x</v>
      </c>
      <c r="FS74" s="253" t="str">
        <f>M2D!FW28</f>
        <v>x</v>
      </c>
      <c r="FT74" s="253" t="str">
        <f>M2D!FX28</f>
        <v>x</v>
      </c>
      <c r="FU74" s="253" t="str">
        <f>M2D!FY28</f>
        <v>x</v>
      </c>
      <c r="FV74" s="253" t="str">
        <f>M2D!FZ28</f>
        <v>x</v>
      </c>
      <c r="FW74" s="253" t="str">
        <f>M2D!GA28</f>
        <v>x</v>
      </c>
      <c r="FX74" s="253" t="str">
        <f>M2D!GB28</f>
        <v>x</v>
      </c>
      <c r="FY74" s="253" t="str">
        <f>M2D!GC28</f>
        <v>x</v>
      </c>
      <c r="FZ74" s="253" t="str">
        <f>M2D!GD28</f>
        <v>x</v>
      </c>
      <c r="GA74" s="253" t="str">
        <f>M2D!GE28</f>
        <v>x</v>
      </c>
      <c r="GB74" s="253" t="str">
        <f>M2D!GF28</f>
        <v>x</v>
      </c>
      <c r="GC74" s="253" t="str">
        <f>M2D!GG28</f>
        <v>x</v>
      </c>
      <c r="GD74" s="253" t="str">
        <f>M2D!GH28</f>
        <v>x</v>
      </c>
      <c r="GE74" s="253" t="str">
        <f>M2D!GI28</f>
        <v>x</v>
      </c>
      <c r="GF74" s="253" t="str">
        <f>M2D!GJ28</f>
        <v>x</v>
      </c>
      <c r="GG74" s="253" t="str">
        <f>M2D!GK28</f>
        <v>x</v>
      </c>
      <c r="GH74" s="253" t="str">
        <f>M2D!GL28</f>
        <v>x</v>
      </c>
      <c r="GI74" s="253" t="str">
        <f>M2D!GM28</f>
        <v>x</v>
      </c>
      <c r="GJ74" s="253" t="str">
        <f>M2D!GN28</f>
        <v>x</v>
      </c>
      <c r="GK74" s="253" t="str">
        <f>M2D!GO28</f>
        <v>X</v>
      </c>
      <c r="GL74" s="253" t="str">
        <f>M2D!GP28</f>
        <v>X</v>
      </c>
      <c r="GM74" s="253" t="str">
        <f>M2D!GQ28</f>
        <v>X</v>
      </c>
      <c r="GN74" s="253" t="str">
        <f>M2D!GR28</f>
        <v>X</v>
      </c>
      <c r="GO74" s="709">
        <f>M2D!HN38</f>
        <v>42826</v>
      </c>
    </row>
    <row r="75" spans="1:197" ht="13.15" customHeight="1" x14ac:dyDescent="0.2">
      <c r="A75" s="265" t="str">
        <f>M2B!A9</f>
        <v>V10</v>
      </c>
      <c r="B75" s="265">
        <f>M2B!D9</f>
        <v>43284</v>
      </c>
      <c r="C75" s="266">
        <f>M2B!E9</f>
        <v>43191</v>
      </c>
      <c r="D75" s="267" t="str">
        <f>M2B!F9</f>
        <v>B528</v>
      </c>
      <c r="E75" s="325" t="str">
        <f>M2B!G9</f>
        <v>STK</v>
      </c>
      <c r="F75" s="324" t="str">
        <f>M2B!H9</f>
        <v>STK</v>
      </c>
      <c r="G75" s="324" t="str">
        <f>M2B!I9</f>
        <v>STK</v>
      </c>
      <c r="H75" s="324" t="str">
        <f>M2B!J9</f>
        <v>STK</v>
      </c>
      <c r="I75" s="324" t="str">
        <f>M2B!K9</f>
        <v>STK</v>
      </c>
      <c r="J75" s="324" t="str">
        <f>M2B!L9</f>
        <v>STK</v>
      </c>
      <c r="K75" s="324" t="str">
        <f>M2B!M9</f>
        <v>STK</v>
      </c>
      <c r="L75" s="324" t="str">
        <f>M2B!N9</f>
        <v>STK</v>
      </c>
      <c r="M75" s="324" t="str">
        <f>M2B!O9</f>
        <v>STK</v>
      </c>
      <c r="N75" s="324" t="str">
        <f>M2B!P9</f>
        <v>STK</v>
      </c>
      <c r="O75" s="324">
        <f>M2B!Q9</f>
        <v>14</v>
      </c>
      <c r="P75" s="326">
        <f>M2B!R9</f>
        <v>5</v>
      </c>
      <c r="Q75" s="325">
        <f>M2B!S9</f>
        <v>33</v>
      </c>
      <c r="R75" s="324">
        <f>M2B!T9</f>
        <v>21</v>
      </c>
      <c r="S75" s="324">
        <f>M2B!U9</f>
        <v>18</v>
      </c>
      <c r="T75" s="324">
        <f>M2B!V9</f>
        <v>13</v>
      </c>
      <c r="U75" s="324">
        <f>M2B!W9</f>
        <v>63</v>
      </c>
      <c r="V75" s="324">
        <f>M2B!X9</f>
        <v>9</v>
      </c>
      <c r="W75" s="324">
        <f>M2B!Y9</f>
        <v>1</v>
      </c>
      <c r="X75" s="324">
        <f>M2B!Z9</f>
        <v>4</v>
      </c>
      <c r="Y75" s="324">
        <f>M2B!AA9</f>
        <v>12</v>
      </c>
      <c r="Z75" s="324">
        <f>M2B!AB9</f>
        <v>20</v>
      </c>
      <c r="AA75" s="324" t="str">
        <f>M2B!AC9</f>
        <v>F</v>
      </c>
      <c r="AB75" s="327" t="str">
        <f>M2B!AD9</f>
        <v>F</v>
      </c>
      <c r="AC75" s="325">
        <f>M2B!AE9</f>
        <v>23</v>
      </c>
      <c r="AD75" s="324">
        <f>M2B!AF9</f>
        <v>23</v>
      </c>
      <c r="AE75" s="324">
        <f>M2B!AG9</f>
        <v>23</v>
      </c>
      <c r="AF75" s="324">
        <f>M2B!AH9</f>
        <v>23</v>
      </c>
      <c r="AG75" s="324">
        <f>M2B!AI9</f>
        <v>23</v>
      </c>
      <c r="AH75" s="324">
        <f>M2B!AJ9</f>
        <v>23</v>
      </c>
      <c r="AI75" s="324">
        <f>M2B!AK9</f>
        <v>23</v>
      </c>
      <c r="AJ75" s="324">
        <f>M2B!AL9</f>
        <v>23</v>
      </c>
      <c r="AK75" s="324">
        <f>M2B!AM9</f>
        <v>23</v>
      </c>
      <c r="AL75" s="324">
        <f>M2B!AN9</f>
        <v>23</v>
      </c>
      <c r="AM75" s="324">
        <f>M2B!AO9</f>
        <v>23</v>
      </c>
      <c r="AN75" s="327">
        <f>M2B!AP9</f>
        <v>23</v>
      </c>
      <c r="AO75" s="325">
        <f>M2B!AQ9</f>
        <v>23</v>
      </c>
      <c r="AP75" s="324">
        <f>M2B!AR9</f>
        <v>23</v>
      </c>
      <c r="AQ75" s="324">
        <f>M2B!AS9</f>
        <v>23</v>
      </c>
      <c r="AR75" s="324" t="str">
        <f>M2B!AT9</f>
        <v>V10</v>
      </c>
      <c r="AS75" s="324" t="str">
        <f>M2B!AU9</f>
        <v>V10</v>
      </c>
      <c r="AT75" s="324" t="str">
        <f>M2B!AV9</f>
        <v>V10</v>
      </c>
      <c r="AU75" s="324" t="str">
        <f>M2B!AW9</f>
        <v>V10</v>
      </c>
      <c r="AV75" s="324" t="str">
        <f>M2B!AX9</f>
        <v>V10</v>
      </c>
      <c r="AW75" s="324" t="str">
        <f>M2B!AY9</f>
        <v>V10</v>
      </c>
      <c r="AX75" s="324">
        <f>M2B!AZ9</f>
        <v>23</v>
      </c>
      <c r="AY75" s="324">
        <f>M2B!BA9</f>
        <v>23</v>
      </c>
      <c r="AZ75" s="327">
        <f>M2B!BB9</f>
        <v>23</v>
      </c>
      <c r="BA75" s="325">
        <f>M2B!BC9</f>
        <v>23</v>
      </c>
      <c r="BB75" s="324">
        <f>M2B!BD9</f>
        <v>23</v>
      </c>
      <c r="BC75" s="324">
        <f>M2B!BE9</f>
        <v>23</v>
      </c>
      <c r="BD75" s="324">
        <f>M2B!BF9</f>
        <v>23</v>
      </c>
      <c r="BE75" s="324">
        <f>M2B!BG9</f>
        <v>23</v>
      </c>
      <c r="BF75" s="324">
        <f>M2B!BH9</f>
        <v>23</v>
      </c>
      <c r="BG75" s="324">
        <f>M2B!BI9</f>
        <v>23</v>
      </c>
      <c r="BH75" s="324">
        <f>M2B!BJ9</f>
        <v>23</v>
      </c>
      <c r="BI75" s="324">
        <f>M2B!BK9</f>
        <v>23</v>
      </c>
      <c r="BJ75" s="324">
        <f>M2B!BL9</f>
        <v>23</v>
      </c>
      <c r="BK75" s="324">
        <f>M2B!BM9</f>
        <v>23</v>
      </c>
      <c r="BL75" s="327">
        <f>M2B!BN9</f>
        <v>23</v>
      </c>
      <c r="BM75" s="325">
        <f>M2B!BO9</f>
        <v>23</v>
      </c>
      <c r="BN75" s="324">
        <f>M2B!BP9</f>
        <v>23</v>
      </c>
      <c r="BO75" s="324">
        <f>M2B!BQ9</f>
        <v>23</v>
      </c>
      <c r="BP75" s="324">
        <f>M2B!BR9</f>
        <v>23</v>
      </c>
      <c r="BQ75" s="324">
        <f>M2B!BS9</f>
        <v>23</v>
      </c>
      <c r="BR75" s="324">
        <f>M2B!BT9</f>
        <v>23</v>
      </c>
      <c r="BS75" s="324">
        <f>M2B!BU9</f>
        <v>23</v>
      </c>
      <c r="BT75" s="324">
        <f>M2B!BV9</f>
        <v>23</v>
      </c>
      <c r="BU75" s="324">
        <f>M2B!BW9</f>
        <v>23</v>
      </c>
      <c r="BV75" s="324">
        <f>M2B!BX9</f>
        <v>23</v>
      </c>
      <c r="BW75" s="324">
        <f>M2B!BY9</f>
        <v>23</v>
      </c>
      <c r="BX75" s="327">
        <f>M2B!BZ9</f>
        <v>23</v>
      </c>
      <c r="BY75" s="325">
        <f>M2B!CA9</f>
        <v>23</v>
      </c>
      <c r="BZ75" s="324">
        <f>M2B!CB9</f>
        <v>23</v>
      </c>
      <c r="CA75" s="324">
        <f>M2B!CC9</f>
        <v>23</v>
      </c>
      <c r="CB75" s="324">
        <f>M2B!CD9</f>
        <v>23</v>
      </c>
      <c r="CC75" s="324">
        <f>M2B!CE9</f>
        <v>23</v>
      </c>
      <c r="CD75" s="324">
        <f>M2B!CF9</f>
        <v>23</v>
      </c>
      <c r="CE75" s="324">
        <f>M2B!CG9</f>
        <v>23</v>
      </c>
      <c r="CF75" s="324">
        <f>M2B!CH9</f>
        <v>23</v>
      </c>
      <c r="CG75" s="324">
        <f>M2B!CI9</f>
        <v>23</v>
      </c>
      <c r="CH75" s="324">
        <f>M2B!CJ9</f>
        <v>23</v>
      </c>
      <c r="CI75" s="324">
        <f>M2B!CK9</f>
        <v>23</v>
      </c>
      <c r="CJ75" s="327">
        <f>M2B!CL9</f>
        <v>23</v>
      </c>
      <c r="CK75" s="325">
        <f>M2B!CM9</f>
        <v>23</v>
      </c>
      <c r="CL75" s="324">
        <f>M2B!CN9</f>
        <v>23</v>
      </c>
      <c r="CM75" s="324">
        <f>M2B!CO9</f>
        <v>23</v>
      </c>
      <c r="CN75" s="324" t="str">
        <f>M2B!CP9</f>
        <v>V15</v>
      </c>
      <c r="CO75" s="324" t="str">
        <f>M2B!CQ9</f>
        <v>V15</v>
      </c>
      <c r="CP75" s="324" t="str">
        <f>M2B!CR9</f>
        <v>V15</v>
      </c>
      <c r="CQ75" s="324" t="str">
        <f>M2B!CS9</f>
        <v>V15</v>
      </c>
      <c r="CR75" s="324" t="str">
        <f>M2B!CT9</f>
        <v>V15</v>
      </c>
      <c r="CS75" s="324">
        <f>M2B!CU9</f>
        <v>23</v>
      </c>
      <c r="CT75" s="324">
        <f>M2B!CV9</f>
        <v>20</v>
      </c>
      <c r="CU75" s="324">
        <f>M2B!CW9</f>
        <v>20</v>
      </c>
      <c r="CV75" s="327">
        <f>M2B!CX9</f>
        <v>20</v>
      </c>
      <c r="CW75" s="325">
        <f>M2B!CY9</f>
        <v>20</v>
      </c>
      <c r="CX75" s="324">
        <f>M2B!CZ9</f>
        <v>20</v>
      </c>
      <c r="CY75" s="324">
        <f>M2B!DA9</f>
        <v>20</v>
      </c>
      <c r="CZ75" s="324">
        <f>M2B!DB9</f>
        <v>20</v>
      </c>
      <c r="DA75" s="324">
        <f>M2B!DC9</f>
        <v>20</v>
      </c>
      <c r="DB75" s="324">
        <f>M2B!DD9</f>
        <v>20</v>
      </c>
      <c r="DC75" s="324">
        <f>M2B!DE9</f>
        <v>20</v>
      </c>
      <c r="DD75" s="324">
        <f>M2B!DF9</f>
        <v>20</v>
      </c>
      <c r="DE75" s="324">
        <f>M2B!DG9</f>
        <v>20</v>
      </c>
      <c r="DF75" s="324">
        <f>M2B!DH9</f>
        <v>20</v>
      </c>
      <c r="DG75" s="324">
        <f>M2B!DI9</f>
        <v>20</v>
      </c>
      <c r="DH75" s="327">
        <f>M2B!DJ9</f>
        <v>20</v>
      </c>
      <c r="DI75" s="325">
        <f>M2B!DK9</f>
        <v>20</v>
      </c>
      <c r="DJ75" s="324">
        <f>M2B!DL9</f>
        <v>20</v>
      </c>
      <c r="DK75" s="324">
        <f>M2B!DM9</f>
        <v>20</v>
      </c>
      <c r="DL75" s="324">
        <f>M2B!DN9</f>
        <v>20</v>
      </c>
      <c r="DM75" s="324">
        <f>M2B!DO9</f>
        <v>20</v>
      </c>
      <c r="DN75" s="324">
        <f>M2B!DP9</f>
        <v>20</v>
      </c>
      <c r="DO75" s="324">
        <f>M2B!DQ9</f>
        <v>20</v>
      </c>
      <c r="DP75" s="324">
        <f>M2B!DR9</f>
        <v>20</v>
      </c>
      <c r="DQ75" s="324">
        <f>M2B!DS9</f>
        <v>20</v>
      </c>
      <c r="DR75" s="324">
        <f>M2B!DT9</f>
        <v>20</v>
      </c>
      <c r="DS75" s="324">
        <f>M2B!DU9</f>
        <v>20</v>
      </c>
      <c r="DT75" s="327">
        <f>M2B!DV9</f>
        <v>20</v>
      </c>
      <c r="DU75" s="325">
        <f>M2B!DW9</f>
        <v>20</v>
      </c>
      <c r="DV75" s="324">
        <f>M2B!DX9</f>
        <v>20</v>
      </c>
      <c r="DW75" s="324">
        <f>M2B!DY9</f>
        <v>20</v>
      </c>
      <c r="DX75" s="324">
        <f>M2B!DZ9</f>
        <v>20</v>
      </c>
      <c r="DY75" s="324">
        <f>M2B!EA9</f>
        <v>20</v>
      </c>
      <c r="DZ75" s="324">
        <f>M2B!EB9</f>
        <v>20</v>
      </c>
      <c r="EA75" s="324">
        <f>M2B!EC9</f>
        <v>20</v>
      </c>
      <c r="EB75" s="324">
        <f>M2B!ED9</f>
        <v>20</v>
      </c>
      <c r="EC75" s="324">
        <f>M2B!EE9</f>
        <v>20</v>
      </c>
      <c r="ED75" s="324">
        <f>M2B!EF9</f>
        <v>20</v>
      </c>
      <c r="EE75" s="324">
        <f>M2B!EG9</f>
        <v>20</v>
      </c>
      <c r="EF75" s="327">
        <f>M2B!EH9</f>
        <v>20</v>
      </c>
      <c r="EG75" s="325" t="str">
        <f>M2B!EI9</f>
        <v>SB</v>
      </c>
      <c r="EH75" s="324" t="str">
        <f>M2B!EJ9</f>
        <v>SB</v>
      </c>
      <c r="EI75" s="324" t="str">
        <f>M2B!EK9</f>
        <v>SB</v>
      </c>
      <c r="EJ75" s="324" t="str">
        <f>M2B!EL9</f>
        <v>SB</v>
      </c>
      <c r="EK75" s="324" t="str">
        <f>M2B!EM9</f>
        <v>SB</v>
      </c>
      <c r="EL75" s="324" t="str">
        <f>M2B!EN9</f>
        <v>SB</v>
      </c>
      <c r="EM75" s="324" t="str">
        <f>M2B!EO9</f>
        <v>SB</v>
      </c>
      <c r="EN75" s="324">
        <f>M2B!EP9</f>
        <v>20</v>
      </c>
      <c r="EO75" s="324">
        <f>M2B!EQ9</f>
        <v>20</v>
      </c>
      <c r="EP75" s="324">
        <f>M2B!ER9</f>
        <v>20</v>
      </c>
      <c r="EQ75" s="324">
        <f>M2B!ES9</f>
        <v>20</v>
      </c>
      <c r="ER75" s="327">
        <f>M2B!ET9</f>
        <v>20</v>
      </c>
      <c r="ES75" s="328">
        <f>M2B!EU9</f>
        <v>20</v>
      </c>
      <c r="ET75" s="324">
        <f>M2B!EV9</f>
        <v>20</v>
      </c>
      <c r="EU75" s="324">
        <f>M2B!EW9</f>
        <v>20</v>
      </c>
      <c r="EV75" s="324">
        <f>M2B!EX9</f>
        <v>20</v>
      </c>
      <c r="EW75" s="324">
        <f>M2B!EY9</f>
        <v>15</v>
      </c>
      <c r="EX75" s="324" t="str">
        <f>M2B!EZ9</f>
        <v>V20</v>
      </c>
      <c r="EY75" s="324" t="str">
        <f>M2B!FA9</f>
        <v>V20</v>
      </c>
      <c r="EZ75" s="324" t="str">
        <f>M2B!FB9</f>
        <v>V20</v>
      </c>
      <c r="FA75" s="324" t="str">
        <f>M2B!FC9</f>
        <v>V20</v>
      </c>
      <c r="FB75" s="324" t="str">
        <f>M2B!FD9</f>
        <v>V20</v>
      </c>
      <c r="FC75" s="324" t="str">
        <f>M2B!FE9</f>
        <v>V20</v>
      </c>
      <c r="FD75" s="324">
        <f>M2B!FF9</f>
        <v>20</v>
      </c>
      <c r="FE75" s="324">
        <f>M2B!FG9</f>
        <v>20</v>
      </c>
      <c r="FF75" s="324">
        <f>M2B!FH9</f>
        <v>20</v>
      </c>
      <c r="FG75" s="324">
        <f>M2B!FI9</f>
        <v>20</v>
      </c>
      <c r="FH75" s="324">
        <f>M2B!FJ9</f>
        <v>20</v>
      </c>
      <c r="FI75" s="324">
        <f>M2B!FK9</f>
        <v>20</v>
      </c>
      <c r="FJ75" s="324">
        <f>M2B!FL9</f>
        <v>20</v>
      </c>
      <c r="FK75" s="324">
        <f>M2B!FM9</f>
        <v>20</v>
      </c>
      <c r="FL75" s="324">
        <f>M2B!FN9</f>
        <v>20</v>
      </c>
      <c r="FM75" s="324">
        <f>M2B!FO9</f>
        <v>20</v>
      </c>
      <c r="FN75" s="324">
        <f>M2B!FP9</f>
        <v>20</v>
      </c>
      <c r="FO75" s="324">
        <f>M2B!FQ9</f>
        <v>20</v>
      </c>
      <c r="FP75" s="324">
        <f>M2B!FR9</f>
        <v>20</v>
      </c>
      <c r="FQ75" s="324">
        <f>M2B!FS9</f>
        <v>20</v>
      </c>
      <c r="FR75" s="324">
        <f>M2B!FT9</f>
        <v>20</v>
      </c>
      <c r="FS75" s="324">
        <f>M2B!FU9</f>
        <v>20</v>
      </c>
      <c r="FT75" s="324">
        <f>M2B!FV9</f>
        <v>20</v>
      </c>
      <c r="FU75" s="324">
        <f>M2B!FW9</f>
        <v>20</v>
      </c>
      <c r="FV75" s="324">
        <f>M2B!FX9</f>
        <v>20</v>
      </c>
      <c r="FW75" s="324">
        <f>M2B!FY9</f>
        <v>20</v>
      </c>
      <c r="FX75" s="324">
        <f>M2B!FZ9</f>
        <v>20</v>
      </c>
      <c r="FY75" s="324">
        <f>M2B!GA9</f>
        <v>20</v>
      </c>
      <c r="FZ75" s="324">
        <f>M2B!GB9</f>
        <v>20</v>
      </c>
      <c r="GA75" s="324">
        <f>M2B!GC9</f>
        <v>20</v>
      </c>
      <c r="GB75" s="324">
        <f>M2B!GD9</f>
        <v>20</v>
      </c>
      <c r="GC75" s="324">
        <f>M2B!GE9</f>
        <v>20</v>
      </c>
      <c r="GD75" s="324">
        <f>M2B!GF9</f>
        <v>20</v>
      </c>
      <c r="GE75" s="324">
        <f>M2B!GG9</f>
        <v>20</v>
      </c>
      <c r="GF75" s="324">
        <f>M2B!GH9</f>
        <v>20</v>
      </c>
      <c r="GG75" s="324">
        <f>M2B!GI9</f>
        <v>20</v>
      </c>
      <c r="GH75" s="324">
        <f>M2B!GJ9</f>
        <v>20</v>
      </c>
      <c r="GI75" s="324">
        <f>M2B!GK9</f>
        <v>20</v>
      </c>
      <c r="GJ75" s="324">
        <f>M2B!GL9</f>
        <v>20</v>
      </c>
      <c r="GK75" s="324" t="str">
        <f>M2B!GM9</f>
        <v>X</v>
      </c>
      <c r="GL75" s="324" t="str">
        <f>M2B!GN9</f>
        <v>X</v>
      </c>
      <c r="GM75" s="324" t="str">
        <f>M2B!GO9</f>
        <v>X</v>
      </c>
      <c r="GN75" s="324" t="str">
        <f>M2B!GP9</f>
        <v>X</v>
      </c>
      <c r="GO75" s="709">
        <f>M2B!HL19</f>
        <v>42675</v>
      </c>
    </row>
    <row r="76" spans="1:197" ht="13.15" customHeight="1" x14ac:dyDescent="0.2">
      <c r="A76" s="262" t="str">
        <f>M5F!A30</f>
        <v>V15</v>
      </c>
      <c r="B76" s="262">
        <f>M5F!F30</f>
        <v>43211</v>
      </c>
      <c r="C76" s="263">
        <f>M5F!G30</f>
        <v>43191</v>
      </c>
      <c r="D76" s="264" t="str">
        <f>M5F!H30</f>
        <v>5F074</v>
      </c>
      <c r="E76" s="318">
        <f>M5F!I30</f>
        <v>40</v>
      </c>
      <c r="F76" s="319">
        <f>M5F!J30</f>
        <v>30</v>
      </c>
      <c r="G76" s="319">
        <f>M5F!K30</f>
        <v>47</v>
      </c>
      <c r="H76" s="319">
        <f>M5F!L30</f>
        <v>15</v>
      </c>
      <c r="I76" s="319">
        <f>M5F!M30</f>
        <v>0</v>
      </c>
      <c r="J76" s="319">
        <f>M5F!N30</f>
        <v>41</v>
      </c>
      <c r="K76" s="319">
        <f>M5F!O30</f>
        <v>31</v>
      </c>
      <c r="L76" s="319">
        <f>M5F!P30</f>
        <v>21</v>
      </c>
      <c r="M76" s="319">
        <f>M5F!Q30</f>
        <v>9</v>
      </c>
      <c r="N76" s="319">
        <f>M5F!R30</f>
        <v>18</v>
      </c>
      <c r="O76" s="319">
        <f>M5F!S30</f>
        <v>23</v>
      </c>
      <c r="P76" s="320">
        <f>M5F!T30</f>
        <v>31</v>
      </c>
      <c r="Q76" s="318">
        <f>M5F!U30</f>
        <v>23</v>
      </c>
      <c r="R76" s="319">
        <f>M5F!V30</f>
        <v>12</v>
      </c>
      <c r="S76" s="319">
        <f>M5F!W30</f>
        <v>26</v>
      </c>
      <c r="T76" s="319">
        <f>M5F!X30</f>
        <v>31</v>
      </c>
      <c r="U76" s="319">
        <f>M5F!Y30</f>
        <v>6</v>
      </c>
      <c r="V76" s="319">
        <f>M5F!Z30</f>
        <v>9</v>
      </c>
      <c r="W76" s="319">
        <f>M5F!AA30</f>
        <v>18</v>
      </c>
      <c r="X76" s="319">
        <f>M5F!AB30</f>
        <v>11</v>
      </c>
      <c r="Y76" s="319">
        <f>M5F!AC30</f>
        <v>0</v>
      </c>
      <c r="Z76" s="319">
        <f>M5F!AD30</f>
        <v>0</v>
      </c>
      <c r="AA76" s="319">
        <f>M5F!AE30</f>
        <v>23</v>
      </c>
      <c r="AB76" s="321">
        <f>M5F!AF30</f>
        <v>23</v>
      </c>
      <c r="AC76" s="318">
        <f>M5F!AG30</f>
        <v>23</v>
      </c>
      <c r="AD76" s="319">
        <f>M5F!AH30</f>
        <v>23</v>
      </c>
      <c r="AE76" s="319">
        <f>M5F!AI30</f>
        <v>23</v>
      </c>
      <c r="AF76" s="319">
        <f>M5F!AJ30</f>
        <v>23</v>
      </c>
      <c r="AG76" s="319">
        <f>M5F!AK30</f>
        <v>23</v>
      </c>
      <c r="AH76" s="319">
        <f>M5F!AL30</f>
        <v>23</v>
      </c>
      <c r="AI76" s="319">
        <f>M5F!AM30</f>
        <v>23</v>
      </c>
      <c r="AJ76" s="319">
        <f>M5F!AN30</f>
        <v>23</v>
      </c>
      <c r="AK76" s="319">
        <f>M5F!AO30</f>
        <v>23</v>
      </c>
      <c r="AL76" s="319">
        <f>M5F!AP30</f>
        <v>23</v>
      </c>
      <c r="AM76" s="319">
        <f>M5F!AQ30</f>
        <v>23</v>
      </c>
      <c r="AN76" s="321">
        <f>M5F!AR30</f>
        <v>23</v>
      </c>
      <c r="AO76" s="318">
        <f>M5F!AS30</f>
        <v>23</v>
      </c>
      <c r="AP76" s="319">
        <f>M5F!AT30</f>
        <v>23</v>
      </c>
      <c r="AQ76" s="319">
        <f>M5F!AU30</f>
        <v>23</v>
      </c>
      <c r="AR76" s="319" t="str">
        <f>M5F!AV30</f>
        <v>V15</v>
      </c>
      <c r="AS76" s="319" t="str">
        <f>M5F!AW30</f>
        <v>V15</v>
      </c>
      <c r="AT76" s="319" t="str">
        <f>M5F!AX30</f>
        <v>V15</v>
      </c>
      <c r="AU76" s="319" t="str">
        <f>M5F!AY30</f>
        <v>V15</v>
      </c>
      <c r="AV76" s="319" t="str">
        <f>M5F!AZ30</f>
        <v>V15</v>
      </c>
      <c r="AW76" s="319">
        <f>M5F!BA30</f>
        <v>23</v>
      </c>
      <c r="AX76" s="319">
        <f>M5F!BB30</f>
        <v>23</v>
      </c>
      <c r="AY76" s="319">
        <f>M5F!BC30</f>
        <v>23</v>
      </c>
      <c r="AZ76" s="321">
        <f>M5F!BD30</f>
        <v>23</v>
      </c>
      <c r="BA76" s="318">
        <f>M5F!BE30</f>
        <v>23</v>
      </c>
      <c r="BB76" s="319">
        <f>M5F!BF30</f>
        <v>23</v>
      </c>
      <c r="BC76" s="319">
        <f>M5F!BG30</f>
        <v>23</v>
      </c>
      <c r="BD76" s="319">
        <f>M5F!BH30</f>
        <v>23</v>
      </c>
      <c r="BE76" s="319">
        <f>M5F!BI30</f>
        <v>23</v>
      </c>
      <c r="BF76" s="319">
        <f>M5F!BJ30</f>
        <v>23</v>
      </c>
      <c r="BG76" s="319">
        <f>M5F!BK30</f>
        <v>23</v>
      </c>
      <c r="BH76" s="319">
        <f>M5F!BL30</f>
        <v>23</v>
      </c>
      <c r="BI76" s="319">
        <f>M5F!BM30</f>
        <v>23</v>
      </c>
      <c r="BJ76" s="319">
        <f>M5F!BN30</f>
        <v>23</v>
      </c>
      <c r="BK76" s="319">
        <f>M5F!BO30</f>
        <v>23</v>
      </c>
      <c r="BL76" s="321">
        <f>M5F!BP30</f>
        <v>23</v>
      </c>
      <c r="BM76" s="318">
        <f>M5F!BQ30</f>
        <v>23</v>
      </c>
      <c r="BN76" s="319">
        <f>M5F!BR30</f>
        <v>23</v>
      </c>
      <c r="BO76" s="319">
        <f>M5F!BS30</f>
        <v>23</v>
      </c>
      <c r="BP76" s="319">
        <f>M5F!BT30</f>
        <v>23</v>
      </c>
      <c r="BQ76" s="319">
        <f>M5F!BU30</f>
        <v>23</v>
      </c>
      <c r="BR76" s="319">
        <f>M5F!BV30</f>
        <v>23</v>
      </c>
      <c r="BS76" s="319">
        <f>M5F!BW30</f>
        <v>23</v>
      </c>
      <c r="BT76" s="319">
        <f>M5F!BX30</f>
        <v>23</v>
      </c>
      <c r="BU76" s="319">
        <f>M5F!BY30</f>
        <v>23</v>
      </c>
      <c r="BV76" s="319">
        <f>M5F!BZ30</f>
        <v>23</v>
      </c>
      <c r="BW76" s="319">
        <f>M5F!CA30</f>
        <v>23</v>
      </c>
      <c r="BX76" s="321">
        <f>M5F!CB30</f>
        <v>23</v>
      </c>
      <c r="BY76" s="318">
        <f>M5F!CC30</f>
        <v>23</v>
      </c>
      <c r="BZ76" s="319">
        <f>M5F!CD30</f>
        <v>23</v>
      </c>
      <c r="CA76" s="319">
        <f>M5F!CE30</f>
        <v>23</v>
      </c>
      <c r="CB76" s="319">
        <f>M5F!CF30</f>
        <v>23</v>
      </c>
      <c r="CC76" s="319">
        <f>M5F!CG30</f>
        <v>23</v>
      </c>
      <c r="CD76" s="319">
        <f>M5F!CH30</f>
        <v>23</v>
      </c>
      <c r="CE76" s="319">
        <f>M5F!CI30</f>
        <v>23</v>
      </c>
      <c r="CF76" s="319">
        <f>M5F!CJ30</f>
        <v>23</v>
      </c>
      <c r="CG76" s="319">
        <f>M5F!CK30</f>
        <v>23</v>
      </c>
      <c r="CH76" s="319">
        <f>M5F!CL30</f>
        <v>23</v>
      </c>
      <c r="CI76" s="319">
        <f>M5F!CM30</f>
        <v>23</v>
      </c>
      <c r="CJ76" s="321">
        <f>M5F!CN30</f>
        <v>23</v>
      </c>
      <c r="CK76" s="318">
        <f>M5F!CO30</f>
        <v>23</v>
      </c>
      <c r="CL76" s="319">
        <f>M5F!CP30</f>
        <v>23</v>
      </c>
      <c r="CM76" s="319">
        <f>M5F!CQ30</f>
        <v>23</v>
      </c>
      <c r="CN76" s="319">
        <f>M5F!CR30</f>
        <v>23</v>
      </c>
      <c r="CO76" s="319">
        <f>M5F!CS30</f>
        <v>23</v>
      </c>
      <c r="CP76" s="319">
        <f>M5F!CT30</f>
        <v>23</v>
      </c>
      <c r="CQ76" s="319">
        <f>M5F!CU30</f>
        <v>23</v>
      </c>
      <c r="CR76" s="319">
        <f>M5F!CV30</f>
        <v>23</v>
      </c>
      <c r="CS76" s="319">
        <f>M5F!CW30</f>
        <v>23</v>
      </c>
      <c r="CT76" s="319">
        <f>M5F!CX30</f>
        <v>23</v>
      </c>
      <c r="CU76" s="319">
        <f>M5F!CY30</f>
        <v>23</v>
      </c>
      <c r="CV76" s="321">
        <f>M5F!CZ30</f>
        <v>10</v>
      </c>
      <c r="CW76" s="318" t="str">
        <f>M5F!DA30</f>
        <v>V20</v>
      </c>
      <c r="CX76" s="319" t="str">
        <f>M5F!DB30</f>
        <v>V20</v>
      </c>
      <c r="CY76" s="319" t="str">
        <f>M5F!DC30</f>
        <v>V20</v>
      </c>
      <c r="CZ76" s="319" t="str">
        <f>M5F!DD30</f>
        <v>V20</v>
      </c>
      <c r="DA76" s="319" t="str">
        <f>M5F!DE30</f>
        <v>V20</v>
      </c>
      <c r="DB76" s="319" t="str">
        <f>M5F!DF30</f>
        <v>V20</v>
      </c>
      <c r="DC76" s="319">
        <f>M5F!DG30</f>
        <v>23</v>
      </c>
      <c r="DD76" s="319">
        <f>M5F!DH30</f>
        <v>23</v>
      </c>
      <c r="DE76" s="319">
        <f>M5F!DI30</f>
        <v>23</v>
      </c>
      <c r="DF76" s="319">
        <f>M5F!DJ30</f>
        <v>23</v>
      </c>
      <c r="DG76" s="319">
        <f>M5F!DK30</f>
        <v>23</v>
      </c>
      <c r="DH76" s="321">
        <f>M5F!DL30</f>
        <v>23</v>
      </c>
      <c r="DI76" s="318">
        <f>M5F!DM30</f>
        <v>23</v>
      </c>
      <c r="DJ76" s="319">
        <f>M5F!DN30</f>
        <v>23</v>
      </c>
      <c r="DK76" s="319">
        <f>M5F!DO30</f>
        <v>23</v>
      </c>
      <c r="DL76" s="319">
        <f>M5F!DP30</f>
        <v>23</v>
      </c>
      <c r="DM76" s="319">
        <f>M5F!DQ30</f>
        <v>23</v>
      </c>
      <c r="DN76" s="319">
        <f>M5F!DR30</f>
        <v>23</v>
      </c>
      <c r="DO76" s="319">
        <f>M5F!DS30</f>
        <v>23</v>
      </c>
      <c r="DP76" s="319">
        <f>M5F!DT30</f>
        <v>23</v>
      </c>
      <c r="DQ76" s="319">
        <f>M5F!DU30</f>
        <v>23</v>
      </c>
      <c r="DR76" s="319">
        <f>M5F!DV30</f>
        <v>23</v>
      </c>
      <c r="DS76" s="319">
        <f>M5F!DW30</f>
        <v>23</v>
      </c>
      <c r="DT76" s="321">
        <f>M5F!DX30</f>
        <v>23</v>
      </c>
      <c r="DU76" s="318">
        <f>M5F!DY30</f>
        <v>23</v>
      </c>
      <c r="DV76" s="319">
        <f>M5F!DZ30</f>
        <v>23</v>
      </c>
      <c r="DW76" s="319">
        <f>M5F!EA30</f>
        <v>23</v>
      </c>
      <c r="DX76" s="319">
        <f>M5F!EB30</f>
        <v>23</v>
      </c>
      <c r="DY76" s="319">
        <f>M5F!EC30</f>
        <v>23</v>
      </c>
      <c r="DZ76" s="319">
        <f>M5F!ED30</f>
        <v>23</v>
      </c>
      <c r="EA76" s="319">
        <f>M5F!EE30</f>
        <v>23</v>
      </c>
      <c r="EB76" s="319">
        <f>M5F!EF30</f>
        <v>23</v>
      </c>
      <c r="EC76" s="319">
        <f>M5F!EG30</f>
        <v>23</v>
      </c>
      <c r="ED76" s="319">
        <f>M5F!EH30</f>
        <v>23</v>
      </c>
      <c r="EE76" s="319">
        <f>M5F!EI30</f>
        <v>23</v>
      </c>
      <c r="EF76" s="321">
        <f>M5F!EJ30</f>
        <v>23</v>
      </c>
      <c r="EG76" s="318">
        <f>M5F!EK30</f>
        <v>23</v>
      </c>
      <c r="EH76" s="319">
        <f>M5F!EL30</f>
        <v>23</v>
      </c>
      <c r="EI76" s="319">
        <f>M5F!EM30</f>
        <v>23</v>
      </c>
      <c r="EJ76" s="319">
        <f>M5F!EN30</f>
        <v>23</v>
      </c>
      <c r="EK76" s="319">
        <f>M5F!EO30</f>
        <v>23</v>
      </c>
      <c r="EL76" s="319">
        <f>M5F!EP30</f>
        <v>23</v>
      </c>
      <c r="EM76" s="319">
        <f>M5F!EQ30</f>
        <v>23</v>
      </c>
      <c r="EN76" s="319">
        <f>M5F!ER30</f>
        <v>23</v>
      </c>
      <c r="EO76" s="319">
        <f>M5F!ES30</f>
        <v>23</v>
      </c>
      <c r="EP76" s="319">
        <f>M5F!ET30</f>
        <v>23</v>
      </c>
      <c r="EQ76" s="319">
        <f>M5F!EU30</f>
        <v>23</v>
      </c>
      <c r="ER76" s="321">
        <f>M5F!EV30</f>
        <v>23</v>
      </c>
      <c r="ES76" s="322">
        <f>M5F!EW30</f>
        <v>23</v>
      </c>
      <c r="ET76" s="319">
        <f>M5F!EX30</f>
        <v>23</v>
      </c>
      <c r="EU76" s="319">
        <f>M5F!EY30</f>
        <v>23</v>
      </c>
      <c r="EV76" s="319">
        <f>M5F!EZ30</f>
        <v>23</v>
      </c>
      <c r="EW76" s="319">
        <f>M5F!FA30</f>
        <v>23</v>
      </c>
      <c r="EX76" s="319">
        <f>M5F!FB30</f>
        <v>23</v>
      </c>
      <c r="EY76" s="319">
        <f>M5F!FC30</f>
        <v>23</v>
      </c>
      <c r="EZ76" s="319">
        <f>M5F!FD30</f>
        <v>23</v>
      </c>
      <c r="FA76" s="319">
        <f>M5F!FE30</f>
        <v>23</v>
      </c>
      <c r="FB76" s="319">
        <f>M5F!FF30</f>
        <v>23</v>
      </c>
      <c r="FC76" s="319" t="str">
        <f>M5F!FG30</f>
        <v>V25</v>
      </c>
      <c r="FD76" s="319" t="str">
        <f>M5F!FH30</f>
        <v>V25</v>
      </c>
      <c r="FE76" s="319" t="str">
        <f>M5F!FI30</f>
        <v>V25</v>
      </c>
      <c r="FF76" s="319" t="str">
        <f>M5F!FJ30</f>
        <v>V25</v>
      </c>
      <c r="FG76" s="319" t="str">
        <f>M5F!FK30</f>
        <v>V25</v>
      </c>
      <c r="FH76" s="319">
        <f>M5F!FL30</f>
        <v>23</v>
      </c>
      <c r="FI76" s="319">
        <f>M5F!FM30</f>
        <v>23</v>
      </c>
      <c r="FJ76" s="319">
        <f>M5F!FN30</f>
        <v>23</v>
      </c>
      <c r="FK76" s="319">
        <f>M5F!FO30</f>
        <v>23</v>
      </c>
      <c r="FL76" s="319">
        <f>M5F!FP30</f>
        <v>23</v>
      </c>
      <c r="FM76" s="319">
        <f>M5F!FQ30</f>
        <v>23</v>
      </c>
      <c r="FN76" s="319">
        <f>M5F!FR30</f>
        <v>23</v>
      </c>
      <c r="FO76" s="319">
        <f>M5F!FS30</f>
        <v>23</v>
      </c>
      <c r="FP76" s="319">
        <f>M5F!FT30</f>
        <v>23</v>
      </c>
      <c r="FQ76" s="319">
        <f>M5F!FU30</f>
        <v>23</v>
      </c>
      <c r="FR76" s="319">
        <f>M5F!FV30</f>
        <v>23</v>
      </c>
      <c r="FS76" s="319">
        <f>M5F!FW30</f>
        <v>23</v>
      </c>
      <c r="FT76" s="319">
        <f>M5F!FX30</f>
        <v>23</v>
      </c>
      <c r="FU76" s="319">
        <f>M5F!FY30</f>
        <v>23</v>
      </c>
      <c r="FV76" s="319">
        <f>M5F!FZ30</f>
        <v>23</v>
      </c>
      <c r="FW76" s="319">
        <f>M5F!GA30</f>
        <v>23</v>
      </c>
      <c r="FX76" s="319">
        <f>M5F!GB30</f>
        <v>23</v>
      </c>
      <c r="FY76" s="319">
        <f>M5F!GC30</f>
        <v>23</v>
      </c>
      <c r="FZ76" s="319">
        <f>M5F!GD30</f>
        <v>23</v>
      </c>
      <c r="GA76" s="319">
        <f>M5F!GE30</f>
        <v>23</v>
      </c>
      <c r="GB76" s="319">
        <f>M5F!GF30</f>
        <v>23</v>
      </c>
      <c r="GC76" s="319">
        <f>M5F!GG30</f>
        <v>23</v>
      </c>
      <c r="GD76" s="319">
        <f>M5F!GH30</f>
        <v>23</v>
      </c>
      <c r="GE76" s="319">
        <f>M5F!GI30</f>
        <v>23</v>
      </c>
      <c r="GF76" s="319">
        <f>M5F!GJ30</f>
        <v>23</v>
      </c>
      <c r="GG76" s="319">
        <f>M5F!GK30</f>
        <v>23</v>
      </c>
      <c r="GH76" s="319">
        <f>M5F!GL30</f>
        <v>23</v>
      </c>
      <c r="GI76" s="319">
        <f>M5F!GM30</f>
        <v>23</v>
      </c>
      <c r="GJ76" s="319">
        <f>M5F!GN30</f>
        <v>23</v>
      </c>
      <c r="GK76" s="319" t="str">
        <f>M5F!GO30</f>
        <v>X</v>
      </c>
      <c r="GL76" s="319" t="str">
        <f>M5F!GP30</f>
        <v>X</v>
      </c>
      <c r="GM76" s="319" t="str">
        <f>M5F!GQ30</f>
        <v>X</v>
      </c>
      <c r="GN76" s="319" t="str">
        <f>M5F!GR30</f>
        <v>X</v>
      </c>
      <c r="GO76" s="709" t="str">
        <f>M5F!HN40</f>
        <v>N</v>
      </c>
    </row>
    <row r="77" spans="1:197" ht="13.15" customHeight="1" x14ac:dyDescent="0.2">
      <c r="A77" s="262" t="str">
        <f>M5F!A20</f>
        <v>V15</v>
      </c>
      <c r="B77" s="262">
        <f>M5F!F20</f>
        <v>43258</v>
      </c>
      <c r="C77" s="263">
        <f>M5F!G20</f>
        <v>43252</v>
      </c>
      <c r="D77" s="264" t="str">
        <f>M5F!H20</f>
        <v>5F058</v>
      </c>
      <c r="E77" s="318">
        <f>M5F!I20</f>
        <v>36</v>
      </c>
      <c r="F77" s="319">
        <f>M5F!J20</f>
        <v>35</v>
      </c>
      <c r="G77" s="319">
        <f>M5F!K20</f>
        <v>52</v>
      </c>
      <c r="H77" s="319">
        <f>M5F!L20</f>
        <v>0</v>
      </c>
      <c r="I77" s="319">
        <f>M5F!M20</f>
        <v>30</v>
      </c>
      <c r="J77" s="319">
        <f>M5F!N20</f>
        <v>56</v>
      </c>
      <c r="K77" s="319">
        <f>M5F!O20</f>
        <v>19</v>
      </c>
      <c r="L77" s="319">
        <f>M5F!P20</f>
        <v>31</v>
      </c>
      <c r="M77" s="319">
        <f>M5F!Q20</f>
        <v>45</v>
      </c>
      <c r="N77" s="319">
        <f>M5F!R20</f>
        <v>31</v>
      </c>
      <c r="O77" s="319">
        <f>M5F!S20</f>
        <v>26</v>
      </c>
      <c r="P77" s="320">
        <f>M5F!T20</f>
        <v>22</v>
      </c>
      <c r="Q77" s="318">
        <f>M5F!U20</f>
        <v>6</v>
      </c>
      <c r="R77" s="319">
        <f>M5F!V20</f>
        <v>20</v>
      </c>
      <c r="S77" s="319">
        <f>M5F!W20</f>
        <v>37</v>
      </c>
      <c r="T77" s="319">
        <f>M5F!X20</f>
        <v>0</v>
      </c>
      <c r="U77" s="319">
        <f>M5F!Y20</f>
        <v>18</v>
      </c>
      <c r="V77" s="319">
        <f>M5F!Z20</f>
        <v>18</v>
      </c>
      <c r="W77" s="319">
        <f>M5F!AA20</f>
        <v>12</v>
      </c>
      <c r="X77" s="319">
        <f>M5F!AB20</f>
        <v>10</v>
      </c>
      <c r="Y77" s="319">
        <f>M5F!AC20</f>
        <v>0</v>
      </c>
      <c r="Z77" s="319">
        <f>M5F!AD20</f>
        <v>10</v>
      </c>
      <c r="AA77" s="319">
        <f>M5F!AE20</f>
        <v>50</v>
      </c>
      <c r="AB77" s="319">
        <f>M5F!AF20</f>
        <v>50</v>
      </c>
      <c r="AC77" s="318">
        <f>M5F!AG20</f>
        <v>25</v>
      </c>
      <c r="AD77" s="319">
        <f>M5F!AH20</f>
        <v>25</v>
      </c>
      <c r="AE77" s="319">
        <f>M5F!AI20</f>
        <v>25</v>
      </c>
      <c r="AF77" s="319">
        <f>M5F!AJ20</f>
        <v>25</v>
      </c>
      <c r="AG77" s="319">
        <f>M5F!AK20</f>
        <v>25</v>
      </c>
      <c r="AH77" s="319">
        <f>M5F!AL20</f>
        <v>25</v>
      </c>
      <c r="AI77" s="319">
        <f>M5F!AM20</f>
        <v>25</v>
      </c>
      <c r="AJ77" s="319">
        <f>M5F!AN20</f>
        <v>25</v>
      </c>
      <c r="AK77" s="319">
        <f>M5F!AO20</f>
        <v>25</v>
      </c>
      <c r="AL77" s="319">
        <f>M5F!AP20</f>
        <v>25</v>
      </c>
      <c r="AM77" s="319">
        <f>M5F!AQ20</f>
        <v>25</v>
      </c>
      <c r="AN77" s="321">
        <f>M5F!AR20</f>
        <v>25</v>
      </c>
      <c r="AO77" s="318">
        <f>M5F!AS20</f>
        <v>25</v>
      </c>
      <c r="AP77" s="319">
        <f>M5F!AT20</f>
        <v>25</v>
      </c>
      <c r="AQ77" s="319">
        <f>M5F!AU20</f>
        <v>25</v>
      </c>
      <c r="AR77" s="319">
        <f>M5F!AV20</f>
        <v>25</v>
      </c>
      <c r="AS77" s="319">
        <f>M5F!AW20</f>
        <v>25</v>
      </c>
      <c r="AT77" s="319" t="str">
        <f>M5F!AX20</f>
        <v>V15</v>
      </c>
      <c r="AU77" s="319" t="str">
        <f>M5F!AY20</f>
        <v>V15</v>
      </c>
      <c r="AV77" s="319" t="str">
        <f>M5F!AZ20</f>
        <v>V15</v>
      </c>
      <c r="AW77" s="319" t="str">
        <f>M5F!BA20</f>
        <v>V15</v>
      </c>
      <c r="AX77" s="319" t="str">
        <f>M5F!BB20</f>
        <v>V15</v>
      </c>
      <c r="AY77" s="319">
        <f>M5F!BC20</f>
        <v>23</v>
      </c>
      <c r="AZ77" s="321">
        <f>M5F!BD20</f>
        <v>23</v>
      </c>
      <c r="BA77" s="318">
        <f>M5F!BE20</f>
        <v>23</v>
      </c>
      <c r="BB77" s="319">
        <f>M5F!BF20</f>
        <v>23</v>
      </c>
      <c r="BC77" s="319">
        <f>M5F!BG20</f>
        <v>23</v>
      </c>
      <c r="BD77" s="319">
        <f>M5F!BH20</f>
        <v>23</v>
      </c>
      <c r="BE77" s="319">
        <f>M5F!BI20</f>
        <v>23</v>
      </c>
      <c r="BF77" s="319">
        <f>M5F!BJ20</f>
        <v>23</v>
      </c>
      <c r="BG77" s="319">
        <f>M5F!BK20</f>
        <v>23</v>
      </c>
      <c r="BH77" s="319">
        <f>M5F!BL20</f>
        <v>23</v>
      </c>
      <c r="BI77" s="319">
        <f>M5F!BM20</f>
        <v>23</v>
      </c>
      <c r="BJ77" s="319">
        <f>M5F!BN20</f>
        <v>23</v>
      </c>
      <c r="BK77" s="319">
        <f>M5F!BO20</f>
        <v>23</v>
      </c>
      <c r="BL77" s="321">
        <f>M5F!BP20</f>
        <v>23</v>
      </c>
      <c r="BM77" s="318">
        <f>M5F!BQ20</f>
        <v>23</v>
      </c>
      <c r="BN77" s="319">
        <f>M5F!BR20</f>
        <v>23</v>
      </c>
      <c r="BO77" s="319">
        <f>M5F!BS20</f>
        <v>23</v>
      </c>
      <c r="BP77" s="319">
        <f>M5F!BT20</f>
        <v>23</v>
      </c>
      <c r="BQ77" s="319">
        <f>M5F!BU20</f>
        <v>23</v>
      </c>
      <c r="BR77" s="319">
        <f>M5F!BV20</f>
        <v>23</v>
      </c>
      <c r="BS77" s="319">
        <f>M5F!BW20</f>
        <v>23</v>
      </c>
      <c r="BT77" s="319">
        <f>M5F!BX20</f>
        <v>23</v>
      </c>
      <c r="BU77" s="319">
        <f>M5F!BY20</f>
        <v>23</v>
      </c>
      <c r="BV77" s="319">
        <f>M5F!BZ20</f>
        <v>23</v>
      </c>
      <c r="BW77" s="319">
        <f>M5F!CA20</f>
        <v>23</v>
      </c>
      <c r="BX77" s="321">
        <f>M5F!CB20</f>
        <v>23</v>
      </c>
      <c r="BY77" s="318">
        <f>M5F!CC20</f>
        <v>23</v>
      </c>
      <c r="BZ77" s="319">
        <f>M5F!CD20</f>
        <v>23</v>
      </c>
      <c r="CA77" s="319">
        <f>M5F!CE20</f>
        <v>23</v>
      </c>
      <c r="CB77" s="319">
        <f>M5F!CF20</f>
        <v>23</v>
      </c>
      <c r="CC77" s="319">
        <f>M5F!CG20</f>
        <v>23</v>
      </c>
      <c r="CD77" s="319">
        <f>M5F!CH20</f>
        <v>23</v>
      </c>
      <c r="CE77" s="319">
        <f>M5F!CI20</f>
        <v>23</v>
      </c>
      <c r="CF77" s="319">
        <f>M5F!CJ20</f>
        <v>23</v>
      </c>
      <c r="CG77" s="319">
        <f>M5F!CK20</f>
        <v>23</v>
      </c>
      <c r="CH77" s="319">
        <f>M5F!CL20</f>
        <v>23</v>
      </c>
      <c r="CI77" s="319">
        <f>M5F!CM20</f>
        <v>23</v>
      </c>
      <c r="CJ77" s="321">
        <f>M5F!CN20</f>
        <v>23</v>
      </c>
      <c r="CK77" s="318">
        <f>M5F!CO20</f>
        <v>23</v>
      </c>
      <c r="CL77" s="319">
        <f>M5F!CP20</f>
        <v>23</v>
      </c>
      <c r="CM77" s="319">
        <f>M5F!CQ20</f>
        <v>23</v>
      </c>
      <c r="CN77" s="319">
        <f>M5F!CR20</f>
        <v>23</v>
      </c>
      <c r="CO77" s="319">
        <f>M5F!CS20</f>
        <v>23</v>
      </c>
      <c r="CP77" s="319">
        <f>M5F!CT20</f>
        <v>23</v>
      </c>
      <c r="CQ77" s="319">
        <f>M5F!CU20</f>
        <v>23</v>
      </c>
      <c r="CR77" s="319">
        <f>M5F!CV20</f>
        <v>23</v>
      </c>
      <c r="CS77" s="319">
        <f>M5F!CW20</f>
        <v>23</v>
      </c>
      <c r="CT77" s="319">
        <f>M5F!CX20</f>
        <v>23</v>
      </c>
      <c r="CU77" s="319">
        <f>M5F!CY20</f>
        <v>23</v>
      </c>
      <c r="CV77" s="321">
        <f>M5F!CZ20</f>
        <v>23</v>
      </c>
      <c r="CW77" s="318" t="str">
        <f>M5F!DA20</f>
        <v>V20</v>
      </c>
      <c r="CX77" s="319" t="str">
        <f>M5F!DB20</f>
        <v>V20</v>
      </c>
      <c r="CY77" s="319" t="str">
        <f>M5F!DC20</f>
        <v>V20</v>
      </c>
      <c r="CZ77" s="319" t="str">
        <f>M5F!DD20</f>
        <v>V20</v>
      </c>
      <c r="DA77" s="319" t="str">
        <f>M5F!DE20</f>
        <v>V20</v>
      </c>
      <c r="DB77" s="319" t="str">
        <f>M5F!DF20</f>
        <v>V20</v>
      </c>
      <c r="DC77" s="319">
        <f>M5F!DG20</f>
        <v>21</v>
      </c>
      <c r="DD77" s="319">
        <f>M5F!DH20</f>
        <v>21</v>
      </c>
      <c r="DE77" s="319">
        <f>M5F!DI20</f>
        <v>21</v>
      </c>
      <c r="DF77" s="319">
        <f>M5F!DJ20</f>
        <v>21</v>
      </c>
      <c r="DG77" s="319">
        <f>M5F!DK20</f>
        <v>21</v>
      </c>
      <c r="DH77" s="321">
        <f>M5F!DL20</f>
        <v>21</v>
      </c>
      <c r="DI77" s="318">
        <f>M5F!DM20</f>
        <v>21</v>
      </c>
      <c r="DJ77" s="319">
        <f>M5F!DN20</f>
        <v>21</v>
      </c>
      <c r="DK77" s="319">
        <f>M5F!DO20</f>
        <v>21</v>
      </c>
      <c r="DL77" s="319">
        <f>M5F!DP20</f>
        <v>21</v>
      </c>
      <c r="DM77" s="319">
        <f>M5F!DQ20</f>
        <v>21</v>
      </c>
      <c r="DN77" s="319">
        <f>M5F!DR20</f>
        <v>21</v>
      </c>
      <c r="DO77" s="319">
        <f>M5F!DS20</f>
        <v>21</v>
      </c>
      <c r="DP77" s="319">
        <f>M5F!DT20</f>
        <v>21</v>
      </c>
      <c r="DQ77" s="319">
        <f>M5F!DU20</f>
        <v>21</v>
      </c>
      <c r="DR77" s="319">
        <f>M5F!DV20</f>
        <v>21</v>
      </c>
      <c r="DS77" s="319">
        <f>M5F!DW20</f>
        <v>21</v>
      </c>
      <c r="DT77" s="321">
        <f>M5F!DX20</f>
        <v>21</v>
      </c>
      <c r="DU77" s="318">
        <f>M5F!DY20</f>
        <v>21</v>
      </c>
      <c r="DV77" s="319">
        <f>M5F!DZ20</f>
        <v>21</v>
      </c>
      <c r="DW77" s="319">
        <f>M5F!EA20</f>
        <v>21</v>
      </c>
      <c r="DX77" s="319">
        <f>M5F!EB20</f>
        <v>21</v>
      </c>
      <c r="DY77" s="319">
        <f>M5F!EC20</f>
        <v>21</v>
      </c>
      <c r="DZ77" s="319">
        <f>M5F!ED20</f>
        <v>21</v>
      </c>
      <c r="EA77" s="319">
        <f>M5F!EE20</f>
        <v>21</v>
      </c>
      <c r="EB77" s="319">
        <f>M5F!EF20</f>
        <v>21</v>
      </c>
      <c r="EC77" s="319">
        <f>M5F!EG20</f>
        <v>21</v>
      </c>
      <c r="ED77" s="319">
        <f>M5F!EH20</f>
        <v>21</v>
      </c>
      <c r="EE77" s="319">
        <f>M5F!EI20</f>
        <v>21</v>
      </c>
      <c r="EF77" s="321">
        <f>M5F!EJ20</f>
        <v>21</v>
      </c>
      <c r="EG77" s="318">
        <f>M5F!EK20</f>
        <v>21</v>
      </c>
      <c r="EH77" s="319">
        <f>M5F!EL20</f>
        <v>21</v>
      </c>
      <c r="EI77" s="319">
        <f>M5F!EM20</f>
        <v>21</v>
      </c>
      <c r="EJ77" s="319">
        <f>M5F!EN20</f>
        <v>21</v>
      </c>
      <c r="EK77" s="319">
        <f>M5F!EO20</f>
        <v>21</v>
      </c>
      <c r="EL77" s="319">
        <f>M5F!EP20</f>
        <v>21</v>
      </c>
      <c r="EM77" s="319">
        <f>M5F!EQ20</f>
        <v>21</v>
      </c>
      <c r="EN77" s="319">
        <f>M5F!ER20</f>
        <v>21</v>
      </c>
      <c r="EO77" s="319">
        <f>M5F!ES20</f>
        <v>21</v>
      </c>
      <c r="EP77" s="319">
        <f>M5F!ET20</f>
        <v>21</v>
      </c>
      <c r="EQ77" s="319">
        <f>M5F!EU20</f>
        <v>21</v>
      </c>
      <c r="ER77" s="321">
        <f>M5F!EV20</f>
        <v>21</v>
      </c>
      <c r="ES77" s="322">
        <f>M5F!EW20</f>
        <v>21</v>
      </c>
      <c r="ET77" s="319">
        <f>M5F!EX20</f>
        <v>21</v>
      </c>
      <c r="EU77" s="319">
        <f>M5F!EY20</f>
        <v>21</v>
      </c>
      <c r="EV77" s="319">
        <f>M5F!EZ20</f>
        <v>21</v>
      </c>
      <c r="EW77" s="319">
        <f>M5F!FA20</f>
        <v>21</v>
      </c>
      <c r="EX77" s="319">
        <f>M5F!FB20</f>
        <v>21</v>
      </c>
      <c r="EY77" s="319">
        <f>M5F!FC20</f>
        <v>21</v>
      </c>
      <c r="EZ77" s="319">
        <f>M5F!FD20</f>
        <v>21</v>
      </c>
      <c r="FA77" s="319">
        <f>M5F!FE20</f>
        <v>21</v>
      </c>
      <c r="FB77" s="319">
        <f>M5F!FF20</f>
        <v>21</v>
      </c>
      <c r="FC77" s="319">
        <f>M5F!FG20</f>
        <v>21</v>
      </c>
      <c r="FD77" s="319">
        <f>M5F!FH20</f>
        <v>21</v>
      </c>
      <c r="FE77" s="319" t="str">
        <f>M5F!FI20</f>
        <v>V25</v>
      </c>
      <c r="FF77" s="319" t="str">
        <f>M5F!FJ20</f>
        <v>V25</v>
      </c>
      <c r="FG77" s="319" t="str">
        <f>M5F!FK20</f>
        <v>V25</v>
      </c>
      <c r="FH77" s="319" t="str">
        <f>M5F!FL20</f>
        <v>V25</v>
      </c>
      <c r="FI77" s="319" t="str">
        <f>M5F!FM20</f>
        <v>V25</v>
      </c>
      <c r="FJ77" s="319">
        <f>M5F!FN20</f>
        <v>23</v>
      </c>
      <c r="FK77" s="319">
        <f>M5F!FO20</f>
        <v>23</v>
      </c>
      <c r="FL77" s="319">
        <f>M5F!FP20</f>
        <v>23</v>
      </c>
      <c r="FM77" s="319">
        <f>M5F!FQ20</f>
        <v>23</v>
      </c>
      <c r="FN77" s="319">
        <f>M5F!FR20</f>
        <v>23</v>
      </c>
      <c r="FO77" s="319">
        <f>M5F!FS20</f>
        <v>23</v>
      </c>
      <c r="FP77" s="319">
        <f>M5F!FT20</f>
        <v>23</v>
      </c>
      <c r="FQ77" s="319">
        <f>M5F!FU20</f>
        <v>23</v>
      </c>
      <c r="FR77" s="319">
        <f>M5F!FV20</f>
        <v>23</v>
      </c>
      <c r="FS77" s="319">
        <f>M5F!FW20</f>
        <v>23</v>
      </c>
      <c r="FT77" s="319">
        <f>M5F!FX20</f>
        <v>23</v>
      </c>
      <c r="FU77" s="319">
        <f>M5F!FY20</f>
        <v>23</v>
      </c>
      <c r="FV77" s="319">
        <f>M5F!FZ20</f>
        <v>23</v>
      </c>
      <c r="FW77" s="319">
        <f>M5F!GA20</f>
        <v>23</v>
      </c>
      <c r="FX77" s="319">
        <f>M5F!GB20</f>
        <v>23</v>
      </c>
      <c r="FY77" s="319">
        <f>M5F!GC20</f>
        <v>23</v>
      </c>
      <c r="FZ77" s="319">
        <f>M5F!GD20</f>
        <v>23</v>
      </c>
      <c r="GA77" s="319">
        <f>M5F!GE20</f>
        <v>23</v>
      </c>
      <c r="GB77" s="319">
        <f>M5F!GF20</f>
        <v>23</v>
      </c>
      <c r="GC77" s="319">
        <f>M5F!GG20</f>
        <v>23</v>
      </c>
      <c r="GD77" s="319">
        <f>M5F!GH20</f>
        <v>23</v>
      </c>
      <c r="GE77" s="319">
        <f>M5F!GI20</f>
        <v>23</v>
      </c>
      <c r="GF77" s="319">
        <f>M5F!GJ20</f>
        <v>23</v>
      </c>
      <c r="GG77" s="319">
        <f>M5F!GK20</f>
        <v>23</v>
      </c>
      <c r="GH77" s="319">
        <f>M5F!GL20</f>
        <v>23</v>
      </c>
      <c r="GI77" s="319">
        <f>M5F!GM20</f>
        <v>23</v>
      </c>
      <c r="GJ77" s="319">
        <f>M5F!GN20</f>
        <v>23</v>
      </c>
      <c r="GK77" s="319" t="str">
        <f>M5F!GO20</f>
        <v>X</v>
      </c>
      <c r="GL77" s="319" t="str">
        <f>M5F!GP20</f>
        <v>X</v>
      </c>
      <c r="GM77" s="319" t="str">
        <f>M5F!GQ20</f>
        <v>X</v>
      </c>
      <c r="GN77" s="319" t="str">
        <f>M5F!GR20</f>
        <v>X</v>
      </c>
      <c r="GO77" s="709" t="str">
        <f>M5F!HN30</f>
        <v>N</v>
      </c>
    </row>
    <row r="78" spans="1:197" ht="13.15" customHeight="1" x14ac:dyDescent="0.2">
      <c r="A78" s="262" t="str">
        <f>M5F!A3</f>
        <v>V10</v>
      </c>
      <c r="B78" s="262">
        <f>M5F!F3</f>
        <v>43312</v>
      </c>
      <c r="C78" s="263">
        <f>M5F!G3</f>
        <v>43313</v>
      </c>
      <c r="D78" s="264" t="str">
        <f>M5F!H3</f>
        <v>5F038</v>
      </c>
      <c r="E78" s="318">
        <f>M5F!I3</f>
        <v>3</v>
      </c>
      <c r="F78" s="319">
        <f>M5F!J3</f>
        <v>1</v>
      </c>
      <c r="G78" s="319">
        <f>M5F!K3</f>
        <v>0</v>
      </c>
      <c r="H78" s="319">
        <f>M5F!L3</f>
        <v>0</v>
      </c>
      <c r="I78" s="319">
        <f>M5F!M3</f>
        <v>0</v>
      </c>
      <c r="J78" s="319">
        <f>M5F!N3</f>
        <v>0</v>
      </c>
      <c r="K78" s="319">
        <f>M5F!O3</f>
        <v>0</v>
      </c>
      <c r="L78" s="319">
        <f>M5F!P3</f>
        <v>0</v>
      </c>
      <c r="M78" s="319">
        <f>M5F!Q3</f>
        <v>0</v>
      </c>
      <c r="N78" s="319">
        <f>M5F!R3</f>
        <v>0</v>
      </c>
      <c r="O78" s="319">
        <f>M5F!S3</f>
        <v>0</v>
      </c>
      <c r="P78" s="320">
        <f>M5F!T3</f>
        <v>0</v>
      </c>
      <c r="Q78" s="318">
        <f>M5F!U3</f>
        <v>0</v>
      </c>
      <c r="R78" s="319">
        <f>M5F!V3</f>
        <v>0</v>
      </c>
      <c r="S78" s="319">
        <f>M5F!W3</f>
        <v>0</v>
      </c>
      <c r="T78" s="319">
        <f>M5F!X3</f>
        <v>0</v>
      </c>
      <c r="U78" s="319">
        <f>M5F!Y3</f>
        <v>0</v>
      </c>
      <c r="V78" s="319">
        <f>M5F!Z3</f>
        <v>0</v>
      </c>
      <c r="W78" s="319">
        <f>M5F!AA3</f>
        <v>0</v>
      </c>
      <c r="X78" s="319">
        <f>M5F!AB3</f>
        <v>0</v>
      </c>
      <c r="Y78" s="319">
        <f>M5F!AC3</f>
        <v>0</v>
      </c>
      <c r="Z78" s="319">
        <f>M5F!AD3</f>
        <v>0</v>
      </c>
      <c r="AA78" s="319">
        <f>M5F!AE3</f>
        <v>0</v>
      </c>
      <c r="AB78" s="321">
        <f>M5F!AF3</f>
        <v>0</v>
      </c>
      <c r="AC78" s="318">
        <f>M5F!AG3</f>
        <v>28</v>
      </c>
      <c r="AD78" s="319">
        <f>M5F!AH3</f>
        <v>28</v>
      </c>
      <c r="AE78" s="319">
        <f>M5F!AI3</f>
        <v>28</v>
      </c>
      <c r="AF78" s="319">
        <f>M5F!AJ3</f>
        <v>28</v>
      </c>
      <c r="AG78" s="319">
        <f>M5F!AK3</f>
        <v>28</v>
      </c>
      <c r="AH78" s="319">
        <f>M5F!AL3</f>
        <v>28</v>
      </c>
      <c r="AI78" s="319">
        <f>M5F!AM3</f>
        <v>28</v>
      </c>
      <c r="AJ78" s="319">
        <f>M5F!AN3</f>
        <v>28</v>
      </c>
      <c r="AK78" s="319">
        <f>M5F!AO3</f>
        <v>28</v>
      </c>
      <c r="AL78" s="319">
        <f>M5F!AP3</f>
        <v>28</v>
      </c>
      <c r="AM78" s="319">
        <f>M5F!AQ3</f>
        <v>28</v>
      </c>
      <c r="AN78" s="321">
        <f>M5F!AR3</f>
        <v>28</v>
      </c>
      <c r="AO78" s="318">
        <f>M5F!AS3</f>
        <v>28</v>
      </c>
      <c r="AP78" s="319">
        <f>M5F!AT3</f>
        <v>28</v>
      </c>
      <c r="AQ78" s="319">
        <f>M5F!AU3</f>
        <v>28</v>
      </c>
      <c r="AR78" s="319">
        <f>M5F!AV3</f>
        <v>28</v>
      </c>
      <c r="AS78" s="319">
        <f>M5F!AW3</f>
        <v>28</v>
      </c>
      <c r="AT78" s="319">
        <f>M5F!AX3</f>
        <v>28</v>
      </c>
      <c r="AU78" s="319">
        <f>M5F!AY3</f>
        <v>28</v>
      </c>
      <c r="AV78" s="319" t="str">
        <f>M5F!AZ3</f>
        <v>V10</v>
      </c>
      <c r="AW78" s="319" t="str">
        <f>M5F!BA3</f>
        <v>V10</v>
      </c>
      <c r="AX78" s="319" t="str">
        <f>M5F!BB3</f>
        <v>V10</v>
      </c>
      <c r="AY78" s="319" t="str">
        <f>M5F!BC3</f>
        <v>V10</v>
      </c>
      <c r="AZ78" s="321" t="str">
        <f>M5F!BD3</f>
        <v>V10</v>
      </c>
      <c r="BA78" s="318" t="str">
        <f>M5F!BE3</f>
        <v>V10</v>
      </c>
      <c r="BB78" s="319">
        <f>M5F!BF3</f>
        <v>22</v>
      </c>
      <c r="BC78" s="319">
        <f>M5F!BG3</f>
        <v>22</v>
      </c>
      <c r="BD78" s="319">
        <f>M5F!BH3</f>
        <v>22</v>
      </c>
      <c r="BE78" s="319">
        <f>M5F!BI3</f>
        <v>22</v>
      </c>
      <c r="BF78" s="319">
        <f>M5F!BJ3</f>
        <v>22</v>
      </c>
      <c r="BG78" s="319">
        <f>M5F!BK3</f>
        <v>22</v>
      </c>
      <c r="BH78" s="319">
        <f>M5F!BL3</f>
        <v>22</v>
      </c>
      <c r="BI78" s="319">
        <f>M5F!BM3</f>
        <v>22</v>
      </c>
      <c r="BJ78" s="319">
        <f>M5F!BN3</f>
        <v>22</v>
      </c>
      <c r="BK78" s="319">
        <f>M5F!BO3</f>
        <v>22</v>
      </c>
      <c r="BL78" s="321">
        <f>M5F!BP3</f>
        <v>22</v>
      </c>
      <c r="BM78" s="318">
        <f>M5F!BQ3</f>
        <v>23</v>
      </c>
      <c r="BN78" s="319">
        <f>M5F!BR3</f>
        <v>23</v>
      </c>
      <c r="BO78" s="319">
        <f>M5F!BS3</f>
        <v>23</v>
      </c>
      <c r="BP78" s="319">
        <f>M5F!BT3</f>
        <v>23</v>
      </c>
      <c r="BQ78" s="319">
        <f>M5F!BU3</f>
        <v>23</v>
      </c>
      <c r="BR78" s="319">
        <f>M5F!BV3</f>
        <v>23</v>
      </c>
      <c r="BS78" s="319">
        <f>M5F!BW3</f>
        <v>23</v>
      </c>
      <c r="BT78" s="319">
        <f>M5F!BX3</f>
        <v>23</v>
      </c>
      <c r="BU78" s="319">
        <f>M5F!BY3</f>
        <v>23</v>
      </c>
      <c r="BV78" s="319">
        <f>M5F!BZ3</f>
        <v>23</v>
      </c>
      <c r="BW78" s="319">
        <f>M5F!CA3</f>
        <v>23</v>
      </c>
      <c r="BX78" s="321">
        <f>M5F!CB3</f>
        <v>23</v>
      </c>
      <c r="BY78" s="318">
        <f>M5F!CC3</f>
        <v>23</v>
      </c>
      <c r="BZ78" s="319">
        <f>M5F!CD3</f>
        <v>23</v>
      </c>
      <c r="CA78" s="319">
        <f>M5F!CE3</f>
        <v>23</v>
      </c>
      <c r="CB78" s="319">
        <f>M5F!CF3</f>
        <v>23</v>
      </c>
      <c r="CC78" s="319">
        <f>M5F!CG3</f>
        <v>23</v>
      </c>
      <c r="CD78" s="319">
        <f>M5F!CH3</f>
        <v>23</v>
      </c>
      <c r="CE78" s="319">
        <f>M5F!CI3</f>
        <v>23</v>
      </c>
      <c r="CF78" s="319">
        <f>M5F!CJ3</f>
        <v>23</v>
      </c>
      <c r="CG78" s="319">
        <f>M5F!CK3</f>
        <v>23</v>
      </c>
      <c r="CH78" s="319">
        <f>M5F!CL3</f>
        <v>23</v>
      </c>
      <c r="CI78" s="319">
        <f>M5F!CM3</f>
        <v>23</v>
      </c>
      <c r="CJ78" s="321">
        <f>M5F!CN3</f>
        <v>23</v>
      </c>
      <c r="CK78" s="318">
        <f>M5F!CO3</f>
        <v>23</v>
      </c>
      <c r="CL78" s="319">
        <f>M5F!CP3</f>
        <v>23</v>
      </c>
      <c r="CM78" s="319">
        <f>M5F!CQ3</f>
        <v>23</v>
      </c>
      <c r="CN78" s="319">
        <f>M5F!CR3</f>
        <v>23</v>
      </c>
      <c r="CO78" s="319">
        <f>M5F!CS3</f>
        <v>23</v>
      </c>
      <c r="CP78" s="319">
        <f>M5F!CT3</f>
        <v>23</v>
      </c>
      <c r="CQ78" s="319">
        <f>M5F!CU3</f>
        <v>23</v>
      </c>
      <c r="CR78" s="319">
        <f>M5F!CV3</f>
        <v>23</v>
      </c>
      <c r="CS78" s="319">
        <f>M5F!CW3</f>
        <v>23</v>
      </c>
      <c r="CT78" s="319">
        <f>M5F!CX3</f>
        <v>23</v>
      </c>
      <c r="CU78" s="319">
        <f>M5F!CY3</f>
        <v>23</v>
      </c>
      <c r="CV78" s="321">
        <f>M5F!CZ3</f>
        <v>23</v>
      </c>
      <c r="CW78" s="318">
        <f>M5F!DA3</f>
        <v>23</v>
      </c>
      <c r="CX78" s="319">
        <f>M5F!DB3</f>
        <v>23</v>
      </c>
      <c r="CY78" s="319">
        <f>M5F!DC3</f>
        <v>23</v>
      </c>
      <c r="CZ78" s="319">
        <f>M5F!DD3</f>
        <v>23</v>
      </c>
      <c r="DA78" s="319">
        <f>M5F!DE3</f>
        <v>23</v>
      </c>
      <c r="DB78" s="319" t="str">
        <f>M5F!DF3</f>
        <v>V15</v>
      </c>
      <c r="DC78" s="319" t="str">
        <f>M5F!DG3</f>
        <v>V15</v>
      </c>
      <c r="DD78" s="319" t="str">
        <f>M5F!DH3</f>
        <v>V15</v>
      </c>
      <c r="DE78" s="319" t="str">
        <f>M5F!DI3</f>
        <v>V15</v>
      </c>
      <c r="DF78" s="319" t="str">
        <f>M5F!DJ3</f>
        <v>V15</v>
      </c>
      <c r="DG78" s="319">
        <f>M5F!DK3</f>
        <v>23</v>
      </c>
      <c r="DH78" s="321">
        <f>M5F!DL3</f>
        <v>23</v>
      </c>
      <c r="DI78" s="318">
        <f>M5F!DM3</f>
        <v>23</v>
      </c>
      <c r="DJ78" s="319">
        <f>M5F!DN3</f>
        <v>23</v>
      </c>
      <c r="DK78" s="319">
        <f>M5F!DO3</f>
        <v>23</v>
      </c>
      <c r="DL78" s="319">
        <f>M5F!DP3</f>
        <v>23</v>
      </c>
      <c r="DM78" s="319">
        <f>M5F!DQ3</f>
        <v>23</v>
      </c>
      <c r="DN78" s="319">
        <f>M5F!DR3</f>
        <v>23</v>
      </c>
      <c r="DO78" s="319">
        <f>M5F!DS3</f>
        <v>23</v>
      </c>
      <c r="DP78" s="319">
        <f>M5F!DT3</f>
        <v>23</v>
      </c>
      <c r="DQ78" s="319">
        <f>M5F!DU3</f>
        <v>23</v>
      </c>
      <c r="DR78" s="319">
        <f>M5F!DV3</f>
        <v>23</v>
      </c>
      <c r="DS78" s="319">
        <f>M5F!DW3</f>
        <v>23</v>
      </c>
      <c r="DT78" s="321">
        <f>M5F!DX3</f>
        <v>23</v>
      </c>
      <c r="DU78" s="318">
        <f>M5F!DY3</f>
        <v>23</v>
      </c>
      <c r="DV78" s="319">
        <f>M5F!DZ3</f>
        <v>23</v>
      </c>
      <c r="DW78" s="319">
        <f>M5F!EA3</f>
        <v>23</v>
      </c>
      <c r="DX78" s="319">
        <f>M5F!EB3</f>
        <v>23</v>
      </c>
      <c r="DY78" s="319">
        <f>M5F!EC3</f>
        <v>23</v>
      </c>
      <c r="DZ78" s="319">
        <f>M5F!ED3</f>
        <v>23</v>
      </c>
      <c r="EA78" s="319">
        <f>M5F!EE3</f>
        <v>23</v>
      </c>
      <c r="EB78" s="319">
        <f>M5F!EF3</f>
        <v>23</v>
      </c>
      <c r="EC78" s="319">
        <f>M5F!EG3</f>
        <v>23</v>
      </c>
      <c r="ED78" s="319">
        <f>M5F!EH3</f>
        <v>23</v>
      </c>
      <c r="EE78" s="319">
        <f>M5F!EI3</f>
        <v>23</v>
      </c>
      <c r="EF78" s="321">
        <f>M5F!EJ3</f>
        <v>23</v>
      </c>
      <c r="EG78" s="318">
        <f>M5F!EK3</f>
        <v>23</v>
      </c>
      <c r="EH78" s="319">
        <f>M5F!EL3</f>
        <v>23</v>
      </c>
      <c r="EI78" s="319">
        <f>M5F!EM3</f>
        <v>23</v>
      </c>
      <c r="EJ78" s="319">
        <f>M5F!EN3</f>
        <v>23</v>
      </c>
      <c r="EK78" s="319">
        <f>M5F!EO3</f>
        <v>23</v>
      </c>
      <c r="EL78" s="319">
        <f>M5F!EP3</f>
        <v>23</v>
      </c>
      <c r="EM78" s="319">
        <f>M5F!EQ3</f>
        <v>23</v>
      </c>
      <c r="EN78" s="319">
        <f>M5F!ER3</f>
        <v>23</v>
      </c>
      <c r="EO78" s="319">
        <f>M5F!ES3</f>
        <v>23</v>
      </c>
      <c r="EP78" s="319">
        <f>M5F!ET3</f>
        <v>23</v>
      </c>
      <c r="EQ78" s="319">
        <f>M5F!EU3</f>
        <v>23</v>
      </c>
      <c r="ER78" s="321">
        <f>M5F!EV3</f>
        <v>23</v>
      </c>
      <c r="ES78" s="322">
        <f>M5F!EW3</f>
        <v>23</v>
      </c>
      <c r="ET78" s="319">
        <f>M5F!EX3</f>
        <v>23</v>
      </c>
      <c r="EU78" s="319">
        <f>M5F!EY3</f>
        <v>23</v>
      </c>
      <c r="EV78" s="319">
        <f>M5F!EZ3</f>
        <v>23</v>
      </c>
      <c r="EW78" s="319">
        <f>M5F!FA3</f>
        <v>23</v>
      </c>
      <c r="EX78" s="319">
        <f>M5F!FB3</f>
        <v>23</v>
      </c>
      <c r="EY78" s="319">
        <f>M5F!FC3</f>
        <v>23</v>
      </c>
      <c r="EZ78" s="319">
        <f>M5F!FD3</f>
        <v>23</v>
      </c>
      <c r="FA78" s="319">
        <f>M5F!FE3</f>
        <v>23</v>
      </c>
      <c r="FB78" s="319">
        <f>M5F!FF3</f>
        <v>23</v>
      </c>
      <c r="FC78" s="319">
        <f>M5F!FG3</f>
        <v>23</v>
      </c>
      <c r="FD78" s="319">
        <f>M5F!FH3</f>
        <v>23</v>
      </c>
      <c r="FE78" s="319">
        <f>M5F!FI3</f>
        <v>23</v>
      </c>
      <c r="FF78" s="319" t="str">
        <f>M5F!FJ3</f>
        <v>X</v>
      </c>
      <c r="FG78" s="319" t="str">
        <f>M5F!FK3</f>
        <v>X</v>
      </c>
      <c r="FH78" s="319" t="str">
        <f>M5F!FL3</f>
        <v>X</v>
      </c>
      <c r="FI78" s="319" t="str">
        <f>M5F!FM3</f>
        <v>X</v>
      </c>
      <c r="FJ78" s="319" t="str">
        <f>M5F!FN3</f>
        <v>X</v>
      </c>
      <c r="FK78" s="319" t="str">
        <f>M5F!FO3</f>
        <v>X</v>
      </c>
      <c r="FL78" s="319" t="str">
        <f>M5F!FP3</f>
        <v>X</v>
      </c>
      <c r="FM78" s="319" t="str">
        <f>M5F!FQ3</f>
        <v>X</v>
      </c>
      <c r="FN78" s="319" t="str">
        <f>M5F!FR3</f>
        <v>X</v>
      </c>
      <c r="FO78" s="319" t="str">
        <f>M5F!FS3</f>
        <v>X</v>
      </c>
      <c r="FP78" s="319" t="str">
        <f>M5F!FT3</f>
        <v>X</v>
      </c>
      <c r="FQ78" s="319" t="str">
        <f>M5F!FU3</f>
        <v>X</v>
      </c>
      <c r="FR78" s="319" t="str">
        <f>M5F!FV3</f>
        <v>X</v>
      </c>
      <c r="FS78" s="319" t="str">
        <f>M5F!FW3</f>
        <v>X</v>
      </c>
      <c r="FT78" s="319" t="str">
        <f>M5F!FX3</f>
        <v>X</v>
      </c>
      <c r="FU78" s="319" t="str">
        <f>M5F!FY3</f>
        <v>X</v>
      </c>
      <c r="FV78" s="319" t="str">
        <f>M5F!FZ3</f>
        <v>X</v>
      </c>
      <c r="FW78" s="319" t="str">
        <f>M5F!GA3</f>
        <v>X</v>
      </c>
      <c r="FX78" s="319" t="str">
        <f>M5F!GB3</f>
        <v>X</v>
      </c>
      <c r="FY78" s="319" t="str">
        <f>M5F!GC3</f>
        <v>X</v>
      </c>
      <c r="FZ78" s="319" t="str">
        <f>M5F!GD3</f>
        <v>X</v>
      </c>
      <c r="GA78" s="319" t="str">
        <f>M5F!GE3</f>
        <v>X</v>
      </c>
      <c r="GB78" s="319" t="str">
        <f>M5F!GF3</f>
        <v>X</v>
      </c>
      <c r="GC78" s="319" t="str">
        <f>M5F!GG3</f>
        <v>X</v>
      </c>
      <c r="GD78" s="319" t="str">
        <f>M5F!GH3</f>
        <v>X</v>
      </c>
      <c r="GE78" s="319" t="str">
        <f>M5F!GI3</f>
        <v>X</v>
      </c>
      <c r="GF78" s="319" t="str">
        <f>M5F!GJ3</f>
        <v>X</v>
      </c>
      <c r="GG78" s="319" t="str">
        <f>M5F!GK3</f>
        <v>X</v>
      </c>
      <c r="GH78" s="319" t="str">
        <f>M5F!GL3</f>
        <v>X</v>
      </c>
      <c r="GI78" s="319" t="str">
        <f>M5F!GM3</f>
        <v>X</v>
      </c>
      <c r="GJ78" s="319" t="str">
        <f>M5F!GN3</f>
        <v>X</v>
      </c>
      <c r="GK78" s="319" t="str">
        <f>M5F!GO3</f>
        <v>X</v>
      </c>
      <c r="GL78" s="319" t="str">
        <f>M5F!GP3</f>
        <v>X</v>
      </c>
      <c r="GM78" s="319" t="str">
        <f>M5F!GQ3</f>
        <v>X</v>
      </c>
      <c r="GN78" s="319" t="str">
        <f>M5F!GR3</f>
        <v>X</v>
      </c>
      <c r="GO78" s="709" t="str">
        <f>M5F!HN13</f>
        <v>N</v>
      </c>
    </row>
    <row r="79" spans="1:197" ht="13.15" customHeight="1" x14ac:dyDescent="0.2">
      <c r="A79" s="271" t="str">
        <f>M2D!A62</f>
        <v>V15</v>
      </c>
      <c r="B79" s="271">
        <f>M2D!F62</f>
        <v>43416</v>
      </c>
      <c r="C79" s="272">
        <f>M2D!G62</f>
        <v>43344</v>
      </c>
      <c r="D79" s="273" t="str">
        <f>M2D!H62</f>
        <v>D668</v>
      </c>
      <c r="E79" s="332" t="str">
        <f>M2D!I62</f>
        <v>STK</v>
      </c>
      <c r="F79" s="253" t="str">
        <f>M2D!J62</f>
        <v>STK</v>
      </c>
      <c r="G79" s="253" t="str">
        <f>M2D!K62</f>
        <v>STK</v>
      </c>
      <c r="H79" s="253" t="str">
        <f>M2D!L62</f>
        <v>STK</v>
      </c>
      <c r="I79" s="253" t="str">
        <f>M2D!M62</f>
        <v>STK</v>
      </c>
      <c r="J79" s="253" t="str">
        <f>M2D!N62</f>
        <v>STK</v>
      </c>
      <c r="K79" s="253" t="str">
        <f>M2D!O62</f>
        <v>STK</v>
      </c>
      <c r="L79" s="253" t="str">
        <f>M2D!P62</f>
        <v>STK</v>
      </c>
      <c r="M79" s="253">
        <f>M2D!Q62</f>
        <v>3</v>
      </c>
      <c r="N79" s="253">
        <f>M2D!R62</f>
        <v>47</v>
      </c>
      <c r="O79" s="253">
        <f>M2D!S62</f>
        <v>41</v>
      </c>
      <c r="P79" s="333">
        <f>M2D!T62</f>
        <v>0</v>
      </c>
      <c r="Q79" s="332">
        <f>M2D!U62</f>
        <v>1</v>
      </c>
      <c r="R79" s="253">
        <f>M2D!V62</f>
        <v>1</v>
      </c>
      <c r="S79" s="253">
        <f>M2D!W62</f>
        <v>0</v>
      </c>
      <c r="T79" s="253">
        <f>M2D!X62</f>
        <v>0</v>
      </c>
      <c r="U79" s="253">
        <f>M2D!Y62</f>
        <v>3</v>
      </c>
      <c r="V79" s="253">
        <f>M2D!Z62</f>
        <v>32</v>
      </c>
      <c r="W79" s="253">
        <f>M2D!AA62</f>
        <v>20</v>
      </c>
      <c r="X79" s="253">
        <f>M2D!AB62</f>
        <v>72</v>
      </c>
      <c r="Y79" s="253">
        <f>M2D!AC62</f>
        <v>41</v>
      </c>
      <c r="Z79" s="253">
        <f>M2D!AD62</f>
        <v>47</v>
      </c>
      <c r="AA79" s="253">
        <f>M2D!AE62</f>
        <v>50</v>
      </c>
      <c r="AB79" s="334">
        <f>M2D!AF62</f>
        <v>1</v>
      </c>
      <c r="AC79" s="332">
        <f>M2D!AG62</f>
        <v>23</v>
      </c>
      <c r="AD79" s="253">
        <f>M2D!AH62</f>
        <v>23</v>
      </c>
      <c r="AE79" s="253">
        <f>M2D!AI62</f>
        <v>23</v>
      </c>
      <c r="AF79" s="253" t="str">
        <f>M2D!AJ62</f>
        <v>F</v>
      </c>
      <c r="AG79" s="253" t="str">
        <f>M2D!AK62</f>
        <v>F</v>
      </c>
      <c r="AH79" s="253">
        <f>M2D!AL62</f>
        <v>23</v>
      </c>
      <c r="AI79" s="253">
        <f>M2D!AM62</f>
        <v>23</v>
      </c>
      <c r="AJ79" s="253">
        <f>M2D!AN62</f>
        <v>23</v>
      </c>
      <c r="AK79" s="253">
        <f>M2D!AO62</f>
        <v>23</v>
      </c>
      <c r="AL79" s="253">
        <f>M2D!AP62</f>
        <v>23</v>
      </c>
      <c r="AM79" s="253">
        <f>M2D!AQ62</f>
        <v>23</v>
      </c>
      <c r="AN79" s="334">
        <f>M2D!AR62</f>
        <v>23</v>
      </c>
      <c r="AO79" s="332">
        <f>M2D!AS62</f>
        <v>23</v>
      </c>
      <c r="AP79" s="253">
        <f>M2D!AT62</f>
        <v>23</v>
      </c>
      <c r="AQ79" s="253">
        <f>M2D!AU62</f>
        <v>23</v>
      </c>
      <c r="AR79" s="253">
        <f>M2D!AV62</f>
        <v>23</v>
      </c>
      <c r="AS79" s="253">
        <f>M2D!AW62</f>
        <v>23</v>
      </c>
      <c r="AT79" s="253">
        <f>M2D!AX62</f>
        <v>23</v>
      </c>
      <c r="AU79" s="253">
        <f>M2D!AY62</f>
        <v>23</v>
      </c>
      <c r="AV79" s="253">
        <f>M2D!AZ62</f>
        <v>23</v>
      </c>
      <c r="AW79" s="253" t="str">
        <f>M2D!BA62</f>
        <v>V15</v>
      </c>
      <c r="AX79" s="253" t="str">
        <f>M2D!BB62</f>
        <v>V15</v>
      </c>
      <c r="AY79" s="253" t="str">
        <f>M2D!BC62</f>
        <v>V15</v>
      </c>
      <c r="AZ79" s="334" t="str">
        <f>M2D!BD62</f>
        <v>V15</v>
      </c>
      <c r="BA79" s="332" t="str">
        <f>M2D!BE62</f>
        <v>V15</v>
      </c>
      <c r="BB79" s="253" t="str">
        <f>M2D!BF62</f>
        <v>AIA</v>
      </c>
      <c r="BC79" s="253" t="str">
        <f>M2D!BG62</f>
        <v>AIA</v>
      </c>
      <c r="BD79" s="253">
        <f>M2D!BH62</f>
        <v>23</v>
      </c>
      <c r="BE79" s="253">
        <f>M2D!BI62</f>
        <v>23</v>
      </c>
      <c r="BF79" s="253">
        <f>M2D!BJ62</f>
        <v>23</v>
      </c>
      <c r="BG79" s="253">
        <f>M2D!BK62</f>
        <v>23</v>
      </c>
      <c r="BH79" s="253">
        <f>M2D!BL62</f>
        <v>23</v>
      </c>
      <c r="BI79" s="253">
        <f>M2D!BM62</f>
        <v>23</v>
      </c>
      <c r="BJ79" s="253">
        <f>M2D!BN62</f>
        <v>23</v>
      </c>
      <c r="BK79" s="253">
        <f>M2D!BO62</f>
        <v>23</v>
      </c>
      <c r="BL79" s="334">
        <f>M2D!BP62</f>
        <v>23</v>
      </c>
      <c r="BM79" s="332">
        <f>M2D!BQ62</f>
        <v>23</v>
      </c>
      <c r="BN79" s="253">
        <f>M2D!BR62</f>
        <v>23</v>
      </c>
      <c r="BO79" s="253">
        <f>M2D!BS62</f>
        <v>23</v>
      </c>
      <c r="BP79" s="253">
        <f>M2D!BT62</f>
        <v>23</v>
      </c>
      <c r="BQ79" s="253">
        <f>M2D!BU62</f>
        <v>23</v>
      </c>
      <c r="BR79" s="253">
        <f>M2D!BV62</f>
        <v>23</v>
      </c>
      <c r="BS79" s="253">
        <f>M2D!BW62</f>
        <v>23</v>
      </c>
      <c r="BT79" s="253">
        <f>M2D!BX62</f>
        <v>23</v>
      </c>
      <c r="BU79" s="253">
        <f>M2D!BY62</f>
        <v>23</v>
      </c>
      <c r="BV79" s="253">
        <f>M2D!BZ62</f>
        <v>23</v>
      </c>
      <c r="BW79" s="253">
        <f>M2D!CA62</f>
        <v>23</v>
      </c>
      <c r="BX79" s="334">
        <f>M2D!CB62</f>
        <v>23</v>
      </c>
      <c r="BY79" s="332">
        <f>M2D!CC62</f>
        <v>23</v>
      </c>
      <c r="BZ79" s="253">
        <f>M2D!CD62</f>
        <v>23</v>
      </c>
      <c r="CA79" s="253">
        <f>M2D!CE62</f>
        <v>23</v>
      </c>
      <c r="CB79" s="253">
        <f>M2D!CF62</f>
        <v>23</v>
      </c>
      <c r="CC79" s="253">
        <f>M2D!CG62</f>
        <v>23</v>
      </c>
      <c r="CD79" s="253">
        <f>M2D!CH62</f>
        <v>23</v>
      </c>
      <c r="CE79" s="253">
        <f>M2D!CI62</f>
        <v>23</v>
      </c>
      <c r="CF79" s="253">
        <f>M2D!CJ62</f>
        <v>23</v>
      </c>
      <c r="CG79" s="253">
        <f>M2D!CK62</f>
        <v>23</v>
      </c>
      <c r="CH79" s="253">
        <f>M2D!CL62</f>
        <v>23</v>
      </c>
      <c r="CI79" s="253">
        <f>M2D!CM62</f>
        <v>23</v>
      </c>
      <c r="CJ79" s="334">
        <f>M2D!CN62</f>
        <v>23</v>
      </c>
      <c r="CK79" s="332">
        <f>M2D!CO62</f>
        <v>23</v>
      </c>
      <c r="CL79" s="253">
        <f>M2D!CP62</f>
        <v>23</v>
      </c>
      <c r="CM79" s="253">
        <f>M2D!CQ62</f>
        <v>23</v>
      </c>
      <c r="CN79" s="253">
        <f>M2D!CR62</f>
        <v>23</v>
      </c>
      <c r="CO79" s="253">
        <f>M2D!CS62</f>
        <v>1</v>
      </c>
      <c r="CP79" s="253">
        <f>M2D!CT62</f>
        <v>60</v>
      </c>
      <c r="CQ79" s="253">
        <f>M2D!CU62</f>
        <v>60</v>
      </c>
      <c r="CR79" s="253">
        <f>M2D!CV62</f>
        <v>60</v>
      </c>
      <c r="CS79" s="253">
        <f>M2D!CW62</f>
        <v>60</v>
      </c>
      <c r="CT79" s="253">
        <f>M2D!CX62</f>
        <v>1</v>
      </c>
      <c r="CU79" s="253">
        <f>M2D!CY62</f>
        <v>23</v>
      </c>
      <c r="CV79" s="334">
        <f>M2D!CZ62</f>
        <v>23</v>
      </c>
      <c r="CW79" s="332">
        <f>M2D!DA62</f>
        <v>23</v>
      </c>
      <c r="CX79" s="253" t="str">
        <f>M2D!DB62</f>
        <v>V20</v>
      </c>
      <c r="CY79" s="253" t="str">
        <f>M2D!DC62</f>
        <v>V20</v>
      </c>
      <c r="CZ79" s="253" t="str">
        <f>M2D!DD62</f>
        <v>V20</v>
      </c>
      <c r="DA79" s="253" t="str">
        <f>M2D!DE62</f>
        <v>V20</v>
      </c>
      <c r="DB79" s="253" t="str">
        <f>M2D!DF62</f>
        <v>V20</v>
      </c>
      <c r="DC79" s="253" t="str">
        <f>M2D!DG62</f>
        <v>V20</v>
      </c>
      <c r="DD79" s="253" t="str">
        <f>M2D!DH62</f>
        <v>RMV</v>
      </c>
      <c r="DE79" s="253" t="str">
        <f>M2D!DI62</f>
        <v>RMV</v>
      </c>
      <c r="DF79" s="253" t="str">
        <f>M2D!DJ62</f>
        <v>RMV</v>
      </c>
      <c r="DG79" s="253" t="str">
        <f>M2D!DK62</f>
        <v>RMV</v>
      </c>
      <c r="DH79" s="334" t="str">
        <f>M2D!DL62</f>
        <v>RMV</v>
      </c>
      <c r="DI79" s="332" t="str">
        <f>M2D!DM62</f>
        <v>RMV</v>
      </c>
      <c r="DJ79" s="253">
        <f>M2D!DN62</f>
        <v>23</v>
      </c>
      <c r="DK79" s="253">
        <f>M2D!DO62</f>
        <v>23</v>
      </c>
      <c r="DL79" s="253">
        <f>M2D!DP62</f>
        <v>23</v>
      </c>
      <c r="DM79" s="253">
        <f>M2D!DQ62</f>
        <v>23</v>
      </c>
      <c r="DN79" s="253">
        <f>M2D!DR62</f>
        <v>23</v>
      </c>
      <c r="DO79" s="253">
        <f>M2D!DS62</f>
        <v>23</v>
      </c>
      <c r="DP79" s="253">
        <f>M2D!DT62</f>
        <v>23</v>
      </c>
      <c r="DQ79" s="253">
        <f>M2D!DU62</f>
        <v>23</v>
      </c>
      <c r="DR79" s="253">
        <f>M2D!DV62</f>
        <v>23</v>
      </c>
      <c r="DS79" s="253">
        <f>M2D!DW62</f>
        <v>23</v>
      </c>
      <c r="DT79" s="334">
        <f>M2D!DX62</f>
        <v>23</v>
      </c>
      <c r="DU79" s="332">
        <f>M2D!DY62</f>
        <v>23</v>
      </c>
      <c r="DV79" s="253">
        <f>M2D!DZ62</f>
        <v>23</v>
      </c>
      <c r="DW79" s="253">
        <f>M2D!EA62</f>
        <v>23</v>
      </c>
      <c r="DX79" s="253">
        <f>M2D!EB62</f>
        <v>23</v>
      </c>
      <c r="DY79" s="253">
        <f>M2D!EC62</f>
        <v>23</v>
      </c>
      <c r="DZ79" s="253">
        <f>M2D!ED62</f>
        <v>23</v>
      </c>
      <c r="EA79" s="253">
        <f>M2D!EE62</f>
        <v>23</v>
      </c>
      <c r="EB79" s="253">
        <f>M2D!EF62</f>
        <v>23</v>
      </c>
      <c r="EC79" s="253">
        <f>M2D!EG62</f>
        <v>23</v>
      </c>
      <c r="ED79" s="253">
        <f>M2D!EH62</f>
        <v>23</v>
      </c>
      <c r="EE79" s="253">
        <f>M2D!EI62</f>
        <v>23</v>
      </c>
      <c r="EF79" s="334">
        <f>M2D!EJ62</f>
        <v>23</v>
      </c>
      <c r="EG79" s="332">
        <f>M2D!EK62</f>
        <v>23</v>
      </c>
      <c r="EH79" s="253">
        <f>M2D!EL62</f>
        <v>23</v>
      </c>
      <c r="EI79" s="253">
        <f>M2D!EM62</f>
        <v>23</v>
      </c>
      <c r="EJ79" s="253">
        <f>M2D!EN62</f>
        <v>23</v>
      </c>
      <c r="EK79" s="253">
        <f>M2D!EO62</f>
        <v>23</v>
      </c>
      <c r="EL79" s="253">
        <f>M2D!EP62</f>
        <v>23</v>
      </c>
      <c r="EM79" s="253">
        <f>M2D!EQ62</f>
        <v>23</v>
      </c>
      <c r="EN79" s="253">
        <f>M2D!ER62</f>
        <v>23</v>
      </c>
      <c r="EO79" s="253">
        <f>M2D!ES62</f>
        <v>23</v>
      </c>
      <c r="EP79" s="253">
        <f>M2D!ET62</f>
        <v>23</v>
      </c>
      <c r="EQ79" s="253">
        <f>M2D!EU62</f>
        <v>23</v>
      </c>
      <c r="ER79" s="334">
        <f>M2D!EV62</f>
        <v>23</v>
      </c>
      <c r="ES79" s="335">
        <f>M2D!EW62</f>
        <v>23</v>
      </c>
      <c r="ET79" s="253">
        <f>M2D!EX62</f>
        <v>23</v>
      </c>
      <c r="EU79" s="253">
        <f>M2D!EY62</f>
        <v>23</v>
      </c>
      <c r="EV79" s="253">
        <f>M2D!EZ62</f>
        <v>23</v>
      </c>
      <c r="EW79" s="253">
        <f>M2D!FA62</f>
        <v>23</v>
      </c>
      <c r="EX79" s="253">
        <f>M2D!FB62</f>
        <v>23</v>
      </c>
      <c r="EY79" s="253" t="str">
        <f>M2D!FC62</f>
        <v>V25</v>
      </c>
      <c r="EZ79" s="253" t="str">
        <f>M2D!FD62</f>
        <v>V25</v>
      </c>
      <c r="FA79" s="253" t="str">
        <f>M2D!FE62</f>
        <v>V25</v>
      </c>
      <c r="FB79" s="253" t="str">
        <f>M2D!FF62</f>
        <v>V25</v>
      </c>
      <c r="FC79" s="253" t="str">
        <f>M2D!FG62</f>
        <v>V25</v>
      </c>
      <c r="FD79" s="253">
        <f>M2D!FH62</f>
        <v>23</v>
      </c>
      <c r="FE79" s="253">
        <f>M2D!FI62</f>
        <v>23</v>
      </c>
      <c r="FF79" s="253">
        <f>M2D!FJ62</f>
        <v>23</v>
      </c>
      <c r="FG79" s="253">
        <f>M2D!FK62</f>
        <v>23</v>
      </c>
      <c r="FH79" s="253">
        <f>M2D!FL62</f>
        <v>23</v>
      </c>
      <c r="FI79" s="253">
        <f>M2D!FM62</f>
        <v>23</v>
      </c>
      <c r="FJ79" s="253">
        <f>M2D!FN62</f>
        <v>23</v>
      </c>
      <c r="FK79" s="253">
        <f>M2D!FO62</f>
        <v>23</v>
      </c>
      <c r="FL79" s="253">
        <f>M2D!FP62</f>
        <v>23</v>
      </c>
      <c r="FM79" s="253">
        <f>M2D!FQ62</f>
        <v>23</v>
      </c>
      <c r="FN79" s="253">
        <f>M2D!FR62</f>
        <v>23</v>
      </c>
      <c r="FO79" s="253">
        <f>M2D!FS62</f>
        <v>23</v>
      </c>
      <c r="FP79" s="253">
        <f>M2D!FT62</f>
        <v>23</v>
      </c>
      <c r="FQ79" s="253">
        <f>M2D!FU62</f>
        <v>23</v>
      </c>
      <c r="FR79" s="253">
        <f>M2D!FV62</f>
        <v>23</v>
      </c>
      <c r="FS79" s="253">
        <f>M2D!FW62</f>
        <v>23</v>
      </c>
      <c r="FT79" s="253">
        <f>M2D!FX62</f>
        <v>23</v>
      </c>
      <c r="FU79" s="253">
        <f>M2D!FY62</f>
        <v>23</v>
      </c>
      <c r="FV79" s="253">
        <f>M2D!FZ62</f>
        <v>23</v>
      </c>
      <c r="FW79" s="253">
        <f>M2D!GA62</f>
        <v>23</v>
      </c>
      <c r="FX79" s="253">
        <f>M2D!GB62</f>
        <v>23</v>
      </c>
      <c r="FY79" s="253">
        <f>M2D!GC62</f>
        <v>23</v>
      </c>
      <c r="FZ79" s="253">
        <f>M2D!GD62</f>
        <v>23</v>
      </c>
      <c r="GA79" s="253">
        <f>M2D!GE62</f>
        <v>23</v>
      </c>
      <c r="GB79" s="253">
        <f>M2D!GF62</f>
        <v>23</v>
      </c>
      <c r="GC79" s="253">
        <f>M2D!GG62</f>
        <v>23</v>
      </c>
      <c r="GD79" s="253">
        <f>M2D!GH62</f>
        <v>23</v>
      </c>
      <c r="GE79" s="253">
        <f>M2D!GI62</f>
        <v>23</v>
      </c>
      <c r="GF79" s="253">
        <f>M2D!GJ62</f>
        <v>23</v>
      </c>
      <c r="GG79" s="253">
        <f>M2D!GK62</f>
        <v>23</v>
      </c>
      <c r="GH79" s="253">
        <f>M2D!GL62</f>
        <v>23</v>
      </c>
      <c r="GI79" s="253">
        <f>M2D!GM62</f>
        <v>23</v>
      </c>
      <c r="GJ79" s="253">
        <f>M2D!GN62</f>
        <v>23</v>
      </c>
      <c r="GK79" s="253" t="str">
        <f>M2D!GO62</f>
        <v>X</v>
      </c>
      <c r="GL79" s="253" t="str">
        <f>M2D!GP62</f>
        <v>X</v>
      </c>
      <c r="GM79" s="253" t="str">
        <f>M2D!GQ62</f>
        <v>X</v>
      </c>
      <c r="GN79" s="253" t="str">
        <f>M2D!GR62</f>
        <v>X</v>
      </c>
      <c r="GO79" s="709">
        <f>M2D!HN72</f>
        <v>42826</v>
      </c>
    </row>
    <row r="80" spans="1:197" ht="13.15" customHeight="1" x14ac:dyDescent="0.2">
      <c r="A80" s="265" t="str">
        <f>M2B!A5</f>
        <v>V30</v>
      </c>
      <c r="B80" s="265">
        <f>M2B!D5</f>
        <v>43286</v>
      </c>
      <c r="C80" s="266">
        <f>M2B!E5</f>
        <v>43344</v>
      </c>
      <c r="D80" s="267" t="str">
        <f>M2B!F5</f>
        <v>B524</v>
      </c>
      <c r="E80" s="325">
        <f>M2B!G5</f>
        <v>3</v>
      </c>
      <c r="F80" s="324">
        <f>M2B!H5</f>
        <v>33</v>
      </c>
      <c r="G80" s="324">
        <f>M2B!I5</f>
        <v>13</v>
      </c>
      <c r="H80" s="324">
        <f>M2B!J5</f>
        <v>22</v>
      </c>
      <c r="I80" s="324">
        <f>M2B!K5</f>
        <v>18</v>
      </c>
      <c r="J80" s="324">
        <f>M2B!L5</f>
        <v>39</v>
      </c>
      <c r="K80" s="324">
        <f>M2B!M5</f>
        <v>32</v>
      </c>
      <c r="L80" s="324">
        <f>M2B!N5</f>
        <v>21</v>
      </c>
      <c r="M80" s="324">
        <f>M2B!O5</f>
        <v>36</v>
      </c>
      <c r="N80" s="324">
        <f>M2B!P5</f>
        <v>24</v>
      </c>
      <c r="O80" s="324">
        <f>M2B!Q5</f>
        <v>42</v>
      </c>
      <c r="P80" s="326">
        <f>M2B!R5</f>
        <v>13</v>
      </c>
      <c r="Q80" s="325">
        <f>M2B!S5</f>
        <v>15</v>
      </c>
      <c r="R80" s="324">
        <f>M2B!T5</f>
        <v>1</v>
      </c>
      <c r="S80" s="324">
        <f>M2B!U5</f>
        <v>12</v>
      </c>
      <c r="T80" s="324" t="str">
        <f>M2B!V5</f>
        <v>STK</v>
      </c>
      <c r="U80" s="324" t="str">
        <f>M2B!W5</f>
        <v>STK</v>
      </c>
      <c r="V80" s="324" t="str">
        <f>M2B!X5</f>
        <v>STK</v>
      </c>
      <c r="W80" s="324" t="str">
        <f>M2B!Y5</f>
        <v>STK</v>
      </c>
      <c r="X80" s="324" t="str">
        <f>M2B!Z5</f>
        <v>STK</v>
      </c>
      <c r="Y80" s="324" t="str">
        <f>M2B!AA5</f>
        <v>STK</v>
      </c>
      <c r="Z80" s="324" t="str">
        <f>M2B!AB5</f>
        <v>STK</v>
      </c>
      <c r="AA80" s="324" t="str">
        <f>M2B!AC5</f>
        <v>STK</v>
      </c>
      <c r="AB80" s="327" t="str">
        <f>M2B!AD5</f>
        <v>STK</v>
      </c>
      <c r="AC80" s="325" t="str">
        <f>M2B!AE5</f>
        <v>STK</v>
      </c>
      <c r="AD80" s="324" t="str">
        <f>M2B!AF5</f>
        <v>STK</v>
      </c>
      <c r="AE80" s="324" t="str">
        <f>M2B!AG5</f>
        <v>STK</v>
      </c>
      <c r="AF80" s="324">
        <f>M2B!AH5</f>
        <v>23</v>
      </c>
      <c r="AG80" s="324">
        <f>M2B!AI5</f>
        <v>23</v>
      </c>
      <c r="AH80" s="324" t="str">
        <f>M2B!AJ5</f>
        <v>F</v>
      </c>
      <c r="AI80" s="324" t="str">
        <f>M2B!AK5</f>
        <v>F</v>
      </c>
      <c r="AJ80" s="324">
        <f>M2B!AL5</f>
        <v>23</v>
      </c>
      <c r="AK80" s="324">
        <f>M2B!AM5</f>
        <v>23</v>
      </c>
      <c r="AL80" s="324">
        <f>M2B!AN5</f>
        <v>23</v>
      </c>
      <c r="AM80" s="324">
        <f>M2B!AO5</f>
        <v>23</v>
      </c>
      <c r="AN80" s="327">
        <f>M2B!AP5</f>
        <v>23</v>
      </c>
      <c r="AO80" s="325">
        <f>M2B!AQ5</f>
        <v>23</v>
      </c>
      <c r="AP80" s="324">
        <f>M2B!AR5</f>
        <v>23</v>
      </c>
      <c r="AQ80" s="324">
        <f>M2B!AS5</f>
        <v>23</v>
      </c>
      <c r="AR80" s="324">
        <f>M2B!AT5</f>
        <v>23</v>
      </c>
      <c r="AS80" s="324">
        <f>M2B!AU5</f>
        <v>23</v>
      </c>
      <c r="AT80" s="324">
        <f>M2B!AV5</f>
        <v>23</v>
      </c>
      <c r="AU80" s="324">
        <f>M2B!AW5</f>
        <v>23</v>
      </c>
      <c r="AV80" s="324">
        <f>M2B!AX5</f>
        <v>10</v>
      </c>
      <c r="AW80" s="324" t="str">
        <f>M2B!AY5</f>
        <v>V30</v>
      </c>
      <c r="AX80" s="324" t="str">
        <f>M2B!AZ5</f>
        <v>V30</v>
      </c>
      <c r="AY80" s="324" t="str">
        <f>M2B!BA5</f>
        <v>V30</v>
      </c>
      <c r="AZ80" s="327" t="str">
        <f>M2B!BB5</f>
        <v>V30</v>
      </c>
      <c r="BA80" s="325" t="str">
        <f>M2B!BC5</f>
        <v>V30</v>
      </c>
      <c r="BB80" s="324" t="str">
        <f>M2B!BD5</f>
        <v>V30</v>
      </c>
      <c r="BC80" s="324">
        <f>M2B!BE5</f>
        <v>23</v>
      </c>
      <c r="BD80" s="324">
        <f>M2B!BF5</f>
        <v>23</v>
      </c>
      <c r="BE80" s="324">
        <f>M2B!BG5</f>
        <v>23</v>
      </c>
      <c r="BF80" s="324">
        <f>M2B!BH5</f>
        <v>23</v>
      </c>
      <c r="BG80" s="324">
        <f>M2B!BI5</f>
        <v>23</v>
      </c>
      <c r="BH80" s="324">
        <f>M2B!BJ5</f>
        <v>23</v>
      </c>
      <c r="BI80" s="324">
        <f>M2B!BK5</f>
        <v>23</v>
      </c>
      <c r="BJ80" s="324">
        <f>M2B!BL5</f>
        <v>23</v>
      </c>
      <c r="BK80" s="324">
        <f>M2B!BM5</f>
        <v>23</v>
      </c>
      <c r="BL80" s="327">
        <f>M2B!BN5</f>
        <v>23</v>
      </c>
      <c r="BM80" s="325">
        <f>M2B!BO5</f>
        <v>23</v>
      </c>
      <c r="BN80" s="324">
        <f>M2B!BP5</f>
        <v>23</v>
      </c>
      <c r="BO80" s="324">
        <f>M2B!BQ5</f>
        <v>23</v>
      </c>
      <c r="BP80" s="324">
        <f>M2B!BR5</f>
        <v>23</v>
      </c>
      <c r="BQ80" s="324">
        <f>M2B!BS5</f>
        <v>23</v>
      </c>
      <c r="BR80" s="324">
        <f>M2B!BT5</f>
        <v>23</v>
      </c>
      <c r="BS80" s="324">
        <f>M2B!BU5</f>
        <v>23</v>
      </c>
      <c r="BT80" s="324">
        <f>M2B!BV5</f>
        <v>23</v>
      </c>
      <c r="BU80" s="324">
        <f>M2B!BW5</f>
        <v>23</v>
      </c>
      <c r="BV80" s="324">
        <f>M2B!BX5</f>
        <v>23</v>
      </c>
      <c r="BW80" s="324">
        <f>M2B!BY5</f>
        <v>23</v>
      </c>
      <c r="BX80" s="327">
        <f>M2B!BZ5</f>
        <v>23</v>
      </c>
      <c r="BY80" s="325">
        <f>M2B!CA5</f>
        <v>23</v>
      </c>
      <c r="BZ80" s="324">
        <f>M2B!CB5</f>
        <v>23</v>
      </c>
      <c r="CA80" s="324">
        <f>M2B!CC5</f>
        <v>23</v>
      </c>
      <c r="CB80" s="324">
        <f>M2B!CD5</f>
        <v>23</v>
      </c>
      <c r="CC80" s="324">
        <f>M2B!CE5</f>
        <v>23</v>
      </c>
      <c r="CD80" s="324" t="str">
        <f>M2B!CF5</f>
        <v>STK</v>
      </c>
      <c r="CE80" s="324" t="str">
        <f>M2B!CG5</f>
        <v>STK</v>
      </c>
      <c r="CF80" s="324" t="str">
        <f>M2B!CH5</f>
        <v>STK</v>
      </c>
      <c r="CG80" s="324" t="str">
        <f>M2B!CI5</f>
        <v>STK</v>
      </c>
      <c r="CH80" s="324" t="str">
        <f>M2B!CJ5</f>
        <v>STK</v>
      </c>
      <c r="CI80" s="324" t="str">
        <f>M2B!CK5</f>
        <v>STK</v>
      </c>
      <c r="CJ80" s="327" t="str">
        <f>M2B!CL5</f>
        <v>STK</v>
      </c>
      <c r="CK80" s="325" t="str">
        <f>M2B!CM5</f>
        <v>STK</v>
      </c>
      <c r="CL80" s="324" t="str">
        <f>M2B!CN5</f>
        <v>STK</v>
      </c>
      <c r="CM80" s="324" t="str">
        <f>M2B!CO5</f>
        <v>STK</v>
      </c>
      <c r="CN80" s="324">
        <f>M2B!CP5</f>
        <v>20</v>
      </c>
      <c r="CO80" s="324">
        <f>M2B!CQ5</f>
        <v>20</v>
      </c>
      <c r="CP80" s="324">
        <f>M2B!CR5</f>
        <v>20</v>
      </c>
      <c r="CQ80" s="324">
        <f>M2B!CS5</f>
        <v>20</v>
      </c>
      <c r="CR80" s="324">
        <f>M2B!CT5</f>
        <v>20</v>
      </c>
      <c r="CS80" s="324">
        <f>M2B!CU5</f>
        <v>20</v>
      </c>
      <c r="CT80" s="324">
        <f>M2B!CV5</f>
        <v>20</v>
      </c>
      <c r="CU80" s="324">
        <f>M2B!CW5</f>
        <v>20</v>
      </c>
      <c r="CV80" s="327">
        <f>M2B!CX5</f>
        <v>20</v>
      </c>
      <c r="CW80" s="325">
        <f>M2B!CY5</f>
        <v>20</v>
      </c>
      <c r="CX80" s="324">
        <f>M2B!CZ5</f>
        <v>20</v>
      </c>
      <c r="CY80" s="324">
        <f>M2B!DA5</f>
        <v>20</v>
      </c>
      <c r="CZ80" s="324">
        <f>M2B!DB5</f>
        <v>20</v>
      </c>
      <c r="DA80" s="324">
        <f>M2B!DC5</f>
        <v>20</v>
      </c>
      <c r="DB80" s="324">
        <f>M2B!DD5</f>
        <v>20</v>
      </c>
      <c r="DC80" s="324">
        <f>M2B!DE5</f>
        <v>20</v>
      </c>
      <c r="DD80" s="324">
        <f>M2B!DF5</f>
        <v>20</v>
      </c>
      <c r="DE80" s="324" t="str">
        <f>M2B!DG5</f>
        <v>V5</v>
      </c>
      <c r="DF80" s="324" t="str">
        <f>M2B!DH5</f>
        <v>V5</v>
      </c>
      <c r="DG80" s="324" t="str">
        <f>M2B!DI5</f>
        <v>V5</v>
      </c>
      <c r="DH80" s="327" t="str">
        <f>M2B!DJ5</f>
        <v>V5</v>
      </c>
      <c r="DI80" s="325" t="str">
        <f>M2B!DK5</f>
        <v>V5</v>
      </c>
      <c r="DJ80" s="324">
        <f>M2B!DL5</f>
        <v>20</v>
      </c>
      <c r="DK80" s="324">
        <f>M2B!DM5</f>
        <v>20</v>
      </c>
      <c r="DL80" s="324">
        <f>M2B!DN5</f>
        <v>20</v>
      </c>
      <c r="DM80" s="324">
        <f>M2B!DO5</f>
        <v>20</v>
      </c>
      <c r="DN80" s="324">
        <f>M2B!DP5</f>
        <v>20</v>
      </c>
      <c r="DO80" s="324">
        <f>M2B!DQ5</f>
        <v>20</v>
      </c>
      <c r="DP80" s="324">
        <f>M2B!DR5</f>
        <v>20</v>
      </c>
      <c r="DQ80" s="324">
        <f>M2B!DS5</f>
        <v>20</v>
      </c>
      <c r="DR80" s="324">
        <f>M2B!DT5</f>
        <v>20</v>
      </c>
      <c r="DS80" s="324">
        <f>M2B!DU5</f>
        <v>20</v>
      </c>
      <c r="DT80" s="327">
        <f>M2B!DV5</f>
        <v>20</v>
      </c>
      <c r="DU80" s="325" t="str">
        <f>M2B!DW5</f>
        <v>STK</v>
      </c>
      <c r="DV80" s="324" t="str">
        <f>M2B!DX5</f>
        <v>STK</v>
      </c>
      <c r="DW80" s="324" t="str">
        <f>M2B!DY5</f>
        <v>STK</v>
      </c>
      <c r="DX80" s="324" t="str">
        <f>M2B!DZ5</f>
        <v>STK</v>
      </c>
      <c r="DY80" s="324" t="str">
        <f>M2B!EA5</f>
        <v>STK</v>
      </c>
      <c r="DZ80" s="324" t="str">
        <f>M2B!EB5</f>
        <v>STK</v>
      </c>
      <c r="EA80" s="324" t="str">
        <f>M2B!EC5</f>
        <v>STK</v>
      </c>
      <c r="EB80" s="324" t="str">
        <f>M2B!ED5</f>
        <v>STK</v>
      </c>
      <c r="EC80" s="324" t="str">
        <f>M2B!EE5</f>
        <v>STK</v>
      </c>
      <c r="ED80" s="324" t="str">
        <f>M2B!EF5</f>
        <v>STK</v>
      </c>
      <c r="EE80" s="324" t="str">
        <f>M2B!EG5</f>
        <v>STK</v>
      </c>
      <c r="EF80" s="327" t="str">
        <f>M2B!EH5</f>
        <v>STK</v>
      </c>
      <c r="EG80" s="325">
        <f>M2B!EI5</f>
        <v>20</v>
      </c>
      <c r="EH80" s="324">
        <f>M2B!EJ5</f>
        <v>20</v>
      </c>
      <c r="EI80" s="324">
        <f>M2B!EK5</f>
        <v>20</v>
      </c>
      <c r="EJ80" s="324">
        <f>M2B!EL5</f>
        <v>20</v>
      </c>
      <c r="EK80" s="324">
        <f>M2B!EM5</f>
        <v>20</v>
      </c>
      <c r="EL80" s="324">
        <f>M2B!EN5</f>
        <v>20</v>
      </c>
      <c r="EM80" s="324">
        <f>M2B!EO5</f>
        <v>20</v>
      </c>
      <c r="EN80" s="324">
        <f>M2B!EP5</f>
        <v>20</v>
      </c>
      <c r="EO80" s="324">
        <f>M2B!EQ5</f>
        <v>20</v>
      </c>
      <c r="EP80" s="324">
        <f>M2B!ER5</f>
        <v>20</v>
      </c>
      <c r="EQ80" s="324">
        <f>M2B!ES5</f>
        <v>20</v>
      </c>
      <c r="ER80" s="327">
        <f>M2B!ET5</f>
        <v>20</v>
      </c>
      <c r="ES80" s="328">
        <f>M2B!EU5</f>
        <v>20</v>
      </c>
      <c r="ET80" s="324">
        <f>M2B!EV5</f>
        <v>20</v>
      </c>
      <c r="EU80" s="324">
        <f>M2B!EW5</f>
        <v>20</v>
      </c>
      <c r="EV80" s="324">
        <f>M2B!EX5</f>
        <v>20</v>
      </c>
      <c r="EW80" s="324">
        <f>M2B!EY5</f>
        <v>20</v>
      </c>
      <c r="EX80" s="324">
        <f>M2B!EZ5</f>
        <v>20</v>
      </c>
      <c r="EY80" s="324">
        <f>M2B!FA5</f>
        <v>20</v>
      </c>
      <c r="EZ80" s="324">
        <f>M2B!FB5</f>
        <v>20</v>
      </c>
      <c r="FA80" s="324">
        <f>M2B!FC5</f>
        <v>20</v>
      </c>
      <c r="FB80" s="324">
        <f>M2B!FD5</f>
        <v>20</v>
      </c>
      <c r="FC80" s="324">
        <f>M2B!FE5</f>
        <v>20</v>
      </c>
      <c r="FD80" s="324">
        <f>M2B!FF5</f>
        <v>20</v>
      </c>
      <c r="FE80" s="324">
        <f>M2B!FG5</f>
        <v>20</v>
      </c>
      <c r="FF80" s="324">
        <f>M2B!FH5</f>
        <v>20</v>
      </c>
      <c r="FG80" s="324">
        <f>M2B!FI5</f>
        <v>20</v>
      </c>
      <c r="FH80" s="324">
        <f>M2B!FJ5</f>
        <v>20</v>
      </c>
      <c r="FI80" s="324">
        <f>M2B!FK5</f>
        <v>20</v>
      </c>
      <c r="FJ80" s="324">
        <f>M2B!FL5</f>
        <v>20</v>
      </c>
      <c r="FK80" s="324">
        <f>M2B!FM5</f>
        <v>20</v>
      </c>
      <c r="FL80" s="324">
        <f>M2B!FN5</f>
        <v>20</v>
      </c>
      <c r="FM80" s="324">
        <f>M2B!FO5</f>
        <v>20</v>
      </c>
      <c r="FN80" s="324">
        <f>M2B!FP5</f>
        <v>20</v>
      </c>
      <c r="FO80" s="324">
        <f>M2B!FQ5</f>
        <v>20</v>
      </c>
      <c r="FP80" s="324">
        <f>M2B!FR5</f>
        <v>20</v>
      </c>
      <c r="FQ80" s="324">
        <f>M2B!FS5</f>
        <v>20</v>
      </c>
      <c r="FR80" s="324">
        <f>M2B!FT5</f>
        <v>20</v>
      </c>
      <c r="FS80" s="324" t="str">
        <f>M2B!FU5</f>
        <v>X</v>
      </c>
      <c r="FT80" s="324" t="str">
        <f>M2B!FV5</f>
        <v>X</v>
      </c>
      <c r="FU80" s="324" t="str">
        <f>M2B!FW5</f>
        <v>X</v>
      </c>
      <c r="FV80" s="324" t="str">
        <f>M2B!FX5</f>
        <v>X</v>
      </c>
      <c r="FW80" s="324" t="str">
        <f>M2B!FY5</f>
        <v>X</v>
      </c>
      <c r="FX80" s="324" t="str">
        <f>M2B!FZ5</f>
        <v>X</v>
      </c>
      <c r="FY80" s="324" t="str">
        <f>M2B!GA5</f>
        <v>X</v>
      </c>
      <c r="FZ80" s="324" t="str">
        <f>M2B!GB5</f>
        <v>X</v>
      </c>
      <c r="GA80" s="324" t="str">
        <f>M2B!GC5</f>
        <v>X</v>
      </c>
      <c r="GB80" s="324" t="str">
        <f>M2B!GD5</f>
        <v>X</v>
      </c>
      <c r="GC80" s="324" t="str">
        <f>M2B!GE5</f>
        <v>X</v>
      </c>
      <c r="GD80" s="324" t="str">
        <f>M2B!GF5</f>
        <v>X</v>
      </c>
      <c r="GE80" s="324" t="str">
        <f>M2B!GG5</f>
        <v>X</v>
      </c>
      <c r="GF80" s="324" t="str">
        <f>M2B!GH5</f>
        <v>X</v>
      </c>
      <c r="GG80" s="324" t="str">
        <f>M2B!GI5</f>
        <v>X</v>
      </c>
      <c r="GH80" s="324" t="str">
        <f>M2B!GJ5</f>
        <v>X</v>
      </c>
      <c r="GI80" s="324" t="str">
        <f>M2B!GK5</f>
        <v>X</v>
      </c>
      <c r="GJ80" s="324" t="str">
        <f>M2B!GL5</f>
        <v>X</v>
      </c>
      <c r="GK80" s="324" t="str">
        <f>M2B!GM5</f>
        <v>X</v>
      </c>
      <c r="GL80" s="324" t="str">
        <f>M2B!GN5</f>
        <v>X</v>
      </c>
      <c r="GM80" s="324" t="str">
        <f>M2B!GO5</f>
        <v>X</v>
      </c>
      <c r="GN80" s="324" t="str">
        <f>M2B!GP5</f>
        <v>X</v>
      </c>
      <c r="GO80" s="709">
        <f>M2B!HL15</f>
        <v>42887</v>
      </c>
    </row>
    <row r="81" spans="1:197" ht="13.15" customHeight="1" x14ac:dyDescent="0.2">
      <c r="A81" s="271" t="str">
        <f>M2D!A64</f>
        <v>V15</v>
      </c>
      <c r="B81" s="271">
        <f>M2D!F64</f>
        <v>43434</v>
      </c>
      <c r="C81" s="272">
        <f>M2D!G64</f>
        <v>43374</v>
      </c>
      <c r="D81" s="273" t="str">
        <f>M2D!H64</f>
        <v>D670</v>
      </c>
      <c r="E81" s="332">
        <f>M2D!I64</f>
        <v>4</v>
      </c>
      <c r="F81" s="253">
        <f>M2D!J64</f>
        <v>30</v>
      </c>
      <c r="G81" s="253">
        <f>M2D!K64</f>
        <v>43</v>
      </c>
      <c r="H81" s="253">
        <f>M2D!L64</f>
        <v>39</v>
      </c>
      <c r="I81" s="253">
        <f>M2D!M64</f>
        <v>33</v>
      </c>
      <c r="J81" s="253">
        <f>M2D!N64</f>
        <v>29</v>
      </c>
      <c r="K81" s="253">
        <f>M2D!O64</f>
        <v>27</v>
      </c>
      <c r="L81" s="253">
        <f>M2D!P64</f>
        <v>40</v>
      </c>
      <c r="M81" s="253">
        <f>M2D!Q64</f>
        <v>43</v>
      </c>
      <c r="N81" s="253">
        <f>M2D!R64</f>
        <v>25</v>
      </c>
      <c r="O81" s="253">
        <f>M2D!S64</f>
        <v>30</v>
      </c>
      <c r="P81" s="333">
        <f>M2D!T64</f>
        <v>0</v>
      </c>
      <c r="Q81" s="332">
        <f>M2D!U64</f>
        <v>1</v>
      </c>
      <c r="R81" s="253">
        <f>M2D!V64</f>
        <v>1</v>
      </c>
      <c r="S81" s="253">
        <f>M2D!W64</f>
        <v>0</v>
      </c>
      <c r="T81" s="253">
        <f>M2D!X64</f>
        <v>0</v>
      </c>
      <c r="U81" s="253">
        <f>M2D!Y64</f>
        <v>0</v>
      </c>
      <c r="V81" s="253">
        <f>M2D!Z64</f>
        <v>0</v>
      </c>
      <c r="W81" s="253" t="str">
        <f>M2D!AA64</f>
        <v>SB</v>
      </c>
      <c r="X81" s="253" t="str">
        <f>M2D!AB64</f>
        <v>SB</v>
      </c>
      <c r="Y81" s="253" t="str">
        <f>M2D!AC64</f>
        <v>SB</v>
      </c>
      <c r="Z81" s="253">
        <f>M2D!AD64</f>
        <v>0</v>
      </c>
      <c r="AA81" s="253">
        <f>M2D!AE64</f>
        <v>1</v>
      </c>
      <c r="AB81" s="334">
        <f>M2D!AF64</f>
        <v>50</v>
      </c>
      <c r="AC81" s="332">
        <f>M2D!AG64</f>
        <v>50</v>
      </c>
      <c r="AD81" s="253">
        <f>M2D!AH64</f>
        <v>50</v>
      </c>
      <c r="AE81" s="253">
        <f>M2D!AI64</f>
        <v>50</v>
      </c>
      <c r="AF81" s="253">
        <f>M2D!AJ64</f>
        <v>1</v>
      </c>
      <c r="AG81" s="253" t="str">
        <f>M2D!AK64</f>
        <v>F</v>
      </c>
      <c r="AH81" s="253" t="str">
        <f>M2D!AL64</f>
        <v>F</v>
      </c>
      <c r="AI81" s="253">
        <f>M2D!AM64</f>
        <v>23</v>
      </c>
      <c r="AJ81" s="253">
        <f>M2D!AN64</f>
        <v>23</v>
      </c>
      <c r="AK81" s="253">
        <f>M2D!AO64</f>
        <v>23</v>
      </c>
      <c r="AL81" s="253">
        <f>M2D!AP64</f>
        <v>23</v>
      </c>
      <c r="AM81" s="253">
        <f>M2D!AQ64</f>
        <v>23</v>
      </c>
      <c r="AN81" s="334">
        <f>M2D!AR64</f>
        <v>23</v>
      </c>
      <c r="AO81" s="332">
        <f>M2D!AS64</f>
        <v>23</v>
      </c>
      <c r="AP81" s="253">
        <f>M2D!AT64</f>
        <v>23</v>
      </c>
      <c r="AQ81" s="253">
        <f>M2D!AU64</f>
        <v>23</v>
      </c>
      <c r="AR81" s="253">
        <f>M2D!AV64</f>
        <v>23</v>
      </c>
      <c r="AS81" s="253">
        <f>M2D!AW64</f>
        <v>23</v>
      </c>
      <c r="AT81" s="253">
        <f>M2D!AX64</f>
        <v>23</v>
      </c>
      <c r="AU81" s="253">
        <f>M2D!AY64</f>
        <v>23</v>
      </c>
      <c r="AV81" s="253">
        <f>M2D!AZ64</f>
        <v>23</v>
      </c>
      <c r="AW81" s="253">
        <f>M2D!BA64</f>
        <v>23</v>
      </c>
      <c r="AX81" s="253" t="str">
        <f>M2D!BB64</f>
        <v>V15</v>
      </c>
      <c r="AY81" s="253" t="str">
        <f>M2D!BC64</f>
        <v>V15</v>
      </c>
      <c r="AZ81" s="334" t="str">
        <f>M2D!BD64</f>
        <v>V15</v>
      </c>
      <c r="BA81" s="332" t="str">
        <f>M2D!BE64</f>
        <v>V15</v>
      </c>
      <c r="BB81" s="253" t="str">
        <f>M2D!BF64</f>
        <v>V15</v>
      </c>
      <c r="BC81" s="253" t="str">
        <f>M2D!BG64</f>
        <v>AIA</v>
      </c>
      <c r="BD81" s="253" t="str">
        <f>M2D!BH64</f>
        <v>AIA</v>
      </c>
      <c r="BE81" s="253">
        <f>M2D!BI64</f>
        <v>23</v>
      </c>
      <c r="BF81" s="253">
        <f>M2D!BJ64</f>
        <v>23</v>
      </c>
      <c r="BG81" s="253">
        <f>M2D!BK64</f>
        <v>23</v>
      </c>
      <c r="BH81" s="253">
        <f>M2D!BL64</f>
        <v>23</v>
      </c>
      <c r="BI81" s="253">
        <f>M2D!BM64</f>
        <v>1</v>
      </c>
      <c r="BJ81" s="253">
        <f>M2D!BN64</f>
        <v>80</v>
      </c>
      <c r="BK81" s="253">
        <f>M2D!BO64</f>
        <v>80</v>
      </c>
      <c r="BL81" s="334">
        <f>M2D!BP64</f>
        <v>80</v>
      </c>
      <c r="BM81" s="332">
        <f>M2D!BQ64</f>
        <v>70</v>
      </c>
      <c r="BN81" s="253">
        <f>M2D!BR64</f>
        <v>1</v>
      </c>
      <c r="BO81" s="253">
        <f>M2D!BS64</f>
        <v>23</v>
      </c>
      <c r="BP81" s="253">
        <f>M2D!BT64</f>
        <v>23</v>
      </c>
      <c r="BQ81" s="253">
        <f>M2D!BU64</f>
        <v>23</v>
      </c>
      <c r="BR81" s="253">
        <f>M2D!BV64</f>
        <v>23</v>
      </c>
      <c r="BS81" s="253">
        <f>M2D!BW64</f>
        <v>23</v>
      </c>
      <c r="BT81" s="253">
        <f>M2D!BX64</f>
        <v>23</v>
      </c>
      <c r="BU81" s="253">
        <f>M2D!BY64</f>
        <v>1</v>
      </c>
      <c r="BV81" s="253">
        <f>M2D!BZ64</f>
        <v>70</v>
      </c>
      <c r="BW81" s="253">
        <f>M2D!CA64</f>
        <v>70</v>
      </c>
      <c r="BX81" s="334">
        <f>M2D!CB64</f>
        <v>70</v>
      </c>
      <c r="BY81" s="332">
        <f>M2D!CC64</f>
        <v>60</v>
      </c>
      <c r="BZ81" s="253">
        <f>M2D!CD64</f>
        <v>1</v>
      </c>
      <c r="CA81" s="253">
        <f>M2D!CE64</f>
        <v>23</v>
      </c>
      <c r="CB81" s="253">
        <f>M2D!CF64</f>
        <v>23</v>
      </c>
      <c r="CC81" s="253">
        <f>M2D!CG64</f>
        <v>23</v>
      </c>
      <c r="CD81" s="253">
        <f>M2D!CH64</f>
        <v>23</v>
      </c>
      <c r="CE81" s="253">
        <f>M2D!CI64</f>
        <v>23</v>
      </c>
      <c r="CF81" s="253">
        <f>M2D!CJ64</f>
        <v>23</v>
      </c>
      <c r="CG81" s="253">
        <f>M2D!CK64</f>
        <v>23</v>
      </c>
      <c r="CH81" s="253">
        <f>M2D!CL64</f>
        <v>23</v>
      </c>
      <c r="CI81" s="253">
        <f>M2D!CM64</f>
        <v>23</v>
      </c>
      <c r="CJ81" s="334">
        <f>M2D!CN64</f>
        <v>23</v>
      </c>
      <c r="CK81" s="332">
        <f>M2D!CO64</f>
        <v>23</v>
      </c>
      <c r="CL81" s="253">
        <f>M2D!CP64</f>
        <v>23</v>
      </c>
      <c r="CM81" s="253">
        <f>M2D!CQ64</f>
        <v>23</v>
      </c>
      <c r="CN81" s="253">
        <f>M2D!CR64</f>
        <v>23</v>
      </c>
      <c r="CO81" s="253">
        <f>M2D!CS64</f>
        <v>23</v>
      </c>
      <c r="CP81" s="253">
        <f>M2D!CT64</f>
        <v>10</v>
      </c>
      <c r="CQ81" s="253" t="str">
        <f>M2D!CU64</f>
        <v>SB</v>
      </c>
      <c r="CR81" s="253" t="str">
        <f>M2D!CV64</f>
        <v>SB</v>
      </c>
      <c r="CS81" s="253" t="str">
        <f>M2D!CW64</f>
        <v>SB</v>
      </c>
      <c r="CT81" s="253" t="str">
        <f>M2D!CX64</f>
        <v>SB</v>
      </c>
      <c r="CU81" s="253" t="str">
        <f>M2D!CY64</f>
        <v>SB</v>
      </c>
      <c r="CV81" s="334" t="str">
        <f>M2D!CZ64</f>
        <v>SB</v>
      </c>
      <c r="CW81" s="332" t="str">
        <f>M2D!DA64</f>
        <v>SB</v>
      </c>
      <c r="CX81" s="253" t="str">
        <f>M2D!DB64</f>
        <v>V20</v>
      </c>
      <c r="CY81" s="253" t="str">
        <f>M2D!DC64</f>
        <v>V20</v>
      </c>
      <c r="CZ81" s="253" t="str">
        <f>M2D!DD64</f>
        <v>V20</v>
      </c>
      <c r="DA81" s="253" t="str">
        <f>M2D!DE64</f>
        <v>V20</v>
      </c>
      <c r="DB81" s="253" t="str">
        <f>M2D!DF64</f>
        <v>V20</v>
      </c>
      <c r="DC81" s="253" t="str">
        <f>M2D!DG64</f>
        <v>V20</v>
      </c>
      <c r="DD81" s="253" t="str">
        <f>M2D!DH64</f>
        <v>RMV</v>
      </c>
      <c r="DE81" s="253" t="str">
        <f>M2D!DI64</f>
        <v>RMV</v>
      </c>
      <c r="DF81" s="253" t="str">
        <f>M2D!DJ64</f>
        <v>RMV</v>
      </c>
      <c r="DG81" s="253" t="str">
        <f>M2D!DK64</f>
        <v>RMV</v>
      </c>
      <c r="DH81" s="334" t="str">
        <f>M2D!DL64</f>
        <v>RMV</v>
      </c>
      <c r="DI81" s="332" t="str">
        <f>M2D!DM64</f>
        <v>RMV</v>
      </c>
      <c r="DJ81" s="253">
        <f>M2D!DN64</f>
        <v>23</v>
      </c>
      <c r="DK81" s="253">
        <f>M2D!DO64</f>
        <v>1</v>
      </c>
      <c r="DL81" s="253">
        <f>M2D!DP64</f>
        <v>50</v>
      </c>
      <c r="DM81" s="253">
        <f>M2D!DQ64</f>
        <v>50</v>
      </c>
      <c r="DN81" s="253">
        <f>M2D!DR64</f>
        <v>50</v>
      </c>
      <c r="DO81" s="253">
        <f>M2D!DS64</f>
        <v>50</v>
      </c>
      <c r="DP81" s="253">
        <f>M2D!DT64</f>
        <v>1</v>
      </c>
      <c r="DQ81" s="253">
        <f>M2D!DU64</f>
        <v>23</v>
      </c>
      <c r="DR81" s="253">
        <f>M2D!DV64</f>
        <v>23</v>
      </c>
      <c r="DS81" s="253">
        <f>M2D!DW64</f>
        <v>23</v>
      </c>
      <c r="DT81" s="334">
        <f>M2D!DX64</f>
        <v>23</v>
      </c>
      <c r="DU81" s="332">
        <f>M2D!DY64</f>
        <v>23</v>
      </c>
      <c r="DV81" s="253">
        <f>M2D!DZ64</f>
        <v>23</v>
      </c>
      <c r="DW81" s="253">
        <f>M2D!EA64</f>
        <v>23</v>
      </c>
      <c r="DX81" s="253">
        <f>M2D!EB64</f>
        <v>23</v>
      </c>
      <c r="DY81" s="253">
        <f>M2D!EC64</f>
        <v>23</v>
      </c>
      <c r="DZ81" s="253">
        <f>M2D!ED64</f>
        <v>23</v>
      </c>
      <c r="EA81" s="253">
        <f>M2D!EE64</f>
        <v>23</v>
      </c>
      <c r="EB81" s="253">
        <f>M2D!EF64</f>
        <v>23</v>
      </c>
      <c r="EC81" s="253">
        <f>M2D!EG64</f>
        <v>23</v>
      </c>
      <c r="ED81" s="253">
        <f>M2D!EH64</f>
        <v>23</v>
      </c>
      <c r="EE81" s="253">
        <f>M2D!EI64</f>
        <v>23</v>
      </c>
      <c r="EF81" s="334">
        <f>M2D!EJ64</f>
        <v>23</v>
      </c>
      <c r="EG81" s="332">
        <f>M2D!EK64</f>
        <v>23</v>
      </c>
      <c r="EH81" s="253">
        <f>M2D!EL64</f>
        <v>23</v>
      </c>
      <c r="EI81" s="253">
        <f>M2D!EM64</f>
        <v>23</v>
      </c>
      <c r="EJ81" s="253">
        <f>M2D!EN64</f>
        <v>23</v>
      </c>
      <c r="EK81" s="253">
        <f>M2D!EO64</f>
        <v>23</v>
      </c>
      <c r="EL81" s="253">
        <f>M2D!EP64</f>
        <v>23</v>
      </c>
      <c r="EM81" s="253">
        <f>M2D!EQ64</f>
        <v>23</v>
      </c>
      <c r="EN81" s="253">
        <f>M2D!ER64</f>
        <v>23</v>
      </c>
      <c r="EO81" s="253">
        <f>M2D!ES64</f>
        <v>23</v>
      </c>
      <c r="EP81" s="253">
        <f>M2D!ET64</f>
        <v>23</v>
      </c>
      <c r="EQ81" s="253">
        <f>M2D!EU64</f>
        <v>23</v>
      </c>
      <c r="ER81" s="334">
        <f>M2D!EV64</f>
        <v>23</v>
      </c>
      <c r="ES81" s="335">
        <f>M2D!EW64</f>
        <v>23</v>
      </c>
      <c r="ET81" s="253">
        <f>M2D!EX64</f>
        <v>23</v>
      </c>
      <c r="EU81" s="253">
        <f>M2D!EY64</f>
        <v>23</v>
      </c>
      <c r="EV81" s="253">
        <f>M2D!EZ64</f>
        <v>23</v>
      </c>
      <c r="EW81" s="253">
        <f>M2D!FA64</f>
        <v>23</v>
      </c>
      <c r="EX81" s="253">
        <f>M2D!FB64</f>
        <v>23</v>
      </c>
      <c r="EY81" s="253">
        <f>M2D!FC64</f>
        <v>23</v>
      </c>
      <c r="EZ81" s="253" t="str">
        <f>M2D!FD64</f>
        <v>V25</v>
      </c>
      <c r="FA81" s="253" t="str">
        <f>M2D!FE64</f>
        <v>V25</v>
      </c>
      <c r="FB81" s="253" t="str">
        <f>M2D!FF64</f>
        <v>V25</v>
      </c>
      <c r="FC81" s="253" t="str">
        <f>M2D!FG64</f>
        <v>V25</v>
      </c>
      <c r="FD81" s="253" t="str">
        <f>M2D!FH64</f>
        <v>V25</v>
      </c>
      <c r="FE81" s="253">
        <f>M2D!FI64</f>
        <v>23</v>
      </c>
      <c r="FF81" s="253">
        <f>M2D!FJ64</f>
        <v>23</v>
      </c>
      <c r="FG81" s="253">
        <f>M2D!FK64</f>
        <v>23</v>
      </c>
      <c r="FH81" s="253">
        <f>M2D!FL64</f>
        <v>23</v>
      </c>
      <c r="FI81" s="253">
        <f>M2D!FM64</f>
        <v>23</v>
      </c>
      <c r="FJ81" s="253">
        <f>M2D!FN64</f>
        <v>23</v>
      </c>
      <c r="FK81" s="253">
        <f>M2D!FO64</f>
        <v>23</v>
      </c>
      <c r="FL81" s="253">
        <f>M2D!FP64</f>
        <v>23</v>
      </c>
      <c r="FM81" s="253">
        <f>M2D!FQ64</f>
        <v>23</v>
      </c>
      <c r="FN81" s="253">
        <f>M2D!FR64</f>
        <v>23</v>
      </c>
      <c r="FO81" s="253">
        <f>M2D!FS64</f>
        <v>23</v>
      </c>
      <c r="FP81" s="253">
        <f>M2D!FT64</f>
        <v>23</v>
      </c>
      <c r="FQ81" s="253">
        <f>M2D!FU64</f>
        <v>23</v>
      </c>
      <c r="FR81" s="253">
        <f>M2D!FV64</f>
        <v>23</v>
      </c>
      <c r="FS81" s="253">
        <f>M2D!FW64</f>
        <v>23</v>
      </c>
      <c r="FT81" s="253">
        <f>M2D!FX64</f>
        <v>23</v>
      </c>
      <c r="FU81" s="253">
        <f>M2D!FY64</f>
        <v>23</v>
      </c>
      <c r="FV81" s="253">
        <f>M2D!FZ64</f>
        <v>23</v>
      </c>
      <c r="FW81" s="253">
        <f>M2D!GA64</f>
        <v>23</v>
      </c>
      <c r="FX81" s="253">
        <f>M2D!GB64</f>
        <v>23</v>
      </c>
      <c r="FY81" s="253">
        <f>M2D!GC64</f>
        <v>23</v>
      </c>
      <c r="FZ81" s="253">
        <f>M2D!GD64</f>
        <v>23</v>
      </c>
      <c r="GA81" s="253">
        <f>M2D!GE64</f>
        <v>23</v>
      </c>
      <c r="GB81" s="253">
        <f>M2D!GF64</f>
        <v>23</v>
      </c>
      <c r="GC81" s="253">
        <f>M2D!GG64</f>
        <v>23</v>
      </c>
      <c r="GD81" s="253">
        <f>M2D!GH64</f>
        <v>23</v>
      </c>
      <c r="GE81" s="253">
        <f>M2D!GI64</f>
        <v>23</v>
      </c>
      <c r="GF81" s="253">
        <f>M2D!GJ64</f>
        <v>23</v>
      </c>
      <c r="GG81" s="253">
        <f>M2D!GK64</f>
        <v>23</v>
      </c>
      <c r="GH81" s="253">
        <f>M2D!GL64</f>
        <v>23</v>
      </c>
      <c r="GI81" s="253">
        <f>M2D!GM64</f>
        <v>23</v>
      </c>
      <c r="GJ81" s="253">
        <f>M2D!GN64</f>
        <v>23</v>
      </c>
      <c r="GK81" s="253" t="str">
        <f>M2D!GO64</f>
        <v>X</v>
      </c>
      <c r="GL81" s="253" t="str">
        <f>M2D!GP64</f>
        <v>X</v>
      </c>
      <c r="GM81" s="253" t="str">
        <f>M2D!GQ64</f>
        <v>X</v>
      </c>
      <c r="GN81" s="253" t="str">
        <f>M2D!GR64</f>
        <v>X</v>
      </c>
      <c r="GO81" s="709">
        <f>M2D!HN74</f>
        <v>42856</v>
      </c>
    </row>
    <row r="82" spans="1:197" ht="13.15" customHeight="1" x14ac:dyDescent="0.2">
      <c r="A82" s="262" t="str">
        <f>M5F!A10</f>
        <v>V10</v>
      </c>
      <c r="B82" s="262">
        <f>M5F!F10</f>
        <v>43587</v>
      </c>
      <c r="C82" s="263">
        <f>M5F!G10</f>
        <v>43374</v>
      </c>
      <c r="D82" s="264" t="str">
        <f>M5F!H10</f>
        <v>5F046</v>
      </c>
      <c r="E82" s="318">
        <f>M5F!I10</f>
        <v>9</v>
      </c>
      <c r="F82" s="319">
        <f>M5F!J10</f>
        <v>14</v>
      </c>
      <c r="G82" s="319">
        <f>M5F!K10</f>
        <v>18</v>
      </c>
      <c r="H82" s="319">
        <f>M5F!L10</f>
        <v>34</v>
      </c>
      <c r="I82" s="319">
        <f>M5F!M10</f>
        <v>0</v>
      </c>
      <c r="J82" s="319">
        <f>M5F!N10</f>
        <v>0</v>
      </c>
      <c r="K82" s="319">
        <f>M5F!O10</f>
        <v>44</v>
      </c>
      <c r="L82" s="319">
        <f>M5F!P10</f>
        <v>13</v>
      </c>
      <c r="M82" s="319">
        <f>M5F!Q10</f>
        <v>63</v>
      </c>
      <c r="N82" s="319">
        <f>M5F!R10</f>
        <v>30</v>
      </c>
      <c r="O82" s="319">
        <f>M5F!S10</f>
        <v>47</v>
      </c>
      <c r="P82" s="320">
        <f>M5F!T10</f>
        <v>7</v>
      </c>
      <c r="Q82" s="318">
        <f>M5F!U10</f>
        <v>43</v>
      </c>
      <c r="R82" s="319">
        <f>M5F!V10</f>
        <v>9</v>
      </c>
      <c r="S82" s="319">
        <f>M5F!W10</f>
        <v>0</v>
      </c>
      <c r="T82" s="319">
        <f>M5F!X10</f>
        <v>27</v>
      </c>
      <c r="U82" s="319">
        <f>M5F!Y10</f>
        <v>25</v>
      </c>
      <c r="V82" s="319">
        <f>M5F!Z10</f>
        <v>26</v>
      </c>
      <c r="W82" s="319">
        <f>M5F!AA10</f>
        <v>18</v>
      </c>
      <c r="X82" s="319">
        <f>M5F!AB10</f>
        <v>27</v>
      </c>
      <c r="Y82" s="319">
        <f>M5F!AC10</f>
        <v>23</v>
      </c>
      <c r="Z82" s="319">
        <f>M5F!AD10</f>
        <v>11</v>
      </c>
      <c r="AA82" s="319">
        <f>M5F!AE10</f>
        <v>23</v>
      </c>
      <c r="AB82" s="321">
        <f>M5F!AF10</f>
        <v>23</v>
      </c>
      <c r="AC82" s="318">
        <f>M5F!AG10</f>
        <v>23</v>
      </c>
      <c r="AD82" s="319">
        <f>M5F!AH10</f>
        <v>23</v>
      </c>
      <c r="AE82" s="319">
        <f>M5F!AI10</f>
        <v>23</v>
      </c>
      <c r="AF82" s="319">
        <f>M5F!AJ10</f>
        <v>23</v>
      </c>
      <c r="AG82" s="319">
        <f>M5F!AK10</f>
        <v>23</v>
      </c>
      <c r="AH82" s="319">
        <f>M5F!AL10</f>
        <v>23</v>
      </c>
      <c r="AI82" s="319">
        <f>M5F!AM10</f>
        <v>23</v>
      </c>
      <c r="AJ82" s="319">
        <f>M5F!AN10</f>
        <v>23</v>
      </c>
      <c r="AK82" s="319">
        <f>M5F!AO10</f>
        <v>23</v>
      </c>
      <c r="AL82" s="319">
        <f>M5F!AP10</f>
        <v>23</v>
      </c>
      <c r="AM82" s="319">
        <f>M5F!AQ10</f>
        <v>23</v>
      </c>
      <c r="AN82" s="321">
        <f>M5F!AR10</f>
        <v>23</v>
      </c>
      <c r="AO82" s="318">
        <f>M5F!AS10</f>
        <v>23</v>
      </c>
      <c r="AP82" s="319">
        <f>M5F!AT10</f>
        <v>23</v>
      </c>
      <c r="AQ82" s="319">
        <f>M5F!AU10</f>
        <v>23</v>
      </c>
      <c r="AR82" s="319">
        <f>M5F!AV10</f>
        <v>23</v>
      </c>
      <c r="AS82" s="319">
        <f>M5F!AW10</f>
        <v>23</v>
      </c>
      <c r="AT82" s="319">
        <f>M5F!AX10</f>
        <v>23</v>
      </c>
      <c r="AU82" s="319">
        <f>M5F!AY10</f>
        <v>23</v>
      </c>
      <c r="AV82" s="319">
        <f>M5F!AZ10</f>
        <v>23</v>
      </c>
      <c r="AW82" s="319">
        <f>M5F!BA10</f>
        <v>23</v>
      </c>
      <c r="AX82" s="319" t="str">
        <f>M5F!BB10</f>
        <v>V10</v>
      </c>
      <c r="AY82" s="319" t="str">
        <f>M5F!BC10</f>
        <v>V10</v>
      </c>
      <c r="AZ82" s="321" t="str">
        <f>M5F!BD10</f>
        <v>V10</v>
      </c>
      <c r="BA82" s="318" t="str">
        <f>M5F!BE10</f>
        <v>V10</v>
      </c>
      <c r="BB82" s="319" t="str">
        <f>M5F!BF10</f>
        <v>V10</v>
      </c>
      <c r="BC82" s="319" t="str">
        <f>M5F!BG10</f>
        <v>V10</v>
      </c>
      <c r="BD82" s="319">
        <f>M5F!BH10</f>
        <v>22</v>
      </c>
      <c r="BE82" s="319">
        <f>M5F!BI10</f>
        <v>22</v>
      </c>
      <c r="BF82" s="319">
        <f>M5F!BJ10</f>
        <v>22</v>
      </c>
      <c r="BG82" s="319">
        <f>M5F!BK10</f>
        <v>22</v>
      </c>
      <c r="BH82" s="319">
        <f>M5F!BL10</f>
        <v>22</v>
      </c>
      <c r="BI82" s="319">
        <f>M5F!BM10</f>
        <v>22</v>
      </c>
      <c r="BJ82" s="319">
        <f>M5F!BN10</f>
        <v>22</v>
      </c>
      <c r="BK82" s="319">
        <f>M5F!BO10</f>
        <v>22</v>
      </c>
      <c r="BL82" s="321">
        <f>M5F!BP10</f>
        <v>22</v>
      </c>
      <c r="BM82" s="318">
        <f>M5F!BQ10</f>
        <v>22</v>
      </c>
      <c r="BN82" s="319">
        <f>M5F!BR10</f>
        <v>22</v>
      </c>
      <c r="BO82" s="319">
        <f>M5F!BS10</f>
        <v>22</v>
      </c>
      <c r="BP82" s="319">
        <f>M5F!BT10</f>
        <v>22</v>
      </c>
      <c r="BQ82" s="319">
        <f>M5F!BU10</f>
        <v>22</v>
      </c>
      <c r="BR82" s="319">
        <f>M5F!BV10</f>
        <v>22</v>
      </c>
      <c r="BS82" s="319">
        <f>M5F!BW10</f>
        <v>22</v>
      </c>
      <c r="BT82" s="319">
        <f>M5F!BX10</f>
        <v>22</v>
      </c>
      <c r="BU82" s="319">
        <f>M5F!BY10</f>
        <v>22</v>
      </c>
      <c r="BV82" s="319">
        <f>M5F!BZ10</f>
        <v>22</v>
      </c>
      <c r="BW82" s="319">
        <f>M5F!CA10</f>
        <v>22</v>
      </c>
      <c r="BX82" s="321">
        <f>M5F!CB10</f>
        <v>22</v>
      </c>
      <c r="BY82" s="318">
        <f>M5F!CC10</f>
        <v>22</v>
      </c>
      <c r="BZ82" s="319">
        <f>M5F!CD10</f>
        <v>22</v>
      </c>
      <c r="CA82" s="319">
        <f>M5F!CE10</f>
        <v>22</v>
      </c>
      <c r="CB82" s="319">
        <f>M5F!CF10</f>
        <v>22</v>
      </c>
      <c r="CC82" s="319">
        <f>M5F!CG10</f>
        <v>22</v>
      </c>
      <c r="CD82" s="319">
        <f>M5F!CH10</f>
        <v>22</v>
      </c>
      <c r="CE82" s="319">
        <f>M5F!CI10</f>
        <v>22</v>
      </c>
      <c r="CF82" s="319">
        <f>M5F!CJ10</f>
        <v>22</v>
      </c>
      <c r="CG82" s="319">
        <f>M5F!CK10</f>
        <v>22</v>
      </c>
      <c r="CH82" s="319">
        <f>M5F!CL10</f>
        <v>22</v>
      </c>
      <c r="CI82" s="319">
        <f>M5F!CM10</f>
        <v>22</v>
      </c>
      <c r="CJ82" s="321">
        <f>M5F!CN10</f>
        <v>22</v>
      </c>
      <c r="CK82" s="318">
        <f>M5F!CO10</f>
        <v>22</v>
      </c>
      <c r="CL82" s="319">
        <f>M5F!CP10</f>
        <v>22</v>
      </c>
      <c r="CM82" s="319">
        <f>M5F!CQ10</f>
        <v>22</v>
      </c>
      <c r="CN82" s="319">
        <f>M5F!CR10</f>
        <v>22</v>
      </c>
      <c r="CO82" s="319">
        <f>M5F!CS10</f>
        <v>22</v>
      </c>
      <c r="CP82" s="319">
        <f>M5F!CT10</f>
        <v>22</v>
      </c>
      <c r="CQ82" s="319">
        <f>M5F!CU10</f>
        <v>22</v>
      </c>
      <c r="CR82" s="319">
        <f>M5F!CV10</f>
        <v>22</v>
      </c>
      <c r="CS82" s="319">
        <f>M5F!CW10</f>
        <v>22</v>
      </c>
      <c r="CT82" s="319">
        <f>M5F!CX10</f>
        <v>22</v>
      </c>
      <c r="CU82" s="319">
        <f>M5F!CY10</f>
        <v>22</v>
      </c>
      <c r="CV82" s="321">
        <f>M5F!CZ10</f>
        <v>22</v>
      </c>
      <c r="CW82" s="318">
        <f>M5F!DA10</f>
        <v>22</v>
      </c>
      <c r="CX82" s="319">
        <f>M5F!DB10</f>
        <v>22</v>
      </c>
      <c r="CY82" s="319">
        <f>M5F!DC10</f>
        <v>22</v>
      </c>
      <c r="CZ82" s="319">
        <f>M5F!DD10</f>
        <v>22</v>
      </c>
      <c r="DA82" s="319">
        <f>M5F!DE10</f>
        <v>22</v>
      </c>
      <c r="DB82" s="319">
        <f>M5F!DF10</f>
        <v>22</v>
      </c>
      <c r="DC82" s="319">
        <f>M5F!DG10</f>
        <v>22</v>
      </c>
      <c r="DD82" s="319">
        <f>M5F!DH10</f>
        <v>22</v>
      </c>
      <c r="DE82" s="319" t="str">
        <f>M5F!DI10</f>
        <v>V15</v>
      </c>
      <c r="DF82" s="319" t="str">
        <f>M5F!DJ10</f>
        <v>V15</v>
      </c>
      <c r="DG82" s="319" t="str">
        <f>M5F!DK10</f>
        <v>V15</v>
      </c>
      <c r="DH82" s="321" t="str">
        <f>M5F!DL10</f>
        <v>V15</v>
      </c>
      <c r="DI82" s="318" t="str">
        <f>M5F!DM10</f>
        <v>V15</v>
      </c>
      <c r="DJ82" s="319">
        <f>M5F!DN10</f>
        <v>23</v>
      </c>
      <c r="DK82" s="319">
        <f>M5F!DO10</f>
        <v>23</v>
      </c>
      <c r="DL82" s="319">
        <f>M5F!DP10</f>
        <v>23</v>
      </c>
      <c r="DM82" s="319">
        <f>M5F!DQ10</f>
        <v>23</v>
      </c>
      <c r="DN82" s="319">
        <f>M5F!DR10</f>
        <v>23</v>
      </c>
      <c r="DO82" s="319">
        <f>M5F!DS10</f>
        <v>23</v>
      </c>
      <c r="DP82" s="319">
        <f>M5F!DT10</f>
        <v>23</v>
      </c>
      <c r="DQ82" s="319">
        <f>M5F!DU10</f>
        <v>23</v>
      </c>
      <c r="DR82" s="319">
        <f>M5F!DV10</f>
        <v>23</v>
      </c>
      <c r="DS82" s="319">
        <f>M5F!DW10</f>
        <v>23</v>
      </c>
      <c r="DT82" s="321">
        <f>M5F!DX10</f>
        <v>23</v>
      </c>
      <c r="DU82" s="318">
        <f>M5F!DY10</f>
        <v>23</v>
      </c>
      <c r="DV82" s="319">
        <f>M5F!DZ10</f>
        <v>23</v>
      </c>
      <c r="DW82" s="319">
        <f>M5F!EA10</f>
        <v>23</v>
      </c>
      <c r="DX82" s="319">
        <f>M5F!EB10</f>
        <v>23</v>
      </c>
      <c r="DY82" s="319">
        <f>M5F!EC10</f>
        <v>23</v>
      </c>
      <c r="DZ82" s="319">
        <f>M5F!ED10</f>
        <v>23</v>
      </c>
      <c r="EA82" s="319">
        <f>M5F!EE10</f>
        <v>23</v>
      </c>
      <c r="EB82" s="319">
        <f>M5F!EF10</f>
        <v>23</v>
      </c>
      <c r="EC82" s="319">
        <f>M5F!EG10</f>
        <v>23</v>
      </c>
      <c r="ED82" s="319">
        <f>M5F!EH10</f>
        <v>23</v>
      </c>
      <c r="EE82" s="319">
        <f>M5F!EI10</f>
        <v>23</v>
      </c>
      <c r="EF82" s="321">
        <f>M5F!EJ10</f>
        <v>23</v>
      </c>
      <c r="EG82" s="318">
        <f>M5F!EK10</f>
        <v>23</v>
      </c>
      <c r="EH82" s="319">
        <f>M5F!EL10</f>
        <v>23</v>
      </c>
      <c r="EI82" s="319">
        <f>M5F!EM10</f>
        <v>23</v>
      </c>
      <c r="EJ82" s="319">
        <f>M5F!EN10</f>
        <v>23</v>
      </c>
      <c r="EK82" s="319">
        <f>M5F!EO10</f>
        <v>23</v>
      </c>
      <c r="EL82" s="319">
        <f>M5F!EP10</f>
        <v>23</v>
      </c>
      <c r="EM82" s="319">
        <f>M5F!EQ10</f>
        <v>23</v>
      </c>
      <c r="EN82" s="319">
        <f>M5F!ER10</f>
        <v>23</v>
      </c>
      <c r="EO82" s="319">
        <f>M5F!ES10</f>
        <v>23</v>
      </c>
      <c r="EP82" s="319">
        <f>M5F!ET10</f>
        <v>23</v>
      </c>
      <c r="EQ82" s="319">
        <f>M5F!EU10</f>
        <v>23</v>
      </c>
      <c r="ER82" s="321">
        <f>M5F!EV10</f>
        <v>23</v>
      </c>
      <c r="ES82" s="322">
        <f>M5F!EW10</f>
        <v>23</v>
      </c>
      <c r="ET82" s="319">
        <f>M5F!EX10</f>
        <v>23</v>
      </c>
      <c r="EU82" s="319" t="str">
        <f>M5F!EY10</f>
        <v>X</v>
      </c>
      <c r="EV82" s="319" t="str">
        <f>M5F!EZ10</f>
        <v>X</v>
      </c>
      <c r="EW82" s="319" t="str">
        <f>M5F!FA10</f>
        <v>X</v>
      </c>
      <c r="EX82" s="319" t="str">
        <f>M5F!FB10</f>
        <v>X</v>
      </c>
      <c r="EY82" s="319" t="str">
        <f>M5F!FC10</f>
        <v>X</v>
      </c>
      <c r="EZ82" s="319" t="str">
        <f>M5F!FD10</f>
        <v>X</v>
      </c>
      <c r="FA82" s="319" t="str">
        <f>M5F!FE10</f>
        <v>X</v>
      </c>
      <c r="FB82" s="319" t="str">
        <f>M5F!FF10</f>
        <v>X</v>
      </c>
      <c r="FC82" s="319" t="str">
        <f>M5F!FG10</f>
        <v>X</v>
      </c>
      <c r="FD82" s="319" t="str">
        <f>M5F!FH10</f>
        <v>X</v>
      </c>
      <c r="FE82" s="319" t="str">
        <f>M5F!FI10</f>
        <v>X</v>
      </c>
      <c r="FF82" s="319" t="str">
        <f>M5F!FJ10</f>
        <v>X</v>
      </c>
      <c r="FG82" s="319" t="str">
        <f>M5F!FK10</f>
        <v>X</v>
      </c>
      <c r="FH82" s="319" t="str">
        <f>M5F!FL10</f>
        <v>X</v>
      </c>
      <c r="FI82" s="319" t="str">
        <f>M5F!FM10</f>
        <v>X</v>
      </c>
      <c r="FJ82" s="319" t="str">
        <f>M5F!FN10</f>
        <v>X</v>
      </c>
      <c r="FK82" s="319" t="str">
        <f>M5F!FO10</f>
        <v>X</v>
      </c>
      <c r="FL82" s="319" t="str">
        <f>M5F!FP10</f>
        <v>X</v>
      </c>
      <c r="FM82" s="319" t="str">
        <f>M5F!FQ10</f>
        <v>X</v>
      </c>
      <c r="FN82" s="319" t="str">
        <f>M5F!FR10</f>
        <v>X</v>
      </c>
      <c r="FO82" s="319" t="str">
        <f>M5F!FS10</f>
        <v>X</v>
      </c>
      <c r="FP82" s="319" t="str">
        <f>M5F!FT10</f>
        <v>X</v>
      </c>
      <c r="FQ82" s="319" t="str">
        <f>M5F!FU10</f>
        <v>X</v>
      </c>
      <c r="FR82" s="319" t="str">
        <f>M5F!FV10</f>
        <v>X</v>
      </c>
      <c r="FS82" s="319" t="str">
        <f>M5F!FW10</f>
        <v>X</v>
      </c>
      <c r="FT82" s="319" t="str">
        <f>M5F!FX10</f>
        <v>X</v>
      </c>
      <c r="FU82" s="319" t="str">
        <f>M5F!FY10</f>
        <v>X</v>
      </c>
      <c r="FV82" s="319" t="str">
        <f>M5F!FZ10</f>
        <v>X</v>
      </c>
      <c r="FW82" s="319" t="str">
        <f>M5F!GA10</f>
        <v>X</v>
      </c>
      <c r="FX82" s="319" t="str">
        <f>M5F!GB10</f>
        <v>X</v>
      </c>
      <c r="FY82" s="319" t="str">
        <f>M5F!GC10</f>
        <v>X</v>
      </c>
      <c r="FZ82" s="319" t="str">
        <f>M5F!GD10</f>
        <v>X</v>
      </c>
      <c r="GA82" s="319" t="str">
        <f>M5F!GE10</f>
        <v>X</v>
      </c>
      <c r="GB82" s="319" t="str">
        <f>M5F!GF10</f>
        <v>X</v>
      </c>
      <c r="GC82" s="319" t="str">
        <f>M5F!GG10</f>
        <v>X</v>
      </c>
      <c r="GD82" s="319" t="str">
        <f>M5F!GH10</f>
        <v>X</v>
      </c>
      <c r="GE82" s="319" t="str">
        <f>M5F!GI10</f>
        <v>X</v>
      </c>
      <c r="GF82" s="319" t="str">
        <f>M5F!GJ10</f>
        <v>X</v>
      </c>
      <c r="GG82" s="319" t="str">
        <f>M5F!GK10</f>
        <v>X</v>
      </c>
      <c r="GH82" s="319" t="str">
        <f>M5F!GL10</f>
        <v>X</v>
      </c>
      <c r="GI82" s="319" t="str">
        <f>M5F!GM10</f>
        <v>X</v>
      </c>
      <c r="GJ82" s="319" t="str">
        <f>M5F!GN10</f>
        <v>X</v>
      </c>
      <c r="GK82" s="319" t="str">
        <f>M5F!GO10</f>
        <v>X</v>
      </c>
      <c r="GL82" s="319" t="str">
        <f>M5F!GP10</f>
        <v>X</v>
      </c>
      <c r="GM82" s="319" t="str">
        <f>M5F!GQ10</f>
        <v>X</v>
      </c>
      <c r="GN82" s="319" t="str">
        <f>M5F!GR10</f>
        <v>X</v>
      </c>
      <c r="GO82" s="709" t="str">
        <f>M5F!HN20</f>
        <v>N</v>
      </c>
    </row>
    <row r="83" spans="1:197" ht="13.15" customHeight="1" x14ac:dyDescent="0.2">
      <c r="A83" s="271" t="str">
        <f>M2D!A47</f>
        <v>V10</v>
      </c>
      <c r="B83" s="271">
        <f>M2D!F47</f>
        <v>44074</v>
      </c>
      <c r="C83" s="272">
        <f>M2D!G47</f>
        <v>43435</v>
      </c>
      <c r="D83" s="273" t="str">
        <f>M2D!H47</f>
        <v>D650</v>
      </c>
      <c r="E83" s="332">
        <f>M2D!I47</f>
        <v>22</v>
      </c>
      <c r="F83" s="253">
        <f>M2D!J47</f>
        <v>15</v>
      </c>
      <c r="G83" s="253">
        <f>M2D!K47</f>
        <v>28</v>
      </c>
      <c r="H83" s="253" t="str">
        <f>M2D!L47</f>
        <v>V5</v>
      </c>
      <c r="I83" s="253" t="str">
        <f>M2D!M47</f>
        <v>V5</v>
      </c>
      <c r="J83" s="253" t="str">
        <f>M2D!N47</f>
        <v>AIA</v>
      </c>
      <c r="K83" s="253" t="str">
        <f>M2D!O47</f>
        <v>AIA</v>
      </c>
      <c r="L83" s="253" t="str">
        <f>M2D!P47</f>
        <v>AIA</v>
      </c>
      <c r="M83" s="253" t="str">
        <f>M2D!Q47</f>
        <v>AIA</v>
      </c>
      <c r="N83" s="253" t="str">
        <f>M2D!R47</f>
        <v>AIA</v>
      </c>
      <c r="O83" s="253">
        <f>M2D!S47</f>
        <v>1</v>
      </c>
      <c r="P83" s="333">
        <f>M2D!T47</f>
        <v>1</v>
      </c>
      <c r="Q83" s="332">
        <f>M2D!U47</f>
        <v>20</v>
      </c>
      <c r="R83" s="253">
        <f>M2D!V47</f>
        <v>26</v>
      </c>
      <c r="S83" s="253">
        <f>M2D!W47</f>
        <v>29</v>
      </c>
      <c r="T83" s="253">
        <f>M2D!X47</f>
        <v>80</v>
      </c>
      <c r="U83" s="253">
        <f>M2D!Y47</f>
        <v>118</v>
      </c>
      <c r="V83" s="253">
        <f>M2D!Z47</f>
        <v>99</v>
      </c>
      <c r="W83" s="253">
        <f>M2D!AA47</f>
        <v>113</v>
      </c>
      <c r="X83" s="253">
        <f>M2D!AB47</f>
        <v>16</v>
      </c>
      <c r="Y83" s="253">
        <f>M2D!AC47</f>
        <v>30</v>
      </c>
      <c r="Z83" s="253">
        <f>M2D!AD47</f>
        <v>5</v>
      </c>
      <c r="AA83" s="253">
        <f>M2D!AE47</f>
        <v>1</v>
      </c>
      <c r="AB83" s="334">
        <f>M2D!AF47</f>
        <v>50</v>
      </c>
      <c r="AC83" s="332">
        <f>M2D!AG47</f>
        <v>50</v>
      </c>
      <c r="AD83" s="253">
        <f>M2D!AH47</f>
        <v>50</v>
      </c>
      <c r="AE83" s="253">
        <f>M2D!AI47</f>
        <v>50</v>
      </c>
      <c r="AF83" s="253">
        <f>M2D!AJ47</f>
        <v>1</v>
      </c>
      <c r="AG83" s="253">
        <f>M2D!AK47</f>
        <v>23</v>
      </c>
      <c r="AH83" s="253">
        <f>M2D!AL47</f>
        <v>23</v>
      </c>
      <c r="AI83" s="253">
        <f>M2D!AM47</f>
        <v>23</v>
      </c>
      <c r="AJ83" s="253">
        <f>M2D!AN47</f>
        <v>23</v>
      </c>
      <c r="AK83" s="253">
        <f>M2D!AO47</f>
        <v>23</v>
      </c>
      <c r="AL83" s="253">
        <f>M2D!AP47</f>
        <v>23</v>
      </c>
      <c r="AM83" s="253">
        <f>M2D!AQ47</f>
        <v>23</v>
      </c>
      <c r="AN83" s="334">
        <f>M2D!AR47</f>
        <v>23</v>
      </c>
      <c r="AO83" s="332">
        <f>M2D!AS47</f>
        <v>23</v>
      </c>
      <c r="AP83" s="253">
        <f>M2D!AT47</f>
        <v>23</v>
      </c>
      <c r="AQ83" s="253">
        <f>M2D!AU47</f>
        <v>23</v>
      </c>
      <c r="AR83" s="253">
        <f>M2D!AV47</f>
        <v>23</v>
      </c>
      <c r="AS83" s="253">
        <f>M2D!AW47</f>
        <v>23</v>
      </c>
      <c r="AT83" s="253">
        <f>M2D!AX47</f>
        <v>23</v>
      </c>
      <c r="AU83" s="253">
        <f>M2D!AY47</f>
        <v>23</v>
      </c>
      <c r="AV83" s="253">
        <f>M2D!AZ47</f>
        <v>23</v>
      </c>
      <c r="AW83" s="253">
        <f>M2D!BA47</f>
        <v>23</v>
      </c>
      <c r="AX83" s="253">
        <f>M2D!BB47</f>
        <v>23</v>
      </c>
      <c r="AY83" s="253">
        <f>M2D!BC47</f>
        <v>21</v>
      </c>
      <c r="AZ83" s="334" t="str">
        <f>M2D!BD47</f>
        <v>V10</v>
      </c>
      <c r="BA83" s="332" t="str">
        <f>M2D!BE47</f>
        <v>V10</v>
      </c>
      <c r="BB83" s="253" t="str">
        <f>M2D!BF47</f>
        <v>V10</v>
      </c>
      <c r="BC83" s="253" t="str">
        <f>M2D!BG47</f>
        <v>V10</v>
      </c>
      <c r="BD83" s="253" t="str">
        <f>M2D!BH47</f>
        <v>V10</v>
      </c>
      <c r="BE83" s="253" t="str">
        <f>M2D!BI47</f>
        <v>V10</v>
      </c>
      <c r="BF83" s="253">
        <f>M2D!BJ47</f>
        <v>23</v>
      </c>
      <c r="BG83" s="253">
        <f>M2D!BK47</f>
        <v>23</v>
      </c>
      <c r="BH83" s="253">
        <f>M2D!BL47</f>
        <v>23</v>
      </c>
      <c r="BI83" s="253">
        <f>M2D!BM47</f>
        <v>23</v>
      </c>
      <c r="BJ83" s="253">
        <f>M2D!BN47</f>
        <v>23</v>
      </c>
      <c r="BK83" s="253">
        <f>M2D!BO47</f>
        <v>23</v>
      </c>
      <c r="BL83" s="334">
        <f>M2D!BP47</f>
        <v>23</v>
      </c>
      <c r="BM83" s="332">
        <f>M2D!BQ47</f>
        <v>23</v>
      </c>
      <c r="BN83" s="253">
        <f>M2D!BR47</f>
        <v>23</v>
      </c>
      <c r="BO83" s="253">
        <f>M2D!BS47</f>
        <v>23</v>
      </c>
      <c r="BP83" s="253">
        <f>M2D!BT47</f>
        <v>23</v>
      </c>
      <c r="BQ83" s="253">
        <f>M2D!BU47</f>
        <v>23</v>
      </c>
      <c r="BR83" s="253">
        <f>M2D!BV47</f>
        <v>23</v>
      </c>
      <c r="BS83" s="253">
        <f>M2D!BW47</f>
        <v>23</v>
      </c>
      <c r="BT83" s="253">
        <f>M2D!BX47</f>
        <v>23</v>
      </c>
      <c r="BU83" s="253">
        <f>M2D!BY47</f>
        <v>1</v>
      </c>
      <c r="BV83" s="253">
        <f>M2D!BZ47</f>
        <v>70</v>
      </c>
      <c r="BW83" s="253">
        <f>M2D!CA47</f>
        <v>70</v>
      </c>
      <c r="BX83" s="334">
        <f>M2D!CB47</f>
        <v>70</v>
      </c>
      <c r="BY83" s="332">
        <f>M2D!CC47</f>
        <v>60</v>
      </c>
      <c r="BZ83" s="253">
        <f>M2D!CD47</f>
        <v>1</v>
      </c>
      <c r="CA83" s="253">
        <f>M2D!CE47</f>
        <v>23</v>
      </c>
      <c r="CB83" s="253">
        <f>M2D!CF47</f>
        <v>23</v>
      </c>
      <c r="CC83" s="253">
        <f>M2D!CG47</f>
        <v>23</v>
      </c>
      <c r="CD83" s="253">
        <f>M2D!CH47</f>
        <v>23</v>
      </c>
      <c r="CE83" s="253">
        <f>M2D!CI47</f>
        <v>23</v>
      </c>
      <c r="CF83" s="253">
        <f>M2D!CJ47</f>
        <v>23</v>
      </c>
      <c r="CG83" s="253">
        <f>M2D!CK47</f>
        <v>23</v>
      </c>
      <c r="CH83" s="253">
        <f>M2D!CL47</f>
        <v>23</v>
      </c>
      <c r="CI83" s="253">
        <f>M2D!CM47</f>
        <v>23</v>
      </c>
      <c r="CJ83" s="334">
        <f>M2D!CN47</f>
        <v>23</v>
      </c>
      <c r="CK83" s="332">
        <f>M2D!CO47</f>
        <v>23</v>
      </c>
      <c r="CL83" s="253">
        <f>M2D!CP47</f>
        <v>23</v>
      </c>
      <c r="CM83" s="253">
        <f>M2D!CQ47</f>
        <v>23</v>
      </c>
      <c r="CN83" s="253">
        <f>M2D!CR47</f>
        <v>23</v>
      </c>
      <c r="CO83" s="253">
        <f>M2D!CS47</f>
        <v>23</v>
      </c>
      <c r="CP83" s="253">
        <f>M2D!CT47</f>
        <v>23</v>
      </c>
      <c r="CQ83" s="253">
        <f>M2D!CU47</f>
        <v>23</v>
      </c>
      <c r="CR83" s="253">
        <f>M2D!CV47</f>
        <v>23</v>
      </c>
      <c r="CS83" s="253">
        <f>M2D!CW47</f>
        <v>23</v>
      </c>
      <c r="CT83" s="253">
        <f>M2D!CX47</f>
        <v>23</v>
      </c>
      <c r="CU83" s="253">
        <f>M2D!CY47</f>
        <v>23</v>
      </c>
      <c r="CV83" s="334">
        <f>M2D!CZ47</f>
        <v>23</v>
      </c>
      <c r="CW83" s="332">
        <f>M2D!DA47</f>
        <v>23</v>
      </c>
      <c r="CX83" s="253">
        <f>M2D!DB47</f>
        <v>23</v>
      </c>
      <c r="CY83" s="253" t="str">
        <f>M2D!DC47</f>
        <v>V15</v>
      </c>
      <c r="CZ83" s="253" t="str">
        <f>M2D!DD47</f>
        <v>V15</v>
      </c>
      <c r="DA83" s="253" t="str">
        <f>M2D!DE47</f>
        <v>V15</v>
      </c>
      <c r="DB83" s="253" t="str">
        <f>M2D!DF47</f>
        <v>V15</v>
      </c>
      <c r="DC83" s="253" t="str">
        <f>M2D!DG47</f>
        <v>V15</v>
      </c>
      <c r="DD83" s="253" t="str">
        <f>M2D!DH47</f>
        <v>RMV</v>
      </c>
      <c r="DE83" s="253" t="str">
        <f>M2D!DI47</f>
        <v>RMV</v>
      </c>
      <c r="DF83" s="253" t="str">
        <f>M2D!DJ47</f>
        <v>RMV</v>
      </c>
      <c r="DG83" s="253" t="str">
        <f>M2D!DK47</f>
        <v>RMV</v>
      </c>
      <c r="DH83" s="334" t="str">
        <f>M2D!DL47</f>
        <v>RMV</v>
      </c>
      <c r="DI83" s="332" t="str">
        <f>M2D!DM47</f>
        <v>RMV</v>
      </c>
      <c r="DJ83" s="253">
        <f>M2D!DN47</f>
        <v>23</v>
      </c>
      <c r="DK83" s="253">
        <f>M2D!DO47</f>
        <v>23</v>
      </c>
      <c r="DL83" s="253">
        <f>M2D!DP47</f>
        <v>23</v>
      </c>
      <c r="DM83" s="253">
        <f>M2D!DQ47</f>
        <v>23</v>
      </c>
      <c r="DN83" s="253">
        <f>M2D!DR47</f>
        <v>23</v>
      </c>
      <c r="DO83" s="253">
        <f>M2D!DS47</f>
        <v>23</v>
      </c>
      <c r="DP83" s="253">
        <f>M2D!DT47</f>
        <v>23</v>
      </c>
      <c r="DQ83" s="253">
        <f>M2D!DU47</f>
        <v>1</v>
      </c>
      <c r="DR83" s="253">
        <f>M2D!DV47</f>
        <v>60</v>
      </c>
      <c r="DS83" s="253">
        <f>M2D!DW47</f>
        <v>60</v>
      </c>
      <c r="DT83" s="334">
        <f>M2D!DX47</f>
        <v>60</v>
      </c>
      <c r="DU83" s="332">
        <f>M2D!DY47</f>
        <v>60</v>
      </c>
      <c r="DV83" s="253">
        <f>M2D!DZ47</f>
        <v>1</v>
      </c>
      <c r="DW83" s="253">
        <f>M2D!EA47</f>
        <v>23</v>
      </c>
      <c r="DX83" s="253">
        <f>M2D!EB47</f>
        <v>23</v>
      </c>
      <c r="DY83" s="253">
        <f>M2D!EC47</f>
        <v>23</v>
      </c>
      <c r="DZ83" s="253">
        <f>M2D!ED47</f>
        <v>23</v>
      </c>
      <c r="EA83" s="253">
        <f>M2D!EE47</f>
        <v>23</v>
      </c>
      <c r="EB83" s="253">
        <f>M2D!EF47</f>
        <v>23</v>
      </c>
      <c r="EC83" s="253">
        <f>M2D!EG47</f>
        <v>23</v>
      </c>
      <c r="ED83" s="253">
        <f>M2D!EH47</f>
        <v>23</v>
      </c>
      <c r="EE83" s="253">
        <f>M2D!EI47</f>
        <v>23</v>
      </c>
      <c r="EF83" s="334">
        <f>M2D!EJ47</f>
        <v>23</v>
      </c>
      <c r="EG83" s="332">
        <f>M2D!EK47</f>
        <v>23</v>
      </c>
      <c r="EH83" s="253">
        <f>M2D!EL47</f>
        <v>23</v>
      </c>
      <c r="EI83" s="253">
        <f>M2D!EM47</f>
        <v>23</v>
      </c>
      <c r="EJ83" s="253">
        <f>M2D!EN47</f>
        <v>23</v>
      </c>
      <c r="EK83" s="253">
        <f>M2D!EO47</f>
        <v>23</v>
      </c>
      <c r="EL83" s="253">
        <f>M2D!EP47</f>
        <v>23</v>
      </c>
      <c r="EM83" s="253">
        <f>M2D!EQ47</f>
        <v>23</v>
      </c>
      <c r="EN83" s="253">
        <f>M2D!ER47</f>
        <v>23</v>
      </c>
      <c r="EO83" s="253">
        <f>M2D!ES47</f>
        <v>23</v>
      </c>
      <c r="EP83" s="253">
        <f>M2D!ET47</f>
        <v>23</v>
      </c>
      <c r="EQ83" s="253">
        <f>M2D!EU47</f>
        <v>23</v>
      </c>
      <c r="ER83" s="334">
        <f>M2D!EV47</f>
        <v>23</v>
      </c>
      <c r="ES83" s="335">
        <f>M2D!EW47</f>
        <v>23</v>
      </c>
      <c r="ET83" s="253">
        <f>M2D!EX47</f>
        <v>23</v>
      </c>
      <c r="EU83" s="253">
        <f>M2D!EY47</f>
        <v>23</v>
      </c>
      <c r="EV83" s="253">
        <f>M2D!EZ47</f>
        <v>23</v>
      </c>
      <c r="EW83" s="253">
        <f>M2D!FA47</f>
        <v>23</v>
      </c>
      <c r="EX83" s="253">
        <f>M2D!FB47</f>
        <v>23</v>
      </c>
      <c r="EY83" s="253">
        <f>M2D!FC47</f>
        <v>23</v>
      </c>
      <c r="EZ83" s="253">
        <f>M2D!FD47</f>
        <v>23</v>
      </c>
      <c r="FA83" s="253">
        <f>M2D!FE47</f>
        <v>23</v>
      </c>
      <c r="FB83" s="253">
        <f>M2D!FF47</f>
        <v>23</v>
      </c>
      <c r="FC83" s="253">
        <f>M2D!FG47</f>
        <v>23</v>
      </c>
      <c r="FD83" s="253">
        <f>M2D!FH47</f>
        <v>23</v>
      </c>
      <c r="FE83" s="253" t="str">
        <f>M2D!FI47</f>
        <v>V20</v>
      </c>
      <c r="FF83" s="253" t="str">
        <f>M2D!FJ47</f>
        <v>V20</v>
      </c>
      <c r="FG83" s="253" t="str">
        <f>M2D!FK47</f>
        <v>V20</v>
      </c>
      <c r="FH83" s="253" t="str">
        <f>M2D!FL47</f>
        <v>V20</v>
      </c>
      <c r="FI83" s="253" t="str">
        <f>M2D!FM47</f>
        <v>V20</v>
      </c>
      <c r="FJ83" s="253" t="str">
        <f>M2D!FN47</f>
        <v>V20</v>
      </c>
      <c r="FK83" s="253">
        <f>M2D!FO47</f>
        <v>23</v>
      </c>
      <c r="FL83" s="253">
        <f>M2D!FP47</f>
        <v>23</v>
      </c>
      <c r="FM83" s="253">
        <f>M2D!FQ47</f>
        <v>23</v>
      </c>
      <c r="FN83" s="253">
        <f>M2D!FR47</f>
        <v>23</v>
      </c>
      <c r="FO83" s="253">
        <f>M2D!FS47</f>
        <v>23</v>
      </c>
      <c r="FP83" s="253">
        <f>M2D!FT47</f>
        <v>23</v>
      </c>
      <c r="FQ83" s="253">
        <f>M2D!FU47</f>
        <v>23</v>
      </c>
      <c r="FR83" s="253">
        <f>M2D!FV47</f>
        <v>23</v>
      </c>
      <c r="FS83" s="253">
        <f>M2D!FW47</f>
        <v>23</v>
      </c>
      <c r="FT83" s="253">
        <f>M2D!FX47</f>
        <v>23</v>
      </c>
      <c r="FU83" s="253">
        <f>M2D!FY47</f>
        <v>23</v>
      </c>
      <c r="FV83" s="253">
        <f>M2D!FZ47</f>
        <v>23</v>
      </c>
      <c r="FW83" s="253">
        <f>M2D!GA47</f>
        <v>23</v>
      </c>
      <c r="FX83" s="253">
        <f>M2D!GB47</f>
        <v>23</v>
      </c>
      <c r="FY83" s="253">
        <f>M2D!GC47</f>
        <v>23</v>
      </c>
      <c r="FZ83" s="253">
        <f>M2D!GD47</f>
        <v>23</v>
      </c>
      <c r="GA83" s="253">
        <f>M2D!GE47</f>
        <v>23</v>
      </c>
      <c r="GB83" s="253">
        <f>M2D!GF47</f>
        <v>23</v>
      </c>
      <c r="GC83" s="253">
        <f>M2D!GG47</f>
        <v>23</v>
      </c>
      <c r="GD83" s="253">
        <f>M2D!GH47</f>
        <v>23</v>
      </c>
      <c r="GE83" s="253">
        <f>M2D!GI47</f>
        <v>23</v>
      </c>
      <c r="GF83" s="253">
        <f>M2D!GJ47</f>
        <v>23</v>
      </c>
      <c r="GG83" s="253">
        <f>M2D!GK47</f>
        <v>23</v>
      </c>
      <c r="GH83" s="253">
        <f>M2D!GL47</f>
        <v>23</v>
      </c>
      <c r="GI83" s="253">
        <f>M2D!GM47</f>
        <v>23</v>
      </c>
      <c r="GJ83" s="253">
        <f>M2D!GN47</f>
        <v>23</v>
      </c>
      <c r="GK83" s="253" t="str">
        <f>M2D!GO47</f>
        <v>X</v>
      </c>
      <c r="GL83" s="253" t="str">
        <f>M2D!GP47</f>
        <v>X</v>
      </c>
      <c r="GM83" s="253" t="str">
        <f>M2D!GQ47</f>
        <v>X</v>
      </c>
      <c r="GN83" s="253" t="str">
        <f>M2D!GR47</f>
        <v>X</v>
      </c>
      <c r="GO83" s="709" t="str">
        <f>M2D!HN57</f>
        <v/>
      </c>
    </row>
    <row r="84" spans="1:197" ht="13.15" customHeight="1" x14ac:dyDescent="0.2">
      <c r="A84" s="262" t="str">
        <f>M5F!A13</f>
        <v>V10</v>
      </c>
      <c r="B84" s="262">
        <f>M5F!F13</f>
        <v>43524</v>
      </c>
      <c r="C84" s="263">
        <f>M5F!G13</f>
        <v>43435</v>
      </c>
      <c r="D84" s="264" t="str">
        <f>M5F!H13</f>
        <v>5F049</v>
      </c>
      <c r="E84" s="318">
        <f>M5F!I13</f>
        <v>19</v>
      </c>
      <c r="F84" s="319">
        <f>M5F!J13</f>
        <v>5</v>
      </c>
      <c r="G84" s="319">
        <f>M5F!K13</f>
        <v>3</v>
      </c>
      <c r="H84" s="319">
        <f>M5F!L13</f>
        <v>12</v>
      </c>
      <c r="I84" s="319">
        <f>M5F!M13</f>
        <v>14</v>
      </c>
      <c r="J84" s="319">
        <f>M5F!N13</f>
        <v>5</v>
      </c>
      <c r="K84" s="319">
        <f>M5F!O13</f>
        <v>40</v>
      </c>
      <c r="L84" s="319">
        <f>M5F!P13</f>
        <v>17</v>
      </c>
      <c r="M84" s="319">
        <f>M5F!Q13</f>
        <v>0</v>
      </c>
      <c r="N84" s="319">
        <f>M5F!R13</f>
        <v>23</v>
      </c>
      <c r="O84" s="319">
        <f>M5F!S13</f>
        <v>41</v>
      </c>
      <c r="P84" s="320">
        <f>M5F!T13</f>
        <v>41</v>
      </c>
      <c r="Q84" s="318">
        <f>M5F!U13</f>
        <v>1</v>
      </c>
      <c r="R84" s="319">
        <f>M5F!V13</f>
        <v>1</v>
      </c>
      <c r="S84" s="319">
        <f>M5F!W13</f>
        <v>0</v>
      </c>
      <c r="T84" s="319">
        <f>M5F!X13</f>
        <v>0</v>
      </c>
      <c r="U84" s="319">
        <f>M5F!Y13</f>
        <v>0</v>
      </c>
      <c r="V84" s="319">
        <f>M5F!Z13</f>
        <v>0</v>
      </c>
      <c r="W84" s="319">
        <f>M5F!AA13</f>
        <v>0</v>
      </c>
      <c r="X84" s="319">
        <f>M5F!AB13</f>
        <v>0</v>
      </c>
      <c r="Y84" s="319">
        <f>M5F!AC13</f>
        <v>0</v>
      </c>
      <c r="Z84" s="319">
        <f>M5F!AD13</f>
        <v>0</v>
      </c>
      <c r="AA84" s="319">
        <f>M5F!AE13</f>
        <v>23</v>
      </c>
      <c r="AB84" s="321">
        <f>M5F!AF13</f>
        <v>23</v>
      </c>
      <c r="AC84" s="318">
        <f>M5F!AG13</f>
        <v>23</v>
      </c>
      <c r="AD84" s="319">
        <f>M5F!AH13</f>
        <v>23</v>
      </c>
      <c r="AE84" s="319">
        <f>M5F!AI13</f>
        <v>23</v>
      </c>
      <c r="AF84" s="319">
        <f>M5F!AJ13</f>
        <v>23</v>
      </c>
      <c r="AG84" s="319">
        <f>M5F!AK13</f>
        <v>23</v>
      </c>
      <c r="AH84" s="319">
        <f>M5F!AL13</f>
        <v>23</v>
      </c>
      <c r="AI84" s="319">
        <f>M5F!AM13</f>
        <v>23</v>
      </c>
      <c r="AJ84" s="319">
        <f>M5F!AN13</f>
        <v>23</v>
      </c>
      <c r="AK84" s="319">
        <f>M5F!AO13</f>
        <v>23</v>
      </c>
      <c r="AL84" s="319">
        <f>M5F!AP13</f>
        <v>23</v>
      </c>
      <c r="AM84" s="319">
        <f>M5F!AQ13</f>
        <v>23</v>
      </c>
      <c r="AN84" s="321">
        <f>M5F!AR13</f>
        <v>23</v>
      </c>
      <c r="AO84" s="318">
        <f>M5F!AS13</f>
        <v>23</v>
      </c>
      <c r="AP84" s="319">
        <f>M5F!AT13</f>
        <v>23</v>
      </c>
      <c r="AQ84" s="319">
        <f>M5F!AU13</f>
        <v>23</v>
      </c>
      <c r="AR84" s="319">
        <f>M5F!AV13</f>
        <v>23</v>
      </c>
      <c r="AS84" s="319">
        <f>M5F!AW13</f>
        <v>23</v>
      </c>
      <c r="AT84" s="319">
        <f>M5F!AX13</f>
        <v>23</v>
      </c>
      <c r="AU84" s="319">
        <f>M5F!AY13</f>
        <v>23</v>
      </c>
      <c r="AV84" s="319">
        <f>M5F!AZ13</f>
        <v>23</v>
      </c>
      <c r="AW84" s="319">
        <f>M5F!BA13</f>
        <v>23</v>
      </c>
      <c r="AX84" s="319">
        <f>M5F!BB13</f>
        <v>23</v>
      </c>
      <c r="AY84" s="319">
        <f>M5F!BC13</f>
        <v>23</v>
      </c>
      <c r="AZ84" s="321" t="str">
        <f>M5F!BD13</f>
        <v>V10</v>
      </c>
      <c r="BA84" s="318" t="str">
        <f>M5F!BE13</f>
        <v>V10</v>
      </c>
      <c r="BB84" s="319" t="str">
        <f>M5F!BF13</f>
        <v>V10</v>
      </c>
      <c r="BC84" s="319" t="str">
        <f>M5F!BG13</f>
        <v>V10</v>
      </c>
      <c r="BD84" s="319" t="str">
        <f>M5F!BH13</f>
        <v>V10</v>
      </c>
      <c r="BE84" s="319" t="str">
        <f>M5F!BI13</f>
        <v>V10</v>
      </c>
      <c r="BF84" s="319">
        <f>M5F!BJ13</f>
        <v>23</v>
      </c>
      <c r="BG84" s="319">
        <f>M5F!BK13</f>
        <v>23</v>
      </c>
      <c r="BH84" s="319">
        <f>M5F!BL13</f>
        <v>23</v>
      </c>
      <c r="BI84" s="319">
        <f>M5F!BM13</f>
        <v>23</v>
      </c>
      <c r="BJ84" s="319">
        <f>M5F!BN13</f>
        <v>23</v>
      </c>
      <c r="BK84" s="319">
        <f>M5F!BO13</f>
        <v>23</v>
      </c>
      <c r="BL84" s="321">
        <f>M5F!BP13</f>
        <v>23</v>
      </c>
      <c r="BM84" s="318">
        <f>M5F!BQ13</f>
        <v>23</v>
      </c>
      <c r="BN84" s="319">
        <f>M5F!BR13</f>
        <v>23</v>
      </c>
      <c r="BO84" s="319">
        <f>M5F!BS13</f>
        <v>23</v>
      </c>
      <c r="BP84" s="319">
        <f>M5F!BT13</f>
        <v>23</v>
      </c>
      <c r="BQ84" s="319">
        <f>M5F!BU13</f>
        <v>23</v>
      </c>
      <c r="BR84" s="319">
        <f>M5F!BV13</f>
        <v>23</v>
      </c>
      <c r="BS84" s="319">
        <f>M5F!BW13</f>
        <v>23</v>
      </c>
      <c r="BT84" s="319">
        <f>M5F!BX13</f>
        <v>23</v>
      </c>
      <c r="BU84" s="319">
        <f>M5F!BY13</f>
        <v>23</v>
      </c>
      <c r="BV84" s="319">
        <f>M5F!BZ13</f>
        <v>23</v>
      </c>
      <c r="BW84" s="319">
        <f>M5F!CA13</f>
        <v>23</v>
      </c>
      <c r="BX84" s="321">
        <f>M5F!CB13</f>
        <v>23</v>
      </c>
      <c r="BY84" s="318">
        <f>M5F!CC13</f>
        <v>23</v>
      </c>
      <c r="BZ84" s="319">
        <f>M5F!CD13</f>
        <v>23</v>
      </c>
      <c r="CA84" s="319">
        <f>M5F!CE13</f>
        <v>23</v>
      </c>
      <c r="CB84" s="319">
        <f>M5F!CF13</f>
        <v>23</v>
      </c>
      <c r="CC84" s="319">
        <f>M5F!CG13</f>
        <v>23</v>
      </c>
      <c r="CD84" s="319">
        <f>M5F!CH13</f>
        <v>23</v>
      </c>
      <c r="CE84" s="319">
        <f>M5F!CI13</f>
        <v>23</v>
      </c>
      <c r="CF84" s="319">
        <f>M5F!CJ13</f>
        <v>23</v>
      </c>
      <c r="CG84" s="319">
        <f>M5F!CK13</f>
        <v>23</v>
      </c>
      <c r="CH84" s="319">
        <f>M5F!CL13</f>
        <v>23</v>
      </c>
      <c r="CI84" s="319">
        <f>M5F!CM13</f>
        <v>23</v>
      </c>
      <c r="CJ84" s="321">
        <f>M5F!CN13</f>
        <v>23</v>
      </c>
      <c r="CK84" s="318">
        <f>M5F!CO13</f>
        <v>23</v>
      </c>
      <c r="CL84" s="319">
        <f>M5F!CP13</f>
        <v>23</v>
      </c>
      <c r="CM84" s="319">
        <f>M5F!CQ13</f>
        <v>23</v>
      </c>
      <c r="CN84" s="319">
        <f>M5F!CR13</f>
        <v>23</v>
      </c>
      <c r="CO84" s="319">
        <f>M5F!CS13</f>
        <v>23</v>
      </c>
      <c r="CP84" s="319">
        <f>M5F!CT13</f>
        <v>23</v>
      </c>
      <c r="CQ84" s="319">
        <f>M5F!CU13</f>
        <v>23</v>
      </c>
      <c r="CR84" s="319">
        <f>M5F!CV13</f>
        <v>23</v>
      </c>
      <c r="CS84" s="319">
        <f>M5F!CW13</f>
        <v>23</v>
      </c>
      <c r="CT84" s="319">
        <f>M5F!CX13</f>
        <v>23</v>
      </c>
      <c r="CU84" s="319">
        <f>M5F!CY13</f>
        <v>23</v>
      </c>
      <c r="CV84" s="321">
        <f>M5F!CZ13</f>
        <v>23</v>
      </c>
      <c r="CW84" s="318">
        <f>M5F!DA13</f>
        <v>23</v>
      </c>
      <c r="CX84" s="319">
        <f>M5F!DB13</f>
        <v>23</v>
      </c>
      <c r="CY84" s="319">
        <f>M5F!DC13</f>
        <v>23</v>
      </c>
      <c r="CZ84" s="319">
        <f>M5F!DD13</f>
        <v>23</v>
      </c>
      <c r="DA84" s="319">
        <f>M5F!DE13</f>
        <v>23</v>
      </c>
      <c r="DB84" s="319">
        <f>M5F!DF13</f>
        <v>23</v>
      </c>
      <c r="DC84" s="319">
        <f>M5F!DG13</f>
        <v>23</v>
      </c>
      <c r="DD84" s="319">
        <f>M5F!DH13</f>
        <v>23</v>
      </c>
      <c r="DE84" s="319">
        <f>M5F!DI13</f>
        <v>23</v>
      </c>
      <c r="DF84" s="319" t="str">
        <f>M5F!DJ13</f>
        <v>V15</v>
      </c>
      <c r="DG84" s="319" t="str">
        <f>M5F!DK13</f>
        <v>V15</v>
      </c>
      <c r="DH84" s="321" t="str">
        <f>M5F!DL13</f>
        <v>V15</v>
      </c>
      <c r="DI84" s="318" t="str">
        <f>M5F!DM13</f>
        <v>V15</v>
      </c>
      <c r="DJ84" s="319" t="str">
        <f>M5F!DN13</f>
        <v>V15</v>
      </c>
      <c r="DK84" s="319">
        <f>M5F!DO13</f>
        <v>23</v>
      </c>
      <c r="DL84" s="319">
        <f>M5F!DP13</f>
        <v>23</v>
      </c>
      <c r="DM84" s="319">
        <f>M5F!DQ13</f>
        <v>23</v>
      </c>
      <c r="DN84" s="319">
        <f>M5F!DR13</f>
        <v>23</v>
      </c>
      <c r="DO84" s="319">
        <f>M5F!DS13</f>
        <v>23</v>
      </c>
      <c r="DP84" s="319">
        <f>M5F!DT13</f>
        <v>23</v>
      </c>
      <c r="DQ84" s="319">
        <f>M5F!DU13</f>
        <v>23</v>
      </c>
      <c r="DR84" s="319">
        <f>M5F!DV13</f>
        <v>23</v>
      </c>
      <c r="DS84" s="319">
        <f>M5F!DW13</f>
        <v>23</v>
      </c>
      <c r="DT84" s="321">
        <f>M5F!DX13</f>
        <v>23</v>
      </c>
      <c r="DU84" s="318">
        <f>M5F!DY13</f>
        <v>23</v>
      </c>
      <c r="DV84" s="319">
        <f>M5F!DZ13</f>
        <v>23</v>
      </c>
      <c r="DW84" s="319">
        <f>M5F!EA13</f>
        <v>23</v>
      </c>
      <c r="DX84" s="319">
        <f>M5F!EB13</f>
        <v>23</v>
      </c>
      <c r="DY84" s="319">
        <f>M5F!EC13</f>
        <v>23</v>
      </c>
      <c r="DZ84" s="319">
        <f>M5F!ED13</f>
        <v>23</v>
      </c>
      <c r="EA84" s="319">
        <f>M5F!EE13</f>
        <v>23</v>
      </c>
      <c r="EB84" s="319">
        <f>M5F!EF13</f>
        <v>23</v>
      </c>
      <c r="EC84" s="319">
        <f>M5F!EG13</f>
        <v>23</v>
      </c>
      <c r="ED84" s="319">
        <f>M5F!EH13</f>
        <v>23</v>
      </c>
      <c r="EE84" s="319">
        <f>M5F!EI13</f>
        <v>23</v>
      </c>
      <c r="EF84" s="321">
        <f>M5F!EJ13</f>
        <v>23</v>
      </c>
      <c r="EG84" s="318">
        <f>M5F!EK13</f>
        <v>23</v>
      </c>
      <c r="EH84" s="319">
        <f>M5F!EL13</f>
        <v>23</v>
      </c>
      <c r="EI84" s="319">
        <f>M5F!EM13</f>
        <v>23</v>
      </c>
      <c r="EJ84" s="319" t="str">
        <f>M5F!EN13</f>
        <v>X</v>
      </c>
      <c r="EK84" s="319" t="str">
        <f>M5F!EO13</f>
        <v>X</v>
      </c>
      <c r="EL84" s="319" t="str">
        <f>M5F!EP13</f>
        <v>X</v>
      </c>
      <c r="EM84" s="319" t="str">
        <f>M5F!EQ13</f>
        <v>X</v>
      </c>
      <c r="EN84" s="319" t="str">
        <f>M5F!ER13</f>
        <v>X</v>
      </c>
      <c r="EO84" s="319" t="str">
        <f>M5F!ES13</f>
        <v>X</v>
      </c>
      <c r="EP84" s="319" t="str">
        <f>M5F!ET13</f>
        <v>X</v>
      </c>
      <c r="EQ84" s="319" t="str">
        <f>M5F!EU13</f>
        <v>X</v>
      </c>
      <c r="ER84" s="321" t="str">
        <f>M5F!EV13</f>
        <v>X</v>
      </c>
      <c r="ES84" s="322" t="str">
        <f>M5F!EW13</f>
        <v>X</v>
      </c>
      <c r="ET84" s="319" t="str">
        <f>M5F!EX13</f>
        <v>X</v>
      </c>
      <c r="EU84" s="319" t="str">
        <f>M5F!EY13</f>
        <v>X</v>
      </c>
      <c r="EV84" s="319" t="str">
        <f>M5F!EZ13</f>
        <v>X</v>
      </c>
      <c r="EW84" s="319" t="str">
        <f>M5F!FA13</f>
        <v>X</v>
      </c>
      <c r="EX84" s="319" t="str">
        <f>M5F!FB13</f>
        <v>X</v>
      </c>
      <c r="EY84" s="319" t="str">
        <f>M5F!FC13</f>
        <v>X</v>
      </c>
      <c r="EZ84" s="319" t="str">
        <f>M5F!FD13</f>
        <v>X</v>
      </c>
      <c r="FA84" s="319" t="str">
        <f>M5F!FE13</f>
        <v>X</v>
      </c>
      <c r="FB84" s="319" t="str">
        <f>M5F!FF13</f>
        <v>X</v>
      </c>
      <c r="FC84" s="319" t="str">
        <f>M5F!FG13</f>
        <v>X</v>
      </c>
      <c r="FD84" s="319" t="str">
        <f>M5F!FH13</f>
        <v>X</v>
      </c>
      <c r="FE84" s="319" t="str">
        <f>M5F!FI13</f>
        <v>X</v>
      </c>
      <c r="FF84" s="319" t="str">
        <f>M5F!FJ13</f>
        <v>X</v>
      </c>
      <c r="FG84" s="319" t="str">
        <f>M5F!FK13</f>
        <v>X</v>
      </c>
      <c r="FH84" s="319" t="str">
        <f>M5F!FL13</f>
        <v>X</v>
      </c>
      <c r="FI84" s="319" t="str">
        <f>M5F!FM13</f>
        <v>X</v>
      </c>
      <c r="FJ84" s="319" t="str">
        <f>M5F!FN13</f>
        <v>X</v>
      </c>
      <c r="FK84" s="319" t="str">
        <f>M5F!FO13</f>
        <v>X</v>
      </c>
      <c r="FL84" s="319" t="str">
        <f>M5F!FP13</f>
        <v>X</v>
      </c>
      <c r="FM84" s="319" t="str">
        <f>M5F!FQ13</f>
        <v>X</v>
      </c>
      <c r="FN84" s="319" t="str">
        <f>M5F!FR13</f>
        <v>X</v>
      </c>
      <c r="FO84" s="319" t="str">
        <f>M5F!FS13</f>
        <v>X</v>
      </c>
      <c r="FP84" s="319" t="str">
        <f>M5F!FT13</f>
        <v>X</v>
      </c>
      <c r="FQ84" s="319" t="str">
        <f>M5F!FU13</f>
        <v>X</v>
      </c>
      <c r="FR84" s="319" t="str">
        <f>M5F!FV13</f>
        <v>X</v>
      </c>
      <c r="FS84" s="319" t="str">
        <f>M5F!FW13</f>
        <v>X</v>
      </c>
      <c r="FT84" s="319" t="str">
        <f>M5F!FX13</f>
        <v>X</v>
      </c>
      <c r="FU84" s="319" t="str">
        <f>M5F!FY13</f>
        <v>X</v>
      </c>
      <c r="FV84" s="319" t="str">
        <f>M5F!FZ13</f>
        <v>X</v>
      </c>
      <c r="FW84" s="319" t="str">
        <f>M5F!GA13</f>
        <v>X</v>
      </c>
      <c r="FX84" s="319" t="str">
        <f>M5F!GB13</f>
        <v>X</v>
      </c>
      <c r="FY84" s="319" t="str">
        <f>M5F!GC13</f>
        <v>X</v>
      </c>
      <c r="FZ84" s="319" t="str">
        <f>M5F!GD13</f>
        <v>X</v>
      </c>
      <c r="GA84" s="319" t="str">
        <f>M5F!GE13</f>
        <v>X</v>
      </c>
      <c r="GB84" s="319" t="str">
        <f>M5F!GF13</f>
        <v>X</v>
      </c>
      <c r="GC84" s="319" t="str">
        <f>M5F!GG13</f>
        <v>X</v>
      </c>
      <c r="GD84" s="319" t="str">
        <f>M5F!GH13</f>
        <v>X</v>
      </c>
      <c r="GE84" s="319" t="str">
        <f>M5F!GI13</f>
        <v>X</v>
      </c>
      <c r="GF84" s="319" t="str">
        <f>M5F!GJ13</f>
        <v>X</v>
      </c>
      <c r="GG84" s="319" t="str">
        <f>M5F!GK13</f>
        <v>X</v>
      </c>
      <c r="GH84" s="319" t="str">
        <f>M5F!GL13</f>
        <v>X</v>
      </c>
      <c r="GI84" s="319" t="str">
        <f>M5F!GM13</f>
        <v>X</v>
      </c>
      <c r="GJ84" s="319" t="str">
        <f>M5F!GN13</f>
        <v>X</v>
      </c>
      <c r="GK84" s="319" t="str">
        <f>M5F!GO13</f>
        <v>X</v>
      </c>
      <c r="GL84" s="319" t="str">
        <f>M5F!GP13</f>
        <v>X</v>
      </c>
      <c r="GM84" s="319" t="str">
        <f>M5F!GQ13</f>
        <v>X</v>
      </c>
      <c r="GN84" s="319" t="str">
        <f>M5F!GR13</f>
        <v>X</v>
      </c>
      <c r="GO84" s="709" t="str">
        <f>M5F!HN23</f>
        <v>N</v>
      </c>
    </row>
    <row r="85" spans="1:197" ht="13.15" customHeight="1" x14ac:dyDescent="0.2">
      <c r="A85" s="271" t="str">
        <f>M2D!A34</f>
        <v>V10</v>
      </c>
      <c r="B85" s="271">
        <f>M2D!F34</f>
        <v>43905</v>
      </c>
      <c r="C85" s="272">
        <f>M2D!G34</f>
        <v>43435</v>
      </c>
      <c r="D85" s="273" t="str">
        <f>M2D!H34</f>
        <v>D637</v>
      </c>
      <c r="E85" s="332" t="str">
        <f>M2D!I34</f>
        <v>AIA</v>
      </c>
      <c r="F85" s="253" t="str">
        <f>M2D!J34</f>
        <v>AIA</v>
      </c>
      <c r="G85" s="253" t="str">
        <f>M2D!K34</f>
        <v>AIA</v>
      </c>
      <c r="H85" s="253" t="str">
        <f>M2D!L34</f>
        <v>AIA</v>
      </c>
      <c r="I85" s="253">
        <f>M2D!M34</f>
        <v>1</v>
      </c>
      <c r="J85" s="253">
        <f>M2D!N34</f>
        <v>7</v>
      </c>
      <c r="K85" s="253">
        <f>M2D!O34</f>
        <v>28</v>
      </c>
      <c r="L85" s="253">
        <f>M2D!P34</f>
        <v>23</v>
      </c>
      <c r="M85" s="253">
        <f>M2D!Q34</f>
        <v>20</v>
      </c>
      <c r="N85" s="253">
        <f>M2D!R34</f>
        <v>20</v>
      </c>
      <c r="O85" s="253">
        <f>M2D!S34</f>
        <v>65</v>
      </c>
      <c r="P85" s="333">
        <f>M2D!T34</f>
        <v>81</v>
      </c>
      <c r="Q85" s="332">
        <f>M2D!U34</f>
        <v>77</v>
      </c>
      <c r="R85" s="253">
        <f>M2D!V34</f>
        <v>97</v>
      </c>
      <c r="S85" s="253">
        <f>M2D!W34</f>
        <v>33</v>
      </c>
      <c r="T85" s="253">
        <f>M2D!X34</f>
        <v>9</v>
      </c>
      <c r="U85" s="253">
        <f>M2D!Y34</f>
        <v>12</v>
      </c>
      <c r="V85" s="253">
        <f>M2D!Z34</f>
        <v>28</v>
      </c>
      <c r="W85" s="253">
        <f>M2D!AA34</f>
        <v>92</v>
      </c>
      <c r="X85" s="253">
        <f>M2D!AB34</f>
        <v>75</v>
      </c>
      <c r="Y85" s="253">
        <f>M2D!AC34</f>
        <v>3</v>
      </c>
      <c r="Z85" s="253">
        <f>M2D!AD34</f>
        <v>27</v>
      </c>
      <c r="AA85" s="253">
        <f>M2D!AE34</f>
        <v>23</v>
      </c>
      <c r="AB85" s="334">
        <f>M2D!AF34</f>
        <v>16</v>
      </c>
      <c r="AC85" s="332">
        <f>M2D!AG34</f>
        <v>16</v>
      </c>
      <c r="AD85" s="253">
        <f>M2D!AH34</f>
        <v>16</v>
      </c>
      <c r="AE85" s="253">
        <f>M2D!AI34</f>
        <v>16</v>
      </c>
      <c r="AF85" s="253">
        <f>M2D!AJ34</f>
        <v>16</v>
      </c>
      <c r="AG85" s="253">
        <f>M2D!AK34</f>
        <v>16</v>
      </c>
      <c r="AH85" s="253">
        <f>M2D!AL34</f>
        <v>16</v>
      </c>
      <c r="AI85" s="253">
        <f>M2D!AM34</f>
        <v>16</v>
      </c>
      <c r="AJ85" s="253">
        <f>M2D!AN34</f>
        <v>16</v>
      </c>
      <c r="AK85" s="253">
        <f>M2D!AO34</f>
        <v>16</v>
      </c>
      <c r="AL85" s="253">
        <f>M2D!AP34</f>
        <v>16</v>
      </c>
      <c r="AM85" s="253">
        <f>M2D!AQ34</f>
        <v>16</v>
      </c>
      <c r="AN85" s="253">
        <f>M2D!AR34</f>
        <v>16</v>
      </c>
      <c r="AO85" s="332">
        <f>M2D!AS34</f>
        <v>16</v>
      </c>
      <c r="AP85" s="253">
        <f>M2D!AT34</f>
        <v>16</v>
      </c>
      <c r="AQ85" s="253">
        <f>M2D!AU34</f>
        <v>16</v>
      </c>
      <c r="AR85" s="253">
        <f>M2D!AV34</f>
        <v>16</v>
      </c>
      <c r="AS85" s="253" t="str">
        <f>M2D!AW34</f>
        <v>F</v>
      </c>
      <c r="AT85" s="253" t="str">
        <f>M2D!AX34</f>
        <v>F</v>
      </c>
      <c r="AU85" s="253">
        <f>M2D!AY34</f>
        <v>16</v>
      </c>
      <c r="AV85" s="253">
        <f>M2D!AZ34</f>
        <v>16</v>
      </c>
      <c r="AW85" s="253">
        <f>M2D!BA34</f>
        <v>16</v>
      </c>
      <c r="AX85" s="253">
        <f>M2D!BB34</f>
        <v>16</v>
      </c>
      <c r="AY85" s="253">
        <f>M2D!BC34</f>
        <v>16</v>
      </c>
      <c r="AZ85" s="334" t="str">
        <f>M2D!BD34</f>
        <v>V10</v>
      </c>
      <c r="BA85" s="332" t="str">
        <f>M2D!BE34</f>
        <v>V10</v>
      </c>
      <c r="BB85" s="253" t="str">
        <f>M2D!BF34</f>
        <v>V10</v>
      </c>
      <c r="BC85" s="253" t="str">
        <f>M2D!BG34</f>
        <v>V10</v>
      </c>
      <c r="BD85" s="253" t="str">
        <f>M2D!BH34</f>
        <v>V10</v>
      </c>
      <c r="BE85" s="253" t="str">
        <f>M2D!BI34</f>
        <v>V10</v>
      </c>
      <c r="BF85" s="253">
        <f>M2D!BJ34</f>
        <v>23</v>
      </c>
      <c r="BG85" s="253">
        <f>M2D!BK34</f>
        <v>23</v>
      </c>
      <c r="BH85" s="253">
        <f>M2D!BL34</f>
        <v>23</v>
      </c>
      <c r="BI85" s="253" t="str">
        <f>M2D!BM34</f>
        <v>V10</v>
      </c>
      <c r="BJ85" s="253" t="str">
        <f>M2D!BN34</f>
        <v>RMV</v>
      </c>
      <c r="BK85" s="253" t="str">
        <f>M2D!BO34</f>
        <v>RMV</v>
      </c>
      <c r="BL85" s="334" t="str">
        <f>M2D!BP34</f>
        <v>RMV</v>
      </c>
      <c r="BM85" s="332" t="str">
        <f>M2D!BQ34</f>
        <v>RMV</v>
      </c>
      <c r="BN85" s="253" t="str">
        <f>M2D!BR34</f>
        <v>RMV</v>
      </c>
      <c r="BO85" s="253" t="str">
        <f>M2D!BS34</f>
        <v>RMV</v>
      </c>
      <c r="BP85" s="253" t="str">
        <f>M2D!BT34</f>
        <v>RMV</v>
      </c>
      <c r="BQ85" s="253" t="str">
        <f>M2D!BU34</f>
        <v>RMV</v>
      </c>
      <c r="BR85" s="253" t="str">
        <f>M2D!BV34</f>
        <v>RMV</v>
      </c>
      <c r="BS85" s="253" t="str">
        <f>M2D!BW34</f>
        <v>RMV</v>
      </c>
      <c r="BT85" s="253" t="str">
        <f>M2D!BX34</f>
        <v>RMV</v>
      </c>
      <c r="BU85" s="253">
        <f>M2D!BY34</f>
        <v>16</v>
      </c>
      <c r="BV85" s="253">
        <f>M2D!BZ34</f>
        <v>16</v>
      </c>
      <c r="BW85" s="253">
        <f>M2D!CA34</f>
        <v>16</v>
      </c>
      <c r="BX85" s="334">
        <f>M2D!CB34</f>
        <v>16</v>
      </c>
      <c r="BY85" s="332">
        <f>M2D!CC34</f>
        <v>16</v>
      </c>
      <c r="BZ85" s="253">
        <f>M2D!CD34</f>
        <v>16</v>
      </c>
      <c r="CA85" s="253">
        <f>M2D!CE34</f>
        <v>16</v>
      </c>
      <c r="CB85" s="253">
        <f>M2D!CF34</f>
        <v>16</v>
      </c>
      <c r="CC85" s="253">
        <f>M2D!CG34</f>
        <v>16</v>
      </c>
      <c r="CD85" s="253">
        <f>M2D!CH34</f>
        <v>16</v>
      </c>
      <c r="CE85" s="253">
        <f>M2D!CI34</f>
        <v>16</v>
      </c>
      <c r="CF85" s="253">
        <f>M2D!CJ34</f>
        <v>16</v>
      </c>
      <c r="CG85" s="253">
        <f>M2D!CK34</f>
        <v>16</v>
      </c>
      <c r="CH85" s="253">
        <f>M2D!CL34</f>
        <v>23</v>
      </c>
      <c r="CI85" s="253">
        <f>M2D!CM34</f>
        <v>23</v>
      </c>
      <c r="CJ85" s="334">
        <f>M2D!CN34</f>
        <v>23</v>
      </c>
      <c r="CK85" s="332">
        <f>M2D!CO34</f>
        <v>23</v>
      </c>
      <c r="CL85" s="253">
        <f>M2D!CP34</f>
        <v>23</v>
      </c>
      <c r="CM85" s="253">
        <f>M2D!CQ34</f>
        <v>23</v>
      </c>
      <c r="CN85" s="253">
        <f>M2D!CR34</f>
        <v>23</v>
      </c>
      <c r="CO85" s="253">
        <f>M2D!CS34</f>
        <v>23</v>
      </c>
      <c r="CP85" s="253">
        <f>M2D!CT34</f>
        <v>23</v>
      </c>
      <c r="CQ85" s="253">
        <f>M2D!CU34</f>
        <v>23</v>
      </c>
      <c r="CR85" s="253">
        <f>M2D!CV34</f>
        <v>23</v>
      </c>
      <c r="CS85" s="253">
        <f>M2D!CW34</f>
        <v>1</v>
      </c>
      <c r="CT85" s="253">
        <f>M2D!CX34</f>
        <v>60</v>
      </c>
      <c r="CU85" s="253">
        <f>M2D!CY34</f>
        <v>60</v>
      </c>
      <c r="CV85" s="334">
        <f>M2D!CZ34</f>
        <v>60</v>
      </c>
      <c r="CW85" s="332">
        <f>M2D!DA34</f>
        <v>60</v>
      </c>
      <c r="CX85" s="253">
        <f>M2D!DB34</f>
        <v>1</v>
      </c>
      <c r="CY85" s="253">
        <f>M2D!DC34</f>
        <v>23</v>
      </c>
      <c r="CZ85" s="253">
        <f>M2D!DD34</f>
        <v>23</v>
      </c>
      <c r="DA85" s="253">
        <f>M2D!DE34</f>
        <v>23</v>
      </c>
      <c r="DB85" s="253">
        <f>M2D!DF34</f>
        <v>23</v>
      </c>
      <c r="DC85" s="253">
        <f>M2D!DG34</f>
        <v>23</v>
      </c>
      <c r="DD85" s="253">
        <f>M2D!DH34</f>
        <v>23</v>
      </c>
      <c r="DE85" s="253">
        <f>M2D!DI34</f>
        <v>23</v>
      </c>
      <c r="DF85" s="253">
        <f>M2D!DJ34</f>
        <v>23</v>
      </c>
      <c r="DG85" s="253">
        <f>M2D!DK34</f>
        <v>23</v>
      </c>
      <c r="DH85" s="334">
        <f>M2D!DL34</f>
        <v>23</v>
      </c>
      <c r="DI85" s="332">
        <f>M2D!DM34</f>
        <v>23</v>
      </c>
      <c r="DJ85" s="253">
        <f>M2D!DN34</f>
        <v>18</v>
      </c>
      <c r="DK85" s="253" t="str">
        <f>M2D!DO34</f>
        <v>V15</v>
      </c>
      <c r="DL85" s="253" t="str">
        <f>M2D!DP34</f>
        <v>V15</v>
      </c>
      <c r="DM85" s="253" t="str">
        <f>M2D!DQ34</f>
        <v>V15</v>
      </c>
      <c r="DN85" s="253" t="str">
        <f>M2D!DR34</f>
        <v>V15</v>
      </c>
      <c r="DO85" s="253" t="str">
        <f>M2D!DS34</f>
        <v>V15</v>
      </c>
      <c r="DP85" s="253">
        <f>M2D!DT34</f>
        <v>23</v>
      </c>
      <c r="DQ85" s="253">
        <f>M2D!DU34</f>
        <v>23</v>
      </c>
      <c r="DR85" s="253">
        <f>M2D!DV34</f>
        <v>23</v>
      </c>
      <c r="DS85" s="253">
        <f>M2D!DW34</f>
        <v>23</v>
      </c>
      <c r="DT85" s="334">
        <f>M2D!DX34</f>
        <v>23</v>
      </c>
      <c r="DU85" s="332">
        <f>M2D!DY34</f>
        <v>16</v>
      </c>
      <c r="DV85" s="253">
        <f>M2D!DZ34</f>
        <v>16</v>
      </c>
      <c r="DW85" s="253">
        <f>M2D!EA34</f>
        <v>16</v>
      </c>
      <c r="DX85" s="253">
        <f>M2D!EB34</f>
        <v>16</v>
      </c>
      <c r="DY85" s="253">
        <f>M2D!EC34</f>
        <v>16</v>
      </c>
      <c r="DZ85" s="253">
        <f>M2D!ED34</f>
        <v>16</v>
      </c>
      <c r="EA85" s="253">
        <f>M2D!EE34</f>
        <v>16</v>
      </c>
      <c r="EB85" s="253">
        <f>M2D!EF34</f>
        <v>16</v>
      </c>
      <c r="EC85" s="253">
        <f>M2D!EG34</f>
        <v>16</v>
      </c>
      <c r="ED85" s="253">
        <f>M2D!EH34</f>
        <v>16</v>
      </c>
      <c r="EE85" s="253">
        <f>M2D!EI34</f>
        <v>16</v>
      </c>
      <c r="EF85" s="334">
        <f>M2D!EJ34</f>
        <v>16</v>
      </c>
      <c r="EG85" s="332">
        <f>M2D!EK34</f>
        <v>23</v>
      </c>
      <c r="EH85" s="253">
        <f>M2D!EL34</f>
        <v>23</v>
      </c>
      <c r="EI85" s="253">
        <f>M2D!EM34</f>
        <v>23</v>
      </c>
      <c r="EJ85" s="253">
        <f>M2D!EN34</f>
        <v>23</v>
      </c>
      <c r="EK85" s="253">
        <f>M2D!EO34</f>
        <v>23</v>
      </c>
      <c r="EL85" s="253">
        <f>M2D!EP34</f>
        <v>23</v>
      </c>
      <c r="EM85" s="253">
        <f>M2D!EQ34</f>
        <v>23</v>
      </c>
      <c r="EN85" s="253">
        <f>M2D!ER34</f>
        <v>23</v>
      </c>
      <c r="EO85" s="253">
        <f>M2D!ES34</f>
        <v>23</v>
      </c>
      <c r="EP85" s="253">
        <f>M2D!ET34</f>
        <v>23</v>
      </c>
      <c r="EQ85" s="253">
        <f>M2D!EU34</f>
        <v>23</v>
      </c>
      <c r="ER85" s="334">
        <f>M2D!EV34</f>
        <v>23</v>
      </c>
      <c r="ES85" s="335">
        <f>M2D!EW34</f>
        <v>23</v>
      </c>
      <c r="ET85" s="253">
        <f>M2D!EX34</f>
        <v>23</v>
      </c>
      <c r="EU85" s="253">
        <f>M2D!EY34</f>
        <v>23</v>
      </c>
      <c r="EV85" s="253">
        <f>M2D!EZ34</f>
        <v>23</v>
      </c>
      <c r="EW85" s="253">
        <f>M2D!FA34</f>
        <v>23</v>
      </c>
      <c r="EX85" s="253">
        <f>M2D!FB34</f>
        <v>23</v>
      </c>
      <c r="EY85" s="253">
        <f>M2D!FC34</f>
        <v>23</v>
      </c>
      <c r="EZ85" s="253">
        <f>M2D!FD34</f>
        <v>23</v>
      </c>
      <c r="FA85" s="253">
        <f>M2D!FE34</f>
        <v>23</v>
      </c>
      <c r="FB85" s="253">
        <f>M2D!FF34</f>
        <v>23</v>
      </c>
      <c r="FC85" s="253">
        <f>M2D!FG34</f>
        <v>23</v>
      </c>
      <c r="FD85" s="253">
        <f>M2D!FH34</f>
        <v>23</v>
      </c>
      <c r="FE85" s="253">
        <f>M2D!FI34</f>
        <v>23</v>
      </c>
      <c r="FF85" s="253">
        <f>M2D!FJ34</f>
        <v>23</v>
      </c>
      <c r="FG85" s="253">
        <f>M2D!FK34</f>
        <v>23</v>
      </c>
      <c r="FH85" s="253">
        <f>M2D!FL34</f>
        <v>23</v>
      </c>
      <c r="FI85" s="253">
        <f>M2D!FM34</f>
        <v>23</v>
      </c>
      <c r="FJ85" s="253">
        <f>M2D!FN34</f>
        <v>23</v>
      </c>
      <c r="FK85" s="253">
        <f>M2D!FO34</f>
        <v>23</v>
      </c>
      <c r="FL85" s="253">
        <f>M2D!FP34</f>
        <v>23</v>
      </c>
      <c r="FM85" s="253">
        <f>M2D!FQ34</f>
        <v>23</v>
      </c>
      <c r="FN85" s="253">
        <f>M2D!FR34</f>
        <v>23</v>
      </c>
      <c r="FO85" s="253">
        <f>M2D!FS34</f>
        <v>23</v>
      </c>
      <c r="FP85" s="253">
        <f>M2D!FT34</f>
        <v>23</v>
      </c>
      <c r="FQ85" s="253">
        <f>M2D!FU34</f>
        <v>23</v>
      </c>
      <c r="FR85" s="253">
        <f>M2D!FV34</f>
        <v>23</v>
      </c>
      <c r="FS85" s="253">
        <f>M2D!FW34</f>
        <v>15</v>
      </c>
      <c r="FT85" s="253" t="str">
        <f>M2D!FX34</f>
        <v>V20</v>
      </c>
      <c r="FU85" s="253" t="str">
        <f>M2D!FY34</f>
        <v>V20</v>
      </c>
      <c r="FV85" s="253" t="str">
        <f>M2D!FZ34</f>
        <v>V20</v>
      </c>
      <c r="FW85" s="253" t="str">
        <f>M2D!GA34</f>
        <v>V20</v>
      </c>
      <c r="FX85" s="253" t="str">
        <f>M2D!GB34</f>
        <v>V20</v>
      </c>
      <c r="FY85" s="253" t="str">
        <f>M2D!GC34</f>
        <v>V20</v>
      </c>
      <c r="FZ85" s="253">
        <f>M2D!GD34</f>
        <v>23</v>
      </c>
      <c r="GA85" s="253">
        <f>M2D!GE34</f>
        <v>23</v>
      </c>
      <c r="GB85" s="253">
        <f>M2D!GF34</f>
        <v>23</v>
      </c>
      <c r="GC85" s="253">
        <f>M2D!GG34</f>
        <v>23</v>
      </c>
      <c r="GD85" s="253">
        <f>M2D!GH34</f>
        <v>23</v>
      </c>
      <c r="GE85" s="253">
        <f>M2D!GI34</f>
        <v>23</v>
      </c>
      <c r="GF85" s="253">
        <f>M2D!GJ34</f>
        <v>23</v>
      </c>
      <c r="GG85" s="253">
        <f>M2D!GK34</f>
        <v>23</v>
      </c>
      <c r="GH85" s="253">
        <f>M2D!GL34</f>
        <v>23</v>
      </c>
      <c r="GI85" s="253">
        <f>M2D!GM34</f>
        <v>23</v>
      </c>
      <c r="GJ85" s="253">
        <f>M2D!GN34</f>
        <v>23</v>
      </c>
      <c r="GK85" s="253" t="str">
        <f>M2D!GO34</f>
        <v>X</v>
      </c>
      <c r="GL85" s="253" t="str">
        <f>M2D!GP34</f>
        <v>X</v>
      </c>
      <c r="GM85" s="253" t="str">
        <f>M2D!GQ34</f>
        <v>X</v>
      </c>
      <c r="GN85" s="253" t="str">
        <f>M2D!GR34</f>
        <v>X</v>
      </c>
      <c r="GO85" s="709">
        <f>M2D!HN44</f>
        <v>43221</v>
      </c>
    </row>
    <row r="86" spans="1:197" ht="13.15" customHeight="1" x14ac:dyDescent="0.2">
      <c r="A86" s="277" t="str">
        <f>M2D!A70</f>
        <v>V15</v>
      </c>
      <c r="B86" s="277">
        <f>M2D!F70</f>
        <v>43074</v>
      </c>
      <c r="C86" s="278">
        <f>M2D!G70</f>
        <v>43435</v>
      </c>
      <c r="D86" s="279" t="str">
        <f>M2D!H70</f>
        <v>D676</v>
      </c>
      <c r="E86" s="332" t="str">
        <f>M2D!I70</f>
        <v>CV</v>
      </c>
      <c r="F86" s="253" t="str">
        <f>M2D!J70</f>
        <v>CV</v>
      </c>
      <c r="G86" s="253" t="str">
        <f>M2D!K70</f>
        <v>CV</v>
      </c>
      <c r="H86" s="253" t="str">
        <f>M2D!L70</f>
        <v>CV</v>
      </c>
      <c r="I86" s="253" t="str">
        <f>M2D!M70</f>
        <v>CV</v>
      </c>
      <c r="J86" s="253" t="str">
        <f>M2D!N70</f>
        <v>CV</v>
      </c>
      <c r="K86" s="253" t="str">
        <f>M2D!O70</f>
        <v>CV</v>
      </c>
      <c r="L86" s="253" t="str">
        <f>M2D!P70</f>
        <v>CV</v>
      </c>
      <c r="M86" s="253" t="str">
        <f>M2D!Q70</f>
        <v>CV</v>
      </c>
      <c r="N86" s="253" t="str">
        <f>M2D!R70</f>
        <v>CV</v>
      </c>
      <c r="O86" s="253" t="str">
        <f>M2D!S70</f>
        <v>CV</v>
      </c>
      <c r="P86" s="333" t="str">
        <f>M2D!T70</f>
        <v>CV</v>
      </c>
      <c r="Q86" s="332" t="str">
        <f>M2D!U70</f>
        <v>CV</v>
      </c>
      <c r="R86" s="253" t="str">
        <f>M2D!V70</f>
        <v>CV</v>
      </c>
      <c r="S86" s="253" t="str">
        <f>M2D!W70</f>
        <v>CV</v>
      </c>
      <c r="T86" s="253" t="str">
        <f>M2D!X70</f>
        <v>CV</v>
      </c>
      <c r="U86" s="253" t="str">
        <f>M2D!Y70</f>
        <v>CV</v>
      </c>
      <c r="V86" s="253" t="str">
        <f>M2D!Z70</f>
        <v>CV</v>
      </c>
      <c r="W86" s="253" t="str">
        <f>M2D!AA70</f>
        <v>CV</v>
      </c>
      <c r="X86" s="253" t="str">
        <f>M2D!AB70</f>
        <v>CV</v>
      </c>
      <c r="Y86" s="253" t="str">
        <f>M2D!AC70</f>
        <v>CV</v>
      </c>
      <c r="Z86" s="253" t="str">
        <f>M2D!AD70</f>
        <v>CV</v>
      </c>
      <c r="AA86" s="253" t="str">
        <f>M2D!AE70</f>
        <v>CV</v>
      </c>
      <c r="AB86" s="334" t="str">
        <f>M2D!AF70</f>
        <v>CV</v>
      </c>
      <c r="AC86" s="332" t="str">
        <f>M2D!AG70</f>
        <v>CV</v>
      </c>
      <c r="AD86" s="253" t="str">
        <f>M2D!AH70</f>
        <v>CV</v>
      </c>
      <c r="AE86" s="253" t="str">
        <f>M2D!AI70</f>
        <v>CV</v>
      </c>
      <c r="AF86" s="253" t="str">
        <f>M2D!AJ70</f>
        <v>CV</v>
      </c>
      <c r="AG86" s="253" t="str">
        <f>M2D!AK70</f>
        <v>CV</v>
      </c>
      <c r="AH86" s="253" t="str">
        <f>M2D!AL70</f>
        <v>CV</v>
      </c>
      <c r="AI86" s="253" t="str">
        <f>M2D!AM70</f>
        <v>CV</v>
      </c>
      <c r="AJ86" s="253" t="str">
        <f>M2D!AN70</f>
        <v>CV</v>
      </c>
      <c r="AK86" s="253" t="str">
        <f>M2D!AO70</f>
        <v>CV</v>
      </c>
      <c r="AL86" s="253" t="str">
        <f>M2D!AP70</f>
        <v>CV</v>
      </c>
      <c r="AM86" s="253" t="str">
        <f>M2D!AQ70</f>
        <v>CV</v>
      </c>
      <c r="AN86" s="334" t="str">
        <f>M2D!AR70</f>
        <v>CV</v>
      </c>
      <c r="AO86" s="332" t="str">
        <f>M2D!AS70</f>
        <v>CV</v>
      </c>
      <c r="AP86" s="253" t="str">
        <f>M2D!AT70</f>
        <v>CV</v>
      </c>
      <c r="AQ86" s="253" t="str">
        <f>M2D!AU70</f>
        <v>CV</v>
      </c>
      <c r="AR86" s="253" t="str">
        <f>M2D!AV70</f>
        <v>CV</v>
      </c>
      <c r="AS86" s="253" t="str">
        <f>M2D!AW70</f>
        <v>CV</v>
      </c>
      <c r="AT86" s="253" t="str">
        <f>M2D!AX70</f>
        <v>CV</v>
      </c>
      <c r="AU86" s="253" t="str">
        <f>M2D!AY70</f>
        <v>CV</v>
      </c>
      <c r="AV86" s="253" t="str">
        <f>M2D!AZ70</f>
        <v>CV</v>
      </c>
      <c r="AW86" s="253" t="str">
        <f>M2D!BA70</f>
        <v>CV</v>
      </c>
      <c r="AX86" s="253" t="str">
        <f>M2D!BB70</f>
        <v>CV</v>
      </c>
      <c r="AY86" s="253" t="str">
        <f>M2D!BC70</f>
        <v>CV</v>
      </c>
      <c r="AZ86" s="334" t="str">
        <f>M2D!BD70</f>
        <v>V15</v>
      </c>
      <c r="BA86" s="332" t="str">
        <f>M2D!BE70</f>
        <v>V15</v>
      </c>
      <c r="BB86" s="253" t="str">
        <f>M2D!BF70</f>
        <v>V15</v>
      </c>
      <c r="BC86" s="253" t="str">
        <f>M2D!BG70</f>
        <v>V15</v>
      </c>
      <c r="BD86" s="253" t="str">
        <f>M2D!BH70</f>
        <v>V15</v>
      </c>
      <c r="BE86" s="253" t="str">
        <f>M2D!BI70</f>
        <v>CV</v>
      </c>
      <c r="BF86" s="253" t="str">
        <f>M2D!BJ70</f>
        <v>CV</v>
      </c>
      <c r="BG86" s="253" t="str">
        <f>M2D!BK70</f>
        <v>CV</v>
      </c>
      <c r="BH86" s="253" t="str">
        <f>M2D!BL70</f>
        <v>CV</v>
      </c>
      <c r="BI86" s="253" t="str">
        <f>M2D!BM70</f>
        <v>CV</v>
      </c>
      <c r="BJ86" s="253" t="str">
        <f>M2D!BN70</f>
        <v>CV</v>
      </c>
      <c r="BK86" s="253" t="str">
        <f>M2D!BO70</f>
        <v>CV</v>
      </c>
      <c r="BL86" s="334" t="str">
        <f>M2D!BP70</f>
        <v>CV</v>
      </c>
      <c r="BM86" s="332" t="str">
        <f>M2D!BQ70</f>
        <v>CV</v>
      </c>
      <c r="BN86" s="253" t="str">
        <f>M2D!BR70</f>
        <v>CV</v>
      </c>
      <c r="BO86" s="253" t="str">
        <f>M2D!BS70</f>
        <v>CV</v>
      </c>
      <c r="BP86" s="253" t="str">
        <f>M2D!BT70</f>
        <v>CV</v>
      </c>
      <c r="BQ86" s="253" t="str">
        <f>M2D!BU70</f>
        <v>CV</v>
      </c>
      <c r="BR86" s="253" t="str">
        <f>M2D!BV70</f>
        <v>CV</v>
      </c>
      <c r="BS86" s="253" t="str">
        <f>M2D!BW70</f>
        <v>CV</v>
      </c>
      <c r="BT86" s="253" t="str">
        <f>M2D!BX70</f>
        <v>CV</v>
      </c>
      <c r="BU86" s="253" t="str">
        <f>M2D!BY70</f>
        <v>CV</v>
      </c>
      <c r="BV86" s="253" t="str">
        <f>M2D!BZ70</f>
        <v>CV</v>
      </c>
      <c r="BW86" s="253" t="str">
        <f>M2D!CA70</f>
        <v>CV</v>
      </c>
      <c r="BX86" s="334" t="str">
        <f>M2D!CB70</f>
        <v>CV</v>
      </c>
      <c r="BY86" s="332" t="str">
        <f>M2D!CC70</f>
        <v>CV</v>
      </c>
      <c r="BZ86" s="253" t="str">
        <f>M2D!CD70</f>
        <v>CV</v>
      </c>
      <c r="CA86" s="253" t="str">
        <f>M2D!CE70</f>
        <v>CV</v>
      </c>
      <c r="CB86" s="253" t="str">
        <f>M2D!CF70</f>
        <v>CV</v>
      </c>
      <c r="CC86" s="253" t="str">
        <f>M2D!CG70</f>
        <v>CV</v>
      </c>
      <c r="CD86" s="253" t="str">
        <f>M2D!CH70</f>
        <v>CV</v>
      </c>
      <c r="CE86" s="253" t="str">
        <f>M2D!CI70</f>
        <v>CV</v>
      </c>
      <c r="CF86" s="253" t="str">
        <f>M2D!CJ70</f>
        <v>CV</v>
      </c>
      <c r="CG86" s="253" t="str">
        <f>M2D!CK70</f>
        <v>CV</v>
      </c>
      <c r="CH86" s="253" t="str">
        <f>M2D!CL70</f>
        <v>CV</v>
      </c>
      <c r="CI86" s="253" t="str">
        <f>M2D!CM70</f>
        <v>CV</v>
      </c>
      <c r="CJ86" s="334" t="str">
        <f>M2D!CN70</f>
        <v>CV</v>
      </c>
      <c r="CK86" s="332" t="str">
        <f>M2D!CO70</f>
        <v>CV</v>
      </c>
      <c r="CL86" s="253" t="str">
        <f>M2D!CP70</f>
        <v>CV</v>
      </c>
      <c r="CM86" s="253" t="str">
        <f>M2D!CQ70</f>
        <v>CV</v>
      </c>
      <c r="CN86" s="253" t="str">
        <f>M2D!CR70</f>
        <v>CV</v>
      </c>
      <c r="CO86" s="253" t="str">
        <f>M2D!CS70</f>
        <v>CV</v>
      </c>
      <c r="CP86" s="253" t="str">
        <f>M2D!CT70</f>
        <v>CV</v>
      </c>
      <c r="CQ86" s="253" t="str">
        <f>M2D!CU70</f>
        <v>CV</v>
      </c>
      <c r="CR86" s="253" t="str">
        <f>M2D!CV70</f>
        <v>CV</v>
      </c>
      <c r="CS86" s="253" t="str">
        <f>M2D!CW70</f>
        <v>CV</v>
      </c>
      <c r="CT86" s="253" t="str">
        <f>M2D!CX70</f>
        <v>CV</v>
      </c>
      <c r="CU86" s="253" t="str">
        <f>M2D!CY70</f>
        <v>CV</v>
      </c>
      <c r="CV86" s="334" t="str">
        <f>M2D!CZ70</f>
        <v>CV</v>
      </c>
      <c r="CW86" s="332" t="str">
        <f>M2D!DA70</f>
        <v>CV</v>
      </c>
      <c r="CX86" s="253" t="str">
        <f>M2D!DB70</f>
        <v>CV</v>
      </c>
      <c r="CY86" s="253" t="str">
        <f>M2D!DC70</f>
        <v>CV</v>
      </c>
      <c r="CZ86" s="253" t="str">
        <f>M2D!DD70</f>
        <v>CV</v>
      </c>
      <c r="DA86" s="253" t="str">
        <f>M2D!DE70</f>
        <v>CV</v>
      </c>
      <c r="DB86" s="253" t="str">
        <f>M2D!DF70</f>
        <v>CV</v>
      </c>
      <c r="DC86" s="253" t="str">
        <f>M2D!DG70</f>
        <v>CV</v>
      </c>
      <c r="DD86" s="253" t="str">
        <f>M2D!DH70</f>
        <v>CV</v>
      </c>
      <c r="DE86" s="253" t="str">
        <f>M2D!DI70</f>
        <v>CV</v>
      </c>
      <c r="DF86" s="253" t="str">
        <f>M2D!DJ70</f>
        <v>CV</v>
      </c>
      <c r="DG86" s="253" t="str">
        <f>M2D!DK70</f>
        <v>CV</v>
      </c>
      <c r="DH86" s="334" t="str">
        <f>M2D!DL70</f>
        <v>CV</v>
      </c>
      <c r="DI86" s="332" t="str">
        <f>M2D!DM70</f>
        <v>CV</v>
      </c>
      <c r="DJ86" s="253" t="str">
        <f>M2D!DN70</f>
        <v>CV</v>
      </c>
      <c r="DK86" s="253" t="str">
        <f>M2D!DO70</f>
        <v>V20</v>
      </c>
      <c r="DL86" s="253" t="str">
        <f>M2D!DP70</f>
        <v>V20</v>
      </c>
      <c r="DM86" s="253" t="str">
        <f>M2D!DQ70</f>
        <v>V20</v>
      </c>
      <c r="DN86" s="253" t="str">
        <f>M2D!DR70</f>
        <v>V20</v>
      </c>
      <c r="DO86" s="253" t="str">
        <f>M2D!DS70</f>
        <v>V20</v>
      </c>
      <c r="DP86" s="253" t="str">
        <f>M2D!DT70</f>
        <v>V20</v>
      </c>
      <c r="DQ86" s="253" t="str">
        <f>M2D!DU70</f>
        <v>CV</v>
      </c>
      <c r="DR86" s="253" t="str">
        <f>M2D!DV70</f>
        <v>CV</v>
      </c>
      <c r="DS86" s="253" t="str">
        <f>M2D!DW70</f>
        <v>CV</v>
      </c>
      <c r="DT86" s="334" t="str">
        <f>M2D!DX70</f>
        <v>CV</v>
      </c>
      <c r="DU86" s="332" t="str">
        <f>M2D!DY70</f>
        <v>CV</v>
      </c>
      <c r="DV86" s="253" t="str">
        <f>M2D!DZ70</f>
        <v>CV</v>
      </c>
      <c r="DW86" s="253" t="str">
        <f>M2D!EA70</f>
        <v>CV</v>
      </c>
      <c r="DX86" s="253" t="str">
        <f>M2D!EB70</f>
        <v>CV</v>
      </c>
      <c r="DY86" s="253" t="str">
        <f>M2D!EC70</f>
        <v>CV</v>
      </c>
      <c r="DZ86" s="253" t="str">
        <f>M2D!ED70</f>
        <v>CV</v>
      </c>
      <c r="EA86" s="253" t="str">
        <f>M2D!EE70</f>
        <v>CV</v>
      </c>
      <c r="EB86" s="253" t="str">
        <f>M2D!EF70</f>
        <v>CV</v>
      </c>
      <c r="EC86" s="253" t="str">
        <f>M2D!EG70</f>
        <v>CV</v>
      </c>
      <c r="ED86" s="253" t="str">
        <f>M2D!EH70</f>
        <v>CV</v>
      </c>
      <c r="EE86" s="253" t="str">
        <f>M2D!EI70</f>
        <v>CV</v>
      </c>
      <c r="EF86" s="334" t="str">
        <f>M2D!EJ70</f>
        <v>CV</v>
      </c>
      <c r="EG86" s="332" t="str">
        <f>M2D!EK70</f>
        <v>CV</v>
      </c>
      <c r="EH86" s="253" t="str">
        <f>M2D!EL70</f>
        <v>CV</v>
      </c>
      <c r="EI86" s="253" t="str">
        <f>M2D!EM70</f>
        <v>CV</v>
      </c>
      <c r="EJ86" s="253" t="str">
        <f>M2D!EN70</f>
        <v>CV</v>
      </c>
      <c r="EK86" s="253" t="str">
        <f>M2D!EO70</f>
        <v>CV</v>
      </c>
      <c r="EL86" s="253" t="str">
        <f>M2D!EP70</f>
        <v>CV</v>
      </c>
      <c r="EM86" s="253" t="str">
        <f>M2D!EQ70</f>
        <v>CV</v>
      </c>
      <c r="EN86" s="253" t="str">
        <f>M2D!ER70</f>
        <v>CV</v>
      </c>
      <c r="EO86" s="253" t="str">
        <f>M2D!ES70</f>
        <v>CV</v>
      </c>
      <c r="EP86" s="253" t="str">
        <f>M2D!ET70</f>
        <v>CV</v>
      </c>
      <c r="EQ86" s="253" t="str">
        <f>M2D!EU70</f>
        <v>CV</v>
      </c>
      <c r="ER86" s="334" t="str">
        <f>M2D!EV70</f>
        <v>CV</v>
      </c>
      <c r="ES86" s="335" t="str">
        <f>M2D!EW70</f>
        <v>CV</v>
      </c>
      <c r="ET86" s="253" t="str">
        <f>M2D!EX70</f>
        <v>CV</v>
      </c>
      <c r="EU86" s="253" t="str">
        <f>M2D!EY70</f>
        <v>CV</v>
      </c>
      <c r="EV86" s="253" t="str">
        <f>M2D!EZ70</f>
        <v>CV</v>
      </c>
      <c r="EW86" s="253" t="str">
        <f>M2D!FA70</f>
        <v>CV</v>
      </c>
      <c r="EX86" s="253" t="str">
        <f>M2D!FB70</f>
        <v>CV</v>
      </c>
      <c r="EY86" s="253" t="str">
        <f>M2D!FC70</f>
        <v>CV</v>
      </c>
      <c r="EZ86" s="253" t="str">
        <f>M2D!FD70</f>
        <v>CV</v>
      </c>
      <c r="FA86" s="253" t="str">
        <f>M2D!FE70</f>
        <v>CV</v>
      </c>
      <c r="FB86" s="253" t="str">
        <f>M2D!FF70</f>
        <v>CV</v>
      </c>
      <c r="FC86" s="253" t="str">
        <f>M2D!FG70</f>
        <v>CV</v>
      </c>
      <c r="FD86" s="253" t="str">
        <f>M2D!FH70</f>
        <v>CV</v>
      </c>
      <c r="FE86" s="253" t="str">
        <f>M2D!FI70</f>
        <v>CV</v>
      </c>
      <c r="FF86" s="253" t="str">
        <f>M2D!FJ70</f>
        <v>CV</v>
      </c>
      <c r="FG86" s="253" t="str">
        <f>M2D!FK70</f>
        <v>CV</v>
      </c>
      <c r="FH86" s="253" t="str">
        <f>M2D!FL70</f>
        <v>CV</v>
      </c>
      <c r="FI86" s="253" t="str">
        <f>M2D!FM70</f>
        <v>CV</v>
      </c>
      <c r="FJ86" s="253" t="str">
        <f>M2D!FN70</f>
        <v>CV</v>
      </c>
      <c r="FK86" s="253" t="str">
        <f>M2D!FO70</f>
        <v>CV</v>
      </c>
      <c r="FL86" s="253" t="str">
        <f>M2D!FP70</f>
        <v>CV</v>
      </c>
      <c r="FM86" s="253" t="str">
        <f>M2D!FQ70</f>
        <v>CV</v>
      </c>
      <c r="FN86" s="253" t="str">
        <f>M2D!FR70</f>
        <v>CV</v>
      </c>
      <c r="FO86" s="253" t="str">
        <f>M2D!FS70</f>
        <v>CV</v>
      </c>
      <c r="FP86" s="253" t="str">
        <f>M2D!FT70</f>
        <v>CV</v>
      </c>
      <c r="FQ86" s="253" t="str">
        <f>M2D!FU70</f>
        <v>CV</v>
      </c>
      <c r="FR86" s="253" t="str">
        <f>M2D!FV70</f>
        <v>CV</v>
      </c>
      <c r="FS86" s="253" t="str">
        <f>M2D!FW70</f>
        <v>CV</v>
      </c>
      <c r="FT86" s="253" t="str">
        <f>M2D!FX70</f>
        <v>CV</v>
      </c>
      <c r="FU86" s="253" t="str">
        <f>M2D!FY70</f>
        <v>CV</v>
      </c>
      <c r="FV86" s="253" t="str">
        <f>M2D!FZ70</f>
        <v>CV</v>
      </c>
      <c r="FW86" s="253" t="str">
        <f>M2D!GA70</f>
        <v>V25</v>
      </c>
      <c r="FX86" s="253" t="str">
        <f>M2D!GB70</f>
        <v>V25</v>
      </c>
      <c r="FY86" s="253" t="str">
        <f>M2D!GC70</f>
        <v>V25</v>
      </c>
      <c r="FZ86" s="253" t="str">
        <f>M2D!GD70</f>
        <v>V25</v>
      </c>
      <c r="GA86" s="253" t="str">
        <f>M2D!GE70</f>
        <v>V25</v>
      </c>
      <c r="GB86" s="253" t="str">
        <f>M2D!GF70</f>
        <v>CV</v>
      </c>
      <c r="GC86" s="253" t="str">
        <f>M2D!GG70</f>
        <v>CV</v>
      </c>
      <c r="GD86" s="253" t="str">
        <f>M2D!GH70</f>
        <v>CV</v>
      </c>
      <c r="GE86" s="253" t="str">
        <f>M2D!GI70</f>
        <v>CV</v>
      </c>
      <c r="GF86" s="253" t="str">
        <f>M2D!GJ70</f>
        <v>CV</v>
      </c>
      <c r="GG86" s="253" t="str">
        <f>M2D!GK70</f>
        <v>CV</v>
      </c>
      <c r="GH86" s="253" t="str">
        <f>M2D!GL70</f>
        <v>CV</v>
      </c>
      <c r="GI86" s="253" t="str">
        <f>M2D!GM70</f>
        <v>CV</v>
      </c>
      <c r="GJ86" s="253" t="str">
        <f>M2D!GN70</f>
        <v>CV</v>
      </c>
      <c r="GK86" s="253" t="str">
        <f>M2D!GO70</f>
        <v>X</v>
      </c>
      <c r="GL86" s="253" t="str">
        <f>M2D!GP70</f>
        <v>X</v>
      </c>
      <c r="GM86" s="253" t="str">
        <f>M2D!GQ70</f>
        <v>X</v>
      </c>
      <c r="GN86" s="253" t="str">
        <f>M2D!GR70</f>
        <v>X</v>
      </c>
      <c r="GO86" s="709" t="str">
        <f>M2D!HN80</f>
        <v/>
      </c>
    </row>
    <row r="87" spans="1:197" ht="13.15" customHeight="1" x14ac:dyDescent="0.2">
      <c r="A87" s="265" t="str">
        <f>M2B!A11</f>
        <v>V10</v>
      </c>
      <c r="B87" s="265">
        <f>M2B!D11</f>
        <v>43885</v>
      </c>
      <c r="C87" s="266">
        <f>M2B!E11</f>
        <v>43435</v>
      </c>
      <c r="D87" s="267" t="str">
        <f>M2B!F11</f>
        <v>B530</v>
      </c>
      <c r="E87" s="325" t="str">
        <f>M2B!G11</f>
        <v>V5</v>
      </c>
      <c r="F87" s="324">
        <f>M2B!H11</f>
        <v>26</v>
      </c>
      <c r="G87" s="324">
        <f>M2B!I11</f>
        <v>13</v>
      </c>
      <c r="H87" s="324">
        <f>M2B!J11</f>
        <v>49</v>
      </c>
      <c r="I87" s="324">
        <f>M2B!K11</f>
        <v>39</v>
      </c>
      <c r="J87" s="324">
        <f>M2B!L11</f>
        <v>29</v>
      </c>
      <c r="K87" s="324">
        <f>M2B!M11</f>
        <v>29</v>
      </c>
      <c r="L87" s="324">
        <f>M2B!N11</f>
        <v>28</v>
      </c>
      <c r="M87" s="324">
        <f>M2B!O11</f>
        <v>34</v>
      </c>
      <c r="N87" s="324">
        <f>M2B!P11</f>
        <v>43</v>
      </c>
      <c r="O87" s="324">
        <f>M2B!Q11</f>
        <v>10</v>
      </c>
      <c r="P87" s="326">
        <f>M2B!R11</f>
        <v>1</v>
      </c>
      <c r="Q87" s="325" t="str">
        <f>M2B!S11</f>
        <v>SB</v>
      </c>
      <c r="R87" s="324">
        <f>M2B!T11</f>
        <v>3</v>
      </c>
      <c r="S87" s="324">
        <f>M2B!U11</f>
        <v>26</v>
      </c>
      <c r="T87" s="324">
        <f>M2B!V11</f>
        <v>27</v>
      </c>
      <c r="U87" s="324">
        <f>M2B!W11</f>
        <v>45</v>
      </c>
      <c r="V87" s="324">
        <f>M2B!X11</f>
        <v>11</v>
      </c>
      <c r="W87" s="324">
        <f>M2B!Y11</f>
        <v>2</v>
      </c>
      <c r="X87" s="324">
        <f>M2B!Z11</f>
        <v>24</v>
      </c>
      <c r="Y87" s="324">
        <f>M2B!AA11</f>
        <v>13</v>
      </c>
      <c r="Z87" s="324">
        <f>M2B!AB11</f>
        <v>3</v>
      </c>
      <c r="AA87" s="324">
        <f>M2B!AC11</f>
        <v>25</v>
      </c>
      <c r="AB87" s="327">
        <f>M2B!AD11</f>
        <v>25</v>
      </c>
      <c r="AC87" s="325">
        <f>M2B!AE11</f>
        <v>22</v>
      </c>
      <c r="AD87" s="324">
        <f>M2B!AF11</f>
        <v>22</v>
      </c>
      <c r="AE87" s="324">
        <f>M2B!AG11</f>
        <v>22</v>
      </c>
      <c r="AF87" s="324">
        <f>M2B!AH11</f>
        <v>22</v>
      </c>
      <c r="AG87" s="324">
        <f>M2B!AI11</f>
        <v>22</v>
      </c>
      <c r="AH87" s="324">
        <f>M2B!AJ11</f>
        <v>22</v>
      </c>
      <c r="AI87" s="324">
        <f>M2B!AK11</f>
        <v>22</v>
      </c>
      <c r="AJ87" s="324">
        <f>M2B!AL11</f>
        <v>22</v>
      </c>
      <c r="AK87" s="324">
        <f>M2B!AM11</f>
        <v>22</v>
      </c>
      <c r="AL87" s="324">
        <f>M2B!AN11</f>
        <v>22</v>
      </c>
      <c r="AM87" s="324">
        <f>M2B!AO11</f>
        <v>22</v>
      </c>
      <c r="AN87" s="327">
        <f>M2B!AP11</f>
        <v>22</v>
      </c>
      <c r="AO87" s="325">
        <f>M2B!AQ11</f>
        <v>19</v>
      </c>
      <c r="AP87" s="324">
        <f>M2B!AR11</f>
        <v>19</v>
      </c>
      <c r="AQ87" s="324">
        <f>M2B!AS11</f>
        <v>19</v>
      </c>
      <c r="AR87" s="324">
        <f>M2B!AT11</f>
        <v>19</v>
      </c>
      <c r="AS87" s="324">
        <f>M2B!AU11</f>
        <v>19</v>
      </c>
      <c r="AT87" s="324">
        <f>M2B!AV11</f>
        <v>19</v>
      </c>
      <c r="AU87" s="324">
        <f>M2B!AW11</f>
        <v>19</v>
      </c>
      <c r="AV87" s="324">
        <f>M2B!AX11</f>
        <v>19</v>
      </c>
      <c r="AW87" s="324">
        <f>M2B!AY11</f>
        <v>19</v>
      </c>
      <c r="AX87" s="324">
        <f>M2B!AZ11</f>
        <v>19</v>
      </c>
      <c r="AY87" s="324">
        <f>M2B!BA11</f>
        <v>19</v>
      </c>
      <c r="AZ87" s="327" t="str">
        <f>M2B!BB11</f>
        <v>V10</v>
      </c>
      <c r="BA87" s="325" t="str">
        <f>M2B!BC11</f>
        <v>V10</v>
      </c>
      <c r="BB87" s="324" t="str">
        <f>M2B!BD11</f>
        <v>V10</v>
      </c>
      <c r="BC87" s="324" t="str">
        <f>M2B!BE11</f>
        <v>V10</v>
      </c>
      <c r="BD87" s="324" t="str">
        <f>M2B!BF11</f>
        <v>V10</v>
      </c>
      <c r="BE87" s="324" t="str">
        <f>M2B!BG11</f>
        <v>V10</v>
      </c>
      <c r="BF87" s="324">
        <f>M2B!BH11</f>
        <v>23</v>
      </c>
      <c r="BG87" s="324">
        <f>M2B!BI11</f>
        <v>23</v>
      </c>
      <c r="BH87" s="324">
        <f>M2B!BJ11</f>
        <v>23</v>
      </c>
      <c r="BI87" s="324">
        <f>M2B!BK11</f>
        <v>23</v>
      </c>
      <c r="BJ87" s="324">
        <f>M2B!BL11</f>
        <v>23</v>
      </c>
      <c r="BK87" s="324">
        <f>M2B!BM11</f>
        <v>23</v>
      </c>
      <c r="BL87" s="327">
        <f>M2B!BN11</f>
        <v>23</v>
      </c>
      <c r="BM87" s="325">
        <f>M2B!BO11</f>
        <v>23</v>
      </c>
      <c r="BN87" s="324">
        <f>M2B!BP11</f>
        <v>23</v>
      </c>
      <c r="BO87" s="324">
        <f>M2B!BQ11</f>
        <v>23</v>
      </c>
      <c r="BP87" s="324">
        <f>M2B!BR11</f>
        <v>23</v>
      </c>
      <c r="BQ87" s="324">
        <f>M2B!BS11</f>
        <v>23</v>
      </c>
      <c r="BR87" s="324">
        <f>M2B!BT11</f>
        <v>23</v>
      </c>
      <c r="BS87" s="324">
        <f>M2B!BU11</f>
        <v>23</v>
      </c>
      <c r="BT87" s="324">
        <f>M2B!BV11</f>
        <v>23</v>
      </c>
      <c r="BU87" s="324">
        <f>M2B!BW11</f>
        <v>23</v>
      </c>
      <c r="BV87" s="324">
        <f>M2B!BX11</f>
        <v>23</v>
      </c>
      <c r="BW87" s="324">
        <f>M2B!BY11</f>
        <v>23</v>
      </c>
      <c r="BX87" s="327">
        <f>M2B!BZ11</f>
        <v>23</v>
      </c>
      <c r="BY87" s="325">
        <f>M2B!CA11</f>
        <v>23</v>
      </c>
      <c r="BZ87" s="324">
        <f>M2B!CB11</f>
        <v>23</v>
      </c>
      <c r="CA87" s="324">
        <f>M2B!CC11</f>
        <v>23</v>
      </c>
      <c r="CB87" s="324">
        <f>M2B!CD11</f>
        <v>23</v>
      </c>
      <c r="CC87" s="324">
        <f>M2B!CE11</f>
        <v>23</v>
      </c>
      <c r="CD87" s="324">
        <f>M2B!CF11</f>
        <v>23</v>
      </c>
      <c r="CE87" s="324">
        <f>M2B!CG11</f>
        <v>23</v>
      </c>
      <c r="CF87" s="324">
        <f>M2B!CH11</f>
        <v>23</v>
      </c>
      <c r="CG87" s="324">
        <f>M2B!CI11</f>
        <v>23</v>
      </c>
      <c r="CH87" s="324">
        <f>M2B!CJ11</f>
        <v>23</v>
      </c>
      <c r="CI87" s="324" t="str">
        <f>M2B!CK11</f>
        <v>STK</v>
      </c>
      <c r="CJ87" s="327" t="str">
        <f>M2B!CL11</f>
        <v>STK</v>
      </c>
      <c r="CK87" s="325" t="str">
        <f>M2B!CM11</f>
        <v>STK</v>
      </c>
      <c r="CL87" s="324" t="str">
        <f>M2B!CN11</f>
        <v>STK</v>
      </c>
      <c r="CM87" s="324" t="str">
        <f>M2B!CO11</f>
        <v>STK</v>
      </c>
      <c r="CN87" s="324" t="str">
        <f>M2B!CP11</f>
        <v>STK</v>
      </c>
      <c r="CO87" s="324" t="str">
        <f>M2B!CQ11</f>
        <v>STK</v>
      </c>
      <c r="CP87" s="324" t="str">
        <f>M2B!CR11</f>
        <v>STK</v>
      </c>
      <c r="CQ87" s="324" t="str">
        <f>M2B!CS11</f>
        <v>STK</v>
      </c>
      <c r="CR87" s="324" t="str">
        <f>M2B!CT11</f>
        <v>STK</v>
      </c>
      <c r="CS87" s="324" t="str">
        <f>M2B!CU11</f>
        <v>STK</v>
      </c>
      <c r="CT87" s="324" t="str">
        <f>M2B!CV11</f>
        <v>STK</v>
      </c>
      <c r="CU87" s="324" t="str">
        <f>M2B!CW11</f>
        <v>STK</v>
      </c>
      <c r="CV87" s="327" t="str">
        <f>M2B!CX11</f>
        <v>STK</v>
      </c>
      <c r="CW87" s="325" t="str">
        <f>M2B!CY11</f>
        <v>STK</v>
      </c>
      <c r="CX87" s="324" t="str">
        <f>M2B!CZ11</f>
        <v>STK</v>
      </c>
      <c r="CY87" s="324" t="str">
        <f>M2B!DA11</f>
        <v>STK</v>
      </c>
      <c r="CZ87" s="324" t="str">
        <f>M2B!DB11</f>
        <v>STK</v>
      </c>
      <c r="DA87" s="324" t="str">
        <f>M2B!DC11</f>
        <v>STK</v>
      </c>
      <c r="DB87" s="324" t="str">
        <f>M2B!DD11</f>
        <v>STK</v>
      </c>
      <c r="DC87" s="324" t="str">
        <f>M2B!DE11</f>
        <v>STK</v>
      </c>
      <c r="DD87" s="324" t="str">
        <f>M2B!DF11</f>
        <v>STK</v>
      </c>
      <c r="DE87" s="324">
        <f>M2B!DG11</f>
        <v>23</v>
      </c>
      <c r="DF87" s="324">
        <f>M2B!DH11</f>
        <v>23</v>
      </c>
      <c r="DG87" s="324">
        <f>M2B!DI11</f>
        <v>23</v>
      </c>
      <c r="DH87" s="327">
        <f>M2B!DJ11</f>
        <v>23</v>
      </c>
      <c r="DI87" s="325">
        <f>M2B!DK11</f>
        <v>20</v>
      </c>
      <c r="DJ87" s="324">
        <f>M2B!DL11</f>
        <v>20</v>
      </c>
      <c r="DK87" s="324">
        <f>M2B!DM11</f>
        <v>20</v>
      </c>
      <c r="DL87" s="324">
        <f>M2B!DN11</f>
        <v>20</v>
      </c>
      <c r="DM87" s="324">
        <f>M2B!DO11</f>
        <v>20</v>
      </c>
      <c r="DN87" s="324">
        <f>M2B!DP11</f>
        <v>20</v>
      </c>
      <c r="DO87" s="324">
        <f>M2B!DQ11</f>
        <v>20</v>
      </c>
      <c r="DP87" s="324">
        <f>M2B!DR11</f>
        <v>20</v>
      </c>
      <c r="DQ87" s="324" t="str">
        <f>M2B!DS11</f>
        <v>V15</v>
      </c>
      <c r="DR87" s="324" t="str">
        <f>M2B!DT11</f>
        <v>V15</v>
      </c>
      <c r="DS87" s="324" t="str">
        <f>M2B!DU11</f>
        <v>V15</v>
      </c>
      <c r="DT87" s="327" t="str">
        <f>M2B!DV11</f>
        <v>V15</v>
      </c>
      <c r="DU87" s="325" t="str">
        <f>M2B!DW11</f>
        <v>V15</v>
      </c>
      <c r="DV87" s="324">
        <f>M2B!DX11</f>
        <v>20</v>
      </c>
      <c r="DW87" s="324">
        <f>M2B!DY11</f>
        <v>20</v>
      </c>
      <c r="DX87" s="324">
        <f>M2B!DZ11</f>
        <v>20</v>
      </c>
      <c r="DY87" s="324">
        <f>M2B!EA11</f>
        <v>20</v>
      </c>
      <c r="DZ87" s="324">
        <f>M2B!EB11</f>
        <v>20</v>
      </c>
      <c r="EA87" s="324">
        <f>M2B!EC11</f>
        <v>20</v>
      </c>
      <c r="EB87" s="324">
        <f>M2B!ED11</f>
        <v>20</v>
      </c>
      <c r="EC87" s="324">
        <f>M2B!EE11</f>
        <v>20</v>
      </c>
      <c r="ED87" s="324">
        <f>M2B!EF11</f>
        <v>20</v>
      </c>
      <c r="EE87" s="324">
        <f>M2B!EG11</f>
        <v>20</v>
      </c>
      <c r="EF87" s="327">
        <f>M2B!EH11</f>
        <v>20</v>
      </c>
      <c r="EG87" s="325">
        <f>M2B!EI11</f>
        <v>20</v>
      </c>
      <c r="EH87" s="324">
        <f>M2B!EJ11</f>
        <v>20</v>
      </c>
      <c r="EI87" s="324">
        <f>M2B!EK11</f>
        <v>20</v>
      </c>
      <c r="EJ87" s="324">
        <f>M2B!EL11</f>
        <v>20</v>
      </c>
      <c r="EK87" s="324">
        <f>M2B!EM11</f>
        <v>20</v>
      </c>
      <c r="EL87" s="324">
        <f>M2B!EN11</f>
        <v>20</v>
      </c>
      <c r="EM87" s="324">
        <f>M2B!EO11</f>
        <v>20</v>
      </c>
      <c r="EN87" s="324">
        <f>M2B!EP11</f>
        <v>20</v>
      </c>
      <c r="EO87" s="324">
        <f>M2B!EQ11</f>
        <v>20</v>
      </c>
      <c r="EP87" s="324">
        <f>M2B!ER11</f>
        <v>20</v>
      </c>
      <c r="EQ87" s="324">
        <f>M2B!ES11</f>
        <v>20</v>
      </c>
      <c r="ER87" s="327">
        <f>M2B!ET11</f>
        <v>20</v>
      </c>
      <c r="ES87" s="328">
        <f>M2B!EU11</f>
        <v>20</v>
      </c>
      <c r="ET87" s="324">
        <f>M2B!EV11</f>
        <v>20</v>
      </c>
      <c r="EU87" s="324">
        <f>M2B!EW11</f>
        <v>20</v>
      </c>
      <c r="EV87" s="324">
        <f>M2B!EX11</f>
        <v>20</v>
      </c>
      <c r="EW87" s="324">
        <f>M2B!EY11</f>
        <v>20</v>
      </c>
      <c r="EX87" s="324">
        <f>M2B!EZ11</f>
        <v>20</v>
      </c>
      <c r="EY87" s="324">
        <f>M2B!FA11</f>
        <v>20</v>
      </c>
      <c r="EZ87" s="324">
        <f>M2B!FB11</f>
        <v>20</v>
      </c>
      <c r="FA87" s="324">
        <f>M2B!FC11</f>
        <v>20</v>
      </c>
      <c r="FB87" s="324">
        <f>M2B!FD11</f>
        <v>20</v>
      </c>
      <c r="FC87" s="324">
        <f>M2B!FE11</f>
        <v>20</v>
      </c>
      <c r="FD87" s="324">
        <f>M2B!FF11</f>
        <v>20</v>
      </c>
      <c r="FE87" s="324">
        <f>M2B!FG11</f>
        <v>20</v>
      </c>
      <c r="FF87" s="324">
        <f>M2B!FH11</f>
        <v>20</v>
      </c>
      <c r="FG87" s="324">
        <f>M2B!FI11</f>
        <v>20</v>
      </c>
      <c r="FH87" s="324">
        <f>M2B!FJ11</f>
        <v>20</v>
      </c>
      <c r="FI87" s="324">
        <f>M2B!FK11</f>
        <v>20</v>
      </c>
      <c r="FJ87" s="324">
        <f>M2B!FL11</f>
        <v>20</v>
      </c>
      <c r="FK87" s="324">
        <f>M2B!FM11</f>
        <v>20</v>
      </c>
      <c r="FL87" s="324">
        <f>M2B!FN11</f>
        <v>20</v>
      </c>
      <c r="FM87" s="324">
        <f>M2B!FO11</f>
        <v>20</v>
      </c>
      <c r="FN87" s="324">
        <f>M2B!FP11</f>
        <v>20</v>
      </c>
      <c r="FO87" s="324">
        <f>M2B!FQ11</f>
        <v>20</v>
      </c>
      <c r="FP87" s="324">
        <f>M2B!FR11</f>
        <v>20</v>
      </c>
      <c r="FQ87" s="324">
        <f>M2B!FS11</f>
        <v>20</v>
      </c>
      <c r="FR87" s="324">
        <f>M2B!FT11</f>
        <v>20</v>
      </c>
      <c r="FS87" s="324">
        <f>M2B!FU11</f>
        <v>20</v>
      </c>
      <c r="FT87" s="324" t="str">
        <f>M2B!FV11</f>
        <v>X</v>
      </c>
      <c r="FU87" s="324" t="str">
        <f>M2B!FW11</f>
        <v>X</v>
      </c>
      <c r="FV87" s="324" t="str">
        <f>M2B!FX11</f>
        <v>X</v>
      </c>
      <c r="FW87" s="324" t="str">
        <f>M2B!FY11</f>
        <v>X</v>
      </c>
      <c r="FX87" s="324" t="str">
        <f>M2B!FZ11</f>
        <v>X</v>
      </c>
      <c r="FY87" s="324" t="str">
        <f>M2B!GA11</f>
        <v>X</v>
      </c>
      <c r="FZ87" s="324" t="str">
        <f>M2B!GB11</f>
        <v>X</v>
      </c>
      <c r="GA87" s="324" t="str">
        <f>M2B!GC11</f>
        <v>X</v>
      </c>
      <c r="GB87" s="324" t="str">
        <f>M2B!GD11</f>
        <v>X</v>
      </c>
      <c r="GC87" s="324" t="str">
        <f>M2B!GE11</f>
        <v>X</v>
      </c>
      <c r="GD87" s="324" t="str">
        <f>M2B!GF11</f>
        <v>X</v>
      </c>
      <c r="GE87" s="324" t="str">
        <f>M2B!GG11</f>
        <v>X</v>
      </c>
      <c r="GF87" s="324" t="str">
        <f>M2B!GH11</f>
        <v>X</v>
      </c>
      <c r="GG87" s="324" t="str">
        <f>M2B!GI11</f>
        <v>X</v>
      </c>
      <c r="GH87" s="324" t="str">
        <f>M2B!GJ11</f>
        <v>X</v>
      </c>
      <c r="GI87" s="324" t="str">
        <f>M2B!GK11</f>
        <v>X</v>
      </c>
      <c r="GJ87" s="324" t="str">
        <f>M2B!GL11</f>
        <v>X</v>
      </c>
      <c r="GK87" s="324" t="str">
        <f>M2B!GM11</f>
        <v>X</v>
      </c>
      <c r="GL87" s="324" t="str">
        <f>M2B!GN11</f>
        <v>X</v>
      </c>
      <c r="GM87" s="324" t="str">
        <f>M2B!GO11</f>
        <v>X</v>
      </c>
      <c r="GN87" s="324" t="str">
        <f>M2B!GP11</f>
        <v>X</v>
      </c>
      <c r="GO87" s="709" t="str">
        <f>M2B!HL21</f>
        <v>N</v>
      </c>
    </row>
    <row r="88" spans="1:197" ht="13.15" customHeight="1" x14ac:dyDescent="0.2">
      <c r="A88" s="271" t="str">
        <f>M2D!A36</f>
        <v>V10</v>
      </c>
      <c r="B88" s="271">
        <f>M2D!F36</f>
        <v>43720</v>
      </c>
      <c r="C88" s="272">
        <f>M2D!G36</f>
        <v>43466</v>
      </c>
      <c r="D88" s="273" t="str">
        <f>M2D!H36</f>
        <v>D639</v>
      </c>
      <c r="E88" s="332">
        <f>M2D!I36</f>
        <v>25</v>
      </c>
      <c r="F88" s="253">
        <f>M2D!J36</f>
        <v>19</v>
      </c>
      <c r="G88" s="253">
        <f>M2D!K36</f>
        <v>34</v>
      </c>
      <c r="H88" s="253">
        <f>M2D!L36</f>
        <v>74</v>
      </c>
      <c r="I88" s="253">
        <f>M2D!M36</f>
        <v>1</v>
      </c>
      <c r="J88" s="253" t="str">
        <f>M2D!N36</f>
        <v>AIA</v>
      </c>
      <c r="K88" s="253" t="str">
        <f>M2D!O36</f>
        <v>AIA</v>
      </c>
      <c r="L88" s="253" t="str">
        <f>M2D!P36</f>
        <v>AIA</v>
      </c>
      <c r="M88" s="253" t="str">
        <f>M2D!Q36</f>
        <v>AIA</v>
      </c>
      <c r="N88" s="253" t="str">
        <f>M2D!R36</f>
        <v>AIA</v>
      </c>
      <c r="O88" s="253" t="str">
        <f>M2D!S36</f>
        <v>AIA</v>
      </c>
      <c r="P88" s="333">
        <f>M2D!T36</f>
        <v>1</v>
      </c>
      <c r="Q88" s="332">
        <f>M2D!U36</f>
        <v>1</v>
      </c>
      <c r="R88" s="253">
        <f>M2D!V36</f>
        <v>13</v>
      </c>
      <c r="S88" s="253">
        <f>M2D!W36</f>
        <v>54</v>
      </c>
      <c r="T88" s="253">
        <f>M2D!X36</f>
        <v>41</v>
      </c>
      <c r="U88" s="253">
        <f>M2D!Y36</f>
        <v>12</v>
      </c>
      <c r="V88" s="253">
        <f>M2D!Z36</f>
        <v>65</v>
      </c>
      <c r="W88" s="253">
        <f>M2D!AA36</f>
        <v>27</v>
      </c>
      <c r="X88" s="253">
        <f>M2D!AB36</f>
        <v>0</v>
      </c>
      <c r="Y88" s="253">
        <f>M2D!AC36</f>
        <v>6</v>
      </c>
      <c r="Z88" s="253">
        <f>M2D!AD36</f>
        <v>9</v>
      </c>
      <c r="AA88" s="253">
        <f>M2D!AE36</f>
        <v>23</v>
      </c>
      <c r="AB88" s="334">
        <f>M2D!AF36</f>
        <v>23</v>
      </c>
      <c r="AC88" s="332">
        <f>M2D!AG36</f>
        <v>23</v>
      </c>
      <c r="AD88" s="253">
        <f>M2D!AH36</f>
        <v>23</v>
      </c>
      <c r="AE88" s="253">
        <f>M2D!AI36</f>
        <v>1</v>
      </c>
      <c r="AF88" s="253">
        <f>M2D!AJ36</f>
        <v>50</v>
      </c>
      <c r="AG88" s="253">
        <f>M2D!AK36</f>
        <v>50</v>
      </c>
      <c r="AH88" s="253">
        <f>M2D!AL36</f>
        <v>50</v>
      </c>
      <c r="AI88" s="253">
        <f>M2D!AM36</f>
        <v>50</v>
      </c>
      <c r="AJ88" s="253">
        <f>M2D!AN36</f>
        <v>1</v>
      </c>
      <c r="AK88" s="253">
        <f>M2D!AO36</f>
        <v>23</v>
      </c>
      <c r="AL88" s="253" t="str">
        <f>M2D!AP36</f>
        <v>F</v>
      </c>
      <c r="AM88" s="253" t="str">
        <f>M2D!AQ36</f>
        <v>F</v>
      </c>
      <c r="AN88" s="334">
        <f>M2D!AR36</f>
        <v>23</v>
      </c>
      <c r="AO88" s="332">
        <f>M2D!AS36</f>
        <v>23</v>
      </c>
      <c r="AP88" s="253">
        <f>M2D!AT36</f>
        <v>23</v>
      </c>
      <c r="AQ88" s="253">
        <f>M2D!AU36</f>
        <v>23</v>
      </c>
      <c r="AR88" s="253">
        <f>M2D!AV36</f>
        <v>23</v>
      </c>
      <c r="AS88" s="253">
        <f>M2D!AW36</f>
        <v>23</v>
      </c>
      <c r="AT88" s="253">
        <f>M2D!AX36</f>
        <v>23</v>
      </c>
      <c r="AU88" s="253">
        <f>M2D!AY36</f>
        <v>23</v>
      </c>
      <c r="AV88" s="253">
        <f>M2D!AZ36</f>
        <v>23</v>
      </c>
      <c r="AW88" s="253">
        <f>M2D!BA36</f>
        <v>23</v>
      </c>
      <c r="AX88" s="253">
        <f>M2D!BB36</f>
        <v>23</v>
      </c>
      <c r="AY88" s="253">
        <f>M2D!BC36</f>
        <v>23</v>
      </c>
      <c r="AZ88" s="334">
        <f>M2D!BD36</f>
        <v>23</v>
      </c>
      <c r="BA88" s="332" t="str">
        <f>M2D!BE36</f>
        <v>V10</v>
      </c>
      <c r="BB88" s="253" t="str">
        <f>M2D!BF36</f>
        <v>V10</v>
      </c>
      <c r="BC88" s="253" t="str">
        <f>M2D!BG36</f>
        <v>V10</v>
      </c>
      <c r="BD88" s="253" t="str">
        <f>M2D!BH36</f>
        <v>V10</v>
      </c>
      <c r="BE88" s="253" t="str">
        <f>M2D!BI36</f>
        <v>V10</v>
      </c>
      <c r="BF88" s="253" t="str">
        <f>M2D!BJ36</f>
        <v>V10</v>
      </c>
      <c r="BG88" s="253">
        <f>M2D!BK36</f>
        <v>23</v>
      </c>
      <c r="BH88" s="253">
        <f>M2D!BL36</f>
        <v>23</v>
      </c>
      <c r="BI88" s="253" t="str">
        <f>M2D!BM36</f>
        <v>V10</v>
      </c>
      <c r="BJ88" s="253" t="str">
        <f>M2D!BN36</f>
        <v>RMV</v>
      </c>
      <c r="BK88" s="253" t="str">
        <f>M2D!BO36</f>
        <v>RMV</v>
      </c>
      <c r="BL88" s="334" t="str">
        <f>M2D!BP36</f>
        <v>RMV</v>
      </c>
      <c r="BM88" s="332" t="str">
        <f>M2D!BQ36</f>
        <v>RMV</v>
      </c>
      <c r="BN88" s="253" t="str">
        <f>M2D!BR36</f>
        <v>RMV</v>
      </c>
      <c r="BO88" s="253" t="str">
        <f>M2D!BS36</f>
        <v>RMV</v>
      </c>
      <c r="BP88" s="253" t="str">
        <f>M2D!BT36</f>
        <v>RMV</v>
      </c>
      <c r="BQ88" s="253" t="str">
        <f>M2D!BU36</f>
        <v>RMV</v>
      </c>
      <c r="BR88" s="253" t="str">
        <f>M2D!BV36</f>
        <v>RMV</v>
      </c>
      <c r="BS88" s="253" t="str">
        <f>M2D!BW36</f>
        <v>RMV</v>
      </c>
      <c r="BT88" s="253" t="str">
        <f>M2D!BX36</f>
        <v>RMV</v>
      </c>
      <c r="BU88" s="253">
        <f>M2D!BY36</f>
        <v>23</v>
      </c>
      <c r="BV88" s="253">
        <f>M2D!BZ36</f>
        <v>23</v>
      </c>
      <c r="BW88" s="253">
        <f>M2D!CA36</f>
        <v>23</v>
      </c>
      <c r="BX88" s="334">
        <f>M2D!CB36</f>
        <v>23</v>
      </c>
      <c r="BY88" s="332">
        <f>M2D!CC36</f>
        <v>23</v>
      </c>
      <c r="BZ88" s="253">
        <f>M2D!CD36</f>
        <v>23</v>
      </c>
      <c r="CA88" s="253">
        <f>M2D!CE36</f>
        <v>1</v>
      </c>
      <c r="CB88" s="253">
        <f>M2D!CF36</f>
        <v>50</v>
      </c>
      <c r="CC88" s="253">
        <f>M2D!CG36</f>
        <v>50</v>
      </c>
      <c r="CD88" s="253">
        <f>M2D!CH36</f>
        <v>50</v>
      </c>
      <c r="CE88" s="253">
        <f>M2D!CI36</f>
        <v>50</v>
      </c>
      <c r="CF88" s="253">
        <f>M2D!CJ36</f>
        <v>1</v>
      </c>
      <c r="CG88" s="253">
        <f>M2D!CK36</f>
        <v>23</v>
      </c>
      <c r="CH88" s="253">
        <f>M2D!CL36</f>
        <v>23</v>
      </c>
      <c r="CI88" s="253">
        <f>M2D!CM36</f>
        <v>23</v>
      </c>
      <c r="CJ88" s="334">
        <f>M2D!CN36</f>
        <v>23</v>
      </c>
      <c r="CK88" s="332">
        <f>M2D!CO36</f>
        <v>23</v>
      </c>
      <c r="CL88" s="253">
        <f>M2D!CP36</f>
        <v>23</v>
      </c>
      <c r="CM88" s="253">
        <f>M2D!CQ36</f>
        <v>23</v>
      </c>
      <c r="CN88" s="253">
        <f>M2D!CR36</f>
        <v>23</v>
      </c>
      <c r="CO88" s="253">
        <f>M2D!CS36</f>
        <v>23</v>
      </c>
      <c r="CP88" s="253">
        <f>M2D!CT36</f>
        <v>23</v>
      </c>
      <c r="CQ88" s="253">
        <f>M2D!CU36</f>
        <v>23</v>
      </c>
      <c r="CR88" s="253">
        <f>M2D!CV36</f>
        <v>23</v>
      </c>
      <c r="CS88" s="253">
        <f>M2D!CW36</f>
        <v>23</v>
      </c>
      <c r="CT88" s="253">
        <f>M2D!CX36</f>
        <v>23</v>
      </c>
      <c r="CU88" s="253">
        <f>M2D!CY36</f>
        <v>23</v>
      </c>
      <c r="CV88" s="334">
        <f>M2D!CZ36</f>
        <v>23</v>
      </c>
      <c r="CW88" s="332">
        <f>M2D!DA36</f>
        <v>23</v>
      </c>
      <c r="CX88" s="253">
        <f>M2D!DB36</f>
        <v>23</v>
      </c>
      <c r="CY88" s="253">
        <f>M2D!DC36</f>
        <v>23</v>
      </c>
      <c r="CZ88" s="253">
        <f>M2D!DD36</f>
        <v>23</v>
      </c>
      <c r="DA88" s="253">
        <f>M2D!DE36</f>
        <v>23</v>
      </c>
      <c r="DB88" s="253">
        <f>M2D!DF36</f>
        <v>23</v>
      </c>
      <c r="DC88" s="253">
        <f>M2D!DG36</f>
        <v>23</v>
      </c>
      <c r="DD88" s="253">
        <f>M2D!DH36</f>
        <v>23</v>
      </c>
      <c r="DE88" s="253">
        <f>M2D!DI36</f>
        <v>23</v>
      </c>
      <c r="DF88" s="253">
        <f>M2D!DJ36</f>
        <v>23</v>
      </c>
      <c r="DG88" s="253">
        <f>M2D!DK36</f>
        <v>23</v>
      </c>
      <c r="DH88" s="334" t="str">
        <f>M2D!DL36</f>
        <v>V15</v>
      </c>
      <c r="DI88" s="332" t="str">
        <f>M2D!DM36</f>
        <v>V15</v>
      </c>
      <c r="DJ88" s="253" t="str">
        <f>M2D!DN36</f>
        <v>V15</v>
      </c>
      <c r="DK88" s="253" t="str">
        <f>M2D!DO36</f>
        <v>V15</v>
      </c>
      <c r="DL88" s="253" t="str">
        <f>M2D!DP36</f>
        <v>V15</v>
      </c>
      <c r="DM88" s="253">
        <f>M2D!DQ36</f>
        <v>23</v>
      </c>
      <c r="DN88" s="253">
        <f>M2D!DR36</f>
        <v>23</v>
      </c>
      <c r="DO88" s="253">
        <f>M2D!DS36</f>
        <v>23</v>
      </c>
      <c r="DP88" s="253">
        <f>M2D!DT36</f>
        <v>23</v>
      </c>
      <c r="DQ88" s="253">
        <f>M2D!DU36</f>
        <v>23</v>
      </c>
      <c r="DR88" s="253">
        <f>M2D!DV36</f>
        <v>23</v>
      </c>
      <c r="DS88" s="253">
        <f>M2D!DW36</f>
        <v>23</v>
      </c>
      <c r="DT88" s="334">
        <f>M2D!DX36</f>
        <v>23</v>
      </c>
      <c r="DU88" s="332">
        <f>M2D!DY36</f>
        <v>23</v>
      </c>
      <c r="DV88" s="253">
        <f>M2D!DZ36</f>
        <v>23</v>
      </c>
      <c r="DW88" s="253">
        <f>M2D!EA36</f>
        <v>23</v>
      </c>
      <c r="DX88" s="253">
        <f>M2D!EB36</f>
        <v>23</v>
      </c>
      <c r="DY88" s="253">
        <f>M2D!EC36</f>
        <v>23</v>
      </c>
      <c r="DZ88" s="253">
        <f>M2D!ED36</f>
        <v>23</v>
      </c>
      <c r="EA88" s="253">
        <f>M2D!EE36</f>
        <v>23</v>
      </c>
      <c r="EB88" s="253">
        <f>M2D!EF36</f>
        <v>23</v>
      </c>
      <c r="EC88" s="253">
        <f>M2D!EG36</f>
        <v>23</v>
      </c>
      <c r="ED88" s="253">
        <f>M2D!EH36</f>
        <v>23</v>
      </c>
      <c r="EE88" s="253">
        <f>M2D!EI36</f>
        <v>23</v>
      </c>
      <c r="EF88" s="334">
        <f>M2D!EJ36</f>
        <v>23</v>
      </c>
      <c r="EG88" s="332">
        <f>M2D!EK36</f>
        <v>23</v>
      </c>
      <c r="EH88" s="253">
        <f>M2D!EL36</f>
        <v>23</v>
      </c>
      <c r="EI88" s="253">
        <f>M2D!EM36</f>
        <v>23</v>
      </c>
      <c r="EJ88" s="253">
        <f>M2D!EN36</f>
        <v>23</v>
      </c>
      <c r="EK88" s="253">
        <f>M2D!EO36</f>
        <v>23</v>
      </c>
      <c r="EL88" s="253">
        <f>M2D!EP36</f>
        <v>23</v>
      </c>
      <c r="EM88" s="253">
        <f>M2D!EQ36</f>
        <v>23</v>
      </c>
      <c r="EN88" s="253">
        <f>M2D!ER36</f>
        <v>23</v>
      </c>
      <c r="EO88" s="253">
        <f>M2D!ES36</f>
        <v>23</v>
      </c>
      <c r="EP88" s="253">
        <f>M2D!ET36</f>
        <v>23</v>
      </c>
      <c r="EQ88" s="253">
        <f>M2D!EU36</f>
        <v>23</v>
      </c>
      <c r="ER88" s="334">
        <f>M2D!EV36</f>
        <v>23</v>
      </c>
      <c r="ES88" s="335">
        <f>M2D!EW36</f>
        <v>23</v>
      </c>
      <c r="ET88" s="253">
        <f>M2D!EX36</f>
        <v>23</v>
      </c>
      <c r="EU88" s="253">
        <f>M2D!EY36</f>
        <v>23</v>
      </c>
      <c r="EV88" s="253">
        <f>M2D!EZ36</f>
        <v>23</v>
      </c>
      <c r="EW88" s="253">
        <f>M2D!FA36</f>
        <v>23</v>
      </c>
      <c r="EX88" s="253">
        <f>M2D!FB36</f>
        <v>23</v>
      </c>
      <c r="EY88" s="253">
        <f>M2D!FC36</f>
        <v>23</v>
      </c>
      <c r="EZ88" s="253">
        <f>M2D!FD36</f>
        <v>23</v>
      </c>
      <c r="FA88" s="253">
        <f>M2D!FE36</f>
        <v>23</v>
      </c>
      <c r="FB88" s="253">
        <f>M2D!FF36</f>
        <v>23</v>
      </c>
      <c r="FC88" s="253">
        <f>M2D!FG36</f>
        <v>23</v>
      </c>
      <c r="FD88" s="253">
        <f>M2D!FH36</f>
        <v>23</v>
      </c>
      <c r="FE88" s="253">
        <f>M2D!FI36</f>
        <v>23</v>
      </c>
      <c r="FF88" s="253">
        <f>M2D!FJ36</f>
        <v>23</v>
      </c>
      <c r="FG88" s="253">
        <f>M2D!FK36</f>
        <v>23</v>
      </c>
      <c r="FH88" s="253" t="str">
        <f>M2D!FL36</f>
        <v>SB</v>
      </c>
      <c r="FI88" s="253" t="str">
        <f>M2D!FM36</f>
        <v>SB</v>
      </c>
      <c r="FJ88" s="253" t="str">
        <f>M2D!FN36</f>
        <v>SB</v>
      </c>
      <c r="FK88" s="253" t="str">
        <f>M2D!FO36</f>
        <v>SB</v>
      </c>
      <c r="FL88" s="253" t="str">
        <f>M2D!FP36</f>
        <v>SB</v>
      </c>
      <c r="FM88" s="253" t="str">
        <f>M2D!FQ36</f>
        <v>SB</v>
      </c>
      <c r="FN88" s="253" t="str">
        <f>M2D!FR36</f>
        <v>V20</v>
      </c>
      <c r="FO88" s="253" t="str">
        <f>M2D!FS36</f>
        <v>V20</v>
      </c>
      <c r="FP88" s="253" t="str">
        <f>M2D!FT36</f>
        <v>V20</v>
      </c>
      <c r="FQ88" s="253" t="str">
        <f>M2D!FU36</f>
        <v>V20</v>
      </c>
      <c r="FR88" s="253" t="str">
        <f>M2D!FV36</f>
        <v>V20</v>
      </c>
      <c r="FS88" s="253" t="str">
        <f>M2D!FW36</f>
        <v>V20</v>
      </c>
      <c r="FT88" s="253">
        <f>M2D!FX36</f>
        <v>23</v>
      </c>
      <c r="FU88" s="253">
        <f>M2D!FY36</f>
        <v>23</v>
      </c>
      <c r="FV88" s="253">
        <f>M2D!FZ36</f>
        <v>23</v>
      </c>
      <c r="FW88" s="253">
        <f>M2D!GA36</f>
        <v>23</v>
      </c>
      <c r="FX88" s="253">
        <f>M2D!GB36</f>
        <v>23</v>
      </c>
      <c r="FY88" s="253">
        <f>M2D!GC36</f>
        <v>23</v>
      </c>
      <c r="FZ88" s="253">
        <f>M2D!GD36</f>
        <v>23</v>
      </c>
      <c r="GA88" s="253">
        <f>M2D!GE36</f>
        <v>23</v>
      </c>
      <c r="GB88" s="253">
        <f>M2D!GF36</f>
        <v>23</v>
      </c>
      <c r="GC88" s="253">
        <f>M2D!GG36</f>
        <v>23</v>
      </c>
      <c r="GD88" s="253">
        <f>M2D!GH36</f>
        <v>23</v>
      </c>
      <c r="GE88" s="253">
        <f>M2D!GI36</f>
        <v>23</v>
      </c>
      <c r="GF88" s="253">
        <f>M2D!GJ36</f>
        <v>23</v>
      </c>
      <c r="GG88" s="253">
        <f>M2D!GK36</f>
        <v>23</v>
      </c>
      <c r="GH88" s="253">
        <f>M2D!GL36</f>
        <v>23</v>
      </c>
      <c r="GI88" s="253">
        <f>M2D!GM36</f>
        <v>23</v>
      </c>
      <c r="GJ88" s="253">
        <f>M2D!GN36</f>
        <v>23</v>
      </c>
      <c r="GK88" s="253" t="str">
        <f>M2D!GO36</f>
        <v>X</v>
      </c>
      <c r="GL88" s="253" t="str">
        <f>M2D!GP36</f>
        <v>X</v>
      </c>
      <c r="GM88" s="253" t="str">
        <f>M2D!GQ36</f>
        <v>X</v>
      </c>
      <c r="GN88" s="253" t="str">
        <f>M2D!GR36</f>
        <v>X</v>
      </c>
      <c r="GO88" s="709">
        <f>M2D!HN46</f>
        <v>43009</v>
      </c>
    </row>
    <row r="89" spans="1:197" ht="13.15" customHeight="1" x14ac:dyDescent="0.2">
      <c r="A89" s="271" t="str">
        <f>M2D!A45</f>
        <v>V10T</v>
      </c>
      <c r="B89" s="271">
        <f>M2D!F45</f>
        <v>43821</v>
      </c>
      <c r="C89" s="272">
        <f>M2D!G45</f>
        <v>43466</v>
      </c>
      <c r="D89" s="273" t="str">
        <f>M2D!H45</f>
        <v>D648</v>
      </c>
      <c r="E89" s="332" t="str">
        <f>M2D!I45</f>
        <v>AIA</v>
      </c>
      <c r="F89" s="253" t="str">
        <f>M2D!J45</f>
        <v>AIA</v>
      </c>
      <c r="G89" s="253" t="str">
        <f>M2D!K45</f>
        <v>AIA</v>
      </c>
      <c r="H89" s="253" t="str">
        <f>M2D!L45</f>
        <v>AIA</v>
      </c>
      <c r="I89" s="253" t="str">
        <f>M2D!M45</f>
        <v>AIA</v>
      </c>
      <c r="J89" s="253" t="str">
        <f>M2D!N45</f>
        <v>AIA</v>
      </c>
      <c r="K89" s="253" t="str">
        <f>M2D!O45</f>
        <v>AIA</v>
      </c>
      <c r="L89" s="253">
        <f>M2D!P45</f>
        <v>0</v>
      </c>
      <c r="M89" s="253">
        <f>M2D!Q45</f>
        <v>0</v>
      </c>
      <c r="N89" s="253">
        <f>M2D!R45</f>
        <v>1</v>
      </c>
      <c r="O89" s="253">
        <f>M2D!S45</f>
        <v>33</v>
      </c>
      <c r="P89" s="333">
        <f>M2D!T45</f>
        <v>33</v>
      </c>
      <c r="Q89" s="332">
        <f>M2D!U45</f>
        <v>41</v>
      </c>
      <c r="R89" s="253">
        <f>M2D!V45</f>
        <v>6</v>
      </c>
      <c r="S89" s="253">
        <f>M2D!W45</f>
        <v>127</v>
      </c>
      <c r="T89" s="253">
        <f>M2D!X45</f>
        <v>98</v>
      </c>
      <c r="U89" s="253">
        <f>M2D!Y45</f>
        <v>108</v>
      </c>
      <c r="V89" s="253">
        <f>M2D!Z45</f>
        <v>48</v>
      </c>
      <c r="W89" s="253">
        <f>M2D!AA45</f>
        <v>16</v>
      </c>
      <c r="X89" s="253">
        <f>M2D!AB45</f>
        <v>0</v>
      </c>
      <c r="Y89" s="253">
        <f>M2D!AC45</f>
        <v>24</v>
      </c>
      <c r="Z89" s="253">
        <f>M2D!AD45</f>
        <v>3</v>
      </c>
      <c r="AA89" s="253">
        <f>M2D!AE45</f>
        <v>23</v>
      </c>
      <c r="AB89" s="334">
        <f>M2D!AF45</f>
        <v>23</v>
      </c>
      <c r="AC89" s="332">
        <f>M2D!AG45</f>
        <v>23</v>
      </c>
      <c r="AD89" s="253">
        <f>M2D!AH45</f>
        <v>23</v>
      </c>
      <c r="AE89" s="253">
        <f>M2D!AI45</f>
        <v>23</v>
      </c>
      <c r="AF89" s="253">
        <f>M2D!AJ45</f>
        <v>23</v>
      </c>
      <c r="AG89" s="253">
        <f>M2D!AK45</f>
        <v>23</v>
      </c>
      <c r="AH89" s="253">
        <f>M2D!AL45</f>
        <v>23</v>
      </c>
      <c r="AI89" s="253" t="str">
        <f>M2D!AM45</f>
        <v>F</v>
      </c>
      <c r="AJ89" s="253" t="str">
        <f>M2D!AN45</f>
        <v>F</v>
      </c>
      <c r="AK89" s="253">
        <f>M2D!AO45</f>
        <v>23</v>
      </c>
      <c r="AL89" s="253">
        <f>M2D!AP45</f>
        <v>23</v>
      </c>
      <c r="AM89" s="253">
        <f>M2D!AQ45</f>
        <v>23</v>
      </c>
      <c r="AN89" s="334">
        <f>M2D!AR45</f>
        <v>23</v>
      </c>
      <c r="AO89" s="332">
        <f>M2D!AS45</f>
        <v>23</v>
      </c>
      <c r="AP89" s="253">
        <f>M2D!AT45</f>
        <v>23</v>
      </c>
      <c r="AQ89" s="253">
        <f>M2D!AU45</f>
        <v>23</v>
      </c>
      <c r="AR89" s="253">
        <f>M2D!AV45</f>
        <v>23</v>
      </c>
      <c r="AS89" s="253">
        <f>M2D!AW45</f>
        <v>23</v>
      </c>
      <c r="AT89" s="253">
        <f>M2D!AX45</f>
        <v>23</v>
      </c>
      <c r="AU89" s="253">
        <f>M2D!AY45</f>
        <v>23</v>
      </c>
      <c r="AV89" s="253">
        <f>M2D!AZ45</f>
        <v>23</v>
      </c>
      <c r="AW89" s="253">
        <f>M2D!BA45</f>
        <v>23</v>
      </c>
      <c r="AX89" s="253">
        <f>M2D!BB45</f>
        <v>23</v>
      </c>
      <c r="AY89" s="253">
        <f>M2D!BC45</f>
        <v>23</v>
      </c>
      <c r="AZ89" s="334">
        <f>M2D!BD45</f>
        <v>23</v>
      </c>
      <c r="BA89" s="332" t="str">
        <f>M2D!BE45</f>
        <v>V10</v>
      </c>
      <c r="BB89" s="253" t="str">
        <f>M2D!BF45</f>
        <v>V10</v>
      </c>
      <c r="BC89" s="253" t="str">
        <f>M2D!BG45</f>
        <v>V10</v>
      </c>
      <c r="BD89" s="253" t="str">
        <f>M2D!BH45</f>
        <v>V10</v>
      </c>
      <c r="BE89" s="253" t="str">
        <f>M2D!BI45</f>
        <v>V10</v>
      </c>
      <c r="BF89" s="253" t="str">
        <f>M2D!BJ45</f>
        <v>V10</v>
      </c>
      <c r="BG89" s="253">
        <f>M2D!BK45</f>
        <v>23</v>
      </c>
      <c r="BH89" s="253">
        <f>M2D!BL45</f>
        <v>23</v>
      </c>
      <c r="BI89" s="253">
        <f>M2D!BM45</f>
        <v>23</v>
      </c>
      <c r="BJ89" s="253">
        <f>M2D!BN45</f>
        <v>23</v>
      </c>
      <c r="BK89" s="253" t="str">
        <f>M2D!BO45</f>
        <v>V10</v>
      </c>
      <c r="BL89" s="334" t="str">
        <f>M2D!BP45</f>
        <v>RMV</v>
      </c>
      <c r="BM89" s="332" t="str">
        <f>M2D!BQ45</f>
        <v>RMV</v>
      </c>
      <c r="BN89" s="253" t="str">
        <f>M2D!BR45</f>
        <v>RMV</v>
      </c>
      <c r="BO89" s="253" t="str">
        <f>M2D!BS45</f>
        <v>RMV</v>
      </c>
      <c r="BP89" s="253" t="str">
        <f>M2D!BT45</f>
        <v>RMV</v>
      </c>
      <c r="BQ89" s="253" t="str">
        <f>M2D!BU45</f>
        <v>RMV</v>
      </c>
      <c r="BR89" s="253" t="str">
        <f>M2D!BV45</f>
        <v>RMV</v>
      </c>
      <c r="BS89" s="253" t="str">
        <f>M2D!BW45</f>
        <v>RMV</v>
      </c>
      <c r="BT89" s="253" t="str">
        <f>M2D!BX45</f>
        <v>RMV</v>
      </c>
      <c r="BU89" s="253">
        <f>M2D!BY45</f>
        <v>23</v>
      </c>
      <c r="BV89" s="253">
        <f>M2D!BZ45</f>
        <v>23</v>
      </c>
      <c r="BW89" s="253">
        <f>M2D!CA45</f>
        <v>23</v>
      </c>
      <c r="BX89" s="334">
        <f>M2D!CB45</f>
        <v>23</v>
      </c>
      <c r="BY89" s="332">
        <f>M2D!CC45</f>
        <v>1</v>
      </c>
      <c r="BZ89" s="253">
        <f>M2D!CD45</f>
        <v>60</v>
      </c>
      <c r="CA89" s="253">
        <f>M2D!CE45</f>
        <v>60</v>
      </c>
      <c r="CB89" s="253">
        <f>M2D!CF45</f>
        <v>60</v>
      </c>
      <c r="CC89" s="253">
        <f>M2D!CG45</f>
        <v>60</v>
      </c>
      <c r="CD89" s="253">
        <f>M2D!CH45</f>
        <v>1</v>
      </c>
      <c r="CE89" s="253">
        <f>M2D!CI45</f>
        <v>23</v>
      </c>
      <c r="CF89" s="253">
        <f>M2D!CJ45</f>
        <v>23</v>
      </c>
      <c r="CG89" s="253">
        <f>M2D!CK45</f>
        <v>23</v>
      </c>
      <c r="CH89" s="253">
        <f>M2D!CL45</f>
        <v>23</v>
      </c>
      <c r="CI89" s="253">
        <f>M2D!CM45</f>
        <v>23</v>
      </c>
      <c r="CJ89" s="334">
        <f>M2D!CN45</f>
        <v>23</v>
      </c>
      <c r="CK89" s="332">
        <f>M2D!CO45</f>
        <v>23</v>
      </c>
      <c r="CL89" s="253">
        <f>M2D!CP45</f>
        <v>23</v>
      </c>
      <c r="CM89" s="253">
        <f>M2D!CQ45</f>
        <v>23</v>
      </c>
      <c r="CN89" s="253">
        <f>M2D!CR45</f>
        <v>23</v>
      </c>
      <c r="CO89" s="253">
        <f>M2D!CS45</f>
        <v>23</v>
      </c>
      <c r="CP89" s="253">
        <f>M2D!CT45</f>
        <v>23</v>
      </c>
      <c r="CQ89" s="253">
        <f>M2D!CU45</f>
        <v>23</v>
      </c>
      <c r="CR89" s="253">
        <f>M2D!CV45</f>
        <v>23</v>
      </c>
      <c r="CS89" s="253">
        <f>M2D!CW45</f>
        <v>23</v>
      </c>
      <c r="CT89" s="253">
        <f>M2D!CX45</f>
        <v>23</v>
      </c>
      <c r="CU89" s="253">
        <f>M2D!CY45</f>
        <v>1</v>
      </c>
      <c r="CV89" s="334">
        <f>M2D!CZ45</f>
        <v>50</v>
      </c>
      <c r="CW89" s="332">
        <f>M2D!DA45</f>
        <v>50</v>
      </c>
      <c r="CX89" s="253">
        <f>M2D!DB45</f>
        <v>50</v>
      </c>
      <c r="CY89" s="253">
        <f>M2D!DC45</f>
        <v>50</v>
      </c>
      <c r="CZ89" s="253">
        <f>M2D!DD45</f>
        <v>1</v>
      </c>
      <c r="DA89" s="253">
        <f>M2D!DE45</f>
        <v>23</v>
      </c>
      <c r="DB89" s="253">
        <f>M2D!DF45</f>
        <v>23</v>
      </c>
      <c r="DC89" s="253">
        <f>M2D!DG45</f>
        <v>23</v>
      </c>
      <c r="DD89" s="253">
        <f>M2D!DH45</f>
        <v>23</v>
      </c>
      <c r="DE89" s="253">
        <f>M2D!DI45</f>
        <v>23</v>
      </c>
      <c r="DF89" s="253">
        <f>M2D!DJ45</f>
        <v>23</v>
      </c>
      <c r="DG89" s="253">
        <f>M2D!DK45</f>
        <v>23</v>
      </c>
      <c r="DH89" s="334" t="str">
        <f>M2D!DL45</f>
        <v>V15</v>
      </c>
      <c r="DI89" s="332" t="str">
        <f>M2D!DM45</f>
        <v>V15</v>
      </c>
      <c r="DJ89" s="253" t="str">
        <f>M2D!DN45</f>
        <v>V15</v>
      </c>
      <c r="DK89" s="253" t="str">
        <f>M2D!DO45</f>
        <v>V15</v>
      </c>
      <c r="DL89" s="253" t="str">
        <f>M2D!DP45</f>
        <v>V15</v>
      </c>
      <c r="DM89" s="253">
        <f>M2D!DQ45</f>
        <v>23</v>
      </c>
      <c r="DN89" s="253">
        <f>M2D!DR45</f>
        <v>23</v>
      </c>
      <c r="DO89" s="253">
        <f>M2D!DS45</f>
        <v>23</v>
      </c>
      <c r="DP89" s="253">
        <f>M2D!DT45</f>
        <v>23</v>
      </c>
      <c r="DQ89" s="253">
        <f>M2D!DU45</f>
        <v>23</v>
      </c>
      <c r="DR89" s="253">
        <f>M2D!DV45</f>
        <v>23</v>
      </c>
      <c r="DS89" s="253">
        <f>M2D!DW45</f>
        <v>23</v>
      </c>
      <c r="DT89" s="334">
        <f>M2D!DX45</f>
        <v>23</v>
      </c>
      <c r="DU89" s="332">
        <f>M2D!DY45</f>
        <v>23</v>
      </c>
      <c r="DV89" s="253">
        <f>M2D!DZ45</f>
        <v>23</v>
      </c>
      <c r="DW89" s="253">
        <f>M2D!EA45</f>
        <v>23</v>
      </c>
      <c r="DX89" s="253">
        <f>M2D!EB45</f>
        <v>23</v>
      </c>
      <c r="DY89" s="253">
        <f>M2D!EC45</f>
        <v>23</v>
      </c>
      <c r="DZ89" s="253">
        <f>M2D!ED45</f>
        <v>23</v>
      </c>
      <c r="EA89" s="253">
        <f>M2D!EE45</f>
        <v>23</v>
      </c>
      <c r="EB89" s="253">
        <f>M2D!EF45</f>
        <v>23</v>
      </c>
      <c r="EC89" s="253">
        <f>M2D!EG45</f>
        <v>23</v>
      </c>
      <c r="ED89" s="253">
        <f>M2D!EH45</f>
        <v>23</v>
      </c>
      <c r="EE89" s="253">
        <f>M2D!EI45</f>
        <v>23</v>
      </c>
      <c r="EF89" s="334">
        <f>M2D!EJ45</f>
        <v>23</v>
      </c>
      <c r="EG89" s="332">
        <f>M2D!EK45</f>
        <v>23</v>
      </c>
      <c r="EH89" s="253">
        <f>M2D!EL45</f>
        <v>23</v>
      </c>
      <c r="EI89" s="253">
        <f>M2D!EM45</f>
        <v>23</v>
      </c>
      <c r="EJ89" s="253">
        <f>M2D!EN45</f>
        <v>23</v>
      </c>
      <c r="EK89" s="253">
        <f>M2D!EO45</f>
        <v>23</v>
      </c>
      <c r="EL89" s="253">
        <f>M2D!EP45</f>
        <v>23</v>
      </c>
      <c r="EM89" s="253">
        <f>M2D!EQ45</f>
        <v>23</v>
      </c>
      <c r="EN89" s="253">
        <f>M2D!ER45</f>
        <v>23</v>
      </c>
      <c r="EO89" s="253">
        <f>M2D!ES45</f>
        <v>23</v>
      </c>
      <c r="EP89" s="253">
        <f>M2D!ET45</f>
        <v>23</v>
      </c>
      <c r="EQ89" s="253">
        <f>M2D!EU45</f>
        <v>23</v>
      </c>
      <c r="ER89" s="334">
        <f>M2D!EV45</f>
        <v>23</v>
      </c>
      <c r="ES89" s="335">
        <f>M2D!EW45</f>
        <v>23</v>
      </c>
      <c r="ET89" s="253">
        <f>M2D!EX45</f>
        <v>23</v>
      </c>
      <c r="EU89" s="253">
        <f>M2D!EY45</f>
        <v>23</v>
      </c>
      <c r="EV89" s="253">
        <f>M2D!EZ45</f>
        <v>23</v>
      </c>
      <c r="EW89" s="253">
        <f>M2D!FA45</f>
        <v>23</v>
      </c>
      <c r="EX89" s="253">
        <f>M2D!FB45</f>
        <v>23</v>
      </c>
      <c r="EY89" s="253">
        <f>M2D!FC45</f>
        <v>23</v>
      </c>
      <c r="EZ89" s="253">
        <f>M2D!FD45</f>
        <v>23</v>
      </c>
      <c r="FA89" s="253">
        <f>M2D!FE45</f>
        <v>23</v>
      </c>
      <c r="FB89" s="253">
        <f>M2D!FF45</f>
        <v>23</v>
      </c>
      <c r="FC89" s="253">
        <f>M2D!FG45</f>
        <v>23</v>
      </c>
      <c r="FD89" s="253">
        <f>M2D!FH45</f>
        <v>23</v>
      </c>
      <c r="FE89" s="253">
        <f>M2D!FI45</f>
        <v>23</v>
      </c>
      <c r="FF89" s="253">
        <f>M2D!FJ45</f>
        <v>23</v>
      </c>
      <c r="FG89" s="253">
        <f>M2D!FK45</f>
        <v>23</v>
      </c>
      <c r="FH89" s="253">
        <f>M2D!FL45</f>
        <v>23</v>
      </c>
      <c r="FI89" s="253">
        <f>M2D!FM45</f>
        <v>23</v>
      </c>
      <c r="FJ89" s="253">
        <f>M2D!FN45</f>
        <v>23</v>
      </c>
      <c r="FK89" s="253" t="str">
        <f>M2D!FO45</f>
        <v>SB</v>
      </c>
      <c r="FL89" s="253" t="str">
        <f>M2D!FP45</f>
        <v>SB</v>
      </c>
      <c r="FM89" s="253" t="str">
        <f>M2D!FQ45</f>
        <v>SB</v>
      </c>
      <c r="FN89" s="253" t="str">
        <f>M2D!FR45</f>
        <v>SB</v>
      </c>
      <c r="FO89" s="253" t="str">
        <f>M2D!FS45</f>
        <v>SB</v>
      </c>
      <c r="FP89" s="253">
        <f>M2D!FT45</f>
        <v>23</v>
      </c>
      <c r="FQ89" s="253" t="str">
        <f>M2D!FU45</f>
        <v>V20</v>
      </c>
      <c r="FR89" s="253" t="str">
        <f>M2D!FV45</f>
        <v>V20</v>
      </c>
      <c r="FS89" s="253" t="str">
        <f>M2D!FW45</f>
        <v>V20</v>
      </c>
      <c r="FT89" s="253" t="str">
        <f>M2D!FX45</f>
        <v>V20</v>
      </c>
      <c r="FU89" s="253" t="str">
        <f>M2D!FY45</f>
        <v>V20</v>
      </c>
      <c r="FV89" s="253" t="str">
        <f>M2D!FZ45</f>
        <v>V20</v>
      </c>
      <c r="FW89" s="253">
        <f>M2D!GA45</f>
        <v>23</v>
      </c>
      <c r="FX89" s="253">
        <f>M2D!GB45</f>
        <v>23</v>
      </c>
      <c r="FY89" s="253">
        <f>M2D!GC45</f>
        <v>23</v>
      </c>
      <c r="FZ89" s="253">
        <f>M2D!GD45</f>
        <v>23</v>
      </c>
      <c r="GA89" s="253">
        <f>M2D!GE45</f>
        <v>23</v>
      </c>
      <c r="GB89" s="253">
        <f>M2D!GF45</f>
        <v>23</v>
      </c>
      <c r="GC89" s="253">
        <f>M2D!GG45</f>
        <v>23</v>
      </c>
      <c r="GD89" s="253">
        <f>M2D!GH45</f>
        <v>23</v>
      </c>
      <c r="GE89" s="253">
        <f>M2D!GI45</f>
        <v>23</v>
      </c>
      <c r="GF89" s="253">
        <f>M2D!GJ45</f>
        <v>23</v>
      </c>
      <c r="GG89" s="253">
        <f>M2D!GK45</f>
        <v>23</v>
      </c>
      <c r="GH89" s="253">
        <f>M2D!GL45</f>
        <v>23</v>
      </c>
      <c r="GI89" s="253">
        <f>M2D!GM45</f>
        <v>23</v>
      </c>
      <c r="GJ89" s="253">
        <f>M2D!GN45</f>
        <v>23</v>
      </c>
      <c r="GK89" s="253" t="str">
        <f>M2D!GO45</f>
        <v>X</v>
      </c>
      <c r="GL89" s="253" t="str">
        <f>M2D!GP45</f>
        <v>X</v>
      </c>
      <c r="GM89" s="253" t="str">
        <f>M2D!GQ45</f>
        <v>X</v>
      </c>
      <c r="GN89" s="253" t="str">
        <f>M2D!GR45</f>
        <v>X</v>
      </c>
      <c r="GO89" s="709">
        <f>M2D!HN55</f>
        <v>42917</v>
      </c>
    </row>
    <row r="90" spans="1:197" ht="13.15" customHeight="1" x14ac:dyDescent="0.2">
      <c r="A90" s="271" t="str">
        <f>M2D!A20</f>
        <v>V10</v>
      </c>
      <c r="B90" s="271">
        <f>M2D!F20</f>
        <v>43876</v>
      </c>
      <c r="C90" s="272">
        <f>M2D!G20</f>
        <v>43466</v>
      </c>
      <c r="D90" s="273" t="str">
        <f>M2D!H20</f>
        <v>D622</v>
      </c>
      <c r="E90" s="332" t="str">
        <f>M2D!I20</f>
        <v>AIA</v>
      </c>
      <c r="F90" s="253" t="str">
        <f>M2D!J20</f>
        <v>AIA</v>
      </c>
      <c r="G90" s="253">
        <f>M2D!K20</f>
        <v>2</v>
      </c>
      <c r="H90" s="253">
        <f>M2D!L20</f>
        <v>26</v>
      </c>
      <c r="I90" s="253">
        <f>M2D!M20</f>
        <v>24</v>
      </c>
      <c r="J90" s="253">
        <f>M2D!N20</f>
        <v>24</v>
      </c>
      <c r="K90" s="253">
        <f>M2D!O20</f>
        <v>8</v>
      </c>
      <c r="L90" s="253">
        <f>M2D!P20</f>
        <v>14</v>
      </c>
      <c r="M90" s="253">
        <f>M2D!Q20</f>
        <v>10</v>
      </c>
      <c r="N90" s="253">
        <f>M2D!R20</f>
        <v>18</v>
      </c>
      <c r="O90" s="253">
        <f>M2D!S20</f>
        <v>43</v>
      </c>
      <c r="P90" s="333">
        <f>M2D!T20</f>
        <v>22</v>
      </c>
      <c r="Q90" s="332">
        <f>M2D!U20</f>
        <v>16</v>
      </c>
      <c r="R90" s="253">
        <f>M2D!V20</f>
        <v>9</v>
      </c>
      <c r="S90" s="253">
        <f>M2D!W20</f>
        <v>44</v>
      </c>
      <c r="T90" s="253">
        <f>M2D!X20</f>
        <v>18</v>
      </c>
      <c r="U90" s="253">
        <f>M2D!Y20</f>
        <v>0</v>
      </c>
      <c r="V90" s="253">
        <f>M2D!Z20</f>
        <v>5</v>
      </c>
      <c r="W90" s="253">
        <f>M2D!AA20</f>
        <v>54</v>
      </c>
      <c r="X90" s="253">
        <f>M2D!AB20</f>
        <v>18</v>
      </c>
      <c r="Y90" s="253">
        <f>M2D!AC20</f>
        <v>18</v>
      </c>
      <c r="Z90" s="253">
        <f>M2D!AD20</f>
        <v>19</v>
      </c>
      <c r="AA90" s="253">
        <f>M2D!AE20</f>
        <v>20</v>
      </c>
      <c r="AB90" s="334">
        <f>M2D!AF20</f>
        <v>20</v>
      </c>
      <c r="AC90" s="332">
        <f>M2D!AG20</f>
        <v>1</v>
      </c>
      <c r="AD90" s="253">
        <f>M2D!AH20</f>
        <v>50</v>
      </c>
      <c r="AE90" s="253">
        <f>M2D!AI20</f>
        <v>50</v>
      </c>
      <c r="AF90" s="253">
        <f>M2D!AJ20</f>
        <v>50</v>
      </c>
      <c r="AG90" s="253">
        <f>M2D!AK20</f>
        <v>50</v>
      </c>
      <c r="AH90" s="253">
        <f>M2D!AL20</f>
        <v>1</v>
      </c>
      <c r="AI90" s="253">
        <f>M2D!AM20</f>
        <v>23</v>
      </c>
      <c r="AJ90" s="253">
        <f>M2D!AN20</f>
        <v>23</v>
      </c>
      <c r="AK90" s="253">
        <f>M2D!AO20</f>
        <v>23</v>
      </c>
      <c r="AL90" s="253">
        <f>M2D!AP20</f>
        <v>23</v>
      </c>
      <c r="AM90" s="253">
        <f>M2D!AQ20</f>
        <v>23</v>
      </c>
      <c r="AN90" s="334">
        <f>M2D!AR20</f>
        <v>23</v>
      </c>
      <c r="AO90" s="332">
        <f>M2D!AS20</f>
        <v>23</v>
      </c>
      <c r="AP90" s="253">
        <f>M2D!AT20</f>
        <v>23</v>
      </c>
      <c r="AQ90" s="253">
        <f>M2D!AU20</f>
        <v>23</v>
      </c>
      <c r="AR90" s="253">
        <f>M2D!AV20</f>
        <v>23</v>
      </c>
      <c r="AS90" s="253">
        <f>M2D!AW20</f>
        <v>23</v>
      </c>
      <c r="AT90" s="253">
        <f>M2D!AX20</f>
        <v>23</v>
      </c>
      <c r="AU90" s="253">
        <f>M2D!AY20</f>
        <v>23</v>
      </c>
      <c r="AV90" s="253" t="str">
        <f>M2D!AZ20</f>
        <v>F</v>
      </c>
      <c r="AW90" s="253" t="str">
        <f>M2D!BA20</f>
        <v>F</v>
      </c>
      <c r="AX90" s="253">
        <f>M2D!BB20</f>
        <v>23</v>
      </c>
      <c r="AY90" s="253">
        <f>M2D!BC20</f>
        <v>23</v>
      </c>
      <c r="AZ90" s="334">
        <f>M2D!BD20</f>
        <v>23</v>
      </c>
      <c r="BA90" s="332" t="str">
        <f>M2D!BE20</f>
        <v>V10</v>
      </c>
      <c r="BB90" s="253" t="str">
        <f>M2D!BF20</f>
        <v>V10</v>
      </c>
      <c r="BC90" s="253" t="str">
        <f>M2D!BG20</f>
        <v>V10</v>
      </c>
      <c r="BD90" s="253" t="str">
        <f>M2D!BH20</f>
        <v>V10</v>
      </c>
      <c r="BE90" s="253" t="str">
        <f>M2D!BI20</f>
        <v>V10</v>
      </c>
      <c r="BF90" s="253" t="str">
        <f>M2D!BJ20</f>
        <v>V10</v>
      </c>
      <c r="BG90" s="253">
        <f>M2D!BK20</f>
        <v>23</v>
      </c>
      <c r="BH90" s="253">
        <f>M2D!BL20</f>
        <v>23</v>
      </c>
      <c r="BI90" s="253">
        <f>M2D!BM20</f>
        <v>23</v>
      </c>
      <c r="BJ90" s="253" t="str">
        <f>M2D!BN20</f>
        <v>V10</v>
      </c>
      <c r="BK90" s="253" t="str">
        <f>M2D!BO20</f>
        <v>RMV</v>
      </c>
      <c r="BL90" s="334" t="str">
        <f>M2D!BP20</f>
        <v>RMV</v>
      </c>
      <c r="BM90" s="332" t="str">
        <f>M2D!BQ20</f>
        <v>RMV</v>
      </c>
      <c r="BN90" s="253" t="str">
        <f>M2D!BR20</f>
        <v>RMV</v>
      </c>
      <c r="BO90" s="253" t="str">
        <f>M2D!BS20</f>
        <v>RMV</v>
      </c>
      <c r="BP90" s="253" t="str">
        <f>M2D!BT20</f>
        <v>RMV</v>
      </c>
      <c r="BQ90" s="253" t="str">
        <f>M2D!BU20</f>
        <v>RMV</v>
      </c>
      <c r="BR90" s="253" t="str">
        <f>M2D!BV20</f>
        <v>RMV</v>
      </c>
      <c r="BS90" s="253" t="str">
        <f>M2D!BW20</f>
        <v>RMV</v>
      </c>
      <c r="BT90" s="253" t="str">
        <f>M2D!BX20</f>
        <v>RMV</v>
      </c>
      <c r="BU90" s="253">
        <f>M2D!BY20</f>
        <v>23</v>
      </c>
      <c r="BV90" s="253">
        <f>M2D!BZ20</f>
        <v>23</v>
      </c>
      <c r="BW90" s="253">
        <f>M2D!CA20</f>
        <v>23</v>
      </c>
      <c r="BX90" s="334">
        <f>M2D!CB20</f>
        <v>23</v>
      </c>
      <c r="BY90" s="332">
        <f>M2D!CC20</f>
        <v>23</v>
      </c>
      <c r="BZ90" s="253">
        <f>M2D!CD20</f>
        <v>23</v>
      </c>
      <c r="CA90" s="253">
        <f>M2D!CE20</f>
        <v>23</v>
      </c>
      <c r="CB90" s="253">
        <f>M2D!CF20</f>
        <v>23</v>
      </c>
      <c r="CC90" s="253">
        <f>M2D!CG20</f>
        <v>1</v>
      </c>
      <c r="CD90" s="253">
        <f>M2D!CH20</f>
        <v>60</v>
      </c>
      <c r="CE90" s="253">
        <f>M2D!CI20</f>
        <v>60</v>
      </c>
      <c r="CF90" s="253">
        <f>M2D!CJ20</f>
        <v>60</v>
      </c>
      <c r="CG90" s="253">
        <f>M2D!CK20</f>
        <v>60</v>
      </c>
      <c r="CH90" s="253">
        <f>M2D!CL20</f>
        <v>1</v>
      </c>
      <c r="CI90" s="253">
        <f>M2D!CM20</f>
        <v>23</v>
      </c>
      <c r="CJ90" s="334">
        <f>M2D!CN20</f>
        <v>23</v>
      </c>
      <c r="CK90" s="332">
        <f>M2D!CO20</f>
        <v>23</v>
      </c>
      <c r="CL90" s="253">
        <f>M2D!CP20</f>
        <v>23</v>
      </c>
      <c r="CM90" s="253">
        <f>M2D!CQ20</f>
        <v>23</v>
      </c>
      <c r="CN90" s="253">
        <f>M2D!CR20</f>
        <v>23</v>
      </c>
      <c r="CO90" s="253">
        <f>M2D!CS20</f>
        <v>23</v>
      </c>
      <c r="CP90" s="253">
        <f>M2D!CT20</f>
        <v>23</v>
      </c>
      <c r="CQ90" s="253">
        <f>M2D!CU20</f>
        <v>23</v>
      </c>
      <c r="CR90" s="253">
        <f>M2D!CV20</f>
        <v>23</v>
      </c>
      <c r="CS90" s="253">
        <f>M2D!CW20</f>
        <v>23</v>
      </c>
      <c r="CT90" s="253">
        <f>M2D!CX20</f>
        <v>23</v>
      </c>
      <c r="CU90" s="253">
        <f>M2D!CY20</f>
        <v>23</v>
      </c>
      <c r="CV90" s="334">
        <f>M2D!CZ20</f>
        <v>23</v>
      </c>
      <c r="CW90" s="332">
        <f>M2D!DA20</f>
        <v>23</v>
      </c>
      <c r="CX90" s="253">
        <f>M2D!DB20</f>
        <v>23</v>
      </c>
      <c r="CY90" s="253">
        <f>M2D!DC20</f>
        <v>23</v>
      </c>
      <c r="CZ90" s="253">
        <f>M2D!DD20</f>
        <v>23</v>
      </c>
      <c r="DA90" s="253">
        <f>M2D!DE20</f>
        <v>23</v>
      </c>
      <c r="DB90" s="253">
        <f>M2D!DF20</f>
        <v>23</v>
      </c>
      <c r="DC90" s="253">
        <f>M2D!DG20</f>
        <v>23</v>
      </c>
      <c r="DD90" s="253">
        <f>M2D!DH20</f>
        <v>23</v>
      </c>
      <c r="DE90" s="253">
        <f>M2D!DI20</f>
        <v>23</v>
      </c>
      <c r="DF90" s="253">
        <f>M2D!DJ20</f>
        <v>23</v>
      </c>
      <c r="DG90" s="253">
        <f>M2D!DK20</f>
        <v>23</v>
      </c>
      <c r="DH90" s="334" t="str">
        <f>M2D!DL20</f>
        <v>V15</v>
      </c>
      <c r="DI90" s="332" t="str">
        <f>M2D!DM20</f>
        <v>V15</v>
      </c>
      <c r="DJ90" s="253" t="str">
        <f>M2D!DN20</f>
        <v>V15</v>
      </c>
      <c r="DK90" s="253" t="str">
        <f>M2D!DO20</f>
        <v>V15</v>
      </c>
      <c r="DL90" s="253" t="str">
        <f>M2D!DP20</f>
        <v>V15</v>
      </c>
      <c r="DM90" s="253">
        <f>M2D!DQ20</f>
        <v>23</v>
      </c>
      <c r="DN90" s="253">
        <f>M2D!DR20</f>
        <v>23</v>
      </c>
      <c r="DO90" s="253">
        <f>M2D!DS20</f>
        <v>23</v>
      </c>
      <c r="DP90" s="253">
        <f>M2D!DT20</f>
        <v>23</v>
      </c>
      <c r="DQ90" s="253">
        <f>M2D!DU20</f>
        <v>23</v>
      </c>
      <c r="DR90" s="253">
        <f>M2D!DV20</f>
        <v>23</v>
      </c>
      <c r="DS90" s="253">
        <f>M2D!DW20</f>
        <v>23</v>
      </c>
      <c r="DT90" s="334">
        <f>M2D!DX20</f>
        <v>23</v>
      </c>
      <c r="DU90" s="332">
        <f>M2D!DY20</f>
        <v>23</v>
      </c>
      <c r="DV90" s="253">
        <f>M2D!DZ20</f>
        <v>23</v>
      </c>
      <c r="DW90" s="253">
        <f>M2D!EA20</f>
        <v>23</v>
      </c>
      <c r="DX90" s="253">
        <f>M2D!EB20</f>
        <v>23</v>
      </c>
      <c r="DY90" s="253">
        <f>M2D!EC20</f>
        <v>23</v>
      </c>
      <c r="DZ90" s="253">
        <f>M2D!ED20</f>
        <v>23</v>
      </c>
      <c r="EA90" s="253">
        <f>M2D!EE20</f>
        <v>23</v>
      </c>
      <c r="EB90" s="253">
        <f>M2D!EF20</f>
        <v>23</v>
      </c>
      <c r="EC90" s="253">
        <f>M2D!EG20</f>
        <v>23</v>
      </c>
      <c r="ED90" s="253">
        <f>M2D!EH20</f>
        <v>23</v>
      </c>
      <c r="EE90" s="253">
        <f>M2D!EI20</f>
        <v>23</v>
      </c>
      <c r="EF90" s="334">
        <f>M2D!EJ20</f>
        <v>23</v>
      </c>
      <c r="EG90" s="332">
        <f>M2D!EK20</f>
        <v>23</v>
      </c>
      <c r="EH90" s="253">
        <f>M2D!EL20</f>
        <v>23</v>
      </c>
      <c r="EI90" s="253">
        <f>M2D!EM20</f>
        <v>23</v>
      </c>
      <c r="EJ90" s="253">
        <f>M2D!EN20</f>
        <v>23</v>
      </c>
      <c r="EK90" s="253">
        <f>M2D!EO20</f>
        <v>23</v>
      </c>
      <c r="EL90" s="253">
        <f>M2D!EP20</f>
        <v>23</v>
      </c>
      <c r="EM90" s="253">
        <f>M2D!EQ20</f>
        <v>23</v>
      </c>
      <c r="EN90" s="253">
        <f>M2D!ER20</f>
        <v>23</v>
      </c>
      <c r="EO90" s="253">
        <f>M2D!ES20</f>
        <v>23</v>
      </c>
      <c r="EP90" s="253">
        <f>M2D!ET20</f>
        <v>23</v>
      </c>
      <c r="EQ90" s="253">
        <f>M2D!EU20</f>
        <v>23</v>
      </c>
      <c r="ER90" s="334">
        <f>M2D!EV20</f>
        <v>23</v>
      </c>
      <c r="ES90" s="335">
        <f>M2D!EW20</f>
        <v>23</v>
      </c>
      <c r="ET90" s="253">
        <f>M2D!EX20</f>
        <v>23</v>
      </c>
      <c r="EU90" s="253">
        <f>M2D!EY20</f>
        <v>23</v>
      </c>
      <c r="EV90" s="253">
        <f>M2D!EZ20</f>
        <v>23</v>
      </c>
      <c r="EW90" s="253">
        <f>M2D!FA20</f>
        <v>23</v>
      </c>
      <c r="EX90" s="253">
        <f>M2D!FB20</f>
        <v>23</v>
      </c>
      <c r="EY90" s="253">
        <f>M2D!FC20</f>
        <v>23</v>
      </c>
      <c r="EZ90" s="253">
        <f>M2D!FD20</f>
        <v>23</v>
      </c>
      <c r="FA90" s="253">
        <f>M2D!FE20</f>
        <v>23</v>
      </c>
      <c r="FB90" s="253">
        <f>M2D!FF20</f>
        <v>23</v>
      </c>
      <c r="FC90" s="253">
        <f>M2D!FG20</f>
        <v>23</v>
      </c>
      <c r="FD90" s="253">
        <f>M2D!FH20</f>
        <v>23</v>
      </c>
      <c r="FE90" s="253">
        <f>M2D!FI20</f>
        <v>23</v>
      </c>
      <c r="FF90" s="253">
        <f>M2D!FJ20</f>
        <v>23</v>
      </c>
      <c r="FG90" s="253">
        <f>M2D!FK20</f>
        <v>23</v>
      </c>
      <c r="FH90" s="253">
        <f>M2D!FL20</f>
        <v>23</v>
      </c>
      <c r="FI90" s="253">
        <f>M2D!FM20</f>
        <v>23</v>
      </c>
      <c r="FJ90" s="253" t="str">
        <f>M2D!FN20</f>
        <v>SB</v>
      </c>
      <c r="FK90" s="253" t="str">
        <f>M2D!FO20</f>
        <v>SB</v>
      </c>
      <c r="FL90" s="253" t="str">
        <f>M2D!FP20</f>
        <v>SB</v>
      </c>
      <c r="FM90" s="253" t="str">
        <f>M2D!FQ20</f>
        <v>SB</v>
      </c>
      <c r="FN90" s="253" t="str">
        <f>M2D!FR20</f>
        <v>V20</v>
      </c>
      <c r="FO90" s="253" t="str">
        <f>M2D!FS20</f>
        <v>V20</v>
      </c>
      <c r="FP90" s="253" t="str">
        <f>M2D!FT20</f>
        <v>V20</v>
      </c>
      <c r="FQ90" s="253" t="str">
        <f>M2D!FU20</f>
        <v>V20</v>
      </c>
      <c r="FR90" s="253" t="str">
        <f>M2D!FV20</f>
        <v>V20</v>
      </c>
      <c r="FS90" s="253" t="str">
        <f>M2D!FW20</f>
        <v>V20</v>
      </c>
      <c r="FT90" s="253">
        <f>M2D!FX20</f>
        <v>23</v>
      </c>
      <c r="FU90" s="253">
        <f>M2D!FY20</f>
        <v>23</v>
      </c>
      <c r="FV90" s="253">
        <f>M2D!FZ20</f>
        <v>23</v>
      </c>
      <c r="FW90" s="253">
        <f>M2D!GA20</f>
        <v>23</v>
      </c>
      <c r="FX90" s="253">
        <f>M2D!GB20</f>
        <v>23</v>
      </c>
      <c r="FY90" s="253">
        <f>M2D!GC20</f>
        <v>23</v>
      </c>
      <c r="FZ90" s="253">
        <f>M2D!GD20</f>
        <v>23</v>
      </c>
      <c r="GA90" s="253">
        <f>M2D!GE20</f>
        <v>23</v>
      </c>
      <c r="GB90" s="253">
        <f>M2D!GF20</f>
        <v>23</v>
      </c>
      <c r="GC90" s="253">
        <f>M2D!GG20</f>
        <v>23</v>
      </c>
      <c r="GD90" s="253">
        <f>M2D!GH20</f>
        <v>23</v>
      </c>
      <c r="GE90" s="253">
        <f>M2D!GI20</f>
        <v>23</v>
      </c>
      <c r="GF90" s="253">
        <f>M2D!GJ20</f>
        <v>23</v>
      </c>
      <c r="GG90" s="253">
        <f>M2D!GK20</f>
        <v>23</v>
      </c>
      <c r="GH90" s="253">
        <f>M2D!GL20</f>
        <v>23</v>
      </c>
      <c r="GI90" s="253">
        <f>M2D!GM20</f>
        <v>23</v>
      </c>
      <c r="GJ90" s="253">
        <f>M2D!GN20</f>
        <v>23</v>
      </c>
      <c r="GK90" s="253" t="str">
        <f>M2D!GO20</f>
        <v>X</v>
      </c>
      <c r="GL90" s="253" t="str">
        <f>M2D!GP20</f>
        <v>X</v>
      </c>
      <c r="GM90" s="253" t="str">
        <f>M2D!GQ20</f>
        <v>X</v>
      </c>
      <c r="GN90" s="253" t="str">
        <f>M2D!GR20</f>
        <v>X</v>
      </c>
      <c r="GO90" s="709">
        <f>M2D!HN30</f>
        <v>43313</v>
      </c>
    </row>
    <row r="91" spans="1:197" ht="13.15" customHeight="1" x14ac:dyDescent="0.2">
      <c r="A91" s="271" t="str">
        <f>M2D!A73</f>
        <v>V15</v>
      </c>
      <c r="B91" s="271">
        <f>M2D!F73</f>
        <v>43883</v>
      </c>
      <c r="C91" s="272">
        <f>M2D!G73</f>
        <v>43466</v>
      </c>
      <c r="D91" s="273" t="str">
        <f>M2D!H73</f>
        <v>D679</v>
      </c>
      <c r="E91" s="332" t="str">
        <f>M2D!I73</f>
        <v>V10</v>
      </c>
      <c r="F91" s="253" t="str">
        <f>M2D!J73</f>
        <v>AIA</v>
      </c>
      <c r="G91" s="253" t="str">
        <f>M2D!K73</f>
        <v>AIA</v>
      </c>
      <c r="H91" s="253" t="str">
        <f>M2D!L73</f>
        <v>AIA</v>
      </c>
      <c r="I91" s="253" t="str">
        <f>M2D!M73</f>
        <v>AIA</v>
      </c>
      <c r="J91" s="253">
        <f>M2D!N73</f>
        <v>1</v>
      </c>
      <c r="K91" s="253">
        <f>M2D!O73</f>
        <v>4</v>
      </c>
      <c r="L91" s="253">
        <f>M2D!P73</f>
        <v>6</v>
      </c>
      <c r="M91" s="253">
        <f>M2D!Q73</f>
        <v>42</v>
      </c>
      <c r="N91" s="253">
        <f>M2D!R73</f>
        <v>34</v>
      </c>
      <c r="O91" s="253">
        <f>M2D!S73</f>
        <v>42</v>
      </c>
      <c r="P91" s="333">
        <f>M2D!T73</f>
        <v>32</v>
      </c>
      <c r="Q91" s="332">
        <f>M2D!U73</f>
        <v>44</v>
      </c>
      <c r="R91" s="253">
        <f>M2D!V73</f>
        <v>20</v>
      </c>
      <c r="S91" s="253">
        <f>M2D!W73</f>
        <v>38</v>
      </c>
      <c r="T91" s="253">
        <f>M2D!X73</f>
        <v>54</v>
      </c>
      <c r="U91" s="253">
        <f>M2D!Y73</f>
        <v>11</v>
      </c>
      <c r="V91" s="253">
        <f>M2D!Z73</f>
        <v>15</v>
      </c>
      <c r="W91" s="253">
        <f>M2D!AA73</f>
        <v>72</v>
      </c>
      <c r="X91" s="253">
        <f>M2D!AB73</f>
        <v>99</v>
      </c>
      <c r="Y91" s="253">
        <f>M2D!AC73</f>
        <v>2</v>
      </c>
      <c r="Z91" s="253">
        <f>M2D!AD73</f>
        <v>3</v>
      </c>
      <c r="AA91" s="253">
        <f>M2D!AE73</f>
        <v>23</v>
      </c>
      <c r="AB91" s="334">
        <f>M2D!AF73</f>
        <v>23</v>
      </c>
      <c r="AC91" s="332">
        <f>M2D!AG73</f>
        <v>23</v>
      </c>
      <c r="AD91" s="253">
        <f>M2D!AH73</f>
        <v>23</v>
      </c>
      <c r="AE91" s="253">
        <f>M2D!AI73</f>
        <v>23</v>
      </c>
      <c r="AF91" s="253">
        <f>M2D!AJ73</f>
        <v>23</v>
      </c>
      <c r="AG91" s="253">
        <f>M2D!AK73</f>
        <v>23</v>
      </c>
      <c r="AH91" s="253">
        <f>M2D!AL73</f>
        <v>23</v>
      </c>
      <c r="AI91" s="253">
        <f>M2D!AM73</f>
        <v>23</v>
      </c>
      <c r="AJ91" s="253">
        <f>M2D!AN73</f>
        <v>23</v>
      </c>
      <c r="AK91" s="253">
        <f>M2D!AO73</f>
        <v>1</v>
      </c>
      <c r="AL91" s="253">
        <f>M2D!AP73</f>
        <v>50</v>
      </c>
      <c r="AM91" s="253">
        <f>M2D!AQ73</f>
        <v>50</v>
      </c>
      <c r="AN91" s="334">
        <f>M2D!AR73</f>
        <v>50</v>
      </c>
      <c r="AO91" s="332">
        <f>M2D!AS73</f>
        <v>80</v>
      </c>
      <c r="AP91" s="253">
        <f>M2D!AT73</f>
        <v>1</v>
      </c>
      <c r="AQ91" s="253">
        <f>M2D!AU73</f>
        <v>23</v>
      </c>
      <c r="AR91" s="253">
        <f>M2D!AV73</f>
        <v>23</v>
      </c>
      <c r="AS91" s="253">
        <f>M2D!AW73</f>
        <v>23</v>
      </c>
      <c r="AT91" s="253">
        <f>M2D!AX73</f>
        <v>23</v>
      </c>
      <c r="AU91" s="253">
        <f>M2D!AY73</f>
        <v>23</v>
      </c>
      <c r="AV91" s="253">
        <f>M2D!AZ73</f>
        <v>23</v>
      </c>
      <c r="AW91" s="253">
        <f>M2D!BA73</f>
        <v>23</v>
      </c>
      <c r="AX91" s="253">
        <f>M2D!BB73</f>
        <v>23</v>
      </c>
      <c r="AY91" s="253">
        <f>M2D!BC73</f>
        <v>10</v>
      </c>
      <c r="AZ91" s="334">
        <f>M2D!BD73</f>
        <v>0</v>
      </c>
      <c r="BA91" s="332" t="str">
        <f>M2D!BE73</f>
        <v>V15</v>
      </c>
      <c r="BB91" s="253" t="str">
        <f>M2D!BF73</f>
        <v>V15</v>
      </c>
      <c r="BC91" s="253" t="str">
        <f>M2D!BG73</f>
        <v>V15</v>
      </c>
      <c r="BD91" s="253" t="str">
        <f>M2D!BH73</f>
        <v>V15</v>
      </c>
      <c r="BE91" s="253" t="str">
        <f>M2D!BI73</f>
        <v>V15</v>
      </c>
      <c r="BF91" s="253" t="str">
        <f>M2D!BJ73</f>
        <v>AIA</v>
      </c>
      <c r="BG91" s="253" t="str">
        <f>M2D!BK73</f>
        <v>AIA</v>
      </c>
      <c r="BH91" s="253">
        <f>M2D!BL73</f>
        <v>23</v>
      </c>
      <c r="BI91" s="253">
        <f>M2D!BM73</f>
        <v>23</v>
      </c>
      <c r="BJ91" s="253">
        <f>M2D!BN73</f>
        <v>23</v>
      </c>
      <c r="BK91" s="253">
        <f>M2D!BO73</f>
        <v>23</v>
      </c>
      <c r="BL91" s="334">
        <f>M2D!BP73</f>
        <v>23</v>
      </c>
      <c r="BM91" s="332">
        <f>M2D!BQ73</f>
        <v>23</v>
      </c>
      <c r="BN91" s="253">
        <f>M2D!BR73</f>
        <v>23</v>
      </c>
      <c r="BO91" s="253">
        <f>M2D!BS73</f>
        <v>23</v>
      </c>
      <c r="BP91" s="253">
        <f>M2D!BT73</f>
        <v>23</v>
      </c>
      <c r="BQ91" s="253">
        <f>M2D!BU73</f>
        <v>23</v>
      </c>
      <c r="BR91" s="253">
        <f>M2D!BV73</f>
        <v>23</v>
      </c>
      <c r="BS91" s="253">
        <f>M2D!BW73</f>
        <v>23</v>
      </c>
      <c r="BT91" s="253">
        <f>M2D!BX73</f>
        <v>23</v>
      </c>
      <c r="BU91" s="253" t="str">
        <f>M2D!BY73</f>
        <v>SB</v>
      </c>
      <c r="BV91" s="253" t="str">
        <f>M2D!BZ73</f>
        <v>SB</v>
      </c>
      <c r="BW91" s="253" t="str">
        <f>M2D!CA73</f>
        <v>SB</v>
      </c>
      <c r="BX91" s="334" t="str">
        <f>M2D!CB73</f>
        <v>SB</v>
      </c>
      <c r="BY91" s="332">
        <f>M2D!CC73</f>
        <v>23</v>
      </c>
      <c r="BZ91" s="253">
        <f>M2D!CD73</f>
        <v>23</v>
      </c>
      <c r="CA91" s="253">
        <f>M2D!CE73</f>
        <v>23</v>
      </c>
      <c r="CB91" s="253">
        <f>M2D!CF73</f>
        <v>23</v>
      </c>
      <c r="CC91" s="253">
        <f>M2D!CG73</f>
        <v>23</v>
      </c>
      <c r="CD91" s="253">
        <f>M2D!CH73</f>
        <v>23</v>
      </c>
      <c r="CE91" s="253">
        <f>M2D!CI73</f>
        <v>23</v>
      </c>
      <c r="CF91" s="253">
        <f>M2D!CJ73</f>
        <v>23</v>
      </c>
      <c r="CG91" s="253">
        <f>M2D!CK73</f>
        <v>23</v>
      </c>
      <c r="CH91" s="253">
        <f>M2D!CL73</f>
        <v>23</v>
      </c>
      <c r="CI91" s="253">
        <f>M2D!CM73</f>
        <v>1</v>
      </c>
      <c r="CJ91" s="334">
        <f>M2D!CN73</f>
        <v>50</v>
      </c>
      <c r="CK91" s="332">
        <f>M2D!CO73</f>
        <v>50</v>
      </c>
      <c r="CL91" s="253">
        <f>M2D!CP73</f>
        <v>50</v>
      </c>
      <c r="CM91" s="253">
        <f>M2D!CQ73</f>
        <v>50</v>
      </c>
      <c r="CN91" s="253">
        <f>M2D!CR73</f>
        <v>1</v>
      </c>
      <c r="CO91" s="253">
        <f>M2D!CS73</f>
        <v>23</v>
      </c>
      <c r="CP91" s="253">
        <f>M2D!CT73</f>
        <v>23</v>
      </c>
      <c r="CQ91" s="253">
        <f>M2D!CU73</f>
        <v>23</v>
      </c>
      <c r="CR91" s="253">
        <f>M2D!CV73</f>
        <v>23</v>
      </c>
      <c r="CS91" s="253">
        <f>M2D!CW73</f>
        <v>23</v>
      </c>
      <c r="CT91" s="253">
        <f>M2D!CX73</f>
        <v>23</v>
      </c>
      <c r="CU91" s="253">
        <f>M2D!CY73</f>
        <v>23</v>
      </c>
      <c r="CV91" s="334">
        <f>M2D!CZ73</f>
        <v>23</v>
      </c>
      <c r="CW91" s="332">
        <f>M2D!DA73</f>
        <v>23</v>
      </c>
      <c r="CX91" s="253">
        <f>M2D!DB73</f>
        <v>23</v>
      </c>
      <c r="CY91" s="253">
        <f>M2D!DC73</f>
        <v>23</v>
      </c>
      <c r="CZ91" s="253">
        <f>M2D!DD73</f>
        <v>23</v>
      </c>
      <c r="DA91" s="253">
        <f>M2D!DE73</f>
        <v>23</v>
      </c>
      <c r="DB91" s="253">
        <f>M2D!DF73</f>
        <v>23</v>
      </c>
      <c r="DC91" s="253">
        <f>M2D!DG73</f>
        <v>23</v>
      </c>
      <c r="DD91" s="253">
        <f>M2D!DH73</f>
        <v>23</v>
      </c>
      <c r="DE91" s="253">
        <f>M2D!DI73</f>
        <v>23</v>
      </c>
      <c r="DF91" s="253">
        <f>M2D!DJ73</f>
        <v>23</v>
      </c>
      <c r="DG91" s="253">
        <f>M2D!DK73</f>
        <v>23</v>
      </c>
      <c r="DH91" s="334">
        <f>M2D!DL73</f>
        <v>23</v>
      </c>
      <c r="DI91" s="332" t="str">
        <f>M2D!DM73</f>
        <v>V20</v>
      </c>
      <c r="DJ91" s="253" t="str">
        <f>M2D!DN73</f>
        <v>V20</v>
      </c>
      <c r="DK91" s="253" t="str">
        <f>M2D!DO73</f>
        <v>V20</v>
      </c>
      <c r="DL91" s="253" t="str">
        <f>M2D!DP73</f>
        <v>V20</v>
      </c>
      <c r="DM91" s="253" t="str">
        <f>M2D!DQ73</f>
        <v>V20</v>
      </c>
      <c r="DN91" s="253" t="str">
        <f>M2D!DR73</f>
        <v>RMV</v>
      </c>
      <c r="DO91" s="253" t="str">
        <f>M2D!DS73</f>
        <v>RMV</v>
      </c>
      <c r="DP91" s="253" t="str">
        <f>M2D!DT73</f>
        <v>RMV</v>
      </c>
      <c r="DQ91" s="253" t="str">
        <f>M2D!DU73</f>
        <v>RMV</v>
      </c>
      <c r="DR91" s="253" t="str">
        <f>M2D!DV73</f>
        <v>RMV</v>
      </c>
      <c r="DS91" s="253" t="str">
        <f>M2D!DW73</f>
        <v>RMV</v>
      </c>
      <c r="DT91" s="334">
        <f>M2D!DX73</f>
        <v>23</v>
      </c>
      <c r="DU91" s="332">
        <f>M2D!DY73</f>
        <v>23</v>
      </c>
      <c r="DV91" s="253">
        <f>M2D!DZ73</f>
        <v>23</v>
      </c>
      <c r="DW91" s="253">
        <f>M2D!EA73</f>
        <v>23</v>
      </c>
      <c r="DX91" s="253">
        <f>M2D!EB73</f>
        <v>23</v>
      </c>
      <c r="DY91" s="253">
        <f>M2D!EC73</f>
        <v>23</v>
      </c>
      <c r="DZ91" s="253">
        <f>M2D!ED73</f>
        <v>23</v>
      </c>
      <c r="EA91" s="253">
        <f>M2D!EE73</f>
        <v>23</v>
      </c>
      <c r="EB91" s="253">
        <f>M2D!EF73</f>
        <v>23</v>
      </c>
      <c r="EC91" s="253">
        <f>M2D!EG73</f>
        <v>23</v>
      </c>
      <c r="ED91" s="253">
        <f>M2D!EH73</f>
        <v>23</v>
      </c>
      <c r="EE91" s="253">
        <f>M2D!EI73</f>
        <v>23</v>
      </c>
      <c r="EF91" s="334">
        <f>M2D!EJ73</f>
        <v>23</v>
      </c>
      <c r="EG91" s="332">
        <f>M2D!EK73</f>
        <v>23</v>
      </c>
      <c r="EH91" s="253">
        <f>M2D!EL73</f>
        <v>23</v>
      </c>
      <c r="EI91" s="253">
        <f>M2D!EM73</f>
        <v>23</v>
      </c>
      <c r="EJ91" s="253">
        <f>M2D!EN73</f>
        <v>23</v>
      </c>
      <c r="EK91" s="253">
        <f>M2D!EO73</f>
        <v>23</v>
      </c>
      <c r="EL91" s="253">
        <f>M2D!EP73</f>
        <v>23</v>
      </c>
      <c r="EM91" s="253">
        <f>M2D!EQ73</f>
        <v>23</v>
      </c>
      <c r="EN91" s="253">
        <f>M2D!ER73</f>
        <v>23</v>
      </c>
      <c r="EO91" s="253">
        <f>M2D!ES73</f>
        <v>23</v>
      </c>
      <c r="EP91" s="253">
        <f>M2D!ET73</f>
        <v>23</v>
      </c>
      <c r="EQ91" s="253">
        <f>M2D!EU73</f>
        <v>23</v>
      </c>
      <c r="ER91" s="334">
        <f>M2D!EV73</f>
        <v>23</v>
      </c>
      <c r="ES91" s="335">
        <f>M2D!EW73</f>
        <v>23</v>
      </c>
      <c r="ET91" s="253">
        <f>M2D!EX73</f>
        <v>23</v>
      </c>
      <c r="EU91" s="253">
        <f>M2D!EY73</f>
        <v>23</v>
      </c>
      <c r="EV91" s="253">
        <f>M2D!EZ73</f>
        <v>23</v>
      </c>
      <c r="EW91" s="253">
        <f>M2D!FA73</f>
        <v>23</v>
      </c>
      <c r="EX91" s="253">
        <f>M2D!FB73</f>
        <v>23</v>
      </c>
      <c r="EY91" s="253">
        <f>M2D!FC73</f>
        <v>23</v>
      </c>
      <c r="EZ91" s="253">
        <f>M2D!FD73</f>
        <v>23</v>
      </c>
      <c r="FA91" s="253">
        <f>M2D!FE73</f>
        <v>23</v>
      </c>
      <c r="FB91" s="253">
        <f>M2D!FF73</f>
        <v>23</v>
      </c>
      <c r="FC91" s="253">
        <f>M2D!FG73</f>
        <v>23</v>
      </c>
      <c r="FD91" s="253">
        <f>M2D!FH73</f>
        <v>23</v>
      </c>
      <c r="FE91" s="253">
        <f>M2D!FI73</f>
        <v>23</v>
      </c>
      <c r="FF91" s="253">
        <f>M2D!FJ73</f>
        <v>23</v>
      </c>
      <c r="FG91" s="253">
        <f>M2D!FK73</f>
        <v>23</v>
      </c>
      <c r="FH91" s="253">
        <f>M2D!FL73</f>
        <v>23</v>
      </c>
      <c r="FI91" s="253">
        <f>M2D!FM73</f>
        <v>23</v>
      </c>
      <c r="FJ91" s="253">
        <f>M2D!FN73</f>
        <v>23</v>
      </c>
      <c r="FK91" s="253">
        <f>M2D!FO73</f>
        <v>23</v>
      </c>
      <c r="FL91" s="253">
        <f>M2D!FP73</f>
        <v>23</v>
      </c>
      <c r="FM91" s="253">
        <f>M2D!FQ73</f>
        <v>23</v>
      </c>
      <c r="FN91" s="253" t="str">
        <f>M2D!FR73</f>
        <v>V25</v>
      </c>
      <c r="FO91" s="253" t="str">
        <f>M2D!FS73</f>
        <v>V25</v>
      </c>
      <c r="FP91" s="253" t="str">
        <f>M2D!FT73</f>
        <v>V25</v>
      </c>
      <c r="FQ91" s="253" t="str">
        <f>M2D!FU73</f>
        <v>V25</v>
      </c>
      <c r="FR91" s="253" t="str">
        <f>M2D!FV73</f>
        <v>V25</v>
      </c>
      <c r="FS91" s="253">
        <f>M2D!FW73</f>
        <v>23</v>
      </c>
      <c r="FT91" s="253">
        <f>M2D!FX73</f>
        <v>23</v>
      </c>
      <c r="FU91" s="253">
        <f>M2D!FY73</f>
        <v>23</v>
      </c>
      <c r="FV91" s="253">
        <f>M2D!FZ73</f>
        <v>23</v>
      </c>
      <c r="FW91" s="253">
        <f>M2D!GA73</f>
        <v>23</v>
      </c>
      <c r="FX91" s="253">
        <f>M2D!GB73</f>
        <v>23</v>
      </c>
      <c r="FY91" s="253">
        <f>M2D!GC73</f>
        <v>23</v>
      </c>
      <c r="FZ91" s="253">
        <f>M2D!GD73</f>
        <v>23</v>
      </c>
      <c r="GA91" s="253">
        <f>M2D!GE73</f>
        <v>23</v>
      </c>
      <c r="GB91" s="253">
        <f>M2D!GF73</f>
        <v>23</v>
      </c>
      <c r="GC91" s="253">
        <f>M2D!GG73</f>
        <v>23</v>
      </c>
      <c r="GD91" s="253">
        <f>M2D!GH73</f>
        <v>23</v>
      </c>
      <c r="GE91" s="253">
        <f>M2D!GI73</f>
        <v>23</v>
      </c>
      <c r="GF91" s="253">
        <f>M2D!GJ73</f>
        <v>23</v>
      </c>
      <c r="GG91" s="253">
        <f>M2D!GK73</f>
        <v>23</v>
      </c>
      <c r="GH91" s="253">
        <f>M2D!GL73</f>
        <v>23</v>
      </c>
      <c r="GI91" s="253">
        <f>M2D!GM73</f>
        <v>23</v>
      </c>
      <c r="GJ91" s="253">
        <f>M2D!GN73</f>
        <v>23</v>
      </c>
      <c r="GK91" s="253" t="str">
        <f>M2D!GO73</f>
        <v>X</v>
      </c>
      <c r="GL91" s="253" t="str">
        <f>M2D!GP73</f>
        <v>X</v>
      </c>
      <c r="GM91" s="253" t="str">
        <f>M2D!GQ73</f>
        <v>X</v>
      </c>
      <c r="GN91" s="253" t="str">
        <f>M2D!GR73</f>
        <v>X</v>
      </c>
      <c r="GO91" s="709" t="str">
        <f>M2D!HN83</f>
        <v/>
      </c>
    </row>
    <row r="92" spans="1:197" ht="13.15" customHeight="1" x14ac:dyDescent="0.2">
      <c r="A92" s="271" t="str">
        <f>M2D!A40</f>
        <v>V10</v>
      </c>
      <c r="B92" s="271">
        <f>M2D!F40</f>
        <v>43983</v>
      </c>
      <c r="C92" s="272">
        <f>M2D!G40</f>
        <v>43466</v>
      </c>
      <c r="D92" s="273" t="str">
        <f>M2D!H40</f>
        <v>D643</v>
      </c>
      <c r="E92" s="332" t="str">
        <f>M2D!I40</f>
        <v>V5</v>
      </c>
      <c r="F92" s="253" t="str">
        <f>M2D!J40</f>
        <v>V5</v>
      </c>
      <c r="G92" s="253" t="str">
        <f>M2D!K40</f>
        <v>AIA</v>
      </c>
      <c r="H92" s="253" t="str">
        <f>M2D!L40</f>
        <v>AIA</v>
      </c>
      <c r="I92" s="253" t="str">
        <f>M2D!M40</f>
        <v>AIA</v>
      </c>
      <c r="J92" s="253">
        <f>M2D!N40</f>
        <v>1</v>
      </c>
      <c r="K92" s="253">
        <f>M2D!O40</f>
        <v>0</v>
      </c>
      <c r="L92" s="253">
        <f>M2D!P40</f>
        <v>5</v>
      </c>
      <c r="M92" s="253">
        <f>M2D!Q40</f>
        <v>16</v>
      </c>
      <c r="N92" s="253">
        <f>M2D!R40</f>
        <v>16</v>
      </c>
      <c r="O92" s="253">
        <f>M2D!S40</f>
        <v>78</v>
      </c>
      <c r="P92" s="333">
        <f>M2D!T40</f>
        <v>70</v>
      </c>
      <c r="Q92" s="332">
        <f>M2D!U40</f>
        <v>51</v>
      </c>
      <c r="R92" s="253">
        <f>M2D!V40</f>
        <v>98</v>
      </c>
      <c r="S92" s="253">
        <f>M2D!W40</f>
        <v>37</v>
      </c>
      <c r="T92" s="253">
        <f>M2D!X40</f>
        <v>19</v>
      </c>
      <c r="U92" s="253">
        <f>M2D!Y40</f>
        <v>40</v>
      </c>
      <c r="V92" s="253">
        <f>M2D!Z40</f>
        <v>26</v>
      </c>
      <c r="W92" s="253">
        <f>M2D!AA40</f>
        <v>21</v>
      </c>
      <c r="X92" s="253">
        <f>M2D!AB40</f>
        <v>0</v>
      </c>
      <c r="Y92" s="253">
        <f>M2D!AC40</f>
        <v>13</v>
      </c>
      <c r="Z92" s="253">
        <f>M2D!AD40</f>
        <v>40</v>
      </c>
      <c r="AA92" s="253">
        <f>M2D!AE40</f>
        <v>50</v>
      </c>
      <c r="AB92" s="334">
        <f>M2D!AF40</f>
        <v>50</v>
      </c>
      <c r="AC92" s="332">
        <f>M2D!AG40</f>
        <v>50</v>
      </c>
      <c r="AD92" s="253">
        <f>M2D!AH40</f>
        <v>1</v>
      </c>
      <c r="AE92" s="253">
        <f>M2D!AI40</f>
        <v>23</v>
      </c>
      <c r="AF92" s="253">
        <f>M2D!AJ40</f>
        <v>23</v>
      </c>
      <c r="AG92" s="253">
        <f>M2D!AK40</f>
        <v>23</v>
      </c>
      <c r="AH92" s="253">
        <f>M2D!AL40</f>
        <v>23</v>
      </c>
      <c r="AI92" s="253">
        <f>M2D!AM40</f>
        <v>23</v>
      </c>
      <c r="AJ92" s="253">
        <f>M2D!AN40</f>
        <v>23</v>
      </c>
      <c r="AK92" s="253">
        <f>M2D!AO40</f>
        <v>23</v>
      </c>
      <c r="AL92" s="253">
        <f>M2D!AP40</f>
        <v>23</v>
      </c>
      <c r="AM92" s="253" t="str">
        <f>M2D!AQ40</f>
        <v>F</v>
      </c>
      <c r="AN92" s="334" t="str">
        <f>M2D!AR40</f>
        <v>F</v>
      </c>
      <c r="AO92" s="332">
        <f>M2D!AS40</f>
        <v>23</v>
      </c>
      <c r="AP92" s="253">
        <f>M2D!AT40</f>
        <v>23</v>
      </c>
      <c r="AQ92" s="253">
        <f>M2D!AU40</f>
        <v>23</v>
      </c>
      <c r="AR92" s="253">
        <f>M2D!AV40</f>
        <v>23</v>
      </c>
      <c r="AS92" s="253">
        <f>M2D!AW40</f>
        <v>23</v>
      </c>
      <c r="AT92" s="253">
        <f>M2D!AX40</f>
        <v>23</v>
      </c>
      <c r="AU92" s="253">
        <f>M2D!AY40</f>
        <v>23</v>
      </c>
      <c r="AV92" s="253">
        <f>M2D!AZ40</f>
        <v>23</v>
      </c>
      <c r="AW92" s="253">
        <f>M2D!BA40</f>
        <v>23</v>
      </c>
      <c r="AX92" s="253">
        <f>M2D!BB40</f>
        <v>23</v>
      </c>
      <c r="AY92" s="253">
        <f>M2D!BC40</f>
        <v>23</v>
      </c>
      <c r="AZ92" s="334">
        <f>M2D!BD40</f>
        <v>23</v>
      </c>
      <c r="BA92" s="332" t="str">
        <f>M2D!BE40</f>
        <v>V10</v>
      </c>
      <c r="BB92" s="253" t="str">
        <f>M2D!BF40</f>
        <v>V10</v>
      </c>
      <c r="BC92" s="253" t="str">
        <f>M2D!BG40</f>
        <v>V10</v>
      </c>
      <c r="BD92" s="253" t="str">
        <f>M2D!BH40</f>
        <v>V10</v>
      </c>
      <c r="BE92" s="253" t="str">
        <f>M2D!BI40</f>
        <v>V10</v>
      </c>
      <c r="BF92" s="253" t="str">
        <f>M2D!BJ40</f>
        <v>V10</v>
      </c>
      <c r="BG92" s="253">
        <f>M2D!BK40</f>
        <v>23</v>
      </c>
      <c r="BH92" s="253">
        <f>M2D!BL40</f>
        <v>23</v>
      </c>
      <c r="BI92" s="253">
        <f>M2D!BM40</f>
        <v>23</v>
      </c>
      <c r="BJ92" s="253" t="str">
        <f>M2D!BN40</f>
        <v>V10</v>
      </c>
      <c r="BK92" s="253" t="str">
        <f>M2D!BO40</f>
        <v>RMV</v>
      </c>
      <c r="BL92" s="334" t="str">
        <f>M2D!BP40</f>
        <v>RMV</v>
      </c>
      <c r="BM92" s="332" t="str">
        <f>M2D!BQ40</f>
        <v>RMV</v>
      </c>
      <c r="BN92" s="253" t="str">
        <f>M2D!BR40</f>
        <v>RMV</v>
      </c>
      <c r="BO92" s="253" t="str">
        <f>M2D!BS40</f>
        <v>RMV</v>
      </c>
      <c r="BP92" s="253" t="str">
        <f>M2D!BT40</f>
        <v>RMV</v>
      </c>
      <c r="BQ92" s="253" t="str">
        <f>M2D!BU40</f>
        <v>RMV</v>
      </c>
      <c r="BR92" s="253" t="str">
        <f>M2D!BV40</f>
        <v>RMV</v>
      </c>
      <c r="BS92" s="253" t="str">
        <f>M2D!BW40</f>
        <v>RMV</v>
      </c>
      <c r="BT92" s="253" t="str">
        <f>M2D!BX40</f>
        <v>RMV</v>
      </c>
      <c r="BU92" s="253">
        <f>M2D!BY40</f>
        <v>23</v>
      </c>
      <c r="BV92" s="253">
        <f>M2D!BZ40</f>
        <v>23</v>
      </c>
      <c r="BW92" s="253">
        <f>M2D!CA40</f>
        <v>23</v>
      </c>
      <c r="BX92" s="334">
        <f>M2D!CB40</f>
        <v>23</v>
      </c>
      <c r="BY92" s="332">
        <f>M2D!CC40</f>
        <v>23</v>
      </c>
      <c r="BZ92" s="253">
        <f>M2D!CD40</f>
        <v>23</v>
      </c>
      <c r="CA92" s="253">
        <f>M2D!CE40</f>
        <v>1</v>
      </c>
      <c r="CB92" s="253">
        <f>M2D!CF40</f>
        <v>50</v>
      </c>
      <c r="CC92" s="253">
        <f>M2D!CG40</f>
        <v>50</v>
      </c>
      <c r="CD92" s="253">
        <f>M2D!CH40</f>
        <v>50</v>
      </c>
      <c r="CE92" s="253">
        <f>M2D!CI40</f>
        <v>50</v>
      </c>
      <c r="CF92" s="253">
        <f>M2D!CJ40</f>
        <v>1</v>
      </c>
      <c r="CG92" s="253">
        <f>M2D!CK40</f>
        <v>23</v>
      </c>
      <c r="CH92" s="253">
        <f>M2D!CL40</f>
        <v>23</v>
      </c>
      <c r="CI92" s="253">
        <f>M2D!CM40</f>
        <v>23</v>
      </c>
      <c r="CJ92" s="334">
        <f>M2D!CN40</f>
        <v>23</v>
      </c>
      <c r="CK92" s="332">
        <f>M2D!CO40</f>
        <v>23</v>
      </c>
      <c r="CL92" s="253">
        <f>M2D!CP40</f>
        <v>23</v>
      </c>
      <c r="CM92" s="253">
        <f>M2D!CQ40</f>
        <v>23</v>
      </c>
      <c r="CN92" s="253">
        <f>M2D!CR40</f>
        <v>23</v>
      </c>
      <c r="CO92" s="253">
        <f>M2D!CS40</f>
        <v>23</v>
      </c>
      <c r="CP92" s="253">
        <f>M2D!CT40</f>
        <v>23</v>
      </c>
      <c r="CQ92" s="253">
        <f>M2D!CU40</f>
        <v>23</v>
      </c>
      <c r="CR92" s="253">
        <f>M2D!CV40</f>
        <v>23</v>
      </c>
      <c r="CS92" s="253">
        <f>M2D!CW40</f>
        <v>23</v>
      </c>
      <c r="CT92" s="253">
        <f>M2D!CX40</f>
        <v>23</v>
      </c>
      <c r="CU92" s="253">
        <f>M2D!CY40</f>
        <v>23</v>
      </c>
      <c r="CV92" s="334">
        <f>M2D!CZ40</f>
        <v>23</v>
      </c>
      <c r="CW92" s="332">
        <f>M2D!DA40</f>
        <v>23</v>
      </c>
      <c r="CX92" s="253">
        <f>M2D!DB40</f>
        <v>23</v>
      </c>
      <c r="CY92" s="253">
        <f>M2D!DC40</f>
        <v>23</v>
      </c>
      <c r="CZ92" s="253">
        <f>M2D!DD40</f>
        <v>23</v>
      </c>
      <c r="DA92" s="253">
        <f>M2D!DE40</f>
        <v>23</v>
      </c>
      <c r="DB92" s="253" t="str">
        <f>M2D!DF40</f>
        <v>STK</v>
      </c>
      <c r="DC92" s="253" t="str">
        <f>M2D!DG40</f>
        <v>STK</v>
      </c>
      <c r="DD92" s="253" t="str">
        <f>M2D!DH40</f>
        <v>STK</v>
      </c>
      <c r="DE92" s="253" t="str">
        <f>M2D!DI40</f>
        <v>STK</v>
      </c>
      <c r="DF92" s="253" t="str">
        <f>M2D!DJ40</f>
        <v>STK</v>
      </c>
      <c r="DG92" s="253" t="str">
        <f>M2D!DK40</f>
        <v>STK</v>
      </c>
      <c r="DH92" s="334" t="str">
        <f>M2D!DL40</f>
        <v>STK</v>
      </c>
      <c r="DI92" s="332" t="str">
        <f>M2D!DM40</f>
        <v>STK</v>
      </c>
      <c r="DJ92" s="253" t="str">
        <f>M2D!DN40</f>
        <v>STK</v>
      </c>
      <c r="DK92" s="253" t="str">
        <f>M2D!DO40</f>
        <v>STK</v>
      </c>
      <c r="DL92" s="253" t="str">
        <f>M2D!DP40</f>
        <v>V15</v>
      </c>
      <c r="DM92" s="253" t="str">
        <f>M2D!DQ40</f>
        <v>V15</v>
      </c>
      <c r="DN92" s="253" t="str">
        <f>M2D!DR40</f>
        <v>V15</v>
      </c>
      <c r="DO92" s="253" t="str">
        <f>M2D!DS40</f>
        <v>V15</v>
      </c>
      <c r="DP92" s="253" t="str">
        <f>M2D!DT40</f>
        <v>V15</v>
      </c>
      <c r="DQ92" s="253">
        <f>M2D!DU40</f>
        <v>23</v>
      </c>
      <c r="DR92" s="253">
        <f>M2D!DV40</f>
        <v>23</v>
      </c>
      <c r="DS92" s="253">
        <f>M2D!DW40</f>
        <v>23</v>
      </c>
      <c r="DT92" s="334">
        <f>M2D!DX40</f>
        <v>23</v>
      </c>
      <c r="DU92" s="332">
        <f>M2D!DY40</f>
        <v>23</v>
      </c>
      <c r="DV92" s="253">
        <f>M2D!DZ40</f>
        <v>23</v>
      </c>
      <c r="DW92" s="253">
        <f>M2D!EA40</f>
        <v>23</v>
      </c>
      <c r="DX92" s="253">
        <f>M2D!EB40</f>
        <v>23</v>
      </c>
      <c r="DY92" s="253">
        <f>M2D!EC40</f>
        <v>23</v>
      </c>
      <c r="DZ92" s="253">
        <f>M2D!ED40</f>
        <v>23</v>
      </c>
      <c r="EA92" s="253">
        <f>M2D!EE40</f>
        <v>23</v>
      </c>
      <c r="EB92" s="253">
        <f>M2D!EF40</f>
        <v>23</v>
      </c>
      <c r="EC92" s="253">
        <f>M2D!EG40</f>
        <v>23</v>
      </c>
      <c r="ED92" s="253">
        <f>M2D!EH40</f>
        <v>23</v>
      </c>
      <c r="EE92" s="253">
        <f>M2D!EI40</f>
        <v>23</v>
      </c>
      <c r="EF92" s="334">
        <f>M2D!EJ40</f>
        <v>23</v>
      </c>
      <c r="EG92" s="332">
        <f>M2D!EK40</f>
        <v>23</v>
      </c>
      <c r="EH92" s="253">
        <f>M2D!EL40</f>
        <v>23</v>
      </c>
      <c r="EI92" s="253">
        <f>M2D!EM40</f>
        <v>23</v>
      </c>
      <c r="EJ92" s="253">
        <f>M2D!EN40</f>
        <v>23</v>
      </c>
      <c r="EK92" s="253">
        <f>M2D!EO40</f>
        <v>23</v>
      </c>
      <c r="EL92" s="253">
        <f>M2D!EP40</f>
        <v>23</v>
      </c>
      <c r="EM92" s="253">
        <f>M2D!EQ40</f>
        <v>23</v>
      </c>
      <c r="EN92" s="253">
        <f>M2D!ER40</f>
        <v>23</v>
      </c>
      <c r="EO92" s="253">
        <f>M2D!ES40</f>
        <v>23</v>
      </c>
      <c r="EP92" s="253">
        <f>M2D!ET40</f>
        <v>23</v>
      </c>
      <c r="EQ92" s="253">
        <f>M2D!EU40</f>
        <v>23</v>
      </c>
      <c r="ER92" s="334">
        <f>M2D!EV40</f>
        <v>23</v>
      </c>
      <c r="ES92" s="335">
        <f>M2D!EW40</f>
        <v>23</v>
      </c>
      <c r="ET92" s="253">
        <f>M2D!EX40</f>
        <v>23</v>
      </c>
      <c r="EU92" s="253">
        <f>M2D!EY40</f>
        <v>23</v>
      </c>
      <c r="EV92" s="253">
        <f>M2D!EZ40</f>
        <v>23</v>
      </c>
      <c r="EW92" s="253">
        <f>M2D!FA40</f>
        <v>23</v>
      </c>
      <c r="EX92" s="253">
        <f>M2D!FB40</f>
        <v>23</v>
      </c>
      <c r="EY92" s="253">
        <f>M2D!FC40</f>
        <v>23</v>
      </c>
      <c r="EZ92" s="253">
        <f>M2D!FD40</f>
        <v>23</v>
      </c>
      <c r="FA92" s="253">
        <f>M2D!FE40</f>
        <v>23</v>
      </c>
      <c r="FB92" s="253">
        <f>M2D!FF40</f>
        <v>23</v>
      </c>
      <c r="FC92" s="253">
        <f>M2D!FG40</f>
        <v>23</v>
      </c>
      <c r="FD92" s="253">
        <f>M2D!FH40</f>
        <v>23</v>
      </c>
      <c r="FE92" s="253">
        <f>M2D!FI40</f>
        <v>23</v>
      </c>
      <c r="FF92" s="253">
        <f>M2D!FJ40</f>
        <v>23</v>
      </c>
      <c r="FG92" s="253">
        <f>M2D!FK40</f>
        <v>23</v>
      </c>
      <c r="FH92" s="253">
        <f>M2D!FL40</f>
        <v>23</v>
      </c>
      <c r="FI92" s="253">
        <f>M2D!FM40</f>
        <v>23</v>
      </c>
      <c r="FJ92" s="253" t="str">
        <f>M2D!FN40</f>
        <v>V20</v>
      </c>
      <c r="FK92" s="253" t="str">
        <f>M2D!FO40</f>
        <v>V20</v>
      </c>
      <c r="FL92" s="253" t="str">
        <f>M2D!FP40</f>
        <v>V20</v>
      </c>
      <c r="FM92" s="253" t="str">
        <f>M2D!FQ40</f>
        <v>V20</v>
      </c>
      <c r="FN92" s="253" t="str">
        <f>M2D!FR40</f>
        <v>V20</v>
      </c>
      <c r="FO92" s="253" t="str">
        <f>M2D!FS40</f>
        <v>V20</v>
      </c>
      <c r="FP92" s="253">
        <f>M2D!FT40</f>
        <v>23</v>
      </c>
      <c r="FQ92" s="253">
        <f>M2D!FU40</f>
        <v>23</v>
      </c>
      <c r="FR92" s="253">
        <f>M2D!FV40</f>
        <v>23</v>
      </c>
      <c r="FS92" s="253">
        <f>M2D!FW40</f>
        <v>23</v>
      </c>
      <c r="FT92" s="253">
        <f>M2D!FX40</f>
        <v>23</v>
      </c>
      <c r="FU92" s="253">
        <f>M2D!FY40</f>
        <v>23</v>
      </c>
      <c r="FV92" s="253">
        <f>M2D!FZ40</f>
        <v>23</v>
      </c>
      <c r="FW92" s="253">
        <f>M2D!GA40</f>
        <v>23</v>
      </c>
      <c r="FX92" s="253">
        <f>M2D!GB40</f>
        <v>23</v>
      </c>
      <c r="FY92" s="253">
        <f>M2D!GC40</f>
        <v>23</v>
      </c>
      <c r="FZ92" s="253">
        <f>M2D!GD40</f>
        <v>23</v>
      </c>
      <c r="GA92" s="253">
        <f>M2D!GE40</f>
        <v>23</v>
      </c>
      <c r="GB92" s="253">
        <f>M2D!GF40</f>
        <v>23</v>
      </c>
      <c r="GC92" s="253">
        <f>M2D!GG40</f>
        <v>23</v>
      </c>
      <c r="GD92" s="253">
        <f>M2D!GH40</f>
        <v>23</v>
      </c>
      <c r="GE92" s="253">
        <f>M2D!GI40</f>
        <v>23</v>
      </c>
      <c r="GF92" s="253">
        <f>M2D!GJ40</f>
        <v>23</v>
      </c>
      <c r="GG92" s="253">
        <f>M2D!GK40</f>
        <v>23</v>
      </c>
      <c r="GH92" s="253">
        <f>M2D!GL40</f>
        <v>23</v>
      </c>
      <c r="GI92" s="253">
        <f>M2D!GM40</f>
        <v>23</v>
      </c>
      <c r="GJ92" s="253">
        <f>M2D!GN40</f>
        <v>23</v>
      </c>
      <c r="GK92" s="253" t="str">
        <f>M2D!GO40</f>
        <v>X</v>
      </c>
      <c r="GL92" s="253" t="str">
        <f>M2D!GP40</f>
        <v>X</v>
      </c>
      <c r="GM92" s="253" t="str">
        <f>M2D!GQ40</f>
        <v>X</v>
      </c>
      <c r="GN92" s="253" t="str">
        <f>M2D!GR40</f>
        <v>X</v>
      </c>
      <c r="GO92" s="709">
        <f>M2D!HN50</f>
        <v>43040</v>
      </c>
    </row>
    <row r="93" spans="1:197" ht="13.15" customHeight="1" x14ac:dyDescent="0.2">
      <c r="A93" s="271" t="str">
        <f>M2D!A38</f>
        <v>V10</v>
      </c>
      <c r="B93" s="271">
        <f>M2D!F38</f>
        <v>44171</v>
      </c>
      <c r="C93" s="272">
        <f>M2D!G38</f>
        <v>43497</v>
      </c>
      <c r="D93" s="273" t="str">
        <f>M2D!H38</f>
        <v>D641</v>
      </c>
      <c r="E93" s="332">
        <f>M2D!I38</f>
        <v>30</v>
      </c>
      <c r="F93" s="253">
        <f>M2D!J38</f>
        <v>11</v>
      </c>
      <c r="G93" s="253">
        <f>M2D!K38</f>
        <v>50</v>
      </c>
      <c r="H93" s="253">
        <f>M2D!L38</f>
        <v>0</v>
      </c>
      <c r="I93" s="253">
        <f>M2D!M38</f>
        <v>12</v>
      </c>
      <c r="J93" s="253">
        <f>M2D!N38</f>
        <v>30</v>
      </c>
      <c r="K93" s="253" t="str">
        <f>M2D!O38</f>
        <v>V5</v>
      </c>
      <c r="L93" s="253" t="str">
        <f>M2D!P38</f>
        <v>V5</v>
      </c>
      <c r="M93" s="253" t="str">
        <f>M2D!Q38</f>
        <v>V5</v>
      </c>
      <c r="N93" s="253" t="str">
        <f>M2D!R38</f>
        <v>AIA</v>
      </c>
      <c r="O93" s="253" t="str">
        <f>M2D!S38</f>
        <v>AIA</v>
      </c>
      <c r="P93" s="333" t="str">
        <f>M2D!T38</f>
        <v>AIA</v>
      </c>
      <c r="Q93" s="332" t="str">
        <f>M2D!U38</f>
        <v>AIA</v>
      </c>
      <c r="R93" s="253">
        <f>M2D!V38</f>
        <v>1</v>
      </c>
      <c r="S93" s="253">
        <f>M2D!W38</f>
        <v>3</v>
      </c>
      <c r="T93" s="253">
        <f>M2D!X38</f>
        <v>29</v>
      </c>
      <c r="U93" s="253">
        <f>M2D!Y38</f>
        <v>40</v>
      </c>
      <c r="V93" s="253">
        <f>M2D!Z38</f>
        <v>36</v>
      </c>
      <c r="W93" s="253">
        <f>M2D!AA38</f>
        <v>42</v>
      </c>
      <c r="X93" s="253">
        <f>M2D!AB38</f>
        <v>15</v>
      </c>
      <c r="Y93" s="253">
        <f>M2D!AC38</f>
        <v>4</v>
      </c>
      <c r="Z93" s="253">
        <f>M2D!AD38</f>
        <v>9</v>
      </c>
      <c r="AA93" s="253">
        <f>M2D!AE38</f>
        <v>23</v>
      </c>
      <c r="AB93" s="334">
        <f>M2D!AF38</f>
        <v>23</v>
      </c>
      <c r="AC93" s="332">
        <f>M2D!AG38</f>
        <v>23</v>
      </c>
      <c r="AD93" s="253">
        <f>M2D!AH38</f>
        <v>23</v>
      </c>
      <c r="AE93" s="253">
        <f>M2D!AI38</f>
        <v>23</v>
      </c>
      <c r="AF93" s="253">
        <f>M2D!AJ38</f>
        <v>23</v>
      </c>
      <c r="AG93" s="253">
        <f>M2D!AK38</f>
        <v>1</v>
      </c>
      <c r="AH93" s="253">
        <f>M2D!AL38</f>
        <v>50</v>
      </c>
      <c r="AI93" s="253">
        <f>M2D!AM38</f>
        <v>50</v>
      </c>
      <c r="AJ93" s="253">
        <f>M2D!AN38</f>
        <v>50</v>
      </c>
      <c r="AK93" s="253">
        <f>M2D!AO38</f>
        <v>50</v>
      </c>
      <c r="AL93" s="253">
        <f>M2D!AP38</f>
        <v>1</v>
      </c>
      <c r="AM93" s="253">
        <f>M2D!AQ38</f>
        <v>23</v>
      </c>
      <c r="AN93" s="334">
        <f>M2D!AR38</f>
        <v>23</v>
      </c>
      <c r="AO93" s="332">
        <f>M2D!AS38</f>
        <v>23</v>
      </c>
      <c r="AP93" s="253">
        <f>M2D!AT38</f>
        <v>23</v>
      </c>
      <c r="AQ93" s="253">
        <f>M2D!AU38</f>
        <v>23</v>
      </c>
      <c r="AR93" s="253">
        <f>M2D!AV38</f>
        <v>23</v>
      </c>
      <c r="AS93" s="253">
        <f>M2D!AW38</f>
        <v>1</v>
      </c>
      <c r="AT93" s="253">
        <f>M2D!AX38</f>
        <v>80</v>
      </c>
      <c r="AU93" s="253">
        <f>M2D!AY38</f>
        <v>80</v>
      </c>
      <c r="AV93" s="253">
        <f>M2D!AZ38</f>
        <v>80</v>
      </c>
      <c r="AW93" s="253">
        <f>M2D!BA38</f>
        <v>80</v>
      </c>
      <c r="AX93" s="253">
        <f>M2D!BB38</f>
        <v>1</v>
      </c>
      <c r="AY93" s="253">
        <f>M2D!BC38</f>
        <v>23</v>
      </c>
      <c r="AZ93" s="334">
        <f>M2D!BD38</f>
        <v>23</v>
      </c>
      <c r="BA93" s="332">
        <f>M2D!BE38</f>
        <v>23</v>
      </c>
      <c r="BB93" s="253" t="str">
        <f>M2D!BF38</f>
        <v>V10</v>
      </c>
      <c r="BC93" s="253" t="str">
        <f>M2D!BG38</f>
        <v>V10</v>
      </c>
      <c r="BD93" s="253" t="str">
        <f>M2D!BH38</f>
        <v>V10</v>
      </c>
      <c r="BE93" s="253" t="str">
        <f>M2D!BI38</f>
        <v>V10</v>
      </c>
      <c r="BF93" s="253" t="str">
        <f>M2D!BJ38</f>
        <v>V10</v>
      </c>
      <c r="BG93" s="253" t="str">
        <f>M2D!BK38</f>
        <v>V10</v>
      </c>
      <c r="BH93" s="253">
        <f>M2D!BL38</f>
        <v>23</v>
      </c>
      <c r="BI93" s="253">
        <f>M2D!BM38</f>
        <v>23</v>
      </c>
      <c r="BJ93" s="253">
        <f>M2D!BN38</f>
        <v>23</v>
      </c>
      <c r="BK93" s="253" t="str">
        <f>M2D!BO38</f>
        <v>V10</v>
      </c>
      <c r="BL93" s="334" t="str">
        <f>M2D!BP38</f>
        <v>RMV</v>
      </c>
      <c r="BM93" s="332" t="str">
        <f>M2D!BQ38</f>
        <v>RMV</v>
      </c>
      <c r="BN93" s="253" t="str">
        <f>M2D!BR38</f>
        <v>RMV</v>
      </c>
      <c r="BO93" s="253" t="str">
        <f>M2D!BS38</f>
        <v>RMV</v>
      </c>
      <c r="BP93" s="253" t="str">
        <f>M2D!BT38</f>
        <v>RMV</v>
      </c>
      <c r="BQ93" s="253" t="str">
        <f>M2D!BU38</f>
        <v>RMV</v>
      </c>
      <c r="BR93" s="253" t="str">
        <f>M2D!BV38</f>
        <v>RMV</v>
      </c>
      <c r="BS93" s="253" t="str">
        <f>M2D!BW38</f>
        <v>RMV</v>
      </c>
      <c r="BT93" s="253" t="str">
        <f>M2D!BX38</f>
        <v>RMV</v>
      </c>
      <c r="BU93" s="253">
        <f>M2D!BY38</f>
        <v>16</v>
      </c>
      <c r="BV93" s="253">
        <f>M2D!BZ38</f>
        <v>16</v>
      </c>
      <c r="BW93" s="253">
        <f>M2D!CA38</f>
        <v>16</v>
      </c>
      <c r="BX93" s="334">
        <f>M2D!CB38</f>
        <v>16</v>
      </c>
      <c r="BY93" s="332">
        <f>M2D!CC38</f>
        <v>16</v>
      </c>
      <c r="BZ93" s="253">
        <f>M2D!CD38</f>
        <v>16</v>
      </c>
      <c r="CA93" s="253">
        <f>M2D!CE38</f>
        <v>16</v>
      </c>
      <c r="CB93" s="253">
        <f>M2D!CF38</f>
        <v>16</v>
      </c>
      <c r="CC93" s="253">
        <f>M2D!CG38</f>
        <v>16</v>
      </c>
      <c r="CD93" s="253">
        <f>M2D!CH38</f>
        <v>16</v>
      </c>
      <c r="CE93" s="253">
        <f>M2D!CI38</f>
        <v>16</v>
      </c>
      <c r="CF93" s="253">
        <f>M2D!CJ38</f>
        <v>16</v>
      </c>
      <c r="CG93" s="253">
        <f>M2D!CK38</f>
        <v>16</v>
      </c>
      <c r="CH93" s="253">
        <f>M2D!CL38</f>
        <v>16</v>
      </c>
      <c r="CI93" s="253">
        <f>M2D!CM38</f>
        <v>16</v>
      </c>
      <c r="CJ93" s="334">
        <f>M2D!CN38</f>
        <v>23</v>
      </c>
      <c r="CK93" s="332">
        <f>M2D!CO38</f>
        <v>1</v>
      </c>
      <c r="CL93" s="253">
        <f>M2D!CP38</f>
        <v>60</v>
      </c>
      <c r="CM93" s="253">
        <f>M2D!CQ38</f>
        <v>60</v>
      </c>
      <c r="CN93" s="253">
        <f>M2D!CR38</f>
        <v>60</v>
      </c>
      <c r="CO93" s="253">
        <f>M2D!CS38</f>
        <v>60</v>
      </c>
      <c r="CP93" s="253">
        <f>M2D!CT38</f>
        <v>1</v>
      </c>
      <c r="CQ93" s="253">
        <f>M2D!CU38</f>
        <v>23</v>
      </c>
      <c r="CR93" s="253">
        <f>M2D!CV38</f>
        <v>23</v>
      </c>
      <c r="CS93" s="253">
        <f>M2D!CW38</f>
        <v>23</v>
      </c>
      <c r="CT93" s="253">
        <f>M2D!CX38</f>
        <v>23</v>
      </c>
      <c r="CU93" s="253">
        <f>M2D!CY38</f>
        <v>23</v>
      </c>
      <c r="CV93" s="334">
        <f>M2D!CZ38</f>
        <v>23</v>
      </c>
      <c r="CW93" s="332">
        <f>M2D!DA38</f>
        <v>23</v>
      </c>
      <c r="CX93" s="253">
        <f>M2D!DB38</f>
        <v>23</v>
      </c>
      <c r="CY93" s="253">
        <f>M2D!DC38</f>
        <v>23</v>
      </c>
      <c r="CZ93" s="253">
        <f>M2D!DD38</f>
        <v>23</v>
      </c>
      <c r="DA93" s="253">
        <f>M2D!DE38</f>
        <v>23</v>
      </c>
      <c r="DB93" s="253">
        <f>M2D!DF38</f>
        <v>23</v>
      </c>
      <c r="DC93" s="253">
        <f>M2D!DG38</f>
        <v>23</v>
      </c>
      <c r="DD93" s="253">
        <f>M2D!DH38</f>
        <v>23</v>
      </c>
      <c r="DE93" s="253" t="str">
        <f>M2D!DI38</f>
        <v>SB</v>
      </c>
      <c r="DF93" s="253" t="str">
        <f>M2D!DJ38</f>
        <v>SB</v>
      </c>
      <c r="DG93" s="253" t="str">
        <f>M2D!DK38</f>
        <v>SB</v>
      </c>
      <c r="DH93" s="334" t="str">
        <f>M2D!DL38</f>
        <v>SB</v>
      </c>
      <c r="DI93" s="332" t="str">
        <f>M2D!DM38</f>
        <v>SB</v>
      </c>
      <c r="DJ93" s="253" t="str">
        <f>M2D!DN38</f>
        <v>SB</v>
      </c>
      <c r="DK93" s="253">
        <f>M2D!DO38</f>
        <v>23</v>
      </c>
      <c r="DL93" s="253">
        <f>M2D!DP38</f>
        <v>23</v>
      </c>
      <c r="DM93" s="253">
        <f>M2D!DQ38</f>
        <v>23</v>
      </c>
      <c r="DN93" s="253">
        <f>M2D!DR38</f>
        <v>23</v>
      </c>
      <c r="DO93" s="253">
        <f>M2D!DS38</f>
        <v>23</v>
      </c>
      <c r="DP93" s="253">
        <f>M2D!DT38</f>
        <v>23</v>
      </c>
      <c r="DQ93" s="253">
        <f>M2D!DU38</f>
        <v>23</v>
      </c>
      <c r="DR93" s="253">
        <f>M2D!DV38</f>
        <v>23</v>
      </c>
      <c r="DS93" s="253">
        <f>M2D!DW38</f>
        <v>23</v>
      </c>
      <c r="DT93" s="334">
        <f>M2D!DX38</f>
        <v>23</v>
      </c>
      <c r="DU93" s="332" t="str">
        <f>M2D!DY38</f>
        <v>V15</v>
      </c>
      <c r="DV93" s="253" t="str">
        <f>M2D!DZ38</f>
        <v>V15</v>
      </c>
      <c r="DW93" s="253" t="str">
        <f>M2D!EA38</f>
        <v>V15</v>
      </c>
      <c r="DX93" s="253" t="str">
        <f>M2D!EB38</f>
        <v>V15</v>
      </c>
      <c r="DY93" s="253" t="str">
        <f>M2D!EC38</f>
        <v>V15</v>
      </c>
      <c r="DZ93" s="253">
        <f>M2D!ED38</f>
        <v>23</v>
      </c>
      <c r="EA93" s="253">
        <f>M2D!EE38</f>
        <v>23</v>
      </c>
      <c r="EB93" s="253">
        <f>M2D!EF38</f>
        <v>23</v>
      </c>
      <c r="EC93" s="253">
        <f>M2D!EG38</f>
        <v>23</v>
      </c>
      <c r="ED93" s="253">
        <f>M2D!EH38</f>
        <v>23</v>
      </c>
      <c r="EE93" s="253">
        <f>M2D!EI38</f>
        <v>23</v>
      </c>
      <c r="EF93" s="334">
        <f>M2D!EJ38</f>
        <v>23</v>
      </c>
      <c r="EG93" s="332">
        <f>M2D!EK38</f>
        <v>23</v>
      </c>
      <c r="EH93" s="253">
        <f>M2D!EL38</f>
        <v>23</v>
      </c>
      <c r="EI93" s="253">
        <f>M2D!EM38</f>
        <v>23</v>
      </c>
      <c r="EJ93" s="253">
        <f>M2D!EN38</f>
        <v>23</v>
      </c>
      <c r="EK93" s="253">
        <f>M2D!EO38</f>
        <v>23</v>
      </c>
      <c r="EL93" s="253">
        <f>M2D!EP38</f>
        <v>23</v>
      </c>
      <c r="EM93" s="253">
        <f>M2D!EQ38</f>
        <v>23</v>
      </c>
      <c r="EN93" s="253">
        <f>M2D!ER38</f>
        <v>23</v>
      </c>
      <c r="EO93" s="253">
        <f>M2D!ES38</f>
        <v>23</v>
      </c>
      <c r="EP93" s="253">
        <f>M2D!ET38</f>
        <v>23</v>
      </c>
      <c r="EQ93" s="253">
        <f>M2D!EU38</f>
        <v>23</v>
      </c>
      <c r="ER93" s="334">
        <f>M2D!EV38</f>
        <v>23</v>
      </c>
      <c r="ES93" s="335">
        <f>M2D!EW38</f>
        <v>23</v>
      </c>
      <c r="ET93" s="253">
        <f>M2D!EX38</f>
        <v>23</v>
      </c>
      <c r="EU93" s="253">
        <f>M2D!EY38</f>
        <v>23</v>
      </c>
      <c r="EV93" s="253">
        <f>M2D!EZ38</f>
        <v>23</v>
      </c>
      <c r="EW93" s="253">
        <f>M2D!FA38</f>
        <v>23</v>
      </c>
      <c r="EX93" s="253">
        <f>M2D!FB38</f>
        <v>23</v>
      </c>
      <c r="EY93" s="253">
        <f>M2D!FC38</f>
        <v>23</v>
      </c>
      <c r="EZ93" s="253">
        <f>M2D!FD38</f>
        <v>23</v>
      </c>
      <c r="FA93" s="253">
        <f>M2D!FE38</f>
        <v>23</v>
      </c>
      <c r="FB93" s="253">
        <f>M2D!FF38</f>
        <v>23</v>
      </c>
      <c r="FC93" s="253">
        <f>M2D!FG38</f>
        <v>23</v>
      </c>
      <c r="FD93" s="253">
        <f>M2D!FH38</f>
        <v>23</v>
      </c>
      <c r="FE93" s="253">
        <f>M2D!FI38</f>
        <v>23</v>
      </c>
      <c r="FF93" s="253">
        <f>M2D!FJ38</f>
        <v>23</v>
      </c>
      <c r="FG93" s="253">
        <f>M2D!FK38</f>
        <v>23</v>
      </c>
      <c r="FH93" s="253">
        <f>M2D!FL38</f>
        <v>23</v>
      </c>
      <c r="FI93" s="253">
        <f>M2D!FM38</f>
        <v>23</v>
      </c>
      <c r="FJ93" s="253">
        <f>M2D!FN38</f>
        <v>23</v>
      </c>
      <c r="FK93" s="253">
        <f>M2D!FO38</f>
        <v>23</v>
      </c>
      <c r="FL93" s="253">
        <f>M2D!FP38</f>
        <v>23</v>
      </c>
      <c r="FM93" s="253">
        <f>M2D!FQ38</f>
        <v>23</v>
      </c>
      <c r="FN93" s="253">
        <f>M2D!FR38</f>
        <v>23</v>
      </c>
      <c r="FO93" s="253">
        <f>M2D!FS38</f>
        <v>23</v>
      </c>
      <c r="FP93" s="253">
        <f>M2D!FT38</f>
        <v>23</v>
      </c>
      <c r="FQ93" s="253">
        <f>M2D!FU38</f>
        <v>23</v>
      </c>
      <c r="FR93" s="253">
        <f>M2D!FV38</f>
        <v>23</v>
      </c>
      <c r="FS93" s="253">
        <f>M2D!FW38</f>
        <v>23</v>
      </c>
      <c r="FT93" s="253">
        <f>M2D!FX38</f>
        <v>23</v>
      </c>
      <c r="FU93" s="253">
        <f>M2D!FY38</f>
        <v>23</v>
      </c>
      <c r="FV93" s="253">
        <f>M2D!FZ38</f>
        <v>23</v>
      </c>
      <c r="FW93" s="253">
        <f>M2D!GA38</f>
        <v>23</v>
      </c>
      <c r="FX93" s="253">
        <f>M2D!GB38</f>
        <v>23</v>
      </c>
      <c r="FY93" s="253" t="str">
        <f>M2D!GC38</f>
        <v>V20</v>
      </c>
      <c r="FZ93" s="253" t="str">
        <f>M2D!GD38</f>
        <v>V20</v>
      </c>
      <c r="GA93" s="253" t="str">
        <f>M2D!GE38</f>
        <v>V20</v>
      </c>
      <c r="GB93" s="253" t="str">
        <f>M2D!GF38</f>
        <v>V20</v>
      </c>
      <c r="GC93" s="253" t="str">
        <f>M2D!GG38</f>
        <v>V20</v>
      </c>
      <c r="GD93" s="253" t="str">
        <f>M2D!GH38</f>
        <v>V20</v>
      </c>
      <c r="GE93" s="253">
        <f>M2D!GI38</f>
        <v>23</v>
      </c>
      <c r="GF93" s="253">
        <f>M2D!GJ38</f>
        <v>23</v>
      </c>
      <c r="GG93" s="253">
        <f>M2D!GK38</f>
        <v>23</v>
      </c>
      <c r="GH93" s="253">
        <f>M2D!GL38</f>
        <v>23</v>
      </c>
      <c r="GI93" s="253">
        <f>M2D!GM38</f>
        <v>23</v>
      </c>
      <c r="GJ93" s="253">
        <f>M2D!GN38</f>
        <v>23</v>
      </c>
      <c r="GK93" s="253" t="str">
        <f>M2D!GO38</f>
        <v>X</v>
      </c>
      <c r="GL93" s="253" t="str">
        <f>M2D!GP38</f>
        <v>X</v>
      </c>
      <c r="GM93" s="253" t="str">
        <f>M2D!GQ38</f>
        <v>X</v>
      </c>
      <c r="GN93" s="253" t="str">
        <f>M2D!GR38</f>
        <v>X</v>
      </c>
      <c r="GO93" s="709" t="str">
        <f>M2D!HN48</f>
        <v/>
      </c>
    </row>
    <row r="94" spans="1:197" ht="13.15" customHeight="1" x14ac:dyDescent="0.2">
      <c r="A94" s="262" t="str">
        <f>M5F!A15</f>
        <v>V10</v>
      </c>
      <c r="B94" s="262">
        <f>M5F!F15</f>
        <v>43538</v>
      </c>
      <c r="C94" s="263">
        <f>M5F!G15</f>
        <v>43525</v>
      </c>
      <c r="D94" s="264" t="str">
        <f>M5F!H15</f>
        <v>5F052</v>
      </c>
      <c r="E94" s="318">
        <f>M5F!I15</f>
        <v>23</v>
      </c>
      <c r="F94" s="319">
        <f>M5F!J15</f>
        <v>28</v>
      </c>
      <c r="G94" s="319">
        <f>M5F!K15</f>
        <v>0</v>
      </c>
      <c r="H94" s="319">
        <f>M5F!L15</f>
        <v>42</v>
      </c>
      <c r="I94" s="319">
        <f>M5F!M15</f>
        <v>47</v>
      </c>
      <c r="J94" s="319">
        <f>M5F!N15</f>
        <v>18</v>
      </c>
      <c r="K94" s="319">
        <f>M5F!O15</f>
        <v>49</v>
      </c>
      <c r="L94" s="319">
        <f>M5F!P15</f>
        <v>21</v>
      </c>
      <c r="M94" s="319">
        <f>M5F!Q15</f>
        <v>6</v>
      </c>
      <c r="N94" s="319">
        <f>M5F!R15</f>
        <v>15</v>
      </c>
      <c r="O94" s="319">
        <f>M5F!S15</f>
        <v>2</v>
      </c>
      <c r="P94" s="320">
        <f>M5F!T15</f>
        <v>1</v>
      </c>
      <c r="Q94" s="318">
        <f>M5F!U15</f>
        <v>1</v>
      </c>
      <c r="R94" s="319">
        <f>M5F!V15</f>
        <v>1</v>
      </c>
      <c r="S94" s="319">
        <f>M5F!W15</f>
        <v>0</v>
      </c>
      <c r="T94" s="319">
        <f>M5F!X15</f>
        <v>0</v>
      </c>
      <c r="U94" s="319">
        <f>M5F!Y15</f>
        <v>0</v>
      </c>
      <c r="V94" s="319">
        <f>M5F!Z15</f>
        <v>0</v>
      </c>
      <c r="W94" s="319">
        <f>M5F!AA15</f>
        <v>0</v>
      </c>
      <c r="X94" s="319">
        <f>M5F!AB15</f>
        <v>0</v>
      </c>
      <c r="Y94" s="319">
        <f>M5F!AC15</f>
        <v>0</v>
      </c>
      <c r="Z94" s="319">
        <f>M5F!AD15</f>
        <v>0</v>
      </c>
      <c r="AA94" s="319">
        <f>M5F!AE15</f>
        <v>0</v>
      </c>
      <c r="AB94" s="321">
        <f>M5F!AF15</f>
        <v>0</v>
      </c>
      <c r="AC94" s="318">
        <f>M5F!AG15</f>
        <v>25</v>
      </c>
      <c r="AD94" s="319">
        <f>M5F!AH15</f>
        <v>25</v>
      </c>
      <c r="AE94" s="319">
        <f>M5F!AI15</f>
        <v>25</v>
      </c>
      <c r="AF94" s="319">
        <f>M5F!AJ15</f>
        <v>25</v>
      </c>
      <c r="AG94" s="319">
        <f>M5F!AK15</f>
        <v>25</v>
      </c>
      <c r="AH94" s="319">
        <f>M5F!AL15</f>
        <v>25</v>
      </c>
      <c r="AI94" s="319">
        <f>M5F!AM15</f>
        <v>25</v>
      </c>
      <c r="AJ94" s="319">
        <f>M5F!AN15</f>
        <v>25</v>
      </c>
      <c r="AK94" s="319">
        <f>M5F!AO15</f>
        <v>25</v>
      </c>
      <c r="AL94" s="319">
        <f>M5F!AP15</f>
        <v>25</v>
      </c>
      <c r="AM94" s="319">
        <f>M5F!AQ15</f>
        <v>25</v>
      </c>
      <c r="AN94" s="321">
        <f>M5F!AR15</f>
        <v>25</v>
      </c>
      <c r="AO94" s="318">
        <f>M5F!AS15</f>
        <v>25</v>
      </c>
      <c r="AP94" s="319">
        <f>M5F!AT15</f>
        <v>25</v>
      </c>
      <c r="AQ94" s="319">
        <f>M5F!AU15</f>
        <v>25</v>
      </c>
      <c r="AR94" s="319">
        <f>M5F!AV15</f>
        <v>25</v>
      </c>
      <c r="AS94" s="319">
        <f>M5F!AW15</f>
        <v>25</v>
      </c>
      <c r="AT94" s="319">
        <f>M5F!AX15</f>
        <v>25</v>
      </c>
      <c r="AU94" s="319">
        <f>M5F!AY15</f>
        <v>25</v>
      </c>
      <c r="AV94" s="319">
        <f>M5F!AZ15</f>
        <v>25</v>
      </c>
      <c r="AW94" s="319">
        <f>M5F!BA15</f>
        <v>25</v>
      </c>
      <c r="AX94" s="319">
        <f>M5F!BB15</f>
        <v>25</v>
      </c>
      <c r="AY94" s="319">
        <f>M5F!BC15</f>
        <v>25</v>
      </c>
      <c r="AZ94" s="321">
        <f>M5F!BD15</f>
        <v>25</v>
      </c>
      <c r="BA94" s="318">
        <f>M5F!BE15</f>
        <v>25</v>
      </c>
      <c r="BB94" s="319">
        <f>M5F!BF15</f>
        <v>25</v>
      </c>
      <c r="BC94" s="319" t="str">
        <f>M5F!BG15</f>
        <v>V10</v>
      </c>
      <c r="BD94" s="319" t="str">
        <f>M5F!BH15</f>
        <v>V10</v>
      </c>
      <c r="BE94" s="319" t="str">
        <f>M5F!BI15</f>
        <v>V10</v>
      </c>
      <c r="BF94" s="319" t="str">
        <f>M5F!BJ15</f>
        <v>V10</v>
      </c>
      <c r="BG94" s="319" t="str">
        <f>M5F!BK15</f>
        <v>V10</v>
      </c>
      <c r="BH94" s="319" t="str">
        <f>M5F!BL15</f>
        <v>V10</v>
      </c>
      <c r="BI94" s="319">
        <f>M5F!BM15</f>
        <v>23</v>
      </c>
      <c r="BJ94" s="319">
        <f>M5F!BN15</f>
        <v>23</v>
      </c>
      <c r="BK94" s="319">
        <f>M5F!BO15</f>
        <v>23</v>
      </c>
      <c r="BL94" s="321">
        <f>M5F!BP15</f>
        <v>23</v>
      </c>
      <c r="BM94" s="318">
        <f>M5F!BQ15</f>
        <v>23</v>
      </c>
      <c r="BN94" s="319">
        <f>M5F!BR15</f>
        <v>23</v>
      </c>
      <c r="BO94" s="319">
        <f>M5F!BS15</f>
        <v>23</v>
      </c>
      <c r="BP94" s="319">
        <f>M5F!BT15</f>
        <v>23</v>
      </c>
      <c r="BQ94" s="319">
        <f>M5F!BU15</f>
        <v>23</v>
      </c>
      <c r="BR94" s="319">
        <f>M5F!BV15</f>
        <v>23</v>
      </c>
      <c r="BS94" s="319">
        <f>M5F!BW15</f>
        <v>23</v>
      </c>
      <c r="BT94" s="319">
        <f>M5F!BX15</f>
        <v>23</v>
      </c>
      <c r="BU94" s="319">
        <f>M5F!BY15</f>
        <v>23</v>
      </c>
      <c r="BV94" s="319">
        <f>M5F!BZ15</f>
        <v>23</v>
      </c>
      <c r="BW94" s="319">
        <f>M5F!CA15</f>
        <v>23</v>
      </c>
      <c r="BX94" s="321">
        <f>M5F!CB15</f>
        <v>23</v>
      </c>
      <c r="BY94" s="318">
        <f>M5F!CC15</f>
        <v>23</v>
      </c>
      <c r="BZ94" s="319">
        <f>M5F!CD15</f>
        <v>23</v>
      </c>
      <c r="CA94" s="319">
        <f>M5F!CE15</f>
        <v>23</v>
      </c>
      <c r="CB94" s="319">
        <f>M5F!CF15</f>
        <v>23</v>
      </c>
      <c r="CC94" s="319">
        <f>M5F!CG15</f>
        <v>23</v>
      </c>
      <c r="CD94" s="319">
        <f>M5F!CH15</f>
        <v>23</v>
      </c>
      <c r="CE94" s="319">
        <f>M5F!CI15</f>
        <v>23</v>
      </c>
      <c r="CF94" s="319">
        <f>M5F!CJ15</f>
        <v>23</v>
      </c>
      <c r="CG94" s="319">
        <f>M5F!CK15</f>
        <v>23</v>
      </c>
      <c r="CH94" s="319">
        <f>M5F!CL15</f>
        <v>23</v>
      </c>
      <c r="CI94" s="319">
        <f>M5F!CM15</f>
        <v>23</v>
      </c>
      <c r="CJ94" s="321">
        <f>M5F!CN15</f>
        <v>23</v>
      </c>
      <c r="CK94" s="318">
        <f>M5F!CO15</f>
        <v>23</v>
      </c>
      <c r="CL94" s="319">
        <f>M5F!CP15</f>
        <v>23</v>
      </c>
      <c r="CM94" s="319">
        <f>M5F!CQ15</f>
        <v>23</v>
      </c>
      <c r="CN94" s="319">
        <f>M5F!CR15</f>
        <v>23</v>
      </c>
      <c r="CO94" s="319">
        <f>M5F!CS15</f>
        <v>23</v>
      </c>
      <c r="CP94" s="319">
        <f>M5F!CT15</f>
        <v>23</v>
      </c>
      <c r="CQ94" s="319">
        <f>M5F!CU15</f>
        <v>23</v>
      </c>
      <c r="CR94" s="319">
        <f>M5F!CV15</f>
        <v>23</v>
      </c>
      <c r="CS94" s="319">
        <f>M5F!CW15</f>
        <v>23</v>
      </c>
      <c r="CT94" s="319">
        <f>M5F!CX15</f>
        <v>23</v>
      </c>
      <c r="CU94" s="319">
        <f>M5F!CY15</f>
        <v>23</v>
      </c>
      <c r="CV94" s="321">
        <f>M5F!CZ15</f>
        <v>23</v>
      </c>
      <c r="CW94" s="318">
        <f>M5F!DA15</f>
        <v>23</v>
      </c>
      <c r="CX94" s="319">
        <f>M5F!DB15</f>
        <v>23</v>
      </c>
      <c r="CY94" s="319">
        <f>M5F!DC15</f>
        <v>23</v>
      </c>
      <c r="CZ94" s="319">
        <f>M5F!DD15</f>
        <v>23</v>
      </c>
      <c r="DA94" s="319">
        <f>M5F!DE15</f>
        <v>23</v>
      </c>
      <c r="DB94" s="319">
        <f>M5F!DF15</f>
        <v>23</v>
      </c>
      <c r="DC94" s="319">
        <f>M5F!DG15</f>
        <v>23</v>
      </c>
      <c r="DD94" s="319">
        <f>M5F!DH15</f>
        <v>23</v>
      </c>
      <c r="DE94" s="319">
        <f>M5F!DI15</f>
        <v>23</v>
      </c>
      <c r="DF94" s="319">
        <f>M5F!DJ15</f>
        <v>23</v>
      </c>
      <c r="DG94" s="319">
        <f>M5F!DK15</f>
        <v>23</v>
      </c>
      <c r="DH94" s="321">
        <f>M5F!DL15</f>
        <v>23</v>
      </c>
      <c r="DI94" s="318" t="str">
        <f>M5F!DM15</f>
        <v>V15</v>
      </c>
      <c r="DJ94" s="319" t="str">
        <f>M5F!DN15</f>
        <v>V15</v>
      </c>
      <c r="DK94" s="319" t="str">
        <f>M5F!DO15</f>
        <v>V15</v>
      </c>
      <c r="DL94" s="319" t="str">
        <f>M5F!DP15</f>
        <v>V15</v>
      </c>
      <c r="DM94" s="319" t="str">
        <f>M5F!DQ15</f>
        <v>V15</v>
      </c>
      <c r="DN94" s="319">
        <f>M5F!DR15</f>
        <v>23</v>
      </c>
      <c r="DO94" s="319">
        <f>M5F!DS15</f>
        <v>23</v>
      </c>
      <c r="DP94" s="319">
        <f>M5F!DT15</f>
        <v>23</v>
      </c>
      <c r="DQ94" s="319">
        <f>M5F!DU15</f>
        <v>23</v>
      </c>
      <c r="DR94" s="319">
        <f>M5F!DV15</f>
        <v>23</v>
      </c>
      <c r="DS94" s="319">
        <f>M5F!DW15</f>
        <v>23</v>
      </c>
      <c r="DT94" s="321">
        <f>M5F!DX15</f>
        <v>23</v>
      </c>
      <c r="DU94" s="318">
        <f>M5F!DY15</f>
        <v>23</v>
      </c>
      <c r="DV94" s="319">
        <f>M5F!DZ15</f>
        <v>23</v>
      </c>
      <c r="DW94" s="319">
        <f>M5F!EA15</f>
        <v>23</v>
      </c>
      <c r="DX94" s="319">
        <f>M5F!EB15</f>
        <v>23</v>
      </c>
      <c r="DY94" s="319">
        <f>M5F!EC15</f>
        <v>23</v>
      </c>
      <c r="DZ94" s="319">
        <f>M5F!ED15</f>
        <v>23</v>
      </c>
      <c r="EA94" s="319">
        <f>M5F!EE15</f>
        <v>23</v>
      </c>
      <c r="EB94" s="319">
        <f>M5F!EF15</f>
        <v>23</v>
      </c>
      <c r="EC94" s="319">
        <f>M5F!EG15</f>
        <v>23</v>
      </c>
      <c r="ED94" s="319">
        <f>M5F!EH15</f>
        <v>23</v>
      </c>
      <c r="EE94" s="319">
        <f>M5F!EI15</f>
        <v>23</v>
      </c>
      <c r="EF94" s="321">
        <f>M5F!EJ15</f>
        <v>23</v>
      </c>
      <c r="EG94" s="318">
        <f>M5F!EK15</f>
        <v>23</v>
      </c>
      <c r="EH94" s="319">
        <f>M5F!EL15</f>
        <v>23</v>
      </c>
      <c r="EI94" s="319">
        <f>M5F!EM15</f>
        <v>23</v>
      </c>
      <c r="EJ94" s="319" t="str">
        <f>M5F!EN15</f>
        <v>X</v>
      </c>
      <c r="EK94" s="319" t="str">
        <f>M5F!EO15</f>
        <v>X</v>
      </c>
      <c r="EL94" s="319" t="str">
        <f>M5F!EP15</f>
        <v>X</v>
      </c>
      <c r="EM94" s="319" t="str">
        <f>M5F!EQ15</f>
        <v>X</v>
      </c>
      <c r="EN94" s="319" t="str">
        <f>M5F!ER15</f>
        <v>X</v>
      </c>
      <c r="EO94" s="319" t="str">
        <f>M5F!ES15</f>
        <v>X</v>
      </c>
      <c r="EP94" s="319" t="str">
        <f>M5F!ET15</f>
        <v>X</v>
      </c>
      <c r="EQ94" s="319" t="str">
        <f>M5F!EU15</f>
        <v>X</v>
      </c>
      <c r="ER94" s="321" t="str">
        <f>M5F!EV15</f>
        <v>X</v>
      </c>
      <c r="ES94" s="322" t="str">
        <f>M5F!EW15</f>
        <v>X</v>
      </c>
      <c r="ET94" s="319" t="str">
        <f>M5F!EX15</f>
        <v>X</v>
      </c>
      <c r="EU94" s="319" t="str">
        <f>M5F!EY15</f>
        <v>X</v>
      </c>
      <c r="EV94" s="319" t="str">
        <f>M5F!EZ15</f>
        <v>X</v>
      </c>
      <c r="EW94" s="319" t="str">
        <f>M5F!FA15</f>
        <v>X</v>
      </c>
      <c r="EX94" s="319" t="str">
        <f>M5F!FB15</f>
        <v>X</v>
      </c>
      <c r="EY94" s="319" t="str">
        <f>M5F!FC15</f>
        <v>X</v>
      </c>
      <c r="EZ94" s="319" t="str">
        <f>M5F!FD15</f>
        <v>X</v>
      </c>
      <c r="FA94" s="319" t="str">
        <f>M5F!FE15</f>
        <v>X</v>
      </c>
      <c r="FB94" s="319" t="str">
        <f>M5F!FF15</f>
        <v>X</v>
      </c>
      <c r="FC94" s="319" t="str">
        <f>M5F!FG15</f>
        <v>X</v>
      </c>
      <c r="FD94" s="319" t="str">
        <f>M5F!FH15</f>
        <v>X</v>
      </c>
      <c r="FE94" s="319" t="str">
        <f>M5F!FI15</f>
        <v>X</v>
      </c>
      <c r="FF94" s="319" t="str">
        <f>M5F!FJ15</f>
        <v>X</v>
      </c>
      <c r="FG94" s="319" t="str">
        <f>M5F!FK15</f>
        <v>X</v>
      </c>
      <c r="FH94" s="319" t="str">
        <f>M5F!FL15</f>
        <v>X</v>
      </c>
      <c r="FI94" s="319" t="str">
        <f>M5F!FM15</f>
        <v>X</v>
      </c>
      <c r="FJ94" s="319" t="str">
        <f>M5F!FN15</f>
        <v>X</v>
      </c>
      <c r="FK94" s="319" t="str">
        <f>M5F!FO15</f>
        <v>X</v>
      </c>
      <c r="FL94" s="319" t="str">
        <f>M5F!FP15</f>
        <v>X</v>
      </c>
      <c r="FM94" s="319" t="str">
        <f>M5F!FQ15</f>
        <v>X</v>
      </c>
      <c r="FN94" s="319" t="str">
        <f>M5F!FR15</f>
        <v>X</v>
      </c>
      <c r="FO94" s="319" t="str">
        <f>M5F!FS15</f>
        <v>X</v>
      </c>
      <c r="FP94" s="319" t="str">
        <f>M5F!FT15</f>
        <v>X</v>
      </c>
      <c r="FQ94" s="319" t="str">
        <f>M5F!FU15</f>
        <v>X</v>
      </c>
      <c r="FR94" s="319" t="str">
        <f>M5F!FV15</f>
        <v>X</v>
      </c>
      <c r="FS94" s="319" t="str">
        <f>M5F!FW15</f>
        <v>X</v>
      </c>
      <c r="FT94" s="319" t="str">
        <f>M5F!FX15</f>
        <v>X</v>
      </c>
      <c r="FU94" s="319" t="str">
        <f>M5F!FY15</f>
        <v>X</v>
      </c>
      <c r="FV94" s="319" t="str">
        <f>M5F!FZ15</f>
        <v>X</v>
      </c>
      <c r="FW94" s="319" t="str">
        <f>M5F!GA15</f>
        <v>X</v>
      </c>
      <c r="FX94" s="319" t="str">
        <f>M5F!GB15</f>
        <v>X</v>
      </c>
      <c r="FY94" s="319" t="str">
        <f>M5F!GC15</f>
        <v>X</v>
      </c>
      <c r="FZ94" s="319" t="str">
        <f>M5F!GD15</f>
        <v>X</v>
      </c>
      <c r="GA94" s="319" t="str">
        <f>M5F!GE15</f>
        <v>X</v>
      </c>
      <c r="GB94" s="319" t="str">
        <f>M5F!GF15</f>
        <v>X</v>
      </c>
      <c r="GC94" s="319" t="str">
        <f>M5F!GG15</f>
        <v>X</v>
      </c>
      <c r="GD94" s="319" t="str">
        <f>M5F!GH15</f>
        <v>X</v>
      </c>
      <c r="GE94" s="319" t="str">
        <f>M5F!GI15</f>
        <v>X</v>
      </c>
      <c r="GF94" s="319" t="str">
        <f>M5F!GJ15</f>
        <v>X</v>
      </c>
      <c r="GG94" s="319" t="str">
        <f>M5F!GK15</f>
        <v>X</v>
      </c>
      <c r="GH94" s="319" t="str">
        <f>M5F!GL15</f>
        <v>X</v>
      </c>
      <c r="GI94" s="319" t="str">
        <f>M5F!GM15</f>
        <v>X</v>
      </c>
      <c r="GJ94" s="319" t="str">
        <f>M5F!GN15</f>
        <v>X</v>
      </c>
      <c r="GK94" s="319" t="str">
        <f>M5F!GO15</f>
        <v>X</v>
      </c>
      <c r="GL94" s="319" t="str">
        <f>M5F!GP15</f>
        <v>X</v>
      </c>
      <c r="GM94" s="319" t="str">
        <f>M5F!GQ15</f>
        <v>X</v>
      </c>
      <c r="GN94" s="319" t="str">
        <f>M5F!GR15</f>
        <v>X</v>
      </c>
      <c r="GO94" s="709" t="str">
        <f>M5F!HN25</f>
        <v>N</v>
      </c>
    </row>
    <row r="95" spans="1:197" ht="13.15" customHeight="1" x14ac:dyDescent="0.2">
      <c r="A95" s="262" t="str">
        <f>M5F!A4</f>
        <v>V10</v>
      </c>
      <c r="B95" s="262">
        <f>M5F!F4</f>
        <v>43601</v>
      </c>
      <c r="C95" s="263">
        <f>M5F!G4</f>
        <v>43556</v>
      </c>
      <c r="D95" s="264" t="str">
        <f>M5F!H4</f>
        <v>5F040</v>
      </c>
      <c r="E95" s="318">
        <f>M5F!I4</f>
        <v>19</v>
      </c>
      <c r="F95" s="319">
        <f>M5F!J4</f>
        <v>51</v>
      </c>
      <c r="G95" s="319">
        <f>M5F!K4</f>
        <v>34</v>
      </c>
      <c r="H95" s="319">
        <f>M5F!L4</f>
        <v>13</v>
      </c>
      <c r="I95" s="319">
        <f>M5F!M4</f>
        <v>0</v>
      </c>
      <c r="J95" s="319">
        <f>M5F!N4</f>
        <v>0</v>
      </c>
      <c r="K95" s="319">
        <f>M5F!O4</f>
        <v>0</v>
      </c>
      <c r="L95" s="319">
        <f>M5F!P4</f>
        <v>0</v>
      </c>
      <c r="M95" s="319">
        <f>M5F!Q4</f>
        <v>0</v>
      </c>
      <c r="N95" s="319">
        <f>M5F!R4</f>
        <v>0</v>
      </c>
      <c r="O95" s="319">
        <f>M5F!S4</f>
        <v>0</v>
      </c>
      <c r="P95" s="320">
        <f>M5F!T4</f>
        <v>0</v>
      </c>
      <c r="Q95" s="318">
        <f>M5F!U4</f>
        <v>0</v>
      </c>
      <c r="R95" s="319">
        <f>M5F!V4</f>
        <v>0</v>
      </c>
      <c r="S95" s="319">
        <f>M5F!W4</f>
        <v>0</v>
      </c>
      <c r="T95" s="319">
        <f>M5F!X4</f>
        <v>0</v>
      </c>
      <c r="U95" s="319">
        <f>M5F!Y4</f>
        <v>19</v>
      </c>
      <c r="V95" s="319">
        <f>M5F!Z4</f>
        <v>34</v>
      </c>
      <c r="W95" s="319">
        <f>M5F!AA4</f>
        <v>27</v>
      </c>
      <c r="X95" s="319">
        <f>M5F!AB4</f>
        <v>23</v>
      </c>
      <c r="Y95" s="319">
        <f>M5F!AC4</f>
        <v>28</v>
      </c>
      <c r="Z95" s="319">
        <f>M5F!AD4</f>
        <v>18</v>
      </c>
      <c r="AA95" s="319">
        <f>M5F!AE4</f>
        <v>21</v>
      </c>
      <c r="AB95" s="321">
        <f>M5F!AF4</f>
        <v>21</v>
      </c>
      <c r="AC95" s="318">
        <f>M5F!AG4</f>
        <v>21</v>
      </c>
      <c r="AD95" s="319">
        <f>M5F!AH4</f>
        <v>21</v>
      </c>
      <c r="AE95" s="319">
        <f>M5F!AI4</f>
        <v>21</v>
      </c>
      <c r="AF95" s="319">
        <f>M5F!AJ4</f>
        <v>21</v>
      </c>
      <c r="AG95" s="319">
        <f>M5F!AK4</f>
        <v>21</v>
      </c>
      <c r="AH95" s="319">
        <f>M5F!AL4</f>
        <v>21</v>
      </c>
      <c r="AI95" s="319">
        <f>M5F!AM4</f>
        <v>21</v>
      </c>
      <c r="AJ95" s="319">
        <f>M5F!AN4</f>
        <v>21</v>
      </c>
      <c r="AK95" s="319">
        <f>M5F!AO4</f>
        <v>21</v>
      </c>
      <c r="AL95" s="319">
        <f>M5F!AP4</f>
        <v>21</v>
      </c>
      <c r="AM95" s="319">
        <f>M5F!AQ4</f>
        <v>21</v>
      </c>
      <c r="AN95" s="319">
        <f>M5F!AR4</f>
        <v>21</v>
      </c>
      <c r="AO95" s="319">
        <f>M5F!AS4</f>
        <v>21</v>
      </c>
      <c r="AP95" s="319">
        <f>M5F!AT4</f>
        <v>21</v>
      </c>
      <c r="AQ95" s="319">
        <f>M5F!AU4</f>
        <v>21</v>
      </c>
      <c r="AR95" s="319">
        <f>M5F!AV4</f>
        <v>21</v>
      </c>
      <c r="AS95" s="319">
        <f>M5F!AW4</f>
        <v>21</v>
      </c>
      <c r="AT95" s="319">
        <f>M5F!AX4</f>
        <v>21</v>
      </c>
      <c r="AU95" s="319">
        <f>M5F!AY4</f>
        <v>21</v>
      </c>
      <c r="AV95" s="319">
        <f>M5F!AZ4</f>
        <v>21</v>
      </c>
      <c r="AW95" s="319">
        <f>M5F!BA4</f>
        <v>21</v>
      </c>
      <c r="AX95" s="319">
        <f>M5F!BB4</f>
        <v>21</v>
      </c>
      <c r="AY95" s="319">
        <f>M5F!BC4</f>
        <v>21</v>
      </c>
      <c r="AZ95" s="321">
        <f>M5F!BD4</f>
        <v>21</v>
      </c>
      <c r="BA95" s="318">
        <f>M5F!BE4</f>
        <v>21</v>
      </c>
      <c r="BB95" s="319">
        <f>M5F!BF4</f>
        <v>21</v>
      </c>
      <c r="BC95" s="319">
        <f>M5F!BG4</f>
        <v>21</v>
      </c>
      <c r="BD95" s="319" t="str">
        <f>M5F!BH4</f>
        <v>V10</v>
      </c>
      <c r="BE95" s="319" t="str">
        <f>M5F!BI4</f>
        <v>V10</v>
      </c>
      <c r="BF95" s="319" t="str">
        <f>M5F!BJ4</f>
        <v>V10</v>
      </c>
      <c r="BG95" s="319" t="str">
        <f>M5F!BK4</f>
        <v>V10</v>
      </c>
      <c r="BH95" s="319" t="str">
        <f>M5F!BL4</f>
        <v>V10</v>
      </c>
      <c r="BI95" s="319" t="str">
        <f>M5F!BM4</f>
        <v>V10</v>
      </c>
      <c r="BJ95" s="319">
        <f>M5F!BN4</f>
        <v>23</v>
      </c>
      <c r="BK95" s="319">
        <f>M5F!BO4</f>
        <v>23</v>
      </c>
      <c r="BL95" s="321">
        <f>M5F!BP4</f>
        <v>23</v>
      </c>
      <c r="BM95" s="318">
        <f>M5F!BQ4</f>
        <v>23</v>
      </c>
      <c r="BN95" s="319">
        <f>M5F!BR4</f>
        <v>23</v>
      </c>
      <c r="BO95" s="319">
        <f>M5F!BS4</f>
        <v>23</v>
      </c>
      <c r="BP95" s="319">
        <f>M5F!BT4</f>
        <v>23</v>
      </c>
      <c r="BQ95" s="319">
        <f>M5F!BU4</f>
        <v>23</v>
      </c>
      <c r="BR95" s="319">
        <f>M5F!BV4</f>
        <v>23</v>
      </c>
      <c r="BS95" s="319">
        <f>M5F!BW4</f>
        <v>23</v>
      </c>
      <c r="BT95" s="319">
        <f>M5F!BX4</f>
        <v>23</v>
      </c>
      <c r="BU95" s="319">
        <f>M5F!BY4</f>
        <v>23</v>
      </c>
      <c r="BV95" s="319">
        <f>M5F!BZ4</f>
        <v>23</v>
      </c>
      <c r="BW95" s="319">
        <f>M5F!CA4</f>
        <v>23</v>
      </c>
      <c r="BX95" s="321">
        <f>M5F!CB4</f>
        <v>23</v>
      </c>
      <c r="BY95" s="318">
        <f>M5F!CC4</f>
        <v>23</v>
      </c>
      <c r="BZ95" s="319">
        <f>M5F!CD4</f>
        <v>23</v>
      </c>
      <c r="CA95" s="319">
        <f>M5F!CE4</f>
        <v>23</v>
      </c>
      <c r="CB95" s="319">
        <f>M5F!CF4</f>
        <v>23</v>
      </c>
      <c r="CC95" s="319">
        <f>M5F!CG4</f>
        <v>23</v>
      </c>
      <c r="CD95" s="319">
        <f>M5F!CH4</f>
        <v>23</v>
      </c>
      <c r="CE95" s="319">
        <f>M5F!CI4</f>
        <v>23</v>
      </c>
      <c r="CF95" s="319">
        <f>M5F!CJ4</f>
        <v>23</v>
      </c>
      <c r="CG95" s="319">
        <f>M5F!CK4</f>
        <v>23</v>
      </c>
      <c r="CH95" s="319">
        <f>M5F!CL4</f>
        <v>23</v>
      </c>
      <c r="CI95" s="319">
        <f>M5F!CM4</f>
        <v>23</v>
      </c>
      <c r="CJ95" s="321">
        <f>M5F!CN4</f>
        <v>23</v>
      </c>
      <c r="CK95" s="318">
        <f>M5F!CO4</f>
        <v>23</v>
      </c>
      <c r="CL95" s="319">
        <f>M5F!CP4</f>
        <v>23</v>
      </c>
      <c r="CM95" s="319">
        <f>M5F!CQ4</f>
        <v>23</v>
      </c>
      <c r="CN95" s="319">
        <f>M5F!CR4</f>
        <v>23</v>
      </c>
      <c r="CO95" s="319">
        <f>M5F!CS4</f>
        <v>23</v>
      </c>
      <c r="CP95" s="319">
        <f>M5F!CT4</f>
        <v>23</v>
      </c>
      <c r="CQ95" s="319">
        <f>M5F!CU4</f>
        <v>23</v>
      </c>
      <c r="CR95" s="319">
        <f>M5F!CV4</f>
        <v>23</v>
      </c>
      <c r="CS95" s="319">
        <f>M5F!CW4</f>
        <v>23</v>
      </c>
      <c r="CT95" s="319">
        <f>M5F!CX4</f>
        <v>23</v>
      </c>
      <c r="CU95" s="319">
        <f>M5F!CY4</f>
        <v>23</v>
      </c>
      <c r="CV95" s="321">
        <f>M5F!CZ4</f>
        <v>23</v>
      </c>
      <c r="CW95" s="318">
        <f>M5F!DA4</f>
        <v>23</v>
      </c>
      <c r="CX95" s="319">
        <f>M5F!DB4</f>
        <v>23</v>
      </c>
      <c r="CY95" s="319">
        <f>M5F!DC4</f>
        <v>23</v>
      </c>
      <c r="CZ95" s="319">
        <f>M5F!DD4</f>
        <v>23</v>
      </c>
      <c r="DA95" s="319">
        <f>M5F!DE4</f>
        <v>23</v>
      </c>
      <c r="DB95" s="319">
        <f>M5F!DF4</f>
        <v>23</v>
      </c>
      <c r="DC95" s="319">
        <f>M5F!DG4</f>
        <v>23</v>
      </c>
      <c r="DD95" s="319">
        <f>M5F!DH4</f>
        <v>23</v>
      </c>
      <c r="DE95" s="319">
        <f>M5F!DI4</f>
        <v>23</v>
      </c>
      <c r="DF95" s="319" t="str">
        <f>M5F!DJ4</f>
        <v>V15</v>
      </c>
      <c r="DG95" s="319" t="str">
        <f>M5F!DK4</f>
        <v>V15</v>
      </c>
      <c r="DH95" s="321" t="str">
        <f>M5F!DL4</f>
        <v>V15</v>
      </c>
      <c r="DI95" s="318" t="str">
        <f>M5F!DM4</f>
        <v>V15</v>
      </c>
      <c r="DJ95" s="319" t="str">
        <f>M5F!DN4</f>
        <v>V15</v>
      </c>
      <c r="DK95" s="319">
        <f>M5F!DO4</f>
        <v>23</v>
      </c>
      <c r="DL95" s="319">
        <f>M5F!DP4</f>
        <v>23</v>
      </c>
      <c r="DM95" s="319">
        <f>M5F!DQ4</f>
        <v>23</v>
      </c>
      <c r="DN95" s="319">
        <f>M5F!DR4</f>
        <v>23</v>
      </c>
      <c r="DO95" s="319">
        <f>M5F!DS4</f>
        <v>23</v>
      </c>
      <c r="DP95" s="319">
        <f>M5F!DT4</f>
        <v>23</v>
      </c>
      <c r="DQ95" s="319">
        <f>M5F!DU4</f>
        <v>23</v>
      </c>
      <c r="DR95" s="319">
        <f>M5F!DV4</f>
        <v>23</v>
      </c>
      <c r="DS95" s="319">
        <f>M5F!DW4</f>
        <v>23</v>
      </c>
      <c r="DT95" s="321">
        <f>M5F!DX4</f>
        <v>23</v>
      </c>
      <c r="DU95" s="318">
        <f>M5F!DY4</f>
        <v>23</v>
      </c>
      <c r="DV95" s="319">
        <f>M5F!DZ4</f>
        <v>23</v>
      </c>
      <c r="DW95" s="319">
        <f>M5F!EA4</f>
        <v>23</v>
      </c>
      <c r="DX95" s="319">
        <f>M5F!EB4</f>
        <v>23</v>
      </c>
      <c r="DY95" s="319">
        <f>M5F!EC4</f>
        <v>23</v>
      </c>
      <c r="DZ95" s="319">
        <f>M5F!ED4</f>
        <v>23</v>
      </c>
      <c r="EA95" s="319">
        <f>M5F!EE4</f>
        <v>23</v>
      </c>
      <c r="EB95" s="319">
        <f>M5F!EF4</f>
        <v>23</v>
      </c>
      <c r="EC95" s="319">
        <f>M5F!EG4</f>
        <v>23</v>
      </c>
      <c r="ED95" s="319">
        <f>M5F!EH4</f>
        <v>23</v>
      </c>
      <c r="EE95" s="319">
        <f>M5F!EI4</f>
        <v>23</v>
      </c>
      <c r="EF95" s="321">
        <f>M5F!EJ4</f>
        <v>23</v>
      </c>
      <c r="EG95" s="318">
        <f>M5F!EK4</f>
        <v>23</v>
      </c>
      <c r="EH95" s="319">
        <f>M5F!EL4</f>
        <v>23</v>
      </c>
      <c r="EI95" s="319">
        <f>M5F!EM4</f>
        <v>23</v>
      </c>
      <c r="EJ95" s="319">
        <f>M5F!EN4</f>
        <v>23</v>
      </c>
      <c r="EK95" s="319">
        <f>M5F!EO4</f>
        <v>23</v>
      </c>
      <c r="EL95" s="319">
        <f>M5F!EP4</f>
        <v>23</v>
      </c>
      <c r="EM95" s="319">
        <f>M5F!EQ4</f>
        <v>23</v>
      </c>
      <c r="EN95" s="319">
        <f>M5F!ER4</f>
        <v>23</v>
      </c>
      <c r="EO95" s="319">
        <f>M5F!ES4</f>
        <v>23</v>
      </c>
      <c r="EP95" s="319">
        <f>M5F!ET4</f>
        <v>23</v>
      </c>
      <c r="EQ95" s="319">
        <f>M5F!EU4</f>
        <v>23</v>
      </c>
      <c r="ER95" s="321">
        <f>M5F!EV4</f>
        <v>23</v>
      </c>
      <c r="ES95" s="322">
        <f>M5F!EW4</f>
        <v>23</v>
      </c>
      <c r="ET95" s="319">
        <f>M5F!EX4</f>
        <v>23</v>
      </c>
      <c r="EU95" s="319">
        <f>M5F!EY4</f>
        <v>23</v>
      </c>
      <c r="EV95" s="319">
        <f>M5F!EZ4</f>
        <v>23</v>
      </c>
      <c r="EW95" s="319">
        <f>M5F!FA4</f>
        <v>23</v>
      </c>
      <c r="EX95" s="319">
        <f>M5F!FB4</f>
        <v>23</v>
      </c>
      <c r="EY95" s="319">
        <f>M5F!FC4</f>
        <v>23</v>
      </c>
      <c r="EZ95" s="319">
        <f>M5F!FD4</f>
        <v>23</v>
      </c>
      <c r="FA95" s="319">
        <f>M5F!FE4</f>
        <v>23</v>
      </c>
      <c r="FB95" s="319">
        <f>M5F!FF4</f>
        <v>23</v>
      </c>
      <c r="FC95" s="319">
        <f>M5F!FG4</f>
        <v>23</v>
      </c>
      <c r="FD95" s="319">
        <f>M5F!FH4</f>
        <v>23</v>
      </c>
      <c r="FE95" s="319">
        <f>M5F!FI4</f>
        <v>23</v>
      </c>
      <c r="FF95" s="319">
        <f>M5F!FJ4</f>
        <v>23</v>
      </c>
      <c r="FG95" s="319">
        <f>M5F!FK4</f>
        <v>23</v>
      </c>
      <c r="FH95" s="319">
        <f>M5F!FL4</f>
        <v>23</v>
      </c>
      <c r="FI95" s="319">
        <f>M5F!FM4</f>
        <v>23</v>
      </c>
      <c r="FJ95" s="319" t="str">
        <f>M5F!FN4</f>
        <v>X</v>
      </c>
      <c r="FK95" s="319" t="str">
        <f>M5F!FO4</f>
        <v>X</v>
      </c>
      <c r="FL95" s="319" t="str">
        <f>M5F!FP4</f>
        <v>X</v>
      </c>
      <c r="FM95" s="319" t="str">
        <f>M5F!FQ4</f>
        <v>X</v>
      </c>
      <c r="FN95" s="319" t="str">
        <f>M5F!FR4</f>
        <v>X</v>
      </c>
      <c r="FO95" s="319" t="str">
        <f>M5F!FS4</f>
        <v>X</v>
      </c>
      <c r="FP95" s="319" t="str">
        <f>M5F!FT4</f>
        <v>X</v>
      </c>
      <c r="FQ95" s="319" t="str">
        <f>M5F!FU4</f>
        <v>X</v>
      </c>
      <c r="FR95" s="319" t="str">
        <f>M5F!FV4</f>
        <v>X</v>
      </c>
      <c r="FS95" s="319" t="str">
        <f>M5F!FW4</f>
        <v>X</v>
      </c>
      <c r="FT95" s="319" t="str">
        <f>M5F!FX4</f>
        <v>X</v>
      </c>
      <c r="FU95" s="319" t="str">
        <f>M5F!FY4</f>
        <v>X</v>
      </c>
      <c r="FV95" s="319" t="str">
        <f>M5F!FZ4</f>
        <v>X</v>
      </c>
      <c r="FW95" s="319" t="str">
        <f>M5F!GA4</f>
        <v>X</v>
      </c>
      <c r="FX95" s="319" t="str">
        <f>M5F!GB4</f>
        <v>X</v>
      </c>
      <c r="FY95" s="319" t="str">
        <f>M5F!GC4</f>
        <v>X</v>
      </c>
      <c r="FZ95" s="319" t="str">
        <f>M5F!GD4</f>
        <v>X</v>
      </c>
      <c r="GA95" s="319" t="str">
        <f>M5F!GE4</f>
        <v>X</v>
      </c>
      <c r="GB95" s="319" t="str">
        <f>M5F!GF4</f>
        <v>X</v>
      </c>
      <c r="GC95" s="319" t="str">
        <f>M5F!GG4</f>
        <v>X</v>
      </c>
      <c r="GD95" s="319" t="str">
        <f>M5F!GH4</f>
        <v>X</v>
      </c>
      <c r="GE95" s="319" t="str">
        <f>M5F!GI4</f>
        <v>X</v>
      </c>
      <c r="GF95" s="319" t="str">
        <f>M5F!GJ4</f>
        <v>X</v>
      </c>
      <c r="GG95" s="319" t="str">
        <f>M5F!GK4</f>
        <v>X</v>
      </c>
      <c r="GH95" s="319" t="str">
        <f>M5F!GL4</f>
        <v>X</v>
      </c>
      <c r="GI95" s="319" t="str">
        <f>M5F!GM4</f>
        <v>X</v>
      </c>
      <c r="GJ95" s="319" t="str">
        <f>M5F!GN4</f>
        <v>X</v>
      </c>
      <c r="GK95" s="319" t="str">
        <f>M5F!GO4</f>
        <v>X</v>
      </c>
      <c r="GL95" s="319" t="str">
        <f>M5F!GP4</f>
        <v>X</v>
      </c>
      <c r="GM95" s="319" t="str">
        <f>M5F!GQ4</f>
        <v>X</v>
      </c>
      <c r="GN95" s="319" t="str">
        <f>M5F!GR4</f>
        <v>X</v>
      </c>
      <c r="GO95" s="709" t="str">
        <f>M5F!HN14</f>
        <v>N</v>
      </c>
    </row>
    <row r="96" spans="1:197" ht="13.15" customHeight="1" x14ac:dyDescent="0.2">
      <c r="A96" s="277" t="str">
        <f>M5F!A29</f>
        <v>V5</v>
      </c>
      <c r="B96" s="277">
        <f>M5F!F29</f>
        <v>43827</v>
      </c>
      <c r="C96" s="278">
        <f>M5F!G29</f>
        <v>43556</v>
      </c>
      <c r="D96" s="279" t="str">
        <f>M5F!H29</f>
        <v>5F071</v>
      </c>
      <c r="E96" s="343">
        <f>M5F!I29</f>
        <v>1</v>
      </c>
      <c r="F96" s="344">
        <f>M5F!J29</f>
        <v>10</v>
      </c>
      <c r="G96" s="344">
        <f>M5F!K29</f>
        <v>49</v>
      </c>
      <c r="H96" s="344">
        <f>M5F!L29</f>
        <v>34</v>
      </c>
      <c r="I96" s="344">
        <f>M5F!M29</f>
        <v>15</v>
      </c>
      <c r="J96" s="344">
        <f>M5F!N29</f>
        <v>36</v>
      </c>
      <c r="K96" s="344">
        <f>M5F!O29</f>
        <v>19</v>
      </c>
      <c r="L96" s="344">
        <f>M5F!P29</f>
        <v>27</v>
      </c>
      <c r="M96" s="344">
        <f>M5F!Q29</f>
        <v>24</v>
      </c>
      <c r="N96" s="344">
        <f>M5F!R29</f>
        <v>24</v>
      </c>
      <c r="O96" s="344">
        <f>M5F!S29</f>
        <v>17</v>
      </c>
      <c r="P96" s="345">
        <f>M5F!T29</f>
        <v>5</v>
      </c>
      <c r="Q96" s="343">
        <f>M5F!U29</f>
        <v>1</v>
      </c>
      <c r="R96" s="344">
        <f>M5F!V29</f>
        <v>1</v>
      </c>
      <c r="S96" s="344">
        <f>M5F!W29</f>
        <v>27</v>
      </c>
      <c r="T96" s="344">
        <f>M5F!X29</f>
        <v>21</v>
      </c>
      <c r="U96" s="344">
        <f>M5F!Y29</f>
        <v>46</v>
      </c>
      <c r="V96" s="344">
        <f>M5F!Z29</f>
        <v>12</v>
      </c>
      <c r="W96" s="344">
        <f>M5F!AA29</f>
        <v>24</v>
      </c>
      <c r="X96" s="344">
        <f>M5F!AB29</f>
        <v>23</v>
      </c>
      <c r="Y96" s="344">
        <f>M5F!AC29</f>
        <v>24</v>
      </c>
      <c r="Z96" s="344">
        <f>M5F!AD29</f>
        <v>19</v>
      </c>
      <c r="AA96" s="344">
        <f>M5F!AE29</f>
        <v>23</v>
      </c>
      <c r="AB96" s="346">
        <f>M5F!AF29</f>
        <v>23</v>
      </c>
      <c r="AC96" s="343">
        <f>M5F!AG29</f>
        <v>23</v>
      </c>
      <c r="AD96" s="344">
        <f>M5F!AH29</f>
        <v>23</v>
      </c>
      <c r="AE96" s="344">
        <f>M5F!AI29</f>
        <v>23</v>
      </c>
      <c r="AF96" s="344">
        <f>M5F!AJ29</f>
        <v>23</v>
      </c>
      <c r="AG96" s="344">
        <f>M5F!AK29</f>
        <v>23</v>
      </c>
      <c r="AH96" s="344">
        <f>M5F!AL29</f>
        <v>23</v>
      </c>
      <c r="AI96" s="344">
        <f>M5F!AM29</f>
        <v>23</v>
      </c>
      <c r="AJ96" s="344">
        <f>M5F!AN29</f>
        <v>23</v>
      </c>
      <c r="AK96" s="344">
        <f>M5F!AO29</f>
        <v>23</v>
      </c>
      <c r="AL96" s="344">
        <f>M5F!AP29</f>
        <v>23</v>
      </c>
      <c r="AM96" s="344">
        <f>M5F!AQ29</f>
        <v>23</v>
      </c>
      <c r="AN96" s="346">
        <f>M5F!AR29</f>
        <v>23</v>
      </c>
      <c r="AO96" s="343">
        <f>M5F!AS29</f>
        <v>23</v>
      </c>
      <c r="AP96" s="344">
        <f>M5F!AT29</f>
        <v>23</v>
      </c>
      <c r="AQ96" s="344">
        <f>M5F!AU29</f>
        <v>23</v>
      </c>
      <c r="AR96" s="344">
        <f>M5F!AV29</f>
        <v>23</v>
      </c>
      <c r="AS96" s="344">
        <f>M5F!AW29</f>
        <v>23</v>
      </c>
      <c r="AT96" s="344">
        <f>M5F!AX29</f>
        <v>23</v>
      </c>
      <c r="AU96" s="344">
        <f>M5F!AY29</f>
        <v>23</v>
      </c>
      <c r="AV96" s="344">
        <f>M5F!AZ29</f>
        <v>23</v>
      </c>
      <c r="AW96" s="344">
        <f>M5F!BA29</f>
        <v>23</v>
      </c>
      <c r="AX96" s="344">
        <f>M5F!BB29</f>
        <v>23</v>
      </c>
      <c r="AY96" s="344">
        <f>M5F!BC29</f>
        <v>23</v>
      </c>
      <c r="AZ96" s="346">
        <f>M5F!BD29</f>
        <v>23</v>
      </c>
      <c r="BA96" s="343">
        <f>M5F!BE29</f>
        <v>23</v>
      </c>
      <c r="BB96" s="344">
        <f>M5F!BF29</f>
        <v>23</v>
      </c>
      <c r="BC96" s="344">
        <f>M5F!BG29</f>
        <v>23</v>
      </c>
      <c r="BD96" s="344" t="str">
        <f>M5F!BH29</f>
        <v>V5</v>
      </c>
      <c r="BE96" s="344" t="str">
        <f>M5F!BI29</f>
        <v>V5</v>
      </c>
      <c r="BF96" s="344" t="str">
        <f>M5F!BJ29</f>
        <v>V5</v>
      </c>
      <c r="BG96" s="344" t="str">
        <f>M5F!BK29</f>
        <v>V5</v>
      </c>
      <c r="BH96" s="344" t="str">
        <f>M5F!BL29</f>
        <v>V5</v>
      </c>
      <c r="BI96" s="344">
        <f>M5F!BM29</f>
        <v>21</v>
      </c>
      <c r="BJ96" s="344">
        <f>M5F!BN29</f>
        <v>21</v>
      </c>
      <c r="BK96" s="344">
        <f>M5F!BO29</f>
        <v>21</v>
      </c>
      <c r="BL96" s="346">
        <f>M5F!BP29</f>
        <v>21</v>
      </c>
      <c r="BM96" s="343">
        <f>M5F!BQ29</f>
        <v>21</v>
      </c>
      <c r="BN96" s="344">
        <f>M5F!BR29</f>
        <v>21</v>
      </c>
      <c r="BO96" s="344">
        <f>M5F!BS29</f>
        <v>21</v>
      </c>
      <c r="BP96" s="344">
        <f>M5F!BT29</f>
        <v>21</v>
      </c>
      <c r="BQ96" s="344">
        <f>M5F!BU29</f>
        <v>21</v>
      </c>
      <c r="BR96" s="344">
        <f>M5F!BV29</f>
        <v>21</v>
      </c>
      <c r="BS96" s="344">
        <f>M5F!BW29</f>
        <v>21</v>
      </c>
      <c r="BT96" s="344">
        <f>M5F!BX29</f>
        <v>21</v>
      </c>
      <c r="BU96" s="344">
        <f>M5F!BY29</f>
        <v>21</v>
      </c>
      <c r="BV96" s="344">
        <f>M5F!BZ29</f>
        <v>21</v>
      </c>
      <c r="BW96" s="344">
        <f>M5F!CA29</f>
        <v>21</v>
      </c>
      <c r="BX96" s="346">
        <f>M5F!CB29</f>
        <v>21</v>
      </c>
      <c r="BY96" s="343">
        <f>M5F!CC29</f>
        <v>21</v>
      </c>
      <c r="BZ96" s="344">
        <f>M5F!CD29</f>
        <v>21</v>
      </c>
      <c r="CA96" s="344">
        <f>M5F!CE29</f>
        <v>21</v>
      </c>
      <c r="CB96" s="344">
        <f>M5F!CF29</f>
        <v>21</v>
      </c>
      <c r="CC96" s="344">
        <f>M5F!CG29</f>
        <v>21</v>
      </c>
      <c r="CD96" s="344">
        <f>M5F!CH29</f>
        <v>21</v>
      </c>
      <c r="CE96" s="344">
        <f>M5F!CI29</f>
        <v>21</v>
      </c>
      <c r="CF96" s="344">
        <f>M5F!CJ29</f>
        <v>21</v>
      </c>
      <c r="CG96" s="344">
        <f>M5F!CK29</f>
        <v>21</v>
      </c>
      <c r="CH96" s="344">
        <f>M5F!CL29</f>
        <v>21</v>
      </c>
      <c r="CI96" s="344">
        <f>M5F!CM29</f>
        <v>21</v>
      </c>
      <c r="CJ96" s="346">
        <f>M5F!CN29</f>
        <v>21</v>
      </c>
      <c r="CK96" s="343">
        <f>M5F!CO29</f>
        <v>21</v>
      </c>
      <c r="CL96" s="344">
        <f>M5F!CP29</f>
        <v>21</v>
      </c>
      <c r="CM96" s="344">
        <f>M5F!CQ29</f>
        <v>21</v>
      </c>
      <c r="CN96" s="344">
        <f>M5F!CR29</f>
        <v>21</v>
      </c>
      <c r="CO96" s="344">
        <f>M5F!CS29</f>
        <v>21</v>
      </c>
      <c r="CP96" s="344">
        <f>M5F!CT29</f>
        <v>21</v>
      </c>
      <c r="CQ96" s="344">
        <f>M5F!CU29</f>
        <v>21</v>
      </c>
      <c r="CR96" s="344">
        <f>M5F!CV29</f>
        <v>21</v>
      </c>
      <c r="CS96" s="344">
        <f>M5F!CW29</f>
        <v>21</v>
      </c>
      <c r="CT96" s="344">
        <f>M5F!CX29</f>
        <v>21</v>
      </c>
      <c r="CU96" s="344">
        <f>M5F!CY29</f>
        <v>21</v>
      </c>
      <c r="CV96" s="346">
        <f>M5F!CZ29</f>
        <v>21</v>
      </c>
      <c r="CW96" s="343">
        <f>M5F!DA29</f>
        <v>21</v>
      </c>
      <c r="CX96" s="344">
        <f>M5F!DB29</f>
        <v>21</v>
      </c>
      <c r="CY96" s="344">
        <f>M5F!DC29</f>
        <v>21</v>
      </c>
      <c r="CZ96" s="344">
        <f>M5F!DD29</f>
        <v>21</v>
      </c>
      <c r="DA96" s="344">
        <f>M5F!DE29</f>
        <v>21</v>
      </c>
      <c r="DB96" s="344">
        <f>M5F!DF29</f>
        <v>21</v>
      </c>
      <c r="DC96" s="344">
        <f>M5F!DG29</f>
        <v>21</v>
      </c>
      <c r="DD96" s="344">
        <f>M5F!DH29</f>
        <v>21</v>
      </c>
      <c r="DE96" s="344">
        <f>M5F!DI29</f>
        <v>21</v>
      </c>
      <c r="DF96" s="344">
        <f>M5F!DJ29</f>
        <v>21</v>
      </c>
      <c r="DG96" s="344">
        <f>M5F!DK29</f>
        <v>21</v>
      </c>
      <c r="DH96" s="346">
        <f>M5F!DL29</f>
        <v>21</v>
      </c>
      <c r="DI96" s="343">
        <f>M5F!DM29</f>
        <v>21</v>
      </c>
      <c r="DJ96" s="344">
        <f>M5F!DN29</f>
        <v>21</v>
      </c>
      <c r="DK96" s="344">
        <f>M5F!DO29</f>
        <v>21</v>
      </c>
      <c r="DL96" s="344">
        <f>M5F!DP29</f>
        <v>21</v>
      </c>
      <c r="DM96" s="344" t="str">
        <f>M5F!DQ29</f>
        <v>V10</v>
      </c>
      <c r="DN96" s="344" t="str">
        <f>M5F!DR29</f>
        <v>V10</v>
      </c>
      <c r="DO96" s="344" t="str">
        <f>M5F!DS29</f>
        <v>V10</v>
      </c>
      <c r="DP96" s="344" t="str">
        <f>M5F!DT29</f>
        <v>V10</v>
      </c>
      <c r="DQ96" s="344" t="str">
        <f>M5F!DU29</f>
        <v>V10</v>
      </c>
      <c r="DR96" s="344" t="str">
        <f>M5F!DV29</f>
        <v>V10</v>
      </c>
      <c r="DS96" s="344">
        <f>M5F!DW29</f>
        <v>23</v>
      </c>
      <c r="DT96" s="346">
        <f>M5F!DX29</f>
        <v>23</v>
      </c>
      <c r="DU96" s="343">
        <f>M5F!DY29</f>
        <v>23</v>
      </c>
      <c r="DV96" s="344">
        <f>M5F!DZ29</f>
        <v>23</v>
      </c>
      <c r="DW96" s="344">
        <f>M5F!EA29</f>
        <v>23</v>
      </c>
      <c r="DX96" s="344">
        <f>M5F!EB29</f>
        <v>23</v>
      </c>
      <c r="DY96" s="344">
        <f>M5F!EC29</f>
        <v>23</v>
      </c>
      <c r="DZ96" s="344">
        <f>M5F!ED29</f>
        <v>23</v>
      </c>
      <c r="EA96" s="344">
        <f>M5F!EE29</f>
        <v>23</v>
      </c>
      <c r="EB96" s="344">
        <f>M5F!EF29</f>
        <v>23</v>
      </c>
      <c r="EC96" s="344">
        <f>M5F!EG29</f>
        <v>23</v>
      </c>
      <c r="ED96" s="344">
        <f>M5F!EH29</f>
        <v>23</v>
      </c>
      <c r="EE96" s="344">
        <f>M5F!EI29</f>
        <v>23</v>
      </c>
      <c r="EF96" s="346">
        <f>M5F!EJ29</f>
        <v>23</v>
      </c>
      <c r="EG96" s="343">
        <f>M5F!EK29</f>
        <v>23</v>
      </c>
      <c r="EH96" s="344">
        <f>M5F!EL29</f>
        <v>23</v>
      </c>
      <c r="EI96" s="344">
        <f>M5F!EM29</f>
        <v>23</v>
      </c>
      <c r="EJ96" s="344">
        <f>M5F!EN29</f>
        <v>23</v>
      </c>
      <c r="EK96" s="344">
        <f>M5F!EO29</f>
        <v>23</v>
      </c>
      <c r="EL96" s="344">
        <f>M5F!EP29</f>
        <v>23</v>
      </c>
      <c r="EM96" s="344">
        <f>M5F!EQ29</f>
        <v>23</v>
      </c>
      <c r="EN96" s="344">
        <f>M5F!ER29</f>
        <v>23</v>
      </c>
      <c r="EO96" s="344">
        <f>M5F!ES29</f>
        <v>23</v>
      </c>
      <c r="EP96" s="344">
        <f>M5F!ET29</f>
        <v>23</v>
      </c>
      <c r="EQ96" s="344">
        <f>M5F!EU29</f>
        <v>23</v>
      </c>
      <c r="ER96" s="346">
        <f>M5F!EV29</f>
        <v>23</v>
      </c>
      <c r="ES96" s="347">
        <f>M5F!EW29</f>
        <v>23</v>
      </c>
      <c r="ET96" s="344">
        <f>M5F!EX29</f>
        <v>23</v>
      </c>
      <c r="EU96" s="344">
        <f>M5F!EY29</f>
        <v>23</v>
      </c>
      <c r="EV96" s="344">
        <f>M5F!EZ29</f>
        <v>23</v>
      </c>
      <c r="EW96" s="344">
        <f>M5F!FA29</f>
        <v>23</v>
      </c>
      <c r="EX96" s="344">
        <f>M5F!FB29</f>
        <v>23</v>
      </c>
      <c r="EY96" s="344">
        <f>M5F!FC29</f>
        <v>23</v>
      </c>
      <c r="EZ96" s="344">
        <f>M5F!FD29</f>
        <v>23</v>
      </c>
      <c r="FA96" s="344">
        <f>M5F!FE29</f>
        <v>23</v>
      </c>
      <c r="FB96" s="344">
        <f>M5F!FF29</f>
        <v>23</v>
      </c>
      <c r="FC96" s="344">
        <f>M5F!FG29</f>
        <v>23</v>
      </c>
      <c r="FD96" s="344">
        <f>M5F!FH29</f>
        <v>23</v>
      </c>
      <c r="FE96" s="344">
        <f>M5F!FI29</f>
        <v>23</v>
      </c>
      <c r="FF96" s="344">
        <f>M5F!FJ29</f>
        <v>23</v>
      </c>
      <c r="FG96" s="344">
        <f>M5F!FK29</f>
        <v>23</v>
      </c>
      <c r="FH96" s="344">
        <f>M5F!FL29</f>
        <v>23</v>
      </c>
      <c r="FI96" s="344">
        <f>M5F!FM29</f>
        <v>23</v>
      </c>
      <c r="FJ96" s="344">
        <f>M5F!FN29</f>
        <v>23</v>
      </c>
      <c r="FK96" s="344">
        <f>M5F!FO29</f>
        <v>23</v>
      </c>
      <c r="FL96" s="344">
        <f>M5F!FP29</f>
        <v>23</v>
      </c>
      <c r="FM96" s="344">
        <f>M5F!FQ29</f>
        <v>23</v>
      </c>
      <c r="FN96" s="344">
        <f>M5F!FR29</f>
        <v>23</v>
      </c>
      <c r="FO96" s="344">
        <f>M5F!FS29</f>
        <v>23</v>
      </c>
      <c r="FP96" s="344">
        <f>M5F!FT29</f>
        <v>23</v>
      </c>
      <c r="FQ96" s="344">
        <f>M5F!FU29</f>
        <v>23</v>
      </c>
      <c r="FR96" s="344" t="str">
        <f>M5F!FV29</f>
        <v>X</v>
      </c>
      <c r="FS96" s="344" t="str">
        <f>M5F!FW29</f>
        <v>X</v>
      </c>
      <c r="FT96" s="344" t="str">
        <f>M5F!FX29</f>
        <v>X</v>
      </c>
      <c r="FU96" s="344" t="str">
        <f>M5F!FY29</f>
        <v>X</v>
      </c>
      <c r="FV96" s="344" t="str">
        <f>M5F!FZ29</f>
        <v>X</v>
      </c>
      <c r="FW96" s="344" t="str">
        <f>M5F!GA29</f>
        <v>X</v>
      </c>
      <c r="FX96" s="344" t="str">
        <f>M5F!GB29</f>
        <v>X</v>
      </c>
      <c r="FY96" s="344" t="str">
        <f>M5F!GC29</f>
        <v>X</v>
      </c>
      <c r="FZ96" s="344" t="str">
        <f>M5F!GD29</f>
        <v>X</v>
      </c>
      <c r="GA96" s="344" t="str">
        <f>M5F!GE29</f>
        <v>X</v>
      </c>
      <c r="GB96" s="344" t="str">
        <f>M5F!GF29</f>
        <v>X</v>
      </c>
      <c r="GC96" s="344" t="str">
        <f>M5F!GG29</f>
        <v>X</v>
      </c>
      <c r="GD96" s="344" t="str">
        <f>M5F!GH29</f>
        <v>X</v>
      </c>
      <c r="GE96" s="344" t="str">
        <f>M5F!GI29</f>
        <v>X</v>
      </c>
      <c r="GF96" s="344" t="str">
        <f>M5F!GJ29</f>
        <v>X</v>
      </c>
      <c r="GG96" s="344" t="str">
        <f>M5F!GK29</f>
        <v>X</v>
      </c>
      <c r="GH96" s="344" t="str">
        <f>M5F!GL29</f>
        <v>X</v>
      </c>
      <c r="GI96" s="344" t="str">
        <f>M5F!GM29</f>
        <v>X</v>
      </c>
      <c r="GJ96" s="344" t="str">
        <f>M5F!GN29</f>
        <v>X</v>
      </c>
      <c r="GK96" s="344" t="str">
        <f>M5F!GO29</f>
        <v>X</v>
      </c>
      <c r="GL96" s="344" t="str">
        <f>M5F!GP29</f>
        <v>X</v>
      </c>
      <c r="GM96" s="344" t="str">
        <f>M5F!GQ29</f>
        <v>X</v>
      </c>
      <c r="GN96" s="344" t="str">
        <f>M5F!GR29</f>
        <v>X</v>
      </c>
      <c r="GO96" s="709" t="str">
        <f>M5F!HN39</f>
        <v>N</v>
      </c>
    </row>
    <row r="97" spans="1:197" ht="13.15" customHeight="1" x14ac:dyDescent="0.2">
      <c r="A97" s="271" t="str">
        <f>M2D!A35</f>
        <v>V10</v>
      </c>
      <c r="B97" s="271">
        <f>M2D!F35</f>
        <v>43809</v>
      </c>
      <c r="C97" s="272">
        <f>M2D!G35</f>
        <v>43556</v>
      </c>
      <c r="D97" s="273" t="str">
        <f>M2D!H35</f>
        <v>D638</v>
      </c>
      <c r="E97" s="332">
        <f>M2D!I35</f>
        <v>0</v>
      </c>
      <c r="F97" s="253">
        <f>M2D!J35</f>
        <v>0</v>
      </c>
      <c r="G97" s="253">
        <f>M2D!K35</f>
        <v>17</v>
      </c>
      <c r="H97" s="253">
        <f>M2D!L35</f>
        <v>46</v>
      </c>
      <c r="I97" s="253">
        <f>M2D!M35</f>
        <v>28</v>
      </c>
      <c r="J97" s="253">
        <f>M2D!N35</f>
        <v>30</v>
      </c>
      <c r="K97" s="253">
        <f>M2D!O35</f>
        <v>39</v>
      </c>
      <c r="L97" s="253">
        <f>M2D!P35</f>
        <v>12</v>
      </c>
      <c r="M97" s="253">
        <f>M2D!Q35</f>
        <v>20</v>
      </c>
      <c r="N97" s="253">
        <f>M2D!R35</f>
        <v>23</v>
      </c>
      <c r="O97" s="253">
        <f>M2D!S35</f>
        <v>46</v>
      </c>
      <c r="P97" s="333">
        <f>M2D!T35</f>
        <v>43</v>
      </c>
      <c r="Q97" s="332">
        <f>M2D!U35</f>
        <v>33</v>
      </c>
      <c r="R97" s="253">
        <f>M2D!V35</f>
        <v>39</v>
      </c>
      <c r="S97" s="253">
        <f>M2D!W35</f>
        <v>13</v>
      </c>
      <c r="T97" s="253">
        <f>M2D!X35</f>
        <v>52</v>
      </c>
      <c r="U97" s="253">
        <f>M2D!Y35</f>
        <v>7</v>
      </c>
      <c r="V97" s="253">
        <f>M2D!Z35</f>
        <v>0</v>
      </c>
      <c r="W97" s="253">
        <f>M2D!AA35</f>
        <v>25</v>
      </c>
      <c r="X97" s="253">
        <f>M2D!AB35</f>
        <v>10</v>
      </c>
      <c r="Y97" s="253">
        <f>M2D!AC35</f>
        <v>23</v>
      </c>
      <c r="Z97" s="253">
        <f>M2D!AD35</f>
        <v>0</v>
      </c>
      <c r="AA97" s="253">
        <f>M2D!AE35</f>
        <v>23</v>
      </c>
      <c r="AB97" s="334">
        <f>M2D!AF35</f>
        <v>23</v>
      </c>
      <c r="AC97" s="332">
        <f>M2D!AG35</f>
        <v>23</v>
      </c>
      <c r="AD97" s="253">
        <f>M2D!AH35</f>
        <v>23</v>
      </c>
      <c r="AE97" s="253">
        <f>M2D!AI35</f>
        <v>23</v>
      </c>
      <c r="AF97" s="253">
        <f>M2D!AJ35</f>
        <v>23</v>
      </c>
      <c r="AG97" s="253">
        <f>M2D!AK35</f>
        <v>23</v>
      </c>
      <c r="AH97" s="253">
        <f>M2D!AL35</f>
        <v>23</v>
      </c>
      <c r="AI97" s="253">
        <f>M2D!AM35</f>
        <v>23</v>
      </c>
      <c r="AJ97" s="253">
        <f>M2D!AN35</f>
        <v>23</v>
      </c>
      <c r="AK97" s="253">
        <f>M2D!AO35</f>
        <v>23</v>
      </c>
      <c r="AL97" s="253" t="str">
        <f>M2D!AP35</f>
        <v>F</v>
      </c>
      <c r="AM97" s="253" t="str">
        <f>M2D!AQ35</f>
        <v>F</v>
      </c>
      <c r="AN97" s="334">
        <f>M2D!AR35</f>
        <v>23</v>
      </c>
      <c r="AO97" s="332">
        <f>M2D!AS35</f>
        <v>23</v>
      </c>
      <c r="AP97" s="253">
        <f>M2D!AT35</f>
        <v>23</v>
      </c>
      <c r="AQ97" s="253">
        <f>M2D!AU35</f>
        <v>23</v>
      </c>
      <c r="AR97" s="253">
        <f>M2D!AV35</f>
        <v>23</v>
      </c>
      <c r="AS97" s="253">
        <f>M2D!AW35</f>
        <v>23</v>
      </c>
      <c r="AT97" s="253">
        <f>M2D!AX35</f>
        <v>23</v>
      </c>
      <c r="AU97" s="253">
        <f>M2D!AY35</f>
        <v>23</v>
      </c>
      <c r="AV97" s="253">
        <f>M2D!AZ35</f>
        <v>23</v>
      </c>
      <c r="AW97" s="253">
        <f>M2D!BA35</f>
        <v>23</v>
      </c>
      <c r="AX97" s="253">
        <f>M2D!BB35</f>
        <v>23</v>
      </c>
      <c r="AY97" s="253">
        <f>M2D!BC35</f>
        <v>23</v>
      </c>
      <c r="AZ97" s="334">
        <f>M2D!BD35</f>
        <v>23</v>
      </c>
      <c r="BA97" s="332">
        <f>M2D!BE35</f>
        <v>23</v>
      </c>
      <c r="BB97" s="253">
        <f>M2D!BF35</f>
        <v>23</v>
      </c>
      <c r="BC97" s="253">
        <f>M2D!BG35</f>
        <v>23</v>
      </c>
      <c r="BD97" s="253" t="str">
        <f>M2D!BH35</f>
        <v>V10</v>
      </c>
      <c r="BE97" s="253" t="str">
        <f>M2D!BI35</f>
        <v>V10</v>
      </c>
      <c r="BF97" s="253" t="str">
        <f>M2D!BJ35</f>
        <v>V10</v>
      </c>
      <c r="BG97" s="253" t="str">
        <f>M2D!BK35</f>
        <v>V10</v>
      </c>
      <c r="BH97" s="253" t="str">
        <f>M2D!BL35</f>
        <v>V10</v>
      </c>
      <c r="BI97" s="253" t="str">
        <f>M2D!BM35</f>
        <v>V10</v>
      </c>
      <c r="BJ97" s="253">
        <f>M2D!BN35</f>
        <v>23</v>
      </c>
      <c r="BK97" s="253">
        <f>M2D!BO35</f>
        <v>23</v>
      </c>
      <c r="BL97" s="334">
        <f>M2D!BP35</f>
        <v>23</v>
      </c>
      <c r="BM97" s="332">
        <f>M2D!BQ35</f>
        <v>23</v>
      </c>
      <c r="BN97" s="253">
        <f>M2D!BR35</f>
        <v>23</v>
      </c>
      <c r="BO97" s="253">
        <f>M2D!BS35</f>
        <v>23</v>
      </c>
      <c r="BP97" s="253">
        <f>M2D!BT35</f>
        <v>23</v>
      </c>
      <c r="BQ97" s="253">
        <f>M2D!BU35</f>
        <v>23</v>
      </c>
      <c r="BR97" s="253">
        <f>M2D!BV35</f>
        <v>23</v>
      </c>
      <c r="BS97" s="253">
        <f>M2D!BW35</f>
        <v>23</v>
      </c>
      <c r="BT97" s="253" t="str">
        <f>M2D!BX35</f>
        <v>STK</v>
      </c>
      <c r="BU97" s="253" t="str">
        <f>M2D!BY35</f>
        <v>STK</v>
      </c>
      <c r="BV97" s="253" t="str">
        <f>M2D!BZ35</f>
        <v>STK</v>
      </c>
      <c r="BW97" s="253" t="str">
        <f>M2D!CA35</f>
        <v>STK</v>
      </c>
      <c r="BX97" s="334" t="str">
        <f>M2D!CB35</f>
        <v>STK</v>
      </c>
      <c r="BY97" s="332" t="str">
        <f>M2D!CC35</f>
        <v>STK</v>
      </c>
      <c r="BZ97" s="253" t="str">
        <f>M2D!CD35</f>
        <v>STK</v>
      </c>
      <c r="CA97" s="253" t="str">
        <f>M2D!CE35</f>
        <v>STK</v>
      </c>
      <c r="CB97" s="253" t="str">
        <f>M2D!CF35</f>
        <v>STK</v>
      </c>
      <c r="CC97" s="253" t="str">
        <f>M2D!CG35</f>
        <v>STK</v>
      </c>
      <c r="CD97" s="253" t="str">
        <f>M2D!CH35</f>
        <v>STK</v>
      </c>
      <c r="CE97" s="253" t="str">
        <f>M2D!CI35</f>
        <v>STK</v>
      </c>
      <c r="CF97" s="253" t="str">
        <f>M2D!CJ35</f>
        <v>STK</v>
      </c>
      <c r="CG97" s="253" t="str">
        <f>M2D!CK35</f>
        <v>STK</v>
      </c>
      <c r="CH97" s="253" t="str">
        <f>M2D!CL35</f>
        <v>STK</v>
      </c>
      <c r="CI97" s="253" t="str">
        <f>M2D!CM35</f>
        <v>STK</v>
      </c>
      <c r="CJ97" s="334" t="str">
        <f>M2D!CN35</f>
        <v>STK</v>
      </c>
      <c r="CK97" s="332" t="str">
        <f>M2D!CO35</f>
        <v>STK</v>
      </c>
      <c r="CL97" s="253" t="str">
        <f>M2D!CP35</f>
        <v>STK</v>
      </c>
      <c r="CM97" s="253" t="str">
        <f>M2D!CQ35</f>
        <v>STK</v>
      </c>
      <c r="CN97" s="253" t="str">
        <f>M2D!CR35</f>
        <v>STK</v>
      </c>
      <c r="CO97" s="253" t="str">
        <f>M2D!CS35</f>
        <v>STK</v>
      </c>
      <c r="CP97" s="253" t="str">
        <f>M2D!CT35</f>
        <v>STK</v>
      </c>
      <c r="CQ97" s="253">
        <f>M2D!CU35</f>
        <v>23</v>
      </c>
      <c r="CR97" s="253">
        <f>M2D!CV35</f>
        <v>23</v>
      </c>
      <c r="CS97" s="253">
        <f>M2D!CW35</f>
        <v>23</v>
      </c>
      <c r="CT97" s="253">
        <f>M2D!CX35</f>
        <v>23</v>
      </c>
      <c r="CU97" s="253">
        <f>M2D!CY35</f>
        <v>23</v>
      </c>
      <c r="CV97" s="334">
        <f>M2D!CZ35</f>
        <v>23</v>
      </c>
      <c r="CW97" s="332">
        <f>M2D!DA35</f>
        <v>23</v>
      </c>
      <c r="CX97" s="253">
        <f>M2D!DB35</f>
        <v>23</v>
      </c>
      <c r="CY97" s="253">
        <f>M2D!DC35</f>
        <v>23</v>
      </c>
      <c r="CZ97" s="253">
        <f>M2D!DD35</f>
        <v>23</v>
      </c>
      <c r="DA97" s="253">
        <f>M2D!DE35</f>
        <v>23</v>
      </c>
      <c r="DB97" s="253">
        <f>M2D!DF35</f>
        <v>23</v>
      </c>
      <c r="DC97" s="253">
        <f>M2D!DG35</f>
        <v>23</v>
      </c>
      <c r="DD97" s="253">
        <f>M2D!DH35</f>
        <v>23</v>
      </c>
      <c r="DE97" s="253">
        <f>M2D!DI35</f>
        <v>23</v>
      </c>
      <c r="DF97" s="253">
        <f>M2D!DJ35</f>
        <v>23</v>
      </c>
      <c r="DG97" s="253">
        <f>M2D!DK35</f>
        <v>23</v>
      </c>
      <c r="DH97" s="334">
        <f>M2D!DL35</f>
        <v>23</v>
      </c>
      <c r="DI97" s="332">
        <f>M2D!DM35</f>
        <v>23</v>
      </c>
      <c r="DJ97" s="253">
        <f>M2D!DN35</f>
        <v>23</v>
      </c>
      <c r="DK97" s="253">
        <f>M2D!DO35</f>
        <v>23</v>
      </c>
      <c r="DL97" s="253">
        <f>M2D!DP35</f>
        <v>23</v>
      </c>
      <c r="DM97" s="253">
        <f>M2D!DQ35</f>
        <v>23</v>
      </c>
      <c r="DN97" s="253">
        <f>M2D!DR35</f>
        <v>23</v>
      </c>
      <c r="DO97" s="253">
        <f>M2D!DS35</f>
        <v>23</v>
      </c>
      <c r="DP97" s="253">
        <f>M2D!DT35</f>
        <v>23</v>
      </c>
      <c r="DQ97" s="253">
        <f>M2D!DU35</f>
        <v>23</v>
      </c>
      <c r="DR97" s="253">
        <f>M2D!DV35</f>
        <v>23</v>
      </c>
      <c r="DS97" s="253">
        <f>M2D!DW35</f>
        <v>23</v>
      </c>
      <c r="DT97" s="334">
        <f>M2D!DX35</f>
        <v>23</v>
      </c>
      <c r="DU97" s="332">
        <f>M2D!DY35</f>
        <v>23</v>
      </c>
      <c r="DV97" s="253">
        <f>M2D!DZ35</f>
        <v>23</v>
      </c>
      <c r="DW97" s="253">
        <f>M2D!EA35</f>
        <v>23</v>
      </c>
      <c r="DX97" s="253">
        <f>M2D!EB35</f>
        <v>23</v>
      </c>
      <c r="DY97" s="253">
        <f>M2D!EC35</f>
        <v>23</v>
      </c>
      <c r="DZ97" s="253">
        <f>M2D!ED35</f>
        <v>23</v>
      </c>
      <c r="EA97" s="253">
        <f>M2D!EE35</f>
        <v>23</v>
      </c>
      <c r="EB97" s="253">
        <f>M2D!EF35</f>
        <v>23</v>
      </c>
      <c r="EC97" s="253">
        <f>M2D!EG35</f>
        <v>23</v>
      </c>
      <c r="ED97" s="253">
        <f>M2D!EH35</f>
        <v>23</v>
      </c>
      <c r="EE97" s="253" t="str">
        <f>M2D!EI35</f>
        <v>X</v>
      </c>
      <c r="EF97" s="334" t="str">
        <f>M2D!EJ35</f>
        <v>X</v>
      </c>
      <c r="EG97" s="332" t="str">
        <f>M2D!EK35</f>
        <v>X</v>
      </c>
      <c r="EH97" s="253" t="str">
        <f>M2D!EL35</f>
        <v>X</v>
      </c>
      <c r="EI97" s="253" t="str">
        <f>M2D!EM35</f>
        <v>X</v>
      </c>
      <c r="EJ97" s="253" t="str">
        <f>M2D!EN35</f>
        <v>X</v>
      </c>
      <c r="EK97" s="253" t="str">
        <f>M2D!EO35</f>
        <v>X</v>
      </c>
      <c r="EL97" s="253" t="str">
        <f>M2D!EP35</f>
        <v>X</v>
      </c>
      <c r="EM97" s="253" t="str">
        <f>M2D!EQ35</f>
        <v>X</v>
      </c>
      <c r="EN97" s="253" t="str">
        <f>M2D!ER35</f>
        <v>X</v>
      </c>
      <c r="EO97" s="253" t="str">
        <f>M2D!ES35</f>
        <v>X</v>
      </c>
      <c r="EP97" s="253" t="str">
        <f>M2D!ET35</f>
        <v>X</v>
      </c>
      <c r="EQ97" s="253" t="str">
        <f>M2D!EU35</f>
        <v>X</v>
      </c>
      <c r="ER97" s="334" t="str">
        <f>M2D!EV35</f>
        <v>X</v>
      </c>
      <c r="ES97" s="335" t="str">
        <f>M2D!EW35</f>
        <v>X</v>
      </c>
      <c r="ET97" s="253" t="str">
        <f>M2D!EX35</f>
        <v>X</v>
      </c>
      <c r="EU97" s="253" t="str">
        <f>M2D!EY35</f>
        <v>X</v>
      </c>
      <c r="EV97" s="253" t="str">
        <f>M2D!EZ35</f>
        <v>X</v>
      </c>
      <c r="EW97" s="253" t="str">
        <f>M2D!FA35</f>
        <v>X</v>
      </c>
      <c r="EX97" s="253" t="str">
        <f>M2D!FB35</f>
        <v>X</v>
      </c>
      <c r="EY97" s="253" t="str">
        <f>M2D!FC35</f>
        <v>X</v>
      </c>
      <c r="EZ97" s="253" t="str">
        <f>M2D!FD35</f>
        <v>X</v>
      </c>
      <c r="FA97" s="253" t="str">
        <f>M2D!FE35</f>
        <v>X</v>
      </c>
      <c r="FB97" s="253" t="str">
        <f>M2D!FF35</f>
        <v>X</v>
      </c>
      <c r="FC97" s="253" t="str">
        <f>M2D!FG35</f>
        <v>X</v>
      </c>
      <c r="FD97" s="253" t="str">
        <f>M2D!FH35</f>
        <v>X</v>
      </c>
      <c r="FE97" s="253" t="str">
        <f>M2D!FI35</f>
        <v>X</v>
      </c>
      <c r="FF97" s="253" t="str">
        <f>M2D!FJ35</f>
        <v>X</v>
      </c>
      <c r="FG97" s="253" t="str">
        <f>M2D!FK35</f>
        <v>X</v>
      </c>
      <c r="FH97" s="253" t="str">
        <f>M2D!FL35</f>
        <v>X</v>
      </c>
      <c r="FI97" s="253" t="str">
        <f>M2D!FM35</f>
        <v>X</v>
      </c>
      <c r="FJ97" s="253" t="str">
        <f>M2D!FN35</f>
        <v>X</v>
      </c>
      <c r="FK97" s="253" t="str">
        <f>M2D!FO35</f>
        <v>X</v>
      </c>
      <c r="FL97" s="253" t="str">
        <f>M2D!FP35</f>
        <v>X</v>
      </c>
      <c r="FM97" s="253" t="str">
        <f>M2D!FQ35</f>
        <v>X</v>
      </c>
      <c r="FN97" s="253" t="str">
        <f>M2D!FR35</f>
        <v>X</v>
      </c>
      <c r="FO97" s="253" t="str">
        <f>M2D!FS35</f>
        <v>X</v>
      </c>
      <c r="FP97" s="253" t="str">
        <f>M2D!FT35</f>
        <v>X</v>
      </c>
      <c r="FQ97" s="253" t="str">
        <f>M2D!FU35</f>
        <v>X</v>
      </c>
      <c r="FR97" s="253" t="str">
        <f>M2D!FV35</f>
        <v>X</v>
      </c>
      <c r="FS97" s="253" t="str">
        <f>M2D!FW35</f>
        <v>X</v>
      </c>
      <c r="FT97" s="253" t="str">
        <f>M2D!FX35</f>
        <v>X</v>
      </c>
      <c r="FU97" s="253" t="str">
        <f>M2D!FY35</f>
        <v>X</v>
      </c>
      <c r="FV97" s="253" t="str">
        <f>M2D!FZ35</f>
        <v>X</v>
      </c>
      <c r="FW97" s="253" t="str">
        <f>M2D!GA35</f>
        <v>X</v>
      </c>
      <c r="FX97" s="253" t="str">
        <f>M2D!GB35</f>
        <v>X</v>
      </c>
      <c r="FY97" s="253" t="str">
        <f>M2D!GC35</f>
        <v>X</v>
      </c>
      <c r="FZ97" s="253" t="str">
        <f>M2D!GD35</f>
        <v>X</v>
      </c>
      <c r="GA97" s="253" t="str">
        <f>M2D!GE35</f>
        <v>X</v>
      </c>
      <c r="GB97" s="253" t="str">
        <f>M2D!GF35</f>
        <v>X</v>
      </c>
      <c r="GC97" s="253" t="str">
        <f>M2D!GG35</f>
        <v>X</v>
      </c>
      <c r="GD97" s="253" t="str">
        <f>M2D!GH35</f>
        <v>X</v>
      </c>
      <c r="GE97" s="253" t="str">
        <f>M2D!GI35</f>
        <v>X</v>
      </c>
      <c r="GF97" s="253" t="str">
        <f>M2D!GJ35</f>
        <v>X</v>
      </c>
      <c r="GG97" s="253" t="str">
        <f>M2D!GK35</f>
        <v>X</v>
      </c>
      <c r="GH97" s="253" t="str">
        <f>M2D!GL35</f>
        <v>X</v>
      </c>
      <c r="GI97" s="253" t="str">
        <f>M2D!GM35</f>
        <v>X</v>
      </c>
      <c r="GJ97" s="253" t="str">
        <f>M2D!GN35</f>
        <v>X</v>
      </c>
      <c r="GK97" s="253" t="str">
        <f>M2D!GO35</f>
        <v>X</v>
      </c>
      <c r="GL97" s="253" t="str">
        <f>M2D!GP35</f>
        <v>X</v>
      </c>
      <c r="GM97" s="253" t="str">
        <f>M2D!GQ35</f>
        <v>X</v>
      </c>
      <c r="GN97" s="253" t="str">
        <f>M2D!GR35</f>
        <v>X</v>
      </c>
      <c r="GO97" s="709">
        <f>M2D!HN45</f>
        <v>43009</v>
      </c>
    </row>
    <row r="98" spans="1:197" ht="13.15" customHeight="1" x14ac:dyDescent="0.2">
      <c r="A98" s="271" t="str">
        <f>M2D!A25</f>
        <v>V10</v>
      </c>
      <c r="B98" s="271">
        <f>M2D!F25</f>
        <v>43680</v>
      </c>
      <c r="C98" s="272">
        <f>M2D!G25</f>
        <v>43617</v>
      </c>
      <c r="D98" s="273" t="str">
        <f>M2D!H25</f>
        <v>D627</v>
      </c>
      <c r="E98" s="332" t="str">
        <f>M2D!I25</f>
        <v>AIA</v>
      </c>
      <c r="F98" s="253">
        <f>M2D!J25</f>
        <v>1</v>
      </c>
      <c r="G98" s="253">
        <f>M2D!K25</f>
        <v>13</v>
      </c>
      <c r="H98" s="253">
        <f>M2D!L25</f>
        <v>25</v>
      </c>
      <c r="I98" s="253">
        <f>M2D!M25</f>
        <v>20</v>
      </c>
      <c r="J98" s="253">
        <f>M2D!N25</f>
        <v>19</v>
      </c>
      <c r="K98" s="253">
        <f>M2D!O25</f>
        <v>8</v>
      </c>
      <c r="L98" s="253">
        <f>M2D!P25</f>
        <v>25</v>
      </c>
      <c r="M98" s="253">
        <f>M2D!Q25</f>
        <v>36</v>
      </c>
      <c r="N98" s="253">
        <f>M2D!R25</f>
        <v>10</v>
      </c>
      <c r="O98" s="253">
        <f>M2D!S25</f>
        <v>39</v>
      </c>
      <c r="P98" s="333">
        <f>M2D!T25</f>
        <v>17</v>
      </c>
      <c r="Q98" s="332">
        <f>M2D!U25</f>
        <v>21</v>
      </c>
      <c r="R98" s="253">
        <f>M2D!V25</f>
        <v>20</v>
      </c>
      <c r="S98" s="253">
        <f>M2D!W25</f>
        <v>15</v>
      </c>
      <c r="T98" s="253">
        <f>M2D!X25</f>
        <v>18</v>
      </c>
      <c r="U98" s="253">
        <f>M2D!Y25</f>
        <v>27</v>
      </c>
      <c r="V98" s="253">
        <f>M2D!Z25</f>
        <v>26</v>
      </c>
      <c r="W98" s="253">
        <f>M2D!AA25</f>
        <v>22</v>
      </c>
      <c r="X98" s="253">
        <f>M2D!AB25</f>
        <v>15</v>
      </c>
      <c r="Y98" s="253">
        <f>M2D!AC25</f>
        <v>11</v>
      </c>
      <c r="Z98" s="253">
        <f>M2D!AD25</f>
        <v>16</v>
      </c>
      <c r="AA98" s="253">
        <f>M2D!AE25</f>
        <v>16</v>
      </c>
      <c r="AB98" s="334">
        <f>M2D!AF25</f>
        <v>23</v>
      </c>
      <c r="AC98" s="332">
        <f>M2D!AG25</f>
        <v>1</v>
      </c>
      <c r="AD98" s="253">
        <f>M2D!AH25</f>
        <v>50</v>
      </c>
      <c r="AE98" s="253">
        <f>M2D!AI25</f>
        <v>50</v>
      </c>
      <c r="AF98" s="253">
        <f>M2D!AJ25</f>
        <v>50</v>
      </c>
      <c r="AG98" s="253">
        <f>M2D!AK25</f>
        <v>50</v>
      </c>
      <c r="AH98" s="253">
        <f>M2D!AL25</f>
        <v>1</v>
      </c>
      <c r="AI98" s="253">
        <f>M2D!AM25</f>
        <v>23</v>
      </c>
      <c r="AJ98" s="253">
        <f>M2D!AN25</f>
        <v>23</v>
      </c>
      <c r="AK98" s="253">
        <f>M2D!AO25</f>
        <v>23</v>
      </c>
      <c r="AL98" s="253">
        <f>M2D!AP25</f>
        <v>23</v>
      </c>
      <c r="AM98" s="253">
        <f>M2D!AQ25</f>
        <v>23</v>
      </c>
      <c r="AN98" s="334">
        <f>M2D!AR25</f>
        <v>23</v>
      </c>
      <c r="AO98" s="332">
        <f>M2D!AS25</f>
        <v>23</v>
      </c>
      <c r="AP98" s="253">
        <f>M2D!AT25</f>
        <v>23</v>
      </c>
      <c r="AQ98" s="253">
        <f>M2D!AU25</f>
        <v>23</v>
      </c>
      <c r="AR98" s="253">
        <f>M2D!AV25</f>
        <v>23</v>
      </c>
      <c r="AS98" s="253">
        <f>M2D!AW25</f>
        <v>23</v>
      </c>
      <c r="AT98" s="253">
        <f>M2D!AX25</f>
        <v>23</v>
      </c>
      <c r="AU98" s="253" t="str">
        <f>M2D!AY25</f>
        <v>F</v>
      </c>
      <c r="AV98" s="253" t="str">
        <f>M2D!AZ25</f>
        <v>F</v>
      </c>
      <c r="AW98" s="253">
        <f>M2D!BA25</f>
        <v>23</v>
      </c>
      <c r="AX98" s="253">
        <f>M2D!BB25</f>
        <v>23</v>
      </c>
      <c r="AY98" s="253">
        <f>M2D!BC25</f>
        <v>23</v>
      </c>
      <c r="AZ98" s="334">
        <f>M2D!BD25</f>
        <v>23</v>
      </c>
      <c r="BA98" s="332">
        <f>M2D!BE25</f>
        <v>23</v>
      </c>
      <c r="BB98" s="253">
        <f>M2D!BF25</f>
        <v>23</v>
      </c>
      <c r="BC98" s="253">
        <f>M2D!BG25</f>
        <v>23</v>
      </c>
      <c r="BD98" s="253">
        <f>M2D!BH25</f>
        <v>23</v>
      </c>
      <c r="BE98" s="253">
        <f>M2D!BI25</f>
        <v>23</v>
      </c>
      <c r="BF98" s="253" t="str">
        <f>M2D!BJ25</f>
        <v>V10</v>
      </c>
      <c r="BG98" s="253" t="str">
        <f>M2D!BK25</f>
        <v>V10</v>
      </c>
      <c r="BH98" s="253" t="str">
        <f>M2D!BL25</f>
        <v>V10</v>
      </c>
      <c r="BI98" s="253" t="str">
        <f>M2D!BM25</f>
        <v>V10</v>
      </c>
      <c r="BJ98" s="253" t="str">
        <f>M2D!BN25</f>
        <v>V10</v>
      </c>
      <c r="BK98" s="253" t="str">
        <f>M2D!BO25</f>
        <v>V10</v>
      </c>
      <c r="BL98" s="334">
        <f>M2D!BP25</f>
        <v>23</v>
      </c>
      <c r="BM98" s="332">
        <f>M2D!BQ25</f>
        <v>1</v>
      </c>
      <c r="BN98" s="253">
        <f>M2D!BR25</f>
        <v>70</v>
      </c>
      <c r="BO98" s="253">
        <f>M2D!BS25</f>
        <v>70</v>
      </c>
      <c r="BP98" s="253">
        <f>M2D!BT25</f>
        <v>70</v>
      </c>
      <c r="BQ98" s="253">
        <f>M2D!BU25</f>
        <v>70</v>
      </c>
      <c r="BR98" s="253">
        <f>M2D!BV25</f>
        <v>1</v>
      </c>
      <c r="BS98" s="253">
        <f>M2D!BW25</f>
        <v>23</v>
      </c>
      <c r="BT98" s="253">
        <f>M2D!BX25</f>
        <v>23</v>
      </c>
      <c r="BU98" s="253">
        <f>M2D!BY25</f>
        <v>23</v>
      </c>
      <c r="BV98" s="253">
        <f>M2D!BZ25</f>
        <v>23</v>
      </c>
      <c r="BW98" s="253">
        <f>M2D!CA25</f>
        <v>1</v>
      </c>
      <c r="BX98" s="334">
        <f>M2D!CB25</f>
        <v>60</v>
      </c>
      <c r="BY98" s="332">
        <f>M2D!CC25</f>
        <v>50</v>
      </c>
      <c r="BZ98" s="253">
        <f>M2D!CD25</f>
        <v>50</v>
      </c>
      <c r="CA98" s="253">
        <f>M2D!CE25</f>
        <v>50</v>
      </c>
      <c r="CB98" s="253">
        <f>M2D!CF25</f>
        <v>1</v>
      </c>
      <c r="CC98" s="253">
        <f>M2D!CG25</f>
        <v>23</v>
      </c>
      <c r="CD98" s="253">
        <f>M2D!CH25</f>
        <v>23</v>
      </c>
      <c r="CE98" s="253">
        <f>M2D!CI25</f>
        <v>23</v>
      </c>
      <c r="CF98" s="253" t="str">
        <f>M2D!CJ25</f>
        <v>STK</v>
      </c>
      <c r="CG98" s="253" t="str">
        <f>M2D!CK25</f>
        <v>STK</v>
      </c>
      <c r="CH98" s="253" t="str">
        <f>M2D!CL25</f>
        <v>STK</v>
      </c>
      <c r="CI98" s="253" t="str">
        <f>M2D!CM25</f>
        <v>STK</v>
      </c>
      <c r="CJ98" s="334" t="str">
        <f>M2D!CN25</f>
        <v>STK</v>
      </c>
      <c r="CK98" s="332" t="str">
        <f>M2D!CO25</f>
        <v>STK</v>
      </c>
      <c r="CL98" s="253" t="str">
        <f>M2D!CP25</f>
        <v>STK</v>
      </c>
      <c r="CM98" s="253" t="str">
        <f>M2D!CQ25</f>
        <v>STK</v>
      </c>
      <c r="CN98" s="253" t="str">
        <f>M2D!CR25</f>
        <v>STK</v>
      </c>
      <c r="CO98" s="253" t="str">
        <f>M2D!CS25</f>
        <v>STK</v>
      </c>
      <c r="CP98" s="253">
        <f>M2D!CT25</f>
        <v>23</v>
      </c>
      <c r="CQ98" s="253">
        <f>M2D!CU25</f>
        <v>23</v>
      </c>
      <c r="CR98" s="253">
        <f>M2D!CV25</f>
        <v>23</v>
      </c>
      <c r="CS98" s="253">
        <f>M2D!CW25</f>
        <v>1</v>
      </c>
      <c r="CT98" s="253">
        <f>M2D!CX25</f>
        <v>60</v>
      </c>
      <c r="CU98" s="253">
        <f>M2D!CY25</f>
        <v>60</v>
      </c>
      <c r="CV98" s="334">
        <f>M2D!CZ25</f>
        <v>60</v>
      </c>
      <c r="CW98" s="332">
        <f>M2D!DA25</f>
        <v>60</v>
      </c>
      <c r="CX98" s="253">
        <f>M2D!DB25</f>
        <v>1</v>
      </c>
      <c r="CY98" s="253">
        <f>M2D!DC25</f>
        <v>23</v>
      </c>
      <c r="CZ98" s="253">
        <f>M2D!DD25</f>
        <v>23</v>
      </c>
      <c r="DA98" s="253">
        <f>M2D!DE25</f>
        <v>23</v>
      </c>
      <c r="DB98" s="253">
        <f>M2D!DF25</f>
        <v>23</v>
      </c>
      <c r="DC98" s="253">
        <f>M2D!DG25</f>
        <v>23</v>
      </c>
      <c r="DD98" s="253">
        <f>M2D!DH25</f>
        <v>23</v>
      </c>
      <c r="DE98" s="253">
        <f>M2D!DI25</f>
        <v>23</v>
      </c>
      <c r="DF98" s="253">
        <f>M2D!DJ25</f>
        <v>23</v>
      </c>
      <c r="DG98" s="253">
        <f>M2D!DK25</f>
        <v>23</v>
      </c>
      <c r="DH98" s="334" t="str">
        <f>M2D!DL25</f>
        <v>V15</v>
      </c>
      <c r="DI98" s="332" t="str">
        <f>M2D!DM25</f>
        <v>V15</v>
      </c>
      <c r="DJ98" s="253" t="str">
        <f>M2D!DN25</f>
        <v>V15</v>
      </c>
      <c r="DK98" s="253" t="str">
        <f>M2D!DO25</f>
        <v>V15</v>
      </c>
      <c r="DL98" s="253" t="str">
        <f>M2D!DP25</f>
        <v>V15</v>
      </c>
      <c r="DM98" s="253" t="str">
        <f>M2D!DQ25</f>
        <v>RMV</v>
      </c>
      <c r="DN98" s="253" t="str">
        <f>M2D!DR25</f>
        <v>RMV</v>
      </c>
      <c r="DO98" s="253" t="str">
        <f>M2D!DS25</f>
        <v>RMV</v>
      </c>
      <c r="DP98" s="253" t="str">
        <f>M2D!DT25</f>
        <v>RMV</v>
      </c>
      <c r="DQ98" s="253" t="str">
        <f>M2D!DU25</f>
        <v>RMV</v>
      </c>
      <c r="DR98" s="253" t="str">
        <f>M2D!DV25</f>
        <v>RMV</v>
      </c>
      <c r="DS98" s="253">
        <f>M2D!DW25</f>
        <v>23</v>
      </c>
      <c r="DT98" s="334">
        <f>M2D!DX25</f>
        <v>23</v>
      </c>
      <c r="DU98" s="332">
        <f>M2D!DY25</f>
        <v>23</v>
      </c>
      <c r="DV98" s="253">
        <f>M2D!DZ25</f>
        <v>23</v>
      </c>
      <c r="DW98" s="253">
        <f>M2D!EA25</f>
        <v>23</v>
      </c>
      <c r="DX98" s="253">
        <f>M2D!EB25</f>
        <v>23</v>
      </c>
      <c r="DY98" s="253">
        <f>M2D!EC25</f>
        <v>23</v>
      </c>
      <c r="DZ98" s="253">
        <f>M2D!ED25</f>
        <v>23</v>
      </c>
      <c r="EA98" s="253">
        <f>M2D!EE25</f>
        <v>23</v>
      </c>
      <c r="EB98" s="253">
        <f>M2D!EF25</f>
        <v>23</v>
      </c>
      <c r="EC98" s="253">
        <f>M2D!EG25</f>
        <v>23</v>
      </c>
      <c r="ED98" s="253">
        <f>M2D!EH25</f>
        <v>23</v>
      </c>
      <c r="EE98" s="253">
        <f>M2D!EI25</f>
        <v>23</v>
      </c>
      <c r="EF98" s="334">
        <f>M2D!EJ25</f>
        <v>23</v>
      </c>
      <c r="EG98" s="332">
        <f>M2D!EK25</f>
        <v>23</v>
      </c>
      <c r="EH98" s="253">
        <f>M2D!EL25</f>
        <v>23</v>
      </c>
      <c r="EI98" s="253">
        <f>M2D!EM25</f>
        <v>23</v>
      </c>
      <c r="EJ98" s="253">
        <f>M2D!EN25</f>
        <v>23</v>
      </c>
      <c r="EK98" s="253">
        <f>M2D!EO25</f>
        <v>23</v>
      </c>
      <c r="EL98" s="253">
        <f>M2D!EP25</f>
        <v>23</v>
      </c>
      <c r="EM98" s="253">
        <f>M2D!EQ25</f>
        <v>23</v>
      </c>
      <c r="EN98" s="253">
        <f>M2D!ER25</f>
        <v>23</v>
      </c>
      <c r="EO98" s="253">
        <f>M2D!ES25</f>
        <v>23</v>
      </c>
      <c r="EP98" s="253">
        <f>M2D!ET25</f>
        <v>23</v>
      </c>
      <c r="EQ98" s="253">
        <f>M2D!EU25</f>
        <v>23</v>
      </c>
      <c r="ER98" s="334">
        <f>M2D!EV25</f>
        <v>23</v>
      </c>
      <c r="ES98" s="335">
        <f>M2D!EW25</f>
        <v>23</v>
      </c>
      <c r="ET98" s="253">
        <f>M2D!EX25</f>
        <v>23</v>
      </c>
      <c r="EU98" s="253">
        <f>M2D!EY25</f>
        <v>23</v>
      </c>
      <c r="EV98" s="253">
        <f>M2D!EZ25</f>
        <v>23</v>
      </c>
      <c r="EW98" s="253">
        <f>M2D!FA25</f>
        <v>23</v>
      </c>
      <c r="EX98" s="253">
        <f>M2D!FB25</f>
        <v>23</v>
      </c>
      <c r="EY98" s="253">
        <f>M2D!FC25</f>
        <v>23</v>
      </c>
      <c r="EZ98" s="253">
        <f>M2D!FD25</f>
        <v>23</v>
      </c>
      <c r="FA98" s="253">
        <f>M2D!FE25</f>
        <v>23</v>
      </c>
      <c r="FB98" s="253">
        <f>M2D!FF25</f>
        <v>23</v>
      </c>
      <c r="FC98" s="253">
        <f>M2D!FG25</f>
        <v>23</v>
      </c>
      <c r="FD98" s="253">
        <f>M2D!FH25</f>
        <v>23</v>
      </c>
      <c r="FE98" s="253">
        <f>M2D!FI25</f>
        <v>23</v>
      </c>
      <c r="FF98" s="253">
        <f>M2D!FJ25</f>
        <v>23</v>
      </c>
      <c r="FG98" s="253">
        <f>M2D!FK25</f>
        <v>23</v>
      </c>
      <c r="FH98" s="253">
        <f>M2D!FL25</f>
        <v>23</v>
      </c>
      <c r="FI98" s="253">
        <f>M2D!FM25</f>
        <v>23</v>
      </c>
      <c r="FJ98" s="253">
        <f>M2D!FN25</f>
        <v>23</v>
      </c>
      <c r="FK98" s="253">
        <f>M2D!FO25</f>
        <v>23</v>
      </c>
      <c r="FL98" s="253">
        <f>M2D!FP25</f>
        <v>23</v>
      </c>
      <c r="FM98" s="253">
        <f>M2D!FQ25</f>
        <v>23</v>
      </c>
      <c r="FN98" s="253">
        <f>M2D!FR25</f>
        <v>23</v>
      </c>
      <c r="FO98" s="253">
        <f>M2D!FS25</f>
        <v>23</v>
      </c>
      <c r="FP98" s="253" t="str">
        <f>M2D!FT25</f>
        <v>V20</v>
      </c>
      <c r="FQ98" s="253" t="str">
        <f>M2D!FU25</f>
        <v>V20</v>
      </c>
      <c r="FR98" s="253" t="str">
        <f>M2D!FV25</f>
        <v>V20</v>
      </c>
      <c r="FS98" s="253" t="str">
        <f>M2D!FW25</f>
        <v>V20</v>
      </c>
      <c r="FT98" s="253" t="str">
        <f>M2D!FX25</f>
        <v>V20</v>
      </c>
      <c r="FU98" s="253" t="str">
        <f>M2D!FY25</f>
        <v>V20</v>
      </c>
      <c r="FV98" s="253">
        <f>M2D!FZ25</f>
        <v>23</v>
      </c>
      <c r="FW98" s="253">
        <f>M2D!GA25</f>
        <v>23</v>
      </c>
      <c r="FX98" s="253">
        <f>M2D!GB25</f>
        <v>23</v>
      </c>
      <c r="FY98" s="253">
        <f>M2D!GC25</f>
        <v>23</v>
      </c>
      <c r="FZ98" s="253">
        <f>M2D!GD25</f>
        <v>23</v>
      </c>
      <c r="GA98" s="253">
        <f>M2D!GE25</f>
        <v>23</v>
      </c>
      <c r="GB98" s="253">
        <f>M2D!GF25</f>
        <v>23</v>
      </c>
      <c r="GC98" s="253">
        <f>M2D!GG25</f>
        <v>23</v>
      </c>
      <c r="GD98" s="253">
        <f>M2D!GH25</f>
        <v>23</v>
      </c>
      <c r="GE98" s="253">
        <f>M2D!GI25</f>
        <v>23</v>
      </c>
      <c r="GF98" s="253">
        <f>M2D!GJ25</f>
        <v>23</v>
      </c>
      <c r="GG98" s="253">
        <f>M2D!GK25</f>
        <v>23</v>
      </c>
      <c r="GH98" s="253">
        <f>M2D!GL25</f>
        <v>23</v>
      </c>
      <c r="GI98" s="253">
        <f>M2D!GM25</f>
        <v>23</v>
      </c>
      <c r="GJ98" s="253">
        <f>M2D!GN25</f>
        <v>23</v>
      </c>
      <c r="GK98" s="253" t="str">
        <f>M2D!GO25</f>
        <v>X</v>
      </c>
      <c r="GL98" s="253" t="str">
        <f>M2D!GP25</f>
        <v>X</v>
      </c>
      <c r="GM98" s="253" t="str">
        <f>M2D!GQ25</f>
        <v>X</v>
      </c>
      <c r="GN98" s="253" t="str">
        <f>M2D!GR25</f>
        <v>X</v>
      </c>
      <c r="GO98" s="709">
        <f>M2D!HN35</f>
        <v>43282</v>
      </c>
    </row>
    <row r="99" spans="1:197" ht="13.15" customHeight="1" x14ac:dyDescent="0.2">
      <c r="A99" s="265" t="str">
        <f>M2B!A4</f>
        <v>V15</v>
      </c>
      <c r="B99" s="265">
        <f>M2B!D4</f>
        <v>44024</v>
      </c>
      <c r="C99" s="266">
        <f>M2B!E4</f>
        <v>43617</v>
      </c>
      <c r="D99" s="267" t="str">
        <f>M2B!F4</f>
        <v>B523</v>
      </c>
      <c r="E99" s="325">
        <f>M2B!G4</f>
        <v>21</v>
      </c>
      <c r="F99" s="324">
        <f>M2B!H4</f>
        <v>1</v>
      </c>
      <c r="G99" s="324" t="str">
        <f>M2B!I4</f>
        <v>V10</v>
      </c>
      <c r="H99" s="324" t="str">
        <f>M2B!J4</f>
        <v>V10</v>
      </c>
      <c r="I99" s="324" t="str">
        <f>M2B!K4</f>
        <v>V10</v>
      </c>
      <c r="J99" s="324" t="str">
        <f>M2B!L4</f>
        <v>V10</v>
      </c>
      <c r="K99" s="324" t="str">
        <f>M2B!M4</f>
        <v>V10</v>
      </c>
      <c r="L99" s="324">
        <f>M2B!N4</f>
        <v>1</v>
      </c>
      <c r="M99" s="324">
        <f>M2B!O4</f>
        <v>1</v>
      </c>
      <c r="N99" s="324">
        <f>M2B!P4</f>
        <v>5</v>
      </c>
      <c r="O99" s="324">
        <f>M2B!Q4</f>
        <v>22</v>
      </c>
      <c r="P99" s="326">
        <f>M2B!R4</f>
        <v>13</v>
      </c>
      <c r="Q99" s="325">
        <f>M2B!S4</f>
        <v>20</v>
      </c>
      <c r="R99" s="324">
        <f>M2B!T4</f>
        <v>4</v>
      </c>
      <c r="S99" s="324">
        <f>M2B!U4</f>
        <v>19</v>
      </c>
      <c r="T99" s="324">
        <f>M2B!V4</f>
        <v>22</v>
      </c>
      <c r="U99" s="324">
        <f>M2B!W4</f>
        <v>35</v>
      </c>
      <c r="V99" s="324">
        <f>M2B!X4</f>
        <v>24</v>
      </c>
      <c r="W99" s="324">
        <f>M2B!Y4</f>
        <v>23</v>
      </c>
      <c r="X99" s="324">
        <f>M2B!Z4</f>
        <v>25</v>
      </c>
      <c r="Y99" s="324">
        <f>M2B!AA4</f>
        <v>27</v>
      </c>
      <c r="Z99" s="324">
        <f>M2B!AB4</f>
        <v>30</v>
      </c>
      <c r="AA99" s="324">
        <f>M2B!AC4</f>
        <v>30</v>
      </c>
      <c r="AB99" s="327">
        <f>M2B!AD4</f>
        <v>30</v>
      </c>
      <c r="AC99" s="325">
        <f>M2B!AE4</f>
        <v>23</v>
      </c>
      <c r="AD99" s="324">
        <f>M2B!AF4</f>
        <v>23</v>
      </c>
      <c r="AE99" s="324">
        <f>M2B!AG4</f>
        <v>23</v>
      </c>
      <c r="AF99" s="324">
        <f>M2B!AH4</f>
        <v>23</v>
      </c>
      <c r="AG99" s="324">
        <f>M2B!AI4</f>
        <v>23</v>
      </c>
      <c r="AH99" s="324">
        <f>M2B!AJ4</f>
        <v>23</v>
      </c>
      <c r="AI99" s="324">
        <f>M2B!AK4</f>
        <v>23</v>
      </c>
      <c r="AJ99" s="324">
        <f>M2B!AL4</f>
        <v>23</v>
      </c>
      <c r="AK99" s="324">
        <f>M2B!AM4</f>
        <v>23</v>
      </c>
      <c r="AL99" s="324">
        <f>M2B!AN4</f>
        <v>23</v>
      </c>
      <c r="AM99" s="324">
        <f>M2B!AO4</f>
        <v>23</v>
      </c>
      <c r="AN99" s="327">
        <f>M2B!AP4</f>
        <v>23</v>
      </c>
      <c r="AO99" s="325">
        <f>M2B!AQ4</f>
        <v>23</v>
      </c>
      <c r="AP99" s="324">
        <f>M2B!AR4</f>
        <v>23</v>
      </c>
      <c r="AQ99" s="324">
        <f>M2B!AS4</f>
        <v>23</v>
      </c>
      <c r="AR99" s="324">
        <f>M2B!AT4</f>
        <v>23</v>
      </c>
      <c r="AS99" s="324">
        <f>M2B!AU4</f>
        <v>23</v>
      </c>
      <c r="AT99" s="324">
        <f>M2B!AV4</f>
        <v>23</v>
      </c>
      <c r="AU99" s="324">
        <f>M2B!AW4</f>
        <v>23</v>
      </c>
      <c r="AV99" s="324">
        <f>M2B!AX4</f>
        <v>23</v>
      </c>
      <c r="AW99" s="324">
        <f>M2B!AY4</f>
        <v>23</v>
      </c>
      <c r="AX99" s="324">
        <f>M2B!AZ4</f>
        <v>23</v>
      </c>
      <c r="AY99" s="324">
        <f>M2B!BA4</f>
        <v>23</v>
      </c>
      <c r="AZ99" s="327">
        <f>M2B!BB4</f>
        <v>23</v>
      </c>
      <c r="BA99" s="325">
        <f>M2B!BC4</f>
        <v>23</v>
      </c>
      <c r="BB99" s="324">
        <f>M2B!BD4</f>
        <v>23</v>
      </c>
      <c r="BC99" s="324">
        <f>M2B!BE4</f>
        <v>23</v>
      </c>
      <c r="BD99" s="324">
        <f>M2B!BF4</f>
        <v>20</v>
      </c>
      <c r="BE99" s="324">
        <f>M2B!BG4</f>
        <v>20</v>
      </c>
      <c r="BF99" s="324" t="str">
        <f>M2B!BH4</f>
        <v>V15</v>
      </c>
      <c r="BG99" s="324" t="str">
        <f>M2B!BI4</f>
        <v>V15</v>
      </c>
      <c r="BH99" s="324" t="str">
        <f>M2B!BJ4</f>
        <v>V15</v>
      </c>
      <c r="BI99" s="324" t="str">
        <f>M2B!BK4</f>
        <v>V15</v>
      </c>
      <c r="BJ99" s="324" t="str">
        <f>M2B!BL4</f>
        <v>V15</v>
      </c>
      <c r="BK99" s="324">
        <f>M2B!BM4</f>
        <v>23</v>
      </c>
      <c r="BL99" s="327">
        <f>M2B!BN4</f>
        <v>23</v>
      </c>
      <c r="BM99" s="325">
        <f>M2B!BO4</f>
        <v>23</v>
      </c>
      <c r="BN99" s="324">
        <f>M2B!BP4</f>
        <v>23</v>
      </c>
      <c r="BO99" s="324">
        <f>M2B!BQ4</f>
        <v>23</v>
      </c>
      <c r="BP99" s="324">
        <f>M2B!BR4</f>
        <v>23</v>
      </c>
      <c r="BQ99" s="324">
        <f>M2B!BS4</f>
        <v>23</v>
      </c>
      <c r="BR99" s="324">
        <f>M2B!BT4</f>
        <v>23</v>
      </c>
      <c r="BS99" s="324">
        <f>M2B!BU4</f>
        <v>23</v>
      </c>
      <c r="BT99" s="324">
        <f>M2B!BV4</f>
        <v>23</v>
      </c>
      <c r="BU99" s="324">
        <f>M2B!BW4</f>
        <v>23</v>
      </c>
      <c r="BV99" s="324">
        <f>M2B!BX4</f>
        <v>23</v>
      </c>
      <c r="BW99" s="324">
        <f>M2B!BY4</f>
        <v>23</v>
      </c>
      <c r="BX99" s="327">
        <f>M2B!BZ4</f>
        <v>23</v>
      </c>
      <c r="BY99" s="325">
        <f>M2B!CA4</f>
        <v>20</v>
      </c>
      <c r="BZ99" s="324">
        <f>M2B!CB4</f>
        <v>20</v>
      </c>
      <c r="CA99" s="324">
        <f>M2B!CC4</f>
        <v>20</v>
      </c>
      <c r="CB99" s="324">
        <f>M2B!CD4</f>
        <v>20</v>
      </c>
      <c r="CC99" s="324">
        <f>M2B!CE4</f>
        <v>20</v>
      </c>
      <c r="CD99" s="324">
        <f>M2B!CF4</f>
        <v>20</v>
      </c>
      <c r="CE99" s="324">
        <f>M2B!CG4</f>
        <v>20</v>
      </c>
      <c r="CF99" s="324">
        <f>M2B!CH4</f>
        <v>20</v>
      </c>
      <c r="CG99" s="324">
        <f>M2B!CI4</f>
        <v>20</v>
      </c>
      <c r="CH99" s="324">
        <f>M2B!CJ4</f>
        <v>20</v>
      </c>
      <c r="CI99" s="324">
        <f>M2B!CK4</f>
        <v>20</v>
      </c>
      <c r="CJ99" s="327">
        <f>M2B!CL4</f>
        <v>20</v>
      </c>
      <c r="CK99" s="325">
        <f>M2B!CM4</f>
        <v>20</v>
      </c>
      <c r="CL99" s="324">
        <f>M2B!CN4</f>
        <v>20</v>
      </c>
      <c r="CM99" s="324">
        <f>M2B!CO4</f>
        <v>20</v>
      </c>
      <c r="CN99" s="324">
        <f>M2B!CP4</f>
        <v>20</v>
      </c>
      <c r="CO99" s="324">
        <f>M2B!CQ4</f>
        <v>20</v>
      </c>
      <c r="CP99" s="324">
        <f>M2B!CR4</f>
        <v>20</v>
      </c>
      <c r="CQ99" s="324">
        <f>M2B!CS4</f>
        <v>20</v>
      </c>
      <c r="CR99" s="324">
        <f>M2B!CT4</f>
        <v>20</v>
      </c>
      <c r="CS99" s="324">
        <f>M2B!CU4</f>
        <v>20</v>
      </c>
      <c r="CT99" s="324">
        <f>M2B!CV4</f>
        <v>20</v>
      </c>
      <c r="CU99" s="324">
        <f>M2B!CW4</f>
        <v>20</v>
      </c>
      <c r="CV99" s="327">
        <f>M2B!CX4</f>
        <v>20</v>
      </c>
      <c r="CW99" s="325">
        <f>M2B!CY4</f>
        <v>20</v>
      </c>
      <c r="CX99" s="324">
        <f>M2B!CZ4</f>
        <v>20</v>
      </c>
      <c r="CY99" s="324">
        <f>M2B!DA4</f>
        <v>20</v>
      </c>
      <c r="CZ99" s="324">
        <f>M2B!DB4</f>
        <v>20</v>
      </c>
      <c r="DA99" s="324">
        <f>M2B!DC4</f>
        <v>20</v>
      </c>
      <c r="DB99" s="324">
        <f>M2B!DD4</f>
        <v>20</v>
      </c>
      <c r="DC99" s="324">
        <f>M2B!DE4</f>
        <v>20</v>
      </c>
      <c r="DD99" s="324">
        <f>M2B!DF4</f>
        <v>20</v>
      </c>
      <c r="DE99" s="324" t="str">
        <f>M2B!DG4</f>
        <v>SB</v>
      </c>
      <c r="DF99" s="324" t="str">
        <f>M2B!DH4</f>
        <v>SB</v>
      </c>
      <c r="DG99" s="324" t="str">
        <f>M2B!DI4</f>
        <v>SB</v>
      </c>
      <c r="DH99" s="327" t="str">
        <f>M2B!DJ4</f>
        <v>SB</v>
      </c>
      <c r="DI99" s="325" t="str">
        <f>M2B!DK4</f>
        <v>SB</v>
      </c>
      <c r="DJ99" s="324" t="str">
        <f>M2B!DL4</f>
        <v>SB</v>
      </c>
      <c r="DK99" s="324">
        <f>M2B!DM4</f>
        <v>20</v>
      </c>
      <c r="DL99" s="324">
        <f>M2B!DN4</f>
        <v>17</v>
      </c>
      <c r="DM99" s="324" t="str">
        <f>M2B!DO4</f>
        <v>V20</v>
      </c>
      <c r="DN99" s="324" t="str">
        <f>M2B!DP4</f>
        <v>V20</v>
      </c>
      <c r="DO99" s="324" t="str">
        <f>M2B!DQ4</f>
        <v>V20</v>
      </c>
      <c r="DP99" s="324" t="str">
        <f>M2B!DR4</f>
        <v>V20</v>
      </c>
      <c r="DQ99" s="324" t="str">
        <f>M2B!DS4</f>
        <v>V20</v>
      </c>
      <c r="DR99" s="324" t="str">
        <f>M2B!DT4</f>
        <v>V20</v>
      </c>
      <c r="DS99" s="324">
        <f>M2B!DU4</f>
        <v>20</v>
      </c>
      <c r="DT99" s="327">
        <f>M2B!DV4</f>
        <v>20</v>
      </c>
      <c r="DU99" s="325">
        <f>M2B!DW4</f>
        <v>20</v>
      </c>
      <c r="DV99" s="324">
        <f>M2B!DX4</f>
        <v>20</v>
      </c>
      <c r="DW99" s="324">
        <f>M2B!DY4</f>
        <v>20</v>
      </c>
      <c r="DX99" s="324">
        <f>M2B!DZ4</f>
        <v>20</v>
      </c>
      <c r="DY99" s="324">
        <f>M2B!EA4</f>
        <v>20</v>
      </c>
      <c r="DZ99" s="324">
        <f>M2B!EB4</f>
        <v>20</v>
      </c>
      <c r="EA99" s="324">
        <f>M2B!EC4</f>
        <v>20</v>
      </c>
      <c r="EB99" s="324">
        <f>M2B!ED4</f>
        <v>20</v>
      </c>
      <c r="EC99" s="324">
        <f>M2B!EE4</f>
        <v>20</v>
      </c>
      <c r="ED99" s="324">
        <f>M2B!EF4</f>
        <v>20</v>
      </c>
      <c r="EE99" s="324">
        <f>M2B!EG4</f>
        <v>20</v>
      </c>
      <c r="EF99" s="327">
        <f>M2B!EH4</f>
        <v>20</v>
      </c>
      <c r="EG99" s="325" t="str">
        <f>M2B!EI4</f>
        <v>STK</v>
      </c>
      <c r="EH99" s="324" t="str">
        <f>M2B!EJ4</f>
        <v>STK</v>
      </c>
      <c r="EI99" s="324" t="str">
        <f>M2B!EK4</f>
        <v>STK</v>
      </c>
      <c r="EJ99" s="324" t="str">
        <f>M2B!EL4</f>
        <v>STK</v>
      </c>
      <c r="EK99" s="324" t="str">
        <f>M2B!EM4</f>
        <v>STK</v>
      </c>
      <c r="EL99" s="324" t="str">
        <f>M2B!EN4</f>
        <v>STK</v>
      </c>
      <c r="EM99" s="324" t="str">
        <f>M2B!EO4</f>
        <v>STK</v>
      </c>
      <c r="EN99" s="324" t="str">
        <f>M2B!EP4</f>
        <v>STK</v>
      </c>
      <c r="EO99" s="324" t="str">
        <f>M2B!EQ4</f>
        <v>STK</v>
      </c>
      <c r="EP99" s="324" t="str">
        <f>M2B!ER4</f>
        <v>STK</v>
      </c>
      <c r="EQ99" s="324" t="str">
        <f>M2B!ES4</f>
        <v>STK</v>
      </c>
      <c r="ER99" s="327" t="str">
        <f>M2B!ET4</f>
        <v>STK</v>
      </c>
      <c r="ES99" s="328">
        <f>M2B!EU4</f>
        <v>20</v>
      </c>
      <c r="ET99" s="324">
        <f>M2B!EV4</f>
        <v>20</v>
      </c>
      <c r="EU99" s="324">
        <f>M2B!EW4</f>
        <v>20</v>
      </c>
      <c r="EV99" s="324">
        <f>M2B!EX4</f>
        <v>20</v>
      </c>
      <c r="EW99" s="324">
        <f>M2B!EY4</f>
        <v>20</v>
      </c>
      <c r="EX99" s="324">
        <f>M2B!EZ4</f>
        <v>20</v>
      </c>
      <c r="EY99" s="324">
        <f>M2B!FA4</f>
        <v>20</v>
      </c>
      <c r="EZ99" s="324">
        <f>M2B!FB4</f>
        <v>20</v>
      </c>
      <c r="FA99" s="324">
        <f>M2B!FC4</f>
        <v>20</v>
      </c>
      <c r="FB99" s="324">
        <f>M2B!FD4</f>
        <v>20</v>
      </c>
      <c r="FC99" s="324">
        <f>M2B!FE4</f>
        <v>20</v>
      </c>
      <c r="FD99" s="324">
        <f>M2B!FF4</f>
        <v>20</v>
      </c>
      <c r="FE99" s="324">
        <f>M2B!FG4</f>
        <v>20</v>
      </c>
      <c r="FF99" s="324">
        <f>M2B!FH4</f>
        <v>20</v>
      </c>
      <c r="FG99" s="324">
        <f>M2B!FI4</f>
        <v>20</v>
      </c>
      <c r="FH99" s="324">
        <f>M2B!FJ4</f>
        <v>20</v>
      </c>
      <c r="FI99" s="324">
        <f>M2B!FK4</f>
        <v>20</v>
      </c>
      <c r="FJ99" s="324">
        <f>M2B!FL4</f>
        <v>20</v>
      </c>
      <c r="FK99" s="324">
        <f>M2B!FM4</f>
        <v>20</v>
      </c>
      <c r="FL99" s="324">
        <f>M2B!FN4</f>
        <v>20</v>
      </c>
      <c r="FM99" s="324">
        <f>M2B!FO4</f>
        <v>20</v>
      </c>
      <c r="FN99" s="324">
        <f>M2B!FP4</f>
        <v>20</v>
      </c>
      <c r="FO99" s="324">
        <f>M2B!FQ4</f>
        <v>20</v>
      </c>
      <c r="FP99" s="324">
        <f>M2B!FR4</f>
        <v>20</v>
      </c>
      <c r="FQ99" s="324">
        <f>M2B!FS4</f>
        <v>20</v>
      </c>
      <c r="FR99" s="324">
        <f>M2B!FT4</f>
        <v>20</v>
      </c>
      <c r="FS99" s="324">
        <f>M2B!FU4</f>
        <v>20</v>
      </c>
      <c r="FT99" s="324">
        <f>M2B!FV4</f>
        <v>20</v>
      </c>
      <c r="FU99" s="324">
        <f>M2B!FW4</f>
        <v>20</v>
      </c>
      <c r="FV99" s="324">
        <f>M2B!FX4</f>
        <v>20</v>
      </c>
      <c r="FW99" s="324">
        <f>M2B!FY4</f>
        <v>20</v>
      </c>
      <c r="FX99" s="324">
        <f>M2B!FZ4</f>
        <v>20</v>
      </c>
      <c r="FY99" s="324">
        <f>M2B!GA4</f>
        <v>20</v>
      </c>
      <c r="FZ99" s="324">
        <f>M2B!GB4</f>
        <v>20</v>
      </c>
      <c r="GA99" s="324">
        <f>M2B!GC4</f>
        <v>20</v>
      </c>
      <c r="GB99" s="324" t="str">
        <f>M2B!GD4</f>
        <v>X</v>
      </c>
      <c r="GC99" s="324" t="str">
        <f>M2B!GE4</f>
        <v>X</v>
      </c>
      <c r="GD99" s="324" t="str">
        <f>M2B!GF4</f>
        <v>X</v>
      </c>
      <c r="GE99" s="324" t="str">
        <f>M2B!GG4</f>
        <v>X</v>
      </c>
      <c r="GF99" s="324" t="str">
        <f>M2B!GH4</f>
        <v>X</v>
      </c>
      <c r="GG99" s="324" t="str">
        <f>M2B!GI4</f>
        <v>X</v>
      </c>
      <c r="GH99" s="324" t="str">
        <f>M2B!GJ4</f>
        <v>X</v>
      </c>
      <c r="GI99" s="324" t="str">
        <f>M2B!GK4</f>
        <v>X</v>
      </c>
      <c r="GJ99" s="324" t="str">
        <f>M2B!GL4</f>
        <v>X</v>
      </c>
      <c r="GK99" s="324" t="str">
        <f>M2B!GM4</f>
        <v>X</v>
      </c>
      <c r="GL99" s="324" t="str">
        <f>M2B!GN4</f>
        <v>X</v>
      </c>
      <c r="GM99" s="324" t="str">
        <f>M2B!GO4</f>
        <v>X</v>
      </c>
      <c r="GN99" s="324" t="str">
        <f>M2B!GP4</f>
        <v>X</v>
      </c>
      <c r="GO99" s="709" t="str">
        <f>M2B!HL14</f>
        <v>N</v>
      </c>
    </row>
    <row r="100" spans="1:197" ht="13.15" customHeight="1" x14ac:dyDescent="0.2">
      <c r="A100" s="271" t="str">
        <f>M2D!A43</f>
        <v>V10</v>
      </c>
      <c r="B100" s="271">
        <f>M2D!F43</f>
        <v>44063</v>
      </c>
      <c r="C100" s="272">
        <f>M2D!G43</f>
        <v>43647</v>
      </c>
      <c r="D100" s="273" t="str">
        <f>M2D!H43</f>
        <v>D646</v>
      </c>
      <c r="E100" s="332">
        <f>M2D!I43</f>
        <v>20</v>
      </c>
      <c r="F100" s="253">
        <f>M2D!J43</f>
        <v>19</v>
      </c>
      <c r="G100" s="253">
        <f>M2D!K43</f>
        <v>8</v>
      </c>
      <c r="H100" s="253" t="str">
        <f>M2D!L43</f>
        <v>V5</v>
      </c>
      <c r="I100" s="253" t="str">
        <f>M2D!M43</f>
        <v>V5</v>
      </c>
      <c r="J100" s="253" t="str">
        <f>M2D!N43</f>
        <v>V5</v>
      </c>
      <c r="K100" s="253" t="str">
        <f>M2D!O43</f>
        <v>V5</v>
      </c>
      <c r="L100" s="253" t="str">
        <f>M2D!P43</f>
        <v>V5</v>
      </c>
      <c r="M100" s="253">
        <f>M2D!Q43</f>
        <v>1</v>
      </c>
      <c r="N100" s="253">
        <f>M2D!R43</f>
        <v>2</v>
      </c>
      <c r="O100" s="253">
        <f>M2D!S43</f>
        <v>26</v>
      </c>
      <c r="P100" s="333">
        <f>M2D!T43</f>
        <v>15</v>
      </c>
      <c r="Q100" s="332">
        <f>M2D!U43</f>
        <v>17</v>
      </c>
      <c r="R100" s="253">
        <f>M2D!V43</f>
        <v>26</v>
      </c>
      <c r="S100" s="253">
        <f>M2D!W43</f>
        <v>83</v>
      </c>
      <c r="T100" s="253">
        <f>M2D!X43</f>
        <v>99</v>
      </c>
      <c r="U100" s="253">
        <f>M2D!Y43</f>
        <v>58</v>
      </c>
      <c r="V100" s="253">
        <f>M2D!Z43</f>
        <v>48</v>
      </c>
      <c r="W100" s="253">
        <f>M2D!AA43</f>
        <v>41</v>
      </c>
      <c r="X100" s="253">
        <f>M2D!AB43</f>
        <v>0</v>
      </c>
      <c r="Y100" s="253">
        <f>M2D!AC43</f>
        <v>3</v>
      </c>
      <c r="Z100" s="253">
        <f>M2D!AD43</f>
        <v>49</v>
      </c>
      <c r="AA100" s="253">
        <f>M2D!AE43</f>
        <v>50</v>
      </c>
      <c r="AB100" s="334">
        <f>M2D!AF43</f>
        <v>50</v>
      </c>
      <c r="AC100" s="332">
        <f>M2D!AG43</f>
        <v>50</v>
      </c>
      <c r="AD100" s="253">
        <f>M2D!AH43</f>
        <v>1</v>
      </c>
      <c r="AE100" s="253">
        <f>M2D!AI43</f>
        <v>23</v>
      </c>
      <c r="AF100" s="253">
        <f>M2D!AJ43</f>
        <v>23</v>
      </c>
      <c r="AG100" s="253">
        <f>M2D!AK43</f>
        <v>23</v>
      </c>
      <c r="AH100" s="253">
        <f>M2D!AL43</f>
        <v>23</v>
      </c>
      <c r="AI100" s="253">
        <f>M2D!AM43</f>
        <v>23</v>
      </c>
      <c r="AJ100" s="253">
        <f>M2D!AN43</f>
        <v>23</v>
      </c>
      <c r="AK100" s="253">
        <f>M2D!AO43</f>
        <v>23</v>
      </c>
      <c r="AL100" s="253">
        <f>M2D!AP43</f>
        <v>23</v>
      </c>
      <c r="AM100" s="253">
        <f>M2D!AQ43</f>
        <v>23</v>
      </c>
      <c r="AN100" s="334">
        <f>M2D!AR43</f>
        <v>23</v>
      </c>
      <c r="AO100" s="332">
        <f>M2D!AS43</f>
        <v>23</v>
      </c>
      <c r="AP100" s="253">
        <f>M2D!AT43</f>
        <v>23</v>
      </c>
      <c r="AQ100" s="253" t="str">
        <f>M2D!AU43</f>
        <v>SB</v>
      </c>
      <c r="AR100" s="253" t="str">
        <f>M2D!AV43</f>
        <v>SB</v>
      </c>
      <c r="AS100" s="253" t="str">
        <f>M2D!AW43</f>
        <v>SB</v>
      </c>
      <c r="AT100" s="253" t="str">
        <f>M2D!AX43</f>
        <v>SB</v>
      </c>
      <c r="AU100" s="253" t="str">
        <f>M2D!AY43</f>
        <v>SB</v>
      </c>
      <c r="AV100" s="253" t="str">
        <f>M2D!AZ43</f>
        <v>SB</v>
      </c>
      <c r="AW100" s="253" t="str">
        <f>M2D!BA43</f>
        <v>SB</v>
      </c>
      <c r="AX100" s="253">
        <f>M2D!BB43</f>
        <v>23</v>
      </c>
      <c r="AY100" s="253">
        <f>M2D!BC43</f>
        <v>23</v>
      </c>
      <c r="AZ100" s="334">
        <f>M2D!BD43</f>
        <v>23</v>
      </c>
      <c r="BA100" s="332">
        <f>M2D!BE43</f>
        <v>23</v>
      </c>
      <c r="BB100" s="253">
        <f>M2D!BF43</f>
        <v>23</v>
      </c>
      <c r="BC100" s="253">
        <f>M2D!BG43</f>
        <v>23</v>
      </c>
      <c r="BD100" s="253">
        <f>M2D!BH43</f>
        <v>23</v>
      </c>
      <c r="BE100" s="253">
        <f>M2D!BI43</f>
        <v>23</v>
      </c>
      <c r="BF100" s="253">
        <f>M2D!BJ43</f>
        <v>23</v>
      </c>
      <c r="BG100" s="253" t="str">
        <f>M2D!BK43</f>
        <v>V10</v>
      </c>
      <c r="BH100" s="253" t="str">
        <f>M2D!BL43</f>
        <v>V10</v>
      </c>
      <c r="BI100" s="253" t="str">
        <f>M2D!BM43</f>
        <v>V10</v>
      </c>
      <c r="BJ100" s="253" t="str">
        <f>M2D!BN43</f>
        <v>V10</v>
      </c>
      <c r="BK100" s="253" t="str">
        <f>M2D!BO43</f>
        <v>V10</v>
      </c>
      <c r="BL100" s="334" t="str">
        <f>M2D!BP43</f>
        <v>V10</v>
      </c>
      <c r="BM100" s="332">
        <f>M2D!BQ43</f>
        <v>23</v>
      </c>
      <c r="BN100" s="253">
        <f>M2D!BR43</f>
        <v>23</v>
      </c>
      <c r="BO100" s="253" t="str">
        <f>M2D!BS43</f>
        <v>V10</v>
      </c>
      <c r="BP100" s="253" t="str">
        <f>M2D!BT43</f>
        <v>RMV</v>
      </c>
      <c r="BQ100" s="253" t="str">
        <f>M2D!BU43</f>
        <v>RMV</v>
      </c>
      <c r="BR100" s="253" t="str">
        <f>M2D!BV43</f>
        <v>RMV</v>
      </c>
      <c r="BS100" s="253" t="str">
        <f>M2D!BW43</f>
        <v>RMV</v>
      </c>
      <c r="BT100" s="253" t="str">
        <f>M2D!BX43</f>
        <v>RMV</v>
      </c>
      <c r="BU100" s="253" t="str">
        <f>M2D!BY43</f>
        <v>RMV</v>
      </c>
      <c r="BV100" s="253">
        <f>M2D!BZ43</f>
        <v>0</v>
      </c>
      <c r="BW100" s="253">
        <f>M2D!CA43</f>
        <v>23</v>
      </c>
      <c r="BX100" s="334">
        <f>M2D!CB43</f>
        <v>23</v>
      </c>
      <c r="BY100" s="332">
        <f>M2D!CC43</f>
        <v>23</v>
      </c>
      <c r="BZ100" s="253">
        <f>M2D!CD43</f>
        <v>23</v>
      </c>
      <c r="CA100" s="253">
        <f>M2D!CE43</f>
        <v>23</v>
      </c>
      <c r="CB100" s="253">
        <f>M2D!CF43</f>
        <v>23</v>
      </c>
      <c r="CC100" s="253">
        <f>M2D!CG43</f>
        <v>23</v>
      </c>
      <c r="CD100" s="253">
        <f>M2D!CH43</f>
        <v>23</v>
      </c>
      <c r="CE100" s="253">
        <f>M2D!CI43</f>
        <v>1</v>
      </c>
      <c r="CF100" s="253">
        <f>M2D!CJ43</f>
        <v>50</v>
      </c>
      <c r="CG100" s="253">
        <f>M2D!CK43</f>
        <v>50</v>
      </c>
      <c r="CH100" s="253">
        <f>M2D!CL43</f>
        <v>50</v>
      </c>
      <c r="CI100" s="253">
        <f>M2D!CM43</f>
        <v>50</v>
      </c>
      <c r="CJ100" s="334">
        <f>M2D!CN43</f>
        <v>1</v>
      </c>
      <c r="CK100" s="332">
        <f>M2D!CO43</f>
        <v>23</v>
      </c>
      <c r="CL100" s="253">
        <f>M2D!CP43</f>
        <v>23</v>
      </c>
      <c r="CM100" s="253">
        <f>M2D!CQ43</f>
        <v>23</v>
      </c>
      <c r="CN100" s="253">
        <f>M2D!CR43</f>
        <v>23</v>
      </c>
      <c r="CO100" s="253">
        <f>M2D!CS43</f>
        <v>23</v>
      </c>
      <c r="CP100" s="253">
        <f>M2D!CT43</f>
        <v>23</v>
      </c>
      <c r="CQ100" s="253">
        <f>M2D!CU43</f>
        <v>23</v>
      </c>
      <c r="CR100" s="253">
        <f>M2D!CV43</f>
        <v>23</v>
      </c>
      <c r="CS100" s="253">
        <f>M2D!CW43</f>
        <v>23</v>
      </c>
      <c r="CT100" s="253">
        <f>M2D!CX43</f>
        <v>23</v>
      </c>
      <c r="CU100" s="253">
        <f>M2D!CY43</f>
        <v>23</v>
      </c>
      <c r="CV100" s="334">
        <f>M2D!CZ43</f>
        <v>23</v>
      </c>
      <c r="CW100" s="332">
        <f>M2D!DA43</f>
        <v>23</v>
      </c>
      <c r="CX100" s="253">
        <f>M2D!DB43</f>
        <v>23</v>
      </c>
      <c r="CY100" s="253">
        <f>M2D!DC43</f>
        <v>23</v>
      </c>
      <c r="CZ100" s="253">
        <f>M2D!DD43</f>
        <v>23</v>
      </c>
      <c r="DA100" s="253">
        <f>M2D!DE43</f>
        <v>23</v>
      </c>
      <c r="DB100" s="253">
        <f>M2D!DF43</f>
        <v>23</v>
      </c>
      <c r="DC100" s="253">
        <f>M2D!DG43</f>
        <v>23</v>
      </c>
      <c r="DD100" s="253">
        <f>M2D!DH43</f>
        <v>23</v>
      </c>
      <c r="DE100" s="253" t="str">
        <f>M2D!DI43</f>
        <v>V15</v>
      </c>
      <c r="DF100" s="253" t="str">
        <f>M2D!DJ43</f>
        <v>V15</v>
      </c>
      <c r="DG100" s="253" t="str">
        <f>M2D!DK43</f>
        <v>V15</v>
      </c>
      <c r="DH100" s="334" t="str">
        <f>M2D!DL43</f>
        <v>V15</v>
      </c>
      <c r="DI100" s="332" t="str">
        <f>M2D!DM43</f>
        <v>V15</v>
      </c>
      <c r="DJ100" s="253">
        <f>M2D!DN43</f>
        <v>23</v>
      </c>
      <c r="DK100" s="253">
        <f>M2D!DO43</f>
        <v>23</v>
      </c>
      <c r="DL100" s="253">
        <f>M2D!DP43</f>
        <v>23</v>
      </c>
      <c r="DM100" s="253">
        <f>M2D!DQ43</f>
        <v>23</v>
      </c>
      <c r="DN100" s="253">
        <f>M2D!DR43</f>
        <v>23</v>
      </c>
      <c r="DO100" s="253">
        <f>M2D!DS43</f>
        <v>23</v>
      </c>
      <c r="DP100" s="253">
        <f>M2D!DT43</f>
        <v>23</v>
      </c>
      <c r="DQ100" s="253">
        <f>M2D!DU43</f>
        <v>23</v>
      </c>
      <c r="DR100" s="253">
        <f>M2D!DV43</f>
        <v>23</v>
      </c>
      <c r="DS100" s="253">
        <f>M2D!DW43</f>
        <v>1</v>
      </c>
      <c r="DT100" s="334">
        <f>M2D!DX43</f>
        <v>50</v>
      </c>
      <c r="DU100" s="332">
        <f>M2D!DY43</f>
        <v>23</v>
      </c>
      <c r="DV100" s="253">
        <f>M2D!DZ43</f>
        <v>23</v>
      </c>
      <c r="DW100" s="253">
        <f>M2D!EA43</f>
        <v>23</v>
      </c>
      <c r="DX100" s="253">
        <f>M2D!EB43</f>
        <v>23</v>
      </c>
      <c r="DY100" s="253">
        <f>M2D!EC43</f>
        <v>23</v>
      </c>
      <c r="DZ100" s="253">
        <f>M2D!ED43</f>
        <v>23</v>
      </c>
      <c r="EA100" s="253">
        <f>M2D!EE43</f>
        <v>23</v>
      </c>
      <c r="EB100" s="253">
        <f>M2D!EF43</f>
        <v>23</v>
      </c>
      <c r="EC100" s="253">
        <f>M2D!EG43</f>
        <v>23</v>
      </c>
      <c r="ED100" s="253">
        <f>M2D!EH43</f>
        <v>23</v>
      </c>
      <c r="EE100" s="253">
        <f>M2D!EI43</f>
        <v>23</v>
      </c>
      <c r="EF100" s="334">
        <f>M2D!EJ43</f>
        <v>23</v>
      </c>
      <c r="EG100" s="332">
        <f>M2D!EK43</f>
        <v>23</v>
      </c>
      <c r="EH100" s="253">
        <f>M2D!EL43</f>
        <v>23</v>
      </c>
      <c r="EI100" s="253">
        <f>M2D!EM43</f>
        <v>23</v>
      </c>
      <c r="EJ100" s="253">
        <f>M2D!EN43</f>
        <v>23</v>
      </c>
      <c r="EK100" s="253">
        <f>M2D!EO43</f>
        <v>23</v>
      </c>
      <c r="EL100" s="253">
        <f>M2D!EP43</f>
        <v>23</v>
      </c>
      <c r="EM100" s="253">
        <f>M2D!EQ43</f>
        <v>23</v>
      </c>
      <c r="EN100" s="253">
        <f>M2D!ER43</f>
        <v>23</v>
      </c>
      <c r="EO100" s="253">
        <f>M2D!ES43</f>
        <v>23</v>
      </c>
      <c r="EP100" s="253">
        <f>M2D!ET43</f>
        <v>23</v>
      </c>
      <c r="EQ100" s="253">
        <f>M2D!EU43</f>
        <v>23</v>
      </c>
      <c r="ER100" s="334">
        <f>M2D!EV43</f>
        <v>23</v>
      </c>
      <c r="ES100" s="335">
        <f>M2D!EW43</f>
        <v>23</v>
      </c>
      <c r="ET100" s="253">
        <f>M2D!EX43</f>
        <v>23</v>
      </c>
      <c r="EU100" s="253">
        <f>M2D!EY43</f>
        <v>23</v>
      </c>
      <c r="EV100" s="253">
        <f>M2D!EZ43</f>
        <v>23</v>
      </c>
      <c r="EW100" s="253">
        <f>M2D!FA43</f>
        <v>23</v>
      </c>
      <c r="EX100" s="253">
        <f>M2D!FB43</f>
        <v>23</v>
      </c>
      <c r="EY100" s="253">
        <f>M2D!FC43</f>
        <v>23</v>
      </c>
      <c r="EZ100" s="253">
        <f>M2D!FD43</f>
        <v>23</v>
      </c>
      <c r="FA100" s="253">
        <f>M2D!FE43</f>
        <v>23</v>
      </c>
      <c r="FB100" s="253">
        <f>M2D!FF43</f>
        <v>23</v>
      </c>
      <c r="FC100" s="253">
        <f>M2D!FG43</f>
        <v>23</v>
      </c>
      <c r="FD100" s="253">
        <f>M2D!FH43</f>
        <v>23</v>
      </c>
      <c r="FE100" s="253">
        <f>M2D!FI43</f>
        <v>23</v>
      </c>
      <c r="FF100" s="253">
        <f>M2D!FJ43</f>
        <v>23</v>
      </c>
      <c r="FG100" s="253">
        <f>M2D!FK43</f>
        <v>23</v>
      </c>
      <c r="FH100" s="253" t="str">
        <f>M2D!FL43</f>
        <v>V20</v>
      </c>
      <c r="FI100" s="253" t="str">
        <f>M2D!FM43</f>
        <v>V20</v>
      </c>
      <c r="FJ100" s="253" t="str">
        <f>M2D!FN43</f>
        <v>V20</v>
      </c>
      <c r="FK100" s="253" t="str">
        <f>M2D!FO43</f>
        <v>V20</v>
      </c>
      <c r="FL100" s="253" t="str">
        <f>M2D!FP43</f>
        <v>V20</v>
      </c>
      <c r="FM100" s="253" t="str">
        <f>M2D!FQ43</f>
        <v>V20</v>
      </c>
      <c r="FN100" s="253">
        <f>M2D!FR43</f>
        <v>23</v>
      </c>
      <c r="FO100" s="253">
        <f>M2D!FS43</f>
        <v>23</v>
      </c>
      <c r="FP100" s="253">
        <f>M2D!FT43</f>
        <v>23</v>
      </c>
      <c r="FQ100" s="253">
        <f>M2D!FU43</f>
        <v>23</v>
      </c>
      <c r="FR100" s="253">
        <f>M2D!FV43</f>
        <v>23</v>
      </c>
      <c r="FS100" s="253">
        <f>M2D!FW43</f>
        <v>23</v>
      </c>
      <c r="FT100" s="253">
        <f>M2D!FX43</f>
        <v>23</v>
      </c>
      <c r="FU100" s="253">
        <f>M2D!FY43</f>
        <v>23</v>
      </c>
      <c r="FV100" s="253">
        <f>M2D!FZ43</f>
        <v>23</v>
      </c>
      <c r="FW100" s="253">
        <f>M2D!GA43</f>
        <v>23</v>
      </c>
      <c r="FX100" s="253">
        <f>M2D!GB43</f>
        <v>23</v>
      </c>
      <c r="FY100" s="253">
        <f>M2D!GC43</f>
        <v>23</v>
      </c>
      <c r="FZ100" s="253">
        <f>M2D!GD43</f>
        <v>23</v>
      </c>
      <c r="GA100" s="253">
        <f>M2D!GE43</f>
        <v>23</v>
      </c>
      <c r="GB100" s="253">
        <f>M2D!GF43</f>
        <v>23</v>
      </c>
      <c r="GC100" s="253">
        <f>M2D!GG43</f>
        <v>23</v>
      </c>
      <c r="GD100" s="253">
        <f>M2D!GH43</f>
        <v>23</v>
      </c>
      <c r="GE100" s="253">
        <f>M2D!GI43</f>
        <v>23</v>
      </c>
      <c r="GF100" s="253">
        <f>M2D!GJ43</f>
        <v>23</v>
      </c>
      <c r="GG100" s="253">
        <f>M2D!GK43</f>
        <v>23</v>
      </c>
      <c r="GH100" s="253">
        <f>M2D!GL43</f>
        <v>23</v>
      </c>
      <c r="GI100" s="253">
        <f>M2D!GM43</f>
        <v>23</v>
      </c>
      <c r="GJ100" s="253">
        <f>M2D!GN43</f>
        <v>23</v>
      </c>
      <c r="GK100" s="253" t="str">
        <f>M2D!GO43</f>
        <v>X</v>
      </c>
      <c r="GL100" s="253" t="str">
        <f>M2D!GP43</f>
        <v>X</v>
      </c>
      <c r="GM100" s="253" t="str">
        <f>M2D!GQ43</f>
        <v>X</v>
      </c>
      <c r="GN100" s="253" t="str">
        <f>M2D!GR43</f>
        <v>X</v>
      </c>
      <c r="GO100" s="709" t="str">
        <f>M2D!HN53</f>
        <v/>
      </c>
    </row>
    <row r="101" spans="1:197" ht="13.15" customHeight="1" x14ac:dyDescent="0.2">
      <c r="A101" s="262" t="str">
        <f>M5F!A21</f>
        <v>V20</v>
      </c>
      <c r="B101" s="262">
        <f>M5F!F21</f>
        <v>43945</v>
      </c>
      <c r="C101" s="263">
        <f>M5F!G21</f>
        <v>43678</v>
      </c>
      <c r="D101" s="264" t="str">
        <f>M5F!H21</f>
        <v>5F059</v>
      </c>
      <c r="E101" s="318" t="str">
        <f>M5F!I21</f>
        <v>V15</v>
      </c>
      <c r="F101" s="319" t="str">
        <f>M5F!J21</f>
        <v>AIA</v>
      </c>
      <c r="G101" s="319" t="str">
        <f>M5F!K21</f>
        <v>AIA</v>
      </c>
      <c r="H101" s="319" t="str">
        <f>M5F!L21</f>
        <v>AIA</v>
      </c>
      <c r="I101" s="319" t="str">
        <f>M5F!M21</f>
        <v>AIA</v>
      </c>
      <c r="J101" s="319" t="str">
        <f>M5F!N21</f>
        <v>AIA</v>
      </c>
      <c r="K101" s="319">
        <f>M5F!O21</f>
        <v>4</v>
      </c>
      <c r="L101" s="319">
        <f>M5F!P21</f>
        <v>51</v>
      </c>
      <c r="M101" s="319">
        <f>M5F!Q21</f>
        <v>56</v>
      </c>
      <c r="N101" s="319">
        <f>M5F!R21</f>
        <v>60</v>
      </c>
      <c r="O101" s="319">
        <f>M5F!S21</f>
        <v>20</v>
      </c>
      <c r="P101" s="320">
        <f>M5F!T21</f>
        <v>13</v>
      </c>
      <c r="Q101" s="318">
        <f>M5F!U21</f>
        <v>48</v>
      </c>
      <c r="R101" s="319">
        <f>M5F!V21</f>
        <v>43</v>
      </c>
      <c r="S101" s="319">
        <f>M5F!W21</f>
        <v>39</v>
      </c>
      <c r="T101" s="319">
        <f>M5F!X21</f>
        <v>0</v>
      </c>
      <c r="U101" s="319" t="str">
        <f>M5F!Y21</f>
        <v>F</v>
      </c>
      <c r="V101" s="319" t="str">
        <f>M5F!Z21</f>
        <v>F</v>
      </c>
      <c r="W101" s="319">
        <f>M5F!AA21</f>
        <v>0</v>
      </c>
      <c r="X101" s="319">
        <f>M5F!AB21</f>
        <v>0</v>
      </c>
      <c r="Y101" s="319">
        <f>M5F!AC21</f>
        <v>33</v>
      </c>
      <c r="Z101" s="319">
        <f>M5F!AD21</f>
        <v>12</v>
      </c>
      <c r="AA101" s="319">
        <f>M5F!AE21</f>
        <v>23</v>
      </c>
      <c r="AB101" s="321">
        <f>M5F!AF21</f>
        <v>23</v>
      </c>
      <c r="AC101" s="318">
        <f>M5F!AG21</f>
        <v>23</v>
      </c>
      <c r="AD101" s="319">
        <f>M5F!AH21</f>
        <v>23</v>
      </c>
      <c r="AE101" s="319">
        <f>M5F!AI21</f>
        <v>23</v>
      </c>
      <c r="AF101" s="319">
        <f>M5F!AJ21</f>
        <v>23</v>
      </c>
      <c r="AG101" s="319">
        <f>M5F!AK21</f>
        <v>23</v>
      </c>
      <c r="AH101" s="319">
        <f>M5F!AL21</f>
        <v>23</v>
      </c>
      <c r="AI101" s="319">
        <f>M5F!AM21</f>
        <v>23</v>
      </c>
      <c r="AJ101" s="319">
        <f>M5F!AN21</f>
        <v>23</v>
      </c>
      <c r="AK101" s="319">
        <f>M5F!AO21</f>
        <v>23</v>
      </c>
      <c r="AL101" s="319">
        <f>M5F!AP21</f>
        <v>23</v>
      </c>
      <c r="AM101" s="319">
        <f>M5F!AQ21</f>
        <v>23</v>
      </c>
      <c r="AN101" s="321">
        <f>M5F!AR21</f>
        <v>23</v>
      </c>
      <c r="AO101" s="318">
        <f>M5F!AS21</f>
        <v>23</v>
      </c>
      <c r="AP101" s="319">
        <f>M5F!AT21</f>
        <v>23</v>
      </c>
      <c r="AQ101" s="319">
        <f>M5F!AU21</f>
        <v>23</v>
      </c>
      <c r="AR101" s="319">
        <f>M5F!AV21</f>
        <v>23</v>
      </c>
      <c r="AS101" s="319">
        <f>M5F!AW21</f>
        <v>23</v>
      </c>
      <c r="AT101" s="319">
        <f>M5F!AX21</f>
        <v>23</v>
      </c>
      <c r="AU101" s="319">
        <f>M5F!AY21</f>
        <v>23</v>
      </c>
      <c r="AV101" s="319">
        <f>M5F!AZ21</f>
        <v>23</v>
      </c>
      <c r="AW101" s="319">
        <f>M5F!BA21</f>
        <v>23</v>
      </c>
      <c r="AX101" s="319">
        <f>M5F!BB21</f>
        <v>23</v>
      </c>
      <c r="AY101" s="319">
        <f>M5F!BC21</f>
        <v>23</v>
      </c>
      <c r="AZ101" s="321">
        <f>M5F!BD21</f>
        <v>23</v>
      </c>
      <c r="BA101" s="318">
        <f>M5F!BE21</f>
        <v>23</v>
      </c>
      <c r="BB101" s="319">
        <f>M5F!BF21</f>
        <v>23</v>
      </c>
      <c r="BC101" s="319">
        <f>M5F!BG21</f>
        <v>23</v>
      </c>
      <c r="BD101" s="319">
        <f>M5F!BH21</f>
        <v>23</v>
      </c>
      <c r="BE101" s="319">
        <f>M5F!BI21</f>
        <v>23</v>
      </c>
      <c r="BF101" s="319">
        <f>M5F!BJ21</f>
        <v>23</v>
      </c>
      <c r="BG101" s="319">
        <f>M5F!BK21</f>
        <v>23</v>
      </c>
      <c r="BH101" s="319" t="str">
        <f>M5F!BL21</f>
        <v>V20</v>
      </c>
      <c r="BI101" s="319" t="str">
        <f>M5F!BM21</f>
        <v>V20</v>
      </c>
      <c r="BJ101" s="319" t="str">
        <f>M5F!BN21</f>
        <v>V20</v>
      </c>
      <c r="BK101" s="319" t="str">
        <f>M5F!BO21</f>
        <v>V20</v>
      </c>
      <c r="BL101" s="321" t="str">
        <f>M5F!BP21</f>
        <v>V20</v>
      </c>
      <c r="BM101" s="318" t="str">
        <f>M5F!BQ21</f>
        <v>V20</v>
      </c>
      <c r="BN101" s="319">
        <f>M5F!BR21</f>
        <v>23</v>
      </c>
      <c r="BO101" s="319">
        <f>M5F!BS21</f>
        <v>23</v>
      </c>
      <c r="BP101" s="319">
        <f>M5F!BT21</f>
        <v>23</v>
      </c>
      <c r="BQ101" s="319">
        <f>M5F!BU21</f>
        <v>23</v>
      </c>
      <c r="BR101" s="319">
        <f>M5F!BV21</f>
        <v>23</v>
      </c>
      <c r="BS101" s="319">
        <f>M5F!BW21</f>
        <v>23</v>
      </c>
      <c r="BT101" s="319">
        <f>M5F!BX21</f>
        <v>23</v>
      </c>
      <c r="BU101" s="319">
        <f>M5F!BY21</f>
        <v>23</v>
      </c>
      <c r="BV101" s="319">
        <f>M5F!BZ21</f>
        <v>23</v>
      </c>
      <c r="BW101" s="319">
        <f>M5F!CA21</f>
        <v>23</v>
      </c>
      <c r="BX101" s="321">
        <f>M5F!CB21</f>
        <v>23</v>
      </c>
      <c r="BY101" s="318">
        <f>M5F!CC21</f>
        <v>23</v>
      </c>
      <c r="BZ101" s="319">
        <f>M5F!CD21</f>
        <v>23</v>
      </c>
      <c r="CA101" s="319">
        <f>M5F!CE21</f>
        <v>23</v>
      </c>
      <c r="CB101" s="319">
        <f>M5F!CF21</f>
        <v>23</v>
      </c>
      <c r="CC101" s="319">
        <f>M5F!CG21</f>
        <v>23</v>
      </c>
      <c r="CD101" s="319">
        <f>M5F!CH21</f>
        <v>23</v>
      </c>
      <c r="CE101" s="319">
        <f>M5F!CI21</f>
        <v>23</v>
      </c>
      <c r="CF101" s="319">
        <f>M5F!CJ21</f>
        <v>23</v>
      </c>
      <c r="CG101" s="319">
        <f>M5F!CK21</f>
        <v>23</v>
      </c>
      <c r="CH101" s="319">
        <f>M5F!CL21</f>
        <v>23</v>
      </c>
      <c r="CI101" s="319">
        <f>M5F!CM21</f>
        <v>23</v>
      </c>
      <c r="CJ101" s="321">
        <f>M5F!CN21</f>
        <v>23</v>
      </c>
      <c r="CK101" s="318">
        <f>M5F!CO21</f>
        <v>23</v>
      </c>
      <c r="CL101" s="319">
        <f>M5F!CP21</f>
        <v>23</v>
      </c>
      <c r="CM101" s="319">
        <f>M5F!CQ21</f>
        <v>23</v>
      </c>
      <c r="CN101" s="319">
        <f>M5F!CR21</f>
        <v>23</v>
      </c>
      <c r="CO101" s="319">
        <f>M5F!CS21</f>
        <v>23</v>
      </c>
      <c r="CP101" s="319">
        <f>M5F!CT21</f>
        <v>23</v>
      </c>
      <c r="CQ101" s="319">
        <f>M5F!CU21</f>
        <v>23</v>
      </c>
      <c r="CR101" s="319">
        <f>M5F!CV21</f>
        <v>23</v>
      </c>
      <c r="CS101" s="319">
        <f>M5F!CW21</f>
        <v>23</v>
      </c>
      <c r="CT101" s="319">
        <f>M5F!CX21</f>
        <v>23</v>
      </c>
      <c r="CU101" s="319">
        <f>M5F!CY21</f>
        <v>23</v>
      </c>
      <c r="CV101" s="321">
        <f>M5F!CZ21</f>
        <v>23</v>
      </c>
      <c r="CW101" s="318">
        <f>M5F!DA21</f>
        <v>23</v>
      </c>
      <c r="CX101" s="319">
        <f>M5F!DB21</f>
        <v>23</v>
      </c>
      <c r="CY101" s="319">
        <f>M5F!DC21</f>
        <v>23</v>
      </c>
      <c r="CZ101" s="319">
        <f>M5F!DD21</f>
        <v>23</v>
      </c>
      <c r="DA101" s="319">
        <f>M5F!DE21</f>
        <v>23</v>
      </c>
      <c r="DB101" s="319">
        <f>M5F!DF21</f>
        <v>23</v>
      </c>
      <c r="DC101" s="319">
        <f>M5F!DG21</f>
        <v>23</v>
      </c>
      <c r="DD101" s="319">
        <f>M5F!DH21</f>
        <v>23</v>
      </c>
      <c r="DE101" s="319">
        <f>M5F!DI21</f>
        <v>23</v>
      </c>
      <c r="DF101" s="319">
        <f>M5F!DJ21</f>
        <v>23</v>
      </c>
      <c r="DG101" s="319">
        <f>M5F!DK21</f>
        <v>23</v>
      </c>
      <c r="DH101" s="321">
        <f>M5F!DL21</f>
        <v>23</v>
      </c>
      <c r="DI101" s="318">
        <f>M5F!DM21</f>
        <v>23</v>
      </c>
      <c r="DJ101" s="319">
        <f>M5F!DN21</f>
        <v>23</v>
      </c>
      <c r="DK101" s="319">
        <f>M5F!DO21</f>
        <v>23</v>
      </c>
      <c r="DL101" s="319">
        <f>M5F!DP21</f>
        <v>23</v>
      </c>
      <c r="DM101" s="319">
        <f>M5F!DQ21</f>
        <v>23</v>
      </c>
      <c r="DN101" s="319" t="str">
        <f>M5F!DR21</f>
        <v>V25</v>
      </c>
      <c r="DO101" s="319" t="str">
        <f>M5F!DS21</f>
        <v>V25</v>
      </c>
      <c r="DP101" s="319" t="str">
        <f>M5F!DT21</f>
        <v>V25</v>
      </c>
      <c r="DQ101" s="319" t="str">
        <f>M5F!DU21</f>
        <v>V25</v>
      </c>
      <c r="DR101" s="319" t="str">
        <f>M5F!DV21</f>
        <v>V25</v>
      </c>
      <c r="DS101" s="319">
        <f>M5F!DW21</f>
        <v>23</v>
      </c>
      <c r="DT101" s="321">
        <f>M5F!DX21</f>
        <v>23</v>
      </c>
      <c r="DU101" s="318">
        <f>M5F!DY21</f>
        <v>23</v>
      </c>
      <c r="DV101" s="319">
        <f>M5F!DZ21</f>
        <v>23</v>
      </c>
      <c r="DW101" s="319">
        <f>M5F!EA21</f>
        <v>23</v>
      </c>
      <c r="DX101" s="319">
        <f>M5F!EB21</f>
        <v>23</v>
      </c>
      <c r="DY101" s="319">
        <f>M5F!EC21</f>
        <v>23</v>
      </c>
      <c r="DZ101" s="319">
        <f>M5F!ED21</f>
        <v>23</v>
      </c>
      <c r="EA101" s="319">
        <f>M5F!EE21</f>
        <v>23</v>
      </c>
      <c r="EB101" s="319">
        <f>M5F!EF21</f>
        <v>23</v>
      </c>
      <c r="EC101" s="319">
        <f>M5F!EG21</f>
        <v>23</v>
      </c>
      <c r="ED101" s="319">
        <f>M5F!EH21</f>
        <v>23</v>
      </c>
      <c r="EE101" s="319">
        <f>M5F!EI21</f>
        <v>23</v>
      </c>
      <c r="EF101" s="321">
        <f>M5F!EJ21</f>
        <v>23</v>
      </c>
      <c r="EG101" s="318">
        <f>M5F!EK21</f>
        <v>23</v>
      </c>
      <c r="EH101" s="319">
        <f>M5F!EL21</f>
        <v>23</v>
      </c>
      <c r="EI101" s="319" t="str">
        <f>M5F!EM21</f>
        <v>X</v>
      </c>
      <c r="EJ101" s="319" t="str">
        <f>M5F!EN21</f>
        <v>X</v>
      </c>
      <c r="EK101" s="319" t="str">
        <f>M5F!EO21</f>
        <v>X</v>
      </c>
      <c r="EL101" s="319" t="str">
        <f>M5F!EP21</f>
        <v>X</v>
      </c>
      <c r="EM101" s="319" t="str">
        <f>M5F!EQ21</f>
        <v>X</v>
      </c>
      <c r="EN101" s="319" t="str">
        <f>M5F!ER21</f>
        <v>X</v>
      </c>
      <c r="EO101" s="319" t="str">
        <f>M5F!ES21</f>
        <v>X</v>
      </c>
      <c r="EP101" s="319" t="str">
        <f>M5F!ET21</f>
        <v>X</v>
      </c>
      <c r="EQ101" s="319" t="str">
        <f>M5F!EU21</f>
        <v>X</v>
      </c>
      <c r="ER101" s="321" t="str">
        <f>M5F!EV21</f>
        <v>X</v>
      </c>
      <c r="ES101" s="322" t="str">
        <f>M5F!EW21</f>
        <v>X</v>
      </c>
      <c r="ET101" s="319" t="str">
        <f>M5F!EX21</f>
        <v>X</v>
      </c>
      <c r="EU101" s="319" t="str">
        <f>M5F!EY21</f>
        <v>X</v>
      </c>
      <c r="EV101" s="319" t="str">
        <f>M5F!EZ21</f>
        <v>X</v>
      </c>
      <c r="EW101" s="319" t="str">
        <f>M5F!FA21</f>
        <v>X</v>
      </c>
      <c r="EX101" s="319" t="str">
        <f>M5F!FB21</f>
        <v>X</v>
      </c>
      <c r="EY101" s="319" t="str">
        <f>M5F!FC21</f>
        <v>X</v>
      </c>
      <c r="EZ101" s="319" t="str">
        <f>M5F!FD21</f>
        <v>X</v>
      </c>
      <c r="FA101" s="319" t="str">
        <f>M5F!FE21</f>
        <v>X</v>
      </c>
      <c r="FB101" s="319" t="str">
        <f>M5F!FF21</f>
        <v>X</v>
      </c>
      <c r="FC101" s="319" t="str">
        <f>M5F!FG21</f>
        <v>X</v>
      </c>
      <c r="FD101" s="319" t="str">
        <f>M5F!FH21</f>
        <v>X</v>
      </c>
      <c r="FE101" s="319" t="str">
        <f>M5F!FI21</f>
        <v>X</v>
      </c>
      <c r="FF101" s="319" t="str">
        <f>M5F!FJ21</f>
        <v>X</v>
      </c>
      <c r="FG101" s="319" t="str">
        <f>M5F!FK21</f>
        <v>X</v>
      </c>
      <c r="FH101" s="319" t="str">
        <f>M5F!FL21</f>
        <v>X</v>
      </c>
      <c r="FI101" s="319" t="str">
        <f>M5F!FM21</f>
        <v>X</v>
      </c>
      <c r="FJ101" s="319" t="str">
        <f>M5F!FN21</f>
        <v>X</v>
      </c>
      <c r="FK101" s="319" t="str">
        <f>M5F!FO21</f>
        <v>X</v>
      </c>
      <c r="FL101" s="319" t="str">
        <f>M5F!FP21</f>
        <v>X</v>
      </c>
      <c r="FM101" s="319" t="str">
        <f>M5F!FQ21</f>
        <v>X</v>
      </c>
      <c r="FN101" s="319" t="str">
        <f>M5F!FR21</f>
        <v>X</v>
      </c>
      <c r="FO101" s="319" t="str">
        <f>M5F!FS21</f>
        <v>X</v>
      </c>
      <c r="FP101" s="319" t="str">
        <f>M5F!FT21</f>
        <v>X</v>
      </c>
      <c r="FQ101" s="319" t="str">
        <f>M5F!FU21</f>
        <v>X</v>
      </c>
      <c r="FR101" s="319" t="str">
        <f>M5F!FV21</f>
        <v>X</v>
      </c>
      <c r="FS101" s="319" t="str">
        <f>M5F!FW21</f>
        <v>X</v>
      </c>
      <c r="FT101" s="319" t="str">
        <f>M5F!FX21</f>
        <v>X</v>
      </c>
      <c r="FU101" s="319" t="str">
        <f>M5F!FY21</f>
        <v>X</v>
      </c>
      <c r="FV101" s="319" t="str">
        <f>M5F!FZ21</f>
        <v>X</v>
      </c>
      <c r="FW101" s="319" t="str">
        <f>M5F!GA21</f>
        <v>X</v>
      </c>
      <c r="FX101" s="319" t="str">
        <f>M5F!GB21</f>
        <v>X</v>
      </c>
      <c r="FY101" s="319" t="str">
        <f>M5F!GC21</f>
        <v>X</v>
      </c>
      <c r="FZ101" s="319" t="str">
        <f>M5F!GD21</f>
        <v>X</v>
      </c>
      <c r="GA101" s="319" t="str">
        <f>M5F!GE21</f>
        <v>X</v>
      </c>
      <c r="GB101" s="319" t="str">
        <f>M5F!GF21</f>
        <v>X</v>
      </c>
      <c r="GC101" s="319" t="str">
        <f>M5F!GG21</f>
        <v>X</v>
      </c>
      <c r="GD101" s="319" t="str">
        <f>M5F!GH21</f>
        <v>X</v>
      </c>
      <c r="GE101" s="319" t="str">
        <f>M5F!GI21</f>
        <v>X</v>
      </c>
      <c r="GF101" s="319" t="str">
        <f>M5F!GJ21</f>
        <v>X</v>
      </c>
      <c r="GG101" s="319" t="str">
        <f>M5F!GK21</f>
        <v>X</v>
      </c>
      <c r="GH101" s="319" t="str">
        <f>M5F!GL21</f>
        <v>X</v>
      </c>
      <c r="GI101" s="319" t="str">
        <f>M5F!GM21</f>
        <v>X</v>
      </c>
      <c r="GJ101" s="319" t="str">
        <f>M5F!GN21</f>
        <v>X</v>
      </c>
      <c r="GK101" s="319" t="str">
        <f>M5F!GO21</f>
        <v>X</v>
      </c>
      <c r="GL101" s="319" t="str">
        <f>M5F!GP21</f>
        <v>X</v>
      </c>
      <c r="GM101" s="319" t="str">
        <f>M5F!GQ21</f>
        <v>X</v>
      </c>
      <c r="GN101" s="319" t="str">
        <f>M5F!GR21</f>
        <v>X</v>
      </c>
      <c r="GO101" s="709">
        <f>M5F!HN31</f>
        <v>42491</v>
      </c>
    </row>
    <row r="102" spans="1:197" ht="13.15" customHeight="1" x14ac:dyDescent="0.2">
      <c r="A102" s="262" t="str">
        <f>M5F!A11</f>
        <v>V20</v>
      </c>
      <c r="B102" s="262">
        <f>M5F!F11</f>
        <v>43792</v>
      </c>
      <c r="C102" s="263">
        <f>M5F!G11</f>
        <v>43770</v>
      </c>
      <c r="D102" s="264" t="str">
        <f>M5F!H11</f>
        <v>5F047</v>
      </c>
      <c r="E102" s="318" t="str">
        <f>M5F!I11</f>
        <v>V15</v>
      </c>
      <c r="F102" s="319" t="str">
        <f>M5F!J11</f>
        <v>V15</v>
      </c>
      <c r="G102" s="319">
        <f>M5F!K11</f>
        <v>1</v>
      </c>
      <c r="H102" s="319">
        <f>M5F!L11</f>
        <v>0</v>
      </c>
      <c r="I102" s="319" t="str">
        <f>M5F!M11</f>
        <v>AIA</v>
      </c>
      <c r="J102" s="319" t="str">
        <f>M5F!N11</f>
        <v>AIA</v>
      </c>
      <c r="K102" s="319" t="str">
        <f>M5F!O11</f>
        <v>AIA</v>
      </c>
      <c r="L102" s="319" t="str">
        <f>M5F!P11</f>
        <v>AIA</v>
      </c>
      <c r="M102" s="319" t="str">
        <f>M5F!Q11</f>
        <v>AIA</v>
      </c>
      <c r="N102" s="319" t="str">
        <f>M5F!R11</f>
        <v>AIA</v>
      </c>
      <c r="O102" s="319">
        <f>M5F!S11</f>
        <v>13</v>
      </c>
      <c r="P102" s="320">
        <f>M5F!T11</f>
        <v>6</v>
      </c>
      <c r="Q102" s="318">
        <f>M5F!U11</f>
        <v>39</v>
      </c>
      <c r="R102" s="319">
        <f>M5F!V11</f>
        <v>38</v>
      </c>
      <c r="S102" s="319">
        <f>M5F!W11</f>
        <v>46</v>
      </c>
      <c r="T102" s="319">
        <f>M5F!X11</f>
        <v>0</v>
      </c>
      <c r="U102" s="319">
        <f>M5F!Y11</f>
        <v>0</v>
      </c>
      <c r="V102" s="319">
        <f>M5F!Z11</f>
        <v>0</v>
      </c>
      <c r="W102" s="319">
        <f>M5F!AA11</f>
        <v>0</v>
      </c>
      <c r="X102" s="319">
        <f>M5F!AB11</f>
        <v>0</v>
      </c>
      <c r="Y102" s="319">
        <f>M5F!AC11</f>
        <v>0</v>
      </c>
      <c r="Z102" s="319">
        <f>M5F!AD11</f>
        <v>0</v>
      </c>
      <c r="AA102" s="319">
        <f>M5F!AE11</f>
        <v>28</v>
      </c>
      <c r="AB102" s="321">
        <f>M5F!AF11</f>
        <v>28</v>
      </c>
      <c r="AC102" s="318">
        <f>M5F!AG11</f>
        <v>28</v>
      </c>
      <c r="AD102" s="319">
        <f>M5F!AH11</f>
        <v>28</v>
      </c>
      <c r="AE102" s="319">
        <f>M5F!AI11</f>
        <v>28</v>
      </c>
      <c r="AF102" s="319">
        <f>M5F!AJ11</f>
        <v>28</v>
      </c>
      <c r="AG102" s="319">
        <f>M5F!AK11</f>
        <v>28</v>
      </c>
      <c r="AH102" s="319">
        <f>M5F!AL11</f>
        <v>28</v>
      </c>
      <c r="AI102" s="319" t="str">
        <f>M5F!AM11</f>
        <v>F</v>
      </c>
      <c r="AJ102" s="319" t="str">
        <f>M5F!AM11</f>
        <v>F</v>
      </c>
      <c r="AK102" s="319">
        <f>M5F!AO11</f>
        <v>28</v>
      </c>
      <c r="AL102" s="319">
        <f>M5F!AP11</f>
        <v>28</v>
      </c>
      <c r="AM102" s="319">
        <f>M5F!AQ11</f>
        <v>28</v>
      </c>
      <c r="AN102" s="321">
        <f>M5F!AR11</f>
        <v>28</v>
      </c>
      <c r="AO102" s="318">
        <f>M5F!AS11</f>
        <v>27</v>
      </c>
      <c r="AP102" s="319">
        <f>M5F!AT11</f>
        <v>27</v>
      </c>
      <c r="AQ102" s="319">
        <f>M5F!AU11</f>
        <v>27</v>
      </c>
      <c r="AR102" s="319">
        <f>M5F!AV11</f>
        <v>27</v>
      </c>
      <c r="AS102" s="319">
        <f>M5F!AW11</f>
        <v>27</v>
      </c>
      <c r="AT102" s="319">
        <f>M5F!AX11</f>
        <v>27</v>
      </c>
      <c r="AU102" s="319">
        <f>M5F!AY11</f>
        <v>27</v>
      </c>
      <c r="AV102" s="319">
        <f>M5F!AZ11</f>
        <v>27</v>
      </c>
      <c r="AW102" s="319">
        <f>M5F!BA11</f>
        <v>27</v>
      </c>
      <c r="AX102" s="319">
        <f>M5F!BB11</f>
        <v>27</v>
      </c>
      <c r="AY102" s="319">
        <f>M5F!BC11</f>
        <v>27</v>
      </c>
      <c r="AZ102" s="321">
        <f>M5F!BD11</f>
        <v>27</v>
      </c>
      <c r="BA102" s="318">
        <f>M5F!BE11</f>
        <v>27</v>
      </c>
      <c r="BB102" s="319">
        <f>M5F!BF11</f>
        <v>27</v>
      </c>
      <c r="BC102" s="319">
        <f>M5F!BG11</f>
        <v>27</v>
      </c>
      <c r="BD102" s="319">
        <f>M5F!BH11</f>
        <v>27</v>
      </c>
      <c r="BE102" s="319">
        <f>M5F!BI11</f>
        <v>27</v>
      </c>
      <c r="BF102" s="319">
        <f>M5F!BJ11</f>
        <v>27</v>
      </c>
      <c r="BG102" s="319">
        <f>M5F!BK11</f>
        <v>27</v>
      </c>
      <c r="BH102" s="319">
        <f>M5F!BL11</f>
        <v>27</v>
      </c>
      <c r="BI102" s="319">
        <f>M5F!BM11</f>
        <v>27</v>
      </c>
      <c r="BJ102" s="319">
        <f>M5F!BN11</f>
        <v>27</v>
      </c>
      <c r="BK102" s="319" t="str">
        <f>M5F!BO11</f>
        <v>V20</v>
      </c>
      <c r="BL102" s="321" t="str">
        <f>M5F!BP11</f>
        <v>V20</v>
      </c>
      <c r="BM102" s="318" t="str">
        <f>M5F!BQ11</f>
        <v>V20</v>
      </c>
      <c r="BN102" s="319" t="str">
        <f>M5F!BR11</f>
        <v>V20</v>
      </c>
      <c r="BO102" s="319" t="str">
        <f>M5F!BS11</f>
        <v>V20</v>
      </c>
      <c r="BP102" s="319" t="str">
        <f>M5F!BT11</f>
        <v>V20</v>
      </c>
      <c r="BQ102" s="319">
        <f>M5F!BU11</f>
        <v>23</v>
      </c>
      <c r="BR102" s="319">
        <f>M5F!BV11</f>
        <v>23</v>
      </c>
      <c r="BS102" s="319">
        <f>M5F!BW11</f>
        <v>23</v>
      </c>
      <c r="BT102" s="319">
        <f>M5F!BX11</f>
        <v>23</v>
      </c>
      <c r="BU102" s="319">
        <f>M5F!BY11</f>
        <v>23</v>
      </c>
      <c r="BV102" s="319">
        <f>M5F!BZ11</f>
        <v>23</v>
      </c>
      <c r="BW102" s="319">
        <f>M5F!CA11</f>
        <v>23</v>
      </c>
      <c r="BX102" s="321">
        <f>M5F!CB11</f>
        <v>23</v>
      </c>
      <c r="BY102" s="318">
        <f>M5F!CC11</f>
        <v>23</v>
      </c>
      <c r="BZ102" s="319">
        <f>M5F!CD11</f>
        <v>23</v>
      </c>
      <c r="CA102" s="319">
        <f>M5F!CE11</f>
        <v>23</v>
      </c>
      <c r="CB102" s="319">
        <f>M5F!CF11</f>
        <v>23</v>
      </c>
      <c r="CC102" s="319">
        <f>M5F!CG11</f>
        <v>23</v>
      </c>
      <c r="CD102" s="319">
        <f>M5F!CH11</f>
        <v>23</v>
      </c>
      <c r="CE102" s="319">
        <f>M5F!CI11</f>
        <v>23</v>
      </c>
      <c r="CF102" s="319">
        <f>M5F!CJ11</f>
        <v>23</v>
      </c>
      <c r="CG102" s="319">
        <f>M5F!CK11</f>
        <v>23</v>
      </c>
      <c r="CH102" s="319">
        <f>M5F!CL11</f>
        <v>23</v>
      </c>
      <c r="CI102" s="319">
        <f>M5F!CM11</f>
        <v>23</v>
      </c>
      <c r="CJ102" s="321">
        <f>M5F!CN11</f>
        <v>23</v>
      </c>
      <c r="CK102" s="318">
        <f>M5F!CO11</f>
        <v>23</v>
      </c>
      <c r="CL102" s="319">
        <f>M5F!CP11</f>
        <v>23</v>
      </c>
      <c r="CM102" s="319">
        <f>M5F!CQ11</f>
        <v>23</v>
      </c>
      <c r="CN102" s="319">
        <f>M5F!CR11</f>
        <v>23</v>
      </c>
      <c r="CO102" s="319">
        <f>M5F!CS11</f>
        <v>23</v>
      </c>
      <c r="CP102" s="319">
        <f>M5F!CT11</f>
        <v>23</v>
      </c>
      <c r="CQ102" s="319">
        <f>M5F!CU11</f>
        <v>23</v>
      </c>
      <c r="CR102" s="319">
        <f>M5F!CV11</f>
        <v>23</v>
      </c>
      <c r="CS102" s="319">
        <f>M5F!CW11</f>
        <v>23</v>
      </c>
      <c r="CT102" s="319">
        <f>M5F!CX11</f>
        <v>23</v>
      </c>
      <c r="CU102" s="319">
        <f>M5F!CY11</f>
        <v>23</v>
      </c>
      <c r="CV102" s="321">
        <f>M5F!CZ11</f>
        <v>23</v>
      </c>
      <c r="CW102" s="318">
        <f>M5F!DA11</f>
        <v>23</v>
      </c>
      <c r="CX102" s="319">
        <f>M5F!DB11</f>
        <v>23</v>
      </c>
      <c r="CY102" s="319">
        <f>M5F!DC11</f>
        <v>23</v>
      </c>
      <c r="CZ102" s="319">
        <f>M5F!DD11</f>
        <v>23</v>
      </c>
      <c r="DA102" s="319">
        <f>M5F!DE11</f>
        <v>23</v>
      </c>
      <c r="DB102" s="319">
        <f>M5F!DF11</f>
        <v>23</v>
      </c>
      <c r="DC102" s="319">
        <f>M5F!DG11</f>
        <v>23</v>
      </c>
      <c r="DD102" s="319">
        <f>M5F!DH11</f>
        <v>23</v>
      </c>
      <c r="DE102" s="319">
        <f>M5F!DI11</f>
        <v>23</v>
      </c>
      <c r="DF102" s="319">
        <f>M5F!DJ11</f>
        <v>23</v>
      </c>
      <c r="DG102" s="319">
        <f>M5F!DK11</f>
        <v>23</v>
      </c>
      <c r="DH102" s="321">
        <f>M5F!DL11</f>
        <v>23</v>
      </c>
      <c r="DI102" s="318">
        <f>M5F!DM11</f>
        <v>23</v>
      </c>
      <c r="DJ102" s="319">
        <f>M5F!DN11</f>
        <v>23</v>
      </c>
      <c r="DK102" s="319">
        <f>M5F!DO11</f>
        <v>23</v>
      </c>
      <c r="DL102" s="319">
        <f>M5F!DP11</f>
        <v>23</v>
      </c>
      <c r="DM102" s="319">
        <f>M5F!DQ11</f>
        <v>23</v>
      </c>
      <c r="DN102" s="319">
        <f>M5F!DR11</f>
        <v>23</v>
      </c>
      <c r="DO102" s="319">
        <f>M5F!DS11</f>
        <v>23</v>
      </c>
      <c r="DP102" s="319">
        <f>M5F!DT11</f>
        <v>23</v>
      </c>
      <c r="DQ102" s="319" t="str">
        <f>M5F!DU11</f>
        <v>V25</v>
      </c>
      <c r="DR102" s="319" t="str">
        <f>M5F!DV11</f>
        <v>V25</v>
      </c>
      <c r="DS102" s="319" t="str">
        <f>M5F!DW11</f>
        <v>V25</v>
      </c>
      <c r="DT102" s="321" t="str">
        <f>M5F!DX11</f>
        <v>V25</v>
      </c>
      <c r="DU102" s="318" t="str">
        <f>M5F!DY11</f>
        <v>V25</v>
      </c>
      <c r="DV102" s="319">
        <f>M5F!DZ11</f>
        <v>23</v>
      </c>
      <c r="DW102" s="319">
        <f>M5F!EA11</f>
        <v>23</v>
      </c>
      <c r="DX102" s="319">
        <f>M5F!EB11</f>
        <v>23</v>
      </c>
      <c r="DY102" s="319">
        <f>M5F!EC11</f>
        <v>23</v>
      </c>
      <c r="DZ102" s="319">
        <f>M5F!ED11</f>
        <v>23</v>
      </c>
      <c r="EA102" s="319">
        <f>M5F!EE11</f>
        <v>23</v>
      </c>
      <c r="EB102" s="319">
        <f>M5F!EF11</f>
        <v>23</v>
      </c>
      <c r="EC102" s="319">
        <f>M5F!EG11</f>
        <v>23</v>
      </c>
      <c r="ED102" s="319">
        <f>M5F!EH11</f>
        <v>23</v>
      </c>
      <c r="EE102" s="319">
        <f>M5F!EI11</f>
        <v>23</v>
      </c>
      <c r="EF102" s="321">
        <f>M5F!EJ11</f>
        <v>23</v>
      </c>
      <c r="EG102" s="318">
        <f>M5F!EK11</f>
        <v>23</v>
      </c>
      <c r="EH102" s="319">
        <f>M5F!EL11</f>
        <v>23</v>
      </c>
      <c r="EI102" s="319">
        <f>M5F!EM11</f>
        <v>23</v>
      </c>
      <c r="EJ102" s="319">
        <f>M5F!EN11</f>
        <v>23</v>
      </c>
      <c r="EK102" s="319">
        <f>M5F!EO11</f>
        <v>23</v>
      </c>
      <c r="EL102" s="319">
        <f>M5F!EP11</f>
        <v>23</v>
      </c>
      <c r="EM102" s="319">
        <f>M5F!EQ11</f>
        <v>23</v>
      </c>
      <c r="EN102" s="319">
        <f>M5F!ER11</f>
        <v>23</v>
      </c>
      <c r="EO102" s="319">
        <f>M5F!ES11</f>
        <v>23</v>
      </c>
      <c r="EP102" s="319">
        <f>M5F!ET11</f>
        <v>23</v>
      </c>
      <c r="EQ102" s="319">
        <f>M5F!EU11</f>
        <v>23</v>
      </c>
      <c r="ER102" s="321">
        <f>M5F!EV11</f>
        <v>23</v>
      </c>
      <c r="ES102" s="322">
        <f>M5F!EW11</f>
        <v>23</v>
      </c>
      <c r="ET102" s="319">
        <f>M5F!EX11</f>
        <v>23</v>
      </c>
      <c r="EU102" s="319">
        <f>M5F!EY11</f>
        <v>23</v>
      </c>
      <c r="EV102" s="319">
        <f>M5F!EZ11</f>
        <v>23</v>
      </c>
      <c r="EW102" s="319">
        <f>M5F!FA11</f>
        <v>23</v>
      </c>
      <c r="EX102" s="319">
        <f>M5F!FB11</f>
        <v>23</v>
      </c>
      <c r="EY102" s="319">
        <f>M5F!FC11</f>
        <v>23</v>
      </c>
      <c r="EZ102" s="319">
        <f>M5F!FD11</f>
        <v>23</v>
      </c>
      <c r="FA102" s="319">
        <f>M5F!FE11</f>
        <v>23</v>
      </c>
      <c r="FB102" s="319">
        <f>M5F!FF11</f>
        <v>23</v>
      </c>
      <c r="FC102" s="319">
        <f>M5F!FG11</f>
        <v>23</v>
      </c>
      <c r="FD102" s="319">
        <f>M5F!FH11</f>
        <v>23</v>
      </c>
      <c r="FE102" s="319">
        <f>M5F!FI11</f>
        <v>23</v>
      </c>
      <c r="FF102" s="319">
        <f>M5F!FJ11</f>
        <v>23</v>
      </c>
      <c r="FG102" s="319">
        <f>M5F!FK11</f>
        <v>23</v>
      </c>
      <c r="FH102" s="319">
        <f>M5F!FL11</f>
        <v>23</v>
      </c>
      <c r="FI102" s="319">
        <f>M5F!FM11</f>
        <v>23</v>
      </c>
      <c r="FJ102" s="319">
        <f>M5F!FN11</f>
        <v>23</v>
      </c>
      <c r="FK102" s="319">
        <f>M5F!FO11</f>
        <v>23</v>
      </c>
      <c r="FL102" s="319">
        <f>M5F!FP11</f>
        <v>23</v>
      </c>
      <c r="FM102" s="319">
        <f>M5F!FQ11</f>
        <v>23</v>
      </c>
      <c r="FN102" s="319">
        <f>M5F!FR11</f>
        <v>23</v>
      </c>
      <c r="FO102" s="319">
        <f>M5F!FS11</f>
        <v>23</v>
      </c>
      <c r="FP102" s="319">
        <f>M5F!FT11</f>
        <v>23</v>
      </c>
      <c r="FQ102" s="319">
        <f>M5F!FU11</f>
        <v>23</v>
      </c>
      <c r="FR102" s="319">
        <f>M5F!FV11</f>
        <v>23</v>
      </c>
      <c r="FS102" s="319" t="str">
        <f>M5F!FW11</f>
        <v>X</v>
      </c>
      <c r="FT102" s="319" t="str">
        <f>M5F!FX11</f>
        <v>X</v>
      </c>
      <c r="FU102" s="319" t="str">
        <f>M5F!FY11</f>
        <v>X</v>
      </c>
      <c r="FV102" s="319" t="str">
        <f>M5F!FZ11</f>
        <v>X</v>
      </c>
      <c r="FW102" s="319" t="str">
        <f>M5F!GA11</f>
        <v>X</v>
      </c>
      <c r="FX102" s="319" t="str">
        <f>M5F!GB11</f>
        <v>X</v>
      </c>
      <c r="FY102" s="319" t="str">
        <f>M5F!GC11</f>
        <v>X</v>
      </c>
      <c r="FZ102" s="319" t="str">
        <f>M5F!GD11</f>
        <v>X</v>
      </c>
      <c r="GA102" s="319" t="str">
        <f>M5F!GE11</f>
        <v>X</v>
      </c>
      <c r="GB102" s="319" t="str">
        <f>M5F!GF11</f>
        <v>X</v>
      </c>
      <c r="GC102" s="319" t="str">
        <f>M5F!GG11</f>
        <v>X</v>
      </c>
      <c r="GD102" s="319" t="str">
        <f>M5F!GH11</f>
        <v>X</v>
      </c>
      <c r="GE102" s="319" t="str">
        <f>M5F!GI11</f>
        <v>X</v>
      </c>
      <c r="GF102" s="319" t="str">
        <f>M5F!GJ11</f>
        <v>X</v>
      </c>
      <c r="GG102" s="319" t="str">
        <f>M5F!GK11</f>
        <v>X</v>
      </c>
      <c r="GH102" s="319" t="str">
        <f>M5F!GL11</f>
        <v>X</v>
      </c>
      <c r="GI102" s="319" t="str">
        <f>M5F!GM11</f>
        <v>X</v>
      </c>
      <c r="GJ102" s="319" t="str">
        <f>M5F!GN11</f>
        <v>X</v>
      </c>
      <c r="GK102" s="319" t="str">
        <f>M5F!GO11</f>
        <v>X</v>
      </c>
      <c r="GL102" s="319" t="str">
        <f>M5F!GP11</f>
        <v>X</v>
      </c>
      <c r="GM102" s="319" t="str">
        <f>M5F!GQ11</f>
        <v>X</v>
      </c>
      <c r="GN102" s="319" t="str">
        <f>M5F!GR11</f>
        <v>X</v>
      </c>
      <c r="GO102" s="709">
        <f>M5F!HN21</f>
        <v>42917</v>
      </c>
    </row>
    <row r="103" spans="1:197" ht="13.15" customHeight="1" x14ac:dyDescent="0.2">
      <c r="A103" s="262" t="str">
        <f>M5F!A17</f>
        <v>V10</v>
      </c>
      <c r="B103" s="262">
        <f>M5F!F17</f>
        <v>44021</v>
      </c>
      <c r="C103" s="263">
        <f>M5F!G17</f>
        <v>43800</v>
      </c>
      <c r="D103" s="264" t="str">
        <f>M5F!H17</f>
        <v>5F055</v>
      </c>
      <c r="E103" s="318">
        <f>M5F!I17</f>
        <v>11</v>
      </c>
      <c r="F103" s="319" t="str">
        <f>M5F!J17</f>
        <v>V5</v>
      </c>
      <c r="G103" s="319" t="str">
        <f>M5F!K17</f>
        <v>V5</v>
      </c>
      <c r="H103" s="319" t="str">
        <f>M5F!L17</f>
        <v>AIA</v>
      </c>
      <c r="I103" s="319" t="str">
        <f>M5F!M17</f>
        <v>AIA</v>
      </c>
      <c r="J103" s="319" t="str">
        <f>M5F!N17</f>
        <v>AIA</v>
      </c>
      <c r="K103" s="319" t="str">
        <f>M5F!O17</f>
        <v>AIA</v>
      </c>
      <c r="L103" s="319" t="str">
        <f>M5F!P17</f>
        <v>AIA</v>
      </c>
      <c r="M103" s="319" t="str">
        <f>M5F!Q17</f>
        <v>AIA</v>
      </c>
      <c r="N103" s="319">
        <f>M5F!R17</f>
        <v>18</v>
      </c>
      <c r="O103" s="319">
        <f>M5F!S17</f>
        <v>42</v>
      </c>
      <c r="P103" s="320">
        <f>M5F!T17</f>
        <v>32</v>
      </c>
      <c r="Q103" s="318">
        <f>M5F!U17</f>
        <v>43</v>
      </c>
      <c r="R103" s="319">
        <f>M5F!V17</f>
        <v>59</v>
      </c>
      <c r="S103" s="319">
        <f>M5F!W17</f>
        <v>46</v>
      </c>
      <c r="T103" s="319">
        <f>M5F!X17</f>
        <v>58</v>
      </c>
      <c r="U103" s="319">
        <f>M5F!Y17</f>
        <v>34</v>
      </c>
      <c r="V103" s="319">
        <f>M5F!Z17</f>
        <v>18</v>
      </c>
      <c r="W103" s="319">
        <f>M5F!AA17</f>
        <v>5</v>
      </c>
      <c r="X103" s="319">
        <f>M5F!AB17</f>
        <v>22</v>
      </c>
      <c r="Y103" s="319">
        <f>M5F!AC17</f>
        <v>31</v>
      </c>
      <c r="Z103" s="319">
        <f>M5F!AD17</f>
        <v>6</v>
      </c>
      <c r="AA103" s="319">
        <f>M5F!AE17</f>
        <v>21</v>
      </c>
      <c r="AB103" s="321">
        <f>M5F!AF17</f>
        <v>21</v>
      </c>
      <c r="AC103" s="318" t="str">
        <f>M5F!AG17</f>
        <v>F</v>
      </c>
      <c r="AD103" s="319" t="str">
        <f>M5F!AH17</f>
        <v>F</v>
      </c>
      <c r="AE103" s="319">
        <f>M5F!AI17</f>
        <v>22</v>
      </c>
      <c r="AF103" s="319">
        <f>M5F!AJ17</f>
        <v>22</v>
      </c>
      <c r="AG103" s="319">
        <f>M5F!AK17</f>
        <v>22</v>
      </c>
      <c r="AH103" s="319">
        <f>M5F!AL17</f>
        <v>22</v>
      </c>
      <c r="AI103" s="319">
        <f>M5F!AM17</f>
        <v>22</v>
      </c>
      <c r="AJ103" s="319">
        <f>M5F!AN17</f>
        <v>22</v>
      </c>
      <c r="AK103" s="319">
        <f>M5F!AO17</f>
        <v>22</v>
      </c>
      <c r="AL103" s="319">
        <f>M5F!AP17</f>
        <v>22</v>
      </c>
      <c r="AM103" s="319">
        <f>M5F!AQ17</f>
        <v>22</v>
      </c>
      <c r="AN103" s="321">
        <f>M5F!AR17</f>
        <v>22</v>
      </c>
      <c r="AO103" s="318">
        <f>M5F!AS17</f>
        <v>22</v>
      </c>
      <c r="AP103" s="319">
        <f>M5F!AT17</f>
        <v>22</v>
      </c>
      <c r="AQ103" s="319">
        <f>M5F!AU17</f>
        <v>22</v>
      </c>
      <c r="AR103" s="319">
        <f>M5F!AV17</f>
        <v>22</v>
      </c>
      <c r="AS103" s="319">
        <f>M5F!AW17</f>
        <v>22</v>
      </c>
      <c r="AT103" s="319">
        <f>M5F!AX17</f>
        <v>22</v>
      </c>
      <c r="AU103" s="319">
        <f>M5F!AY17</f>
        <v>22</v>
      </c>
      <c r="AV103" s="319">
        <f>M5F!AZ17</f>
        <v>22</v>
      </c>
      <c r="AW103" s="319">
        <f>M5F!BA17</f>
        <v>22</v>
      </c>
      <c r="AX103" s="319">
        <f>M5F!BB17</f>
        <v>22</v>
      </c>
      <c r="AY103" s="319">
        <f>M5F!BC17</f>
        <v>22</v>
      </c>
      <c r="AZ103" s="321">
        <f>M5F!BD17</f>
        <v>22</v>
      </c>
      <c r="BA103" s="318">
        <f>M5F!BE17</f>
        <v>21</v>
      </c>
      <c r="BB103" s="319">
        <f>M5F!BF17</f>
        <v>21</v>
      </c>
      <c r="BC103" s="319">
        <f>M5F!BG17</f>
        <v>21</v>
      </c>
      <c r="BD103" s="319">
        <f>M5F!BH17</f>
        <v>21</v>
      </c>
      <c r="BE103" s="319">
        <f>M5F!BI17</f>
        <v>21</v>
      </c>
      <c r="BF103" s="319">
        <f>M5F!BJ17</f>
        <v>21</v>
      </c>
      <c r="BG103" s="319">
        <f>M5F!BK17</f>
        <v>21</v>
      </c>
      <c r="BH103" s="319">
        <f>M5F!BL17</f>
        <v>21</v>
      </c>
      <c r="BI103" s="319">
        <f>M5F!BM17</f>
        <v>21</v>
      </c>
      <c r="BJ103" s="319">
        <f>M5F!BN17</f>
        <v>21</v>
      </c>
      <c r="BK103" s="319">
        <f>M5F!BO17</f>
        <v>21</v>
      </c>
      <c r="BL103" s="321" t="str">
        <f>M5F!BP17</f>
        <v>V10</v>
      </c>
      <c r="BM103" s="318" t="str">
        <f>M5F!BQ17</f>
        <v>V10</v>
      </c>
      <c r="BN103" s="319" t="str">
        <f>M5F!BR17</f>
        <v>V10</v>
      </c>
      <c r="BO103" s="319" t="str">
        <f>M5F!BS17</f>
        <v>V10</v>
      </c>
      <c r="BP103" s="319" t="str">
        <f>M5F!BT17</f>
        <v>V10</v>
      </c>
      <c r="BQ103" s="319" t="str">
        <f>M5F!BU17</f>
        <v>V10</v>
      </c>
      <c r="BR103" s="319">
        <f>M5F!BV17</f>
        <v>23</v>
      </c>
      <c r="BS103" s="319">
        <f>M5F!BW17</f>
        <v>23</v>
      </c>
      <c r="BT103" s="319">
        <f>M5F!BX17</f>
        <v>23</v>
      </c>
      <c r="BU103" s="319">
        <f>M5F!BY17</f>
        <v>23</v>
      </c>
      <c r="BV103" s="319">
        <f>M5F!BZ17</f>
        <v>23</v>
      </c>
      <c r="BW103" s="319">
        <f>M5F!CA17</f>
        <v>23</v>
      </c>
      <c r="BX103" s="321">
        <f>M5F!CB17</f>
        <v>23</v>
      </c>
      <c r="BY103" s="318">
        <f>M5F!CC17</f>
        <v>23</v>
      </c>
      <c r="BZ103" s="319">
        <f>M5F!CD17</f>
        <v>23</v>
      </c>
      <c r="CA103" s="319">
        <f>M5F!CE17</f>
        <v>23</v>
      </c>
      <c r="CB103" s="319">
        <f>M5F!CF17</f>
        <v>23</v>
      </c>
      <c r="CC103" s="319">
        <f>M5F!CG17</f>
        <v>23</v>
      </c>
      <c r="CD103" s="319">
        <f>M5F!CH17</f>
        <v>23</v>
      </c>
      <c r="CE103" s="319">
        <f>M5F!CI17</f>
        <v>23</v>
      </c>
      <c r="CF103" s="319">
        <f>M5F!CJ17</f>
        <v>23</v>
      </c>
      <c r="CG103" s="319">
        <f>M5F!CK17</f>
        <v>23</v>
      </c>
      <c r="CH103" s="319">
        <f>M5F!CL17</f>
        <v>23</v>
      </c>
      <c r="CI103" s="319">
        <f>M5F!CM17</f>
        <v>23</v>
      </c>
      <c r="CJ103" s="321">
        <f>M5F!CN17</f>
        <v>23</v>
      </c>
      <c r="CK103" s="318">
        <f>M5F!CO17</f>
        <v>23</v>
      </c>
      <c r="CL103" s="319">
        <f>M5F!CP17</f>
        <v>23</v>
      </c>
      <c r="CM103" s="319">
        <f>M5F!CQ17</f>
        <v>23</v>
      </c>
      <c r="CN103" s="319">
        <f>M5F!CR17</f>
        <v>23</v>
      </c>
      <c r="CO103" s="319">
        <f>M5F!CS17</f>
        <v>23</v>
      </c>
      <c r="CP103" s="319">
        <f>M5F!CT17</f>
        <v>23</v>
      </c>
      <c r="CQ103" s="319">
        <f>M5F!CU17</f>
        <v>23</v>
      </c>
      <c r="CR103" s="319">
        <f>M5F!CV17</f>
        <v>23</v>
      </c>
      <c r="CS103" s="319">
        <f>M5F!CW17</f>
        <v>23</v>
      </c>
      <c r="CT103" s="319">
        <f>M5F!CX17</f>
        <v>23</v>
      </c>
      <c r="CU103" s="319">
        <f>M5F!CY17</f>
        <v>23</v>
      </c>
      <c r="CV103" s="321">
        <f>M5F!CZ17</f>
        <v>23</v>
      </c>
      <c r="CW103" s="318">
        <f>M5F!DA17</f>
        <v>23</v>
      </c>
      <c r="CX103" s="319">
        <f>M5F!DB17</f>
        <v>23</v>
      </c>
      <c r="CY103" s="319">
        <f>M5F!DC17</f>
        <v>23</v>
      </c>
      <c r="CZ103" s="319">
        <f>M5F!DD17</f>
        <v>23</v>
      </c>
      <c r="DA103" s="319">
        <f>M5F!DE17</f>
        <v>23</v>
      </c>
      <c r="DB103" s="319">
        <f>M5F!DF17</f>
        <v>23</v>
      </c>
      <c r="DC103" s="319">
        <f>M5F!DG17</f>
        <v>23</v>
      </c>
      <c r="DD103" s="319">
        <f>M5F!DH17</f>
        <v>23</v>
      </c>
      <c r="DE103" s="319">
        <f>M5F!DI17</f>
        <v>23</v>
      </c>
      <c r="DF103" s="319">
        <f>M5F!DJ17</f>
        <v>23</v>
      </c>
      <c r="DG103" s="319">
        <f>M5F!DK17</f>
        <v>23</v>
      </c>
      <c r="DH103" s="321">
        <f>M5F!DL17</f>
        <v>23</v>
      </c>
      <c r="DI103" s="318">
        <f>M5F!DM17</f>
        <v>23</v>
      </c>
      <c r="DJ103" s="319">
        <f>M5F!DN17</f>
        <v>23</v>
      </c>
      <c r="DK103" s="319">
        <f>M5F!DO17</f>
        <v>23</v>
      </c>
      <c r="DL103" s="319">
        <f>M5F!DP17</f>
        <v>23</v>
      </c>
      <c r="DM103" s="319">
        <f>M5F!DQ17</f>
        <v>23</v>
      </c>
      <c r="DN103" s="319">
        <f>M5F!DR17</f>
        <v>23</v>
      </c>
      <c r="DO103" s="319">
        <f>M5F!DS17</f>
        <v>23</v>
      </c>
      <c r="DP103" s="319">
        <f>M5F!DT17</f>
        <v>23</v>
      </c>
      <c r="DQ103" s="319">
        <f>M5F!DU17</f>
        <v>23</v>
      </c>
      <c r="DR103" s="319" t="str">
        <f>M5F!DV17</f>
        <v>V15</v>
      </c>
      <c r="DS103" s="319" t="str">
        <f>M5F!DW17</f>
        <v>V15</v>
      </c>
      <c r="DT103" s="321" t="str">
        <f>M5F!DX17</f>
        <v>V15</v>
      </c>
      <c r="DU103" s="318" t="str">
        <f>M5F!DY17</f>
        <v>V15</v>
      </c>
      <c r="DV103" s="319" t="str">
        <f>M5F!DZ17</f>
        <v>V15</v>
      </c>
      <c r="DW103" s="319">
        <f>M5F!EA17</f>
        <v>23</v>
      </c>
      <c r="DX103" s="319">
        <f>M5F!EB17</f>
        <v>23</v>
      </c>
      <c r="DY103" s="319">
        <f>M5F!EC17</f>
        <v>23</v>
      </c>
      <c r="DZ103" s="319">
        <f>M5F!ED17</f>
        <v>23</v>
      </c>
      <c r="EA103" s="319">
        <f>M5F!EE17</f>
        <v>23</v>
      </c>
      <c r="EB103" s="319">
        <f>M5F!EF17</f>
        <v>23</v>
      </c>
      <c r="EC103" s="319">
        <f>M5F!EG17</f>
        <v>23</v>
      </c>
      <c r="ED103" s="319">
        <f>M5F!EH17</f>
        <v>23</v>
      </c>
      <c r="EE103" s="319">
        <f>M5F!EI17</f>
        <v>23</v>
      </c>
      <c r="EF103" s="321">
        <f>M5F!EJ17</f>
        <v>23</v>
      </c>
      <c r="EG103" s="318">
        <f>M5F!EK17</f>
        <v>23</v>
      </c>
      <c r="EH103" s="319">
        <f>M5F!EL17</f>
        <v>23</v>
      </c>
      <c r="EI103" s="319">
        <f>M5F!EM17</f>
        <v>23</v>
      </c>
      <c r="EJ103" s="319">
        <f>M5F!EN17</f>
        <v>23</v>
      </c>
      <c r="EK103" s="319">
        <f>M5F!EO17</f>
        <v>23</v>
      </c>
      <c r="EL103" s="319">
        <f>M5F!EP17</f>
        <v>23</v>
      </c>
      <c r="EM103" s="319">
        <f>M5F!EQ17</f>
        <v>23</v>
      </c>
      <c r="EN103" s="319">
        <f>M5F!ER17</f>
        <v>23</v>
      </c>
      <c r="EO103" s="319">
        <f>M5F!ES17</f>
        <v>23</v>
      </c>
      <c r="EP103" s="319">
        <f>M5F!ET17</f>
        <v>23</v>
      </c>
      <c r="EQ103" s="319" t="str">
        <f>M5F!EU17</f>
        <v>X</v>
      </c>
      <c r="ER103" s="321" t="str">
        <f>M5F!EV17</f>
        <v>X</v>
      </c>
      <c r="ES103" s="322" t="str">
        <f>M5F!EW17</f>
        <v>X</v>
      </c>
      <c r="ET103" s="319" t="str">
        <f>M5F!EX17</f>
        <v>X</v>
      </c>
      <c r="EU103" s="319" t="str">
        <f>M5F!EY17</f>
        <v>X</v>
      </c>
      <c r="EV103" s="319" t="str">
        <f>M5F!EZ17</f>
        <v>X</v>
      </c>
      <c r="EW103" s="319" t="str">
        <f>M5F!FA17</f>
        <v>X</v>
      </c>
      <c r="EX103" s="319" t="str">
        <f>M5F!FB17</f>
        <v>X</v>
      </c>
      <c r="EY103" s="319" t="str">
        <f>M5F!FC17</f>
        <v>X</v>
      </c>
      <c r="EZ103" s="319" t="str">
        <f>M5F!FD17</f>
        <v>X</v>
      </c>
      <c r="FA103" s="319" t="str">
        <f>M5F!FE17</f>
        <v>X</v>
      </c>
      <c r="FB103" s="319" t="str">
        <f>M5F!FF17</f>
        <v>X</v>
      </c>
      <c r="FC103" s="319" t="str">
        <f>M5F!FG17</f>
        <v>X</v>
      </c>
      <c r="FD103" s="319" t="str">
        <f>M5F!FH17</f>
        <v>X</v>
      </c>
      <c r="FE103" s="319" t="str">
        <f>M5F!FI17</f>
        <v>X</v>
      </c>
      <c r="FF103" s="319" t="str">
        <f>M5F!FJ17</f>
        <v>X</v>
      </c>
      <c r="FG103" s="319" t="str">
        <f>M5F!FK17</f>
        <v>X</v>
      </c>
      <c r="FH103" s="319" t="str">
        <f>M5F!FL17</f>
        <v>X</v>
      </c>
      <c r="FI103" s="319" t="str">
        <f>M5F!FM17</f>
        <v>X</v>
      </c>
      <c r="FJ103" s="319" t="str">
        <f>M5F!FN17</f>
        <v>X</v>
      </c>
      <c r="FK103" s="319" t="str">
        <f>M5F!FO17</f>
        <v>X</v>
      </c>
      <c r="FL103" s="319" t="str">
        <f>M5F!FP17</f>
        <v>X</v>
      </c>
      <c r="FM103" s="319" t="str">
        <f>M5F!FQ17</f>
        <v>X</v>
      </c>
      <c r="FN103" s="319" t="str">
        <f>M5F!FR17</f>
        <v>X</v>
      </c>
      <c r="FO103" s="319" t="str">
        <f>M5F!FS17</f>
        <v>X</v>
      </c>
      <c r="FP103" s="319" t="str">
        <f>M5F!FT17</f>
        <v>X</v>
      </c>
      <c r="FQ103" s="319" t="str">
        <f>M5F!FU17</f>
        <v>X</v>
      </c>
      <c r="FR103" s="319" t="str">
        <f>M5F!FV17</f>
        <v>X</v>
      </c>
      <c r="FS103" s="319" t="str">
        <f>M5F!FW17</f>
        <v>X</v>
      </c>
      <c r="FT103" s="319" t="str">
        <f>M5F!FX17</f>
        <v>X</v>
      </c>
      <c r="FU103" s="319" t="str">
        <f>M5F!FY17</f>
        <v>X</v>
      </c>
      <c r="FV103" s="319" t="str">
        <f>M5F!FZ17</f>
        <v>X</v>
      </c>
      <c r="FW103" s="319" t="str">
        <f>M5F!GA17</f>
        <v>X</v>
      </c>
      <c r="FX103" s="319" t="str">
        <f>M5F!GB17</f>
        <v>X</v>
      </c>
      <c r="FY103" s="319" t="str">
        <f>M5F!GC17</f>
        <v>X</v>
      </c>
      <c r="FZ103" s="319" t="str">
        <f>M5F!GD17</f>
        <v>X</v>
      </c>
      <c r="GA103" s="319" t="str">
        <f>M5F!GE17</f>
        <v>X</v>
      </c>
      <c r="GB103" s="319" t="str">
        <f>M5F!GF17</f>
        <v>X</v>
      </c>
      <c r="GC103" s="319" t="str">
        <f>M5F!GG17</f>
        <v>X</v>
      </c>
      <c r="GD103" s="319" t="str">
        <f>M5F!GH17</f>
        <v>X</v>
      </c>
      <c r="GE103" s="319" t="str">
        <f>M5F!GI17</f>
        <v>X</v>
      </c>
      <c r="GF103" s="319" t="str">
        <f>M5F!GJ17</f>
        <v>X</v>
      </c>
      <c r="GG103" s="319" t="str">
        <f>M5F!GK17</f>
        <v>X</v>
      </c>
      <c r="GH103" s="319" t="str">
        <f>M5F!GL17</f>
        <v>X</v>
      </c>
      <c r="GI103" s="319" t="str">
        <f>M5F!GM17</f>
        <v>X</v>
      </c>
      <c r="GJ103" s="319" t="str">
        <f>M5F!GN17</f>
        <v>X</v>
      </c>
      <c r="GK103" s="319" t="str">
        <f>M5F!GO17</f>
        <v>X</v>
      </c>
      <c r="GL103" s="319" t="str">
        <f>M5F!GP17</f>
        <v>X</v>
      </c>
      <c r="GM103" s="319" t="str">
        <f>M5F!GQ17</f>
        <v>X</v>
      </c>
      <c r="GN103" s="319" t="str">
        <f>M5F!GR17</f>
        <v>X</v>
      </c>
      <c r="GO103" s="709">
        <f>M5F!HN27</f>
        <v>42736</v>
      </c>
    </row>
    <row r="104" spans="1:197" ht="13.15" customHeight="1" x14ac:dyDescent="0.2">
      <c r="A104" s="262" t="str">
        <f>M5F!A27</f>
        <v>V5</v>
      </c>
      <c r="B104" s="262">
        <f>M5F!F27</f>
        <v>44053</v>
      </c>
      <c r="C104" s="263">
        <f>M5F!G27</f>
        <v>43862</v>
      </c>
      <c r="D104" s="264" t="str">
        <f>M5F!H27</f>
        <v>5F067</v>
      </c>
      <c r="E104" s="318">
        <f>M5F!I27</f>
        <v>0</v>
      </c>
      <c r="F104" s="319">
        <f>M5F!J27</f>
        <v>0</v>
      </c>
      <c r="G104" s="319" t="str">
        <f>M5F!K27</f>
        <v>V30</v>
      </c>
      <c r="H104" s="319" t="str">
        <f>M5F!L27</f>
        <v>V30</v>
      </c>
      <c r="I104" s="319" t="str">
        <f>M5F!M27</f>
        <v>V30</v>
      </c>
      <c r="J104" s="319" t="str">
        <f>M5F!N27</f>
        <v>V30</v>
      </c>
      <c r="K104" s="319" t="str">
        <f>M5F!O27</f>
        <v>V30</v>
      </c>
      <c r="L104" s="319" t="str">
        <f>M5F!P27</f>
        <v>V30</v>
      </c>
      <c r="M104" s="319" t="str">
        <f>M5F!Q27</f>
        <v>AIA</v>
      </c>
      <c r="N104" s="319" t="str">
        <f>M5F!R27</f>
        <v>AIA</v>
      </c>
      <c r="O104" s="319">
        <f>M5F!S27</f>
        <v>1</v>
      </c>
      <c r="P104" s="320">
        <f>M5F!T27</f>
        <v>3</v>
      </c>
      <c r="Q104" s="318">
        <f>M5F!U27</f>
        <v>13</v>
      </c>
      <c r="R104" s="319">
        <f>M5F!V27</f>
        <v>6</v>
      </c>
      <c r="S104" s="319">
        <f>M5F!W27</f>
        <v>0</v>
      </c>
      <c r="T104" s="319">
        <f>M5F!X27</f>
        <v>0</v>
      </c>
      <c r="U104" s="319">
        <f>M5F!Y27</f>
        <v>23</v>
      </c>
      <c r="V104" s="319">
        <f>M5F!Z27</f>
        <v>87</v>
      </c>
      <c r="W104" s="319">
        <f>M5F!AA27</f>
        <v>42</v>
      </c>
      <c r="X104" s="319">
        <f>M5F!AB27</f>
        <v>17</v>
      </c>
      <c r="Y104" s="319">
        <f>M5F!AC27</f>
        <v>32</v>
      </c>
      <c r="Z104" s="319">
        <f>M5F!AD27</f>
        <v>37</v>
      </c>
      <c r="AA104" s="319">
        <f>M5F!AE27</f>
        <v>21</v>
      </c>
      <c r="AB104" s="321">
        <f>M5F!AF27</f>
        <v>21</v>
      </c>
      <c r="AC104" s="318">
        <f>M5F!AG27</f>
        <v>22</v>
      </c>
      <c r="AD104" s="319">
        <f>M5F!AH27</f>
        <v>22</v>
      </c>
      <c r="AE104" s="319">
        <f>M5F!AI27</f>
        <v>22</v>
      </c>
      <c r="AF104" s="319">
        <f>M5F!AJ27</f>
        <v>22</v>
      </c>
      <c r="AG104" s="319">
        <f>M5F!AK27</f>
        <v>22</v>
      </c>
      <c r="AH104" s="319">
        <f>M5F!AL27</f>
        <v>22</v>
      </c>
      <c r="AI104" s="319">
        <f>M5F!AM27</f>
        <v>22</v>
      </c>
      <c r="AJ104" s="319">
        <f>M5F!AN27</f>
        <v>22</v>
      </c>
      <c r="AK104" s="319">
        <f>M5F!AO27</f>
        <v>22</v>
      </c>
      <c r="AL104" s="319">
        <f>M5F!AP27</f>
        <v>22</v>
      </c>
      <c r="AM104" s="319">
        <f>M5F!AQ27</f>
        <v>22</v>
      </c>
      <c r="AN104" s="321">
        <f>M5F!AR27</f>
        <v>22</v>
      </c>
      <c r="AO104" s="318">
        <f>M5F!AS27</f>
        <v>22</v>
      </c>
      <c r="AP104" s="319">
        <f>M5F!AT27</f>
        <v>22</v>
      </c>
      <c r="AQ104" s="319">
        <f>M5F!AU27</f>
        <v>22</v>
      </c>
      <c r="AR104" s="319">
        <f>M5F!AV27</f>
        <v>22</v>
      </c>
      <c r="AS104" s="319">
        <f>M5F!AW27</f>
        <v>22</v>
      </c>
      <c r="AT104" s="319">
        <f>M5F!AX27</f>
        <v>22</v>
      </c>
      <c r="AU104" s="319">
        <f>M5F!AY27</f>
        <v>22</v>
      </c>
      <c r="AV104" s="319">
        <f>M5F!AZ27</f>
        <v>22</v>
      </c>
      <c r="AW104" s="319">
        <f>M5F!BA27</f>
        <v>22</v>
      </c>
      <c r="AX104" s="319">
        <f>M5F!BB27</f>
        <v>22</v>
      </c>
      <c r="AY104" s="319">
        <f>M5F!BC27</f>
        <v>22</v>
      </c>
      <c r="AZ104" s="321">
        <f>M5F!BD27</f>
        <v>22</v>
      </c>
      <c r="BA104" s="318">
        <f>M5F!BE27</f>
        <v>22</v>
      </c>
      <c r="BB104" s="319">
        <f>M5F!BF27</f>
        <v>22</v>
      </c>
      <c r="BC104" s="319">
        <f>M5F!BG27</f>
        <v>22</v>
      </c>
      <c r="BD104" s="319">
        <f>M5F!BH27</f>
        <v>22</v>
      </c>
      <c r="BE104" s="319">
        <f>M5F!BI27</f>
        <v>22</v>
      </c>
      <c r="BF104" s="319">
        <f>M5F!BJ27</f>
        <v>22</v>
      </c>
      <c r="BG104" s="319">
        <f>M5F!BK27</f>
        <v>22</v>
      </c>
      <c r="BH104" s="319">
        <f>M5F!BL27</f>
        <v>22</v>
      </c>
      <c r="BI104" s="319">
        <f>M5F!BM27</f>
        <v>22</v>
      </c>
      <c r="BJ104" s="319">
        <f>M5F!BN27</f>
        <v>22</v>
      </c>
      <c r="BK104" s="319">
        <f>M5F!BO27</f>
        <v>22</v>
      </c>
      <c r="BL104" s="321">
        <f>M5F!BP27</f>
        <v>22</v>
      </c>
      <c r="BM104" s="318">
        <f>M5F!BQ27</f>
        <v>22</v>
      </c>
      <c r="BN104" s="319" t="str">
        <f>M5F!BR27</f>
        <v>V5</v>
      </c>
      <c r="BO104" s="319" t="str">
        <f>M5F!BS27</f>
        <v>V5</v>
      </c>
      <c r="BP104" s="319" t="str">
        <f>M5F!BT27</f>
        <v>V5</v>
      </c>
      <c r="BQ104" s="319" t="str">
        <f>M5F!BU27</f>
        <v>V5</v>
      </c>
      <c r="BR104" s="319" t="str">
        <f>M5F!BV27</f>
        <v>V5</v>
      </c>
      <c r="BS104" s="319">
        <f>M5F!BW27</f>
        <v>22</v>
      </c>
      <c r="BT104" s="319">
        <f>M5F!BX27</f>
        <v>22</v>
      </c>
      <c r="BU104" s="319">
        <f>M5F!BY27</f>
        <v>22</v>
      </c>
      <c r="BV104" s="319">
        <f>M5F!BZ27</f>
        <v>22</v>
      </c>
      <c r="BW104" s="319">
        <f>M5F!CA27</f>
        <v>22</v>
      </c>
      <c r="BX104" s="321">
        <f>M5F!CB27</f>
        <v>22</v>
      </c>
      <c r="BY104" s="318">
        <f>M5F!CC27</f>
        <v>22</v>
      </c>
      <c r="BZ104" s="319">
        <f>M5F!CD27</f>
        <v>22</v>
      </c>
      <c r="CA104" s="319">
        <f>M5F!CE27</f>
        <v>22</v>
      </c>
      <c r="CB104" s="319">
        <f>M5F!CF27</f>
        <v>22</v>
      </c>
      <c r="CC104" s="319">
        <f>M5F!CG27</f>
        <v>22</v>
      </c>
      <c r="CD104" s="319">
        <f>M5F!CH27</f>
        <v>22</v>
      </c>
      <c r="CE104" s="319">
        <f>M5F!CI27</f>
        <v>22</v>
      </c>
      <c r="CF104" s="319">
        <f>M5F!CJ27</f>
        <v>22</v>
      </c>
      <c r="CG104" s="319">
        <f>M5F!CK27</f>
        <v>22</v>
      </c>
      <c r="CH104" s="319">
        <f>M5F!CL27</f>
        <v>22</v>
      </c>
      <c r="CI104" s="319">
        <f>M5F!CM27</f>
        <v>22</v>
      </c>
      <c r="CJ104" s="321">
        <f>M5F!CN27</f>
        <v>22</v>
      </c>
      <c r="CK104" s="318">
        <f>M5F!CO27</f>
        <v>22</v>
      </c>
      <c r="CL104" s="319">
        <f>M5F!CP27</f>
        <v>22</v>
      </c>
      <c r="CM104" s="319">
        <f>M5F!CQ27</f>
        <v>22</v>
      </c>
      <c r="CN104" s="319">
        <f>M5F!CR27</f>
        <v>22</v>
      </c>
      <c r="CO104" s="319">
        <f>M5F!CS27</f>
        <v>22</v>
      </c>
      <c r="CP104" s="319">
        <f>M5F!CT27</f>
        <v>22</v>
      </c>
      <c r="CQ104" s="319">
        <f>M5F!CU27</f>
        <v>22</v>
      </c>
      <c r="CR104" s="319">
        <f>M5F!CV27</f>
        <v>22</v>
      </c>
      <c r="CS104" s="319">
        <f>M5F!CW27</f>
        <v>22</v>
      </c>
      <c r="CT104" s="319">
        <f>M5F!CX27</f>
        <v>22</v>
      </c>
      <c r="CU104" s="319">
        <f>M5F!CY27</f>
        <v>22</v>
      </c>
      <c r="CV104" s="321">
        <f>M5F!CZ27</f>
        <v>22</v>
      </c>
      <c r="CW104" s="318">
        <f>M5F!DA27</f>
        <v>22</v>
      </c>
      <c r="CX104" s="319">
        <f>M5F!DB27</f>
        <v>22</v>
      </c>
      <c r="CY104" s="319">
        <f>M5F!DC27</f>
        <v>22</v>
      </c>
      <c r="CZ104" s="319">
        <f>M5F!DD27</f>
        <v>22</v>
      </c>
      <c r="DA104" s="319">
        <f>M5F!DE27</f>
        <v>22</v>
      </c>
      <c r="DB104" s="319">
        <f>M5F!DF27</f>
        <v>22</v>
      </c>
      <c r="DC104" s="319">
        <f>M5F!DG27</f>
        <v>22</v>
      </c>
      <c r="DD104" s="319">
        <f>M5F!DH27</f>
        <v>22</v>
      </c>
      <c r="DE104" s="319">
        <f>M5F!DI27</f>
        <v>22</v>
      </c>
      <c r="DF104" s="319">
        <f>M5F!DJ27</f>
        <v>22</v>
      </c>
      <c r="DG104" s="319">
        <f>M5F!DK27</f>
        <v>22</v>
      </c>
      <c r="DH104" s="321">
        <f>M5F!DL27</f>
        <v>22</v>
      </c>
      <c r="DI104" s="318">
        <f>M5F!DM27</f>
        <v>22</v>
      </c>
      <c r="DJ104" s="319">
        <f>M5F!DN27</f>
        <v>22</v>
      </c>
      <c r="DK104" s="319">
        <f>M5F!DO27</f>
        <v>22</v>
      </c>
      <c r="DL104" s="319">
        <f>M5F!DP27</f>
        <v>22</v>
      </c>
      <c r="DM104" s="319">
        <f>M5F!DQ27</f>
        <v>22</v>
      </c>
      <c r="DN104" s="319">
        <f>M5F!DR27</f>
        <v>22</v>
      </c>
      <c r="DO104" s="319">
        <f>M5F!DS27</f>
        <v>22</v>
      </c>
      <c r="DP104" s="319">
        <f>M5F!DT27</f>
        <v>22</v>
      </c>
      <c r="DQ104" s="319">
        <f>M5F!DU27</f>
        <v>22</v>
      </c>
      <c r="DR104" s="319">
        <f>M5F!DV27</f>
        <v>22</v>
      </c>
      <c r="DS104" s="319">
        <f>M5F!DW27</f>
        <v>22</v>
      </c>
      <c r="DT104" s="321" t="str">
        <f>M5F!DX27</f>
        <v>V10</v>
      </c>
      <c r="DU104" s="318" t="str">
        <f>M5F!DY27</f>
        <v>V10</v>
      </c>
      <c r="DV104" s="319" t="str">
        <f>M5F!DZ27</f>
        <v>V10</v>
      </c>
      <c r="DW104" s="319" t="str">
        <f>M5F!EA27</f>
        <v>V10</v>
      </c>
      <c r="DX104" s="319" t="str">
        <f>M5F!EB27</f>
        <v>V10</v>
      </c>
      <c r="DY104" s="319" t="str">
        <f>M5F!EC27</f>
        <v>V10</v>
      </c>
      <c r="DZ104" s="319">
        <f>M5F!ED27</f>
        <v>23</v>
      </c>
      <c r="EA104" s="319">
        <f>M5F!EE27</f>
        <v>23</v>
      </c>
      <c r="EB104" s="319">
        <f>M5F!EF27</f>
        <v>23</v>
      </c>
      <c r="EC104" s="319">
        <f>M5F!EG27</f>
        <v>23</v>
      </c>
      <c r="ED104" s="319">
        <f>M5F!EH27</f>
        <v>23</v>
      </c>
      <c r="EE104" s="319">
        <f>M5F!EI27</f>
        <v>23</v>
      </c>
      <c r="EF104" s="321">
        <f>M5F!EJ27</f>
        <v>23</v>
      </c>
      <c r="EG104" s="318">
        <f>M5F!EK27</f>
        <v>23</v>
      </c>
      <c r="EH104" s="319">
        <f>M5F!EL27</f>
        <v>23</v>
      </c>
      <c r="EI104" s="319">
        <f>M5F!EM27</f>
        <v>23</v>
      </c>
      <c r="EJ104" s="319">
        <f>M5F!EN27</f>
        <v>23</v>
      </c>
      <c r="EK104" s="319">
        <f>M5F!EO27</f>
        <v>23</v>
      </c>
      <c r="EL104" s="319">
        <f>M5F!EP27</f>
        <v>23</v>
      </c>
      <c r="EM104" s="319">
        <f>M5F!EQ27</f>
        <v>23</v>
      </c>
      <c r="EN104" s="319">
        <f>M5F!ER27</f>
        <v>23</v>
      </c>
      <c r="EO104" s="319">
        <f>M5F!ES27</f>
        <v>23</v>
      </c>
      <c r="EP104" s="319">
        <f>M5F!ET27</f>
        <v>23</v>
      </c>
      <c r="EQ104" s="319">
        <f>M5F!EU27</f>
        <v>23</v>
      </c>
      <c r="ER104" s="321">
        <f>M5F!EV27</f>
        <v>23</v>
      </c>
      <c r="ES104" s="322">
        <f>M5F!EW27</f>
        <v>23</v>
      </c>
      <c r="ET104" s="319">
        <f>M5F!EX27</f>
        <v>23</v>
      </c>
      <c r="EU104" s="319">
        <f>M5F!EY27</f>
        <v>23</v>
      </c>
      <c r="EV104" s="319">
        <f>M5F!EZ27</f>
        <v>23</v>
      </c>
      <c r="EW104" s="319">
        <f>M5F!FA27</f>
        <v>23</v>
      </c>
      <c r="EX104" s="319">
        <f>M5F!FB27</f>
        <v>23</v>
      </c>
      <c r="EY104" s="319">
        <f>M5F!FC27</f>
        <v>23</v>
      </c>
      <c r="EZ104" s="319">
        <f>M5F!FD27</f>
        <v>23</v>
      </c>
      <c r="FA104" s="319">
        <f>M5F!FE27</f>
        <v>23</v>
      </c>
      <c r="FB104" s="319">
        <f>M5F!FF27</f>
        <v>23</v>
      </c>
      <c r="FC104" s="319">
        <f>M5F!FG27</f>
        <v>23</v>
      </c>
      <c r="FD104" s="319">
        <f>M5F!FH27</f>
        <v>23</v>
      </c>
      <c r="FE104" s="319">
        <f>M5F!FI27</f>
        <v>23</v>
      </c>
      <c r="FF104" s="319">
        <f>M5F!FJ27</f>
        <v>23</v>
      </c>
      <c r="FG104" s="319">
        <f>M5F!FK27</f>
        <v>23</v>
      </c>
      <c r="FH104" s="319">
        <f>M5F!FL27</f>
        <v>23</v>
      </c>
      <c r="FI104" s="319">
        <f>M5F!FM27</f>
        <v>23</v>
      </c>
      <c r="FJ104" s="319">
        <f>M5F!FN27</f>
        <v>23</v>
      </c>
      <c r="FK104" s="319">
        <f>M5F!FO27</f>
        <v>23</v>
      </c>
      <c r="FL104" s="319">
        <f>M5F!FP27</f>
        <v>23</v>
      </c>
      <c r="FM104" s="319">
        <f>M5F!FQ27</f>
        <v>23</v>
      </c>
      <c r="FN104" s="319">
        <f>M5F!FR27</f>
        <v>23</v>
      </c>
      <c r="FO104" s="319">
        <f>M5F!FS27</f>
        <v>23</v>
      </c>
      <c r="FP104" s="319">
        <f>M5F!FT27</f>
        <v>23</v>
      </c>
      <c r="FQ104" s="319">
        <f>M5F!FU27</f>
        <v>23</v>
      </c>
      <c r="FR104" s="319">
        <f>M5F!FV27</f>
        <v>23</v>
      </c>
      <c r="FS104" s="319">
        <f>M5F!FW27</f>
        <v>23</v>
      </c>
      <c r="FT104" s="319">
        <f>M5F!FX27</f>
        <v>23</v>
      </c>
      <c r="FU104" s="319">
        <f>M5F!FY27</f>
        <v>23</v>
      </c>
      <c r="FV104" s="319">
        <f>M5F!FZ27</f>
        <v>23</v>
      </c>
      <c r="FW104" s="319">
        <f>M5F!GA27</f>
        <v>23</v>
      </c>
      <c r="FX104" s="319">
        <f>M5F!GB27</f>
        <v>23</v>
      </c>
      <c r="FY104" s="319" t="str">
        <f>M5F!GC27</f>
        <v>X</v>
      </c>
      <c r="FZ104" s="319" t="str">
        <f>M5F!GD27</f>
        <v>X</v>
      </c>
      <c r="GA104" s="319" t="str">
        <f>M5F!GE27</f>
        <v>X</v>
      </c>
      <c r="GB104" s="319" t="str">
        <f>M5F!GF27</f>
        <v>X</v>
      </c>
      <c r="GC104" s="319" t="str">
        <f>M5F!GG27</f>
        <v>X</v>
      </c>
      <c r="GD104" s="319" t="str">
        <f>M5F!GH27</f>
        <v>X</v>
      </c>
      <c r="GE104" s="319" t="str">
        <f>M5F!GI27</f>
        <v>X</v>
      </c>
      <c r="GF104" s="319" t="str">
        <f>M5F!GJ27</f>
        <v>X</v>
      </c>
      <c r="GG104" s="319" t="str">
        <f>M5F!GK27</f>
        <v>X</v>
      </c>
      <c r="GH104" s="319" t="str">
        <f>M5F!GL27</f>
        <v>X</v>
      </c>
      <c r="GI104" s="319" t="str">
        <f>M5F!GM27</f>
        <v>X</v>
      </c>
      <c r="GJ104" s="319" t="str">
        <f>M5F!GN27</f>
        <v>X</v>
      </c>
      <c r="GK104" s="319" t="str">
        <f>M5F!GO27</f>
        <v>X</v>
      </c>
      <c r="GL104" s="319" t="str">
        <f>M5F!GP27</f>
        <v>X</v>
      </c>
      <c r="GM104" s="319" t="str">
        <f>M5F!GQ27</f>
        <v>X</v>
      </c>
      <c r="GN104" s="319" t="str">
        <f>M5F!GR27</f>
        <v>X</v>
      </c>
      <c r="GO104" s="709" t="str">
        <f>M5F!HN37</f>
        <v>N</v>
      </c>
    </row>
    <row r="105" spans="1:197" ht="13.15" customHeight="1" x14ac:dyDescent="0.2">
      <c r="A105" s="262" t="str">
        <f>M5F!A23</f>
        <v>V20</v>
      </c>
      <c r="B105" s="262">
        <f>M5F!F23</f>
        <v>44102</v>
      </c>
      <c r="C105" s="263">
        <f>M5F!G23</f>
        <v>43891</v>
      </c>
      <c r="D105" s="264" t="str">
        <f>M5F!H23</f>
        <v>5F062</v>
      </c>
      <c r="E105" s="318">
        <f>M5F!I23</f>
        <v>15</v>
      </c>
      <c r="F105" s="319">
        <f>M5F!J23</f>
        <v>38</v>
      </c>
      <c r="G105" s="319">
        <f>M5F!K23</f>
        <v>5</v>
      </c>
      <c r="H105" s="319">
        <f>M5F!L23</f>
        <v>39</v>
      </c>
      <c r="I105" s="319" t="str">
        <f>M5F!M23</f>
        <v>V15</v>
      </c>
      <c r="J105" s="319" t="str">
        <f>M5F!N23</f>
        <v>V15</v>
      </c>
      <c r="K105" s="319" t="str">
        <f>M5F!O23</f>
        <v>V15</v>
      </c>
      <c r="L105" s="319" t="str">
        <f>M5F!P23</f>
        <v>V15</v>
      </c>
      <c r="M105" s="319" t="str">
        <f>M5F!Q23</f>
        <v>V15</v>
      </c>
      <c r="N105" s="319" t="str">
        <f>M5F!R23</f>
        <v>V15</v>
      </c>
      <c r="O105" s="319" t="str">
        <f>M5F!S23</f>
        <v>V15</v>
      </c>
      <c r="P105" s="320">
        <f>M5F!T23</f>
        <v>1</v>
      </c>
      <c r="Q105" s="318">
        <f>M5F!U23</f>
        <v>1</v>
      </c>
      <c r="R105" s="319">
        <f>M5F!V23</f>
        <v>38</v>
      </c>
      <c r="S105" s="319">
        <f>M5F!W23</f>
        <v>54</v>
      </c>
      <c r="T105" s="319">
        <f>M5F!X23</f>
        <v>44</v>
      </c>
      <c r="U105" s="319">
        <f>M5F!Y23</f>
        <v>8</v>
      </c>
      <c r="V105" s="319">
        <f>M5F!Z23</f>
        <v>12</v>
      </c>
      <c r="W105" s="319">
        <f>M5F!AA23</f>
        <v>10</v>
      </c>
      <c r="X105" s="319">
        <f>M5F!AB23</f>
        <v>25</v>
      </c>
      <c r="Y105" s="319">
        <f>M5F!AC23</f>
        <v>23</v>
      </c>
      <c r="Z105" s="319">
        <f>M5F!AD23</f>
        <v>34</v>
      </c>
      <c r="AA105" s="319">
        <f>M5F!AE23</f>
        <v>22</v>
      </c>
      <c r="AB105" s="321">
        <f>M5F!AF23</f>
        <v>22</v>
      </c>
      <c r="AC105" s="318">
        <f>M5F!AG23</f>
        <v>22</v>
      </c>
      <c r="AD105" s="319">
        <f>M5F!AH23</f>
        <v>22</v>
      </c>
      <c r="AE105" s="319">
        <f>M5F!AI23</f>
        <v>22</v>
      </c>
      <c r="AF105" s="319">
        <f>M5F!AJ23</f>
        <v>22</v>
      </c>
      <c r="AG105" s="319">
        <f>M5F!AK23</f>
        <v>22</v>
      </c>
      <c r="AH105" s="319">
        <f>M5F!AL23</f>
        <v>22</v>
      </c>
      <c r="AI105" s="319">
        <f>M5F!AM23</f>
        <v>22</v>
      </c>
      <c r="AJ105" s="319">
        <f>M5F!AN23</f>
        <v>22</v>
      </c>
      <c r="AK105" s="319">
        <f>M5F!AO23</f>
        <v>22</v>
      </c>
      <c r="AL105" s="319">
        <f>M5F!AP23</f>
        <v>22</v>
      </c>
      <c r="AM105" s="319">
        <f>M5F!AQ23</f>
        <v>22</v>
      </c>
      <c r="AN105" s="321">
        <f>M5F!AR23</f>
        <v>22</v>
      </c>
      <c r="AO105" s="318">
        <f>M5F!AS23</f>
        <v>22</v>
      </c>
      <c r="AP105" s="319">
        <f>M5F!AT23</f>
        <v>22</v>
      </c>
      <c r="AQ105" s="319">
        <f>M5F!AU23</f>
        <v>22</v>
      </c>
      <c r="AR105" s="319">
        <f>M5F!AV23</f>
        <v>22</v>
      </c>
      <c r="AS105" s="319">
        <f>M5F!AW23</f>
        <v>22</v>
      </c>
      <c r="AT105" s="319">
        <f>M5F!AX23</f>
        <v>22</v>
      </c>
      <c r="AU105" s="319">
        <f>M5F!AY23</f>
        <v>22</v>
      </c>
      <c r="AV105" s="319">
        <f>M5F!AZ23</f>
        <v>22</v>
      </c>
      <c r="AW105" s="319">
        <f>M5F!BA23</f>
        <v>22</v>
      </c>
      <c r="AX105" s="319">
        <f>M5F!BB23</f>
        <v>22</v>
      </c>
      <c r="AY105" s="319">
        <f>M5F!BC23</f>
        <v>22</v>
      </c>
      <c r="AZ105" s="321">
        <f>M5F!BD23</f>
        <v>22</v>
      </c>
      <c r="BA105" s="318">
        <f>M5F!BE23</f>
        <v>22</v>
      </c>
      <c r="BB105" s="319">
        <f>M5F!BF23</f>
        <v>22</v>
      </c>
      <c r="BC105" s="319">
        <f>M5F!BG23</f>
        <v>22</v>
      </c>
      <c r="BD105" s="319">
        <f>M5F!BH23</f>
        <v>22</v>
      </c>
      <c r="BE105" s="319">
        <f>M5F!BI23</f>
        <v>22</v>
      </c>
      <c r="BF105" s="319">
        <f>M5F!BJ23</f>
        <v>22</v>
      </c>
      <c r="BG105" s="319">
        <f>M5F!BK23</f>
        <v>22</v>
      </c>
      <c r="BH105" s="319">
        <f>M5F!BL23</f>
        <v>22</v>
      </c>
      <c r="BI105" s="319">
        <f>M5F!BM23</f>
        <v>22</v>
      </c>
      <c r="BJ105" s="319">
        <f>M5F!BN23</f>
        <v>22</v>
      </c>
      <c r="BK105" s="319">
        <f>M5F!BO23</f>
        <v>22</v>
      </c>
      <c r="BL105" s="321">
        <f>M5F!BP23</f>
        <v>22</v>
      </c>
      <c r="BM105" s="318">
        <f>M5F!BQ23</f>
        <v>22</v>
      </c>
      <c r="BN105" s="319">
        <f>M5F!BR23</f>
        <v>22</v>
      </c>
      <c r="BO105" s="319" t="str">
        <f>M5F!BS23</f>
        <v>V20</v>
      </c>
      <c r="BP105" s="319" t="str">
        <f>M5F!BT23</f>
        <v>V20</v>
      </c>
      <c r="BQ105" s="319" t="str">
        <f>M5F!BU23</f>
        <v>V20</v>
      </c>
      <c r="BR105" s="319" t="str">
        <f>M5F!BV23</f>
        <v>V20</v>
      </c>
      <c r="BS105" s="319" t="str">
        <f>M5F!BW23</f>
        <v>V20</v>
      </c>
      <c r="BT105" s="319" t="str">
        <f>M5F!BX23</f>
        <v>V20</v>
      </c>
      <c r="BU105" s="319">
        <f>M5F!BY23</f>
        <v>22</v>
      </c>
      <c r="BV105" s="319">
        <f>M5F!BZ23</f>
        <v>22</v>
      </c>
      <c r="BW105" s="319">
        <f>M5F!CA23</f>
        <v>22</v>
      </c>
      <c r="BX105" s="321">
        <f>M5F!CB23</f>
        <v>22</v>
      </c>
      <c r="BY105" s="318">
        <f>M5F!CC23</f>
        <v>22</v>
      </c>
      <c r="BZ105" s="319">
        <f>M5F!CD23</f>
        <v>22</v>
      </c>
      <c r="CA105" s="319">
        <f>M5F!CE23</f>
        <v>22</v>
      </c>
      <c r="CB105" s="319">
        <f>M5F!CF23</f>
        <v>22</v>
      </c>
      <c r="CC105" s="319">
        <f>M5F!CG23</f>
        <v>22</v>
      </c>
      <c r="CD105" s="319">
        <f>M5F!CH23</f>
        <v>22</v>
      </c>
      <c r="CE105" s="319">
        <f>M5F!CI23</f>
        <v>22</v>
      </c>
      <c r="CF105" s="319">
        <f>M5F!CJ23</f>
        <v>22</v>
      </c>
      <c r="CG105" s="319">
        <f>M5F!CK23</f>
        <v>22</v>
      </c>
      <c r="CH105" s="319">
        <f>M5F!CL23</f>
        <v>22</v>
      </c>
      <c r="CI105" s="319">
        <f>M5F!CM23</f>
        <v>22</v>
      </c>
      <c r="CJ105" s="321">
        <f>M5F!CN23</f>
        <v>22</v>
      </c>
      <c r="CK105" s="318">
        <f>M5F!CO23</f>
        <v>22</v>
      </c>
      <c r="CL105" s="319">
        <f>M5F!CP23</f>
        <v>22</v>
      </c>
      <c r="CM105" s="319">
        <f>M5F!CQ23</f>
        <v>22</v>
      </c>
      <c r="CN105" s="319">
        <f>M5F!CR23</f>
        <v>22</v>
      </c>
      <c r="CO105" s="319">
        <f>M5F!CS23</f>
        <v>22</v>
      </c>
      <c r="CP105" s="319">
        <f>M5F!CT23</f>
        <v>22</v>
      </c>
      <c r="CQ105" s="319">
        <f>M5F!CU23</f>
        <v>22</v>
      </c>
      <c r="CR105" s="319">
        <f>M5F!CV23</f>
        <v>22</v>
      </c>
      <c r="CS105" s="319">
        <f>M5F!CW23</f>
        <v>22</v>
      </c>
      <c r="CT105" s="319">
        <f>M5F!CX23</f>
        <v>22</v>
      </c>
      <c r="CU105" s="319">
        <f>M5F!CY23</f>
        <v>22</v>
      </c>
      <c r="CV105" s="321">
        <f>M5F!CZ23</f>
        <v>22</v>
      </c>
      <c r="CW105" s="318">
        <f>M5F!DA23</f>
        <v>22</v>
      </c>
      <c r="CX105" s="319">
        <f>M5F!DB23</f>
        <v>22</v>
      </c>
      <c r="CY105" s="319">
        <f>M5F!DC23</f>
        <v>22</v>
      </c>
      <c r="CZ105" s="319">
        <f>M5F!DD23</f>
        <v>22</v>
      </c>
      <c r="DA105" s="319">
        <f>M5F!DE23</f>
        <v>22</v>
      </c>
      <c r="DB105" s="319">
        <f>M5F!DF23</f>
        <v>22</v>
      </c>
      <c r="DC105" s="319">
        <f>M5F!DG23</f>
        <v>22</v>
      </c>
      <c r="DD105" s="319">
        <f>M5F!DH23</f>
        <v>22</v>
      </c>
      <c r="DE105" s="319">
        <f>M5F!DI23</f>
        <v>22</v>
      </c>
      <c r="DF105" s="319">
        <f>M5F!DJ23</f>
        <v>22</v>
      </c>
      <c r="DG105" s="319">
        <f>M5F!DK23</f>
        <v>22</v>
      </c>
      <c r="DH105" s="321">
        <f>M5F!DL23</f>
        <v>22</v>
      </c>
      <c r="DI105" s="318">
        <f>M5F!DM23</f>
        <v>22</v>
      </c>
      <c r="DJ105" s="319">
        <f>M5F!DN23</f>
        <v>22</v>
      </c>
      <c r="DK105" s="319">
        <f>M5F!DO23</f>
        <v>22</v>
      </c>
      <c r="DL105" s="319">
        <f>M5F!DP23</f>
        <v>22</v>
      </c>
      <c r="DM105" s="319">
        <f>M5F!DQ23</f>
        <v>22</v>
      </c>
      <c r="DN105" s="319">
        <f>M5F!DR23</f>
        <v>22</v>
      </c>
      <c r="DO105" s="319">
        <f>M5F!DS23</f>
        <v>22</v>
      </c>
      <c r="DP105" s="319">
        <f>M5F!DT23</f>
        <v>22</v>
      </c>
      <c r="DQ105" s="319">
        <f>M5F!DU23</f>
        <v>22</v>
      </c>
      <c r="DR105" s="319">
        <f>M5F!DV23</f>
        <v>22</v>
      </c>
      <c r="DS105" s="319">
        <f>M5F!DW23</f>
        <v>22</v>
      </c>
      <c r="DT105" s="321">
        <f>M5F!DX23</f>
        <v>22</v>
      </c>
      <c r="DU105" s="318" t="str">
        <f>M5F!DY23</f>
        <v>V25</v>
      </c>
      <c r="DV105" s="319" t="str">
        <f>M5F!DZ23</f>
        <v>V25</v>
      </c>
      <c r="DW105" s="319" t="str">
        <f>M5F!EA23</f>
        <v>V25</v>
      </c>
      <c r="DX105" s="319" t="str">
        <f>M5F!EB23</f>
        <v>V25</v>
      </c>
      <c r="DY105" s="319" t="str">
        <f>M5F!EC23</f>
        <v>V25</v>
      </c>
      <c r="DZ105" s="319">
        <f>M5F!ED23</f>
        <v>23</v>
      </c>
      <c r="EA105" s="319">
        <f>M5F!EE23</f>
        <v>23</v>
      </c>
      <c r="EB105" s="319">
        <f>M5F!EF23</f>
        <v>23</v>
      </c>
      <c r="EC105" s="319">
        <f>M5F!EG23</f>
        <v>23</v>
      </c>
      <c r="ED105" s="319">
        <f>M5F!EH23</f>
        <v>23</v>
      </c>
      <c r="EE105" s="319">
        <f>M5F!EI23</f>
        <v>23</v>
      </c>
      <c r="EF105" s="321">
        <f>M5F!EJ23</f>
        <v>23</v>
      </c>
      <c r="EG105" s="318">
        <f>M5F!EK23</f>
        <v>23</v>
      </c>
      <c r="EH105" s="319">
        <f>M5F!EL23</f>
        <v>23</v>
      </c>
      <c r="EI105" s="319">
        <f>M5F!EM23</f>
        <v>23</v>
      </c>
      <c r="EJ105" s="319">
        <f>M5F!EN23</f>
        <v>23</v>
      </c>
      <c r="EK105" s="319">
        <f>M5F!EO23</f>
        <v>23</v>
      </c>
      <c r="EL105" s="319">
        <f>M5F!EP23</f>
        <v>23</v>
      </c>
      <c r="EM105" s="319">
        <f>M5F!EQ23</f>
        <v>23</v>
      </c>
      <c r="EN105" s="319">
        <f>M5F!ER23</f>
        <v>23</v>
      </c>
      <c r="EO105" s="319">
        <f>M5F!ES23</f>
        <v>23</v>
      </c>
      <c r="EP105" s="319">
        <f>M5F!ET23</f>
        <v>23</v>
      </c>
      <c r="EQ105" s="319">
        <f>M5F!EU23</f>
        <v>23</v>
      </c>
      <c r="ER105" s="321">
        <f>M5F!EV23</f>
        <v>23</v>
      </c>
      <c r="ES105" s="322">
        <f>M5F!EW23</f>
        <v>23</v>
      </c>
      <c r="ET105" s="319">
        <f>M5F!EX23</f>
        <v>23</v>
      </c>
      <c r="EU105" s="319" t="str">
        <f>M5F!EY23</f>
        <v>X</v>
      </c>
      <c r="EV105" s="319" t="str">
        <f>M5F!EZ23</f>
        <v>X</v>
      </c>
      <c r="EW105" s="319" t="str">
        <f>M5F!FA23</f>
        <v>X</v>
      </c>
      <c r="EX105" s="319" t="str">
        <f>M5F!FB23</f>
        <v>X</v>
      </c>
      <c r="EY105" s="319" t="str">
        <f>M5F!FC23</f>
        <v>X</v>
      </c>
      <c r="EZ105" s="319" t="str">
        <f>M5F!FD23</f>
        <v>X</v>
      </c>
      <c r="FA105" s="319" t="str">
        <f>M5F!FE23</f>
        <v>X</v>
      </c>
      <c r="FB105" s="319" t="str">
        <f>M5F!FF23</f>
        <v>X</v>
      </c>
      <c r="FC105" s="319" t="str">
        <f>M5F!FG23</f>
        <v>X</v>
      </c>
      <c r="FD105" s="319" t="str">
        <f>M5F!FH23</f>
        <v>X</v>
      </c>
      <c r="FE105" s="319" t="str">
        <f>M5F!FI23</f>
        <v>X</v>
      </c>
      <c r="FF105" s="319" t="str">
        <f>M5F!FJ23</f>
        <v>X</v>
      </c>
      <c r="FG105" s="319" t="str">
        <f>M5F!FK23</f>
        <v>X</v>
      </c>
      <c r="FH105" s="319" t="str">
        <f>M5F!FL23</f>
        <v>X</v>
      </c>
      <c r="FI105" s="319" t="str">
        <f>M5F!FM23</f>
        <v>X</v>
      </c>
      <c r="FJ105" s="319" t="str">
        <f>M5F!FN23</f>
        <v>X</v>
      </c>
      <c r="FK105" s="319" t="str">
        <f>M5F!FO23</f>
        <v>X</v>
      </c>
      <c r="FL105" s="319" t="str">
        <f>M5F!FP23</f>
        <v>X</v>
      </c>
      <c r="FM105" s="319" t="str">
        <f>M5F!FQ23</f>
        <v>X</v>
      </c>
      <c r="FN105" s="319" t="str">
        <f>M5F!FR23</f>
        <v>X</v>
      </c>
      <c r="FO105" s="319" t="str">
        <f>M5F!FS23</f>
        <v>X</v>
      </c>
      <c r="FP105" s="319" t="str">
        <f>M5F!FT23</f>
        <v>X</v>
      </c>
      <c r="FQ105" s="319" t="str">
        <f>M5F!FU23</f>
        <v>X</v>
      </c>
      <c r="FR105" s="319" t="str">
        <f>M5F!FV23</f>
        <v>X</v>
      </c>
      <c r="FS105" s="319" t="str">
        <f>M5F!FW23</f>
        <v>X</v>
      </c>
      <c r="FT105" s="319" t="str">
        <f>M5F!FX23</f>
        <v>X</v>
      </c>
      <c r="FU105" s="319" t="str">
        <f>M5F!FY23</f>
        <v>X</v>
      </c>
      <c r="FV105" s="319" t="str">
        <f>M5F!FZ23</f>
        <v>X</v>
      </c>
      <c r="FW105" s="319" t="str">
        <f>M5F!GA23</f>
        <v>X</v>
      </c>
      <c r="FX105" s="319" t="str">
        <f>M5F!GB23</f>
        <v>X</v>
      </c>
      <c r="FY105" s="319" t="str">
        <f>M5F!GC23</f>
        <v>X</v>
      </c>
      <c r="FZ105" s="319" t="str">
        <f>M5F!GD23</f>
        <v>X</v>
      </c>
      <c r="GA105" s="319" t="str">
        <f>M5F!GE23</f>
        <v>X</v>
      </c>
      <c r="GB105" s="319" t="str">
        <f>M5F!GF23</f>
        <v>X</v>
      </c>
      <c r="GC105" s="319" t="str">
        <f>M5F!GG23</f>
        <v>X</v>
      </c>
      <c r="GD105" s="319" t="str">
        <f>M5F!GH23</f>
        <v>X</v>
      </c>
      <c r="GE105" s="319" t="str">
        <f>M5F!GI23</f>
        <v>X</v>
      </c>
      <c r="GF105" s="319" t="str">
        <f>M5F!GJ23</f>
        <v>X</v>
      </c>
      <c r="GG105" s="319" t="str">
        <f>M5F!GK23</f>
        <v>X</v>
      </c>
      <c r="GH105" s="319" t="str">
        <f>M5F!GL23</f>
        <v>X</v>
      </c>
      <c r="GI105" s="319" t="str">
        <f>M5F!GM23</f>
        <v>X</v>
      </c>
      <c r="GJ105" s="319" t="str">
        <f>M5F!GN23</f>
        <v>X</v>
      </c>
      <c r="GK105" s="319" t="str">
        <f>M5F!GO23</f>
        <v>X</v>
      </c>
      <c r="GL105" s="319" t="str">
        <f>M5F!GP23</f>
        <v>X</v>
      </c>
      <c r="GM105" s="319" t="str">
        <f>M5F!GQ23</f>
        <v>X</v>
      </c>
      <c r="GN105" s="319" t="str">
        <f>M5F!GR23</f>
        <v>X</v>
      </c>
      <c r="GO105" s="709" t="str">
        <f>M5F!HN33</f>
        <v>N</v>
      </c>
    </row>
    <row r="106" spans="1:197" ht="13.15" customHeight="1" x14ac:dyDescent="0.2">
      <c r="A106" s="271" t="str">
        <f>M2D!A68</f>
        <v>V15</v>
      </c>
      <c r="B106" s="271">
        <f>M2D!F68</f>
        <v>43701</v>
      </c>
      <c r="C106" s="272">
        <f>M2D!G68</f>
        <v>43952</v>
      </c>
      <c r="D106" s="273" t="str">
        <f>M2D!H68</f>
        <v>D674</v>
      </c>
      <c r="E106" s="332">
        <f>M2D!I68</f>
        <v>0</v>
      </c>
      <c r="F106" s="253">
        <f>M2D!J68</f>
        <v>0</v>
      </c>
      <c r="G106" s="253">
        <f>M2D!K68</f>
        <v>0</v>
      </c>
      <c r="H106" s="253">
        <f>M2D!L68</f>
        <v>0</v>
      </c>
      <c r="I106" s="253">
        <f>M2D!M68</f>
        <v>0</v>
      </c>
      <c r="J106" s="253">
        <f>M2D!N68</f>
        <v>0</v>
      </c>
      <c r="K106" s="253">
        <f>M2D!O68</f>
        <v>0</v>
      </c>
      <c r="L106" s="253">
        <f>M2D!P68</f>
        <v>0</v>
      </c>
      <c r="M106" s="253">
        <f>M2D!Q68</f>
        <v>0</v>
      </c>
      <c r="N106" s="253">
        <f>M2D!R68</f>
        <v>12</v>
      </c>
      <c r="O106" s="253">
        <f>M2D!S68</f>
        <v>8</v>
      </c>
      <c r="P106" s="333">
        <f>M2D!T68</f>
        <v>4</v>
      </c>
      <c r="Q106" s="332">
        <f>M2D!U68</f>
        <v>22</v>
      </c>
      <c r="R106" s="253">
        <f>M2D!V68</f>
        <v>21</v>
      </c>
      <c r="S106" s="253">
        <f>M2D!W68</f>
        <v>19</v>
      </c>
      <c r="T106" s="253">
        <f>M2D!X68</f>
        <v>0</v>
      </c>
      <c r="U106" s="253">
        <f>M2D!Y68</f>
        <v>0</v>
      </c>
      <c r="V106" s="253">
        <f>M2D!Z68</f>
        <v>0</v>
      </c>
      <c r="W106" s="253">
        <f>M2D!AA68</f>
        <v>0</v>
      </c>
      <c r="X106" s="253">
        <f>M2D!AB68</f>
        <v>0</v>
      </c>
      <c r="Y106" s="253">
        <f>M2D!AC68</f>
        <v>0</v>
      </c>
      <c r="Z106" s="253">
        <f>M2D!AD68</f>
        <v>0</v>
      </c>
      <c r="AA106" s="253">
        <f>M2D!AE68</f>
        <v>16</v>
      </c>
      <c r="AB106" s="334">
        <f>M2D!AF68</f>
        <v>16</v>
      </c>
      <c r="AC106" s="332">
        <f>M2D!AG68</f>
        <v>16</v>
      </c>
      <c r="AD106" s="253">
        <f>M2D!AH68</f>
        <v>16</v>
      </c>
      <c r="AE106" s="253">
        <f>M2D!AI68</f>
        <v>16</v>
      </c>
      <c r="AF106" s="253">
        <f>M2D!AJ68</f>
        <v>16</v>
      </c>
      <c r="AG106" s="253">
        <f>M2D!AK68</f>
        <v>16</v>
      </c>
      <c r="AH106" s="253">
        <f>M2D!AL68</f>
        <v>16</v>
      </c>
      <c r="AI106" s="253">
        <f>M2D!AM68</f>
        <v>16</v>
      </c>
      <c r="AJ106" s="253">
        <f>M2D!AN68</f>
        <v>16</v>
      </c>
      <c r="AK106" s="253">
        <f>M2D!AO68</f>
        <v>16</v>
      </c>
      <c r="AL106" s="253">
        <f>M2D!AP68</f>
        <v>16</v>
      </c>
      <c r="AM106" s="253">
        <f>M2D!AQ68</f>
        <v>16</v>
      </c>
      <c r="AN106" s="334">
        <f>M2D!AR68</f>
        <v>16</v>
      </c>
      <c r="AO106" s="332">
        <f>M2D!AS68</f>
        <v>16</v>
      </c>
      <c r="AP106" s="253">
        <f>M2D!AT68</f>
        <v>16</v>
      </c>
      <c r="AQ106" s="253">
        <f>M2D!AU68</f>
        <v>16</v>
      </c>
      <c r="AR106" s="253">
        <f>M2D!AV68</f>
        <v>16</v>
      </c>
      <c r="AS106" s="253">
        <f>M2D!AW68</f>
        <v>16</v>
      </c>
      <c r="AT106" s="253">
        <f>M2D!AX68</f>
        <v>16</v>
      </c>
      <c r="AU106" s="253">
        <f>M2D!AY68</f>
        <v>23</v>
      </c>
      <c r="AV106" s="253">
        <f>M2D!AZ68</f>
        <v>23</v>
      </c>
      <c r="AW106" s="253">
        <f>M2D!BA68</f>
        <v>23</v>
      </c>
      <c r="AX106" s="253">
        <f>M2D!BB68</f>
        <v>23</v>
      </c>
      <c r="AY106" s="253">
        <f>M2D!BC68</f>
        <v>23</v>
      </c>
      <c r="AZ106" s="334">
        <f>M2D!BD68</f>
        <v>23</v>
      </c>
      <c r="BA106" s="332">
        <f>M2D!BE68</f>
        <v>23</v>
      </c>
      <c r="BB106" s="253">
        <f>M2D!BF68</f>
        <v>23</v>
      </c>
      <c r="BC106" s="253">
        <f>M2D!BG68</f>
        <v>23</v>
      </c>
      <c r="BD106" s="253">
        <f>M2D!BH68</f>
        <v>23</v>
      </c>
      <c r="BE106" s="253">
        <f>M2D!BI68</f>
        <v>23</v>
      </c>
      <c r="BF106" s="253">
        <f>M2D!BJ68</f>
        <v>23</v>
      </c>
      <c r="BG106" s="253">
        <f>M2D!BK68</f>
        <v>23</v>
      </c>
      <c r="BH106" s="253">
        <f>M2D!BL68</f>
        <v>23</v>
      </c>
      <c r="BI106" s="253">
        <f>M2D!BM68</f>
        <v>23</v>
      </c>
      <c r="BJ106" s="253">
        <f>M2D!BN68</f>
        <v>23</v>
      </c>
      <c r="BK106" s="253">
        <f>M2D!BO68</f>
        <v>23</v>
      </c>
      <c r="BL106" s="334">
        <f>M2D!BP68</f>
        <v>23</v>
      </c>
      <c r="BM106" s="332">
        <f>M2D!BQ68</f>
        <v>23</v>
      </c>
      <c r="BN106" s="253">
        <f>M2D!BR68</f>
        <v>23</v>
      </c>
      <c r="BO106" s="253">
        <f>M2D!BS68</f>
        <v>23</v>
      </c>
      <c r="BP106" s="253">
        <f>M2D!BT68</f>
        <v>23</v>
      </c>
      <c r="BQ106" s="253" t="str">
        <f>M2D!BU68</f>
        <v>V15</v>
      </c>
      <c r="BR106" s="253" t="str">
        <f>M2D!BV68</f>
        <v>V15</v>
      </c>
      <c r="BS106" s="253" t="str">
        <f>M2D!BW68</f>
        <v>V15</v>
      </c>
      <c r="BT106" s="253" t="str">
        <f>M2D!BX68</f>
        <v>V15</v>
      </c>
      <c r="BU106" s="253" t="str">
        <f>M2D!BY68</f>
        <v>V15</v>
      </c>
      <c r="BV106" s="253" t="str">
        <f>M2D!BZ68</f>
        <v>RMV</v>
      </c>
      <c r="BW106" s="253" t="str">
        <f>M2D!CA68</f>
        <v>RMV</v>
      </c>
      <c r="BX106" s="334" t="str">
        <f>M2D!CB68</f>
        <v>RMV</v>
      </c>
      <c r="BY106" s="332" t="str">
        <f>M2D!CC68</f>
        <v>RMV</v>
      </c>
      <c r="BZ106" s="253" t="str">
        <f>M2D!CD68</f>
        <v>RMV</v>
      </c>
      <c r="CA106" s="253" t="str">
        <f>M2D!CE68</f>
        <v>RMV</v>
      </c>
      <c r="CB106" s="253">
        <f>M2D!CF68</f>
        <v>23</v>
      </c>
      <c r="CC106" s="253">
        <f>M2D!CG68</f>
        <v>23</v>
      </c>
      <c r="CD106" s="253">
        <f>M2D!CH68</f>
        <v>23</v>
      </c>
      <c r="CE106" s="253">
        <f>M2D!CI68</f>
        <v>23</v>
      </c>
      <c r="CF106" s="253">
        <f>M2D!CJ68</f>
        <v>23</v>
      </c>
      <c r="CG106" s="253">
        <f>M2D!CK68</f>
        <v>23</v>
      </c>
      <c r="CH106" s="253">
        <f>M2D!CL68</f>
        <v>23</v>
      </c>
      <c r="CI106" s="253">
        <f>M2D!CM68</f>
        <v>1</v>
      </c>
      <c r="CJ106" s="334">
        <f>M2D!CN68</f>
        <v>50</v>
      </c>
      <c r="CK106" s="332">
        <f>M2D!CO68</f>
        <v>50</v>
      </c>
      <c r="CL106" s="253">
        <f>M2D!CP68</f>
        <v>50</v>
      </c>
      <c r="CM106" s="253">
        <f>M2D!CQ68</f>
        <v>50</v>
      </c>
      <c r="CN106" s="253">
        <f>M2D!CR68</f>
        <v>1</v>
      </c>
      <c r="CO106" s="253">
        <f>M2D!CS68</f>
        <v>23</v>
      </c>
      <c r="CP106" s="253">
        <f>M2D!CT68</f>
        <v>23</v>
      </c>
      <c r="CQ106" s="253">
        <f>M2D!CU68</f>
        <v>23</v>
      </c>
      <c r="CR106" s="253">
        <f>M2D!CV68</f>
        <v>23</v>
      </c>
      <c r="CS106" s="253">
        <f>M2D!CW68</f>
        <v>23</v>
      </c>
      <c r="CT106" s="253">
        <f>M2D!CX68</f>
        <v>23</v>
      </c>
      <c r="CU106" s="253">
        <f>M2D!CY68</f>
        <v>23</v>
      </c>
      <c r="CV106" s="334">
        <f>M2D!CZ68</f>
        <v>23</v>
      </c>
      <c r="CW106" s="332">
        <f>M2D!DA68</f>
        <v>23</v>
      </c>
      <c r="CX106" s="253">
        <f>M2D!DB68</f>
        <v>23</v>
      </c>
      <c r="CY106" s="253">
        <f>M2D!DC68</f>
        <v>23</v>
      </c>
      <c r="CZ106" s="253">
        <f>M2D!DD68</f>
        <v>23</v>
      </c>
      <c r="DA106" s="253">
        <f>M2D!DE68</f>
        <v>23</v>
      </c>
      <c r="DB106" s="253">
        <f>M2D!DF68</f>
        <v>23</v>
      </c>
      <c r="DC106" s="253">
        <f>M2D!DG68</f>
        <v>23</v>
      </c>
      <c r="DD106" s="253">
        <f>M2D!DH68</f>
        <v>23</v>
      </c>
      <c r="DE106" s="253">
        <f>M2D!DI68</f>
        <v>23</v>
      </c>
      <c r="DF106" s="253">
        <f>M2D!DJ68</f>
        <v>23</v>
      </c>
      <c r="DG106" s="253">
        <f>M2D!DK68</f>
        <v>23</v>
      </c>
      <c r="DH106" s="334">
        <f>M2D!DL68</f>
        <v>23</v>
      </c>
      <c r="DI106" s="332" t="str">
        <f>M2D!DM68</f>
        <v>V20</v>
      </c>
      <c r="DJ106" s="253" t="str">
        <f>M2D!DN68</f>
        <v>V20</v>
      </c>
      <c r="DK106" s="253" t="str">
        <f>M2D!DO68</f>
        <v>V20</v>
      </c>
      <c r="DL106" s="253" t="str">
        <f>M2D!DP68</f>
        <v>V20</v>
      </c>
      <c r="DM106" s="253" t="str">
        <f>M2D!DQ68</f>
        <v>V20</v>
      </c>
      <c r="DN106" s="253">
        <f>M2D!DR68</f>
        <v>23</v>
      </c>
      <c r="DO106" s="253">
        <f>M2D!DS68</f>
        <v>23</v>
      </c>
      <c r="DP106" s="253">
        <f>M2D!DT68</f>
        <v>16</v>
      </c>
      <c r="DQ106" s="253">
        <f>M2D!DU68</f>
        <v>16</v>
      </c>
      <c r="DR106" s="253">
        <f>M2D!DV68</f>
        <v>16</v>
      </c>
      <c r="DS106" s="253">
        <f>M2D!DW68</f>
        <v>16</v>
      </c>
      <c r="DT106" s="334">
        <f>M2D!DX68</f>
        <v>16</v>
      </c>
      <c r="DU106" s="332">
        <f>M2D!DY68</f>
        <v>16</v>
      </c>
      <c r="DV106" s="253">
        <f>M2D!DZ68</f>
        <v>16</v>
      </c>
      <c r="DW106" s="253">
        <f>M2D!EA68</f>
        <v>16</v>
      </c>
      <c r="DX106" s="253">
        <f>M2D!EB68</f>
        <v>16</v>
      </c>
      <c r="DY106" s="253">
        <f>M2D!EC68</f>
        <v>16</v>
      </c>
      <c r="DZ106" s="253">
        <f>M2D!ED68</f>
        <v>16</v>
      </c>
      <c r="EA106" s="253">
        <f>M2D!EE68</f>
        <v>16</v>
      </c>
      <c r="EB106" s="253">
        <f>M2D!EF68</f>
        <v>16</v>
      </c>
      <c r="EC106" s="253">
        <f>M2D!EG68</f>
        <v>16</v>
      </c>
      <c r="ED106" s="253">
        <f>M2D!EH68</f>
        <v>16</v>
      </c>
      <c r="EE106" s="253">
        <f>M2D!EI68</f>
        <v>16</v>
      </c>
      <c r="EF106" s="334">
        <f>M2D!EJ68</f>
        <v>16</v>
      </c>
      <c r="EG106" s="332">
        <f>M2D!EK68</f>
        <v>16</v>
      </c>
      <c r="EH106" s="253">
        <f>M2D!EL68</f>
        <v>16</v>
      </c>
      <c r="EI106" s="253">
        <f>M2D!EM68</f>
        <v>16</v>
      </c>
      <c r="EJ106" s="253">
        <f>M2D!EN68</f>
        <v>16</v>
      </c>
      <c r="EK106" s="253">
        <f>M2D!EO68</f>
        <v>16</v>
      </c>
      <c r="EL106" s="253">
        <f>M2D!EP68</f>
        <v>16</v>
      </c>
      <c r="EM106" s="253">
        <f>M2D!EQ68</f>
        <v>23</v>
      </c>
      <c r="EN106" s="253">
        <f>M2D!ER68</f>
        <v>23</v>
      </c>
      <c r="EO106" s="253">
        <f>M2D!ES68</f>
        <v>23</v>
      </c>
      <c r="EP106" s="253">
        <f>M2D!ET68</f>
        <v>23</v>
      </c>
      <c r="EQ106" s="253">
        <f>M2D!EU68</f>
        <v>23</v>
      </c>
      <c r="ER106" s="334">
        <f>M2D!EV68</f>
        <v>23</v>
      </c>
      <c r="ES106" s="335">
        <f>M2D!EW68</f>
        <v>23</v>
      </c>
      <c r="ET106" s="253">
        <f>M2D!EX68</f>
        <v>23</v>
      </c>
      <c r="EU106" s="253">
        <f>M2D!EY68</f>
        <v>23</v>
      </c>
      <c r="EV106" s="253">
        <f>M2D!EZ68</f>
        <v>23</v>
      </c>
      <c r="EW106" s="253">
        <f>M2D!FA68</f>
        <v>23</v>
      </c>
      <c r="EX106" s="253">
        <f>M2D!FB68</f>
        <v>23</v>
      </c>
      <c r="EY106" s="253">
        <f>M2D!FC68</f>
        <v>23</v>
      </c>
      <c r="EZ106" s="253">
        <f>M2D!FD68</f>
        <v>23</v>
      </c>
      <c r="FA106" s="253">
        <f>M2D!FE68</f>
        <v>23</v>
      </c>
      <c r="FB106" s="253">
        <f>M2D!FF68</f>
        <v>23</v>
      </c>
      <c r="FC106" s="253">
        <f>M2D!FG68</f>
        <v>23</v>
      </c>
      <c r="FD106" s="253">
        <f>M2D!FH68</f>
        <v>23</v>
      </c>
      <c r="FE106" s="253">
        <f>M2D!FI68</f>
        <v>23</v>
      </c>
      <c r="FF106" s="253">
        <f>M2D!FJ68</f>
        <v>23</v>
      </c>
      <c r="FG106" s="253">
        <f>M2D!FK68</f>
        <v>23</v>
      </c>
      <c r="FH106" s="253">
        <f>M2D!FL68</f>
        <v>23</v>
      </c>
      <c r="FI106" s="253">
        <f>M2D!FM68</f>
        <v>23</v>
      </c>
      <c r="FJ106" s="253">
        <f>M2D!FN68</f>
        <v>23</v>
      </c>
      <c r="FK106" s="253">
        <f>M2D!FO68</f>
        <v>23</v>
      </c>
      <c r="FL106" s="253" t="str">
        <f>M2D!FP68</f>
        <v>V25</v>
      </c>
      <c r="FM106" s="253" t="str">
        <f>M2D!FQ68</f>
        <v>V25</v>
      </c>
      <c r="FN106" s="253" t="str">
        <f>M2D!FR68</f>
        <v>V25</v>
      </c>
      <c r="FO106" s="253" t="str">
        <f>M2D!FS68</f>
        <v>V25</v>
      </c>
      <c r="FP106" s="253" t="str">
        <f>M2D!FT68</f>
        <v>V25</v>
      </c>
      <c r="FQ106" s="253">
        <f>M2D!FU68</f>
        <v>23</v>
      </c>
      <c r="FR106" s="253">
        <f>M2D!FV68</f>
        <v>23</v>
      </c>
      <c r="FS106" s="253">
        <f>M2D!FW68</f>
        <v>23</v>
      </c>
      <c r="FT106" s="253">
        <f>M2D!FX68</f>
        <v>23</v>
      </c>
      <c r="FU106" s="253">
        <f>M2D!FY68</f>
        <v>23</v>
      </c>
      <c r="FV106" s="253">
        <f>M2D!FZ68</f>
        <v>23</v>
      </c>
      <c r="FW106" s="253">
        <f>M2D!GA68</f>
        <v>23</v>
      </c>
      <c r="FX106" s="253">
        <f>M2D!GB68</f>
        <v>23</v>
      </c>
      <c r="FY106" s="253">
        <f>M2D!GC68</f>
        <v>23</v>
      </c>
      <c r="FZ106" s="253">
        <f>M2D!GD68</f>
        <v>23</v>
      </c>
      <c r="GA106" s="253">
        <f>M2D!GE68</f>
        <v>23</v>
      </c>
      <c r="GB106" s="253">
        <f>M2D!GF68</f>
        <v>23</v>
      </c>
      <c r="GC106" s="253">
        <f>M2D!GG68</f>
        <v>23</v>
      </c>
      <c r="GD106" s="253">
        <f>M2D!GH68</f>
        <v>23</v>
      </c>
      <c r="GE106" s="253">
        <f>M2D!GI68</f>
        <v>23</v>
      </c>
      <c r="GF106" s="253">
        <f>M2D!GJ68</f>
        <v>23</v>
      </c>
      <c r="GG106" s="253">
        <f>M2D!GK68</f>
        <v>23</v>
      </c>
      <c r="GH106" s="253">
        <f>M2D!GL68</f>
        <v>23</v>
      </c>
      <c r="GI106" s="253">
        <f>M2D!GM68</f>
        <v>23</v>
      </c>
      <c r="GJ106" s="253">
        <f>M2D!GN68</f>
        <v>23</v>
      </c>
      <c r="GK106" s="253" t="str">
        <f>M2D!GO68</f>
        <v>X</v>
      </c>
      <c r="GL106" s="253" t="str">
        <f>M2D!GP68</f>
        <v>X</v>
      </c>
      <c r="GM106" s="253" t="str">
        <f>M2D!GQ68</f>
        <v>X</v>
      </c>
      <c r="GN106" s="253" t="str">
        <f>M2D!GR68</f>
        <v>X</v>
      </c>
      <c r="GO106" s="709" t="str">
        <f>M2D!HN78</f>
        <v/>
      </c>
    </row>
    <row r="107" spans="1:197" ht="13.15" customHeight="1" x14ac:dyDescent="0.2">
      <c r="A107" s="262" t="str">
        <f>M5F!A25</f>
        <v>V5</v>
      </c>
      <c r="B107" s="262">
        <f>M5F!F25</f>
        <v>44228</v>
      </c>
      <c r="C107" s="263">
        <f>M5F!G25</f>
        <v>43952</v>
      </c>
      <c r="D107" s="264" t="str">
        <f>M5F!H25</f>
        <v>5F065</v>
      </c>
      <c r="E107" s="318">
        <f>M5F!I25</f>
        <v>20</v>
      </c>
      <c r="F107" s="319">
        <f>M5F!J25</f>
        <v>23</v>
      </c>
      <c r="G107" s="319">
        <f>M5F!K25</f>
        <v>23</v>
      </c>
      <c r="H107" s="319">
        <f>M5F!L25</f>
        <v>13</v>
      </c>
      <c r="I107" s="319">
        <f>M5F!M25</f>
        <v>6</v>
      </c>
      <c r="J107" s="319">
        <f>M5F!N25</f>
        <v>5</v>
      </c>
      <c r="K107" s="319">
        <f>M5F!O25</f>
        <v>9</v>
      </c>
      <c r="L107" s="319">
        <f>M5F!P25</f>
        <v>17</v>
      </c>
      <c r="M107" s="319" t="str">
        <f>M5F!Q25</f>
        <v>V30</v>
      </c>
      <c r="N107" s="319" t="str">
        <f>M5F!R25</f>
        <v>V30</v>
      </c>
      <c r="O107" s="319" t="str">
        <f>M5F!S25</f>
        <v>V30</v>
      </c>
      <c r="P107" s="320" t="str">
        <f>M5F!T25</f>
        <v>V30</v>
      </c>
      <c r="Q107" s="318" t="str">
        <f>M5F!U25</f>
        <v>V30</v>
      </c>
      <c r="R107" s="319" t="str">
        <f>M5F!V25</f>
        <v>V30</v>
      </c>
      <c r="S107" s="319">
        <f>M5F!W25</f>
        <v>23</v>
      </c>
      <c r="T107" s="319">
        <f>M5F!X25</f>
        <v>36</v>
      </c>
      <c r="U107" s="319">
        <f>M5F!Y25</f>
        <v>34</v>
      </c>
      <c r="V107" s="319">
        <f>M5F!Z25</f>
        <v>92</v>
      </c>
      <c r="W107" s="319">
        <f>M5F!AA25</f>
        <v>11</v>
      </c>
      <c r="X107" s="319">
        <f>M5F!AB25</f>
        <v>3</v>
      </c>
      <c r="Y107" s="319">
        <f>M5F!AC25</f>
        <v>0</v>
      </c>
      <c r="Z107" s="319">
        <f>M5F!AD25</f>
        <v>24</v>
      </c>
      <c r="AA107" s="319">
        <f>M5F!AE25</f>
        <v>23</v>
      </c>
      <c r="AB107" s="321">
        <f>M5F!AF25</f>
        <v>23</v>
      </c>
      <c r="AC107" s="318">
        <f>M5F!AG25</f>
        <v>23</v>
      </c>
      <c r="AD107" s="319">
        <f>M5F!AH25</f>
        <v>23</v>
      </c>
      <c r="AE107" s="319">
        <f>M5F!AI25</f>
        <v>23</v>
      </c>
      <c r="AF107" s="319">
        <f>M5F!AJ25</f>
        <v>21</v>
      </c>
      <c r="AG107" s="319" t="str">
        <f>M5F!AK25</f>
        <v>F</v>
      </c>
      <c r="AH107" s="319" t="str">
        <f>M5F!AL25</f>
        <v>F</v>
      </c>
      <c r="AI107" s="319">
        <f>M5F!AM25</f>
        <v>21</v>
      </c>
      <c r="AJ107" s="319">
        <f>M5F!AN25</f>
        <v>21</v>
      </c>
      <c r="AK107" s="319">
        <f>M5F!AO25</f>
        <v>21</v>
      </c>
      <c r="AL107" s="319">
        <f>M5F!AP25</f>
        <v>21</v>
      </c>
      <c r="AM107" s="319">
        <f>M5F!AQ25</f>
        <v>21</v>
      </c>
      <c r="AN107" s="321">
        <f>M5F!AR25</f>
        <v>21</v>
      </c>
      <c r="AO107" s="318">
        <f>M5F!AS25</f>
        <v>21</v>
      </c>
      <c r="AP107" s="319">
        <f>M5F!AT25</f>
        <v>21</v>
      </c>
      <c r="AQ107" s="319">
        <f>M5F!AU25</f>
        <v>21</v>
      </c>
      <c r="AR107" s="319">
        <f>M5F!AV25</f>
        <v>21</v>
      </c>
      <c r="AS107" s="319">
        <f>M5F!AW25</f>
        <v>21</v>
      </c>
      <c r="AT107" s="319">
        <f>M5F!AX25</f>
        <v>21</v>
      </c>
      <c r="AU107" s="319">
        <f>M5F!AY25</f>
        <v>21</v>
      </c>
      <c r="AV107" s="319">
        <f>M5F!AZ25</f>
        <v>21</v>
      </c>
      <c r="AW107" s="319">
        <f>M5F!BA25</f>
        <v>21</v>
      </c>
      <c r="AX107" s="319">
        <f>M5F!BB25</f>
        <v>21</v>
      </c>
      <c r="AY107" s="319">
        <f>M5F!BC25</f>
        <v>21</v>
      </c>
      <c r="AZ107" s="321">
        <f>M5F!BD25</f>
        <v>21</v>
      </c>
      <c r="BA107" s="318">
        <f>M5F!BE25</f>
        <v>21</v>
      </c>
      <c r="BB107" s="319">
        <f>M5F!BF25</f>
        <v>21</v>
      </c>
      <c r="BC107" s="319">
        <f>M5F!BG25</f>
        <v>21</v>
      </c>
      <c r="BD107" s="319">
        <f>M5F!BH25</f>
        <v>21</v>
      </c>
      <c r="BE107" s="319">
        <f>M5F!BI25</f>
        <v>21</v>
      </c>
      <c r="BF107" s="319">
        <f>M5F!BJ25</f>
        <v>21</v>
      </c>
      <c r="BG107" s="319">
        <f>M5F!BK25</f>
        <v>21</v>
      </c>
      <c r="BH107" s="319">
        <f>M5F!BL25</f>
        <v>21</v>
      </c>
      <c r="BI107" s="319">
        <f>M5F!BM25</f>
        <v>21</v>
      </c>
      <c r="BJ107" s="319">
        <f>M5F!BN25</f>
        <v>21</v>
      </c>
      <c r="BK107" s="319">
        <f>M5F!BO25</f>
        <v>21</v>
      </c>
      <c r="BL107" s="321">
        <f>M5F!BP25</f>
        <v>21</v>
      </c>
      <c r="BM107" s="318">
        <f>M5F!BQ25</f>
        <v>21</v>
      </c>
      <c r="BN107" s="319">
        <f>M5F!BR25</f>
        <v>21</v>
      </c>
      <c r="BO107" s="319">
        <f>M5F!BS25</f>
        <v>21</v>
      </c>
      <c r="BP107" s="319">
        <f>M5F!BT25</f>
        <v>21</v>
      </c>
      <c r="BQ107" s="319" t="str">
        <f>M5F!BU25</f>
        <v>V5</v>
      </c>
      <c r="BR107" s="319" t="str">
        <f>M5F!BV25</f>
        <v>V5</v>
      </c>
      <c r="BS107" s="319" t="str">
        <f>M5F!BW25</f>
        <v>V5</v>
      </c>
      <c r="BT107" s="319" t="str">
        <f>M5F!BX25</f>
        <v>V5</v>
      </c>
      <c r="BU107" s="319" t="str">
        <f>M5F!BY25</f>
        <v>V5</v>
      </c>
      <c r="BV107" s="319">
        <f>M5F!BZ25</f>
        <v>23</v>
      </c>
      <c r="BW107" s="319">
        <f>M5F!CA25</f>
        <v>23</v>
      </c>
      <c r="BX107" s="321">
        <f>M5F!CB25</f>
        <v>23</v>
      </c>
      <c r="BY107" s="318">
        <f>M5F!CC25</f>
        <v>23</v>
      </c>
      <c r="BZ107" s="319">
        <f>M5F!CD25</f>
        <v>23</v>
      </c>
      <c r="CA107" s="319">
        <f>M5F!CE25</f>
        <v>23</v>
      </c>
      <c r="CB107" s="319">
        <f>M5F!CF25</f>
        <v>23</v>
      </c>
      <c r="CC107" s="319">
        <f>M5F!CG25</f>
        <v>23</v>
      </c>
      <c r="CD107" s="319">
        <f>M5F!CH25</f>
        <v>23</v>
      </c>
      <c r="CE107" s="319">
        <f>M5F!CI25</f>
        <v>23</v>
      </c>
      <c r="CF107" s="319">
        <f>M5F!CJ25</f>
        <v>23</v>
      </c>
      <c r="CG107" s="319">
        <f>M5F!CK25</f>
        <v>23</v>
      </c>
      <c r="CH107" s="319">
        <f>M5F!CL25</f>
        <v>23</v>
      </c>
      <c r="CI107" s="319">
        <f>M5F!CM25</f>
        <v>23</v>
      </c>
      <c r="CJ107" s="321">
        <f>M5F!CN25</f>
        <v>23</v>
      </c>
      <c r="CK107" s="318">
        <f>M5F!CO25</f>
        <v>23</v>
      </c>
      <c r="CL107" s="319">
        <f>M5F!CP25</f>
        <v>23</v>
      </c>
      <c r="CM107" s="319">
        <f>M5F!CQ25</f>
        <v>23</v>
      </c>
      <c r="CN107" s="319">
        <f>M5F!CR25</f>
        <v>23</v>
      </c>
      <c r="CO107" s="319">
        <f>M5F!CS25</f>
        <v>23</v>
      </c>
      <c r="CP107" s="319">
        <f>M5F!CT25</f>
        <v>23</v>
      </c>
      <c r="CQ107" s="319">
        <f>M5F!CU25</f>
        <v>23</v>
      </c>
      <c r="CR107" s="319">
        <f>M5F!CV25</f>
        <v>23</v>
      </c>
      <c r="CS107" s="319">
        <f>M5F!CW25</f>
        <v>23</v>
      </c>
      <c r="CT107" s="319">
        <f>M5F!CX25</f>
        <v>23</v>
      </c>
      <c r="CU107" s="319">
        <f>M5F!CY25</f>
        <v>23</v>
      </c>
      <c r="CV107" s="321">
        <f>M5F!CZ25</f>
        <v>23</v>
      </c>
      <c r="CW107" s="318">
        <f>M5F!DA25</f>
        <v>23</v>
      </c>
      <c r="CX107" s="319">
        <f>M5F!DB25</f>
        <v>23</v>
      </c>
      <c r="CY107" s="319">
        <f>M5F!DC25</f>
        <v>23</v>
      </c>
      <c r="CZ107" s="319">
        <f>M5F!DD25</f>
        <v>23</v>
      </c>
      <c r="DA107" s="319">
        <f>M5F!DE25</f>
        <v>23</v>
      </c>
      <c r="DB107" s="319">
        <f>M5F!DF25</f>
        <v>23</v>
      </c>
      <c r="DC107" s="319">
        <f>M5F!DG25</f>
        <v>23</v>
      </c>
      <c r="DD107" s="319">
        <f>M5F!DH25</f>
        <v>23</v>
      </c>
      <c r="DE107" s="319">
        <f>M5F!DI25</f>
        <v>23</v>
      </c>
      <c r="DF107" s="319">
        <f>M5F!DJ25</f>
        <v>23</v>
      </c>
      <c r="DG107" s="319">
        <f>M5F!DK25</f>
        <v>23</v>
      </c>
      <c r="DH107" s="321">
        <f>M5F!DL25</f>
        <v>23</v>
      </c>
      <c r="DI107" s="318">
        <f>M5F!DM25</f>
        <v>23</v>
      </c>
      <c r="DJ107" s="319">
        <f>M5F!DN25</f>
        <v>23</v>
      </c>
      <c r="DK107" s="319">
        <f>M5F!DO25</f>
        <v>23</v>
      </c>
      <c r="DL107" s="319">
        <f>M5F!DP25</f>
        <v>23</v>
      </c>
      <c r="DM107" s="319">
        <f>M5F!DQ25</f>
        <v>23</v>
      </c>
      <c r="DN107" s="319">
        <f>M5F!DR25</f>
        <v>23</v>
      </c>
      <c r="DO107" s="319">
        <f>M5F!DS25</f>
        <v>23</v>
      </c>
      <c r="DP107" s="319">
        <f>M5F!DT25</f>
        <v>23</v>
      </c>
      <c r="DQ107" s="319">
        <f>M5F!DU25</f>
        <v>23</v>
      </c>
      <c r="DR107" s="319">
        <f>M5F!DV25</f>
        <v>23</v>
      </c>
      <c r="DS107" s="319">
        <f>M5F!DW25</f>
        <v>23</v>
      </c>
      <c r="DT107" s="321">
        <f>M5F!DX25</f>
        <v>23</v>
      </c>
      <c r="DU107" s="318" t="str">
        <f>M5F!DY25</f>
        <v>V10</v>
      </c>
      <c r="DV107" s="319" t="str">
        <f>M5F!DZ25</f>
        <v>V10</v>
      </c>
      <c r="DW107" s="319" t="str">
        <f>M5F!EA25</f>
        <v>V10</v>
      </c>
      <c r="DX107" s="319" t="str">
        <f>M5F!EB25</f>
        <v>V10</v>
      </c>
      <c r="DY107" s="319" t="str">
        <f>M5F!EC25</f>
        <v>V10</v>
      </c>
      <c r="DZ107" s="319" t="str">
        <f>M5F!ED25</f>
        <v>V10</v>
      </c>
      <c r="EA107" s="319">
        <f>M5F!EE25</f>
        <v>23</v>
      </c>
      <c r="EB107" s="319">
        <f>M5F!EF25</f>
        <v>23</v>
      </c>
      <c r="EC107" s="319">
        <f>M5F!EG25</f>
        <v>23</v>
      </c>
      <c r="ED107" s="319">
        <f>M5F!EH25</f>
        <v>23</v>
      </c>
      <c r="EE107" s="319">
        <f>M5F!EI25</f>
        <v>23</v>
      </c>
      <c r="EF107" s="321">
        <f>M5F!EJ25</f>
        <v>23</v>
      </c>
      <c r="EG107" s="318">
        <f>M5F!EK25</f>
        <v>23</v>
      </c>
      <c r="EH107" s="319">
        <f>M5F!EL25</f>
        <v>23</v>
      </c>
      <c r="EI107" s="319">
        <f>M5F!EM25</f>
        <v>23</v>
      </c>
      <c r="EJ107" s="319">
        <f>M5F!EN25</f>
        <v>23</v>
      </c>
      <c r="EK107" s="319">
        <f>M5F!EO25</f>
        <v>23</v>
      </c>
      <c r="EL107" s="319">
        <f>M5F!EP25</f>
        <v>23</v>
      </c>
      <c r="EM107" s="319">
        <f>M5F!EQ25</f>
        <v>23</v>
      </c>
      <c r="EN107" s="319">
        <f>M5F!ER25</f>
        <v>23</v>
      </c>
      <c r="EO107" s="319">
        <f>M5F!ES25</f>
        <v>23</v>
      </c>
      <c r="EP107" s="319">
        <f>M5F!ET25</f>
        <v>23</v>
      </c>
      <c r="EQ107" s="319">
        <f>M5F!EU25</f>
        <v>23</v>
      </c>
      <c r="ER107" s="321">
        <f>M5F!EV25</f>
        <v>23</v>
      </c>
      <c r="ES107" s="322">
        <f>M5F!EW25</f>
        <v>23</v>
      </c>
      <c r="ET107" s="319">
        <f>M5F!EX25</f>
        <v>23</v>
      </c>
      <c r="EU107" s="319">
        <f>M5F!EY25</f>
        <v>23</v>
      </c>
      <c r="EV107" s="319">
        <f>M5F!EZ25</f>
        <v>23</v>
      </c>
      <c r="EW107" s="319">
        <f>M5F!FA25</f>
        <v>23</v>
      </c>
      <c r="EX107" s="319">
        <f>M5F!FB25</f>
        <v>23</v>
      </c>
      <c r="EY107" s="319">
        <f>M5F!FC25</f>
        <v>23</v>
      </c>
      <c r="EZ107" s="319">
        <f>M5F!FD25</f>
        <v>23</v>
      </c>
      <c r="FA107" s="319">
        <f>M5F!FE25</f>
        <v>23</v>
      </c>
      <c r="FB107" s="319">
        <f>M5F!FF25</f>
        <v>23</v>
      </c>
      <c r="FC107" s="319">
        <f>M5F!FG25</f>
        <v>23</v>
      </c>
      <c r="FD107" s="319">
        <f>M5F!FH25</f>
        <v>23</v>
      </c>
      <c r="FE107" s="319">
        <f>M5F!FI25</f>
        <v>23</v>
      </c>
      <c r="FF107" s="319">
        <f>M5F!FJ25</f>
        <v>23</v>
      </c>
      <c r="FG107" s="319">
        <f>M5F!FK25</f>
        <v>23</v>
      </c>
      <c r="FH107" s="319">
        <f>M5F!FL25</f>
        <v>23</v>
      </c>
      <c r="FI107" s="319">
        <f>M5F!FM25</f>
        <v>23</v>
      </c>
      <c r="FJ107" s="319">
        <f>M5F!FN25</f>
        <v>23</v>
      </c>
      <c r="FK107" s="319">
        <f>M5F!FO25</f>
        <v>23</v>
      </c>
      <c r="FL107" s="319">
        <f>M5F!FP25</f>
        <v>23</v>
      </c>
      <c r="FM107" s="319">
        <f>M5F!FQ25</f>
        <v>23</v>
      </c>
      <c r="FN107" s="319">
        <f>M5F!FR25</f>
        <v>23</v>
      </c>
      <c r="FO107" s="319">
        <f>M5F!FS25</f>
        <v>23</v>
      </c>
      <c r="FP107" s="319">
        <f>M5F!FT25</f>
        <v>23</v>
      </c>
      <c r="FQ107" s="319">
        <f>M5F!FU25</f>
        <v>23</v>
      </c>
      <c r="FR107" s="319">
        <f>M5F!FV25</f>
        <v>23</v>
      </c>
      <c r="FS107" s="319">
        <f>M5F!FW25</f>
        <v>23</v>
      </c>
      <c r="FT107" s="319">
        <f>M5F!FX25</f>
        <v>23</v>
      </c>
      <c r="FU107" s="319">
        <f>M5F!FY25</f>
        <v>23</v>
      </c>
      <c r="FV107" s="319">
        <f>M5F!FZ25</f>
        <v>23</v>
      </c>
      <c r="FW107" s="319">
        <f>M5F!GA25</f>
        <v>23</v>
      </c>
      <c r="FX107" s="319">
        <f>M5F!GB25</f>
        <v>23</v>
      </c>
      <c r="FY107" s="319">
        <f>M5F!GC25</f>
        <v>23</v>
      </c>
      <c r="FZ107" s="319" t="str">
        <f>M5F!GD25</f>
        <v>X</v>
      </c>
      <c r="GA107" s="319" t="str">
        <f>M5F!GE25</f>
        <v>X</v>
      </c>
      <c r="GB107" s="319" t="str">
        <f>M5F!GF25</f>
        <v>X</v>
      </c>
      <c r="GC107" s="319" t="str">
        <f>M5F!GG25</f>
        <v>X</v>
      </c>
      <c r="GD107" s="319" t="str">
        <f>M5F!GH25</f>
        <v>X</v>
      </c>
      <c r="GE107" s="319" t="str">
        <f>M5F!GI25</f>
        <v>X</v>
      </c>
      <c r="GF107" s="319" t="str">
        <f>M5F!GJ25</f>
        <v>X</v>
      </c>
      <c r="GG107" s="319" t="str">
        <f>M5F!GK25</f>
        <v>X</v>
      </c>
      <c r="GH107" s="319" t="str">
        <f>M5F!GL25</f>
        <v>X</v>
      </c>
      <c r="GI107" s="319" t="str">
        <f>M5F!GM25</f>
        <v>X</v>
      </c>
      <c r="GJ107" s="319" t="str">
        <f>M5F!GN25</f>
        <v>X</v>
      </c>
      <c r="GK107" s="319" t="str">
        <f>M5F!GO25</f>
        <v>X</v>
      </c>
      <c r="GL107" s="319" t="str">
        <f>M5F!GP25</f>
        <v>X</v>
      </c>
      <c r="GM107" s="319" t="str">
        <f>M5F!GQ25</f>
        <v>X</v>
      </c>
      <c r="GN107" s="319" t="str">
        <f>M5F!GR25</f>
        <v>X</v>
      </c>
      <c r="GO107" s="709">
        <f>M5F!HN35</f>
        <v>42856</v>
      </c>
    </row>
    <row r="108" spans="1:197" ht="13.15" customHeight="1" x14ac:dyDescent="0.2">
      <c r="A108" s="277" t="str">
        <f>M2D!A41</f>
        <v>V10</v>
      </c>
      <c r="B108" s="277">
        <f>M2D!F41</f>
        <v>43968</v>
      </c>
      <c r="C108" s="278">
        <f>M2D!G41</f>
        <v>43952</v>
      </c>
      <c r="D108" s="279" t="str">
        <f>M2D!H41</f>
        <v>D644</v>
      </c>
      <c r="E108" s="332" t="str">
        <f>M2D!I41</f>
        <v>V5</v>
      </c>
      <c r="F108" s="253" t="str">
        <f>M2D!J41</f>
        <v>AIA</v>
      </c>
      <c r="G108" s="253" t="str">
        <f>M2D!K41</f>
        <v>AIA</v>
      </c>
      <c r="H108" s="253" t="str">
        <f>M2D!L41</f>
        <v>AIA</v>
      </c>
      <c r="I108" s="253" t="str">
        <f>M2D!M41</f>
        <v>CV</v>
      </c>
      <c r="J108" s="253" t="str">
        <f>M2D!N41</f>
        <v>CV</v>
      </c>
      <c r="K108" s="253" t="str">
        <f>M2D!O41</f>
        <v>CV</v>
      </c>
      <c r="L108" s="253" t="str">
        <f>M2D!P41</f>
        <v>CV</v>
      </c>
      <c r="M108" s="253" t="str">
        <f>M2D!Q41</f>
        <v>CV</v>
      </c>
      <c r="N108" s="253" t="str">
        <f>M2D!R41</f>
        <v>CV</v>
      </c>
      <c r="O108" s="253" t="str">
        <f>M2D!S41</f>
        <v>CV</v>
      </c>
      <c r="P108" s="333" t="str">
        <f>M2D!T41</f>
        <v>CV</v>
      </c>
      <c r="Q108" s="332" t="str">
        <f>M2D!U41</f>
        <v>CV</v>
      </c>
      <c r="R108" s="253" t="str">
        <f>M2D!V41</f>
        <v>CV</v>
      </c>
      <c r="S108" s="253" t="str">
        <f>M2D!W41</f>
        <v>CV</v>
      </c>
      <c r="T108" s="253" t="str">
        <f>M2D!X41</f>
        <v>CV</v>
      </c>
      <c r="U108" s="253" t="str">
        <f>M2D!Y41</f>
        <v>CV</v>
      </c>
      <c r="V108" s="253" t="str">
        <f>M2D!Z41</f>
        <v>CV</v>
      </c>
      <c r="W108" s="253" t="str">
        <f>M2D!AA41</f>
        <v>CV</v>
      </c>
      <c r="X108" s="253" t="str">
        <f>M2D!AB41</f>
        <v>CV</v>
      </c>
      <c r="Y108" s="253" t="str">
        <f>M2D!AC41</f>
        <v>CV</v>
      </c>
      <c r="Z108" s="253" t="str">
        <f>M2D!AD41</f>
        <v>CV</v>
      </c>
      <c r="AA108" s="253" t="str">
        <f>M2D!AE41</f>
        <v>CV</v>
      </c>
      <c r="AB108" s="334" t="str">
        <f>M2D!AF41</f>
        <v>CV</v>
      </c>
      <c r="AC108" s="332" t="str">
        <f>M2D!AG41</f>
        <v>CV</v>
      </c>
      <c r="AD108" s="253" t="str">
        <f>M2D!AH41</f>
        <v>CV</v>
      </c>
      <c r="AE108" s="253" t="str">
        <f>M2D!AI41</f>
        <v>CV</v>
      </c>
      <c r="AF108" s="253" t="str">
        <f>M2D!AJ41</f>
        <v>CV</v>
      </c>
      <c r="AG108" s="253" t="str">
        <f>M2D!AK41</f>
        <v>CV</v>
      </c>
      <c r="AH108" s="253" t="str">
        <f>M2D!AL41</f>
        <v>CV</v>
      </c>
      <c r="AI108" s="253" t="str">
        <f>M2D!AM41</f>
        <v>CV</v>
      </c>
      <c r="AJ108" s="253" t="str">
        <f>M2D!AN41</f>
        <v>CV</v>
      </c>
      <c r="AK108" s="253" t="str">
        <f>M2D!AO41</f>
        <v>CV</v>
      </c>
      <c r="AL108" s="253" t="str">
        <f>M2D!AP41</f>
        <v>CV</v>
      </c>
      <c r="AM108" s="253" t="str">
        <f>M2D!AQ41</f>
        <v>CV</v>
      </c>
      <c r="AN108" s="334" t="str">
        <f>M2D!AR41</f>
        <v>CV</v>
      </c>
      <c r="AO108" s="332" t="str">
        <f>M2D!AS41</f>
        <v>CV</v>
      </c>
      <c r="AP108" s="253" t="str">
        <f>M2D!AT41</f>
        <v>CV</v>
      </c>
      <c r="AQ108" s="253" t="str">
        <f>M2D!AU41</f>
        <v>CV</v>
      </c>
      <c r="AR108" s="253" t="str">
        <f>M2D!AV41</f>
        <v>CV</v>
      </c>
      <c r="AS108" s="253" t="str">
        <f>M2D!AW41</f>
        <v>CV</v>
      </c>
      <c r="AT108" s="253" t="str">
        <f>M2D!AX41</f>
        <v>CV</v>
      </c>
      <c r="AU108" s="253" t="str">
        <f>M2D!AY41</f>
        <v>CV</v>
      </c>
      <c r="AV108" s="253" t="str">
        <f>M2D!AZ41</f>
        <v>CV</v>
      </c>
      <c r="AW108" s="253" t="str">
        <f>M2D!BA41</f>
        <v>CV</v>
      </c>
      <c r="AX108" s="253" t="str">
        <f>M2D!BB41</f>
        <v>CV</v>
      </c>
      <c r="AY108" s="253" t="str">
        <f>M2D!BC41</f>
        <v>CV</v>
      </c>
      <c r="AZ108" s="334" t="str">
        <f>M2D!BD41</f>
        <v>CV</v>
      </c>
      <c r="BA108" s="332" t="str">
        <f>M2D!BE41</f>
        <v>CV</v>
      </c>
      <c r="BB108" s="253" t="str">
        <f>M2D!BF41</f>
        <v>CV</v>
      </c>
      <c r="BC108" s="253" t="str">
        <f>M2D!BG41</f>
        <v>CV</v>
      </c>
      <c r="BD108" s="253" t="str">
        <f>M2D!BH41</f>
        <v>CV</v>
      </c>
      <c r="BE108" s="253" t="str">
        <f>M2D!BI41</f>
        <v>CV</v>
      </c>
      <c r="BF108" s="253" t="str">
        <f>M2D!BJ41</f>
        <v>CV</v>
      </c>
      <c r="BG108" s="253" t="str">
        <f>M2D!BK41</f>
        <v>CV</v>
      </c>
      <c r="BH108" s="253" t="str">
        <f>M2D!BL41</f>
        <v>CV</v>
      </c>
      <c r="BI108" s="253" t="str">
        <f>M2D!BM41</f>
        <v>CV</v>
      </c>
      <c r="BJ108" s="253" t="str">
        <f>M2D!BN41</f>
        <v>CV</v>
      </c>
      <c r="BK108" s="253" t="str">
        <f>M2D!BO41</f>
        <v>CV</v>
      </c>
      <c r="BL108" s="334" t="str">
        <f>M2D!BP41</f>
        <v>CV</v>
      </c>
      <c r="BM108" s="332" t="str">
        <f>M2D!BQ41</f>
        <v>CV</v>
      </c>
      <c r="BN108" s="253" t="str">
        <f>M2D!BR41</f>
        <v>CV</v>
      </c>
      <c r="BO108" s="253" t="str">
        <f>M2D!BS41</f>
        <v>CV</v>
      </c>
      <c r="BP108" s="253" t="str">
        <f>M2D!BT41</f>
        <v>CV</v>
      </c>
      <c r="BQ108" s="253" t="str">
        <f>M2D!BU41</f>
        <v>V10</v>
      </c>
      <c r="BR108" s="253" t="str">
        <f>M2D!BV41</f>
        <v>V10</v>
      </c>
      <c r="BS108" s="253" t="str">
        <f>M2D!BW41</f>
        <v>V10</v>
      </c>
      <c r="BT108" s="253" t="str">
        <f>M2D!BX41</f>
        <v>V10</v>
      </c>
      <c r="BU108" s="253" t="str">
        <f>M2D!BY41</f>
        <v>V10</v>
      </c>
      <c r="BV108" s="253" t="str">
        <f>M2D!BZ41</f>
        <v>V10</v>
      </c>
      <c r="BW108" s="253" t="str">
        <f>M2D!CA41</f>
        <v>CV</v>
      </c>
      <c r="BX108" s="334" t="str">
        <f>M2D!CB41</f>
        <v>CV</v>
      </c>
      <c r="BY108" s="332" t="str">
        <f>M2D!CC41</f>
        <v>CV</v>
      </c>
      <c r="BZ108" s="253" t="str">
        <f>M2D!CD41</f>
        <v>CV</v>
      </c>
      <c r="CA108" s="253" t="str">
        <f>M2D!CE41</f>
        <v>CV</v>
      </c>
      <c r="CB108" s="253" t="str">
        <f>M2D!CF41</f>
        <v>CV</v>
      </c>
      <c r="CC108" s="253" t="str">
        <f>M2D!CG41</f>
        <v>CV</v>
      </c>
      <c r="CD108" s="253" t="str">
        <f>M2D!CH41</f>
        <v>CV</v>
      </c>
      <c r="CE108" s="253" t="str">
        <f>M2D!CI41</f>
        <v>CV</v>
      </c>
      <c r="CF108" s="253" t="str">
        <f>M2D!CJ41</f>
        <v>CV</v>
      </c>
      <c r="CG108" s="253" t="str">
        <f>M2D!CK41</f>
        <v>CV</v>
      </c>
      <c r="CH108" s="253" t="str">
        <f>M2D!CL41</f>
        <v>CV</v>
      </c>
      <c r="CI108" s="253" t="str">
        <f>M2D!CM41</f>
        <v>CV</v>
      </c>
      <c r="CJ108" s="334" t="str">
        <f>M2D!CN41</f>
        <v>CV</v>
      </c>
      <c r="CK108" s="332" t="str">
        <f>M2D!CO41</f>
        <v>CV</v>
      </c>
      <c r="CL108" s="253" t="str">
        <f>M2D!CP41</f>
        <v>CV</v>
      </c>
      <c r="CM108" s="253" t="str">
        <f>M2D!CQ41</f>
        <v>CV</v>
      </c>
      <c r="CN108" s="253" t="str">
        <f>M2D!CR41</f>
        <v>CV</v>
      </c>
      <c r="CO108" s="253" t="str">
        <f>M2D!CS41</f>
        <v>CV</v>
      </c>
      <c r="CP108" s="253" t="str">
        <f>M2D!CT41</f>
        <v>CV</v>
      </c>
      <c r="CQ108" s="253" t="str">
        <f>M2D!CU41</f>
        <v>CV</v>
      </c>
      <c r="CR108" s="253" t="str">
        <f>M2D!CV41</f>
        <v>CV</v>
      </c>
      <c r="CS108" s="253" t="str">
        <f>M2D!CW41</f>
        <v>CV</v>
      </c>
      <c r="CT108" s="253" t="str">
        <f>M2D!CX41</f>
        <v>CV</v>
      </c>
      <c r="CU108" s="253" t="str">
        <f>M2D!CY41</f>
        <v>CV</v>
      </c>
      <c r="CV108" s="334" t="str">
        <f>M2D!CZ41</f>
        <v>CV</v>
      </c>
      <c r="CW108" s="332" t="str">
        <f>M2D!DA41</f>
        <v>CV</v>
      </c>
      <c r="CX108" s="253" t="str">
        <f>M2D!DB41</f>
        <v>CV</v>
      </c>
      <c r="CY108" s="253" t="str">
        <f>M2D!DC41</f>
        <v>CV</v>
      </c>
      <c r="CZ108" s="253" t="str">
        <f>M2D!DD41</f>
        <v>CV</v>
      </c>
      <c r="DA108" s="253" t="str">
        <f>M2D!DE41</f>
        <v>CV</v>
      </c>
      <c r="DB108" s="253" t="str">
        <f>M2D!DF41</f>
        <v>CV</v>
      </c>
      <c r="DC108" s="253" t="str">
        <f>M2D!DG41</f>
        <v>CV</v>
      </c>
      <c r="DD108" s="253" t="str">
        <f>M2D!DH41</f>
        <v>CV</v>
      </c>
      <c r="DE108" s="253" t="str">
        <f>M2D!DI41</f>
        <v>CV</v>
      </c>
      <c r="DF108" s="253" t="str">
        <f>M2D!DJ41</f>
        <v>CV</v>
      </c>
      <c r="DG108" s="253" t="str">
        <f>M2D!DK41</f>
        <v>CV</v>
      </c>
      <c r="DH108" s="334" t="str">
        <f>M2D!DL41</f>
        <v>CV</v>
      </c>
      <c r="DI108" s="332" t="str">
        <f>M2D!DM41</f>
        <v>CV</v>
      </c>
      <c r="DJ108" s="253" t="str">
        <f>M2D!DN41</f>
        <v>CV</v>
      </c>
      <c r="DK108" s="253" t="str">
        <f>M2D!DO41</f>
        <v>CV</v>
      </c>
      <c r="DL108" s="253" t="str">
        <f>M2D!DP41</f>
        <v>CV</v>
      </c>
      <c r="DM108" s="253" t="str">
        <f>M2D!DQ41</f>
        <v>CV</v>
      </c>
      <c r="DN108" s="253" t="str">
        <f>M2D!DR41</f>
        <v>CV</v>
      </c>
      <c r="DO108" s="253" t="str">
        <f>M2D!DS41</f>
        <v>CV</v>
      </c>
      <c r="DP108" s="253" t="str">
        <f>M2D!DT41</f>
        <v>CV</v>
      </c>
      <c r="DQ108" s="253" t="str">
        <f>M2D!DU41</f>
        <v>CV</v>
      </c>
      <c r="DR108" s="253" t="str">
        <f>M2D!DV41</f>
        <v>CV</v>
      </c>
      <c r="DS108" s="253" t="str">
        <f>M2D!DW41</f>
        <v>CV</v>
      </c>
      <c r="DT108" s="334" t="str">
        <f>M2D!DX41</f>
        <v>CV</v>
      </c>
      <c r="DU108" s="332" t="str">
        <f>M2D!DY41</f>
        <v>CV</v>
      </c>
      <c r="DV108" s="253" t="str">
        <f>M2D!DZ41</f>
        <v>CV</v>
      </c>
      <c r="DW108" s="253" t="str">
        <f>M2D!EA41</f>
        <v>CV</v>
      </c>
      <c r="DX108" s="253" t="str">
        <f>M2D!EB41</f>
        <v>CV</v>
      </c>
      <c r="DY108" s="253" t="str">
        <f>M2D!EC41</f>
        <v>CV</v>
      </c>
      <c r="DZ108" s="253" t="str">
        <f>M2D!ED41</f>
        <v>CV</v>
      </c>
      <c r="EA108" s="253" t="str">
        <f>M2D!EE41</f>
        <v>CV</v>
      </c>
      <c r="EB108" s="253" t="str">
        <f>M2D!EF41</f>
        <v>CV</v>
      </c>
      <c r="EC108" s="253" t="str">
        <f>M2D!EG41</f>
        <v>CV</v>
      </c>
      <c r="ED108" s="253" t="str">
        <f>M2D!EH41</f>
        <v>V15</v>
      </c>
      <c r="EE108" s="253" t="str">
        <f>M2D!EI41</f>
        <v>V15</v>
      </c>
      <c r="EF108" s="334" t="str">
        <f>M2D!EJ41</f>
        <v>V15</v>
      </c>
      <c r="EG108" s="332" t="str">
        <f>M2D!EK41</f>
        <v>V15</v>
      </c>
      <c r="EH108" s="253" t="str">
        <f>M2D!EL41</f>
        <v>V15</v>
      </c>
      <c r="EI108" s="253" t="str">
        <f>M2D!EM41</f>
        <v>CV</v>
      </c>
      <c r="EJ108" s="253" t="str">
        <f>M2D!EN41</f>
        <v>CV</v>
      </c>
      <c r="EK108" s="253" t="str">
        <f>M2D!EO41</f>
        <v>CV</v>
      </c>
      <c r="EL108" s="253" t="str">
        <f>M2D!EP41</f>
        <v>CV</v>
      </c>
      <c r="EM108" s="253" t="str">
        <f>M2D!EQ41</f>
        <v>CV</v>
      </c>
      <c r="EN108" s="253" t="str">
        <f>M2D!ER41</f>
        <v>CV</v>
      </c>
      <c r="EO108" s="253" t="str">
        <f>M2D!ES41</f>
        <v>CV</v>
      </c>
      <c r="EP108" s="253" t="str">
        <f>M2D!ET41</f>
        <v>CV</v>
      </c>
      <c r="EQ108" s="253" t="str">
        <f>M2D!EU41</f>
        <v>CV</v>
      </c>
      <c r="ER108" s="334" t="str">
        <f>M2D!EV41</f>
        <v>CV</v>
      </c>
      <c r="ES108" s="335" t="str">
        <f>M2D!EW41</f>
        <v>CV</v>
      </c>
      <c r="ET108" s="253" t="str">
        <f>M2D!EX41</f>
        <v>CV</v>
      </c>
      <c r="EU108" s="253" t="str">
        <f>M2D!EY41</f>
        <v>CV</v>
      </c>
      <c r="EV108" s="253" t="str">
        <f>M2D!EZ41</f>
        <v>CV</v>
      </c>
      <c r="EW108" s="253" t="str">
        <f>M2D!FA41</f>
        <v>CV</v>
      </c>
      <c r="EX108" s="253" t="str">
        <f>M2D!FB41</f>
        <v>CV</v>
      </c>
      <c r="EY108" s="253" t="str">
        <f>M2D!FC41</f>
        <v>CV</v>
      </c>
      <c r="EZ108" s="253" t="str">
        <f>M2D!FD41</f>
        <v>CV</v>
      </c>
      <c r="FA108" s="253" t="str">
        <f>M2D!FE41</f>
        <v>CV</v>
      </c>
      <c r="FB108" s="253" t="str">
        <f>M2D!FF41</f>
        <v>CV</v>
      </c>
      <c r="FC108" s="253" t="str">
        <f>M2D!FG41</f>
        <v>CV</v>
      </c>
      <c r="FD108" s="253" t="str">
        <f>M2D!FH41</f>
        <v>CV</v>
      </c>
      <c r="FE108" s="253" t="str">
        <f>M2D!FI41</f>
        <v>CV</v>
      </c>
      <c r="FF108" s="253" t="str">
        <f>M2D!FJ41</f>
        <v>CV</v>
      </c>
      <c r="FG108" s="253" t="str">
        <f>M2D!FK41</f>
        <v>CV</v>
      </c>
      <c r="FH108" s="253" t="str">
        <f>M2D!FL41</f>
        <v>CV</v>
      </c>
      <c r="FI108" s="253" t="str">
        <f>M2D!FM41</f>
        <v>CV</v>
      </c>
      <c r="FJ108" s="253" t="str">
        <f>M2D!FN41</f>
        <v>CV</v>
      </c>
      <c r="FK108" s="253" t="str">
        <f>M2D!FO41</f>
        <v>CV</v>
      </c>
      <c r="FL108" s="253" t="str">
        <f>M2D!FP41</f>
        <v>CV</v>
      </c>
      <c r="FM108" s="253" t="str">
        <f>M2D!FQ41</f>
        <v>CV</v>
      </c>
      <c r="FN108" s="253" t="str">
        <f>M2D!FR41</f>
        <v>CV</v>
      </c>
      <c r="FO108" s="253" t="str">
        <f>M2D!FS41</f>
        <v>CV</v>
      </c>
      <c r="FP108" s="253" t="str">
        <f>M2D!FT41</f>
        <v>CV</v>
      </c>
      <c r="FQ108" s="253" t="str">
        <f>M2D!FU41</f>
        <v>CV</v>
      </c>
      <c r="FR108" s="253" t="str">
        <f>M2D!FV41</f>
        <v>CV</v>
      </c>
      <c r="FS108" s="253" t="str">
        <f>M2D!FW41</f>
        <v>CV</v>
      </c>
      <c r="FT108" s="253" t="str">
        <f>M2D!FX41</f>
        <v>CV</v>
      </c>
      <c r="FU108" s="253" t="str">
        <f>M2D!FY41</f>
        <v>CV</v>
      </c>
      <c r="FV108" s="253" t="str">
        <f>M2D!FZ41</f>
        <v>CV</v>
      </c>
      <c r="FW108" s="253" t="str">
        <f>M2D!GA41</f>
        <v>CV</v>
      </c>
      <c r="FX108" s="253" t="str">
        <f>M2D!GB41</f>
        <v>CV</v>
      </c>
      <c r="FY108" s="253" t="str">
        <f>M2D!GC41</f>
        <v>CV</v>
      </c>
      <c r="FZ108" s="253" t="str">
        <f>M2D!GD41</f>
        <v>CV</v>
      </c>
      <c r="GA108" s="253" t="str">
        <f>M2D!GE41</f>
        <v>CV</v>
      </c>
      <c r="GB108" s="253" t="str">
        <f>M2D!GF41</f>
        <v>CV</v>
      </c>
      <c r="GC108" s="253" t="str">
        <f>M2D!GG41</f>
        <v>CV</v>
      </c>
      <c r="GD108" s="253" t="str">
        <f>M2D!GH41</f>
        <v>CV</v>
      </c>
      <c r="GE108" s="253" t="str">
        <f>M2D!GI41</f>
        <v>CV</v>
      </c>
      <c r="GF108" s="253" t="str">
        <f>M2D!GJ41</f>
        <v>CV</v>
      </c>
      <c r="GG108" s="253" t="str">
        <f>M2D!GK41</f>
        <v>CV</v>
      </c>
      <c r="GH108" s="253" t="str">
        <f>M2D!GL41</f>
        <v>CV</v>
      </c>
      <c r="GI108" s="253" t="str">
        <f>M2D!GM41</f>
        <v>CV</v>
      </c>
      <c r="GJ108" s="253" t="str">
        <f>M2D!GN41</f>
        <v>CV</v>
      </c>
      <c r="GK108" s="253" t="str">
        <f>M2D!GO41</f>
        <v>X</v>
      </c>
      <c r="GL108" s="253" t="str">
        <f>M2D!GP41</f>
        <v>X</v>
      </c>
      <c r="GM108" s="253" t="str">
        <f>M2D!GQ41</f>
        <v>X</v>
      </c>
      <c r="GN108" s="253" t="str">
        <f>M2D!GR41</f>
        <v>X</v>
      </c>
      <c r="GO108" s="709" t="str">
        <f>M2D!HN51</f>
        <v/>
      </c>
    </row>
    <row r="109" spans="1:197" ht="13.15" customHeight="1" x14ac:dyDescent="0.2">
      <c r="A109" s="262" t="str">
        <f>M5F!A32</f>
        <v>V5</v>
      </c>
      <c r="B109" s="262">
        <f>M5F!F32</f>
        <v>44173</v>
      </c>
      <c r="C109" s="263">
        <f>M5F!G32</f>
        <v>44013</v>
      </c>
      <c r="D109" s="264" t="str">
        <f>M5F!H32</f>
        <v>5F078</v>
      </c>
      <c r="E109" s="318">
        <f>M5F!I32</f>
        <v>52</v>
      </c>
      <c r="F109" s="319">
        <f>M5F!J32</f>
        <v>49</v>
      </c>
      <c r="G109" s="319">
        <f>M5F!K32</f>
        <v>48</v>
      </c>
      <c r="H109" s="319">
        <f>M5F!L32</f>
        <v>64</v>
      </c>
      <c r="I109" s="319">
        <f>M5F!M32</f>
        <v>29</v>
      </c>
      <c r="J109" s="319">
        <f>M5F!N32</f>
        <v>14</v>
      </c>
      <c r="K109" s="319">
        <f>M5F!O32</f>
        <v>1</v>
      </c>
      <c r="L109" s="319" t="str">
        <f>M5F!P32</f>
        <v>V30</v>
      </c>
      <c r="M109" s="319" t="str">
        <f>M5F!Q32</f>
        <v>V30</v>
      </c>
      <c r="N109" s="319" t="str">
        <f>M5F!R32</f>
        <v>V30</v>
      </c>
      <c r="O109" s="319" t="str">
        <f>M5F!S32</f>
        <v>V30</v>
      </c>
      <c r="P109" s="320" t="str">
        <f>M5F!T32</f>
        <v>V30</v>
      </c>
      <c r="Q109" s="318" t="str">
        <f>M5F!U32</f>
        <v>V30</v>
      </c>
      <c r="R109" s="319">
        <f>M5F!V32</f>
        <v>1</v>
      </c>
      <c r="S109" s="319">
        <f>M5F!W32</f>
        <v>31</v>
      </c>
      <c r="T109" s="319">
        <f>M5F!X32</f>
        <v>26</v>
      </c>
      <c r="U109" s="319">
        <f>M5F!Y32</f>
        <v>12</v>
      </c>
      <c r="V109" s="319">
        <f>M5F!Z32</f>
        <v>19</v>
      </c>
      <c r="W109" s="319">
        <f>M5F!AA32</f>
        <v>6</v>
      </c>
      <c r="X109" s="319">
        <f>M5F!AB32</f>
        <v>12</v>
      </c>
      <c r="Y109" s="319">
        <f>M5F!AC32</f>
        <v>4</v>
      </c>
      <c r="Z109" s="319">
        <f>M5F!AD32</f>
        <v>28</v>
      </c>
      <c r="AA109" s="319">
        <f>M5F!AE32</f>
        <v>23</v>
      </c>
      <c r="AB109" s="321">
        <f>M5F!AF32</f>
        <v>23</v>
      </c>
      <c r="AC109" s="318">
        <f>M5F!AG32</f>
        <v>23</v>
      </c>
      <c r="AD109" s="319">
        <f>M5F!AH32</f>
        <v>23</v>
      </c>
      <c r="AE109" s="319">
        <f>M5F!AI32</f>
        <v>23</v>
      </c>
      <c r="AF109" s="319">
        <f>M5F!AJ32</f>
        <v>23</v>
      </c>
      <c r="AG109" s="319">
        <f>M5F!AK32</f>
        <v>23</v>
      </c>
      <c r="AH109" s="319">
        <f>M5F!AL32</f>
        <v>23</v>
      </c>
      <c r="AI109" s="319">
        <f>M5F!AM32</f>
        <v>23</v>
      </c>
      <c r="AJ109" s="319">
        <f>M5F!AN32</f>
        <v>23</v>
      </c>
      <c r="AK109" s="319">
        <f>M5F!AO32</f>
        <v>23</v>
      </c>
      <c r="AL109" s="319">
        <f>M5F!AP32</f>
        <v>23</v>
      </c>
      <c r="AM109" s="319">
        <f>M5F!AQ32</f>
        <v>23</v>
      </c>
      <c r="AN109" s="321">
        <f>M5F!AR32</f>
        <v>23</v>
      </c>
      <c r="AO109" s="318">
        <f>M5F!AS32</f>
        <v>23</v>
      </c>
      <c r="AP109" s="319">
        <f>M5F!AT32</f>
        <v>23</v>
      </c>
      <c r="AQ109" s="319">
        <f>M5F!AU32</f>
        <v>23</v>
      </c>
      <c r="AR109" s="319">
        <f>M5F!AV32</f>
        <v>23</v>
      </c>
      <c r="AS109" s="319">
        <f>M5F!AW32</f>
        <v>23</v>
      </c>
      <c r="AT109" s="319">
        <f>M5F!AX32</f>
        <v>23</v>
      </c>
      <c r="AU109" s="319">
        <f>M5F!AY32</f>
        <v>23</v>
      </c>
      <c r="AV109" s="319">
        <f>M5F!AZ32</f>
        <v>23</v>
      </c>
      <c r="AW109" s="319">
        <f>M5F!BA32</f>
        <v>23</v>
      </c>
      <c r="AX109" s="319">
        <f>M5F!BB32</f>
        <v>23</v>
      </c>
      <c r="AY109" s="319">
        <f>M5F!BC32</f>
        <v>23</v>
      </c>
      <c r="AZ109" s="321">
        <f>M5F!BD32</f>
        <v>23</v>
      </c>
      <c r="BA109" s="318">
        <f>M5F!BE32</f>
        <v>23</v>
      </c>
      <c r="BB109" s="319">
        <f>M5F!BF32</f>
        <v>23</v>
      </c>
      <c r="BC109" s="319">
        <f>M5F!BG32</f>
        <v>23</v>
      </c>
      <c r="BD109" s="319">
        <f>M5F!BH32</f>
        <v>23</v>
      </c>
      <c r="BE109" s="319">
        <f>M5F!BI32</f>
        <v>23</v>
      </c>
      <c r="BF109" s="319">
        <f>M5F!BJ32</f>
        <v>23</v>
      </c>
      <c r="BG109" s="319">
        <f>M5F!BK32</f>
        <v>23</v>
      </c>
      <c r="BH109" s="319">
        <f>M5F!BL32</f>
        <v>23</v>
      </c>
      <c r="BI109" s="319">
        <f>M5F!BM32</f>
        <v>23</v>
      </c>
      <c r="BJ109" s="319">
        <f>M5F!BN32</f>
        <v>23</v>
      </c>
      <c r="BK109" s="319">
        <f>M5F!BO32</f>
        <v>23</v>
      </c>
      <c r="BL109" s="321">
        <f>M5F!BP32</f>
        <v>23</v>
      </c>
      <c r="BM109" s="318">
        <f>M5F!BQ32</f>
        <v>23</v>
      </c>
      <c r="BN109" s="319">
        <f>M5F!BR32</f>
        <v>23</v>
      </c>
      <c r="BO109" s="319">
        <f>M5F!BS32</f>
        <v>23</v>
      </c>
      <c r="BP109" s="319">
        <f>M5F!BT32</f>
        <v>23</v>
      </c>
      <c r="BQ109" s="319">
        <f>M5F!BU32</f>
        <v>23</v>
      </c>
      <c r="BR109" s="319">
        <f>M5F!BV32</f>
        <v>23</v>
      </c>
      <c r="BS109" s="319" t="str">
        <f>M5F!BW32</f>
        <v>V5</v>
      </c>
      <c r="BT109" s="319" t="str">
        <f>M5F!BX32</f>
        <v>V5</v>
      </c>
      <c r="BU109" s="319" t="str">
        <f>M5F!BY32</f>
        <v>V5</v>
      </c>
      <c r="BV109" s="319" t="str">
        <f>M5F!BZ32</f>
        <v>V5</v>
      </c>
      <c r="BW109" s="319">
        <f>M5F!CA32</f>
        <v>23</v>
      </c>
      <c r="BX109" s="321">
        <f>M5F!CB32</f>
        <v>23</v>
      </c>
      <c r="BY109" s="318">
        <f>M5F!CC32</f>
        <v>23</v>
      </c>
      <c r="BZ109" s="319">
        <f>M5F!CD32</f>
        <v>23</v>
      </c>
      <c r="CA109" s="319">
        <f>M5F!CE32</f>
        <v>23</v>
      </c>
      <c r="CB109" s="319">
        <f>M5F!CF32</f>
        <v>23</v>
      </c>
      <c r="CC109" s="319">
        <f>M5F!CG32</f>
        <v>23</v>
      </c>
      <c r="CD109" s="319">
        <f>M5F!CH32</f>
        <v>23</v>
      </c>
      <c r="CE109" s="319">
        <f>M5F!CI32</f>
        <v>23</v>
      </c>
      <c r="CF109" s="319">
        <f>M5F!CJ32</f>
        <v>23</v>
      </c>
      <c r="CG109" s="319">
        <f>M5F!CK32</f>
        <v>23</v>
      </c>
      <c r="CH109" s="319">
        <f>M5F!CL32</f>
        <v>23</v>
      </c>
      <c r="CI109" s="319">
        <f>M5F!CM32</f>
        <v>23</v>
      </c>
      <c r="CJ109" s="321">
        <f>M5F!CN32</f>
        <v>23</v>
      </c>
      <c r="CK109" s="318">
        <f>M5F!CO32</f>
        <v>23</v>
      </c>
      <c r="CL109" s="319">
        <f>M5F!CP32</f>
        <v>23</v>
      </c>
      <c r="CM109" s="319">
        <f>M5F!CQ32</f>
        <v>23</v>
      </c>
      <c r="CN109" s="319">
        <f>M5F!CR32</f>
        <v>23</v>
      </c>
      <c r="CO109" s="319">
        <f>M5F!CS32</f>
        <v>23</v>
      </c>
      <c r="CP109" s="319">
        <f>M5F!CT32</f>
        <v>23</v>
      </c>
      <c r="CQ109" s="319">
        <f>M5F!CU32</f>
        <v>23</v>
      </c>
      <c r="CR109" s="319">
        <f>M5F!CV32</f>
        <v>23</v>
      </c>
      <c r="CS109" s="319">
        <f>M5F!CW32</f>
        <v>23</v>
      </c>
      <c r="CT109" s="319">
        <f>M5F!CX32</f>
        <v>23</v>
      </c>
      <c r="CU109" s="319">
        <f>M5F!CY32</f>
        <v>23</v>
      </c>
      <c r="CV109" s="321">
        <f>M5F!CZ32</f>
        <v>23</v>
      </c>
      <c r="CW109" s="318">
        <f>M5F!DA32</f>
        <v>23</v>
      </c>
      <c r="CX109" s="319">
        <f>M5F!DB32</f>
        <v>23</v>
      </c>
      <c r="CY109" s="319">
        <f>M5F!DC32</f>
        <v>23</v>
      </c>
      <c r="CZ109" s="319">
        <f>M5F!DD32</f>
        <v>23</v>
      </c>
      <c r="DA109" s="319">
        <f>M5F!DE32</f>
        <v>23</v>
      </c>
      <c r="DB109" s="319">
        <f>M5F!DF32</f>
        <v>23</v>
      </c>
      <c r="DC109" s="319">
        <f>M5F!DG32</f>
        <v>23</v>
      </c>
      <c r="DD109" s="319">
        <f>M5F!DH32</f>
        <v>23</v>
      </c>
      <c r="DE109" s="319">
        <f>M5F!DI32</f>
        <v>23</v>
      </c>
      <c r="DF109" s="319">
        <f>M5F!DJ32</f>
        <v>23</v>
      </c>
      <c r="DG109" s="319">
        <f>M5F!DK32</f>
        <v>23</v>
      </c>
      <c r="DH109" s="321">
        <f>M5F!DL32</f>
        <v>23</v>
      </c>
      <c r="DI109" s="318">
        <f>M5F!DM32</f>
        <v>23</v>
      </c>
      <c r="DJ109" s="319">
        <f>M5F!DN32</f>
        <v>23</v>
      </c>
      <c r="DK109" s="319">
        <f>M5F!DO32</f>
        <v>23</v>
      </c>
      <c r="DL109" s="319">
        <f>M5F!DP32</f>
        <v>23</v>
      </c>
      <c r="DM109" s="319">
        <f>M5F!DQ32</f>
        <v>23</v>
      </c>
      <c r="DN109" s="319">
        <f>M5F!DR32</f>
        <v>23</v>
      </c>
      <c r="DO109" s="319">
        <f>M5F!DS32</f>
        <v>23</v>
      </c>
      <c r="DP109" s="319">
        <f>M5F!DT32</f>
        <v>23</v>
      </c>
      <c r="DQ109" s="319">
        <f>M5F!DU32</f>
        <v>23</v>
      </c>
      <c r="DR109" s="319">
        <f>M5F!DV32</f>
        <v>23</v>
      </c>
      <c r="DS109" s="319">
        <f>M5F!DW32</f>
        <v>23</v>
      </c>
      <c r="DT109" s="321">
        <f>M5F!DX32</f>
        <v>23</v>
      </c>
      <c r="DU109" s="318">
        <f>M5F!DY32</f>
        <v>23</v>
      </c>
      <c r="DV109" s="319">
        <f>M5F!DZ32</f>
        <v>23</v>
      </c>
      <c r="DW109" s="319" t="str">
        <f>M5F!EA32</f>
        <v>V10</v>
      </c>
      <c r="DX109" s="319" t="str">
        <f>M5F!EB32</f>
        <v>V10</v>
      </c>
      <c r="DY109" s="319" t="str">
        <f>M5F!EC32</f>
        <v>V10</v>
      </c>
      <c r="DZ109" s="319" t="str">
        <f>M5F!ED32</f>
        <v>V10</v>
      </c>
      <c r="EA109" s="319" t="str">
        <f>M5F!EE32</f>
        <v>V10</v>
      </c>
      <c r="EB109" s="319" t="str">
        <f>M5F!EF32</f>
        <v>V10</v>
      </c>
      <c r="EC109" s="319">
        <f>M5F!EG32</f>
        <v>23</v>
      </c>
      <c r="ED109" s="319">
        <f>M5F!EH32</f>
        <v>23</v>
      </c>
      <c r="EE109" s="319">
        <f>M5F!EI32</f>
        <v>23</v>
      </c>
      <c r="EF109" s="321">
        <f>M5F!EJ32</f>
        <v>23</v>
      </c>
      <c r="EG109" s="318">
        <f>M5F!EK32</f>
        <v>23</v>
      </c>
      <c r="EH109" s="319">
        <f>M5F!EL32</f>
        <v>23</v>
      </c>
      <c r="EI109" s="319">
        <f>M5F!EM32</f>
        <v>23</v>
      </c>
      <c r="EJ109" s="319">
        <f>M5F!EN32</f>
        <v>23</v>
      </c>
      <c r="EK109" s="319">
        <f>M5F!EO32</f>
        <v>23</v>
      </c>
      <c r="EL109" s="319">
        <f>M5F!EP32</f>
        <v>23</v>
      </c>
      <c r="EM109" s="319">
        <f>M5F!EQ32</f>
        <v>23</v>
      </c>
      <c r="EN109" s="319">
        <f>M5F!ER32</f>
        <v>23</v>
      </c>
      <c r="EO109" s="319">
        <f>M5F!ES32</f>
        <v>23</v>
      </c>
      <c r="EP109" s="319">
        <f>M5F!ET32</f>
        <v>23</v>
      </c>
      <c r="EQ109" s="319">
        <f>M5F!EU32</f>
        <v>23</v>
      </c>
      <c r="ER109" s="321">
        <f>M5F!EV32</f>
        <v>23</v>
      </c>
      <c r="ES109" s="322">
        <f>M5F!EW32</f>
        <v>23</v>
      </c>
      <c r="ET109" s="319">
        <f>M5F!EX32</f>
        <v>23</v>
      </c>
      <c r="EU109" s="319">
        <f>M5F!EY32</f>
        <v>23</v>
      </c>
      <c r="EV109" s="319">
        <f>M5F!EZ32</f>
        <v>23</v>
      </c>
      <c r="EW109" s="319">
        <f>M5F!FA32</f>
        <v>23</v>
      </c>
      <c r="EX109" s="319">
        <f>M5F!FB32</f>
        <v>23</v>
      </c>
      <c r="EY109" s="319">
        <f>M5F!FC32</f>
        <v>23</v>
      </c>
      <c r="EZ109" s="319">
        <f>M5F!FD32</f>
        <v>23</v>
      </c>
      <c r="FA109" s="319">
        <f>M5F!FE32</f>
        <v>23</v>
      </c>
      <c r="FB109" s="319">
        <f>M5F!FF32</f>
        <v>23</v>
      </c>
      <c r="FC109" s="319">
        <f>M5F!FG32</f>
        <v>23</v>
      </c>
      <c r="FD109" s="319">
        <f>M5F!FH32</f>
        <v>23</v>
      </c>
      <c r="FE109" s="319">
        <f>M5F!FI32</f>
        <v>23</v>
      </c>
      <c r="FF109" s="319">
        <f>M5F!FJ32</f>
        <v>23</v>
      </c>
      <c r="FG109" s="319">
        <f>M5F!FK32</f>
        <v>23</v>
      </c>
      <c r="FH109" s="319">
        <f>M5F!FL32</f>
        <v>23</v>
      </c>
      <c r="FI109" s="319">
        <f>M5F!FM32</f>
        <v>23</v>
      </c>
      <c r="FJ109" s="319">
        <f>M5F!FN32</f>
        <v>23</v>
      </c>
      <c r="FK109" s="319">
        <f>M5F!FO32</f>
        <v>23</v>
      </c>
      <c r="FL109" s="319">
        <f>M5F!FP32</f>
        <v>23</v>
      </c>
      <c r="FM109" s="319">
        <f>M5F!FQ32</f>
        <v>23</v>
      </c>
      <c r="FN109" s="319">
        <f>M5F!FR32</f>
        <v>23</v>
      </c>
      <c r="FO109" s="319">
        <f>M5F!FS32</f>
        <v>23</v>
      </c>
      <c r="FP109" s="319">
        <f>M5F!FT32</f>
        <v>23</v>
      </c>
      <c r="FQ109" s="319">
        <f>M5F!FU32</f>
        <v>23</v>
      </c>
      <c r="FR109" s="319">
        <f>M5F!FV32</f>
        <v>23</v>
      </c>
      <c r="FS109" s="319">
        <f>M5F!FW32</f>
        <v>23</v>
      </c>
      <c r="FT109" s="319">
        <f>M5F!FX32</f>
        <v>23</v>
      </c>
      <c r="FU109" s="319">
        <f>M5F!FY32</f>
        <v>23</v>
      </c>
      <c r="FV109" s="319">
        <f>M5F!FZ32</f>
        <v>23</v>
      </c>
      <c r="FW109" s="319">
        <f>M5F!GA32</f>
        <v>23</v>
      </c>
      <c r="FX109" s="319">
        <f>M5F!GB32</f>
        <v>23</v>
      </c>
      <c r="FY109" s="319">
        <f>M5F!GC32</f>
        <v>23</v>
      </c>
      <c r="FZ109" s="319">
        <f>M5F!GD32</f>
        <v>23</v>
      </c>
      <c r="GA109" s="319">
        <f>M5F!GE32</f>
        <v>23</v>
      </c>
      <c r="GB109" s="319" t="str">
        <f>M5F!GF32</f>
        <v>X</v>
      </c>
      <c r="GC109" s="319" t="str">
        <f>M5F!GG32</f>
        <v>X</v>
      </c>
      <c r="GD109" s="319" t="str">
        <f>M5F!GH32</f>
        <v>X</v>
      </c>
      <c r="GE109" s="319" t="str">
        <f>M5F!GI32</f>
        <v>X</v>
      </c>
      <c r="GF109" s="319" t="str">
        <f>M5F!GJ32</f>
        <v>X</v>
      </c>
      <c r="GG109" s="319" t="str">
        <f>M5F!GK32</f>
        <v>X</v>
      </c>
      <c r="GH109" s="319" t="str">
        <f>M5F!GL32</f>
        <v>X</v>
      </c>
      <c r="GI109" s="319" t="str">
        <f>M5F!GM32</f>
        <v>X</v>
      </c>
      <c r="GJ109" s="319" t="str">
        <f>M5F!GN32</f>
        <v>X</v>
      </c>
      <c r="GK109" s="319" t="str">
        <f>M5F!GO32</f>
        <v>X</v>
      </c>
      <c r="GL109" s="319" t="str">
        <f>M5F!GP32</f>
        <v>X</v>
      </c>
      <c r="GM109" s="319" t="str">
        <f>M5F!GQ32</f>
        <v>X</v>
      </c>
      <c r="GN109" s="319" t="str">
        <f>M5F!GR32</f>
        <v>X</v>
      </c>
      <c r="GO109" s="709" t="str">
        <f>M5F!HN42</f>
        <v>N</v>
      </c>
    </row>
    <row r="110" spans="1:197" ht="13.15" customHeight="1" x14ac:dyDescent="0.2">
      <c r="A110" s="271" t="str">
        <f>M2D!A46</f>
        <v>V20</v>
      </c>
      <c r="B110" s="271">
        <f>M2D!F46</f>
        <v>44330</v>
      </c>
      <c r="C110" s="272">
        <f>M2D!G46</f>
        <v>44044</v>
      </c>
      <c r="D110" s="273" t="str">
        <f>M2D!H46</f>
        <v>D649</v>
      </c>
      <c r="E110" s="332">
        <f>M2D!I46</f>
        <v>10</v>
      </c>
      <c r="F110" s="253">
        <f>M2D!J46</f>
        <v>30</v>
      </c>
      <c r="G110" s="253">
        <f>M2D!K46</f>
        <v>77</v>
      </c>
      <c r="H110" s="253">
        <f>M2D!L46</f>
        <v>45</v>
      </c>
      <c r="I110" s="253">
        <f>M2D!M46</f>
        <v>67</v>
      </c>
      <c r="J110" s="253">
        <f>M2D!N46</f>
        <v>36</v>
      </c>
      <c r="K110" s="253">
        <f>M2D!O46</f>
        <v>0</v>
      </c>
      <c r="L110" s="253">
        <f>M2D!P46</f>
        <v>0</v>
      </c>
      <c r="M110" s="253">
        <f>M2D!Q46</f>
        <v>10</v>
      </c>
      <c r="N110" s="253">
        <f>M2D!R46</f>
        <v>36</v>
      </c>
      <c r="O110" s="253">
        <f>M2D!S46</f>
        <v>23</v>
      </c>
      <c r="P110" s="333" t="str">
        <f>M2D!T46</f>
        <v>V15</v>
      </c>
      <c r="Q110" s="332" t="str">
        <f>M2D!U46</f>
        <v>V15</v>
      </c>
      <c r="R110" s="253" t="str">
        <f>M2D!V46</f>
        <v>V15</v>
      </c>
      <c r="S110" s="253" t="str">
        <f>M2D!W46</f>
        <v>V15</v>
      </c>
      <c r="T110" s="253" t="str">
        <f>M2D!X46</f>
        <v>V15</v>
      </c>
      <c r="U110" s="253" t="str">
        <f>M2D!Y46</f>
        <v>V15</v>
      </c>
      <c r="V110" s="253" t="str">
        <f>M2D!Z46</f>
        <v>AIA</v>
      </c>
      <c r="W110" s="253" t="str">
        <f>M2D!AA46</f>
        <v>AIA</v>
      </c>
      <c r="X110" s="253">
        <f>M2D!AB46</f>
        <v>7</v>
      </c>
      <c r="Y110" s="253">
        <f>M2D!AC46</f>
        <v>24</v>
      </c>
      <c r="Z110" s="253">
        <f>M2D!AD46</f>
        <v>42</v>
      </c>
      <c r="AA110" s="253">
        <f>M2D!AE46</f>
        <v>23</v>
      </c>
      <c r="AB110" s="334">
        <f>M2D!AF46</f>
        <v>23</v>
      </c>
      <c r="AC110" s="332">
        <f>M2D!AG46</f>
        <v>1</v>
      </c>
      <c r="AD110" s="253">
        <f>M2D!AH46</f>
        <v>50</v>
      </c>
      <c r="AE110" s="253">
        <f>M2D!AI46</f>
        <v>50</v>
      </c>
      <c r="AF110" s="253">
        <f>M2D!AJ46</f>
        <v>50</v>
      </c>
      <c r="AG110" s="253">
        <f>M2D!AK46</f>
        <v>50</v>
      </c>
      <c r="AH110" s="253">
        <f>M2D!AL46</f>
        <v>1</v>
      </c>
      <c r="AI110" s="253">
        <f>M2D!AM46</f>
        <v>23</v>
      </c>
      <c r="AJ110" s="253">
        <f>M2D!AN46</f>
        <v>23</v>
      </c>
      <c r="AK110" s="253">
        <f>M2D!AO46</f>
        <v>23</v>
      </c>
      <c r="AL110" s="253">
        <f>M2D!AP46</f>
        <v>23</v>
      </c>
      <c r="AM110" s="253">
        <f>M2D!AQ46</f>
        <v>23</v>
      </c>
      <c r="AN110" s="334">
        <f>M2D!AR46</f>
        <v>1</v>
      </c>
      <c r="AO110" s="332">
        <f>M2D!AS46</f>
        <v>23</v>
      </c>
      <c r="AP110" s="253">
        <f>M2D!AT46</f>
        <v>23</v>
      </c>
      <c r="AQ110" s="253">
        <f>M2D!AU46</f>
        <v>23</v>
      </c>
      <c r="AR110" s="253">
        <f>M2D!AV46</f>
        <v>23</v>
      </c>
      <c r="AS110" s="253">
        <f>M2D!AW46</f>
        <v>23</v>
      </c>
      <c r="AT110" s="253">
        <f>M2D!AX46</f>
        <v>23</v>
      </c>
      <c r="AU110" s="253">
        <f>M2D!AY46</f>
        <v>1</v>
      </c>
      <c r="AV110" s="253">
        <f>M2D!AZ46</f>
        <v>60</v>
      </c>
      <c r="AW110" s="253">
        <f>M2D!BA46</f>
        <v>60</v>
      </c>
      <c r="AX110" s="253">
        <f>M2D!BB46</f>
        <v>60</v>
      </c>
      <c r="AY110" s="253">
        <f>M2D!BC46</f>
        <v>60</v>
      </c>
      <c r="AZ110" s="334">
        <f>M2D!BD46</f>
        <v>1</v>
      </c>
      <c r="BA110" s="332">
        <f>M2D!BE46</f>
        <v>23</v>
      </c>
      <c r="BB110" s="253">
        <f>M2D!BF46</f>
        <v>23</v>
      </c>
      <c r="BC110" s="253">
        <f>M2D!BG46</f>
        <v>23</v>
      </c>
      <c r="BD110" s="253">
        <f>M2D!BH46</f>
        <v>23</v>
      </c>
      <c r="BE110" s="253">
        <f>M2D!BI46</f>
        <v>23</v>
      </c>
      <c r="BF110" s="253">
        <f>M2D!BJ46</f>
        <v>23</v>
      </c>
      <c r="BG110" s="253">
        <f>M2D!BK46</f>
        <v>23</v>
      </c>
      <c r="BH110" s="253">
        <f>M2D!BL46</f>
        <v>23</v>
      </c>
      <c r="BI110" s="253">
        <f>M2D!BM46</f>
        <v>23</v>
      </c>
      <c r="BJ110" s="253">
        <f>M2D!BN46</f>
        <v>23</v>
      </c>
      <c r="BK110" s="253">
        <f>M2D!BO46</f>
        <v>23</v>
      </c>
      <c r="BL110" s="334">
        <f>M2D!BP46</f>
        <v>23</v>
      </c>
      <c r="BM110" s="332" t="str">
        <f>M2D!BQ46</f>
        <v>SB</v>
      </c>
      <c r="BN110" s="253" t="str">
        <f>M2D!BR46</f>
        <v>SB</v>
      </c>
      <c r="BO110" s="253" t="str">
        <f>M2D!BS46</f>
        <v>SB</v>
      </c>
      <c r="BP110" s="253" t="str">
        <f>M2D!BT46</f>
        <v>SB</v>
      </c>
      <c r="BQ110" s="253">
        <f>M2D!BU46</f>
        <v>23</v>
      </c>
      <c r="BR110" s="253">
        <f>M2D!BV46</f>
        <v>23</v>
      </c>
      <c r="BS110" s="253">
        <f>M2D!BW46</f>
        <v>23</v>
      </c>
      <c r="BT110" s="253" t="str">
        <f>M2D!BX46</f>
        <v>V20</v>
      </c>
      <c r="BU110" s="253" t="str">
        <f>M2D!BY46</f>
        <v>V20</v>
      </c>
      <c r="BV110" s="253" t="str">
        <f>M2D!BZ46</f>
        <v>V20</v>
      </c>
      <c r="BW110" s="253" t="str">
        <f>M2D!CA46</f>
        <v>V20</v>
      </c>
      <c r="BX110" s="334" t="str">
        <f>M2D!CB46</f>
        <v>V20</v>
      </c>
      <c r="BY110" s="332" t="str">
        <f>M2D!CC46</f>
        <v>V20</v>
      </c>
      <c r="BZ110" s="253" t="str">
        <f>M2D!CD46</f>
        <v>RMV</v>
      </c>
      <c r="CA110" s="253" t="str">
        <f>M2D!CE46</f>
        <v>RMV</v>
      </c>
      <c r="CB110" s="253" t="str">
        <f>M2D!CF46</f>
        <v>RMV</v>
      </c>
      <c r="CC110" s="253" t="str">
        <f>M2D!CG46</f>
        <v>RMV</v>
      </c>
      <c r="CD110" s="253" t="str">
        <f>M2D!CH46</f>
        <v>RMV</v>
      </c>
      <c r="CE110" s="253" t="str">
        <f>M2D!CI46</f>
        <v>RMV</v>
      </c>
      <c r="CF110" s="253">
        <f>M2D!CJ46</f>
        <v>23</v>
      </c>
      <c r="CG110" s="253">
        <f>M2D!CK46</f>
        <v>23</v>
      </c>
      <c r="CH110" s="253">
        <f>M2D!CL46</f>
        <v>23</v>
      </c>
      <c r="CI110" s="253">
        <f>M2D!CM46</f>
        <v>23</v>
      </c>
      <c r="CJ110" s="334">
        <f>M2D!CN46</f>
        <v>23</v>
      </c>
      <c r="CK110" s="332">
        <f>M2D!CO46</f>
        <v>23</v>
      </c>
      <c r="CL110" s="253">
        <f>M2D!CP46</f>
        <v>23</v>
      </c>
      <c r="CM110" s="253">
        <f>M2D!CQ46</f>
        <v>1</v>
      </c>
      <c r="CN110" s="253">
        <f>M2D!CR46</f>
        <v>50</v>
      </c>
      <c r="CO110" s="253">
        <f>M2D!CS46</f>
        <v>50</v>
      </c>
      <c r="CP110" s="253">
        <f>M2D!CT46</f>
        <v>50</v>
      </c>
      <c r="CQ110" s="253">
        <f>M2D!CU46</f>
        <v>50</v>
      </c>
      <c r="CR110" s="253">
        <f>M2D!CV46</f>
        <v>1</v>
      </c>
      <c r="CS110" s="253">
        <f>M2D!CW46</f>
        <v>23</v>
      </c>
      <c r="CT110" s="253">
        <f>M2D!CX46</f>
        <v>23</v>
      </c>
      <c r="CU110" s="253">
        <f>M2D!CY46</f>
        <v>23</v>
      </c>
      <c r="CV110" s="334">
        <f>M2D!CZ46</f>
        <v>23</v>
      </c>
      <c r="CW110" s="332">
        <f>M2D!DA46</f>
        <v>23</v>
      </c>
      <c r="CX110" s="253">
        <f>M2D!DB46</f>
        <v>23</v>
      </c>
      <c r="CY110" s="253">
        <f>M2D!DC46</f>
        <v>23</v>
      </c>
      <c r="CZ110" s="253">
        <f>M2D!DD46</f>
        <v>23</v>
      </c>
      <c r="DA110" s="253">
        <f>M2D!DE46</f>
        <v>23</v>
      </c>
      <c r="DB110" s="253">
        <f>M2D!DF46</f>
        <v>23</v>
      </c>
      <c r="DC110" s="253">
        <f>M2D!DG46</f>
        <v>23</v>
      </c>
      <c r="DD110" s="253">
        <f>M2D!DH46</f>
        <v>23</v>
      </c>
      <c r="DE110" s="253">
        <f>M2D!DI46</f>
        <v>23</v>
      </c>
      <c r="DF110" s="253">
        <f>M2D!DJ46</f>
        <v>23</v>
      </c>
      <c r="DG110" s="253">
        <f>M2D!DK46</f>
        <v>23</v>
      </c>
      <c r="DH110" s="334">
        <f>M2D!DL46</f>
        <v>23</v>
      </c>
      <c r="DI110" s="332">
        <f>M2D!DM46</f>
        <v>1</v>
      </c>
      <c r="DJ110" s="253">
        <f>M2D!DN46</f>
        <v>60</v>
      </c>
      <c r="DK110" s="253">
        <f>M2D!DO46</f>
        <v>60</v>
      </c>
      <c r="DL110" s="253">
        <f>M2D!DP46</f>
        <v>60</v>
      </c>
      <c r="DM110" s="253">
        <f>M2D!DQ46</f>
        <v>60</v>
      </c>
      <c r="DN110" s="253">
        <f>M2D!DR46</f>
        <v>1</v>
      </c>
      <c r="DO110" s="253">
        <f>M2D!DS46</f>
        <v>23</v>
      </c>
      <c r="DP110" s="253">
        <f>M2D!DT46</f>
        <v>23</v>
      </c>
      <c r="DQ110" s="253">
        <f>M2D!DU46</f>
        <v>23</v>
      </c>
      <c r="DR110" s="253">
        <f>M2D!DV46</f>
        <v>23</v>
      </c>
      <c r="DS110" s="253">
        <f>M2D!DW46</f>
        <v>23</v>
      </c>
      <c r="DT110" s="334">
        <f>M2D!DX46</f>
        <v>23</v>
      </c>
      <c r="DU110" s="332">
        <f>M2D!DY46</f>
        <v>23</v>
      </c>
      <c r="DV110" s="253">
        <f>M2D!DZ46</f>
        <v>23</v>
      </c>
      <c r="DW110" s="253" t="str">
        <f>M2D!EA46</f>
        <v>V25</v>
      </c>
      <c r="DX110" s="253" t="str">
        <f>M2D!EB46</f>
        <v>V25</v>
      </c>
      <c r="DY110" s="253" t="str">
        <f>M2D!EC46</f>
        <v>V25</v>
      </c>
      <c r="DZ110" s="253" t="str">
        <f>M2D!ED46</f>
        <v>V25</v>
      </c>
      <c r="EA110" s="253" t="str">
        <f>M2D!EE46</f>
        <v>V25</v>
      </c>
      <c r="EB110" s="253">
        <f>M2D!EF46</f>
        <v>23</v>
      </c>
      <c r="EC110" s="253">
        <f>M2D!EG46</f>
        <v>23</v>
      </c>
      <c r="ED110" s="253">
        <f>M2D!EH46</f>
        <v>23</v>
      </c>
      <c r="EE110" s="253">
        <f>M2D!EI46</f>
        <v>23</v>
      </c>
      <c r="EF110" s="334">
        <f>M2D!EJ46</f>
        <v>23</v>
      </c>
      <c r="EG110" s="332">
        <f>M2D!EK46</f>
        <v>23</v>
      </c>
      <c r="EH110" s="253">
        <f>M2D!EL46</f>
        <v>23</v>
      </c>
      <c r="EI110" s="253">
        <f>M2D!EM46</f>
        <v>23</v>
      </c>
      <c r="EJ110" s="253">
        <f>M2D!EN46</f>
        <v>23</v>
      </c>
      <c r="EK110" s="253">
        <f>M2D!EO46</f>
        <v>23</v>
      </c>
      <c r="EL110" s="253">
        <f>M2D!EP46</f>
        <v>23</v>
      </c>
      <c r="EM110" s="253">
        <f>M2D!EQ46</f>
        <v>23</v>
      </c>
      <c r="EN110" s="253">
        <f>M2D!ER46</f>
        <v>23</v>
      </c>
      <c r="EO110" s="253">
        <f>M2D!ES46</f>
        <v>23</v>
      </c>
      <c r="EP110" s="253">
        <f>M2D!ET46</f>
        <v>23</v>
      </c>
      <c r="EQ110" s="253">
        <f>M2D!EU46</f>
        <v>23</v>
      </c>
      <c r="ER110" s="334">
        <f>M2D!EV46</f>
        <v>23</v>
      </c>
      <c r="ES110" s="335">
        <f>M2D!EW46</f>
        <v>23</v>
      </c>
      <c r="ET110" s="253">
        <f>M2D!EX46</f>
        <v>23</v>
      </c>
      <c r="EU110" s="253">
        <f>M2D!EY46</f>
        <v>23</v>
      </c>
      <c r="EV110" s="253">
        <f>M2D!EZ46</f>
        <v>23</v>
      </c>
      <c r="EW110" s="253">
        <f>M2D!FA46</f>
        <v>23</v>
      </c>
      <c r="EX110" s="253">
        <f>M2D!FB46</f>
        <v>23</v>
      </c>
      <c r="EY110" s="253">
        <f>M2D!FC46</f>
        <v>23</v>
      </c>
      <c r="EZ110" s="253">
        <f>M2D!FD46</f>
        <v>23</v>
      </c>
      <c r="FA110" s="253">
        <f>M2D!FE46</f>
        <v>23</v>
      </c>
      <c r="FB110" s="253">
        <f>M2D!FF46</f>
        <v>23</v>
      </c>
      <c r="FC110" s="253">
        <f>M2D!FG46</f>
        <v>23</v>
      </c>
      <c r="FD110" s="253">
        <f>M2D!FH46</f>
        <v>23</v>
      </c>
      <c r="FE110" s="253">
        <f>M2D!FI46</f>
        <v>23</v>
      </c>
      <c r="FF110" s="253">
        <f>M2D!FJ46</f>
        <v>23</v>
      </c>
      <c r="FG110" s="253">
        <f>M2D!FK46</f>
        <v>23</v>
      </c>
      <c r="FH110" s="253">
        <f>M2D!FL46</f>
        <v>23</v>
      </c>
      <c r="FI110" s="253">
        <f>M2D!FM46</f>
        <v>23</v>
      </c>
      <c r="FJ110" s="253">
        <f>M2D!FN46</f>
        <v>23</v>
      </c>
      <c r="FK110" s="253">
        <f>M2D!FO46</f>
        <v>23</v>
      </c>
      <c r="FL110" s="253">
        <f>M2D!FP46</f>
        <v>23</v>
      </c>
      <c r="FM110" s="253">
        <f>M2D!FQ46</f>
        <v>23</v>
      </c>
      <c r="FN110" s="253">
        <f>M2D!FR46</f>
        <v>23</v>
      </c>
      <c r="FO110" s="253">
        <f>M2D!FS46</f>
        <v>23</v>
      </c>
      <c r="FP110" s="253">
        <f>M2D!FT46</f>
        <v>23</v>
      </c>
      <c r="FQ110" s="253">
        <f>M2D!FU46</f>
        <v>23</v>
      </c>
      <c r="FR110" s="253">
        <f>M2D!FV46</f>
        <v>23</v>
      </c>
      <c r="FS110" s="253">
        <f>M2D!FW46</f>
        <v>23</v>
      </c>
      <c r="FT110" s="253">
        <f>M2D!FX46</f>
        <v>23</v>
      </c>
      <c r="FU110" s="253">
        <f>M2D!FY46</f>
        <v>23</v>
      </c>
      <c r="FV110" s="253">
        <f>M2D!FZ46</f>
        <v>23</v>
      </c>
      <c r="FW110" s="253">
        <f>M2D!GA46</f>
        <v>23</v>
      </c>
      <c r="FX110" s="253">
        <f>M2D!GB46</f>
        <v>23</v>
      </c>
      <c r="FY110" s="253" t="str">
        <f>M2D!GC46</f>
        <v>V30</v>
      </c>
      <c r="FZ110" s="253" t="str">
        <f>M2D!GD46</f>
        <v>V30</v>
      </c>
      <c r="GA110" s="253" t="str">
        <f>M2D!GE46</f>
        <v>V30</v>
      </c>
      <c r="GB110" s="253" t="str">
        <f>M2D!GF46</f>
        <v>V30</v>
      </c>
      <c r="GC110" s="253" t="str">
        <f>M2D!GG46</f>
        <v>V30</v>
      </c>
      <c r="GD110" s="253" t="str">
        <f>M2D!GH46</f>
        <v>V30</v>
      </c>
      <c r="GE110" s="253" t="str">
        <f>M2D!GI46</f>
        <v>V30</v>
      </c>
      <c r="GF110" s="253">
        <f>M2D!GJ46</f>
        <v>23</v>
      </c>
      <c r="GG110" s="253">
        <f>M2D!GK46</f>
        <v>23</v>
      </c>
      <c r="GH110" s="253">
        <f>M2D!GL46</f>
        <v>23</v>
      </c>
      <c r="GI110" s="253">
        <f>M2D!GM46</f>
        <v>23</v>
      </c>
      <c r="GJ110" s="253">
        <f>M2D!GN46</f>
        <v>23</v>
      </c>
      <c r="GK110" s="253" t="str">
        <f>M2D!GO46</f>
        <v>X</v>
      </c>
      <c r="GL110" s="253" t="str">
        <f>M2D!GP46</f>
        <v>X</v>
      </c>
      <c r="GM110" s="253" t="str">
        <f>M2D!GQ46</f>
        <v>X</v>
      </c>
      <c r="GN110" s="253" t="str">
        <f>M2D!GR46</f>
        <v>X</v>
      </c>
      <c r="GO110" s="709" t="str">
        <f>M2D!HN56</f>
        <v/>
      </c>
    </row>
    <row r="111" spans="1:197" ht="13.15" customHeight="1" x14ac:dyDescent="0.2">
      <c r="A111" s="271" t="str">
        <f>M2D!A37</f>
        <v>V10</v>
      </c>
      <c r="B111" s="271">
        <f>M2D!F37</f>
        <v>44260</v>
      </c>
      <c r="C111" s="272">
        <f>M2D!G37</f>
        <v>44044</v>
      </c>
      <c r="D111" s="273" t="str">
        <f>M2D!H37</f>
        <v>D640</v>
      </c>
      <c r="E111" s="332">
        <f>M2D!I37</f>
        <v>14</v>
      </c>
      <c r="F111" s="253">
        <f>M2D!J37</f>
        <v>11</v>
      </c>
      <c r="G111" s="253">
        <f>M2D!K37</f>
        <v>38</v>
      </c>
      <c r="H111" s="253">
        <f>M2D!L37</f>
        <v>23</v>
      </c>
      <c r="I111" s="253">
        <f>M2D!M37</f>
        <v>9</v>
      </c>
      <c r="J111" s="253">
        <f>M2D!N37</f>
        <v>4</v>
      </c>
      <c r="K111" s="253">
        <f>M2D!O37</f>
        <v>7</v>
      </c>
      <c r="L111" s="253">
        <f>M2D!P37</f>
        <v>0</v>
      </c>
      <c r="M111" s="253">
        <f>M2D!Q37</f>
        <v>1</v>
      </c>
      <c r="N111" s="253" t="str">
        <f>M2D!R37</f>
        <v>V5</v>
      </c>
      <c r="O111" s="253" t="str">
        <f>M2D!S37</f>
        <v>V5</v>
      </c>
      <c r="P111" s="333" t="str">
        <f>M2D!T37</f>
        <v>V5</v>
      </c>
      <c r="Q111" s="332" t="str">
        <f>M2D!U37</f>
        <v>AIA</v>
      </c>
      <c r="R111" s="253" t="str">
        <f>M2D!V37</f>
        <v>AIA</v>
      </c>
      <c r="S111" s="253" t="str">
        <f>M2D!W37</f>
        <v>AIA</v>
      </c>
      <c r="T111" s="253">
        <f>M2D!X37</f>
        <v>1</v>
      </c>
      <c r="U111" s="253">
        <f>M2D!Y37</f>
        <v>53</v>
      </c>
      <c r="V111" s="253">
        <f>M2D!Z37</f>
        <v>33</v>
      </c>
      <c r="W111" s="253">
        <f>M2D!AA37</f>
        <v>20</v>
      </c>
      <c r="X111" s="253">
        <f>M2D!AB37</f>
        <v>10</v>
      </c>
      <c r="Y111" s="253">
        <f>M2D!AC37</f>
        <v>14</v>
      </c>
      <c r="Z111" s="253">
        <f>M2D!AD37</f>
        <v>3</v>
      </c>
      <c r="AA111" s="253">
        <f>M2D!AE37</f>
        <v>23</v>
      </c>
      <c r="AB111" s="334">
        <f>M2D!AF37</f>
        <v>23</v>
      </c>
      <c r="AC111" s="332">
        <f>M2D!AG37</f>
        <v>23</v>
      </c>
      <c r="AD111" s="253">
        <f>M2D!AH37</f>
        <v>23</v>
      </c>
      <c r="AE111" s="253">
        <f>M2D!AI37</f>
        <v>23</v>
      </c>
      <c r="AF111" s="253">
        <f>M2D!AJ37</f>
        <v>23</v>
      </c>
      <c r="AG111" s="253">
        <f>M2D!AK37</f>
        <v>23</v>
      </c>
      <c r="AH111" s="253">
        <f>M2D!AL37</f>
        <v>23</v>
      </c>
      <c r="AI111" s="253">
        <f>M2D!AM37</f>
        <v>23</v>
      </c>
      <c r="AJ111" s="253">
        <f>M2D!AN37</f>
        <v>23</v>
      </c>
      <c r="AK111" s="253">
        <f>M2D!AO37</f>
        <v>23</v>
      </c>
      <c r="AL111" s="253">
        <f>M2D!AP37</f>
        <v>23</v>
      </c>
      <c r="AM111" s="253">
        <f>M2D!AQ37</f>
        <v>23</v>
      </c>
      <c r="AN111" s="334">
        <f>M2D!AR37</f>
        <v>1</v>
      </c>
      <c r="AO111" s="332">
        <f>M2D!AS37</f>
        <v>23</v>
      </c>
      <c r="AP111" s="253">
        <f>M2D!AT37</f>
        <v>23</v>
      </c>
      <c r="AQ111" s="253">
        <f>M2D!AU37</f>
        <v>23</v>
      </c>
      <c r="AR111" s="253">
        <f>M2D!AV37</f>
        <v>23</v>
      </c>
      <c r="AS111" s="253">
        <f>M2D!AW37</f>
        <v>23</v>
      </c>
      <c r="AT111" s="253">
        <f>M2D!AX37</f>
        <v>23</v>
      </c>
      <c r="AU111" s="253">
        <f>M2D!AY37</f>
        <v>23</v>
      </c>
      <c r="AV111" s="253">
        <f>M2D!AZ37</f>
        <v>23</v>
      </c>
      <c r="AW111" s="253">
        <f>M2D!BA37</f>
        <v>23</v>
      </c>
      <c r="AX111" s="253">
        <f>M2D!BB37</f>
        <v>23</v>
      </c>
      <c r="AY111" s="253">
        <f>M2D!BC37</f>
        <v>23</v>
      </c>
      <c r="AZ111" s="334">
        <f>M2D!BD37</f>
        <v>23</v>
      </c>
      <c r="BA111" s="332">
        <f>M2D!BE37</f>
        <v>1</v>
      </c>
      <c r="BB111" s="253">
        <f>M2D!BF37</f>
        <v>80</v>
      </c>
      <c r="BC111" s="253">
        <f>M2D!BG37</f>
        <v>80</v>
      </c>
      <c r="BD111" s="253">
        <f>M2D!BH37</f>
        <v>80</v>
      </c>
      <c r="BE111" s="253">
        <f>M2D!BI37</f>
        <v>80</v>
      </c>
      <c r="BF111" s="253">
        <f>M2D!BJ37</f>
        <v>1</v>
      </c>
      <c r="BG111" s="253">
        <f>M2D!BK37</f>
        <v>23</v>
      </c>
      <c r="BH111" s="253">
        <f>M2D!BL37</f>
        <v>23</v>
      </c>
      <c r="BI111" s="253">
        <f>M2D!BM37</f>
        <v>23</v>
      </c>
      <c r="BJ111" s="253">
        <f>M2D!BN37</f>
        <v>23</v>
      </c>
      <c r="BK111" s="253">
        <f>M2D!BO37</f>
        <v>23</v>
      </c>
      <c r="BL111" s="334">
        <f>M2D!BP37</f>
        <v>23</v>
      </c>
      <c r="BM111" s="332">
        <f>M2D!BQ37</f>
        <v>10</v>
      </c>
      <c r="BN111" s="253" t="str">
        <f>M2D!BR37</f>
        <v>STK</v>
      </c>
      <c r="BO111" s="253" t="str">
        <f>M2D!BS37</f>
        <v>STK</v>
      </c>
      <c r="BP111" s="253" t="str">
        <f>M2D!BT37</f>
        <v>STK</v>
      </c>
      <c r="BQ111" s="253" t="str">
        <f>M2D!BU37</f>
        <v>STK</v>
      </c>
      <c r="BR111" s="253" t="str">
        <f>M2D!BV37</f>
        <v>STK</v>
      </c>
      <c r="BS111" s="253" t="str">
        <f>M2D!BW37</f>
        <v>STK</v>
      </c>
      <c r="BT111" s="253" t="str">
        <f>M2D!BX37</f>
        <v>V10</v>
      </c>
      <c r="BU111" s="253" t="str">
        <f>M2D!BY37</f>
        <v>V10</v>
      </c>
      <c r="BV111" s="253" t="str">
        <f>M2D!BZ37</f>
        <v>V10</v>
      </c>
      <c r="BW111" s="253" t="str">
        <f>M2D!CA37</f>
        <v>V10</v>
      </c>
      <c r="BX111" s="334" t="str">
        <f>M2D!CB37</f>
        <v>V10</v>
      </c>
      <c r="BY111" s="332" t="str">
        <f>M2D!CC37</f>
        <v>V10</v>
      </c>
      <c r="BZ111" s="253" t="str">
        <f>M2D!CD37</f>
        <v>RMV</v>
      </c>
      <c r="CA111" s="253" t="str">
        <f>M2D!CE37</f>
        <v>RMV</v>
      </c>
      <c r="CB111" s="253" t="str">
        <f>M2D!CF37</f>
        <v>RMV</v>
      </c>
      <c r="CC111" s="253" t="str">
        <f>M2D!CG37</f>
        <v>RMV</v>
      </c>
      <c r="CD111" s="253" t="str">
        <f>M2D!CH37</f>
        <v>RMV</v>
      </c>
      <c r="CE111" s="253" t="str">
        <f>M2D!CI37</f>
        <v>RMV</v>
      </c>
      <c r="CF111" s="253">
        <f>M2D!CJ37</f>
        <v>23</v>
      </c>
      <c r="CG111" s="253">
        <f>M2D!CK37</f>
        <v>23</v>
      </c>
      <c r="CH111" s="253">
        <f>M2D!CL37</f>
        <v>23</v>
      </c>
      <c r="CI111" s="253">
        <f>M2D!CM37</f>
        <v>23</v>
      </c>
      <c r="CJ111" s="334">
        <f>M2D!CN37</f>
        <v>23</v>
      </c>
      <c r="CK111" s="332">
        <f>M2D!CO37</f>
        <v>23</v>
      </c>
      <c r="CL111" s="253">
        <f>M2D!CP37</f>
        <v>23</v>
      </c>
      <c r="CM111" s="253">
        <f>M2D!CQ37</f>
        <v>23</v>
      </c>
      <c r="CN111" s="253">
        <f>M2D!CR37</f>
        <v>23</v>
      </c>
      <c r="CO111" s="253">
        <f>M2D!CS37</f>
        <v>23</v>
      </c>
      <c r="CP111" s="253">
        <f>M2D!CT37</f>
        <v>23</v>
      </c>
      <c r="CQ111" s="253">
        <f>M2D!CU37</f>
        <v>1</v>
      </c>
      <c r="CR111" s="253">
        <f>M2D!CV37</f>
        <v>50</v>
      </c>
      <c r="CS111" s="253">
        <f>M2D!CW37</f>
        <v>50</v>
      </c>
      <c r="CT111" s="253">
        <f>M2D!CX37</f>
        <v>50</v>
      </c>
      <c r="CU111" s="253">
        <f>M2D!CY37</f>
        <v>50</v>
      </c>
      <c r="CV111" s="334">
        <f>M2D!CZ37</f>
        <v>1</v>
      </c>
      <c r="CW111" s="332">
        <f>M2D!DA37</f>
        <v>23</v>
      </c>
      <c r="CX111" s="253">
        <f>M2D!DB37</f>
        <v>23</v>
      </c>
      <c r="CY111" s="253">
        <f>M2D!DC37</f>
        <v>23</v>
      </c>
      <c r="CZ111" s="253">
        <f>M2D!DD37</f>
        <v>23</v>
      </c>
      <c r="DA111" s="253">
        <f>M2D!DE37</f>
        <v>23</v>
      </c>
      <c r="DB111" s="253">
        <f>M2D!DF37</f>
        <v>23</v>
      </c>
      <c r="DC111" s="253">
        <f>M2D!DG37</f>
        <v>23</v>
      </c>
      <c r="DD111" s="253">
        <f>M2D!DH37</f>
        <v>23</v>
      </c>
      <c r="DE111" s="253">
        <f>M2D!DI37</f>
        <v>23</v>
      </c>
      <c r="DF111" s="253">
        <f>M2D!DJ37</f>
        <v>23</v>
      </c>
      <c r="DG111" s="253">
        <f>M2D!DK37</f>
        <v>23</v>
      </c>
      <c r="DH111" s="334">
        <f>M2D!DL37</f>
        <v>23</v>
      </c>
      <c r="DI111" s="332">
        <f>M2D!DM37</f>
        <v>23</v>
      </c>
      <c r="DJ111" s="253">
        <f>M2D!DN37</f>
        <v>23</v>
      </c>
      <c r="DK111" s="253">
        <f>M2D!DO37</f>
        <v>23</v>
      </c>
      <c r="DL111" s="253">
        <f>M2D!DP37</f>
        <v>23</v>
      </c>
      <c r="DM111" s="253">
        <f>M2D!DQ37</f>
        <v>23</v>
      </c>
      <c r="DN111" s="253">
        <f>M2D!DR37</f>
        <v>23</v>
      </c>
      <c r="DO111" s="253">
        <f>M2D!DS37</f>
        <v>23</v>
      </c>
      <c r="DP111" s="253">
        <f>M2D!DT37</f>
        <v>23</v>
      </c>
      <c r="DQ111" s="253">
        <f>M2D!DU37</f>
        <v>23</v>
      </c>
      <c r="DR111" s="253">
        <f>M2D!DV37</f>
        <v>23</v>
      </c>
      <c r="DS111" s="253">
        <f>M2D!DW37</f>
        <v>23</v>
      </c>
      <c r="DT111" s="334">
        <f>M2D!DX37</f>
        <v>23</v>
      </c>
      <c r="DU111" s="332">
        <f>M2D!DY37</f>
        <v>23</v>
      </c>
      <c r="DV111" s="253">
        <f>M2D!DZ37</f>
        <v>23</v>
      </c>
      <c r="DW111" s="253">
        <f>M2D!EA37</f>
        <v>23</v>
      </c>
      <c r="DX111" s="253">
        <f>M2D!EB37</f>
        <v>23</v>
      </c>
      <c r="DY111" s="253">
        <f>M2D!EC37</f>
        <v>23</v>
      </c>
      <c r="DZ111" s="253" t="str">
        <f>M2D!ED37</f>
        <v>V15</v>
      </c>
      <c r="EA111" s="253" t="str">
        <f>M2D!EE37</f>
        <v>V15</v>
      </c>
      <c r="EB111" s="253" t="str">
        <f>M2D!EF37</f>
        <v>V15</v>
      </c>
      <c r="EC111" s="253" t="str">
        <f>M2D!EG37</f>
        <v>V15</v>
      </c>
      <c r="ED111" s="253" t="str">
        <f>M2D!EH37</f>
        <v>V15</v>
      </c>
      <c r="EE111" s="253">
        <f>M2D!EI37</f>
        <v>23</v>
      </c>
      <c r="EF111" s="334">
        <f>M2D!EJ37</f>
        <v>23</v>
      </c>
      <c r="EG111" s="332">
        <f>M2D!EK37</f>
        <v>23</v>
      </c>
      <c r="EH111" s="253">
        <f>M2D!EL37</f>
        <v>23</v>
      </c>
      <c r="EI111" s="253">
        <f>M2D!EM37</f>
        <v>23</v>
      </c>
      <c r="EJ111" s="253">
        <f>M2D!EN37</f>
        <v>23</v>
      </c>
      <c r="EK111" s="253">
        <f>M2D!EO37</f>
        <v>23</v>
      </c>
      <c r="EL111" s="253">
        <f>M2D!EP37</f>
        <v>23</v>
      </c>
      <c r="EM111" s="253">
        <f>M2D!EQ37</f>
        <v>23</v>
      </c>
      <c r="EN111" s="253">
        <f>M2D!ER37</f>
        <v>23</v>
      </c>
      <c r="EO111" s="253">
        <f>M2D!ES37</f>
        <v>23</v>
      </c>
      <c r="EP111" s="253">
        <f>M2D!ET37</f>
        <v>23</v>
      </c>
      <c r="EQ111" s="253">
        <f>M2D!EU37</f>
        <v>23</v>
      </c>
      <c r="ER111" s="334">
        <f>M2D!EV37</f>
        <v>23</v>
      </c>
      <c r="ES111" s="335">
        <f>M2D!EW37</f>
        <v>23</v>
      </c>
      <c r="ET111" s="253">
        <f>M2D!EX37</f>
        <v>23</v>
      </c>
      <c r="EU111" s="253">
        <f>M2D!EY37</f>
        <v>23</v>
      </c>
      <c r="EV111" s="253">
        <f>M2D!EZ37</f>
        <v>23</v>
      </c>
      <c r="EW111" s="253">
        <f>M2D!FA37</f>
        <v>23</v>
      </c>
      <c r="EX111" s="253">
        <f>M2D!FB37</f>
        <v>23</v>
      </c>
      <c r="EY111" s="253">
        <f>M2D!FC37</f>
        <v>23</v>
      </c>
      <c r="EZ111" s="253">
        <f>M2D!FD37</f>
        <v>23</v>
      </c>
      <c r="FA111" s="253">
        <f>M2D!FE37</f>
        <v>23</v>
      </c>
      <c r="FB111" s="253">
        <f>M2D!FF37</f>
        <v>23</v>
      </c>
      <c r="FC111" s="253">
        <f>M2D!FG37</f>
        <v>23</v>
      </c>
      <c r="FD111" s="253">
        <f>M2D!FH37</f>
        <v>23</v>
      </c>
      <c r="FE111" s="253">
        <f>M2D!FI37</f>
        <v>23</v>
      </c>
      <c r="FF111" s="253">
        <f>M2D!FJ37</f>
        <v>23</v>
      </c>
      <c r="FG111" s="253">
        <f>M2D!FK37</f>
        <v>23</v>
      </c>
      <c r="FH111" s="253">
        <f>M2D!FL37</f>
        <v>23</v>
      </c>
      <c r="FI111" s="253">
        <f>M2D!FM37</f>
        <v>23</v>
      </c>
      <c r="FJ111" s="253">
        <f>M2D!FN37</f>
        <v>23</v>
      </c>
      <c r="FK111" s="253">
        <f>M2D!FO37</f>
        <v>23</v>
      </c>
      <c r="FL111" s="253">
        <f>M2D!FP37</f>
        <v>23</v>
      </c>
      <c r="FM111" s="253">
        <f>M2D!FQ37</f>
        <v>23</v>
      </c>
      <c r="FN111" s="253">
        <f>M2D!FR37</f>
        <v>23</v>
      </c>
      <c r="FO111" s="253">
        <f>M2D!FS37</f>
        <v>23</v>
      </c>
      <c r="FP111" s="253">
        <f>M2D!FT37</f>
        <v>23</v>
      </c>
      <c r="FQ111" s="253">
        <f>M2D!FU37</f>
        <v>23</v>
      </c>
      <c r="FR111" s="253">
        <f>M2D!FV37</f>
        <v>23</v>
      </c>
      <c r="FS111" s="253">
        <f>M2D!FW37</f>
        <v>23</v>
      </c>
      <c r="FT111" s="253">
        <f>M2D!FX37</f>
        <v>23</v>
      </c>
      <c r="FU111" s="253">
        <f>M2D!FY37</f>
        <v>23</v>
      </c>
      <c r="FV111" s="253">
        <f>M2D!FZ37</f>
        <v>23</v>
      </c>
      <c r="FW111" s="253">
        <f>M2D!GA37</f>
        <v>23</v>
      </c>
      <c r="FX111" s="253">
        <f>M2D!GB37</f>
        <v>23</v>
      </c>
      <c r="FY111" s="253">
        <f>M2D!GC37</f>
        <v>23</v>
      </c>
      <c r="FZ111" s="253">
        <f>M2D!GD37</f>
        <v>23</v>
      </c>
      <c r="GA111" s="253">
        <f>M2D!GE37</f>
        <v>23</v>
      </c>
      <c r="GB111" s="253">
        <f>M2D!GF37</f>
        <v>23</v>
      </c>
      <c r="GC111" s="253">
        <f>M2D!GG37</f>
        <v>23</v>
      </c>
      <c r="GD111" s="253">
        <f>M2D!GH37</f>
        <v>23</v>
      </c>
      <c r="GE111" s="253" t="str">
        <f>M2D!GI37</f>
        <v>V20</v>
      </c>
      <c r="GF111" s="253" t="str">
        <f>M2D!GJ37</f>
        <v>V20</v>
      </c>
      <c r="GG111" s="253" t="str">
        <f>M2D!GK37</f>
        <v>V20</v>
      </c>
      <c r="GH111" s="253" t="str">
        <f>M2D!GL37</f>
        <v>V20</v>
      </c>
      <c r="GI111" s="253" t="str">
        <f>M2D!GM37</f>
        <v>V20</v>
      </c>
      <c r="GJ111" s="253" t="str">
        <f>M2D!GN37</f>
        <v>V20</v>
      </c>
      <c r="GK111" s="253" t="str">
        <f>M2D!GO37</f>
        <v>X</v>
      </c>
      <c r="GL111" s="253" t="str">
        <f>M2D!GP37</f>
        <v>X</v>
      </c>
      <c r="GM111" s="253" t="str">
        <f>M2D!GQ37</f>
        <v>X</v>
      </c>
      <c r="GN111" s="253" t="str">
        <f>M2D!GR37</f>
        <v>X</v>
      </c>
      <c r="GO111" s="709" t="str">
        <f>M2D!HN47</f>
        <v/>
      </c>
    </row>
    <row r="112" spans="1:197" ht="13.15" customHeight="1" x14ac:dyDescent="0.2">
      <c r="A112" s="262" t="str">
        <f>M5F!A5</f>
        <v>V20</v>
      </c>
      <c r="B112" s="262">
        <f>M5F!F5</f>
        <v>44267</v>
      </c>
      <c r="C112" s="263">
        <f>M5F!G5</f>
        <v>44044</v>
      </c>
      <c r="D112" s="264" t="str">
        <f>M5F!H5</f>
        <v>5F041</v>
      </c>
      <c r="E112" s="318">
        <f>M5F!I5</f>
        <v>12</v>
      </c>
      <c r="F112" s="319">
        <f>M5F!J5</f>
        <v>18</v>
      </c>
      <c r="G112" s="319">
        <f>M5F!K5</f>
        <v>44</v>
      </c>
      <c r="H112" s="319">
        <f>M5F!L5</f>
        <v>12</v>
      </c>
      <c r="I112" s="319">
        <f>M5F!M5</f>
        <v>14</v>
      </c>
      <c r="J112" s="319">
        <f>M5F!N5</f>
        <v>7</v>
      </c>
      <c r="K112" s="319">
        <f>M5F!O5</f>
        <v>0</v>
      </c>
      <c r="L112" s="319">
        <f>M5F!P5</f>
        <v>1</v>
      </c>
      <c r="M112" s="319">
        <f>M5F!Q5</f>
        <v>0</v>
      </c>
      <c r="N112" s="319" t="str">
        <f>M5F!R5</f>
        <v>V15</v>
      </c>
      <c r="O112" s="319" t="str">
        <f>M5F!S5</f>
        <v>V15</v>
      </c>
      <c r="P112" s="320" t="str">
        <f>M5F!T5</f>
        <v>V15</v>
      </c>
      <c r="Q112" s="318" t="str">
        <f>M5F!U5</f>
        <v>V15</v>
      </c>
      <c r="R112" s="319" t="str">
        <f>M5F!V5</f>
        <v>V15</v>
      </c>
      <c r="S112" s="319" t="str">
        <f>M5F!W5</f>
        <v>V15</v>
      </c>
      <c r="T112" s="319">
        <f>M5F!X5</f>
        <v>0</v>
      </c>
      <c r="U112" s="319">
        <f>M5F!Y5</f>
        <v>0</v>
      </c>
      <c r="V112" s="319">
        <f>M5F!Z5</f>
        <v>31</v>
      </c>
      <c r="W112" s="319">
        <f>M5F!AA5</f>
        <v>37</v>
      </c>
      <c r="X112" s="319">
        <f>M5F!AB5</f>
        <v>34</v>
      </c>
      <c r="Y112" s="319">
        <f>M5F!AC5</f>
        <v>39</v>
      </c>
      <c r="Z112" s="319">
        <f>M5F!AD5</f>
        <v>32</v>
      </c>
      <c r="AA112" s="319">
        <f>M5F!AE5</f>
        <v>23</v>
      </c>
      <c r="AB112" s="321">
        <f>M5F!AF5</f>
        <v>23</v>
      </c>
      <c r="AC112" s="318">
        <f>M5F!AG5</f>
        <v>23</v>
      </c>
      <c r="AD112" s="319">
        <f>M5F!AH5</f>
        <v>23</v>
      </c>
      <c r="AE112" s="319">
        <f>M5F!AI5</f>
        <v>23</v>
      </c>
      <c r="AF112" s="319">
        <f>M5F!AJ5</f>
        <v>23</v>
      </c>
      <c r="AG112" s="319">
        <f>M5F!AK5</f>
        <v>23</v>
      </c>
      <c r="AH112" s="319">
        <f>M5F!AL5</f>
        <v>23</v>
      </c>
      <c r="AI112" s="319">
        <f>M5F!AM5</f>
        <v>23</v>
      </c>
      <c r="AJ112" s="319">
        <f>M5F!AN5</f>
        <v>23</v>
      </c>
      <c r="AK112" s="319">
        <f>M5F!AO5</f>
        <v>23</v>
      </c>
      <c r="AL112" s="319">
        <f>M5F!AP5</f>
        <v>23</v>
      </c>
      <c r="AM112" s="319">
        <f>M5F!AQ5</f>
        <v>23</v>
      </c>
      <c r="AN112" s="321">
        <f>M5F!AR5</f>
        <v>23</v>
      </c>
      <c r="AO112" s="318">
        <f>M5F!AS5</f>
        <v>23</v>
      </c>
      <c r="AP112" s="319">
        <f>M5F!AT5</f>
        <v>23</v>
      </c>
      <c r="AQ112" s="319">
        <f>M5F!AU5</f>
        <v>23</v>
      </c>
      <c r="AR112" s="319">
        <f>M5F!AV5</f>
        <v>23</v>
      </c>
      <c r="AS112" s="319">
        <f>M5F!AW5</f>
        <v>23</v>
      </c>
      <c r="AT112" s="319">
        <f>M5F!AX5</f>
        <v>23</v>
      </c>
      <c r="AU112" s="319">
        <f>M5F!AY5</f>
        <v>23</v>
      </c>
      <c r="AV112" s="319">
        <f>M5F!AZ5</f>
        <v>23</v>
      </c>
      <c r="AW112" s="319">
        <f>M5F!BA5</f>
        <v>23</v>
      </c>
      <c r="AX112" s="319">
        <f>M5F!BB5</f>
        <v>23</v>
      </c>
      <c r="AY112" s="319">
        <f>M5F!BC5</f>
        <v>23</v>
      </c>
      <c r="AZ112" s="321">
        <f>M5F!BD5</f>
        <v>23</v>
      </c>
      <c r="BA112" s="318">
        <f>M5F!BE5</f>
        <v>23</v>
      </c>
      <c r="BB112" s="319">
        <f>M5F!BF5</f>
        <v>23</v>
      </c>
      <c r="BC112" s="319">
        <f>M5F!BG5</f>
        <v>23</v>
      </c>
      <c r="BD112" s="319">
        <f>M5F!BH5</f>
        <v>23</v>
      </c>
      <c r="BE112" s="319">
        <f>M5F!BI5</f>
        <v>23</v>
      </c>
      <c r="BF112" s="319">
        <f>M5F!BJ5</f>
        <v>23</v>
      </c>
      <c r="BG112" s="319">
        <f>M5F!BK5</f>
        <v>23</v>
      </c>
      <c r="BH112" s="319">
        <f>M5F!BL5</f>
        <v>23</v>
      </c>
      <c r="BI112" s="319">
        <f>M5F!BM5</f>
        <v>23</v>
      </c>
      <c r="BJ112" s="319">
        <f>M5F!BN5</f>
        <v>23</v>
      </c>
      <c r="BK112" s="319">
        <f>M5F!BO5</f>
        <v>23</v>
      </c>
      <c r="BL112" s="321">
        <f>M5F!BP5</f>
        <v>23</v>
      </c>
      <c r="BM112" s="318">
        <f>M5F!BQ5</f>
        <v>23</v>
      </c>
      <c r="BN112" s="319">
        <f>M5F!BR5</f>
        <v>23</v>
      </c>
      <c r="BO112" s="319">
        <f>M5F!BS5</f>
        <v>23</v>
      </c>
      <c r="BP112" s="319">
        <f>M5F!BT5</f>
        <v>23</v>
      </c>
      <c r="BQ112" s="319">
        <f>M5F!BU5</f>
        <v>23</v>
      </c>
      <c r="BR112" s="319">
        <f>M5F!BV5</f>
        <v>23</v>
      </c>
      <c r="BS112" s="319">
        <f>M5F!BW5</f>
        <v>15</v>
      </c>
      <c r="BT112" s="319" t="str">
        <f>M5F!BX5</f>
        <v>V20</v>
      </c>
      <c r="BU112" s="319" t="str">
        <f>M5F!BY5</f>
        <v>V20</v>
      </c>
      <c r="BV112" s="319" t="str">
        <f>M5F!BZ5</f>
        <v>V20</v>
      </c>
      <c r="BW112" s="319" t="str">
        <f>M5F!CA5</f>
        <v>V20</v>
      </c>
      <c r="BX112" s="321" t="str">
        <f>M5F!CB5</f>
        <v>V20</v>
      </c>
      <c r="BY112" s="318" t="str">
        <f>M5F!CC5</f>
        <v>V20</v>
      </c>
      <c r="BZ112" s="319">
        <f>M5F!CD5</f>
        <v>21</v>
      </c>
      <c r="CA112" s="319">
        <f>M5F!CE5</f>
        <v>21</v>
      </c>
      <c r="CB112" s="319">
        <f>M5F!CF5</f>
        <v>21</v>
      </c>
      <c r="CC112" s="319">
        <f>M5F!CG5</f>
        <v>21</v>
      </c>
      <c r="CD112" s="319">
        <f>M5F!CH5</f>
        <v>21</v>
      </c>
      <c r="CE112" s="319">
        <f>M5F!CI5</f>
        <v>21</v>
      </c>
      <c r="CF112" s="319">
        <f>M5F!CJ5</f>
        <v>21</v>
      </c>
      <c r="CG112" s="319">
        <f>M5F!CK5</f>
        <v>21</v>
      </c>
      <c r="CH112" s="319">
        <f>M5F!CL5</f>
        <v>21</v>
      </c>
      <c r="CI112" s="319">
        <f>M5F!CM5</f>
        <v>21</v>
      </c>
      <c r="CJ112" s="321">
        <f>M5F!CN5</f>
        <v>21</v>
      </c>
      <c r="CK112" s="318">
        <f>M5F!CO5</f>
        <v>21</v>
      </c>
      <c r="CL112" s="319">
        <f>M5F!CP5</f>
        <v>21</v>
      </c>
      <c r="CM112" s="319">
        <f>M5F!CQ5</f>
        <v>21</v>
      </c>
      <c r="CN112" s="319">
        <f>M5F!CR5</f>
        <v>21</v>
      </c>
      <c r="CO112" s="319">
        <f>M5F!CS5</f>
        <v>21</v>
      </c>
      <c r="CP112" s="319">
        <f>M5F!CT5</f>
        <v>21</v>
      </c>
      <c r="CQ112" s="319">
        <f>M5F!CU5</f>
        <v>21</v>
      </c>
      <c r="CR112" s="319">
        <f>M5F!CV5</f>
        <v>21</v>
      </c>
      <c r="CS112" s="319">
        <f>M5F!CW5</f>
        <v>21</v>
      </c>
      <c r="CT112" s="319">
        <f>M5F!CX5</f>
        <v>21</v>
      </c>
      <c r="CU112" s="319">
        <f>M5F!CY5</f>
        <v>21</v>
      </c>
      <c r="CV112" s="321">
        <f>M5F!CZ5</f>
        <v>21</v>
      </c>
      <c r="CW112" s="318">
        <f>M5F!DA5</f>
        <v>21</v>
      </c>
      <c r="CX112" s="319">
        <f>M5F!DB5</f>
        <v>21</v>
      </c>
      <c r="CY112" s="319">
        <f>M5F!DC5</f>
        <v>21</v>
      </c>
      <c r="CZ112" s="319">
        <f>M5F!DD5</f>
        <v>21</v>
      </c>
      <c r="DA112" s="319">
        <f>M5F!DE5</f>
        <v>21</v>
      </c>
      <c r="DB112" s="319">
        <f>M5F!DF5</f>
        <v>21</v>
      </c>
      <c r="DC112" s="319">
        <f>M5F!DG5</f>
        <v>21</v>
      </c>
      <c r="DD112" s="319">
        <f>M5F!DH5</f>
        <v>21</v>
      </c>
      <c r="DE112" s="319">
        <f>M5F!DI5</f>
        <v>21</v>
      </c>
      <c r="DF112" s="319">
        <f>M5F!DJ5</f>
        <v>21</v>
      </c>
      <c r="DG112" s="319">
        <f>M5F!DK5</f>
        <v>21</v>
      </c>
      <c r="DH112" s="321">
        <f>M5F!DL5</f>
        <v>21</v>
      </c>
      <c r="DI112" s="318">
        <f>M5F!DM5</f>
        <v>21</v>
      </c>
      <c r="DJ112" s="319">
        <f>M5F!DN5</f>
        <v>21</v>
      </c>
      <c r="DK112" s="319">
        <f>M5F!DO5</f>
        <v>21</v>
      </c>
      <c r="DL112" s="319">
        <f>M5F!DP5</f>
        <v>21</v>
      </c>
      <c r="DM112" s="319">
        <f>M5F!DQ5</f>
        <v>21</v>
      </c>
      <c r="DN112" s="319">
        <f>M5F!DR5</f>
        <v>21</v>
      </c>
      <c r="DO112" s="319">
        <f>M5F!DS5</f>
        <v>21</v>
      </c>
      <c r="DP112" s="319">
        <f>M5F!DT5</f>
        <v>21</v>
      </c>
      <c r="DQ112" s="319">
        <f>M5F!DU5</f>
        <v>21</v>
      </c>
      <c r="DR112" s="319">
        <f>M5F!DV5</f>
        <v>21</v>
      </c>
      <c r="DS112" s="319">
        <f>M5F!DW5</f>
        <v>21</v>
      </c>
      <c r="DT112" s="321">
        <f>M5F!DX5</f>
        <v>21</v>
      </c>
      <c r="DU112" s="318">
        <f>M5F!DY5</f>
        <v>21</v>
      </c>
      <c r="DV112" s="319">
        <f>M5F!DZ5</f>
        <v>21</v>
      </c>
      <c r="DW112" s="319">
        <f>M5F!EA5</f>
        <v>21</v>
      </c>
      <c r="DX112" s="319">
        <f>M5F!EB5</f>
        <v>21</v>
      </c>
      <c r="DY112" s="319">
        <f>M5F!EC5</f>
        <v>21</v>
      </c>
      <c r="DZ112" s="319">
        <f>M5F!ED5</f>
        <v>21</v>
      </c>
      <c r="EA112" s="319" t="str">
        <f>M5F!EE5</f>
        <v>V25</v>
      </c>
      <c r="EB112" s="319" t="str">
        <f>M5F!EF5</f>
        <v>V25</v>
      </c>
      <c r="EC112" s="319" t="str">
        <f>M5F!EG5</f>
        <v>V25</v>
      </c>
      <c r="ED112" s="319" t="str">
        <f>M5F!EH5</f>
        <v>V25</v>
      </c>
      <c r="EE112" s="319" t="str">
        <f>M5F!EI5</f>
        <v>V25</v>
      </c>
      <c r="EF112" s="321">
        <f>M5F!EJ5</f>
        <v>23</v>
      </c>
      <c r="EG112" s="318">
        <f>M5F!EK5</f>
        <v>23</v>
      </c>
      <c r="EH112" s="319">
        <f>M5F!EL5</f>
        <v>23</v>
      </c>
      <c r="EI112" s="319">
        <f>M5F!EM5</f>
        <v>23</v>
      </c>
      <c r="EJ112" s="319">
        <f>M5F!EN5</f>
        <v>23</v>
      </c>
      <c r="EK112" s="319">
        <f>M5F!EO5</f>
        <v>23</v>
      </c>
      <c r="EL112" s="319">
        <f>M5F!EP5</f>
        <v>23</v>
      </c>
      <c r="EM112" s="319">
        <f>M5F!EQ5</f>
        <v>23</v>
      </c>
      <c r="EN112" s="319">
        <f>M5F!ER5</f>
        <v>23</v>
      </c>
      <c r="EO112" s="319">
        <f>M5F!ES5</f>
        <v>23</v>
      </c>
      <c r="EP112" s="319">
        <f>M5F!ET5</f>
        <v>23</v>
      </c>
      <c r="EQ112" s="319">
        <f>M5F!EU5</f>
        <v>23</v>
      </c>
      <c r="ER112" s="321">
        <f>M5F!EV5</f>
        <v>23</v>
      </c>
      <c r="ES112" s="322">
        <f>M5F!EW5</f>
        <v>23</v>
      </c>
      <c r="ET112" s="319">
        <f>M5F!EX5</f>
        <v>23</v>
      </c>
      <c r="EU112" s="319">
        <f>M5F!EY5</f>
        <v>23</v>
      </c>
      <c r="EV112" s="319">
        <f>M5F!EZ5</f>
        <v>23</v>
      </c>
      <c r="EW112" s="319">
        <f>M5F!FA5</f>
        <v>23</v>
      </c>
      <c r="EX112" s="319">
        <f>M5F!FB5</f>
        <v>23</v>
      </c>
      <c r="EY112" s="319">
        <f>M5F!FC5</f>
        <v>23</v>
      </c>
      <c r="EZ112" s="319">
        <f>M5F!FD5</f>
        <v>23</v>
      </c>
      <c r="FA112" s="319">
        <f>M5F!FE5</f>
        <v>23</v>
      </c>
      <c r="FB112" s="319">
        <f>M5F!FF5</f>
        <v>23</v>
      </c>
      <c r="FC112" s="319">
        <f>M5F!FG5</f>
        <v>23</v>
      </c>
      <c r="FD112" s="319">
        <f>M5F!FH5</f>
        <v>23</v>
      </c>
      <c r="FE112" s="319" t="str">
        <f>M5F!FI5</f>
        <v>X</v>
      </c>
      <c r="FF112" s="319" t="str">
        <f>M5F!FJ5</f>
        <v>X</v>
      </c>
      <c r="FG112" s="319" t="str">
        <f>M5F!FK5</f>
        <v>X</v>
      </c>
      <c r="FH112" s="319" t="str">
        <f>M5F!FL5</f>
        <v>X</v>
      </c>
      <c r="FI112" s="319" t="str">
        <f>M5F!FM5</f>
        <v>X</v>
      </c>
      <c r="FJ112" s="319" t="str">
        <f>M5F!FN5</f>
        <v>X</v>
      </c>
      <c r="FK112" s="319" t="str">
        <f>M5F!FO5</f>
        <v>X</v>
      </c>
      <c r="FL112" s="319" t="str">
        <f>M5F!FP5</f>
        <v>X</v>
      </c>
      <c r="FM112" s="319" t="str">
        <f>M5F!FQ5</f>
        <v>X</v>
      </c>
      <c r="FN112" s="319" t="str">
        <f>M5F!FR5</f>
        <v>X</v>
      </c>
      <c r="FO112" s="319" t="str">
        <f>M5F!FS5</f>
        <v>X</v>
      </c>
      <c r="FP112" s="319" t="str">
        <f>M5F!FT5</f>
        <v>X</v>
      </c>
      <c r="FQ112" s="319" t="str">
        <f>M5F!FU5</f>
        <v>X</v>
      </c>
      <c r="FR112" s="319" t="str">
        <f>M5F!FV5</f>
        <v>X</v>
      </c>
      <c r="FS112" s="319" t="str">
        <f>M5F!FW5</f>
        <v>X</v>
      </c>
      <c r="FT112" s="319" t="str">
        <f>M5F!FX5</f>
        <v>X</v>
      </c>
      <c r="FU112" s="319" t="str">
        <f>M5F!FY5</f>
        <v>X</v>
      </c>
      <c r="FV112" s="319" t="str">
        <f>M5F!FZ5</f>
        <v>X</v>
      </c>
      <c r="FW112" s="319" t="str">
        <f>M5F!GA5</f>
        <v>X</v>
      </c>
      <c r="FX112" s="319" t="str">
        <f>M5F!GB5</f>
        <v>X</v>
      </c>
      <c r="FY112" s="319" t="str">
        <f>M5F!GC5</f>
        <v>X</v>
      </c>
      <c r="FZ112" s="319" t="str">
        <f>M5F!GD5</f>
        <v>X</v>
      </c>
      <c r="GA112" s="319" t="str">
        <f>M5F!GE5</f>
        <v>X</v>
      </c>
      <c r="GB112" s="319" t="str">
        <f>M5F!GF5</f>
        <v>X</v>
      </c>
      <c r="GC112" s="319" t="str">
        <f>M5F!GG5</f>
        <v>X</v>
      </c>
      <c r="GD112" s="319" t="str">
        <f>M5F!GH5</f>
        <v>X</v>
      </c>
      <c r="GE112" s="319" t="str">
        <f>M5F!GI5</f>
        <v>X</v>
      </c>
      <c r="GF112" s="319" t="str">
        <f>M5F!GJ5</f>
        <v>X</v>
      </c>
      <c r="GG112" s="319" t="str">
        <f>M5F!GK5</f>
        <v>X</v>
      </c>
      <c r="GH112" s="319" t="str">
        <f>M5F!GL5</f>
        <v>X</v>
      </c>
      <c r="GI112" s="319" t="str">
        <f>M5F!GM5</f>
        <v>X</v>
      </c>
      <c r="GJ112" s="319" t="str">
        <f>M5F!GN5</f>
        <v>X</v>
      </c>
      <c r="GK112" s="319" t="str">
        <f>M5F!GO5</f>
        <v>X</v>
      </c>
      <c r="GL112" s="319" t="str">
        <f>M5F!GP5</f>
        <v>X</v>
      </c>
      <c r="GM112" s="319" t="str">
        <f>M5F!GQ5</f>
        <v>X</v>
      </c>
      <c r="GN112" s="319" t="str">
        <f>M5F!GR5</f>
        <v>X</v>
      </c>
      <c r="GO112" s="709" t="str">
        <f>M5F!HN15</f>
        <v>N</v>
      </c>
    </row>
    <row r="113" spans="1:197" ht="13.15" customHeight="1" x14ac:dyDescent="0.2">
      <c r="A113" s="271" t="str">
        <f>M2D!A44</f>
        <v>V20</v>
      </c>
      <c r="B113" s="271">
        <f>M2D!F44</f>
        <v>44295</v>
      </c>
      <c r="C113" s="272">
        <f>M2D!G44</f>
        <v>44044</v>
      </c>
      <c r="D113" s="273" t="str">
        <f>M2D!H44</f>
        <v>D647</v>
      </c>
      <c r="E113" s="332">
        <f>M2D!I44</f>
        <v>21</v>
      </c>
      <c r="F113" s="253">
        <f>M2D!J44</f>
        <v>41</v>
      </c>
      <c r="G113" s="253">
        <f>M2D!K44</f>
        <v>75</v>
      </c>
      <c r="H113" s="253">
        <f>M2D!L44</f>
        <v>35</v>
      </c>
      <c r="I113" s="253">
        <f>M2D!M44</f>
        <v>44</v>
      </c>
      <c r="J113" s="253">
        <f>M2D!N44</f>
        <v>42</v>
      </c>
      <c r="K113" s="253">
        <f>M2D!O44</f>
        <v>0</v>
      </c>
      <c r="L113" s="253">
        <f>M2D!P44</f>
        <v>31</v>
      </c>
      <c r="M113" s="253">
        <f>M2D!Q44</f>
        <v>39</v>
      </c>
      <c r="N113" s="253">
        <f>M2D!R44</f>
        <v>0</v>
      </c>
      <c r="O113" s="253" t="str">
        <f>M2D!S44</f>
        <v>V15</v>
      </c>
      <c r="P113" s="333" t="str">
        <f>M2D!T44</f>
        <v>V15</v>
      </c>
      <c r="Q113" s="332" t="str">
        <f>M2D!U44</f>
        <v>V15</v>
      </c>
      <c r="R113" s="253" t="str">
        <f>M2D!V44</f>
        <v>AIA</v>
      </c>
      <c r="S113" s="253" t="str">
        <f>M2D!W44</f>
        <v>AIA</v>
      </c>
      <c r="T113" s="253" t="str">
        <f>M2D!X44</f>
        <v>AIA</v>
      </c>
      <c r="U113" s="253" t="str">
        <f>M2D!Y44</f>
        <v>AIA</v>
      </c>
      <c r="V113" s="253" t="str">
        <f>M2D!Z44</f>
        <v>AIA</v>
      </c>
      <c r="W113" s="253">
        <f>M2D!AA44</f>
        <v>1</v>
      </c>
      <c r="X113" s="253">
        <f>M2D!AB44</f>
        <v>7</v>
      </c>
      <c r="Y113" s="253">
        <f>M2D!AC44</f>
        <v>1</v>
      </c>
      <c r="Z113" s="253">
        <f>M2D!AD44</f>
        <v>18</v>
      </c>
      <c r="AA113" s="253">
        <f>M2D!AE44</f>
        <v>23</v>
      </c>
      <c r="AB113" s="334">
        <f>M2D!AF44</f>
        <v>23</v>
      </c>
      <c r="AC113" s="332">
        <f>M2D!AG44</f>
        <v>23</v>
      </c>
      <c r="AD113" s="253">
        <f>M2D!AH44</f>
        <v>23</v>
      </c>
      <c r="AE113" s="253">
        <f>M2D!AI44</f>
        <v>23</v>
      </c>
      <c r="AF113" s="253">
        <f>M2D!AJ44</f>
        <v>23</v>
      </c>
      <c r="AG113" s="253">
        <f>M2D!AK44</f>
        <v>23</v>
      </c>
      <c r="AH113" s="253">
        <f>M2D!AL44</f>
        <v>23</v>
      </c>
      <c r="AI113" s="253">
        <f>M2D!AM44</f>
        <v>1</v>
      </c>
      <c r="AJ113" s="253">
        <f>M2D!AN44</f>
        <v>50</v>
      </c>
      <c r="AK113" s="253">
        <f>M2D!AO44</f>
        <v>50</v>
      </c>
      <c r="AL113" s="253">
        <f>M2D!AP44</f>
        <v>50</v>
      </c>
      <c r="AM113" s="253">
        <f>M2D!AQ44</f>
        <v>50</v>
      </c>
      <c r="AN113" s="334">
        <f>M2D!AR44</f>
        <v>1</v>
      </c>
      <c r="AO113" s="332">
        <f>M2D!AS44</f>
        <v>23</v>
      </c>
      <c r="AP113" s="253">
        <f>M2D!AT44</f>
        <v>23</v>
      </c>
      <c r="AQ113" s="253">
        <f>M2D!AU44</f>
        <v>23</v>
      </c>
      <c r="AR113" s="253">
        <f>M2D!AV44</f>
        <v>23</v>
      </c>
      <c r="AS113" s="253" t="str">
        <f>M2D!AW44</f>
        <v>F</v>
      </c>
      <c r="AT113" s="253" t="str">
        <f>M2D!AX44</f>
        <v>F</v>
      </c>
      <c r="AU113" s="253">
        <f>M2D!AY44</f>
        <v>23</v>
      </c>
      <c r="AV113" s="253">
        <f>M2D!AZ44</f>
        <v>23</v>
      </c>
      <c r="AW113" s="253">
        <f>M2D!BA44</f>
        <v>23</v>
      </c>
      <c r="AX113" s="253">
        <f>M2D!BB44</f>
        <v>23</v>
      </c>
      <c r="AY113" s="253">
        <f>M2D!BC44</f>
        <v>1</v>
      </c>
      <c r="AZ113" s="334">
        <f>M2D!BD44</f>
        <v>60</v>
      </c>
      <c r="BA113" s="332">
        <f>M2D!BE44</f>
        <v>60</v>
      </c>
      <c r="BB113" s="253">
        <f>M2D!BF44</f>
        <v>60</v>
      </c>
      <c r="BC113" s="253">
        <f>M2D!BG44</f>
        <v>60</v>
      </c>
      <c r="BD113" s="253">
        <f>M2D!BH44</f>
        <v>1</v>
      </c>
      <c r="BE113" s="253">
        <f>M2D!BI44</f>
        <v>23</v>
      </c>
      <c r="BF113" s="253">
        <f>M2D!BJ44</f>
        <v>23</v>
      </c>
      <c r="BG113" s="253">
        <f>M2D!BK44</f>
        <v>23</v>
      </c>
      <c r="BH113" s="253">
        <f>M2D!BL44</f>
        <v>23</v>
      </c>
      <c r="BI113" s="253">
        <f>M2D!BM44</f>
        <v>23</v>
      </c>
      <c r="BJ113" s="253">
        <f>M2D!BN44</f>
        <v>23</v>
      </c>
      <c r="BK113" s="253">
        <f>M2D!BO44</f>
        <v>23</v>
      </c>
      <c r="BL113" s="334">
        <f>M2D!BP44</f>
        <v>23</v>
      </c>
      <c r="BM113" s="332">
        <f>M2D!BQ44</f>
        <v>23</v>
      </c>
      <c r="BN113" s="253">
        <f>M2D!BR44</f>
        <v>23</v>
      </c>
      <c r="BO113" s="253">
        <f>M2D!BS44</f>
        <v>23</v>
      </c>
      <c r="BP113" s="253">
        <f>M2D!BT44</f>
        <v>23</v>
      </c>
      <c r="BQ113" s="253">
        <f>M2D!BU44</f>
        <v>23</v>
      </c>
      <c r="BR113" s="253">
        <f>M2D!BV44</f>
        <v>23</v>
      </c>
      <c r="BS113" s="253">
        <f>M2D!BW44</f>
        <v>23</v>
      </c>
      <c r="BT113" s="253" t="str">
        <f>M2D!BX44</f>
        <v>V20</v>
      </c>
      <c r="BU113" s="253" t="str">
        <f>M2D!BY44</f>
        <v>V20</v>
      </c>
      <c r="BV113" s="253" t="str">
        <f>M2D!BZ44</f>
        <v>V20</v>
      </c>
      <c r="BW113" s="253" t="str">
        <f>M2D!CA44</f>
        <v>V20</v>
      </c>
      <c r="BX113" s="334" t="str">
        <f>M2D!CB44</f>
        <v>V20</v>
      </c>
      <c r="BY113" s="332" t="str">
        <f>M2D!CC44</f>
        <v>V20</v>
      </c>
      <c r="BZ113" s="253" t="str">
        <f>M2D!CD44</f>
        <v>RMV</v>
      </c>
      <c r="CA113" s="253" t="str">
        <f>M2D!CE44</f>
        <v>RMV</v>
      </c>
      <c r="CB113" s="253" t="str">
        <f>M2D!CF44</f>
        <v>RMV</v>
      </c>
      <c r="CC113" s="253" t="str">
        <f>M2D!CG44</f>
        <v>RMV</v>
      </c>
      <c r="CD113" s="253" t="str">
        <f>M2D!CH44</f>
        <v>RMV</v>
      </c>
      <c r="CE113" s="253" t="str">
        <f>M2D!CI44</f>
        <v>RMV</v>
      </c>
      <c r="CF113" s="253">
        <f>M2D!CJ44</f>
        <v>23</v>
      </c>
      <c r="CG113" s="253">
        <f>M2D!CK44</f>
        <v>23</v>
      </c>
      <c r="CH113" s="253">
        <f>M2D!CL44</f>
        <v>16</v>
      </c>
      <c r="CI113" s="253">
        <f>M2D!CM44</f>
        <v>16</v>
      </c>
      <c r="CJ113" s="334">
        <f>M2D!CN44</f>
        <v>16</v>
      </c>
      <c r="CK113" s="332">
        <f>M2D!CO44</f>
        <v>16</v>
      </c>
      <c r="CL113" s="253">
        <f>M2D!CP44</f>
        <v>16</v>
      </c>
      <c r="CM113" s="253">
        <f>M2D!CQ44</f>
        <v>16</v>
      </c>
      <c r="CN113" s="253">
        <f>M2D!CR44</f>
        <v>16</v>
      </c>
      <c r="CO113" s="253">
        <f>M2D!CS44</f>
        <v>16</v>
      </c>
      <c r="CP113" s="253">
        <f>M2D!CT44</f>
        <v>16</v>
      </c>
      <c r="CQ113" s="253">
        <f>M2D!CU44</f>
        <v>16</v>
      </c>
      <c r="CR113" s="253">
        <f>M2D!CV44</f>
        <v>16</v>
      </c>
      <c r="CS113" s="253">
        <f>M2D!CW44</f>
        <v>16</v>
      </c>
      <c r="CT113" s="253">
        <f>M2D!CX44</f>
        <v>16</v>
      </c>
      <c r="CU113" s="253">
        <f>M2D!CY44</f>
        <v>16</v>
      </c>
      <c r="CV113" s="334">
        <f>M2D!CZ44</f>
        <v>16</v>
      </c>
      <c r="CW113" s="332">
        <f>M2D!DA44</f>
        <v>16</v>
      </c>
      <c r="CX113" s="253">
        <f>M2D!DB44</f>
        <v>16</v>
      </c>
      <c r="CY113" s="253">
        <f>M2D!DC44</f>
        <v>16</v>
      </c>
      <c r="CZ113" s="253">
        <f>M2D!DD44</f>
        <v>16</v>
      </c>
      <c r="DA113" s="253">
        <f>M2D!DE44</f>
        <v>16</v>
      </c>
      <c r="DB113" s="253">
        <f>M2D!DF44</f>
        <v>16</v>
      </c>
      <c r="DC113" s="253">
        <f>M2D!DG44</f>
        <v>23</v>
      </c>
      <c r="DD113" s="253">
        <f>M2D!DH44</f>
        <v>23</v>
      </c>
      <c r="DE113" s="253">
        <f>M2D!DI44</f>
        <v>23</v>
      </c>
      <c r="DF113" s="253">
        <f>M2D!DJ44</f>
        <v>23</v>
      </c>
      <c r="DG113" s="253">
        <f>M2D!DK44</f>
        <v>23</v>
      </c>
      <c r="DH113" s="334">
        <f>M2D!DL44</f>
        <v>23</v>
      </c>
      <c r="DI113" s="332">
        <f>M2D!DM44</f>
        <v>23</v>
      </c>
      <c r="DJ113" s="253">
        <f>M2D!DN44</f>
        <v>23</v>
      </c>
      <c r="DK113" s="253">
        <f>M2D!DO44</f>
        <v>23</v>
      </c>
      <c r="DL113" s="253">
        <f>M2D!DP44</f>
        <v>23</v>
      </c>
      <c r="DM113" s="253">
        <f>M2D!DQ44</f>
        <v>23</v>
      </c>
      <c r="DN113" s="253">
        <f>M2D!DR44</f>
        <v>23</v>
      </c>
      <c r="DO113" s="253">
        <f>M2D!DS44</f>
        <v>23</v>
      </c>
      <c r="DP113" s="253">
        <f>M2D!DT44</f>
        <v>23</v>
      </c>
      <c r="DQ113" s="253">
        <f>M2D!DU44</f>
        <v>23</v>
      </c>
      <c r="DR113" s="253">
        <f>M2D!DV44</f>
        <v>23</v>
      </c>
      <c r="DS113" s="253">
        <f>M2D!DW44</f>
        <v>1</v>
      </c>
      <c r="DT113" s="334">
        <f>M2D!DX44</f>
        <v>50</v>
      </c>
      <c r="DU113" s="332">
        <f>M2D!DY44</f>
        <v>23</v>
      </c>
      <c r="DV113" s="253">
        <f>M2D!DZ44</f>
        <v>23</v>
      </c>
      <c r="DW113" s="253">
        <f>M2D!EA44</f>
        <v>23</v>
      </c>
      <c r="DX113" s="253">
        <f>M2D!EB44</f>
        <v>23</v>
      </c>
      <c r="DY113" s="253">
        <f>M2D!EC44</f>
        <v>23</v>
      </c>
      <c r="DZ113" s="253">
        <f>M2D!ED44</f>
        <v>23</v>
      </c>
      <c r="EA113" s="253">
        <f>M2D!EE44</f>
        <v>23</v>
      </c>
      <c r="EB113" s="253">
        <f>M2D!EF44</f>
        <v>23</v>
      </c>
      <c r="EC113" s="253">
        <f>M2D!EG44</f>
        <v>23</v>
      </c>
      <c r="ED113" s="253">
        <f>M2D!EH44</f>
        <v>23</v>
      </c>
      <c r="EE113" s="253" t="str">
        <f>M2D!EI44</f>
        <v>V25</v>
      </c>
      <c r="EF113" s="334" t="str">
        <f>M2D!EJ44</f>
        <v>V25</v>
      </c>
      <c r="EG113" s="332" t="str">
        <f>M2D!EK44</f>
        <v>V25</v>
      </c>
      <c r="EH113" s="253" t="str">
        <f>M2D!EL44</f>
        <v>V25</v>
      </c>
      <c r="EI113" s="253" t="str">
        <f>M2D!EM44</f>
        <v>V25</v>
      </c>
      <c r="EJ113" s="253">
        <f>M2D!EN44</f>
        <v>23</v>
      </c>
      <c r="EK113" s="253">
        <f>M2D!EO44</f>
        <v>23</v>
      </c>
      <c r="EL113" s="253">
        <f>M2D!EP44</f>
        <v>23</v>
      </c>
      <c r="EM113" s="253">
        <f>M2D!EQ44</f>
        <v>23</v>
      </c>
      <c r="EN113" s="253">
        <f>M2D!ER44</f>
        <v>23</v>
      </c>
      <c r="EO113" s="253">
        <f>M2D!ES44</f>
        <v>23</v>
      </c>
      <c r="EP113" s="253">
        <f>M2D!ET44</f>
        <v>23</v>
      </c>
      <c r="EQ113" s="253">
        <f>M2D!EU44</f>
        <v>23</v>
      </c>
      <c r="ER113" s="334">
        <f>M2D!EV44</f>
        <v>23</v>
      </c>
      <c r="ES113" s="335">
        <f>M2D!EW44</f>
        <v>23</v>
      </c>
      <c r="ET113" s="253">
        <f>M2D!EX44</f>
        <v>23</v>
      </c>
      <c r="EU113" s="253">
        <f>M2D!EY44</f>
        <v>23</v>
      </c>
      <c r="EV113" s="253">
        <f>M2D!EZ44</f>
        <v>23</v>
      </c>
      <c r="EW113" s="253">
        <f>M2D!FA44</f>
        <v>23</v>
      </c>
      <c r="EX113" s="253">
        <f>M2D!FB44</f>
        <v>23</v>
      </c>
      <c r="EY113" s="253">
        <f>M2D!FC44</f>
        <v>23</v>
      </c>
      <c r="EZ113" s="253">
        <f>M2D!FD44</f>
        <v>23</v>
      </c>
      <c r="FA113" s="253">
        <f>M2D!FE44</f>
        <v>23</v>
      </c>
      <c r="FB113" s="253">
        <f>M2D!FF44</f>
        <v>23</v>
      </c>
      <c r="FC113" s="253">
        <f>M2D!FG44</f>
        <v>23</v>
      </c>
      <c r="FD113" s="253">
        <f>M2D!FH44</f>
        <v>23</v>
      </c>
      <c r="FE113" s="253">
        <f>M2D!FI44</f>
        <v>23</v>
      </c>
      <c r="FF113" s="253">
        <f>M2D!FJ44</f>
        <v>23</v>
      </c>
      <c r="FG113" s="253">
        <f>M2D!FK44</f>
        <v>23</v>
      </c>
      <c r="FH113" s="253">
        <f>M2D!FL44</f>
        <v>23</v>
      </c>
      <c r="FI113" s="253">
        <f>M2D!FM44</f>
        <v>23</v>
      </c>
      <c r="FJ113" s="253">
        <f>M2D!FN44</f>
        <v>23</v>
      </c>
      <c r="FK113" s="253">
        <f>M2D!FO44</f>
        <v>23</v>
      </c>
      <c r="FL113" s="253">
        <f>M2D!FP44</f>
        <v>23</v>
      </c>
      <c r="FM113" s="253">
        <f>M2D!FQ44</f>
        <v>23</v>
      </c>
      <c r="FN113" s="253">
        <f>M2D!FR44</f>
        <v>23</v>
      </c>
      <c r="FO113" s="253">
        <f>M2D!FS44</f>
        <v>23</v>
      </c>
      <c r="FP113" s="253">
        <f>M2D!FT44</f>
        <v>23</v>
      </c>
      <c r="FQ113" s="253">
        <f>M2D!FU44</f>
        <v>23</v>
      </c>
      <c r="FR113" s="253">
        <f>M2D!FV44</f>
        <v>23</v>
      </c>
      <c r="FS113" s="253">
        <f>M2D!FW44</f>
        <v>23</v>
      </c>
      <c r="FT113" s="253">
        <f>M2D!FX44</f>
        <v>23</v>
      </c>
      <c r="FU113" s="253">
        <f>M2D!FY44</f>
        <v>23</v>
      </c>
      <c r="FV113" s="253">
        <f>M2D!FZ44</f>
        <v>23</v>
      </c>
      <c r="FW113" s="253">
        <f>M2D!GA44</f>
        <v>23</v>
      </c>
      <c r="FX113" s="253">
        <f>M2D!GB44</f>
        <v>23</v>
      </c>
      <c r="FY113" s="253">
        <f>M2D!GC44</f>
        <v>23</v>
      </c>
      <c r="FZ113" s="253">
        <f>M2D!GD44</f>
        <v>23</v>
      </c>
      <c r="GA113" s="253">
        <f>M2D!GE44</f>
        <v>23</v>
      </c>
      <c r="GB113" s="253">
        <f>M2D!GF44</f>
        <v>23</v>
      </c>
      <c r="GC113" s="253">
        <f>M2D!GG44</f>
        <v>23</v>
      </c>
      <c r="GD113" s="253">
        <f>M2D!GH44</f>
        <v>23</v>
      </c>
      <c r="GE113" s="253">
        <f>M2D!GI44</f>
        <v>23</v>
      </c>
      <c r="GF113" s="253">
        <f>M2D!GJ44</f>
        <v>23</v>
      </c>
      <c r="GG113" s="253" t="str">
        <f>M2D!GK44</f>
        <v>X</v>
      </c>
      <c r="GH113" s="253" t="str">
        <f>M2D!GL44</f>
        <v>X</v>
      </c>
      <c r="GI113" s="253" t="str">
        <f>M2D!GM44</f>
        <v>X</v>
      </c>
      <c r="GJ113" s="253" t="str">
        <f>M2D!GN44</f>
        <v>X</v>
      </c>
      <c r="GK113" s="253" t="str">
        <f>M2D!GO44</f>
        <v>X</v>
      </c>
      <c r="GL113" s="253" t="str">
        <f>M2D!GP44</f>
        <v>X</v>
      </c>
      <c r="GM113" s="253" t="str">
        <f>M2D!GQ44</f>
        <v>X</v>
      </c>
      <c r="GN113" s="253" t="str">
        <f>M2D!GR44</f>
        <v>X</v>
      </c>
      <c r="GO113" s="709">
        <f>M2D!HN54</f>
        <v>43221</v>
      </c>
    </row>
    <row r="114" spans="1:197" ht="13.15" customHeight="1" x14ac:dyDescent="0.2">
      <c r="A114" s="271" t="str">
        <f>M2D!A78</f>
        <v>V5</v>
      </c>
      <c r="B114" s="271">
        <f>M2D!F78</f>
        <v>44404</v>
      </c>
      <c r="C114" s="272">
        <f>M2D!G78</f>
        <v>44075</v>
      </c>
      <c r="D114" s="273" t="str">
        <f>M2D!H78</f>
        <v>D685</v>
      </c>
      <c r="E114" s="332">
        <f>M2D!I78</f>
        <v>2</v>
      </c>
      <c r="F114" s="253">
        <f>M2D!J78</f>
        <v>29</v>
      </c>
      <c r="G114" s="253">
        <f>M2D!K78</f>
        <v>38</v>
      </c>
      <c r="H114" s="253">
        <f>M2D!L78</f>
        <v>28</v>
      </c>
      <c r="I114" s="253">
        <f>M2D!M78</f>
        <v>16</v>
      </c>
      <c r="J114" s="253">
        <f>M2D!N78</f>
        <v>49</v>
      </c>
      <c r="K114" s="253">
        <f>M2D!O78</f>
        <v>53</v>
      </c>
      <c r="L114" s="253">
        <f>M2D!P78</f>
        <v>81</v>
      </c>
      <c r="M114" s="253">
        <f>M2D!Q78</f>
        <v>56</v>
      </c>
      <c r="N114" s="253">
        <f>M2D!R78</f>
        <v>17</v>
      </c>
      <c r="O114" s="253">
        <f>M2D!S78</f>
        <v>0</v>
      </c>
      <c r="P114" s="333" t="str">
        <f>M2D!T78</f>
        <v>V30</v>
      </c>
      <c r="Q114" s="332" t="str">
        <f>M2D!U78</f>
        <v>V30</v>
      </c>
      <c r="R114" s="253" t="str">
        <f>M2D!V78</f>
        <v>V30</v>
      </c>
      <c r="S114" s="253" t="str">
        <f>M2D!W78</f>
        <v>V30</v>
      </c>
      <c r="T114" s="253" t="str">
        <f>M2D!X78</f>
        <v>V30</v>
      </c>
      <c r="U114" s="253" t="str">
        <f>M2D!Y78</f>
        <v>V30</v>
      </c>
      <c r="V114" s="253" t="str">
        <f>M2D!Z78</f>
        <v>AIA</v>
      </c>
      <c r="W114" s="253" t="str">
        <f>M2D!AA78</f>
        <v>AIA</v>
      </c>
      <c r="X114" s="253">
        <f>M2D!AB78</f>
        <v>1</v>
      </c>
      <c r="Y114" s="253">
        <f>M2D!AC78</f>
        <v>0</v>
      </c>
      <c r="Z114" s="253">
        <f>M2D!AD78</f>
        <v>25</v>
      </c>
      <c r="AA114" s="253">
        <f>M2D!AE78</f>
        <v>23</v>
      </c>
      <c r="AB114" s="334">
        <f>M2D!AF78</f>
        <v>23</v>
      </c>
      <c r="AC114" s="332">
        <f>M2D!AG78</f>
        <v>23</v>
      </c>
      <c r="AD114" s="253">
        <f>M2D!AH78</f>
        <v>23</v>
      </c>
      <c r="AE114" s="253">
        <f>M2D!AI78</f>
        <v>23</v>
      </c>
      <c r="AF114" s="253">
        <f>M2D!AJ78</f>
        <v>23</v>
      </c>
      <c r="AG114" s="253">
        <f>M2D!AK78</f>
        <v>23</v>
      </c>
      <c r="AH114" s="253">
        <f>M2D!AL78</f>
        <v>23</v>
      </c>
      <c r="AI114" s="253">
        <f>M2D!AM78</f>
        <v>23</v>
      </c>
      <c r="AJ114" s="253">
        <f>M2D!AN78</f>
        <v>23</v>
      </c>
      <c r="AK114" s="253">
        <f>M2D!AO78</f>
        <v>23</v>
      </c>
      <c r="AL114" s="253">
        <f>M2D!AP78</f>
        <v>23</v>
      </c>
      <c r="AM114" s="253">
        <f>M2D!AQ78</f>
        <v>23</v>
      </c>
      <c r="AN114" s="334">
        <f>M2D!AR78</f>
        <v>23</v>
      </c>
      <c r="AO114" s="332">
        <f>M2D!AS78</f>
        <v>23</v>
      </c>
      <c r="AP114" s="253">
        <f>M2D!AT78</f>
        <v>23</v>
      </c>
      <c r="AQ114" s="253">
        <f>M2D!AU78</f>
        <v>23</v>
      </c>
      <c r="AR114" s="253" t="str">
        <f>M2D!AV78</f>
        <v>SB</v>
      </c>
      <c r="AS114" s="253" t="str">
        <f>M2D!AW78</f>
        <v>SB</v>
      </c>
      <c r="AT114" s="253" t="str">
        <f>M2D!AX78</f>
        <v>SB</v>
      </c>
      <c r="AU114" s="253" t="str">
        <f>M2D!AY78</f>
        <v>SB</v>
      </c>
      <c r="AV114" s="253" t="str">
        <f>M2D!AZ78</f>
        <v>SB</v>
      </c>
      <c r="AW114" s="253">
        <f>M2D!BA78</f>
        <v>23</v>
      </c>
      <c r="AX114" s="253">
        <f>M2D!BB78</f>
        <v>23</v>
      </c>
      <c r="AY114" s="253">
        <f>M2D!BC78</f>
        <v>23</v>
      </c>
      <c r="AZ114" s="334">
        <f>M2D!BD78</f>
        <v>23</v>
      </c>
      <c r="BA114" s="332">
        <f>M2D!BE78</f>
        <v>23</v>
      </c>
      <c r="BB114" s="253">
        <f>M2D!BF78</f>
        <v>23</v>
      </c>
      <c r="BC114" s="253">
        <f>M2D!BG78</f>
        <v>23</v>
      </c>
      <c r="BD114" s="253">
        <f>M2D!BH78</f>
        <v>23</v>
      </c>
      <c r="BE114" s="253">
        <f>M2D!BI78</f>
        <v>1</v>
      </c>
      <c r="BF114" s="253">
        <f>M2D!BJ78</f>
        <v>80</v>
      </c>
      <c r="BG114" s="253">
        <f>M2D!BK78</f>
        <v>80</v>
      </c>
      <c r="BH114" s="253">
        <f>M2D!BL78</f>
        <v>80</v>
      </c>
      <c r="BI114" s="253">
        <f>M2D!BM78</f>
        <v>80</v>
      </c>
      <c r="BJ114" s="253">
        <f>M2D!BN78</f>
        <v>1</v>
      </c>
      <c r="BK114" s="253">
        <f>M2D!BO78</f>
        <v>23</v>
      </c>
      <c r="BL114" s="334">
        <f>M2D!BP78</f>
        <v>23</v>
      </c>
      <c r="BM114" s="332">
        <f>M2D!BQ78</f>
        <v>23</v>
      </c>
      <c r="BN114" s="253">
        <f>M2D!BR78</f>
        <v>23</v>
      </c>
      <c r="BO114" s="253">
        <f>M2D!BS78</f>
        <v>23</v>
      </c>
      <c r="BP114" s="253">
        <f>M2D!BT78</f>
        <v>23</v>
      </c>
      <c r="BQ114" s="253">
        <f>M2D!BU78</f>
        <v>23</v>
      </c>
      <c r="BR114" s="253">
        <f>M2D!BV78</f>
        <v>23</v>
      </c>
      <c r="BS114" s="253">
        <f>M2D!BW78</f>
        <v>23</v>
      </c>
      <c r="BT114" s="253">
        <f>M2D!BX78</f>
        <v>23</v>
      </c>
      <c r="BU114" s="253" t="str">
        <f>M2D!BY78</f>
        <v>V5</v>
      </c>
      <c r="BV114" s="253" t="str">
        <f>M2D!BZ78</f>
        <v>V5</v>
      </c>
      <c r="BW114" s="253" t="str">
        <f>M2D!CA78</f>
        <v>V5</v>
      </c>
      <c r="BX114" s="334" t="str">
        <f>M2D!CB78</f>
        <v>V5</v>
      </c>
      <c r="BY114" s="332" t="str">
        <f>M2D!CC78</f>
        <v>V5</v>
      </c>
      <c r="BZ114" s="253" t="str">
        <f>M2D!CD78</f>
        <v>RMV</v>
      </c>
      <c r="CA114" s="253" t="str">
        <f>M2D!CE78</f>
        <v>RMV</v>
      </c>
      <c r="CB114" s="253" t="str">
        <f>M2D!CF78</f>
        <v>RMV</v>
      </c>
      <c r="CC114" s="253" t="str">
        <f>M2D!CG78</f>
        <v>RMV</v>
      </c>
      <c r="CD114" s="253" t="str">
        <f>M2D!CH78</f>
        <v>RMV</v>
      </c>
      <c r="CE114" s="253" t="str">
        <f>M2D!CI78</f>
        <v>RMV</v>
      </c>
      <c r="CF114" s="253">
        <f>M2D!CJ78</f>
        <v>23</v>
      </c>
      <c r="CG114" s="253">
        <f>M2D!CK78</f>
        <v>1</v>
      </c>
      <c r="CH114" s="253">
        <f>M2D!CL78</f>
        <v>60</v>
      </c>
      <c r="CI114" s="253">
        <f>M2D!CM78</f>
        <v>60</v>
      </c>
      <c r="CJ114" s="334">
        <f>M2D!CN78</f>
        <v>60</v>
      </c>
      <c r="CK114" s="332">
        <f>M2D!CO78</f>
        <v>60</v>
      </c>
      <c r="CL114" s="253">
        <f>M2D!CP78</f>
        <v>1</v>
      </c>
      <c r="CM114" s="253">
        <f>M2D!CQ78</f>
        <v>23</v>
      </c>
      <c r="CN114" s="253">
        <f>M2D!CR78</f>
        <v>23</v>
      </c>
      <c r="CO114" s="253">
        <f>M2D!CS78</f>
        <v>23</v>
      </c>
      <c r="CP114" s="253">
        <f>M2D!CT78</f>
        <v>23</v>
      </c>
      <c r="CQ114" s="253">
        <f>M2D!CU78</f>
        <v>23</v>
      </c>
      <c r="CR114" s="253">
        <f>M2D!CV78</f>
        <v>23</v>
      </c>
      <c r="CS114" s="253">
        <f>M2D!CW78</f>
        <v>23</v>
      </c>
      <c r="CT114" s="253">
        <f>M2D!CX78</f>
        <v>23</v>
      </c>
      <c r="CU114" s="253">
        <f>M2D!CY78</f>
        <v>23</v>
      </c>
      <c r="CV114" s="334">
        <f>M2D!CZ78</f>
        <v>23</v>
      </c>
      <c r="CW114" s="332">
        <f>M2D!DA78</f>
        <v>23</v>
      </c>
      <c r="CX114" s="253">
        <f>M2D!DB78</f>
        <v>23</v>
      </c>
      <c r="CY114" s="253">
        <f>M2D!DC78</f>
        <v>23</v>
      </c>
      <c r="CZ114" s="253">
        <f>M2D!DD78</f>
        <v>23</v>
      </c>
      <c r="DA114" s="253">
        <f>M2D!DE78</f>
        <v>23</v>
      </c>
      <c r="DB114" s="253">
        <f>M2D!DF78</f>
        <v>23</v>
      </c>
      <c r="DC114" s="253">
        <f>M2D!DG78</f>
        <v>1</v>
      </c>
      <c r="DD114" s="253">
        <f>M2D!DH78</f>
        <v>50</v>
      </c>
      <c r="DE114" s="253">
        <f>M2D!DI78</f>
        <v>50</v>
      </c>
      <c r="DF114" s="253">
        <f>M2D!DJ78</f>
        <v>50</v>
      </c>
      <c r="DG114" s="253">
        <f>M2D!DK78</f>
        <v>50</v>
      </c>
      <c r="DH114" s="334">
        <f>M2D!DL78</f>
        <v>1</v>
      </c>
      <c r="DI114" s="332">
        <f>M2D!DM78</f>
        <v>23</v>
      </c>
      <c r="DJ114" s="253">
        <f>M2D!DN78</f>
        <v>23</v>
      </c>
      <c r="DK114" s="253">
        <f>M2D!DO78</f>
        <v>23</v>
      </c>
      <c r="DL114" s="253">
        <f>M2D!DP78</f>
        <v>23</v>
      </c>
      <c r="DM114" s="253">
        <f>M2D!DQ78</f>
        <v>23</v>
      </c>
      <c r="DN114" s="253">
        <f>M2D!DR78</f>
        <v>23</v>
      </c>
      <c r="DO114" s="253">
        <f>M2D!DS78</f>
        <v>23</v>
      </c>
      <c r="DP114" s="253">
        <f>M2D!DT78</f>
        <v>23</v>
      </c>
      <c r="DQ114" s="253">
        <f>M2D!DU78</f>
        <v>23</v>
      </c>
      <c r="DR114" s="253">
        <f>M2D!DV78</f>
        <v>23</v>
      </c>
      <c r="DS114" s="253">
        <f>M2D!DW78</f>
        <v>23</v>
      </c>
      <c r="DT114" s="334">
        <f>M2D!DX78</f>
        <v>18</v>
      </c>
      <c r="DU114" s="332" t="str">
        <f>M2D!DY78</f>
        <v>V10</v>
      </c>
      <c r="DV114" s="253" t="str">
        <f>M2D!DZ78</f>
        <v>V10</v>
      </c>
      <c r="DW114" s="253" t="str">
        <f>M2D!EA78</f>
        <v>V10</v>
      </c>
      <c r="DX114" s="253" t="str">
        <f>M2D!EB78</f>
        <v>V10</v>
      </c>
      <c r="DY114" s="253" t="str">
        <f>M2D!EC78</f>
        <v>V10</v>
      </c>
      <c r="DZ114" s="253" t="str">
        <f>M2D!ED78</f>
        <v>V10</v>
      </c>
      <c r="EA114" s="253">
        <f>M2D!EE78</f>
        <v>23</v>
      </c>
      <c r="EB114" s="253">
        <f>M2D!EF78</f>
        <v>23</v>
      </c>
      <c r="EC114" s="253">
        <f>M2D!EG78</f>
        <v>23</v>
      </c>
      <c r="ED114" s="253">
        <f>M2D!EH78</f>
        <v>23</v>
      </c>
      <c r="EE114" s="253">
        <f>M2D!EI78</f>
        <v>23</v>
      </c>
      <c r="EF114" s="334">
        <f>M2D!EJ78</f>
        <v>23</v>
      </c>
      <c r="EG114" s="332">
        <f>M2D!EK78</f>
        <v>23</v>
      </c>
      <c r="EH114" s="253">
        <f>M2D!EL78</f>
        <v>23</v>
      </c>
      <c r="EI114" s="253">
        <f>M2D!EM78</f>
        <v>23</v>
      </c>
      <c r="EJ114" s="253">
        <f>M2D!EN78</f>
        <v>23</v>
      </c>
      <c r="EK114" s="253">
        <f>M2D!EO78</f>
        <v>23</v>
      </c>
      <c r="EL114" s="253">
        <f>M2D!EP78</f>
        <v>23</v>
      </c>
      <c r="EM114" s="253">
        <f>M2D!EQ78</f>
        <v>23</v>
      </c>
      <c r="EN114" s="253">
        <f>M2D!ER78</f>
        <v>23</v>
      </c>
      <c r="EO114" s="253">
        <f>M2D!ES78</f>
        <v>23</v>
      </c>
      <c r="EP114" s="253">
        <f>M2D!ET78</f>
        <v>23</v>
      </c>
      <c r="EQ114" s="253">
        <f>M2D!EU78</f>
        <v>23</v>
      </c>
      <c r="ER114" s="334">
        <f>M2D!EV78</f>
        <v>23</v>
      </c>
      <c r="ES114" s="335">
        <f>M2D!EW78</f>
        <v>23</v>
      </c>
      <c r="ET114" s="253">
        <f>M2D!EX78</f>
        <v>23</v>
      </c>
      <c r="EU114" s="253">
        <f>M2D!EY78</f>
        <v>23</v>
      </c>
      <c r="EV114" s="253">
        <f>M2D!EZ78</f>
        <v>23</v>
      </c>
      <c r="EW114" s="253">
        <f>M2D!FA78</f>
        <v>23</v>
      </c>
      <c r="EX114" s="253">
        <f>M2D!FB78</f>
        <v>23</v>
      </c>
      <c r="EY114" s="253">
        <f>M2D!FC78</f>
        <v>23</v>
      </c>
      <c r="EZ114" s="253">
        <f>M2D!FD78</f>
        <v>23</v>
      </c>
      <c r="FA114" s="253">
        <f>M2D!FE78</f>
        <v>23</v>
      </c>
      <c r="FB114" s="253">
        <f>M2D!FF78</f>
        <v>23</v>
      </c>
      <c r="FC114" s="253">
        <f>M2D!FG78</f>
        <v>23</v>
      </c>
      <c r="FD114" s="253">
        <f>M2D!FH78</f>
        <v>23</v>
      </c>
      <c r="FE114" s="253">
        <f>M2D!FI78</f>
        <v>23</v>
      </c>
      <c r="FF114" s="253">
        <f>M2D!FJ78</f>
        <v>23</v>
      </c>
      <c r="FG114" s="253">
        <f>M2D!FK78</f>
        <v>23</v>
      </c>
      <c r="FH114" s="253">
        <f>M2D!FL78</f>
        <v>23</v>
      </c>
      <c r="FI114" s="253">
        <f>M2D!FM78</f>
        <v>23</v>
      </c>
      <c r="FJ114" s="253">
        <f>M2D!FN78</f>
        <v>23</v>
      </c>
      <c r="FK114" s="253">
        <f>M2D!FO78</f>
        <v>23</v>
      </c>
      <c r="FL114" s="253">
        <f>M2D!FP78</f>
        <v>23</v>
      </c>
      <c r="FM114" s="253">
        <f>M2D!FQ78</f>
        <v>23</v>
      </c>
      <c r="FN114" s="253">
        <f>M2D!FR78</f>
        <v>23</v>
      </c>
      <c r="FO114" s="253">
        <f>M2D!FS78</f>
        <v>23</v>
      </c>
      <c r="FP114" s="253">
        <f>M2D!FT78</f>
        <v>23</v>
      </c>
      <c r="FQ114" s="253">
        <f>M2D!FU78</f>
        <v>23</v>
      </c>
      <c r="FR114" s="253">
        <f>M2D!FV78</f>
        <v>23</v>
      </c>
      <c r="FS114" s="253">
        <f>M2D!FW78</f>
        <v>23</v>
      </c>
      <c r="FT114" s="253">
        <f>M2D!FX78</f>
        <v>23</v>
      </c>
      <c r="FU114" s="253">
        <f>M2D!FY78</f>
        <v>23</v>
      </c>
      <c r="FV114" s="253">
        <f>M2D!FZ78</f>
        <v>23</v>
      </c>
      <c r="FW114" s="253">
        <f>M2D!GA78</f>
        <v>23</v>
      </c>
      <c r="FX114" s="253">
        <f>M2D!GB78</f>
        <v>23</v>
      </c>
      <c r="FY114" s="253">
        <f>M2D!GC78</f>
        <v>23</v>
      </c>
      <c r="FZ114" s="253" t="str">
        <f>M2D!GD78</f>
        <v>V15</v>
      </c>
      <c r="GA114" s="253" t="str">
        <f>M2D!GE78</f>
        <v>V15</v>
      </c>
      <c r="GB114" s="253" t="str">
        <f>M2D!GF78</f>
        <v>V15</v>
      </c>
      <c r="GC114" s="253" t="str">
        <f>M2D!GG78</f>
        <v>V15</v>
      </c>
      <c r="GD114" s="253" t="str">
        <f>M2D!GH78</f>
        <v>V15</v>
      </c>
      <c r="GE114" s="253">
        <f>M2D!GI78</f>
        <v>23</v>
      </c>
      <c r="GF114" s="253">
        <f>M2D!GJ78</f>
        <v>23</v>
      </c>
      <c r="GG114" s="253">
        <f>M2D!GK78</f>
        <v>23</v>
      </c>
      <c r="GH114" s="253">
        <f>M2D!GL78</f>
        <v>23</v>
      </c>
      <c r="GI114" s="253">
        <f>M2D!GM78</f>
        <v>23</v>
      </c>
      <c r="GJ114" s="253">
        <f>M2D!GN78</f>
        <v>23</v>
      </c>
      <c r="GK114" s="253" t="str">
        <f>M2D!GO78</f>
        <v>X</v>
      </c>
      <c r="GL114" s="253" t="str">
        <f>M2D!GP78</f>
        <v>X</v>
      </c>
      <c r="GM114" s="253" t="str">
        <f>M2D!GQ78</f>
        <v>X</v>
      </c>
      <c r="GN114" s="253" t="str">
        <f>M2D!GR78</f>
        <v>X</v>
      </c>
      <c r="GO114" s="709" t="str">
        <f>M2D!HN88</f>
        <v/>
      </c>
    </row>
    <row r="115" spans="1:197" ht="13.15" customHeight="1" x14ac:dyDescent="0.2">
      <c r="A115" s="262" t="str">
        <f>M5F!A19</f>
        <v>V20</v>
      </c>
      <c r="B115" s="262">
        <f>M5F!F19</f>
        <v>44306</v>
      </c>
      <c r="C115" s="263">
        <f>M5F!G19</f>
        <v>44075</v>
      </c>
      <c r="D115" s="264" t="str">
        <f>M5F!H19</f>
        <v>5F057</v>
      </c>
      <c r="E115" s="318" t="str">
        <f>M5F!I19</f>
        <v>AIA</v>
      </c>
      <c r="F115" s="319" t="str">
        <f>M5F!J19</f>
        <v>AIA</v>
      </c>
      <c r="G115" s="319">
        <f>M5F!K19</f>
        <v>34</v>
      </c>
      <c r="H115" s="319">
        <f>M5F!L19</f>
        <v>34</v>
      </c>
      <c r="I115" s="319">
        <f>M5F!M19</f>
        <v>63</v>
      </c>
      <c r="J115" s="319">
        <f>M5F!N19</f>
        <v>44</v>
      </c>
      <c r="K115" s="319">
        <f>M5F!O19</f>
        <v>7</v>
      </c>
      <c r="L115" s="319">
        <f>M5F!P19</f>
        <v>4</v>
      </c>
      <c r="M115" s="319">
        <f>M5F!Q19</f>
        <v>4</v>
      </c>
      <c r="N115" s="319">
        <f>M5F!R19</f>
        <v>4</v>
      </c>
      <c r="O115" s="319">
        <f>M5F!S19</f>
        <v>7</v>
      </c>
      <c r="P115" s="320" t="str">
        <f>M5F!T19</f>
        <v>V15</v>
      </c>
      <c r="Q115" s="318" t="str">
        <f>M5F!U19</f>
        <v>V15</v>
      </c>
      <c r="R115" s="319" t="str">
        <f>M5F!V19</f>
        <v>V15</v>
      </c>
      <c r="S115" s="319" t="str">
        <f>M5F!W19</f>
        <v>V15</v>
      </c>
      <c r="T115" s="319" t="str">
        <f>M5F!X19</f>
        <v>V15</v>
      </c>
      <c r="U115" s="319">
        <f>M5F!Y19</f>
        <v>1</v>
      </c>
      <c r="V115" s="319">
        <f>M5F!Z19</f>
        <v>8</v>
      </c>
      <c r="W115" s="319">
        <f>M5F!AA19</f>
        <v>18</v>
      </c>
      <c r="X115" s="319">
        <f>M5F!AB19</f>
        <v>18</v>
      </c>
      <c r="Y115" s="319">
        <f>M5F!AC19</f>
        <v>33</v>
      </c>
      <c r="Z115" s="319">
        <f>M5F!AD19</f>
        <v>38</v>
      </c>
      <c r="AA115" s="319">
        <f>M5F!AE19</f>
        <v>21</v>
      </c>
      <c r="AB115" s="321">
        <f>M5F!AF19</f>
        <v>21</v>
      </c>
      <c r="AC115" s="318">
        <f>M5F!AG19</f>
        <v>22</v>
      </c>
      <c r="AD115" s="319">
        <f>M5F!AH19</f>
        <v>22</v>
      </c>
      <c r="AE115" s="319">
        <f>M5F!AI19</f>
        <v>22</v>
      </c>
      <c r="AF115" s="319">
        <f>M5F!AJ19</f>
        <v>22</v>
      </c>
      <c r="AG115" s="319">
        <f>M5F!AK19</f>
        <v>22</v>
      </c>
      <c r="AH115" s="319">
        <f>M5F!AL19</f>
        <v>22</v>
      </c>
      <c r="AI115" s="319">
        <f>M5F!AM19</f>
        <v>22</v>
      </c>
      <c r="AJ115" s="319">
        <f>M5F!AN19</f>
        <v>22</v>
      </c>
      <c r="AK115" s="319">
        <f>M5F!AO19</f>
        <v>22</v>
      </c>
      <c r="AL115" s="319">
        <f>M5F!AP19</f>
        <v>22</v>
      </c>
      <c r="AM115" s="319">
        <f>M5F!AQ19</f>
        <v>22</v>
      </c>
      <c r="AN115" s="321">
        <f>M5F!AR19</f>
        <v>22</v>
      </c>
      <c r="AO115" s="318">
        <f>M5F!AS19</f>
        <v>22</v>
      </c>
      <c r="AP115" s="319">
        <f>M5F!AT19</f>
        <v>22</v>
      </c>
      <c r="AQ115" s="319">
        <f>M5F!AU19</f>
        <v>22</v>
      </c>
      <c r="AR115" s="319">
        <f>M5F!AV19</f>
        <v>22</v>
      </c>
      <c r="AS115" s="319">
        <f>M5F!AW19</f>
        <v>22</v>
      </c>
      <c r="AT115" s="319">
        <f>M5F!AX19</f>
        <v>22</v>
      </c>
      <c r="AU115" s="319">
        <f>M5F!AY19</f>
        <v>22</v>
      </c>
      <c r="AV115" s="319">
        <f>M5F!AZ19</f>
        <v>22</v>
      </c>
      <c r="AW115" s="319">
        <f>M5F!BA19</f>
        <v>22</v>
      </c>
      <c r="AX115" s="319">
        <f>M5F!BB19</f>
        <v>22</v>
      </c>
      <c r="AY115" s="319">
        <f>M5F!BC19</f>
        <v>22</v>
      </c>
      <c r="AZ115" s="321">
        <f>M5F!BD19</f>
        <v>22</v>
      </c>
      <c r="BA115" s="318">
        <f>M5F!BE19</f>
        <v>22</v>
      </c>
      <c r="BB115" s="319">
        <f>M5F!BF19</f>
        <v>22</v>
      </c>
      <c r="BC115" s="319">
        <f>M5F!BG19</f>
        <v>22</v>
      </c>
      <c r="BD115" s="319">
        <f>M5F!BH19</f>
        <v>22</v>
      </c>
      <c r="BE115" s="319">
        <f>M5F!BI19</f>
        <v>22</v>
      </c>
      <c r="BF115" s="319">
        <f>M5F!BJ19</f>
        <v>22</v>
      </c>
      <c r="BG115" s="319">
        <f>M5F!BK19</f>
        <v>22</v>
      </c>
      <c r="BH115" s="319">
        <f>M5F!BL19</f>
        <v>22</v>
      </c>
      <c r="BI115" s="319">
        <f>M5F!BM19</f>
        <v>22</v>
      </c>
      <c r="BJ115" s="319">
        <f>M5F!BN19</f>
        <v>22</v>
      </c>
      <c r="BK115" s="319">
        <f>M5F!BO19</f>
        <v>22</v>
      </c>
      <c r="BL115" s="321">
        <f>M5F!BP19</f>
        <v>22</v>
      </c>
      <c r="BM115" s="318">
        <f>M5F!BQ19</f>
        <v>22</v>
      </c>
      <c r="BN115" s="319">
        <f>M5F!BR19</f>
        <v>22</v>
      </c>
      <c r="BO115" s="319">
        <f>M5F!BS19</f>
        <v>22</v>
      </c>
      <c r="BP115" s="319">
        <f>M5F!BT19</f>
        <v>22</v>
      </c>
      <c r="BQ115" s="319">
        <f>M5F!BU19</f>
        <v>22</v>
      </c>
      <c r="BR115" s="319">
        <f>M5F!BV19</f>
        <v>22</v>
      </c>
      <c r="BS115" s="319">
        <f>M5F!BW19</f>
        <v>22</v>
      </c>
      <c r="BT115" s="319">
        <f>M5F!BX19</f>
        <v>22</v>
      </c>
      <c r="BU115" s="319" t="str">
        <f>M5F!BY19</f>
        <v>V20</v>
      </c>
      <c r="BV115" s="319" t="str">
        <f>M5F!BZ19</f>
        <v>V20</v>
      </c>
      <c r="BW115" s="319" t="str">
        <f>M5F!CA19</f>
        <v>V20</v>
      </c>
      <c r="BX115" s="321" t="str">
        <f>M5F!CB19</f>
        <v>V20</v>
      </c>
      <c r="BY115" s="318" t="str">
        <f>M5F!CC19</f>
        <v>V20</v>
      </c>
      <c r="BZ115" s="319" t="str">
        <f>M5F!CD19</f>
        <v>V20</v>
      </c>
      <c r="CA115" s="319">
        <f>M5F!CE19</f>
        <v>22</v>
      </c>
      <c r="CB115" s="319">
        <f>M5F!CF19</f>
        <v>22</v>
      </c>
      <c r="CC115" s="319">
        <f>M5F!CG19</f>
        <v>22</v>
      </c>
      <c r="CD115" s="319">
        <f>M5F!CH19</f>
        <v>22</v>
      </c>
      <c r="CE115" s="319">
        <f>M5F!CI19</f>
        <v>22</v>
      </c>
      <c r="CF115" s="319">
        <f>M5F!CJ19</f>
        <v>22</v>
      </c>
      <c r="CG115" s="319">
        <f>M5F!CK19</f>
        <v>22</v>
      </c>
      <c r="CH115" s="319">
        <f>M5F!CL19</f>
        <v>22</v>
      </c>
      <c r="CI115" s="319">
        <f>M5F!CM19</f>
        <v>22</v>
      </c>
      <c r="CJ115" s="321">
        <f>M5F!CN19</f>
        <v>22</v>
      </c>
      <c r="CK115" s="318">
        <f>M5F!CO19</f>
        <v>22</v>
      </c>
      <c r="CL115" s="319">
        <f>M5F!CP19</f>
        <v>22</v>
      </c>
      <c r="CM115" s="319">
        <f>M5F!CQ19</f>
        <v>22</v>
      </c>
      <c r="CN115" s="319">
        <f>M5F!CR19</f>
        <v>22</v>
      </c>
      <c r="CO115" s="319">
        <f>M5F!CS19</f>
        <v>22</v>
      </c>
      <c r="CP115" s="319">
        <f>M5F!CT19</f>
        <v>22</v>
      </c>
      <c r="CQ115" s="319">
        <f>M5F!CU19</f>
        <v>22</v>
      </c>
      <c r="CR115" s="319">
        <f>M5F!CV19</f>
        <v>22</v>
      </c>
      <c r="CS115" s="319">
        <f>M5F!CW19</f>
        <v>22</v>
      </c>
      <c r="CT115" s="319">
        <f>M5F!CX19</f>
        <v>22</v>
      </c>
      <c r="CU115" s="319">
        <f>M5F!CY19</f>
        <v>22</v>
      </c>
      <c r="CV115" s="321">
        <f>M5F!CZ19</f>
        <v>22</v>
      </c>
      <c r="CW115" s="318">
        <f>M5F!DA19</f>
        <v>22</v>
      </c>
      <c r="CX115" s="319">
        <f>M5F!DB19</f>
        <v>22</v>
      </c>
      <c r="CY115" s="319">
        <f>M5F!DC19</f>
        <v>22</v>
      </c>
      <c r="CZ115" s="319">
        <f>M5F!DD19</f>
        <v>22</v>
      </c>
      <c r="DA115" s="319">
        <f>M5F!DE19</f>
        <v>22</v>
      </c>
      <c r="DB115" s="319">
        <f>M5F!DF19</f>
        <v>22</v>
      </c>
      <c r="DC115" s="319">
        <f>M5F!DG19</f>
        <v>22</v>
      </c>
      <c r="DD115" s="319">
        <f>M5F!DH19</f>
        <v>22</v>
      </c>
      <c r="DE115" s="319">
        <f>M5F!DI19</f>
        <v>22</v>
      </c>
      <c r="DF115" s="319">
        <f>M5F!DJ19</f>
        <v>22</v>
      </c>
      <c r="DG115" s="319">
        <f>M5F!DK19</f>
        <v>22</v>
      </c>
      <c r="DH115" s="321">
        <f>M5F!DL19</f>
        <v>22</v>
      </c>
      <c r="DI115" s="318">
        <f>M5F!DM19</f>
        <v>22</v>
      </c>
      <c r="DJ115" s="319">
        <f>M5F!DN19</f>
        <v>22</v>
      </c>
      <c r="DK115" s="319">
        <f>M5F!DO19</f>
        <v>22</v>
      </c>
      <c r="DL115" s="319">
        <f>M5F!DP19</f>
        <v>22</v>
      </c>
      <c r="DM115" s="319">
        <f>M5F!DQ19</f>
        <v>22</v>
      </c>
      <c r="DN115" s="319">
        <f>M5F!DR19</f>
        <v>22</v>
      </c>
      <c r="DO115" s="319">
        <f>M5F!DS19</f>
        <v>22</v>
      </c>
      <c r="DP115" s="319">
        <f>M5F!DT19</f>
        <v>22</v>
      </c>
      <c r="DQ115" s="319">
        <f>M5F!DU19</f>
        <v>22</v>
      </c>
      <c r="DR115" s="319">
        <f>M5F!DV19</f>
        <v>22</v>
      </c>
      <c r="DS115" s="319">
        <f>M5F!DW19</f>
        <v>22</v>
      </c>
      <c r="DT115" s="321">
        <f>M5F!DX19</f>
        <v>22</v>
      </c>
      <c r="DU115" s="318">
        <f>M5F!DY19</f>
        <v>22</v>
      </c>
      <c r="DV115" s="319">
        <f>M5F!DZ19</f>
        <v>22</v>
      </c>
      <c r="DW115" s="319">
        <f>M5F!EA19</f>
        <v>22</v>
      </c>
      <c r="DX115" s="319">
        <f>M5F!EB19</f>
        <v>22</v>
      </c>
      <c r="DY115" s="319">
        <f>M5F!EC19</f>
        <v>22</v>
      </c>
      <c r="DZ115" s="319">
        <f>M5F!ED19</f>
        <v>22</v>
      </c>
      <c r="EA115" s="319">
        <f>M5F!EE19</f>
        <v>22</v>
      </c>
      <c r="EB115" s="319" t="str">
        <f>M5F!EF19</f>
        <v>V25</v>
      </c>
      <c r="EC115" s="319" t="str">
        <f>M5F!EG19</f>
        <v>V25</v>
      </c>
      <c r="ED115" s="319" t="str">
        <f>M5F!EH19</f>
        <v>V25</v>
      </c>
      <c r="EE115" s="319" t="str">
        <f>M5F!EI19</f>
        <v>V25</v>
      </c>
      <c r="EF115" s="321" t="str">
        <f>M5F!EJ19</f>
        <v>V25</v>
      </c>
      <c r="EG115" s="318">
        <f>M5F!EK19</f>
        <v>23</v>
      </c>
      <c r="EH115" s="319">
        <f>M5F!EL19</f>
        <v>23</v>
      </c>
      <c r="EI115" s="319">
        <f>M5F!EM19</f>
        <v>23</v>
      </c>
      <c r="EJ115" s="319">
        <f>M5F!EN19</f>
        <v>23</v>
      </c>
      <c r="EK115" s="319">
        <f>M5F!EO19</f>
        <v>23</v>
      </c>
      <c r="EL115" s="319">
        <f>M5F!EP19</f>
        <v>23</v>
      </c>
      <c r="EM115" s="319">
        <f>M5F!EQ19</f>
        <v>23</v>
      </c>
      <c r="EN115" s="319">
        <f>M5F!ER19</f>
        <v>23</v>
      </c>
      <c r="EO115" s="319">
        <f>M5F!ES19</f>
        <v>23</v>
      </c>
      <c r="EP115" s="319">
        <f>M5F!ET19</f>
        <v>23</v>
      </c>
      <c r="EQ115" s="319">
        <f>M5F!EU19</f>
        <v>23</v>
      </c>
      <c r="ER115" s="321">
        <f>M5F!EV19</f>
        <v>23</v>
      </c>
      <c r="ES115" s="322">
        <f>M5F!EW19</f>
        <v>23</v>
      </c>
      <c r="ET115" s="319">
        <f>M5F!EX19</f>
        <v>23</v>
      </c>
      <c r="EU115" s="319">
        <f>M5F!EY19</f>
        <v>23</v>
      </c>
      <c r="EV115" s="319">
        <f>M5F!EZ19</f>
        <v>23</v>
      </c>
      <c r="EW115" s="319">
        <f>M5F!FA19</f>
        <v>23</v>
      </c>
      <c r="EX115" s="319">
        <f>M5F!FB19</f>
        <v>23</v>
      </c>
      <c r="EY115" s="319">
        <f>M5F!FC19</f>
        <v>23</v>
      </c>
      <c r="EZ115" s="319">
        <f>M5F!FD19</f>
        <v>23</v>
      </c>
      <c r="FA115" s="319">
        <f>M5F!FE19</f>
        <v>23</v>
      </c>
      <c r="FB115" s="319" t="str">
        <f>M5F!FF19</f>
        <v>X</v>
      </c>
      <c r="FC115" s="319" t="str">
        <f>M5F!FG19</f>
        <v>X</v>
      </c>
      <c r="FD115" s="319" t="str">
        <f>M5F!FH19</f>
        <v>X</v>
      </c>
      <c r="FE115" s="319" t="str">
        <f>M5F!FI19</f>
        <v>X</v>
      </c>
      <c r="FF115" s="319" t="str">
        <f>M5F!FJ19</f>
        <v>X</v>
      </c>
      <c r="FG115" s="319" t="str">
        <f>M5F!FK19</f>
        <v>X</v>
      </c>
      <c r="FH115" s="319" t="str">
        <f>M5F!FL19</f>
        <v>X</v>
      </c>
      <c r="FI115" s="319" t="str">
        <f>M5F!FM19</f>
        <v>X</v>
      </c>
      <c r="FJ115" s="319" t="str">
        <f>M5F!FN19</f>
        <v>X</v>
      </c>
      <c r="FK115" s="319" t="str">
        <f>M5F!FO19</f>
        <v>X</v>
      </c>
      <c r="FL115" s="319" t="str">
        <f>M5F!FP19</f>
        <v>X</v>
      </c>
      <c r="FM115" s="319" t="str">
        <f>M5F!FQ19</f>
        <v>X</v>
      </c>
      <c r="FN115" s="319" t="str">
        <f>M5F!FR19</f>
        <v>X</v>
      </c>
      <c r="FO115" s="319" t="str">
        <f>M5F!FS19</f>
        <v>X</v>
      </c>
      <c r="FP115" s="319" t="str">
        <f>M5F!FT19</f>
        <v>X</v>
      </c>
      <c r="FQ115" s="319" t="str">
        <f>M5F!FU19</f>
        <v>X</v>
      </c>
      <c r="FR115" s="319" t="str">
        <f>M5F!FV19</f>
        <v>X</v>
      </c>
      <c r="FS115" s="319" t="str">
        <f>M5F!FW19</f>
        <v>X</v>
      </c>
      <c r="FT115" s="319" t="str">
        <f>M5F!FX19</f>
        <v>X</v>
      </c>
      <c r="FU115" s="319" t="str">
        <f>M5F!FY19</f>
        <v>X</v>
      </c>
      <c r="FV115" s="319" t="str">
        <f>M5F!FZ19</f>
        <v>X</v>
      </c>
      <c r="FW115" s="319" t="str">
        <f>M5F!GA19</f>
        <v>X</v>
      </c>
      <c r="FX115" s="319" t="str">
        <f>M5F!GB19</f>
        <v>X</v>
      </c>
      <c r="FY115" s="319" t="str">
        <f>M5F!GC19</f>
        <v>X</v>
      </c>
      <c r="FZ115" s="319" t="str">
        <f>M5F!GD19</f>
        <v>X</v>
      </c>
      <c r="GA115" s="319" t="str">
        <f>M5F!GE19</f>
        <v>X</v>
      </c>
      <c r="GB115" s="319" t="str">
        <f>M5F!GF19</f>
        <v>X</v>
      </c>
      <c r="GC115" s="319" t="str">
        <f>M5F!GG19</f>
        <v>X</v>
      </c>
      <c r="GD115" s="319" t="str">
        <f>M5F!GH19</f>
        <v>X</v>
      </c>
      <c r="GE115" s="319" t="str">
        <f>M5F!GI19</f>
        <v>X</v>
      </c>
      <c r="GF115" s="319" t="str">
        <f>M5F!GJ19</f>
        <v>X</v>
      </c>
      <c r="GG115" s="319" t="str">
        <f>M5F!GK19</f>
        <v>X</v>
      </c>
      <c r="GH115" s="319" t="str">
        <f>M5F!GL19</f>
        <v>X</v>
      </c>
      <c r="GI115" s="319" t="str">
        <f>M5F!GM19</f>
        <v>X</v>
      </c>
      <c r="GJ115" s="319" t="str">
        <f>M5F!GN19</f>
        <v>X</v>
      </c>
      <c r="GK115" s="319" t="str">
        <f>M5F!GO19</f>
        <v>X</v>
      </c>
      <c r="GL115" s="319" t="str">
        <f>M5F!GP19</f>
        <v>X</v>
      </c>
      <c r="GM115" s="319" t="str">
        <f>M5F!GQ19</f>
        <v>X</v>
      </c>
      <c r="GN115" s="319" t="str">
        <f>M5F!GR19</f>
        <v>X</v>
      </c>
      <c r="GO115" s="709" t="str">
        <f>M5F!HN29</f>
        <v>N</v>
      </c>
    </row>
    <row r="116" spans="1:197" ht="13.15" customHeight="1" x14ac:dyDescent="0.2">
      <c r="A116" s="271" t="str">
        <f>M2D!A52</f>
        <v>V10</v>
      </c>
      <c r="B116" s="271">
        <f>M2D!F52</f>
        <v>44234</v>
      </c>
      <c r="C116" s="272">
        <f>M2D!G52</f>
        <v>44105</v>
      </c>
      <c r="D116" s="273" t="str">
        <f>M2D!H52</f>
        <v>D655</v>
      </c>
      <c r="E116" s="332">
        <f>M2D!I52</f>
        <v>0</v>
      </c>
      <c r="F116" s="253">
        <f>M2D!J52</f>
        <v>0</v>
      </c>
      <c r="G116" s="253">
        <f>M2D!K52</f>
        <v>22</v>
      </c>
      <c r="H116" s="253">
        <f>M2D!L52</f>
        <v>46</v>
      </c>
      <c r="I116" s="253">
        <f>M2D!M52</f>
        <v>40</v>
      </c>
      <c r="J116" s="253">
        <f>M2D!N52</f>
        <v>48</v>
      </c>
      <c r="K116" s="253">
        <f>M2D!O52</f>
        <v>43</v>
      </c>
      <c r="L116" s="253">
        <f>M2D!P52</f>
        <v>17</v>
      </c>
      <c r="M116" s="253" t="str">
        <f>M2D!Q52</f>
        <v>V5</v>
      </c>
      <c r="N116" s="253" t="str">
        <f>M2D!R52</f>
        <v>V5</v>
      </c>
      <c r="O116" s="253" t="str">
        <f>M2D!S52</f>
        <v>AIA</v>
      </c>
      <c r="P116" s="333" t="str">
        <f>M2D!T52</f>
        <v>AIA</v>
      </c>
      <c r="Q116" s="332" t="str">
        <f>M2D!U52</f>
        <v>AIA</v>
      </c>
      <c r="R116" s="253">
        <f>M2D!V52</f>
        <v>1</v>
      </c>
      <c r="S116" s="253">
        <f>M2D!W52</f>
        <v>0</v>
      </c>
      <c r="T116" s="253">
        <f>M2D!X52</f>
        <v>21</v>
      </c>
      <c r="U116" s="253">
        <f>M2D!Y52</f>
        <v>14</v>
      </c>
      <c r="V116" s="253">
        <f>M2D!Z52</f>
        <v>2</v>
      </c>
      <c r="W116" s="253">
        <f>M2D!AA52</f>
        <v>29</v>
      </c>
      <c r="X116" s="253">
        <f>M2D!AB52</f>
        <v>59</v>
      </c>
      <c r="Y116" s="253">
        <f>M2D!AC52</f>
        <v>0</v>
      </c>
      <c r="Z116" s="253">
        <f>M2D!AD52</f>
        <v>27</v>
      </c>
      <c r="AA116" s="253">
        <f>M2D!AE52</f>
        <v>50</v>
      </c>
      <c r="AB116" s="334">
        <f>M2D!AF52</f>
        <v>50</v>
      </c>
      <c r="AC116" s="332">
        <f>M2D!AG52</f>
        <v>50</v>
      </c>
      <c r="AD116" s="253">
        <f>M2D!AH52</f>
        <v>1</v>
      </c>
      <c r="AE116" s="253">
        <f>M2D!AI52</f>
        <v>23</v>
      </c>
      <c r="AF116" s="253">
        <f>M2D!AJ52</f>
        <v>23</v>
      </c>
      <c r="AG116" s="253">
        <f>M2D!AK52</f>
        <v>23</v>
      </c>
      <c r="AH116" s="253">
        <f>M2D!AL52</f>
        <v>23</v>
      </c>
      <c r="AI116" s="253">
        <f>M2D!AM52</f>
        <v>23</v>
      </c>
      <c r="AJ116" s="253">
        <f>M2D!AN52</f>
        <v>23</v>
      </c>
      <c r="AK116" s="253">
        <f>M2D!AO52</f>
        <v>1</v>
      </c>
      <c r="AL116" s="253">
        <f>M2D!AP52</f>
        <v>50</v>
      </c>
      <c r="AM116" s="253">
        <f>M2D!AQ52</f>
        <v>50</v>
      </c>
      <c r="AN116" s="334">
        <f>M2D!AR52</f>
        <v>50</v>
      </c>
      <c r="AO116" s="332">
        <f>M2D!AS52</f>
        <v>80</v>
      </c>
      <c r="AP116" s="253">
        <f>M2D!AT52</f>
        <v>1</v>
      </c>
      <c r="AQ116" s="253">
        <f>M2D!AU52</f>
        <v>23</v>
      </c>
      <c r="AR116" s="253">
        <f>M2D!AV52</f>
        <v>23</v>
      </c>
      <c r="AS116" s="253">
        <f>M2D!AW52</f>
        <v>23</v>
      </c>
      <c r="AT116" s="253">
        <f>M2D!AX52</f>
        <v>23</v>
      </c>
      <c r="AU116" s="253">
        <f>M2D!AY52</f>
        <v>23</v>
      </c>
      <c r="AV116" s="253">
        <f>M2D!AZ52</f>
        <v>23</v>
      </c>
      <c r="AW116" s="253" t="str">
        <f>M2D!BA52</f>
        <v>STK</v>
      </c>
      <c r="AX116" s="253" t="str">
        <f>M2D!BB52</f>
        <v>STK</v>
      </c>
      <c r="AY116" s="253" t="str">
        <f>M2D!BC52</f>
        <v>STK</v>
      </c>
      <c r="AZ116" s="334" t="str">
        <f>M2D!BD52</f>
        <v>STK</v>
      </c>
      <c r="BA116" s="332" t="str">
        <f>M2D!BE52</f>
        <v>STK</v>
      </c>
      <c r="BB116" s="253" t="str">
        <f>M2D!BF52</f>
        <v>STK</v>
      </c>
      <c r="BC116" s="253" t="str">
        <f>M2D!BG52</f>
        <v>STK</v>
      </c>
      <c r="BD116" s="253" t="str">
        <f>M2D!BH52</f>
        <v>STK</v>
      </c>
      <c r="BE116" s="253" t="str">
        <f>M2D!BI52</f>
        <v>STK</v>
      </c>
      <c r="BF116" s="253" t="str">
        <f>M2D!BJ52</f>
        <v>STK</v>
      </c>
      <c r="BG116" s="253" t="str">
        <f>M2D!BK52</f>
        <v>STK</v>
      </c>
      <c r="BH116" s="253" t="str">
        <f>M2D!BL52</f>
        <v>STK</v>
      </c>
      <c r="BI116" s="253">
        <f>M2D!BM52</f>
        <v>23</v>
      </c>
      <c r="BJ116" s="253">
        <f>M2D!BN52</f>
        <v>23</v>
      </c>
      <c r="BK116" s="253">
        <f>M2D!BO52</f>
        <v>23</v>
      </c>
      <c r="BL116" s="334">
        <f>M2D!BP52</f>
        <v>23</v>
      </c>
      <c r="BM116" s="332">
        <f>M2D!BQ52</f>
        <v>23</v>
      </c>
      <c r="BN116" s="253">
        <f>M2D!BR52</f>
        <v>23</v>
      </c>
      <c r="BO116" s="253">
        <f>M2D!BS52</f>
        <v>23</v>
      </c>
      <c r="BP116" s="253">
        <f>M2D!BT52</f>
        <v>23</v>
      </c>
      <c r="BQ116" s="253">
        <f>M2D!BU52</f>
        <v>23</v>
      </c>
      <c r="BR116" s="253">
        <f>M2D!BV52</f>
        <v>23</v>
      </c>
      <c r="BS116" s="253">
        <f>M2D!BW52</f>
        <v>23</v>
      </c>
      <c r="BT116" s="253">
        <f>M2D!BX52</f>
        <v>23</v>
      </c>
      <c r="BU116" s="253">
        <f>M2D!BY52</f>
        <v>23</v>
      </c>
      <c r="BV116" s="253" t="str">
        <f>M2D!BZ52</f>
        <v>V10</v>
      </c>
      <c r="BW116" s="253" t="str">
        <f>M2D!CA52</f>
        <v>V10</v>
      </c>
      <c r="BX116" s="334" t="str">
        <f>M2D!CB52</f>
        <v>V10</v>
      </c>
      <c r="BY116" s="332" t="str">
        <f>M2D!CC52</f>
        <v>V10</v>
      </c>
      <c r="BZ116" s="253" t="str">
        <f>M2D!CD52</f>
        <v>V10</v>
      </c>
      <c r="CA116" s="253" t="str">
        <f>M2D!CE52</f>
        <v>V10</v>
      </c>
      <c r="CB116" s="253" t="str">
        <f>M2D!CF52</f>
        <v>RMV</v>
      </c>
      <c r="CC116" s="253" t="str">
        <f>M2D!CG52</f>
        <v>RMV</v>
      </c>
      <c r="CD116" s="253" t="str">
        <f>M2D!CH52</f>
        <v>RMV</v>
      </c>
      <c r="CE116" s="253" t="str">
        <f>M2D!CI52</f>
        <v>RMV</v>
      </c>
      <c r="CF116" s="253" t="str">
        <f>M2D!CJ52</f>
        <v>RMV</v>
      </c>
      <c r="CG116" s="253" t="str">
        <f>M2D!CK52</f>
        <v>RMV</v>
      </c>
      <c r="CH116" s="253">
        <f>M2D!CL52</f>
        <v>23</v>
      </c>
      <c r="CI116" s="253">
        <f>M2D!CM52</f>
        <v>23</v>
      </c>
      <c r="CJ116" s="334">
        <f>M2D!CN52</f>
        <v>23</v>
      </c>
      <c r="CK116" s="332">
        <f>M2D!CO52</f>
        <v>23</v>
      </c>
      <c r="CL116" s="253">
        <f>M2D!CP52</f>
        <v>23</v>
      </c>
      <c r="CM116" s="253">
        <f>M2D!CQ52</f>
        <v>23</v>
      </c>
      <c r="CN116" s="253">
        <f>M2D!CR52</f>
        <v>23</v>
      </c>
      <c r="CO116" s="253">
        <f>M2D!CS52</f>
        <v>1</v>
      </c>
      <c r="CP116" s="253">
        <f>M2D!CT52</f>
        <v>60</v>
      </c>
      <c r="CQ116" s="253">
        <f>M2D!CU52</f>
        <v>60</v>
      </c>
      <c r="CR116" s="253">
        <f>M2D!CV52</f>
        <v>60</v>
      </c>
      <c r="CS116" s="253">
        <f>M2D!CW52</f>
        <v>60</v>
      </c>
      <c r="CT116" s="253">
        <f>M2D!CX52</f>
        <v>1</v>
      </c>
      <c r="CU116" s="253">
        <f>M2D!CY52</f>
        <v>23</v>
      </c>
      <c r="CV116" s="334">
        <f>M2D!CZ52</f>
        <v>23</v>
      </c>
      <c r="CW116" s="332">
        <f>M2D!DA52</f>
        <v>23</v>
      </c>
      <c r="CX116" s="253">
        <f>M2D!DB52</f>
        <v>23</v>
      </c>
      <c r="CY116" s="253">
        <f>M2D!DC52</f>
        <v>1</v>
      </c>
      <c r="CZ116" s="253">
        <f>M2D!DD52</f>
        <v>50</v>
      </c>
      <c r="DA116" s="253">
        <f>M2D!DE52</f>
        <v>50</v>
      </c>
      <c r="DB116" s="253">
        <f>M2D!DF52</f>
        <v>50</v>
      </c>
      <c r="DC116" s="253">
        <f>M2D!DG52</f>
        <v>50</v>
      </c>
      <c r="DD116" s="253">
        <f>M2D!DH52</f>
        <v>1</v>
      </c>
      <c r="DE116" s="253">
        <f>M2D!DI52</f>
        <v>23</v>
      </c>
      <c r="DF116" s="253">
        <f>M2D!DJ52</f>
        <v>23</v>
      </c>
      <c r="DG116" s="253">
        <f>M2D!DK52</f>
        <v>23</v>
      </c>
      <c r="DH116" s="334">
        <f>M2D!DL52</f>
        <v>23</v>
      </c>
      <c r="DI116" s="332">
        <f>M2D!DM52</f>
        <v>23</v>
      </c>
      <c r="DJ116" s="253">
        <f>M2D!DN52</f>
        <v>23</v>
      </c>
      <c r="DK116" s="253">
        <f>M2D!DO52</f>
        <v>23</v>
      </c>
      <c r="DL116" s="253">
        <f>M2D!DP52</f>
        <v>23</v>
      </c>
      <c r="DM116" s="253">
        <f>M2D!DQ52</f>
        <v>23</v>
      </c>
      <c r="DN116" s="253">
        <f>M2D!DR52</f>
        <v>23</v>
      </c>
      <c r="DO116" s="253">
        <f>M2D!DS52</f>
        <v>23</v>
      </c>
      <c r="DP116" s="253">
        <f>M2D!DT52</f>
        <v>23</v>
      </c>
      <c r="DQ116" s="253">
        <f>M2D!DU52</f>
        <v>23</v>
      </c>
      <c r="DR116" s="253">
        <f>M2D!DV52</f>
        <v>23</v>
      </c>
      <c r="DS116" s="253">
        <f>M2D!DW52</f>
        <v>23</v>
      </c>
      <c r="DT116" s="334">
        <f>M2D!DX52</f>
        <v>23</v>
      </c>
      <c r="DU116" s="332">
        <f>M2D!DY52</f>
        <v>23</v>
      </c>
      <c r="DV116" s="253">
        <f>M2D!DZ52</f>
        <v>23</v>
      </c>
      <c r="DW116" s="253">
        <f>M2D!EA52</f>
        <v>23</v>
      </c>
      <c r="DX116" s="253">
        <f>M2D!EB52</f>
        <v>23</v>
      </c>
      <c r="DY116" s="253" t="str">
        <f>M2D!EC52</f>
        <v>V15</v>
      </c>
      <c r="DZ116" s="253" t="str">
        <f>M2D!ED52</f>
        <v>V15</v>
      </c>
      <c r="EA116" s="253" t="str">
        <f>M2D!EE52</f>
        <v>V15</v>
      </c>
      <c r="EB116" s="253" t="str">
        <f>M2D!EF52</f>
        <v>V15</v>
      </c>
      <c r="EC116" s="253" t="str">
        <f>M2D!EG52</f>
        <v>V15</v>
      </c>
      <c r="ED116" s="253">
        <f>M2D!EH52</f>
        <v>23</v>
      </c>
      <c r="EE116" s="253">
        <f>M2D!EI52</f>
        <v>23</v>
      </c>
      <c r="EF116" s="334">
        <f>M2D!EJ52</f>
        <v>23</v>
      </c>
      <c r="EG116" s="332">
        <f>M2D!EK52</f>
        <v>23</v>
      </c>
      <c r="EH116" s="253">
        <f>M2D!EL52</f>
        <v>23</v>
      </c>
      <c r="EI116" s="253">
        <f>M2D!EM52</f>
        <v>23</v>
      </c>
      <c r="EJ116" s="253">
        <f>M2D!EN52</f>
        <v>23</v>
      </c>
      <c r="EK116" s="253">
        <f>M2D!EO52</f>
        <v>23</v>
      </c>
      <c r="EL116" s="253">
        <f>M2D!EP52</f>
        <v>23</v>
      </c>
      <c r="EM116" s="253">
        <f>M2D!EQ52</f>
        <v>23</v>
      </c>
      <c r="EN116" s="253">
        <f>M2D!ER52</f>
        <v>23</v>
      </c>
      <c r="EO116" s="253">
        <f>M2D!ES52</f>
        <v>23</v>
      </c>
      <c r="EP116" s="253">
        <f>M2D!ET52</f>
        <v>23</v>
      </c>
      <c r="EQ116" s="253">
        <f>M2D!EU52</f>
        <v>23</v>
      </c>
      <c r="ER116" s="334">
        <f>M2D!EV52</f>
        <v>23</v>
      </c>
      <c r="ES116" s="335">
        <f>M2D!EW52</f>
        <v>23</v>
      </c>
      <c r="ET116" s="253">
        <f>M2D!EX52</f>
        <v>23</v>
      </c>
      <c r="EU116" s="253">
        <f>M2D!EY52</f>
        <v>23</v>
      </c>
      <c r="EV116" s="253">
        <f>M2D!EZ52</f>
        <v>23</v>
      </c>
      <c r="EW116" s="253">
        <f>M2D!FA52</f>
        <v>23</v>
      </c>
      <c r="EX116" s="253">
        <f>M2D!FB52</f>
        <v>23</v>
      </c>
      <c r="EY116" s="253">
        <f>M2D!FC52</f>
        <v>23</v>
      </c>
      <c r="EZ116" s="253">
        <f>M2D!FD52</f>
        <v>23</v>
      </c>
      <c r="FA116" s="253">
        <f>M2D!FE52</f>
        <v>23</v>
      </c>
      <c r="FB116" s="253">
        <f>M2D!FF52</f>
        <v>23</v>
      </c>
      <c r="FC116" s="253">
        <f>M2D!FG52</f>
        <v>23</v>
      </c>
      <c r="FD116" s="253">
        <f>M2D!FH52</f>
        <v>23</v>
      </c>
      <c r="FE116" s="253">
        <f>M2D!FI52</f>
        <v>23</v>
      </c>
      <c r="FF116" s="253">
        <f>M2D!FJ52</f>
        <v>23</v>
      </c>
      <c r="FG116" s="253">
        <f>M2D!FK52</f>
        <v>23</v>
      </c>
      <c r="FH116" s="253">
        <f>M2D!FL52</f>
        <v>23</v>
      </c>
      <c r="FI116" s="253">
        <f>M2D!FM52</f>
        <v>23</v>
      </c>
      <c r="FJ116" s="253">
        <f>M2D!FN52</f>
        <v>23</v>
      </c>
      <c r="FK116" s="253">
        <f>M2D!FO52</f>
        <v>23</v>
      </c>
      <c r="FL116" s="253">
        <f>M2D!FP52</f>
        <v>23</v>
      </c>
      <c r="FM116" s="253">
        <f>M2D!FQ52</f>
        <v>23</v>
      </c>
      <c r="FN116" s="253">
        <f>M2D!FR52</f>
        <v>23</v>
      </c>
      <c r="FO116" s="253">
        <f>M2D!FS52</f>
        <v>23</v>
      </c>
      <c r="FP116" s="253">
        <f>M2D!FT52</f>
        <v>23</v>
      </c>
      <c r="FQ116" s="253">
        <f>M2D!FU52</f>
        <v>23</v>
      </c>
      <c r="FR116" s="253">
        <f>M2D!FV52</f>
        <v>23</v>
      </c>
      <c r="FS116" s="253">
        <f>M2D!FW52</f>
        <v>23</v>
      </c>
      <c r="FT116" s="253">
        <f>M2D!FX52</f>
        <v>23</v>
      </c>
      <c r="FU116" s="253">
        <f>M2D!FY52</f>
        <v>23</v>
      </c>
      <c r="FV116" s="253">
        <f>M2D!FZ52</f>
        <v>23</v>
      </c>
      <c r="FW116" s="253">
        <f>M2D!GA52</f>
        <v>23</v>
      </c>
      <c r="FX116" s="253">
        <f>M2D!GB52</f>
        <v>23</v>
      </c>
      <c r="FY116" s="253">
        <f>M2D!GC52</f>
        <v>23</v>
      </c>
      <c r="FZ116" s="253">
        <f>M2D!GD52</f>
        <v>23</v>
      </c>
      <c r="GA116" s="253">
        <f>M2D!GE52</f>
        <v>23</v>
      </c>
      <c r="GB116" s="253">
        <f>M2D!GF52</f>
        <v>23</v>
      </c>
      <c r="GC116" s="253" t="str">
        <f>M2D!GG52</f>
        <v>X</v>
      </c>
      <c r="GD116" s="253" t="str">
        <f>M2D!GH52</f>
        <v>X</v>
      </c>
      <c r="GE116" s="253" t="str">
        <f>M2D!GI52</f>
        <v>X</v>
      </c>
      <c r="GF116" s="253" t="str">
        <f>M2D!GJ52</f>
        <v>X</v>
      </c>
      <c r="GG116" s="253" t="str">
        <f>M2D!GK52</f>
        <v>X</v>
      </c>
      <c r="GH116" s="253" t="str">
        <f>M2D!GL52</f>
        <v>X</v>
      </c>
      <c r="GI116" s="253" t="str">
        <f>M2D!GM52</f>
        <v>X</v>
      </c>
      <c r="GJ116" s="253" t="str">
        <f>M2D!GN52</f>
        <v>X</v>
      </c>
      <c r="GK116" s="253" t="str">
        <f>M2D!GO52</f>
        <v>X</v>
      </c>
      <c r="GL116" s="253" t="str">
        <f>M2D!GP52</f>
        <v>X</v>
      </c>
      <c r="GM116" s="253" t="str">
        <f>M2D!GQ52</f>
        <v>X</v>
      </c>
      <c r="GN116" s="253" t="str">
        <f>M2D!GR52</f>
        <v>X</v>
      </c>
      <c r="GO116" s="709" t="str">
        <f>M2D!HN62</f>
        <v/>
      </c>
    </row>
    <row r="117" spans="1:197" ht="13.15" customHeight="1" x14ac:dyDescent="0.2">
      <c r="A117" s="271" t="str">
        <f>M2D!A42</f>
        <v>V10</v>
      </c>
      <c r="B117" s="271">
        <f>M2D!F42</f>
        <v>44241</v>
      </c>
      <c r="C117" s="272">
        <f>M2D!G42</f>
        <v>44166</v>
      </c>
      <c r="D117" s="273" t="str">
        <f>M2D!H42</f>
        <v>D645</v>
      </c>
      <c r="E117" s="332">
        <f>M2D!I42</f>
        <v>17</v>
      </c>
      <c r="F117" s="253">
        <f>M2D!J42</f>
        <v>28</v>
      </c>
      <c r="G117" s="253">
        <f>M2D!K42</f>
        <v>25</v>
      </c>
      <c r="H117" s="253">
        <f>M2D!L42</f>
        <v>3</v>
      </c>
      <c r="I117" s="253">
        <f>M2D!M42</f>
        <v>19</v>
      </c>
      <c r="J117" s="253">
        <f>M2D!N42</f>
        <v>36</v>
      </c>
      <c r="K117" s="253">
        <f>M2D!O42</f>
        <v>53</v>
      </c>
      <c r="L117" s="253">
        <f>M2D!P42</f>
        <v>40</v>
      </c>
      <c r="M117" s="253" t="str">
        <f>M2D!Q42</f>
        <v>V5</v>
      </c>
      <c r="N117" s="253" t="str">
        <f>M2D!R42</f>
        <v>V5</v>
      </c>
      <c r="O117" s="253" t="str">
        <f>M2D!S42</f>
        <v>V5</v>
      </c>
      <c r="P117" s="333" t="str">
        <f>M2D!T42</f>
        <v>V5</v>
      </c>
      <c r="Q117" s="332" t="str">
        <f>M2D!U42</f>
        <v>AIA</v>
      </c>
      <c r="R117" s="253" t="str">
        <f>M2D!V42</f>
        <v>AIA</v>
      </c>
      <c r="S117" s="253" t="str">
        <f>M2D!W42</f>
        <v>AIA</v>
      </c>
      <c r="T117" s="253" t="str">
        <f>M2D!X42</f>
        <v>AIA</v>
      </c>
      <c r="U117" s="253" t="str">
        <f>M2D!Y42</f>
        <v>AIA</v>
      </c>
      <c r="V117" s="253">
        <f>M2D!Z42</f>
        <v>1</v>
      </c>
      <c r="W117" s="253" t="str">
        <f>M2D!AA42</f>
        <v>F</v>
      </c>
      <c r="X117" s="253">
        <f>M2D!AB42</f>
        <v>7</v>
      </c>
      <c r="Y117" s="253">
        <f>M2D!AC42</f>
        <v>18</v>
      </c>
      <c r="Z117" s="253">
        <f>M2D!AD42</f>
        <v>11</v>
      </c>
      <c r="AA117" s="253">
        <f>M2D!AE42</f>
        <v>23</v>
      </c>
      <c r="AB117" s="334">
        <f>M2D!AF42</f>
        <v>23</v>
      </c>
      <c r="AC117" s="332">
        <f>M2D!AG42</f>
        <v>23</v>
      </c>
      <c r="AD117" s="253">
        <f>M2D!AH42</f>
        <v>23</v>
      </c>
      <c r="AE117" s="253">
        <f>M2D!AI42</f>
        <v>23</v>
      </c>
      <c r="AF117" s="253">
        <f>M2D!AJ42</f>
        <v>23</v>
      </c>
      <c r="AG117" s="253">
        <f>M2D!AK42</f>
        <v>23</v>
      </c>
      <c r="AH117" s="253">
        <f>M2D!AL42</f>
        <v>23</v>
      </c>
      <c r="AI117" s="253">
        <f>M2D!AM42</f>
        <v>1</v>
      </c>
      <c r="AJ117" s="253">
        <f>M2D!AN42</f>
        <v>50</v>
      </c>
      <c r="AK117" s="253">
        <f>M2D!AO42</f>
        <v>50</v>
      </c>
      <c r="AL117" s="253">
        <f>M2D!AP42</f>
        <v>50</v>
      </c>
      <c r="AM117" s="253">
        <f>M2D!AQ42</f>
        <v>50</v>
      </c>
      <c r="AN117" s="334">
        <f>M2D!AR42</f>
        <v>1</v>
      </c>
      <c r="AO117" s="332">
        <f>M2D!AS42</f>
        <v>23</v>
      </c>
      <c r="AP117" s="253">
        <f>M2D!AT42</f>
        <v>23</v>
      </c>
      <c r="AQ117" s="253">
        <f>M2D!AU42</f>
        <v>23</v>
      </c>
      <c r="AR117" s="253">
        <f>M2D!AV42</f>
        <v>23</v>
      </c>
      <c r="AS117" s="253">
        <f>M2D!AW42</f>
        <v>16</v>
      </c>
      <c r="AT117" s="253">
        <f>M2D!AX42</f>
        <v>16</v>
      </c>
      <c r="AU117" s="253">
        <f>M2D!AY42</f>
        <v>16</v>
      </c>
      <c r="AV117" s="253">
        <f>M2D!AZ42</f>
        <v>16</v>
      </c>
      <c r="AW117" s="253">
        <f>M2D!BA42</f>
        <v>16</v>
      </c>
      <c r="AX117" s="253">
        <f>M2D!BB42</f>
        <v>16</v>
      </c>
      <c r="AY117" s="253">
        <f>M2D!BC42</f>
        <v>16</v>
      </c>
      <c r="AZ117" s="334">
        <f>M2D!BD42</f>
        <v>16</v>
      </c>
      <c r="BA117" s="332">
        <f>M2D!BE42</f>
        <v>16</v>
      </c>
      <c r="BB117" s="253">
        <f>M2D!BF42</f>
        <v>16</v>
      </c>
      <c r="BC117" s="253">
        <f>M2D!BG42</f>
        <v>23</v>
      </c>
      <c r="BD117" s="253">
        <f>M2D!BH42</f>
        <v>23</v>
      </c>
      <c r="BE117" s="253">
        <f>M2D!BI42</f>
        <v>23</v>
      </c>
      <c r="BF117" s="253">
        <f>M2D!BJ42</f>
        <v>23</v>
      </c>
      <c r="BG117" s="253">
        <f>M2D!BK42</f>
        <v>23</v>
      </c>
      <c r="BH117" s="253">
        <f>M2D!BL42</f>
        <v>23</v>
      </c>
      <c r="BI117" s="253">
        <f>M2D!BM42</f>
        <v>23</v>
      </c>
      <c r="BJ117" s="253">
        <f>M2D!BN42</f>
        <v>23</v>
      </c>
      <c r="BK117" s="253">
        <f>M2D!BO42</f>
        <v>23</v>
      </c>
      <c r="BL117" s="334">
        <f>M2D!BP42</f>
        <v>23</v>
      </c>
      <c r="BM117" s="332">
        <f>M2D!BQ42</f>
        <v>23</v>
      </c>
      <c r="BN117" s="253">
        <f>M2D!BR42</f>
        <v>23</v>
      </c>
      <c r="BO117" s="253">
        <f>M2D!BS42</f>
        <v>23</v>
      </c>
      <c r="BP117" s="253">
        <f>M2D!BT42</f>
        <v>23</v>
      </c>
      <c r="BQ117" s="253">
        <f>M2D!BU42</f>
        <v>23</v>
      </c>
      <c r="BR117" s="253">
        <f>M2D!BV42</f>
        <v>23</v>
      </c>
      <c r="BS117" s="253">
        <f>M2D!BW42</f>
        <v>23</v>
      </c>
      <c r="BT117" s="253">
        <f>M2D!BX42</f>
        <v>23</v>
      </c>
      <c r="BU117" s="253">
        <f>M2D!BY42</f>
        <v>23</v>
      </c>
      <c r="BV117" s="253">
        <f>M2D!BZ42</f>
        <v>23</v>
      </c>
      <c r="BW117" s="253">
        <f>M2D!CA42</f>
        <v>23</v>
      </c>
      <c r="BX117" s="334" t="str">
        <f>M2D!CB42</f>
        <v>V10</v>
      </c>
      <c r="BY117" s="332" t="str">
        <f>M2D!CC42</f>
        <v>V10</v>
      </c>
      <c r="BZ117" s="253" t="str">
        <f>M2D!CD42</f>
        <v>V10</v>
      </c>
      <c r="CA117" s="253" t="str">
        <f>M2D!CE42</f>
        <v>V10</v>
      </c>
      <c r="CB117" s="253" t="str">
        <f>M2D!CF42</f>
        <v>V10</v>
      </c>
      <c r="CC117" s="253" t="str">
        <f>M2D!CG42</f>
        <v>V10</v>
      </c>
      <c r="CD117" s="253" t="str">
        <f>M2D!CH42</f>
        <v>RMV</v>
      </c>
      <c r="CE117" s="253" t="str">
        <f>M2D!CI42</f>
        <v>RMV</v>
      </c>
      <c r="CF117" s="253" t="str">
        <f>M2D!CJ42</f>
        <v>RMV</v>
      </c>
      <c r="CG117" s="253" t="str">
        <f>M2D!CK42</f>
        <v>RMV</v>
      </c>
      <c r="CH117" s="253" t="str">
        <f>M2D!CL42</f>
        <v>RMV</v>
      </c>
      <c r="CI117" s="253" t="str">
        <f>M2D!CM42</f>
        <v>RMV</v>
      </c>
      <c r="CJ117" s="334">
        <f>M2D!CN42</f>
        <v>23</v>
      </c>
      <c r="CK117" s="332">
        <f>M2D!CO42</f>
        <v>23</v>
      </c>
      <c r="CL117" s="253">
        <f>M2D!CP42</f>
        <v>23</v>
      </c>
      <c r="CM117" s="253">
        <f>M2D!CQ42</f>
        <v>23</v>
      </c>
      <c r="CN117" s="253">
        <f>M2D!CR42</f>
        <v>23</v>
      </c>
      <c r="CO117" s="253">
        <f>M2D!CS42</f>
        <v>23</v>
      </c>
      <c r="CP117" s="253">
        <f>M2D!CT42</f>
        <v>23</v>
      </c>
      <c r="CQ117" s="253">
        <f>M2D!CU42</f>
        <v>1</v>
      </c>
      <c r="CR117" s="253">
        <f>M2D!CV42</f>
        <v>50</v>
      </c>
      <c r="CS117" s="253">
        <f>M2D!CW42</f>
        <v>50</v>
      </c>
      <c r="CT117" s="253">
        <f>M2D!CX42</f>
        <v>50</v>
      </c>
      <c r="CU117" s="253">
        <f>M2D!CY42</f>
        <v>50</v>
      </c>
      <c r="CV117" s="334">
        <f>M2D!CZ42</f>
        <v>1</v>
      </c>
      <c r="CW117" s="332">
        <f>M2D!DA42</f>
        <v>23</v>
      </c>
      <c r="CX117" s="253">
        <f>M2D!DB42</f>
        <v>23</v>
      </c>
      <c r="CY117" s="253">
        <f>M2D!DC42</f>
        <v>23</v>
      </c>
      <c r="CZ117" s="253">
        <f>M2D!DD42</f>
        <v>23</v>
      </c>
      <c r="DA117" s="253">
        <f>M2D!DE42</f>
        <v>23</v>
      </c>
      <c r="DB117" s="253">
        <f>M2D!DF42</f>
        <v>23</v>
      </c>
      <c r="DC117" s="253">
        <f>M2D!DG42</f>
        <v>23</v>
      </c>
      <c r="DD117" s="253">
        <f>M2D!DH42</f>
        <v>23</v>
      </c>
      <c r="DE117" s="253">
        <f>M2D!DI42</f>
        <v>23</v>
      </c>
      <c r="DF117" s="253">
        <f>M2D!DJ42</f>
        <v>23</v>
      </c>
      <c r="DG117" s="253">
        <f>M2D!DK42</f>
        <v>23</v>
      </c>
      <c r="DH117" s="334">
        <f>M2D!DL42</f>
        <v>23</v>
      </c>
      <c r="DI117" s="332">
        <f>M2D!DM42</f>
        <v>23</v>
      </c>
      <c r="DJ117" s="253">
        <f>M2D!DN42</f>
        <v>23</v>
      </c>
      <c r="DK117" s="253">
        <f>M2D!DO42</f>
        <v>23</v>
      </c>
      <c r="DL117" s="253">
        <f>M2D!DP42</f>
        <v>23</v>
      </c>
      <c r="DM117" s="253">
        <f>M2D!DQ42</f>
        <v>23</v>
      </c>
      <c r="DN117" s="253">
        <f>M2D!DR42</f>
        <v>23</v>
      </c>
      <c r="DO117" s="253">
        <f>M2D!DS42</f>
        <v>23</v>
      </c>
      <c r="DP117" s="253">
        <f>M2D!DT42</f>
        <v>23</v>
      </c>
      <c r="DQ117" s="253">
        <f>M2D!DU42</f>
        <v>23</v>
      </c>
      <c r="DR117" s="253">
        <f>M2D!DV42</f>
        <v>23</v>
      </c>
      <c r="DS117" s="253">
        <f>M2D!DW42</f>
        <v>23</v>
      </c>
      <c r="DT117" s="334">
        <f>M2D!DX42</f>
        <v>23</v>
      </c>
      <c r="DU117" s="332">
        <f>M2D!DY42</f>
        <v>23</v>
      </c>
      <c r="DV117" s="253">
        <f>M2D!DZ42</f>
        <v>23</v>
      </c>
      <c r="DW117" s="253">
        <f>M2D!EA42</f>
        <v>23</v>
      </c>
      <c r="DX117" s="253">
        <f>M2D!EB42</f>
        <v>23</v>
      </c>
      <c r="DY117" s="253">
        <f>M2D!EC42</f>
        <v>23</v>
      </c>
      <c r="DZ117" s="253">
        <f>M2D!ED42</f>
        <v>23</v>
      </c>
      <c r="EA117" s="253">
        <f>M2D!EE42</f>
        <v>23</v>
      </c>
      <c r="EB117" s="253">
        <f>M2D!EF42</f>
        <v>23</v>
      </c>
      <c r="EC117" s="253">
        <f>M2D!EG42</f>
        <v>23</v>
      </c>
      <c r="ED117" s="253" t="str">
        <f>M2D!EH42</f>
        <v>V15</v>
      </c>
      <c r="EE117" s="253" t="str">
        <f>M2D!EI42</f>
        <v>V15</v>
      </c>
      <c r="EF117" s="334" t="str">
        <f>M2D!EJ42</f>
        <v>V15</v>
      </c>
      <c r="EG117" s="332" t="str">
        <f>M2D!EK42</f>
        <v>V15</v>
      </c>
      <c r="EH117" s="253" t="str">
        <f>M2D!EL42</f>
        <v>V15</v>
      </c>
      <c r="EI117" s="253">
        <f>M2D!EM42</f>
        <v>23</v>
      </c>
      <c r="EJ117" s="253">
        <f>M2D!EN42</f>
        <v>23</v>
      </c>
      <c r="EK117" s="253">
        <f>M2D!EO42</f>
        <v>23</v>
      </c>
      <c r="EL117" s="253">
        <f>M2D!EP42</f>
        <v>23</v>
      </c>
      <c r="EM117" s="253">
        <f>M2D!EQ42</f>
        <v>23</v>
      </c>
      <c r="EN117" s="253">
        <f>M2D!ER42</f>
        <v>23</v>
      </c>
      <c r="EO117" s="253">
        <f>M2D!ES42</f>
        <v>23</v>
      </c>
      <c r="EP117" s="253">
        <f>M2D!ET42</f>
        <v>23</v>
      </c>
      <c r="EQ117" s="253">
        <f>M2D!EU42</f>
        <v>23</v>
      </c>
      <c r="ER117" s="334">
        <f>M2D!EV42</f>
        <v>23</v>
      </c>
      <c r="ES117" s="335">
        <f>M2D!EW42</f>
        <v>23</v>
      </c>
      <c r="ET117" s="253">
        <f>M2D!EX42</f>
        <v>23</v>
      </c>
      <c r="EU117" s="253">
        <f>M2D!EY42</f>
        <v>23</v>
      </c>
      <c r="EV117" s="253">
        <f>M2D!EZ42</f>
        <v>23</v>
      </c>
      <c r="EW117" s="253">
        <f>M2D!FA42</f>
        <v>23</v>
      </c>
      <c r="EX117" s="253">
        <f>M2D!FB42</f>
        <v>23</v>
      </c>
      <c r="EY117" s="253">
        <f>M2D!FC42</f>
        <v>23</v>
      </c>
      <c r="EZ117" s="253">
        <f>M2D!FD42</f>
        <v>23</v>
      </c>
      <c r="FA117" s="253">
        <f>M2D!FE42</f>
        <v>23</v>
      </c>
      <c r="FB117" s="253">
        <f>M2D!FF42</f>
        <v>23</v>
      </c>
      <c r="FC117" s="253">
        <f>M2D!FG42</f>
        <v>23</v>
      </c>
      <c r="FD117" s="253">
        <f>M2D!FH42</f>
        <v>23</v>
      </c>
      <c r="FE117" s="253">
        <f>M2D!FI42</f>
        <v>23</v>
      </c>
      <c r="FF117" s="253">
        <f>M2D!FJ42</f>
        <v>23</v>
      </c>
      <c r="FG117" s="253">
        <f>M2D!FK42</f>
        <v>23</v>
      </c>
      <c r="FH117" s="253">
        <f>M2D!FL42</f>
        <v>23</v>
      </c>
      <c r="FI117" s="253">
        <f>M2D!FM42</f>
        <v>23</v>
      </c>
      <c r="FJ117" s="253">
        <f>M2D!FN42</f>
        <v>23</v>
      </c>
      <c r="FK117" s="253">
        <f>M2D!FO42</f>
        <v>23</v>
      </c>
      <c r="FL117" s="253">
        <f>M2D!FP42</f>
        <v>23</v>
      </c>
      <c r="FM117" s="253">
        <f>M2D!FQ42</f>
        <v>23</v>
      </c>
      <c r="FN117" s="253">
        <f>M2D!FR42</f>
        <v>23</v>
      </c>
      <c r="FO117" s="253">
        <f>M2D!FS42</f>
        <v>23</v>
      </c>
      <c r="FP117" s="253">
        <f>M2D!FT42</f>
        <v>23</v>
      </c>
      <c r="FQ117" s="253">
        <f>M2D!FU42</f>
        <v>23</v>
      </c>
      <c r="FR117" s="253">
        <f>M2D!FV42</f>
        <v>23</v>
      </c>
      <c r="FS117" s="253">
        <f>M2D!FW42</f>
        <v>23</v>
      </c>
      <c r="FT117" s="253">
        <f>M2D!FX42</f>
        <v>23</v>
      </c>
      <c r="FU117" s="253">
        <f>M2D!FY42</f>
        <v>23</v>
      </c>
      <c r="FV117" s="253">
        <f>M2D!FZ42</f>
        <v>23</v>
      </c>
      <c r="FW117" s="253">
        <f>M2D!GA42</f>
        <v>23</v>
      </c>
      <c r="FX117" s="253">
        <f>M2D!GB42</f>
        <v>23</v>
      </c>
      <c r="FY117" s="253">
        <f>M2D!GC42</f>
        <v>23</v>
      </c>
      <c r="FZ117" s="253">
        <f>M2D!GD42</f>
        <v>23</v>
      </c>
      <c r="GA117" s="253">
        <f>M2D!GE42</f>
        <v>23</v>
      </c>
      <c r="GB117" s="253">
        <f>M2D!GF42</f>
        <v>23</v>
      </c>
      <c r="GC117" s="253">
        <f>M2D!GG42</f>
        <v>23</v>
      </c>
      <c r="GD117" s="253">
        <f>M2D!GH42</f>
        <v>23</v>
      </c>
      <c r="GE117" s="253">
        <f>M2D!GI42</f>
        <v>23</v>
      </c>
      <c r="GF117" s="253">
        <f>M2D!GJ42</f>
        <v>23</v>
      </c>
      <c r="GG117" s="253" t="str">
        <f>M2D!GK42</f>
        <v>X</v>
      </c>
      <c r="GH117" s="253" t="str">
        <f>M2D!GL42</f>
        <v>X</v>
      </c>
      <c r="GI117" s="253" t="str">
        <f>M2D!GM42</f>
        <v>X</v>
      </c>
      <c r="GJ117" s="253" t="str">
        <f>M2D!GN42</f>
        <v>X</v>
      </c>
      <c r="GK117" s="253" t="str">
        <f>M2D!GO42</f>
        <v>X</v>
      </c>
      <c r="GL117" s="253" t="str">
        <f>M2D!GP42</f>
        <v>X</v>
      </c>
      <c r="GM117" s="253" t="str">
        <f>M2D!GQ42</f>
        <v>X</v>
      </c>
      <c r="GN117" s="253" t="str">
        <f>M2D!GR42</f>
        <v>X</v>
      </c>
      <c r="GO117" s="709">
        <f>M2D!HN52</f>
        <v>42552</v>
      </c>
    </row>
    <row r="118" spans="1:197" ht="13.15" customHeight="1" x14ac:dyDescent="0.2">
      <c r="A118" s="271" t="str">
        <f>M2D!A31</f>
        <v>V10</v>
      </c>
      <c r="B118" s="271">
        <f>M2D!F31</f>
        <v>44058</v>
      </c>
      <c r="C118" s="272">
        <f>M2D!G31</f>
        <v>44317</v>
      </c>
      <c r="D118" s="273" t="str">
        <f>M2D!H31</f>
        <v>D634</v>
      </c>
      <c r="E118" s="332">
        <f>M2D!I31</f>
        <v>5</v>
      </c>
      <c r="F118" s="253">
        <f>M2D!J31</f>
        <v>22</v>
      </c>
      <c r="G118" s="253">
        <f>M2D!K31</f>
        <v>5</v>
      </c>
      <c r="H118" s="253" t="str">
        <f>M2D!L31</f>
        <v>STK</v>
      </c>
      <c r="I118" s="253" t="str">
        <f>M2D!M31</f>
        <v>STK</v>
      </c>
      <c r="J118" s="253" t="str">
        <f>M2D!N31</f>
        <v>STK</v>
      </c>
      <c r="K118" s="253" t="str">
        <f>M2D!O31</f>
        <v>STK</v>
      </c>
      <c r="L118" s="253" t="str">
        <f>M2D!P31</f>
        <v>STK</v>
      </c>
      <c r="M118" s="253" t="str">
        <f>M2D!Q31</f>
        <v>STK</v>
      </c>
      <c r="N118" s="253" t="str">
        <f>M2D!R31</f>
        <v>STK</v>
      </c>
      <c r="O118" s="253" t="str">
        <f>M2D!S31</f>
        <v>STK</v>
      </c>
      <c r="P118" s="333" t="str">
        <f>M2D!T31</f>
        <v>STK</v>
      </c>
      <c r="Q118" s="332" t="str">
        <f>M2D!U31</f>
        <v>STK</v>
      </c>
      <c r="R118" s="253" t="str">
        <f>M2D!V31</f>
        <v>STK</v>
      </c>
      <c r="S118" s="253" t="str">
        <f>M2D!W31</f>
        <v>STK</v>
      </c>
      <c r="T118" s="253" t="str">
        <f>M2D!X31</f>
        <v>STK</v>
      </c>
      <c r="U118" s="253" t="str">
        <f>M2D!Y31</f>
        <v>AIA</v>
      </c>
      <c r="V118" s="253" t="str">
        <f>M2D!Z31</f>
        <v>AIA</v>
      </c>
      <c r="W118" s="253" t="str">
        <f>M2D!AA31</f>
        <v>AIA</v>
      </c>
      <c r="X118" s="253" t="str">
        <f>M2D!AB31</f>
        <v>AIA</v>
      </c>
      <c r="Y118" s="253" t="str">
        <f>M2D!AC31</f>
        <v>AIA</v>
      </c>
      <c r="Z118" s="253">
        <f>M2D!AD31</f>
        <v>2</v>
      </c>
      <c r="AA118" s="253">
        <f>M2D!AE31</f>
        <v>1</v>
      </c>
      <c r="AB118" s="334">
        <f>M2D!AF31</f>
        <v>23</v>
      </c>
      <c r="AC118" s="332">
        <f>M2D!AG31</f>
        <v>23</v>
      </c>
      <c r="AD118" s="253">
        <f>M2D!AH31</f>
        <v>23</v>
      </c>
      <c r="AE118" s="253">
        <f>M2D!AI31</f>
        <v>23</v>
      </c>
      <c r="AF118" s="253">
        <f>M2D!AJ31</f>
        <v>23</v>
      </c>
      <c r="AG118" s="253">
        <f>M2D!AK31</f>
        <v>23</v>
      </c>
      <c r="AH118" s="253">
        <f>M2D!AL31</f>
        <v>23</v>
      </c>
      <c r="AI118" s="253">
        <f>M2D!AM31</f>
        <v>23</v>
      </c>
      <c r="AJ118" s="253">
        <f>M2D!AN31</f>
        <v>23</v>
      </c>
      <c r="AK118" s="253">
        <f>M2D!AO31</f>
        <v>23</v>
      </c>
      <c r="AL118" s="253">
        <f>M2D!AP31</f>
        <v>23</v>
      </c>
      <c r="AM118" s="253">
        <f>M2D!AQ31</f>
        <v>23</v>
      </c>
      <c r="AN118" s="334">
        <f>M2D!AR31</f>
        <v>23</v>
      </c>
      <c r="AO118" s="332">
        <f>M2D!AS31</f>
        <v>23</v>
      </c>
      <c r="AP118" s="253">
        <f>M2D!AT31</f>
        <v>1</v>
      </c>
      <c r="AQ118" s="253" t="str">
        <f>M2D!AU31</f>
        <v>F</v>
      </c>
      <c r="AR118" s="253" t="str">
        <f>M2D!AV31</f>
        <v>F</v>
      </c>
      <c r="AS118" s="253">
        <f>M2D!AW31</f>
        <v>1</v>
      </c>
      <c r="AT118" s="253">
        <f>M2D!AX31</f>
        <v>23</v>
      </c>
      <c r="AU118" s="253">
        <f>M2D!AY31</f>
        <v>23</v>
      </c>
      <c r="AV118" s="253">
        <f>M2D!AZ31</f>
        <v>23</v>
      </c>
      <c r="AW118" s="253">
        <f>M2D!BA31</f>
        <v>23</v>
      </c>
      <c r="AX118" s="253" t="str">
        <f>M2D!BB31</f>
        <v>SB</v>
      </c>
      <c r="AY118" s="253" t="str">
        <f>M2D!BC31</f>
        <v>SB</v>
      </c>
      <c r="AZ118" s="334" t="str">
        <f>M2D!BD31</f>
        <v>SB</v>
      </c>
      <c r="BA118" s="332" t="str">
        <f>M2D!BE31</f>
        <v>SB</v>
      </c>
      <c r="BB118" s="253" t="str">
        <f>M2D!BF31</f>
        <v>SB</v>
      </c>
      <c r="BC118" s="253">
        <f>M2D!BG31</f>
        <v>23</v>
      </c>
      <c r="BD118" s="253">
        <f>M2D!BH31</f>
        <v>23</v>
      </c>
      <c r="BE118" s="253">
        <f>M2D!BI31</f>
        <v>23</v>
      </c>
      <c r="BF118" s="253">
        <f>M2D!BJ31</f>
        <v>23</v>
      </c>
      <c r="BG118" s="253">
        <f>M2D!BK31</f>
        <v>23</v>
      </c>
      <c r="BH118" s="253">
        <f>M2D!BL31</f>
        <v>23</v>
      </c>
      <c r="BI118" s="253">
        <f>M2D!BM31</f>
        <v>23</v>
      </c>
      <c r="BJ118" s="253">
        <f>M2D!BN31</f>
        <v>23</v>
      </c>
      <c r="BK118" s="253">
        <f>M2D!BO31</f>
        <v>23</v>
      </c>
      <c r="BL118" s="334">
        <f>M2D!BP31</f>
        <v>23</v>
      </c>
      <c r="BM118" s="332">
        <f>M2D!BQ31</f>
        <v>23</v>
      </c>
      <c r="BN118" s="253">
        <f>M2D!BR31</f>
        <v>23</v>
      </c>
      <c r="BO118" s="253">
        <f>M2D!BS31</f>
        <v>23</v>
      </c>
      <c r="BP118" s="253">
        <f>M2D!BT31</f>
        <v>23</v>
      </c>
      <c r="BQ118" s="253">
        <f>M2D!BU31</f>
        <v>1</v>
      </c>
      <c r="BR118" s="253">
        <f>M2D!BV31</f>
        <v>70</v>
      </c>
      <c r="BS118" s="253">
        <f>M2D!BW31</f>
        <v>70</v>
      </c>
      <c r="BT118" s="253">
        <f>M2D!BX31</f>
        <v>70</v>
      </c>
      <c r="BU118" s="253">
        <f>M2D!BY31</f>
        <v>70</v>
      </c>
      <c r="BV118" s="253">
        <f>M2D!BZ31</f>
        <v>1</v>
      </c>
      <c r="BW118" s="253">
        <f>M2D!CA31</f>
        <v>23</v>
      </c>
      <c r="BX118" s="334">
        <f>M2D!CB31</f>
        <v>23</v>
      </c>
      <c r="BY118" s="332">
        <f>M2D!CC31</f>
        <v>23</v>
      </c>
      <c r="BZ118" s="253">
        <f>M2D!CD31</f>
        <v>23</v>
      </c>
      <c r="CA118" s="253">
        <f>M2D!CE31</f>
        <v>23</v>
      </c>
      <c r="CB118" s="253">
        <f>M2D!CF31</f>
        <v>23</v>
      </c>
      <c r="CC118" s="253" t="str">
        <f>M2D!CG31</f>
        <v>V10</v>
      </c>
      <c r="CD118" s="253" t="str">
        <f>M2D!CH31</f>
        <v>V10</v>
      </c>
      <c r="CE118" s="253" t="str">
        <f>M2D!CI31</f>
        <v>V10</v>
      </c>
      <c r="CF118" s="253" t="str">
        <f>M2D!CJ31</f>
        <v>V10</v>
      </c>
      <c r="CG118" s="253" t="str">
        <f>M2D!CK31</f>
        <v>V10</v>
      </c>
      <c r="CH118" s="253" t="str">
        <f>M2D!CL31</f>
        <v>V10</v>
      </c>
      <c r="CI118" s="253" t="str">
        <f>M2D!CM31</f>
        <v>RMV</v>
      </c>
      <c r="CJ118" s="334" t="str">
        <f>M2D!CN31</f>
        <v>RMV</v>
      </c>
      <c r="CK118" s="332" t="str">
        <f>M2D!CO31</f>
        <v>RMV</v>
      </c>
      <c r="CL118" s="253" t="str">
        <f>M2D!CP31</f>
        <v>RMV</v>
      </c>
      <c r="CM118" s="253" t="str">
        <f>M2D!CQ31</f>
        <v>RMV</v>
      </c>
      <c r="CN118" s="253" t="str">
        <f>M2D!CR31</f>
        <v>RMV</v>
      </c>
      <c r="CO118" s="253">
        <f>M2D!CS31</f>
        <v>23</v>
      </c>
      <c r="CP118" s="253">
        <f>M2D!CT31</f>
        <v>23</v>
      </c>
      <c r="CQ118" s="253">
        <f>M2D!CU31</f>
        <v>23</v>
      </c>
      <c r="CR118" s="253">
        <f>M2D!CV31</f>
        <v>23</v>
      </c>
      <c r="CS118" s="253">
        <f>M2D!CW31</f>
        <v>23</v>
      </c>
      <c r="CT118" s="253">
        <f>M2D!CX31</f>
        <v>23</v>
      </c>
      <c r="CU118" s="253">
        <f>M2D!CY31</f>
        <v>23</v>
      </c>
      <c r="CV118" s="334">
        <f>M2D!CZ31</f>
        <v>23</v>
      </c>
      <c r="CW118" s="332">
        <f>M2D!DA31</f>
        <v>23</v>
      </c>
      <c r="CX118" s="253">
        <f>M2D!DB31</f>
        <v>23</v>
      </c>
      <c r="CY118" s="253">
        <f>M2D!DC31</f>
        <v>23</v>
      </c>
      <c r="CZ118" s="253">
        <f>M2D!DD31</f>
        <v>23</v>
      </c>
      <c r="DA118" s="253">
        <f>M2D!DE31</f>
        <v>23</v>
      </c>
      <c r="DB118" s="253">
        <f>M2D!DF31</f>
        <v>23</v>
      </c>
      <c r="DC118" s="253">
        <f>M2D!DG31</f>
        <v>23</v>
      </c>
      <c r="DD118" s="253">
        <f>M2D!DH31</f>
        <v>23</v>
      </c>
      <c r="DE118" s="253">
        <f>M2D!DI31</f>
        <v>23</v>
      </c>
      <c r="DF118" s="253">
        <f>M2D!DJ31</f>
        <v>23</v>
      </c>
      <c r="DG118" s="253">
        <f>M2D!DK31</f>
        <v>23</v>
      </c>
      <c r="DH118" s="334">
        <f>M2D!DL31</f>
        <v>23</v>
      </c>
      <c r="DI118" s="332">
        <f>M2D!DM31</f>
        <v>23</v>
      </c>
      <c r="DJ118" s="253">
        <f>M2D!DN31</f>
        <v>23</v>
      </c>
      <c r="DK118" s="253">
        <f>M2D!DO31</f>
        <v>23</v>
      </c>
      <c r="DL118" s="253">
        <f>M2D!DP31</f>
        <v>23</v>
      </c>
      <c r="DM118" s="253">
        <f>M2D!DQ31</f>
        <v>23</v>
      </c>
      <c r="DN118" s="253">
        <f>M2D!DR31</f>
        <v>23</v>
      </c>
      <c r="DO118" s="253">
        <f>M2D!DS31</f>
        <v>23</v>
      </c>
      <c r="DP118" s="253">
        <f>M2D!DT31</f>
        <v>23</v>
      </c>
      <c r="DQ118" s="253">
        <f>M2D!DU31</f>
        <v>23</v>
      </c>
      <c r="DR118" s="253">
        <f>M2D!DV31</f>
        <v>23</v>
      </c>
      <c r="DS118" s="253">
        <f>M2D!DW31</f>
        <v>23</v>
      </c>
      <c r="DT118" s="334">
        <f>M2D!DX31</f>
        <v>23</v>
      </c>
      <c r="DU118" s="332">
        <f>M2D!DY31</f>
        <v>23</v>
      </c>
      <c r="DV118" s="253">
        <f>M2D!DZ31</f>
        <v>23</v>
      </c>
      <c r="DW118" s="253">
        <f>M2D!EA31</f>
        <v>23</v>
      </c>
      <c r="DX118" s="253">
        <f>M2D!EB31</f>
        <v>23</v>
      </c>
      <c r="DY118" s="253">
        <f>M2D!EC31</f>
        <v>23</v>
      </c>
      <c r="DZ118" s="253">
        <f>M2D!ED31</f>
        <v>23</v>
      </c>
      <c r="EA118" s="253">
        <f>M2D!EE31</f>
        <v>23</v>
      </c>
      <c r="EB118" s="253">
        <f>M2D!EF31</f>
        <v>23</v>
      </c>
      <c r="EC118" s="253">
        <f>M2D!EG31</f>
        <v>23</v>
      </c>
      <c r="ED118" s="253">
        <f>M2D!EH31</f>
        <v>23</v>
      </c>
      <c r="EE118" s="253">
        <f>M2D!EI31</f>
        <v>23</v>
      </c>
      <c r="EF118" s="334">
        <f>M2D!EJ31</f>
        <v>23</v>
      </c>
      <c r="EG118" s="332" t="str">
        <f>M2D!EK31</f>
        <v>V15</v>
      </c>
      <c r="EH118" s="253" t="str">
        <f>M2D!EL31</f>
        <v>V15</v>
      </c>
      <c r="EI118" s="253" t="str">
        <f>M2D!EM31</f>
        <v>V15</v>
      </c>
      <c r="EJ118" s="253" t="str">
        <f>M2D!EN31</f>
        <v>V15</v>
      </c>
      <c r="EK118" s="253" t="str">
        <f>M2D!EO31</f>
        <v>V15</v>
      </c>
      <c r="EL118" s="253">
        <f>M2D!EP31</f>
        <v>23</v>
      </c>
      <c r="EM118" s="253">
        <f>M2D!EQ31</f>
        <v>23</v>
      </c>
      <c r="EN118" s="253">
        <f>M2D!ER31</f>
        <v>23</v>
      </c>
      <c r="EO118" s="253">
        <f>M2D!ES31</f>
        <v>23</v>
      </c>
      <c r="EP118" s="253">
        <f>M2D!ET31</f>
        <v>23</v>
      </c>
      <c r="EQ118" s="253">
        <f>M2D!EU31</f>
        <v>23</v>
      </c>
      <c r="ER118" s="334">
        <f>M2D!EV31</f>
        <v>23</v>
      </c>
      <c r="ES118" s="335">
        <f>M2D!EW31</f>
        <v>23</v>
      </c>
      <c r="ET118" s="253">
        <f>M2D!EX31</f>
        <v>23</v>
      </c>
      <c r="EU118" s="253">
        <f>M2D!EY31</f>
        <v>23</v>
      </c>
      <c r="EV118" s="253">
        <f>M2D!EZ31</f>
        <v>23</v>
      </c>
      <c r="EW118" s="253">
        <f>M2D!FA31</f>
        <v>23</v>
      </c>
      <c r="EX118" s="253">
        <f>M2D!FB31</f>
        <v>23</v>
      </c>
      <c r="EY118" s="253">
        <f>M2D!FC31</f>
        <v>23</v>
      </c>
      <c r="EZ118" s="253">
        <f>M2D!FD31</f>
        <v>23</v>
      </c>
      <c r="FA118" s="253">
        <f>M2D!FE31</f>
        <v>23</v>
      </c>
      <c r="FB118" s="253">
        <f>M2D!FF31</f>
        <v>23</v>
      </c>
      <c r="FC118" s="253">
        <f>M2D!FG31</f>
        <v>23</v>
      </c>
      <c r="FD118" s="253">
        <f>M2D!FH31</f>
        <v>23</v>
      </c>
      <c r="FE118" s="253">
        <f>M2D!FI31</f>
        <v>23</v>
      </c>
      <c r="FF118" s="253">
        <f>M2D!FJ31</f>
        <v>23</v>
      </c>
      <c r="FG118" s="253">
        <f>M2D!FK31</f>
        <v>23</v>
      </c>
      <c r="FH118" s="253">
        <f>M2D!FL31</f>
        <v>23</v>
      </c>
      <c r="FI118" s="253">
        <f>M2D!FM31</f>
        <v>23</v>
      </c>
      <c r="FJ118" s="253">
        <f>M2D!FN31</f>
        <v>23</v>
      </c>
      <c r="FK118" s="253">
        <f>M2D!FO31</f>
        <v>23</v>
      </c>
      <c r="FL118" s="253">
        <f>M2D!FP31</f>
        <v>23</v>
      </c>
      <c r="FM118" s="253">
        <f>M2D!FQ31</f>
        <v>23</v>
      </c>
      <c r="FN118" s="253">
        <f>M2D!FR31</f>
        <v>23</v>
      </c>
      <c r="FO118" s="253">
        <f>M2D!FS31</f>
        <v>23</v>
      </c>
      <c r="FP118" s="253">
        <f>M2D!FT31</f>
        <v>23</v>
      </c>
      <c r="FQ118" s="253">
        <f>M2D!FU31</f>
        <v>23</v>
      </c>
      <c r="FR118" s="253">
        <f>M2D!FV31</f>
        <v>23</v>
      </c>
      <c r="FS118" s="253">
        <f>M2D!FW31</f>
        <v>23</v>
      </c>
      <c r="FT118" s="253">
        <f>M2D!FX31</f>
        <v>23</v>
      </c>
      <c r="FU118" s="253">
        <f>M2D!FY31</f>
        <v>23</v>
      </c>
      <c r="FV118" s="253">
        <f>M2D!FZ31</f>
        <v>23</v>
      </c>
      <c r="FW118" s="253">
        <f>M2D!GA31</f>
        <v>23</v>
      </c>
      <c r="FX118" s="253">
        <f>M2D!GB31</f>
        <v>23</v>
      </c>
      <c r="FY118" s="253">
        <f>M2D!GC31</f>
        <v>23</v>
      </c>
      <c r="FZ118" s="253">
        <f>M2D!GD31</f>
        <v>23</v>
      </c>
      <c r="GA118" s="253">
        <f>M2D!GE31</f>
        <v>23</v>
      </c>
      <c r="GB118" s="253">
        <f>M2D!GF31</f>
        <v>23</v>
      </c>
      <c r="GC118" s="253">
        <f>M2D!GG31</f>
        <v>23</v>
      </c>
      <c r="GD118" s="253">
        <f>M2D!GH31</f>
        <v>23</v>
      </c>
      <c r="GE118" s="253">
        <f>M2D!GI31</f>
        <v>23</v>
      </c>
      <c r="GF118" s="253">
        <f>M2D!GJ31</f>
        <v>23</v>
      </c>
      <c r="GG118" s="253">
        <f>M2D!GK31</f>
        <v>23</v>
      </c>
      <c r="GH118" s="253">
        <f>M2D!GL31</f>
        <v>23</v>
      </c>
      <c r="GI118" s="253">
        <f>M2D!GM31</f>
        <v>23</v>
      </c>
      <c r="GJ118" s="253">
        <f>M2D!GN31</f>
        <v>23</v>
      </c>
      <c r="GK118" s="253" t="str">
        <f>M2D!GO31</f>
        <v>X</v>
      </c>
      <c r="GL118" s="253" t="str">
        <f>M2D!GP31</f>
        <v>X</v>
      </c>
      <c r="GM118" s="253" t="str">
        <f>M2D!GQ31</f>
        <v>X</v>
      </c>
      <c r="GN118" s="253" t="str">
        <f>M2D!GR31</f>
        <v>X</v>
      </c>
      <c r="GO118" s="709">
        <f>M2D!HN41</f>
        <v>43160</v>
      </c>
    </row>
    <row r="119" spans="1:197" ht="13.15" customHeight="1" x14ac:dyDescent="0.2">
      <c r="A119" s="277" t="str">
        <f>M2D!A9</f>
        <v>V5</v>
      </c>
      <c r="B119" s="277">
        <f>M2D!F9</f>
        <v>42173</v>
      </c>
      <c r="C119" s="278">
        <f>M2D!G9</f>
        <v>44470</v>
      </c>
      <c r="D119" s="279" t="str">
        <f>M2D!H9</f>
        <v>D607</v>
      </c>
      <c r="E119" s="343" t="str">
        <f>M2D!I9</f>
        <v>CV</v>
      </c>
      <c r="F119" s="344" t="str">
        <f>M2D!J9</f>
        <v>CV</v>
      </c>
      <c r="G119" s="344" t="str">
        <f>M2D!K9</f>
        <v>CV</v>
      </c>
      <c r="H119" s="344" t="str">
        <f>M2D!L9</f>
        <v>CV</v>
      </c>
      <c r="I119" s="344" t="str">
        <f>M2D!M9</f>
        <v>CV</v>
      </c>
      <c r="J119" s="344" t="str">
        <f>M2D!N9</f>
        <v>CV</v>
      </c>
      <c r="K119" s="344" t="str">
        <f>M2D!O9</f>
        <v>CV</v>
      </c>
      <c r="L119" s="344" t="str">
        <f>M2D!P9</f>
        <v>CV</v>
      </c>
      <c r="M119" s="344" t="str">
        <f>M2D!Q9</f>
        <v>CV</v>
      </c>
      <c r="N119" s="344" t="str">
        <f>M2D!R9</f>
        <v>CV</v>
      </c>
      <c r="O119" s="344" t="str">
        <f>M2D!S9</f>
        <v>CV</v>
      </c>
      <c r="P119" s="345" t="str">
        <f>M2D!T9</f>
        <v>CV</v>
      </c>
      <c r="Q119" s="343" t="str">
        <f>M2D!U9</f>
        <v>CV</v>
      </c>
      <c r="R119" s="344" t="str">
        <f>M2D!V9</f>
        <v>CV</v>
      </c>
      <c r="S119" s="344" t="str">
        <f>M2D!W9</f>
        <v>CV</v>
      </c>
      <c r="T119" s="344" t="str">
        <f>M2D!X9</f>
        <v>CV</v>
      </c>
      <c r="U119" s="344" t="str">
        <f>M2D!Y9</f>
        <v>CV</v>
      </c>
      <c r="V119" s="344" t="str">
        <f>M2D!Z9</f>
        <v>Vda</v>
      </c>
      <c r="W119" s="344" t="str">
        <f>M2D!AA9</f>
        <v>Vda</v>
      </c>
      <c r="X119" s="344" t="str">
        <f>M2D!AB9</f>
        <v>Vda</v>
      </c>
      <c r="Y119" s="344" t="str">
        <f>M2D!AC9</f>
        <v>Vda</v>
      </c>
      <c r="Z119" s="344" t="str">
        <f>M2D!AD9</f>
        <v>CV</v>
      </c>
      <c r="AA119" s="344" t="str">
        <f>M2D!AE9</f>
        <v>CV</v>
      </c>
      <c r="AB119" s="346" t="str">
        <f>M2D!AF9</f>
        <v>CV</v>
      </c>
      <c r="AC119" s="343" t="str">
        <f>M2D!AG9</f>
        <v>CV</v>
      </c>
      <c r="AD119" s="344" t="str">
        <f>M2D!AH9</f>
        <v>CV</v>
      </c>
      <c r="AE119" s="344" t="str">
        <f>M2D!AI9</f>
        <v>CV</v>
      </c>
      <c r="AF119" s="344" t="str">
        <f>M2D!AJ9</f>
        <v>CV</v>
      </c>
      <c r="AG119" s="344" t="str">
        <f>M2D!AK9</f>
        <v>CV</v>
      </c>
      <c r="AH119" s="344" t="str">
        <f>M2D!AL9</f>
        <v>CV</v>
      </c>
      <c r="AI119" s="344" t="str">
        <f>M2D!AM9</f>
        <v>CV</v>
      </c>
      <c r="AJ119" s="344" t="str">
        <f>M2D!AN9</f>
        <v>CV</v>
      </c>
      <c r="AK119" s="344" t="str">
        <f>M2D!AO9</f>
        <v>CV</v>
      </c>
      <c r="AL119" s="344" t="str">
        <f>M2D!AP9</f>
        <v>CV</v>
      </c>
      <c r="AM119" s="344" t="str">
        <f>M2D!AQ9</f>
        <v>CV</v>
      </c>
      <c r="AN119" s="346" t="str">
        <f>M2D!AR9</f>
        <v>CV</v>
      </c>
      <c r="AO119" s="343" t="str">
        <f>M2D!AS9</f>
        <v>CV</v>
      </c>
      <c r="AP119" s="344" t="str">
        <f>M2D!AT9</f>
        <v>CV</v>
      </c>
      <c r="AQ119" s="344" t="str">
        <f>M2D!AU9</f>
        <v>CV</v>
      </c>
      <c r="AR119" s="344" t="str">
        <f>M2D!AV9</f>
        <v>CV</v>
      </c>
      <c r="AS119" s="344" t="str">
        <f>M2D!AW9</f>
        <v>CV</v>
      </c>
      <c r="AT119" s="344" t="str">
        <f>M2D!AX9</f>
        <v>CV</v>
      </c>
      <c r="AU119" s="344" t="str">
        <f>M2D!AY9</f>
        <v>CV</v>
      </c>
      <c r="AV119" s="344" t="str">
        <f>M2D!AZ9</f>
        <v>CV</v>
      </c>
      <c r="AW119" s="344" t="str">
        <f>M2D!BA9</f>
        <v>CV</v>
      </c>
      <c r="AX119" s="344" t="str">
        <f>M2D!BB9</f>
        <v>CV</v>
      </c>
      <c r="AY119" s="344" t="str">
        <f>M2D!BC9</f>
        <v>CV</v>
      </c>
      <c r="AZ119" s="346" t="str">
        <f>M2D!BD9</f>
        <v>CV</v>
      </c>
      <c r="BA119" s="343" t="str">
        <f>M2D!BE9</f>
        <v>CV</v>
      </c>
      <c r="BB119" s="344" t="str">
        <f>M2D!BF9</f>
        <v>CV</v>
      </c>
      <c r="BC119" s="344" t="str">
        <f>M2D!BG9</f>
        <v>CV</v>
      </c>
      <c r="BD119" s="344" t="str">
        <f>M2D!BH9</f>
        <v>CV</v>
      </c>
      <c r="BE119" s="344" t="str">
        <f>M2D!BI9</f>
        <v>CV</v>
      </c>
      <c r="BF119" s="344" t="str">
        <f>M2D!BJ9</f>
        <v>CV</v>
      </c>
      <c r="BG119" s="344" t="str">
        <f>M2D!BK9</f>
        <v>CV</v>
      </c>
      <c r="BH119" s="344" t="str">
        <f>M2D!BL9</f>
        <v>CV</v>
      </c>
      <c r="BI119" s="344" t="str">
        <f>M2D!BM9</f>
        <v>CV</v>
      </c>
      <c r="BJ119" s="344" t="str">
        <f>M2D!BN9</f>
        <v>CV</v>
      </c>
      <c r="BK119" s="344" t="str">
        <f>M2D!BO9</f>
        <v>CV</v>
      </c>
      <c r="BL119" s="346" t="str">
        <f>M2D!BP9</f>
        <v>CV</v>
      </c>
      <c r="BM119" s="343" t="str">
        <f>M2D!BQ9</f>
        <v>CV</v>
      </c>
      <c r="BN119" s="344" t="str">
        <f>M2D!BR9</f>
        <v>CV</v>
      </c>
      <c r="BO119" s="344" t="str">
        <f>M2D!BS9</f>
        <v>CV</v>
      </c>
      <c r="BP119" s="344" t="str">
        <f>M2D!BT9</f>
        <v>CV</v>
      </c>
      <c r="BQ119" s="344" t="str">
        <f>M2D!BU9</f>
        <v>CV</v>
      </c>
      <c r="BR119" s="344" t="str">
        <f>M2D!BV9</f>
        <v>CV</v>
      </c>
      <c r="BS119" s="344" t="str">
        <f>M2D!BW9</f>
        <v>CV</v>
      </c>
      <c r="BT119" s="344" t="str">
        <f>M2D!BX9</f>
        <v>CV</v>
      </c>
      <c r="BU119" s="344" t="str">
        <f>M2D!BY9</f>
        <v>CV</v>
      </c>
      <c r="BV119" s="344" t="str">
        <f>M2D!BZ9</f>
        <v>CV</v>
      </c>
      <c r="BW119" s="344" t="str">
        <f>M2D!CA9</f>
        <v>CV</v>
      </c>
      <c r="BX119" s="346" t="str">
        <f>M2D!CB9</f>
        <v>CV</v>
      </c>
      <c r="BY119" s="343" t="str">
        <f>M2D!CC9</f>
        <v>CV</v>
      </c>
      <c r="BZ119" s="344" t="str">
        <f>M2D!CD9</f>
        <v>CV</v>
      </c>
      <c r="CA119" s="344" t="str">
        <f>M2D!CE9</f>
        <v>CV</v>
      </c>
      <c r="CB119" s="344" t="str">
        <f>M2D!CF9</f>
        <v>CV</v>
      </c>
      <c r="CC119" s="344" t="str">
        <f>M2D!CG9</f>
        <v>CV</v>
      </c>
      <c r="CD119" s="344" t="str">
        <f>M2D!CH9</f>
        <v>CV</v>
      </c>
      <c r="CE119" s="344" t="str">
        <f>M2D!CI9</f>
        <v>CV</v>
      </c>
      <c r="CF119" s="344" t="str">
        <f>M2D!CJ9</f>
        <v>CV</v>
      </c>
      <c r="CG119" s="344" t="str">
        <f>M2D!CK9</f>
        <v>CV</v>
      </c>
      <c r="CH119" s="344" t="str">
        <f>M2D!CL9</f>
        <v>V10</v>
      </c>
      <c r="CI119" s="344" t="str">
        <f>M2D!CM9</f>
        <v>V10</v>
      </c>
      <c r="CJ119" s="346" t="str">
        <f>M2D!CN9</f>
        <v>V10</v>
      </c>
      <c r="CK119" s="343" t="str">
        <f>M2D!CO9</f>
        <v>V10</v>
      </c>
      <c r="CL119" s="344" t="str">
        <f>M2D!CP9</f>
        <v>V10</v>
      </c>
      <c r="CM119" s="344" t="str">
        <f>M2D!CQ9</f>
        <v>V10</v>
      </c>
      <c r="CN119" s="344" t="str">
        <f>M2D!CR9</f>
        <v>CV</v>
      </c>
      <c r="CO119" s="344" t="str">
        <f>M2D!CS9</f>
        <v>CV</v>
      </c>
      <c r="CP119" s="344" t="str">
        <f>M2D!CT9</f>
        <v>CV</v>
      </c>
      <c r="CQ119" s="344" t="str">
        <f>M2D!CU9</f>
        <v>CV</v>
      </c>
      <c r="CR119" s="344" t="str">
        <f>M2D!CV9</f>
        <v>CV</v>
      </c>
      <c r="CS119" s="344" t="str">
        <f>M2D!CW9</f>
        <v>CV</v>
      </c>
      <c r="CT119" s="344" t="str">
        <f>M2D!CX9</f>
        <v>CV</v>
      </c>
      <c r="CU119" s="344" t="str">
        <f>M2D!CY9</f>
        <v>CV</v>
      </c>
      <c r="CV119" s="346" t="str">
        <f>M2D!CZ9</f>
        <v>CV</v>
      </c>
      <c r="CW119" s="343" t="str">
        <f>M2D!DA9</f>
        <v>CV</v>
      </c>
      <c r="CX119" s="344" t="str">
        <f>M2D!DB9</f>
        <v>CV</v>
      </c>
      <c r="CY119" s="344" t="str">
        <f>M2D!DC9</f>
        <v>CV</v>
      </c>
      <c r="CZ119" s="344" t="str">
        <f>M2D!DD9</f>
        <v>CV</v>
      </c>
      <c r="DA119" s="344" t="str">
        <f>M2D!DE9</f>
        <v>CV</v>
      </c>
      <c r="DB119" s="344" t="str">
        <f>M2D!DF9</f>
        <v>CV</v>
      </c>
      <c r="DC119" s="344" t="str">
        <f>M2D!DG9</f>
        <v>CV</v>
      </c>
      <c r="DD119" s="344" t="str">
        <f>M2D!DH9</f>
        <v>CV</v>
      </c>
      <c r="DE119" s="344" t="str">
        <f>M2D!DI9</f>
        <v>CV</v>
      </c>
      <c r="DF119" s="344" t="str">
        <f>M2D!DJ9</f>
        <v>CV</v>
      </c>
      <c r="DG119" s="344" t="str">
        <f>M2D!DK9</f>
        <v>CV</v>
      </c>
      <c r="DH119" s="346" t="str">
        <f>M2D!DL9</f>
        <v>CV</v>
      </c>
      <c r="DI119" s="343" t="str">
        <f>M2D!DM9</f>
        <v>CV</v>
      </c>
      <c r="DJ119" s="344" t="str">
        <f>M2D!DN9</f>
        <v>CV</v>
      </c>
      <c r="DK119" s="344" t="str">
        <f>M2D!DO9</f>
        <v>CV</v>
      </c>
      <c r="DL119" s="344" t="str">
        <f>M2D!DP9</f>
        <v>CV</v>
      </c>
      <c r="DM119" s="344" t="str">
        <f>M2D!DQ9</f>
        <v>CV</v>
      </c>
      <c r="DN119" s="344" t="str">
        <f>M2D!DR9</f>
        <v>CV</v>
      </c>
      <c r="DO119" s="344" t="str">
        <f>M2D!DS9</f>
        <v>CV</v>
      </c>
      <c r="DP119" s="344" t="str">
        <f>M2D!DT9</f>
        <v>CV</v>
      </c>
      <c r="DQ119" s="344" t="str">
        <f>M2D!DU9</f>
        <v>CV</v>
      </c>
      <c r="DR119" s="344" t="str">
        <f>M2D!DV9</f>
        <v>CV</v>
      </c>
      <c r="DS119" s="344" t="str">
        <f>M2D!DW9</f>
        <v>CV</v>
      </c>
      <c r="DT119" s="346" t="str">
        <f>M2D!DX9</f>
        <v>CV</v>
      </c>
      <c r="DU119" s="343" t="str">
        <f>M2D!DY9</f>
        <v>CV</v>
      </c>
      <c r="DV119" s="344" t="str">
        <f>M2D!DZ9</f>
        <v>CV</v>
      </c>
      <c r="DW119" s="344" t="str">
        <f>M2D!EA9</f>
        <v>CV</v>
      </c>
      <c r="DX119" s="344" t="str">
        <f>M2D!EB9</f>
        <v>CV</v>
      </c>
      <c r="DY119" s="344" t="str">
        <f>M2D!EC9</f>
        <v>CV</v>
      </c>
      <c r="DZ119" s="344" t="str">
        <f>M2D!ED9</f>
        <v>CV</v>
      </c>
      <c r="EA119" s="344" t="str">
        <f>M2D!EE9</f>
        <v>CV</v>
      </c>
      <c r="EB119" s="344" t="str">
        <f>M2D!EF9</f>
        <v>CV</v>
      </c>
      <c r="EC119" s="344" t="str">
        <f>M2D!EG9</f>
        <v>CV</v>
      </c>
      <c r="ED119" s="344" t="str">
        <f>M2D!EH9</f>
        <v>CV</v>
      </c>
      <c r="EE119" s="344" t="str">
        <f>M2D!EI9</f>
        <v>CV</v>
      </c>
      <c r="EF119" s="346" t="str">
        <f>M2D!EJ9</f>
        <v>CV</v>
      </c>
      <c r="EG119" s="343" t="str">
        <f>M2D!EK9</f>
        <v>CV</v>
      </c>
      <c r="EH119" s="344" t="str">
        <f>M2D!EL9</f>
        <v>CV</v>
      </c>
      <c r="EI119" s="344" t="str">
        <f>M2D!EM9</f>
        <v>CV</v>
      </c>
      <c r="EJ119" s="344" t="str">
        <f>M2D!EN9</f>
        <v>CV</v>
      </c>
      <c r="EK119" s="344" t="str">
        <f>M2D!EO9</f>
        <v>CV</v>
      </c>
      <c r="EL119" s="344" t="str">
        <f>M2D!EP9</f>
        <v>CV</v>
      </c>
      <c r="EM119" s="344" t="str">
        <f>M2D!EQ9</f>
        <v>CV</v>
      </c>
      <c r="EN119" s="344" t="str">
        <f>M2D!ER9</f>
        <v>CV</v>
      </c>
      <c r="EO119" s="344" t="str">
        <f>M2D!ES9</f>
        <v>CV</v>
      </c>
      <c r="EP119" s="344" t="str">
        <f>M2D!ET9</f>
        <v>CV</v>
      </c>
      <c r="EQ119" s="344" t="str">
        <f>M2D!EU9</f>
        <v>CV</v>
      </c>
      <c r="ER119" s="346" t="str">
        <f>M2D!EV9</f>
        <v>CV</v>
      </c>
      <c r="ES119" s="347" t="str">
        <f>M2D!EW9</f>
        <v>CV</v>
      </c>
      <c r="ET119" s="344" t="str">
        <f>M2D!EX9</f>
        <v>CV</v>
      </c>
      <c r="EU119" s="344" t="str">
        <f>M2D!EY9</f>
        <v>V15</v>
      </c>
      <c r="EV119" s="344" t="str">
        <f>M2D!EZ9</f>
        <v>V15</v>
      </c>
      <c r="EW119" s="344" t="str">
        <f>M2D!FA9</f>
        <v>V15</v>
      </c>
      <c r="EX119" s="344" t="str">
        <f>M2D!FB9</f>
        <v>V15</v>
      </c>
      <c r="EY119" s="344" t="str">
        <f>M2D!FC9</f>
        <v>V15</v>
      </c>
      <c r="EZ119" s="344" t="str">
        <f>M2D!FD9</f>
        <v>CV</v>
      </c>
      <c r="FA119" s="344" t="str">
        <f>M2D!FE9</f>
        <v>CV</v>
      </c>
      <c r="FB119" s="344" t="str">
        <f>M2D!FF9</f>
        <v>CV</v>
      </c>
      <c r="FC119" s="344" t="str">
        <f>M2D!FG9</f>
        <v>CV</v>
      </c>
      <c r="FD119" s="344" t="str">
        <f>M2D!FH9</f>
        <v>CV</v>
      </c>
      <c r="FE119" s="344" t="str">
        <f>M2D!FI9</f>
        <v>CV</v>
      </c>
      <c r="FF119" s="344" t="str">
        <f>M2D!FJ9</f>
        <v>CV</v>
      </c>
      <c r="FG119" s="344" t="str">
        <f>M2D!FK9</f>
        <v>CV</v>
      </c>
      <c r="FH119" s="344" t="str">
        <f>M2D!FL9</f>
        <v>CV</v>
      </c>
      <c r="FI119" s="344" t="str">
        <f>M2D!FM9</f>
        <v>CV</v>
      </c>
      <c r="FJ119" s="344" t="str">
        <f>M2D!FN9</f>
        <v>CV</v>
      </c>
      <c r="FK119" s="344" t="str">
        <f>M2D!FO9</f>
        <v>CV</v>
      </c>
      <c r="FL119" s="344" t="str">
        <f>M2D!FP9</f>
        <v>CV</v>
      </c>
      <c r="FM119" s="344" t="str">
        <f>M2D!FQ9</f>
        <v>CV</v>
      </c>
      <c r="FN119" s="344" t="str">
        <f>M2D!FR9</f>
        <v>CV</v>
      </c>
      <c r="FO119" s="344" t="str">
        <f>M2D!FS9</f>
        <v>CV</v>
      </c>
      <c r="FP119" s="344" t="str">
        <f>M2D!FT9</f>
        <v>CV</v>
      </c>
      <c r="FQ119" s="344" t="str">
        <f>M2D!FU9</f>
        <v>CV</v>
      </c>
      <c r="FR119" s="344" t="str">
        <f>M2D!FV9</f>
        <v>CV</v>
      </c>
      <c r="FS119" s="344" t="str">
        <f>M2D!FW9</f>
        <v>CV</v>
      </c>
      <c r="FT119" s="344" t="str">
        <f>M2D!FX9</f>
        <v>CV</v>
      </c>
      <c r="FU119" s="344" t="str">
        <f>M2D!FY9</f>
        <v>CV</v>
      </c>
      <c r="FV119" s="344" t="str">
        <f>M2D!FZ9</f>
        <v>CV</v>
      </c>
      <c r="FW119" s="344" t="str">
        <f>M2D!GA9</f>
        <v>CV</v>
      </c>
      <c r="FX119" s="344" t="str">
        <f>M2D!GB9</f>
        <v>CV</v>
      </c>
      <c r="FY119" s="344" t="str">
        <f>M2D!GC9</f>
        <v>CV</v>
      </c>
      <c r="FZ119" s="344" t="str">
        <f>M2D!GD9</f>
        <v>CV</v>
      </c>
      <c r="GA119" s="344" t="str">
        <f>M2D!GE9</f>
        <v>CV</v>
      </c>
      <c r="GB119" s="344" t="str">
        <f>M2D!GF9</f>
        <v>CV</v>
      </c>
      <c r="GC119" s="344" t="str">
        <f>M2D!GG9</f>
        <v>CV</v>
      </c>
      <c r="GD119" s="344" t="str">
        <f>M2D!GH9</f>
        <v>CV</v>
      </c>
      <c r="GE119" s="344" t="str">
        <f>M2D!GI9</f>
        <v>CV</v>
      </c>
      <c r="GF119" s="344" t="str">
        <f>M2D!GJ9</f>
        <v>CV</v>
      </c>
      <c r="GG119" s="344" t="str">
        <f>M2D!GK9</f>
        <v>CV</v>
      </c>
      <c r="GH119" s="344" t="str">
        <f>M2D!GL9</f>
        <v>CV</v>
      </c>
      <c r="GI119" s="344" t="str">
        <f>M2D!GM9</f>
        <v>CV</v>
      </c>
      <c r="GJ119" s="344" t="str">
        <f>M2D!GN9</f>
        <v>CV</v>
      </c>
      <c r="GK119" s="344" t="str">
        <f>M2D!GO9</f>
        <v>X</v>
      </c>
      <c r="GL119" s="344" t="str">
        <f>M2D!GP9</f>
        <v>X</v>
      </c>
      <c r="GM119" s="344" t="str">
        <f>M2D!GQ9</f>
        <v>X</v>
      </c>
      <c r="GN119" s="344" t="str">
        <f>M2D!GR9</f>
        <v>X</v>
      </c>
      <c r="GO119" s="709" t="str">
        <f>M2D!HN19</f>
        <v/>
      </c>
    </row>
    <row r="120" spans="1:197" ht="13.15" customHeight="1" x14ac:dyDescent="0.2">
      <c r="A120" s="271" t="str">
        <f>M2D!A49</f>
        <v>V10</v>
      </c>
      <c r="B120" s="271">
        <f>M2D!F49</f>
        <v>44263</v>
      </c>
      <c r="C120" s="272">
        <f>M2D!G49</f>
        <v>48000</v>
      </c>
      <c r="D120" s="273" t="str">
        <f>M2D!H49</f>
        <v>D652</v>
      </c>
      <c r="E120" s="332">
        <f>M2D!I49</f>
        <v>11</v>
      </c>
      <c r="F120" s="253">
        <f>M2D!J49</f>
        <v>23</v>
      </c>
      <c r="G120" s="253">
        <f>M2D!K49</f>
        <v>52</v>
      </c>
      <c r="H120" s="253">
        <f>M2D!L49</f>
        <v>36</v>
      </c>
      <c r="I120" s="253">
        <f>M2D!M49</f>
        <v>4</v>
      </c>
      <c r="J120" s="253" t="str">
        <f>M2D!N49</f>
        <v>STK</v>
      </c>
      <c r="K120" s="253" t="str">
        <f>M2D!O49</f>
        <v>STK</v>
      </c>
      <c r="L120" s="253" t="str">
        <f>M2D!P49</f>
        <v>STK</v>
      </c>
      <c r="M120" s="253" t="str">
        <f>M2D!Q49</f>
        <v>STK</v>
      </c>
      <c r="N120" s="253" t="str">
        <f>M2D!R49</f>
        <v>STK</v>
      </c>
      <c r="O120" s="253" t="str">
        <f>M2D!S49</f>
        <v>STK</v>
      </c>
      <c r="P120" s="333" t="str">
        <f>M2D!T49</f>
        <v>STK</v>
      </c>
      <c r="Q120" s="332" t="str">
        <f>M2D!U49</f>
        <v>STK</v>
      </c>
      <c r="R120" s="253" t="str">
        <f>M2D!V49</f>
        <v>STK</v>
      </c>
      <c r="S120" s="253" t="str">
        <f>M2D!W49</f>
        <v>STK</v>
      </c>
      <c r="T120" s="253" t="str">
        <f>M2D!X49</f>
        <v>STK</v>
      </c>
      <c r="U120" s="253" t="str">
        <f>M2D!Y49</f>
        <v>STK</v>
      </c>
      <c r="V120" s="253" t="str">
        <f>M2D!Z49</f>
        <v>STK</v>
      </c>
      <c r="W120" s="253">
        <f>M2D!AA49</f>
        <v>0</v>
      </c>
      <c r="X120" s="253">
        <f>M2D!AB49</f>
        <v>1</v>
      </c>
      <c r="Y120" s="253">
        <f>M2D!AC49</f>
        <v>2</v>
      </c>
      <c r="Z120" s="253">
        <f>M2D!AD49</f>
        <v>13</v>
      </c>
      <c r="AA120" s="253">
        <f>M2D!AE49</f>
        <v>23</v>
      </c>
      <c r="AB120" s="334">
        <f>M2D!AF49</f>
        <v>23</v>
      </c>
      <c r="AC120" s="332">
        <f>M2D!AG49</f>
        <v>23</v>
      </c>
      <c r="AD120" s="253">
        <f>M2D!AH49</f>
        <v>23</v>
      </c>
      <c r="AE120" s="253">
        <f>M2D!AI49</f>
        <v>23</v>
      </c>
      <c r="AF120" s="253">
        <f>M2D!AJ49</f>
        <v>23</v>
      </c>
      <c r="AG120" s="253">
        <f>M2D!AK49</f>
        <v>23</v>
      </c>
      <c r="AH120" s="253">
        <f>M2D!AL49</f>
        <v>23</v>
      </c>
      <c r="AI120" s="253">
        <f>M2D!AM49</f>
        <v>23</v>
      </c>
      <c r="AJ120" s="253" t="str">
        <f>M2D!AN49</f>
        <v>F</v>
      </c>
      <c r="AK120" s="253" t="str">
        <f>M2D!AO49</f>
        <v>F</v>
      </c>
      <c r="AL120" s="253">
        <f>M2D!AP49</f>
        <v>23</v>
      </c>
      <c r="AM120" s="253">
        <f>M2D!AQ49</f>
        <v>23</v>
      </c>
      <c r="AN120" s="334">
        <f>M2D!AR49</f>
        <v>23</v>
      </c>
      <c r="AO120" s="332">
        <f>M2D!AS49</f>
        <v>23</v>
      </c>
      <c r="AP120" s="253">
        <f>M2D!AT49</f>
        <v>23</v>
      </c>
      <c r="AQ120" s="253">
        <f>M2D!AU49</f>
        <v>23</v>
      </c>
      <c r="AR120" s="253" t="str">
        <f>M2D!AV49</f>
        <v>SB</v>
      </c>
      <c r="AS120" s="253" t="str">
        <f>M2D!AW49</f>
        <v>SB</v>
      </c>
      <c r="AT120" s="253" t="str">
        <f>M2D!AX49</f>
        <v>SB</v>
      </c>
      <c r="AU120" s="253" t="str">
        <f>M2D!AY49</f>
        <v>SB</v>
      </c>
      <c r="AV120" s="253" t="str">
        <f>M2D!BA49</f>
        <v>SB</v>
      </c>
      <c r="AW120" s="253">
        <f>M2D!AL49</f>
        <v>23</v>
      </c>
      <c r="AX120" s="253">
        <f>M2D!AM49</f>
        <v>23</v>
      </c>
      <c r="AY120" s="253">
        <f>M2D!BC49</f>
        <v>23</v>
      </c>
      <c r="AZ120" s="334">
        <f>M2D!BD49</f>
        <v>23</v>
      </c>
      <c r="BA120" s="332">
        <f>M2D!BE49</f>
        <v>23</v>
      </c>
      <c r="BB120" s="253">
        <f>M2D!BF49</f>
        <v>23</v>
      </c>
      <c r="BC120" s="253">
        <f>M2D!BG49</f>
        <v>23</v>
      </c>
      <c r="BD120" s="253">
        <f>M2D!BH49</f>
        <v>23</v>
      </c>
      <c r="BE120" s="253">
        <f>M2D!BI49</f>
        <v>23</v>
      </c>
      <c r="BF120" s="253">
        <f>M2D!BJ49</f>
        <v>23</v>
      </c>
      <c r="BG120" s="253">
        <f>M2D!BK49</f>
        <v>23</v>
      </c>
      <c r="BH120" s="253">
        <f>M2D!BL49</f>
        <v>23</v>
      </c>
      <c r="BI120" s="253">
        <f>M2D!BM49</f>
        <v>23</v>
      </c>
      <c r="BJ120" s="253">
        <f>M2D!BN49</f>
        <v>23</v>
      </c>
      <c r="BK120" s="253">
        <f>M2D!BO49</f>
        <v>23</v>
      </c>
      <c r="BL120" s="334">
        <f>M2D!BP49</f>
        <v>23</v>
      </c>
      <c r="BM120" s="332">
        <f>M2D!BQ49</f>
        <v>23</v>
      </c>
      <c r="BN120" s="253">
        <f>M2D!BR49</f>
        <v>23</v>
      </c>
      <c r="BO120" s="253">
        <f>M2D!BS49</f>
        <v>23</v>
      </c>
      <c r="BP120" s="253">
        <f>M2D!BT49</f>
        <v>23</v>
      </c>
      <c r="BQ120" s="253">
        <f>M2D!BU49</f>
        <v>23</v>
      </c>
      <c r="BR120" s="253">
        <f>M2D!BV49</f>
        <v>23</v>
      </c>
      <c r="BS120" s="253">
        <f>M2D!BW49</f>
        <v>23</v>
      </c>
      <c r="BT120" s="253">
        <f>M2D!BX49</f>
        <v>23</v>
      </c>
      <c r="BU120" s="253">
        <f>M2D!BY49</f>
        <v>23</v>
      </c>
      <c r="BV120" s="253">
        <f>M2D!BZ49</f>
        <v>23</v>
      </c>
      <c r="BW120" s="253">
        <f>M2D!CA49</f>
        <v>23</v>
      </c>
      <c r="BX120" s="334" t="str">
        <f>M2D!CB49</f>
        <v>x</v>
      </c>
      <c r="BY120" s="332" t="str">
        <f>M2D!CC49</f>
        <v>x</v>
      </c>
      <c r="BZ120" s="253" t="str">
        <f>M2D!CD49</f>
        <v>x</v>
      </c>
      <c r="CA120" s="253" t="str">
        <f>M2D!CE49</f>
        <v>x</v>
      </c>
      <c r="CB120" s="253" t="str">
        <f>M2D!CF49</f>
        <v>x</v>
      </c>
      <c r="CC120" s="253" t="str">
        <f>M2D!CG49</f>
        <v>x</v>
      </c>
      <c r="CD120" s="253" t="str">
        <f>M2D!CH49</f>
        <v>x</v>
      </c>
      <c r="CE120" s="253" t="str">
        <f>M2D!CI49</f>
        <v>x</v>
      </c>
      <c r="CF120" s="253" t="str">
        <f>M2D!CJ49</f>
        <v>x</v>
      </c>
      <c r="CG120" s="253" t="str">
        <f>M2D!CK49</f>
        <v>x</v>
      </c>
      <c r="CH120" s="253" t="str">
        <f>M2D!CL49</f>
        <v>x</v>
      </c>
      <c r="CI120" s="253" t="str">
        <f>M2D!CM49</f>
        <v>x</v>
      </c>
      <c r="CJ120" s="334" t="str">
        <f>M2D!CN49</f>
        <v>x</v>
      </c>
      <c r="CK120" s="332" t="str">
        <f>M2D!CO49</f>
        <v>x</v>
      </c>
      <c r="CL120" s="253" t="str">
        <f>M2D!CP49</f>
        <v>x</v>
      </c>
      <c r="CM120" s="253" t="str">
        <f>M2D!CQ49</f>
        <v>x</v>
      </c>
      <c r="CN120" s="253" t="str">
        <f>M2D!CR49</f>
        <v>x</v>
      </c>
      <c r="CO120" s="253" t="str">
        <f>M2D!CS49</f>
        <v>x</v>
      </c>
      <c r="CP120" s="253" t="str">
        <f>M2D!CT49</f>
        <v>x</v>
      </c>
      <c r="CQ120" s="253" t="str">
        <f>M2D!CU49</f>
        <v>x</v>
      </c>
      <c r="CR120" s="253" t="str">
        <f>M2D!CV49</f>
        <v>x</v>
      </c>
      <c r="CS120" s="253" t="str">
        <f>M2D!CW49</f>
        <v>x</v>
      </c>
      <c r="CT120" s="253" t="str">
        <f>M2D!CX49</f>
        <v>x</v>
      </c>
      <c r="CU120" s="253" t="str">
        <f>M2D!CY49</f>
        <v>x</v>
      </c>
      <c r="CV120" s="334" t="str">
        <f>M2D!CZ49</f>
        <v>x</v>
      </c>
      <c r="CW120" s="332" t="str">
        <f>M2D!DA49</f>
        <v>x</v>
      </c>
      <c r="CX120" s="253" t="str">
        <f>M2D!DB49</f>
        <v>x</v>
      </c>
      <c r="CY120" s="253" t="str">
        <f>M2D!DC49</f>
        <v>x</v>
      </c>
      <c r="CZ120" s="253" t="str">
        <f>M2D!DD49</f>
        <v>x</v>
      </c>
      <c r="DA120" s="253" t="str">
        <f>M2D!DE49</f>
        <v>x</v>
      </c>
      <c r="DB120" s="253" t="str">
        <f>M2D!DF49</f>
        <v>x</v>
      </c>
      <c r="DC120" s="253" t="str">
        <f>M2D!DG49</f>
        <v>x</v>
      </c>
      <c r="DD120" s="253" t="str">
        <f>M2D!DH49</f>
        <v>x</v>
      </c>
      <c r="DE120" s="253" t="str">
        <f>M2D!DI49</f>
        <v>x</v>
      </c>
      <c r="DF120" s="253" t="str">
        <f>M2D!DJ49</f>
        <v>x</v>
      </c>
      <c r="DG120" s="253" t="str">
        <f>M2D!DK49</f>
        <v>x</v>
      </c>
      <c r="DH120" s="334" t="str">
        <f>M2D!DL49</f>
        <v>x</v>
      </c>
      <c r="DI120" s="332" t="str">
        <f>M2D!DM49</f>
        <v>x</v>
      </c>
      <c r="DJ120" s="253" t="str">
        <f>M2D!DN49</f>
        <v>x</v>
      </c>
      <c r="DK120" s="253" t="str">
        <f>M2D!DO49</f>
        <v>x</v>
      </c>
      <c r="DL120" s="253" t="str">
        <f>M2D!DP49</f>
        <v>x</v>
      </c>
      <c r="DM120" s="253" t="str">
        <f>M2D!DQ49</f>
        <v>x</v>
      </c>
      <c r="DN120" s="253" t="str">
        <f>M2D!DR49</f>
        <v>x</v>
      </c>
      <c r="DO120" s="253" t="str">
        <f>M2D!DS49</f>
        <v>x</v>
      </c>
      <c r="DP120" s="253" t="str">
        <f>M2D!DT49</f>
        <v>x</v>
      </c>
      <c r="DQ120" s="253" t="str">
        <f>M2D!DU49</f>
        <v>x</v>
      </c>
      <c r="DR120" s="253" t="str">
        <f>M2D!DV49</f>
        <v>x</v>
      </c>
      <c r="DS120" s="253" t="str">
        <f>M2D!DW49</f>
        <v>x</v>
      </c>
      <c r="DT120" s="334" t="str">
        <f>M2D!DX49</f>
        <v>x</v>
      </c>
      <c r="DU120" s="332" t="str">
        <f>M2D!DY49</f>
        <v>x</v>
      </c>
      <c r="DV120" s="253" t="str">
        <f>M2D!DZ49</f>
        <v>x</v>
      </c>
      <c r="DW120" s="253" t="str">
        <f>M2D!EA49</f>
        <v>x</v>
      </c>
      <c r="DX120" s="253" t="str">
        <f>M2D!EB49</f>
        <v>X</v>
      </c>
      <c r="DY120" s="253" t="str">
        <f>M2D!EC49</f>
        <v>X</v>
      </c>
      <c r="DZ120" s="253" t="str">
        <f>M2D!ED49</f>
        <v>X</v>
      </c>
      <c r="EA120" s="253" t="str">
        <f>M2D!EE49</f>
        <v>X</v>
      </c>
      <c r="EB120" s="253" t="str">
        <f>M2D!EF49</f>
        <v>X</v>
      </c>
      <c r="EC120" s="253" t="str">
        <f>M2D!EG49</f>
        <v>X</v>
      </c>
      <c r="ED120" s="253" t="str">
        <f>M2D!EH49</f>
        <v>X</v>
      </c>
      <c r="EE120" s="253" t="str">
        <f>M2D!EI49</f>
        <v>X</v>
      </c>
      <c r="EF120" s="334" t="str">
        <f>M2D!EJ49</f>
        <v>X</v>
      </c>
      <c r="EG120" s="332" t="str">
        <f>M2D!EK49</f>
        <v>X</v>
      </c>
      <c r="EH120" s="253" t="str">
        <f>M2D!EL49</f>
        <v>X</v>
      </c>
      <c r="EI120" s="253" t="str">
        <f>M2D!EM49</f>
        <v>X</v>
      </c>
      <c r="EJ120" s="253" t="str">
        <f>M2D!EN49</f>
        <v>X</v>
      </c>
      <c r="EK120" s="253" t="str">
        <f>M2D!EO49</f>
        <v>X</v>
      </c>
      <c r="EL120" s="253" t="str">
        <f>M2D!EP49</f>
        <v>X</v>
      </c>
      <c r="EM120" s="253" t="str">
        <f>M2D!EQ49</f>
        <v>X</v>
      </c>
      <c r="EN120" s="253" t="str">
        <f>M2D!ER49</f>
        <v>X</v>
      </c>
      <c r="EO120" s="253" t="str">
        <f>M2D!ES49</f>
        <v>X</v>
      </c>
      <c r="EP120" s="253" t="str">
        <f>M2D!ET49</f>
        <v>X</v>
      </c>
      <c r="EQ120" s="253" t="str">
        <f>M2D!EU49</f>
        <v>X</v>
      </c>
      <c r="ER120" s="334" t="str">
        <f>M2D!EV49</f>
        <v>X</v>
      </c>
      <c r="ES120" s="335" t="str">
        <f>M2D!EW49</f>
        <v>X</v>
      </c>
      <c r="ET120" s="253" t="str">
        <f>M2D!EX49</f>
        <v>X</v>
      </c>
      <c r="EU120" s="253" t="str">
        <f>M2D!EY49</f>
        <v>X</v>
      </c>
      <c r="EV120" s="253" t="str">
        <f>M2D!EZ49</f>
        <v>X</v>
      </c>
      <c r="EW120" s="253" t="str">
        <f>M2D!FA49</f>
        <v>X</v>
      </c>
      <c r="EX120" s="253" t="str">
        <f>M2D!FB49</f>
        <v>X</v>
      </c>
      <c r="EY120" s="253" t="str">
        <f>M2D!FC49</f>
        <v>X</v>
      </c>
      <c r="EZ120" s="253" t="str">
        <f>M2D!FD49</f>
        <v>X</v>
      </c>
      <c r="FA120" s="253" t="str">
        <f>M2D!FE49</f>
        <v>X</v>
      </c>
      <c r="FB120" s="253" t="str">
        <f>M2D!FF49</f>
        <v>X</v>
      </c>
      <c r="FC120" s="253" t="str">
        <f>M2D!FG49</f>
        <v>X</v>
      </c>
      <c r="FD120" s="253" t="str">
        <f>M2D!FH49</f>
        <v>X</v>
      </c>
      <c r="FE120" s="253" t="str">
        <f>M2D!FI49</f>
        <v>X</v>
      </c>
      <c r="FF120" s="253" t="str">
        <f>M2D!FJ49</f>
        <v>X</v>
      </c>
      <c r="FG120" s="253" t="str">
        <f>M2D!FK49</f>
        <v>X</v>
      </c>
      <c r="FH120" s="253" t="str">
        <f>M2D!FL49</f>
        <v>X</v>
      </c>
      <c r="FI120" s="253" t="str">
        <f>M2D!FM49</f>
        <v>X</v>
      </c>
      <c r="FJ120" s="253" t="str">
        <f>M2D!FN49</f>
        <v>X</v>
      </c>
      <c r="FK120" s="253" t="str">
        <f>M2D!FO49</f>
        <v>X</v>
      </c>
      <c r="FL120" s="253" t="str">
        <f>M2D!FP49</f>
        <v>X</v>
      </c>
      <c r="FM120" s="253" t="str">
        <f>M2D!FQ49</f>
        <v>X</v>
      </c>
      <c r="FN120" s="253" t="str">
        <f>M2D!FR49</f>
        <v>X</v>
      </c>
      <c r="FO120" s="253" t="str">
        <f>M2D!FS49</f>
        <v>X</v>
      </c>
      <c r="FP120" s="253" t="str">
        <f>M2D!FT49</f>
        <v>X</v>
      </c>
      <c r="FQ120" s="253" t="str">
        <f>M2D!FU49</f>
        <v>X</v>
      </c>
      <c r="FR120" s="253" t="str">
        <f>M2D!FV49</f>
        <v>X</v>
      </c>
      <c r="FS120" s="253" t="str">
        <f>M2D!FW49</f>
        <v>X</v>
      </c>
      <c r="FT120" s="253" t="str">
        <f>M2D!FX49</f>
        <v>X</v>
      </c>
      <c r="FU120" s="253" t="str">
        <f>M2D!FY49</f>
        <v>X</v>
      </c>
      <c r="FV120" s="253" t="str">
        <f>M2D!FZ49</f>
        <v>X</v>
      </c>
      <c r="FW120" s="253" t="str">
        <f>M2D!GA49</f>
        <v>X</v>
      </c>
      <c r="FX120" s="253" t="str">
        <f>M2D!GB49</f>
        <v>X</v>
      </c>
      <c r="FY120" s="253" t="str">
        <f>M2D!GC49</f>
        <v>X</v>
      </c>
      <c r="FZ120" s="253" t="str">
        <f>M2D!GD49</f>
        <v>X</v>
      </c>
      <c r="GA120" s="253" t="str">
        <f>M2D!GE49</f>
        <v>X</v>
      </c>
      <c r="GB120" s="253" t="str">
        <f>M2D!GF49</f>
        <v>X</v>
      </c>
      <c r="GC120" s="253" t="str">
        <f>M2D!GG49</f>
        <v>X</v>
      </c>
      <c r="GD120" s="253" t="str">
        <f>M2D!GH49</f>
        <v>X</v>
      </c>
      <c r="GE120" s="253" t="str">
        <f>M2D!GI49</f>
        <v>X</v>
      </c>
      <c r="GF120" s="253" t="str">
        <f>M2D!GJ49</f>
        <v>X</v>
      </c>
      <c r="GG120" s="253" t="str">
        <f>M2D!GK49</f>
        <v>X</v>
      </c>
      <c r="GH120" s="253" t="str">
        <f>M2D!GL49</f>
        <v>X</v>
      </c>
      <c r="GI120" s="253" t="str">
        <f>M2D!GM49</f>
        <v>X</v>
      </c>
      <c r="GJ120" s="253" t="str">
        <f>M2D!GN49</f>
        <v>X</v>
      </c>
      <c r="GK120" s="253" t="str">
        <f>M2D!GO49</f>
        <v>X</v>
      </c>
      <c r="GL120" s="253" t="str">
        <f>M2D!GP49</f>
        <v>X</v>
      </c>
      <c r="GM120" s="253" t="str">
        <f>M2D!GQ49</f>
        <v>X</v>
      </c>
      <c r="GN120" s="253" t="str">
        <f>M2D!GR49</f>
        <v>X</v>
      </c>
      <c r="GO120" s="709">
        <f>M2D!HN59</f>
        <v>42948</v>
      </c>
    </row>
    <row r="121" spans="1:197" ht="13.15" customHeight="1" x14ac:dyDescent="0.2">
      <c r="A121" s="271" t="str">
        <f>M2D!A7</f>
        <v>V30</v>
      </c>
      <c r="B121" s="271">
        <f>M2D!F7</f>
        <v>42876</v>
      </c>
      <c r="C121" s="272">
        <f>M2D!G7</f>
        <v>48000</v>
      </c>
      <c r="D121" s="273" t="str">
        <f>M2D!H7</f>
        <v>D605</v>
      </c>
      <c r="E121" s="332">
        <f>M2D!I7</f>
        <v>17</v>
      </c>
      <c r="F121" s="253">
        <f>M2D!J7</f>
        <v>0</v>
      </c>
      <c r="G121" s="253">
        <f>M2D!K7</f>
        <v>0</v>
      </c>
      <c r="H121" s="253">
        <f>M2D!L7</f>
        <v>44</v>
      </c>
      <c r="I121" s="253">
        <f>M2D!M7</f>
        <v>18</v>
      </c>
      <c r="J121" s="253">
        <f>M2D!N7</f>
        <v>35</v>
      </c>
      <c r="K121" s="253">
        <f>M2D!O7</f>
        <v>39</v>
      </c>
      <c r="L121" s="253">
        <f>M2D!P7</f>
        <v>31</v>
      </c>
      <c r="M121" s="253">
        <f>M2D!Q7</f>
        <v>4</v>
      </c>
      <c r="N121" s="253">
        <f>M2D!R7</f>
        <v>0</v>
      </c>
      <c r="O121" s="253">
        <f>M2D!S7</f>
        <v>2</v>
      </c>
      <c r="P121" s="333" t="str">
        <f>M2D!T7</f>
        <v>SSB</v>
      </c>
      <c r="Q121" s="332" t="str">
        <f>M2D!U7</f>
        <v>SSB</v>
      </c>
      <c r="R121" s="253" t="str">
        <f>M2D!V7</f>
        <v>SSB</v>
      </c>
      <c r="S121" s="253" t="str">
        <f>M2D!W7</f>
        <v>SSB</v>
      </c>
      <c r="T121" s="253" t="str">
        <f>M2D!X7</f>
        <v>SSB</v>
      </c>
      <c r="U121" s="253" t="str">
        <f>M2D!Y7</f>
        <v>SSB</v>
      </c>
      <c r="V121" s="253" t="str">
        <f>M2D!Z7</f>
        <v>SSB</v>
      </c>
      <c r="W121" s="253" t="str">
        <f>M2D!AA7</f>
        <v>SSB</v>
      </c>
      <c r="X121" s="253" t="str">
        <f>M2D!AB7</f>
        <v>SSB</v>
      </c>
      <c r="Y121" s="253" t="str">
        <f>M2D!AC7</f>
        <v>SSB</v>
      </c>
      <c r="Z121" s="253" t="str">
        <f>M2D!AD7</f>
        <v>SSB</v>
      </c>
      <c r="AA121" s="253" t="str">
        <f>M2D!AE7</f>
        <v>SSB</v>
      </c>
      <c r="AB121" s="334" t="str">
        <f>M2D!AF7</f>
        <v>SSB</v>
      </c>
      <c r="AC121" s="332" t="str">
        <f>M2D!AG7</f>
        <v>SSB</v>
      </c>
      <c r="AD121" s="253" t="str">
        <f>M2D!AH7</f>
        <v>SSB</v>
      </c>
      <c r="AE121" s="253" t="str">
        <f>M2D!AI7</f>
        <v>SSB</v>
      </c>
      <c r="AF121" s="253" t="str">
        <f>M2D!AJ7</f>
        <v>SSB</v>
      </c>
      <c r="AG121" s="253" t="str">
        <f>M2D!AK7</f>
        <v>SSB</v>
      </c>
      <c r="AH121" s="253" t="str">
        <f>M2D!AL7</f>
        <v>SSB</v>
      </c>
      <c r="AI121" s="253" t="str">
        <f>M2D!AM7</f>
        <v>SSB</v>
      </c>
      <c r="AJ121" s="253" t="str">
        <f>M2D!AN7</f>
        <v>SSB</v>
      </c>
      <c r="AK121" s="253" t="str">
        <f>M2D!AO7</f>
        <v>SSB</v>
      </c>
      <c r="AL121" s="253" t="str">
        <f>M2D!AP7</f>
        <v>SSB</v>
      </c>
      <c r="AM121" s="253" t="str">
        <f>M2D!AQ7</f>
        <v>SSB</v>
      </c>
      <c r="AN121" s="334" t="str">
        <f>M2D!AR7</f>
        <v>SSB</v>
      </c>
      <c r="AO121" s="332" t="str">
        <f>M2D!AS7</f>
        <v>SSB</v>
      </c>
      <c r="AP121" s="253" t="str">
        <f>M2D!AT7</f>
        <v>SSB</v>
      </c>
      <c r="AQ121" s="253" t="str">
        <f>M2D!AU7</f>
        <v>SSB</v>
      </c>
      <c r="AR121" s="253" t="str">
        <f>M2D!AV7</f>
        <v>SSB</v>
      </c>
      <c r="AS121" s="253" t="str">
        <f>M2D!AW7</f>
        <v>SSB</v>
      </c>
      <c r="AT121" s="253" t="str">
        <f>M2D!AX7</f>
        <v>SSB</v>
      </c>
      <c r="AU121" s="253" t="str">
        <f>M2D!AY7</f>
        <v>SSB</v>
      </c>
      <c r="AV121" s="253" t="str">
        <f>M2D!AZ7</f>
        <v>SSB</v>
      </c>
      <c r="AW121" s="253" t="str">
        <f>M2D!BA7</f>
        <v>SSB</v>
      </c>
      <c r="AX121" s="253" t="str">
        <f>M2D!BB7</f>
        <v>SSB</v>
      </c>
      <c r="AY121" s="253" t="str">
        <f>M2D!BC7</f>
        <v>SSB</v>
      </c>
      <c r="AZ121" s="334" t="str">
        <f>M2D!BD7</f>
        <v>SSB</v>
      </c>
      <c r="BA121" s="332" t="str">
        <f>M2D!BE7</f>
        <v>SSB</v>
      </c>
      <c r="BB121" s="253" t="str">
        <f>M2D!BF7</f>
        <v>SSB</v>
      </c>
      <c r="BC121" s="253" t="str">
        <f>M2D!BG7</f>
        <v>SSB</v>
      </c>
      <c r="BD121" s="253" t="str">
        <f>M2D!BH7</f>
        <v>SSB</v>
      </c>
      <c r="BE121" s="253" t="str">
        <f>M2D!BI7</f>
        <v>SSB</v>
      </c>
      <c r="BF121" s="253" t="str">
        <f>M2D!BJ7</f>
        <v>SSB</v>
      </c>
      <c r="BG121" s="253" t="str">
        <f>M2D!BK7</f>
        <v>SSB</v>
      </c>
      <c r="BH121" s="253" t="str">
        <f>M2D!BL7</f>
        <v>SSB</v>
      </c>
      <c r="BI121" s="253" t="str">
        <f>M2D!BM7</f>
        <v>SSB</v>
      </c>
      <c r="BJ121" s="253" t="str">
        <f>M2D!BN7</f>
        <v>SSB</v>
      </c>
      <c r="BK121" s="253" t="str">
        <f>M2D!BO7</f>
        <v>SSB</v>
      </c>
      <c r="BL121" s="334" t="str">
        <f>M2D!BP7</f>
        <v>SSB</v>
      </c>
      <c r="BM121" s="332" t="str">
        <f>M2D!BQ7</f>
        <v>SSB</v>
      </c>
      <c r="BN121" s="253" t="str">
        <f>M2D!BR7</f>
        <v>SSB</v>
      </c>
      <c r="BO121" s="253" t="str">
        <f>M2D!BS7</f>
        <v>SSB</v>
      </c>
      <c r="BP121" s="253" t="str">
        <f>M2D!BT7</f>
        <v>SSB</v>
      </c>
      <c r="BQ121" s="253" t="str">
        <f>M2D!BU7</f>
        <v>SSB</v>
      </c>
      <c r="BR121" s="253" t="str">
        <f>M2D!BV7</f>
        <v>SSB</v>
      </c>
      <c r="BS121" s="253" t="str">
        <f>M2D!BW7</f>
        <v>SSB</v>
      </c>
      <c r="BT121" s="253" t="str">
        <f>M2D!BX7</f>
        <v>SSB</v>
      </c>
      <c r="BU121" s="253" t="str">
        <f>M2D!BY7</f>
        <v>SSB</v>
      </c>
      <c r="BV121" s="253" t="str">
        <f>M2D!BZ7</f>
        <v>SSB</v>
      </c>
      <c r="BW121" s="253" t="str">
        <f>M2D!CA7</f>
        <v>SSB</v>
      </c>
      <c r="BX121" s="334" t="str">
        <f>M2D!CB7</f>
        <v>SSB</v>
      </c>
      <c r="BY121" s="332" t="str">
        <f>M2D!CC7</f>
        <v>SSB</v>
      </c>
      <c r="BZ121" s="253" t="str">
        <f>M2D!CD7</f>
        <v>SSB</v>
      </c>
      <c r="CA121" s="253" t="str">
        <f>M2D!CE7</f>
        <v>SSB</v>
      </c>
      <c r="CB121" s="253" t="str">
        <f>M2D!CF7</f>
        <v>SSB</v>
      </c>
      <c r="CC121" s="253" t="str">
        <f>M2D!CG7</f>
        <v>SSB</v>
      </c>
      <c r="CD121" s="253" t="str">
        <f>M2D!CH7</f>
        <v>SSB</v>
      </c>
      <c r="CE121" s="253" t="str">
        <f>M2D!CI7</f>
        <v>SSB</v>
      </c>
      <c r="CF121" s="253" t="str">
        <f>M2D!CJ7</f>
        <v>SSB</v>
      </c>
      <c r="CG121" s="253" t="str">
        <f>M2D!CK7</f>
        <v>SSB</v>
      </c>
      <c r="CH121" s="253" t="str">
        <f>M2D!CL7</f>
        <v>SSB</v>
      </c>
      <c r="CI121" s="253" t="str">
        <f>M2D!CM7</f>
        <v>SSB</v>
      </c>
      <c r="CJ121" s="334" t="str">
        <f>M2D!CN7</f>
        <v>SSB</v>
      </c>
      <c r="CK121" s="332" t="str">
        <f>M2D!CO7</f>
        <v>SSB</v>
      </c>
      <c r="CL121" s="253" t="str">
        <f>M2D!CP7</f>
        <v>SSB</v>
      </c>
      <c r="CM121" s="253" t="str">
        <f>M2D!CQ7</f>
        <v>SSB</v>
      </c>
      <c r="CN121" s="253" t="str">
        <f>M2D!CR7</f>
        <v>SSB</v>
      </c>
      <c r="CO121" s="253" t="str">
        <f>M2D!CS7</f>
        <v>SSB</v>
      </c>
      <c r="CP121" s="253" t="str">
        <f>M2D!CT7</f>
        <v>SSB</v>
      </c>
      <c r="CQ121" s="253" t="str">
        <f>M2D!CU7</f>
        <v>SSB</v>
      </c>
      <c r="CR121" s="253" t="str">
        <f>M2D!CV7</f>
        <v>SSB</v>
      </c>
      <c r="CS121" s="253" t="str">
        <f>M2D!CW7</f>
        <v>SSB</v>
      </c>
      <c r="CT121" s="253" t="str">
        <f>M2D!CX7</f>
        <v>SSB</v>
      </c>
      <c r="CU121" s="253" t="str">
        <f>M2D!CY7</f>
        <v>SSB</v>
      </c>
      <c r="CV121" s="334" t="str">
        <f>M2D!CZ7</f>
        <v>SSB</v>
      </c>
      <c r="CW121" s="332" t="str">
        <f>M2D!DA7</f>
        <v>SSB</v>
      </c>
      <c r="CX121" s="253" t="str">
        <f>M2D!DB7</f>
        <v>SSB</v>
      </c>
      <c r="CY121" s="253" t="str">
        <f>M2D!DC7</f>
        <v>SSB</v>
      </c>
      <c r="CZ121" s="253" t="str">
        <f>M2D!DD7</f>
        <v>SSB</v>
      </c>
      <c r="DA121" s="253" t="str">
        <f>M2D!DE7</f>
        <v>SSB</v>
      </c>
      <c r="DB121" s="253" t="str">
        <f>M2D!DF7</f>
        <v>SSB</v>
      </c>
      <c r="DC121" s="253" t="str">
        <f>M2D!DG7</f>
        <v>SSB</v>
      </c>
      <c r="DD121" s="253" t="str">
        <f>M2D!DH7</f>
        <v>SSB</v>
      </c>
      <c r="DE121" s="253" t="str">
        <f>M2D!DI7</f>
        <v>SSB</v>
      </c>
      <c r="DF121" s="253" t="str">
        <f>M2D!DJ7</f>
        <v>SSB</v>
      </c>
      <c r="DG121" s="253" t="str">
        <f>M2D!DK7</f>
        <v>SSB</v>
      </c>
      <c r="DH121" s="334" t="str">
        <f>M2D!DL7</f>
        <v>SSB</v>
      </c>
      <c r="DI121" s="332" t="str">
        <f>M2D!DM7</f>
        <v>SSB</v>
      </c>
      <c r="DJ121" s="253" t="str">
        <f>M2D!DN7</f>
        <v>SSB</v>
      </c>
      <c r="DK121" s="253" t="str">
        <f>M2D!DO7</f>
        <v>SSB</v>
      </c>
      <c r="DL121" s="253" t="str">
        <f>M2D!DP7</f>
        <v>SSB</v>
      </c>
      <c r="DM121" s="253" t="str">
        <f>M2D!DQ7</f>
        <v>SSB</v>
      </c>
      <c r="DN121" s="253" t="str">
        <f>M2D!DR7</f>
        <v>SSB</v>
      </c>
      <c r="DO121" s="253" t="str">
        <f>M2D!DS7</f>
        <v>SSB</v>
      </c>
      <c r="DP121" s="253" t="str">
        <f>M2D!DT7</f>
        <v>SSB</v>
      </c>
      <c r="DQ121" s="253" t="str">
        <f>M2D!DU7</f>
        <v>SSB</v>
      </c>
      <c r="DR121" s="253" t="str">
        <f>M2D!DV7</f>
        <v>SSB</v>
      </c>
      <c r="DS121" s="253" t="str">
        <f>M2D!DW7</f>
        <v>SSB</v>
      </c>
      <c r="DT121" s="334" t="str">
        <f>M2D!DX7</f>
        <v>SSB</v>
      </c>
      <c r="DU121" s="332" t="str">
        <f>M2D!DY7</f>
        <v>SSB</v>
      </c>
      <c r="DV121" s="253" t="str">
        <f>M2D!DZ7</f>
        <v>SSB</v>
      </c>
      <c r="DW121" s="253" t="str">
        <f>M2D!EA7</f>
        <v>SSB</v>
      </c>
      <c r="DX121" s="253" t="str">
        <f>M2D!EB7</f>
        <v>SSB</v>
      </c>
      <c r="DY121" s="253" t="str">
        <f>M2D!EC7</f>
        <v>SSB</v>
      </c>
      <c r="DZ121" s="253" t="str">
        <f>M2D!ED7</f>
        <v>SSB</v>
      </c>
      <c r="EA121" s="253" t="str">
        <f>M2D!EE7</f>
        <v>SSB</v>
      </c>
      <c r="EB121" s="253" t="str">
        <f>M2D!EF7</f>
        <v>SSB</v>
      </c>
      <c r="EC121" s="253" t="str">
        <f>M2D!EG7</f>
        <v>SSB</v>
      </c>
      <c r="ED121" s="253" t="str">
        <f>M2D!EH7</f>
        <v>SSB</v>
      </c>
      <c r="EE121" s="253" t="str">
        <f>M2D!EI7</f>
        <v>SSB</v>
      </c>
      <c r="EF121" s="334" t="str">
        <f>M2D!EJ7</f>
        <v>SSB</v>
      </c>
      <c r="EG121" s="332" t="str">
        <f>M2D!EK7</f>
        <v>SSB</v>
      </c>
      <c r="EH121" s="253" t="str">
        <f>M2D!EL7</f>
        <v>SSB</v>
      </c>
      <c r="EI121" s="253" t="str">
        <f>M2D!EM7</f>
        <v>SSB</v>
      </c>
      <c r="EJ121" s="253" t="str">
        <f>M2D!EN7</f>
        <v>SSB</v>
      </c>
      <c r="EK121" s="253" t="str">
        <f>M2D!EO7</f>
        <v>SSB</v>
      </c>
      <c r="EL121" s="253" t="str">
        <f>M2D!EP7</f>
        <v>SSB</v>
      </c>
      <c r="EM121" s="253" t="str">
        <f>M2D!EQ7</f>
        <v>SSB</v>
      </c>
      <c r="EN121" s="253" t="str">
        <f>M2D!ER7</f>
        <v>SSB</v>
      </c>
      <c r="EO121" s="253" t="str">
        <f>M2D!ES7</f>
        <v>SSB</v>
      </c>
      <c r="EP121" s="253" t="str">
        <f>M2D!ET7</f>
        <v>SSB</v>
      </c>
      <c r="EQ121" s="253" t="str">
        <f>M2D!EU7</f>
        <v>SSB</v>
      </c>
      <c r="ER121" s="334" t="str">
        <f>M2D!EV7</f>
        <v>SSB</v>
      </c>
      <c r="ES121" s="335" t="str">
        <f>M2D!EW7</f>
        <v>SSB</v>
      </c>
      <c r="ET121" s="253" t="str">
        <f>M2D!EX7</f>
        <v>SSB</v>
      </c>
      <c r="EU121" s="253" t="str">
        <f>M2D!EY7</f>
        <v>SSB</v>
      </c>
      <c r="EV121" s="253" t="str">
        <f>M2D!EZ7</f>
        <v>SSB</v>
      </c>
      <c r="EW121" s="253" t="str">
        <f>M2D!FA7</f>
        <v>SSB</v>
      </c>
      <c r="EX121" s="253" t="str">
        <f>M2D!FB7</f>
        <v>SSB</v>
      </c>
      <c r="EY121" s="253" t="str">
        <f>M2D!FC7</f>
        <v>SSB</v>
      </c>
      <c r="EZ121" s="253" t="str">
        <f>M2D!FD7</f>
        <v>SSB</v>
      </c>
      <c r="FA121" s="253" t="str">
        <f>M2D!FE7</f>
        <v>SSB</v>
      </c>
      <c r="FB121" s="253" t="str">
        <f>M2D!FF7</f>
        <v>SSB</v>
      </c>
      <c r="FC121" s="253" t="str">
        <f>M2D!FG7</f>
        <v>SSB</v>
      </c>
      <c r="FD121" s="253" t="str">
        <f>M2D!FH7</f>
        <v>SSB</v>
      </c>
      <c r="FE121" s="253" t="str">
        <f>M2D!FI7</f>
        <v>SSB</v>
      </c>
      <c r="FF121" s="253" t="str">
        <f>M2D!FJ7</f>
        <v>SSB</v>
      </c>
      <c r="FG121" s="253" t="str">
        <f>M2D!FK7</f>
        <v>SSB</v>
      </c>
      <c r="FH121" s="253" t="str">
        <f>M2D!FL7</f>
        <v>SSB</v>
      </c>
      <c r="FI121" s="253" t="str">
        <f>M2D!FM7</f>
        <v>SSB</v>
      </c>
      <c r="FJ121" s="253" t="str">
        <f>M2D!FN7</f>
        <v>SSB</v>
      </c>
      <c r="FK121" s="253" t="str">
        <f>M2D!FO7</f>
        <v>SSB</v>
      </c>
      <c r="FL121" s="253" t="str">
        <f>M2D!FP7</f>
        <v>SSB</v>
      </c>
      <c r="FM121" s="253" t="str">
        <f>M2D!FQ7</f>
        <v>SSB</v>
      </c>
      <c r="FN121" s="253" t="str">
        <f>M2D!FR7</f>
        <v>SSB</v>
      </c>
      <c r="FO121" s="253" t="str">
        <f>M2D!FS7</f>
        <v>SSB</v>
      </c>
      <c r="FP121" s="253" t="str">
        <f>M2D!FT7</f>
        <v>SSB</v>
      </c>
      <c r="FQ121" s="253" t="str">
        <f>M2D!FU7</f>
        <v>SSB</v>
      </c>
      <c r="FR121" s="253" t="str">
        <f>M2D!FV7</f>
        <v>SSB</v>
      </c>
      <c r="FS121" s="253" t="str">
        <f>M2D!FW7</f>
        <v>SSB</v>
      </c>
      <c r="FT121" s="253" t="str">
        <f>M2D!FX7</f>
        <v>SSB</v>
      </c>
      <c r="FU121" s="253" t="str">
        <f>M2D!FY7</f>
        <v>SSB</v>
      </c>
      <c r="FV121" s="253" t="str">
        <f>M2D!FZ7</f>
        <v>SSB</v>
      </c>
      <c r="FW121" s="253" t="str">
        <f>M2D!GA7</f>
        <v>SSB</v>
      </c>
      <c r="FX121" s="253" t="str">
        <f>M2D!GB7</f>
        <v>SSB</v>
      </c>
      <c r="FY121" s="253" t="str">
        <f>M2D!GC7</f>
        <v>SSB</v>
      </c>
      <c r="FZ121" s="253" t="str">
        <f>M2D!GD7</f>
        <v>SSB</v>
      </c>
      <c r="GA121" s="253" t="str">
        <f>M2D!GE7</f>
        <v>SSB</v>
      </c>
      <c r="GB121" s="253" t="str">
        <f>M2D!GF7</f>
        <v>SSB</v>
      </c>
      <c r="GC121" s="253" t="str">
        <f>M2D!GG7</f>
        <v>SSB</v>
      </c>
      <c r="GD121" s="253" t="str">
        <f>M2D!GH7</f>
        <v>SSB</v>
      </c>
      <c r="GE121" s="253" t="str">
        <f>M2D!GI7</f>
        <v>SSB</v>
      </c>
      <c r="GF121" s="253" t="str">
        <f>M2D!GJ7</f>
        <v>SSB</v>
      </c>
      <c r="GG121" s="253" t="str">
        <f>M2D!GK7</f>
        <v>SSB</v>
      </c>
      <c r="GH121" s="253" t="str">
        <f>M2D!GL7</f>
        <v>SSB</v>
      </c>
      <c r="GI121" s="253" t="str">
        <f>M2D!GM7</f>
        <v>SSB</v>
      </c>
      <c r="GJ121" s="253" t="str">
        <f>M2D!GN7</f>
        <v>SSB</v>
      </c>
      <c r="GK121" s="253" t="str">
        <f>M2D!GO7</f>
        <v>X</v>
      </c>
      <c r="GL121" s="253" t="str">
        <f>M2D!GP7</f>
        <v>X</v>
      </c>
      <c r="GM121" s="253" t="str">
        <f>M2D!GQ7</f>
        <v>X</v>
      </c>
      <c r="GN121" s="253" t="str">
        <f>M2D!GR7</f>
        <v>X</v>
      </c>
      <c r="GO121" s="709" t="str">
        <f>M2D!HN17</f>
        <v/>
      </c>
    </row>
    <row r="122" spans="1:197" ht="13.15" customHeight="1" x14ac:dyDescent="0.2">
      <c r="A122" s="271" t="str">
        <f>M2D!A16</f>
        <v>V25T</v>
      </c>
      <c r="B122" s="271">
        <f>M2D!F16</f>
        <v>42223</v>
      </c>
      <c r="C122" s="272">
        <f>M2D!G16</f>
        <v>48000</v>
      </c>
      <c r="D122" s="273" t="str">
        <f>M2D!H16</f>
        <v>D616</v>
      </c>
      <c r="E122" s="332" t="str">
        <f>M2D!I16</f>
        <v>SSB</v>
      </c>
      <c r="F122" s="253" t="str">
        <f>M2D!J16</f>
        <v>SSB</v>
      </c>
      <c r="G122" s="253" t="str">
        <f>M2D!K16</f>
        <v>SSB</v>
      </c>
      <c r="H122" s="253" t="str">
        <f>M2D!L16</f>
        <v>SSB</v>
      </c>
      <c r="I122" s="253" t="str">
        <f>M2D!M16</f>
        <v>SSB</v>
      </c>
      <c r="J122" s="253" t="str">
        <f>M2D!N16</f>
        <v>SSB</v>
      </c>
      <c r="K122" s="253" t="str">
        <f>M2D!O16</f>
        <v>SSB</v>
      </c>
      <c r="L122" s="253" t="str">
        <f>M2D!P16</f>
        <v>SSB</v>
      </c>
      <c r="M122" s="253" t="str">
        <f>M2D!Q16</f>
        <v>SSB</v>
      </c>
      <c r="N122" s="253" t="str">
        <f>M2D!R16</f>
        <v>SSB</v>
      </c>
      <c r="O122" s="253" t="str">
        <f>M2D!S16</f>
        <v>SSB</v>
      </c>
      <c r="P122" s="333" t="str">
        <f>M2D!T16</f>
        <v>SSB</v>
      </c>
      <c r="Q122" s="332" t="str">
        <f>M2D!U16</f>
        <v>SSB</v>
      </c>
      <c r="R122" s="253" t="str">
        <f>M2D!V16</f>
        <v>SSB</v>
      </c>
      <c r="S122" s="253" t="str">
        <f>M2D!W16</f>
        <v>SSB</v>
      </c>
      <c r="T122" s="253" t="str">
        <f>M2D!X16</f>
        <v>SSB</v>
      </c>
      <c r="U122" s="253" t="str">
        <f>M2D!Y16</f>
        <v>SSB</v>
      </c>
      <c r="V122" s="253" t="str">
        <f>M2D!Z16</f>
        <v>SSB</v>
      </c>
      <c r="W122" s="253" t="str">
        <f>M2D!AA16</f>
        <v>SSB</v>
      </c>
      <c r="X122" s="253" t="str">
        <f>M2D!AB16</f>
        <v>SSB</v>
      </c>
      <c r="Y122" s="253" t="str">
        <f>M2D!AC16</f>
        <v>SSB</v>
      </c>
      <c r="Z122" s="253" t="str">
        <f>M2D!AD16</f>
        <v>SSB</v>
      </c>
      <c r="AA122" s="253" t="str">
        <f>M2D!AE16</f>
        <v>SSB</v>
      </c>
      <c r="AB122" s="334" t="str">
        <f>M2D!AF16</f>
        <v>SSB</v>
      </c>
      <c r="AC122" s="332" t="str">
        <f>M2D!AG16</f>
        <v>SSB</v>
      </c>
      <c r="AD122" s="253" t="str">
        <f>M2D!AH16</f>
        <v>SSB</v>
      </c>
      <c r="AE122" s="253" t="str">
        <f>M2D!AI16</f>
        <v>SSB</v>
      </c>
      <c r="AF122" s="253" t="str">
        <f>M2D!AJ16</f>
        <v>SSB</v>
      </c>
      <c r="AG122" s="253" t="str">
        <f>M2D!AK16</f>
        <v>SSB</v>
      </c>
      <c r="AH122" s="253" t="str">
        <f>M2D!AL16</f>
        <v>SSB</v>
      </c>
      <c r="AI122" s="253" t="str">
        <f>M2D!AM16</f>
        <v>SSB</v>
      </c>
      <c r="AJ122" s="253" t="str">
        <f>M2D!AN16</f>
        <v>SSB</v>
      </c>
      <c r="AK122" s="253" t="str">
        <f>M2D!AO16</f>
        <v>SSB</v>
      </c>
      <c r="AL122" s="253" t="str">
        <f>M2D!AP16</f>
        <v>SSB</v>
      </c>
      <c r="AM122" s="253" t="str">
        <f>M2D!AQ16</f>
        <v>SSB</v>
      </c>
      <c r="AN122" s="334" t="str">
        <f>M2D!AR16</f>
        <v>SSB</v>
      </c>
      <c r="AO122" s="332" t="str">
        <f>M2D!AS16</f>
        <v>SSB</v>
      </c>
      <c r="AP122" s="253" t="str">
        <f>M2D!AT16</f>
        <v>SSB</v>
      </c>
      <c r="AQ122" s="253" t="str">
        <f>M2D!AU16</f>
        <v>SSB</v>
      </c>
      <c r="AR122" s="253" t="str">
        <f>M2D!AV16</f>
        <v>SSB</v>
      </c>
      <c r="AS122" s="253" t="str">
        <f>M2D!AW16</f>
        <v>SSB</v>
      </c>
      <c r="AT122" s="253" t="str">
        <f>M2D!AX16</f>
        <v>SSB</v>
      </c>
      <c r="AU122" s="253" t="str">
        <f>M2D!AY16</f>
        <v>SSB</v>
      </c>
      <c r="AV122" s="253" t="str">
        <f>M2D!AZ16</f>
        <v>SSB</v>
      </c>
      <c r="AW122" s="253" t="str">
        <f>M2D!BA16</f>
        <v>SSB</v>
      </c>
      <c r="AX122" s="253" t="str">
        <f>M2D!BB16</f>
        <v>SSB</v>
      </c>
      <c r="AY122" s="253" t="str">
        <f>M2D!BC16</f>
        <v>SSB</v>
      </c>
      <c r="AZ122" s="334" t="str">
        <f>M2D!BD16</f>
        <v>SSB</v>
      </c>
      <c r="BA122" s="332" t="str">
        <f>M2D!BE16</f>
        <v>SSB</v>
      </c>
      <c r="BB122" s="253" t="str">
        <f>M2D!BF16</f>
        <v>SSB</v>
      </c>
      <c r="BC122" s="253" t="str">
        <f>M2D!BG16</f>
        <v>SSB</v>
      </c>
      <c r="BD122" s="253" t="str">
        <f>M2D!BH16</f>
        <v>SSB</v>
      </c>
      <c r="BE122" s="253" t="str">
        <f>M2D!BI16</f>
        <v>SSB</v>
      </c>
      <c r="BF122" s="253" t="str">
        <f>M2D!BJ16</f>
        <v>SSB</v>
      </c>
      <c r="BG122" s="253" t="str">
        <f>M2D!BK16</f>
        <v>SSB</v>
      </c>
      <c r="BH122" s="253" t="str">
        <f>M2D!BL16</f>
        <v>SSB</v>
      </c>
      <c r="BI122" s="253" t="str">
        <f>M2D!BM16</f>
        <v>SSB</v>
      </c>
      <c r="BJ122" s="253" t="str">
        <f>M2D!BN16</f>
        <v>SSB</v>
      </c>
      <c r="BK122" s="253" t="str">
        <f>M2D!BO16</f>
        <v>SSB</v>
      </c>
      <c r="BL122" s="334" t="str">
        <f>M2D!BP16</f>
        <v>SSB</v>
      </c>
      <c r="BM122" s="332" t="str">
        <f>M2D!BQ16</f>
        <v>SSB</v>
      </c>
      <c r="BN122" s="253" t="str">
        <f>M2D!BR16</f>
        <v>SSB</v>
      </c>
      <c r="BO122" s="253" t="str">
        <f>M2D!BS16</f>
        <v>SSB</v>
      </c>
      <c r="BP122" s="253" t="str">
        <f>M2D!BT16</f>
        <v>SSB</v>
      </c>
      <c r="BQ122" s="253" t="str">
        <f>M2D!BU16</f>
        <v>SSB</v>
      </c>
      <c r="BR122" s="253" t="str">
        <f>M2D!BV16</f>
        <v>SSB</v>
      </c>
      <c r="BS122" s="253" t="str">
        <f>M2D!BW16</f>
        <v>SSB</v>
      </c>
      <c r="BT122" s="253" t="str">
        <f>M2D!BX16</f>
        <v>SSB</v>
      </c>
      <c r="BU122" s="253" t="str">
        <f>M2D!BY16</f>
        <v>SSB</v>
      </c>
      <c r="BV122" s="253" t="str">
        <f>M2D!BZ16</f>
        <v>SSB</v>
      </c>
      <c r="BW122" s="253" t="str">
        <f>M2D!CA16</f>
        <v>SSB</v>
      </c>
      <c r="BX122" s="334" t="str">
        <f>M2D!CB16</f>
        <v>SSB</v>
      </c>
      <c r="BY122" s="332" t="str">
        <f>M2D!CC16</f>
        <v>SSB</v>
      </c>
      <c r="BZ122" s="253" t="str">
        <f>M2D!CD16</f>
        <v>SSB</v>
      </c>
      <c r="CA122" s="253" t="str">
        <f>M2D!CE16</f>
        <v>SSB</v>
      </c>
      <c r="CB122" s="253" t="str">
        <f>M2D!CF16</f>
        <v>SSB</v>
      </c>
      <c r="CC122" s="253" t="str">
        <f>M2D!CG16</f>
        <v>SSB</v>
      </c>
      <c r="CD122" s="253" t="str">
        <f>M2D!CH16</f>
        <v>SSB</v>
      </c>
      <c r="CE122" s="253" t="str">
        <f>M2D!CI16</f>
        <v>SSB</v>
      </c>
      <c r="CF122" s="253" t="str">
        <f>M2D!CJ16</f>
        <v>SSB</v>
      </c>
      <c r="CG122" s="253" t="str">
        <f>M2D!CK16</f>
        <v>SSB</v>
      </c>
      <c r="CH122" s="253" t="str">
        <f>M2D!CL16</f>
        <v>SSB</v>
      </c>
      <c r="CI122" s="253" t="str">
        <f>M2D!CM16</f>
        <v>SSB</v>
      </c>
      <c r="CJ122" s="334" t="str">
        <f>M2D!CN16</f>
        <v>SSB</v>
      </c>
      <c r="CK122" s="332" t="str">
        <f>M2D!CO16</f>
        <v>SSB</v>
      </c>
      <c r="CL122" s="253" t="str">
        <f>M2D!CP16</f>
        <v>SSB</v>
      </c>
      <c r="CM122" s="253" t="str">
        <f>M2D!CQ16</f>
        <v>SSB</v>
      </c>
      <c r="CN122" s="253" t="str">
        <f>M2D!CR16</f>
        <v>SSB</v>
      </c>
      <c r="CO122" s="253" t="str">
        <f>M2D!CS16</f>
        <v>SSB</v>
      </c>
      <c r="CP122" s="253" t="str">
        <f>M2D!CT16</f>
        <v>SSB</v>
      </c>
      <c r="CQ122" s="253" t="str">
        <f>M2D!CU16</f>
        <v>SSB</v>
      </c>
      <c r="CR122" s="253" t="str">
        <f>M2D!CV16</f>
        <v>SSB</v>
      </c>
      <c r="CS122" s="253" t="str">
        <f>M2D!CW16</f>
        <v>SSB</v>
      </c>
      <c r="CT122" s="253" t="str">
        <f>M2D!CX16</f>
        <v>SSB</v>
      </c>
      <c r="CU122" s="253" t="str">
        <f>M2D!CY16</f>
        <v>SSB</v>
      </c>
      <c r="CV122" s="334" t="str">
        <f>M2D!CZ16</f>
        <v>SSB</v>
      </c>
      <c r="CW122" s="332" t="str">
        <f>M2D!DA16</f>
        <v>SSB</v>
      </c>
      <c r="CX122" s="253" t="str">
        <f>M2D!DB16</f>
        <v>SSB</v>
      </c>
      <c r="CY122" s="253" t="str">
        <f>M2D!DC16</f>
        <v>SSB</v>
      </c>
      <c r="CZ122" s="253" t="str">
        <f>M2D!DD16</f>
        <v>SSB</v>
      </c>
      <c r="DA122" s="253" t="str">
        <f>M2D!DE16</f>
        <v>SSB</v>
      </c>
      <c r="DB122" s="253" t="str">
        <f>M2D!DF16</f>
        <v>SSB</v>
      </c>
      <c r="DC122" s="253" t="str">
        <f>M2D!DG16</f>
        <v>SSB</v>
      </c>
      <c r="DD122" s="253" t="str">
        <f>M2D!DH16</f>
        <v>SSB</v>
      </c>
      <c r="DE122" s="253" t="str">
        <f>M2D!DI16</f>
        <v>SSB</v>
      </c>
      <c r="DF122" s="253" t="str">
        <f>M2D!DJ16</f>
        <v>SSB</v>
      </c>
      <c r="DG122" s="253" t="str">
        <f>M2D!DK16</f>
        <v>SSB</v>
      </c>
      <c r="DH122" s="334" t="str">
        <f>M2D!DL16</f>
        <v>SSB</v>
      </c>
      <c r="DI122" s="332" t="str">
        <f>M2D!DM16</f>
        <v>SSB</v>
      </c>
      <c r="DJ122" s="253" t="str">
        <f>M2D!DN16</f>
        <v>SSB</v>
      </c>
      <c r="DK122" s="253" t="str">
        <f>M2D!DO16</f>
        <v>SSB</v>
      </c>
      <c r="DL122" s="253" t="str">
        <f>M2D!DP16</f>
        <v>SSB</v>
      </c>
      <c r="DM122" s="253" t="str">
        <f>M2D!DQ16</f>
        <v>SSB</v>
      </c>
      <c r="DN122" s="253" t="str">
        <f>M2D!DR16</f>
        <v>SSB</v>
      </c>
      <c r="DO122" s="253" t="str">
        <f>M2D!DS16</f>
        <v>SSB</v>
      </c>
      <c r="DP122" s="253" t="str">
        <f>M2D!DT16</f>
        <v>SSB</v>
      </c>
      <c r="DQ122" s="253" t="str">
        <f>M2D!DU16</f>
        <v>SSB</v>
      </c>
      <c r="DR122" s="253" t="str">
        <f>M2D!DV16</f>
        <v>SSB</v>
      </c>
      <c r="DS122" s="253" t="str">
        <f>M2D!DW16</f>
        <v>SSB</v>
      </c>
      <c r="DT122" s="334" t="str">
        <f>M2D!DX16</f>
        <v>SSB</v>
      </c>
      <c r="DU122" s="332" t="str">
        <f>M2D!DY16</f>
        <v>SSB</v>
      </c>
      <c r="DV122" s="253" t="str">
        <f>M2D!DZ16</f>
        <v>SSB</v>
      </c>
      <c r="DW122" s="253" t="str">
        <f>M2D!EA16</f>
        <v>SSB</v>
      </c>
      <c r="DX122" s="253" t="str">
        <f>M2D!EB16</f>
        <v>SSB</v>
      </c>
      <c r="DY122" s="253" t="str">
        <f>M2D!EC16</f>
        <v>SSB</v>
      </c>
      <c r="DZ122" s="253" t="str">
        <f>M2D!ED16</f>
        <v>SSB</v>
      </c>
      <c r="EA122" s="253" t="str">
        <f>M2D!EE16</f>
        <v>SSB</v>
      </c>
      <c r="EB122" s="253" t="str">
        <f>M2D!EF16</f>
        <v>SSB</v>
      </c>
      <c r="EC122" s="253" t="str">
        <f>M2D!EG16</f>
        <v>SSB</v>
      </c>
      <c r="ED122" s="253" t="str">
        <f>M2D!EH16</f>
        <v>SSB</v>
      </c>
      <c r="EE122" s="253" t="str">
        <f>M2D!EI16</f>
        <v>SSB</v>
      </c>
      <c r="EF122" s="334" t="str">
        <f>M2D!EJ16</f>
        <v>SSB</v>
      </c>
      <c r="EG122" s="332" t="str">
        <f>M2D!EK16</f>
        <v>SSB</v>
      </c>
      <c r="EH122" s="253" t="str">
        <f>M2D!EL16</f>
        <v>SSB</v>
      </c>
      <c r="EI122" s="253" t="str">
        <f>M2D!EM16</f>
        <v>SSB</v>
      </c>
      <c r="EJ122" s="253" t="str">
        <f>M2D!EN16</f>
        <v>SSB</v>
      </c>
      <c r="EK122" s="253" t="str">
        <f>M2D!EO16</f>
        <v>SSB</v>
      </c>
      <c r="EL122" s="253" t="str">
        <f>M2D!EP16</f>
        <v>SSB</v>
      </c>
      <c r="EM122" s="253" t="str">
        <f>M2D!EQ16</f>
        <v>SSB</v>
      </c>
      <c r="EN122" s="253" t="str">
        <f>M2D!ER16</f>
        <v>SSB</v>
      </c>
      <c r="EO122" s="253" t="str">
        <f>M2D!ES16</f>
        <v>SSB</v>
      </c>
      <c r="EP122" s="253" t="str">
        <f>M2D!ET16</f>
        <v>SSB</v>
      </c>
      <c r="EQ122" s="253" t="str">
        <f>M2D!EU16</f>
        <v>SSB</v>
      </c>
      <c r="ER122" s="334" t="str">
        <f>M2D!EV16</f>
        <v>SSB</v>
      </c>
      <c r="ES122" s="335" t="str">
        <f>M2D!EW16</f>
        <v>SSB</v>
      </c>
      <c r="ET122" s="253" t="str">
        <f>M2D!EX16</f>
        <v>SSB</v>
      </c>
      <c r="EU122" s="253" t="str">
        <f>M2D!EY16</f>
        <v>SSB</v>
      </c>
      <c r="EV122" s="253" t="str">
        <f>M2D!EZ16</f>
        <v>SSB</v>
      </c>
      <c r="EW122" s="253" t="str">
        <f>M2D!FA16</f>
        <v>SSB</v>
      </c>
      <c r="EX122" s="253" t="str">
        <f>M2D!FB16</f>
        <v>SSB</v>
      </c>
      <c r="EY122" s="253" t="str">
        <f>M2D!FC16</f>
        <v>SSB</v>
      </c>
      <c r="EZ122" s="253" t="str">
        <f>M2D!FD16</f>
        <v>SSB</v>
      </c>
      <c r="FA122" s="253" t="str">
        <f>M2D!FE16</f>
        <v>SSB</v>
      </c>
      <c r="FB122" s="253" t="str">
        <f>M2D!FF16</f>
        <v>SSB</v>
      </c>
      <c r="FC122" s="253" t="str">
        <f>M2D!FG16</f>
        <v>SSB</v>
      </c>
      <c r="FD122" s="253" t="str">
        <f>M2D!FH16</f>
        <v>SSB</v>
      </c>
      <c r="FE122" s="253" t="str">
        <f>M2D!FI16</f>
        <v>SSB</v>
      </c>
      <c r="FF122" s="253" t="str">
        <f>M2D!FJ16</f>
        <v>SSB</v>
      </c>
      <c r="FG122" s="253" t="str">
        <f>M2D!FK16</f>
        <v>SSB</v>
      </c>
      <c r="FH122" s="253" t="str">
        <f>M2D!FL16</f>
        <v>SSB</v>
      </c>
      <c r="FI122" s="253" t="str">
        <f>M2D!FM16</f>
        <v>SSB</v>
      </c>
      <c r="FJ122" s="253" t="str">
        <f>M2D!FN16</f>
        <v>SSB</v>
      </c>
      <c r="FK122" s="253" t="str">
        <f>M2D!FO16</f>
        <v>SSB</v>
      </c>
      <c r="FL122" s="253" t="str">
        <f>M2D!FP16</f>
        <v>SSB</v>
      </c>
      <c r="FM122" s="253" t="str">
        <f>M2D!FQ16</f>
        <v>SSB</v>
      </c>
      <c r="FN122" s="253" t="str">
        <f>M2D!FR16</f>
        <v>SSB</v>
      </c>
      <c r="FO122" s="253" t="str">
        <f>M2D!FS16</f>
        <v>SSB</v>
      </c>
      <c r="FP122" s="253" t="str">
        <f>M2D!FT16</f>
        <v>SSB</v>
      </c>
      <c r="FQ122" s="253" t="str">
        <f>M2D!FU16</f>
        <v>SSB</v>
      </c>
      <c r="FR122" s="253" t="str">
        <f>M2D!FV16</f>
        <v>SSB</v>
      </c>
      <c r="FS122" s="253" t="str">
        <f>M2D!FW16</f>
        <v>SSB</v>
      </c>
      <c r="FT122" s="253" t="str">
        <f>M2D!FX16</f>
        <v>SSB</v>
      </c>
      <c r="FU122" s="253" t="str">
        <f>M2D!FY16</f>
        <v>SSB</v>
      </c>
      <c r="FV122" s="253" t="str">
        <f>M2D!FZ16</f>
        <v>SSB</v>
      </c>
      <c r="FW122" s="253" t="str">
        <f>M2D!GA16</f>
        <v>SSB</v>
      </c>
      <c r="FX122" s="253" t="str">
        <f>M2D!GB16</f>
        <v>SSB</v>
      </c>
      <c r="FY122" s="253" t="str">
        <f>M2D!GC16</f>
        <v>SSB</v>
      </c>
      <c r="FZ122" s="253" t="str">
        <f>M2D!GD16</f>
        <v>SSB</v>
      </c>
      <c r="GA122" s="253" t="str">
        <f>M2D!GE16</f>
        <v>SSB</v>
      </c>
      <c r="GB122" s="253" t="str">
        <f>M2D!GF16</f>
        <v>SSB</v>
      </c>
      <c r="GC122" s="253" t="str">
        <f>M2D!GG16</f>
        <v>SSB</v>
      </c>
      <c r="GD122" s="253" t="str">
        <f>M2D!GH16</f>
        <v>SSB</v>
      </c>
      <c r="GE122" s="253" t="str">
        <f>M2D!GI16</f>
        <v>SSB</v>
      </c>
      <c r="GF122" s="253" t="str">
        <f>M2D!GJ16</f>
        <v>SSB</v>
      </c>
      <c r="GG122" s="253" t="str">
        <f>M2D!GK16</f>
        <v>SSB</v>
      </c>
      <c r="GH122" s="253" t="str">
        <f>M2D!GL16</f>
        <v>SSB</v>
      </c>
      <c r="GI122" s="253" t="str">
        <f>M2D!GM16</f>
        <v>SSB</v>
      </c>
      <c r="GJ122" s="253" t="str">
        <f>M2D!GN16</f>
        <v>SSB</v>
      </c>
      <c r="GK122" s="253" t="str">
        <f>M2D!GO16</f>
        <v>X</v>
      </c>
      <c r="GL122" s="253" t="str">
        <f>M2D!GP16</f>
        <v>X</v>
      </c>
      <c r="GM122" s="253" t="str">
        <f>M2D!GQ16</f>
        <v>X</v>
      </c>
      <c r="GN122" s="253" t="str">
        <f>M2D!GR16</f>
        <v>X</v>
      </c>
      <c r="GO122" s="709" t="str">
        <f>M2D!HN26</f>
        <v/>
      </c>
    </row>
    <row r="123" spans="1:197" ht="13.15" customHeight="1" x14ac:dyDescent="0.2">
      <c r="A123" s="271">
        <f>M2D!A48</f>
        <v>0</v>
      </c>
      <c r="B123" s="271">
        <f>M2D!F48</f>
        <v>0</v>
      </c>
      <c r="C123" s="272">
        <f>M2D!G48</f>
        <v>48000</v>
      </c>
      <c r="D123" s="273" t="str">
        <f>M2D!H48</f>
        <v>D651</v>
      </c>
      <c r="E123" s="332">
        <f>M2D!I48</f>
        <v>19</v>
      </c>
      <c r="F123" s="253" t="str">
        <f>M2D!J48</f>
        <v>X</v>
      </c>
      <c r="G123" s="253" t="str">
        <f>M2D!K48</f>
        <v>X</v>
      </c>
      <c r="H123" s="253" t="str">
        <f>M2D!L48</f>
        <v>X</v>
      </c>
      <c r="I123" s="253" t="str">
        <f>M2D!M48</f>
        <v>X</v>
      </c>
      <c r="J123" s="253" t="str">
        <f>M2D!N48</f>
        <v>X</v>
      </c>
      <c r="K123" s="253" t="str">
        <f>M2D!O48</f>
        <v>X</v>
      </c>
      <c r="L123" s="253" t="str">
        <f>M2D!P48</f>
        <v>X</v>
      </c>
      <c r="M123" s="253" t="str">
        <f>M2D!Q48</f>
        <v>X</v>
      </c>
      <c r="N123" s="253" t="str">
        <f>M2D!R48</f>
        <v>X</v>
      </c>
      <c r="O123" s="253" t="str">
        <f>M2D!S48</f>
        <v>X</v>
      </c>
      <c r="P123" s="333" t="str">
        <f>M2D!T48</f>
        <v>X</v>
      </c>
      <c r="Q123" s="332" t="str">
        <f>M2D!U48</f>
        <v>X</v>
      </c>
      <c r="R123" s="253" t="str">
        <f>M2D!V48</f>
        <v>X</v>
      </c>
      <c r="S123" s="253" t="str">
        <f>M2D!W48</f>
        <v>X</v>
      </c>
      <c r="T123" s="253" t="str">
        <f>M2D!X48</f>
        <v>X</v>
      </c>
      <c r="U123" s="253" t="str">
        <f>M2D!Y48</f>
        <v>X</v>
      </c>
      <c r="V123" s="253" t="str">
        <f>M2D!Z48</f>
        <v>X</v>
      </c>
      <c r="W123" s="253" t="str">
        <f>M2D!AA48</f>
        <v>X</v>
      </c>
      <c r="X123" s="253" t="str">
        <f>M2D!AB48</f>
        <v>X</v>
      </c>
      <c r="Y123" s="253" t="str">
        <f>M2D!AC48</f>
        <v>X</v>
      </c>
      <c r="Z123" s="253" t="str">
        <f>M2D!AD48</f>
        <v>X</v>
      </c>
      <c r="AA123" s="253" t="str">
        <f>M2D!AE48</f>
        <v>X</v>
      </c>
      <c r="AB123" s="334" t="str">
        <f>M2D!AF48</f>
        <v>X</v>
      </c>
      <c r="AC123" s="332" t="str">
        <f>M2D!AG48</f>
        <v>X</v>
      </c>
      <c r="AD123" s="253" t="str">
        <f>M2D!AH48</f>
        <v>X</v>
      </c>
      <c r="AE123" s="253" t="str">
        <f>M2D!AI48</f>
        <v>X</v>
      </c>
      <c r="AF123" s="253" t="str">
        <f>M2D!AJ48</f>
        <v>X</v>
      </c>
      <c r="AG123" s="253" t="str">
        <f>M2D!AK48</f>
        <v>X</v>
      </c>
      <c r="AH123" s="253" t="str">
        <f>M2D!AL48</f>
        <v>X</v>
      </c>
      <c r="AI123" s="253" t="str">
        <f>M2D!AM48</f>
        <v>X</v>
      </c>
      <c r="AJ123" s="253" t="str">
        <f>M2D!AN48</f>
        <v>X</v>
      </c>
      <c r="AK123" s="253" t="str">
        <f>M2D!AO48</f>
        <v>X</v>
      </c>
      <c r="AL123" s="253" t="str">
        <f>M2D!AP48</f>
        <v>X</v>
      </c>
      <c r="AM123" s="253" t="str">
        <f>M2D!AQ48</f>
        <v>X</v>
      </c>
      <c r="AN123" s="334" t="str">
        <f>M2D!AR48</f>
        <v>X</v>
      </c>
      <c r="AO123" s="332" t="str">
        <f>M2D!AS48</f>
        <v>X</v>
      </c>
      <c r="AP123" s="253" t="str">
        <f>M2D!AT48</f>
        <v>X</v>
      </c>
      <c r="AQ123" s="253" t="str">
        <f>M2D!AU48</f>
        <v>X</v>
      </c>
      <c r="AR123" s="253" t="str">
        <f>M2D!AV48</f>
        <v>X</v>
      </c>
      <c r="AS123" s="253" t="str">
        <f>M2D!AW48</f>
        <v>X</v>
      </c>
      <c r="AT123" s="253" t="str">
        <f>M2D!AX48</f>
        <v>X</v>
      </c>
      <c r="AU123" s="253" t="str">
        <f>M2D!AY48</f>
        <v>X</v>
      </c>
      <c r="AV123" s="253" t="str">
        <f>M2D!AZ48</f>
        <v>X</v>
      </c>
      <c r="AW123" s="253" t="str">
        <f>M2D!BA48</f>
        <v>X</v>
      </c>
      <c r="AX123" s="253" t="str">
        <f>M2D!BB48</f>
        <v>X</v>
      </c>
      <c r="AY123" s="253" t="str">
        <f>M2D!BC48</f>
        <v>X</v>
      </c>
      <c r="AZ123" s="334" t="str">
        <f>M2D!BD48</f>
        <v>X</v>
      </c>
      <c r="BA123" s="332" t="str">
        <f>M2D!BE48</f>
        <v>X</v>
      </c>
      <c r="BB123" s="253" t="str">
        <f>M2D!BF48</f>
        <v>X</v>
      </c>
      <c r="BC123" s="253" t="str">
        <f>M2D!BG48</f>
        <v>X</v>
      </c>
      <c r="BD123" s="253" t="str">
        <f>M2D!BH48</f>
        <v>X</v>
      </c>
      <c r="BE123" s="253" t="str">
        <f>M2D!BI48</f>
        <v>X</v>
      </c>
      <c r="BF123" s="253" t="str">
        <f>M2D!BJ48</f>
        <v>X</v>
      </c>
      <c r="BG123" s="253" t="str">
        <f>M2D!BK48</f>
        <v>X</v>
      </c>
      <c r="BH123" s="253" t="str">
        <f>M2D!BL48</f>
        <v>X</v>
      </c>
      <c r="BI123" s="253" t="str">
        <f>M2D!BM48</f>
        <v>X</v>
      </c>
      <c r="BJ123" s="253" t="str">
        <f>M2D!BN48</f>
        <v>X</v>
      </c>
      <c r="BK123" s="253" t="str">
        <f>M2D!BO48</f>
        <v>X</v>
      </c>
      <c r="BL123" s="334" t="str">
        <f>M2D!BP48</f>
        <v>X</v>
      </c>
      <c r="BM123" s="332" t="str">
        <f>M2D!BQ48</f>
        <v>X</v>
      </c>
      <c r="BN123" s="253" t="str">
        <f>M2D!BR48</f>
        <v>X</v>
      </c>
      <c r="BO123" s="253" t="str">
        <f>M2D!BS48</f>
        <v>X</v>
      </c>
      <c r="BP123" s="253" t="str">
        <f>M2D!BT48</f>
        <v>X</v>
      </c>
      <c r="BQ123" s="253" t="str">
        <f>M2D!BU48</f>
        <v>X</v>
      </c>
      <c r="BR123" s="253" t="str">
        <f>M2D!BV48</f>
        <v>X</v>
      </c>
      <c r="BS123" s="253" t="str">
        <f>M2D!BW48</f>
        <v>X</v>
      </c>
      <c r="BT123" s="253" t="str">
        <f>M2D!BX48</f>
        <v>X</v>
      </c>
      <c r="BU123" s="253" t="str">
        <f>M2D!BY48</f>
        <v>X</v>
      </c>
      <c r="BV123" s="253" t="str">
        <f>M2D!BZ48</f>
        <v>X</v>
      </c>
      <c r="BW123" s="253" t="str">
        <f>M2D!CA48</f>
        <v>X</v>
      </c>
      <c r="BX123" s="334" t="str">
        <f>M2D!CB48</f>
        <v>X</v>
      </c>
      <c r="BY123" s="332" t="str">
        <f>M2D!CC48</f>
        <v>X</v>
      </c>
      <c r="BZ123" s="253" t="str">
        <f>M2D!CD48</f>
        <v>X</v>
      </c>
      <c r="CA123" s="253" t="str">
        <f>M2D!CE48</f>
        <v>X</v>
      </c>
      <c r="CB123" s="253" t="str">
        <f>M2D!CF48</f>
        <v>X</v>
      </c>
      <c r="CC123" s="253" t="str">
        <f>M2D!CG48</f>
        <v>X</v>
      </c>
      <c r="CD123" s="253" t="str">
        <f>M2D!CH48</f>
        <v>X</v>
      </c>
      <c r="CE123" s="253" t="str">
        <f>M2D!CI48</f>
        <v>X</v>
      </c>
      <c r="CF123" s="253" t="str">
        <f>M2D!CJ48</f>
        <v>X</v>
      </c>
      <c r="CG123" s="253" t="str">
        <f>M2D!CK48</f>
        <v>X</v>
      </c>
      <c r="CH123" s="253" t="str">
        <f>M2D!CL48</f>
        <v>X</v>
      </c>
      <c r="CI123" s="253" t="str">
        <f>M2D!CM48</f>
        <v>X</v>
      </c>
      <c r="CJ123" s="334" t="str">
        <f>M2D!CN48</f>
        <v>X</v>
      </c>
      <c r="CK123" s="332" t="str">
        <f>M2D!CO48</f>
        <v>X</v>
      </c>
      <c r="CL123" s="253" t="str">
        <f>M2D!CP48</f>
        <v>X</v>
      </c>
      <c r="CM123" s="253" t="str">
        <f>M2D!CQ48</f>
        <v>X</v>
      </c>
      <c r="CN123" s="253" t="str">
        <f>M2D!CR48</f>
        <v>X</v>
      </c>
      <c r="CO123" s="253" t="str">
        <f>M2D!CS48</f>
        <v>X</v>
      </c>
      <c r="CP123" s="253" t="str">
        <f>M2D!CT48</f>
        <v>X</v>
      </c>
      <c r="CQ123" s="253" t="str">
        <f>M2D!CU48</f>
        <v>X</v>
      </c>
      <c r="CR123" s="253" t="str">
        <f>M2D!CV48</f>
        <v>X</v>
      </c>
      <c r="CS123" s="253" t="str">
        <f>M2D!CW48</f>
        <v>X</v>
      </c>
      <c r="CT123" s="253" t="str">
        <f>M2D!CX48</f>
        <v>X</v>
      </c>
      <c r="CU123" s="253" t="str">
        <f>M2D!CY48</f>
        <v>X</v>
      </c>
      <c r="CV123" s="334" t="str">
        <f>M2D!CZ48</f>
        <v>X</v>
      </c>
      <c r="CW123" s="332" t="str">
        <f>M2D!DA48</f>
        <v>X</v>
      </c>
      <c r="CX123" s="253" t="str">
        <f>M2D!DB48</f>
        <v>X</v>
      </c>
      <c r="CY123" s="253" t="str">
        <f>M2D!DC48</f>
        <v>X</v>
      </c>
      <c r="CZ123" s="253" t="str">
        <f>M2D!DD48</f>
        <v>X</v>
      </c>
      <c r="DA123" s="253" t="str">
        <f>M2D!DE48</f>
        <v>X</v>
      </c>
      <c r="DB123" s="253" t="str">
        <f>M2D!DF48</f>
        <v>X</v>
      </c>
      <c r="DC123" s="253" t="str">
        <f>M2D!DG48</f>
        <v>X</v>
      </c>
      <c r="DD123" s="253" t="str">
        <f>M2D!DH48</f>
        <v>X</v>
      </c>
      <c r="DE123" s="253" t="str">
        <f>M2D!DI48</f>
        <v>X</v>
      </c>
      <c r="DF123" s="253" t="str">
        <f>M2D!DJ48</f>
        <v>X</v>
      </c>
      <c r="DG123" s="253" t="str">
        <f>M2D!DK48</f>
        <v>X</v>
      </c>
      <c r="DH123" s="334" t="str">
        <f>M2D!DL48</f>
        <v>X</v>
      </c>
      <c r="DI123" s="332" t="str">
        <f>M2D!DM48</f>
        <v>X</v>
      </c>
      <c r="DJ123" s="253" t="str">
        <f>M2D!DN48</f>
        <v>X</v>
      </c>
      <c r="DK123" s="253" t="str">
        <f>M2D!DO48</f>
        <v>X</v>
      </c>
      <c r="DL123" s="253" t="str">
        <f>M2D!DP48</f>
        <v>X</v>
      </c>
      <c r="DM123" s="253" t="str">
        <f>M2D!DQ48</f>
        <v>X</v>
      </c>
      <c r="DN123" s="253" t="str">
        <f>M2D!DR48</f>
        <v>X</v>
      </c>
      <c r="DO123" s="253" t="str">
        <f>M2D!DS48</f>
        <v>X</v>
      </c>
      <c r="DP123" s="253" t="str">
        <f>M2D!DT48</f>
        <v>X</v>
      </c>
      <c r="DQ123" s="253" t="str">
        <f>M2D!DU48</f>
        <v>X</v>
      </c>
      <c r="DR123" s="253" t="str">
        <f>M2D!DV48</f>
        <v>X</v>
      </c>
      <c r="DS123" s="253" t="str">
        <f>M2D!DW48</f>
        <v>X</v>
      </c>
      <c r="DT123" s="334" t="str">
        <f>M2D!DX48</f>
        <v>X</v>
      </c>
      <c r="DU123" s="332" t="str">
        <f>M2D!DY48</f>
        <v>X</v>
      </c>
      <c r="DV123" s="253" t="str">
        <f>M2D!DZ48</f>
        <v>X</v>
      </c>
      <c r="DW123" s="253" t="str">
        <f>M2D!EA48</f>
        <v>X</v>
      </c>
      <c r="DX123" s="253" t="str">
        <f>M2D!EB48</f>
        <v>X</v>
      </c>
      <c r="DY123" s="253" t="str">
        <f>M2D!EC48</f>
        <v>X</v>
      </c>
      <c r="DZ123" s="253" t="str">
        <f>M2D!ED48</f>
        <v>X</v>
      </c>
      <c r="EA123" s="253" t="str">
        <f>M2D!EE48</f>
        <v>X</v>
      </c>
      <c r="EB123" s="253" t="str">
        <f>M2D!EF48</f>
        <v>X</v>
      </c>
      <c r="EC123" s="253" t="str">
        <f>M2D!EG48</f>
        <v>X</v>
      </c>
      <c r="ED123" s="253" t="str">
        <f>M2D!EH48</f>
        <v>X</v>
      </c>
      <c r="EE123" s="253" t="str">
        <f>M2D!EI48</f>
        <v>X</v>
      </c>
      <c r="EF123" s="334" t="str">
        <f>M2D!EJ48</f>
        <v>X</v>
      </c>
      <c r="EG123" s="332" t="str">
        <f>M2D!EK48</f>
        <v>X</v>
      </c>
      <c r="EH123" s="253" t="str">
        <f>M2D!EL48</f>
        <v>X</v>
      </c>
      <c r="EI123" s="253" t="str">
        <f>M2D!EM48</f>
        <v>X</v>
      </c>
      <c r="EJ123" s="253" t="str">
        <f>M2D!EN48</f>
        <v>X</v>
      </c>
      <c r="EK123" s="253" t="str">
        <f>M2D!EO48</f>
        <v>X</v>
      </c>
      <c r="EL123" s="253" t="str">
        <f>M2D!EP48</f>
        <v>X</v>
      </c>
      <c r="EM123" s="253" t="str">
        <f>M2D!EQ48</f>
        <v>X</v>
      </c>
      <c r="EN123" s="253" t="str">
        <f>M2D!ER48</f>
        <v>X</v>
      </c>
      <c r="EO123" s="253" t="str">
        <f>M2D!ES48</f>
        <v>X</v>
      </c>
      <c r="EP123" s="253" t="str">
        <f>M2D!ET48</f>
        <v>X</v>
      </c>
      <c r="EQ123" s="253" t="str">
        <f>M2D!EU48</f>
        <v>X</v>
      </c>
      <c r="ER123" s="334" t="str">
        <f>M2D!EV48</f>
        <v>X</v>
      </c>
      <c r="ES123" s="335" t="str">
        <f>M2D!EW48</f>
        <v>X</v>
      </c>
      <c r="ET123" s="253" t="str">
        <f>M2D!EX48</f>
        <v>X</v>
      </c>
      <c r="EU123" s="253" t="str">
        <f>M2D!EY48</f>
        <v>X</v>
      </c>
      <c r="EV123" s="253" t="str">
        <f>M2D!EZ48</f>
        <v>X</v>
      </c>
      <c r="EW123" s="253" t="str">
        <f>M2D!FA48</f>
        <v>X</v>
      </c>
      <c r="EX123" s="253" t="str">
        <f>M2D!FB48</f>
        <v>X</v>
      </c>
      <c r="EY123" s="253" t="str">
        <f>M2D!FC48</f>
        <v>X</v>
      </c>
      <c r="EZ123" s="253" t="str">
        <f>M2D!FD48</f>
        <v>X</v>
      </c>
      <c r="FA123" s="253" t="str">
        <f>M2D!FE48</f>
        <v>X</v>
      </c>
      <c r="FB123" s="253" t="str">
        <f>M2D!FF48</f>
        <v>X</v>
      </c>
      <c r="FC123" s="253" t="str">
        <f>M2D!FG48</f>
        <v>X</v>
      </c>
      <c r="FD123" s="253" t="str">
        <f>M2D!FH48</f>
        <v>X</v>
      </c>
      <c r="FE123" s="253" t="str">
        <f>M2D!FI48</f>
        <v>X</v>
      </c>
      <c r="FF123" s="253" t="str">
        <f>M2D!FJ48</f>
        <v>X</v>
      </c>
      <c r="FG123" s="253" t="str">
        <f>M2D!FK48</f>
        <v>X</v>
      </c>
      <c r="FH123" s="253" t="str">
        <f>M2D!FL48</f>
        <v>X</v>
      </c>
      <c r="FI123" s="253" t="str">
        <f>M2D!FM48</f>
        <v>X</v>
      </c>
      <c r="FJ123" s="253" t="str">
        <f>M2D!FN48</f>
        <v>X</v>
      </c>
      <c r="FK123" s="253" t="str">
        <f>M2D!FO48</f>
        <v>X</v>
      </c>
      <c r="FL123" s="253" t="str">
        <f>M2D!FP48</f>
        <v>X</v>
      </c>
      <c r="FM123" s="253" t="str">
        <f>M2D!FQ48</f>
        <v>X</v>
      </c>
      <c r="FN123" s="253" t="str">
        <f>M2D!FR48</f>
        <v>X</v>
      </c>
      <c r="FO123" s="253" t="str">
        <f>M2D!FS48</f>
        <v>X</v>
      </c>
      <c r="FP123" s="253" t="str">
        <f>M2D!FT48</f>
        <v>X</v>
      </c>
      <c r="FQ123" s="253" t="str">
        <f>M2D!FU48</f>
        <v>X</v>
      </c>
      <c r="FR123" s="253" t="str">
        <f>M2D!FV48</f>
        <v>X</v>
      </c>
      <c r="FS123" s="253" t="str">
        <f>M2D!FW48</f>
        <v>X</v>
      </c>
      <c r="FT123" s="253" t="str">
        <f>M2D!FX48</f>
        <v>X</v>
      </c>
      <c r="FU123" s="253" t="str">
        <f>M2D!FY48</f>
        <v>X</v>
      </c>
      <c r="FV123" s="253" t="str">
        <f>M2D!FZ48</f>
        <v>X</v>
      </c>
      <c r="FW123" s="253" t="str">
        <f>M2D!GA48</f>
        <v>X</v>
      </c>
      <c r="FX123" s="253" t="str">
        <f>M2D!GB48</f>
        <v>X</v>
      </c>
      <c r="FY123" s="253" t="str">
        <f>M2D!GC48</f>
        <v>X</v>
      </c>
      <c r="FZ123" s="253" t="str">
        <f>M2D!GD48</f>
        <v>X</v>
      </c>
      <c r="GA123" s="253" t="str">
        <f>M2D!GE48</f>
        <v>X</v>
      </c>
      <c r="GB123" s="253" t="str">
        <f>M2D!GF48</f>
        <v>X</v>
      </c>
      <c r="GC123" s="253" t="str">
        <f>M2D!GG48</f>
        <v>X</v>
      </c>
      <c r="GD123" s="253" t="str">
        <f>M2D!GH48</f>
        <v>X</v>
      </c>
      <c r="GE123" s="253" t="str">
        <f>M2D!GI48</f>
        <v>X</v>
      </c>
      <c r="GF123" s="253" t="str">
        <f>M2D!GJ48</f>
        <v>X</v>
      </c>
      <c r="GG123" s="253" t="str">
        <f>M2D!GK48</f>
        <v>X</v>
      </c>
      <c r="GH123" s="253" t="str">
        <f>M2D!GL48</f>
        <v>X</v>
      </c>
      <c r="GI123" s="253" t="str">
        <f>M2D!GM48</f>
        <v>X</v>
      </c>
      <c r="GJ123" s="253" t="str">
        <f>M2D!GN48</f>
        <v>X</v>
      </c>
      <c r="GK123" s="253" t="str">
        <f>M2D!GO48</f>
        <v>X</v>
      </c>
      <c r="GL123" s="253" t="str">
        <f>M2D!GP48</f>
        <v>X</v>
      </c>
      <c r="GM123" s="253" t="str">
        <f>M2D!GQ48</f>
        <v>X</v>
      </c>
      <c r="GN123" s="253" t="str">
        <f>M2D!GR48</f>
        <v>X</v>
      </c>
      <c r="GO123" s="709" t="str">
        <f>M2D!HN58</f>
        <v/>
      </c>
    </row>
    <row r="124" spans="1:197" ht="13.15" customHeight="1" x14ac:dyDescent="0.2">
      <c r="A124" s="271">
        <f>M2D!A63</f>
        <v>0</v>
      </c>
      <c r="B124" s="271">
        <f>M2D!F63</f>
        <v>0</v>
      </c>
      <c r="C124" s="272">
        <f>M2D!G63</f>
        <v>48000</v>
      </c>
      <c r="D124" s="273" t="str">
        <f>M2D!H63</f>
        <v>D669</v>
      </c>
      <c r="E124" s="332">
        <f>M2D!I63</f>
        <v>8</v>
      </c>
      <c r="F124" s="253" t="str">
        <f>M2D!J63</f>
        <v>X</v>
      </c>
      <c r="G124" s="253" t="str">
        <f>M2D!K63</f>
        <v>X</v>
      </c>
      <c r="H124" s="253" t="str">
        <f>M2D!L63</f>
        <v>X</v>
      </c>
      <c r="I124" s="253" t="str">
        <f>M2D!M63</f>
        <v>X</v>
      </c>
      <c r="J124" s="253" t="str">
        <f>M2D!N63</f>
        <v>X</v>
      </c>
      <c r="K124" s="253" t="str">
        <f>M2D!O63</f>
        <v>X</v>
      </c>
      <c r="L124" s="253" t="str">
        <f>M2D!P63</f>
        <v>X</v>
      </c>
      <c r="M124" s="253" t="str">
        <f>M2D!Q63</f>
        <v>X</v>
      </c>
      <c r="N124" s="253" t="str">
        <f>M2D!R63</f>
        <v>X</v>
      </c>
      <c r="O124" s="253" t="str">
        <f>M2D!S63</f>
        <v>X</v>
      </c>
      <c r="P124" s="333" t="str">
        <f>M2D!T63</f>
        <v>X</v>
      </c>
      <c r="Q124" s="332" t="str">
        <f>M2D!U63</f>
        <v>X</v>
      </c>
      <c r="R124" s="253" t="str">
        <f>M2D!V63</f>
        <v>X</v>
      </c>
      <c r="S124" s="253" t="str">
        <f>M2D!W63</f>
        <v>X</v>
      </c>
      <c r="T124" s="253" t="str">
        <f>M2D!X63</f>
        <v>X</v>
      </c>
      <c r="U124" s="253" t="str">
        <f>M2D!Y63</f>
        <v>X</v>
      </c>
      <c r="V124" s="253" t="str">
        <f>M2D!Z63</f>
        <v>X</v>
      </c>
      <c r="W124" s="253" t="str">
        <f>M2D!AA63</f>
        <v>X</v>
      </c>
      <c r="X124" s="253" t="str">
        <f>M2D!AB63</f>
        <v>X</v>
      </c>
      <c r="Y124" s="253" t="str">
        <f>M2D!AC63</f>
        <v>X</v>
      </c>
      <c r="Z124" s="253" t="str">
        <f>M2D!AD63</f>
        <v>X</v>
      </c>
      <c r="AA124" s="253" t="str">
        <f>M2D!AE63</f>
        <v>X</v>
      </c>
      <c r="AB124" s="334" t="str">
        <f>M2D!AF63</f>
        <v>X</v>
      </c>
      <c r="AC124" s="332" t="str">
        <f>M2D!AG63</f>
        <v>X</v>
      </c>
      <c r="AD124" s="253" t="str">
        <f>M2D!AH63</f>
        <v>X</v>
      </c>
      <c r="AE124" s="253" t="str">
        <f>M2D!AI63</f>
        <v>X</v>
      </c>
      <c r="AF124" s="253" t="str">
        <f>M2D!AJ63</f>
        <v>X</v>
      </c>
      <c r="AG124" s="253" t="str">
        <f>M2D!AK63</f>
        <v>X</v>
      </c>
      <c r="AH124" s="253" t="str">
        <f>M2D!AL63</f>
        <v>X</v>
      </c>
      <c r="AI124" s="253" t="str">
        <f>M2D!AM63</f>
        <v>X</v>
      </c>
      <c r="AJ124" s="253" t="str">
        <f>M2D!AN63</f>
        <v>X</v>
      </c>
      <c r="AK124" s="253" t="str">
        <f>M2D!AO63</f>
        <v>X</v>
      </c>
      <c r="AL124" s="253" t="str">
        <f>M2D!AP63</f>
        <v>X</v>
      </c>
      <c r="AM124" s="253" t="str">
        <f>M2D!AQ63</f>
        <v>X</v>
      </c>
      <c r="AN124" s="334" t="str">
        <f>M2D!AR63</f>
        <v>X</v>
      </c>
      <c r="AO124" s="332" t="str">
        <f>M2D!AS63</f>
        <v>X</v>
      </c>
      <c r="AP124" s="253" t="str">
        <f>M2D!AT63</f>
        <v>X</v>
      </c>
      <c r="AQ124" s="253" t="str">
        <f>M2D!AU63</f>
        <v>X</v>
      </c>
      <c r="AR124" s="253" t="str">
        <f>M2D!AV63</f>
        <v>X</v>
      </c>
      <c r="AS124" s="253" t="str">
        <f>M2D!AW63</f>
        <v>X</v>
      </c>
      <c r="AT124" s="253" t="str">
        <f>M2D!AX63</f>
        <v>X</v>
      </c>
      <c r="AU124" s="253" t="str">
        <f>M2D!AY63</f>
        <v>X</v>
      </c>
      <c r="AV124" s="253" t="str">
        <f>M2D!AZ63</f>
        <v>X</v>
      </c>
      <c r="AW124" s="253" t="str">
        <f>M2D!BA63</f>
        <v>X</v>
      </c>
      <c r="AX124" s="253" t="str">
        <f>M2D!BB63</f>
        <v>X</v>
      </c>
      <c r="AY124" s="253" t="str">
        <f>M2D!BC63</f>
        <v>X</v>
      </c>
      <c r="AZ124" s="334" t="str">
        <f>M2D!BD63</f>
        <v>X</v>
      </c>
      <c r="BA124" s="332" t="str">
        <f>M2D!BE63</f>
        <v>X</v>
      </c>
      <c r="BB124" s="253" t="str">
        <f>M2D!BF63</f>
        <v>X</v>
      </c>
      <c r="BC124" s="253" t="str">
        <f>M2D!BG63</f>
        <v>X</v>
      </c>
      <c r="BD124" s="253" t="str">
        <f>M2D!BH63</f>
        <v>X</v>
      </c>
      <c r="BE124" s="253" t="str">
        <f>M2D!BI63</f>
        <v>X</v>
      </c>
      <c r="BF124" s="253" t="str">
        <f>M2D!BJ63</f>
        <v>X</v>
      </c>
      <c r="BG124" s="253" t="str">
        <f>M2D!BK63</f>
        <v>X</v>
      </c>
      <c r="BH124" s="253" t="str">
        <f>M2D!BL63</f>
        <v>X</v>
      </c>
      <c r="BI124" s="253" t="str">
        <f>M2D!BM63</f>
        <v>X</v>
      </c>
      <c r="BJ124" s="253" t="str">
        <f>M2D!BN63</f>
        <v>X</v>
      </c>
      <c r="BK124" s="253" t="str">
        <f>M2D!BO63</f>
        <v>X</v>
      </c>
      <c r="BL124" s="334" t="str">
        <f>M2D!BP63</f>
        <v>X</v>
      </c>
      <c r="BM124" s="332" t="str">
        <f>M2D!BQ63</f>
        <v>X</v>
      </c>
      <c r="BN124" s="253" t="str">
        <f>M2D!BR63</f>
        <v>X</v>
      </c>
      <c r="BO124" s="253" t="str">
        <f>M2D!BS63</f>
        <v>X</v>
      </c>
      <c r="BP124" s="253" t="str">
        <f>M2D!BT63</f>
        <v>X</v>
      </c>
      <c r="BQ124" s="253" t="str">
        <f>M2D!BU63</f>
        <v>X</v>
      </c>
      <c r="BR124" s="253" t="str">
        <f>M2D!BV63</f>
        <v>X</v>
      </c>
      <c r="BS124" s="253" t="str">
        <f>M2D!BW63</f>
        <v>X</v>
      </c>
      <c r="BT124" s="253" t="str">
        <f>M2D!BX63</f>
        <v>X</v>
      </c>
      <c r="BU124" s="253" t="str">
        <f>M2D!BY63</f>
        <v>X</v>
      </c>
      <c r="BV124" s="253" t="str">
        <f>M2D!BZ63</f>
        <v>X</v>
      </c>
      <c r="BW124" s="253" t="str">
        <f>M2D!CA63</f>
        <v>X</v>
      </c>
      <c r="BX124" s="334" t="str">
        <f>M2D!CB63</f>
        <v>X</v>
      </c>
      <c r="BY124" s="332" t="str">
        <f>M2D!CC63</f>
        <v>X</v>
      </c>
      <c r="BZ124" s="253" t="str">
        <f>M2D!CD63</f>
        <v>X</v>
      </c>
      <c r="CA124" s="253" t="str">
        <f>M2D!CE63</f>
        <v>X</v>
      </c>
      <c r="CB124" s="253" t="str">
        <f>M2D!CF63</f>
        <v>X</v>
      </c>
      <c r="CC124" s="253" t="str">
        <f>M2D!CG63</f>
        <v>X</v>
      </c>
      <c r="CD124" s="253" t="str">
        <f>M2D!CH63</f>
        <v>X</v>
      </c>
      <c r="CE124" s="253" t="str">
        <f>M2D!CI63</f>
        <v>X</v>
      </c>
      <c r="CF124" s="253" t="str">
        <f>M2D!CJ63</f>
        <v>X</v>
      </c>
      <c r="CG124" s="253" t="str">
        <f>M2D!CK63</f>
        <v>X</v>
      </c>
      <c r="CH124" s="253" t="str">
        <f>M2D!CL63</f>
        <v>X</v>
      </c>
      <c r="CI124" s="253" t="str">
        <f>M2D!CM63</f>
        <v>X</v>
      </c>
      <c r="CJ124" s="334" t="str">
        <f>M2D!CN63</f>
        <v>X</v>
      </c>
      <c r="CK124" s="332" t="str">
        <f>M2D!CO63</f>
        <v>X</v>
      </c>
      <c r="CL124" s="253" t="str">
        <f>M2D!CP63</f>
        <v>X</v>
      </c>
      <c r="CM124" s="253" t="str">
        <f>M2D!CQ63</f>
        <v>X</v>
      </c>
      <c r="CN124" s="253" t="str">
        <f>M2D!CR63</f>
        <v>X</v>
      </c>
      <c r="CO124" s="253" t="str">
        <f>M2D!CS63</f>
        <v>X</v>
      </c>
      <c r="CP124" s="253" t="str">
        <f>M2D!CT63</f>
        <v>X</v>
      </c>
      <c r="CQ124" s="253" t="str">
        <f>M2D!CU63</f>
        <v>X</v>
      </c>
      <c r="CR124" s="253" t="str">
        <f>M2D!CV63</f>
        <v>X</v>
      </c>
      <c r="CS124" s="253" t="str">
        <f>M2D!CW63</f>
        <v>X</v>
      </c>
      <c r="CT124" s="253" t="str">
        <f>M2D!CX63</f>
        <v>X</v>
      </c>
      <c r="CU124" s="253" t="str">
        <f>M2D!CY63</f>
        <v>X</v>
      </c>
      <c r="CV124" s="334" t="str">
        <f>M2D!CZ63</f>
        <v>X</v>
      </c>
      <c r="CW124" s="332" t="str">
        <f>M2D!DA63</f>
        <v>X</v>
      </c>
      <c r="CX124" s="253" t="str">
        <f>M2D!DB63</f>
        <v>X</v>
      </c>
      <c r="CY124" s="253" t="str">
        <f>M2D!DC63</f>
        <v>X</v>
      </c>
      <c r="CZ124" s="253" t="str">
        <f>M2D!DD63</f>
        <v>X</v>
      </c>
      <c r="DA124" s="253" t="str">
        <f>M2D!DE63</f>
        <v>X</v>
      </c>
      <c r="DB124" s="253" t="str">
        <f>M2D!DF63</f>
        <v>X</v>
      </c>
      <c r="DC124" s="253" t="str">
        <f>M2D!DG63</f>
        <v>X</v>
      </c>
      <c r="DD124" s="253" t="str">
        <f>M2D!DH63</f>
        <v>X</v>
      </c>
      <c r="DE124" s="253" t="str">
        <f>M2D!DI63</f>
        <v>X</v>
      </c>
      <c r="DF124" s="253" t="str">
        <f>M2D!DJ63</f>
        <v>X</v>
      </c>
      <c r="DG124" s="253" t="str">
        <f>M2D!DK63</f>
        <v>X</v>
      </c>
      <c r="DH124" s="334" t="str">
        <f>M2D!DL63</f>
        <v>X</v>
      </c>
      <c r="DI124" s="332" t="str">
        <f>M2D!DM63</f>
        <v>X</v>
      </c>
      <c r="DJ124" s="253" t="str">
        <f>M2D!DN63</f>
        <v>X</v>
      </c>
      <c r="DK124" s="253" t="str">
        <f>M2D!DO63</f>
        <v>X</v>
      </c>
      <c r="DL124" s="253" t="str">
        <f>M2D!DP63</f>
        <v>X</v>
      </c>
      <c r="DM124" s="253" t="str">
        <f>M2D!DQ63</f>
        <v>X</v>
      </c>
      <c r="DN124" s="253" t="str">
        <f>M2D!DR63</f>
        <v>X</v>
      </c>
      <c r="DO124" s="253" t="str">
        <f>M2D!DS63</f>
        <v>X</v>
      </c>
      <c r="DP124" s="253" t="str">
        <f>M2D!DT63</f>
        <v>X</v>
      </c>
      <c r="DQ124" s="253" t="str">
        <f>M2D!DU63</f>
        <v>X</v>
      </c>
      <c r="DR124" s="253" t="str">
        <f>M2D!DV63</f>
        <v>X</v>
      </c>
      <c r="DS124" s="253" t="str">
        <f>M2D!DW63</f>
        <v>X</v>
      </c>
      <c r="DT124" s="334" t="str">
        <f>M2D!DX63</f>
        <v>X</v>
      </c>
      <c r="DU124" s="332" t="str">
        <f>M2D!DY63</f>
        <v>X</v>
      </c>
      <c r="DV124" s="253" t="str">
        <f>M2D!DZ63</f>
        <v>X</v>
      </c>
      <c r="DW124" s="253" t="str">
        <f>M2D!EA63</f>
        <v>X</v>
      </c>
      <c r="DX124" s="253" t="str">
        <f>M2D!EB63</f>
        <v>X</v>
      </c>
      <c r="DY124" s="253" t="str">
        <f>M2D!EC63</f>
        <v>X</v>
      </c>
      <c r="DZ124" s="253" t="str">
        <f>M2D!ED63</f>
        <v>X</v>
      </c>
      <c r="EA124" s="253" t="str">
        <f>M2D!EE63</f>
        <v>X</v>
      </c>
      <c r="EB124" s="253" t="str">
        <f>M2D!EF63</f>
        <v>X</v>
      </c>
      <c r="EC124" s="253" t="str">
        <f>M2D!EG63</f>
        <v>X</v>
      </c>
      <c r="ED124" s="253" t="str">
        <f>M2D!EH63</f>
        <v>X</v>
      </c>
      <c r="EE124" s="253" t="str">
        <f>M2D!EI63</f>
        <v>X</v>
      </c>
      <c r="EF124" s="334" t="str">
        <f>M2D!EJ63</f>
        <v>X</v>
      </c>
      <c r="EG124" s="332" t="str">
        <f>M2D!EK63</f>
        <v>X</v>
      </c>
      <c r="EH124" s="253" t="str">
        <f>M2D!EL63</f>
        <v>X</v>
      </c>
      <c r="EI124" s="253" t="str">
        <f>M2D!EM63</f>
        <v>X</v>
      </c>
      <c r="EJ124" s="253" t="str">
        <f>M2D!EN63</f>
        <v>X</v>
      </c>
      <c r="EK124" s="253" t="str">
        <f>M2D!EO63</f>
        <v>X</v>
      </c>
      <c r="EL124" s="253" t="str">
        <f>M2D!EP63</f>
        <v>X</v>
      </c>
      <c r="EM124" s="253" t="str">
        <f>M2D!EQ63</f>
        <v>X</v>
      </c>
      <c r="EN124" s="253" t="str">
        <f>M2D!ER63</f>
        <v>X</v>
      </c>
      <c r="EO124" s="253" t="str">
        <f>M2D!ES63</f>
        <v>X</v>
      </c>
      <c r="EP124" s="253" t="str">
        <f>M2D!ET63</f>
        <v>X</v>
      </c>
      <c r="EQ124" s="253" t="str">
        <f>M2D!EU63</f>
        <v>X</v>
      </c>
      <c r="ER124" s="334" t="str">
        <f>M2D!EV63</f>
        <v>X</v>
      </c>
      <c r="ES124" s="335" t="str">
        <f>M2D!EW63</f>
        <v>X</v>
      </c>
      <c r="ET124" s="253" t="str">
        <f>M2D!EX63</f>
        <v>X</v>
      </c>
      <c r="EU124" s="253" t="str">
        <f>M2D!EY63</f>
        <v>X</v>
      </c>
      <c r="EV124" s="253" t="str">
        <f>M2D!EZ63</f>
        <v>X</v>
      </c>
      <c r="EW124" s="253" t="str">
        <f>M2D!FA63</f>
        <v>X</v>
      </c>
      <c r="EX124" s="253" t="str">
        <f>M2D!FB63</f>
        <v>X</v>
      </c>
      <c r="EY124" s="253" t="str">
        <f>M2D!FC63</f>
        <v>X</v>
      </c>
      <c r="EZ124" s="253" t="str">
        <f>M2D!FD63</f>
        <v>X</v>
      </c>
      <c r="FA124" s="253" t="str">
        <f>M2D!FE63</f>
        <v>X</v>
      </c>
      <c r="FB124" s="253" t="str">
        <f>M2D!FF63</f>
        <v>X</v>
      </c>
      <c r="FC124" s="253" t="str">
        <f>M2D!FG63</f>
        <v>X</v>
      </c>
      <c r="FD124" s="253" t="str">
        <f>M2D!FH63</f>
        <v>X</v>
      </c>
      <c r="FE124" s="253" t="str">
        <f>M2D!FI63</f>
        <v>X</v>
      </c>
      <c r="FF124" s="253" t="str">
        <f>M2D!FJ63</f>
        <v>X</v>
      </c>
      <c r="FG124" s="253" t="str">
        <f>M2D!FK63</f>
        <v>X</v>
      </c>
      <c r="FH124" s="253" t="str">
        <f>M2D!FL63</f>
        <v>X</v>
      </c>
      <c r="FI124" s="253" t="str">
        <f>M2D!FM63</f>
        <v>X</v>
      </c>
      <c r="FJ124" s="253" t="str">
        <f>M2D!FN63</f>
        <v>X</v>
      </c>
      <c r="FK124" s="253" t="str">
        <f>M2D!FO63</f>
        <v>X</v>
      </c>
      <c r="FL124" s="253" t="str">
        <f>M2D!FP63</f>
        <v>X</v>
      </c>
      <c r="FM124" s="253" t="str">
        <f>M2D!FQ63</f>
        <v>X</v>
      </c>
      <c r="FN124" s="253" t="str">
        <f>M2D!FR63</f>
        <v>X</v>
      </c>
      <c r="FO124" s="253" t="str">
        <f>M2D!FS63</f>
        <v>X</v>
      </c>
      <c r="FP124" s="253" t="str">
        <f>M2D!FT63</f>
        <v>X</v>
      </c>
      <c r="FQ124" s="253" t="str">
        <f>M2D!FU63</f>
        <v>X</v>
      </c>
      <c r="FR124" s="253" t="str">
        <f>M2D!FV63</f>
        <v>X</v>
      </c>
      <c r="FS124" s="253" t="str">
        <f>M2D!FW63</f>
        <v>X</v>
      </c>
      <c r="FT124" s="253" t="str">
        <f>M2D!FX63</f>
        <v>X</v>
      </c>
      <c r="FU124" s="253" t="str">
        <f>M2D!FY63</f>
        <v>X</v>
      </c>
      <c r="FV124" s="253" t="str">
        <f>M2D!FZ63</f>
        <v>X</v>
      </c>
      <c r="FW124" s="253" t="str">
        <f>M2D!GA63</f>
        <v>X</v>
      </c>
      <c r="FX124" s="253" t="str">
        <f>M2D!GB63</f>
        <v>X</v>
      </c>
      <c r="FY124" s="253" t="str">
        <f>M2D!GC63</f>
        <v>X</v>
      </c>
      <c r="FZ124" s="253" t="str">
        <f>M2D!GD63</f>
        <v>X</v>
      </c>
      <c r="GA124" s="253" t="str">
        <f>M2D!GE63</f>
        <v>X</v>
      </c>
      <c r="GB124" s="253" t="str">
        <f>M2D!GF63</f>
        <v>X</v>
      </c>
      <c r="GC124" s="253" t="str">
        <f>M2D!GG63</f>
        <v>X</v>
      </c>
      <c r="GD124" s="253" t="str">
        <f>M2D!GH63</f>
        <v>X</v>
      </c>
      <c r="GE124" s="253" t="str">
        <f>M2D!GI63</f>
        <v>X</v>
      </c>
      <c r="GF124" s="253" t="str">
        <f>M2D!GJ63</f>
        <v>X</v>
      </c>
      <c r="GG124" s="253" t="str">
        <f>M2D!GK63</f>
        <v>X</v>
      </c>
      <c r="GH124" s="253" t="str">
        <f>M2D!GL63</f>
        <v>X</v>
      </c>
      <c r="GI124" s="253" t="str">
        <f>M2D!GM63</f>
        <v>X</v>
      </c>
      <c r="GJ124" s="253" t="str">
        <f>M2D!GN63</f>
        <v>X</v>
      </c>
      <c r="GK124" s="253" t="str">
        <f>M2D!GO63</f>
        <v>X</v>
      </c>
      <c r="GL124" s="253" t="str">
        <f>M2D!GP63</f>
        <v>X</v>
      </c>
      <c r="GM124" s="253" t="str">
        <f>M2D!GQ63</f>
        <v>X</v>
      </c>
      <c r="GN124" s="253" t="str">
        <f>M2D!GR63</f>
        <v>X</v>
      </c>
      <c r="GO124" s="709" t="str">
        <f>M2D!HN73</f>
        <v/>
      </c>
    </row>
    <row r="125" spans="1:197" ht="13.15" customHeight="1" x14ac:dyDescent="0.2">
      <c r="A125" s="262">
        <f>M5F!A28</f>
        <v>0</v>
      </c>
      <c r="B125" s="262">
        <f>M5F!F28</f>
        <v>0</v>
      </c>
      <c r="C125" s="263">
        <f>M5F!G28</f>
        <v>48000</v>
      </c>
      <c r="D125" s="264" t="str">
        <f>M5F!H28</f>
        <v>5F070</v>
      </c>
      <c r="E125" s="318" t="str">
        <f>M5F!I28</f>
        <v>X</v>
      </c>
      <c r="F125" s="319" t="str">
        <f>M5F!J28</f>
        <v>X</v>
      </c>
      <c r="G125" s="319" t="str">
        <f>M5F!K28</f>
        <v>X</v>
      </c>
      <c r="H125" s="319" t="str">
        <f>M5F!L28</f>
        <v>X</v>
      </c>
      <c r="I125" s="319" t="str">
        <f>M5F!M28</f>
        <v>X</v>
      </c>
      <c r="J125" s="319" t="str">
        <f>M5F!N28</f>
        <v>X</v>
      </c>
      <c r="K125" s="319" t="str">
        <f>M5F!O28</f>
        <v>X</v>
      </c>
      <c r="L125" s="319" t="str">
        <f>M5F!P28</f>
        <v>X</v>
      </c>
      <c r="M125" s="319" t="str">
        <f>M5F!Q28</f>
        <v>X</v>
      </c>
      <c r="N125" s="319" t="str">
        <f>M5F!R28</f>
        <v>X</v>
      </c>
      <c r="O125" s="319" t="str">
        <f>M5F!S28</f>
        <v>X</v>
      </c>
      <c r="P125" s="320" t="str">
        <f>M5F!T28</f>
        <v>X</v>
      </c>
      <c r="Q125" s="318" t="str">
        <f>M5F!U28</f>
        <v>X</v>
      </c>
      <c r="R125" s="319" t="str">
        <f>M5F!V28</f>
        <v>X</v>
      </c>
      <c r="S125" s="319" t="str">
        <f>M5F!W28</f>
        <v>X</v>
      </c>
      <c r="T125" s="319" t="str">
        <f>M5F!X28</f>
        <v>X</v>
      </c>
      <c r="U125" s="319" t="str">
        <f>M5F!Y28</f>
        <v>X</v>
      </c>
      <c r="V125" s="319" t="str">
        <f>M5F!Z28</f>
        <v>X</v>
      </c>
      <c r="W125" s="319" t="str">
        <f>M5F!AA28</f>
        <v>X</v>
      </c>
      <c r="X125" s="319" t="str">
        <f>M5F!AB28</f>
        <v>X</v>
      </c>
      <c r="Y125" s="319" t="str">
        <f>M5F!AC28</f>
        <v>X</v>
      </c>
      <c r="Z125" s="319" t="str">
        <f>M5F!AD28</f>
        <v>X</v>
      </c>
      <c r="AA125" s="319" t="str">
        <f>M5F!AE28</f>
        <v>X</v>
      </c>
      <c r="AB125" s="321" t="str">
        <f>M5F!AF28</f>
        <v>X</v>
      </c>
      <c r="AC125" s="318" t="str">
        <f>M5F!AG28</f>
        <v>X</v>
      </c>
      <c r="AD125" s="319" t="str">
        <f>M5F!AH28</f>
        <v>X</v>
      </c>
      <c r="AE125" s="319" t="str">
        <f>M5F!AI28</f>
        <v>X</v>
      </c>
      <c r="AF125" s="319" t="str">
        <f>M5F!AJ28</f>
        <v>X</v>
      </c>
      <c r="AG125" s="319" t="str">
        <f>M5F!AK28</f>
        <v>X</v>
      </c>
      <c r="AH125" s="319" t="str">
        <f>M5F!AL28</f>
        <v>X</v>
      </c>
      <c r="AI125" s="319" t="str">
        <f>M5F!AM28</f>
        <v>X</v>
      </c>
      <c r="AJ125" s="319" t="str">
        <f>M5F!AN28</f>
        <v>X</v>
      </c>
      <c r="AK125" s="319" t="str">
        <f>M5F!AO28</f>
        <v>X</v>
      </c>
      <c r="AL125" s="319" t="str">
        <f>M5F!AP28</f>
        <v>X</v>
      </c>
      <c r="AM125" s="319" t="str">
        <f>M5F!AQ28</f>
        <v>X</v>
      </c>
      <c r="AN125" s="321" t="str">
        <f>M5F!AR28</f>
        <v>X</v>
      </c>
      <c r="AO125" s="318" t="str">
        <f>M5F!AS28</f>
        <v>X</v>
      </c>
      <c r="AP125" s="319" t="str">
        <f>M5F!AT28</f>
        <v>X</v>
      </c>
      <c r="AQ125" s="319" t="str">
        <f>M5F!AU28</f>
        <v>X</v>
      </c>
      <c r="AR125" s="319" t="str">
        <f>M5F!AV28</f>
        <v>X</v>
      </c>
      <c r="AS125" s="319" t="str">
        <f>M5F!AW28</f>
        <v>X</v>
      </c>
      <c r="AT125" s="319" t="str">
        <f>M5F!AX28</f>
        <v>X</v>
      </c>
      <c r="AU125" s="319" t="str">
        <f>M5F!AY28</f>
        <v>X</v>
      </c>
      <c r="AV125" s="319" t="str">
        <f>M5F!AZ28</f>
        <v>X</v>
      </c>
      <c r="AW125" s="319" t="str">
        <f>M5F!BA28</f>
        <v>X</v>
      </c>
      <c r="AX125" s="319" t="str">
        <f>M5F!BB28</f>
        <v>X</v>
      </c>
      <c r="AY125" s="319" t="str">
        <f>M5F!BC28</f>
        <v>X</v>
      </c>
      <c r="AZ125" s="321" t="str">
        <f>M5F!BD28</f>
        <v>X</v>
      </c>
      <c r="BA125" s="318" t="str">
        <f>M5F!BE28</f>
        <v>X</v>
      </c>
      <c r="BB125" s="319" t="str">
        <f>M5F!BF28</f>
        <v>X</v>
      </c>
      <c r="BC125" s="319" t="str">
        <f>M5F!BG28</f>
        <v>X</v>
      </c>
      <c r="BD125" s="319" t="str">
        <f>M5F!BH28</f>
        <v>X</v>
      </c>
      <c r="BE125" s="319" t="str">
        <f>M5F!BI28</f>
        <v>X</v>
      </c>
      <c r="BF125" s="319" t="str">
        <f>M5F!BJ28</f>
        <v>X</v>
      </c>
      <c r="BG125" s="319" t="str">
        <f>M5F!BK28</f>
        <v>X</v>
      </c>
      <c r="BH125" s="319" t="str">
        <f>M5F!BL28</f>
        <v>X</v>
      </c>
      <c r="BI125" s="319" t="str">
        <f>M5F!BM28</f>
        <v>X</v>
      </c>
      <c r="BJ125" s="319" t="str">
        <f>M5F!BN28</f>
        <v>X</v>
      </c>
      <c r="BK125" s="319" t="str">
        <f>M5F!BO28</f>
        <v>X</v>
      </c>
      <c r="BL125" s="321" t="str">
        <f>M5F!BP28</f>
        <v>X</v>
      </c>
      <c r="BM125" s="318" t="str">
        <f>M5F!BQ28</f>
        <v>X</v>
      </c>
      <c r="BN125" s="319" t="str">
        <f>M5F!BR28</f>
        <v>X</v>
      </c>
      <c r="BO125" s="319" t="str">
        <f>M5F!BS28</f>
        <v>X</v>
      </c>
      <c r="BP125" s="319" t="str">
        <f>M5F!BT28</f>
        <v>X</v>
      </c>
      <c r="BQ125" s="319" t="str">
        <f>M5F!BU28</f>
        <v>X</v>
      </c>
      <c r="BR125" s="319" t="str">
        <f>M5F!BV28</f>
        <v>X</v>
      </c>
      <c r="BS125" s="319" t="str">
        <f>M5F!BW28</f>
        <v>X</v>
      </c>
      <c r="BT125" s="319" t="str">
        <f>M5F!BX28</f>
        <v>X</v>
      </c>
      <c r="BU125" s="319" t="str">
        <f>M5F!BY28</f>
        <v>X</v>
      </c>
      <c r="BV125" s="319" t="str">
        <f>M5F!BZ28</f>
        <v>X</v>
      </c>
      <c r="BW125" s="319" t="str">
        <f>M5F!CA28</f>
        <v>X</v>
      </c>
      <c r="BX125" s="321" t="str">
        <f>M5F!CB28</f>
        <v>X</v>
      </c>
      <c r="BY125" s="318" t="str">
        <f>M5F!CC28</f>
        <v>X</v>
      </c>
      <c r="BZ125" s="319" t="str">
        <f>M5F!CD28</f>
        <v>X</v>
      </c>
      <c r="CA125" s="319" t="str">
        <f>M5F!CE28</f>
        <v>X</v>
      </c>
      <c r="CB125" s="319" t="str">
        <f>M5F!CF28</f>
        <v>X</v>
      </c>
      <c r="CC125" s="319" t="str">
        <f>M5F!CG28</f>
        <v>X</v>
      </c>
      <c r="CD125" s="319" t="str">
        <f>M5F!CH28</f>
        <v>X</v>
      </c>
      <c r="CE125" s="319" t="str">
        <f>M5F!CI28</f>
        <v>X</v>
      </c>
      <c r="CF125" s="319" t="str">
        <f>M5F!CJ28</f>
        <v>X</v>
      </c>
      <c r="CG125" s="319" t="str">
        <f>M5F!CK28</f>
        <v>X</v>
      </c>
      <c r="CH125" s="319" t="str">
        <f>M5F!CL28</f>
        <v>X</v>
      </c>
      <c r="CI125" s="319" t="str">
        <f>M5F!CM28</f>
        <v>X</v>
      </c>
      <c r="CJ125" s="321" t="str">
        <f>M5F!CN28</f>
        <v>X</v>
      </c>
      <c r="CK125" s="318" t="str">
        <f>M5F!CO28</f>
        <v>X</v>
      </c>
      <c r="CL125" s="319" t="str">
        <f>M5F!CP28</f>
        <v>X</v>
      </c>
      <c r="CM125" s="319" t="str">
        <f>M5F!CQ28</f>
        <v>X</v>
      </c>
      <c r="CN125" s="319" t="str">
        <f>M5F!CR28</f>
        <v>X</v>
      </c>
      <c r="CO125" s="319" t="str">
        <f>M5F!CS28</f>
        <v>X</v>
      </c>
      <c r="CP125" s="319" t="str">
        <f>M5F!CT28</f>
        <v>X</v>
      </c>
      <c r="CQ125" s="319" t="str">
        <f>M5F!CU28</f>
        <v>X</v>
      </c>
      <c r="CR125" s="319" t="str">
        <f>M5F!CV28</f>
        <v>X</v>
      </c>
      <c r="CS125" s="319" t="str">
        <f>M5F!CW28</f>
        <v>X</v>
      </c>
      <c r="CT125" s="319" t="str">
        <f>M5F!CX28</f>
        <v>X</v>
      </c>
      <c r="CU125" s="319" t="str">
        <f>M5F!CY28</f>
        <v>X</v>
      </c>
      <c r="CV125" s="321" t="str">
        <f>M5F!CZ28</f>
        <v>X</v>
      </c>
      <c r="CW125" s="318" t="str">
        <f>M5F!DA28</f>
        <v>X</v>
      </c>
      <c r="CX125" s="319" t="str">
        <f>M5F!DB28</f>
        <v>X</v>
      </c>
      <c r="CY125" s="319" t="str">
        <f>M5F!DC28</f>
        <v>X</v>
      </c>
      <c r="CZ125" s="319" t="str">
        <f>M5F!DD28</f>
        <v>X</v>
      </c>
      <c r="DA125" s="319" t="str">
        <f>M5F!DE28</f>
        <v>X</v>
      </c>
      <c r="DB125" s="319" t="str">
        <f>M5F!DF28</f>
        <v>X</v>
      </c>
      <c r="DC125" s="319" t="str">
        <f>M5F!DG28</f>
        <v>X</v>
      </c>
      <c r="DD125" s="319" t="str">
        <f>M5F!DH28</f>
        <v>X</v>
      </c>
      <c r="DE125" s="319" t="str">
        <f>M5F!DI28</f>
        <v>X</v>
      </c>
      <c r="DF125" s="319" t="str">
        <f>M5F!DJ28</f>
        <v>X</v>
      </c>
      <c r="DG125" s="319" t="str">
        <f>M5F!DK28</f>
        <v>X</v>
      </c>
      <c r="DH125" s="321" t="str">
        <f>M5F!DL28</f>
        <v>X</v>
      </c>
      <c r="DI125" s="318" t="str">
        <f>M5F!DM28</f>
        <v>X</v>
      </c>
      <c r="DJ125" s="319" t="str">
        <f>M5F!DN28</f>
        <v>X</v>
      </c>
      <c r="DK125" s="319" t="str">
        <f>M5F!DO28</f>
        <v>X</v>
      </c>
      <c r="DL125" s="319" t="str">
        <f>M5F!DP28</f>
        <v>X</v>
      </c>
      <c r="DM125" s="319" t="str">
        <f>M5F!DQ28</f>
        <v>X</v>
      </c>
      <c r="DN125" s="319" t="str">
        <f>M5F!DR28</f>
        <v>X</v>
      </c>
      <c r="DO125" s="319" t="str">
        <f>M5F!DS28</f>
        <v>X</v>
      </c>
      <c r="DP125" s="319" t="str">
        <f>M5F!DT28</f>
        <v>X</v>
      </c>
      <c r="DQ125" s="319" t="str">
        <f>M5F!DU28</f>
        <v>X</v>
      </c>
      <c r="DR125" s="319" t="str">
        <f>M5F!DV28</f>
        <v>X</v>
      </c>
      <c r="DS125" s="319" t="str">
        <f>M5F!DW28</f>
        <v>X</v>
      </c>
      <c r="DT125" s="321" t="str">
        <f>M5F!DX28</f>
        <v>X</v>
      </c>
      <c r="DU125" s="318" t="str">
        <f>M5F!DY28</f>
        <v>X</v>
      </c>
      <c r="DV125" s="319" t="str">
        <f>M5F!DZ28</f>
        <v>X</v>
      </c>
      <c r="DW125" s="319" t="str">
        <f>M5F!EA28</f>
        <v>X</v>
      </c>
      <c r="DX125" s="319" t="str">
        <f>M5F!EB28</f>
        <v>X</v>
      </c>
      <c r="DY125" s="319" t="str">
        <f>M5F!EC28</f>
        <v>X</v>
      </c>
      <c r="DZ125" s="319" t="str">
        <f>M5F!ED28</f>
        <v>X</v>
      </c>
      <c r="EA125" s="319" t="str">
        <f>M5F!EE28</f>
        <v>X</v>
      </c>
      <c r="EB125" s="319" t="str">
        <f>M5F!EF28</f>
        <v>X</v>
      </c>
      <c r="EC125" s="319" t="str">
        <f>M5F!EG28</f>
        <v>X</v>
      </c>
      <c r="ED125" s="319" t="str">
        <f>M5F!EH28</f>
        <v>X</v>
      </c>
      <c r="EE125" s="319" t="str">
        <f>M5F!EI28</f>
        <v>X</v>
      </c>
      <c r="EF125" s="321" t="str">
        <f>M5F!EJ28</f>
        <v>X</v>
      </c>
      <c r="EG125" s="318" t="str">
        <f>M5F!EK28</f>
        <v>X</v>
      </c>
      <c r="EH125" s="319" t="str">
        <f>M5F!EL28</f>
        <v>X</v>
      </c>
      <c r="EI125" s="319" t="str">
        <f>M5F!EM28</f>
        <v>X</v>
      </c>
      <c r="EJ125" s="319" t="str">
        <f>M5F!EN28</f>
        <v>X</v>
      </c>
      <c r="EK125" s="319" t="str">
        <f>M5F!EO28</f>
        <v>X</v>
      </c>
      <c r="EL125" s="319" t="str">
        <f>M5F!EP28</f>
        <v>X</v>
      </c>
      <c r="EM125" s="319" t="str">
        <f>M5F!EQ28</f>
        <v>X</v>
      </c>
      <c r="EN125" s="319" t="str">
        <f>M5F!ER28</f>
        <v>X</v>
      </c>
      <c r="EO125" s="319" t="str">
        <f>M5F!ES28</f>
        <v>X</v>
      </c>
      <c r="EP125" s="319" t="str">
        <f>M5F!ET28</f>
        <v>X</v>
      </c>
      <c r="EQ125" s="319" t="str">
        <f>M5F!EU28</f>
        <v>X</v>
      </c>
      <c r="ER125" s="321" t="str">
        <f>M5F!EV28</f>
        <v>X</v>
      </c>
      <c r="ES125" s="322" t="str">
        <f>M5F!EW28</f>
        <v>X</v>
      </c>
      <c r="ET125" s="319" t="str">
        <f>M5F!EX28</f>
        <v>X</v>
      </c>
      <c r="EU125" s="319" t="str">
        <f>M5F!EY28</f>
        <v>X</v>
      </c>
      <c r="EV125" s="319" t="str">
        <f>M5F!EZ28</f>
        <v>X</v>
      </c>
      <c r="EW125" s="319" t="str">
        <f>M5F!FA28</f>
        <v>X</v>
      </c>
      <c r="EX125" s="319" t="str">
        <f>M5F!FB28</f>
        <v>X</v>
      </c>
      <c r="EY125" s="319" t="str">
        <f>M5F!FC28</f>
        <v>X</v>
      </c>
      <c r="EZ125" s="319" t="str">
        <f>M5F!FD28</f>
        <v>X</v>
      </c>
      <c r="FA125" s="319" t="str">
        <f>M5F!FE28</f>
        <v>X</v>
      </c>
      <c r="FB125" s="319" t="str">
        <f>M5F!FF28</f>
        <v>X</v>
      </c>
      <c r="FC125" s="319" t="str">
        <f>M5F!FG28</f>
        <v>X</v>
      </c>
      <c r="FD125" s="319" t="str">
        <f>M5F!FH28</f>
        <v>X</v>
      </c>
      <c r="FE125" s="319" t="str">
        <f>M5F!FI28</f>
        <v>X</v>
      </c>
      <c r="FF125" s="319" t="str">
        <f>M5F!FJ28</f>
        <v>X</v>
      </c>
      <c r="FG125" s="319" t="str">
        <f>M5F!FK28</f>
        <v>X</v>
      </c>
      <c r="FH125" s="319" t="str">
        <f>M5F!FL28</f>
        <v>X</v>
      </c>
      <c r="FI125" s="319" t="str">
        <f>M5F!FM28</f>
        <v>X</v>
      </c>
      <c r="FJ125" s="319" t="str">
        <f>M5F!FN28</f>
        <v>X</v>
      </c>
      <c r="FK125" s="319" t="str">
        <f>M5F!FO28</f>
        <v>X</v>
      </c>
      <c r="FL125" s="319" t="str">
        <f>M5F!FP28</f>
        <v>X</v>
      </c>
      <c r="FM125" s="319" t="str">
        <f>M5F!FQ28</f>
        <v>X</v>
      </c>
      <c r="FN125" s="319" t="str">
        <f>M5F!FR28</f>
        <v>X</v>
      </c>
      <c r="FO125" s="319" t="str">
        <f>M5F!FS28</f>
        <v>X</v>
      </c>
      <c r="FP125" s="319" t="str">
        <f>M5F!FT28</f>
        <v>X</v>
      </c>
      <c r="FQ125" s="319" t="str">
        <f>M5F!FU28</f>
        <v>X</v>
      </c>
      <c r="FR125" s="319" t="str">
        <f>M5F!FV28</f>
        <v>X</v>
      </c>
      <c r="FS125" s="319" t="str">
        <f>M5F!FW28</f>
        <v>X</v>
      </c>
      <c r="FT125" s="319" t="str">
        <f>M5F!FX28</f>
        <v>X</v>
      </c>
      <c r="FU125" s="319" t="str">
        <f>M5F!FY28</f>
        <v>X</v>
      </c>
      <c r="FV125" s="319" t="str">
        <f>M5F!FZ28</f>
        <v>X</v>
      </c>
      <c r="FW125" s="319" t="str">
        <f>M5F!GA28</f>
        <v>X</v>
      </c>
      <c r="FX125" s="319" t="str">
        <f>M5F!GB28</f>
        <v>X</v>
      </c>
      <c r="FY125" s="319" t="str">
        <f>M5F!GC28</f>
        <v>X</v>
      </c>
      <c r="FZ125" s="319" t="str">
        <f>M5F!GD28</f>
        <v>X</v>
      </c>
      <c r="GA125" s="319" t="str">
        <f>M5F!GE28</f>
        <v>X</v>
      </c>
      <c r="GB125" s="319" t="str">
        <f>M5F!GF28</f>
        <v>X</v>
      </c>
      <c r="GC125" s="319" t="str">
        <f>M5F!GG28</f>
        <v>X</v>
      </c>
      <c r="GD125" s="319" t="str">
        <f>M5F!GH28</f>
        <v>X</v>
      </c>
      <c r="GE125" s="319" t="str">
        <f>M5F!GI28</f>
        <v>X</v>
      </c>
      <c r="GF125" s="319" t="str">
        <f>M5F!GJ28</f>
        <v>X</v>
      </c>
      <c r="GG125" s="319" t="str">
        <f>M5F!GK28</f>
        <v>X</v>
      </c>
      <c r="GH125" s="319" t="str">
        <f>M5F!GL28</f>
        <v>X</v>
      </c>
      <c r="GI125" s="319" t="str">
        <f>M5F!GM28</f>
        <v>X</v>
      </c>
      <c r="GJ125" s="319" t="str">
        <f>M5F!GN28</f>
        <v>X</v>
      </c>
      <c r="GK125" s="319" t="str">
        <f>M5F!GO28</f>
        <v>X</v>
      </c>
      <c r="GL125" s="319" t="str">
        <f>M5F!GP28</f>
        <v>X</v>
      </c>
      <c r="GM125" s="319" t="str">
        <f>M5F!GQ28</f>
        <v>X</v>
      </c>
      <c r="GN125" s="319" t="str">
        <f>M5F!GR28</f>
        <v>X</v>
      </c>
      <c r="GO125" s="709" t="str">
        <f>M5F!HN38</f>
        <v>N</v>
      </c>
    </row>
    <row r="126" spans="1:197" ht="13.15" customHeight="1" x14ac:dyDescent="0.2">
      <c r="A126" s="265">
        <f>M2B!A7</f>
        <v>0</v>
      </c>
      <c r="B126" s="265">
        <f>M2B!D7</f>
        <v>0</v>
      </c>
      <c r="C126" s="266">
        <f>M2B!E7</f>
        <v>48000</v>
      </c>
      <c r="D126" s="267" t="str">
        <f>M2B!F7</f>
        <v>B526</v>
      </c>
      <c r="E126" s="325" t="str">
        <f>M2B!G7</f>
        <v>X</v>
      </c>
      <c r="F126" s="324" t="str">
        <f>M2B!H7</f>
        <v>X</v>
      </c>
      <c r="G126" s="324" t="str">
        <f>M2B!I7</f>
        <v>X</v>
      </c>
      <c r="H126" s="324" t="str">
        <f>M2B!J7</f>
        <v>X</v>
      </c>
      <c r="I126" s="324" t="str">
        <f>M2B!K7</f>
        <v>X</v>
      </c>
      <c r="J126" s="324" t="str">
        <f>M2B!L7</f>
        <v>X</v>
      </c>
      <c r="K126" s="324" t="str">
        <f>M2B!M7</f>
        <v>X</v>
      </c>
      <c r="L126" s="324" t="str">
        <f>M2B!N7</f>
        <v>X</v>
      </c>
      <c r="M126" s="324" t="str">
        <f>M2B!O7</f>
        <v>X</v>
      </c>
      <c r="N126" s="324" t="str">
        <f>M2B!P7</f>
        <v>X</v>
      </c>
      <c r="O126" s="324" t="str">
        <f>M2B!Q7</f>
        <v>X</v>
      </c>
      <c r="P126" s="326" t="str">
        <f>M2B!R7</f>
        <v>X</v>
      </c>
      <c r="Q126" s="325" t="str">
        <f>M2B!S7</f>
        <v>X</v>
      </c>
      <c r="R126" s="324" t="str">
        <f>M2B!T7</f>
        <v>X</v>
      </c>
      <c r="S126" s="324" t="str">
        <f>M2B!U7</f>
        <v>X</v>
      </c>
      <c r="T126" s="324" t="str">
        <f>M2B!V7</f>
        <v>X</v>
      </c>
      <c r="U126" s="324" t="str">
        <f>M2B!W7</f>
        <v>X</v>
      </c>
      <c r="V126" s="324" t="str">
        <f>M2B!X7</f>
        <v>X</v>
      </c>
      <c r="W126" s="324" t="str">
        <f>M2B!Y7</f>
        <v>X</v>
      </c>
      <c r="X126" s="324" t="str">
        <f>M2B!Z7</f>
        <v>X</v>
      </c>
      <c r="Y126" s="324" t="str">
        <f>M2B!AA7</f>
        <v>X</v>
      </c>
      <c r="Z126" s="324" t="str">
        <f>M2B!AB7</f>
        <v>X</v>
      </c>
      <c r="AA126" s="324" t="str">
        <f>M2B!AC7</f>
        <v>X</v>
      </c>
      <c r="AB126" s="327" t="str">
        <f>M2B!AD7</f>
        <v>X</v>
      </c>
      <c r="AC126" s="325" t="str">
        <f>M2B!AE7</f>
        <v>X</v>
      </c>
      <c r="AD126" s="324" t="str">
        <f>M2B!AF7</f>
        <v>X</v>
      </c>
      <c r="AE126" s="324" t="str">
        <f>M2B!AG7</f>
        <v>X</v>
      </c>
      <c r="AF126" s="324" t="str">
        <f>M2B!AH7</f>
        <v>X</v>
      </c>
      <c r="AG126" s="324" t="str">
        <f>M2B!AI7</f>
        <v>X</v>
      </c>
      <c r="AH126" s="324" t="str">
        <f>M2B!AJ7</f>
        <v>X</v>
      </c>
      <c r="AI126" s="324" t="str">
        <f>M2B!AK7</f>
        <v>X</v>
      </c>
      <c r="AJ126" s="324" t="str">
        <f>M2B!AL7</f>
        <v>X</v>
      </c>
      <c r="AK126" s="324" t="str">
        <f>M2B!AM7</f>
        <v>X</v>
      </c>
      <c r="AL126" s="324" t="str">
        <f>M2B!AN7</f>
        <v>X</v>
      </c>
      <c r="AM126" s="324" t="str">
        <f>M2B!AO7</f>
        <v>X</v>
      </c>
      <c r="AN126" s="327" t="str">
        <f>M2B!AP7</f>
        <v>X</v>
      </c>
      <c r="AO126" s="325" t="str">
        <f>M2B!AQ7</f>
        <v>X</v>
      </c>
      <c r="AP126" s="324" t="str">
        <f>M2B!AR7</f>
        <v>X</v>
      </c>
      <c r="AQ126" s="324" t="str">
        <f>M2B!AS7</f>
        <v>X</v>
      </c>
      <c r="AR126" s="324" t="str">
        <f>M2B!AT7</f>
        <v>X</v>
      </c>
      <c r="AS126" s="324" t="str">
        <f>M2B!AU7</f>
        <v>X</v>
      </c>
      <c r="AT126" s="324" t="str">
        <f>M2B!AV7</f>
        <v>X</v>
      </c>
      <c r="AU126" s="324" t="str">
        <f>M2B!AW7</f>
        <v>X</v>
      </c>
      <c r="AV126" s="324" t="str">
        <f>M2B!AX7</f>
        <v>X</v>
      </c>
      <c r="AW126" s="324" t="str">
        <f>M2B!AY7</f>
        <v>X</v>
      </c>
      <c r="AX126" s="324" t="str">
        <f>M2B!AZ7</f>
        <v>X</v>
      </c>
      <c r="AY126" s="324" t="str">
        <f>M2B!BA7</f>
        <v>X</v>
      </c>
      <c r="AZ126" s="327" t="str">
        <f>M2B!BB7</f>
        <v>X</v>
      </c>
      <c r="BA126" s="325" t="str">
        <f>M2B!BC7</f>
        <v>X</v>
      </c>
      <c r="BB126" s="324" t="str">
        <f>M2B!BD7</f>
        <v>X</v>
      </c>
      <c r="BC126" s="324" t="str">
        <f>M2B!BE7</f>
        <v>X</v>
      </c>
      <c r="BD126" s="324" t="str">
        <f>M2B!BF7</f>
        <v>X</v>
      </c>
      <c r="BE126" s="324" t="str">
        <f>M2B!BG7</f>
        <v>X</v>
      </c>
      <c r="BF126" s="324" t="str">
        <f>M2B!BH7</f>
        <v>X</v>
      </c>
      <c r="BG126" s="324" t="str">
        <f>M2B!BI7</f>
        <v>X</v>
      </c>
      <c r="BH126" s="324" t="str">
        <f>M2B!BJ7</f>
        <v>X</v>
      </c>
      <c r="BI126" s="324" t="str">
        <f>M2B!BK7</f>
        <v>X</v>
      </c>
      <c r="BJ126" s="324" t="str">
        <f>M2B!BL7</f>
        <v>X</v>
      </c>
      <c r="BK126" s="324" t="str">
        <f>M2B!BM7</f>
        <v>X</v>
      </c>
      <c r="BL126" s="327" t="str">
        <f>M2B!BN7</f>
        <v>X</v>
      </c>
      <c r="BM126" s="325" t="str">
        <f>M2B!BO7</f>
        <v>X</v>
      </c>
      <c r="BN126" s="324" t="str">
        <f>M2B!BP7</f>
        <v>X</v>
      </c>
      <c r="BO126" s="324" t="str">
        <f>M2B!BQ7</f>
        <v>X</v>
      </c>
      <c r="BP126" s="324" t="str">
        <f>M2B!BR7</f>
        <v>X</v>
      </c>
      <c r="BQ126" s="324" t="str">
        <f>M2B!BS7</f>
        <v>X</v>
      </c>
      <c r="BR126" s="324" t="str">
        <f>M2B!BT7</f>
        <v>X</v>
      </c>
      <c r="BS126" s="324" t="str">
        <f>M2B!BU7</f>
        <v>X</v>
      </c>
      <c r="BT126" s="324" t="str">
        <f>M2B!BV7</f>
        <v>X</v>
      </c>
      <c r="BU126" s="324" t="str">
        <f>M2B!BW7</f>
        <v>X</v>
      </c>
      <c r="BV126" s="324" t="str">
        <f>M2B!BX7</f>
        <v>X</v>
      </c>
      <c r="BW126" s="324" t="str">
        <f>M2B!BY7</f>
        <v>X</v>
      </c>
      <c r="BX126" s="327" t="str">
        <f>M2B!BZ7</f>
        <v>X</v>
      </c>
      <c r="BY126" s="325" t="str">
        <f>M2B!CA7</f>
        <v>X</v>
      </c>
      <c r="BZ126" s="324" t="str">
        <f>M2B!CB7</f>
        <v>X</v>
      </c>
      <c r="CA126" s="324" t="str">
        <f>M2B!CC7</f>
        <v>X</v>
      </c>
      <c r="CB126" s="324" t="str">
        <f>M2B!CD7</f>
        <v>X</v>
      </c>
      <c r="CC126" s="324" t="str">
        <f>M2B!CE7</f>
        <v>X</v>
      </c>
      <c r="CD126" s="324" t="str">
        <f>M2B!CF7</f>
        <v>X</v>
      </c>
      <c r="CE126" s="324" t="str">
        <f>M2B!CG7</f>
        <v>X</v>
      </c>
      <c r="CF126" s="324" t="str">
        <f>M2B!CH7</f>
        <v>X</v>
      </c>
      <c r="CG126" s="324" t="str">
        <f>M2B!CI7</f>
        <v>X</v>
      </c>
      <c r="CH126" s="324" t="str">
        <f>M2B!CJ7</f>
        <v>X</v>
      </c>
      <c r="CI126" s="324" t="str">
        <f>M2B!CK7</f>
        <v>X</v>
      </c>
      <c r="CJ126" s="327" t="str">
        <f>M2B!CL7</f>
        <v>X</v>
      </c>
      <c r="CK126" s="325" t="str">
        <f>M2B!CM7</f>
        <v>X</v>
      </c>
      <c r="CL126" s="324" t="str">
        <f>M2B!CN7</f>
        <v>X</v>
      </c>
      <c r="CM126" s="324" t="str">
        <f>M2B!CO7</f>
        <v>X</v>
      </c>
      <c r="CN126" s="324" t="str">
        <f>M2B!CP7</f>
        <v>X</v>
      </c>
      <c r="CO126" s="324" t="str">
        <f>M2B!CQ7</f>
        <v>X</v>
      </c>
      <c r="CP126" s="324" t="str">
        <f>M2B!CR7</f>
        <v>X</v>
      </c>
      <c r="CQ126" s="324" t="str">
        <f>M2B!CS7</f>
        <v>X</v>
      </c>
      <c r="CR126" s="324" t="str">
        <f>M2B!CT7</f>
        <v>X</v>
      </c>
      <c r="CS126" s="324" t="str">
        <f>M2B!CU7</f>
        <v>X</v>
      </c>
      <c r="CT126" s="324" t="str">
        <f>M2B!CV7</f>
        <v>X</v>
      </c>
      <c r="CU126" s="324" t="str">
        <f>M2B!CW7</f>
        <v>X</v>
      </c>
      <c r="CV126" s="327" t="str">
        <f>M2B!CX7</f>
        <v>X</v>
      </c>
      <c r="CW126" s="325" t="str">
        <f>M2B!CY7</f>
        <v>X</v>
      </c>
      <c r="CX126" s="324" t="str">
        <f>M2B!CZ7</f>
        <v>X</v>
      </c>
      <c r="CY126" s="324" t="str">
        <f>M2B!DA7</f>
        <v>X</v>
      </c>
      <c r="CZ126" s="324" t="str">
        <f>M2B!DB7</f>
        <v>X</v>
      </c>
      <c r="DA126" s="324" t="str">
        <f>M2B!DC7</f>
        <v>X</v>
      </c>
      <c r="DB126" s="324" t="str">
        <f>M2B!DD7</f>
        <v>X</v>
      </c>
      <c r="DC126" s="324" t="str">
        <f>M2B!DE7</f>
        <v>X</v>
      </c>
      <c r="DD126" s="324" t="str">
        <f>M2B!DF7</f>
        <v>X</v>
      </c>
      <c r="DE126" s="324" t="str">
        <f>M2B!DG7</f>
        <v>X</v>
      </c>
      <c r="DF126" s="324" t="str">
        <f>M2B!DH7</f>
        <v>X</v>
      </c>
      <c r="DG126" s="324" t="str">
        <f>M2B!DI7</f>
        <v>X</v>
      </c>
      <c r="DH126" s="327" t="str">
        <f>M2B!DJ7</f>
        <v>X</v>
      </c>
      <c r="DI126" s="325" t="str">
        <f>M2B!DK7</f>
        <v>X</v>
      </c>
      <c r="DJ126" s="324" t="str">
        <f>M2B!DL7</f>
        <v>X</v>
      </c>
      <c r="DK126" s="324" t="str">
        <f>M2B!DM7</f>
        <v>X</v>
      </c>
      <c r="DL126" s="324" t="str">
        <f>M2B!DN7</f>
        <v>X</v>
      </c>
      <c r="DM126" s="324" t="str">
        <f>M2B!DO7</f>
        <v>X</v>
      </c>
      <c r="DN126" s="324" t="str">
        <f>M2B!DP7</f>
        <v>X</v>
      </c>
      <c r="DO126" s="324" t="str">
        <f>M2B!DQ7</f>
        <v>X</v>
      </c>
      <c r="DP126" s="324" t="str">
        <f>M2B!DR7</f>
        <v>X</v>
      </c>
      <c r="DQ126" s="324" t="str">
        <f>M2B!DS7</f>
        <v>X</v>
      </c>
      <c r="DR126" s="324" t="str">
        <f>M2B!DT7</f>
        <v>X</v>
      </c>
      <c r="DS126" s="324" t="str">
        <f>M2B!DU7</f>
        <v>X</v>
      </c>
      <c r="DT126" s="327" t="str">
        <f>M2B!DV7</f>
        <v>X</v>
      </c>
      <c r="DU126" s="325" t="str">
        <f>M2B!DW7</f>
        <v>X</v>
      </c>
      <c r="DV126" s="324" t="str">
        <f>M2B!DX7</f>
        <v>X</v>
      </c>
      <c r="DW126" s="324" t="str">
        <f>M2B!DY7</f>
        <v>X</v>
      </c>
      <c r="DX126" s="324" t="str">
        <f>M2B!DZ7</f>
        <v>X</v>
      </c>
      <c r="DY126" s="324" t="str">
        <f>M2B!EA7</f>
        <v>X</v>
      </c>
      <c r="DZ126" s="324" t="str">
        <f>M2B!EB7</f>
        <v>X</v>
      </c>
      <c r="EA126" s="324" t="str">
        <f>M2B!EC7</f>
        <v>X</v>
      </c>
      <c r="EB126" s="324" t="str">
        <f>M2B!ED7</f>
        <v>X</v>
      </c>
      <c r="EC126" s="324" t="str">
        <f>M2B!EE7</f>
        <v>X</v>
      </c>
      <c r="ED126" s="324" t="str">
        <f>M2B!EF7</f>
        <v>X</v>
      </c>
      <c r="EE126" s="324" t="str">
        <f>M2B!EG7</f>
        <v>X</v>
      </c>
      <c r="EF126" s="327" t="str">
        <f>M2B!EH7</f>
        <v>X</v>
      </c>
      <c r="EG126" s="325" t="str">
        <f>M2B!EI7</f>
        <v>X</v>
      </c>
      <c r="EH126" s="324" t="str">
        <f>M2B!EJ7</f>
        <v>X</v>
      </c>
      <c r="EI126" s="324" t="str">
        <f>M2B!EK7</f>
        <v>X</v>
      </c>
      <c r="EJ126" s="324" t="str">
        <f>M2B!EL7</f>
        <v>X</v>
      </c>
      <c r="EK126" s="324" t="str">
        <f>M2B!EM7</f>
        <v>X</v>
      </c>
      <c r="EL126" s="324" t="str">
        <f>M2B!EN7</f>
        <v>X</v>
      </c>
      <c r="EM126" s="324" t="str">
        <f>M2B!EO7</f>
        <v>X</v>
      </c>
      <c r="EN126" s="324" t="str">
        <f>M2B!EP7</f>
        <v>X</v>
      </c>
      <c r="EO126" s="324" t="str">
        <f>M2B!EQ7</f>
        <v>X</v>
      </c>
      <c r="EP126" s="324" t="str">
        <f>M2B!ER7</f>
        <v>X</v>
      </c>
      <c r="EQ126" s="324" t="str">
        <f>M2B!ES7</f>
        <v>X</v>
      </c>
      <c r="ER126" s="327" t="str">
        <f>M2B!ET7</f>
        <v>X</v>
      </c>
      <c r="ES126" s="328" t="str">
        <f>M2B!EU7</f>
        <v>X</v>
      </c>
      <c r="ET126" s="324" t="str">
        <f>M2B!EV7</f>
        <v>X</v>
      </c>
      <c r="EU126" s="324" t="str">
        <f>M2B!EW7</f>
        <v>X</v>
      </c>
      <c r="EV126" s="324" t="str">
        <f>M2B!EX7</f>
        <v>X</v>
      </c>
      <c r="EW126" s="324" t="str">
        <f>M2B!EY7</f>
        <v>X</v>
      </c>
      <c r="EX126" s="324" t="str">
        <f>M2B!EZ7</f>
        <v>X</v>
      </c>
      <c r="EY126" s="324" t="str">
        <f>M2B!FA7</f>
        <v>X</v>
      </c>
      <c r="EZ126" s="324" t="str">
        <f>M2B!FB7</f>
        <v>X</v>
      </c>
      <c r="FA126" s="324" t="str">
        <f>M2B!FC7</f>
        <v>X</v>
      </c>
      <c r="FB126" s="324" t="str">
        <f>M2B!FD7</f>
        <v>X</v>
      </c>
      <c r="FC126" s="324" t="str">
        <f>M2B!FE7</f>
        <v>X</v>
      </c>
      <c r="FD126" s="324" t="str">
        <f>M2B!FF7</f>
        <v>X</v>
      </c>
      <c r="FE126" s="324" t="str">
        <f>M2B!FG7</f>
        <v>X</v>
      </c>
      <c r="FF126" s="324" t="str">
        <f>M2B!FH7</f>
        <v>X</v>
      </c>
      <c r="FG126" s="324" t="str">
        <f>M2B!FI7</f>
        <v>X</v>
      </c>
      <c r="FH126" s="324" t="str">
        <f>M2B!FJ7</f>
        <v>X</v>
      </c>
      <c r="FI126" s="324" t="str">
        <f>M2B!FK7</f>
        <v>X</v>
      </c>
      <c r="FJ126" s="324" t="str">
        <f>M2B!FL7</f>
        <v>X</v>
      </c>
      <c r="FK126" s="324" t="str">
        <f>M2B!FM7</f>
        <v>X</v>
      </c>
      <c r="FL126" s="324" t="str">
        <f>M2B!FN7</f>
        <v>X</v>
      </c>
      <c r="FM126" s="324" t="str">
        <f>M2B!FO7</f>
        <v>X</v>
      </c>
      <c r="FN126" s="324" t="str">
        <f>M2B!FP7</f>
        <v>X</v>
      </c>
      <c r="FO126" s="324" t="str">
        <f>M2B!FQ7</f>
        <v>X</v>
      </c>
      <c r="FP126" s="324" t="str">
        <f>M2B!FR7</f>
        <v>X</v>
      </c>
      <c r="FQ126" s="324" t="str">
        <f>M2B!FS7</f>
        <v>X</v>
      </c>
      <c r="FR126" s="324" t="str">
        <f>M2B!FT7</f>
        <v>X</v>
      </c>
      <c r="FS126" s="324" t="str">
        <f>M2B!FU7</f>
        <v>X</v>
      </c>
      <c r="FT126" s="324" t="str">
        <f>M2B!FV7</f>
        <v>X</v>
      </c>
      <c r="FU126" s="324" t="str">
        <f>M2B!FW7</f>
        <v>X</v>
      </c>
      <c r="FV126" s="324" t="str">
        <f>M2B!FX7</f>
        <v>X</v>
      </c>
      <c r="FW126" s="324" t="str">
        <f>M2B!FY7</f>
        <v>X</v>
      </c>
      <c r="FX126" s="324" t="str">
        <f>M2B!FZ7</f>
        <v>X</v>
      </c>
      <c r="FY126" s="324" t="str">
        <f>M2B!GA7</f>
        <v>X</v>
      </c>
      <c r="FZ126" s="324" t="str">
        <f>M2B!GB7</f>
        <v>X</v>
      </c>
      <c r="GA126" s="324" t="str">
        <f>M2B!GC7</f>
        <v>X</v>
      </c>
      <c r="GB126" s="324" t="str">
        <f>M2B!GD7</f>
        <v>X</v>
      </c>
      <c r="GC126" s="324" t="str">
        <f>M2B!GE7</f>
        <v>X</v>
      </c>
      <c r="GD126" s="324" t="str">
        <f>M2B!GF7</f>
        <v>X</v>
      </c>
      <c r="GE126" s="324" t="str">
        <f>M2B!GG7</f>
        <v>X</v>
      </c>
      <c r="GF126" s="324" t="str">
        <f>M2B!GH7</f>
        <v>X</v>
      </c>
      <c r="GG126" s="324" t="str">
        <f>M2B!GI7</f>
        <v>X</v>
      </c>
      <c r="GH126" s="324" t="str">
        <f>M2B!GJ7</f>
        <v>X</v>
      </c>
      <c r="GI126" s="324" t="str">
        <f>M2B!GK7</f>
        <v>X</v>
      </c>
      <c r="GJ126" s="324" t="str">
        <f>M2B!GL7</f>
        <v>X</v>
      </c>
      <c r="GK126" s="324" t="str">
        <f>M2B!GM7</f>
        <v>X</v>
      </c>
      <c r="GL126" s="324" t="str">
        <f>M2B!GN7</f>
        <v>X</v>
      </c>
      <c r="GM126" s="324" t="str">
        <f>M2B!GO7</f>
        <v>X</v>
      </c>
      <c r="GN126" s="324" t="str">
        <f>M2B!GP7</f>
        <v>X</v>
      </c>
      <c r="GO126" s="709" t="str">
        <f>M2B!HL17</f>
        <v>N</v>
      </c>
    </row>
    <row r="127" spans="1:197" ht="13.15" customHeight="1" x14ac:dyDescent="0.2">
      <c r="A127" s="277" t="e">
        <f>M2C!A20</f>
        <v>#REF!</v>
      </c>
      <c r="B127" s="277" t="e">
        <f>M2C!D20</f>
        <v>#REF!</v>
      </c>
      <c r="C127" s="278">
        <f>M2C!E20</f>
        <v>48000</v>
      </c>
      <c r="D127" s="279" t="str">
        <f>M2C!F20</f>
        <v>C064</v>
      </c>
      <c r="E127" s="343" t="str">
        <f>M2C!G20</f>
        <v>CV</v>
      </c>
      <c r="F127" s="344" t="str">
        <f>M2C!H20</f>
        <v>CV</v>
      </c>
      <c r="G127" s="344" t="str">
        <f>M2C!I20</f>
        <v>CV</v>
      </c>
      <c r="H127" s="344" t="str">
        <f>M2C!J20</f>
        <v>CV</v>
      </c>
      <c r="I127" s="344" t="str">
        <f>M2C!K20</f>
        <v>CV</v>
      </c>
      <c r="J127" s="344" t="str">
        <f>M2C!L20</f>
        <v>CV</v>
      </c>
      <c r="K127" s="344" t="str">
        <f>M2C!M20</f>
        <v>CV</v>
      </c>
      <c r="L127" s="344" t="str">
        <f>M2C!N20</f>
        <v>CV</v>
      </c>
      <c r="M127" s="344" t="str">
        <f>M2C!O20</f>
        <v>CV</v>
      </c>
      <c r="N127" s="344" t="str">
        <f>M2C!P20</f>
        <v>CV</v>
      </c>
      <c r="O127" s="344" t="str">
        <f>M2C!Q20</f>
        <v>CV</v>
      </c>
      <c r="P127" s="345" t="str">
        <f>M2C!R20</f>
        <v>CV</v>
      </c>
      <c r="Q127" s="343" t="str">
        <f>M2C!S20</f>
        <v>CV</v>
      </c>
      <c r="R127" s="344" t="str">
        <f>M2C!T20</f>
        <v>CV</v>
      </c>
      <c r="S127" s="344" t="str">
        <f>M2C!U20</f>
        <v>CV</v>
      </c>
      <c r="T127" s="344" t="str">
        <f>M2C!V20</f>
        <v>CV</v>
      </c>
      <c r="U127" s="344" t="str">
        <f>M2C!W20</f>
        <v>CV</v>
      </c>
      <c r="V127" s="344" t="str">
        <f>M2C!X20</f>
        <v>CV</v>
      </c>
      <c r="W127" s="344" t="str">
        <f>M2C!Y20</f>
        <v>CV</v>
      </c>
      <c r="X127" s="344" t="str">
        <f>M2C!Z20</f>
        <v>CV</v>
      </c>
      <c r="Y127" s="344" t="str">
        <f>M2C!AA20</f>
        <v>CV</v>
      </c>
      <c r="Z127" s="344" t="str">
        <f>M2C!AB20</f>
        <v>CV</v>
      </c>
      <c r="AA127" s="344" t="str">
        <f>M2C!AC20</f>
        <v>CV</v>
      </c>
      <c r="AB127" s="346" t="str">
        <f>M2C!AD20</f>
        <v>CV</v>
      </c>
      <c r="AC127" s="343" t="str">
        <f>M2C!AE20</f>
        <v>CV</v>
      </c>
      <c r="AD127" s="344" t="str">
        <f>M2C!AF20</f>
        <v>CV</v>
      </c>
      <c r="AE127" s="344" t="str">
        <f>M2C!AG20</f>
        <v>CV</v>
      </c>
      <c r="AF127" s="344" t="str">
        <f>M2C!AH20</f>
        <v>CV</v>
      </c>
      <c r="AG127" s="344" t="str">
        <f>M2C!AI20</f>
        <v>CV</v>
      </c>
      <c r="AH127" s="344" t="str">
        <f>M2C!AJ20</f>
        <v>CV</v>
      </c>
      <c r="AI127" s="344" t="str">
        <f>M2C!AK20</f>
        <v>CV</v>
      </c>
      <c r="AJ127" s="344" t="str">
        <f>M2C!AL20</f>
        <v>CV</v>
      </c>
      <c r="AK127" s="344" t="str">
        <f>M2C!AM20</f>
        <v>x</v>
      </c>
      <c r="AL127" s="344" t="str">
        <f>M2C!AN20</f>
        <v>x</v>
      </c>
      <c r="AM127" s="344" t="str">
        <f>M2C!AO20</f>
        <v>x</v>
      </c>
      <c r="AN127" s="346" t="str">
        <f>M2C!AP20</f>
        <v>x</v>
      </c>
      <c r="AO127" s="343" t="str">
        <f>M2C!AQ20</f>
        <v>x</v>
      </c>
      <c r="AP127" s="344" t="str">
        <f>M2C!AR20</f>
        <v>x</v>
      </c>
      <c r="AQ127" s="344" t="str">
        <f>M2C!AS20</f>
        <v>x</v>
      </c>
      <c r="AR127" s="344" t="str">
        <f>M2C!AT20</f>
        <v>x</v>
      </c>
      <c r="AS127" s="344" t="str">
        <f>M2C!AU20</f>
        <v>x</v>
      </c>
      <c r="AT127" s="344" t="str">
        <f>M2C!AV20</f>
        <v>x</v>
      </c>
      <c r="AU127" s="344" t="str">
        <f>M2C!AW20</f>
        <v>x</v>
      </c>
      <c r="AV127" s="344" t="str">
        <f>M2C!AX20</f>
        <v>x</v>
      </c>
      <c r="AW127" s="344" t="str">
        <f>M2C!AY20</f>
        <v>x</v>
      </c>
      <c r="AX127" s="344" t="str">
        <f>M2C!AZ20</f>
        <v>x</v>
      </c>
      <c r="AY127" s="344" t="str">
        <f>M2C!BA20</f>
        <v>x</v>
      </c>
      <c r="AZ127" s="346" t="str">
        <f>M2C!BB20</f>
        <v>x</v>
      </c>
      <c r="BA127" s="343" t="str">
        <f>M2C!BC20</f>
        <v>x</v>
      </c>
      <c r="BB127" s="344" t="str">
        <f>M2C!BD20</f>
        <v>x</v>
      </c>
      <c r="BC127" s="344" t="str">
        <f>M2C!BE20</f>
        <v>x</v>
      </c>
      <c r="BD127" s="344" t="str">
        <f>M2C!BF20</f>
        <v>x</v>
      </c>
      <c r="BE127" s="344" t="str">
        <f>M2C!BG20</f>
        <v>x</v>
      </c>
      <c r="BF127" s="344" t="str">
        <f>M2C!BH20</f>
        <v>x</v>
      </c>
      <c r="BG127" s="344" t="str">
        <f>M2C!BI20</f>
        <v>x</v>
      </c>
      <c r="BH127" s="344" t="str">
        <f>M2C!BJ20</f>
        <v>x</v>
      </c>
      <c r="BI127" s="344" t="str">
        <f>M2C!BK20</f>
        <v>x</v>
      </c>
      <c r="BJ127" s="344" t="str">
        <f>M2C!BL20</f>
        <v>x</v>
      </c>
      <c r="BK127" s="344" t="str">
        <f>M2C!BM20</f>
        <v>x</v>
      </c>
      <c r="BL127" s="346" t="str">
        <f>M2C!BN20</f>
        <v>x</v>
      </c>
      <c r="BM127" s="343" t="str">
        <f>M2C!BO20</f>
        <v>x</v>
      </c>
      <c r="BN127" s="344" t="str">
        <f>M2C!BP20</f>
        <v>x</v>
      </c>
      <c r="BO127" s="344" t="str">
        <f>M2C!BQ20</f>
        <v>x</v>
      </c>
      <c r="BP127" s="344" t="str">
        <f>M2C!BR20</f>
        <v>x</v>
      </c>
      <c r="BQ127" s="344" t="str">
        <f>M2C!BS20</f>
        <v>x</v>
      </c>
      <c r="BR127" s="344" t="str">
        <f>M2C!BT20</f>
        <v>x</v>
      </c>
      <c r="BS127" s="344" t="str">
        <f>M2C!BU20</f>
        <v>x</v>
      </c>
      <c r="BT127" s="344" t="str">
        <f>M2C!BV20</f>
        <v>x</v>
      </c>
      <c r="BU127" s="344" t="str">
        <f>M2C!BW20</f>
        <v>x</v>
      </c>
      <c r="BV127" s="344" t="str">
        <f>M2C!BX20</f>
        <v>x</v>
      </c>
      <c r="BW127" s="344" t="str">
        <f>M2C!BY20</f>
        <v>x</v>
      </c>
      <c r="BX127" s="346" t="str">
        <f>M2C!BZ20</f>
        <v>x</v>
      </c>
      <c r="BY127" s="343" t="str">
        <f>M2C!CA20</f>
        <v>x</v>
      </c>
      <c r="BZ127" s="344" t="str">
        <f>M2C!CB20</f>
        <v>x</v>
      </c>
      <c r="CA127" s="344" t="str">
        <f>M2C!CC20</f>
        <v>x</v>
      </c>
      <c r="CB127" s="344" t="str">
        <f>M2C!CD20</f>
        <v>x</v>
      </c>
      <c r="CC127" s="344" t="str">
        <f>M2C!CE20</f>
        <v>x</v>
      </c>
      <c r="CD127" s="344" t="str">
        <f>M2C!CF20</f>
        <v>x</v>
      </c>
      <c r="CE127" s="344" t="str">
        <f>M2C!CG20</f>
        <v>x</v>
      </c>
      <c r="CF127" s="344" t="str">
        <f>M2C!CH20</f>
        <v>x</v>
      </c>
      <c r="CG127" s="344" t="str">
        <f>M2C!CI20</f>
        <v>x</v>
      </c>
      <c r="CH127" s="344" t="str">
        <f>M2C!CJ20</f>
        <v>x</v>
      </c>
      <c r="CI127" s="344" t="str">
        <f>M2C!CK20</f>
        <v>x</v>
      </c>
      <c r="CJ127" s="346" t="str">
        <f>M2C!CL20</f>
        <v>x</v>
      </c>
      <c r="CK127" s="343" t="str">
        <f>M2C!CM20</f>
        <v>x</v>
      </c>
      <c r="CL127" s="344" t="str">
        <f>M2C!CN20</f>
        <v>x</v>
      </c>
      <c r="CM127" s="344" t="str">
        <f>M2C!CO20</f>
        <v>x</v>
      </c>
      <c r="CN127" s="344" t="str">
        <f>M2C!CP20</f>
        <v>x</v>
      </c>
      <c r="CO127" s="344" t="str">
        <f>M2C!CQ20</f>
        <v>x</v>
      </c>
      <c r="CP127" s="344" t="str">
        <f>M2C!CR20</f>
        <v>x</v>
      </c>
      <c r="CQ127" s="344" t="str">
        <f>M2C!CS20</f>
        <v>x</v>
      </c>
      <c r="CR127" s="344" t="str">
        <f>M2C!CT20</f>
        <v>x</v>
      </c>
      <c r="CS127" s="344" t="str">
        <f>M2C!CU20</f>
        <v>x</v>
      </c>
      <c r="CT127" s="344" t="str">
        <f>M2C!CV20</f>
        <v>x</v>
      </c>
      <c r="CU127" s="344" t="str">
        <f>M2C!CW20</f>
        <v>x</v>
      </c>
      <c r="CV127" s="346" t="str">
        <f>M2C!CX20</f>
        <v>x</v>
      </c>
      <c r="CW127" s="343" t="str">
        <f>M2C!CY20</f>
        <v>x</v>
      </c>
      <c r="CX127" s="344" t="str">
        <f>M2C!CZ20</f>
        <v>x</v>
      </c>
      <c r="CY127" s="344" t="str">
        <f>M2C!DA20</f>
        <v>x</v>
      </c>
      <c r="CZ127" s="344" t="str">
        <f>M2C!DB20</f>
        <v>x</v>
      </c>
      <c r="DA127" s="344" t="str">
        <f>M2C!DC20</f>
        <v>x</v>
      </c>
      <c r="DB127" s="344" t="str">
        <f>M2C!DD20</f>
        <v>x</v>
      </c>
      <c r="DC127" s="344" t="str">
        <f>M2C!DE20</f>
        <v>x</v>
      </c>
      <c r="DD127" s="344" t="str">
        <f>M2C!DF20</f>
        <v>x</v>
      </c>
      <c r="DE127" s="344" t="str">
        <f>M2C!DG20</f>
        <v>x</v>
      </c>
      <c r="DF127" s="344" t="str">
        <f>M2C!DH20</f>
        <v>x</v>
      </c>
      <c r="DG127" s="344" t="str">
        <f>M2C!DI20</f>
        <v>x</v>
      </c>
      <c r="DH127" s="346" t="str">
        <f>M2C!DJ20</f>
        <v>x</v>
      </c>
      <c r="DI127" s="343" t="str">
        <f>M2C!DK20</f>
        <v>x</v>
      </c>
      <c r="DJ127" s="344" t="str">
        <f>M2C!DL20</f>
        <v>x</v>
      </c>
      <c r="DK127" s="344" t="str">
        <f>M2C!DM20</f>
        <v>x</v>
      </c>
      <c r="DL127" s="344" t="str">
        <f>M2C!DN20</f>
        <v>x</v>
      </c>
      <c r="DM127" s="344" t="str">
        <f>M2C!DO20</f>
        <v>x</v>
      </c>
      <c r="DN127" s="344" t="str">
        <f>M2C!DP20</f>
        <v>x</v>
      </c>
      <c r="DO127" s="344" t="str">
        <f>M2C!DQ20</f>
        <v>x</v>
      </c>
      <c r="DP127" s="344" t="str">
        <f>M2C!DR20</f>
        <v>x</v>
      </c>
      <c r="DQ127" s="344" t="str">
        <f>M2C!DS20</f>
        <v>x</v>
      </c>
      <c r="DR127" s="344" t="str">
        <f>M2C!DT20</f>
        <v>x</v>
      </c>
      <c r="DS127" s="344" t="str">
        <f>M2C!DU20</f>
        <v>x</v>
      </c>
      <c r="DT127" s="346" t="str">
        <f>M2C!DV20</f>
        <v>x</v>
      </c>
      <c r="DU127" s="343" t="str">
        <f>M2C!DW20</f>
        <v>x</v>
      </c>
      <c r="DV127" s="344" t="str">
        <f>M2C!DX20</f>
        <v>x</v>
      </c>
      <c r="DW127" s="344" t="str">
        <f>M2C!DY20</f>
        <v>x</v>
      </c>
      <c r="DX127" s="344" t="str">
        <f>M2C!DZ20</f>
        <v>x</v>
      </c>
      <c r="DY127" s="344" t="str">
        <f>M2C!EA20</f>
        <v>x</v>
      </c>
      <c r="DZ127" s="344" t="str">
        <f>M2C!EB20</f>
        <v>x</v>
      </c>
      <c r="EA127" s="344" t="str">
        <f>M2C!EC20</f>
        <v>x</v>
      </c>
      <c r="EB127" s="344" t="str">
        <f>M2C!ED20</f>
        <v>x</v>
      </c>
      <c r="EC127" s="344" t="str">
        <f>M2C!EE20</f>
        <v>x</v>
      </c>
      <c r="ED127" s="344" t="str">
        <f>M2C!EF20</f>
        <v>x</v>
      </c>
      <c r="EE127" s="344" t="str">
        <f>M2C!EG20</f>
        <v>x</v>
      </c>
      <c r="EF127" s="346" t="str">
        <f>M2C!EH20</f>
        <v>x</v>
      </c>
      <c r="EG127" s="343" t="str">
        <f>M2C!EI20</f>
        <v>x</v>
      </c>
      <c r="EH127" s="344" t="str">
        <f>M2C!EJ20</f>
        <v>x</v>
      </c>
      <c r="EI127" s="344" t="str">
        <f>M2C!EK20</f>
        <v>x</v>
      </c>
      <c r="EJ127" s="344" t="str">
        <f>M2C!EL20</f>
        <v>x</v>
      </c>
      <c r="EK127" s="344" t="str">
        <f>M2C!EM20</f>
        <v>x</v>
      </c>
      <c r="EL127" s="344" t="str">
        <f>M2C!EN20</f>
        <v>x</v>
      </c>
      <c r="EM127" s="344" t="str">
        <f>M2C!EO20</f>
        <v>x</v>
      </c>
      <c r="EN127" s="344" t="str">
        <f>M2C!EP20</f>
        <v>x</v>
      </c>
      <c r="EO127" s="344" t="str">
        <f>M2C!EQ20</f>
        <v>x</v>
      </c>
      <c r="EP127" s="344" t="str">
        <f>M2C!ER20</f>
        <v>x</v>
      </c>
      <c r="EQ127" s="344" t="str">
        <f>M2C!ES20</f>
        <v>x</v>
      </c>
      <c r="ER127" s="346" t="str">
        <f>M2C!ET20</f>
        <v>x</v>
      </c>
      <c r="ES127" s="347" t="str">
        <f>M2C!EU20</f>
        <v>x</v>
      </c>
      <c r="ET127" s="344" t="str">
        <f>M2C!EV20</f>
        <v>x</v>
      </c>
      <c r="EU127" s="344" t="str">
        <f>M2C!EW20</f>
        <v>x</v>
      </c>
      <c r="EV127" s="344" t="str">
        <f>M2C!EX20</f>
        <v>x</v>
      </c>
      <c r="EW127" s="344" t="str">
        <f>M2C!EY20</f>
        <v>x</v>
      </c>
      <c r="EX127" s="344" t="str">
        <f>M2C!EZ20</f>
        <v>x</v>
      </c>
      <c r="EY127" s="344" t="str">
        <f>M2C!FA20</f>
        <v>x</v>
      </c>
      <c r="EZ127" s="344" t="str">
        <f>M2C!FB20</f>
        <v>x</v>
      </c>
      <c r="FA127" s="344" t="str">
        <f>M2C!FC20</f>
        <v>x</v>
      </c>
      <c r="FB127" s="344" t="str">
        <f>M2C!FD20</f>
        <v>x</v>
      </c>
      <c r="FC127" s="344" t="str">
        <f>M2C!FE20</f>
        <v>x</v>
      </c>
      <c r="FD127" s="344" t="str">
        <f>M2C!FF20</f>
        <v>x</v>
      </c>
      <c r="FE127" s="344" t="str">
        <f>M2C!FG20</f>
        <v>x</v>
      </c>
      <c r="FF127" s="344" t="str">
        <f>M2C!FH20</f>
        <v>x</v>
      </c>
      <c r="FG127" s="344" t="str">
        <f>M2C!FI20</f>
        <v>x</v>
      </c>
      <c r="FH127" s="344" t="str">
        <f>M2C!FJ20</f>
        <v>x</v>
      </c>
      <c r="FI127" s="344" t="str">
        <f>M2C!FK20</f>
        <v>x</v>
      </c>
      <c r="FJ127" s="344" t="str">
        <f>M2C!FL20</f>
        <v>x</v>
      </c>
      <c r="FK127" s="344" t="str">
        <f>M2C!FM20</f>
        <v>x</v>
      </c>
      <c r="FL127" s="344" t="str">
        <f>M2C!FN20</f>
        <v>x</v>
      </c>
      <c r="FM127" s="344" t="str">
        <f>M2C!FO20</f>
        <v>x</v>
      </c>
      <c r="FN127" s="344" t="str">
        <f>M2C!FP20</f>
        <v>x</v>
      </c>
      <c r="FO127" s="344" t="str">
        <f>M2C!FQ20</f>
        <v>x</v>
      </c>
      <c r="FP127" s="344" t="str">
        <f>M2C!FR20</f>
        <v>x</v>
      </c>
      <c r="FQ127" s="344" t="str">
        <f>M2C!FS20</f>
        <v>x</v>
      </c>
      <c r="FR127" s="344" t="str">
        <f>M2C!FT20</f>
        <v>x</v>
      </c>
      <c r="FS127" s="344" t="str">
        <f>M2C!FU20</f>
        <v>x</v>
      </c>
      <c r="FT127" s="344" t="str">
        <f>M2C!FV20</f>
        <v>x</v>
      </c>
      <c r="FU127" s="344" t="str">
        <f>M2C!FW20</f>
        <v>x</v>
      </c>
      <c r="FV127" s="344" t="str">
        <f>M2C!FX20</f>
        <v>x</v>
      </c>
      <c r="FW127" s="344" t="str">
        <f>M2C!FY20</f>
        <v>x</v>
      </c>
      <c r="FX127" s="344" t="str">
        <f>M2C!FZ20</f>
        <v>x</v>
      </c>
      <c r="FY127" s="344" t="str">
        <f>M2C!GA20</f>
        <v>x</v>
      </c>
      <c r="FZ127" s="344" t="str">
        <f>M2C!GB20</f>
        <v>x</v>
      </c>
      <c r="GA127" s="344" t="str">
        <f>M2C!GC20</f>
        <v>x</v>
      </c>
      <c r="GB127" s="344" t="str">
        <f>M2C!GD20</f>
        <v>x</v>
      </c>
      <c r="GC127" s="344" t="str">
        <f>M2C!GE20</f>
        <v>x</v>
      </c>
      <c r="GD127" s="344" t="str">
        <f>M2C!GF20</f>
        <v>x</v>
      </c>
      <c r="GE127" s="344" t="str">
        <f>M2C!GG20</f>
        <v>x</v>
      </c>
      <c r="GF127" s="344" t="str">
        <f>M2C!GH20</f>
        <v>x</v>
      </c>
      <c r="GG127" s="344" t="str">
        <f>M2C!GI20</f>
        <v>x</v>
      </c>
      <c r="GH127" s="344" t="str">
        <f>M2C!GJ20</f>
        <v>x</v>
      </c>
      <c r="GI127" s="344" t="str">
        <f>M2C!GK20</f>
        <v>x</v>
      </c>
      <c r="GJ127" s="344" t="str">
        <f>M2C!GL20</f>
        <v>x</v>
      </c>
      <c r="GK127" s="344" t="str">
        <f>M2C!GM20</f>
        <v>x</v>
      </c>
      <c r="GL127" s="344" t="str">
        <f>M2C!GN20</f>
        <v>x</v>
      </c>
      <c r="GM127" s="344" t="str">
        <f>M2C!GO20</f>
        <v>x</v>
      </c>
      <c r="GN127" s="344" t="str">
        <f>M2C!GP20</f>
        <v>x</v>
      </c>
      <c r="GO127" s="709" t="str">
        <f>M2C!HL30</f>
        <v>N</v>
      </c>
    </row>
    <row r="128" spans="1:197" ht="13.15" customHeight="1" x14ac:dyDescent="0.2">
      <c r="A128" s="268" t="str">
        <f>M2C!A4</f>
        <v>V30</v>
      </c>
      <c r="B128" s="268">
        <f>M2C!D4</f>
        <v>42762</v>
      </c>
      <c r="C128" s="269">
        <f>M2C!E4</f>
        <v>48000</v>
      </c>
      <c r="D128" s="270" t="str">
        <f>M2C!F4</f>
        <v>C096</v>
      </c>
      <c r="E128" s="329">
        <f>M2C!G4</f>
        <v>5</v>
      </c>
      <c r="F128" s="323">
        <f>M2C!H4</f>
        <v>22</v>
      </c>
      <c r="G128" s="323">
        <f>M2C!I4</f>
        <v>16</v>
      </c>
      <c r="H128" s="323">
        <f>M2C!J4</f>
        <v>13</v>
      </c>
      <c r="I128" s="323">
        <f>M2C!K4</f>
        <v>7</v>
      </c>
      <c r="J128" s="323">
        <f>M2C!L4</f>
        <v>10</v>
      </c>
      <c r="K128" s="323">
        <f>M2C!M4</f>
        <v>18</v>
      </c>
      <c r="L128" s="323">
        <f>M2C!N4</f>
        <v>8</v>
      </c>
      <c r="M128" s="323">
        <f>M2C!O4</f>
        <v>5</v>
      </c>
      <c r="N128" s="323">
        <f>M2C!P4</f>
        <v>4</v>
      </c>
      <c r="O128" s="323">
        <f>M2C!Q4</f>
        <v>13</v>
      </c>
      <c r="P128" s="330">
        <f>M2C!R4</f>
        <v>12</v>
      </c>
      <c r="Q128" s="329">
        <f>M2C!S4</f>
        <v>13</v>
      </c>
      <c r="R128" s="323">
        <f>M2C!T4</f>
        <v>20</v>
      </c>
      <c r="S128" s="323">
        <f>M2C!U4</f>
        <v>21</v>
      </c>
      <c r="T128" s="323">
        <f>M2C!V4</f>
        <v>16</v>
      </c>
      <c r="U128" s="323">
        <f>M2C!W4</f>
        <v>19</v>
      </c>
      <c r="V128" s="323">
        <f>M2C!X4</f>
        <v>4</v>
      </c>
      <c r="W128" s="323">
        <f>M2C!Y4</f>
        <v>19</v>
      </c>
      <c r="X128" s="323">
        <f>M2C!Z4</f>
        <v>6</v>
      </c>
      <c r="Y128" s="323">
        <f>M2C!AA4</f>
        <v>4</v>
      </c>
      <c r="Z128" s="323">
        <f>M2C!AB4</f>
        <v>13</v>
      </c>
      <c r="AA128" s="323">
        <f>M2C!AC4</f>
        <v>16</v>
      </c>
      <c r="AB128" s="331">
        <f>M2C!AD4</f>
        <v>16</v>
      </c>
      <c r="AC128" s="329">
        <f>M2C!AE4</f>
        <v>16</v>
      </c>
      <c r="AD128" s="323" t="str">
        <f>M2C!AF4</f>
        <v>STK</v>
      </c>
      <c r="AE128" s="323" t="str">
        <f>M2C!AG4</f>
        <v>STK</v>
      </c>
      <c r="AF128" s="323" t="str">
        <f>M2C!AH4</f>
        <v>x</v>
      </c>
      <c r="AG128" s="323" t="str">
        <f>M2C!AI4</f>
        <v>x</v>
      </c>
      <c r="AH128" s="323" t="str">
        <f>M2C!AJ4</f>
        <v>x</v>
      </c>
      <c r="AI128" s="323" t="str">
        <f>M2C!AK4</f>
        <v>x</v>
      </c>
      <c r="AJ128" s="323" t="str">
        <f>M2C!AL4</f>
        <v>x</v>
      </c>
      <c r="AK128" s="323" t="str">
        <f>M2C!AM4</f>
        <v>x</v>
      </c>
      <c r="AL128" s="323" t="str">
        <f>M2C!AN4</f>
        <v>x</v>
      </c>
      <c r="AM128" s="323" t="str">
        <f>M2C!AO4</f>
        <v>x</v>
      </c>
      <c r="AN128" s="331" t="str">
        <f>M2C!AP4</f>
        <v>x</v>
      </c>
      <c r="AO128" s="329" t="str">
        <f>M2C!AQ4</f>
        <v>x</v>
      </c>
      <c r="AP128" s="323" t="str">
        <f>M2C!AR4</f>
        <v>x</v>
      </c>
      <c r="AQ128" s="323" t="str">
        <f>M2C!AS4</f>
        <v>x</v>
      </c>
      <c r="AR128" s="323" t="str">
        <f>M2C!AT4</f>
        <v>x</v>
      </c>
      <c r="AS128" s="323" t="str">
        <f>M2C!AU4</f>
        <v>x</v>
      </c>
      <c r="AT128" s="323" t="str">
        <f>M2C!AV4</f>
        <v>x</v>
      </c>
      <c r="AU128" s="323" t="str">
        <f>M2C!AW4</f>
        <v>x</v>
      </c>
      <c r="AV128" s="323" t="str">
        <f>M2C!AX4</f>
        <v>x</v>
      </c>
      <c r="AW128" s="323" t="str">
        <f>M2C!AY4</f>
        <v>x</v>
      </c>
      <c r="AX128" s="323" t="str">
        <f>M2C!AZ4</f>
        <v>x</v>
      </c>
      <c r="AY128" s="323" t="str">
        <f>M2C!BA4</f>
        <v>x</v>
      </c>
      <c r="AZ128" s="331" t="str">
        <f>M2C!BB4</f>
        <v>x</v>
      </c>
      <c r="BA128" s="329" t="str">
        <f>M2C!BC4</f>
        <v>x</v>
      </c>
      <c r="BB128" s="323" t="str">
        <f>M2C!BD4</f>
        <v>x</v>
      </c>
      <c r="BC128" s="323" t="str">
        <f>M2C!BE4</f>
        <v>x</v>
      </c>
      <c r="BD128" s="323" t="str">
        <f>M2C!BF4</f>
        <v>x</v>
      </c>
      <c r="BE128" s="323" t="str">
        <f>M2C!BG4</f>
        <v>x</v>
      </c>
      <c r="BF128" s="323" t="str">
        <f>M2C!BH4</f>
        <v>x</v>
      </c>
      <c r="BG128" s="323" t="str">
        <f>M2C!BI4</f>
        <v>x</v>
      </c>
      <c r="BH128" s="323" t="str">
        <f>M2C!BJ4</f>
        <v>x</v>
      </c>
      <c r="BI128" s="323" t="str">
        <f>M2C!BK4</f>
        <v>x</v>
      </c>
      <c r="BJ128" s="323" t="str">
        <f>M2C!BL4</f>
        <v>x</v>
      </c>
      <c r="BK128" s="323" t="str">
        <f>M2C!BM4</f>
        <v>x</v>
      </c>
      <c r="BL128" s="331" t="str">
        <f>M2C!BN4</f>
        <v>x</v>
      </c>
      <c r="BM128" s="329" t="str">
        <f>M2C!BO4</f>
        <v>x</v>
      </c>
      <c r="BN128" s="323" t="str">
        <f>M2C!BP4</f>
        <v>x</v>
      </c>
      <c r="BO128" s="323" t="str">
        <f>M2C!BQ4</f>
        <v>x</v>
      </c>
      <c r="BP128" s="323" t="str">
        <f>M2C!BR4</f>
        <v>x</v>
      </c>
      <c r="BQ128" s="323" t="str">
        <f>M2C!BS4</f>
        <v>x</v>
      </c>
      <c r="BR128" s="323" t="str">
        <f>M2C!BT4</f>
        <v>x</v>
      </c>
      <c r="BS128" s="323" t="str">
        <f>M2C!BU4</f>
        <v>x</v>
      </c>
      <c r="BT128" s="323" t="str">
        <f>M2C!BV4</f>
        <v>x</v>
      </c>
      <c r="BU128" s="323" t="str">
        <f>M2C!BW4</f>
        <v>x</v>
      </c>
      <c r="BV128" s="323" t="str">
        <f>M2C!BX4</f>
        <v>x</v>
      </c>
      <c r="BW128" s="323" t="str">
        <f>M2C!BY4</f>
        <v>x</v>
      </c>
      <c r="BX128" s="331" t="str">
        <f>M2C!BZ4</f>
        <v>x</v>
      </c>
      <c r="BY128" s="329" t="str">
        <f>M2C!CA4</f>
        <v>x</v>
      </c>
      <c r="BZ128" s="323" t="str">
        <f>M2C!CB4</f>
        <v>x</v>
      </c>
      <c r="CA128" s="323" t="str">
        <f>M2C!CC4</f>
        <v>x</v>
      </c>
      <c r="CB128" s="323" t="str">
        <f>M2C!CD4</f>
        <v>x</v>
      </c>
      <c r="CC128" s="323" t="str">
        <f>M2C!CE4</f>
        <v>x</v>
      </c>
      <c r="CD128" s="323" t="str">
        <f>M2C!CF4</f>
        <v>x</v>
      </c>
      <c r="CE128" s="323" t="str">
        <f>M2C!CG4</f>
        <v>x</v>
      </c>
      <c r="CF128" s="323" t="str">
        <f>M2C!CH4</f>
        <v>x</v>
      </c>
      <c r="CG128" s="323" t="str">
        <f>M2C!CI4</f>
        <v>x</v>
      </c>
      <c r="CH128" s="323" t="str">
        <f>M2C!CJ4</f>
        <v>x</v>
      </c>
      <c r="CI128" s="323" t="str">
        <f>M2C!CK4</f>
        <v>x</v>
      </c>
      <c r="CJ128" s="331" t="str">
        <f>M2C!CL4</f>
        <v>x</v>
      </c>
      <c r="CK128" s="329" t="str">
        <f>M2C!CM4</f>
        <v>x</v>
      </c>
      <c r="CL128" s="323" t="str">
        <f>M2C!CN4</f>
        <v>x</v>
      </c>
      <c r="CM128" s="323" t="str">
        <f>M2C!CO4</f>
        <v>x</v>
      </c>
      <c r="CN128" s="323" t="str">
        <f>M2C!CP4</f>
        <v>x</v>
      </c>
      <c r="CO128" s="323" t="str">
        <f>M2C!CQ4</f>
        <v>x</v>
      </c>
      <c r="CP128" s="323" t="str">
        <f>M2C!CR4</f>
        <v>x</v>
      </c>
      <c r="CQ128" s="323" t="str">
        <f>M2C!CS4</f>
        <v>x</v>
      </c>
      <c r="CR128" s="323" t="str">
        <f>M2C!CT4</f>
        <v>x</v>
      </c>
      <c r="CS128" s="323" t="str">
        <f>M2C!CU4</f>
        <v>x</v>
      </c>
      <c r="CT128" s="323" t="str">
        <f>M2C!CV4</f>
        <v>x</v>
      </c>
      <c r="CU128" s="323" t="str">
        <f>M2C!CW4</f>
        <v>x</v>
      </c>
      <c r="CV128" s="331" t="str">
        <f>M2C!CX4</f>
        <v>x</v>
      </c>
      <c r="CW128" s="329" t="str">
        <f>M2C!CY4</f>
        <v>x</v>
      </c>
      <c r="CX128" s="323" t="str">
        <f>M2C!CZ4</f>
        <v>x</v>
      </c>
      <c r="CY128" s="323" t="str">
        <f>M2C!DA4</f>
        <v>x</v>
      </c>
      <c r="CZ128" s="323" t="str">
        <f>M2C!DB4</f>
        <v>x</v>
      </c>
      <c r="DA128" s="784" t="str">
        <f>M2C!DC4</f>
        <v>x</v>
      </c>
      <c r="DB128" s="784" t="str">
        <f>M2C!DD4</f>
        <v>x</v>
      </c>
      <c r="DC128" s="784" t="str">
        <f>M2C!DE4</f>
        <v>x</v>
      </c>
      <c r="DD128" s="784" t="str">
        <f>M2C!DF4</f>
        <v>x</v>
      </c>
      <c r="DE128" s="784" t="str">
        <f>M2C!DG4</f>
        <v>x</v>
      </c>
      <c r="DF128" s="784" t="str">
        <f>M2C!DH4</f>
        <v>x</v>
      </c>
      <c r="DG128" s="784" t="str">
        <f>M2C!DI4</f>
        <v>x</v>
      </c>
      <c r="DH128" s="284" t="str">
        <f>M2C!DJ4</f>
        <v>x</v>
      </c>
      <c r="DI128" s="283" t="str">
        <f>M2C!DK4</f>
        <v>x</v>
      </c>
      <c r="DJ128" s="784" t="str">
        <f>M2C!DL4</f>
        <v>x</v>
      </c>
      <c r="DK128" s="784" t="str">
        <f>M2C!DM4</f>
        <v>x</v>
      </c>
      <c r="DL128" s="784" t="str">
        <f>M2C!DN4</f>
        <v>x</v>
      </c>
      <c r="DM128" s="784" t="str">
        <f>M2C!DO4</f>
        <v>x</v>
      </c>
      <c r="DN128" s="784" t="str">
        <f>M2C!DP4</f>
        <v>x</v>
      </c>
      <c r="DO128" s="784" t="str">
        <f>M2C!DQ4</f>
        <v>x</v>
      </c>
      <c r="DP128" s="784" t="str">
        <f>M2C!DR4</f>
        <v>x</v>
      </c>
      <c r="DQ128" s="784" t="str">
        <f>M2C!DS4</f>
        <v>x</v>
      </c>
      <c r="DR128" s="784" t="str">
        <f>M2C!DT4</f>
        <v>x</v>
      </c>
      <c r="DS128" s="784" t="str">
        <f>M2C!DU4</f>
        <v>x</v>
      </c>
      <c r="DT128" s="284" t="str">
        <f>M2C!DV4</f>
        <v>x</v>
      </c>
      <c r="DU128" s="283" t="str">
        <f>M2C!DW4</f>
        <v>x</v>
      </c>
      <c r="DV128" s="784" t="str">
        <f>M2C!DX4</f>
        <v>x</v>
      </c>
      <c r="DW128" s="784" t="str">
        <f>M2C!DY4</f>
        <v>x</v>
      </c>
      <c r="DX128" s="784" t="str">
        <f>M2C!DZ4</f>
        <v>x</v>
      </c>
      <c r="DY128" s="784" t="str">
        <f>M2C!EA4</f>
        <v>x</v>
      </c>
      <c r="DZ128" s="784" t="str">
        <f>M2C!EB4</f>
        <v>x</v>
      </c>
      <c r="EA128" s="784" t="str">
        <f>M2C!EC4</f>
        <v>x</v>
      </c>
      <c r="EB128" s="784" t="str">
        <f>M2C!ED4</f>
        <v>x</v>
      </c>
      <c r="EC128" s="784" t="str">
        <f>M2C!EE4</f>
        <v>x</v>
      </c>
      <c r="ED128" s="784" t="str">
        <f>M2C!EF4</f>
        <v>x</v>
      </c>
      <c r="EE128" s="784" t="str">
        <f>M2C!EG4</f>
        <v>x</v>
      </c>
      <c r="EF128" s="284" t="str">
        <f>M2C!EH4</f>
        <v>x</v>
      </c>
      <c r="EG128" s="283" t="str">
        <f>M2C!EI4</f>
        <v>x</v>
      </c>
      <c r="EH128" s="784" t="str">
        <f>M2C!EJ4</f>
        <v>x</v>
      </c>
      <c r="EI128" s="784" t="str">
        <f>M2C!EK4</f>
        <v>x</v>
      </c>
      <c r="EJ128" s="784" t="str">
        <f>M2C!EL4</f>
        <v>x</v>
      </c>
      <c r="EK128" s="784" t="str">
        <f>M2C!EM4</f>
        <v>x</v>
      </c>
      <c r="EL128" s="784" t="str">
        <f>M2C!EN4</f>
        <v>x</v>
      </c>
      <c r="EM128" s="784" t="str">
        <f>M2C!EO4</f>
        <v>x</v>
      </c>
      <c r="EN128" s="784" t="str">
        <f>M2C!EP4</f>
        <v>x</v>
      </c>
      <c r="EO128" s="784" t="str">
        <f>M2C!EQ4</f>
        <v>x</v>
      </c>
      <c r="EP128" s="784" t="str">
        <f>M2C!ER4</f>
        <v>x</v>
      </c>
      <c r="EQ128" s="784" t="str">
        <f>M2C!ES4</f>
        <v>x</v>
      </c>
      <c r="ER128" s="284" t="str">
        <f>M2C!ET4</f>
        <v>x</v>
      </c>
      <c r="ES128" s="280" t="str">
        <f>M2C!EU4</f>
        <v>x</v>
      </c>
      <c r="ET128" s="784" t="str">
        <f>M2C!EV4</f>
        <v>x</v>
      </c>
      <c r="EU128" s="784" t="str">
        <f>M2C!EW4</f>
        <v>x</v>
      </c>
      <c r="EV128" s="784" t="str">
        <f>M2C!EX4</f>
        <v>x</v>
      </c>
      <c r="EW128" s="784" t="str">
        <f>M2C!EY4</f>
        <v>x</v>
      </c>
      <c r="EX128" s="784" t="str">
        <f>M2C!EZ4</f>
        <v>x</v>
      </c>
      <c r="EY128" s="784" t="str">
        <f>M2C!FA4</f>
        <v>x</v>
      </c>
      <c r="EZ128" s="784" t="str">
        <f>M2C!FB4</f>
        <v>x</v>
      </c>
      <c r="FA128" s="784" t="str">
        <f>M2C!FC4</f>
        <v>x</v>
      </c>
      <c r="FB128" s="784" t="str">
        <f>M2C!FD4</f>
        <v>x</v>
      </c>
      <c r="FC128" s="784" t="str">
        <f>M2C!FE4</f>
        <v>x</v>
      </c>
      <c r="FD128" s="784" t="str">
        <f>M2C!FF4</f>
        <v>x</v>
      </c>
      <c r="FE128" s="784" t="str">
        <f>M2C!FG4</f>
        <v>x</v>
      </c>
      <c r="FF128" s="784" t="str">
        <f>M2C!FH4</f>
        <v>x</v>
      </c>
      <c r="FG128" s="784" t="str">
        <f>M2C!FI4</f>
        <v>x</v>
      </c>
      <c r="FH128" s="784" t="str">
        <f>M2C!FJ4</f>
        <v>x</v>
      </c>
      <c r="FI128" s="784" t="str">
        <f>M2C!FK4</f>
        <v>x</v>
      </c>
      <c r="FJ128" s="784" t="str">
        <f>M2C!FL4</f>
        <v>x</v>
      </c>
      <c r="FK128" s="784" t="str">
        <f>M2C!FM4</f>
        <v>x</v>
      </c>
      <c r="FL128" s="784" t="str">
        <f>M2C!FN4</f>
        <v>x</v>
      </c>
      <c r="FM128" s="784" t="str">
        <f>M2C!FO4</f>
        <v>x</v>
      </c>
      <c r="FN128" s="784" t="str">
        <f>M2C!FP4</f>
        <v>x</v>
      </c>
      <c r="FO128" s="784" t="str">
        <f>M2C!FQ4</f>
        <v>x</v>
      </c>
      <c r="FP128" s="784" t="str">
        <f>M2C!FR4</f>
        <v>x</v>
      </c>
      <c r="FQ128" s="784" t="str">
        <f>M2C!FS4</f>
        <v>x</v>
      </c>
      <c r="FR128" s="784" t="str">
        <f>M2C!FT4</f>
        <v>x</v>
      </c>
      <c r="FS128" s="784" t="str">
        <f>M2C!FU4</f>
        <v>x</v>
      </c>
      <c r="FT128" s="784" t="str">
        <f>M2C!FV4</f>
        <v>x</v>
      </c>
      <c r="FU128" s="784" t="str">
        <f>M2C!FW4</f>
        <v>x</v>
      </c>
      <c r="FV128" s="784" t="str">
        <f>M2C!FX4</f>
        <v>x</v>
      </c>
      <c r="FW128" s="784" t="str">
        <f>M2C!FY4</f>
        <v>x</v>
      </c>
      <c r="FX128" s="784" t="str">
        <f>M2C!FZ4</f>
        <v>x</v>
      </c>
      <c r="FY128" s="784" t="str">
        <f>M2C!GA4</f>
        <v>x</v>
      </c>
      <c r="FZ128" s="784" t="str">
        <f>M2C!GB4</f>
        <v>x</v>
      </c>
      <c r="GA128" s="784" t="str">
        <f>M2C!GC4</f>
        <v>x</v>
      </c>
      <c r="GB128" s="784" t="str">
        <f>M2C!GD4</f>
        <v>x</v>
      </c>
      <c r="GC128" s="784" t="str">
        <f>M2C!GE4</f>
        <v>x</v>
      </c>
      <c r="GD128" s="784" t="str">
        <f>M2C!GF4</f>
        <v>x</v>
      </c>
      <c r="GE128" s="784" t="str">
        <f>M2C!GG4</f>
        <v>x</v>
      </c>
      <c r="GF128" s="784" t="str">
        <f>M2C!GH4</f>
        <v>x</v>
      </c>
      <c r="GG128" s="784" t="str">
        <f>M2C!GI4</f>
        <v>x</v>
      </c>
      <c r="GH128" s="784" t="str">
        <f>M2C!GJ4</f>
        <v>x</v>
      </c>
      <c r="GI128" s="784" t="str">
        <f>M2C!GK4</f>
        <v>x</v>
      </c>
      <c r="GJ128" s="784" t="str">
        <f>M2C!GL4</f>
        <v>x</v>
      </c>
      <c r="GK128" s="784" t="str">
        <f>M2C!GM4</f>
        <v>x</v>
      </c>
      <c r="GL128" s="784" t="str">
        <f>M2C!GN4</f>
        <v>x</v>
      </c>
      <c r="GM128" s="784" t="str">
        <f>M2C!GO4</f>
        <v>x</v>
      </c>
      <c r="GN128" s="784" t="str">
        <f>M2C!GP4</f>
        <v>x</v>
      </c>
      <c r="GO128" s="709" t="str">
        <f>M2C!HL14</f>
        <v>N</v>
      </c>
    </row>
    <row r="129" spans="1:197" ht="13.15" customHeight="1" x14ac:dyDescent="0.2">
      <c r="A129" s="268" t="str">
        <f>M2C!A5</f>
        <v>V30</v>
      </c>
      <c r="B129" s="268">
        <f>M2C!D5</f>
        <v>42789</v>
      </c>
      <c r="C129" s="269">
        <f>M2C!E5</f>
        <v>48000</v>
      </c>
      <c r="D129" s="270" t="str">
        <f>M2C!F5</f>
        <v>C101</v>
      </c>
      <c r="E129" s="329">
        <f>M2C!G5</f>
        <v>16</v>
      </c>
      <c r="F129" s="323">
        <f>M2C!H5</f>
        <v>38</v>
      </c>
      <c r="G129" s="323">
        <f>M2C!I5</f>
        <v>23</v>
      </c>
      <c r="H129" s="323">
        <f>M2C!J5</f>
        <v>32</v>
      </c>
      <c r="I129" s="323">
        <f>M2C!K5</f>
        <v>0</v>
      </c>
      <c r="J129" s="323">
        <f>M2C!L5</f>
        <v>17</v>
      </c>
      <c r="K129" s="323">
        <f>M2C!M5</f>
        <v>53</v>
      </c>
      <c r="L129" s="323">
        <f>M2C!N5</f>
        <v>48</v>
      </c>
      <c r="M129" s="323">
        <f>M2C!O5</f>
        <v>23</v>
      </c>
      <c r="N129" s="323">
        <f>M2C!P5</f>
        <v>35</v>
      </c>
      <c r="O129" s="323">
        <f>M2C!Q5</f>
        <v>24</v>
      </c>
      <c r="P129" s="330">
        <f>M2C!R5</f>
        <v>1</v>
      </c>
      <c r="Q129" s="329">
        <f>M2C!S5</f>
        <v>18</v>
      </c>
      <c r="R129" s="323">
        <f>M2C!T5</f>
        <v>10</v>
      </c>
      <c r="S129" s="323">
        <f>M2C!U5</f>
        <v>21</v>
      </c>
      <c r="T129" s="323">
        <f>M2C!V5</f>
        <v>8</v>
      </c>
      <c r="U129" s="323">
        <f>M2C!W5</f>
        <v>14</v>
      </c>
      <c r="V129" s="323">
        <f>M2C!X5</f>
        <v>4</v>
      </c>
      <c r="W129" s="323">
        <f>M2C!Y5</f>
        <v>14</v>
      </c>
      <c r="X129" s="323">
        <f>M2C!Z5</f>
        <v>1</v>
      </c>
      <c r="Y129" s="323">
        <f>M2C!AA5</f>
        <v>1</v>
      </c>
      <c r="Z129" s="323">
        <f>M2C!AB5</f>
        <v>16</v>
      </c>
      <c r="AA129" s="323">
        <f>M2C!AC5</f>
        <v>10</v>
      </c>
      <c r="AB129" s="331" t="str">
        <f>M2C!AD5</f>
        <v>x</v>
      </c>
      <c r="AC129" s="329" t="str">
        <f>M2C!AE5</f>
        <v>x</v>
      </c>
      <c r="AD129" s="323" t="str">
        <f>M2C!AF5</f>
        <v>STK</v>
      </c>
      <c r="AE129" s="323" t="str">
        <f>M2C!AG5</f>
        <v>STK</v>
      </c>
      <c r="AF129" s="323" t="str">
        <f>M2C!AH5</f>
        <v>x</v>
      </c>
      <c r="AG129" s="323" t="str">
        <f>M2C!AI5</f>
        <v>x</v>
      </c>
      <c r="AH129" s="323" t="str">
        <f>M2C!AJ5</f>
        <v>x</v>
      </c>
      <c r="AI129" s="323" t="str">
        <f>M2C!AK5</f>
        <v>x</v>
      </c>
      <c r="AJ129" s="323" t="str">
        <f>M2C!AL5</f>
        <v>x</v>
      </c>
      <c r="AK129" s="323" t="str">
        <f>M2C!AM5</f>
        <v>x</v>
      </c>
      <c r="AL129" s="323" t="str">
        <f>M2C!AN5</f>
        <v>x</v>
      </c>
      <c r="AM129" s="323" t="str">
        <f>M2C!AO5</f>
        <v>x</v>
      </c>
      <c r="AN129" s="331" t="str">
        <f>M2C!AP5</f>
        <v>x</v>
      </c>
      <c r="AO129" s="329" t="str">
        <f>M2C!AQ5</f>
        <v>x</v>
      </c>
      <c r="AP129" s="323" t="str">
        <f>M2C!AR5</f>
        <v>x</v>
      </c>
      <c r="AQ129" s="323" t="str">
        <f>M2C!AS5</f>
        <v>x</v>
      </c>
      <c r="AR129" s="323" t="str">
        <f>M2C!AT5</f>
        <v>x</v>
      </c>
      <c r="AS129" s="323" t="str">
        <f>M2C!AU5</f>
        <v>x</v>
      </c>
      <c r="AT129" s="323" t="str">
        <f>M2C!AV5</f>
        <v>x</v>
      </c>
      <c r="AU129" s="323" t="str">
        <f>M2C!AW5</f>
        <v>x</v>
      </c>
      <c r="AV129" s="323" t="str">
        <f>M2C!AX5</f>
        <v>x</v>
      </c>
      <c r="AW129" s="323" t="str">
        <f>M2C!AY5</f>
        <v>x</v>
      </c>
      <c r="AX129" s="323" t="str">
        <f>M2C!AZ5</f>
        <v>x</v>
      </c>
      <c r="AY129" s="323" t="str">
        <f>M2C!BA5</f>
        <v>x</v>
      </c>
      <c r="AZ129" s="331" t="str">
        <f>M2C!BB5</f>
        <v>x</v>
      </c>
      <c r="BA129" s="329" t="str">
        <f>M2C!BC5</f>
        <v>x</v>
      </c>
      <c r="BB129" s="323" t="str">
        <f>M2C!BD5</f>
        <v>x</v>
      </c>
      <c r="BC129" s="323" t="str">
        <f>M2C!BE5</f>
        <v>x</v>
      </c>
      <c r="BD129" s="323" t="str">
        <f>M2C!BF5</f>
        <v>x</v>
      </c>
      <c r="BE129" s="323" t="str">
        <f>M2C!BG5</f>
        <v>x</v>
      </c>
      <c r="BF129" s="323" t="str">
        <f>M2C!BH5</f>
        <v>x</v>
      </c>
      <c r="BG129" s="323" t="str">
        <f>M2C!BI5</f>
        <v>x</v>
      </c>
      <c r="BH129" s="323" t="str">
        <f>M2C!BJ5</f>
        <v>x</v>
      </c>
      <c r="BI129" s="323" t="str">
        <f>M2C!BK5</f>
        <v>x</v>
      </c>
      <c r="BJ129" s="323" t="str">
        <f>M2C!BL5</f>
        <v>x</v>
      </c>
      <c r="BK129" s="323" t="str">
        <f>M2C!BM5</f>
        <v>x</v>
      </c>
      <c r="BL129" s="331" t="str">
        <f>M2C!BN5</f>
        <v>x</v>
      </c>
      <c r="BM129" s="329" t="str">
        <f>M2C!BO5</f>
        <v>x</v>
      </c>
      <c r="BN129" s="323" t="str">
        <f>M2C!BP5</f>
        <v>x</v>
      </c>
      <c r="BO129" s="323" t="str">
        <f>M2C!BQ5</f>
        <v>x</v>
      </c>
      <c r="BP129" s="323" t="str">
        <f>M2C!BR5</f>
        <v>x</v>
      </c>
      <c r="BQ129" s="323" t="str">
        <f>M2C!BS5</f>
        <v>x</v>
      </c>
      <c r="BR129" s="323" t="str">
        <f>M2C!BT5</f>
        <v>x</v>
      </c>
      <c r="BS129" s="323" t="str">
        <f>M2C!BU5</f>
        <v>x</v>
      </c>
      <c r="BT129" s="323" t="str">
        <f>M2C!BV5</f>
        <v>x</v>
      </c>
      <c r="BU129" s="323" t="str">
        <f>M2C!BW5</f>
        <v>x</v>
      </c>
      <c r="BV129" s="323" t="str">
        <f>M2C!BX5</f>
        <v>x</v>
      </c>
      <c r="BW129" s="323" t="str">
        <f>M2C!BY5</f>
        <v>x</v>
      </c>
      <c r="BX129" s="331" t="str">
        <f>M2C!BZ5</f>
        <v>x</v>
      </c>
      <c r="BY129" s="329" t="str">
        <f>M2C!CA5</f>
        <v>x</v>
      </c>
      <c r="BZ129" s="323" t="str">
        <f>M2C!CB5</f>
        <v>x</v>
      </c>
      <c r="CA129" s="323" t="str">
        <f>M2C!CC5</f>
        <v>x</v>
      </c>
      <c r="CB129" s="323" t="str">
        <f>M2C!CD5</f>
        <v>x</v>
      </c>
      <c r="CC129" s="323" t="str">
        <f>M2C!CE5</f>
        <v>x</v>
      </c>
      <c r="CD129" s="323" t="str">
        <f>M2C!CF5</f>
        <v>x</v>
      </c>
      <c r="CE129" s="323" t="str">
        <f>M2C!CG5</f>
        <v>x</v>
      </c>
      <c r="CF129" s="323" t="str">
        <f>M2C!CH5</f>
        <v>x</v>
      </c>
      <c r="CG129" s="323" t="str">
        <f>M2C!CI5</f>
        <v>x</v>
      </c>
      <c r="CH129" s="323" t="str">
        <f>M2C!CJ5</f>
        <v>x</v>
      </c>
      <c r="CI129" s="323" t="str">
        <f>M2C!CK5</f>
        <v>x</v>
      </c>
      <c r="CJ129" s="331" t="str">
        <f>M2C!CL5</f>
        <v>x</v>
      </c>
      <c r="CK129" s="329" t="str">
        <f>M2C!CM5</f>
        <v>x</v>
      </c>
      <c r="CL129" s="323" t="str">
        <f>M2C!CN5</f>
        <v>x</v>
      </c>
      <c r="CM129" s="323" t="str">
        <f>M2C!CO5</f>
        <v>x</v>
      </c>
      <c r="CN129" s="323" t="str">
        <f>M2C!CP5</f>
        <v>x</v>
      </c>
      <c r="CO129" s="323" t="str">
        <f>M2C!CQ5</f>
        <v>x</v>
      </c>
      <c r="CP129" s="323" t="str">
        <f>M2C!CR5</f>
        <v>x</v>
      </c>
      <c r="CQ129" s="323" t="str">
        <f>M2C!CS5</f>
        <v>x</v>
      </c>
      <c r="CR129" s="323" t="str">
        <f>M2C!CT5</f>
        <v>x</v>
      </c>
      <c r="CS129" s="323" t="str">
        <f>M2C!CU5</f>
        <v>x</v>
      </c>
      <c r="CT129" s="323" t="str">
        <f>M2C!CV5</f>
        <v>x</v>
      </c>
      <c r="CU129" s="323" t="str">
        <f>M2C!CW5</f>
        <v>x</v>
      </c>
      <c r="CV129" s="331" t="str">
        <f>M2C!CX5</f>
        <v>x</v>
      </c>
      <c r="CW129" s="329" t="str">
        <f>M2C!CY5</f>
        <v>x</v>
      </c>
      <c r="CX129" s="323" t="str">
        <f>M2C!CZ5</f>
        <v>x</v>
      </c>
      <c r="CY129" s="323" t="str">
        <f>M2C!DA5</f>
        <v>x</v>
      </c>
      <c r="CZ129" s="323" t="str">
        <f>M2C!DB5</f>
        <v>x</v>
      </c>
      <c r="DA129" s="784" t="str">
        <f>M2C!DC5</f>
        <v>x</v>
      </c>
      <c r="DB129" s="784" t="str">
        <f>M2C!DD5</f>
        <v>x</v>
      </c>
      <c r="DC129" s="784" t="str">
        <f>M2C!DE5</f>
        <v>x</v>
      </c>
      <c r="DD129" s="784" t="str">
        <f>M2C!DF5</f>
        <v>x</v>
      </c>
      <c r="DE129" s="784" t="str">
        <f>M2C!DG5</f>
        <v>x</v>
      </c>
      <c r="DF129" s="784" t="str">
        <f>M2C!DH5</f>
        <v>x</v>
      </c>
      <c r="DG129" s="784" t="str">
        <f>M2C!DI5</f>
        <v>x</v>
      </c>
      <c r="DH129" s="284" t="str">
        <f>M2C!DJ5</f>
        <v>x</v>
      </c>
      <c r="DI129" s="283" t="str">
        <f>M2C!DK5</f>
        <v>x</v>
      </c>
      <c r="DJ129" s="784" t="str">
        <f>M2C!DL5</f>
        <v>x</v>
      </c>
      <c r="DK129" s="784" t="str">
        <f>M2C!DM5</f>
        <v>x</v>
      </c>
      <c r="DL129" s="784" t="str">
        <f>M2C!DN5</f>
        <v>x</v>
      </c>
      <c r="DM129" s="784" t="str">
        <f>M2C!DO5</f>
        <v>x</v>
      </c>
      <c r="DN129" s="784" t="str">
        <f>M2C!DP5</f>
        <v>x</v>
      </c>
      <c r="DO129" s="784" t="str">
        <f>M2C!DQ5</f>
        <v>x</v>
      </c>
      <c r="DP129" s="784" t="str">
        <f>M2C!DR5</f>
        <v>x</v>
      </c>
      <c r="DQ129" s="784" t="str">
        <f>M2C!DS5</f>
        <v>x</v>
      </c>
      <c r="DR129" s="784" t="str">
        <f>M2C!DT5</f>
        <v>x</v>
      </c>
      <c r="DS129" s="784" t="str">
        <f>M2C!DU5</f>
        <v>x</v>
      </c>
      <c r="DT129" s="284" t="str">
        <f>M2C!DV5</f>
        <v>x</v>
      </c>
      <c r="DU129" s="283" t="str">
        <f>M2C!DW5</f>
        <v>x</v>
      </c>
      <c r="DV129" s="784" t="str">
        <f>M2C!DX5</f>
        <v>x</v>
      </c>
      <c r="DW129" s="784" t="str">
        <f>M2C!DY5</f>
        <v>x</v>
      </c>
      <c r="DX129" s="784" t="str">
        <f>M2C!DZ5</f>
        <v>x</v>
      </c>
      <c r="DY129" s="784" t="str">
        <f>M2C!EA5</f>
        <v>x</v>
      </c>
      <c r="DZ129" s="784" t="str">
        <f>M2C!EB5</f>
        <v>x</v>
      </c>
      <c r="EA129" s="784" t="str">
        <f>M2C!EC5</f>
        <v>x</v>
      </c>
      <c r="EB129" s="784" t="str">
        <f>M2C!ED5</f>
        <v>x</v>
      </c>
      <c r="EC129" s="784" t="str">
        <f>M2C!EE5</f>
        <v>x</v>
      </c>
      <c r="ED129" s="784" t="str">
        <f>M2C!EF5</f>
        <v>x</v>
      </c>
      <c r="EE129" s="784" t="str">
        <f>M2C!EG5</f>
        <v>x</v>
      </c>
      <c r="EF129" s="284" t="str">
        <f>M2C!EH5</f>
        <v>x</v>
      </c>
      <c r="EG129" s="283" t="str">
        <f>M2C!EI5</f>
        <v>x</v>
      </c>
      <c r="EH129" s="784" t="str">
        <f>M2C!EJ5</f>
        <v>x</v>
      </c>
      <c r="EI129" s="784" t="str">
        <f>M2C!EK5</f>
        <v>x</v>
      </c>
      <c r="EJ129" s="784" t="str">
        <f>M2C!EL5</f>
        <v>x</v>
      </c>
      <c r="EK129" s="784" t="str">
        <f>M2C!EM5</f>
        <v>x</v>
      </c>
      <c r="EL129" s="784" t="str">
        <f>M2C!EN5</f>
        <v>x</v>
      </c>
      <c r="EM129" s="784" t="str">
        <f>M2C!EO5</f>
        <v>x</v>
      </c>
      <c r="EN129" s="784" t="str">
        <f>M2C!EP5</f>
        <v>x</v>
      </c>
      <c r="EO129" s="784" t="str">
        <f>M2C!EQ5</f>
        <v>x</v>
      </c>
      <c r="EP129" s="784" t="str">
        <f>M2C!ER5</f>
        <v>x</v>
      </c>
      <c r="EQ129" s="784" t="str">
        <f>M2C!ES5</f>
        <v>x</v>
      </c>
      <c r="ER129" s="284" t="str">
        <f>M2C!ET5</f>
        <v>x</v>
      </c>
      <c r="ES129" s="280" t="str">
        <f>M2C!EU5</f>
        <v>x</v>
      </c>
      <c r="ET129" s="784" t="str">
        <f>M2C!EV5</f>
        <v>x</v>
      </c>
      <c r="EU129" s="784" t="str">
        <f>M2C!EW5</f>
        <v>x</v>
      </c>
      <c r="EV129" s="784" t="str">
        <f>M2C!EX5</f>
        <v>x</v>
      </c>
      <c r="EW129" s="784" t="str">
        <f>M2C!EY5</f>
        <v>x</v>
      </c>
      <c r="EX129" s="784" t="str">
        <f>M2C!EZ5</f>
        <v>x</v>
      </c>
      <c r="EY129" s="784" t="str">
        <f>M2C!FA5</f>
        <v>x</v>
      </c>
      <c r="EZ129" s="784" t="str">
        <f>M2C!FB5</f>
        <v>x</v>
      </c>
      <c r="FA129" s="784" t="str">
        <f>M2C!FC5</f>
        <v>x</v>
      </c>
      <c r="FB129" s="784" t="str">
        <f>M2C!FD5</f>
        <v>x</v>
      </c>
      <c r="FC129" s="784" t="str">
        <f>M2C!FE5</f>
        <v>x</v>
      </c>
      <c r="FD129" s="784" t="str">
        <f>M2C!FF5</f>
        <v>x</v>
      </c>
      <c r="FE129" s="784" t="str">
        <f>M2C!FG5</f>
        <v>x</v>
      </c>
      <c r="FF129" s="784" t="str">
        <f>M2C!FH5</f>
        <v>x</v>
      </c>
      <c r="FG129" s="784" t="str">
        <f>M2C!FI5</f>
        <v>x</v>
      </c>
      <c r="FH129" s="784" t="str">
        <f>M2C!FJ5</f>
        <v>x</v>
      </c>
      <c r="FI129" s="784" t="str">
        <f>M2C!FK5</f>
        <v>x</v>
      </c>
      <c r="FJ129" s="784" t="str">
        <f>M2C!FL5</f>
        <v>x</v>
      </c>
      <c r="FK129" s="784" t="str">
        <f>M2C!FM5</f>
        <v>x</v>
      </c>
      <c r="FL129" s="784" t="str">
        <f>M2C!FN5</f>
        <v>x</v>
      </c>
      <c r="FM129" s="784" t="str">
        <f>M2C!FO5</f>
        <v>x</v>
      </c>
      <c r="FN129" s="784" t="str">
        <f>M2C!FP5</f>
        <v>x</v>
      </c>
      <c r="FO129" s="784" t="str">
        <f>M2C!FQ5</f>
        <v>x</v>
      </c>
      <c r="FP129" s="784" t="str">
        <f>M2C!FR5</f>
        <v>x</v>
      </c>
      <c r="FQ129" s="784" t="str">
        <f>M2C!FS5</f>
        <v>x</v>
      </c>
      <c r="FR129" s="784" t="str">
        <f>M2C!FT5</f>
        <v>x</v>
      </c>
      <c r="FS129" s="784" t="str">
        <f>M2C!FU5</f>
        <v>x</v>
      </c>
      <c r="FT129" s="784" t="str">
        <f>M2C!FV5</f>
        <v>x</v>
      </c>
      <c r="FU129" s="784" t="str">
        <f>M2C!FW5</f>
        <v>x</v>
      </c>
      <c r="FV129" s="784" t="str">
        <f>M2C!FX5</f>
        <v>x</v>
      </c>
      <c r="FW129" s="784" t="str">
        <f>M2C!FY5</f>
        <v>x</v>
      </c>
      <c r="FX129" s="784" t="str">
        <f>M2C!FZ5</f>
        <v>x</v>
      </c>
      <c r="FY129" s="784" t="str">
        <f>M2C!GA5</f>
        <v>x</v>
      </c>
      <c r="FZ129" s="784" t="str">
        <f>M2C!GB5</f>
        <v>x</v>
      </c>
      <c r="GA129" s="784" t="str">
        <f>M2C!GC5</f>
        <v>x</v>
      </c>
      <c r="GB129" s="784" t="str">
        <f>M2C!GD5</f>
        <v>x</v>
      </c>
      <c r="GC129" s="784" t="str">
        <f>M2C!GE5</f>
        <v>x</v>
      </c>
      <c r="GD129" s="784" t="str">
        <f>M2C!GF5</f>
        <v>x</v>
      </c>
      <c r="GE129" s="784" t="str">
        <f>M2C!GG5</f>
        <v>x</v>
      </c>
      <c r="GF129" s="784" t="str">
        <f>M2C!GH5</f>
        <v>x</v>
      </c>
      <c r="GG129" s="784" t="str">
        <f>M2C!GI5</f>
        <v>x</v>
      </c>
      <c r="GH129" s="784" t="str">
        <f>M2C!GJ5</f>
        <v>x</v>
      </c>
      <c r="GI129" s="784" t="str">
        <f>M2C!GK5</f>
        <v>x</v>
      </c>
      <c r="GJ129" s="784" t="str">
        <f>M2C!GL5</f>
        <v>x</v>
      </c>
      <c r="GK129" s="784" t="str">
        <f>M2C!GM5</f>
        <v>x</v>
      </c>
      <c r="GL129" s="784" t="str">
        <f>M2C!GN5</f>
        <v>x</v>
      </c>
      <c r="GM129" s="784" t="str">
        <f>M2C!GO5</f>
        <v>x</v>
      </c>
      <c r="GN129" s="784" t="str">
        <f>M2C!GP5</f>
        <v>x</v>
      </c>
      <c r="GO129" s="709" t="str">
        <f>M2C!HL15</f>
        <v>N</v>
      </c>
    </row>
    <row r="130" spans="1:197" ht="13.15" customHeight="1" x14ac:dyDescent="0.2">
      <c r="A130" s="268" t="str">
        <f>M2C!A6</f>
        <v>V15</v>
      </c>
      <c r="B130" s="268">
        <f>M2C!D6</f>
        <v>44302</v>
      </c>
      <c r="C130" s="269">
        <f>M2C!E6</f>
        <v>48000</v>
      </c>
      <c r="D130" s="270" t="str">
        <f>M2C!F6</f>
        <v>C102</v>
      </c>
      <c r="E130" s="329">
        <f>M2C!G6</f>
        <v>7</v>
      </c>
      <c r="F130" s="323">
        <f>M2C!H6</f>
        <v>7</v>
      </c>
      <c r="G130" s="323">
        <f>M2C!I6</f>
        <v>12</v>
      </c>
      <c r="H130" s="323" t="str">
        <f>M2C!J6</f>
        <v>SB</v>
      </c>
      <c r="I130" s="323" t="str">
        <f>M2C!K6</f>
        <v>SB</v>
      </c>
      <c r="J130" s="323" t="str">
        <f>M2C!L6</f>
        <v>SB</v>
      </c>
      <c r="K130" s="323" t="str">
        <f>M2C!M6</f>
        <v>SB</v>
      </c>
      <c r="L130" s="323" t="str">
        <f>M2C!N6</f>
        <v>SB</v>
      </c>
      <c r="M130" s="323" t="str">
        <f>M2C!O6</f>
        <v>SB</v>
      </c>
      <c r="N130" s="323">
        <f>M2C!P6</f>
        <v>0</v>
      </c>
      <c r="O130" s="323">
        <f>M2C!Q6</f>
        <v>1</v>
      </c>
      <c r="P130" s="330" t="str">
        <f>M2C!R6</f>
        <v>V10</v>
      </c>
      <c r="Q130" s="329" t="str">
        <f>M2C!S6</f>
        <v>V10</v>
      </c>
      <c r="R130" s="323" t="str">
        <f>M2C!T6</f>
        <v>V10</v>
      </c>
      <c r="S130" s="323" t="str">
        <f>M2C!U6</f>
        <v>V10</v>
      </c>
      <c r="T130" s="323" t="str">
        <f>M2C!V6</f>
        <v>V10</v>
      </c>
      <c r="U130" s="323">
        <f>M2C!W6</f>
        <v>8</v>
      </c>
      <c r="V130" s="323">
        <f>M2C!X6</f>
        <v>18</v>
      </c>
      <c r="W130" s="323">
        <f>M2C!Y6</f>
        <v>16</v>
      </c>
      <c r="X130" s="323">
        <f>M2C!Z6</f>
        <v>27</v>
      </c>
      <c r="Y130" s="323">
        <f>M2C!AA6</f>
        <v>62</v>
      </c>
      <c r="Z130" s="323">
        <f>M2C!AB6</f>
        <v>63</v>
      </c>
      <c r="AA130" s="323">
        <f>M2C!AC6</f>
        <v>50</v>
      </c>
      <c r="AB130" s="331">
        <f>M2C!AD6</f>
        <v>1</v>
      </c>
      <c r="AC130" s="329">
        <f>M2C!AE6</f>
        <v>21</v>
      </c>
      <c r="AD130" s="323">
        <f>M2C!AF6</f>
        <v>21</v>
      </c>
      <c r="AE130" s="323">
        <f>M2C!AG6</f>
        <v>21</v>
      </c>
      <c r="AF130" s="323">
        <f>M2C!AH6</f>
        <v>21</v>
      </c>
      <c r="AG130" s="323">
        <f>M2C!AI6</f>
        <v>21</v>
      </c>
      <c r="AH130" s="323">
        <f>M2C!AJ6</f>
        <v>21</v>
      </c>
      <c r="AI130" s="323">
        <f>M2C!AK6</f>
        <v>21</v>
      </c>
      <c r="AJ130" s="323">
        <f>M2C!AL6</f>
        <v>21</v>
      </c>
      <c r="AK130" s="323">
        <f>M2C!AM6</f>
        <v>21</v>
      </c>
      <c r="AL130" s="323">
        <f>M2C!AN6</f>
        <v>21</v>
      </c>
      <c r="AM130" s="323">
        <f>M2C!AO6</f>
        <v>21</v>
      </c>
      <c r="AN130" s="331">
        <f>M2C!AP6</f>
        <v>21</v>
      </c>
      <c r="AO130" s="329">
        <f>M2C!AQ6</f>
        <v>21</v>
      </c>
      <c r="AP130" s="323">
        <f>M2C!AR6</f>
        <v>21</v>
      </c>
      <c r="AQ130" s="323">
        <f>M2C!AS6</f>
        <v>21</v>
      </c>
      <c r="AR130" s="323">
        <f>M2C!AT6</f>
        <v>21</v>
      </c>
      <c r="AS130" s="323">
        <f>M2C!AU6</f>
        <v>21</v>
      </c>
      <c r="AT130" s="323">
        <f>M2C!AV6</f>
        <v>1</v>
      </c>
      <c r="AU130" s="323">
        <f>M2C!AW6</f>
        <v>50</v>
      </c>
      <c r="AV130" s="323">
        <f>M2C!AX6</f>
        <v>50</v>
      </c>
      <c r="AW130" s="323">
        <f>M2C!AY6</f>
        <v>1</v>
      </c>
      <c r="AX130" s="323">
        <f>M2C!AZ6</f>
        <v>21</v>
      </c>
      <c r="AY130" s="323">
        <f>M2C!BA6</f>
        <v>21</v>
      </c>
      <c r="AZ130" s="331">
        <f>M2C!BB6</f>
        <v>21</v>
      </c>
      <c r="BA130" s="329">
        <f>M2C!BC6</f>
        <v>21</v>
      </c>
      <c r="BB130" s="323">
        <f>M2C!BD6</f>
        <v>21</v>
      </c>
      <c r="BC130" s="323">
        <f>M2C!BE6</f>
        <v>21</v>
      </c>
      <c r="BD130" s="323">
        <f>M2C!BF6</f>
        <v>21</v>
      </c>
      <c r="BE130" s="323">
        <f>M2C!BG6</f>
        <v>21</v>
      </c>
      <c r="BF130" s="323">
        <f>M2C!BH6</f>
        <v>21</v>
      </c>
      <c r="BG130" s="323">
        <f>M2C!BI6</f>
        <v>21</v>
      </c>
      <c r="BH130" s="323">
        <f>M2C!BJ6</f>
        <v>21</v>
      </c>
      <c r="BI130" s="323">
        <f>M2C!BK6</f>
        <v>21</v>
      </c>
      <c r="BJ130" s="323">
        <f>M2C!BL6</f>
        <v>21</v>
      </c>
      <c r="BK130" s="323">
        <f>M2C!BM6</f>
        <v>12</v>
      </c>
      <c r="BL130" s="331">
        <f>M2C!BN6</f>
        <v>10</v>
      </c>
      <c r="BM130" s="329" t="str">
        <f>M2C!BO6</f>
        <v>x</v>
      </c>
      <c r="BN130" s="323" t="str">
        <f>M2C!BP6</f>
        <v>x</v>
      </c>
      <c r="BO130" s="323" t="str">
        <f>M2C!BQ6</f>
        <v>x</v>
      </c>
      <c r="BP130" s="323" t="str">
        <f>M2C!BR6</f>
        <v>x</v>
      </c>
      <c r="BQ130" s="323" t="str">
        <f>M2C!BS6</f>
        <v>x</v>
      </c>
      <c r="BR130" s="323" t="str">
        <f>M2C!BT6</f>
        <v>x</v>
      </c>
      <c r="BS130" s="323" t="str">
        <f>M2C!BU6</f>
        <v>x</v>
      </c>
      <c r="BT130" s="323" t="str">
        <f>M2C!BV6</f>
        <v>x</v>
      </c>
      <c r="BU130" s="323" t="str">
        <f>M2C!BW6</f>
        <v>x</v>
      </c>
      <c r="BV130" s="323" t="str">
        <f>M2C!BX6</f>
        <v>x</v>
      </c>
      <c r="BW130" s="323" t="str">
        <f>M2C!BY6</f>
        <v>x</v>
      </c>
      <c r="BX130" s="331" t="str">
        <f>M2C!BZ6</f>
        <v>x</v>
      </c>
      <c r="BY130" s="329" t="str">
        <f>M2C!CA6</f>
        <v>x</v>
      </c>
      <c r="BZ130" s="323" t="str">
        <f>M2C!CB6</f>
        <v>x</v>
      </c>
      <c r="CA130" s="323" t="str">
        <f>M2C!CC6</f>
        <v>x</v>
      </c>
      <c r="CB130" s="323" t="str">
        <f>M2C!CD6</f>
        <v>x</v>
      </c>
      <c r="CC130" s="323" t="str">
        <f>M2C!CE6</f>
        <v>x</v>
      </c>
      <c r="CD130" s="323" t="str">
        <f>M2C!CF6</f>
        <v>x</v>
      </c>
      <c r="CE130" s="323" t="str">
        <f>M2C!CG6</f>
        <v>x</v>
      </c>
      <c r="CF130" s="323" t="str">
        <f>M2C!CH6</f>
        <v>x</v>
      </c>
      <c r="CG130" s="323" t="str">
        <f>M2C!CI6</f>
        <v>x</v>
      </c>
      <c r="CH130" s="323" t="str">
        <f>M2C!CJ6</f>
        <v>x</v>
      </c>
      <c r="CI130" s="323" t="str">
        <f>M2C!CK6</f>
        <v>x</v>
      </c>
      <c r="CJ130" s="331" t="str">
        <f>M2C!CL6</f>
        <v>x</v>
      </c>
      <c r="CK130" s="329" t="str">
        <f>M2C!CM6</f>
        <v>x</v>
      </c>
      <c r="CL130" s="323" t="str">
        <f>M2C!CN6</f>
        <v>x</v>
      </c>
      <c r="CM130" s="323" t="str">
        <f>M2C!CO6</f>
        <v>x</v>
      </c>
      <c r="CN130" s="323" t="str">
        <f>M2C!CP6</f>
        <v>x</v>
      </c>
      <c r="CO130" s="323" t="str">
        <f>M2C!CQ6</f>
        <v>x</v>
      </c>
      <c r="CP130" s="323" t="str">
        <f>M2C!CR6</f>
        <v>x</v>
      </c>
      <c r="CQ130" s="323" t="str">
        <f>M2C!CS6</f>
        <v>x</v>
      </c>
      <c r="CR130" s="323" t="str">
        <f>M2C!CT6</f>
        <v>x</v>
      </c>
      <c r="CS130" s="323" t="str">
        <f>M2C!CU6</f>
        <v>x</v>
      </c>
      <c r="CT130" s="323" t="str">
        <f>M2C!CV6</f>
        <v>x</v>
      </c>
      <c r="CU130" s="323" t="str">
        <f>M2C!CW6</f>
        <v>x</v>
      </c>
      <c r="CV130" s="331" t="str">
        <f>M2C!CX6</f>
        <v>x</v>
      </c>
      <c r="CW130" s="329" t="str">
        <f>M2C!CY6</f>
        <v>x</v>
      </c>
      <c r="CX130" s="323" t="str">
        <f>M2C!CZ6</f>
        <v>x</v>
      </c>
      <c r="CY130" s="323" t="str">
        <f>M2C!DA6</f>
        <v>x</v>
      </c>
      <c r="CZ130" s="323" t="str">
        <f>M2C!DB6</f>
        <v>x</v>
      </c>
      <c r="DA130" s="784" t="str">
        <f>M2C!DC6</f>
        <v>x</v>
      </c>
      <c r="DB130" s="784" t="str">
        <f>M2C!DD6</f>
        <v>x</v>
      </c>
      <c r="DC130" s="784" t="str">
        <f>M2C!DE6</f>
        <v>x</v>
      </c>
      <c r="DD130" s="784" t="str">
        <f>M2C!DF6</f>
        <v>x</v>
      </c>
      <c r="DE130" s="784" t="str">
        <f>M2C!DG6</f>
        <v>x</v>
      </c>
      <c r="DF130" s="784" t="str">
        <f>M2C!DH6</f>
        <v>x</v>
      </c>
      <c r="DG130" s="784" t="str">
        <f>M2C!DI6</f>
        <v>x</v>
      </c>
      <c r="DH130" s="284" t="str">
        <f>M2C!DJ6</f>
        <v>x</v>
      </c>
      <c r="DI130" s="283" t="str">
        <f>M2C!DK6</f>
        <v>x</v>
      </c>
      <c r="DJ130" s="784" t="str">
        <f>M2C!DL6</f>
        <v>x</v>
      </c>
      <c r="DK130" s="784" t="str">
        <f>M2C!DM6</f>
        <v>x</v>
      </c>
      <c r="DL130" s="784" t="str">
        <f>M2C!DN6</f>
        <v>x</v>
      </c>
      <c r="DM130" s="784" t="str">
        <f>M2C!DO6</f>
        <v>x</v>
      </c>
      <c r="DN130" s="784" t="str">
        <f>M2C!DP6</f>
        <v>x</v>
      </c>
      <c r="DO130" s="784" t="str">
        <f>M2C!DQ6</f>
        <v>x</v>
      </c>
      <c r="DP130" s="784" t="str">
        <f>M2C!DR6</f>
        <v>x</v>
      </c>
      <c r="DQ130" s="784" t="str">
        <f>M2C!DS6</f>
        <v>x</v>
      </c>
      <c r="DR130" s="784" t="str">
        <f>M2C!DT6</f>
        <v>x</v>
      </c>
      <c r="DS130" s="784" t="str">
        <f>M2C!DU6</f>
        <v>x</v>
      </c>
      <c r="DT130" s="284" t="str">
        <f>M2C!DV6</f>
        <v>x</v>
      </c>
      <c r="DU130" s="283" t="str">
        <f>M2C!DW6</f>
        <v>x</v>
      </c>
      <c r="DV130" s="784" t="str">
        <f>M2C!DX6</f>
        <v>x</v>
      </c>
      <c r="DW130" s="784" t="str">
        <f>M2C!DY6</f>
        <v>x</v>
      </c>
      <c r="DX130" s="784" t="str">
        <f>M2C!DZ6</f>
        <v>x</v>
      </c>
      <c r="DY130" s="784" t="str">
        <f>M2C!EA6</f>
        <v>x</v>
      </c>
      <c r="DZ130" s="784" t="str">
        <f>M2C!EB6</f>
        <v>x</v>
      </c>
      <c r="EA130" s="784" t="str">
        <f>M2C!EC6</f>
        <v>x</v>
      </c>
      <c r="EB130" s="784" t="str">
        <f>M2C!ED6</f>
        <v>x</v>
      </c>
      <c r="EC130" s="784" t="str">
        <f>M2C!EE6</f>
        <v>x</v>
      </c>
      <c r="ED130" s="784" t="str">
        <f>M2C!EF6</f>
        <v>x</v>
      </c>
      <c r="EE130" s="784" t="str">
        <f>M2C!EG6</f>
        <v>x</v>
      </c>
      <c r="EF130" s="284" t="str">
        <f>M2C!EH6</f>
        <v>x</v>
      </c>
      <c r="EG130" s="283" t="str">
        <f>M2C!EI6</f>
        <v>x</v>
      </c>
      <c r="EH130" s="784" t="str">
        <f>M2C!EJ6</f>
        <v>x</v>
      </c>
      <c r="EI130" s="784" t="str">
        <f>M2C!EK6</f>
        <v>x</v>
      </c>
      <c r="EJ130" s="784" t="str">
        <f>M2C!EL6</f>
        <v>x</v>
      </c>
      <c r="EK130" s="784" t="str">
        <f>M2C!EM6</f>
        <v>x</v>
      </c>
      <c r="EL130" s="784" t="str">
        <f>M2C!EN6</f>
        <v>x</v>
      </c>
      <c r="EM130" s="784" t="str">
        <f>M2C!EO6</f>
        <v>x</v>
      </c>
      <c r="EN130" s="784" t="str">
        <f>M2C!EP6</f>
        <v>x</v>
      </c>
      <c r="EO130" s="784" t="str">
        <f>M2C!EQ6</f>
        <v>x</v>
      </c>
      <c r="EP130" s="784" t="str">
        <f>M2C!ER6</f>
        <v>x</v>
      </c>
      <c r="EQ130" s="784" t="str">
        <f>M2C!ES6</f>
        <v>x</v>
      </c>
      <c r="ER130" s="284" t="str">
        <f>M2C!ET6</f>
        <v>x</v>
      </c>
      <c r="ES130" s="280" t="str">
        <f>M2C!EU6</f>
        <v>x</v>
      </c>
      <c r="ET130" s="784" t="str">
        <f>M2C!EV6</f>
        <v>x</v>
      </c>
      <c r="EU130" s="784" t="str">
        <f>M2C!EW6</f>
        <v>x</v>
      </c>
      <c r="EV130" s="784" t="str">
        <f>M2C!EX6</f>
        <v>x</v>
      </c>
      <c r="EW130" s="784" t="str">
        <f>M2C!EY6</f>
        <v>x</v>
      </c>
      <c r="EX130" s="784" t="str">
        <f>M2C!EZ6</f>
        <v>x</v>
      </c>
      <c r="EY130" s="784" t="str">
        <f>M2C!FA6</f>
        <v>x</v>
      </c>
      <c r="EZ130" s="784" t="str">
        <f>M2C!FB6</f>
        <v>x</v>
      </c>
      <c r="FA130" s="784" t="str">
        <f>M2C!FC6</f>
        <v>x</v>
      </c>
      <c r="FB130" s="784" t="str">
        <f>M2C!FD6</f>
        <v>x</v>
      </c>
      <c r="FC130" s="784" t="str">
        <f>M2C!FE6</f>
        <v>x</v>
      </c>
      <c r="FD130" s="784" t="str">
        <f>M2C!FF6</f>
        <v>x</v>
      </c>
      <c r="FE130" s="784" t="str">
        <f>M2C!FG6</f>
        <v>x</v>
      </c>
      <c r="FF130" s="784" t="str">
        <f>M2C!FH6</f>
        <v>x</v>
      </c>
      <c r="FG130" s="784" t="str">
        <f>M2C!FI6</f>
        <v>x</v>
      </c>
      <c r="FH130" s="784" t="str">
        <f>M2C!FJ6</f>
        <v>x</v>
      </c>
      <c r="FI130" s="784" t="str">
        <f>M2C!FK6</f>
        <v>x</v>
      </c>
      <c r="FJ130" s="784" t="str">
        <f>M2C!FL6</f>
        <v>x</v>
      </c>
      <c r="FK130" s="784" t="str">
        <f>M2C!FM6</f>
        <v>x</v>
      </c>
      <c r="FL130" s="784" t="str">
        <f>M2C!FN6</f>
        <v>x</v>
      </c>
      <c r="FM130" s="784" t="str">
        <f>M2C!FO6</f>
        <v>x</v>
      </c>
      <c r="FN130" s="784" t="str">
        <f>M2C!FP6</f>
        <v>x</v>
      </c>
      <c r="FO130" s="784" t="str">
        <f>M2C!FQ6</f>
        <v>x</v>
      </c>
      <c r="FP130" s="784" t="str">
        <f>M2C!FR6</f>
        <v>x</v>
      </c>
      <c r="FQ130" s="784" t="str">
        <f>M2C!FS6</f>
        <v>x</v>
      </c>
      <c r="FR130" s="784" t="str">
        <f>M2C!FT6</f>
        <v>x</v>
      </c>
      <c r="FS130" s="784" t="str">
        <f>M2C!FU6</f>
        <v>x</v>
      </c>
      <c r="FT130" s="784" t="str">
        <f>M2C!FV6</f>
        <v>x</v>
      </c>
      <c r="FU130" s="784" t="str">
        <f>M2C!FW6</f>
        <v>x</v>
      </c>
      <c r="FV130" s="784" t="str">
        <f>M2C!FX6</f>
        <v>x</v>
      </c>
      <c r="FW130" s="784" t="str">
        <f>M2C!FY6</f>
        <v>x</v>
      </c>
      <c r="FX130" s="784" t="str">
        <f>M2C!FZ6</f>
        <v>x</v>
      </c>
      <c r="FY130" s="784" t="str">
        <f>M2C!GA6</f>
        <v>x</v>
      </c>
      <c r="FZ130" s="784" t="str">
        <f>M2C!GB6</f>
        <v>x</v>
      </c>
      <c r="GA130" s="784" t="str">
        <f>M2C!GC6</f>
        <v>x</v>
      </c>
      <c r="GB130" s="784" t="str">
        <f>M2C!GD6</f>
        <v>x</v>
      </c>
      <c r="GC130" s="784" t="str">
        <f>M2C!GE6</f>
        <v>x</v>
      </c>
      <c r="GD130" s="784" t="str">
        <f>M2C!GF6</f>
        <v>x</v>
      </c>
      <c r="GE130" s="784" t="str">
        <f>M2C!GG6</f>
        <v>x</v>
      </c>
      <c r="GF130" s="784" t="str">
        <f>M2C!GH6</f>
        <v>x</v>
      </c>
      <c r="GG130" s="784" t="str">
        <f>M2C!GI6</f>
        <v>x</v>
      </c>
      <c r="GH130" s="784" t="str">
        <f>M2C!GJ6</f>
        <v>x</v>
      </c>
      <c r="GI130" s="784" t="str">
        <f>M2C!GK6</f>
        <v>x</v>
      </c>
      <c r="GJ130" s="784" t="str">
        <f>M2C!GL6</f>
        <v>x</v>
      </c>
      <c r="GK130" s="784" t="str">
        <f>M2C!GM6</f>
        <v>x</v>
      </c>
      <c r="GL130" s="784" t="str">
        <f>M2C!GN6</f>
        <v>x</v>
      </c>
      <c r="GM130" s="784" t="str">
        <f>M2C!GO6</f>
        <v>x</v>
      </c>
      <c r="GN130" s="784" t="str">
        <f>M2C!GP6</f>
        <v>x</v>
      </c>
      <c r="GO130" s="709" t="str">
        <f>M2C!HL16</f>
        <v>N</v>
      </c>
    </row>
    <row r="131" spans="1:197" ht="13.15" customHeight="1" x14ac:dyDescent="0.2">
      <c r="A131" s="268" t="str">
        <f>M2C!A7</f>
        <v>V15</v>
      </c>
      <c r="B131" s="268">
        <f>M2C!D7</f>
        <v>43803</v>
      </c>
      <c r="C131" s="269">
        <f>M2C!E7</f>
        <v>48000</v>
      </c>
      <c r="D131" s="270" t="str">
        <f>M2C!F7</f>
        <v>C105</v>
      </c>
      <c r="E131" s="329" t="str">
        <f>M2C!G7</f>
        <v>V10</v>
      </c>
      <c r="F131" s="323" t="str">
        <f>M2C!H7</f>
        <v>V10</v>
      </c>
      <c r="G131" s="323" t="str">
        <f>M2C!I7</f>
        <v>V10</v>
      </c>
      <c r="H131" s="323">
        <f>M2C!J7</f>
        <v>2</v>
      </c>
      <c r="I131" s="323">
        <f>M2C!K7</f>
        <v>6</v>
      </c>
      <c r="J131" s="323">
        <f>M2C!L7</f>
        <v>2</v>
      </c>
      <c r="K131" s="323">
        <f>M2C!M7</f>
        <v>7</v>
      </c>
      <c r="L131" s="323">
        <f>M2C!N7</f>
        <v>22</v>
      </c>
      <c r="M131" s="323">
        <f>M2C!O7</f>
        <v>14</v>
      </c>
      <c r="N131" s="323">
        <f>M2C!P7</f>
        <v>46</v>
      </c>
      <c r="O131" s="323">
        <f>M2C!Q7</f>
        <v>51</v>
      </c>
      <c r="P131" s="330">
        <f>M2C!R7</f>
        <v>85</v>
      </c>
      <c r="Q131" s="329">
        <f>M2C!S7</f>
        <v>54</v>
      </c>
      <c r="R131" s="323">
        <f>M2C!T7</f>
        <v>5</v>
      </c>
      <c r="S131" s="323">
        <f>M2C!U7</f>
        <v>0</v>
      </c>
      <c r="T131" s="323">
        <f>M2C!V7</f>
        <v>32</v>
      </c>
      <c r="U131" s="323">
        <f>M2C!W7</f>
        <v>25</v>
      </c>
      <c r="V131" s="323">
        <f>M2C!X7</f>
        <v>34</v>
      </c>
      <c r="W131" s="323">
        <f>M2C!Y7</f>
        <v>6</v>
      </c>
      <c r="X131" s="323">
        <f>M2C!Z7</f>
        <v>22</v>
      </c>
      <c r="Y131" s="323">
        <f>M2C!AA7</f>
        <v>35</v>
      </c>
      <c r="Z131" s="323">
        <f>M2C!AB7</f>
        <v>20</v>
      </c>
      <c r="AA131" s="323">
        <f>M2C!AC7</f>
        <v>23</v>
      </c>
      <c r="AB131" s="331">
        <f>M2C!AD7</f>
        <v>23</v>
      </c>
      <c r="AC131" s="329">
        <f>M2C!AE7</f>
        <v>21</v>
      </c>
      <c r="AD131" s="323">
        <f>M2C!AF7</f>
        <v>20</v>
      </c>
      <c r="AE131" s="323">
        <f>M2C!AG7</f>
        <v>1</v>
      </c>
      <c r="AF131" s="323">
        <f>M2C!AH7</f>
        <v>50</v>
      </c>
      <c r="AG131" s="323">
        <f>M2C!AI7</f>
        <v>50</v>
      </c>
      <c r="AH131" s="323">
        <f>M2C!AJ7</f>
        <v>50</v>
      </c>
      <c r="AI131" s="323">
        <f>M2C!AK7</f>
        <v>50</v>
      </c>
      <c r="AJ131" s="323">
        <f>M2C!AL7</f>
        <v>1</v>
      </c>
      <c r="AK131" s="323">
        <f>M2C!AM7</f>
        <v>23</v>
      </c>
      <c r="AL131" s="323">
        <f>M2C!AN7</f>
        <v>23</v>
      </c>
      <c r="AM131" s="323">
        <f>M2C!AO7</f>
        <v>23</v>
      </c>
      <c r="AN131" s="331" t="str">
        <f>M2C!AP7</f>
        <v>SB</v>
      </c>
      <c r="AO131" s="329" t="str">
        <f>M2C!AQ7</f>
        <v>SB</v>
      </c>
      <c r="AP131" s="323" t="str">
        <f>M2C!AR7</f>
        <v>SB</v>
      </c>
      <c r="AQ131" s="323" t="str">
        <f>M2C!AS7</f>
        <v>SB</v>
      </c>
      <c r="AR131" s="323">
        <f>M2C!AT7</f>
        <v>23</v>
      </c>
      <c r="AS131" s="323">
        <f>M2C!AU7</f>
        <v>23</v>
      </c>
      <c r="AT131" s="323">
        <f>M2C!AV7</f>
        <v>23</v>
      </c>
      <c r="AU131" s="323">
        <f>M2C!AW7</f>
        <v>23</v>
      </c>
      <c r="AV131" s="323">
        <f>M2C!AX7</f>
        <v>23</v>
      </c>
      <c r="AW131" s="323">
        <f>M2C!AY7</f>
        <v>23</v>
      </c>
      <c r="AX131" s="323" t="str">
        <f>M2C!AZ7</f>
        <v>x</v>
      </c>
      <c r="AY131" s="323" t="str">
        <f>M2C!BA7</f>
        <v>x</v>
      </c>
      <c r="AZ131" s="331" t="str">
        <f>M2C!BB7</f>
        <v>x</v>
      </c>
      <c r="BA131" s="329" t="str">
        <f>M2C!BC7</f>
        <v>x</v>
      </c>
      <c r="BB131" s="323" t="str">
        <f>M2C!BD7</f>
        <v>x</v>
      </c>
      <c r="BC131" s="323" t="str">
        <f>M2C!BE7</f>
        <v>x</v>
      </c>
      <c r="BD131" s="323" t="str">
        <f>M2C!BF7</f>
        <v>x</v>
      </c>
      <c r="BE131" s="323" t="str">
        <f>M2C!BG7</f>
        <v>x</v>
      </c>
      <c r="BF131" s="323" t="str">
        <f>M2C!BH7</f>
        <v>x</v>
      </c>
      <c r="BG131" s="323" t="str">
        <f>M2C!BI7</f>
        <v>x</v>
      </c>
      <c r="BH131" s="323" t="str">
        <f>M2C!BJ7</f>
        <v>x</v>
      </c>
      <c r="BI131" s="323" t="str">
        <f>M2C!BK7</f>
        <v>x</v>
      </c>
      <c r="BJ131" s="323" t="str">
        <f>M2C!BL7</f>
        <v>x</v>
      </c>
      <c r="BK131" s="323" t="str">
        <f>M2C!BM7</f>
        <v>x</v>
      </c>
      <c r="BL131" s="331" t="str">
        <f>M2C!BN7</f>
        <v>x</v>
      </c>
      <c r="BM131" s="329" t="str">
        <f>M2C!BO7</f>
        <v>x</v>
      </c>
      <c r="BN131" s="323" t="str">
        <f>M2C!BP7</f>
        <v>x</v>
      </c>
      <c r="BO131" s="323" t="str">
        <f>M2C!BQ7</f>
        <v>x</v>
      </c>
      <c r="BP131" s="323" t="str">
        <f>M2C!BR7</f>
        <v>x</v>
      </c>
      <c r="BQ131" s="323" t="str">
        <f>M2C!BS7</f>
        <v>x</v>
      </c>
      <c r="BR131" s="323" t="str">
        <f>M2C!BT7</f>
        <v>x</v>
      </c>
      <c r="BS131" s="323" t="str">
        <f>M2C!BU7</f>
        <v>x</v>
      </c>
      <c r="BT131" s="323" t="str">
        <f>M2C!BV7</f>
        <v>x</v>
      </c>
      <c r="BU131" s="323" t="str">
        <f>M2C!BW7</f>
        <v>x</v>
      </c>
      <c r="BV131" s="323" t="str">
        <f>M2C!BX7</f>
        <v>x</v>
      </c>
      <c r="BW131" s="323" t="str">
        <f>M2C!BY7</f>
        <v>x</v>
      </c>
      <c r="BX131" s="331" t="str">
        <f>M2C!BZ7</f>
        <v>x</v>
      </c>
      <c r="BY131" s="329" t="str">
        <f>M2C!CA7</f>
        <v>x</v>
      </c>
      <c r="BZ131" s="323" t="str">
        <f>M2C!CB7</f>
        <v>x</v>
      </c>
      <c r="CA131" s="323" t="str">
        <f>M2C!CC7</f>
        <v>x</v>
      </c>
      <c r="CB131" s="323" t="str">
        <f>M2C!CD7</f>
        <v>x</v>
      </c>
      <c r="CC131" s="323" t="str">
        <f>M2C!CE7</f>
        <v>x</v>
      </c>
      <c r="CD131" s="323" t="str">
        <f>M2C!CF7</f>
        <v>x</v>
      </c>
      <c r="CE131" s="323" t="str">
        <f>M2C!CG7</f>
        <v>x</v>
      </c>
      <c r="CF131" s="323" t="str">
        <f>M2C!CH7</f>
        <v>x</v>
      </c>
      <c r="CG131" s="323" t="str">
        <f>M2C!CI7</f>
        <v>x</v>
      </c>
      <c r="CH131" s="323" t="str">
        <f>M2C!CJ7</f>
        <v>x</v>
      </c>
      <c r="CI131" s="323" t="str">
        <f>M2C!CK7</f>
        <v>x</v>
      </c>
      <c r="CJ131" s="331" t="str">
        <f>M2C!CL7</f>
        <v>x</v>
      </c>
      <c r="CK131" s="329" t="str">
        <f>M2C!CM7</f>
        <v>x</v>
      </c>
      <c r="CL131" s="323" t="str">
        <f>M2C!CN7</f>
        <v>x</v>
      </c>
      <c r="CM131" s="323" t="str">
        <f>M2C!CO7</f>
        <v>x</v>
      </c>
      <c r="CN131" s="323" t="str">
        <f>M2C!CP7</f>
        <v>x</v>
      </c>
      <c r="CO131" s="323" t="str">
        <f>M2C!CQ7</f>
        <v>x</v>
      </c>
      <c r="CP131" s="323" t="str">
        <f>M2C!CR7</f>
        <v>x</v>
      </c>
      <c r="CQ131" s="323" t="str">
        <f>M2C!CS7</f>
        <v>x</v>
      </c>
      <c r="CR131" s="323" t="str">
        <f>M2C!CT7</f>
        <v>x</v>
      </c>
      <c r="CS131" s="323" t="str">
        <f>M2C!CU7</f>
        <v>x</v>
      </c>
      <c r="CT131" s="323" t="str">
        <f>M2C!CV7</f>
        <v>x</v>
      </c>
      <c r="CU131" s="323" t="str">
        <f>M2C!CW7</f>
        <v>x</v>
      </c>
      <c r="CV131" s="331" t="str">
        <f>M2C!CX7</f>
        <v>x</v>
      </c>
      <c r="CW131" s="329" t="str">
        <f>M2C!CY7</f>
        <v>x</v>
      </c>
      <c r="CX131" s="323" t="str">
        <f>M2C!CZ7</f>
        <v>x</v>
      </c>
      <c r="CY131" s="323" t="str">
        <f>M2C!DA7</f>
        <v>x</v>
      </c>
      <c r="CZ131" s="323" t="str">
        <f>M2C!DB7</f>
        <v>x</v>
      </c>
      <c r="DA131" s="788" t="str">
        <f>M2C!DC7</f>
        <v>x</v>
      </c>
      <c r="DB131" s="788" t="str">
        <f>M2C!DD7</f>
        <v>x</v>
      </c>
      <c r="DC131" s="788" t="str">
        <f>M2C!DE7</f>
        <v>x</v>
      </c>
      <c r="DD131" s="788" t="str">
        <f>M2C!DF7</f>
        <v>x</v>
      </c>
      <c r="DE131" s="788" t="str">
        <f>M2C!DG7</f>
        <v>x</v>
      </c>
      <c r="DF131" s="788" t="str">
        <f>M2C!DH7</f>
        <v>x</v>
      </c>
      <c r="DG131" s="788" t="str">
        <f>M2C!DI7</f>
        <v>x</v>
      </c>
      <c r="DH131" s="284" t="str">
        <f>M2C!DJ7</f>
        <v>x</v>
      </c>
      <c r="DI131" s="283" t="str">
        <f>M2C!DK7</f>
        <v>x</v>
      </c>
      <c r="DJ131" s="788" t="str">
        <f>M2C!DL7</f>
        <v>x</v>
      </c>
      <c r="DK131" s="788" t="str">
        <f>M2C!DM7</f>
        <v>x</v>
      </c>
      <c r="DL131" s="788" t="str">
        <f>M2C!DN7</f>
        <v>x</v>
      </c>
      <c r="DM131" s="788" t="str">
        <f>M2C!DO7</f>
        <v>x</v>
      </c>
      <c r="DN131" s="788" t="str">
        <f>M2C!DP7</f>
        <v>x</v>
      </c>
      <c r="DO131" s="788" t="str">
        <f>M2C!DQ7</f>
        <v>x</v>
      </c>
      <c r="DP131" s="788" t="str">
        <f>M2C!DR7</f>
        <v>x</v>
      </c>
      <c r="DQ131" s="788" t="str">
        <f>M2C!DS7</f>
        <v>x</v>
      </c>
      <c r="DR131" s="788" t="str">
        <f>M2C!DT7</f>
        <v>x</v>
      </c>
      <c r="DS131" s="788" t="str">
        <f>M2C!DU7</f>
        <v>x</v>
      </c>
      <c r="DT131" s="284" t="str">
        <f>M2C!DV7</f>
        <v>x</v>
      </c>
      <c r="DU131" s="283" t="str">
        <f>M2C!DW7</f>
        <v>x</v>
      </c>
      <c r="DV131" s="788" t="str">
        <f>M2C!DX7</f>
        <v>x</v>
      </c>
      <c r="DW131" s="788" t="str">
        <f>M2C!DY7</f>
        <v>x</v>
      </c>
      <c r="DX131" s="788" t="str">
        <f>M2C!DZ7</f>
        <v>x</v>
      </c>
      <c r="DY131" s="788" t="str">
        <f>M2C!EA7</f>
        <v>x</v>
      </c>
      <c r="DZ131" s="788" t="str">
        <f>M2C!EB7</f>
        <v>x</v>
      </c>
      <c r="EA131" s="788" t="str">
        <f>M2C!EC7</f>
        <v>x</v>
      </c>
      <c r="EB131" s="788" t="str">
        <f>M2C!ED7</f>
        <v>x</v>
      </c>
      <c r="EC131" s="788" t="str">
        <f>M2C!EE7</f>
        <v>x</v>
      </c>
      <c r="ED131" s="788" t="str">
        <f>M2C!EF7</f>
        <v>x</v>
      </c>
      <c r="EE131" s="788" t="str">
        <f>M2C!EG7</f>
        <v>x</v>
      </c>
      <c r="EF131" s="284" t="str">
        <f>M2C!EH7</f>
        <v>x</v>
      </c>
      <c r="EG131" s="283" t="str">
        <f>M2C!EI7</f>
        <v>x</v>
      </c>
      <c r="EH131" s="788" t="str">
        <f>M2C!EJ7</f>
        <v>x</v>
      </c>
      <c r="EI131" s="788" t="str">
        <f>M2C!EK7</f>
        <v>x</v>
      </c>
      <c r="EJ131" s="788" t="str">
        <f>M2C!EL7</f>
        <v>x</v>
      </c>
      <c r="EK131" s="788" t="str">
        <f>M2C!EM7</f>
        <v>x</v>
      </c>
      <c r="EL131" s="788" t="str">
        <f>M2C!EN7</f>
        <v>x</v>
      </c>
      <c r="EM131" s="788" t="str">
        <f>M2C!EO7</f>
        <v>x</v>
      </c>
      <c r="EN131" s="788" t="str">
        <f>M2C!EP7</f>
        <v>x</v>
      </c>
      <c r="EO131" s="788" t="str">
        <f>M2C!EQ7</f>
        <v>x</v>
      </c>
      <c r="EP131" s="788" t="str">
        <f>M2C!ER7</f>
        <v>x</v>
      </c>
      <c r="EQ131" s="788" t="str">
        <f>M2C!ES7</f>
        <v>x</v>
      </c>
      <c r="ER131" s="284" t="str">
        <f>M2C!ET7</f>
        <v>x</v>
      </c>
      <c r="ES131" s="280" t="str">
        <f>M2C!EU7</f>
        <v>x</v>
      </c>
      <c r="ET131" s="788" t="str">
        <f>M2C!EV7</f>
        <v>x</v>
      </c>
      <c r="EU131" s="788" t="str">
        <f>M2C!EW7</f>
        <v>x</v>
      </c>
      <c r="EV131" s="788" t="str">
        <f>M2C!EX7</f>
        <v>x</v>
      </c>
      <c r="EW131" s="788" t="str">
        <f>M2C!EY7</f>
        <v>x</v>
      </c>
      <c r="EX131" s="788" t="str">
        <f>M2C!EZ7</f>
        <v>x</v>
      </c>
      <c r="EY131" s="788" t="str">
        <f>M2C!FA7</f>
        <v>x</v>
      </c>
      <c r="EZ131" s="788" t="str">
        <f>M2C!FB7</f>
        <v>x</v>
      </c>
      <c r="FA131" s="788" t="str">
        <f>M2C!FC7</f>
        <v>x</v>
      </c>
      <c r="FB131" s="788" t="str">
        <f>M2C!FD7</f>
        <v>x</v>
      </c>
      <c r="FC131" s="788" t="str">
        <f>M2C!FE7</f>
        <v>x</v>
      </c>
      <c r="FD131" s="788" t="str">
        <f>M2C!FF7</f>
        <v>x</v>
      </c>
      <c r="FE131" s="788" t="str">
        <f>M2C!FG7</f>
        <v>x</v>
      </c>
      <c r="FF131" s="788" t="str">
        <f>M2C!FH7</f>
        <v>x</v>
      </c>
      <c r="FG131" s="788" t="str">
        <f>M2C!FI7</f>
        <v>x</v>
      </c>
      <c r="FH131" s="788" t="str">
        <f>M2C!FJ7</f>
        <v>x</v>
      </c>
      <c r="FI131" s="788" t="str">
        <f>M2C!FK7</f>
        <v>x</v>
      </c>
      <c r="FJ131" s="788" t="str">
        <f>M2C!FL7</f>
        <v>x</v>
      </c>
      <c r="FK131" s="788" t="str">
        <f>M2C!FM7</f>
        <v>x</v>
      </c>
      <c r="FL131" s="788" t="str">
        <f>M2C!FN7</f>
        <v>x</v>
      </c>
      <c r="FM131" s="788" t="str">
        <f>M2C!FO7</f>
        <v>x</v>
      </c>
      <c r="FN131" s="788" t="str">
        <f>M2C!FP7</f>
        <v>x</v>
      </c>
      <c r="FO131" s="788" t="str">
        <f>M2C!FQ7</f>
        <v>x</v>
      </c>
      <c r="FP131" s="788" t="str">
        <f>M2C!FR7</f>
        <v>x</v>
      </c>
      <c r="FQ131" s="788" t="str">
        <f>M2C!FS7</f>
        <v>x</v>
      </c>
      <c r="FR131" s="788" t="str">
        <f>M2C!FT7</f>
        <v>x</v>
      </c>
      <c r="FS131" s="788" t="str">
        <f>M2C!FU7</f>
        <v>x</v>
      </c>
      <c r="FT131" s="788" t="str">
        <f>M2C!FV7</f>
        <v>x</v>
      </c>
      <c r="FU131" s="788" t="str">
        <f>M2C!FW7</f>
        <v>x</v>
      </c>
      <c r="FV131" s="788" t="str">
        <f>M2C!FX7</f>
        <v>x</v>
      </c>
      <c r="FW131" s="788" t="str">
        <f>M2C!FY7</f>
        <v>x</v>
      </c>
      <c r="FX131" s="788" t="str">
        <f>M2C!FZ7</f>
        <v>x</v>
      </c>
      <c r="FY131" s="788" t="str">
        <f>M2C!GA7</f>
        <v>x</v>
      </c>
      <c r="FZ131" s="788" t="str">
        <f>M2C!GB7</f>
        <v>x</v>
      </c>
      <c r="GA131" s="788" t="str">
        <f>M2C!GC7</f>
        <v>x</v>
      </c>
      <c r="GB131" s="788" t="str">
        <f>M2C!GD7</f>
        <v>x</v>
      </c>
      <c r="GC131" s="788" t="str">
        <f>M2C!GE7</f>
        <v>x</v>
      </c>
      <c r="GD131" s="788" t="str">
        <f>M2C!GF7</f>
        <v>x</v>
      </c>
      <c r="GE131" s="788" t="str">
        <f>M2C!GG7</f>
        <v>x</v>
      </c>
      <c r="GF131" s="788" t="str">
        <f>M2C!GH7</f>
        <v>x</v>
      </c>
      <c r="GG131" s="788" t="str">
        <f>M2C!GI7</f>
        <v>x</v>
      </c>
      <c r="GH131" s="788" t="str">
        <f>M2C!GJ7</f>
        <v>x</v>
      </c>
      <c r="GI131" s="788" t="str">
        <f>M2C!GK7</f>
        <v>x</v>
      </c>
      <c r="GJ131" s="788" t="str">
        <f>M2C!GL7</f>
        <v>x</v>
      </c>
      <c r="GK131" s="788" t="str">
        <f>M2C!GM7</f>
        <v>x</v>
      </c>
      <c r="GL131" s="788" t="str">
        <f>M2C!GN7</f>
        <v>x</v>
      </c>
      <c r="GM131" s="788" t="str">
        <f>M2C!GO7</f>
        <v>x</v>
      </c>
      <c r="GN131" s="788" t="str">
        <f>M2C!GP7</f>
        <v>x</v>
      </c>
      <c r="GO131" s="709" t="str">
        <f>M2C!HL17</f>
        <v>N</v>
      </c>
    </row>
    <row r="132" spans="1:197" ht="13.15" customHeight="1" x14ac:dyDescent="0.2">
      <c r="A132" s="268" t="str">
        <f>M2C!A8</f>
        <v>V30</v>
      </c>
      <c r="B132" s="268">
        <f>M2C!D8</f>
        <v>42710</v>
      </c>
      <c r="C132" s="269">
        <f>M2C!E8</f>
        <v>48000</v>
      </c>
      <c r="D132" s="270" t="str">
        <f>M2C!F8</f>
        <v>C106</v>
      </c>
      <c r="E132" s="329">
        <f>M2C!G8</f>
        <v>31</v>
      </c>
      <c r="F132" s="323">
        <f>M2C!H8</f>
        <v>19</v>
      </c>
      <c r="G132" s="323">
        <f>M2C!I8</f>
        <v>21</v>
      </c>
      <c r="H132" s="323">
        <f>M2C!J8</f>
        <v>12</v>
      </c>
      <c r="I132" s="323">
        <f>M2C!K8</f>
        <v>20</v>
      </c>
      <c r="J132" s="323">
        <f>M2C!L8</f>
        <v>13</v>
      </c>
      <c r="K132" s="323">
        <f>M2C!M8</f>
        <v>14</v>
      </c>
      <c r="L132" s="323">
        <f>M2C!N8</f>
        <v>11</v>
      </c>
      <c r="M132" s="323">
        <f>M2C!O8</f>
        <v>3</v>
      </c>
      <c r="N132" s="323">
        <f>M2C!P8</f>
        <v>24</v>
      </c>
      <c r="O132" s="323">
        <f>M2C!Q8</f>
        <v>8</v>
      </c>
      <c r="P132" s="330">
        <f>M2C!R8</f>
        <v>12</v>
      </c>
      <c r="Q132" s="329">
        <f>M2C!S8</f>
        <v>11</v>
      </c>
      <c r="R132" s="323">
        <f>M2C!T8</f>
        <v>3</v>
      </c>
      <c r="S132" s="323">
        <f>M2C!U8</f>
        <v>9</v>
      </c>
      <c r="T132" s="323">
        <f>M2C!V8</f>
        <v>24</v>
      </c>
      <c r="U132" s="323">
        <f>M2C!W8</f>
        <v>33</v>
      </c>
      <c r="V132" s="323">
        <f>M2C!X8</f>
        <v>8</v>
      </c>
      <c r="W132" s="323">
        <f>M2C!Y8</f>
        <v>11</v>
      </c>
      <c r="X132" s="323">
        <f>M2C!Z8</f>
        <v>5</v>
      </c>
      <c r="Y132" s="323">
        <f>M2C!AA8</f>
        <v>14</v>
      </c>
      <c r="Z132" s="323">
        <f>M2C!AB8</f>
        <v>16</v>
      </c>
      <c r="AA132" s="323">
        <f>M2C!AC8</f>
        <v>14</v>
      </c>
      <c r="AB132" s="331" t="str">
        <f>M2C!AD8</f>
        <v>x</v>
      </c>
      <c r="AC132" s="329" t="str">
        <f>M2C!AE8</f>
        <v>x</v>
      </c>
      <c r="AD132" s="323" t="str">
        <f>M2C!AF8</f>
        <v>x</v>
      </c>
      <c r="AE132" s="323" t="str">
        <f>M2C!AG8</f>
        <v>x</v>
      </c>
      <c r="AF132" s="323" t="str">
        <f>M2C!AH8</f>
        <v>x</v>
      </c>
      <c r="AG132" s="323" t="str">
        <f>M2C!AI8</f>
        <v>x</v>
      </c>
      <c r="AH132" s="323" t="str">
        <f>M2C!AJ8</f>
        <v>x</v>
      </c>
      <c r="AI132" s="323" t="str">
        <f>M2C!AK8</f>
        <v>x</v>
      </c>
      <c r="AJ132" s="323" t="str">
        <f>M2C!AL8</f>
        <v>x</v>
      </c>
      <c r="AK132" s="323" t="str">
        <f>M2C!AM8</f>
        <v>x</v>
      </c>
      <c r="AL132" s="323" t="str">
        <f>M2C!AN8</f>
        <v>x</v>
      </c>
      <c r="AM132" s="323" t="str">
        <f>M2C!AO8</f>
        <v>x</v>
      </c>
      <c r="AN132" s="331" t="str">
        <f>M2C!AP8</f>
        <v>x</v>
      </c>
      <c r="AO132" s="329" t="str">
        <f>M2C!AQ8</f>
        <v>x</v>
      </c>
      <c r="AP132" s="323" t="str">
        <f>M2C!AR8</f>
        <v>x</v>
      </c>
      <c r="AQ132" s="323" t="str">
        <f>M2C!AS8</f>
        <v>x</v>
      </c>
      <c r="AR132" s="323" t="str">
        <f>M2C!AT8</f>
        <v>x</v>
      </c>
      <c r="AS132" s="323" t="str">
        <f>M2C!AU8</f>
        <v>x</v>
      </c>
      <c r="AT132" s="323" t="str">
        <f>M2C!AV8</f>
        <v>x</v>
      </c>
      <c r="AU132" s="323" t="str">
        <f>M2C!AW8</f>
        <v>x</v>
      </c>
      <c r="AV132" s="323" t="str">
        <f>M2C!AX8</f>
        <v>x</v>
      </c>
      <c r="AW132" s="323" t="str">
        <f>M2C!AY8</f>
        <v>x</v>
      </c>
      <c r="AX132" s="323" t="str">
        <f>M2C!AZ8</f>
        <v>x</v>
      </c>
      <c r="AY132" s="323" t="str">
        <f>M2C!BA8</f>
        <v>x</v>
      </c>
      <c r="AZ132" s="331" t="str">
        <f>M2C!BB8</f>
        <v>x</v>
      </c>
      <c r="BA132" s="329" t="str">
        <f>M2C!BC8</f>
        <v>x</v>
      </c>
      <c r="BB132" s="323" t="str">
        <f>M2C!BD8</f>
        <v>x</v>
      </c>
      <c r="BC132" s="323" t="str">
        <f>M2C!BE8</f>
        <v>x</v>
      </c>
      <c r="BD132" s="323" t="str">
        <f>M2C!BF8</f>
        <v>x</v>
      </c>
      <c r="BE132" s="323" t="str">
        <f>M2C!BG8</f>
        <v>x</v>
      </c>
      <c r="BF132" s="323" t="str">
        <f>M2C!BH8</f>
        <v>x</v>
      </c>
      <c r="BG132" s="323" t="str">
        <f>M2C!BI8</f>
        <v>x</v>
      </c>
      <c r="BH132" s="323" t="str">
        <f>M2C!BJ8</f>
        <v>x</v>
      </c>
      <c r="BI132" s="323" t="str">
        <f>M2C!BK8</f>
        <v>x</v>
      </c>
      <c r="BJ132" s="323" t="str">
        <f>M2C!BL8</f>
        <v>x</v>
      </c>
      <c r="BK132" s="323" t="str">
        <f>M2C!BM8</f>
        <v>x</v>
      </c>
      <c r="BL132" s="331" t="str">
        <f>M2C!BN8</f>
        <v>x</v>
      </c>
      <c r="BM132" s="329" t="str">
        <f>M2C!BO8</f>
        <v>x</v>
      </c>
      <c r="BN132" s="323" t="str">
        <f>M2C!BP8</f>
        <v>x</v>
      </c>
      <c r="BO132" s="323" t="str">
        <f>M2C!BQ8</f>
        <v>x</v>
      </c>
      <c r="BP132" s="323" t="str">
        <f>M2C!BR8</f>
        <v>x</v>
      </c>
      <c r="BQ132" s="323" t="str">
        <f>M2C!BS8</f>
        <v>x</v>
      </c>
      <c r="BR132" s="323" t="str">
        <f>M2C!BT8</f>
        <v>x</v>
      </c>
      <c r="BS132" s="323" t="str">
        <f>M2C!BU8</f>
        <v>x</v>
      </c>
      <c r="BT132" s="323" t="str">
        <f>M2C!BV8</f>
        <v>x</v>
      </c>
      <c r="BU132" s="323" t="str">
        <f>M2C!BW8</f>
        <v>x</v>
      </c>
      <c r="BV132" s="323" t="str">
        <f>M2C!BX8</f>
        <v>x</v>
      </c>
      <c r="BW132" s="323" t="str">
        <f>M2C!BY8</f>
        <v>x</v>
      </c>
      <c r="BX132" s="331" t="str">
        <f>M2C!BZ8</f>
        <v>x</v>
      </c>
      <c r="BY132" s="329" t="str">
        <f>M2C!CA8</f>
        <v>x</v>
      </c>
      <c r="BZ132" s="323" t="str">
        <f>M2C!CB8</f>
        <v>x</v>
      </c>
      <c r="CA132" s="323" t="str">
        <f>M2C!CC8</f>
        <v>x</v>
      </c>
      <c r="CB132" s="323" t="str">
        <f>M2C!CD8</f>
        <v>x</v>
      </c>
      <c r="CC132" s="323" t="str">
        <f>M2C!CE8</f>
        <v>x</v>
      </c>
      <c r="CD132" s="323" t="str">
        <f>M2C!CF8</f>
        <v>x</v>
      </c>
      <c r="CE132" s="323" t="str">
        <f>M2C!CG8</f>
        <v>x</v>
      </c>
      <c r="CF132" s="323" t="str">
        <f>M2C!CH8</f>
        <v>x</v>
      </c>
      <c r="CG132" s="323" t="str">
        <f>M2C!CI8</f>
        <v>x</v>
      </c>
      <c r="CH132" s="323" t="str">
        <f>M2C!CJ8</f>
        <v>x</v>
      </c>
      <c r="CI132" s="323" t="str">
        <f>M2C!CK8</f>
        <v>x</v>
      </c>
      <c r="CJ132" s="331" t="str">
        <f>M2C!CL8</f>
        <v>x</v>
      </c>
      <c r="CK132" s="329" t="str">
        <f>M2C!CM8</f>
        <v>x</v>
      </c>
      <c r="CL132" s="323" t="str">
        <f>M2C!CN8</f>
        <v>x</v>
      </c>
      <c r="CM132" s="323" t="str">
        <f>M2C!CO8</f>
        <v>x</v>
      </c>
      <c r="CN132" s="323" t="str">
        <f>M2C!CP8</f>
        <v>x</v>
      </c>
      <c r="CO132" s="323" t="str">
        <f>M2C!CQ8</f>
        <v>x</v>
      </c>
      <c r="CP132" s="323" t="str">
        <f>M2C!CR8</f>
        <v>x</v>
      </c>
      <c r="CQ132" s="323" t="str">
        <f>M2C!CS8</f>
        <v>x</v>
      </c>
      <c r="CR132" s="323" t="str">
        <f>M2C!CT8</f>
        <v>x</v>
      </c>
      <c r="CS132" s="323" t="str">
        <f>M2C!CU8</f>
        <v>x</v>
      </c>
      <c r="CT132" s="323" t="str">
        <f>M2C!CV8</f>
        <v>x</v>
      </c>
      <c r="CU132" s="323" t="str">
        <f>M2C!CW8</f>
        <v>x</v>
      </c>
      <c r="CV132" s="331" t="str">
        <f>M2C!CX8</f>
        <v>x</v>
      </c>
      <c r="CW132" s="329" t="str">
        <f>M2C!CY8</f>
        <v>x</v>
      </c>
      <c r="CX132" s="323" t="str">
        <f>M2C!CZ8</f>
        <v>x</v>
      </c>
      <c r="CY132" s="323" t="str">
        <f>M2C!DA8</f>
        <v>x</v>
      </c>
      <c r="CZ132" s="323" t="str">
        <f>M2C!DB8</f>
        <v>x</v>
      </c>
      <c r="DA132" s="788" t="str">
        <f>M2C!DC8</f>
        <v>x</v>
      </c>
      <c r="DB132" s="788" t="str">
        <f>M2C!DD8</f>
        <v>x</v>
      </c>
      <c r="DC132" s="788" t="str">
        <f>M2C!DE8</f>
        <v>x</v>
      </c>
      <c r="DD132" s="788" t="str">
        <f>M2C!DF8</f>
        <v>x</v>
      </c>
      <c r="DE132" s="788" t="str">
        <f>M2C!DG8</f>
        <v>x</v>
      </c>
      <c r="DF132" s="788" t="str">
        <f>M2C!DH8</f>
        <v>x</v>
      </c>
      <c r="DG132" s="788" t="str">
        <f>M2C!DI8</f>
        <v>x</v>
      </c>
      <c r="DH132" s="284" t="str">
        <f>M2C!DJ8</f>
        <v>x</v>
      </c>
      <c r="DI132" s="283" t="str">
        <f>M2C!DK8</f>
        <v>x</v>
      </c>
      <c r="DJ132" s="788" t="str">
        <f>M2C!DL8</f>
        <v>x</v>
      </c>
      <c r="DK132" s="788" t="str">
        <f>M2C!DM8</f>
        <v>x</v>
      </c>
      <c r="DL132" s="788" t="str">
        <f>M2C!DN8</f>
        <v>x</v>
      </c>
      <c r="DM132" s="788" t="str">
        <f>M2C!DO8</f>
        <v>x</v>
      </c>
      <c r="DN132" s="788" t="str">
        <f>M2C!DP8</f>
        <v>x</v>
      </c>
      <c r="DO132" s="788" t="str">
        <f>M2C!DQ8</f>
        <v>x</v>
      </c>
      <c r="DP132" s="788" t="str">
        <f>M2C!DR8</f>
        <v>x</v>
      </c>
      <c r="DQ132" s="788" t="str">
        <f>M2C!DS8</f>
        <v>x</v>
      </c>
      <c r="DR132" s="788" t="str">
        <f>M2C!DT8</f>
        <v>x</v>
      </c>
      <c r="DS132" s="788" t="str">
        <f>M2C!DU8</f>
        <v>x</v>
      </c>
      <c r="DT132" s="284" t="str">
        <f>M2C!DV8</f>
        <v>x</v>
      </c>
      <c r="DU132" s="283" t="str">
        <f>M2C!DW8</f>
        <v>x</v>
      </c>
      <c r="DV132" s="788" t="str">
        <f>M2C!DX8</f>
        <v>x</v>
      </c>
      <c r="DW132" s="788" t="str">
        <f>M2C!DY8</f>
        <v>x</v>
      </c>
      <c r="DX132" s="788" t="str">
        <f>M2C!DZ8</f>
        <v>x</v>
      </c>
      <c r="DY132" s="788" t="str">
        <f>M2C!EA8</f>
        <v>x</v>
      </c>
      <c r="DZ132" s="788" t="str">
        <f>M2C!EB8</f>
        <v>x</v>
      </c>
      <c r="EA132" s="788" t="str">
        <f>M2C!EC8</f>
        <v>x</v>
      </c>
      <c r="EB132" s="788" t="str">
        <f>M2C!ED8</f>
        <v>x</v>
      </c>
      <c r="EC132" s="788" t="str">
        <f>M2C!EE8</f>
        <v>x</v>
      </c>
      <c r="ED132" s="788" t="str">
        <f>M2C!EF8</f>
        <v>x</v>
      </c>
      <c r="EE132" s="788" t="str">
        <f>M2C!EG8</f>
        <v>x</v>
      </c>
      <c r="EF132" s="284" t="str">
        <f>M2C!EH8</f>
        <v>x</v>
      </c>
      <c r="EG132" s="283" t="str">
        <f>M2C!EI8</f>
        <v>x</v>
      </c>
      <c r="EH132" s="788" t="str">
        <f>M2C!EJ8</f>
        <v>x</v>
      </c>
      <c r="EI132" s="788" t="str">
        <f>M2C!EK8</f>
        <v>x</v>
      </c>
      <c r="EJ132" s="788" t="str">
        <f>M2C!EL8</f>
        <v>x</v>
      </c>
      <c r="EK132" s="788" t="str">
        <f>M2C!EM8</f>
        <v>x</v>
      </c>
      <c r="EL132" s="788" t="str">
        <f>M2C!EN8</f>
        <v>x</v>
      </c>
      <c r="EM132" s="788" t="str">
        <f>M2C!EO8</f>
        <v>x</v>
      </c>
      <c r="EN132" s="788" t="str">
        <f>M2C!EP8</f>
        <v>x</v>
      </c>
      <c r="EO132" s="788" t="str">
        <f>M2C!EQ8</f>
        <v>x</v>
      </c>
      <c r="EP132" s="788" t="str">
        <f>M2C!ER8</f>
        <v>x</v>
      </c>
      <c r="EQ132" s="788" t="str">
        <f>M2C!ES8</f>
        <v>x</v>
      </c>
      <c r="ER132" s="284" t="str">
        <f>M2C!ET8</f>
        <v>x</v>
      </c>
      <c r="ES132" s="280" t="str">
        <f>M2C!EU8</f>
        <v>x</v>
      </c>
      <c r="ET132" s="788" t="str">
        <f>M2C!EV8</f>
        <v>x</v>
      </c>
      <c r="EU132" s="788" t="str">
        <f>M2C!EW8</f>
        <v>x</v>
      </c>
      <c r="EV132" s="788" t="str">
        <f>M2C!EX8</f>
        <v>x</v>
      </c>
      <c r="EW132" s="788" t="str">
        <f>M2C!EY8</f>
        <v>x</v>
      </c>
      <c r="EX132" s="788" t="str">
        <f>M2C!EZ8</f>
        <v>x</v>
      </c>
      <c r="EY132" s="788" t="str">
        <f>M2C!FA8</f>
        <v>x</v>
      </c>
      <c r="EZ132" s="788" t="str">
        <f>M2C!FB8</f>
        <v>x</v>
      </c>
      <c r="FA132" s="788" t="str">
        <f>M2C!FC8</f>
        <v>x</v>
      </c>
      <c r="FB132" s="788" t="str">
        <f>M2C!FD8</f>
        <v>x</v>
      </c>
      <c r="FC132" s="788" t="str">
        <f>M2C!FE8</f>
        <v>x</v>
      </c>
      <c r="FD132" s="788" t="str">
        <f>M2C!FF8</f>
        <v>x</v>
      </c>
      <c r="FE132" s="788" t="str">
        <f>M2C!FG8</f>
        <v>x</v>
      </c>
      <c r="FF132" s="788" t="str">
        <f>M2C!FH8</f>
        <v>x</v>
      </c>
      <c r="FG132" s="788" t="str">
        <f>M2C!FI8</f>
        <v>x</v>
      </c>
      <c r="FH132" s="788" t="str">
        <f>M2C!FJ8</f>
        <v>x</v>
      </c>
      <c r="FI132" s="788" t="str">
        <f>M2C!FK8</f>
        <v>x</v>
      </c>
      <c r="FJ132" s="788" t="str">
        <f>M2C!FL8</f>
        <v>x</v>
      </c>
      <c r="FK132" s="788" t="str">
        <f>M2C!FM8</f>
        <v>x</v>
      </c>
      <c r="FL132" s="788" t="str">
        <f>M2C!FN8</f>
        <v>x</v>
      </c>
      <c r="FM132" s="788" t="str">
        <f>M2C!FO8</f>
        <v>x</v>
      </c>
      <c r="FN132" s="788" t="str">
        <f>M2C!FP8</f>
        <v>x</v>
      </c>
      <c r="FO132" s="788" t="str">
        <f>M2C!FQ8</f>
        <v>x</v>
      </c>
      <c r="FP132" s="788" t="str">
        <f>M2C!FR8</f>
        <v>x</v>
      </c>
      <c r="FQ132" s="788" t="str">
        <f>M2C!FS8</f>
        <v>x</v>
      </c>
      <c r="FR132" s="788" t="str">
        <f>M2C!FT8</f>
        <v>x</v>
      </c>
      <c r="FS132" s="788" t="str">
        <f>M2C!FU8</f>
        <v>x</v>
      </c>
      <c r="FT132" s="788" t="str">
        <f>M2C!FV8</f>
        <v>x</v>
      </c>
      <c r="FU132" s="788" t="str">
        <f>M2C!FW8</f>
        <v>x</v>
      </c>
      <c r="FV132" s="788" t="str">
        <f>M2C!FX8</f>
        <v>x</v>
      </c>
      <c r="FW132" s="788" t="str">
        <f>M2C!FY8</f>
        <v>x</v>
      </c>
      <c r="FX132" s="788" t="str">
        <f>M2C!FZ8</f>
        <v>x</v>
      </c>
      <c r="FY132" s="788" t="str">
        <f>M2C!GA8</f>
        <v>x</v>
      </c>
      <c r="FZ132" s="788" t="str">
        <f>M2C!GB8</f>
        <v>x</v>
      </c>
      <c r="GA132" s="788" t="str">
        <f>M2C!GC8</f>
        <v>x</v>
      </c>
      <c r="GB132" s="788" t="str">
        <f>M2C!GD8</f>
        <v>x</v>
      </c>
      <c r="GC132" s="788" t="str">
        <f>M2C!GE8</f>
        <v>x</v>
      </c>
      <c r="GD132" s="788" t="str">
        <f>M2C!GF8</f>
        <v>x</v>
      </c>
      <c r="GE132" s="788" t="str">
        <f>M2C!GG8</f>
        <v>x</v>
      </c>
      <c r="GF132" s="788" t="str">
        <f>M2C!GH8</f>
        <v>x</v>
      </c>
      <c r="GG132" s="788" t="str">
        <f>M2C!GI8</f>
        <v>x</v>
      </c>
      <c r="GH132" s="788" t="str">
        <f>M2C!GJ8</f>
        <v>x</v>
      </c>
      <c r="GI132" s="788" t="str">
        <f>M2C!GK8</f>
        <v>x</v>
      </c>
      <c r="GJ132" s="788" t="str">
        <f>M2C!GL8</f>
        <v>x</v>
      </c>
      <c r="GK132" s="788" t="str">
        <f>M2C!GM8</f>
        <v>x</v>
      </c>
      <c r="GL132" s="788" t="str">
        <f>M2C!GN8</f>
        <v>x</v>
      </c>
      <c r="GM132" s="788" t="str">
        <f>M2C!GO8</f>
        <v>x</v>
      </c>
      <c r="GN132" s="788" t="str">
        <f>M2C!GP8</f>
        <v>x</v>
      </c>
      <c r="GO132" s="709" t="str">
        <f>M2C!HL18</f>
        <v>N</v>
      </c>
    </row>
    <row r="133" spans="1:197" ht="13.15" customHeight="1" x14ac:dyDescent="0.2">
      <c r="A133" s="268" t="str">
        <f>M2C!A12</f>
        <v>V15</v>
      </c>
      <c r="B133" s="268">
        <f>M2C!D12</f>
        <v>44323</v>
      </c>
      <c r="C133" s="269">
        <f>M2C!E12</f>
        <v>48000</v>
      </c>
      <c r="D133" s="270" t="str">
        <f>M2C!F12</f>
        <v>C113</v>
      </c>
      <c r="E133" s="329">
        <f>M2C!G12</f>
        <v>39</v>
      </c>
      <c r="F133" s="323">
        <f>M2C!H12</f>
        <v>9</v>
      </c>
      <c r="G133" s="323">
        <f>M2C!I12</f>
        <v>28</v>
      </c>
      <c r="H133" s="323">
        <f>M2C!J12</f>
        <v>8</v>
      </c>
      <c r="I133" s="323">
        <f>M2C!K12</f>
        <v>8</v>
      </c>
      <c r="J133" s="323" t="str">
        <f>M2C!L12</f>
        <v>SB</v>
      </c>
      <c r="K133" s="323" t="str">
        <f>M2C!M12</f>
        <v>SB</v>
      </c>
      <c r="L133" s="323" t="str">
        <f>M2C!N12</f>
        <v>SB</v>
      </c>
      <c r="M133" s="323" t="str">
        <f>M2C!O12</f>
        <v>SB</v>
      </c>
      <c r="N133" s="323" t="str">
        <f>M2C!P12</f>
        <v>SB</v>
      </c>
      <c r="O133" s="323">
        <f>M2C!Q12</f>
        <v>0</v>
      </c>
      <c r="P133" s="330" t="str">
        <f>M2C!R12</f>
        <v>V10</v>
      </c>
      <c r="Q133" s="329" t="str">
        <f>M2C!S12</f>
        <v>V10</v>
      </c>
      <c r="R133" s="323" t="str">
        <f>M2C!T12</f>
        <v>V10</v>
      </c>
      <c r="S133" s="323" t="str">
        <f>M2C!U12</f>
        <v>V10</v>
      </c>
      <c r="T133" s="323" t="str">
        <f>M2C!V12</f>
        <v>V10</v>
      </c>
      <c r="U133" s="323">
        <f>M2C!W12</f>
        <v>1</v>
      </c>
      <c r="V133" s="323">
        <f>M2C!X12</f>
        <v>15</v>
      </c>
      <c r="W133" s="323">
        <f>M2C!Y12</f>
        <v>20</v>
      </c>
      <c r="X133" s="323">
        <f>M2C!Z12</f>
        <v>48</v>
      </c>
      <c r="Y133" s="323">
        <f>M2C!AA12</f>
        <v>32</v>
      </c>
      <c r="Z133" s="323">
        <f>M2C!AB12</f>
        <v>36</v>
      </c>
      <c r="AA133" s="323">
        <f>M2C!AC12</f>
        <v>50</v>
      </c>
      <c r="AB133" s="331">
        <f>M2C!AD12</f>
        <v>1</v>
      </c>
      <c r="AC133" s="329">
        <f>M2C!AE12</f>
        <v>25</v>
      </c>
      <c r="AD133" s="323">
        <f>M2C!AF12</f>
        <v>25</v>
      </c>
      <c r="AE133" s="323">
        <f>M2C!AG12</f>
        <v>25</v>
      </c>
      <c r="AF133" s="323">
        <f>M2C!AH12</f>
        <v>25</v>
      </c>
      <c r="AG133" s="323">
        <f>M2C!AI12</f>
        <v>25</v>
      </c>
      <c r="AH133" s="323">
        <f>M2C!AJ12</f>
        <v>25</v>
      </c>
      <c r="AI133" s="323">
        <f>M2C!AK12</f>
        <v>1</v>
      </c>
      <c r="AJ133" s="323">
        <f>M2C!AL12</f>
        <v>50</v>
      </c>
      <c r="AK133" s="323">
        <f>M2C!AM12</f>
        <v>50</v>
      </c>
      <c r="AL133" s="323">
        <f>M2C!AN12</f>
        <v>50</v>
      </c>
      <c r="AM133" s="323">
        <f>M2C!AO12</f>
        <v>50</v>
      </c>
      <c r="AN133" s="331">
        <f>M2C!AP12</f>
        <v>1</v>
      </c>
      <c r="AO133" s="329">
        <f>M2C!AQ12</f>
        <v>25</v>
      </c>
      <c r="AP133" s="323">
        <f>M2C!AR12</f>
        <v>25</v>
      </c>
      <c r="AQ133" s="323">
        <f>M2C!AS12</f>
        <v>25</v>
      </c>
      <c r="AR133" s="323">
        <f>M2C!AT12</f>
        <v>25</v>
      </c>
      <c r="AS133" s="323">
        <f>M2C!AU12</f>
        <v>25</v>
      </c>
      <c r="AT133" s="323">
        <f>M2C!AV12</f>
        <v>25</v>
      </c>
      <c r="AU133" s="323">
        <f>M2C!AW12</f>
        <v>25</v>
      </c>
      <c r="AV133" s="323" t="str">
        <f>M2C!AX12</f>
        <v>STK</v>
      </c>
      <c r="AW133" s="323" t="str">
        <f>M2C!AY12</f>
        <v>STK</v>
      </c>
      <c r="AX133" s="323" t="str">
        <f>M2C!AZ12</f>
        <v>STK</v>
      </c>
      <c r="AY133" s="323" t="str">
        <f>M2C!BA12</f>
        <v>STK</v>
      </c>
      <c r="AZ133" s="331" t="str">
        <f>M2C!BB12</f>
        <v>STK</v>
      </c>
      <c r="BA133" s="329" t="str">
        <f>M2C!BC12</f>
        <v>STK</v>
      </c>
      <c r="BB133" s="323" t="str">
        <f>M2C!BD12</f>
        <v>STK</v>
      </c>
      <c r="BC133" s="323" t="str">
        <f>M2C!BE12</f>
        <v>STK</v>
      </c>
      <c r="BD133" s="323" t="str">
        <f>M2C!BF12</f>
        <v>STK</v>
      </c>
      <c r="BE133" s="323" t="str">
        <f>M2C!BG12</f>
        <v>STK</v>
      </c>
      <c r="BF133" s="323" t="str">
        <f>M2C!BH12</f>
        <v>STK</v>
      </c>
      <c r="BG133" s="323" t="str">
        <f>M2C!BI12</f>
        <v>STK</v>
      </c>
      <c r="BH133" s="323" t="str">
        <f>M2C!BJ12</f>
        <v>STK</v>
      </c>
      <c r="BI133" s="323" t="str">
        <f>M2C!BK12</f>
        <v>STK</v>
      </c>
      <c r="BJ133" s="323" t="str">
        <f>M2C!BL12</f>
        <v>STK</v>
      </c>
      <c r="BK133" s="323" t="str">
        <f>M2C!BM12</f>
        <v>STK</v>
      </c>
      <c r="BL133" s="331" t="str">
        <f>M2C!BN12</f>
        <v>STK</v>
      </c>
      <c r="BM133" s="329" t="str">
        <f>M2C!BO12</f>
        <v>x</v>
      </c>
      <c r="BN133" s="323" t="str">
        <f>M2C!BP12</f>
        <v>x</v>
      </c>
      <c r="BO133" s="323" t="str">
        <f>M2C!BQ12</f>
        <v>x</v>
      </c>
      <c r="BP133" s="323" t="str">
        <f>M2C!BR12</f>
        <v>x</v>
      </c>
      <c r="BQ133" s="323" t="str">
        <f>M2C!BS12</f>
        <v>x</v>
      </c>
      <c r="BR133" s="323" t="str">
        <f>M2C!BT12</f>
        <v>x</v>
      </c>
      <c r="BS133" s="323" t="str">
        <f>M2C!BU12</f>
        <v>x</v>
      </c>
      <c r="BT133" s="323" t="str">
        <f>M2C!BV12</f>
        <v>x</v>
      </c>
      <c r="BU133" s="323" t="str">
        <f>M2C!BW12</f>
        <v>x</v>
      </c>
      <c r="BV133" s="323" t="str">
        <f>M2C!BX12</f>
        <v>x</v>
      </c>
      <c r="BW133" s="323" t="str">
        <f>M2C!BY12</f>
        <v>x</v>
      </c>
      <c r="BX133" s="331" t="str">
        <f>M2C!BZ12</f>
        <v>x</v>
      </c>
      <c r="BY133" s="329" t="str">
        <f>M2C!CA12</f>
        <v>x</v>
      </c>
      <c r="BZ133" s="323" t="str">
        <f>M2C!CB12</f>
        <v>x</v>
      </c>
      <c r="CA133" s="323" t="str">
        <f>M2C!CC12</f>
        <v>x</v>
      </c>
      <c r="CB133" s="323" t="str">
        <f>M2C!CD12</f>
        <v>x</v>
      </c>
      <c r="CC133" s="323" t="str">
        <f>M2C!CE12</f>
        <v>x</v>
      </c>
      <c r="CD133" s="323" t="str">
        <f>M2C!CF12</f>
        <v>x</v>
      </c>
      <c r="CE133" s="323" t="str">
        <f>M2C!CG12</f>
        <v>x</v>
      </c>
      <c r="CF133" s="323" t="str">
        <f>M2C!CH12</f>
        <v>x</v>
      </c>
      <c r="CG133" s="323" t="str">
        <f>M2C!CI12</f>
        <v>x</v>
      </c>
      <c r="CH133" s="323" t="str">
        <f>M2C!CJ12</f>
        <v>x</v>
      </c>
      <c r="CI133" s="323" t="str">
        <f>M2C!CK12</f>
        <v>x</v>
      </c>
      <c r="CJ133" s="331" t="str">
        <f>M2C!CL12</f>
        <v>x</v>
      </c>
      <c r="CK133" s="329" t="str">
        <f>M2C!CM12</f>
        <v>x</v>
      </c>
      <c r="CL133" s="323" t="str">
        <f>M2C!CN12</f>
        <v>x</v>
      </c>
      <c r="CM133" s="323" t="str">
        <f>M2C!CO12</f>
        <v>x</v>
      </c>
      <c r="CN133" s="323" t="str">
        <f>M2C!CP12</f>
        <v>x</v>
      </c>
      <c r="CO133" s="323" t="str">
        <f>M2C!CQ12</f>
        <v>x</v>
      </c>
      <c r="CP133" s="323" t="str">
        <f>M2C!CR12</f>
        <v>x</v>
      </c>
      <c r="CQ133" s="323" t="str">
        <f>M2C!CS12</f>
        <v>x</v>
      </c>
      <c r="CR133" s="323" t="str">
        <f>M2C!CT12</f>
        <v>x</v>
      </c>
      <c r="CS133" s="323" t="str">
        <f>M2C!CU12</f>
        <v>x</v>
      </c>
      <c r="CT133" s="323" t="str">
        <f>M2C!CV12</f>
        <v>x</v>
      </c>
      <c r="CU133" s="323" t="str">
        <f>M2C!CW12</f>
        <v>x</v>
      </c>
      <c r="CV133" s="331" t="str">
        <f>M2C!CX12</f>
        <v>x</v>
      </c>
      <c r="CW133" s="329" t="str">
        <f>M2C!CY12</f>
        <v>x</v>
      </c>
      <c r="CX133" s="323" t="str">
        <f>M2C!CZ12</f>
        <v>x</v>
      </c>
      <c r="CY133" s="323" t="str">
        <f>M2C!DA12</f>
        <v>x</v>
      </c>
      <c r="CZ133" s="323" t="str">
        <f>M2C!DB12</f>
        <v>x</v>
      </c>
      <c r="DA133" s="788" t="str">
        <f>M2C!DC12</f>
        <v>x</v>
      </c>
      <c r="DB133" s="788" t="str">
        <f>M2C!DD12</f>
        <v>x</v>
      </c>
      <c r="DC133" s="788" t="str">
        <f>M2C!DE12</f>
        <v>x</v>
      </c>
      <c r="DD133" s="788" t="str">
        <f>M2C!DF12</f>
        <v>x</v>
      </c>
      <c r="DE133" s="788" t="str">
        <f>M2C!DG12</f>
        <v>x</v>
      </c>
      <c r="DF133" s="788" t="str">
        <f>M2C!DH12</f>
        <v>x</v>
      </c>
      <c r="DG133" s="788" t="str">
        <f>M2C!DI12</f>
        <v>x</v>
      </c>
      <c r="DH133" s="284" t="str">
        <f>M2C!DJ12</f>
        <v>x</v>
      </c>
      <c r="DI133" s="283" t="str">
        <f>M2C!DK12</f>
        <v>x</v>
      </c>
      <c r="DJ133" s="788" t="str">
        <f>M2C!DL12</f>
        <v>x</v>
      </c>
      <c r="DK133" s="788" t="str">
        <f>M2C!DM12</f>
        <v>x</v>
      </c>
      <c r="DL133" s="788" t="str">
        <f>M2C!DN12</f>
        <v>x</v>
      </c>
      <c r="DM133" s="788" t="str">
        <f>M2C!DO12</f>
        <v>x</v>
      </c>
      <c r="DN133" s="788" t="str">
        <f>M2C!DP12</f>
        <v>x</v>
      </c>
      <c r="DO133" s="788" t="str">
        <f>M2C!DQ12</f>
        <v>x</v>
      </c>
      <c r="DP133" s="788" t="str">
        <f>M2C!DR12</f>
        <v>x</v>
      </c>
      <c r="DQ133" s="788" t="str">
        <f>M2C!DS12</f>
        <v>x</v>
      </c>
      <c r="DR133" s="788" t="str">
        <f>M2C!DT12</f>
        <v>x</v>
      </c>
      <c r="DS133" s="788" t="str">
        <f>M2C!DU12</f>
        <v>x</v>
      </c>
      <c r="DT133" s="284" t="str">
        <f>M2C!DV12</f>
        <v>x</v>
      </c>
      <c r="DU133" s="283" t="str">
        <f>M2C!DW12</f>
        <v>x</v>
      </c>
      <c r="DV133" s="788" t="str">
        <f>M2C!DX12</f>
        <v>x</v>
      </c>
      <c r="DW133" s="788" t="str">
        <f>M2C!DY12</f>
        <v>x</v>
      </c>
      <c r="DX133" s="788" t="str">
        <f>M2C!DZ12</f>
        <v>x</v>
      </c>
      <c r="DY133" s="788" t="str">
        <f>M2C!EA12</f>
        <v>x</v>
      </c>
      <c r="DZ133" s="788" t="str">
        <f>M2C!EB12</f>
        <v>x</v>
      </c>
      <c r="EA133" s="788" t="str">
        <f>M2C!EC12</f>
        <v>x</v>
      </c>
      <c r="EB133" s="788" t="str">
        <f>M2C!ED12</f>
        <v>x</v>
      </c>
      <c r="EC133" s="788" t="str">
        <f>M2C!EE12</f>
        <v>x</v>
      </c>
      <c r="ED133" s="788" t="str">
        <f>M2C!EF12</f>
        <v>x</v>
      </c>
      <c r="EE133" s="788" t="str">
        <f>M2C!EG12</f>
        <v>x</v>
      </c>
      <c r="EF133" s="284" t="str">
        <f>M2C!EH12</f>
        <v>x</v>
      </c>
      <c r="EG133" s="283" t="str">
        <f>M2C!EI12</f>
        <v>x</v>
      </c>
      <c r="EH133" s="788" t="str">
        <f>M2C!EJ12</f>
        <v>x</v>
      </c>
      <c r="EI133" s="788" t="str">
        <f>M2C!EK12</f>
        <v>x</v>
      </c>
      <c r="EJ133" s="788" t="str">
        <f>M2C!EL12</f>
        <v>x</v>
      </c>
      <c r="EK133" s="788" t="str">
        <f>M2C!EM12</f>
        <v>x</v>
      </c>
      <c r="EL133" s="788" t="str">
        <f>M2C!EN12</f>
        <v>x</v>
      </c>
      <c r="EM133" s="788" t="str">
        <f>M2C!EO12</f>
        <v>x</v>
      </c>
      <c r="EN133" s="788" t="str">
        <f>M2C!EP12</f>
        <v>x</v>
      </c>
      <c r="EO133" s="788" t="str">
        <f>M2C!EQ12</f>
        <v>x</v>
      </c>
      <c r="EP133" s="788" t="str">
        <f>M2C!ER12</f>
        <v>x</v>
      </c>
      <c r="EQ133" s="788" t="str">
        <f>M2C!ES12</f>
        <v>x</v>
      </c>
      <c r="ER133" s="284" t="str">
        <f>M2C!ET12</f>
        <v>x</v>
      </c>
      <c r="ES133" s="280" t="str">
        <f>M2C!EU12</f>
        <v>x</v>
      </c>
      <c r="ET133" s="788" t="str">
        <f>M2C!EV12</f>
        <v>x</v>
      </c>
      <c r="EU133" s="788" t="str">
        <f>M2C!EW12</f>
        <v>x</v>
      </c>
      <c r="EV133" s="788" t="str">
        <f>M2C!EX12</f>
        <v>x</v>
      </c>
      <c r="EW133" s="788" t="str">
        <f>M2C!EY12</f>
        <v>x</v>
      </c>
      <c r="EX133" s="788" t="str">
        <f>M2C!EZ12</f>
        <v>x</v>
      </c>
      <c r="EY133" s="788" t="str">
        <f>M2C!FA12</f>
        <v>x</v>
      </c>
      <c r="EZ133" s="788" t="str">
        <f>M2C!FB12</f>
        <v>x</v>
      </c>
      <c r="FA133" s="788" t="str">
        <f>M2C!FC12</f>
        <v>x</v>
      </c>
      <c r="FB133" s="788" t="str">
        <f>M2C!FD12</f>
        <v>x</v>
      </c>
      <c r="FC133" s="788" t="str">
        <f>M2C!FE12</f>
        <v>x</v>
      </c>
      <c r="FD133" s="788" t="str">
        <f>M2C!FF12</f>
        <v>x</v>
      </c>
      <c r="FE133" s="788" t="str">
        <f>M2C!FG12</f>
        <v>x</v>
      </c>
      <c r="FF133" s="788" t="str">
        <f>M2C!FH12</f>
        <v>x</v>
      </c>
      <c r="FG133" s="788" t="str">
        <f>M2C!FI12</f>
        <v>x</v>
      </c>
      <c r="FH133" s="788" t="str">
        <f>M2C!FJ12</f>
        <v>x</v>
      </c>
      <c r="FI133" s="788" t="str">
        <f>M2C!FK12</f>
        <v>x</v>
      </c>
      <c r="FJ133" s="788" t="str">
        <f>M2C!FL12</f>
        <v>x</v>
      </c>
      <c r="FK133" s="788" t="str">
        <f>M2C!FM12</f>
        <v>x</v>
      </c>
      <c r="FL133" s="788" t="str">
        <f>M2C!FN12</f>
        <v>x</v>
      </c>
      <c r="FM133" s="788" t="str">
        <f>M2C!FO12</f>
        <v>x</v>
      </c>
      <c r="FN133" s="788" t="str">
        <f>M2C!FP12</f>
        <v>x</v>
      </c>
      <c r="FO133" s="788" t="str">
        <f>M2C!FQ12</f>
        <v>x</v>
      </c>
      <c r="FP133" s="788" t="str">
        <f>M2C!FR12</f>
        <v>x</v>
      </c>
      <c r="FQ133" s="788" t="str">
        <f>M2C!FS12</f>
        <v>x</v>
      </c>
      <c r="FR133" s="788" t="str">
        <f>M2C!FT12</f>
        <v>x</v>
      </c>
      <c r="FS133" s="788" t="str">
        <f>M2C!FU12</f>
        <v>x</v>
      </c>
      <c r="FT133" s="788" t="str">
        <f>M2C!FV12</f>
        <v>x</v>
      </c>
      <c r="FU133" s="788" t="str">
        <f>M2C!FW12</f>
        <v>x</v>
      </c>
      <c r="FV133" s="788" t="str">
        <f>M2C!FX12</f>
        <v>x</v>
      </c>
      <c r="FW133" s="788" t="str">
        <f>M2C!FY12</f>
        <v>x</v>
      </c>
      <c r="FX133" s="788" t="str">
        <f>M2C!FZ12</f>
        <v>x</v>
      </c>
      <c r="FY133" s="788" t="str">
        <f>M2C!GA12</f>
        <v>x</v>
      </c>
      <c r="FZ133" s="788" t="str">
        <f>M2C!GB12</f>
        <v>x</v>
      </c>
      <c r="GA133" s="788" t="str">
        <f>M2C!GC12</f>
        <v>x</v>
      </c>
      <c r="GB133" s="788" t="str">
        <f>M2C!GD12</f>
        <v>x</v>
      </c>
      <c r="GC133" s="788" t="str">
        <f>M2C!GE12</f>
        <v>x</v>
      </c>
      <c r="GD133" s="788" t="str">
        <f>M2C!GF12</f>
        <v>x</v>
      </c>
      <c r="GE133" s="788" t="str">
        <f>M2C!GG12</f>
        <v>x</v>
      </c>
      <c r="GF133" s="788" t="str">
        <f>M2C!GH12</f>
        <v>x</v>
      </c>
      <c r="GG133" s="788" t="str">
        <f>M2C!GI12</f>
        <v>x</v>
      </c>
      <c r="GH133" s="788" t="str">
        <f>M2C!GJ12</f>
        <v>x</v>
      </c>
      <c r="GI133" s="788" t="str">
        <f>M2C!GK12</f>
        <v>x</v>
      </c>
      <c r="GJ133" s="788" t="str">
        <f>M2C!GL12</f>
        <v>x</v>
      </c>
      <c r="GK133" s="788" t="str">
        <f>M2C!GM12</f>
        <v>x</v>
      </c>
      <c r="GL133" s="788" t="str">
        <f>M2C!GN12</f>
        <v>x</v>
      </c>
      <c r="GM133" s="788" t="str">
        <f>M2C!GO12</f>
        <v>x</v>
      </c>
      <c r="GN133" s="788" t="str">
        <f>M2C!GP12</f>
        <v>x</v>
      </c>
      <c r="GO133" s="709" t="str">
        <f>M2C!HL22</f>
        <v>N</v>
      </c>
    </row>
    <row r="134" spans="1:197" ht="13.15" customHeight="1" x14ac:dyDescent="0.2">
      <c r="A134" s="268">
        <f>M2C!A13</f>
        <v>0</v>
      </c>
      <c r="B134" s="268">
        <f>M2C!D13</f>
        <v>0</v>
      </c>
      <c r="C134" s="269">
        <f>M2C!E13</f>
        <v>48000</v>
      </c>
      <c r="D134" s="270" t="str">
        <f>M2C!F13</f>
        <v>C117</v>
      </c>
      <c r="E134" s="329" t="str">
        <f>M2C!G13</f>
        <v>STK</v>
      </c>
      <c r="F134" s="323" t="str">
        <f>M2C!H13</f>
        <v>STK</v>
      </c>
      <c r="G134" s="323" t="str">
        <f>M2C!I13</f>
        <v>STK</v>
      </c>
      <c r="H134" s="323" t="str">
        <f>M2C!J13</f>
        <v>STK</v>
      </c>
      <c r="I134" s="323" t="str">
        <f>M2C!K13</f>
        <v>STK</v>
      </c>
      <c r="J134" s="323" t="str">
        <f>M2C!L13</f>
        <v>STK</v>
      </c>
      <c r="K134" s="323" t="str">
        <f>M2C!M13</f>
        <v>STK</v>
      </c>
      <c r="L134" s="323" t="str">
        <f>M2C!N13</f>
        <v>STK</v>
      </c>
      <c r="M134" s="323" t="str">
        <f>M2C!O13</f>
        <v>STK</v>
      </c>
      <c r="N134" s="323" t="str">
        <f>M2C!P13</f>
        <v>STK</v>
      </c>
      <c r="O134" s="323" t="str">
        <f>M2C!Q13</f>
        <v>STK</v>
      </c>
      <c r="P134" s="330" t="str">
        <f>M2C!R13</f>
        <v>STK</v>
      </c>
      <c r="Q134" s="329" t="str">
        <f>M2C!S13</f>
        <v>STK</v>
      </c>
      <c r="R134" s="323" t="str">
        <f>M2C!T13</f>
        <v>x</v>
      </c>
      <c r="S134" s="323" t="str">
        <f>M2C!U13</f>
        <v>x</v>
      </c>
      <c r="T134" s="323" t="str">
        <f>M2C!V13</f>
        <v>x</v>
      </c>
      <c r="U134" s="323" t="str">
        <f>M2C!W13</f>
        <v>x</v>
      </c>
      <c r="V134" s="323" t="str">
        <f>M2C!X13</f>
        <v>x</v>
      </c>
      <c r="W134" s="323" t="str">
        <f>M2C!Y13</f>
        <v>x</v>
      </c>
      <c r="X134" s="323" t="str">
        <f>M2C!Z13</f>
        <v>x</v>
      </c>
      <c r="Y134" s="323" t="str">
        <f>M2C!AA13</f>
        <v>x</v>
      </c>
      <c r="Z134" s="323" t="str">
        <f>M2C!AB13</f>
        <v>x</v>
      </c>
      <c r="AA134" s="323" t="str">
        <f>M2C!AC13</f>
        <v>x</v>
      </c>
      <c r="AB134" s="331" t="str">
        <f>M2C!AD13</f>
        <v>x</v>
      </c>
      <c r="AC134" s="329" t="str">
        <f>M2C!AE13</f>
        <v>x</v>
      </c>
      <c r="AD134" s="323" t="str">
        <f>M2C!AF13</f>
        <v>x</v>
      </c>
      <c r="AE134" s="323" t="str">
        <f>M2C!AG13</f>
        <v>x</v>
      </c>
      <c r="AF134" s="323" t="str">
        <f>M2C!AH13</f>
        <v>x</v>
      </c>
      <c r="AG134" s="323" t="str">
        <f>M2C!AI13</f>
        <v>x</v>
      </c>
      <c r="AH134" s="323" t="str">
        <f>M2C!AJ13</f>
        <v>x</v>
      </c>
      <c r="AI134" s="323" t="str">
        <f>M2C!AK13</f>
        <v>x</v>
      </c>
      <c r="AJ134" s="323" t="str">
        <f>M2C!AL13</f>
        <v>x</v>
      </c>
      <c r="AK134" s="323" t="str">
        <f>M2C!AM13</f>
        <v>x</v>
      </c>
      <c r="AL134" s="323" t="str">
        <f>M2C!AN13</f>
        <v>x</v>
      </c>
      <c r="AM134" s="323" t="str">
        <f>M2C!AO13</f>
        <v>x</v>
      </c>
      <c r="AN134" s="331" t="str">
        <f>M2C!AP13</f>
        <v>x</v>
      </c>
      <c r="AO134" s="329" t="str">
        <f>M2C!AQ13</f>
        <v>x</v>
      </c>
      <c r="AP134" s="323" t="str">
        <f>M2C!AR13</f>
        <v>x</v>
      </c>
      <c r="AQ134" s="323" t="str">
        <f>M2C!AS13</f>
        <v>x</v>
      </c>
      <c r="AR134" s="323" t="str">
        <f>M2C!AT13</f>
        <v>x</v>
      </c>
      <c r="AS134" s="323" t="str">
        <f>M2C!AU13</f>
        <v>x</v>
      </c>
      <c r="AT134" s="323" t="str">
        <f>M2C!AV13</f>
        <v>x</v>
      </c>
      <c r="AU134" s="323" t="str">
        <f>M2C!AW13</f>
        <v>x</v>
      </c>
      <c r="AV134" s="323" t="str">
        <f>M2C!AX13</f>
        <v>x</v>
      </c>
      <c r="AW134" s="323" t="str">
        <f>M2C!AY13</f>
        <v>x</v>
      </c>
      <c r="AX134" s="323" t="str">
        <f>M2C!AZ13</f>
        <v>x</v>
      </c>
      <c r="AY134" s="323" t="str">
        <f>M2C!BA13</f>
        <v>x</v>
      </c>
      <c r="AZ134" s="331" t="str">
        <f>M2C!BB13</f>
        <v>x</v>
      </c>
      <c r="BA134" s="329" t="str">
        <f>M2C!BC13</f>
        <v>x</v>
      </c>
      <c r="BB134" s="323" t="str">
        <f>M2C!BD13</f>
        <v>x</v>
      </c>
      <c r="BC134" s="323" t="str">
        <f>M2C!BE13</f>
        <v>x</v>
      </c>
      <c r="BD134" s="323" t="str">
        <f>M2C!BF13</f>
        <v>x</v>
      </c>
      <c r="BE134" s="323" t="str">
        <f>M2C!BG13</f>
        <v>x</v>
      </c>
      <c r="BF134" s="323" t="str">
        <f>M2C!BH13</f>
        <v>x</v>
      </c>
      <c r="BG134" s="323" t="str">
        <f>M2C!BI13</f>
        <v>x</v>
      </c>
      <c r="BH134" s="323" t="str">
        <f>M2C!BJ13</f>
        <v>x</v>
      </c>
      <c r="BI134" s="323" t="str">
        <f>M2C!BK13</f>
        <v>x</v>
      </c>
      <c r="BJ134" s="323" t="str">
        <f>M2C!BL13</f>
        <v>x</v>
      </c>
      <c r="BK134" s="323" t="str">
        <f>M2C!BM13</f>
        <v>x</v>
      </c>
      <c r="BL134" s="331" t="str">
        <f>M2C!BN13</f>
        <v>x</v>
      </c>
      <c r="BM134" s="329" t="str">
        <f>M2C!BO13</f>
        <v>x</v>
      </c>
      <c r="BN134" s="323" t="str">
        <f>M2C!BP13</f>
        <v>x</v>
      </c>
      <c r="BO134" s="323" t="str">
        <f>M2C!BQ13</f>
        <v>x</v>
      </c>
      <c r="BP134" s="323" t="str">
        <f>M2C!BR13</f>
        <v>x</v>
      </c>
      <c r="BQ134" s="323" t="str">
        <f>M2C!BS13</f>
        <v>x</v>
      </c>
      <c r="BR134" s="323" t="str">
        <f>M2C!BT13</f>
        <v>x</v>
      </c>
      <c r="BS134" s="323" t="str">
        <f>M2C!BU13</f>
        <v>x</v>
      </c>
      <c r="BT134" s="323" t="str">
        <f>M2C!BV13</f>
        <v>x</v>
      </c>
      <c r="BU134" s="323" t="str">
        <f>M2C!BW13</f>
        <v>x</v>
      </c>
      <c r="BV134" s="323" t="str">
        <f>M2C!BX13</f>
        <v>x</v>
      </c>
      <c r="BW134" s="323" t="str">
        <f>M2C!BY13</f>
        <v>x</v>
      </c>
      <c r="BX134" s="331" t="str">
        <f>M2C!BZ13</f>
        <v>x</v>
      </c>
      <c r="BY134" s="329" t="str">
        <f>M2C!CA13</f>
        <v>x</v>
      </c>
      <c r="BZ134" s="323" t="str">
        <f>M2C!CB13</f>
        <v>x</v>
      </c>
      <c r="CA134" s="323" t="str">
        <f>M2C!CC13</f>
        <v>x</v>
      </c>
      <c r="CB134" s="323" t="str">
        <f>M2C!CD13</f>
        <v>x</v>
      </c>
      <c r="CC134" s="323" t="str">
        <f>M2C!CE13</f>
        <v>x</v>
      </c>
      <c r="CD134" s="323" t="str">
        <f>M2C!CF13</f>
        <v>x</v>
      </c>
      <c r="CE134" s="323" t="str">
        <f>M2C!CG13</f>
        <v>x</v>
      </c>
      <c r="CF134" s="323" t="str">
        <f>M2C!CH13</f>
        <v>x</v>
      </c>
      <c r="CG134" s="323" t="str">
        <f>M2C!CI13</f>
        <v>x</v>
      </c>
      <c r="CH134" s="323" t="str">
        <f>M2C!CJ13</f>
        <v>x</v>
      </c>
      <c r="CI134" s="323" t="str">
        <f>M2C!CK13</f>
        <v>x</v>
      </c>
      <c r="CJ134" s="331" t="str">
        <f>M2C!CL13</f>
        <v>x</v>
      </c>
      <c r="CK134" s="329" t="str">
        <f>M2C!CM13</f>
        <v>x</v>
      </c>
      <c r="CL134" s="323" t="str">
        <f>M2C!CN13</f>
        <v>x</v>
      </c>
      <c r="CM134" s="323" t="str">
        <f>M2C!CO13</f>
        <v>x</v>
      </c>
      <c r="CN134" s="323" t="str">
        <f>M2C!CP13</f>
        <v>x</v>
      </c>
      <c r="CO134" s="323" t="str">
        <f>M2C!CQ13</f>
        <v>x</v>
      </c>
      <c r="CP134" s="323" t="str">
        <f>M2C!CR13</f>
        <v>x</v>
      </c>
      <c r="CQ134" s="323" t="str">
        <f>M2C!CS13</f>
        <v>x</v>
      </c>
      <c r="CR134" s="323" t="str">
        <f>M2C!CT13</f>
        <v>x</v>
      </c>
      <c r="CS134" s="323" t="str">
        <f>M2C!CU13</f>
        <v>x</v>
      </c>
      <c r="CT134" s="323" t="str">
        <f>M2C!CV13</f>
        <v>x</v>
      </c>
      <c r="CU134" s="323" t="str">
        <f>M2C!CW13</f>
        <v>x</v>
      </c>
      <c r="CV134" s="331" t="str">
        <f>M2C!CX13</f>
        <v>x</v>
      </c>
      <c r="CW134" s="329" t="str">
        <f>M2C!CY13</f>
        <v>x</v>
      </c>
      <c r="CX134" s="323" t="str">
        <f>M2C!CZ13</f>
        <v>x</v>
      </c>
      <c r="CY134" s="323" t="str">
        <f>M2C!DA13</f>
        <v>x</v>
      </c>
      <c r="CZ134" s="323" t="str">
        <f>M2C!DB13</f>
        <v>x</v>
      </c>
      <c r="DA134" s="788" t="str">
        <f>M2C!DC13</f>
        <v>x</v>
      </c>
      <c r="DB134" s="788" t="str">
        <f>M2C!DD13</f>
        <v>x</v>
      </c>
      <c r="DC134" s="788" t="str">
        <f>M2C!DE13</f>
        <v>x</v>
      </c>
      <c r="DD134" s="788" t="str">
        <f>M2C!DF13</f>
        <v>x</v>
      </c>
      <c r="DE134" s="788" t="str">
        <f>M2C!DG13</f>
        <v>x</v>
      </c>
      <c r="DF134" s="788" t="str">
        <f>M2C!DH13</f>
        <v>x</v>
      </c>
      <c r="DG134" s="788" t="str">
        <f>M2C!DI13</f>
        <v>x</v>
      </c>
      <c r="DH134" s="284" t="str">
        <f>M2C!DJ13</f>
        <v>x</v>
      </c>
      <c r="DI134" s="283" t="str">
        <f>M2C!DK13</f>
        <v>x</v>
      </c>
      <c r="DJ134" s="788" t="str">
        <f>M2C!DL13</f>
        <v>x</v>
      </c>
      <c r="DK134" s="788" t="str">
        <f>M2C!DM13</f>
        <v>x</v>
      </c>
      <c r="DL134" s="788" t="str">
        <f>M2C!DN13</f>
        <v>x</v>
      </c>
      <c r="DM134" s="788" t="str">
        <f>M2C!DO13</f>
        <v>x</v>
      </c>
      <c r="DN134" s="788" t="str">
        <f>M2C!DP13</f>
        <v>x</v>
      </c>
      <c r="DO134" s="788" t="str">
        <f>M2C!DQ13</f>
        <v>x</v>
      </c>
      <c r="DP134" s="788" t="str">
        <f>M2C!DR13</f>
        <v>x</v>
      </c>
      <c r="DQ134" s="788" t="str">
        <f>M2C!DS13</f>
        <v>x</v>
      </c>
      <c r="DR134" s="788" t="str">
        <f>M2C!DT13</f>
        <v>x</v>
      </c>
      <c r="DS134" s="788" t="str">
        <f>M2C!DU13</f>
        <v>x</v>
      </c>
      <c r="DT134" s="284" t="str">
        <f>M2C!DV13</f>
        <v>x</v>
      </c>
      <c r="DU134" s="283" t="str">
        <f>M2C!DW13</f>
        <v>x</v>
      </c>
      <c r="DV134" s="788" t="str">
        <f>M2C!DX13</f>
        <v>x</v>
      </c>
      <c r="DW134" s="788" t="str">
        <f>M2C!DY13</f>
        <v>x</v>
      </c>
      <c r="DX134" s="788" t="str">
        <f>M2C!DZ13</f>
        <v>x</v>
      </c>
      <c r="DY134" s="788" t="str">
        <f>M2C!EA13</f>
        <v>x</v>
      </c>
      <c r="DZ134" s="788" t="str">
        <f>M2C!EB13</f>
        <v>x</v>
      </c>
      <c r="EA134" s="788" t="str">
        <f>M2C!EC13</f>
        <v>x</v>
      </c>
      <c r="EB134" s="788" t="str">
        <f>M2C!ED13</f>
        <v>x</v>
      </c>
      <c r="EC134" s="788" t="str">
        <f>M2C!EE13</f>
        <v>x</v>
      </c>
      <c r="ED134" s="788" t="str">
        <f>M2C!EF13</f>
        <v>x</v>
      </c>
      <c r="EE134" s="788" t="str">
        <f>M2C!EG13</f>
        <v>x</v>
      </c>
      <c r="EF134" s="284" t="str">
        <f>M2C!EH13</f>
        <v>x</v>
      </c>
      <c r="EG134" s="283" t="str">
        <f>M2C!EI13</f>
        <v>x</v>
      </c>
      <c r="EH134" s="788" t="str">
        <f>M2C!EJ13</f>
        <v>x</v>
      </c>
      <c r="EI134" s="788" t="str">
        <f>M2C!EK13</f>
        <v>x</v>
      </c>
      <c r="EJ134" s="788" t="str">
        <f>M2C!EL13</f>
        <v>x</v>
      </c>
      <c r="EK134" s="788" t="str">
        <f>M2C!EM13</f>
        <v>x</v>
      </c>
      <c r="EL134" s="788" t="str">
        <f>M2C!EN13</f>
        <v>x</v>
      </c>
      <c r="EM134" s="788" t="str">
        <f>M2C!EO13</f>
        <v>x</v>
      </c>
      <c r="EN134" s="788" t="str">
        <f>M2C!EP13</f>
        <v>x</v>
      </c>
      <c r="EO134" s="788" t="str">
        <f>M2C!EQ13</f>
        <v>x</v>
      </c>
      <c r="EP134" s="788" t="str">
        <f>M2C!ER13</f>
        <v>x</v>
      </c>
      <c r="EQ134" s="788" t="str">
        <f>M2C!ES13</f>
        <v>x</v>
      </c>
      <c r="ER134" s="284" t="str">
        <f>M2C!ET13</f>
        <v>x</v>
      </c>
      <c r="ES134" s="280" t="str">
        <f>M2C!EU13</f>
        <v>x</v>
      </c>
      <c r="ET134" s="788" t="str">
        <f>M2C!EV13</f>
        <v>x</v>
      </c>
      <c r="EU134" s="788" t="str">
        <f>M2C!EW13</f>
        <v>x</v>
      </c>
      <c r="EV134" s="788" t="str">
        <f>M2C!EX13</f>
        <v>x</v>
      </c>
      <c r="EW134" s="788" t="str">
        <f>M2C!EY13</f>
        <v>x</v>
      </c>
      <c r="EX134" s="788" t="str">
        <f>M2C!EZ13</f>
        <v>x</v>
      </c>
      <c r="EY134" s="788" t="str">
        <f>M2C!FA13</f>
        <v>x</v>
      </c>
      <c r="EZ134" s="788" t="str">
        <f>M2C!FB13</f>
        <v>x</v>
      </c>
      <c r="FA134" s="788" t="str">
        <f>M2C!FC13</f>
        <v>x</v>
      </c>
      <c r="FB134" s="788" t="str">
        <f>M2C!FD13</f>
        <v>x</v>
      </c>
      <c r="FC134" s="788" t="str">
        <f>M2C!FE13</f>
        <v>x</v>
      </c>
      <c r="FD134" s="788" t="str">
        <f>M2C!FF13</f>
        <v>x</v>
      </c>
      <c r="FE134" s="788" t="str">
        <f>M2C!FG13</f>
        <v>x</v>
      </c>
      <c r="FF134" s="788" t="str">
        <f>M2C!FH13</f>
        <v>x</v>
      </c>
      <c r="FG134" s="788" t="str">
        <f>M2C!FI13</f>
        <v>x</v>
      </c>
      <c r="FH134" s="788" t="str">
        <f>M2C!FJ13</f>
        <v>x</v>
      </c>
      <c r="FI134" s="788" t="str">
        <f>M2C!FK13</f>
        <v>x</v>
      </c>
      <c r="FJ134" s="788" t="str">
        <f>M2C!FL13</f>
        <v>x</v>
      </c>
      <c r="FK134" s="788" t="str">
        <f>M2C!FM13</f>
        <v>x</v>
      </c>
      <c r="FL134" s="788" t="str">
        <f>M2C!FN13</f>
        <v>x</v>
      </c>
      <c r="FM134" s="788" t="str">
        <f>M2C!FO13</f>
        <v>x</v>
      </c>
      <c r="FN134" s="788" t="str">
        <f>M2C!FP13</f>
        <v>x</v>
      </c>
      <c r="FO134" s="788" t="str">
        <f>M2C!FQ13</f>
        <v>x</v>
      </c>
      <c r="FP134" s="788" t="str">
        <f>M2C!FR13</f>
        <v>x</v>
      </c>
      <c r="FQ134" s="788" t="str">
        <f>M2C!FS13</f>
        <v>x</v>
      </c>
      <c r="FR134" s="788" t="str">
        <f>M2C!FT13</f>
        <v>x</v>
      </c>
      <c r="FS134" s="788" t="str">
        <f>M2C!FU13</f>
        <v>x</v>
      </c>
      <c r="FT134" s="788" t="str">
        <f>M2C!FV13</f>
        <v>x</v>
      </c>
      <c r="FU134" s="788" t="str">
        <f>M2C!FW13</f>
        <v>x</v>
      </c>
      <c r="FV134" s="788" t="str">
        <f>M2C!FX13</f>
        <v>x</v>
      </c>
      <c r="FW134" s="788" t="str">
        <f>M2C!FY13</f>
        <v>x</v>
      </c>
      <c r="FX134" s="788" t="str">
        <f>M2C!FZ13</f>
        <v>x</v>
      </c>
      <c r="FY134" s="788" t="str">
        <f>M2C!GA13</f>
        <v>x</v>
      </c>
      <c r="FZ134" s="788" t="str">
        <f>M2C!GB13</f>
        <v>x</v>
      </c>
      <c r="GA134" s="788" t="str">
        <f>M2C!GC13</f>
        <v>x</v>
      </c>
      <c r="GB134" s="788" t="str">
        <f>M2C!GD13</f>
        <v>x</v>
      </c>
      <c r="GC134" s="788" t="str">
        <f>M2C!GE13</f>
        <v>x</v>
      </c>
      <c r="GD134" s="788" t="str">
        <f>M2C!GF13</f>
        <v>x</v>
      </c>
      <c r="GE134" s="788" t="str">
        <f>M2C!GG13</f>
        <v>x</v>
      </c>
      <c r="GF134" s="788" t="str">
        <f>M2C!GH13</f>
        <v>x</v>
      </c>
      <c r="GG134" s="788" t="str">
        <f>M2C!GI13</f>
        <v>x</v>
      </c>
      <c r="GH134" s="788" t="str">
        <f>M2C!GJ13</f>
        <v>x</v>
      </c>
      <c r="GI134" s="788" t="str">
        <f>M2C!GK13</f>
        <v>x</v>
      </c>
      <c r="GJ134" s="788" t="str">
        <f>M2C!GL13</f>
        <v>x</v>
      </c>
      <c r="GK134" s="788" t="str">
        <f>M2C!GM13</f>
        <v>x</v>
      </c>
      <c r="GL134" s="788" t="str">
        <f>M2C!GN13</f>
        <v>x</v>
      </c>
      <c r="GM134" s="788" t="str">
        <f>M2C!GO13</f>
        <v>x</v>
      </c>
      <c r="GN134" s="788" t="str">
        <f>M2C!GP13</f>
        <v>x</v>
      </c>
      <c r="GO134" s="709" t="str">
        <f>M2C!HL23</f>
        <v>N</v>
      </c>
    </row>
    <row r="135" spans="1:197" ht="13.15" customHeight="1" x14ac:dyDescent="0.2">
      <c r="A135" s="268" t="str">
        <f>M2C!A14</f>
        <v>V30</v>
      </c>
      <c r="B135" s="268">
        <f>M2C!D14</f>
        <v>43775</v>
      </c>
      <c r="C135" s="269">
        <f>M2C!E14</f>
        <v>48000</v>
      </c>
      <c r="D135" s="270" t="str">
        <f>M2C!F14</f>
        <v>C118</v>
      </c>
      <c r="E135" s="329" t="str">
        <f>M2C!G14</f>
        <v>V25</v>
      </c>
      <c r="F135" s="323">
        <f>M2C!H14</f>
        <v>1</v>
      </c>
      <c r="G135" s="323">
        <f>M2C!I14</f>
        <v>7</v>
      </c>
      <c r="H135" s="323">
        <f>M2C!J14</f>
        <v>25</v>
      </c>
      <c r="I135" s="323">
        <f>M2C!K14</f>
        <v>32</v>
      </c>
      <c r="J135" s="323">
        <f>M2C!L14</f>
        <v>17</v>
      </c>
      <c r="K135" s="323">
        <f>M2C!M14</f>
        <v>16</v>
      </c>
      <c r="L135" s="323">
        <f>M2C!N14</f>
        <v>15</v>
      </c>
      <c r="M135" s="323">
        <f>M2C!O14</f>
        <v>30</v>
      </c>
      <c r="N135" s="323">
        <f>M2C!P14</f>
        <v>21</v>
      </c>
      <c r="O135" s="323">
        <f>M2C!Q14</f>
        <v>17</v>
      </c>
      <c r="P135" s="330">
        <f>M2C!R14</f>
        <v>15</v>
      </c>
      <c r="Q135" s="329">
        <f>M2C!S14</f>
        <v>2</v>
      </c>
      <c r="R135" s="323">
        <f>M2C!T14</f>
        <v>45</v>
      </c>
      <c r="S135" s="323">
        <f>M2C!U14</f>
        <v>45</v>
      </c>
      <c r="T135" s="323">
        <f>M2C!V14</f>
        <v>14</v>
      </c>
      <c r="U135" s="323">
        <f>M2C!W14</f>
        <v>0</v>
      </c>
      <c r="V135" s="323">
        <f>M2C!X14</f>
        <v>0</v>
      </c>
      <c r="W135" s="323">
        <f>M2C!Y14</f>
        <v>0</v>
      </c>
      <c r="X135" s="323">
        <f>M2C!Z14</f>
        <v>0</v>
      </c>
      <c r="Y135" s="323">
        <f>M2C!AA14</f>
        <v>0</v>
      </c>
      <c r="Z135" s="323">
        <f>M2C!AB14</f>
        <v>0</v>
      </c>
      <c r="AA135" s="323">
        <f>M2C!AC14</f>
        <v>23</v>
      </c>
      <c r="AB135" s="331">
        <f>M2C!AD14</f>
        <v>23</v>
      </c>
      <c r="AC135" s="329">
        <f>M2C!AE14</f>
        <v>23</v>
      </c>
      <c r="AD135" s="323">
        <f>M2C!AF14</f>
        <v>23</v>
      </c>
      <c r="AE135" s="323">
        <f>M2C!AG14</f>
        <v>1</v>
      </c>
      <c r="AF135" s="323">
        <f>M2C!AH14</f>
        <v>50</v>
      </c>
      <c r="AG135" s="323">
        <f>M2C!AI14</f>
        <v>50</v>
      </c>
      <c r="AH135" s="323">
        <f>M2C!AJ14</f>
        <v>50</v>
      </c>
      <c r="AI135" s="323">
        <f>M2C!AK14</f>
        <v>50</v>
      </c>
      <c r="AJ135" s="323">
        <f>M2C!AL14</f>
        <v>1</v>
      </c>
      <c r="AK135" s="323">
        <f>M2C!AM14</f>
        <v>23</v>
      </c>
      <c r="AL135" s="323">
        <f>M2C!AN14</f>
        <v>23</v>
      </c>
      <c r="AM135" s="323">
        <f>M2C!AO14</f>
        <v>23</v>
      </c>
      <c r="AN135" s="331">
        <f>M2C!AP14</f>
        <v>23</v>
      </c>
      <c r="AO135" s="329">
        <f>M2C!AQ14</f>
        <v>23</v>
      </c>
      <c r="AP135" s="323">
        <f>M2C!AR14</f>
        <v>23</v>
      </c>
      <c r="AQ135" s="323">
        <f>M2C!AS14</f>
        <v>23</v>
      </c>
      <c r="AR135" s="323">
        <f>M2C!AT14</f>
        <v>23</v>
      </c>
      <c r="AS135" s="323">
        <f>M2C!AU14</f>
        <v>23</v>
      </c>
      <c r="AT135" s="323">
        <f>M2C!AV14</f>
        <v>23</v>
      </c>
      <c r="AU135" s="323">
        <f>M2C!AW14</f>
        <v>23</v>
      </c>
      <c r="AV135" s="323">
        <f>M2C!AX14</f>
        <v>23</v>
      </c>
      <c r="AW135" s="323">
        <f>M2C!AY14</f>
        <v>23</v>
      </c>
      <c r="AX135" s="323">
        <f>M2C!AZ14</f>
        <v>23</v>
      </c>
      <c r="AY135" s="323" t="str">
        <f>M2C!BA14</f>
        <v>X</v>
      </c>
      <c r="AZ135" s="331" t="str">
        <f>M2C!BB14</f>
        <v>X</v>
      </c>
      <c r="BA135" s="329" t="str">
        <f>M2C!BC14</f>
        <v>X</v>
      </c>
      <c r="BB135" s="323" t="str">
        <f>M2C!BD14</f>
        <v>X</v>
      </c>
      <c r="BC135" s="323" t="str">
        <f>M2C!BE14</f>
        <v>X</v>
      </c>
      <c r="BD135" s="323" t="str">
        <f>M2C!BF14</f>
        <v>X</v>
      </c>
      <c r="BE135" s="323" t="str">
        <f>M2C!BG14</f>
        <v>X</v>
      </c>
      <c r="BF135" s="323" t="str">
        <f>M2C!BH14</f>
        <v>X</v>
      </c>
      <c r="BG135" s="323" t="str">
        <f>M2C!BI14</f>
        <v>X</v>
      </c>
      <c r="BH135" s="323" t="str">
        <f>M2C!BJ14</f>
        <v>X</v>
      </c>
      <c r="BI135" s="323" t="str">
        <f>M2C!BK14</f>
        <v>X</v>
      </c>
      <c r="BJ135" s="323" t="str">
        <f>M2C!BL14</f>
        <v>x</v>
      </c>
      <c r="BK135" s="323" t="str">
        <f>M2C!BM14</f>
        <v>x</v>
      </c>
      <c r="BL135" s="331" t="str">
        <f>M2C!BN14</f>
        <v>x</v>
      </c>
      <c r="BM135" s="329" t="str">
        <f>M2C!BO14</f>
        <v>x</v>
      </c>
      <c r="BN135" s="323" t="str">
        <f>M2C!BP14</f>
        <v>x</v>
      </c>
      <c r="BO135" s="323" t="str">
        <f>M2C!BQ14</f>
        <v>x</v>
      </c>
      <c r="BP135" s="323" t="str">
        <f>M2C!BR14</f>
        <v>x</v>
      </c>
      <c r="BQ135" s="323" t="str">
        <f>M2C!BS14</f>
        <v>x</v>
      </c>
      <c r="BR135" s="323" t="str">
        <f>M2C!BT14</f>
        <v>x</v>
      </c>
      <c r="BS135" s="323" t="str">
        <f>M2C!BU14</f>
        <v>x</v>
      </c>
      <c r="BT135" s="323" t="str">
        <f>M2C!BV14</f>
        <v>x</v>
      </c>
      <c r="BU135" s="323" t="str">
        <f>M2C!BW14</f>
        <v>x</v>
      </c>
      <c r="BV135" s="323" t="str">
        <f>M2C!BX14</f>
        <v>x</v>
      </c>
      <c r="BW135" s="323" t="str">
        <f>M2C!BY14</f>
        <v>x</v>
      </c>
      <c r="BX135" s="331" t="str">
        <f>M2C!BZ14</f>
        <v>x</v>
      </c>
      <c r="BY135" s="329" t="str">
        <f>M2C!CA14</f>
        <v>x</v>
      </c>
      <c r="BZ135" s="323" t="str">
        <f>M2C!CB14</f>
        <v>x</v>
      </c>
      <c r="CA135" s="323" t="str">
        <f>M2C!CC14</f>
        <v>x</v>
      </c>
      <c r="CB135" s="323" t="str">
        <f>M2C!CD14</f>
        <v>x</v>
      </c>
      <c r="CC135" s="323" t="str">
        <f>M2C!CE14</f>
        <v>x</v>
      </c>
      <c r="CD135" s="323" t="str">
        <f>M2C!CF14</f>
        <v>x</v>
      </c>
      <c r="CE135" s="323" t="str">
        <f>M2C!CG14</f>
        <v>x</v>
      </c>
      <c r="CF135" s="323" t="str">
        <f>M2C!CH14</f>
        <v>x</v>
      </c>
      <c r="CG135" s="323" t="str">
        <f>M2C!CI14</f>
        <v>x</v>
      </c>
      <c r="CH135" s="323" t="str">
        <f>M2C!CJ14</f>
        <v>x</v>
      </c>
      <c r="CI135" s="323" t="str">
        <f>M2C!CK14</f>
        <v>x</v>
      </c>
      <c r="CJ135" s="331" t="str">
        <f>M2C!CL14</f>
        <v>x</v>
      </c>
      <c r="CK135" s="329" t="str">
        <f>M2C!CM14</f>
        <v>x</v>
      </c>
      <c r="CL135" s="323" t="str">
        <f>M2C!CN14</f>
        <v>x</v>
      </c>
      <c r="CM135" s="323" t="str">
        <f>M2C!CO14</f>
        <v>x</v>
      </c>
      <c r="CN135" s="323" t="str">
        <f>M2C!CP14</f>
        <v>x</v>
      </c>
      <c r="CO135" s="323" t="str">
        <f>M2C!CQ14</f>
        <v>x</v>
      </c>
      <c r="CP135" s="323" t="str">
        <f>M2C!CR14</f>
        <v>x</v>
      </c>
      <c r="CQ135" s="323" t="str">
        <f>M2C!CS14</f>
        <v>x</v>
      </c>
      <c r="CR135" s="323" t="str">
        <f>M2C!CT14</f>
        <v>x</v>
      </c>
      <c r="CS135" s="323" t="str">
        <f>M2C!CU14</f>
        <v>x</v>
      </c>
      <c r="CT135" s="323" t="str">
        <f>M2C!CV14</f>
        <v>x</v>
      </c>
      <c r="CU135" s="323" t="str">
        <f>M2C!CW14</f>
        <v>x</v>
      </c>
      <c r="CV135" s="331" t="str">
        <f>M2C!CX14</f>
        <v>x</v>
      </c>
      <c r="CW135" s="329" t="str">
        <f>M2C!CY14</f>
        <v>x</v>
      </c>
      <c r="CX135" s="323" t="str">
        <f>M2C!CZ14</f>
        <v>x</v>
      </c>
      <c r="CY135" s="323" t="str">
        <f>M2C!DA14</f>
        <v>x</v>
      </c>
      <c r="CZ135" s="323" t="str">
        <f>M2C!DB14</f>
        <v>x</v>
      </c>
      <c r="DA135" s="788" t="str">
        <f>M2C!DC14</f>
        <v>x</v>
      </c>
      <c r="DB135" s="788" t="str">
        <f>M2C!DD14</f>
        <v>x</v>
      </c>
      <c r="DC135" s="788" t="str">
        <f>M2C!DE14</f>
        <v>x</v>
      </c>
      <c r="DD135" s="788" t="str">
        <f>M2C!DF14</f>
        <v>x</v>
      </c>
      <c r="DE135" s="788" t="str">
        <f>M2C!DG14</f>
        <v>x</v>
      </c>
      <c r="DF135" s="788" t="str">
        <f>M2C!DH14</f>
        <v>x</v>
      </c>
      <c r="DG135" s="788" t="str">
        <f>M2C!DI14</f>
        <v>x</v>
      </c>
      <c r="DH135" s="284" t="str">
        <f>M2C!DJ14</f>
        <v>x</v>
      </c>
      <c r="DI135" s="283" t="str">
        <f>M2C!DK14</f>
        <v>x</v>
      </c>
      <c r="DJ135" s="788" t="str">
        <f>M2C!DL14</f>
        <v>x</v>
      </c>
      <c r="DK135" s="788" t="str">
        <f>M2C!DM14</f>
        <v>x</v>
      </c>
      <c r="DL135" s="788" t="str">
        <f>M2C!DN14</f>
        <v>x</v>
      </c>
      <c r="DM135" s="788" t="str">
        <f>M2C!DO14</f>
        <v>x</v>
      </c>
      <c r="DN135" s="788" t="str">
        <f>M2C!DP14</f>
        <v>x</v>
      </c>
      <c r="DO135" s="788" t="str">
        <f>M2C!DQ14</f>
        <v>x</v>
      </c>
      <c r="DP135" s="788" t="str">
        <f>M2C!DR14</f>
        <v>x</v>
      </c>
      <c r="DQ135" s="788" t="str">
        <f>M2C!DS14</f>
        <v>x</v>
      </c>
      <c r="DR135" s="788" t="str">
        <f>M2C!DT14</f>
        <v>x</v>
      </c>
      <c r="DS135" s="788" t="str">
        <f>M2C!DU14</f>
        <v>x</v>
      </c>
      <c r="DT135" s="284" t="str">
        <f>M2C!DV14</f>
        <v>x</v>
      </c>
      <c r="DU135" s="283" t="str">
        <f>M2C!DW14</f>
        <v>x</v>
      </c>
      <c r="DV135" s="788" t="str">
        <f>M2C!DX14</f>
        <v>x</v>
      </c>
      <c r="DW135" s="788" t="str">
        <f>M2C!DY14</f>
        <v>x</v>
      </c>
      <c r="DX135" s="788" t="str">
        <f>M2C!DZ14</f>
        <v>x</v>
      </c>
      <c r="DY135" s="788" t="str">
        <f>M2C!EA14</f>
        <v>x</v>
      </c>
      <c r="DZ135" s="788" t="str">
        <f>M2C!EB14</f>
        <v>x</v>
      </c>
      <c r="EA135" s="788" t="str">
        <f>M2C!EC14</f>
        <v>x</v>
      </c>
      <c r="EB135" s="788" t="str">
        <f>M2C!ED14</f>
        <v>x</v>
      </c>
      <c r="EC135" s="788" t="str">
        <f>M2C!EE14</f>
        <v>x</v>
      </c>
      <c r="ED135" s="788" t="str">
        <f>M2C!EF14</f>
        <v>x</v>
      </c>
      <c r="EE135" s="788" t="str">
        <f>M2C!EG14</f>
        <v>x</v>
      </c>
      <c r="EF135" s="284" t="str">
        <f>M2C!EH14</f>
        <v>x</v>
      </c>
      <c r="EG135" s="283" t="str">
        <f>M2C!EI14</f>
        <v>x</v>
      </c>
      <c r="EH135" s="788" t="str">
        <f>M2C!EJ14</f>
        <v>x</v>
      </c>
      <c r="EI135" s="788" t="str">
        <f>M2C!EK14</f>
        <v>x</v>
      </c>
      <c r="EJ135" s="788" t="str">
        <f>M2C!EL14</f>
        <v>x</v>
      </c>
      <c r="EK135" s="788" t="str">
        <f>M2C!EM14</f>
        <v>x</v>
      </c>
      <c r="EL135" s="788" t="str">
        <f>M2C!EN14</f>
        <v>x</v>
      </c>
      <c r="EM135" s="788" t="str">
        <f>M2C!EO14</f>
        <v>x</v>
      </c>
      <c r="EN135" s="788" t="str">
        <f>M2C!EP14</f>
        <v>x</v>
      </c>
      <c r="EO135" s="788" t="str">
        <f>M2C!EQ14</f>
        <v>x</v>
      </c>
      <c r="EP135" s="788" t="str">
        <f>M2C!ER14</f>
        <v>x</v>
      </c>
      <c r="EQ135" s="788" t="str">
        <f>M2C!ES14</f>
        <v>x</v>
      </c>
      <c r="ER135" s="284" t="str">
        <f>M2C!ET14</f>
        <v>x</v>
      </c>
      <c r="ES135" s="280" t="str">
        <f>M2C!EU14</f>
        <v>x</v>
      </c>
      <c r="ET135" s="788" t="str">
        <f>M2C!EV14</f>
        <v>x</v>
      </c>
      <c r="EU135" s="788" t="str">
        <f>M2C!EW14</f>
        <v>x</v>
      </c>
      <c r="EV135" s="788" t="str">
        <f>M2C!EX14</f>
        <v>x</v>
      </c>
      <c r="EW135" s="788" t="str">
        <f>M2C!EY14</f>
        <v>x</v>
      </c>
      <c r="EX135" s="788" t="str">
        <f>M2C!EZ14</f>
        <v>x</v>
      </c>
      <c r="EY135" s="788" t="str">
        <f>M2C!FA14</f>
        <v>x</v>
      </c>
      <c r="EZ135" s="788" t="str">
        <f>M2C!FB14</f>
        <v>x</v>
      </c>
      <c r="FA135" s="788" t="str">
        <f>M2C!FC14</f>
        <v>x</v>
      </c>
      <c r="FB135" s="788" t="str">
        <f>M2C!FD14</f>
        <v>x</v>
      </c>
      <c r="FC135" s="788" t="str">
        <f>M2C!FE14</f>
        <v>x</v>
      </c>
      <c r="FD135" s="788" t="str">
        <f>M2C!FF14</f>
        <v>x</v>
      </c>
      <c r="FE135" s="788" t="str">
        <f>M2C!FG14</f>
        <v>x</v>
      </c>
      <c r="FF135" s="788" t="str">
        <f>M2C!FH14</f>
        <v>x</v>
      </c>
      <c r="FG135" s="788" t="str">
        <f>M2C!FI14</f>
        <v>x</v>
      </c>
      <c r="FH135" s="788" t="str">
        <f>M2C!FJ14</f>
        <v>x</v>
      </c>
      <c r="FI135" s="788" t="str">
        <f>M2C!FK14</f>
        <v>x</v>
      </c>
      <c r="FJ135" s="788" t="str">
        <f>M2C!FL14</f>
        <v>x</v>
      </c>
      <c r="FK135" s="788" t="str">
        <f>M2C!FM14</f>
        <v>x</v>
      </c>
      <c r="FL135" s="788" t="str">
        <f>M2C!FN14</f>
        <v>x</v>
      </c>
      <c r="FM135" s="788" t="str">
        <f>M2C!FO14</f>
        <v>x</v>
      </c>
      <c r="FN135" s="788" t="str">
        <f>M2C!FP14</f>
        <v>x</v>
      </c>
      <c r="FO135" s="788" t="str">
        <f>M2C!FQ14</f>
        <v>x</v>
      </c>
      <c r="FP135" s="788" t="str">
        <f>M2C!FR14</f>
        <v>x</v>
      </c>
      <c r="FQ135" s="788" t="str">
        <f>M2C!FS14</f>
        <v>x</v>
      </c>
      <c r="FR135" s="788" t="str">
        <f>M2C!FT14</f>
        <v>x</v>
      </c>
      <c r="FS135" s="788" t="str">
        <f>M2C!FU14</f>
        <v>x</v>
      </c>
      <c r="FT135" s="788" t="str">
        <f>M2C!FV14</f>
        <v>x</v>
      </c>
      <c r="FU135" s="788" t="str">
        <f>M2C!FW14</f>
        <v>x</v>
      </c>
      <c r="FV135" s="788" t="str">
        <f>M2C!FX14</f>
        <v>x</v>
      </c>
      <c r="FW135" s="788" t="str">
        <f>M2C!FY14</f>
        <v>x</v>
      </c>
      <c r="FX135" s="788" t="str">
        <f>M2C!FZ14</f>
        <v>x</v>
      </c>
      <c r="FY135" s="788" t="str">
        <f>M2C!GA14</f>
        <v>x</v>
      </c>
      <c r="FZ135" s="788" t="str">
        <f>M2C!GB14</f>
        <v>x</v>
      </c>
      <c r="GA135" s="788" t="str">
        <f>M2C!GC14</f>
        <v>x</v>
      </c>
      <c r="GB135" s="788" t="str">
        <f>M2C!GD14</f>
        <v>x</v>
      </c>
      <c r="GC135" s="788" t="str">
        <f>M2C!GE14</f>
        <v>x</v>
      </c>
      <c r="GD135" s="788" t="str">
        <f>M2C!GF14</f>
        <v>x</v>
      </c>
      <c r="GE135" s="788" t="str">
        <f>M2C!GG14</f>
        <v>x</v>
      </c>
      <c r="GF135" s="788" t="str">
        <f>M2C!GH14</f>
        <v>x</v>
      </c>
      <c r="GG135" s="788" t="str">
        <f>M2C!GI14</f>
        <v>x</v>
      </c>
      <c r="GH135" s="788" t="str">
        <f>M2C!GJ14</f>
        <v>x</v>
      </c>
      <c r="GI135" s="788" t="str">
        <f>M2C!GK14</f>
        <v>x</v>
      </c>
      <c r="GJ135" s="788" t="str">
        <f>M2C!GL14</f>
        <v>x</v>
      </c>
      <c r="GK135" s="788" t="str">
        <f>M2C!GM14</f>
        <v>x</v>
      </c>
      <c r="GL135" s="788" t="str">
        <f>M2C!GN14</f>
        <v>x</v>
      </c>
      <c r="GM135" s="788" t="str">
        <f>M2C!GO14</f>
        <v>x</v>
      </c>
      <c r="GN135" s="788" t="str">
        <f>M2C!GP14</f>
        <v>x</v>
      </c>
      <c r="GO135" s="709" t="str">
        <f>M2C!HL24</f>
        <v>N</v>
      </c>
    </row>
    <row r="136" spans="1:197" ht="13.15" customHeight="1" x14ac:dyDescent="0.2">
      <c r="A136" s="268" t="str">
        <f>M2C!A16</f>
        <v>V15</v>
      </c>
      <c r="B136" s="268">
        <f>M2C!D16</f>
        <v>44267</v>
      </c>
      <c r="C136" s="269">
        <f>M2C!E16</f>
        <v>48000</v>
      </c>
      <c r="D136" s="270" t="str">
        <f>M2C!F16</f>
        <v>C121</v>
      </c>
      <c r="E136" s="329" t="str">
        <f>M2C!G16</f>
        <v>SB</v>
      </c>
      <c r="F136" s="323" t="str">
        <f>M2C!H16</f>
        <v>SB</v>
      </c>
      <c r="G136" s="323" t="str">
        <f>M2C!I16</f>
        <v>SB</v>
      </c>
      <c r="H136" s="323" t="str">
        <f>M2C!J16</f>
        <v>SB</v>
      </c>
      <c r="I136" s="323" t="str">
        <f>M2C!K16</f>
        <v>SB</v>
      </c>
      <c r="J136" s="323">
        <f>M2C!L16</f>
        <v>0</v>
      </c>
      <c r="K136" s="323">
        <f>M2C!M16</f>
        <v>7</v>
      </c>
      <c r="L136" s="323">
        <f>M2C!N16</f>
        <v>13</v>
      </c>
      <c r="M136" s="323">
        <f>M2C!O16</f>
        <v>34</v>
      </c>
      <c r="N136" s="323">
        <f>M2C!P16</f>
        <v>27</v>
      </c>
      <c r="O136" s="323">
        <f>M2C!Q16</f>
        <v>15</v>
      </c>
      <c r="P136" s="330" t="str">
        <f>M2C!R16</f>
        <v>V10</v>
      </c>
      <c r="Q136" s="329" t="str">
        <f>M2C!S16</f>
        <v>V10</v>
      </c>
      <c r="R136" s="323" t="str">
        <f>M2C!T16</f>
        <v>V10</v>
      </c>
      <c r="S136" s="323" t="str">
        <f>M2C!U16</f>
        <v>V10</v>
      </c>
      <c r="T136" s="323" t="str">
        <f>M2C!V16</f>
        <v>V10</v>
      </c>
      <c r="U136" s="323">
        <f>M2C!W16</f>
        <v>1</v>
      </c>
      <c r="V136" s="323">
        <f>M2C!X16</f>
        <v>19</v>
      </c>
      <c r="W136" s="323">
        <f>M2C!Y16</f>
        <v>24</v>
      </c>
      <c r="X136" s="323">
        <f>M2C!Z16</f>
        <v>15</v>
      </c>
      <c r="Y136" s="323">
        <f>M2C!AA16</f>
        <v>21</v>
      </c>
      <c r="Z136" s="323">
        <f>M2C!AB16</f>
        <v>23</v>
      </c>
      <c r="AA136" s="323">
        <f>M2C!AC16</f>
        <v>1</v>
      </c>
      <c r="AB136" s="331">
        <f>M2C!AD16</f>
        <v>50</v>
      </c>
      <c r="AC136" s="329">
        <f>M2C!AE16</f>
        <v>50</v>
      </c>
      <c r="AD136" s="323">
        <f>M2C!AF16</f>
        <v>50</v>
      </c>
      <c r="AE136" s="323">
        <f>M2C!AG16</f>
        <v>50</v>
      </c>
      <c r="AF136" s="323">
        <f>M2C!AH16</f>
        <v>1</v>
      </c>
      <c r="AG136" s="323">
        <f>M2C!AI16</f>
        <v>21</v>
      </c>
      <c r="AH136" s="323">
        <f>M2C!AJ16</f>
        <v>21</v>
      </c>
      <c r="AI136" s="323">
        <f>M2C!AK16</f>
        <v>21</v>
      </c>
      <c r="AJ136" s="323">
        <f>M2C!AL16</f>
        <v>21</v>
      </c>
      <c r="AK136" s="323">
        <f>M2C!AM16</f>
        <v>21</v>
      </c>
      <c r="AL136" s="323">
        <f>M2C!AN16</f>
        <v>21</v>
      </c>
      <c r="AM136" s="323">
        <f>M2C!AO16</f>
        <v>21</v>
      </c>
      <c r="AN136" s="331">
        <f>M2C!AP16</f>
        <v>21</v>
      </c>
      <c r="AO136" s="329">
        <f>M2C!AQ16</f>
        <v>21</v>
      </c>
      <c r="AP136" s="323">
        <f>M2C!AR16</f>
        <v>21</v>
      </c>
      <c r="AQ136" s="323">
        <f>M2C!AS16</f>
        <v>21</v>
      </c>
      <c r="AR136" s="323">
        <f>M2C!AT16</f>
        <v>21</v>
      </c>
      <c r="AS136" s="323">
        <f>M2C!AU16</f>
        <v>21</v>
      </c>
      <c r="AT136" s="323">
        <f>M2C!AV16</f>
        <v>21</v>
      </c>
      <c r="AU136" s="323" t="str">
        <f>M2C!AW16</f>
        <v>STK</v>
      </c>
      <c r="AV136" s="323" t="str">
        <f>M2C!AX16</f>
        <v>STK</v>
      </c>
      <c r="AW136" s="323" t="str">
        <f>M2C!AY16</f>
        <v>STK</v>
      </c>
      <c r="AX136" s="323" t="str">
        <f>M2C!AZ16</f>
        <v>STK</v>
      </c>
      <c r="AY136" s="323" t="str">
        <f>M2C!BA16</f>
        <v>STK</v>
      </c>
      <c r="AZ136" s="331" t="str">
        <f>M2C!BB16</f>
        <v>STK</v>
      </c>
      <c r="BA136" s="329" t="str">
        <f>M2C!BC16</f>
        <v>STK</v>
      </c>
      <c r="BB136" s="323" t="str">
        <f>M2C!BD16</f>
        <v>STK</v>
      </c>
      <c r="BC136" s="323" t="str">
        <f>M2C!BE16</f>
        <v>STK</v>
      </c>
      <c r="BD136" s="323" t="str">
        <f>M2C!BF16</f>
        <v>STK</v>
      </c>
      <c r="BE136" s="323" t="str">
        <f>M2C!BG16</f>
        <v>STK</v>
      </c>
      <c r="BF136" s="323" t="str">
        <f>M2C!BH16</f>
        <v>STK</v>
      </c>
      <c r="BG136" s="323" t="str">
        <f>M2C!BI16</f>
        <v>STK</v>
      </c>
      <c r="BH136" s="323" t="str">
        <f>M2C!BJ16</f>
        <v>STK</v>
      </c>
      <c r="BI136" s="323" t="str">
        <f>M2C!BK16</f>
        <v>STK</v>
      </c>
      <c r="BJ136" s="323" t="str">
        <f>M2C!BL16</f>
        <v>STK</v>
      </c>
      <c r="BK136" s="323" t="str">
        <f>M2C!BM16</f>
        <v>STK</v>
      </c>
      <c r="BL136" s="331" t="str">
        <f>M2C!BN16</f>
        <v>STK</v>
      </c>
      <c r="BM136" s="329" t="str">
        <f>M2C!BO16</f>
        <v>x</v>
      </c>
      <c r="BN136" s="323" t="str">
        <f>M2C!BP16</f>
        <v>x</v>
      </c>
      <c r="BO136" s="323" t="str">
        <f>M2C!BQ16</f>
        <v>x</v>
      </c>
      <c r="BP136" s="323" t="str">
        <f>M2C!BR16</f>
        <v>x</v>
      </c>
      <c r="BQ136" s="323" t="str">
        <f>M2C!BS16</f>
        <v>x</v>
      </c>
      <c r="BR136" s="323" t="str">
        <f>M2C!BT16</f>
        <v>x</v>
      </c>
      <c r="BS136" s="323" t="str">
        <f>M2C!BU16</f>
        <v>x</v>
      </c>
      <c r="BT136" s="323" t="str">
        <f>M2C!BV16</f>
        <v>x</v>
      </c>
      <c r="BU136" s="323" t="str">
        <f>M2C!BW16</f>
        <v>x</v>
      </c>
      <c r="BV136" s="323" t="str">
        <f>M2C!BX16</f>
        <v>x</v>
      </c>
      <c r="BW136" s="323" t="str">
        <f>M2C!BY16</f>
        <v>x</v>
      </c>
      <c r="BX136" s="331" t="str">
        <f>M2C!BZ16</f>
        <v>x</v>
      </c>
      <c r="BY136" s="329" t="str">
        <f>M2C!CA16</f>
        <v>x</v>
      </c>
      <c r="BZ136" s="323" t="str">
        <f>M2C!CB16</f>
        <v>x</v>
      </c>
      <c r="CA136" s="323" t="str">
        <f>M2C!CC16</f>
        <v>x</v>
      </c>
      <c r="CB136" s="323" t="str">
        <f>M2C!CD16</f>
        <v>x</v>
      </c>
      <c r="CC136" s="323" t="str">
        <f>M2C!CE16</f>
        <v>x</v>
      </c>
      <c r="CD136" s="323" t="str">
        <f>M2C!CF16</f>
        <v>x</v>
      </c>
      <c r="CE136" s="323" t="str">
        <f>M2C!CG16</f>
        <v>x</v>
      </c>
      <c r="CF136" s="323" t="str">
        <f>M2C!CH16</f>
        <v>x</v>
      </c>
      <c r="CG136" s="323" t="str">
        <f>M2C!CI16</f>
        <v>x</v>
      </c>
      <c r="CH136" s="323" t="str">
        <f>M2C!CJ16</f>
        <v>x</v>
      </c>
      <c r="CI136" s="323" t="str">
        <f>M2C!CK16</f>
        <v>x</v>
      </c>
      <c r="CJ136" s="331" t="str">
        <f>M2C!CL16</f>
        <v>x</v>
      </c>
      <c r="CK136" s="329" t="str">
        <f>M2C!CM16</f>
        <v>x</v>
      </c>
      <c r="CL136" s="323" t="str">
        <f>M2C!CN16</f>
        <v>x</v>
      </c>
      <c r="CM136" s="323" t="str">
        <f>M2C!CO16</f>
        <v>x</v>
      </c>
      <c r="CN136" s="323" t="str">
        <f>M2C!CP16</f>
        <v>x</v>
      </c>
      <c r="CO136" s="323" t="str">
        <f>M2C!CQ16</f>
        <v>x</v>
      </c>
      <c r="CP136" s="323" t="str">
        <f>M2C!CR16</f>
        <v>x</v>
      </c>
      <c r="CQ136" s="323" t="str">
        <f>M2C!CS16</f>
        <v>x</v>
      </c>
      <c r="CR136" s="323" t="str">
        <f>M2C!CT16</f>
        <v>x</v>
      </c>
      <c r="CS136" s="323" t="str">
        <f>M2C!CU16</f>
        <v>x</v>
      </c>
      <c r="CT136" s="323" t="str">
        <f>M2C!CV16</f>
        <v>x</v>
      </c>
      <c r="CU136" s="323" t="str">
        <f>M2C!CW16</f>
        <v>x</v>
      </c>
      <c r="CV136" s="331" t="str">
        <f>M2C!CX16</f>
        <v>x</v>
      </c>
      <c r="CW136" s="329" t="str">
        <f>M2C!CY16</f>
        <v>x</v>
      </c>
      <c r="CX136" s="323" t="str">
        <f>M2C!CZ16</f>
        <v>x</v>
      </c>
      <c r="CY136" s="323" t="str">
        <f>M2C!DA16</f>
        <v>x</v>
      </c>
      <c r="CZ136" s="323" t="str">
        <f>M2C!DB16</f>
        <v>x</v>
      </c>
      <c r="DA136" s="788" t="str">
        <f>M2C!DC16</f>
        <v>x</v>
      </c>
      <c r="DB136" s="788" t="str">
        <f>M2C!DD16</f>
        <v>x</v>
      </c>
      <c r="DC136" s="788" t="str">
        <f>M2C!DE16</f>
        <v>x</v>
      </c>
      <c r="DD136" s="788" t="str">
        <f>M2C!DF16</f>
        <v>x</v>
      </c>
      <c r="DE136" s="788" t="str">
        <f>M2C!DG16</f>
        <v>x</v>
      </c>
      <c r="DF136" s="788" t="str">
        <f>M2C!DH16</f>
        <v>x</v>
      </c>
      <c r="DG136" s="788" t="str">
        <f>M2C!DI16</f>
        <v>x</v>
      </c>
      <c r="DH136" s="284" t="str">
        <f>M2C!DJ16</f>
        <v>x</v>
      </c>
      <c r="DI136" s="283" t="str">
        <f>M2C!DK16</f>
        <v>x</v>
      </c>
      <c r="DJ136" s="788" t="str">
        <f>M2C!DL16</f>
        <v>x</v>
      </c>
      <c r="DK136" s="788" t="str">
        <f>M2C!DM16</f>
        <v>x</v>
      </c>
      <c r="DL136" s="788" t="str">
        <f>M2C!DN16</f>
        <v>x</v>
      </c>
      <c r="DM136" s="788" t="str">
        <f>M2C!DO16</f>
        <v>x</v>
      </c>
      <c r="DN136" s="788" t="str">
        <f>M2C!DP16</f>
        <v>x</v>
      </c>
      <c r="DO136" s="788" t="str">
        <f>M2C!DQ16</f>
        <v>x</v>
      </c>
      <c r="DP136" s="788" t="str">
        <f>M2C!DR16</f>
        <v>x</v>
      </c>
      <c r="DQ136" s="788" t="str">
        <f>M2C!DS16</f>
        <v>x</v>
      </c>
      <c r="DR136" s="788" t="str">
        <f>M2C!DT16</f>
        <v>x</v>
      </c>
      <c r="DS136" s="788" t="str">
        <f>M2C!DU16</f>
        <v>x</v>
      </c>
      <c r="DT136" s="284" t="str">
        <f>M2C!DV16</f>
        <v>x</v>
      </c>
      <c r="DU136" s="283" t="str">
        <f>M2C!DW16</f>
        <v>x</v>
      </c>
      <c r="DV136" s="788" t="str">
        <f>M2C!DX16</f>
        <v>x</v>
      </c>
      <c r="DW136" s="788" t="str">
        <f>M2C!DY16</f>
        <v>x</v>
      </c>
      <c r="DX136" s="788" t="str">
        <f>M2C!DZ16</f>
        <v>x</v>
      </c>
      <c r="DY136" s="788" t="str">
        <f>M2C!EA16</f>
        <v>x</v>
      </c>
      <c r="DZ136" s="788" t="str">
        <f>M2C!EB16</f>
        <v>x</v>
      </c>
      <c r="EA136" s="788" t="str">
        <f>M2C!EC16</f>
        <v>x</v>
      </c>
      <c r="EB136" s="788" t="str">
        <f>M2C!ED16</f>
        <v>x</v>
      </c>
      <c r="EC136" s="788" t="str">
        <f>M2C!EE16</f>
        <v>x</v>
      </c>
      <c r="ED136" s="788" t="str">
        <f>M2C!EF16</f>
        <v>x</v>
      </c>
      <c r="EE136" s="788" t="str">
        <f>M2C!EG16</f>
        <v>x</v>
      </c>
      <c r="EF136" s="284" t="str">
        <f>M2C!EH16</f>
        <v>x</v>
      </c>
      <c r="EG136" s="283" t="str">
        <f>M2C!EI16</f>
        <v>x</v>
      </c>
      <c r="EH136" s="788" t="str">
        <f>M2C!EJ16</f>
        <v>x</v>
      </c>
      <c r="EI136" s="788" t="str">
        <f>M2C!EK16</f>
        <v>x</v>
      </c>
      <c r="EJ136" s="788" t="str">
        <f>M2C!EL16</f>
        <v>x</v>
      </c>
      <c r="EK136" s="788" t="str">
        <f>M2C!EM16</f>
        <v>x</v>
      </c>
      <c r="EL136" s="788" t="str">
        <f>M2C!EN16</f>
        <v>x</v>
      </c>
      <c r="EM136" s="788" t="str">
        <f>M2C!EO16</f>
        <v>x</v>
      </c>
      <c r="EN136" s="788" t="str">
        <f>M2C!EP16</f>
        <v>x</v>
      </c>
      <c r="EO136" s="788" t="str">
        <f>M2C!EQ16</f>
        <v>x</v>
      </c>
      <c r="EP136" s="788" t="str">
        <f>M2C!ER16</f>
        <v>x</v>
      </c>
      <c r="EQ136" s="788" t="str">
        <f>M2C!ES16</f>
        <v>x</v>
      </c>
      <c r="ER136" s="284" t="str">
        <f>M2C!ET16</f>
        <v>x</v>
      </c>
      <c r="ES136" s="280" t="str">
        <f>M2C!EU16</f>
        <v>x</v>
      </c>
      <c r="ET136" s="788" t="str">
        <f>M2C!EV16</f>
        <v>x</v>
      </c>
      <c r="EU136" s="788" t="str">
        <f>M2C!EW16</f>
        <v>x</v>
      </c>
      <c r="EV136" s="788" t="str">
        <f>M2C!EX16</f>
        <v>x</v>
      </c>
      <c r="EW136" s="788" t="str">
        <f>M2C!EY16</f>
        <v>x</v>
      </c>
      <c r="EX136" s="788" t="str">
        <f>M2C!EZ16</f>
        <v>x</v>
      </c>
      <c r="EY136" s="788" t="str">
        <f>M2C!FA16</f>
        <v>x</v>
      </c>
      <c r="EZ136" s="788" t="str">
        <f>M2C!FB16</f>
        <v>x</v>
      </c>
      <c r="FA136" s="788" t="str">
        <f>M2C!FC16</f>
        <v>x</v>
      </c>
      <c r="FB136" s="788" t="str">
        <f>M2C!FD16</f>
        <v>x</v>
      </c>
      <c r="FC136" s="788" t="str">
        <f>M2C!FE16</f>
        <v>x</v>
      </c>
      <c r="FD136" s="788" t="str">
        <f>M2C!FF16</f>
        <v>x</v>
      </c>
      <c r="FE136" s="788" t="str">
        <f>M2C!FG16</f>
        <v>x</v>
      </c>
      <c r="FF136" s="788" t="str">
        <f>M2C!FH16</f>
        <v>x</v>
      </c>
      <c r="FG136" s="788" t="str">
        <f>M2C!FI16</f>
        <v>x</v>
      </c>
      <c r="FH136" s="788" t="str">
        <f>M2C!FJ16</f>
        <v>x</v>
      </c>
      <c r="FI136" s="788" t="str">
        <f>M2C!FK16</f>
        <v>x</v>
      </c>
      <c r="FJ136" s="788" t="str">
        <f>M2C!FL16</f>
        <v>x</v>
      </c>
      <c r="FK136" s="788" t="str">
        <f>M2C!FM16</f>
        <v>x</v>
      </c>
      <c r="FL136" s="788" t="str">
        <f>M2C!FN16</f>
        <v>x</v>
      </c>
      <c r="FM136" s="788" t="str">
        <f>M2C!FO16</f>
        <v>x</v>
      </c>
      <c r="FN136" s="788" t="str">
        <f>M2C!FP16</f>
        <v>x</v>
      </c>
      <c r="FO136" s="788" t="str">
        <f>M2C!FQ16</f>
        <v>x</v>
      </c>
      <c r="FP136" s="788" t="str">
        <f>M2C!FR16</f>
        <v>x</v>
      </c>
      <c r="FQ136" s="788" t="str">
        <f>M2C!FS16</f>
        <v>x</v>
      </c>
      <c r="FR136" s="788" t="str">
        <f>M2C!FT16</f>
        <v>x</v>
      </c>
      <c r="FS136" s="788" t="str">
        <f>M2C!FU16</f>
        <v>x</v>
      </c>
      <c r="FT136" s="788" t="str">
        <f>M2C!FV16</f>
        <v>x</v>
      </c>
      <c r="FU136" s="788" t="str">
        <f>M2C!FW16</f>
        <v>x</v>
      </c>
      <c r="FV136" s="788" t="str">
        <f>M2C!FX16</f>
        <v>x</v>
      </c>
      <c r="FW136" s="788" t="str">
        <f>M2C!FY16</f>
        <v>x</v>
      </c>
      <c r="FX136" s="788" t="str">
        <f>M2C!FZ16</f>
        <v>x</v>
      </c>
      <c r="FY136" s="788" t="str">
        <f>M2C!GA16</f>
        <v>x</v>
      </c>
      <c r="FZ136" s="788" t="str">
        <f>M2C!GB16</f>
        <v>x</v>
      </c>
      <c r="GA136" s="788" t="str">
        <f>M2C!GC16</f>
        <v>x</v>
      </c>
      <c r="GB136" s="788" t="str">
        <f>M2C!GD16</f>
        <v>x</v>
      </c>
      <c r="GC136" s="788" t="str">
        <f>M2C!GE16</f>
        <v>x</v>
      </c>
      <c r="GD136" s="788" t="str">
        <f>M2C!GF16</f>
        <v>x</v>
      </c>
      <c r="GE136" s="788" t="str">
        <f>M2C!GG16</f>
        <v>x</v>
      </c>
      <c r="GF136" s="788" t="str">
        <f>M2C!GH16</f>
        <v>x</v>
      </c>
      <c r="GG136" s="788" t="str">
        <f>M2C!GI16</f>
        <v>x</v>
      </c>
      <c r="GH136" s="788" t="str">
        <f>M2C!GJ16</f>
        <v>x</v>
      </c>
      <c r="GI136" s="788" t="str">
        <f>M2C!GK16</f>
        <v>x</v>
      </c>
      <c r="GJ136" s="788" t="str">
        <f>M2C!GL16</f>
        <v>x</v>
      </c>
      <c r="GK136" s="788" t="str">
        <f>M2C!GM16</f>
        <v>x</v>
      </c>
      <c r="GL136" s="788" t="str">
        <f>M2C!GN16</f>
        <v>x</v>
      </c>
      <c r="GM136" s="788" t="str">
        <f>M2C!GO16</f>
        <v>x</v>
      </c>
      <c r="GN136" s="788" t="str">
        <f>M2C!GP16</f>
        <v>x</v>
      </c>
      <c r="GO136" s="709" t="str">
        <f>M2C!HL26</f>
        <v>N</v>
      </c>
    </row>
    <row r="137" spans="1:197" ht="13.15" customHeight="1" x14ac:dyDescent="0.2">
      <c r="A137" s="268" t="str">
        <f>M2C!A18</f>
        <v>V10</v>
      </c>
      <c r="B137" s="268">
        <f>M2C!D18</f>
        <v>43580</v>
      </c>
      <c r="C137" s="269">
        <f>M2C!E18</f>
        <v>48000</v>
      </c>
      <c r="D137" s="270" t="str">
        <f>M2C!F18</f>
        <v>C123</v>
      </c>
      <c r="E137" s="329">
        <f>M2C!G18</f>
        <v>28</v>
      </c>
      <c r="F137" s="323">
        <f>M2C!H18</f>
        <v>42</v>
      </c>
      <c r="G137" s="323">
        <f>M2C!I18</f>
        <v>25</v>
      </c>
      <c r="H137" s="323">
        <f>M2C!J18</f>
        <v>27</v>
      </c>
      <c r="I137" s="323">
        <f>M2C!K18</f>
        <v>30</v>
      </c>
      <c r="J137" s="323">
        <f>M2C!L18</f>
        <v>28</v>
      </c>
      <c r="K137" s="323">
        <f>M2C!M18</f>
        <v>15</v>
      </c>
      <c r="L137" s="323">
        <f>M2C!N18</f>
        <v>0</v>
      </c>
      <c r="M137" s="323">
        <f>M2C!O18</f>
        <v>5</v>
      </c>
      <c r="N137" s="323">
        <f>M2C!P18</f>
        <v>11</v>
      </c>
      <c r="O137" s="323">
        <f>M2C!Q18</f>
        <v>4</v>
      </c>
      <c r="P137" s="330">
        <f>M2C!R18</f>
        <v>1</v>
      </c>
      <c r="Q137" s="329">
        <f>M2C!S18</f>
        <v>5</v>
      </c>
      <c r="R137" s="323">
        <f>M2C!T18</f>
        <v>41</v>
      </c>
      <c r="S137" s="323">
        <f>M2C!U18</f>
        <v>54</v>
      </c>
      <c r="T137" s="323">
        <f>M2C!V18</f>
        <v>40</v>
      </c>
      <c r="U137" s="323">
        <f>M2C!W18</f>
        <v>38</v>
      </c>
      <c r="V137" s="323">
        <f>M2C!X18</f>
        <v>29</v>
      </c>
      <c r="W137" s="323">
        <f>M2C!Y18</f>
        <v>31</v>
      </c>
      <c r="X137" s="323">
        <f>M2C!Z18</f>
        <v>17</v>
      </c>
      <c r="Y137" s="323">
        <f>M2C!AA18</f>
        <v>38</v>
      </c>
      <c r="Z137" s="323">
        <f>M2C!AB18</f>
        <v>24</v>
      </c>
      <c r="AA137" s="323">
        <f>M2C!AC18</f>
        <v>23</v>
      </c>
      <c r="AB137" s="331">
        <f>M2C!AD18</f>
        <v>23</v>
      </c>
      <c r="AC137" s="329">
        <f>M2C!AE18</f>
        <v>21</v>
      </c>
      <c r="AD137" s="323" t="str">
        <f>M2C!AF18</f>
        <v>SB</v>
      </c>
      <c r="AE137" s="323" t="str">
        <f>M2C!AG18</f>
        <v>SB</v>
      </c>
      <c r="AF137" s="323" t="str">
        <f>M2C!AH18</f>
        <v>SB</v>
      </c>
      <c r="AG137" s="323" t="str">
        <f>M2C!AI18</f>
        <v>SB</v>
      </c>
      <c r="AH137" s="323" t="str">
        <f>M2C!AJ18</f>
        <v>SB</v>
      </c>
      <c r="AI137" s="323">
        <f>M2C!AK18</f>
        <v>23</v>
      </c>
      <c r="AJ137" s="323">
        <f>M2C!AL18</f>
        <v>23</v>
      </c>
      <c r="AK137" s="323">
        <f>M2C!AM18</f>
        <v>23</v>
      </c>
      <c r="AL137" s="323">
        <f>M2C!AN18</f>
        <v>23</v>
      </c>
      <c r="AM137" s="323">
        <f>M2C!AO18</f>
        <v>23</v>
      </c>
      <c r="AN137" s="331">
        <f>M2C!AP18</f>
        <v>23</v>
      </c>
      <c r="AO137" s="329">
        <f>M2C!AQ18</f>
        <v>23</v>
      </c>
      <c r="AP137" s="323">
        <f>M2C!AR18</f>
        <v>23</v>
      </c>
      <c r="AQ137" s="323">
        <f>M2C!AS18</f>
        <v>23</v>
      </c>
      <c r="AR137" s="323" t="str">
        <f>M2C!AT18</f>
        <v>x</v>
      </c>
      <c r="AS137" s="323" t="str">
        <f>M2C!AU18</f>
        <v>x</v>
      </c>
      <c r="AT137" s="323" t="str">
        <f>M2C!AV18</f>
        <v>x</v>
      </c>
      <c r="AU137" s="323" t="str">
        <f>M2C!AW18</f>
        <v>x</v>
      </c>
      <c r="AV137" s="323" t="str">
        <f>M2C!AX18</f>
        <v>x</v>
      </c>
      <c r="AW137" s="323" t="str">
        <f>M2C!AY18</f>
        <v>x</v>
      </c>
      <c r="AX137" s="323" t="str">
        <f>M2C!AZ18</f>
        <v>x</v>
      </c>
      <c r="AY137" s="323" t="str">
        <f>M2C!BA18</f>
        <v>x</v>
      </c>
      <c r="AZ137" s="331" t="str">
        <f>M2C!BB18</f>
        <v>x</v>
      </c>
      <c r="BA137" s="329" t="str">
        <f>M2C!BC18</f>
        <v>x</v>
      </c>
      <c r="BB137" s="323" t="str">
        <f>M2C!BD18</f>
        <v>x</v>
      </c>
      <c r="BC137" s="323" t="str">
        <f>M2C!BE18</f>
        <v>x</v>
      </c>
      <c r="BD137" s="323" t="str">
        <f>M2C!BF18</f>
        <v>x</v>
      </c>
      <c r="BE137" s="323" t="str">
        <f>M2C!BG18</f>
        <v>x</v>
      </c>
      <c r="BF137" s="323" t="str">
        <f>M2C!BH18</f>
        <v>x</v>
      </c>
      <c r="BG137" s="323" t="str">
        <f>M2C!BI18</f>
        <v>x</v>
      </c>
      <c r="BH137" s="323" t="str">
        <f>M2C!BJ18</f>
        <v>x</v>
      </c>
      <c r="BI137" s="323" t="str">
        <f>M2C!BK18</f>
        <v>x</v>
      </c>
      <c r="BJ137" s="323" t="str">
        <f>M2C!BL18</f>
        <v>x</v>
      </c>
      <c r="BK137" s="323" t="str">
        <f>M2C!BM18</f>
        <v>x</v>
      </c>
      <c r="BL137" s="331" t="str">
        <f>M2C!BN18</f>
        <v>x</v>
      </c>
      <c r="BM137" s="329" t="str">
        <f>M2C!BO18</f>
        <v>x</v>
      </c>
      <c r="BN137" s="323" t="str">
        <f>M2C!BP18</f>
        <v>x</v>
      </c>
      <c r="BO137" s="323" t="str">
        <f>M2C!BQ18</f>
        <v>x</v>
      </c>
      <c r="BP137" s="323" t="str">
        <f>M2C!BR18</f>
        <v>x</v>
      </c>
      <c r="BQ137" s="323" t="str">
        <f>M2C!BS18</f>
        <v>x</v>
      </c>
      <c r="BR137" s="323" t="str">
        <f>M2C!BT18</f>
        <v>x</v>
      </c>
      <c r="BS137" s="323" t="str">
        <f>M2C!BU18</f>
        <v>x</v>
      </c>
      <c r="BT137" s="323" t="str">
        <f>M2C!BV18</f>
        <v>x</v>
      </c>
      <c r="BU137" s="323" t="str">
        <f>M2C!BW18</f>
        <v>x</v>
      </c>
      <c r="BV137" s="323" t="str">
        <f>M2C!BX18</f>
        <v>x</v>
      </c>
      <c r="BW137" s="323" t="str">
        <f>M2C!BY18</f>
        <v>x</v>
      </c>
      <c r="BX137" s="331" t="str">
        <f>M2C!BZ18</f>
        <v>x</v>
      </c>
      <c r="BY137" s="329" t="str">
        <f>M2C!CA18</f>
        <v>x</v>
      </c>
      <c r="BZ137" s="323" t="str">
        <f>M2C!CB18</f>
        <v>x</v>
      </c>
      <c r="CA137" s="323" t="str">
        <f>M2C!CC18</f>
        <v>x</v>
      </c>
      <c r="CB137" s="323" t="str">
        <f>M2C!CD18</f>
        <v>x</v>
      </c>
      <c r="CC137" s="323" t="str">
        <f>M2C!CE18</f>
        <v>x</v>
      </c>
      <c r="CD137" s="323" t="str">
        <f>M2C!CF18</f>
        <v>x</v>
      </c>
      <c r="CE137" s="323" t="str">
        <f>M2C!CG18</f>
        <v>x</v>
      </c>
      <c r="CF137" s="323" t="str">
        <f>M2C!CH18</f>
        <v>x</v>
      </c>
      <c r="CG137" s="323" t="str">
        <f>M2C!CI18</f>
        <v>x</v>
      </c>
      <c r="CH137" s="323" t="str">
        <f>M2C!CJ18</f>
        <v>x</v>
      </c>
      <c r="CI137" s="323" t="str">
        <f>M2C!CK18</f>
        <v>x</v>
      </c>
      <c r="CJ137" s="331" t="str">
        <f>M2C!CL18</f>
        <v>x</v>
      </c>
      <c r="CK137" s="329" t="str">
        <f>M2C!CM18</f>
        <v>x</v>
      </c>
      <c r="CL137" s="323" t="str">
        <f>M2C!CN18</f>
        <v>x</v>
      </c>
      <c r="CM137" s="323" t="str">
        <f>M2C!CO18</f>
        <v>x</v>
      </c>
      <c r="CN137" s="323" t="str">
        <f>M2C!CP18</f>
        <v>x</v>
      </c>
      <c r="CO137" s="323" t="str">
        <f>M2C!CQ18</f>
        <v>x</v>
      </c>
      <c r="CP137" s="323" t="str">
        <f>M2C!CR18</f>
        <v>x</v>
      </c>
      <c r="CQ137" s="323" t="str">
        <f>M2C!CS18</f>
        <v>x</v>
      </c>
      <c r="CR137" s="323" t="str">
        <f>M2C!CT18</f>
        <v>x</v>
      </c>
      <c r="CS137" s="323" t="str">
        <f>M2C!CU18</f>
        <v>x</v>
      </c>
      <c r="CT137" s="323" t="str">
        <f>M2C!CV18</f>
        <v>x</v>
      </c>
      <c r="CU137" s="323" t="str">
        <f>M2C!CW18</f>
        <v>x</v>
      </c>
      <c r="CV137" s="331" t="str">
        <f>M2C!CX18</f>
        <v>x</v>
      </c>
      <c r="CW137" s="329" t="str">
        <f>M2C!CY18</f>
        <v>x</v>
      </c>
      <c r="CX137" s="323" t="str">
        <f>M2C!CZ18</f>
        <v>x</v>
      </c>
      <c r="CY137" s="323" t="str">
        <f>M2C!DA18</f>
        <v>x</v>
      </c>
      <c r="CZ137" s="323" t="str">
        <f>M2C!DB18</f>
        <v>x</v>
      </c>
      <c r="DA137" s="708" t="str">
        <f>M2C!DC18</f>
        <v>x</v>
      </c>
      <c r="DB137" s="708" t="str">
        <f>M2C!DD18</f>
        <v>x</v>
      </c>
      <c r="DC137" s="708" t="str">
        <f>M2C!DE18</f>
        <v>x</v>
      </c>
      <c r="DD137" s="708" t="str">
        <f>M2C!DF18</f>
        <v>x</v>
      </c>
      <c r="DE137" s="708" t="str">
        <f>M2C!DG18</f>
        <v>x</v>
      </c>
      <c r="DF137" s="708" t="str">
        <f>M2C!DH18</f>
        <v>x</v>
      </c>
      <c r="DG137" s="708" t="str">
        <f>M2C!DI18</f>
        <v>x</v>
      </c>
      <c r="DH137" s="284" t="str">
        <f>M2C!DJ18</f>
        <v>x</v>
      </c>
      <c r="DI137" s="283" t="str">
        <f>M2C!DK18</f>
        <v>x</v>
      </c>
      <c r="DJ137" s="708" t="str">
        <f>M2C!DL18</f>
        <v>x</v>
      </c>
      <c r="DK137" s="708" t="str">
        <f>M2C!DM18</f>
        <v>x</v>
      </c>
      <c r="DL137" s="708" t="str">
        <f>M2C!DN18</f>
        <v>x</v>
      </c>
      <c r="DM137" s="708" t="str">
        <f>M2C!DO18</f>
        <v>x</v>
      </c>
      <c r="DN137" s="708" t="str">
        <f>M2C!DP18</f>
        <v>x</v>
      </c>
      <c r="DO137" s="708" t="str">
        <f>M2C!DQ18</f>
        <v>x</v>
      </c>
      <c r="DP137" s="708" t="str">
        <f>M2C!DR18</f>
        <v>x</v>
      </c>
      <c r="DQ137" s="708" t="str">
        <f>M2C!DS18</f>
        <v>x</v>
      </c>
      <c r="DR137" s="708" t="str">
        <f>M2C!DT18</f>
        <v>x</v>
      </c>
      <c r="DS137" s="708" t="str">
        <f>M2C!DU18</f>
        <v>x</v>
      </c>
      <c r="DT137" s="284" t="str">
        <f>M2C!DV18</f>
        <v>x</v>
      </c>
      <c r="DU137" s="283" t="str">
        <f>M2C!DW18</f>
        <v>x</v>
      </c>
      <c r="DV137" s="708" t="str">
        <f>M2C!DX18</f>
        <v>x</v>
      </c>
      <c r="DW137" s="708" t="str">
        <f>M2C!DY18</f>
        <v>x</v>
      </c>
      <c r="DX137" s="708" t="str">
        <f>M2C!DZ18</f>
        <v>x</v>
      </c>
      <c r="DY137" s="708" t="str">
        <f>M2C!EA18</f>
        <v>x</v>
      </c>
      <c r="DZ137" s="708" t="str">
        <f>M2C!EB18</f>
        <v>x</v>
      </c>
      <c r="EA137" s="708" t="str">
        <f>M2C!EC18</f>
        <v>x</v>
      </c>
      <c r="EB137" s="708" t="str">
        <f>M2C!ED18</f>
        <v>x</v>
      </c>
      <c r="EC137" s="708" t="str">
        <f>M2C!EE18</f>
        <v>x</v>
      </c>
      <c r="ED137" s="708" t="str">
        <f>M2C!EF18</f>
        <v>x</v>
      </c>
      <c r="EE137" s="708" t="str">
        <f>M2C!EG18</f>
        <v>x</v>
      </c>
      <c r="EF137" s="284" t="str">
        <f>M2C!EH18</f>
        <v>x</v>
      </c>
      <c r="EG137" s="283" t="str">
        <f>M2C!EI18</f>
        <v>x</v>
      </c>
      <c r="EH137" s="708" t="str">
        <f>M2C!EJ18</f>
        <v>x</v>
      </c>
      <c r="EI137" s="708" t="str">
        <f>M2C!EK18</f>
        <v>x</v>
      </c>
      <c r="EJ137" s="708" t="str">
        <f>M2C!EL18</f>
        <v>x</v>
      </c>
      <c r="EK137" s="708" t="str">
        <f>M2C!EM18</f>
        <v>x</v>
      </c>
      <c r="EL137" s="708" t="str">
        <f>M2C!EN18</f>
        <v>x</v>
      </c>
      <c r="EM137" s="708" t="str">
        <f>M2C!EO18</f>
        <v>x</v>
      </c>
      <c r="EN137" s="708" t="str">
        <f>M2C!EP18</f>
        <v>x</v>
      </c>
      <c r="EO137" s="708" t="str">
        <f>M2C!EQ18</f>
        <v>x</v>
      </c>
      <c r="EP137" s="708" t="str">
        <f>M2C!ER18</f>
        <v>x</v>
      </c>
      <c r="EQ137" s="708" t="str">
        <f>M2C!ES18</f>
        <v>x</v>
      </c>
      <c r="ER137" s="284" t="str">
        <f>M2C!ET18</f>
        <v>x</v>
      </c>
      <c r="ES137" s="280" t="str">
        <f>M2C!EU18</f>
        <v>x</v>
      </c>
      <c r="ET137" s="708" t="str">
        <f>M2C!EV18</f>
        <v>x</v>
      </c>
      <c r="EU137" s="708" t="str">
        <f>M2C!EW18</f>
        <v>x</v>
      </c>
      <c r="EV137" s="708" t="str">
        <f>M2C!EX18</f>
        <v>x</v>
      </c>
      <c r="EW137" s="708" t="str">
        <f>M2C!EY18</f>
        <v>x</v>
      </c>
      <c r="EX137" s="708" t="str">
        <f>M2C!EZ18</f>
        <v>x</v>
      </c>
      <c r="EY137" s="708" t="str">
        <f>M2C!FA18</f>
        <v>x</v>
      </c>
      <c r="EZ137" s="708" t="str">
        <f>M2C!FB18</f>
        <v>x</v>
      </c>
      <c r="FA137" s="708" t="str">
        <f>M2C!FC18</f>
        <v>x</v>
      </c>
      <c r="FB137" s="708" t="str">
        <f>M2C!FD18</f>
        <v>x</v>
      </c>
      <c r="FC137" s="708" t="str">
        <f>M2C!FE18</f>
        <v>x</v>
      </c>
      <c r="FD137" s="708" t="str">
        <f>M2C!FF18</f>
        <v>x</v>
      </c>
      <c r="FE137" s="708" t="str">
        <f>M2C!FG18</f>
        <v>x</v>
      </c>
      <c r="FF137" s="708" t="str">
        <f>M2C!FH18</f>
        <v>x</v>
      </c>
      <c r="FG137" s="708" t="str">
        <f>M2C!FI18</f>
        <v>x</v>
      </c>
      <c r="FH137" s="708" t="str">
        <f>M2C!FJ18</f>
        <v>x</v>
      </c>
      <c r="FI137" s="708" t="str">
        <f>M2C!FK18</f>
        <v>x</v>
      </c>
      <c r="FJ137" s="708" t="str">
        <f>M2C!FL18</f>
        <v>x</v>
      </c>
      <c r="FK137" s="708" t="str">
        <f>M2C!FM18</f>
        <v>x</v>
      </c>
      <c r="FL137" s="708" t="str">
        <f>M2C!FN18</f>
        <v>x</v>
      </c>
      <c r="FM137" s="708" t="str">
        <f>M2C!FO18</f>
        <v>x</v>
      </c>
      <c r="FN137" s="708" t="str">
        <f>M2C!FP18</f>
        <v>x</v>
      </c>
      <c r="FO137" s="708" t="str">
        <f>M2C!FQ18</f>
        <v>x</v>
      </c>
      <c r="FP137" s="708" t="str">
        <f>M2C!FR18</f>
        <v>x</v>
      </c>
      <c r="FQ137" s="708" t="str">
        <f>M2C!FS18</f>
        <v>x</v>
      </c>
      <c r="FR137" s="708" t="str">
        <f>M2C!FT18</f>
        <v>x</v>
      </c>
      <c r="FS137" s="708" t="str">
        <f>M2C!FU18</f>
        <v>x</v>
      </c>
      <c r="FT137" s="708" t="str">
        <f>M2C!FV18</f>
        <v>x</v>
      </c>
      <c r="FU137" s="708" t="str">
        <f>M2C!FW18</f>
        <v>x</v>
      </c>
      <c r="FV137" s="708" t="str">
        <f>M2C!FX18</f>
        <v>x</v>
      </c>
      <c r="FW137" s="708" t="str">
        <f>M2C!FY18</f>
        <v>x</v>
      </c>
      <c r="FX137" s="708" t="str">
        <f>M2C!FZ18</f>
        <v>x</v>
      </c>
      <c r="FY137" s="708" t="str">
        <f>M2C!GA18</f>
        <v>x</v>
      </c>
      <c r="FZ137" s="708" t="str">
        <f>M2C!GB18</f>
        <v>x</v>
      </c>
      <c r="GA137" s="708" t="str">
        <f>M2C!GC18</f>
        <v>x</v>
      </c>
      <c r="GB137" s="708" t="str">
        <f>M2C!GD18</f>
        <v>x</v>
      </c>
      <c r="GC137" s="708" t="str">
        <f>M2C!GE18</f>
        <v>x</v>
      </c>
      <c r="GD137" s="708" t="str">
        <f>M2C!GF18</f>
        <v>x</v>
      </c>
      <c r="GE137" s="708" t="str">
        <f>M2C!GG18</f>
        <v>x</v>
      </c>
      <c r="GF137" s="708" t="str">
        <f>M2C!GH18</f>
        <v>x</v>
      </c>
      <c r="GG137" s="708" t="str">
        <f>M2C!GI18</f>
        <v>x</v>
      </c>
      <c r="GH137" s="708" t="str">
        <f>M2C!GJ18</f>
        <v>x</v>
      </c>
      <c r="GI137" s="708" t="str">
        <f>M2C!GK18</f>
        <v>x</v>
      </c>
      <c r="GJ137" s="708" t="str">
        <f>M2C!GL18</f>
        <v>x</v>
      </c>
      <c r="GK137" s="708" t="str">
        <f>M2C!GM18</f>
        <v>x</v>
      </c>
      <c r="GL137" s="708" t="str">
        <f>M2C!GN18</f>
        <v>x</v>
      </c>
      <c r="GM137" s="708" t="str">
        <f>M2C!GO18</f>
        <v>x</v>
      </c>
      <c r="GN137" s="783" t="str">
        <f>M2C!GP18</f>
        <v>x</v>
      </c>
      <c r="GO137" s="803" t="str">
        <f>M2C!HL28</f>
        <v>N</v>
      </c>
    </row>
    <row r="138" spans="1:197" ht="13.15" customHeight="1" x14ac:dyDescent="0.2">
      <c r="A138" s="268" t="str">
        <f>M2C!A19</f>
        <v>V10</v>
      </c>
      <c r="B138" s="268">
        <f>M2C!D19</f>
        <v>43599</v>
      </c>
      <c r="C138" s="269">
        <f>M2C!E19</f>
        <v>48000</v>
      </c>
      <c r="D138" s="270" t="str">
        <f>M2C!F19</f>
        <v>C124</v>
      </c>
      <c r="E138" s="329">
        <f>M2C!G19</f>
        <v>36</v>
      </c>
      <c r="F138" s="323">
        <f>M2C!H19</f>
        <v>31</v>
      </c>
      <c r="G138" s="323">
        <f>M2C!I19</f>
        <v>18</v>
      </c>
      <c r="H138" s="323">
        <f>M2C!J19</f>
        <v>41</v>
      </c>
      <c r="I138" s="323">
        <f>M2C!K19</f>
        <v>29</v>
      </c>
      <c r="J138" s="323">
        <f>M2C!L19</f>
        <v>37</v>
      </c>
      <c r="K138" s="323">
        <f>M2C!M19</f>
        <v>45</v>
      </c>
      <c r="L138" s="323">
        <f>M2C!N19</f>
        <v>10</v>
      </c>
      <c r="M138" s="323">
        <f>M2C!O19</f>
        <v>4</v>
      </c>
      <c r="N138" s="323">
        <f>M2C!P19</f>
        <v>53</v>
      </c>
      <c r="O138" s="323">
        <f>M2C!Q19</f>
        <v>53</v>
      </c>
      <c r="P138" s="330">
        <f>M2C!R19</f>
        <v>33</v>
      </c>
      <c r="Q138" s="329">
        <f>M2C!S19</f>
        <v>20</v>
      </c>
      <c r="R138" s="323">
        <f>M2C!T19</f>
        <v>31</v>
      </c>
      <c r="S138" s="323">
        <f>M2C!U19</f>
        <v>0</v>
      </c>
      <c r="T138" s="323">
        <f>M2C!V19</f>
        <v>0</v>
      </c>
      <c r="U138" s="323">
        <f>M2C!W19</f>
        <v>0</v>
      </c>
      <c r="V138" s="323">
        <f>M2C!X19</f>
        <v>23</v>
      </c>
      <c r="W138" s="323">
        <f>M2C!Y19</f>
        <v>39</v>
      </c>
      <c r="X138" s="323">
        <f>M2C!Z19</f>
        <v>14</v>
      </c>
      <c r="Y138" s="323">
        <f>M2C!AA19</f>
        <v>9</v>
      </c>
      <c r="Z138" s="323">
        <f>M2C!AB19</f>
        <v>4</v>
      </c>
      <c r="AA138" s="323">
        <f>M2C!AC19</f>
        <v>23</v>
      </c>
      <c r="AB138" s="331">
        <f>M2C!AD19</f>
        <v>23</v>
      </c>
      <c r="AC138" s="329">
        <f>M2C!AE19</f>
        <v>16</v>
      </c>
      <c r="AD138" s="323">
        <f>M2C!AF19</f>
        <v>16</v>
      </c>
      <c r="AE138" s="323">
        <f>M2C!AG19</f>
        <v>16</v>
      </c>
      <c r="AF138" s="323">
        <f>M2C!AH19</f>
        <v>16</v>
      </c>
      <c r="AG138" s="323">
        <f>M2C!AI19</f>
        <v>16</v>
      </c>
      <c r="AH138" s="323">
        <f>M2C!AJ19</f>
        <v>16</v>
      </c>
      <c r="AI138" s="323">
        <f>M2C!AK19</f>
        <v>16</v>
      </c>
      <c r="AJ138" s="323">
        <f>M2C!AL19</f>
        <v>16</v>
      </c>
      <c r="AK138" s="323">
        <f>M2C!AM19</f>
        <v>16</v>
      </c>
      <c r="AL138" s="323">
        <f>M2C!AN19</f>
        <v>16</v>
      </c>
      <c r="AM138" s="323">
        <f>M2C!AO19</f>
        <v>16</v>
      </c>
      <c r="AN138" s="331">
        <f>M2C!AP19</f>
        <v>16</v>
      </c>
      <c r="AO138" s="329">
        <f>M2C!AQ19</f>
        <v>16</v>
      </c>
      <c r="AP138" s="323">
        <f>M2C!AR19</f>
        <v>16</v>
      </c>
      <c r="AQ138" s="323">
        <f>M2C!AS19</f>
        <v>16</v>
      </c>
      <c r="AR138" s="323">
        <f>M2C!AT19</f>
        <v>5</v>
      </c>
      <c r="AS138" s="323" t="str">
        <f>M2C!AU19</f>
        <v>x</v>
      </c>
      <c r="AT138" s="323" t="str">
        <f>M2C!AV19</f>
        <v>x</v>
      </c>
      <c r="AU138" s="323" t="str">
        <f>M2C!AW19</f>
        <v>x</v>
      </c>
      <c r="AV138" s="323" t="str">
        <f>M2C!AX19</f>
        <v>x</v>
      </c>
      <c r="AW138" s="323" t="str">
        <f>M2C!AY19</f>
        <v>x</v>
      </c>
      <c r="AX138" s="323" t="str">
        <f>M2C!AZ19</f>
        <v>x</v>
      </c>
      <c r="AY138" s="323" t="str">
        <f>M2C!BA19</f>
        <v>x</v>
      </c>
      <c r="AZ138" s="331" t="str">
        <f>M2C!BB19</f>
        <v>x</v>
      </c>
      <c r="BA138" s="329" t="str">
        <f>M2C!BC19</f>
        <v>x</v>
      </c>
      <c r="BB138" s="323" t="str">
        <f>M2C!BD19</f>
        <v>x</v>
      </c>
      <c r="BC138" s="323" t="str">
        <f>M2C!BE19</f>
        <v>x</v>
      </c>
      <c r="BD138" s="323" t="str">
        <f>M2C!BF19</f>
        <v>x</v>
      </c>
      <c r="BE138" s="323" t="str">
        <f>M2C!BG19</f>
        <v>x</v>
      </c>
      <c r="BF138" s="323" t="str">
        <f>M2C!BH19</f>
        <v>x</v>
      </c>
      <c r="BG138" s="323" t="str">
        <f>M2C!BI19</f>
        <v>x</v>
      </c>
      <c r="BH138" s="323" t="str">
        <f>M2C!BJ19</f>
        <v>x</v>
      </c>
      <c r="BI138" s="323" t="str">
        <f>M2C!BK19</f>
        <v>x</v>
      </c>
      <c r="BJ138" s="323" t="str">
        <f>M2C!BL19</f>
        <v>x</v>
      </c>
      <c r="BK138" s="323" t="str">
        <f>M2C!BM19</f>
        <v>x</v>
      </c>
      <c r="BL138" s="331" t="str">
        <f>M2C!BN19</f>
        <v>x</v>
      </c>
      <c r="BM138" s="329" t="str">
        <f>M2C!BO19</f>
        <v>x</v>
      </c>
      <c r="BN138" s="323" t="str">
        <f>M2C!BP19</f>
        <v>x</v>
      </c>
      <c r="BO138" s="323" t="str">
        <f>M2C!BQ19</f>
        <v>x</v>
      </c>
      <c r="BP138" s="323" t="str">
        <f>M2C!BR19</f>
        <v>x</v>
      </c>
      <c r="BQ138" s="323" t="str">
        <f>M2C!BS19</f>
        <v>x</v>
      </c>
      <c r="BR138" s="323" t="str">
        <f>M2C!BT19</f>
        <v>x</v>
      </c>
      <c r="BS138" s="323" t="str">
        <f>M2C!BU19</f>
        <v>x</v>
      </c>
      <c r="BT138" s="323" t="str">
        <f>M2C!BV19</f>
        <v>x</v>
      </c>
      <c r="BU138" s="323" t="str">
        <f>M2C!BW19</f>
        <v>x</v>
      </c>
      <c r="BV138" s="323" t="str">
        <f>M2C!BX19</f>
        <v>x</v>
      </c>
      <c r="BW138" s="323" t="str">
        <f>M2C!BY19</f>
        <v>x</v>
      </c>
      <c r="BX138" s="331" t="str">
        <f>M2C!BZ19</f>
        <v>x</v>
      </c>
      <c r="BY138" s="329" t="str">
        <f>M2C!CA19</f>
        <v>x</v>
      </c>
      <c r="BZ138" s="323" t="str">
        <f>M2C!CB19</f>
        <v>x</v>
      </c>
      <c r="CA138" s="323" t="str">
        <f>M2C!CC19</f>
        <v>x</v>
      </c>
      <c r="CB138" s="323" t="str">
        <f>M2C!CD19</f>
        <v>x</v>
      </c>
      <c r="CC138" s="323" t="str">
        <f>M2C!CE19</f>
        <v>x</v>
      </c>
      <c r="CD138" s="323" t="str">
        <f>M2C!CF19</f>
        <v>x</v>
      </c>
      <c r="CE138" s="323" t="str">
        <f>M2C!CG19</f>
        <v>x</v>
      </c>
      <c r="CF138" s="323" t="str">
        <f>M2C!CH19</f>
        <v>x</v>
      </c>
      <c r="CG138" s="323" t="str">
        <f>M2C!CI19</f>
        <v>x</v>
      </c>
      <c r="CH138" s="323" t="str">
        <f>M2C!CJ19</f>
        <v>x</v>
      </c>
      <c r="CI138" s="323" t="str">
        <f>M2C!CK19</f>
        <v>x</v>
      </c>
      <c r="CJ138" s="331" t="str">
        <f>M2C!CL19</f>
        <v>x</v>
      </c>
      <c r="CK138" s="329" t="str">
        <f>M2C!CM19</f>
        <v>x</v>
      </c>
      <c r="CL138" s="323" t="str">
        <f>M2C!CN19</f>
        <v>x</v>
      </c>
      <c r="CM138" s="323" t="str">
        <f>M2C!CO19</f>
        <v>x</v>
      </c>
      <c r="CN138" s="323" t="str">
        <f>M2C!CP19</f>
        <v>x</v>
      </c>
      <c r="CO138" s="323" t="str">
        <f>M2C!CQ19</f>
        <v>x</v>
      </c>
      <c r="CP138" s="323" t="str">
        <f>M2C!CR19</f>
        <v>x</v>
      </c>
      <c r="CQ138" s="323" t="str">
        <f>M2C!CS19</f>
        <v>x</v>
      </c>
      <c r="CR138" s="323" t="str">
        <f>M2C!CT19</f>
        <v>x</v>
      </c>
      <c r="CS138" s="323" t="str">
        <f>M2C!CU19</f>
        <v>x</v>
      </c>
      <c r="CT138" s="323" t="str">
        <f>M2C!CV19</f>
        <v>x</v>
      </c>
      <c r="CU138" s="323" t="str">
        <f>M2C!CW19</f>
        <v>x</v>
      </c>
      <c r="CV138" s="331" t="str">
        <f>M2C!CX19</f>
        <v>x</v>
      </c>
      <c r="CW138" s="329" t="str">
        <f>M2C!CY19</f>
        <v>x</v>
      </c>
      <c r="CX138" s="323" t="str">
        <f>M2C!CZ19</f>
        <v>x</v>
      </c>
      <c r="CY138" s="323" t="str">
        <f>M2C!DA19</f>
        <v>x</v>
      </c>
      <c r="CZ138" s="323" t="str">
        <f>M2C!DB19</f>
        <v>x</v>
      </c>
      <c r="DA138" s="708" t="str">
        <f>M2C!DC19</f>
        <v>x</v>
      </c>
      <c r="DB138" s="708" t="str">
        <f>M2C!DD19</f>
        <v>x</v>
      </c>
      <c r="DC138" s="708" t="str">
        <f>M2C!DE19</f>
        <v>x</v>
      </c>
      <c r="DD138" s="708" t="str">
        <f>M2C!DF19</f>
        <v>x</v>
      </c>
      <c r="DE138" s="708" t="str">
        <f>M2C!DG19</f>
        <v>x</v>
      </c>
      <c r="DF138" s="708" t="str">
        <f>M2C!DH19</f>
        <v>x</v>
      </c>
      <c r="DG138" s="708" t="str">
        <f>M2C!DI19</f>
        <v>x</v>
      </c>
      <c r="DH138" s="284" t="str">
        <f>M2C!DJ19</f>
        <v>x</v>
      </c>
      <c r="DI138" s="283" t="str">
        <f>M2C!DK19</f>
        <v>x</v>
      </c>
      <c r="DJ138" s="708" t="str">
        <f>M2C!DL19</f>
        <v>x</v>
      </c>
      <c r="DK138" s="708" t="str">
        <f>M2C!DM19</f>
        <v>x</v>
      </c>
      <c r="DL138" s="708" t="str">
        <f>M2C!DN19</f>
        <v>x</v>
      </c>
      <c r="DM138" s="708" t="str">
        <f>M2C!DO19</f>
        <v>x</v>
      </c>
      <c r="DN138" s="708" t="str">
        <f>M2C!DP19</f>
        <v>x</v>
      </c>
      <c r="DO138" s="708" t="str">
        <f>M2C!DQ19</f>
        <v>x</v>
      </c>
      <c r="DP138" s="708" t="str">
        <f>M2C!DR19</f>
        <v>x</v>
      </c>
      <c r="DQ138" s="708" t="str">
        <f>M2C!DS19</f>
        <v>x</v>
      </c>
      <c r="DR138" s="708" t="str">
        <f>M2C!DT19</f>
        <v>x</v>
      </c>
      <c r="DS138" s="708" t="str">
        <f>M2C!DU19</f>
        <v>x</v>
      </c>
      <c r="DT138" s="284" t="str">
        <f>M2C!DV19</f>
        <v>x</v>
      </c>
      <c r="DU138" s="283" t="str">
        <f>M2C!DW19</f>
        <v>x</v>
      </c>
      <c r="DV138" s="708" t="str">
        <f>M2C!DX19</f>
        <v>x</v>
      </c>
      <c r="DW138" s="708" t="str">
        <f>M2C!DY19</f>
        <v>x</v>
      </c>
      <c r="DX138" s="708" t="str">
        <f>M2C!DZ19</f>
        <v>x</v>
      </c>
      <c r="DY138" s="708" t="str">
        <f>M2C!EA19</f>
        <v>x</v>
      </c>
      <c r="DZ138" s="708" t="str">
        <f>M2C!EB19</f>
        <v>x</v>
      </c>
      <c r="EA138" s="708" t="str">
        <f>M2C!EC19</f>
        <v>x</v>
      </c>
      <c r="EB138" s="708" t="str">
        <f>M2C!ED19</f>
        <v>x</v>
      </c>
      <c r="EC138" s="708" t="str">
        <f>M2C!EE19</f>
        <v>x</v>
      </c>
      <c r="ED138" s="708" t="str">
        <f>M2C!EF19</f>
        <v>x</v>
      </c>
      <c r="EE138" s="708" t="str">
        <f>M2C!EG19</f>
        <v>x</v>
      </c>
      <c r="EF138" s="284" t="str">
        <f>M2C!EH19</f>
        <v>x</v>
      </c>
      <c r="EG138" s="283" t="str">
        <f>M2C!EI19</f>
        <v>x</v>
      </c>
      <c r="EH138" s="708" t="str">
        <f>M2C!EJ19</f>
        <v>x</v>
      </c>
      <c r="EI138" s="708" t="str">
        <f>M2C!EK19</f>
        <v>x</v>
      </c>
      <c r="EJ138" s="708" t="str">
        <f>M2C!EL19</f>
        <v>x</v>
      </c>
      <c r="EK138" s="708" t="str">
        <f>M2C!EM19</f>
        <v>x</v>
      </c>
      <c r="EL138" s="708" t="str">
        <f>M2C!EN19</f>
        <v>x</v>
      </c>
      <c r="EM138" s="708" t="str">
        <f>M2C!EO19</f>
        <v>x</v>
      </c>
      <c r="EN138" s="708" t="str">
        <f>M2C!EP19</f>
        <v>x</v>
      </c>
      <c r="EO138" s="708" t="str">
        <f>M2C!EQ19</f>
        <v>x</v>
      </c>
      <c r="EP138" s="708" t="str">
        <f>M2C!ER19</f>
        <v>x</v>
      </c>
      <c r="EQ138" s="708" t="str">
        <f>M2C!ES19</f>
        <v>x</v>
      </c>
      <c r="ER138" s="284" t="str">
        <f>M2C!ET19</f>
        <v>x</v>
      </c>
      <c r="ES138" s="280" t="str">
        <f>M2C!EU19</f>
        <v>x</v>
      </c>
      <c r="ET138" s="708" t="str">
        <f>M2C!EV19</f>
        <v>x</v>
      </c>
      <c r="EU138" s="708" t="str">
        <f>M2C!EW19</f>
        <v>x</v>
      </c>
      <c r="EV138" s="708" t="str">
        <f>M2C!EX19</f>
        <v>x</v>
      </c>
      <c r="EW138" s="708" t="str">
        <f>M2C!EY19</f>
        <v>x</v>
      </c>
      <c r="EX138" s="708" t="str">
        <f>M2C!EZ19</f>
        <v>x</v>
      </c>
      <c r="EY138" s="708" t="str">
        <f>M2C!FA19</f>
        <v>x</v>
      </c>
      <c r="EZ138" s="708" t="str">
        <f>M2C!FB19</f>
        <v>x</v>
      </c>
      <c r="FA138" s="708" t="str">
        <f>M2C!FC19</f>
        <v>x</v>
      </c>
      <c r="FB138" s="708" t="str">
        <f>M2C!FD19</f>
        <v>x</v>
      </c>
      <c r="FC138" s="708" t="str">
        <f>M2C!FE19</f>
        <v>x</v>
      </c>
      <c r="FD138" s="708" t="str">
        <f>M2C!FF19</f>
        <v>x</v>
      </c>
      <c r="FE138" s="708" t="str">
        <f>M2C!FG19</f>
        <v>x</v>
      </c>
      <c r="FF138" s="708" t="str">
        <f>M2C!FH19</f>
        <v>x</v>
      </c>
      <c r="FG138" s="708" t="str">
        <f>M2C!FI19</f>
        <v>x</v>
      </c>
      <c r="FH138" s="708" t="str">
        <f>M2C!FJ19</f>
        <v>x</v>
      </c>
      <c r="FI138" s="708" t="str">
        <f>M2C!FK19</f>
        <v>x</v>
      </c>
      <c r="FJ138" s="708" t="str">
        <f>M2C!FL19</f>
        <v>x</v>
      </c>
      <c r="FK138" s="708" t="str">
        <f>M2C!FM19</f>
        <v>x</v>
      </c>
      <c r="FL138" s="708" t="str">
        <f>M2C!FN19</f>
        <v>x</v>
      </c>
      <c r="FM138" s="708" t="str">
        <f>M2C!FO19</f>
        <v>x</v>
      </c>
      <c r="FN138" s="708" t="str">
        <f>M2C!FP19</f>
        <v>x</v>
      </c>
      <c r="FO138" s="708" t="str">
        <f>M2C!FQ19</f>
        <v>x</v>
      </c>
      <c r="FP138" s="708" t="str">
        <f>M2C!FR19</f>
        <v>x</v>
      </c>
      <c r="FQ138" s="708" t="str">
        <f>M2C!FS19</f>
        <v>x</v>
      </c>
      <c r="FR138" s="708" t="str">
        <f>M2C!FT19</f>
        <v>x</v>
      </c>
      <c r="FS138" s="708" t="str">
        <f>M2C!FU19</f>
        <v>x</v>
      </c>
      <c r="FT138" s="708" t="str">
        <f>M2C!FV19</f>
        <v>x</v>
      </c>
      <c r="FU138" s="708" t="str">
        <f>M2C!FW19</f>
        <v>x</v>
      </c>
      <c r="FV138" s="708" t="str">
        <f>M2C!FX19</f>
        <v>x</v>
      </c>
      <c r="FW138" s="708" t="str">
        <f>M2C!FY19</f>
        <v>x</v>
      </c>
      <c r="FX138" s="708" t="str">
        <f>M2C!FZ19</f>
        <v>x</v>
      </c>
      <c r="FY138" s="708" t="str">
        <f>M2C!GA19</f>
        <v>x</v>
      </c>
      <c r="FZ138" s="708" t="str">
        <f>M2C!GB19</f>
        <v>x</v>
      </c>
      <c r="GA138" s="708" t="str">
        <f>M2C!GC19</f>
        <v>x</v>
      </c>
      <c r="GB138" s="708" t="str">
        <f>M2C!GD19</f>
        <v>x</v>
      </c>
      <c r="GC138" s="708" t="str">
        <f>M2C!GE19</f>
        <v>x</v>
      </c>
      <c r="GD138" s="708" t="str">
        <f>M2C!GF19</f>
        <v>x</v>
      </c>
      <c r="GE138" s="708" t="str">
        <f>M2C!GG19</f>
        <v>x</v>
      </c>
      <c r="GF138" s="708" t="str">
        <f>M2C!GH19</f>
        <v>x</v>
      </c>
      <c r="GG138" s="708" t="str">
        <f>M2C!GI19</f>
        <v>x</v>
      </c>
      <c r="GH138" s="708" t="str">
        <f>M2C!GJ19</f>
        <v>x</v>
      </c>
      <c r="GI138" s="708" t="str">
        <f>M2C!GK19</f>
        <v>x</v>
      </c>
      <c r="GJ138" s="708" t="str">
        <f>M2C!GL19</f>
        <v>x</v>
      </c>
      <c r="GK138" s="708" t="str">
        <f>M2C!GM19</f>
        <v>x</v>
      </c>
      <c r="GL138" s="708" t="str">
        <f>M2C!GN19</f>
        <v>x</v>
      </c>
      <c r="GM138" s="708" t="str">
        <f>M2C!GO19</f>
        <v>x</v>
      </c>
      <c r="GN138" s="783" t="str">
        <f>M2C!GP19</f>
        <v>x</v>
      </c>
      <c r="GO138" s="803" t="str">
        <f>M2C!HL29</f>
        <v>N</v>
      </c>
    </row>
    <row r="139" spans="1:197" ht="13.15" customHeight="1" x14ac:dyDescent="0.2">
      <c r="A139" s="277" t="str">
        <f>M2N!A3</f>
        <v>V15</v>
      </c>
      <c r="B139" s="277">
        <f>M2N!B3</f>
        <v>0</v>
      </c>
      <c r="C139" s="278">
        <f>M2N!C3</f>
        <v>48000</v>
      </c>
      <c r="D139" s="279" t="str">
        <f>M2N!D3</f>
        <v>N301</v>
      </c>
      <c r="E139" s="283" t="str">
        <f>M2N!AO3</f>
        <v>CV</v>
      </c>
      <c r="F139" s="800" t="str">
        <f>M2N!AP3</f>
        <v>CV</v>
      </c>
      <c r="G139" s="800" t="str">
        <f>M2N!AQ3</f>
        <v>CV</v>
      </c>
      <c r="H139" s="800" t="str">
        <f>M2N!AR3</f>
        <v>CV</v>
      </c>
      <c r="I139" s="800" t="str">
        <f>M2N!AS3</f>
        <v>CV</v>
      </c>
      <c r="J139" s="800" t="str">
        <f>M2N!AT3</f>
        <v>CV</v>
      </c>
      <c r="K139" s="800" t="str">
        <f>M2N!AU3</f>
        <v>CV</v>
      </c>
      <c r="L139" s="800" t="str">
        <f>M2N!AV3</f>
        <v>CV</v>
      </c>
      <c r="M139" s="800" t="str">
        <f>M2N!AW3</f>
        <v>CV</v>
      </c>
      <c r="N139" s="800" t="str">
        <f>M2N!AX3</f>
        <v>CV</v>
      </c>
      <c r="O139" s="800" t="str">
        <f>M2N!AY3</f>
        <v>CV</v>
      </c>
      <c r="P139" s="72" t="str">
        <f>M2N!AZ3</f>
        <v>CV</v>
      </c>
      <c r="Q139" s="283" t="str">
        <f>M2N!BA3</f>
        <v>CV</v>
      </c>
      <c r="R139" s="800" t="str">
        <f>M2N!BB3</f>
        <v>CV</v>
      </c>
      <c r="S139" s="800" t="str">
        <f>M2N!BC3</f>
        <v>CV</v>
      </c>
      <c r="T139" s="800" t="str">
        <f>M2N!BD3</f>
        <v>CV</v>
      </c>
      <c r="U139" s="800" t="str">
        <f>M2N!BE3</f>
        <v>CV</v>
      </c>
      <c r="V139" s="800" t="str">
        <f>M2N!BF3</f>
        <v>CV</v>
      </c>
      <c r="W139" s="800" t="str">
        <f>M2N!BG3</f>
        <v>CV</v>
      </c>
      <c r="X139" s="800" t="str">
        <f>M2N!BH3</f>
        <v>CV</v>
      </c>
      <c r="Y139" s="800" t="str">
        <f>M2N!BI3</f>
        <v>CV</v>
      </c>
      <c r="Z139" s="800" t="str">
        <f>M2N!BJ3</f>
        <v>CV</v>
      </c>
      <c r="AA139" s="800" t="str">
        <f>M2N!BK3</f>
        <v>CV</v>
      </c>
      <c r="AB139" s="284" t="str">
        <f>M2N!BL3</f>
        <v>CV</v>
      </c>
      <c r="AC139" s="283" t="str">
        <f>M2N!BM3</f>
        <v>CV</v>
      </c>
      <c r="AD139" s="800" t="str">
        <f>M2N!BN3</f>
        <v>CV</v>
      </c>
      <c r="AE139" s="800" t="str">
        <f>M2N!BO3</f>
        <v>CV</v>
      </c>
      <c r="AF139" s="800" t="str">
        <f>M2N!BP3</f>
        <v>CV</v>
      </c>
      <c r="AG139" s="800" t="str">
        <f>M2N!BQ3</f>
        <v>CV</v>
      </c>
      <c r="AH139" s="800" t="str">
        <f>M2N!BR3</f>
        <v>CV</v>
      </c>
      <c r="AI139" s="800" t="str">
        <f>M2N!BS3</f>
        <v>CV</v>
      </c>
      <c r="AJ139" s="800" t="str">
        <f>M2N!BT3</f>
        <v>CV</v>
      </c>
      <c r="AK139" s="800" t="str">
        <f>M2N!BU3</f>
        <v>CV</v>
      </c>
      <c r="AL139" s="800" t="str">
        <f>M2N!BV3</f>
        <v>CV</v>
      </c>
      <c r="AM139" s="800" t="str">
        <f>M2N!BW3</f>
        <v>CV</v>
      </c>
      <c r="AN139" s="284" t="str">
        <f>M2N!BX3</f>
        <v>CV</v>
      </c>
      <c r="AO139" s="283" t="str">
        <f>M2N!BY3</f>
        <v>CV</v>
      </c>
      <c r="AP139" s="800" t="str">
        <f>M2N!BZ3</f>
        <v>CV</v>
      </c>
      <c r="AQ139" s="800" t="str">
        <f>M2N!CA3</f>
        <v>CV</v>
      </c>
      <c r="AR139" s="800" t="str">
        <f>M2N!CB3</f>
        <v>x</v>
      </c>
      <c r="AS139" s="800" t="str">
        <f>M2N!CC3</f>
        <v>x</v>
      </c>
      <c r="AT139" s="800" t="str">
        <f>M2N!CD3</f>
        <v>x</v>
      </c>
      <c r="AU139" s="800" t="str">
        <f>M2N!CE3</f>
        <v>x</v>
      </c>
      <c r="AV139" s="800" t="str">
        <f>M2N!CF3</f>
        <v>x</v>
      </c>
      <c r="AW139" s="800" t="str">
        <f>M2N!CG3</f>
        <v>x</v>
      </c>
      <c r="AX139" s="800" t="str">
        <f>M2N!CH3</f>
        <v>x</v>
      </c>
      <c r="AY139" s="800" t="str">
        <f>M2N!CI3</f>
        <v>x</v>
      </c>
      <c r="AZ139" s="284" t="str">
        <f>M2N!CJ3</f>
        <v>x</v>
      </c>
      <c r="BA139" s="283" t="str">
        <f>M2N!CK3</f>
        <v>x</v>
      </c>
      <c r="BB139" s="800" t="str">
        <f>M2N!CL3</f>
        <v>x</v>
      </c>
      <c r="BC139" s="800" t="str">
        <f>M2N!CM3</f>
        <v>x</v>
      </c>
      <c r="BD139" s="800" t="str">
        <f>M2N!CN3</f>
        <v>x</v>
      </c>
      <c r="BE139" s="800" t="str">
        <f>M2N!CO3</f>
        <v>x</v>
      </c>
      <c r="BF139" s="800" t="str">
        <f>M2N!CP3</f>
        <v>x</v>
      </c>
      <c r="BG139" s="800" t="str">
        <f>M2N!CQ3</f>
        <v>x</v>
      </c>
      <c r="BH139" s="800" t="str">
        <f>M2N!CR3</f>
        <v>x</v>
      </c>
      <c r="BI139" s="800" t="str">
        <f>M2N!CS3</f>
        <v>x</v>
      </c>
      <c r="BJ139" s="800" t="str">
        <f>M2N!CT3</f>
        <v>x</v>
      </c>
      <c r="BK139" s="800" t="str">
        <f>M2N!CU3</f>
        <v>x</v>
      </c>
      <c r="BL139" s="284" t="str">
        <f>M2N!CV3</f>
        <v>x</v>
      </c>
      <c r="BM139" s="283" t="str">
        <f>M2N!CW3</f>
        <v>x</v>
      </c>
      <c r="BN139" s="800" t="str">
        <f>M2N!CX3</f>
        <v>x</v>
      </c>
      <c r="BO139" s="800" t="str">
        <f>M2N!CY3</f>
        <v>x</v>
      </c>
      <c r="BP139" s="800" t="str">
        <f>M2N!CZ3</f>
        <v>x</v>
      </c>
      <c r="BQ139" s="800" t="str">
        <f>M2N!DA3</f>
        <v>x</v>
      </c>
      <c r="BR139" s="800" t="str">
        <f>M2N!DB3</f>
        <v>x</v>
      </c>
      <c r="BS139" s="800" t="str">
        <f>M2N!DC3</f>
        <v>x</v>
      </c>
      <c r="BT139" s="800" t="str">
        <f>M2N!DD3</f>
        <v>x</v>
      </c>
      <c r="BU139" s="800" t="str">
        <f>M2N!DE3</f>
        <v>x</v>
      </c>
      <c r="BV139" s="800" t="str">
        <f>M2N!DF3</f>
        <v>x</v>
      </c>
      <c r="BW139" s="800" t="str">
        <f>M2N!DG3</f>
        <v>x</v>
      </c>
      <c r="BX139" s="284" t="str">
        <f>M2N!DH3</f>
        <v>x</v>
      </c>
      <c r="BY139" s="283" t="str">
        <f>M2N!DI3</f>
        <v>x</v>
      </c>
      <c r="BZ139" s="800" t="str">
        <f>M2N!DJ3</f>
        <v>x</v>
      </c>
      <c r="CA139" s="800" t="str">
        <f>M2N!DK3</f>
        <v>x</v>
      </c>
      <c r="CB139" s="800" t="str">
        <f>M2N!DL3</f>
        <v>x</v>
      </c>
      <c r="CC139" s="800" t="str">
        <f>M2N!DM3</f>
        <v>x</v>
      </c>
      <c r="CD139" s="800" t="str">
        <f>M2N!DN3</f>
        <v>x</v>
      </c>
      <c r="CE139" s="800" t="str">
        <f>M2N!DO3</f>
        <v>x</v>
      </c>
      <c r="CF139" s="800" t="str">
        <f>M2N!DP3</f>
        <v>x</v>
      </c>
      <c r="CG139" s="800" t="str">
        <f>M2N!DQ3</f>
        <v>x</v>
      </c>
      <c r="CH139" s="800" t="str">
        <f>M2N!DR3</f>
        <v>x</v>
      </c>
      <c r="CI139" s="800" t="str">
        <f>M2N!DS3</f>
        <v>x</v>
      </c>
      <c r="CJ139" s="284" t="str">
        <f>M2N!DT3</f>
        <v>x</v>
      </c>
      <c r="CK139" s="283" t="str">
        <f>M2N!DU3</f>
        <v>x</v>
      </c>
      <c r="CL139" s="800" t="str">
        <f>M2N!DV3</f>
        <v>x</v>
      </c>
      <c r="CM139" s="800" t="str">
        <f>M2N!DW3</f>
        <v>x</v>
      </c>
      <c r="CN139" s="800" t="str">
        <f>M2N!DX3</f>
        <v>x</v>
      </c>
      <c r="CO139" s="261" t="str">
        <f>M2N!DY3</f>
        <v>x</v>
      </c>
      <c r="CP139" s="261" t="str">
        <f>M2N!DZ3</f>
        <v>x</v>
      </c>
      <c r="CQ139" s="261" t="str">
        <f>M2N!EA3</f>
        <v>x</v>
      </c>
      <c r="CR139" s="261" t="str">
        <f>M2N!EB3</f>
        <v>x</v>
      </c>
      <c r="CS139" s="261" t="str">
        <f>M2N!EC3</f>
        <v>x</v>
      </c>
      <c r="CT139" s="261" t="str">
        <f>M2N!ED3</f>
        <v>x</v>
      </c>
      <c r="CU139" s="261" t="str">
        <f>M2N!EE3</f>
        <v>x</v>
      </c>
      <c r="CV139" s="284" t="str">
        <f>M2N!EF3</f>
        <v>x</v>
      </c>
      <c r="CW139" s="283" t="str">
        <f>M2N!EG3</f>
        <v>x</v>
      </c>
      <c r="CX139" s="261" t="str">
        <f>M2N!EH3</f>
        <v>x</v>
      </c>
      <c r="CY139" s="261" t="str">
        <f>M2N!EI3</f>
        <v>x</v>
      </c>
      <c r="CZ139" s="261" t="str">
        <f>M2N!EJ3</f>
        <v>x</v>
      </c>
      <c r="DA139" s="261" t="str">
        <f>M2N!EK3</f>
        <v>x</v>
      </c>
      <c r="DB139" s="261" t="str">
        <f>M2N!EL3</f>
        <v>x</v>
      </c>
      <c r="DC139" s="261" t="str">
        <f>M2N!EM3</f>
        <v>x</v>
      </c>
      <c r="DD139" s="261" t="str">
        <f>M2N!EN3</f>
        <v>x</v>
      </c>
      <c r="DE139" s="261" t="str">
        <f>M2N!EO3</f>
        <v>x</v>
      </c>
      <c r="DF139" s="261" t="str">
        <f>M2N!EP3</f>
        <v>x</v>
      </c>
      <c r="DG139" s="261" t="str">
        <f>M2N!EQ3</f>
        <v>x</v>
      </c>
      <c r="DH139" s="284" t="str">
        <f>M2N!ER3</f>
        <v>x</v>
      </c>
      <c r="DI139" s="283" t="str">
        <f>M2N!ES3</f>
        <v>x</v>
      </c>
      <c r="DJ139" s="261" t="str">
        <f>M2N!ET3</f>
        <v>x</v>
      </c>
      <c r="DK139" s="261" t="str">
        <f>M2N!EU3</f>
        <v>x</v>
      </c>
      <c r="DL139" s="261" t="str">
        <f>M2N!EV3</f>
        <v>x</v>
      </c>
      <c r="DM139" s="261" t="str">
        <f>M2N!EW3</f>
        <v>x</v>
      </c>
      <c r="DN139" s="261" t="str">
        <f>M2N!EX3</f>
        <v>x</v>
      </c>
      <c r="DO139" s="261" t="str">
        <f>M2N!EY3</f>
        <v>x</v>
      </c>
      <c r="DP139" s="261" t="str">
        <f>M2N!EZ3</f>
        <v>x</v>
      </c>
      <c r="DQ139" s="261" t="str">
        <f>M2N!FA3</f>
        <v>x</v>
      </c>
      <c r="DR139" s="261" t="str">
        <f>M2N!FB3</f>
        <v>x</v>
      </c>
      <c r="DS139" s="261" t="str">
        <f>M2N!FC3</f>
        <v>x</v>
      </c>
      <c r="DT139" s="284" t="str">
        <f>M2N!FD3</f>
        <v>x</v>
      </c>
      <c r="DU139" s="283" t="str">
        <f>M2N!FE3</f>
        <v>x</v>
      </c>
      <c r="DV139" s="261" t="str">
        <f>M2N!FF3</f>
        <v>x</v>
      </c>
      <c r="DW139" s="261" t="str">
        <f>M2N!FG3</f>
        <v>x</v>
      </c>
      <c r="DX139" s="261" t="str">
        <f>M2N!FH3</f>
        <v>x</v>
      </c>
      <c r="DY139" s="261" t="str">
        <f>M2N!FI3</f>
        <v>x</v>
      </c>
      <c r="DZ139" s="261" t="str">
        <f>M2N!FJ3</f>
        <v>x</v>
      </c>
      <c r="EA139" s="261" t="str">
        <f>M2N!FK3</f>
        <v>x</v>
      </c>
      <c r="EB139" s="261" t="str">
        <f>M2N!FL3</f>
        <v>x</v>
      </c>
      <c r="EC139" s="261" t="str">
        <f>M2N!FM3</f>
        <v>x</v>
      </c>
      <c r="ED139" s="261" t="str">
        <f>M2N!FN3</f>
        <v>x</v>
      </c>
      <c r="EE139" s="261" t="str">
        <f>M2N!FO3</f>
        <v>x</v>
      </c>
      <c r="EF139" s="284" t="str">
        <f>M2N!FP3</f>
        <v>x</v>
      </c>
      <c r="EG139" s="283" t="str">
        <f>M2N!FQ3</f>
        <v>x</v>
      </c>
      <c r="EH139" s="261" t="str">
        <f>M2N!FR3</f>
        <v>x</v>
      </c>
      <c r="EI139" s="261" t="str">
        <f>M2N!FS3</f>
        <v>x</v>
      </c>
      <c r="EJ139" s="261" t="str">
        <f>M2N!FT3</f>
        <v>x</v>
      </c>
      <c r="EK139" s="261" t="str">
        <f>M2N!FU3</f>
        <v>x</v>
      </c>
      <c r="EL139" s="261" t="str">
        <f>M2N!FV3</f>
        <v>x</v>
      </c>
      <c r="EM139" s="261" t="str">
        <f>M2N!FW3</f>
        <v>x</v>
      </c>
      <c r="EN139" s="261" t="str">
        <f>M2N!FX3</f>
        <v>x</v>
      </c>
      <c r="EO139" s="261" t="str">
        <f>M2N!FY3</f>
        <v>x</v>
      </c>
      <c r="EP139" s="261" t="str">
        <f>M2N!FZ3</f>
        <v>x</v>
      </c>
      <c r="EQ139" s="261" t="str">
        <f>M2N!GA3</f>
        <v>x</v>
      </c>
      <c r="ER139" s="284" t="str">
        <f>M2N!GB3</f>
        <v>x</v>
      </c>
      <c r="ES139" s="280" t="str">
        <f>M2N!GC3</f>
        <v>x</v>
      </c>
      <c r="ET139" s="261" t="str">
        <f>M2N!GD3</f>
        <v>x</v>
      </c>
      <c r="EU139" s="261" t="str">
        <f>M2N!GE3</f>
        <v>x</v>
      </c>
      <c r="EV139" s="261" t="str">
        <f>M2N!GF3</f>
        <v>x</v>
      </c>
      <c r="EW139" s="261" t="str">
        <f>M2N!GG3</f>
        <v>x</v>
      </c>
      <c r="EX139" s="261" t="str">
        <f>M2N!GH3</f>
        <v>x</v>
      </c>
      <c r="EY139" s="261" t="str">
        <f>M2N!GI3</f>
        <v>x</v>
      </c>
      <c r="EZ139" s="261" t="str">
        <f>M2N!GJ3</f>
        <v>x</v>
      </c>
      <c r="FA139" s="261" t="str">
        <f>M2N!GK3</f>
        <v>x</v>
      </c>
      <c r="FB139" s="261" t="str">
        <f>M2N!GL3</f>
        <v>x</v>
      </c>
      <c r="FC139" s="261" t="str">
        <f>M2N!GM3</f>
        <v>x</v>
      </c>
      <c r="FD139" s="261" t="str">
        <f>M2N!GN3</f>
        <v>x</v>
      </c>
      <c r="FE139" s="261" t="str">
        <f>M2N!GO3</f>
        <v>x</v>
      </c>
      <c r="FF139" s="261" t="str">
        <f>M2N!GP3</f>
        <v>x</v>
      </c>
      <c r="FG139" s="261" t="str">
        <f>M2N!GQ3</f>
        <v>x</v>
      </c>
      <c r="FH139" s="261" t="str">
        <f>M2N!GR3</f>
        <v>x</v>
      </c>
      <c r="FI139" s="261" t="str">
        <f>M2N!GS3</f>
        <v>x</v>
      </c>
      <c r="FJ139" s="261" t="str">
        <f>M2N!GT3</f>
        <v>x</v>
      </c>
      <c r="FK139" s="261" t="str">
        <f>M2N!GU3</f>
        <v>x</v>
      </c>
      <c r="FL139" s="261" t="str">
        <f>M2N!GV3</f>
        <v>x</v>
      </c>
      <c r="FM139" s="261" t="str">
        <f>M2N!GW3</f>
        <v>x</v>
      </c>
      <c r="FN139" s="261" t="str">
        <f>M2N!GX3</f>
        <v>x</v>
      </c>
      <c r="FO139" s="261" t="str">
        <f>M2N!GY3</f>
        <v>x</v>
      </c>
      <c r="FP139" s="261" t="str">
        <f>M2N!GZ3</f>
        <v>x</v>
      </c>
      <c r="FQ139" s="261" t="str">
        <f>M2N!HA3</f>
        <v>x</v>
      </c>
      <c r="FR139" s="261" t="str">
        <f>M2N!HB3</f>
        <v>x</v>
      </c>
      <c r="FS139" s="261" t="str">
        <f>M2N!HC3</f>
        <v>x</v>
      </c>
      <c r="FT139" s="261" t="str">
        <f>M2N!HD3</f>
        <v>x</v>
      </c>
      <c r="FU139" s="261" t="str">
        <f>M2N!HE3</f>
        <v>x</v>
      </c>
      <c r="FV139" s="261" t="str">
        <f>M2N!HF3</f>
        <v>x</v>
      </c>
      <c r="FW139" s="261" t="str">
        <f>M2N!HG3</f>
        <v>x</v>
      </c>
      <c r="FX139" s="261" t="str">
        <f>M2N!HH3</f>
        <v>x</v>
      </c>
      <c r="FY139" s="261" t="str">
        <f>M2N!HI3</f>
        <v>x</v>
      </c>
      <c r="FZ139" s="261" t="str">
        <f>M2N!HJ3</f>
        <v>x</v>
      </c>
      <c r="GA139" s="261" t="str">
        <f>M2N!HK3</f>
        <v>x</v>
      </c>
      <c r="GB139" s="261" t="str">
        <f>M2N!HL3</f>
        <v>x</v>
      </c>
      <c r="GC139" s="261" t="str">
        <f>M2N!HM3</f>
        <v>x</v>
      </c>
      <c r="GD139" s="261" t="str">
        <f>M2N!HN3</f>
        <v>x</v>
      </c>
      <c r="GE139" s="261" t="str">
        <f>M2N!HO3</f>
        <v>x</v>
      </c>
      <c r="GF139" s="261" t="str">
        <f>M2N!HP3</f>
        <v>x</v>
      </c>
      <c r="GG139" s="261" t="str">
        <f>M2N!HQ3</f>
        <v>x</v>
      </c>
      <c r="GH139" s="261" t="str">
        <f>M2N!HR3</f>
        <v>x</v>
      </c>
      <c r="GI139" s="261" t="str">
        <f>M2N!HS3</f>
        <v>x</v>
      </c>
      <c r="GJ139" s="261" t="str">
        <f>M2N!HT3</f>
        <v>x</v>
      </c>
      <c r="GK139" s="261" t="str">
        <f>M2N!HU3</f>
        <v>x</v>
      </c>
      <c r="GL139" s="261" t="str">
        <f>M2N!HV3</f>
        <v>x</v>
      </c>
      <c r="GM139" s="261" t="str">
        <f>M2N!HW3</f>
        <v>x</v>
      </c>
      <c r="GN139" s="261" t="str">
        <f>M2N!HX3</f>
        <v>x</v>
      </c>
    </row>
    <row r="140" spans="1:197" ht="13.15" customHeight="1" x14ac:dyDescent="0.2">
      <c r="A140" s="277" t="str">
        <f>M2N!A4</f>
        <v>V5</v>
      </c>
      <c r="B140" s="277">
        <f>M2N!B4</f>
        <v>0</v>
      </c>
      <c r="C140" s="278">
        <f>M2N!C4</f>
        <v>48000</v>
      </c>
      <c r="D140" s="279" t="str">
        <f>M2N!D4</f>
        <v>N334</v>
      </c>
      <c r="E140" s="283" t="str">
        <f>M2N!AO4</f>
        <v>CV</v>
      </c>
      <c r="F140" s="800" t="str">
        <f>M2N!AP4</f>
        <v>CV</v>
      </c>
      <c r="G140" s="800" t="str">
        <f>M2N!AQ4</f>
        <v>CV</v>
      </c>
      <c r="H140" s="800" t="str">
        <f>M2N!AR4</f>
        <v>CV</v>
      </c>
      <c r="I140" s="800" t="str">
        <f>M2N!AS4</f>
        <v>CV</v>
      </c>
      <c r="J140" s="800" t="str">
        <f>M2N!AT4</f>
        <v>CV</v>
      </c>
      <c r="K140" s="800" t="str">
        <f>M2N!AU4</f>
        <v>CV</v>
      </c>
      <c r="L140" s="800" t="str">
        <f>M2N!AV4</f>
        <v>CV</v>
      </c>
      <c r="M140" s="800" t="str">
        <f>M2N!AW4</f>
        <v>X</v>
      </c>
      <c r="N140" s="800" t="str">
        <f>M2N!AX4</f>
        <v>X</v>
      </c>
      <c r="O140" s="800" t="str">
        <f>M2N!AY4</f>
        <v>x</v>
      </c>
      <c r="P140" s="72" t="str">
        <f>M2N!AZ4</f>
        <v>x</v>
      </c>
      <c r="Q140" s="283" t="str">
        <f>M2N!BA4</f>
        <v>x</v>
      </c>
      <c r="R140" s="800" t="str">
        <f>M2N!BB4</f>
        <v>x</v>
      </c>
      <c r="S140" s="800" t="str">
        <f>M2N!BC4</f>
        <v>x</v>
      </c>
      <c r="T140" s="800" t="str">
        <f>M2N!BD4</f>
        <v>x</v>
      </c>
      <c r="U140" s="800" t="str">
        <f>M2N!BE4</f>
        <v>x</v>
      </c>
      <c r="V140" s="800" t="str">
        <f>M2N!BF4</f>
        <v>x</v>
      </c>
      <c r="W140" s="800" t="str">
        <f>M2N!BG4</f>
        <v>x</v>
      </c>
      <c r="X140" s="800" t="str">
        <f>M2N!BH4</f>
        <v>x</v>
      </c>
      <c r="Y140" s="800" t="str">
        <f>M2N!BI4</f>
        <v>x</v>
      </c>
      <c r="Z140" s="800" t="str">
        <f>M2N!BJ4</f>
        <v>x</v>
      </c>
      <c r="AA140" s="800" t="str">
        <f>M2N!BK4</f>
        <v>x</v>
      </c>
      <c r="AB140" s="284" t="str">
        <f>M2N!BL4</f>
        <v>x</v>
      </c>
      <c r="AC140" s="283" t="str">
        <f>M2N!BM4</f>
        <v>x</v>
      </c>
      <c r="AD140" s="800" t="str">
        <f>M2N!BN4</f>
        <v>x</v>
      </c>
      <c r="AE140" s="800" t="str">
        <f>M2N!BO4</f>
        <v>x</v>
      </c>
      <c r="AF140" s="800" t="str">
        <f>M2N!BP4</f>
        <v>x</v>
      </c>
      <c r="AG140" s="800" t="str">
        <f>M2N!BQ4</f>
        <v>x</v>
      </c>
      <c r="AH140" s="800" t="str">
        <f>M2N!BR4</f>
        <v>x</v>
      </c>
      <c r="AI140" s="800" t="str">
        <f>M2N!BS4</f>
        <v>x</v>
      </c>
      <c r="AJ140" s="800" t="str">
        <f>M2N!BT4</f>
        <v>x</v>
      </c>
      <c r="AK140" s="800" t="str">
        <f>M2N!BU4</f>
        <v>x</v>
      </c>
      <c r="AL140" s="800" t="str">
        <f>M2N!BV4</f>
        <v>x</v>
      </c>
      <c r="AM140" s="800" t="str">
        <f>M2N!BW4</f>
        <v>x</v>
      </c>
      <c r="AN140" s="284" t="str">
        <f>M2N!BX4</f>
        <v>x</v>
      </c>
      <c r="AO140" s="283" t="str">
        <f>M2N!BY4</f>
        <v>x</v>
      </c>
      <c r="AP140" s="800" t="str">
        <f>M2N!BZ4</f>
        <v>x</v>
      </c>
      <c r="AQ140" s="800" t="str">
        <f>M2N!CA4</f>
        <v>x</v>
      </c>
      <c r="AR140" s="800" t="str">
        <f>M2N!CB4</f>
        <v>x</v>
      </c>
      <c r="AS140" s="800" t="str">
        <f>M2N!CC4</f>
        <v>x</v>
      </c>
      <c r="AT140" s="800" t="str">
        <f>M2N!CD4</f>
        <v>x</v>
      </c>
      <c r="AU140" s="800" t="str">
        <f>M2N!CE4</f>
        <v>x</v>
      </c>
      <c r="AV140" s="800" t="str">
        <f>M2N!CF4</f>
        <v>x</v>
      </c>
      <c r="AW140" s="800" t="str">
        <f>M2N!CG4</f>
        <v>x</v>
      </c>
      <c r="AX140" s="800" t="str">
        <f>M2N!CH4</f>
        <v>x</v>
      </c>
      <c r="AY140" s="800" t="str">
        <f>M2N!CI4</f>
        <v>x</v>
      </c>
      <c r="AZ140" s="284" t="str">
        <f>M2N!CJ4</f>
        <v>x</v>
      </c>
      <c r="BA140" s="283" t="str">
        <f>M2N!CK4</f>
        <v>x</v>
      </c>
      <c r="BB140" s="800" t="str">
        <f>M2N!CL4</f>
        <v>x</v>
      </c>
      <c r="BC140" s="800" t="str">
        <f>M2N!CM4</f>
        <v>x</v>
      </c>
      <c r="BD140" s="800" t="str">
        <f>M2N!CN4</f>
        <v>x</v>
      </c>
      <c r="BE140" s="800" t="str">
        <f>M2N!CO4</f>
        <v>x</v>
      </c>
      <c r="BF140" s="800" t="str">
        <f>M2N!CP4</f>
        <v>x</v>
      </c>
      <c r="BG140" s="800" t="str">
        <f>M2N!CQ4</f>
        <v>x</v>
      </c>
      <c r="BH140" s="800" t="str">
        <f>M2N!CR4</f>
        <v>x</v>
      </c>
      <c r="BI140" s="800" t="str">
        <f>M2N!CS4</f>
        <v>x</v>
      </c>
      <c r="BJ140" s="800" t="str">
        <f>M2N!CT4</f>
        <v>x</v>
      </c>
      <c r="BK140" s="800" t="str">
        <f>M2N!CU4</f>
        <v>x</v>
      </c>
      <c r="BL140" s="284" t="str">
        <f>M2N!CV4</f>
        <v>x</v>
      </c>
      <c r="BM140" s="283" t="str">
        <f>M2N!CW4</f>
        <v>x</v>
      </c>
      <c r="BN140" s="800" t="str">
        <f>M2N!CX4</f>
        <v>x</v>
      </c>
      <c r="BO140" s="800" t="str">
        <f>M2N!CY4</f>
        <v>x</v>
      </c>
      <c r="BP140" s="800" t="str">
        <f>M2N!CZ4</f>
        <v>x</v>
      </c>
      <c r="BQ140" s="800" t="str">
        <f>M2N!DA4</f>
        <v>x</v>
      </c>
      <c r="BR140" s="800" t="str">
        <f>M2N!DB4</f>
        <v>x</v>
      </c>
      <c r="BS140" s="800" t="str">
        <f>M2N!DC4</f>
        <v>x</v>
      </c>
      <c r="BT140" s="800" t="str">
        <f>M2N!DD4</f>
        <v>x</v>
      </c>
      <c r="BU140" s="800" t="str">
        <f>M2N!DE4</f>
        <v>x</v>
      </c>
      <c r="BV140" s="800" t="str">
        <f>M2N!DF4</f>
        <v>x</v>
      </c>
      <c r="BW140" s="800" t="str">
        <f>M2N!DG4</f>
        <v>x</v>
      </c>
      <c r="BX140" s="284" t="str">
        <f>M2N!DH4</f>
        <v>x</v>
      </c>
      <c r="BY140" s="283" t="str">
        <f>M2N!DI4</f>
        <v>x</v>
      </c>
      <c r="BZ140" s="800" t="str">
        <f>M2N!DJ4</f>
        <v>x</v>
      </c>
      <c r="CA140" s="800" t="str">
        <f>M2N!DK4</f>
        <v>x</v>
      </c>
      <c r="CB140" s="800" t="str">
        <f>M2N!DL4</f>
        <v>x</v>
      </c>
      <c r="CC140" s="800" t="str">
        <f>M2N!DM4</f>
        <v>x</v>
      </c>
      <c r="CD140" s="800" t="str">
        <f>M2N!DN4</f>
        <v>x</v>
      </c>
      <c r="CE140" s="800" t="str">
        <f>M2N!DO4</f>
        <v>x</v>
      </c>
      <c r="CF140" s="800" t="str">
        <f>M2N!DP4</f>
        <v>x</v>
      </c>
      <c r="CG140" s="800" t="str">
        <f>M2N!DQ4</f>
        <v>x</v>
      </c>
      <c r="CH140" s="800" t="str">
        <f>M2N!DR4</f>
        <v>x</v>
      </c>
      <c r="CI140" s="800" t="str">
        <f>M2N!DS4</f>
        <v>x</v>
      </c>
      <c r="CJ140" s="284" t="str">
        <f>M2N!DT4</f>
        <v>x</v>
      </c>
      <c r="CK140" s="283" t="str">
        <f>M2N!DU4</f>
        <v>x</v>
      </c>
      <c r="CL140" s="800" t="str">
        <f>M2N!DV4</f>
        <v>x</v>
      </c>
      <c r="CM140" s="800" t="str">
        <f>M2N!DW4</f>
        <v>x</v>
      </c>
      <c r="CN140" s="800" t="str">
        <f>M2N!DX4</f>
        <v>x</v>
      </c>
      <c r="CO140" s="261" t="str">
        <f>M2N!DY4</f>
        <v>x</v>
      </c>
      <c r="CP140" s="261" t="str">
        <f>M2N!DZ4</f>
        <v>x</v>
      </c>
      <c r="CQ140" s="261" t="str">
        <f>M2N!EA4</f>
        <v>x</v>
      </c>
      <c r="CR140" s="261" t="str">
        <f>M2N!EB4</f>
        <v>x</v>
      </c>
      <c r="CS140" s="261" t="str">
        <f>M2N!EC4</f>
        <v>x</v>
      </c>
      <c r="CT140" s="261" t="str">
        <f>M2N!ED4</f>
        <v>x</v>
      </c>
      <c r="CU140" s="261" t="str">
        <f>M2N!EE4</f>
        <v>x</v>
      </c>
      <c r="CV140" s="284" t="str">
        <f>M2N!EF4</f>
        <v>x</v>
      </c>
      <c r="CW140" s="283" t="str">
        <f>M2N!EG4</f>
        <v>x</v>
      </c>
      <c r="CX140" s="261" t="str">
        <f>M2N!EH4</f>
        <v>x</v>
      </c>
      <c r="CY140" s="261" t="str">
        <f>M2N!EI4</f>
        <v>x</v>
      </c>
      <c r="CZ140" s="261" t="str">
        <f>M2N!EJ4</f>
        <v>x</v>
      </c>
      <c r="DA140" s="261" t="str">
        <f>M2N!EK4</f>
        <v>x</v>
      </c>
      <c r="DB140" s="261" t="str">
        <f>M2N!EL4</f>
        <v>x</v>
      </c>
      <c r="DC140" s="261" t="str">
        <f>M2N!EM4</f>
        <v>x</v>
      </c>
      <c r="DD140" s="261" t="str">
        <f>M2N!EN4</f>
        <v>x</v>
      </c>
      <c r="DE140" s="261" t="str">
        <f>M2N!EO4</f>
        <v>x</v>
      </c>
      <c r="DF140" s="261" t="str">
        <f>M2N!EP4</f>
        <v>x</v>
      </c>
      <c r="DG140" s="261" t="str">
        <f>M2N!EQ4</f>
        <v>x</v>
      </c>
      <c r="DH140" s="284" t="str">
        <f>M2N!ER4</f>
        <v>x</v>
      </c>
      <c r="DI140" s="283" t="str">
        <f>M2N!ES4</f>
        <v>x</v>
      </c>
      <c r="DJ140" s="261" t="str">
        <f>M2N!ET4</f>
        <v>x</v>
      </c>
      <c r="DK140" s="261" t="str">
        <f>M2N!EU4</f>
        <v>x</v>
      </c>
      <c r="DL140" s="261" t="str">
        <f>M2N!EV4</f>
        <v>x</v>
      </c>
      <c r="DM140" s="261" t="str">
        <f>M2N!EW4</f>
        <v>x</v>
      </c>
      <c r="DN140" s="261" t="str">
        <f>M2N!EX4</f>
        <v>x</v>
      </c>
      <c r="DO140" s="261" t="str">
        <f>M2N!EY4</f>
        <v>x</v>
      </c>
      <c r="DP140" s="261" t="str">
        <f>M2N!EZ4</f>
        <v>x</v>
      </c>
      <c r="DQ140" s="261" t="str">
        <f>M2N!FA4</f>
        <v>x</v>
      </c>
      <c r="DR140" s="261" t="str">
        <f>M2N!FB4</f>
        <v>x</v>
      </c>
      <c r="DS140" s="261" t="str">
        <f>M2N!FC4</f>
        <v>x</v>
      </c>
      <c r="DT140" s="284" t="str">
        <f>M2N!FD4</f>
        <v>x</v>
      </c>
      <c r="DU140" s="283" t="str">
        <f>M2N!FE4</f>
        <v>x</v>
      </c>
      <c r="DV140" s="261" t="str">
        <f>M2N!FF4</f>
        <v>x</v>
      </c>
      <c r="DW140" s="261" t="str">
        <f>M2N!FG4</f>
        <v>x</v>
      </c>
      <c r="DX140" s="261" t="str">
        <f>M2N!FH4</f>
        <v>x</v>
      </c>
      <c r="DY140" s="261" t="str">
        <f>M2N!FI4</f>
        <v>x</v>
      </c>
      <c r="DZ140" s="261" t="str">
        <f>M2N!FJ4</f>
        <v>x</v>
      </c>
      <c r="EA140" s="261" t="str">
        <f>M2N!FK4</f>
        <v>x</v>
      </c>
      <c r="EB140" s="261" t="str">
        <f>M2N!FL4</f>
        <v>x</v>
      </c>
      <c r="EC140" s="261" t="str">
        <f>M2N!FM4</f>
        <v>x</v>
      </c>
      <c r="ED140" s="261" t="str">
        <f>M2N!FN4</f>
        <v>x</v>
      </c>
      <c r="EE140" s="261" t="str">
        <f>M2N!FO4</f>
        <v>x</v>
      </c>
      <c r="EF140" s="284" t="str">
        <f>M2N!FP4</f>
        <v>x</v>
      </c>
      <c r="EG140" s="283" t="str">
        <f>M2N!FQ4</f>
        <v>x</v>
      </c>
      <c r="EH140" s="261" t="str">
        <f>M2N!FR4</f>
        <v>x</v>
      </c>
      <c r="EI140" s="261" t="str">
        <f>M2N!FS4</f>
        <v>x</v>
      </c>
      <c r="EJ140" s="261" t="str">
        <f>M2N!FT4</f>
        <v>x</v>
      </c>
      <c r="EK140" s="261" t="str">
        <f>M2N!FU4</f>
        <v>x</v>
      </c>
      <c r="EL140" s="261" t="str">
        <f>M2N!FV4</f>
        <v>x</v>
      </c>
      <c r="EM140" s="261" t="str">
        <f>M2N!FW4</f>
        <v>x</v>
      </c>
      <c r="EN140" s="261" t="str">
        <f>M2N!FX4</f>
        <v>x</v>
      </c>
      <c r="EO140" s="261" t="str">
        <f>M2N!FY4</f>
        <v>x</v>
      </c>
      <c r="EP140" s="261" t="str">
        <f>M2N!FZ4</f>
        <v>x</v>
      </c>
      <c r="EQ140" s="261" t="str">
        <f>M2N!GA4</f>
        <v>x</v>
      </c>
      <c r="ER140" s="284" t="str">
        <f>M2N!GB4</f>
        <v>x</v>
      </c>
      <c r="ES140" s="280" t="str">
        <f>M2N!GC4</f>
        <v>x</v>
      </c>
      <c r="ET140" s="261" t="str">
        <f>M2N!GD4</f>
        <v>x</v>
      </c>
      <c r="EU140" s="261" t="str">
        <f>M2N!GE4</f>
        <v>x</v>
      </c>
      <c r="EV140" s="261" t="str">
        <f>M2N!GF4</f>
        <v>x</v>
      </c>
      <c r="EW140" s="261" t="str">
        <f>M2N!GG4</f>
        <v>x</v>
      </c>
      <c r="EX140" s="261" t="str">
        <f>M2N!GH4</f>
        <v>x</v>
      </c>
      <c r="EY140" s="261" t="str">
        <f>M2N!GI4</f>
        <v>x</v>
      </c>
      <c r="EZ140" s="261" t="str">
        <f>M2N!GJ4</f>
        <v>x</v>
      </c>
      <c r="FA140" s="261" t="str">
        <f>M2N!GK4</f>
        <v>x</v>
      </c>
      <c r="FB140" s="261" t="str">
        <f>M2N!GL4</f>
        <v>x</v>
      </c>
      <c r="FC140" s="261" t="str">
        <f>M2N!GM4</f>
        <v>x</v>
      </c>
      <c r="FD140" s="261" t="str">
        <f>M2N!GN4</f>
        <v>x</v>
      </c>
      <c r="FE140" s="261" t="str">
        <f>M2N!GO4</f>
        <v>x</v>
      </c>
      <c r="FF140" s="261" t="str">
        <f>M2N!GP4</f>
        <v>x</v>
      </c>
      <c r="FG140" s="261" t="str">
        <f>M2N!GQ4</f>
        <v>x</v>
      </c>
      <c r="FH140" s="261" t="str">
        <f>M2N!GR4</f>
        <v>x</v>
      </c>
      <c r="FI140" s="261" t="str">
        <f>M2N!GS4</f>
        <v>x</v>
      </c>
      <c r="FJ140" s="261" t="str">
        <f>M2N!GT4</f>
        <v>x</v>
      </c>
      <c r="FK140" s="261" t="str">
        <f>M2N!GU4</f>
        <v>x</v>
      </c>
      <c r="FL140" s="261" t="str">
        <f>M2N!GV4</f>
        <v>x</v>
      </c>
      <c r="FM140" s="261" t="str">
        <f>M2N!GW4</f>
        <v>x</v>
      </c>
      <c r="FN140" s="261" t="str">
        <f>M2N!GX4</f>
        <v>x</v>
      </c>
      <c r="FO140" s="261" t="str">
        <f>M2N!GY4</f>
        <v>x</v>
      </c>
      <c r="FP140" s="261" t="str">
        <f>M2N!GZ4</f>
        <v>x</v>
      </c>
      <c r="FQ140" s="261" t="str">
        <f>M2N!HA4</f>
        <v>x</v>
      </c>
      <c r="FR140" s="261" t="str">
        <f>M2N!HB4</f>
        <v>x</v>
      </c>
      <c r="FS140" s="261" t="str">
        <f>M2N!HC4</f>
        <v>x</v>
      </c>
      <c r="FT140" s="261" t="str">
        <f>M2N!HD4</f>
        <v>x</v>
      </c>
      <c r="FU140" s="261" t="str">
        <f>M2N!HE4</f>
        <v>x</v>
      </c>
      <c r="FV140" s="261" t="str">
        <f>M2N!HF4</f>
        <v>x</v>
      </c>
      <c r="FW140" s="261" t="str">
        <f>M2N!HG4</f>
        <v>x</v>
      </c>
      <c r="FX140" s="261" t="str">
        <f>M2N!HH4</f>
        <v>x</v>
      </c>
      <c r="FY140" s="261" t="str">
        <f>M2N!HI4</f>
        <v>x</v>
      </c>
      <c r="FZ140" s="261" t="str">
        <f>M2N!HJ4</f>
        <v>x</v>
      </c>
      <c r="GA140" s="261" t="str">
        <f>M2N!HK4</f>
        <v>x</v>
      </c>
      <c r="GB140" s="261" t="str">
        <f>M2N!HL4</f>
        <v>x</v>
      </c>
      <c r="GC140" s="261" t="str">
        <f>M2N!HM4</f>
        <v>x</v>
      </c>
      <c r="GD140" s="261" t="str">
        <f>M2N!HN4</f>
        <v>x</v>
      </c>
      <c r="GE140" s="261" t="str">
        <f>M2N!HO4</f>
        <v>x</v>
      </c>
      <c r="GF140" s="261" t="str">
        <f>M2N!HP4</f>
        <v>x</v>
      </c>
      <c r="GG140" s="261" t="str">
        <f>M2N!HQ4</f>
        <v>x</v>
      </c>
      <c r="GH140" s="261" t="str">
        <f>M2N!HR4</f>
        <v>x</v>
      </c>
      <c r="GI140" s="261" t="str">
        <f>M2N!HS4</f>
        <v>x</v>
      </c>
      <c r="GJ140" s="261" t="str">
        <f>M2N!HT4</f>
        <v>x</v>
      </c>
      <c r="GK140" s="261" t="str">
        <f>M2N!HU4</f>
        <v>x</v>
      </c>
      <c r="GL140" s="261" t="str">
        <f>M2N!HV4</f>
        <v>x</v>
      </c>
      <c r="GM140" s="261" t="str">
        <f>M2N!HW4</f>
        <v>x</v>
      </c>
      <c r="GN140" s="261" t="str">
        <f>M2N!HX4</f>
        <v>x</v>
      </c>
    </row>
    <row r="141" spans="1:197" ht="13.15" customHeight="1" x14ac:dyDescent="0.2">
      <c r="A141" s="274" t="str">
        <f>M2N!A5</f>
        <v>V15</v>
      </c>
      <c r="B141" s="274">
        <f>M2N!B5</f>
        <v>41280</v>
      </c>
      <c r="C141" s="275">
        <f>M2N!C5</f>
        <v>48000</v>
      </c>
      <c r="D141" s="276" t="str">
        <f>M2N!D5</f>
        <v>N335</v>
      </c>
      <c r="E141" s="336">
        <f>M2N!AO5</f>
        <v>21.036111111111108</v>
      </c>
      <c r="F141" s="337">
        <f>M2N!AP5</f>
        <v>21.036111111111108</v>
      </c>
      <c r="G141" s="337">
        <f>M2N!AQ5</f>
        <v>21.036111111111108</v>
      </c>
      <c r="H141" s="337">
        <f>M2N!AR5</f>
        <v>21.036111111111108</v>
      </c>
      <c r="I141" s="337">
        <f>M2N!AS5</f>
        <v>21.036111111111108</v>
      </c>
      <c r="J141" s="337">
        <f>M2N!AT5</f>
        <v>21.036111111111108</v>
      </c>
      <c r="K141" s="337">
        <f>M2N!AU5</f>
        <v>21.036111111111108</v>
      </c>
      <c r="L141" s="337">
        <f>M2N!AV5</f>
        <v>21.036111111111108</v>
      </c>
      <c r="M141" s="337">
        <f>M2N!AW5</f>
        <v>21.036111111111108</v>
      </c>
      <c r="N141" s="337" t="str">
        <f>M2N!AX5</f>
        <v>STK</v>
      </c>
      <c r="O141" s="337" t="str">
        <f>M2N!AY5</f>
        <v>STK</v>
      </c>
      <c r="P141" s="338" t="str">
        <f>M2N!AZ5</f>
        <v>STK</v>
      </c>
      <c r="Q141" s="336" t="str">
        <f>M2N!BA5</f>
        <v>STK</v>
      </c>
      <c r="R141" s="337" t="str">
        <f>M2N!BB5</f>
        <v>STK</v>
      </c>
      <c r="S141" s="337" t="str">
        <f>M2N!BC5</f>
        <v>STK</v>
      </c>
      <c r="T141" s="337" t="str">
        <f>M2N!BD5</f>
        <v>STK</v>
      </c>
      <c r="U141" s="337" t="str">
        <f>M2N!BE5</f>
        <v>STK</v>
      </c>
      <c r="V141" s="337" t="str">
        <f>M2N!BF5</f>
        <v>STK</v>
      </c>
      <c r="W141" s="337" t="str">
        <f>M2N!BG5</f>
        <v>STK</v>
      </c>
      <c r="X141" s="337">
        <f>M2N!BH5</f>
        <v>20.437037037037044</v>
      </c>
      <c r="Y141" s="337">
        <f>M2N!BI5</f>
        <v>20.437037037037044</v>
      </c>
      <c r="Z141" s="337">
        <f>M2N!BJ5</f>
        <v>20.437037037037044</v>
      </c>
      <c r="AA141" s="337">
        <f>M2N!BK5</f>
        <v>20.437037037037044</v>
      </c>
      <c r="AB141" s="339">
        <f>M2N!BL5</f>
        <v>20.437037037037044</v>
      </c>
      <c r="AC141" s="336">
        <f>M2N!BM5</f>
        <v>20.437037037037044</v>
      </c>
      <c r="AD141" s="337">
        <f>M2N!BN5</f>
        <v>20.437037037037044</v>
      </c>
      <c r="AE141" s="337">
        <f>M2N!BO5</f>
        <v>20.437037037037044</v>
      </c>
      <c r="AF141" s="337">
        <f>M2N!BP5</f>
        <v>20.437037037037044</v>
      </c>
      <c r="AG141" s="337">
        <f>M2N!BQ5</f>
        <v>20.437037037037044</v>
      </c>
      <c r="AH141" s="337">
        <f>M2N!BR5</f>
        <v>20.437037037037044</v>
      </c>
      <c r="AI141" s="337">
        <f>M2N!BS5</f>
        <v>20.437037037037044</v>
      </c>
      <c r="AJ141" s="337">
        <f>M2N!BT5</f>
        <v>20.437037037037044</v>
      </c>
      <c r="AK141" s="337">
        <f>M2N!BU5</f>
        <v>20.437037037037044</v>
      </c>
      <c r="AL141" s="337">
        <f>M2N!BV5</f>
        <v>20.437037037037044</v>
      </c>
      <c r="AM141" s="337">
        <f>M2N!BW5</f>
        <v>20.437037037037044</v>
      </c>
      <c r="AN141" s="339">
        <f>M2N!BX5</f>
        <v>20.437037037037044</v>
      </c>
      <c r="AO141" s="336">
        <f>M2N!BY5</f>
        <v>20.437037037037044</v>
      </c>
      <c r="AP141" s="337">
        <f>M2N!BZ5</f>
        <v>20.437037037037044</v>
      </c>
      <c r="AQ141" s="337">
        <f>M2N!CA5</f>
        <v>20.437037037037044</v>
      </c>
      <c r="AR141" s="337">
        <f>M2N!CB5</f>
        <v>20.437037037037044</v>
      </c>
      <c r="AS141" s="337">
        <f>M2N!CC5</f>
        <v>20.437037037037044</v>
      </c>
      <c r="AT141" s="337">
        <f>M2N!CD5</f>
        <v>20.437037037037044</v>
      </c>
      <c r="AU141" s="337">
        <f>M2N!CE5</f>
        <v>20.437037037037044</v>
      </c>
      <c r="AV141" s="337">
        <f>M2N!CF5</f>
        <v>20.437037037037044</v>
      </c>
      <c r="AW141" s="337">
        <f>M2N!CG5</f>
        <v>20.437037037037044</v>
      </c>
      <c r="AX141" s="337">
        <f>M2N!CH5</f>
        <v>20.437037037037044</v>
      </c>
      <c r="AY141" s="337" t="str">
        <f>M2N!CI5</f>
        <v>X</v>
      </c>
      <c r="AZ141" s="339" t="str">
        <f>M2N!CJ5</f>
        <v>X</v>
      </c>
      <c r="BA141" s="336" t="str">
        <f>M2N!CK5</f>
        <v>X</v>
      </c>
      <c r="BB141" s="337" t="str">
        <f>M2N!CL5</f>
        <v>X</v>
      </c>
      <c r="BC141" s="337" t="str">
        <f>M2N!CM5</f>
        <v>X</v>
      </c>
      <c r="BD141" s="337" t="str">
        <f>M2N!CN5</f>
        <v>X</v>
      </c>
      <c r="BE141" s="337" t="str">
        <f>M2N!CO5</f>
        <v>X</v>
      </c>
      <c r="BF141" s="337" t="str">
        <f>M2N!CP5</f>
        <v>X</v>
      </c>
      <c r="BG141" s="337" t="str">
        <f>M2N!CQ5</f>
        <v>X</v>
      </c>
      <c r="BH141" s="337" t="str">
        <f>M2N!CR5</f>
        <v>X</v>
      </c>
      <c r="BI141" s="337" t="str">
        <f>M2N!CS5</f>
        <v>X</v>
      </c>
      <c r="BJ141" s="337" t="str">
        <f>M2N!CT5</f>
        <v>X</v>
      </c>
      <c r="BK141" s="337" t="str">
        <f>M2N!CU5</f>
        <v>X</v>
      </c>
      <c r="BL141" s="339" t="str">
        <f>M2N!CV5</f>
        <v>X</v>
      </c>
      <c r="BM141" s="336" t="str">
        <f>M2N!CW5</f>
        <v>X</v>
      </c>
      <c r="BN141" s="337" t="str">
        <f>M2N!CX5</f>
        <v>X</v>
      </c>
      <c r="BO141" s="337" t="str">
        <f>M2N!CY5</f>
        <v>X</v>
      </c>
      <c r="BP141" s="337" t="str">
        <f>M2N!CZ5</f>
        <v>X</v>
      </c>
      <c r="BQ141" s="337" t="str">
        <f>M2N!DA5</f>
        <v>X</v>
      </c>
      <c r="BR141" s="337" t="str">
        <f>M2N!DB5</f>
        <v>X</v>
      </c>
      <c r="BS141" s="337" t="str">
        <f>M2N!DC5</f>
        <v>X</v>
      </c>
      <c r="BT141" s="337" t="str">
        <f>M2N!DD5</f>
        <v>X</v>
      </c>
      <c r="BU141" s="337" t="str">
        <f>M2N!DE5</f>
        <v>X</v>
      </c>
      <c r="BV141" s="337" t="str">
        <f>M2N!DF5</f>
        <v>x</v>
      </c>
      <c r="BW141" s="337" t="str">
        <f>M2N!DG5</f>
        <v>x</v>
      </c>
      <c r="BX141" s="339" t="str">
        <f>M2N!DH5</f>
        <v>x</v>
      </c>
      <c r="BY141" s="336" t="str">
        <f>M2N!DI5</f>
        <v>x</v>
      </c>
      <c r="BZ141" s="337" t="str">
        <f>M2N!DJ5</f>
        <v>x</v>
      </c>
      <c r="CA141" s="337" t="str">
        <f>M2N!DK5</f>
        <v>x</v>
      </c>
      <c r="CB141" s="337" t="str">
        <f>M2N!DL5</f>
        <v>x</v>
      </c>
      <c r="CC141" s="337" t="str">
        <f>M2N!DM5</f>
        <v>x</v>
      </c>
      <c r="CD141" s="337" t="str">
        <f>M2N!DN5</f>
        <v>x</v>
      </c>
      <c r="CE141" s="337" t="str">
        <f>M2N!DO5</f>
        <v>x</v>
      </c>
      <c r="CF141" s="337" t="str">
        <f>M2N!DP5</f>
        <v>x</v>
      </c>
      <c r="CG141" s="337" t="str">
        <f>M2N!DQ5</f>
        <v>x</v>
      </c>
      <c r="CH141" s="337" t="str">
        <f>M2N!DR5</f>
        <v>x</v>
      </c>
      <c r="CI141" s="337" t="str">
        <f>M2N!DS5</f>
        <v>x</v>
      </c>
      <c r="CJ141" s="339" t="str">
        <f>M2N!DT5</f>
        <v>x</v>
      </c>
      <c r="CK141" s="336" t="str">
        <f>M2N!DU5</f>
        <v>x</v>
      </c>
      <c r="CL141" s="337" t="str">
        <f>M2N!DV5</f>
        <v>x</v>
      </c>
      <c r="CM141" s="337" t="str">
        <f>M2N!DW5</f>
        <v>x</v>
      </c>
      <c r="CN141" s="337" t="str">
        <f>M2N!DX5</f>
        <v>x</v>
      </c>
      <c r="CO141" s="261" t="str">
        <f>M2N!DY5</f>
        <v>x</v>
      </c>
      <c r="CP141" s="261" t="str">
        <f>M2N!DZ5</f>
        <v>x</v>
      </c>
      <c r="CQ141" s="261" t="str">
        <f>M2N!EA5</f>
        <v>x</v>
      </c>
      <c r="CR141" s="261" t="str">
        <f>M2N!EB5</f>
        <v>x</v>
      </c>
      <c r="CS141" s="261" t="str">
        <f>M2N!EC5</f>
        <v>x</v>
      </c>
      <c r="CT141" s="261" t="str">
        <f>M2N!ED5</f>
        <v>x</v>
      </c>
      <c r="CU141" s="261" t="str">
        <f>M2N!EE5</f>
        <v>x</v>
      </c>
      <c r="CV141" s="284" t="str">
        <f>M2N!EF5</f>
        <v>x</v>
      </c>
      <c r="CW141" s="283" t="str">
        <f>M2N!EG5</f>
        <v>x</v>
      </c>
      <c r="CX141" s="261" t="str">
        <f>M2N!EH5</f>
        <v>x</v>
      </c>
      <c r="CY141" s="261" t="str">
        <f>M2N!EI5</f>
        <v>x</v>
      </c>
      <c r="CZ141" s="261" t="str">
        <f>M2N!EJ5</f>
        <v>x</v>
      </c>
      <c r="DA141" s="261" t="str">
        <f>M2N!EK5</f>
        <v>x</v>
      </c>
      <c r="DB141" s="261" t="str">
        <f>M2N!EL5</f>
        <v>x</v>
      </c>
      <c r="DC141" s="261" t="str">
        <f>M2N!EM5</f>
        <v>x</v>
      </c>
      <c r="DD141" s="261" t="str">
        <f>M2N!EN5</f>
        <v>x</v>
      </c>
      <c r="DE141" s="261" t="str">
        <f>M2N!EO5</f>
        <v>x</v>
      </c>
      <c r="DF141" s="261" t="str">
        <f>M2N!EP5</f>
        <v>x</v>
      </c>
      <c r="DG141" s="261" t="str">
        <f>M2N!EQ5</f>
        <v>x</v>
      </c>
      <c r="DH141" s="284" t="str">
        <f>M2N!ER5</f>
        <v>x</v>
      </c>
      <c r="DI141" s="283" t="str">
        <f>M2N!ES5</f>
        <v>x</v>
      </c>
      <c r="DJ141" s="261" t="str">
        <f>M2N!ET5</f>
        <v>x</v>
      </c>
      <c r="DK141" s="261" t="str">
        <f>M2N!EU5</f>
        <v>x</v>
      </c>
      <c r="DL141" s="261" t="str">
        <f>M2N!EV5</f>
        <v>x</v>
      </c>
      <c r="DM141" s="261" t="str">
        <f>M2N!EW5</f>
        <v>x</v>
      </c>
      <c r="DN141" s="261" t="str">
        <f>M2N!EX5</f>
        <v>x</v>
      </c>
      <c r="DO141" s="261" t="str">
        <f>M2N!EY5</f>
        <v>x</v>
      </c>
      <c r="DP141" s="261" t="str">
        <f>M2N!EZ5</f>
        <v>x</v>
      </c>
      <c r="DQ141" s="261" t="str">
        <f>M2N!FA5</f>
        <v>x</v>
      </c>
      <c r="DR141" s="261" t="str">
        <f>M2N!FB5</f>
        <v>x</v>
      </c>
      <c r="DS141" s="261" t="str">
        <f>M2N!FC5</f>
        <v>x</v>
      </c>
      <c r="DT141" s="284" t="str">
        <f>M2N!FD5</f>
        <v>x</v>
      </c>
      <c r="DU141" s="283" t="str">
        <f>M2N!FE5</f>
        <v>x</v>
      </c>
      <c r="DV141" s="261" t="str">
        <f>M2N!FF5</f>
        <v>x</v>
      </c>
      <c r="DW141" s="261" t="str">
        <f>M2N!FG5</f>
        <v>x</v>
      </c>
      <c r="DX141" s="261" t="str">
        <f>M2N!FH5</f>
        <v>x</v>
      </c>
      <c r="DY141" s="261" t="str">
        <f>M2N!FI5</f>
        <v>x</v>
      </c>
      <c r="DZ141" s="261" t="str">
        <f>M2N!FJ5</f>
        <v>x</v>
      </c>
      <c r="EA141" s="261" t="str">
        <f>M2N!FK5</f>
        <v>x</v>
      </c>
      <c r="EB141" s="261" t="str">
        <f>M2N!FL5</f>
        <v>x</v>
      </c>
      <c r="EC141" s="261" t="str">
        <f>M2N!FM5</f>
        <v>x</v>
      </c>
      <c r="ED141" s="261" t="str">
        <f>M2N!FN5</f>
        <v>x</v>
      </c>
      <c r="EE141" s="261" t="str">
        <f>M2N!FO5</f>
        <v>x</v>
      </c>
      <c r="EF141" s="284" t="str">
        <f>M2N!FP5</f>
        <v>x</v>
      </c>
      <c r="EG141" s="283" t="str">
        <f>M2N!FQ5</f>
        <v>x</v>
      </c>
      <c r="EH141" s="261" t="str">
        <f>M2N!FR5</f>
        <v>x</v>
      </c>
      <c r="EI141" s="261" t="str">
        <f>M2N!FS5</f>
        <v>x</v>
      </c>
      <c r="EJ141" s="261" t="str">
        <f>M2N!FT5</f>
        <v>x</v>
      </c>
      <c r="EK141" s="261" t="str">
        <f>M2N!FU5</f>
        <v>x</v>
      </c>
      <c r="EL141" s="261" t="str">
        <f>M2N!FV5</f>
        <v>x</v>
      </c>
      <c r="EM141" s="261" t="str">
        <f>M2N!FW5</f>
        <v>x</v>
      </c>
      <c r="EN141" s="261" t="str">
        <f>M2N!FX5</f>
        <v>x</v>
      </c>
      <c r="EO141" s="261" t="str">
        <f>M2N!FY5</f>
        <v>x</v>
      </c>
      <c r="EP141" s="261" t="str">
        <f>M2N!FZ5</f>
        <v>x</v>
      </c>
      <c r="EQ141" s="261" t="str">
        <f>M2N!GA5</f>
        <v>x</v>
      </c>
      <c r="ER141" s="284" t="str">
        <f>M2N!GB5</f>
        <v>x</v>
      </c>
      <c r="ES141" s="280" t="str">
        <f>M2N!GC5</f>
        <v>x</v>
      </c>
      <c r="ET141" s="261" t="str">
        <f>M2N!GD5</f>
        <v>x</v>
      </c>
      <c r="EU141" s="261" t="str">
        <f>M2N!GE5</f>
        <v>x</v>
      </c>
      <c r="EV141" s="261" t="str">
        <f>M2N!GF5</f>
        <v>x</v>
      </c>
      <c r="EW141" s="261" t="str">
        <f>M2N!GG5</f>
        <v>x</v>
      </c>
      <c r="EX141" s="261" t="str">
        <f>M2N!GH5</f>
        <v>x</v>
      </c>
      <c r="EY141" s="261" t="str">
        <f>M2N!GI5</f>
        <v>x</v>
      </c>
      <c r="EZ141" s="261" t="str">
        <f>M2N!GJ5</f>
        <v>x</v>
      </c>
      <c r="FA141" s="261" t="str">
        <f>M2N!GK5</f>
        <v>x</v>
      </c>
      <c r="FB141" s="261" t="str">
        <f>M2N!GL5</f>
        <v>x</v>
      </c>
      <c r="FC141" s="261" t="str">
        <f>M2N!GM5</f>
        <v>x</v>
      </c>
      <c r="FD141" s="261" t="str">
        <f>M2N!GN5</f>
        <v>x</v>
      </c>
      <c r="FE141" s="261" t="str">
        <f>M2N!GO5</f>
        <v>x</v>
      </c>
      <c r="FF141" s="261" t="str">
        <f>M2N!GP5</f>
        <v>x</v>
      </c>
      <c r="FG141" s="261" t="str">
        <f>M2N!GQ5</f>
        <v>x</v>
      </c>
      <c r="FH141" s="261" t="str">
        <f>M2N!GR5</f>
        <v>x</v>
      </c>
      <c r="FI141" s="261" t="str">
        <f>M2N!GS5</f>
        <v>x</v>
      </c>
      <c r="FJ141" s="261" t="str">
        <f>M2N!GT5</f>
        <v>x</v>
      </c>
      <c r="FK141" s="261" t="str">
        <f>M2N!GU5</f>
        <v>x</v>
      </c>
      <c r="FL141" s="261" t="str">
        <f>M2N!GV5</f>
        <v>x</v>
      </c>
      <c r="FM141" s="261" t="str">
        <f>M2N!GW5</f>
        <v>x</v>
      </c>
      <c r="FN141" s="261" t="str">
        <f>M2N!GX5</f>
        <v>x</v>
      </c>
      <c r="FO141" s="261" t="str">
        <f>M2N!GY5</f>
        <v>x</v>
      </c>
      <c r="FP141" s="261" t="str">
        <f>M2N!GZ5</f>
        <v>x</v>
      </c>
      <c r="FQ141" s="261" t="str">
        <f>M2N!HA5</f>
        <v>x</v>
      </c>
      <c r="FR141" s="261" t="str">
        <f>M2N!HB5</f>
        <v>x</v>
      </c>
      <c r="FS141" s="261" t="str">
        <f>M2N!HC5</f>
        <v>x</v>
      </c>
      <c r="FT141" s="261" t="str">
        <f>M2N!HD5</f>
        <v>x</v>
      </c>
      <c r="FU141" s="261" t="str">
        <f>M2N!HE5</f>
        <v>x</v>
      </c>
      <c r="FV141" s="261" t="str">
        <f>M2N!HF5</f>
        <v>x</v>
      </c>
      <c r="FW141" s="261" t="str">
        <f>M2N!HG5</f>
        <v>x</v>
      </c>
      <c r="FX141" s="261" t="str">
        <f>M2N!HH5</f>
        <v>x</v>
      </c>
      <c r="FY141" s="261" t="str">
        <f>M2N!HI5</f>
        <v>x</v>
      </c>
      <c r="FZ141" s="261" t="str">
        <f>M2N!HJ5</f>
        <v>x</v>
      </c>
      <c r="GA141" s="261" t="str">
        <f>M2N!HK5</f>
        <v>x</v>
      </c>
      <c r="GB141" s="261" t="str">
        <f>M2N!HL5</f>
        <v>x</v>
      </c>
      <c r="GC141" s="261" t="str">
        <f>M2N!HM5</f>
        <v>x</v>
      </c>
      <c r="GD141" s="261" t="str">
        <f>M2N!HN5</f>
        <v>x</v>
      </c>
      <c r="GE141" s="261" t="str">
        <f>M2N!HO5</f>
        <v>x</v>
      </c>
      <c r="GF141" s="261" t="str">
        <f>M2N!HP5</f>
        <v>x</v>
      </c>
      <c r="GG141" s="261" t="str">
        <f>M2N!HQ5</f>
        <v>x</v>
      </c>
      <c r="GH141" s="261" t="str">
        <f>M2N!HR5</f>
        <v>x</v>
      </c>
      <c r="GI141" s="261" t="str">
        <f>M2N!HS5</f>
        <v>x</v>
      </c>
      <c r="GJ141" s="261" t="str">
        <f>M2N!HT5</f>
        <v>x</v>
      </c>
      <c r="GK141" s="261" t="str">
        <f>M2N!HU5</f>
        <v>x</v>
      </c>
      <c r="GL141" s="261" t="str">
        <f>M2N!HV5</f>
        <v>x</v>
      </c>
      <c r="GM141" s="261" t="str">
        <f>M2N!HW5</f>
        <v>x</v>
      </c>
      <c r="GN141" s="261" t="str">
        <f>M2N!HX5</f>
        <v>x</v>
      </c>
    </row>
    <row r="142" spans="1:197" ht="13.15" customHeight="1" x14ac:dyDescent="0.2">
      <c r="A142" s="274" t="str">
        <f>M2N!A6</f>
        <v>V15</v>
      </c>
      <c r="B142" s="274">
        <f>M2N!B6</f>
        <v>41411</v>
      </c>
      <c r="C142" s="275">
        <f>M2N!C6</f>
        <v>48000</v>
      </c>
      <c r="D142" s="276" t="str">
        <f>M2N!D6</f>
        <v>N338</v>
      </c>
      <c r="E142" s="336">
        <f>M2N!AO6</f>
        <v>15.865079365079364</v>
      </c>
      <c r="F142" s="337">
        <f>M2N!AP6</f>
        <v>15.865079365079364</v>
      </c>
      <c r="G142" s="337">
        <f>M2N!AQ6</f>
        <v>15.865079365079364</v>
      </c>
      <c r="H142" s="337">
        <f>M2N!AR6</f>
        <v>15.865079365079364</v>
      </c>
      <c r="I142" s="337">
        <f>M2N!AS6</f>
        <v>15.865079365079364</v>
      </c>
      <c r="J142" s="337">
        <f>M2N!AT6</f>
        <v>15.865079365079364</v>
      </c>
      <c r="K142" s="337">
        <f>M2N!AU6</f>
        <v>15.865079365079364</v>
      </c>
      <c r="L142" s="337">
        <f>M2N!AV6</f>
        <v>15.865079365079364</v>
      </c>
      <c r="M142" s="337">
        <f>M2N!AW6</f>
        <v>15.865079365079364</v>
      </c>
      <c r="N142" s="337">
        <f>M2N!AX6</f>
        <v>15.865079365079364</v>
      </c>
      <c r="O142" s="337">
        <f>M2N!AY6</f>
        <v>15.865079365079364</v>
      </c>
      <c r="P142" s="338">
        <f>M2N!AZ6</f>
        <v>15.865079365079364</v>
      </c>
      <c r="Q142" s="336">
        <f>M2N!BA6</f>
        <v>16.505376344086031</v>
      </c>
      <c r="R142" s="337">
        <f>M2N!BB6</f>
        <v>16.505376344086031</v>
      </c>
      <c r="S142" s="337">
        <f>M2N!BC6</f>
        <v>16.505376344086031</v>
      </c>
      <c r="T142" s="337">
        <f>M2N!BD6</f>
        <v>16.505376344086031</v>
      </c>
      <c r="U142" s="337">
        <f>M2N!BE6</f>
        <v>16.505376344086031</v>
      </c>
      <c r="V142" s="337">
        <f>M2N!BF6</f>
        <v>16.505376344086031</v>
      </c>
      <c r="W142" s="337">
        <f>M2N!BG6</f>
        <v>16.505376344086031</v>
      </c>
      <c r="X142" s="337">
        <f>M2N!BH6</f>
        <v>16.505376344086031</v>
      </c>
      <c r="Y142" s="337">
        <f>M2N!BI6</f>
        <v>16.505376344086031</v>
      </c>
      <c r="Z142" s="337">
        <f>M2N!BJ6</f>
        <v>16.505376344086031</v>
      </c>
      <c r="AA142" s="337">
        <f>M2N!BK6</f>
        <v>16.505376344086031</v>
      </c>
      <c r="AB142" s="339">
        <f>M2N!BL6</f>
        <v>16.505376344086031</v>
      </c>
      <c r="AC142" s="336">
        <f>M2N!BM6</f>
        <v>16.505376344086031</v>
      </c>
      <c r="AD142" s="337">
        <f>M2N!BN6</f>
        <v>16.505376344086031</v>
      </c>
      <c r="AE142" s="337">
        <f>M2N!BO6</f>
        <v>16.505376344086031</v>
      </c>
      <c r="AF142" s="337">
        <f>M2N!BP6</f>
        <v>16.505376344086031</v>
      </c>
      <c r="AG142" s="337">
        <f>M2N!BQ6</f>
        <v>16.505376344086031</v>
      </c>
      <c r="AH142" s="337">
        <f>M2N!BR6</f>
        <v>16.505376344086031</v>
      </c>
      <c r="AI142" s="337">
        <f>M2N!BS6</f>
        <v>16.505376344086031</v>
      </c>
      <c r="AJ142" s="337">
        <f>M2N!BT6</f>
        <v>16.505376344086031</v>
      </c>
      <c r="AK142" s="337">
        <f>M2N!BU6</f>
        <v>16.505376344086031</v>
      </c>
      <c r="AL142" s="337">
        <f>M2N!BV6</f>
        <v>16.505376344086031</v>
      </c>
      <c r="AM142" s="337">
        <f>M2N!BW6</f>
        <v>16.505376344086031</v>
      </c>
      <c r="AN142" s="339">
        <f>M2N!BX6</f>
        <v>16.505376344086031</v>
      </c>
      <c r="AO142" s="336">
        <f>M2N!BY6</f>
        <v>16.505376344086031</v>
      </c>
      <c r="AP142" s="337">
        <f>M2N!BZ6</f>
        <v>16.505376344086031</v>
      </c>
      <c r="AQ142" s="337">
        <f>M2N!CA6</f>
        <v>16.505376344086031</v>
      </c>
      <c r="AR142" s="337">
        <f>M2N!CB6</f>
        <v>16.505376344086031</v>
      </c>
      <c r="AS142" s="337">
        <f>M2N!CC6</f>
        <v>16.505376344086031</v>
      </c>
      <c r="AT142" s="337">
        <f>M2N!CD6</f>
        <v>16.505376344086031</v>
      </c>
      <c r="AU142" s="337">
        <f>M2N!CE6</f>
        <v>16.505376344086031</v>
      </c>
      <c r="AV142" s="337">
        <f>M2N!CF6</f>
        <v>16.505376344086031</v>
      </c>
      <c r="AW142" s="337">
        <f>M2N!CG6</f>
        <v>16.505376344086031</v>
      </c>
      <c r="AX142" s="337" t="str">
        <f>M2N!CH6</f>
        <v>X</v>
      </c>
      <c r="AY142" s="337" t="str">
        <f>M2N!CI6</f>
        <v>X</v>
      </c>
      <c r="AZ142" s="339" t="str">
        <f>M2N!CJ6</f>
        <v>X</v>
      </c>
      <c r="BA142" s="336" t="str">
        <f>M2N!CK6</f>
        <v>X</v>
      </c>
      <c r="BB142" s="337" t="str">
        <f>M2N!CL6</f>
        <v>X</v>
      </c>
      <c r="BC142" s="337" t="str">
        <f>M2N!CM6</f>
        <v>X</v>
      </c>
      <c r="BD142" s="337" t="str">
        <f>M2N!CN6</f>
        <v>X</v>
      </c>
      <c r="BE142" s="337" t="str">
        <f>M2N!CO6</f>
        <v>X</v>
      </c>
      <c r="BF142" s="337" t="str">
        <f>M2N!CP6</f>
        <v>X</v>
      </c>
      <c r="BG142" s="337" t="str">
        <f>M2N!CQ6</f>
        <v>X</v>
      </c>
      <c r="BH142" s="337" t="str">
        <f>M2N!CR6</f>
        <v>X</v>
      </c>
      <c r="BI142" s="337" t="str">
        <f>M2N!CS6</f>
        <v>X</v>
      </c>
      <c r="BJ142" s="337" t="str">
        <f>M2N!CT6</f>
        <v>X</v>
      </c>
      <c r="BK142" s="337" t="str">
        <f>M2N!CU6</f>
        <v>X</v>
      </c>
      <c r="BL142" s="339" t="str">
        <f>M2N!CV6</f>
        <v>X</v>
      </c>
      <c r="BM142" s="336" t="str">
        <f>M2N!CW6</f>
        <v>X</v>
      </c>
      <c r="BN142" s="337" t="str">
        <f>M2N!CX6</f>
        <v>X</v>
      </c>
      <c r="BO142" s="337" t="str">
        <f>M2N!CY6</f>
        <v>X</v>
      </c>
      <c r="BP142" s="337" t="str">
        <f>M2N!CZ6</f>
        <v>X</v>
      </c>
      <c r="BQ142" s="337" t="str">
        <f>M2N!DA6</f>
        <v>X</v>
      </c>
      <c r="BR142" s="337" t="str">
        <f>M2N!DB6</f>
        <v>X</v>
      </c>
      <c r="BS142" s="337" t="str">
        <f>M2N!DC6</f>
        <v>X</v>
      </c>
      <c r="BT142" s="337" t="str">
        <f>M2N!DD6</f>
        <v>X</v>
      </c>
      <c r="BU142" s="337" t="str">
        <f>M2N!DE6</f>
        <v>X</v>
      </c>
      <c r="BV142" s="337" t="str">
        <f>M2N!DF6</f>
        <v>x</v>
      </c>
      <c r="BW142" s="337" t="str">
        <f>M2N!DG6</f>
        <v>x</v>
      </c>
      <c r="BX142" s="339" t="str">
        <f>M2N!DH6</f>
        <v>x</v>
      </c>
      <c r="BY142" s="336" t="str">
        <f>M2N!DI6</f>
        <v>x</v>
      </c>
      <c r="BZ142" s="337" t="str">
        <f>M2N!DJ6</f>
        <v>x</v>
      </c>
      <c r="CA142" s="337" t="str">
        <f>M2N!DK6</f>
        <v>x</v>
      </c>
      <c r="CB142" s="337" t="str">
        <f>M2N!DL6</f>
        <v>x</v>
      </c>
      <c r="CC142" s="337" t="str">
        <f>M2N!DM6</f>
        <v>x</v>
      </c>
      <c r="CD142" s="337" t="str">
        <f>M2N!DN6</f>
        <v>x</v>
      </c>
      <c r="CE142" s="337" t="str">
        <f>M2N!DO6</f>
        <v>x</v>
      </c>
      <c r="CF142" s="337" t="str">
        <f>M2N!DP6</f>
        <v>x</v>
      </c>
      <c r="CG142" s="337" t="str">
        <f>M2N!DQ6</f>
        <v>x</v>
      </c>
      <c r="CH142" s="337" t="str">
        <f>M2N!DR6</f>
        <v>x</v>
      </c>
      <c r="CI142" s="337" t="str">
        <f>M2N!DS6</f>
        <v>x</v>
      </c>
      <c r="CJ142" s="339" t="str">
        <f>M2N!DT6</f>
        <v>x</v>
      </c>
      <c r="CK142" s="336" t="str">
        <f>M2N!DU6</f>
        <v>x</v>
      </c>
      <c r="CL142" s="337" t="str">
        <f>M2N!DV6</f>
        <v>x</v>
      </c>
      <c r="CM142" s="337" t="str">
        <f>M2N!DW6</f>
        <v>x</v>
      </c>
      <c r="CN142" s="337" t="str">
        <f>M2N!DX6</f>
        <v>x</v>
      </c>
      <c r="CO142" s="261" t="str">
        <f>M2N!DY6</f>
        <v>x</v>
      </c>
      <c r="CP142" s="261" t="str">
        <f>M2N!DZ6</f>
        <v>x</v>
      </c>
      <c r="CQ142" s="261" t="str">
        <f>M2N!EA6</f>
        <v>x</v>
      </c>
      <c r="CR142" s="261" t="str">
        <f>M2N!EB6</f>
        <v>x</v>
      </c>
      <c r="CS142" s="261" t="str">
        <f>M2N!EC6</f>
        <v>x</v>
      </c>
      <c r="CT142" s="261" t="str">
        <f>M2N!ED6</f>
        <v>x</v>
      </c>
      <c r="CU142" s="261" t="str">
        <f>M2N!EE6</f>
        <v>x</v>
      </c>
      <c r="CV142" s="284" t="str">
        <f>M2N!EF6</f>
        <v>x</v>
      </c>
      <c r="CW142" s="283" t="str">
        <f>M2N!EG6</f>
        <v>x</v>
      </c>
      <c r="CX142" s="261" t="str">
        <f>M2N!EH6</f>
        <v>x</v>
      </c>
      <c r="CY142" s="261" t="str">
        <f>M2N!EI6</f>
        <v>x</v>
      </c>
      <c r="CZ142" s="261" t="str">
        <f>M2N!EJ6</f>
        <v>x</v>
      </c>
      <c r="DA142" s="261" t="str">
        <f>M2N!EK6</f>
        <v>x</v>
      </c>
      <c r="DB142" s="261" t="str">
        <f>M2N!EL6</f>
        <v>x</v>
      </c>
      <c r="DC142" s="261" t="str">
        <f>M2N!EM6</f>
        <v>x</v>
      </c>
      <c r="DD142" s="261" t="str">
        <f>M2N!EN6</f>
        <v>x</v>
      </c>
      <c r="DE142" s="261" t="str">
        <f>M2N!EO6</f>
        <v>x</v>
      </c>
      <c r="DF142" s="261" t="str">
        <f>M2N!EP6</f>
        <v>x</v>
      </c>
      <c r="DG142" s="261" t="str">
        <f>M2N!EQ6</f>
        <v>x</v>
      </c>
      <c r="DH142" s="284" t="str">
        <f>M2N!ER6</f>
        <v>x</v>
      </c>
      <c r="DI142" s="283" t="str">
        <f>M2N!ES6</f>
        <v>x</v>
      </c>
      <c r="DJ142" s="261" t="str">
        <f>M2N!ET6</f>
        <v>x</v>
      </c>
      <c r="DK142" s="261" t="str">
        <f>M2N!EU6</f>
        <v>x</v>
      </c>
      <c r="DL142" s="261" t="str">
        <f>M2N!EV6</f>
        <v>x</v>
      </c>
      <c r="DM142" s="261" t="str">
        <f>M2N!EW6</f>
        <v>x</v>
      </c>
      <c r="DN142" s="261" t="str">
        <f>M2N!EX6</f>
        <v>x</v>
      </c>
      <c r="DO142" s="261" t="str">
        <f>M2N!EY6</f>
        <v>x</v>
      </c>
      <c r="DP142" s="261" t="str">
        <f>M2N!EZ6</f>
        <v>x</v>
      </c>
      <c r="DQ142" s="261" t="str">
        <f>M2N!FA6</f>
        <v>x</v>
      </c>
      <c r="DR142" s="261" t="str">
        <f>M2N!FB6</f>
        <v>x</v>
      </c>
      <c r="DS142" s="261" t="str">
        <f>M2N!FC6</f>
        <v>x</v>
      </c>
      <c r="DT142" s="284" t="str">
        <f>M2N!FD6</f>
        <v>x</v>
      </c>
      <c r="DU142" s="283" t="str">
        <f>M2N!FE6</f>
        <v>x</v>
      </c>
      <c r="DV142" s="261" t="str">
        <f>M2N!FF6</f>
        <v>x</v>
      </c>
      <c r="DW142" s="261" t="str">
        <f>M2N!FG6</f>
        <v>x</v>
      </c>
      <c r="DX142" s="261" t="str">
        <f>M2N!FH6</f>
        <v>x</v>
      </c>
      <c r="DY142" s="261" t="str">
        <f>M2N!FI6</f>
        <v>x</v>
      </c>
      <c r="DZ142" s="261" t="str">
        <f>M2N!FJ6</f>
        <v>x</v>
      </c>
      <c r="EA142" s="261" t="str">
        <f>M2N!FK6</f>
        <v>x</v>
      </c>
      <c r="EB142" s="261" t="str">
        <f>M2N!FL6</f>
        <v>x</v>
      </c>
      <c r="EC142" s="261" t="str">
        <f>M2N!FM6</f>
        <v>x</v>
      </c>
      <c r="ED142" s="261" t="str">
        <f>M2N!FN6</f>
        <v>x</v>
      </c>
      <c r="EE142" s="261" t="str">
        <f>M2N!FO6</f>
        <v>x</v>
      </c>
      <c r="EF142" s="284" t="str">
        <f>M2N!FP6</f>
        <v>x</v>
      </c>
      <c r="EG142" s="283" t="str">
        <f>M2N!FQ6</f>
        <v>x</v>
      </c>
      <c r="EH142" s="261" t="str">
        <f>M2N!FR6</f>
        <v>x</v>
      </c>
      <c r="EI142" s="261" t="str">
        <f>M2N!FS6</f>
        <v>x</v>
      </c>
      <c r="EJ142" s="261" t="str">
        <f>M2N!FT6</f>
        <v>x</v>
      </c>
      <c r="EK142" s="261" t="str">
        <f>M2N!FU6</f>
        <v>x</v>
      </c>
      <c r="EL142" s="261" t="str">
        <f>M2N!FV6</f>
        <v>x</v>
      </c>
      <c r="EM142" s="261" t="str">
        <f>M2N!FW6</f>
        <v>x</v>
      </c>
      <c r="EN142" s="261" t="str">
        <f>M2N!FX6</f>
        <v>x</v>
      </c>
      <c r="EO142" s="261" t="str">
        <f>M2N!FY6</f>
        <v>x</v>
      </c>
      <c r="EP142" s="261" t="str">
        <f>M2N!FZ6</f>
        <v>x</v>
      </c>
      <c r="EQ142" s="261" t="str">
        <f>M2N!GA6</f>
        <v>x</v>
      </c>
      <c r="ER142" s="284" t="str">
        <f>M2N!GB6</f>
        <v>x</v>
      </c>
      <c r="ES142" s="280" t="str">
        <f>M2N!GC6</f>
        <v>x</v>
      </c>
      <c r="ET142" s="261" t="str">
        <f>M2N!GD6</f>
        <v>x</v>
      </c>
      <c r="EU142" s="261" t="str">
        <f>M2N!GE6</f>
        <v>x</v>
      </c>
      <c r="EV142" s="261" t="str">
        <f>M2N!GF6</f>
        <v>x</v>
      </c>
      <c r="EW142" s="261" t="str">
        <f>M2N!GG6</f>
        <v>x</v>
      </c>
      <c r="EX142" s="261" t="str">
        <f>M2N!GH6</f>
        <v>x</v>
      </c>
      <c r="EY142" s="261" t="str">
        <f>M2N!GI6</f>
        <v>x</v>
      </c>
      <c r="EZ142" s="261" t="str">
        <f>M2N!GJ6</f>
        <v>x</v>
      </c>
      <c r="FA142" s="261" t="str">
        <f>M2N!GK6</f>
        <v>x</v>
      </c>
      <c r="FB142" s="261" t="str">
        <f>M2N!GL6</f>
        <v>x</v>
      </c>
      <c r="FC142" s="261" t="str">
        <f>M2N!GM6</f>
        <v>x</v>
      </c>
      <c r="FD142" s="261" t="str">
        <f>M2N!GN6</f>
        <v>x</v>
      </c>
      <c r="FE142" s="261" t="str">
        <f>M2N!GO6</f>
        <v>x</v>
      </c>
      <c r="FF142" s="261" t="str">
        <f>M2N!GP6</f>
        <v>x</v>
      </c>
      <c r="FG142" s="261" t="str">
        <f>M2N!GQ6</f>
        <v>x</v>
      </c>
      <c r="FH142" s="261" t="str">
        <f>M2N!GR6</f>
        <v>x</v>
      </c>
      <c r="FI142" s="261" t="str">
        <f>M2N!GS6</f>
        <v>x</v>
      </c>
      <c r="FJ142" s="261" t="str">
        <f>M2N!GT6</f>
        <v>x</v>
      </c>
      <c r="FK142" s="261" t="str">
        <f>M2N!GU6</f>
        <v>x</v>
      </c>
      <c r="FL142" s="261" t="str">
        <f>M2N!GV6</f>
        <v>x</v>
      </c>
      <c r="FM142" s="261" t="str">
        <f>M2N!GW6</f>
        <v>x</v>
      </c>
      <c r="FN142" s="261" t="str">
        <f>M2N!GX6</f>
        <v>x</v>
      </c>
      <c r="FO142" s="261" t="str">
        <f>M2N!GY6</f>
        <v>x</v>
      </c>
      <c r="FP142" s="261" t="str">
        <f>M2N!GZ6</f>
        <v>x</v>
      </c>
      <c r="FQ142" s="261" t="str">
        <f>M2N!HA6</f>
        <v>x</v>
      </c>
      <c r="FR142" s="261" t="str">
        <f>M2N!HB6</f>
        <v>x</v>
      </c>
      <c r="FS142" s="261" t="str">
        <f>M2N!HC6</f>
        <v>x</v>
      </c>
      <c r="FT142" s="261" t="str">
        <f>M2N!HD6</f>
        <v>x</v>
      </c>
      <c r="FU142" s="261" t="str">
        <f>M2N!HE6</f>
        <v>x</v>
      </c>
      <c r="FV142" s="261" t="str">
        <f>M2N!HF6</f>
        <v>x</v>
      </c>
      <c r="FW142" s="261" t="str">
        <f>M2N!HG6</f>
        <v>x</v>
      </c>
      <c r="FX142" s="261" t="str">
        <f>M2N!HH6</f>
        <v>x</v>
      </c>
      <c r="FY142" s="261" t="str">
        <f>M2N!HI6</f>
        <v>x</v>
      </c>
      <c r="FZ142" s="261" t="str">
        <f>M2N!HJ6</f>
        <v>x</v>
      </c>
      <c r="GA142" s="261" t="str">
        <f>M2N!HK6</f>
        <v>x</v>
      </c>
      <c r="GB142" s="261" t="str">
        <f>M2N!HL6</f>
        <v>x</v>
      </c>
      <c r="GC142" s="261" t="str">
        <f>M2N!HM6</f>
        <v>x</v>
      </c>
      <c r="GD142" s="261" t="str">
        <f>M2N!HN6</f>
        <v>x</v>
      </c>
      <c r="GE142" s="261" t="str">
        <f>M2N!HO6</f>
        <v>x</v>
      </c>
      <c r="GF142" s="261" t="str">
        <f>M2N!HP6</f>
        <v>x</v>
      </c>
      <c r="GG142" s="261" t="str">
        <f>M2N!HQ6</f>
        <v>x</v>
      </c>
      <c r="GH142" s="261" t="str">
        <f>M2N!HR6</f>
        <v>x</v>
      </c>
      <c r="GI142" s="261" t="str">
        <f>M2N!HS6</f>
        <v>x</v>
      </c>
      <c r="GJ142" s="261" t="str">
        <f>M2N!HT6</f>
        <v>x</v>
      </c>
      <c r="GK142" s="261" t="str">
        <f>M2N!HU6</f>
        <v>x</v>
      </c>
      <c r="GL142" s="261" t="str">
        <f>M2N!HV6</f>
        <v>x</v>
      </c>
      <c r="GM142" s="261" t="str">
        <f>M2N!HW6</f>
        <v>x</v>
      </c>
      <c r="GN142" s="261" t="str">
        <f>M2N!HX6</f>
        <v>x</v>
      </c>
    </row>
    <row r="143" spans="1:197" ht="13.15" customHeight="1" x14ac:dyDescent="0.2">
      <c r="A143" s="274" t="str">
        <f>M2N!A7</f>
        <v>V10T</v>
      </c>
      <c r="B143" s="274">
        <f>M2N!B7</f>
        <v>41328</v>
      </c>
      <c r="C143" s="275">
        <f>M2N!C7</f>
        <v>48000</v>
      </c>
      <c r="D143" s="276" t="str">
        <f>M2N!D7</f>
        <v>N340</v>
      </c>
      <c r="E143" s="336">
        <f>M2N!AO7</f>
        <v>15.718992248062023</v>
      </c>
      <c r="F143" s="337">
        <f>M2N!AP7</f>
        <v>15.718992248062023</v>
      </c>
      <c r="G143" s="337">
        <f>M2N!AQ7</f>
        <v>15.718992248062023</v>
      </c>
      <c r="H143" s="337">
        <f>M2N!AR7</f>
        <v>15.718992248062023</v>
      </c>
      <c r="I143" s="337">
        <f>M2N!AS7</f>
        <v>6</v>
      </c>
      <c r="J143" s="337">
        <f>M2N!AT7</f>
        <v>6</v>
      </c>
      <c r="K143" s="337">
        <f>M2N!AU7</f>
        <v>6</v>
      </c>
      <c r="L143" s="337">
        <f>M2N!AV7</f>
        <v>80</v>
      </c>
      <c r="M143" s="337">
        <f>M2N!AW7</f>
        <v>80</v>
      </c>
      <c r="N143" s="337">
        <f>M2N!AX7</f>
        <v>80</v>
      </c>
      <c r="O143" s="337">
        <f>M2N!AY7</f>
        <v>80</v>
      </c>
      <c r="P143" s="338">
        <f>M2N!AZ7</f>
        <v>7</v>
      </c>
      <c r="Q143" s="336">
        <f>M2N!BA7</f>
        <v>18.662037037037067</v>
      </c>
      <c r="R143" s="337">
        <f>M2N!BB7</f>
        <v>18.662037037037067</v>
      </c>
      <c r="S143" s="337">
        <f>M2N!BC7</f>
        <v>18.662037037037067</v>
      </c>
      <c r="T143" s="337">
        <f>M2N!BD7</f>
        <v>18.662037037037067</v>
      </c>
      <c r="U143" s="337">
        <f>M2N!BE7</f>
        <v>18.662037037037067</v>
      </c>
      <c r="V143" s="337">
        <f>M2N!BF7</f>
        <v>18.662037037037067</v>
      </c>
      <c r="W143" s="337">
        <f>M2N!BG7</f>
        <v>18.662037037037067</v>
      </c>
      <c r="X143" s="337">
        <f>M2N!BH7</f>
        <v>18.662037037037067</v>
      </c>
      <c r="Y143" s="337">
        <f>M2N!BI7</f>
        <v>18.662037037037067</v>
      </c>
      <c r="Z143" s="337">
        <f>M2N!BJ7</f>
        <v>18.662037037037067</v>
      </c>
      <c r="AA143" s="337">
        <f>M2N!BK7</f>
        <v>18.662037037037067</v>
      </c>
      <c r="AB143" s="339">
        <f>M2N!BL7</f>
        <v>18.662037037037067</v>
      </c>
      <c r="AC143" s="336">
        <f>M2N!BM7</f>
        <v>18.662037037037067</v>
      </c>
      <c r="AD143" s="337">
        <f>M2N!BN7</f>
        <v>18.662037037037067</v>
      </c>
      <c r="AE143" s="337">
        <f>M2N!BO7</f>
        <v>18.662037037037067</v>
      </c>
      <c r="AF143" s="337">
        <f>M2N!BP7</f>
        <v>18.662037037037067</v>
      </c>
      <c r="AG143" s="337">
        <f>M2N!BQ7</f>
        <v>18.662037037037067</v>
      </c>
      <c r="AH143" s="337">
        <f>M2N!BR7</f>
        <v>18.662037037037067</v>
      </c>
      <c r="AI143" s="337" t="str">
        <f>M2N!BS7</f>
        <v>X</v>
      </c>
      <c r="AJ143" s="337" t="str">
        <f>M2N!BT7</f>
        <v>X</v>
      </c>
      <c r="AK143" s="337" t="str">
        <f>M2N!BU7</f>
        <v>X</v>
      </c>
      <c r="AL143" s="337" t="str">
        <f>M2N!BV7</f>
        <v>X</v>
      </c>
      <c r="AM143" s="337" t="str">
        <f>M2N!BW7</f>
        <v>X</v>
      </c>
      <c r="AN143" s="339" t="str">
        <f>M2N!BX7</f>
        <v>X</v>
      </c>
      <c r="AO143" s="336" t="str">
        <f>M2N!BY7</f>
        <v>X</v>
      </c>
      <c r="AP143" s="337" t="str">
        <f>M2N!BZ7</f>
        <v>X</v>
      </c>
      <c r="AQ143" s="337" t="str">
        <f>M2N!CA7</f>
        <v>X</v>
      </c>
      <c r="AR143" s="337" t="str">
        <f>M2N!CB7</f>
        <v>X</v>
      </c>
      <c r="AS143" s="337" t="str">
        <f>M2N!CC7</f>
        <v>X</v>
      </c>
      <c r="AT143" s="337" t="str">
        <f>M2N!CD7</f>
        <v>X</v>
      </c>
      <c r="AU143" s="337" t="str">
        <f>M2N!CE7</f>
        <v>X</v>
      </c>
      <c r="AV143" s="337" t="str">
        <f>M2N!CF7</f>
        <v>X</v>
      </c>
      <c r="AW143" s="337" t="str">
        <f>M2N!CG7</f>
        <v>X</v>
      </c>
      <c r="AX143" s="337" t="str">
        <f>M2N!CH7</f>
        <v>X</v>
      </c>
      <c r="AY143" s="337" t="str">
        <f>M2N!CI7</f>
        <v>X</v>
      </c>
      <c r="AZ143" s="339" t="str">
        <f>M2N!CJ7</f>
        <v>X</v>
      </c>
      <c r="BA143" s="336" t="str">
        <f>M2N!CK7</f>
        <v>X</v>
      </c>
      <c r="BB143" s="337" t="str">
        <f>M2N!CL7</f>
        <v>X</v>
      </c>
      <c r="BC143" s="337" t="str">
        <f>M2N!CM7</f>
        <v>X</v>
      </c>
      <c r="BD143" s="337" t="str">
        <f>M2N!CN7</f>
        <v>X</v>
      </c>
      <c r="BE143" s="337" t="str">
        <f>M2N!CO7</f>
        <v>X</v>
      </c>
      <c r="BF143" s="337" t="str">
        <f>M2N!CP7</f>
        <v>X</v>
      </c>
      <c r="BG143" s="337" t="str">
        <f>M2N!CQ7</f>
        <v>X</v>
      </c>
      <c r="BH143" s="337" t="str">
        <f>M2N!CR7</f>
        <v>X</v>
      </c>
      <c r="BI143" s="337" t="str">
        <f>M2N!CS7</f>
        <v>X</v>
      </c>
      <c r="BJ143" s="337" t="str">
        <f>M2N!CT7</f>
        <v>X</v>
      </c>
      <c r="BK143" s="337" t="str">
        <f>M2N!CU7</f>
        <v>X</v>
      </c>
      <c r="BL143" s="339" t="str">
        <f>M2N!CV7</f>
        <v>X</v>
      </c>
      <c r="BM143" s="336" t="str">
        <f>M2N!CW7</f>
        <v>X</v>
      </c>
      <c r="BN143" s="337" t="str">
        <f>M2N!CX7</f>
        <v>X</v>
      </c>
      <c r="BO143" s="337" t="str">
        <f>M2N!CY7</f>
        <v>X</v>
      </c>
      <c r="BP143" s="337" t="str">
        <f>M2N!CZ7</f>
        <v>X</v>
      </c>
      <c r="BQ143" s="337" t="str">
        <f>M2N!DA7</f>
        <v>X</v>
      </c>
      <c r="BR143" s="337" t="str">
        <f>M2N!DB7</f>
        <v>X</v>
      </c>
      <c r="BS143" s="337" t="str">
        <f>M2N!DC7</f>
        <v>X</v>
      </c>
      <c r="BT143" s="337" t="str">
        <f>M2N!DD7</f>
        <v>X</v>
      </c>
      <c r="BU143" s="337" t="str">
        <f>M2N!DE7</f>
        <v>X</v>
      </c>
      <c r="BV143" s="337" t="str">
        <f>M2N!DF7</f>
        <v>x</v>
      </c>
      <c r="BW143" s="337" t="str">
        <f>M2N!DG7</f>
        <v>x</v>
      </c>
      <c r="BX143" s="339" t="str">
        <f>M2N!DH7</f>
        <v>x</v>
      </c>
      <c r="BY143" s="336" t="str">
        <f>M2N!DI7</f>
        <v>x</v>
      </c>
      <c r="BZ143" s="337" t="str">
        <f>M2N!DJ7</f>
        <v>x</v>
      </c>
      <c r="CA143" s="337" t="str">
        <f>M2N!DK7</f>
        <v>x</v>
      </c>
      <c r="CB143" s="337" t="str">
        <f>M2N!DL7</f>
        <v>x</v>
      </c>
      <c r="CC143" s="337" t="str">
        <f>M2N!DM7</f>
        <v>x</v>
      </c>
      <c r="CD143" s="337" t="str">
        <f>M2N!DN7</f>
        <v>x</v>
      </c>
      <c r="CE143" s="337" t="str">
        <f>M2N!DO7</f>
        <v>x</v>
      </c>
      <c r="CF143" s="337" t="str">
        <f>M2N!DP7</f>
        <v>x</v>
      </c>
      <c r="CG143" s="337" t="str">
        <f>M2N!DQ7</f>
        <v>x</v>
      </c>
      <c r="CH143" s="337" t="str">
        <f>M2N!DR7</f>
        <v>x</v>
      </c>
      <c r="CI143" s="337" t="str">
        <f>M2N!DS7</f>
        <v>x</v>
      </c>
      <c r="CJ143" s="339" t="str">
        <f>M2N!DT7</f>
        <v>x</v>
      </c>
      <c r="CK143" s="336" t="str">
        <f>M2N!DU7</f>
        <v>x</v>
      </c>
      <c r="CL143" s="337" t="str">
        <f>M2N!DV7</f>
        <v>x</v>
      </c>
      <c r="CM143" s="337" t="str">
        <f>M2N!DW7</f>
        <v>x</v>
      </c>
      <c r="CN143" s="337" t="str">
        <f>M2N!DX7</f>
        <v>x</v>
      </c>
      <c r="CO143" s="261" t="str">
        <f>M2N!DY7</f>
        <v>x</v>
      </c>
      <c r="CP143" s="261" t="str">
        <f>M2N!DZ7</f>
        <v>x</v>
      </c>
      <c r="CQ143" s="261" t="str">
        <f>M2N!EA7</f>
        <v>x</v>
      </c>
      <c r="CR143" s="261" t="str">
        <f>M2N!EB7</f>
        <v>x</v>
      </c>
      <c r="CS143" s="261" t="str">
        <f>M2N!EC7</f>
        <v>x</v>
      </c>
      <c r="CT143" s="261" t="str">
        <f>M2N!ED7</f>
        <v>x</v>
      </c>
      <c r="CU143" s="261" t="str">
        <f>M2N!EE7</f>
        <v>x</v>
      </c>
      <c r="CV143" s="284" t="str">
        <f>M2N!EF7</f>
        <v>x</v>
      </c>
      <c r="CW143" s="283" t="str">
        <f>M2N!EG7</f>
        <v>x</v>
      </c>
      <c r="CX143" s="261" t="str">
        <f>M2N!EH7</f>
        <v>x</v>
      </c>
      <c r="CY143" s="261" t="str">
        <f>M2N!EI7</f>
        <v>x</v>
      </c>
      <c r="CZ143" s="261" t="str">
        <f>M2N!EJ7</f>
        <v>x</v>
      </c>
      <c r="DA143" s="261" t="str">
        <f>M2N!EK7</f>
        <v>x</v>
      </c>
      <c r="DB143" s="261" t="str">
        <f>M2N!EL7</f>
        <v>x</v>
      </c>
      <c r="DC143" s="261" t="str">
        <f>M2N!EM7</f>
        <v>x</v>
      </c>
      <c r="DD143" s="261" t="str">
        <f>M2N!EN7</f>
        <v>x</v>
      </c>
      <c r="DE143" s="261" t="str">
        <f>M2N!EO7</f>
        <v>x</v>
      </c>
      <c r="DF143" s="261" t="str">
        <f>M2N!EP7</f>
        <v>x</v>
      </c>
      <c r="DG143" s="261" t="str">
        <f>M2N!EQ7</f>
        <v>x</v>
      </c>
      <c r="DH143" s="284" t="str">
        <f>M2N!ER7</f>
        <v>x</v>
      </c>
      <c r="DI143" s="283" t="str">
        <f>M2N!ES7</f>
        <v>x</v>
      </c>
      <c r="DJ143" s="261" t="str">
        <f>M2N!ET7</f>
        <v>x</v>
      </c>
      <c r="DK143" s="261" t="str">
        <f>M2N!EU7</f>
        <v>x</v>
      </c>
      <c r="DL143" s="261" t="str">
        <f>M2N!EV7</f>
        <v>x</v>
      </c>
      <c r="DM143" s="261" t="str">
        <f>M2N!EW7</f>
        <v>x</v>
      </c>
      <c r="DN143" s="261" t="str">
        <f>M2N!EX7</f>
        <v>x</v>
      </c>
      <c r="DO143" s="261" t="str">
        <f>M2N!EY7</f>
        <v>x</v>
      </c>
      <c r="DP143" s="261" t="str">
        <f>M2N!EZ7</f>
        <v>x</v>
      </c>
      <c r="DQ143" s="261" t="str">
        <f>M2N!FA7</f>
        <v>x</v>
      </c>
      <c r="DR143" s="261" t="str">
        <f>M2N!FB7</f>
        <v>x</v>
      </c>
      <c r="DS143" s="261" t="str">
        <f>M2N!FC7</f>
        <v>x</v>
      </c>
      <c r="DT143" s="284" t="str">
        <f>M2N!FD7</f>
        <v>x</v>
      </c>
      <c r="DU143" s="283" t="str">
        <f>M2N!FE7</f>
        <v>x</v>
      </c>
      <c r="DV143" s="261" t="str">
        <f>M2N!FF7</f>
        <v>x</v>
      </c>
      <c r="DW143" s="261" t="str">
        <f>M2N!FG7</f>
        <v>x</v>
      </c>
      <c r="DX143" s="261" t="str">
        <f>M2N!FH7</f>
        <v>x</v>
      </c>
      <c r="DY143" s="261" t="str">
        <f>M2N!FI7</f>
        <v>x</v>
      </c>
      <c r="DZ143" s="261" t="str">
        <f>M2N!FJ7</f>
        <v>x</v>
      </c>
      <c r="EA143" s="261" t="str">
        <f>M2N!FK7</f>
        <v>x</v>
      </c>
      <c r="EB143" s="261" t="str">
        <f>M2N!FL7</f>
        <v>x</v>
      </c>
      <c r="EC143" s="261" t="str">
        <f>M2N!FM7</f>
        <v>x</v>
      </c>
      <c r="ED143" s="261" t="str">
        <f>M2N!FN7</f>
        <v>x</v>
      </c>
      <c r="EE143" s="261" t="str">
        <f>M2N!FO7</f>
        <v>x</v>
      </c>
      <c r="EF143" s="284" t="str">
        <f>M2N!FP7</f>
        <v>x</v>
      </c>
      <c r="EG143" s="283" t="str">
        <f>M2N!FQ7</f>
        <v>x</v>
      </c>
      <c r="EH143" s="261" t="str">
        <f>M2N!FR7</f>
        <v>x</v>
      </c>
      <c r="EI143" s="261" t="str">
        <f>M2N!FS7</f>
        <v>x</v>
      </c>
      <c r="EJ143" s="261" t="str">
        <f>M2N!FT7</f>
        <v>x</v>
      </c>
      <c r="EK143" s="261" t="str">
        <f>M2N!FU7</f>
        <v>x</v>
      </c>
      <c r="EL143" s="261" t="str">
        <f>M2N!FV7</f>
        <v>x</v>
      </c>
      <c r="EM143" s="261" t="str">
        <f>M2N!FW7</f>
        <v>x</v>
      </c>
      <c r="EN143" s="261" t="str">
        <f>M2N!FX7</f>
        <v>x</v>
      </c>
      <c r="EO143" s="261" t="str">
        <f>M2N!FY7</f>
        <v>x</v>
      </c>
      <c r="EP143" s="261" t="str">
        <f>M2N!FZ7</f>
        <v>x</v>
      </c>
      <c r="EQ143" s="261" t="str">
        <f>M2N!GA7</f>
        <v>x</v>
      </c>
      <c r="ER143" s="284" t="str">
        <f>M2N!GB7</f>
        <v>x</v>
      </c>
      <c r="ES143" s="280" t="str">
        <f>M2N!GC7</f>
        <v>x</v>
      </c>
      <c r="ET143" s="261" t="str">
        <f>M2N!GD7</f>
        <v>x</v>
      </c>
      <c r="EU143" s="261" t="str">
        <f>M2N!GE7</f>
        <v>x</v>
      </c>
      <c r="EV143" s="261" t="str">
        <f>M2N!GF7</f>
        <v>x</v>
      </c>
      <c r="EW143" s="261" t="str">
        <f>M2N!GG7</f>
        <v>x</v>
      </c>
      <c r="EX143" s="261" t="str">
        <f>M2N!GH7</f>
        <v>x</v>
      </c>
      <c r="EY143" s="261" t="str">
        <f>M2N!GI7</f>
        <v>x</v>
      </c>
      <c r="EZ143" s="261" t="str">
        <f>M2N!GJ7</f>
        <v>x</v>
      </c>
      <c r="FA143" s="261" t="str">
        <f>M2N!GK7</f>
        <v>x</v>
      </c>
      <c r="FB143" s="261" t="str">
        <f>M2N!GL7</f>
        <v>x</v>
      </c>
      <c r="FC143" s="261" t="str">
        <f>M2N!GM7</f>
        <v>x</v>
      </c>
      <c r="FD143" s="261" t="str">
        <f>M2N!GN7</f>
        <v>x</v>
      </c>
      <c r="FE143" s="261" t="str">
        <f>M2N!GO7</f>
        <v>x</v>
      </c>
      <c r="FF143" s="261" t="str">
        <f>M2N!GP7</f>
        <v>x</v>
      </c>
      <c r="FG143" s="261" t="str">
        <f>M2N!GQ7</f>
        <v>x</v>
      </c>
      <c r="FH143" s="261" t="str">
        <f>M2N!GR7</f>
        <v>x</v>
      </c>
      <c r="FI143" s="261" t="str">
        <f>M2N!GS7</f>
        <v>x</v>
      </c>
      <c r="FJ143" s="261" t="str">
        <f>M2N!GT7</f>
        <v>x</v>
      </c>
      <c r="FK143" s="261" t="str">
        <f>M2N!GU7</f>
        <v>x</v>
      </c>
      <c r="FL143" s="261" t="str">
        <f>M2N!GV7</f>
        <v>x</v>
      </c>
      <c r="FM143" s="261" t="str">
        <f>M2N!GW7</f>
        <v>x</v>
      </c>
      <c r="FN143" s="261" t="str">
        <f>M2N!GX7</f>
        <v>x</v>
      </c>
      <c r="FO143" s="261" t="str">
        <f>M2N!GY7</f>
        <v>x</v>
      </c>
      <c r="FP143" s="261" t="str">
        <f>M2N!GZ7</f>
        <v>x</v>
      </c>
      <c r="FQ143" s="261" t="str">
        <f>M2N!HA7</f>
        <v>x</v>
      </c>
      <c r="FR143" s="261" t="str">
        <f>M2N!HB7</f>
        <v>x</v>
      </c>
      <c r="FS143" s="261" t="str">
        <f>M2N!HC7</f>
        <v>x</v>
      </c>
      <c r="FT143" s="261" t="str">
        <f>M2N!HD7</f>
        <v>x</v>
      </c>
      <c r="FU143" s="261" t="str">
        <f>M2N!HE7</f>
        <v>x</v>
      </c>
      <c r="FV143" s="261" t="str">
        <f>M2N!HF7</f>
        <v>x</v>
      </c>
      <c r="FW143" s="261" t="str">
        <f>M2N!HG7</f>
        <v>x</v>
      </c>
      <c r="FX143" s="261" t="str">
        <f>M2N!HH7</f>
        <v>x</v>
      </c>
      <c r="FY143" s="261" t="str">
        <f>M2N!HI7</f>
        <v>x</v>
      </c>
      <c r="FZ143" s="261" t="str">
        <f>M2N!HJ7</f>
        <v>x</v>
      </c>
      <c r="GA143" s="261" t="str">
        <f>M2N!HK7</f>
        <v>x</v>
      </c>
      <c r="GB143" s="261" t="str">
        <f>M2N!HL7</f>
        <v>x</v>
      </c>
      <c r="GC143" s="261" t="str">
        <f>M2N!HM7</f>
        <v>x</v>
      </c>
      <c r="GD143" s="261" t="str">
        <f>M2N!HN7</f>
        <v>x</v>
      </c>
      <c r="GE143" s="261" t="str">
        <f>M2N!HO7</f>
        <v>x</v>
      </c>
      <c r="GF143" s="261" t="str">
        <f>M2N!HP7</f>
        <v>x</v>
      </c>
      <c r="GG143" s="261" t="str">
        <f>M2N!HQ7</f>
        <v>x</v>
      </c>
      <c r="GH143" s="261" t="str">
        <f>M2N!HR7</f>
        <v>x</v>
      </c>
      <c r="GI143" s="261" t="str">
        <f>M2N!HS7</f>
        <v>x</v>
      </c>
      <c r="GJ143" s="261" t="str">
        <f>M2N!HT7</f>
        <v>x</v>
      </c>
      <c r="GK143" s="261" t="str">
        <f>M2N!HU7</f>
        <v>x</v>
      </c>
      <c r="GL143" s="261" t="str">
        <f>M2N!HV7</f>
        <v>x</v>
      </c>
      <c r="GM143" s="261" t="str">
        <f>M2N!HW7</f>
        <v>x</v>
      </c>
      <c r="GN143" s="261" t="str">
        <f>M2N!HX7</f>
        <v>x</v>
      </c>
    </row>
    <row r="144" spans="1:197" ht="13.15" customHeight="1" x14ac:dyDescent="0.2">
      <c r="A144" s="274" t="str">
        <f>M2N!A8</f>
        <v>V15</v>
      </c>
      <c r="B144" s="274">
        <f>M2N!B8</f>
        <v>41409</v>
      </c>
      <c r="C144" s="275">
        <f>M2N!C8</f>
        <v>48000</v>
      </c>
      <c r="D144" s="276" t="str">
        <f>M2N!D8</f>
        <v>N342</v>
      </c>
      <c r="E144" s="336">
        <f>M2N!AO8</f>
        <v>14.672480620155046</v>
      </c>
      <c r="F144" s="337">
        <f>M2N!AP8</f>
        <v>14.672480620155046</v>
      </c>
      <c r="G144" s="337">
        <f>M2N!AQ8</f>
        <v>14.672480620155046</v>
      </c>
      <c r="H144" s="337">
        <f>M2N!AR8</f>
        <v>14.672480620155046</v>
      </c>
      <c r="I144" s="337">
        <f>M2N!AS8</f>
        <v>7</v>
      </c>
      <c r="J144" s="337">
        <f>M2N!AT8</f>
        <v>7</v>
      </c>
      <c r="K144" s="337">
        <f>M2N!AU8</f>
        <v>7</v>
      </c>
      <c r="L144" s="337">
        <f>M2N!AV8</f>
        <v>80</v>
      </c>
      <c r="M144" s="337">
        <f>M2N!AW8</f>
        <v>80</v>
      </c>
      <c r="N144" s="337">
        <f>M2N!AX8</f>
        <v>80</v>
      </c>
      <c r="O144" s="337">
        <f>M2N!AY8</f>
        <v>80</v>
      </c>
      <c r="P144" s="338">
        <f>M2N!AZ8</f>
        <v>7</v>
      </c>
      <c r="Q144" s="336">
        <f>M2N!BA8</f>
        <v>16.438888888888869</v>
      </c>
      <c r="R144" s="337">
        <f>M2N!BB8</f>
        <v>16.438888888888869</v>
      </c>
      <c r="S144" s="337">
        <f>M2N!BC8</f>
        <v>16.438888888888869</v>
      </c>
      <c r="T144" s="337">
        <f>M2N!BD8</f>
        <v>16.438888888888869</v>
      </c>
      <c r="U144" s="337">
        <f>M2N!BE8</f>
        <v>16.438888888888869</v>
      </c>
      <c r="V144" s="337">
        <f>M2N!BF8</f>
        <v>16.438888888888869</v>
      </c>
      <c r="W144" s="337" t="str">
        <f>M2N!BG8</f>
        <v>SB</v>
      </c>
      <c r="X144" s="337" t="str">
        <f>M2N!BH8</f>
        <v>SB</v>
      </c>
      <c r="Y144" s="337" t="str">
        <f>M2N!BI8</f>
        <v>SB</v>
      </c>
      <c r="Z144" s="337" t="str">
        <f>M2N!BJ8</f>
        <v>SB</v>
      </c>
      <c r="AA144" s="337" t="str">
        <f>M2N!BK8</f>
        <v>SB</v>
      </c>
      <c r="AB144" s="339" t="str">
        <f>M2N!BL8</f>
        <v>SB</v>
      </c>
      <c r="AC144" s="336" t="str">
        <f>M2N!BM8</f>
        <v>SB</v>
      </c>
      <c r="AD144" s="337">
        <f>M2N!BN8</f>
        <v>16.438888888888869</v>
      </c>
      <c r="AE144" s="337">
        <f>M2N!BO8</f>
        <v>16.438888888888869</v>
      </c>
      <c r="AF144" s="337">
        <f>M2N!BP8</f>
        <v>16.438888888888869</v>
      </c>
      <c r="AG144" s="337">
        <f>M2N!BQ8</f>
        <v>16.438888888888869</v>
      </c>
      <c r="AH144" s="337">
        <f>M2N!BR8</f>
        <v>16.438888888888869</v>
      </c>
      <c r="AI144" s="337">
        <f>M2N!BS8</f>
        <v>16.438888888888869</v>
      </c>
      <c r="AJ144" s="337">
        <f>M2N!BT8</f>
        <v>16.438888888888869</v>
      </c>
      <c r="AK144" s="337">
        <f>M2N!BU8</f>
        <v>16.438888888888869</v>
      </c>
      <c r="AL144" s="337" t="str">
        <f>M2N!BV8</f>
        <v>X</v>
      </c>
      <c r="AM144" s="337" t="str">
        <f>M2N!BW8</f>
        <v>X</v>
      </c>
      <c r="AN144" s="339" t="str">
        <f>M2N!BX8</f>
        <v>X</v>
      </c>
      <c r="AO144" s="336" t="str">
        <f>M2N!BY8</f>
        <v>X</v>
      </c>
      <c r="AP144" s="337" t="str">
        <f>M2N!BZ8</f>
        <v>X</v>
      </c>
      <c r="AQ144" s="337" t="str">
        <f>M2N!CA8</f>
        <v>X</v>
      </c>
      <c r="AR144" s="337" t="str">
        <f>M2N!CB8</f>
        <v>X</v>
      </c>
      <c r="AS144" s="337" t="str">
        <f>M2N!CC8</f>
        <v>X</v>
      </c>
      <c r="AT144" s="337" t="str">
        <f>M2N!CD8</f>
        <v>X</v>
      </c>
      <c r="AU144" s="337" t="str">
        <f>M2N!CE8</f>
        <v>X</v>
      </c>
      <c r="AV144" s="337" t="str">
        <f>M2N!CF8</f>
        <v>X</v>
      </c>
      <c r="AW144" s="337" t="str">
        <f>M2N!CG8</f>
        <v>X</v>
      </c>
      <c r="AX144" s="337" t="str">
        <f>M2N!CH8</f>
        <v>X</v>
      </c>
      <c r="AY144" s="337" t="str">
        <f>M2N!CI8</f>
        <v>X</v>
      </c>
      <c r="AZ144" s="339" t="str">
        <f>M2N!CJ8</f>
        <v>X</v>
      </c>
      <c r="BA144" s="336" t="str">
        <f>M2N!CK8</f>
        <v>X</v>
      </c>
      <c r="BB144" s="337" t="str">
        <f>M2N!CL8</f>
        <v>X</v>
      </c>
      <c r="BC144" s="337" t="str">
        <f>M2N!CM8</f>
        <v>X</v>
      </c>
      <c r="BD144" s="337" t="str">
        <f>M2N!CN8</f>
        <v>X</v>
      </c>
      <c r="BE144" s="337" t="str">
        <f>M2N!CO8</f>
        <v>X</v>
      </c>
      <c r="BF144" s="337" t="str">
        <f>M2N!CP8</f>
        <v>X</v>
      </c>
      <c r="BG144" s="337" t="str">
        <f>M2N!CQ8</f>
        <v>X</v>
      </c>
      <c r="BH144" s="337" t="str">
        <f>M2N!CR8</f>
        <v>X</v>
      </c>
      <c r="BI144" s="337" t="str">
        <f>M2N!CS8</f>
        <v>X</v>
      </c>
      <c r="BJ144" s="337" t="str">
        <f>M2N!CT8</f>
        <v>X</v>
      </c>
      <c r="BK144" s="337" t="str">
        <f>M2N!CU8</f>
        <v>X</v>
      </c>
      <c r="BL144" s="339" t="str">
        <f>M2N!CV8</f>
        <v>X</v>
      </c>
      <c r="BM144" s="336" t="str">
        <f>M2N!CW8</f>
        <v>X</v>
      </c>
      <c r="BN144" s="337" t="str">
        <f>M2N!CX8</f>
        <v>X</v>
      </c>
      <c r="BO144" s="337" t="str">
        <f>M2N!CY8</f>
        <v>X</v>
      </c>
      <c r="BP144" s="337" t="str">
        <f>M2N!CZ8</f>
        <v>X</v>
      </c>
      <c r="BQ144" s="337" t="str">
        <f>M2N!DA8</f>
        <v>X</v>
      </c>
      <c r="BR144" s="337" t="str">
        <f>M2N!DB8</f>
        <v>X</v>
      </c>
      <c r="BS144" s="337" t="str">
        <f>M2N!DC8</f>
        <v>X</v>
      </c>
      <c r="BT144" s="337" t="str">
        <f>M2N!DD8</f>
        <v>X</v>
      </c>
      <c r="BU144" s="337" t="str">
        <f>M2N!DE8</f>
        <v>X</v>
      </c>
      <c r="BV144" s="337" t="str">
        <f>M2N!DF8</f>
        <v>x</v>
      </c>
      <c r="BW144" s="337" t="str">
        <f>M2N!DG8</f>
        <v>x</v>
      </c>
      <c r="BX144" s="339" t="str">
        <f>M2N!DH8</f>
        <v>x</v>
      </c>
      <c r="BY144" s="336" t="str">
        <f>M2N!DI8</f>
        <v>x</v>
      </c>
      <c r="BZ144" s="337" t="str">
        <f>M2N!DJ8</f>
        <v>x</v>
      </c>
      <c r="CA144" s="337" t="str">
        <f>M2N!DK8</f>
        <v>x</v>
      </c>
      <c r="CB144" s="337" t="str">
        <f>M2N!DL8</f>
        <v>x</v>
      </c>
      <c r="CC144" s="337" t="str">
        <f>M2N!DM8</f>
        <v>x</v>
      </c>
      <c r="CD144" s="337" t="str">
        <f>M2N!DN8</f>
        <v>x</v>
      </c>
      <c r="CE144" s="337" t="str">
        <f>M2N!DO8</f>
        <v>x</v>
      </c>
      <c r="CF144" s="337" t="str">
        <f>M2N!DP8</f>
        <v>x</v>
      </c>
      <c r="CG144" s="337" t="str">
        <f>M2N!DQ8</f>
        <v>x</v>
      </c>
      <c r="CH144" s="337" t="str">
        <f>M2N!DR8</f>
        <v>x</v>
      </c>
      <c r="CI144" s="337" t="str">
        <f>M2N!DS8</f>
        <v>x</v>
      </c>
      <c r="CJ144" s="339" t="str">
        <f>M2N!DT8</f>
        <v>x</v>
      </c>
      <c r="CK144" s="336" t="str">
        <f>M2N!DU8</f>
        <v>x</v>
      </c>
      <c r="CL144" s="337" t="str">
        <f>M2N!DV8</f>
        <v>x</v>
      </c>
      <c r="CM144" s="337" t="str">
        <f>M2N!DW8</f>
        <v>x</v>
      </c>
      <c r="CN144" s="337" t="str">
        <f>M2N!DX8</f>
        <v>x</v>
      </c>
      <c r="CO144" s="261" t="str">
        <f>M2N!DY8</f>
        <v>x</v>
      </c>
      <c r="CP144" s="261" t="str">
        <f>M2N!DZ8</f>
        <v>x</v>
      </c>
      <c r="CQ144" s="261" t="str">
        <f>M2N!EA8</f>
        <v>x</v>
      </c>
      <c r="CR144" s="261" t="str">
        <f>M2N!EB8</f>
        <v>x</v>
      </c>
      <c r="CS144" s="261" t="str">
        <f>M2N!EC8</f>
        <v>x</v>
      </c>
      <c r="CT144" s="261" t="str">
        <f>M2N!ED8</f>
        <v>x</v>
      </c>
      <c r="CU144" s="261" t="str">
        <f>M2N!EE8</f>
        <v>x</v>
      </c>
      <c r="CV144" s="284" t="str">
        <f>M2N!EF8</f>
        <v>x</v>
      </c>
      <c r="CW144" s="283" t="str">
        <f>M2N!EG8</f>
        <v>x</v>
      </c>
      <c r="CX144" s="261" t="str">
        <f>M2N!EH8</f>
        <v>x</v>
      </c>
      <c r="CY144" s="261" t="str">
        <f>M2N!EI8</f>
        <v>x</v>
      </c>
      <c r="CZ144" s="261" t="str">
        <f>M2N!EJ8</f>
        <v>x</v>
      </c>
      <c r="DA144" s="261" t="str">
        <f>M2N!EK8</f>
        <v>x</v>
      </c>
      <c r="DB144" s="261" t="str">
        <f>M2N!EL8</f>
        <v>x</v>
      </c>
      <c r="DC144" s="261" t="str">
        <f>M2N!EM8</f>
        <v>x</v>
      </c>
      <c r="DD144" s="261" t="str">
        <f>M2N!EN8</f>
        <v>x</v>
      </c>
      <c r="DE144" s="261" t="str">
        <f>M2N!EO8</f>
        <v>x</v>
      </c>
      <c r="DF144" s="261" t="str">
        <f>M2N!EP8</f>
        <v>x</v>
      </c>
      <c r="DG144" s="261" t="str">
        <f>M2N!EQ8</f>
        <v>x</v>
      </c>
      <c r="DH144" s="284" t="str">
        <f>M2N!ER8</f>
        <v>x</v>
      </c>
      <c r="DI144" s="283" t="str">
        <f>M2N!ES8</f>
        <v>x</v>
      </c>
      <c r="DJ144" s="261" t="str">
        <f>M2N!ET8</f>
        <v>x</v>
      </c>
      <c r="DK144" s="261" t="str">
        <f>M2N!EU8</f>
        <v>x</v>
      </c>
      <c r="DL144" s="261" t="str">
        <f>M2N!EV8</f>
        <v>x</v>
      </c>
      <c r="DM144" s="261" t="str">
        <f>M2N!EW8</f>
        <v>x</v>
      </c>
      <c r="DN144" s="261" t="str">
        <f>M2N!EX8</f>
        <v>x</v>
      </c>
      <c r="DO144" s="261" t="str">
        <f>M2N!EY8</f>
        <v>x</v>
      </c>
      <c r="DP144" s="261" t="str">
        <f>M2N!EZ8</f>
        <v>x</v>
      </c>
      <c r="DQ144" s="261" t="str">
        <f>M2N!FA8</f>
        <v>x</v>
      </c>
      <c r="DR144" s="261" t="str">
        <f>M2N!FB8</f>
        <v>x</v>
      </c>
      <c r="DS144" s="261" t="str">
        <f>M2N!FC8</f>
        <v>x</v>
      </c>
      <c r="DT144" s="284" t="str">
        <f>M2N!FD8</f>
        <v>x</v>
      </c>
      <c r="DU144" s="283" t="str">
        <f>M2N!FE8</f>
        <v>x</v>
      </c>
      <c r="DV144" s="261" t="str">
        <f>M2N!FF8</f>
        <v>x</v>
      </c>
      <c r="DW144" s="261" t="str">
        <f>M2N!FG8</f>
        <v>x</v>
      </c>
      <c r="DX144" s="261" t="str">
        <f>M2N!FH8</f>
        <v>x</v>
      </c>
      <c r="DY144" s="261" t="str">
        <f>M2N!FI8</f>
        <v>x</v>
      </c>
      <c r="DZ144" s="261" t="str">
        <f>M2N!FJ8</f>
        <v>x</v>
      </c>
      <c r="EA144" s="261" t="str">
        <f>M2N!FK8</f>
        <v>x</v>
      </c>
      <c r="EB144" s="261" t="str">
        <f>M2N!FL8</f>
        <v>x</v>
      </c>
      <c r="EC144" s="261" t="str">
        <f>M2N!FM8</f>
        <v>x</v>
      </c>
      <c r="ED144" s="261" t="str">
        <f>M2N!FN8</f>
        <v>x</v>
      </c>
      <c r="EE144" s="261" t="str">
        <f>M2N!FO8</f>
        <v>x</v>
      </c>
      <c r="EF144" s="284" t="str">
        <f>M2N!FP8</f>
        <v>x</v>
      </c>
      <c r="EG144" s="283" t="str">
        <f>M2N!FQ8</f>
        <v>x</v>
      </c>
      <c r="EH144" s="261" t="str">
        <f>M2N!FR8</f>
        <v>x</v>
      </c>
      <c r="EI144" s="261" t="str">
        <f>M2N!FS8</f>
        <v>x</v>
      </c>
      <c r="EJ144" s="261" t="str">
        <f>M2N!FT8</f>
        <v>x</v>
      </c>
      <c r="EK144" s="261" t="str">
        <f>M2N!FU8</f>
        <v>x</v>
      </c>
      <c r="EL144" s="261" t="str">
        <f>M2N!FV8</f>
        <v>x</v>
      </c>
      <c r="EM144" s="261" t="str">
        <f>M2N!FW8</f>
        <v>x</v>
      </c>
      <c r="EN144" s="261" t="str">
        <f>M2N!FX8</f>
        <v>x</v>
      </c>
      <c r="EO144" s="261" t="str">
        <f>M2N!FY8</f>
        <v>x</v>
      </c>
      <c r="EP144" s="261" t="str">
        <f>M2N!FZ8</f>
        <v>x</v>
      </c>
      <c r="EQ144" s="261" t="str">
        <f>M2N!GA8</f>
        <v>x</v>
      </c>
      <c r="ER144" s="284" t="str">
        <f>M2N!GB8</f>
        <v>x</v>
      </c>
      <c r="ES144" s="280" t="str">
        <f>M2N!GC8</f>
        <v>x</v>
      </c>
      <c r="ET144" s="261" t="str">
        <f>M2N!GD8</f>
        <v>x</v>
      </c>
      <c r="EU144" s="261" t="str">
        <f>M2N!GE8</f>
        <v>x</v>
      </c>
      <c r="EV144" s="261" t="str">
        <f>M2N!GF8</f>
        <v>x</v>
      </c>
      <c r="EW144" s="261" t="str">
        <f>M2N!GG8</f>
        <v>x</v>
      </c>
      <c r="EX144" s="261" t="str">
        <f>M2N!GH8</f>
        <v>x</v>
      </c>
      <c r="EY144" s="261" t="str">
        <f>M2N!GI8</f>
        <v>x</v>
      </c>
      <c r="EZ144" s="261" t="str">
        <f>M2N!GJ8</f>
        <v>x</v>
      </c>
      <c r="FA144" s="261" t="str">
        <f>M2N!GK8</f>
        <v>x</v>
      </c>
      <c r="FB144" s="261" t="str">
        <f>M2N!GL8</f>
        <v>x</v>
      </c>
      <c r="FC144" s="261" t="str">
        <f>M2N!GM8</f>
        <v>x</v>
      </c>
      <c r="FD144" s="261" t="str">
        <f>M2N!GN8</f>
        <v>x</v>
      </c>
      <c r="FE144" s="261" t="str">
        <f>M2N!GO8</f>
        <v>x</v>
      </c>
      <c r="FF144" s="261" t="str">
        <f>M2N!GP8</f>
        <v>x</v>
      </c>
      <c r="FG144" s="261" t="str">
        <f>M2N!GQ8</f>
        <v>x</v>
      </c>
      <c r="FH144" s="261" t="str">
        <f>M2N!GR8</f>
        <v>x</v>
      </c>
      <c r="FI144" s="261" t="str">
        <f>M2N!GS8</f>
        <v>x</v>
      </c>
      <c r="FJ144" s="261" t="str">
        <f>M2N!GT8</f>
        <v>x</v>
      </c>
      <c r="FK144" s="261" t="str">
        <f>M2N!GU8</f>
        <v>x</v>
      </c>
      <c r="FL144" s="261" t="str">
        <f>M2N!GV8</f>
        <v>x</v>
      </c>
      <c r="FM144" s="261" t="str">
        <f>M2N!GW8</f>
        <v>x</v>
      </c>
      <c r="FN144" s="261" t="str">
        <f>M2N!GX8</f>
        <v>x</v>
      </c>
      <c r="FO144" s="261" t="str">
        <f>M2N!GY8</f>
        <v>x</v>
      </c>
      <c r="FP144" s="261" t="str">
        <f>M2N!GZ8</f>
        <v>x</v>
      </c>
      <c r="FQ144" s="261" t="str">
        <f>M2N!HA8</f>
        <v>x</v>
      </c>
      <c r="FR144" s="261" t="str">
        <f>M2N!HB8</f>
        <v>x</v>
      </c>
      <c r="FS144" s="261" t="str">
        <f>M2N!HC8</f>
        <v>x</v>
      </c>
      <c r="FT144" s="261" t="str">
        <f>M2N!HD8</f>
        <v>x</v>
      </c>
      <c r="FU144" s="261" t="str">
        <f>M2N!HE8</f>
        <v>x</v>
      </c>
      <c r="FV144" s="261" t="str">
        <f>M2N!HF8</f>
        <v>x</v>
      </c>
      <c r="FW144" s="261" t="str">
        <f>M2N!HG8</f>
        <v>x</v>
      </c>
      <c r="FX144" s="261" t="str">
        <f>M2N!HH8</f>
        <v>x</v>
      </c>
      <c r="FY144" s="261" t="str">
        <f>M2N!HI8</f>
        <v>x</v>
      </c>
      <c r="FZ144" s="261" t="str">
        <f>M2N!HJ8</f>
        <v>x</v>
      </c>
      <c r="GA144" s="261" t="str">
        <f>M2N!HK8</f>
        <v>x</v>
      </c>
      <c r="GB144" s="261" t="str">
        <f>M2N!HL8</f>
        <v>x</v>
      </c>
      <c r="GC144" s="261" t="str">
        <f>M2N!HM8</f>
        <v>x</v>
      </c>
      <c r="GD144" s="261" t="str">
        <f>M2N!HN8</f>
        <v>x</v>
      </c>
      <c r="GE144" s="261" t="str">
        <f>M2N!HO8</f>
        <v>x</v>
      </c>
      <c r="GF144" s="261" t="str">
        <f>M2N!HP8</f>
        <v>x</v>
      </c>
      <c r="GG144" s="261" t="str">
        <f>M2N!HQ8</f>
        <v>x</v>
      </c>
      <c r="GH144" s="261" t="str">
        <f>M2N!HR8</f>
        <v>x</v>
      </c>
      <c r="GI144" s="261" t="str">
        <f>M2N!HS8</f>
        <v>x</v>
      </c>
      <c r="GJ144" s="261" t="str">
        <f>M2N!HT8</f>
        <v>x</v>
      </c>
      <c r="GK144" s="261" t="str">
        <f>M2N!HU8</f>
        <v>x</v>
      </c>
      <c r="GL144" s="261" t="str">
        <f>M2N!HV8</f>
        <v>x</v>
      </c>
      <c r="GM144" s="261" t="str">
        <f>M2N!HW8</f>
        <v>x</v>
      </c>
      <c r="GN144" s="725" t="str">
        <f>M2N!HX8</f>
        <v>x</v>
      </c>
    </row>
    <row r="145" spans="1:196" ht="13.15" customHeight="1" x14ac:dyDescent="0.2">
      <c r="A145" s="274" t="str">
        <f>M2N!A9</f>
        <v>V15</v>
      </c>
      <c r="B145" s="274">
        <f>M2N!B9</f>
        <v>0</v>
      </c>
      <c r="C145" s="275">
        <f>M2N!C9</f>
        <v>48000</v>
      </c>
      <c r="D145" s="276" t="str">
        <f>M2N!D9</f>
        <v>N345</v>
      </c>
      <c r="E145" s="336">
        <f>M2N!AO9</f>
        <v>14.029914529914514</v>
      </c>
      <c r="F145" s="337">
        <f>M2N!AP9</f>
        <v>14.029914529914514</v>
      </c>
      <c r="G145" s="337">
        <f>M2N!AQ9</f>
        <v>14.029914529914514</v>
      </c>
      <c r="H145" s="337">
        <f>M2N!AR9</f>
        <v>14.029914529914514</v>
      </c>
      <c r="I145" s="337">
        <f>M2N!AS9</f>
        <v>14.029914529914514</v>
      </c>
      <c r="J145" s="337">
        <f>M2N!AT9</f>
        <v>14.029914529914514</v>
      </c>
      <c r="K145" s="337">
        <f>M2N!AU9</f>
        <v>14.029914529914514</v>
      </c>
      <c r="L145" s="337">
        <f>M2N!AV9</f>
        <v>14.029914529914514</v>
      </c>
      <c r="M145" s="337">
        <f>M2N!AW9</f>
        <v>14.029914529914514</v>
      </c>
      <c r="N145" s="337">
        <f>M2N!AX9</f>
        <v>14.029914529914514</v>
      </c>
      <c r="O145" s="337">
        <f>M2N!AY9</f>
        <v>14.029914529914514</v>
      </c>
      <c r="P145" s="338">
        <f>M2N!AZ9</f>
        <v>14.029914529914514</v>
      </c>
      <c r="Q145" s="336">
        <f>M2N!BA9</f>
        <v>11.020114942528718</v>
      </c>
      <c r="R145" s="337">
        <f>M2N!BB9</f>
        <v>11.020114942528718</v>
      </c>
      <c r="S145" s="337">
        <f>M2N!BC9</f>
        <v>11.020114942528718</v>
      </c>
      <c r="T145" s="337">
        <f>M2N!BD9</f>
        <v>11.020114942528718</v>
      </c>
      <c r="U145" s="337">
        <f>M2N!BE9</f>
        <v>11.020114942528718</v>
      </c>
      <c r="V145" s="337">
        <f>M2N!BF9</f>
        <v>11.020114942528718</v>
      </c>
      <c r="W145" s="337">
        <f>M2N!BG9</f>
        <v>11.020114942528718</v>
      </c>
      <c r="X145" s="337">
        <f>M2N!BH9</f>
        <v>11.020114942528718</v>
      </c>
      <c r="Y145" s="337">
        <f>M2N!BI9</f>
        <v>11.020114942528718</v>
      </c>
      <c r="Z145" s="337">
        <f>M2N!BJ9</f>
        <v>11.020114942528718</v>
      </c>
      <c r="AA145" s="337">
        <f>M2N!BK9</f>
        <v>11.020114942528718</v>
      </c>
      <c r="AB145" s="339">
        <f>M2N!BL9</f>
        <v>11.020114942528718</v>
      </c>
      <c r="AC145" s="336">
        <f>M2N!BM9</f>
        <v>11.020114942528718</v>
      </c>
      <c r="AD145" s="337">
        <f>M2N!BN9</f>
        <v>11.020114942528718</v>
      </c>
      <c r="AE145" s="337">
        <f>M2N!BO9</f>
        <v>11.020114942528718</v>
      </c>
      <c r="AF145" s="337">
        <f>M2N!BP9</f>
        <v>11.020114942528718</v>
      </c>
      <c r="AG145" s="337">
        <f>M2N!BQ9</f>
        <v>11.020114942528718</v>
      </c>
      <c r="AH145" s="337">
        <f>M2N!BR9</f>
        <v>11.020114942528718</v>
      </c>
      <c r="AI145" s="337">
        <f>M2N!BS9</f>
        <v>11.020114942528718</v>
      </c>
      <c r="AJ145" s="337" t="str">
        <f>M2N!BT9</f>
        <v>X</v>
      </c>
      <c r="AK145" s="337" t="str">
        <f>M2N!BU9</f>
        <v>X</v>
      </c>
      <c r="AL145" s="337" t="str">
        <f>M2N!BV9</f>
        <v>X</v>
      </c>
      <c r="AM145" s="337" t="str">
        <f>M2N!BW9</f>
        <v>X</v>
      </c>
      <c r="AN145" s="339" t="str">
        <f>M2N!BX9</f>
        <v>X</v>
      </c>
      <c r="AO145" s="336" t="str">
        <f>M2N!BY9</f>
        <v>X</v>
      </c>
      <c r="AP145" s="337" t="str">
        <f>M2N!BZ9</f>
        <v>X</v>
      </c>
      <c r="AQ145" s="337" t="str">
        <f>M2N!CA9</f>
        <v>X</v>
      </c>
      <c r="AR145" s="337" t="str">
        <f>M2N!CB9</f>
        <v>X</v>
      </c>
      <c r="AS145" s="337" t="str">
        <f>M2N!CC9</f>
        <v>X</v>
      </c>
      <c r="AT145" s="337" t="str">
        <f>M2N!CD9</f>
        <v>X</v>
      </c>
      <c r="AU145" s="337" t="str">
        <f>M2N!CE9</f>
        <v>X</v>
      </c>
      <c r="AV145" s="337" t="str">
        <f>M2N!CF9</f>
        <v>X</v>
      </c>
      <c r="AW145" s="337" t="str">
        <f>M2N!CG9</f>
        <v>X</v>
      </c>
      <c r="AX145" s="337" t="str">
        <f>M2N!CH9</f>
        <v>X</v>
      </c>
      <c r="AY145" s="337" t="str">
        <f>M2N!CI9</f>
        <v>X</v>
      </c>
      <c r="AZ145" s="339" t="str">
        <f>M2N!CJ9</f>
        <v>X</v>
      </c>
      <c r="BA145" s="336" t="str">
        <f>M2N!CK9</f>
        <v>X</v>
      </c>
      <c r="BB145" s="337" t="str">
        <f>M2N!CL9</f>
        <v>X</v>
      </c>
      <c r="BC145" s="337" t="str">
        <f>M2N!CM9</f>
        <v>X</v>
      </c>
      <c r="BD145" s="337" t="str">
        <f>M2N!CN9</f>
        <v>X</v>
      </c>
      <c r="BE145" s="337" t="str">
        <f>M2N!CO9</f>
        <v>X</v>
      </c>
      <c r="BF145" s="337" t="str">
        <f>M2N!CP9</f>
        <v>X</v>
      </c>
      <c r="BG145" s="337" t="str">
        <f>M2N!CQ9</f>
        <v>X</v>
      </c>
      <c r="BH145" s="337" t="str">
        <f>M2N!CR9</f>
        <v>X</v>
      </c>
      <c r="BI145" s="337" t="str">
        <f>M2N!CS9</f>
        <v>X</v>
      </c>
      <c r="BJ145" s="337" t="str">
        <f>M2N!CT9</f>
        <v>X</v>
      </c>
      <c r="BK145" s="337" t="str">
        <f>M2N!CU9</f>
        <v>X</v>
      </c>
      <c r="BL145" s="339" t="str">
        <f>M2N!CV9</f>
        <v>X</v>
      </c>
      <c r="BM145" s="336" t="str">
        <f>M2N!CW9</f>
        <v>X</v>
      </c>
      <c r="BN145" s="337" t="str">
        <f>M2N!CX9</f>
        <v>X</v>
      </c>
      <c r="BO145" s="337" t="str">
        <f>M2N!CY9</f>
        <v>X</v>
      </c>
      <c r="BP145" s="337" t="str">
        <f>M2N!CZ9</f>
        <v>X</v>
      </c>
      <c r="BQ145" s="337" t="str">
        <f>M2N!DA9</f>
        <v>X</v>
      </c>
      <c r="BR145" s="337" t="str">
        <f>M2N!DB9</f>
        <v>X</v>
      </c>
      <c r="BS145" s="337" t="str">
        <f>M2N!DC9</f>
        <v>X</v>
      </c>
      <c r="BT145" s="337" t="str">
        <f>M2N!DD9</f>
        <v>X</v>
      </c>
      <c r="BU145" s="337" t="str">
        <f>M2N!DE9</f>
        <v>X</v>
      </c>
      <c r="BV145" s="337" t="str">
        <f>M2N!DF9</f>
        <v>x</v>
      </c>
      <c r="BW145" s="337" t="str">
        <f>M2N!DG9</f>
        <v>x</v>
      </c>
      <c r="BX145" s="339" t="str">
        <f>M2N!DH9</f>
        <v>x</v>
      </c>
      <c r="BY145" s="336" t="str">
        <f>M2N!DI9</f>
        <v>x</v>
      </c>
      <c r="BZ145" s="337" t="str">
        <f>M2N!DJ9</f>
        <v>x</v>
      </c>
      <c r="CA145" s="337" t="str">
        <f>M2N!DK9</f>
        <v>x</v>
      </c>
      <c r="CB145" s="337" t="str">
        <f>M2N!DL9</f>
        <v>x</v>
      </c>
      <c r="CC145" s="337" t="str">
        <f>M2N!DM9</f>
        <v>x</v>
      </c>
      <c r="CD145" s="337" t="str">
        <f>M2N!DN9</f>
        <v>x</v>
      </c>
      <c r="CE145" s="337" t="str">
        <f>M2N!DO9</f>
        <v>x</v>
      </c>
      <c r="CF145" s="337" t="str">
        <f>M2N!DP9</f>
        <v>x</v>
      </c>
      <c r="CG145" s="337" t="str">
        <f>M2N!DQ9</f>
        <v>x</v>
      </c>
      <c r="CH145" s="337" t="str">
        <f>M2N!DR9</f>
        <v>x</v>
      </c>
      <c r="CI145" s="337" t="str">
        <f>M2N!DS9</f>
        <v>x</v>
      </c>
      <c r="CJ145" s="339" t="str">
        <f>M2N!DT9</f>
        <v>x</v>
      </c>
      <c r="CK145" s="336" t="str">
        <f>M2N!DU9</f>
        <v>x</v>
      </c>
      <c r="CL145" s="337" t="str">
        <f>M2N!DV9</f>
        <v>x</v>
      </c>
      <c r="CM145" s="337" t="str">
        <f>M2N!DW9</f>
        <v>x</v>
      </c>
      <c r="CN145" s="337" t="str">
        <f>M2N!DX9</f>
        <v>x</v>
      </c>
      <c r="CO145" s="261" t="str">
        <f>M2N!DY9</f>
        <v>x</v>
      </c>
      <c r="CP145" s="261" t="str">
        <f>M2N!DZ9</f>
        <v>x</v>
      </c>
      <c r="CQ145" s="261" t="str">
        <f>M2N!EA9</f>
        <v>x</v>
      </c>
      <c r="CR145" s="261" t="str">
        <f>M2N!EB9</f>
        <v>x</v>
      </c>
      <c r="CS145" s="261" t="str">
        <f>M2N!EC9</f>
        <v>x</v>
      </c>
      <c r="CT145" s="261" t="str">
        <f>M2N!ED9</f>
        <v>x</v>
      </c>
      <c r="CU145" s="261" t="str">
        <f>M2N!EE9</f>
        <v>x</v>
      </c>
      <c r="CV145" s="284" t="str">
        <f>M2N!EF9</f>
        <v>x</v>
      </c>
      <c r="CW145" s="283" t="str">
        <f>M2N!EG9</f>
        <v>x</v>
      </c>
      <c r="CX145" s="261" t="str">
        <f>M2N!EH9</f>
        <v>x</v>
      </c>
      <c r="CY145" s="261" t="str">
        <f>M2N!EI9</f>
        <v>x</v>
      </c>
      <c r="CZ145" s="261" t="str">
        <f>M2N!EJ9</f>
        <v>x</v>
      </c>
      <c r="DA145" s="261" t="str">
        <f>M2N!EK9</f>
        <v>x</v>
      </c>
      <c r="DB145" s="261" t="str">
        <f>M2N!EL9</f>
        <v>x</v>
      </c>
      <c r="DC145" s="261" t="str">
        <f>M2N!EM9</f>
        <v>x</v>
      </c>
      <c r="DD145" s="261" t="str">
        <f>M2N!EN9</f>
        <v>x</v>
      </c>
      <c r="DE145" s="261" t="str">
        <f>M2N!EO9</f>
        <v>x</v>
      </c>
      <c r="DF145" s="261" t="str">
        <f>M2N!EP9</f>
        <v>x</v>
      </c>
      <c r="DG145" s="261" t="str">
        <f>M2N!EQ9</f>
        <v>x</v>
      </c>
      <c r="DH145" s="284" t="str">
        <f>M2N!ER9</f>
        <v>x</v>
      </c>
      <c r="DI145" s="283" t="str">
        <f>M2N!ES9</f>
        <v>x</v>
      </c>
      <c r="DJ145" s="261" t="str">
        <f>M2N!ET9</f>
        <v>x</v>
      </c>
      <c r="DK145" s="261" t="str">
        <f>M2N!EU9</f>
        <v>x</v>
      </c>
      <c r="DL145" s="261" t="str">
        <f>M2N!EV9</f>
        <v>x</v>
      </c>
      <c r="DM145" s="261" t="str">
        <f>M2N!EW9</f>
        <v>x</v>
      </c>
      <c r="DN145" s="261" t="str">
        <f>M2N!EX9</f>
        <v>x</v>
      </c>
      <c r="DO145" s="261" t="str">
        <f>M2N!EY9</f>
        <v>x</v>
      </c>
      <c r="DP145" s="261" t="str">
        <f>M2N!EZ9</f>
        <v>x</v>
      </c>
      <c r="DQ145" s="261" t="str">
        <f>M2N!FA9</f>
        <v>x</v>
      </c>
      <c r="DR145" s="261" t="str">
        <f>M2N!FB9</f>
        <v>x</v>
      </c>
      <c r="DS145" s="261" t="str">
        <f>M2N!FC9</f>
        <v>x</v>
      </c>
      <c r="DT145" s="284" t="str">
        <f>M2N!FD9</f>
        <v>x</v>
      </c>
      <c r="DU145" s="283" t="str">
        <f>M2N!FE9</f>
        <v>x</v>
      </c>
      <c r="DV145" s="261" t="str">
        <f>M2N!FF9</f>
        <v>x</v>
      </c>
      <c r="DW145" s="261" t="str">
        <f>M2N!FG9</f>
        <v>x</v>
      </c>
      <c r="DX145" s="261" t="str">
        <f>M2N!FH9</f>
        <v>x</v>
      </c>
      <c r="DY145" s="261" t="str">
        <f>M2N!FI9</f>
        <v>x</v>
      </c>
      <c r="DZ145" s="261" t="str">
        <f>M2N!FJ9</f>
        <v>x</v>
      </c>
      <c r="EA145" s="261" t="str">
        <f>M2N!FK9</f>
        <v>x</v>
      </c>
      <c r="EB145" s="261" t="str">
        <f>M2N!FL9</f>
        <v>x</v>
      </c>
      <c r="EC145" s="261" t="str">
        <f>M2N!FM9</f>
        <v>x</v>
      </c>
      <c r="ED145" s="261" t="str">
        <f>M2N!FN9</f>
        <v>x</v>
      </c>
      <c r="EE145" s="261" t="str">
        <f>M2N!FO9</f>
        <v>x</v>
      </c>
      <c r="EF145" s="284" t="str">
        <f>M2N!FP9</f>
        <v>x</v>
      </c>
      <c r="EG145" s="283" t="str">
        <f>M2N!FQ9</f>
        <v>x</v>
      </c>
      <c r="EH145" s="261" t="str">
        <f>M2N!FR9</f>
        <v>x</v>
      </c>
      <c r="EI145" s="261" t="str">
        <f>M2N!FS9</f>
        <v>x</v>
      </c>
      <c r="EJ145" s="261" t="str">
        <f>M2N!FT9</f>
        <v>x</v>
      </c>
      <c r="EK145" s="261" t="str">
        <f>M2N!FU9</f>
        <v>x</v>
      </c>
      <c r="EL145" s="261" t="str">
        <f>M2N!FV9</f>
        <v>x</v>
      </c>
      <c r="EM145" s="261" t="str">
        <f>M2N!FW9</f>
        <v>x</v>
      </c>
      <c r="EN145" s="261" t="str">
        <f>M2N!FX9</f>
        <v>x</v>
      </c>
      <c r="EO145" s="261" t="str">
        <f>M2N!FY9</f>
        <v>x</v>
      </c>
      <c r="EP145" s="261" t="str">
        <f>M2N!FZ9</f>
        <v>x</v>
      </c>
      <c r="EQ145" s="261" t="str">
        <f>M2N!GA9</f>
        <v>x</v>
      </c>
      <c r="ER145" s="284" t="str">
        <f>M2N!GB9</f>
        <v>x</v>
      </c>
      <c r="ES145" s="280" t="str">
        <f>M2N!GC9</f>
        <v>x</v>
      </c>
      <c r="ET145" s="261" t="str">
        <f>M2N!GD9</f>
        <v>x</v>
      </c>
      <c r="EU145" s="261" t="str">
        <f>M2N!GE9</f>
        <v>x</v>
      </c>
      <c r="EV145" s="261" t="str">
        <f>M2N!GF9</f>
        <v>x</v>
      </c>
      <c r="EW145" s="261" t="str">
        <f>M2N!GG9</f>
        <v>x</v>
      </c>
      <c r="EX145" s="261" t="str">
        <f>M2N!GH9</f>
        <v>x</v>
      </c>
      <c r="EY145" s="261" t="str">
        <f>M2N!GI9</f>
        <v>x</v>
      </c>
      <c r="EZ145" s="261" t="str">
        <f>M2N!GJ9</f>
        <v>x</v>
      </c>
      <c r="FA145" s="261" t="str">
        <f>M2N!GK9</f>
        <v>x</v>
      </c>
      <c r="FB145" s="261" t="str">
        <f>M2N!GL9</f>
        <v>x</v>
      </c>
      <c r="FC145" s="261" t="str">
        <f>M2N!GM9</f>
        <v>x</v>
      </c>
      <c r="FD145" s="261" t="str">
        <f>M2N!GN9</f>
        <v>x</v>
      </c>
      <c r="FE145" s="261" t="str">
        <f>M2N!GO9</f>
        <v>x</v>
      </c>
      <c r="FF145" s="261" t="str">
        <f>M2N!GP9</f>
        <v>x</v>
      </c>
      <c r="FG145" s="261" t="str">
        <f>M2N!GQ9</f>
        <v>x</v>
      </c>
      <c r="FH145" s="261" t="str">
        <f>M2N!GR9</f>
        <v>x</v>
      </c>
      <c r="FI145" s="261" t="str">
        <f>M2N!GS9</f>
        <v>x</v>
      </c>
      <c r="FJ145" s="261" t="str">
        <f>M2N!GT9</f>
        <v>x</v>
      </c>
      <c r="FK145" s="261" t="str">
        <f>M2N!GU9</f>
        <v>x</v>
      </c>
      <c r="FL145" s="261" t="str">
        <f>M2N!GV9</f>
        <v>x</v>
      </c>
      <c r="FM145" s="261" t="str">
        <f>M2N!GW9</f>
        <v>x</v>
      </c>
      <c r="FN145" s="261" t="str">
        <f>M2N!GX9</f>
        <v>x</v>
      </c>
      <c r="FO145" s="261" t="str">
        <f>M2N!GY9</f>
        <v>x</v>
      </c>
      <c r="FP145" s="261" t="str">
        <f>M2N!GZ9</f>
        <v>x</v>
      </c>
      <c r="FQ145" s="261" t="str">
        <f>M2N!HA9</f>
        <v>x</v>
      </c>
      <c r="FR145" s="261" t="str">
        <f>M2N!HB9</f>
        <v>x</v>
      </c>
      <c r="FS145" s="261" t="str">
        <f>M2N!HC9</f>
        <v>x</v>
      </c>
      <c r="FT145" s="261" t="str">
        <f>M2N!HD9</f>
        <v>x</v>
      </c>
      <c r="FU145" s="261" t="str">
        <f>M2N!HE9</f>
        <v>x</v>
      </c>
      <c r="FV145" s="261" t="str">
        <f>M2N!HF9</f>
        <v>x</v>
      </c>
      <c r="FW145" s="261" t="str">
        <f>M2N!HG9</f>
        <v>x</v>
      </c>
      <c r="FX145" s="261" t="str">
        <f>M2N!HH9</f>
        <v>x</v>
      </c>
      <c r="FY145" s="261" t="str">
        <f>M2N!HI9</f>
        <v>x</v>
      </c>
      <c r="FZ145" s="261" t="str">
        <f>M2N!HJ9</f>
        <v>x</v>
      </c>
      <c r="GA145" s="261" t="str">
        <f>M2N!HK9</f>
        <v>x</v>
      </c>
      <c r="GB145" s="261" t="str">
        <f>M2N!HL9</f>
        <v>x</v>
      </c>
      <c r="GC145" s="261" t="str">
        <f>M2N!HM9</f>
        <v>x</v>
      </c>
      <c r="GD145" s="261" t="str">
        <f>M2N!HN9</f>
        <v>x</v>
      </c>
      <c r="GE145" s="261" t="str">
        <f>M2N!HO9</f>
        <v>x</v>
      </c>
      <c r="GF145" s="261" t="str">
        <f>M2N!HP9</f>
        <v>x</v>
      </c>
      <c r="GG145" s="261" t="str">
        <f>M2N!HQ9</f>
        <v>x</v>
      </c>
      <c r="GH145" s="261" t="str">
        <f>M2N!HR9</f>
        <v>x</v>
      </c>
      <c r="GI145" s="261" t="str">
        <f>M2N!HS9</f>
        <v>x</v>
      </c>
      <c r="GJ145" s="261" t="str">
        <f>M2N!HT9</f>
        <v>x</v>
      </c>
      <c r="GK145" s="261" t="str">
        <f>M2N!HU9</f>
        <v>x</v>
      </c>
      <c r="GL145" s="261" t="str">
        <f>M2N!HV9</f>
        <v>x</v>
      </c>
      <c r="GM145" s="261" t="str">
        <f>M2N!HW9</f>
        <v>x</v>
      </c>
      <c r="GN145" s="261" t="str">
        <f>M2N!HX9</f>
        <v>x</v>
      </c>
    </row>
    <row r="146" spans="1:196" ht="13.15" customHeight="1" x14ac:dyDescent="0.2">
      <c r="A146" s="274" t="str">
        <f>M2N!A11</f>
        <v>V10T</v>
      </c>
      <c r="B146" s="274">
        <f>M2N!B11</f>
        <v>41691</v>
      </c>
      <c r="C146" s="275">
        <f>M2N!C11</f>
        <v>48000</v>
      </c>
      <c r="D146" s="276" t="str">
        <f>M2N!D11</f>
        <v>N350</v>
      </c>
      <c r="E146" s="336" t="str">
        <f>M2N!AO11</f>
        <v>V10</v>
      </c>
      <c r="F146" s="337">
        <f>M2N!AP11</f>
        <v>6.9166666666667425</v>
      </c>
      <c r="G146" s="337">
        <f>M2N!AQ11</f>
        <v>6.9166666666667425</v>
      </c>
      <c r="H146" s="337">
        <f>M2N!AR11</f>
        <v>6.9166666666667425</v>
      </c>
      <c r="I146" s="337" t="str">
        <f>M2N!AS11</f>
        <v>Fretting</v>
      </c>
      <c r="J146" s="337" t="str">
        <f>M2N!AT11</f>
        <v>Fretting</v>
      </c>
      <c r="K146" s="337">
        <f>M2N!AU11</f>
        <v>21.739130434782606</v>
      </c>
      <c r="L146" s="337">
        <f>M2N!AV11</f>
        <v>21.739130434782606</v>
      </c>
      <c r="M146" s="337">
        <f>M2N!AW11</f>
        <v>21.739130434782606</v>
      </c>
      <c r="N146" s="337">
        <f>M2N!AX11</f>
        <v>21.739130434782606</v>
      </c>
      <c r="O146" s="337">
        <f>M2N!AY11</f>
        <v>21.739130434782606</v>
      </c>
      <c r="P146" s="338">
        <f>M2N!AZ11</f>
        <v>21.739130434782606</v>
      </c>
      <c r="Q146" s="336">
        <f>M2N!BA11</f>
        <v>20.741869918699184</v>
      </c>
      <c r="R146" s="337">
        <f>M2N!BB11</f>
        <v>20.741869918699184</v>
      </c>
      <c r="S146" s="337">
        <f>M2N!BC11</f>
        <v>20.741869918699184</v>
      </c>
      <c r="T146" s="337">
        <f>M2N!BD11</f>
        <v>20.741869918699184</v>
      </c>
      <c r="U146" s="337">
        <f>M2N!BE11</f>
        <v>20.741869918699184</v>
      </c>
      <c r="V146" s="337">
        <f>M2N!BF11</f>
        <v>20.741869918699184</v>
      </c>
      <c r="W146" s="337">
        <f>M2N!BG11</f>
        <v>20.741869918699184</v>
      </c>
      <c r="X146" s="337">
        <f>M2N!BH11</f>
        <v>20.741869918699184</v>
      </c>
      <c r="Y146" s="337">
        <f>M2N!BI11</f>
        <v>20.741869918699184</v>
      </c>
      <c r="Z146" s="337">
        <f>M2N!BJ11</f>
        <v>20.741869918699184</v>
      </c>
      <c r="AA146" s="337">
        <f>M2N!BK11</f>
        <v>20.741869918699184</v>
      </c>
      <c r="AB146" s="339">
        <f>M2N!BL11</f>
        <v>20.741869918699184</v>
      </c>
      <c r="AC146" s="336">
        <f>M2N!BM11</f>
        <v>20.741869918699184</v>
      </c>
      <c r="AD146" s="337">
        <f>M2N!BN11</f>
        <v>20.741869918699184</v>
      </c>
      <c r="AE146" s="337">
        <f>M2N!BO11</f>
        <v>20.741869918699184</v>
      </c>
      <c r="AF146" s="337">
        <f>M2N!BP11</f>
        <v>20.741869918699184</v>
      </c>
      <c r="AG146" s="337">
        <f>M2N!BQ11</f>
        <v>20.741869918699184</v>
      </c>
      <c r="AH146" s="337">
        <f>M2N!BR11</f>
        <v>20.741869918699184</v>
      </c>
      <c r="AI146" s="337">
        <f>M2N!BS11</f>
        <v>20.741869918699184</v>
      </c>
      <c r="AJ146" s="337">
        <f>M2N!BT11</f>
        <v>20.741869918699184</v>
      </c>
      <c r="AK146" s="337">
        <f>M2N!BU11</f>
        <v>20.741869918699184</v>
      </c>
      <c r="AL146" s="337">
        <f>M2N!BV11</f>
        <v>20.741869918699184</v>
      </c>
      <c r="AM146" s="337">
        <f>M2N!BW11</f>
        <v>20.741869918699184</v>
      </c>
      <c r="AN146" s="339">
        <f>M2N!BX11</f>
        <v>20.741869918699184</v>
      </c>
      <c r="AO146" s="336">
        <f>M2N!BY11</f>
        <v>20.741869918699184</v>
      </c>
      <c r="AP146" s="337">
        <f>M2N!BZ11</f>
        <v>20.741869918699184</v>
      </c>
      <c r="AQ146" s="337">
        <f>M2N!CA11</f>
        <v>20.741869918699184</v>
      </c>
      <c r="AR146" s="337">
        <f>M2N!CB11</f>
        <v>20.741869918699184</v>
      </c>
      <c r="AS146" s="337">
        <f>M2N!CC11</f>
        <v>20.741869918699184</v>
      </c>
      <c r="AT146" s="337">
        <f>M2N!CD11</f>
        <v>20.741869918699184</v>
      </c>
      <c r="AU146" s="337">
        <f>M2N!CE11</f>
        <v>20.741869918699184</v>
      </c>
      <c r="AV146" s="337" t="str">
        <f>M2N!CF11</f>
        <v>STK</v>
      </c>
      <c r="AW146" s="337" t="str">
        <f>M2N!CG11</f>
        <v>STK</v>
      </c>
      <c r="AX146" s="337" t="str">
        <f>M2N!CH11</f>
        <v>STK</v>
      </c>
      <c r="AY146" s="337" t="str">
        <f>M2N!CI11</f>
        <v>STK</v>
      </c>
      <c r="AZ146" s="339" t="str">
        <f>M2N!CJ11</f>
        <v>STK</v>
      </c>
      <c r="BA146" s="336">
        <f>M2N!CK11</f>
        <v>20.741869918699184</v>
      </c>
      <c r="BB146" s="337">
        <f>M2N!CL11</f>
        <v>20.741869918699184</v>
      </c>
      <c r="BC146" s="337">
        <f>M2N!CM11</f>
        <v>20.741869918699184</v>
      </c>
      <c r="BD146" s="337">
        <f>M2N!CN11</f>
        <v>20.741869918699184</v>
      </c>
      <c r="BE146" s="337">
        <f>M2N!CO11</f>
        <v>20.741869918699184</v>
      </c>
      <c r="BF146" s="337">
        <f>M2N!CP11</f>
        <v>20.741869918699184</v>
      </c>
      <c r="BG146" s="337">
        <f>M2N!CQ11</f>
        <v>20.741869918699184</v>
      </c>
      <c r="BH146" s="337">
        <f>M2N!CR11</f>
        <v>20.741869918699184</v>
      </c>
      <c r="BI146" s="337">
        <f>M2N!CS11</f>
        <v>20.741869918699184</v>
      </c>
      <c r="BJ146" s="337">
        <f>M2N!CT11</f>
        <v>20.741869918699184</v>
      </c>
      <c r="BK146" s="337">
        <f>M2N!CU11</f>
        <v>20.741869918699184</v>
      </c>
      <c r="BL146" s="339">
        <f>M2N!CV11</f>
        <v>20.741869918699184</v>
      </c>
      <c r="BM146" s="336" t="str">
        <f>M2N!CW11</f>
        <v>X</v>
      </c>
      <c r="BN146" s="337" t="str">
        <f>M2N!CX11</f>
        <v>X</v>
      </c>
      <c r="BO146" s="337" t="str">
        <f>M2N!CY11</f>
        <v>X</v>
      </c>
      <c r="BP146" s="337" t="str">
        <f>M2N!CZ11</f>
        <v>X</v>
      </c>
      <c r="BQ146" s="337" t="str">
        <f>M2N!DA11</f>
        <v>X</v>
      </c>
      <c r="BR146" s="337" t="str">
        <f>M2N!DB11</f>
        <v>X</v>
      </c>
      <c r="BS146" s="337" t="str">
        <f>M2N!DC11</f>
        <v>X</v>
      </c>
      <c r="BT146" s="337" t="str">
        <f>M2N!DD11</f>
        <v>X</v>
      </c>
      <c r="BU146" s="337" t="str">
        <f>M2N!DE11</f>
        <v>X</v>
      </c>
      <c r="BV146" s="337" t="str">
        <f>M2N!DF11</f>
        <v>x</v>
      </c>
      <c r="BW146" s="337" t="str">
        <f>M2N!DG11</f>
        <v>x</v>
      </c>
      <c r="BX146" s="339" t="str">
        <f>M2N!DH11</f>
        <v>x</v>
      </c>
      <c r="BY146" s="336" t="str">
        <f>M2N!DI11</f>
        <v>x</v>
      </c>
      <c r="BZ146" s="337" t="str">
        <f>M2N!DJ11</f>
        <v>x</v>
      </c>
      <c r="CA146" s="337" t="str">
        <f>M2N!DK11</f>
        <v>x</v>
      </c>
      <c r="CB146" s="337" t="str">
        <f>M2N!DL11</f>
        <v>x</v>
      </c>
      <c r="CC146" s="337" t="str">
        <f>M2N!DM11</f>
        <v>x</v>
      </c>
      <c r="CD146" s="337" t="str">
        <f>M2N!DN11</f>
        <v>x</v>
      </c>
      <c r="CE146" s="337" t="str">
        <f>M2N!DO11</f>
        <v>x</v>
      </c>
      <c r="CF146" s="337" t="str">
        <f>M2N!DP11</f>
        <v>x</v>
      </c>
      <c r="CG146" s="337" t="str">
        <f>M2N!DQ11</f>
        <v>x</v>
      </c>
      <c r="CH146" s="337" t="str">
        <f>M2N!DR11</f>
        <v>x</v>
      </c>
      <c r="CI146" s="337" t="str">
        <f>M2N!DS11</f>
        <v>x</v>
      </c>
      <c r="CJ146" s="339" t="str">
        <f>M2N!DT11</f>
        <v>x</v>
      </c>
      <c r="CK146" s="336" t="str">
        <f>M2N!DU11</f>
        <v>x</v>
      </c>
      <c r="CL146" s="337" t="str">
        <f>M2N!DV11</f>
        <v>x</v>
      </c>
      <c r="CM146" s="337" t="str">
        <f>M2N!DW11</f>
        <v>x</v>
      </c>
      <c r="CN146" s="337" t="str">
        <f>M2N!DX11</f>
        <v>x</v>
      </c>
      <c r="CO146" s="261" t="str">
        <f>M2N!DY11</f>
        <v>x</v>
      </c>
      <c r="CP146" s="261" t="str">
        <f>M2N!DZ11</f>
        <v>x</v>
      </c>
      <c r="CQ146" s="261" t="str">
        <f>M2N!EA11</f>
        <v>x</v>
      </c>
      <c r="CR146" s="261" t="str">
        <f>M2N!EB11</f>
        <v>x</v>
      </c>
      <c r="CS146" s="261" t="str">
        <f>M2N!EC11</f>
        <v>x</v>
      </c>
      <c r="CT146" s="261" t="str">
        <f>M2N!ED11</f>
        <v>x</v>
      </c>
      <c r="CU146" s="261" t="str">
        <f>M2N!EE11</f>
        <v>x</v>
      </c>
      <c r="CV146" s="284" t="str">
        <f>M2N!EF11</f>
        <v>x</v>
      </c>
      <c r="CW146" s="283" t="str">
        <f>M2N!EG11</f>
        <v>x</v>
      </c>
      <c r="CX146" s="261" t="str">
        <f>M2N!EH11</f>
        <v>x</v>
      </c>
      <c r="CY146" s="261" t="str">
        <f>M2N!EI11</f>
        <v>x</v>
      </c>
      <c r="CZ146" s="261" t="str">
        <f>M2N!EJ11</f>
        <v>x</v>
      </c>
      <c r="DA146" s="261" t="str">
        <f>M2N!EK11</f>
        <v>x</v>
      </c>
      <c r="DB146" s="261" t="str">
        <f>M2N!EL11</f>
        <v>x</v>
      </c>
      <c r="DC146" s="261" t="str">
        <f>M2N!EM11</f>
        <v>x</v>
      </c>
      <c r="DD146" s="261" t="str">
        <f>M2N!EN11</f>
        <v>x</v>
      </c>
      <c r="DE146" s="261" t="str">
        <f>M2N!EO11</f>
        <v>x</v>
      </c>
      <c r="DF146" s="261" t="str">
        <f>M2N!EP11</f>
        <v>x</v>
      </c>
      <c r="DG146" s="261" t="str">
        <f>M2N!EQ11</f>
        <v>x</v>
      </c>
      <c r="DH146" s="284" t="str">
        <f>M2N!ER11</f>
        <v>x</v>
      </c>
      <c r="DI146" s="283" t="str">
        <f>M2N!ES11</f>
        <v>x</v>
      </c>
      <c r="DJ146" s="261" t="str">
        <f>M2N!ET11</f>
        <v>x</v>
      </c>
      <c r="DK146" s="261" t="str">
        <f>M2N!EU11</f>
        <v>x</v>
      </c>
      <c r="DL146" s="261" t="str">
        <f>M2N!EV11</f>
        <v>x</v>
      </c>
      <c r="DM146" s="261" t="str">
        <f>M2N!EW11</f>
        <v>x</v>
      </c>
      <c r="DN146" s="261" t="str">
        <f>M2N!EX11</f>
        <v>x</v>
      </c>
      <c r="DO146" s="261" t="str">
        <f>M2N!EY11</f>
        <v>x</v>
      </c>
      <c r="DP146" s="261" t="str">
        <f>M2N!EZ11</f>
        <v>x</v>
      </c>
      <c r="DQ146" s="261" t="str">
        <f>M2N!FA11</f>
        <v>x</v>
      </c>
      <c r="DR146" s="261" t="str">
        <f>M2N!FB11</f>
        <v>x</v>
      </c>
      <c r="DS146" s="261" t="str">
        <f>M2N!FC11</f>
        <v>x</v>
      </c>
      <c r="DT146" s="284" t="str">
        <f>M2N!FD11</f>
        <v>x</v>
      </c>
      <c r="DU146" s="283" t="str">
        <f>M2N!FE11</f>
        <v>x</v>
      </c>
      <c r="DV146" s="261" t="str">
        <f>M2N!FF11</f>
        <v>x</v>
      </c>
      <c r="DW146" s="261" t="str">
        <f>M2N!FG11</f>
        <v>x</v>
      </c>
      <c r="DX146" s="261" t="str">
        <f>M2N!FH11</f>
        <v>x</v>
      </c>
      <c r="DY146" s="261" t="str">
        <f>M2N!FI11</f>
        <v>x</v>
      </c>
      <c r="DZ146" s="261" t="str">
        <f>M2N!FJ11</f>
        <v>x</v>
      </c>
      <c r="EA146" s="261" t="str">
        <f>M2N!FK11</f>
        <v>x</v>
      </c>
      <c r="EB146" s="261" t="str">
        <f>M2N!FL11</f>
        <v>x</v>
      </c>
      <c r="EC146" s="261" t="str">
        <f>M2N!FM11</f>
        <v>x</v>
      </c>
      <c r="ED146" s="261" t="str">
        <f>M2N!FN11</f>
        <v>x</v>
      </c>
      <c r="EE146" s="261" t="str">
        <f>M2N!FO11</f>
        <v>x</v>
      </c>
      <c r="EF146" s="284" t="str">
        <f>M2N!FP11</f>
        <v>x</v>
      </c>
      <c r="EG146" s="283" t="str">
        <f>M2N!FQ11</f>
        <v>x</v>
      </c>
      <c r="EH146" s="261" t="str">
        <f>M2N!FR11</f>
        <v>x</v>
      </c>
      <c r="EI146" s="261" t="str">
        <f>M2N!FS11</f>
        <v>x</v>
      </c>
      <c r="EJ146" s="261" t="str">
        <f>M2N!FT11</f>
        <v>x</v>
      </c>
      <c r="EK146" s="261" t="str">
        <f>M2N!FU11</f>
        <v>x</v>
      </c>
      <c r="EL146" s="261" t="str">
        <f>M2N!FV11</f>
        <v>x</v>
      </c>
      <c r="EM146" s="261" t="str">
        <f>M2N!FW11</f>
        <v>x</v>
      </c>
      <c r="EN146" s="261" t="str">
        <f>M2N!FX11</f>
        <v>x</v>
      </c>
      <c r="EO146" s="261" t="str">
        <f>M2N!FY11</f>
        <v>x</v>
      </c>
      <c r="EP146" s="261" t="str">
        <f>M2N!FZ11</f>
        <v>x</v>
      </c>
      <c r="EQ146" s="261" t="str">
        <f>M2N!GA11</f>
        <v>x</v>
      </c>
      <c r="ER146" s="284" t="str">
        <f>M2N!GB11</f>
        <v>x</v>
      </c>
      <c r="ES146" s="280" t="str">
        <f>M2N!GC11</f>
        <v>x</v>
      </c>
      <c r="ET146" s="261" t="str">
        <f>M2N!GD11</f>
        <v>x</v>
      </c>
      <c r="EU146" s="261" t="str">
        <f>M2N!GE11</f>
        <v>x</v>
      </c>
      <c r="EV146" s="261" t="str">
        <f>M2N!GF11</f>
        <v>x</v>
      </c>
      <c r="EW146" s="261" t="str">
        <f>M2N!GG11</f>
        <v>x</v>
      </c>
      <c r="EX146" s="261" t="str">
        <f>M2N!GH11</f>
        <v>x</v>
      </c>
      <c r="EY146" s="261" t="str">
        <f>M2N!GI11</f>
        <v>x</v>
      </c>
      <c r="EZ146" s="261" t="str">
        <f>M2N!GJ11</f>
        <v>x</v>
      </c>
      <c r="FA146" s="261" t="str">
        <f>M2N!GK11</f>
        <v>x</v>
      </c>
      <c r="FB146" s="261" t="str">
        <f>M2N!GL11</f>
        <v>x</v>
      </c>
      <c r="FC146" s="261" t="str">
        <f>M2N!GM11</f>
        <v>x</v>
      </c>
      <c r="FD146" s="261" t="str">
        <f>M2N!GN11</f>
        <v>x</v>
      </c>
      <c r="FE146" s="261" t="str">
        <f>M2N!GO11</f>
        <v>x</v>
      </c>
      <c r="FF146" s="261" t="str">
        <f>M2N!GP11</f>
        <v>x</v>
      </c>
      <c r="FG146" s="261" t="str">
        <f>M2N!GQ11</f>
        <v>x</v>
      </c>
      <c r="FH146" s="261" t="str">
        <f>M2N!GR11</f>
        <v>x</v>
      </c>
      <c r="FI146" s="261" t="str">
        <f>M2N!GS11</f>
        <v>x</v>
      </c>
      <c r="FJ146" s="261" t="str">
        <f>M2N!GT11</f>
        <v>x</v>
      </c>
      <c r="FK146" s="261" t="str">
        <f>M2N!GU11</f>
        <v>x</v>
      </c>
      <c r="FL146" s="261" t="str">
        <f>M2N!GV11</f>
        <v>x</v>
      </c>
      <c r="FM146" s="261" t="str">
        <f>M2N!GW11</f>
        <v>x</v>
      </c>
      <c r="FN146" s="261" t="str">
        <f>M2N!GX11</f>
        <v>x</v>
      </c>
      <c r="FO146" s="261" t="str">
        <f>M2N!GY11</f>
        <v>x</v>
      </c>
      <c r="FP146" s="261" t="str">
        <f>M2N!GZ11</f>
        <v>x</v>
      </c>
      <c r="FQ146" s="261" t="str">
        <f>M2N!HA11</f>
        <v>x</v>
      </c>
      <c r="FR146" s="261" t="str">
        <f>M2N!HB11</f>
        <v>x</v>
      </c>
      <c r="FS146" s="261" t="str">
        <f>M2N!HC11</f>
        <v>x</v>
      </c>
      <c r="FT146" s="261" t="str">
        <f>M2N!HD11</f>
        <v>x</v>
      </c>
      <c r="FU146" s="261" t="str">
        <f>M2N!HE11</f>
        <v>x</v>
      </c>
      <c r="FV146" s="261" t="str">
        <f>M2N!HF11</f>
        <v>x</v>
      </c>
      <c r="FW146" s="261" t="str">
        <f>M2N!HG11</f>
        <v>x</v>
      </c>
      <c r="FX146" s="261" t="str">
        <f>M2N!HH11</f>
        <v>x</v>
      </c>
      <c r="FY146" s="261" t="str">
        <f>M2N!HI11</f>
        <v>x</v>
      </c>
      <c r="FZ146" s="261" t="str">
        <f>M2N!HJ11</f>
        <v>x</v>
      </c>
      <c r="GA146" s="261" t="str">
        <f>M2N!HK11</f>
        <v>x</v>
      </c>
      <c r="GB146" s="261" t="str">
        <f>M2N!HL11</f>
        <v>x</v>
      </c>
      <c r="GC146" s="261" t="str">
        <f>M2N!HM11</f>
        <v>x</v>
      </c>
      <c r="GD146" s="261" t="str">
        <f>M2N!HN11</f>
        <v>x</v>
      </c>
      <c r="GE146" s="261" t="str">
        <f>M2N!HO11</f>
        <v>x</v>
      </c>
      <c r="GF146" s="261" t="str">
        <f>M2N!HP11</f>
        <v>x</v>
      </c>
      <c r="GG146" s="261" t="str">
        <f>M2N!HQ11</f>
        <v>x</v>
      </c>
      <c r="GH146" s="261" t="str">
        <f>M2N!HR11</f>
        <v>x</v>
      </c>
      <c r="GI146" s="261" t="str">
        <f>M2N!HS11</f>
        <v>x</v>
      </c>
      <c r="GJ146" s="261" t="str">
        <f>M2N!HT11</f>
        <v>x</v>
      </c>
      <c r="GK146" s="261" t="str">
        <f>M2N!HU11</f>
        <v>x</v>
      </c>
      <c r="GL146" s="261" t="str">
        <f>M2N!HV11</f>
        <v>x</v>
      </c>
      <c r="GM146" s="261" t="str">
        <f>M2N!HW11</f>
        <v>x</v>
      </c>
      <c r="GN146" s="261" t="str">
        <f>M2N!HX11</f>
        <v>x</v>
      </c>
    </row>
    <row r="147" spans="1:196" ht="13.15" customHeight="1" x14ac:dyDescent="0.2">
      <c r="A147" s="274" t="str">
        <f>M2N!A12</f>
        <v>V15</v>
      </c>
      <c r="B147" s="274">
        <f>M2N!B12</f>
        <v>42925</v>
      </c>
      <c r="C147" s="275">
        <f>M2N!C12</f>
        <v>48000</v>
      </c>
      <c r="D147" s="276" t="str">
        <f>M2N!D12</f>
        <v>N351</v>
      </c>
      <c r="E147" s="336" t="str">
        <f>M2N!AO12</f>
        <v>STK</v>
      </c>
      <c r="F147" s="337" t="str">
        <f>M2N!AP12</f>
        <v>STK</v>
      </c>
      <c r="G147" s="337" t="str">
        <f>M2N!AQ12</f>
        <v>STK</v>
      </c>
      <c r="H147" s="337" t="str">
        <f>M2N!AR12</f>
        <v>STK</v>
      </c>
      <c r="I147" s="337" t="str">
        <f>M2N!AS12</f>
        <v>STK</v>
      </c>
      <c r="J147" s="337" t="str">
        <f>M2N!AT12</f>
        <v>STK</v>
      </c>
      <c r="K147" s="337" t="str">
        <f>M2N!AU12</f>
        <v>PPL</v>
      </c>
      <c r="L147" s="337">
        <f>M2N!AV12</f>
        <v>13.637931034482751</v>
      </c>
      <c r="M147" s="337">
        <f>M2N!AW12</f>
        <v>13.637931034482751</v>
      </c>
      <c r="N147" s="337">
        <f>M2N!AX12</f>
        <v>13.637931034482751</v>
      </c>
      <c r="O147" s="337">
        <f>M2N!AY12</f>
        <v>13.637931034482751</v>
      </c>
      <c r="P147" s="338">
        <f>M2N!AZ12</f>
        <v>13.637931034482751</v>
      </c>
      <c r="Q147" s="336">
        <f>M2N!BA12</f>
        <v>21.377083333333346</v>
      </c>
      <c r="R147" s="337">
        <f>M2N!BB12</f>
        <v>21.377083333333346</v>
      </c>
      <c r="S147" s="337">
        <f>M2N!BC12</f>
        <v>21.377083333333346</v>
      </c>
      <c r="T147" s="337">
        <f>M2N!BD12</f>
        <v>21.377083333333346</v>
      </c>
      <c r="U147" s="337">
        <f>M2N!BE12</f>
        <v>21.377083333333346</v>
      </c>
      <c r="V147" s="337">
        <f>M2N!BF12</f>
        <v>21.377083333333346</v>
      </c>
      <c r="W147" s="337">
        <f>M2N!BG12</f>
        <v>21.377083333333346</v>
      </c>
      <c r="X147" s="337">
        <f>M2N!BH12</f>
        <v>21.377083333333346</v>
      </c>
      <c r="Y147" s="337">
        <f>M2N!BI12</f>
        <v>21.377083333333346</v>
      </c>
      <c r="Z147" s="337">
        <f>M2N!BJ12</f>
        <v>21.377083333333346</v>
      </c>
      <c r="AA147" s="337">
        <f>M2N!BK12</f>
        <v>21.377083333333346</v>
      </c>
      <c r="AB147" s="339">
        <f>M2N!BL12</f>
        <v>21.377083333333346</v>
      </c>
      <c r="AC147" s="336" t="str">
        <f>M2N!BM12</f>
        <v>STK</v>
      </c>
      <c r="AD147" s="337" t="str">
        <f>M2N!BN12</f>
        <v>STK</v>
      </c>
      <c r="AE147" s="337" t="str">
        <f>M2N!BO12</f>
        <v>STK</v>
      </c>
      <c r="AF147" s="337" t="str">
        <f>M2N!BP12</f>
        <v>STK</v>
      </c>
      <c r="AG147" s="337" t="str">
        <f>M2N!BQ12</f>
        <v>STK</v>
      </c>
      <c r="AH147" s="337" t="str">
        <f>M2N!BR12</f>
        <v>STK</v>
      </c>
      <c r="AI147" s="337" t="str">
        <f>M2N!BS12</f>
        <v>STK</v>
      </c>
      <c r="AJ147" s="337" t="str">
        <f>M2N!BT12</f>
        <v>STK</v>
      </c>
      <c r="AK147" s="337" t="str">
        <f>M2N!BU12</f>
        <v>STK</v>
      </c>
      <c r="AL147" s="337" t="str">
        <f>M2N!BV12</f>
        <v>STK</v>
      </c>
      <c r="AM147" s="337" t="str">
        <f>M2N!BW12</f>
        <v>STK</v>
      </c>
      <c r="AN147" s="339" t="str">
        <f>M2N!BX12</f>
        <v>STK</v>
      </c>
      <c r="AO147" s="336" t="str">
        <f>M2N!BY12</f>
        <v>STK</v>
      </c>
      <c r="AP147" s="337" t="str">
        <f>M2N!BZ12</f>
        <v>STK</v>
      </c>
      <c r="AQ147" s="337" t="str">
        <f>M2N!CA12</f>
        <v>STK</v>
      </c>
      <c r="AR147" s="337" t="str">
        <f>M2N!CB12</f>
        <v>STK</v>
      </c>
      <c r="AS147" s="337" t="str">
        <f>M2N!CC12</f>
        <v>STK</v>
      </c>
      <c r="AT147" s="337" t="str">
        <f>M2N!CD12</f>
        <v>STK</v>
      </c>
      <c r="AU147" s="337" t="str">
        <f>M2N!CE12</f>
        <v>STK</v>
      </c>
      <c r="AV147" s="337" t="str">
        <f>M2N!CF12</f>
        <v>X</v>
      </c>
      <c r="AW147" s="337" t="str">
        <f>M2N!CG12</f>
        <v>X</v>
      </c>
      <c r="AX147" s="337" t="str">
        <f>M2N!CH12</f>
        <v>X</v>
      </c>
      <c r="AY147" s="337" t="str">
        <f>M2N!CI12</f>
        <v>X</v>
      </c>
      <c r="AZ147" s="339" t="str">
        <f>M2N!CJ12</f>
        <v>X</v>
      </c>
      <c r="BA147" s="336" t="str">
        <f>M2N!CK12</f>
        <v>X</v>
      </c>
      <c r="BB147" s="337" t="str">
        <f>M2N!CL12</f>
        <v>X</v>
      </c>
      <c r="BC147" s="337" t="str">
        <f>M2N!CM12</f>
        <v>X</v>
      </c>
      <c r="BD147" s="337" t="str">
        <f>M2N!CN12</f>
        <v>X</v>
      </c>
      <c r="BE147" s="337" t="str">
        <f>M2N!CO12</f>
        <v>X</v>
      </c>
      <c r="BF147" s="337" t="str">
        <f>M2N!CP12</f>
        <v>X</v>
      </c>
      <c r="BG147" s="337" t="str">
        <f>M2N!CQ12</f>
        <v>X</v>
      </c>
      <c r="BH147" s="337" t="str">
        <f>M2N!CR12</f>
        <v>X</v>
      </c>
      <c r="BI147" s="337" t="str">
        <f>M2N!CS12</f>
        <v>X</v>
      </c>
      <c r="BJ147" s="337" t="str">
        <f>M2N!CT12</f>
        <v>X</v>
      </c>
      <c r="BK147" s="337" t="str">
        <f>M2N!CU12</f>
        <v>X</v>
      </c>
      <c r="BL147" s="339" t="str">
        <f>M2N!CV12</f>
        <v>X</v>
      </c>
      <c r="BM147" s="336" t="str">
        <f>M2N!CW12</f>
        <v>X</v>
      </c>
      <c r="BN147" s="337" t="str">
        <f>M2N!CX12</f>
        <v>X</v>
      </c>
      <c r="BO147" s="337" t="str">
        <f>M2N!CY12</f>
        <v>X</v>
      </c>
      <c r="BP147" s="337" t="str">
        <f>M2N!CZ12</f>
        <v>X</v>
      </c>
      <c r="BQ147" s="337" t="str">
        <f>M2N!DA12</f>
        <v>X</v>
      </c>
      <c r="BR147" s="337" t="str">
        <f>M2N!DB12</f>
        <v>X</v>
      </c>
      <c r="BS147" s="337" t="str">
        <f>M2N!DC12</f>
        <v>X</v>
      </c>
      <c r="BT147" s="337" t="str">
        <f>M2N!DD12</f>
        <v>X</v>
      </c>
      <c r="BU147" s="337" t="str">
        <f>M2N!DE12</f>
        <v>X</v>
      </c>
      <c r="BV147" s="337" t="str">
        <f>M2N!DF12</f>
        <v>x</v>
      </c>
      <c r="BW147" s="337" t="str">
        <f>M2N!DG12</f>
        <v>x</v>
      </c>
      <c r="BX147" s="339" t="str">
        <f>M2N!DH12</f>
        <v>x</v>
      </c>
      <c r="BY147" s="336" t="str">
        <f>M2N!DI12</f>
        <v>x</v>
      </c>
      <c r="BZ147" s="337" t="str">
        <f>M2N!DJ12</f>
        <v>x</v>
      </c>
      <c r="CA147" s="337" t="str">
        <f>M2N!DK12</f>
        <v>x</v>
      </c>
      <c r="CB147" s="337" t="str">
        <f>M2N!DL12</f>
        <v>x</v>
      </c>
      <c r="CC147" s="337" t="str">
        <f>M2N!DM12</f>
        <v>x</v>
      </c>
      <c r="CD147" s="337" t="str">
        <f>M2N!DN12</f>
        <v>x</v>
      </c>
      <c r="CE147" s="337" t="str">
        <f>M2N!DO12</f>
        <v>x</v>
      </c>
      <c r="CF147" s="337" t="str">
        <f>M2N!DP12</f>
        <v>x</v>
      </c>
      <c r="CG147" s="337" t="str">
        <f>M2N!DQ12</f>
        <v>x</v>
      </c>
      <c r="CH147" s="337" t="str">
        <f>M2N!DR12</f>
        <v>x</v>
      </c>
      <c r="CI147" s="337" t="str">
        <f>M2N!DS12</f>
        <v>x</v>
      </c>
      <c r="CJ147" s="339" t="str">
        <f>M2N!DT12</f>
        <v>x</v>
      </c>
      <c r="CK147" s="336" t="str">
        <f>M2N!DU12</f>
        <v>x</v>
      </c>
      <c r="CL147" s="337" t="str">
        <f>M2N!DV12</f>
        <v>x</v>
      </c>
      <c r="CM147" s="337" t="str">
        <f>M2N!DW12</f>
        <v>x</v>
      </c>
      <c r="CN147" s="337" t="str">
        <f>M2N!DX12</f>
        <v>x</v>
      </c>
      <c r="CO147" s="261" t="str">
        <f>M2N!DY12</f>
        <v>x</v>
      </c>
      <c r="CP147" s="261" t="str">
        <f>M2N!DZ12</f>
        <v>x</v>
      </c>
      <c r="CQ147" s="261" t="str">
        <f>M2N!EA12</f>
        <v>x</v>
      </c>
      <c r="CR147" s="261" t="str">
        <f>M2N!EB12</f>
        <v>x</v>
      </c>
      <c r="CS147" s="261" t="str">
        <f>M2N!EC12</f>
        <v>x</v>
      </c>
      <c r="CT147" s="261" t="str">
        <f>M2N!ED12</f>
        <v>x</v>
      </c>
      <c r="CU147" s="261" t="str">
        <f>M2N!EE12</f>
        <v>x</v>
      </c>
      <c r="CV147" s="284" t="str">
        <f>M2N!EF12</f>
        <v>x</v>
      </c>
      <c r="CW147" s="283" t="str">
        <f>M2N!EG12</f>
        <v>x</v>
      </c>
      <c r="CX147" s="261" t="str">
        <f>M2N!EH12</f>
        <v>x</v>
      </c>
      <c r="CY147" s="261" t="str">
        <f>M2N!EI12</f>
        <v>x</v>
      </c>
      <c r="CZ147" s="261" t="str">
        <f>M2N!EJ12</f>
        <v>x</v>
      </c>
      <c r="DA147" s="261" t="str">
        <f>M2N!EK12</f>
        <v>x</v>
      </c>
      <c r="DB147" s="261" t="str">
        <f>M2N!EL12</f>
        <v>x</v>
      </c>
      <c r="DC147" s="261" t="str">
        <f>M2N!EM12</f>
        <v>x</v>
      </c>
      <c r="DD147" s="261" t="str">
        <f>M2N!EN12</f>
        <v>x</v>
      </c>
      <c r="DE147" s="261" t="str">
        <f>M2N!EO12</f>
        <v>x</v>
      </c>
      <c r="DF147" s="261" t="str">
        <f>M2N!EP12</f>
        <v>x</v>
      </c>
      <c r="DG147" s="261" t="str">
        <f>M2N!EQ12</f>
        <v>x</v>
      </c>
      <c r="DH147" s="284" t="str">
        <f>M2N!ER12</f>
        <v>x</v>
      </c>
      <c r="DI147" s="283" t="str">
        <f>M2N!ES12</f>
        <v>x</v>
      </c>
      <c r="DJ147" s="261" t="str">
        <f>M2N!ET12</f>
        <v>x</v>
      </c>
      <c r="DK147" s="261" t="str">
        <f>M2N!EU12</f>
        <v>x</v>
      </c>
      <c r="DL147" s="261" t="str">
        <f>M2N!EV12</f>
        <v>x</v>
      </c>
      <c r="DM147" s="261" t="str">
        <f>M2N!EW12</f>
        <v>x</v>
      </c>
      <c r="DN147" s="261" t="str">
        <f>M2N!EX12</f>
        <v>x</v>
      </c>
      <c r="DO147" s="261" t="str">
        <f>M2N!EY12</f>
        <v>x</v>
      </c>
      <c r="DP147" s="261" t="str">
        <f>M2N!EZ12</f>
        <v>x</v>
      </c>
      <c r="DQ147" s="261" t="str">
        <f>M2N!FA12</f>
        <v>x</v>
      </c>
      <c r="DR147" s="261" t="str">
        <f>M2N!FB12</f>
        <v>x</v>
      </c>
      <c r="DS147" s="261" t="str">
        <f>M2N!FC12</f>
        <v>x</v>
      </c>
      <c r="DT147" s="284" t="str">
        <f>M2N!FD12</f>
        <v>x</v>
      </c>
      <c r="DU147" s="283" t="str">
        <f>M2N!FE12</f>
        <v>x</v>
      </c>
      <c r="DV147" s="261" t="str">
        <f>M2N!FF12</f>
        <v>x</v>
      </c>
      <c r="DW147" s="261" t="str">
        <f>M2N!FG12</f>
        <v>x</v>
      </c>
      <c r="DX147" s="261" t="str">
        <f>M2N!FH12</f>
        <v>x</v>
      </c>
      <c r="DY147" s="261" t="str">
        <f>M2N!FI12</f>
        <v>x</v>
      </c>
      <c r="DZ147" s="261" t="str">
        <f>M2N!FJ12</f>
        <v>x</v>
      </c>
      <c r="EA147" s="261" t="str">
        <f>M2N!FK12</f>
        <v>x</v>
      </c>
      <c r="EB147" s="261" t="str">
        <f>M2N!FL12</f>
        <v>x</v>
      </c>
      <c r="EC147" s="261" t="str">
        <f>M2N!FM12</f>
        <v>x</v>
      </c>
      <c r="ED147" s="261" t="str">
        <f>M2N!FN12</f>
        <v>x</v>
      </c>
      <c r="EE147" s="261" t="str">
        <f>M2N!FO12</f>
        <v>x</v>
      </c>
      <c r="EF147" s="284" t="str">
        <f>M2N!FP12</f>
        <v>x</v>
      </c>
      <c r="EG147" s="283" t="str">
        <f>M2N!FQ12</f>
        <v>x</v>
      </c>
      <c r="EH147" s="261" t="str">
        <f>M2N!FR12</f>
        <v>x</v>
      </c>
      <c r="EI147" s="261" t="str">
        <f>M2N!FS12</f>
        <v>x</v>
      </c>
      <c r="EJ147" s="261" t="str">
        <f>M2N!FT12</f>
        <v>x</v>
      </c>
      <c r="EK147" s="261" t="str">
        <f>M2N!FU12</f>
        <v>x</v>
      </c>
      <c r="EL147" s="261" t="str">
        <f>M2N!FV12</f>
        <v>x</v>
      </c>
      <c r="EM147" s="261" t="str">
        <f>M2N!FW12</f>
        <v>x</v>
      </c>
      <c r="EN147" s="261" t="str">
        <f>M2N!FX12</f>
        <v>x</v>
      </c>
      <c r="EO147" s="261" t="str">
        <f>M2N!FY12</f>
        <v>x</v>
      </c>
      <c r="EP147" s="261" t="str">
        <f>M2N!FZ12</f>
        <v>x</v>
      </c>
      <c r="EQ147" s="261" t="str">
        <f>M2N!GA12</f>
        <v>x</v>
      </c>
      <c r="ER147" s="284" t="str">
        <f>M2N!GB12</f>
        <v>x</v>
      </c>
      <c r="ES147" s="280" t="str">
        <f>M2N!GC12</f>
        <v>x</v>
      </c>
      <c r="ET147" s="261" t="str">
        <f>M2N!GD12</f>
        <v>x</v>
      </c>
      <c r="EU147" s="261" t="str">
        <f>M2N!GE12</f>
        <v>x</v>
      </c>
      <c r="EV147" s="261" t="str">
        <f>M2N!GF12</f>
        <v>x</v>
      </c>
      <c r="EW147" s="261" t="str">
        <f>M2N!GG12</f>
        <v>x</v>
      </c>
      <c r="EX147" s="261" t="str">
        <f>M2N!GH12</f>
        <v>x</v>
      </c>
      <c r="EY147" s="261" t="str">
        <f>M2N!GI12</f>
        <v>x</v>
      </c>
      <c r="EZ147" s="261" t="str">
        <f>M2N!GJ12</f>
        <v>x</v>
      </c>
      <c r="FA147" s="261" t="str">
        <f>M2N!GK12</f>
        <v>x</v>
      </c>
      <c r="FB147" s="261" t="str">
        <f>M2N!GL12</f>
        <v>x</v>
      </c>
      <c r="FC147" s="261" t="str">
        <f>M2N!GM12</f>
        <v>x</v>
      </c>
      <c r="FD147" s="261" t="str">
        <f>M2N!GN12</f>
        <v>x</v>
      </c>
      <c r="FE147" s="261" t="str">
        <f>M2N!GO12</f>
        <v>x</v>
      </c>
      <c r="FF147" s="261" t="str">
        <f>M2N!GP12</f>
        <v>x</v>
      </c>
      <c r="FG147" s="261" t="str">
        <f>M2N!GQ12</f>
        <v>x</v>
      </c>
      <c r="FH147" s="261" t="str">
        <f>M2N!GR12</f>
        <v>x</v>
      </c>
      <c r="FI147" s="261" t="str">
        <f>M2N!GS12</f>
        <v>x</v>
      </c>
      <c r="FJ147" s="261" t="str">
        <f>M2N!GT12</f>
        <v>x</v>
      </c>
      <c r="FK147" s="261" t="str">
        <f>M2N!GU12</f>
        <v>x</v>
      </c>
      <c r="FL147" s="261" t="str">
        <f>M2N!GV12</f>
        <v>x</v>
      </c>
      <c r="FM147" s="261" t="str">
        <f>M2N!GW12</f>
        <v>x</v>
      </c>
      <c r="FN147" s="261" t="str">
        <f>M2N!GX12</f>
        <v>x</v>
      </c>
      <c r="FO147" s="261" t="str">
        <f>M2N!GY12</f>
        <v>x</v>
      </c>
      <c r="FP147" s="261" t="str">
        <f>M2N!GZ12</f>
        <v>x</v>
      </c>
      <c r="FQ147" s="261" t="str">
        <f>M2N!HA12</f>
        <v>x</v>
      </c>
      <c r="FR147" s="261" t="str">
        <f>M2N!HB12</f>
        <v>x</v>
      </c>
      <c r="FS147" s="261" t="str">
        <f>M2N!HC12</f>
        <v>x</v>
      </c>
      <c r="FT147" s="261" t="str">
        <f>M2N!HD12</f>
        <v>x</v>
      </c>
      <c r="FU147" s="261" t="str">
        <f>M2N!HE12</f>
        <v>x</v>
      </c>
      <c r="FV147" s="261" t="str">
        <f>M2N!HF12</f>
        <v>x</v>
      </c>
      <c r="FW147" s="261" t="str">
        <f>M2N!HG12</f>
        <v>x</v>
      </c>
      <c r="FX147" s="261" t="str">
        <f>M2N!HH12</f>
        <v>x</v>
      </c>
      <c r="FY147" s="261" t="str">
        <f>M2N!HI12</f>
        <v>x</v>
      </c>
      <c r="FZ147" s="261" t="str">
        <f>M2N!HJ12</f>
        <v>x</v>
      </c>
      <c r="GA147" s="261" t="str">
        <f>M2N!HK12</f>
        <v>x</v>
      </c>
      <c r="GB147" s="261" t="str">
        <f>M2N!HL12</f>
        <v>x</v>
      </c>
      <c r="GC147" s="261" t="str">
        <f>M2N!HM12</f>
        <v>x</v>
      </c>
      <c r="GD147" s="261" t="str">
        <f>M2N!HN12</f>
        <v>x</v>
      </c>
      <c r="GE147" s="261" t="str">
        <f>M2N!HO12</f>
        <v>x</v>
      </c>
      <c r="GF147" s="261" t="str">
        <f>M2N!HP12</f>
        <v>x</v>
      </c>
      <c r="GG147" s="261" t="str">
        <f>M2N!HQ12</f>
        <v>x</v>
      </c>
      <c r="GH147" s="261" t="str">
        <f>M2N!HR12</f>
        <v>x</v>
      </c>
      <c r="GI147" s="261" t="str">
        <f>M2N!HS12</f>
        <v>x</v>
      </c>
      <c r="GJ147" s="261" t="str">
        <f>M2N!HT12</f>
        <v>x</v>
      </c>
      <c r="GK147" s="261" t="str">
        <f>M2N!HU12</f>
        <v>x</v>
      </c>
      <c r="GL147" s="261" t="str">
        <f>M2N!HV12</f>
        <v>x</v>
      </c>
      <c r="GM147" s="261" t="str">
        <f>M2N!HW12</f>
        <v>x</v>
      </c>
      <c r="GN147" s="261" t="str">
        <f>M2N!HX12</f>
        <v>x</v>
      </c>
    </row>
    <row r="148" spans="1:196" ht="13.15" customHeight="1" x14ac:dyDescent="0.2">
      <c r="A148" s="274" t="str">
        <f>M2N!A13</f>
        <v>V15</v>
      </c>
      <c r="B148" s="274">
        <f>M2N!B13</f>
        <v>43005</v>
      </c>
      <c r="C148" s="275">
        <f>M2N!C13</f>
        <v>48000</v>
      </c>
      <c r="D148" s="276" t="str">
        <f>M2N!D13</f>
        <v>N353</v>
      </c>
      <c r="E148" s="336">
        <f>M2N!AO13</f>
        <v>22.102083333333326</v>
      </c>
      <c r="F148" s="337">
        <f>M2N!AP13</f>
        <v>22.102083333333326</v>
      </c>
      <c r="G148" s="337">
        <f>M2N!AQ13</f>
        <v>22.102083333333326</v>
      </c>
      <c r="H148" s="337">
        <f>M2N!AR13</f>
        <v>22.102083333333326</v>
      </c>
      <c r="I148" s="337">
        <f>M2N!AS13</f>
        <v>22.102083333333326</v>
      </c>
      <c r="J148" s="337">
        <f>M2N!AT13</f>
        <v>22.102083333333326</v>
      </c>
      <c r="K148" s="337">
        <f>M2N!AU13</f>
        <v>22.102083333333326</v>
      </c>
      <c r="L148" s="337">
        <f>M2N!AV13</f>
        <v>22.102083333333326</v>
      </c>
      <c r="M148" s="337">
        <f>M2N!AW13</f>
        <v>22.102083333333326</v>
      </c>
      <c r="N148" s="337">
        <f>M2N!AX13</f>
        <v>22.102083333333326</v>
      </c>
      <c r="O148" s="337">
        <f>M2N!AY13</f>
        <v>22.102083333333326</v>
      </c>
      <c r="P148" s="338">
        <f>M2N!AZ13</f>
        <v>22.102083333333326</v>
      </c>
      <c r="Q148" s="336">
        <f>M2N!BA13</f>
        <v>12.27222222222224</v>
      </c>
      <c r="R148" s="337">
        <f>M2N!BB13</f>
        <v>12.27222222222224</v>
      </c>
      <c r="S148" s="337">
        <f>M2N!BC13</f>
        <v>12.27222222222224</v>
      </c>
      <c r="T148" s="337">
        <f>M2N!BD13</f>
        <v>12.27222222222224</v>
      </c>
      <c r="U148" s="337">
        <f>M2N!BE13</f>
        <v>12.27222222222224</v>
      </c>
      <c r="V148" s="337">
        <f>M2N!BF13</f>
        <v>12.27222222222224</v>
      </c>
      <c r="W148" s="337">
        <f>M2N!BG13</f>
        <v>12.27222222222224</v>
      </c>
      <c r="X148" s="337">
        <f>M2N!BH13</f>
        <v>12.27222222222224</v>
      </c>
      <c r="Y148" s="337">
        <f>M2N!BI13</f>
        <v>12</v>
      </c>
      <c r="Z148" s="337">
        <f>M2N!BJ13</f>
        <v>10</v>
      </c>
      <c r="AA148" s="337" t="str">
        <f>M2N!BK13</f>
        <v>X</v>
      </c>
      <c r="AB148" s="339" t="str">
        <f>M2N!BL13</f>
        <v>X</v>
      </c>
      <c r="AC148" s="336" t="str">
        <f>M2N!BM13</f>
        <v>X</v>
      </c>
      <c r="AD148" s="337" t="str">
        <f>M2N!BN13</f>
        <v>X</v>
      </c>
      <c r="AE148" s="337" t="str">
        <f>M2N!BO13</f>
        <v>X</v>
      </c>
      <c r="AF148" s="337" t="str">
        <f>M2N!BP13</f>
        <v>X</v>
      </c>
      <c r="AG148" s="337" t="str">
        <f>M2N!BQ13</f>
        <v>X</v>
      </c>
      <c r="AH148" s="337" t="str">
        <f>M2N!BR13</f>
        <v>X</v>
      </c>
      <c r="AI148" s="337" t="str">
        <f>M2N!BS13</f>
        <v>X</v>
      </c>
      <c r="AJ148" s="337" t="str">
        <f>M2N!BT13</f>
        <v>X</v>
      </c>
      <c r="AK148" s="337" t="str">
        <f>M2N!BU13</f>
        <v>X</v>
      </c>
      <c r="AL148" s="337" t="str">
        <f>M2N!BV13</f>
        <v>X</v>
      </c>
      <c r="AM148" s="337" t="str">
        <f>M2N!BW13</f>
        <v>X</v>
      </c>
      <c r="AN148" s="339" t="str">
        <f>M2N!BX13</f>
        <v>X</v>
      </c>
      <c r="AO148" s="336" t="str">
        <f>M2N!BY13</f>
        <v>X</v>
      </c>
      <c r="AP148" s="337" t="str">
        <f>M2N!BZ13</f>
        <v>X</v>
      </c>
      <c r="AQ148" s="337" t="str">
        <f>M2N!CA13</f>
        <v>X</v>
      </c>
      <c r="AR148" s="337" t="str">
        <f>M2N!CB13</f>
        <v>X</v>
      </c>
      <c r="AS148" s="337" t="str">
        <f>M2N!CC13</f>
        <v>X</v>
      </c>
      <c r="AT148" s="337" t="str">
        <f>M2N!CD13</f>
        <v>X</v>
      </c>
      <c r="AU148" s="337" t="str">
        <f>M2N!CE13</f>
        <v>X</v>
      </c>
      <c r="AV148" s="337" t="str">
        <f>M2N!CF13</f>
        <v>X</v>
      </c>
      <c r="AW148" s="337" t="str">
        <f>M2N!CG13</f>
        <v>X</v>
      </c>
      <c r="AX148" s="337" t="str">
        <f>M2N!CH13</f>
        <v>X</v>
      </c>
      <c r="AY148" s="337" t="str">
        <f>M2N!CI13</f>
        <v>X</v>
      </c>
      <c r="AZ148" s="339" t="str">
        <f>M2N!CJ13</f>
        <v>X</v>
      </c>
      <c r="BA148" s="336" t="str">
        <f>M2N!CK13</f>
        <v>X</v>
      </c>
      <c r="BB148" s="337" t="str">
        <f>M2N!CL13</f>
        <v>X</v>
      </c>
      <c r="BC148" s="337" t="str">
        <f>M2N!CM13</f>
        <v>X</v>
      </c>
      <c r="BD148" s="337" t="str">
        <f>M2N!CN13</f>
        <v>X</v>
      </c>
      <c r="BE148" s="337" t="str">
        <f>M2N!CO13</f>
        <v>X</v>
      </c>
      <c r="BF148" s="337" t="str">
        <f>M2N!CP13</f>
        <v>X</v>
      </c>
      <c r="BG148" s="337" t="str">
        <f>M2N!CQ13</f>
        <v>X</v>
      </c>
      <c r="BH148" s="337" t="str">
        <f>M2N!CR13</f>
        <v>X</v>
      </c>
      <c r="BI148" s="337" t="str">
        <f>M2N!CS13</f>
        <v>X</v>
      </c>
      <c r="BJ148" s="337" t="str">
        <f>M2N!CT13</f>
        <v>X</v>
      </c>
      <c r="BK148" s="337" t="str">
        <f>M2N!CU13</f>
        <v>X</v>
      </c>
      <c r="BL148" s="339" t="str">
        <f>M2N!CV13</f>
        <v>X</v>
      </c>
      <c r="BM148" s="336" t="str">
        <f>M2N!CW13</f>
        <v>X</v>
      </c>
      <c r="BN148" s="337" t="str">
        <f>M2N!CX13</f>
        <v>X</v>
      </c>
      <c r="BO148" s="337" t="str">
        <f>M2N!CY13</f>
        <v>X</v>
      </c>
      <c r="BP148" s="337" t="str">
        <f>M2N!CZ13</f>
        <v>X</v>
      </c>
      <c r="BQ148" s="337" t="str">
        <f>M2N!DA13</f>
        <v>X</v>
      </c>
      <c r="BR148" s="337" t="str">
        <f>M2N!DB13</f>
        <v>X</v>
      </c>
      <c r="BS148" s="337" t="str">
        <f>M2N!DC13</f>
        <v>X</v>
      </c>
      <c r="BT148" s="337" t="str">
        <f>M2N!DD13</f>
        <v>X</v>
      </c>
      <c r="BU148" s="337" t="str">
        <f>M2N!DE13</f>
        <v>X</v>
      </c>
      <c r="BV148" s="337" t="str">
        <f>M2N!DF13</f>
        <v>x</v>
      </c>
      <c r="BW148" s="337" t="str">
        <f>M2N!DG13</f>
        <v>x</v>
      </c>
      <c r="BX148" s="339" t="str">
        <f>M2N!DH13</f>
        <v>x</v>
      </c>
      <c r="BY148" s="336" t="str">
        <f>M2N!DI13</f>
        <v>x</v>
      </c>
      <c r="BZ148" s="337" t="str">
        <f>M2N!DJ13</f>
        <v>x</v>
      </c>
      <c r="CA148" s="337" t="str">
        <f>M2N!DK13</f>
        <v>x</v>
      </c>
      <c r="CB148" s="337" t="str">
        <f>M2N!DL13</f>
        <v>x</v>
      </c>
      <c r="CC148" s="337" t="str">
        <f>M2N!DM13</f>
        <v>x</v>
      </c>
      <c r="CD148" s="337" t="str">
        <f>M2N!DN13</f>
        <v>x</v>
      </c>
      <c r="CE148" s="337" t="str">
        <f>M2N!DO13</f>
        <v>x</v>
      </c>
      <c r="CF148" s="337" t="str">
        <f>M2N!DP13</f>
        <v>x</v>
      </c>
      <c r="CG148" s="337" t="str">
        <f>M2N!DQ13</f>
        <v>x</v>
      </c>
      <c r="CH148" s="337" t="str">
        <f>M2N!DR13</f>
        <v>x</v>
      </c>
      <c r="CI148" s="337" t="str">
        <f>M2N!DS13</f>
        <v>x</v>
      </c>
      <c r="CJ148" s="339" t="str">
        <f>M2N!DT13</f>
        <v>x</v>
      </c>
      <c r="CK148" s="336" t="str">
        <f>M2N!DU13</f>
        <v>x</v>
      </c>
      <c r="CL148" s="337" t="str">
        <f>M2N!DV13</f>
        <v>x</v>
      </c>
      <c r="CM148" s="337" t="str">
        <f>M2N!DW13</f>
        <v>x</v>
      </c>
      <c r="CN148" s="337" t="str">
        <f>M2N!DX13</f>
        <v>x</v>
      </c>
      <c r="CO148" s="261" t="str">
        <f>M2N!DY13</f>
        <v>x</v>
      </c>
      <c r="CP148" s="261" t="str">
        <f>M2N!DZ13</f>
        <v>x</v>
      </c>
      <c r="CQ148" s="261" t="str">
        <f>M2N!EA13</f>
        <v>x</v>
      </c>
      <c r="CR148" s="261" t="str">
        <f>M2N!EB13</f>
        <v>x</v>
      </c>
      <c r="CS148" s="261" t="str">
        <f>M2N!EC13</f>
        <v>x</v>
      </c>
      <c r="CT148" s="261" t="str">
        <f>M2N!ED13</f>
        <v>x</v>
      </c>
      <c r="CU148" s="261" t="str">
        <f>M2N!EE13</f>
        <v>x</v>
      </c>
      <c r="CV148" s="284" t="str">
        <f>M2N!EF13</f>
        <v>x</v>
      </c>
      <c r="CW148" s="283" t="str">
        <f>M2N!EG13</f>
        <v>x</v>
      </c>
      <c r="CX148" s="261" t="str">
        <f>M2N!EH13</f>
        <v>x</v>
      </c>
      <c r="CY148" s="261" t="str">
        <f>M2N!EI13</f>
        <v>x</v>
      </c>
      <c r="CZ148" s="261" t="str">
        <f>M2N!EJ13</f>
        <v>x</v>
      </c>
      <c r="DA148" s="261" t="str">
        <f>M2N!EK13</f>
        <v>x</v>
      </c>
      <c r="DB148" s="261" t="str">
        <f>M2N!EL13</f>
        <v>x</v>
      </c>
      <c r="DC148" s="261" t="str">
        <f>M2N!EM13</f>
        <v>x</v>
      </c>
      <c r="DD148" s="261" t="str">
        <f>M2N!EN13</f>
        <v>x</v>
      </c>
      <c r="DE148" s="261" t="str">
        <f>M2N!EO13</f>
        <v>x</v>
      </c>
      <c r="DF148" s="261" t="str">
        <f>M2N!EP13</f>
        <v>x</v>
      </c>
      <c r="DG148" s="261" t="str">
        <f>M2N!EQ13</f>
        <v>x</v>
      </c>
      <c r="DH148" s="284" t="str">
        <f>M2N!ER13</f>
        <v>x</v>
      </c>
      <c r="DI148" s="283" t="str">
        <f>M2N!ES13</f>
        <v>x</v>
      </c>
      <c r="DJ148" s="261" t="str">
        <f>M2N!ET13</f>
        <v>x</v>
      </c>
      <c r="DK148" s="261" t="str">
        <f>M2N!EU13</f>
        <v>x</v>
      </c>
      <c r="DL148" s="261" t="str">
        <f>M2N!EV13</f>
        <v>x</v>
      </c>
      <c r="DM148" s="261" t="str">
        <f>M2N!EW13</f>
        <v>x</v>
      </c>
      <c r="DN148" s="261" t="str">
        <f>M2N!EX13</f>
        <v>x</v>
      </c>
      <c r="DO148" s="261" t="str">
        <f>M2N!EY13</f>
        <v>x</v>
      </c>
      <c r="DP148" s="261" t="str">
        <f>M2N!EZ13</f>
        <v>x</v>
      </c>
      <c r="DQ148" s="261" t="str">
        <f>M2N!FA13</f>
        <v>x</v>
      </c>
      <c r="DR148" s="261" t="str">
        <f>M2N!FB13</f>
        <v>x</v>
      </c>
      <c r="DS148" s="261" t="str">
        <f>M2N!FC13</f>
        <v>x</v>
      </c>
      <c r="DT148" s="284" t="str">
        <f>M2N!FD13</f>
        <v>x</v>
      </c>
      <c r="DU148" s="283" t="str">
        <f>M2N!FE13</f>
        <v>x</v>
      </c>
      <c r="DV148" s="261" t="str">
        <f>M2N!FF13</f>
        <v>x</v>
      </c>
      <c r="DW148" s="261" t="str">
        <f>M2N!FG13</f>
        <v>x</v>
      </c>
      <c r="DX148" s="261" t="str">
        <f>M2N!FH13</f>
        <v>x</v>
      </c>
      <c r="DY148" s="261" t="str">
        <f>M2N!FI13</f>
        <v>x</v>
      </c>
      <c r="DZ148" s="261" t="str">
        <f>M2N!FJ13</f>
        <v>x</v>
      </c>
      <c r="EA148" s="261" t="str">
        <f>M2N!FK13</f>
        <v>x</v>
      </c>
      <c r="EB148" s="261" t="str">
        <f>M2N!FL13</f>
        <v>x</v>
      </c>
      <c r="EC148" s="261" t="str">
        <f>M2N!FM13</f>
        <v>x</v>
      </c>
      <c r="ED148" s="261" t="str">
        <f>M2N!FN13</f>
        <v>x</v>
      </c>
      <c r="EE148" s="261" t="str">
        <f>M2N!FO13</f>
        <v>x</v>
      </c>
      <c r="EF148" s="284" t="str">
        <f>M2N!FP13</f>
        <v>x</v>
      </c>
      <c r="EG148" s="283" t="str">
        <f>M2N!FQ13</f>
        <v>x</v>
      </c>
      <c r="EH148" s="261" t="str">
        <f>M2N!FR13</f>
        <v>x</v>
      </c>
      <c r="EI148" s="261" t="str">
        <f>M2N!FS13</f>
        <v>x</v>
      </c>
      <c r="EJ148" s="261" t="str">
        <f>M2N!FT13</f>
        <v>x</v>
      </c>
      <c r="EK148" s="261" t="str">
        <f>M2N!FU13</f>
        <v>x</v>
      </c>
      <c r="EL148" s="261" t="str">
        <f>M2N!FV13</f>
        <v>x</v>
      </c>
      <c r="EM148" s="261" t="str">
        <f>M2N!FW13</f>
        <v>x</v>
      </c>
      <c r="EN148" s="261" t="str">
        <f>M2N!FX13</f>
        <v>x</v>
      </c>
      <c r="EO148" s="261" t="str">
        <f>M2N!FY13</f>
        <v>x</v>
      </c>
      <c r="EP148" s="261" t="str">
        <f>M2N!FZ13</f>
        <v>x</v>
      </c>
      <c r="EQ148" s="261" t="str">
        <f>M2N!GA13</f>
        <v>x</v>
      </c>
      <c r="ER148" s="284" t="str">
        <f>M2N!GB13</f>
        <v>x</v>
      </c>
      <c r="ES148" s="280" t="str">
        <f>M2N!GC13</f>
        <v>x</v>
      </c>
      <c r="ET148" s="261" t="str">
        <f>M2N!GD13</f>
        <v>x</v>
      </c>
      <c r="EU148" s="261" t="str">
        <f>M2N!GE13</f>
        <v>x</v>
      </c>
      <c r="EV148" s="261" t="str">
        <f>M2N!GF13</f>
        <v>x</v>
      </c>
      <c r="EW148" s="261" t="str">
        <f>M2N!GG13</f>
        <v>x</v>
      </c>
      <c r="EX148" s="261" t="str">
        <f>M2N!GH13</f>
        <v>x</v>
      </c>
      <c r="EY148" s="261" t="str">
        <f>M2N!GI13</f>
        <v>x</v>
      </c>
      <c r="EZ148" s="261" t="str">
        <f>M2N!GJ13</f>
        <v>x</v>
      </c>
      <c r="FA148" s="261" t="str">
        <f>M2N!GK13</f>
        <v>x</v>
      </c>
      <c r="FB148" s="261" t="str">
        <f>M2N!GL13</f>
        <v>x</v>
      </c>
      <c r="FC148" s="261" t="str">
        <f>M2N!GM13</f>
        <v>x</v>
      </c>
      <c r="FD148" s="261" t="str">
        <f>M2N!GN13</f>
        <v>x</v>
      </c>
      <c r="FE148" s="261" t="str">
        <f>M2N!GO13</f>
        <v>x</v>
      </c>
      <c r="FF148" s="261" t="str">
        <f>M2N!GP13</f>
        <v>x</v>
      </c>
      <c r="FG148" s="261" t="str">
        <f>M2N!GQ13</f>
        <v>x</v>
      </c>
      <c r="FH148" s="261" t="str">
        <f>M2N!GR13</f>
        <v>x</v>
      </c>
      <c r="FI148" s="261" t="str">
        <f>M2N!GS13</f>
        <v>x</v>
      </c>
      <c r="FJ148" s="261" t="str">
        <f>M2N!GT13</f>
        <v>x</v>
      </c>
      <c r="FK148" s="261" t="str">
        <f>M2N!GU13</f>
        <v>x</v>
      </c>
      <c r="FL148" s="261" t="str">
        <f>M2N!GV13</f>
        <v>x</v>
      </c>
      <c r="FM148" s="261" t="str">
        <f>M2N!GW13</f>
        <v>x</v>
      </c>
      <c r="FN148" s="261" t="str">
        <f>M2N!GX13</f>
        <v>x</v>
      </c>
      <c r="FO148" s="261" t="str">
        <f>M2N!GY13</f>
        <v>x</v>
      </c>
      <c r="FP148" s="261" t="str">
        <f>M2N!GZ13</f>
        <v>x</v>
      </c>
      <c r="FQ148" s="261" t="str">
        <f>M2N!HA13</f>
        <v>x</v>
      </c>
      <c r="FR148" s="261" t="str">
        <f>M2N!HB13</f>
        <v>x</v>
      </c>
      <c r="FS148" s="261" t="str">
        <f>M2N!HC13</f>
        <v>x</v>
      </c>
      <c r="FT148" s="261" t="str">
        <f>M2N!HD13</f>
        <v>x</v>
      </c>
      <c r="FU148" s="261" t="str">
        <f>M2N!HE13</f>
        <v>x</v>
      </c>
      <c r="FV148" s="261" t="str">
        <f>M2N!HF13</f>
        <v>x</v>
      </c>
      <c r="FW148" s="261" t="str">
        <f>M2N!HG13</f>
        <v>x</v>
      </c>
      <c r="FX148" s="261" t="str">
        <f>M2N!HH13</f>
        <v>x</v>
      </c>
      <c r="FY148" s="261" t="str">
        <f>M2N!HI13</f>
        <v>x</v>
      </c>
      <c r="FZ148" s="261" t="str">
        <f>M2N!HJ13</f>
        <v>x</v>
      </c>
      <c r="GA148" s="261" t="str">
        <f>M2N!HK13</f>
        <v>x</v>
      </c>
      <c r="GB148" s="261" t="str">
        <f>M2N!HL13</f>
        <v>x</v>
      </c>
      <c r="GC148" s="261" t="str">
        <f>M2N!HM13</f>
        <v>x</v>
      </c>
      <c r="GD148" s="261" t="str">
        <f>M2N!HN13</f>
        <v>x</v>
      </c>
      <c r="GE148" s="261" t="str">
        <f>M2N!HO13</f>
        <v>x</v>
      </c>
      <c r="GF148" s="261" t="str">
        <f>M2N!HP13</f>
        <v>x</v>
      </c>
      <c r="GG148" s="261" t="str">
        <f>M2N!HQ13</f>
        <v>x</v>
      </c>
      <c r="GH148" s="261" t="str">
        <f>M2N!HR13</f>
        <v>x</v>
      </c>
      <c r="GI148" s="261" t="str">
        <f>M2N!HS13</f>
        <v>x</v>
      </c>
      <c r="GJ148" s="261" t="str">
        <f>M2N!HT13</f>
        <v>x</v>
      </c>
      <c r="GK148" s="261" t="str">
        <f>M2N!HU13</f>
        <v>x</v>
      </c>
      <c r="GL148" s="261" t="str">
        <f>M2N!HV13</f>
        <v>x</v>
      </c>
      <c r="GM148" s="261" t="str">
        <f>M2N!HW13</f>
        <v>x</v>
      </c>
      <c r="GN148" s="261" t="str">
        <f>M2N!HX13</f>
        <v>x</v>
      </c>
    </row>
    <row r="149" spans="1:196" ht="13.15" customHeight="1" x14ac:dyDescent="0.2">
      <c r="A149" s="274" t="str">
        <f>M2N!A14</f>
        <v>V10T</v>
      </c>
      <c r="B149" s="274">
        <f>M2N!B14</f>
        <v>0</v>
      </c>
      <c r="C149" s="275">
        <f>M2N!C14</f>
        <v>48000</v>
      </c>
      <c r="D149" s="276" t="str">
        <f>M2N!D14</f>
        <v>N354</v>
      </c>
      <c r="E149" s="336">
        <f>M2N!AO14</f>
        <v>15.695312499999986</v>
      </c>
      <c r="F149" s="337">
        <f>M2N!AP14</f>
        <v>15.695312499999986</v>
      </c>
      <c r="G149" s="337">
        <f>M2N!AQ14</f>
        <v>15.695312499999986</v>
      </c>
      <c r="H149" s="337">
        <f>M2N!AR14</f>
        <v>15.695312499999986</v>
      </c>
      <c r="I149" s="337">
        <f>M2N!AS14</f>
        <v>15.695312499999986</v>
      </c>
      <c r="J149" s="337">
        <f>M2N!AT14</f>
        <v>15.695312499999986</v>
      </c>
      <c r="K149" s="337">
        <f>M2N!AU14</f>
        <v>15.695312499999986</v>
      </c>
      <c r="L149" s="337">
        <f>M2N!AV14</f>
        <v>15.695312499999986</v>
      </c>
      <c r="M149" s="337">
        <f>M2N!AW14</f>
        <v>15.695312499999986</v>
      </c>
      <c r="N149" s="337">
        <f>M2N!AX14</f>
        <v>15.695312499999986</v>
      </c>
      <c r="O149" s="337">
        <f>M2N!AY14</f>
        <v>15.695312499999986</v>
      </c>
      <c r="P149" s="338">
        <f>M2N!AZ14</f>
        <v>15.695312499999986</v>
      </c>
      <c r="Q149" s="336">
        <f>M2N!BA14</f>
        <v>19.526515151515106</v>
      </c>
      <c r="R149" s="337">
        <f>M2N!BB14</f>
        <v>19.526515151515106</v>
      </c>
      <c r="S149" s="337">
        <f>M2N!BC14</f>
        <v>19.526515151515106</v>
      </c>
      <c r="T149" s="337">
        <f>M2N!BD14</f>
        <v>19.526515151515106</v>
      </c>
      <c r="U149" s="337">
        <f>M2N!BE14</f>
        <v>19.526515151515106</v>
      </c>
      <c r="V149" s="337">
        <f>M2N!BF14</f>
        <v>19.526515151515106</v>
      </c>
      <c r="W149" s="337">
        <f>M2N!BG14</f>
        <v>19.526515151515106</v>
      </c>
      <c r="X149" s="337">
        <f>M2N!BH14</f>
        <v>19.526515151515106</v>
      </c>
      <c r="Y149" s="337">
        <f>M2N!BI14</f>
        <v>19.526515151515106</v>
      </c>
      <c r="Z149" s="337">
        <f>M2N!BJ14</f>
        <v>19.526515151515106</v>
      </c>
      <c r="AA149" s="337">
        <f>M2N!BK14</f>
        <v>19.526515151515106</v>
      </c>
      <c r="AB149" s="339">
        <f>M2N!BL14</f>
        <v>19.526515151515106</v>
      </c>
      <c r="AC149" s="336">
        <f>M2N!BM14</f>
        <v>19.526515151515106</v>
      </c>
      <c r="AD149" s="337">
        <f>M2N!BN14</f>
        <v>19.526515151515106</v>
      </c>
      <c r="AE149" s="337">
        <f>M2N!BO14</f>
        <v>19.526515151515106</v>
      </c>
      <c r="AF149" s="337">
        <f>M2N!BP14</f>
        <v>19.526515151515106</v>
      </c>
      <c r="AG149" s="337">
        <f>M2N!BQ14</f>
        <v>19.526515151515106</v>
      </c>
      <c r="AH149" s="337">
        <f>M2N!BR14</f>
        <v>19.526515151515106</v>
      </c>
      <c r="AI149" s="337">
        <f>M2N!BS14</f>
        <v>19.526515151515106</v>
      </c>
      <c r="AJ149" s="337">
        <f>M2N!BT14</f>
        <v>19.526515151515106</v>
      </c>
      <c r="AK149" s="337">
        <f>M2N!BU14</f>
        <v>19.526515151515106</v>
      </c>
      <c r="AL149" s="337">
        <f>M2N!BV14</f>
        <v>19.526515151515106</v>
      </c>
      <c r="AM149" s="337" t="str">
        <f>M2N!BW14</f>
        <v>X</v>
      </c>
      <c r="AN149" s="339" t="str">
        <f>M2N!BX14</f>
        <v>X</v>
      </c>
      <c r="AO149" s="336" t="str">
        <f>M2N!BY14</f>
        <v>X</v>
      </c>
      <c r="AP149" s="337" t="str">
        <f>M2N!BZ14</f>
        <v>X</v>
      </c>
      <c r="AQ149" s="337" t="str">
        <f>M2N!CA14</f>
        <v>X</v>
      </c>
      <c r="AR149" s="337" t="str">
        <f>M2N!CB14</f>
        <v>X</v>
      </c>
      <c r="AS149" s="337" t="str">
        <f>M2N!CC14</f>
        <v>X</v>
      </c>
      <c r="AT149" s="337" t="str">
        <f>M2N!CD14</f>
        <v>X</v>
      </c>
      <c r="AU149" s="337" t="str">
        <f>M2N!CE14</f>
        <v>X</v>
      </c>
      <c r="AV149" s="337" t="str">
        <f>M2N!CF14</f>
        <v>X</v>
      </c>
      <c r="AW149" s="337" t="str">
        <f>M2N!CG14</f>
        <v>X</v>
      </c>
      <c r="AX149" s="337" t="str">
        <f>M2N!CH14</f>
        <v>X</v>
      </c>
      <c r="AY149" s="337" t="str">
        <f>M2N!CI14</f>
        <v>X</v>
      </c>
      <c r="AZ149" s="339" t="str">
        <f>M2N!CJ14</f>
        <v>X</v>
      </c>
      <c r="BA149" s="336" t="str">
        <f>M2N!CK14</f>
        <v>X</v>
      </c>
      <c r="BB149" s="337" t="str">
        <f>M2N!CL14</f>
        <v>X</v>
      </c>
      <c r="BC149" s="337" t="str">
        <f>M2N!CM14</f>
        <v>X</v>
      </c>
      <c r="BD149" s="337" t="str">
        <f>M2N!CN14</f>
        <v>X</v>
      </c>
      <c r="BE149" s="337" t="str">
        <f>M2N!CO14</f>
        <v>X</v>
      </c>
      <c r="BF149" s="337" t="str">
        <f>M2N!CP14</f>
        <v>X</v>
      </c>
      <c r="BG149" s="337" t="str">
        <f>M2N!CQ14</f>
        <v>X</v>
      </c>
      <c r="BH149" s="337" t="str">
        <f>M2N!CR14</f>
        <v>X</v>
      </c>
      <c r="BI149" s="337" t="str">
        <f>M2N!CS14</f>
        <v>X</v>
      </c>
      <c r="BJ149" s="337" t="str">
        <f>M2N!CT14</f>
        <v>X</v>
      </c>
      <c r="BK149" s="337" t="str">
        <f>M2N!CU14</f>
        <v>X</v>
      </c>
      <c r="BL149" s="339" t="str">
        <f>M2N!CV14</f>
        <v>X</v>
      </c>
      <c r="BM149" s="336" t="str">
        <f>M2N!CW14</f>
        <v>X</v>
      </c>
      <c r="BN149" s="337" t="str">
        <f>M2N!CX14</f>
        <v>X</v>
      </c>
      <c r="BO149" s="337" t="str">
        <f>M2N!CY14</f>
        <v>X</v>
      </c>
      <c r="BP149" s="337" t="str">
        <f>M2N!CZ14</f>
        <v>X</v>
      </c>
      <c r="BQ149" s="337" t="str">
        <f>M2N!DA14</f>
        <v>X</v>
      </c>
      <c r="BR149" s="337" t="str">
        <f>M2N!DB14</f>
        <v>X</v>
      </c>
      <c r="BS149" s="337" t="str">
        <f>M2N!DC14</f>
        <v>X</v>
      </c>
      <c r="BT149" s="337" t="str">
        <f>M2N!DD14</f>
        <v>X</v>
      </c>
      <c r="BU149" s="337" t="str">
        <f>M2N!DE14</f>
        <v>X</v>
      </c>
      <c r="BV149" s="337" t="str">
        <f>M2N!DF14</f>
        <v>x</v>
      </c>
      <c r="BW149" s="337" t="str">
        <f>M2N!DG14</f>
        <v>x</v>
      </c>
      <c r="BX149" s="339" t="str">
        <f>M2N!DH14</f>
        <v>x</v>
      </c>
      <c r="BY149" s="336" t="str">
        <f>M2N!DI14</f>
        <v>x</v>
      </c>
      <c r="BZ149" s="337" t="str">
        <f>M2N!DJ14</f>
        <v>x</v>
      </c>
      <c r="CA149" s="337" t="str">
        <f>M2N!DK14</f>
        <v>x</v>
      </c>
      <c r="CB149" s="337" t="str">
        <f>M2N!DL14</f>
        <v>x</v>
      </c>
      <c r="CC149" s="337" t="str">
        <f>M2N!DM14</f>
        <v>x</v>
      </c>
      <c r="CD149" s="337" t="str">
        <f>M2N!DN14</f>
        <v>x</v>
      </c>
      <c r="CE149" s="337" t="str">
        <f>M2N!DO14</f>
        <v>x</v>
      </c>
      <c r="CF149" s="337" t="str">
        <f>M2N!DP14</f>
        <v>x</v>
      </c>
      <c r="CG149" s="337" t="str">
        <f>M2N!DQ14</f>
        <v>x</v>
      </c>
      <c r="CH149" s="337" t="str">
        <f>M2N!DR14</f>
        <v>x</v>
      </c>
      <c r="CI149" s="337" t="str">
        <f>M2N!DS14</f>
        <v>x</v>
      </c>
      <c r="CJ149" s="339" t="str">
        <f>M2N!DT14</f>
        <v>x</v>
      </c>
      <c r="CK149" s="336" t="str">
        <f>M2N!DU14</f>
        <v>x</v>
      </c>
      <c r="CL149" s="337" t="str">
        <f>M2N!DV14</f>
        <v>x</v>
      </c>
      <c r="CM149" s="337" t="str">
        <f>M2N!DW14</f>
        <v>x</v>
      </c>
      <c r="CN149" s="337" t="str">
        <f>M2N!DX14</f>
        <v>x</v>
      </c>
      <c r="CO149" s="261" t="str">
        <f>M2N!DY14</f>
        <v>x</v>
      </c>
      <c r="CP149" s="261" t="str">
        <f>M2N!DZ14</f>
        <v>x</v>
      </c>
      <c r="CQ149" s="261" t="str">
        <f>M2N!EA14</f>
        <v>x</v>
      </c>
      <c r="CR149" s="261" t="str">
        <f>M2N!EB14</f>
        <v>x</v>
      </c>
      <c r="CS149" s="261" t="str">
        <f>M2N!EC14</f>
        <v>x</v>
      </c>
      <c r="CT149" s="261" t="str">
        <f>M2N!ED14</f>
        <v>x</v>
      </c>
      <c r="CU149" s="261" t="str">
        <f>M2N!EE14</f>
        <v>x</v>
      </c>
      <c r="CV149" s="284" t="str">
        <f>M2N!EF14</f>
        <v>x</v>
      </c>
      <c r="CW149" s="283" t="str">
        <f>M2N!EG14</f>
        <v>x</v>
      </c>
      <c r="CX149" s="261" t="str">
        <f>M2N!EH14</f>
        <v>x</v>
      </c>
      <c r="CY149" s="261" t="str">
        <f>M2N!EI14</f>
        <v>x</v>
      </c>
      <c r="CZ149" s="261" t="str">
        <f>M2N!EJ14</f>
        <v>x</v>
      </c>
      <c r="DA149" s="261" t="str">
        <f>M2N!EK14</f>
        <v>x</v>
      </c>
      <c r="DB149" s="261" t="str">
        <f>M2N!EL14</f>
        <v>x</v>
      </c>
      <c r="DC149" s="261" t="str">
        <f>M2N!EM14</f>
        <v>x</v>
      </c>
      <c r="DD149" s="261" t="str">
        <f>M2N!EN14</f>
        <v>x</v>
      </c>
      <c r="DE149" s="261" t="str">
        <f>M2N!EO14</f>
        <v>x</v>
      </c>
      <c r="DF149" s="261" t="str">
        <f>M2N!EP14</f>
        <v>x</v>
      </c>
      <c r="DG149" s="261" t="str">
        <f>M2N!EQ14</f>
        <v>x</v>
      </c>
      <c r="DH149" s="284" t="str">
        <f>M2N!ER14</f>
        <v>x</v>
      </c>
      <c r="DI149" s="283" t="str">
        <f>M2N!ES14</f>
        <v>x</v>
      </c>
      <c r="DJ149" s="261" t="str">
        <f>M2N!ET14</f>
        <v>x</v>
      </c>
      <c r="DK149" s="261" t="str">
        <f>M2N!EU14</f>
        <v>x</v>
      </c>
      <c r="DL149" s="261" t="str">
        <f>M2N!EV14</f>
        <v>x</v>
      </c>
      <c r="DM149" s="261" t="str">
        <f>M2N!EW14</f>
        <v>x</v>
      </c>
      <c r="DN149" s="261" t="str">
        <f>M2N!EX14</f>
        <v>x</v>
      </c>
      <c r="DO149" s="261" t="str">
        <f>M2N!EY14</f>
        <v>x</v>
      </c>
      <c r="DP149" s="261" t="str">
        <f>M2N!EZ14</f>
        <v>x</v>
      </c>
      <c r="DQ149" s="261" t="str">
        <f>M2N!FA14</f>
        <v>x</v>
      </c>
      <c r="DR149" s="261" t="str">
        <f>M2N!FB14</f>
        <v>x</v>
      </c>
      <c r="DS149" s="261" t="str">
        <f>M2N!FC14</f>
        <v>x</v>
      </c>
      <c r="DT149" s="284" t="str">
        <f>M2N!FD14</f>
        <v>x</v>
      </c>
      <c r="DU149" s="283" t="str">
        <f>M2N!FE14</f>
        <v>x</v>
      </c>
      <c r="DV149" s="261" t="str">
        <f>M2N!FF14</f>
        <v>x</v>
      </c>
      <c r="DW149" s="261" t="str">
        <f>M2N!FG14</f>
        <v>x</v>
      </c>
      <c r="DX149" s="261" t="str">
        <f>M2N!FH14</f>
        <v>x</v>
      </c>
      <c r="DY149" s="261" t="str">
        <f>M2N!FI14</f>
        <v>x</v>
      </c>
      <c r="DZ149" s="261" t="str">
        <f>M2N!FJ14</f>
        <v>x</v>
      </c>
      <c r="EA149" s="261" t="str">
        <f>M2N!FK14</f>
        <v>x</v>
      </c>
      <c r="EB149" s="261" t="str">
        <f>M2N!FL14</f>
        <v>x</v>
      </c>
      <c r="EC149" s="261" t="str">
        <f>M2N!FM14</f>
        <v>x</v>
      </c>
      <c r="ED149" s="261" t="str">
        <f>M2N!FN14</f>
        <v>x</v>
      </c>
      <c r="EE149" s="261" t="str">
        <f>M2N!FO14</f>
        <v>x</v>
      </c>
      <c r="EF149" s="284" t="str">
        <f>M2N!FP14</f>
        <v>x</v>
      </c>
      <c r="EG149" s="283" t="str">
        <f>M2N!FQ14</f>
        <v>x</v>
      </c>
      <c r="EH149" s="261" t="str">
        <f>M2N!FR14</f>
        <v>x</v>
      </c>
      <c r="EI149" s="261" t="str">
        <f>M2N!FS14</f>
        <v>x</v>
      </c>
      <c r="EJ149" s="261" t="str">
        <f>M2N!FT14</f>
        <v>x</v>
      </c>
      <c r="EK149" s="261" t="str">
        <f>M2N!FU14</f>
        <v>x</v>
      </c>
      <c r="EL149" s="261" t="str">
        <f>M2N!FV14</f>
        <v>x</v>
      </c>
      <c r="EM149" s="261" t="str">
        <f>M2N!FW14</f>
        <v>x</v>
      </c>
      <c r="EN149" s="261" t="str">
        <f>M2N!FX14</f>
        <v>x</v>
      </c>
      <c r="EO149" s="261" t="str">
        <f>M2N!FY14</f>
        <v>x</v>
      </c>
      <c r="EP149" s="261" t="str">
        <f>M2N!FZ14</f>
        <v>x</v>
      </c>
      <c r="EQ149" s="261" t="str">
        <f>M2N!GA14</f>
        <v>x</v>
      </c>
      <c r="ER149" s="284" t="str">
        <f>M2N!GB14</f>
        <v>x</v>
      </c>
      <c r="ES149" s="280" t="str">
        <f>M2N!GC14</f>
        <v>x</v>
      </c>
      <c r="ET149" s="261" t="str">
        <f>M2N!GD14</f>
        <v>x</v>
      </c>
      <c r="EU149" s="261" t="str">
        <f>M2N!GE14</f>
        <v>x</v>
      </c>
      <c r="EV149" s="261" t="str">
        <f>M2N!GF14</f>
        <v>x</v>
      </c>
      <c r="EW149" s="261" t="str">
        <f>M2N!GG14</f>
        <v>x</v>
      </c>
      <c r="EX149" s="261" t="str">
        <f>M2N!GH14</f>
        <v>x</v>
      </c>
      <c r="EY149" s="261" t="str">
        <f>M2N!GI14</f>
        <v>x</v>
      </c>
      <c r="EZ149" s="261" t="str">
        <f>M2N!GJ14</f>
        <v>x</v>
      </c>
      <c r="FA149" s="261" t="str">
        <f>M2N!GK14</f>
        <v>x</v>
      </c>
      <c r="FB149" s="261" t="str">
        <f>M2N!GL14</f>
        <v>x</v>
      </c>
      <c r="FC149" s="261" t="str">
        <f>M2N!GM14</f>
        <v>x</v>
      </c>
      <c r="FD149" s="261" t="str">
        <f>M2N!GN14</f>
        <v>x</v>
      </c>
      <c r="FE149" s="261" t="str">
        <f>M2N!GO14</f>
        <v>x</v>
      </c>
      <c r="FF149" s="261" t="str">
        <f>M2N!GP14</f>
        <v>x</v>
      </c>
      <c r="FG149" s="261" t="str">
        <f>M2N!GQ14</f>
        <v>x</v>
      </c>
      <c r="FH149" s="261" t="str">
        <f>M2N!GR14</f>
        <v>x</v>
      </c>
      <c r="FI149" s="261" t="str">
        <f>M2N!GS14</f>
        <v>x</v>
      </c>
      <c r="FJ149" s="261" t="str">
        <f>M2N!GT14</f>
        <v>x</v>
      </c>
      <c r="FK149" s="261" t="str">
        <f>M2N!GU14</f>
        <v>x</v>
      </c>
      <c r="FL149" s="261" t="str">
        <f>M2N!GV14</f>
        <v>x</v>
      </c>
      <c r="FM149" s="261" t="str">
        <f>M2N!GW14</f>
        <v>x</v>
      </c>
      <c r="FN149" s="261" t="str">
        <f>M2N!GX14</f>
        <v>x</v>
      </c>
      <c r="FO149" s="261" t="str">
        <f>M2N!GY14</f>
        <v>x</v>
      </c>
      <c r="FP149" s="261" t="str">
        <f>M2N!GZ14</f>
        <v>x</v>
      </c>
      <c r="FQ149" s="261" t="str">
        <f>M2N!HA14</f>
        <v>x</v>
      </c>
      <c r="FR149" s="261" t="str">
        <f>M2N!HB14</f>
        <v>x</v>
      </c>
      <c r="FS149" s="261" t="str">
        <f>M2N!HC14</f>
        <v>x</v>
      </c>
      <c r="FT149" s="261" t="str">
        <f>M2N!HD14</f>
        <v>x</v>
      </c>
      <c r="FU149" s="261" t="str">
        <f>M2N!HE14</f>
        <v>x</v>
      </c>
      <c r="FV149" s="261" t="str">
        <f>M2N!HF14</f>
        <v>x</v>
      </c>
      <c r="FW149" s="261" t="str">
        <f>M2N!HG14</f>
        <v>x</v>
      </c>
      <c r="FX149" s="261" t="str">
        <f>M2N!HH14</f>
        <v>x</v>
      </c>
      <c r="FY149" s="261" t="str">
        <f>M2N!HI14</f>
        <v>x</v>
      </c>
      <c r="FZ149" s="261" t="str">
        <f>M2N!HJ14</f>
        <v>x</v>
      </c>
      <c r="GA149" s="261" t="str">
        <f>M2N!HK14</f>
        <v>x</v>
      </c>
      <c r="GB149" s="261" t="str">
        <f>M2N!HL14</f>
        <v>x</v>
      </c>
      <c r="GC149" s="261" t="str">
        <f>M2N!HM14</f>
        <v>x</v>
      </c>
      <c r="GD149" s="261" t="str">
        <f>M2N!HN14</f>
        <v>x</v>
      </c>
      <c r="GE149" s="261" t="str">
        <f>M2N!HO14</f>
        <v>x</v>
      </c>
      <c r="GF149" s="261" t="str">
        <f>M2N!HP14</f>
        <v>x</v>
      </c>
      <c r="GG149" s="261" t="str">
        <f>M2N!HQ14</f>
        <v>x</v>
      </c>
      <c r="GH149" s="261" t="str">
        <f>M2N!HR14</f>
        <v>x</v>
      </c>
      <c r="GI149" s="261" t="str">
        <f>M2N!HS14</f>
        <v>x</v>
      </c>
      <c r="GJ149" s="261" t="str">
        <f>M2N!HT14</f>
        <v>x</v>
      </c>
      <c r="GK149" s="261" t="str">
        <f>M2N!HU14</f>
        <v>x</v>
      </c>
      <c r="GL149" s="261" t="str">
        <f>M2N!HV14</f>
        <v>x</v>
      </c>
      <c r="GM149" s="261" t="str">
        <f>M2N!HW14</f>
        <v>x</v>
      </c>
      <c r="GN149" s="261" t="str">
        <f>M2N!HX14</f>
        <v>x</v>
      </c>
    </row>
    <row r="150" spans="1:196" ht="13.15" customHeight="1" x14ac:dyDescent="0.2">
      <c r="A150" s="274" t="str">
        <f>M2N!A15</f>
        <v>V10T</v>
      </c>
      <c r="B150" s="274">
        <f>M2N!B15</f>
        <v>41506</v>
      </c>
      <c r="C150" s="275">
        <f>M2N!C15</f>
        <v>48000</v>
      </c>
      <c r="D150" s="276" t="str">
        <f>M2N!D15</f>
        <v>N355</v>
      </c>
      <c r="E150" s="336">
        <f>M2N!AO15</f>
        <v>20.48749999999999</v>
      </c>
      <c r="F150" s="337">
        <f>M2N!AP15</f>
        <v>20.48749999999999</v>
      </c>
      <c r="G150" s="337">
        <f>M2N!AQ15</f>
        <v>20.48749999999999</v>
      </c>
      <c r="H150" s="337">
        <f>M2N!AR15</f>
        <v>20.48749999999999</v>
      </c>
      <c r="I150" s="337">
        <f>M2N!AS15</f>
        <v>6</v>
      </c>
      <c r="J150" s="337">
        <f>M2N!AT15</f>
        <v>6</v>
      </c>
      <c r="K150" s="337">
        <f>M2N!AU15</f>
        <v>6</v>
      </c>
      <c r="L150" s="337">
        <f>M2N!AV15</f>
        <v>6</v>
      </c>
      <c r="M150" s="337">
        <f>M2N!AW15</f>
        <v>6</v>
      </c>
      <c r="N150" s="337">
        <f>M2N!AX15</f>
        <v>6</v>
      </c>
      <c r="O150" s="337">
        <f>M2N!AY15</f>
        <v>6</v>
      </c>
      <c r="P150" s="338">
        <f>M2N!AZ15</f>
        <v>80</v>
      </c>
      <c r="Q150" s="336">
        <f>M2N!BA15</f>
        <v>83.36666666666666</v>
      </c>
      <c r="R150" s="337">
        <f>M2N!BB15</f>
        <v>12.824074074074083</v>
      </c>
      <c r="S150" s="337">
        <f>M2N!BC15</f>
        <v>12.824074074074083</v>
      </c>
      <c r="T150" s="337">
        <f>M2N!BD15</f>
        <v>12.824074074074083</v>
      </c>
      <c r="U150" s="337">
        <f>M2N!BE15</f>
        <v>12.824074074074083</v>
      </c>
      <c r="V150" s="337">
        <f>M2N!BF15</f>
        <v>12.824074074074083</v>
      </c>
      <c r="W150" s="337">
        <f>M2N!BG15</f>
        <v>12.824074074074083</v>
      </c>
      <c r="X150" s="337">
        <f>M2N!BH15</f>
        <v>12.824074074074083</v>
      </c>
      <c r="Y150" s="337">
        <f>M2N!BI15</f>
        <v>12.824074074074083</v>
      </c>
      <c r="Z150" s="337">
        <f>M2N!BJ15</f>
        <v>12.824074074074083</v>
      </c>
      <c r="AA150" s="337">
        <f>M2N!BK15</f>
        <v>12.824074074074083</v>
      </c>
      <c r="AB150" s="339">
        <f>M2N!BL15</f>
        <v>12.824074074074083</v>
      </c>
      <c r="AC150" s="336">
        <f>M2N!BM15</f>
        <v>12.824074074074083</v>
      </c>
      <c r="AD150" s="337">
        <f>M2N!BN15</f>
        <v>85</v>
      </c>
      <c r="AE150" s="337">
        <f>M2N!BO15</f>
        <v>85</v>
      </c>
      <c r="AF150" s="337">
        <f>M2N!BP15</f>
        <v>85</v>
      </c>
      <c r="AG150" s="337">
        <f>M2N!BQ15</f>
        <v>85</v>
      </c>
      <c r="AH150" s="337">
        <f>M2N!BR15</f>
        <v>12.824074074074083</v>
      </c>
      <c r="AI150" s="337">
        <f>M2N!BS15</f>
        <v>12.824074074074083</v>
      </c>
      <c r="AJ150" s="337">
        <f>M2N!BT15</f>
        <v>12.824074074074083</v>
      </c>
      <c r="AK150" s="337">
        <f>M2N!BU15</f>
        <v>12.824074074074083</v>
      </c>
      <c r="AL150" s="337">
        <f>M2N!BV15</f>
        <v>12.824074074074083</v>
      </c>
      <c r="AM150" s="337">
        <f>M2N!BW15</f>
        <v>12.824074074074083</v>
      </c>
      <c r="AN150" s="339">
        <f>M2N!BX15</f>
        <v>12.824074074074083</v>
      </c>
      <c r="AO150" s="336" t="str">
        <f>M2N!BY15</f>
        <v>X</v>
      </c>
      <c r="AP150" s="337" t="str">
        <f>M2N!BZ15</f>
        <v>X</v>
      </c>
      <c r="AQ150" s="337" t="str">
        <f>M2N!CA15</f>
        <v>X</v>
      </c>
      <c r="AR150" s="337" t="str">
        <f>M2N!CB15</f>
        <v>X</v>
      </c>
      <c r="AS150" s="337" t="str">
        <f>M2N!CC15</f>
        <v>X</v>
      </c>
      <c r="AT150" s="337" t="str">
        <f>M2N!CD15</f>
        <v>X</v>
      </c>
      <c r="AU150" s="337" t="str">
        <f>M2N!CE15</f>
        <v>X</v>
      </c>
      <c r="AV150" s="337" t="str">
        <f>M2N!CF15</f>
        <v>X</v>
      </c>
      <c r="AW150" s="337" t="str">
        <f>M2N!CG15</f>
        <v>X</v>
      </c>
      <c r="AX150" s="337" t="str">
        <f>M2N!CH15</f>
        <v>X</v>
      </c>
      <c r="AY150" s="337" t="str">
        <f>M2N!CI15</f>
        <v>X</v>
      </c>
      <c r="AZ150" s="339" t="str">
        <f>M2N!CJ15</f>
        <v>X</v>
      </c>
      <c r="BA150" s="336" t="str">
        <f>M2N!CK15</f>
        <v>X</v>
      </c>
      <c r="BB150" s="337" t="str">
        <f>M2N!CL15</f>
        <v>X</v>
      </c>
      <c r="BC150" s="337" t="str">
        <f>M2N!CM15</f>
        <v>X</v>
      </c>
      <c r="BD150" s="337" t="str">
        <f>M2N!CN15</f>
        <v>X</v>
      </c>
      <c r="BE150" s="337" t="str">
        <f>M2N!CO15</f>
        <v>X</v>
      </c>
      <c r="BF150" s="337" t="str">
        <f>M2N!CP15</f>
        <v>X</v>
      </c>
      <c r="BG150" s="337" t="str">
        <f>M2N!CQ15</f>
        <v>X</v>
      </c>
      <c r="BH150" s="337" t="str">
        <f>M2N!CR15</f>
        <v>X</v>
      </c>
      <c r="BI150" s="337" t="str">
        <f>M2N!CS15</f>
        <v>X</v>
      </c>
      <c r="BJ150" s="337" t="str">
        <f>M2N!CT15</f>
        <v>X</v>
      </c>
      <c r="BK150" s="337" t="str">
        <f>M2N!CU15</f>
        <v>X</v>
      </c>
      <c r="BL150" s="339" t="str">
        <f>M2N!CV15</f>
        <v>X</v>
      </c>
      <c r="BM150" s="336" t="str">
        <f>M2N!CW15</f>
        <v>X</v>
      </c>
      <c r="BN150" s="337" t="str">
        <f>M2N!CX15</f>
        <v>X</v>
      </c>
      <c r="BO150" s="337" t="str">
        <f>M2N!CY15</f>
        <v>X</v>
      </c>
      <c r="BP150" s="337" t="str">
        <f>M2N!CZ15</f>
        <v>X</v>
      </c>
      <c r="BQ150" s="337" t="str">
        <f>M2N!DA15</f>
        <v>X</v>
      </c>
      <c r="BR150" s="337" t="str">
        <f>M2N!DB15</f>
        <v>X</v>
      </c>
      <c r="BS150" s="337" t="str">
        <f>M2N!DC15</f>
        <v>X</v>
      </c>
      <c r="BT150" s="337" t="str">
        <f>M2N!DD15</f>
        <v>X</v>
      </c>
      <c r="BU150" s="337" t="str">
        <f>M2N!DE15</f>
        <v>X</v>
      </c>
      <c r="BV150" s="337" t="str">
        <f>M2N!DF15</f>
        <v>x</v>
      </c>
      <c r="BW150" s="337" t="str">
        <f>M2N!DG15</f>
        <v>x</v>
      </c>
      <c r="BX150" s="339" t="str">
        <f>M2N!DH15</f>
        <v>x</v>
      </c>
      <c r="BY150" s="336" t="str">
        <f>M2N!DI15</f>
        <v>x</v>
      </c>
      <c r="BZ150" s="337" t="str">
        <f>M2N!DJ15</f>
        <v>x</v>
      </c>
      <c r="CA150" s="337" t="str">
        <f>M2N!DK15</f>
        <v>x</v>
      </c>
      <c r="CB150" s="337" t="str">
        <f>M2N!DL15</f>
        <v>x</v>
      </c>
      <c r="CC150" s="337" t="str">
        <f>M2N!DM15</f>
        <v>x</v>
      </c>
      <c r="CD150" s="337" t="str">
        <f>M2N!DN15</f>
        <v>x</v>
      </c>
      <c r="CE150" s="337" t="str">
        <f>M2N!DO15</f>
        <v>x</v>
      </c>
      <c r="CF150" s="337" t="str">
        <f>M2N!DP15</f>
        <v>x</v>
      </c>
      <c r="CG150" s="337" t="str">
        <f>M2N!DQ15</f>
        <v>x</v>
      </c>
      <c r="CH150" s="337" t="str">
        <f>M2N!DR15</f>
        <v>x</v>
      </c>
      <c r="CI150" s="337" t="str">
        <f>M2N!DS15</f>
        <v>x</v>
      </c>
      <c r="CJ150" s="339" t="str">
        <f>M2N!DT15</f>
        <v>x</v>
      </c>
      <c r="CK150" s="336" t="str">
        <f>M2N!DU15</f>
        <v>x</v>
      </c>
      <c r="CL150" s="337" t="str">
        <f>M2N!DV15</f>
        <v>x</v>
      </c>
      <c r="CM150" s="337" t="str">
        <f>M2N!DW15</f>
        <v>x</v>
      </c>
      <c r="CN150" s="337" t="str">
        <f>M2N!DX15</f>
        <v>x</v>
      </c>
      <c r="CO150" s="261" t="str">
        <f>M2N!DY15</f>
        <v>x</v>
      </c>
      <c r="CP150" s="261" t="str">
        <f>M2N!DZ15</f>
        <v>x</v>
      </c>
      <c r="CQ150" s="261" t="str">
        <f>M2N!EA15</f>
        <v>x</v>
      </c>
      <c r="CR150" s="261" t="str">
        <f>M2N!EB15</f>
        <v>x</v>
      </c>
      <c r="CS150" s="261" t="str">
        <f>M2N!EC15</f>
        <v>x</v>
      </c>
      <c r="CT150" s="261" t="str">
        <f>M2N!ED15</f>
        <v>x</v>
      </c>
      <c r="CU150" s="261" t="str">
        <f>M2N!EE15</f>
        <v>x</v>
      </c>
      <c r="CV150" s="284" t="str">
        <f>M2N!EF15</f>
        <v>x</v>
      </c>
      <c r="CW150" s="283" t="str">
        <f>M2N!EG15</f>
        <v>x</v>
      </c>
      <c r="CX150" s="261" t="str">
        <f>M2N!EH15</f>
        <v>x</v>
      </c>
      <c r="CY150" s="261" t="str">
        <f>M2N!EI15</f>
        <v>x</v>
      </c>
      <c r="CZ150" s="261" t="str">
        <f>M2N!EJ15</f>
        <v>x</v>
      </c>
      <c r="DA150" s="261" t="str">
        <f>M2N!EK15</f>
        <v>x</v>
      </c>
      <c r="DB150" s="261" t="str">
        <f>M2N!EL15</f>
        <v>x</v>
      </c>
      <c r="DC150" s="261" t="str">
        <f>M2N!EM15</f>
        <v>x</v>
      </c>
      <c r="DD150" s="261" t="str">
        <f>M2N!EN15</f>
        <v>x</v>
      </c>
      <c r="DE150" s="261" t="str">
        <f>M2N!EO15</f>
        <v>x</v>
      </c>
      <c r="DF150" s="261" t="str">
        <f>M2N!EP15</f>
        <v>x</v>
      </c>
      <c r="DG150" s="261" t="str">
        <f>M2N!EQ15</f>
        <v>x</v>
      </c>
      <c r="DH150" s="284" t="str">
        <f>M2N!ER15</f>
        <v>x</v>
      </c>
      <c r="DI150" s="283" t="str">
        <f>M2N!ES15</f>
        <v>x</v>
      </c>
      <c r="DJ150" s="261" t="str">
        <f>M2N!ET15</f>
        <v>x</v>
      </c>
      <c r="DK150" s="261" t="str">
        <f>M2N!EU15</f>
        <v>x</v>
      </c>
      <c r="DL150" s="261" t="str">
        <f>M2N!EV15</f>
        <v>x</v>
      </c>
      <c r="DM150" s="261" t="str">
        <f>M2N!EW15</f>
        <v>x</v>
      </c>
      <c r="DN150" s="261" t="str">
        <f>M2N!EX15</f>
        <v>x</v>
      </c>
      <c r="DO150" s="261" t="str">
        <f>M2N!EY15</f>
        <v>x</v>
      </c>
      <c r="DP150" s="261" t="str">
        <f>M2N!EZ15</f>
        <v>x</v>
      </c>
      <c r="DQ150" s="261" t="str">
        <f>M2N!FA15</f>
        <v>x</v>
      </c>
      <c r="DR150" s="261" t="str">
        <f>M2N!FB15</f>
        <v>x</v>
      </c>
      <c r="DS150" s="261" t="str">
        <f>M2N!FC15</f>
        <v>x</v>
      </c>
      <c r="DT150" s="284" t="str">
        <f>M2N!FD15</f>
        <v>x</v>
      </c>
      <c r="DU150" s="283" t="str">
        <f>M2N!FE15</f>
        <v>x</v>
      </c>
      <c r="DV150" s="261" t="str">
        <f>M2N!FF15</f>
        <v>x</v>
      </c>
      <c r="DW150" s="261" t="str">
        <f>M2N!FG15</f>
        <v>x</v>
      </c>
      <c r="DX150" s="261" t="str">
        <f>M2N!FH15</f>
        <v>x</v>
      </c>
      <c r="DY150" s="261" t="str">
        <f>M2N!FI15</f>
        <v>x</v>
      </c>
      <c r="DZ150" s="261" t="str">
        <f>M2N!FJ15</f>
        <v>x</v>
      </c>
      <c r="EA150" s="261" t="str">
        <f>M2N!FK15</f>
        <v>x</v>
      </c>
      <c r="EB150" s="261" t="str">
        <f>M2N!FL15</f>
        <v>x</v>
      </c>
      <c r="EC150" s="261" t="str">
        <f>M2N!FM15</f>
        <v>x</v>
      </c>
      <c r="ED150" s="261" t="str">
        <f>M2N!FN15</f>
        <v>x</v>
      </c>
      <c r="EE150" s="261" t="str">
        <f>M2N!FO15</f>
        <v>x</v>
      </c>
      <c r="EF150" s="284" t="str">
        <f>M2N!FP15</f>
        <v>x</v>
      </c>
      <c r="EG150" s="283" t="str">
        <f>M2N!FQ15</f>
        <v>x</v>
      </c>
      <c r="EH150" s="261" t="str">
        <f>M2N!FR15</f>
        <v>x</v>
      </c>
      <c r="EI150" s="261" t="str">
        <f>M2N!FS15</f>
        <v>x</v>
      </c>
      <c r="EJ150" s="261" t="str">
        <f>M2N!FT15</f>
        <v>x</v>
      </c>
      <c r="EK150" s="261" t="str">
        <f>M2N!FU15</f>
        <v>x</v>
      </c>
      <c r="EL150" s="261" t="str">
        <f>M2N!FV15</f>
        <v>x</v>
      </c>
      <c r="EM150" s="261" t="str">
        <f>M2N!FW15</f>
        <v>x</v>
      </c>
      <c r="EN150" s="261" t="str">
        <f>M2N!FX15</f>
        <v>x</v>
      </c>
      <c r="EO150" s="261" t="str">
        <f>M2N!FY15</f>
        <v>x</v>
      </c>
      <c r="EP150" s="261" t="str">
        <f>M2N!FZ15</f>
        <v>x</v>
      </c>
      <c r="EQ150" s="261" t="str">
        <f>M2N!GA15</f>
        <v>x</v>
      </c>
      <c r="ER150" s="284" t="str">
        <f>M2N!GB15</f>
        <v>x</v>
      </c>
      <c r="ES150" s="280" t="str">
        <f>M2N!GC15</f>
        <v>x</v>
      </c>
      <c r="ET150" s="261" t="str">
        <f>M2N!GD15</f>
        <v>x</v>
      </c>
      <c r="EU150" s="261" t="str">
        <f>M2N!GE15</f>
        <v>x</v>
      </c>
      <c r="EV150" s="261" t="str">
        <f>M2N!GF15</f>
        <v>x</v>
      </c>
      <c r="EW150" s="261" t="str">
        <f>M2N!GG15</f>
        <v>x</v>
      </c>
      <c r="EX150" s="261" t="str">
        <f>M2N!GH15</f>
        <v>x</v>
      </c>
      <c r="EY150" s="261" t="str">
        <f>M2N!GI15</f>
        <v>x</v>
      </c>
      <c r="EZ150" s="261" t="str">
        <f>M2N!GJ15</f>
        <v>x</v>
      </c>
      <c r="FA150" s="261" t="str">
        <f>M2N!GK15</f>
        <v>x</v>
      </c>
      <c r="FB150" s="261" t="str">
        <f>M2N!GL15</f>
        <v>x</v>
      </c>
      <c r="FC150" s="261" t="str">
        <f>M2N!GM15</f>
        <v>x</v>
      </c>
      <c r="FD150" s="261" t="str">
        <f>M2N!GN15</f>
        <v>x</v>
      </c>
      <c r="FE150" s="261" t="str">
        <f>M2N!GO15</f>
        <v>x</v>
      </c>
      <c r="FF150" s="261" t="str">
        <f>M2N!GP15</f>
        <v>x</v>
      </c>
      <c r="FG150" s="261" t="str">
        <f>M2N!GQ15</f>
        <v>x</v>
      </c>
      <c r="FH150" s="261" t="str">
        <f>M2N!GR15</f>
        <v>x</v>
      </c>
      <c r="FI150" s="261" t="str">
        <f>M2N!GS15</f>
        <v>x</v>
      </c>
      <c r="FJ150" s="261" t="str">
        <f>M2N!GT15</f>
        <v>x</v>
      </c>
      <c r="FK150" s="261" t="str">
        <f>M2N!GU15</f>
        <v>x</v>
      </c>
      <c r="FL150" s="261" t="str">
        <f>M2N!GV15</f>
        <v>x</v>
      </c>
      <c r="FM150" s="261" t="str">
        <f>M2N!GW15</f>
        <v>x</v>
      </c>
      <c r="FN150" s="261" t="str">
        <f>M2N!GX15</f>
        <v>x</v>
      </c>
      <c r="FO150" s="261" t="str">
        <f>M2N!GY15</f>
        <v>x</v>
      </c>
      <c r="FP150" s="261" t="str">
        <f>M2N!GZ15</f>
        <v>x</v>
      </c>
      <c r="FQ150" s="261" t="str">
        <f>M2N!HA15</f>
        <v>x</v>
      </c>
      <c r="FR150" s="261" t="str">
        <f>M2N!HB15</f>
        <v>x</v>
      </c>
      <c r="FS150" s="261" t="str">
        <f>M2N!HC15</f>
        <v>x</v>
      </c>
      <c r="FT150" s="261" t="str">
        <f>M2N!HD15</f>
        <v>x</v>
      </c>
      <c r="FU150" s="261" t="str">
        <f>M2N!HE15</f>
        <v>x</v>
      </c>
      <c r="FV150" s="261" t="str">
        <f>M2N!HF15</f>
        <v>x</v>
      </c>
      <c r="FW150" s="261" t="str">
        <f>M2N!HG15</f>
        <v>x</v>
      </c>
      <c r="FX150" s="261" t="str">
        <f>M2N!HH15</f>
        <v>x</v>
      </c>
      <c r="FY150" s="261" t="str">
        <f>M2N!HI15</f>
        <v>x</v>
      </c>
      <c r="FZ150" s="261" t="str">
        <f>M2N!HJ15</f>
        <v>x</v>
      </c>
      <c r="GA150" s="261" t="str">
        <f>M2N!HK15</f>
        <v>x</v>
      </c>
      <c r="GB150" s="261" t="str">
        <f>M2N!HL15</f>
        <v>x</v>
      </c>
      <c r="GC150" s="261" t="str">
        <f>M2N!HM15</f>
        <v>x</v>
      </c>
      <c r="GD150" s="261" t="str">
        <f>M2N!HN15</f>
        <v>x</v>
      </c>
      <c r="GE150" s="261" t="str">
        <f>M2N!HO15</f>
        <v>x</v>
      </c>
      <c r="GF150" s="261" t="str">
        <f>M2N!HP15</f>
        <v>x</v>
      </c>
      <c r="GG150" s="261" t="str">
        <f>M2N!HQ15</f>
        <v>x</v>
      </c>
      <c r="GH150" s="261" t="str">
        <f>M2N!HR15</f>
        <v>x</v>
      </c>
      <c r="GI150" s="261" t="str">
        <f>M2N!HS15</f>
        <v>x</v>
      </c>
      <c r="GJ150" s="261" t="str">
        <f>M2N!HT15</f>
        <v>x</v>
      </c>
      <c r="GK150" s="261" t="str">
        <f>M2N!HU15</f>
        <v>x</v>
      </c>
      <c r="GL150" s="261" t="str">
        <f>M2N!HV15</f>
        <v>x</v>
      </c>
      <c r="GM150" s="261" t="str">
        <f>M2N!HW15</f>
        <v>x</v>
      </c>
      <c r="GN150" s="725" t="str">
        <f>M2N!HX15</f>
        <v>x</v>
      </c>
    </row>
    <row r="151" spans="1:196" ht="13.15" customHeight="1" x14ac:dyDescent="0.2">
      <c r="A151" s="274" t="str">
        <f>M2N!A17</f>
        <v>V10T</v>
      </c>
      <c r="B151" s="274">
        <f>M2N!B17</f>
        <v>41276</v>
      </c>
      <c r="C151" s="275">
        <f>M2N!C17</f>
        <v>48000</v>
      </c>
      <c r="D151" s="276" t="str">
        <f>M2N!D17</f>
        <v>N357</v>
      </c>
      <c r="E151" s="336">
        <f>M2N!AO17</f>
        <v>19.112403100775186</v>
      </c>
      <c r="F151" s="337">
        <f>M2N!AP17</f>
        <v>19.112403100775186</v>
      </c>
      <c r="G151" s="337">
        <f>M2N!AQ17</f>
        <v>19.112403100775186</v>
      </c>
      <c r="H151" s="337">
        <f>M2N!AR17</f>
        <v>19.112403100775186</v>
      </c>
      <c r="I151" s="337">
        <f>M2N!AS17</f>
        <v>10</v>
      </c>
      <c r="J151" s="337">
        <f>M2N!AT17</f>
        <v>10</v>
      </c>
      <c r="K151" s="337">
        <f>M2N!AU17</f>
        <v>10</v>
      </c>
      <c r="L151" s="337">
        <f>M2N!AV17</f>
        <v>10</v>
      </c>
      <c r="M151" s="337">
        <f>M2N!AW17</f>
        <v>10</v>
      </c>
      <c r="N151" s="337">
        <f>M2N!AX17</f>
        <v>10</v>
      </c>
      <c r="O151" s="337">
        <f>M2N!AY17</f>
        <v>10</v>
      </c>
      <c r="P151" s="338">
        <f>M2N!AZ17</f>
        <v>10</v>
      </c>
      <c r="Q151" s="336">
        <f>M2N!BA17</f>
        <v>15.977777777777751</v>
      </c>
      <c r="R151" s="337">
        <f>M2N!BB17</f>
        <v>15.977777777777751</v>
      </c>
      <c r="S151" s="337">
        <f>M2N!BC17</f>
        <v>15.977777777777751</v>
      </c>
      <c r="T151" s="337">
        <f>M2N!BD17</f>
        <v>15.977777777777751</v>
      </c>
      <c r="U151" s="337">
        <f>M2N!BE17</f>
        <v>15.977777777777751</v>
      </c>
      <c r="V151" s="337">
        <f>M2N!BF17</f>
        <v>85</v>
      </c>
      <c r="W151" s="337">
        <f>M2N!BG17</f>
        <v>85</v>
      </c>
      <c r="X151" s="337">
        <f>M2N!BH17</f>
        <v>85</v>
      </c>
      <c r="Y151" s="337">
        <f>M2N!BI17</f>
        <v>85</v>
      </c>
      <c r="Z151" s="337">
        <f>M2N!BJ17</f>
        <v>15.977777777777751</v>
      </c>
      <c r="AA151" s="337">
        <f>M2N!BK17</f>
        <v>15.977777777777751</v>
      </c>
      <c r="AB151" s="339">
        <f>M2N!BL17</f>
        <v>15.977777777777751</v>
      </c>
      <c r="AC151" s="336">
        <f>M2N!BM17</f>
        <v>15.977777777777751</v>
      </c>
      <c r="AD151" s="337">
        <f>M2N!BN17</f>
        <v>15.977777777777751</v>
      </c>
      <c r="AE151" s="337">
        <f>M2N!BO17</f>
        <v>15.977777777777751</v>
      </c>
      <c r="AF151" s="337">
        <f>M2N!BP17</f>
        <v>15.977777777777751</v>
      </c>
      <c r="AG151" s="337">
        <f>M2N!BQ17</f>
        <v>15.977777777777751</v>
      </c>
      <c r="AH151" s="337">
        <f>M2N!BR17</f>
        <v>15.977777777777751</v>
      </c>
      <c r="AI151" s="337">
        <f>M2N!BS17</f>
        <v>15.977777777777751</v>
      </c>
      <c r="AJ151" s="337">
        <f>M2N!BT17</f>
        <v>15.977777777777751</v>
      </c>
      <c r="AK151" s="337">
        <f>M2N!BU17</f>
        <v>15.977777777777751</v>
      </c>
      <c r="AL151" s="337">
        <f>M2N!BV17</f>
        <v>16</v>
      </c>
      <c r="AM151" s="337">
        <f>M2N!BW17</f>
        <v>16</v>
      </c>
      <c r="AN151" s="339" t="str">
        <f>M2N!BX17</f>
        <v>X</v>
      </c>
      <c r="AO151" s="336" t="str">
        <f>M2N!BY17</f>
        <v>X</v>
      </c>
      <c r="AP151" s="337" t="str">
        <f>M2N!BZ17</f>
        <v>X</v>
      </c>
      <c r="AQ151" s="337" t="str">
        <f>M2N!CA17</f>
        <v>X</v>
      </c>
      <c r="AR151" s="337" t="str">
        <f>M2N!CB17</f>
        <v>X</v>
      </c>
      <c r="AS151" s="337" t="str">
        <f>M2N!CC17</f>
        <v>X</v>
      </c>
      <c r="AT151" s="337" t="str">
        <f>M2N!CD17</f>
        <v>X</v>
      </c>
      <c r="AU151" s="337" t="str">
        <f>M2N!CE17</f>
        <v>X</v>
      </c>
      <c r="AV151" s="337" t="str">
        <f>M2N!CF17</f>
        <v>X</v>
      </c>
      <c r="AW151" s="337" t="str">
        <f>M2N!CG17</f>
        <v>X</v>
      </c>
      <c r="AX151" s="337">
        <f>M2N!CH17</f>
        <v>15.977777777777751</v>
      </c>
      <c r="AY151" s="337">
        <f>M2N!CI17</f>
        <v>15.977777777777751</v>
      </c>
      <c r="AZ151" s="339">
        <f>M2N!CJ17</f>
        <v>15.977777777777751</v>
      </c>
      <c r="BA151" s="336">
        <f>M2N!CK17</f>
        <v>15.977777777777751</v>
      </c>
      <c r="BB151" s="337">
        <f>M2N!CL17</f>
        <v>15.977777777777751</v>
      </c>
      <c r="BC151" s="337">
        <f>M2N!CM17</f>
        <v>15.977777777777751</v>
      </c>
      <c r="BD151" s="337">
        <f>M2N!CN17</f>
        <v>15.977777777777751</v>
      </c>
      <c r="BE151" s="337">
        <f>M2N!CO17</f>
        <v>15.977777777777751</v>
      </c>
      <c r="BF151" s="337">
        <f>M2N!CP17</f>
        <v>15.977777777777751</v>
      </c>
      <c r="BG151" s="337" t="str">
        <f>M2N!CQ17</f>
        <v>X</v>
      </c>
      <c r="BH151" s="337" t="str">
        <f>M2N!CR17</f>
        <v>X</v>
      </c>
      <c r="BI151" s="337" t="str">
        <f>M2N!CS17</f>
        <v>X</v>
      </c>
      <c r="BJ151" s="337" t="str">
        <f>M2N!CT17</f>
        <v>X</v>
      </c>
      <c r="BK151" s="337" t="str">
        <f>M2N!CU17</f>
        <v>X</v>
      </c>
      <c r="BL151" s="339" t="str">
        <f>M2N!CV17</f>
        <v>X</v>
      </c>
      <c r="BM151" s="336" t="str">
        <f>M2N!CW17</f>
        <v>X</v>
      </c>
      <c r="BN151" s="337" t="str">
        <f>M2N!CX17</f>
        <v>X</v>
      </c>
      <c r="BO151" s="337" t="str">
        <f>M2N!CY17</f>
        <v>X</v>
      </c>
      <c r="BP151" s="337" t="str">
        <f>M2N!CZ17</f>
        <v>X</v>
      </c>
      <c r="BQ151" s="337" t="str">
        <f>M2N!DA17</f>
        <v>X</v>
      </c>
      <c r="BR151" s="337" t="str">
        <f>M2N!DB17</f>
        <v>X</v>
      </c>
      <c r="BS151" s="337" t="str">
        <f>M2N!DC17</f>
        <v>X</v>
      </c>
      <c r="BT151" s="337" t="str">
        <f>M2N!DD17</f>
        <v>X</v>
      </c>
      <c r="BU151" s="337" t="str">
        <f>M2N!DE17</f>
        <v>X</v>
      </c>
      <c r="BV151" s="337" t="str">
        <f>M2N!DF17</f>
        <v>x</v>
      </c>
      <c r="BW151" s="337" t="str">
        <f>M2N!DG17</f>
        <v>x</v>
      </c>
      <c r="BX151" s="339" t="str">
        <f>M2N!DH17</f>
        <v>x</v>
      </c>
      <c r="BY151" s="336" t="str">
        <f>M2N!DI17</f>
        <v>x</v>
      </c>
      <c r="BZ151" s="337" t="str">
        <f>M2N!DJ17</f>
        <v>x</v>
      </c>
      <c r="CA151" s="337" t="str">
        <f>M2N!DK17</f>
        <v>x</v>
      </c>
      <c r="CB151" s="337" t="str">
        <f>M2N!DL17</f>
        <v>x</v>
      </c>
      <c r="CC151" s="337" t="str">
        <f>M2N!DM17</f>
        <v>x</v>
      </c>
      <c r="CD151" s="337" t="str">
        <f>M2N!DN17</f>
        <v>x</v>
      </c>
      <c r="CE151" s="337" t="str">
        <f>M2N!DO17</f>
        <v>x</v>
      </c>
      <c r="CF151" s="337" t="str">
        <f>M2N!DP17</f>
        <v>x</v>
      </c>
      <c r="CG151" s="337" t="str">
        <f>M2N!DQ17</f>
        <v>x</v>
      </c>
      <c r="CH151" s="337" t="str">
        <f>M2N!DR17</f>
        <v>x</v>
      </c>
      <c r="CI151" s="337" t="str">
        <f>M2N!DS17</f>
        <v>x</v>
      </c>
      <c r="CJ151" s="339" t="str">
        <f>M2N!DT17</f>
        <v>x</v>
      </c>
      <c r="CK151" s="336" t="str">
        <f>M2N!DU17</f>
        <v>x</v>
      </c>
      <c r="CL151" s="337" t="str">
        <f>M2N!DV17</f>
        <v>x</v>
      </c>
      <c r="CM151" s="337" t="str">
        <f>M2N!DW17</f>
        <v>x</v>
      </c>
      <c r="CN151" s="337" t="str">
        <f>M2N!DX17</f>
        <v>x</v>
      </c>
      <c r="CO151" s="261" t="str">
        <f>M2N!DY17</f>
        <v>x</v>
      </c>
      <c r="CP151" s="261" t="str">
        <f>M2N!DZ17</f>
        <v>x</v>
      </c>
      <c r="CQ151" s="261" t="str">
        <f>M2N!EA17</f>
        <v>x</v>
      </c>
      <c r="CR151" s="261" t="str">
        <f>M2N!EB17</f>
        <v>x</v>
      </c>
      <c r="CS151" s="261" t="str">
        <f>M2N!EC17</f>
        <v>x</v>
      </c>
      <c r="CT151" s="261" t="str">
        <f>M2N!ED17</f>
        <v>x</v>
      </c>
      <c r="CU151" s="261" t="str">
        <f>M2N!EE17</f>
        <v>x</v>
      </c>
      <c r="CV151" s="284" t="str">
        <f>M2N!EF17</f>
        <v>x</v>
      </c>
      <c r="CW151" s="283" t="str">
        <f>M2N!EG17</f>
        <v>x</v>
      </c>
      <c r="CX151" s="261" t="str">
        <f>M2N!EH17</f>
        <v>x</v>
      </c>
      <c r="CY151" s="261" t="str">
        <f>M2N!EI17</f>
        <v>x</v>
      </c>
      <c r="CZ151" s="261" t="str">
        <f>M2N!EJ17</f>
        <v>x</v>
      </c>
      <c r="DA151" s="261" t="str">
        <f>M2N!EK17</f>
        <v>x</v>
      </c>
      <c r="DB151" s="261" t="str">
        <f>M2N!EL17</f>
        <v>x</v>
      </c>
      <c r="DC151" s="261" t="str">
        <f>M2N!EM17</f>
        <v>x</v>
      </c>
      <c r="DD151" s="261" t="str">
        <f>M2N!EN17</f>
        <v>x</v>
      </c>
      <c r="DE151" s="261" t="str">
        <f>M2N!EO17</f>
        <v>x</v>
      </c>
      <c r="DF151" s="261" t="str">
        <f>M2N!EP17</f>
        <v>x</v>
      </c>
      <c r="DG151" s="261" t="str">
        <f>M2N!EQ17</f>
        <v>x</v>
      </c>
      <c r="DH151" s="284" t="str">
        <f>M2N!ER17</f>
        <v>x</v>
      </c>
      <c r="DI151" s="283" t="str">
        <f>M2N!ES17</f>
        <v>x</v>
      </c>
      <c r="DJ151" s="261" t="str">
        <f>M2N!ET17</f>
        <v>x</v>
      </c>
      <c r="DK151" s="261" t="str">
        <f>M2N!EU17</f>
        <v>x</v>
      </c>
      <c r="DL151" s="261" t="str">
        <f>M2N!EV17</f>
        <v>x</v>
      </c>
      <c r="DM151" s="261" t="str">
        <f>M2N!EW17</f>
        <v>x</v>
      </c>
      <c r="DN151" s="261" t="str">
        <f>M2N!EX17</f>
        <v>x</v>
      </c>
      <c r="DO151" s="261" t="str">
        <f>M2N!EY17</f>
        <v>x</v>
      </c>
      <c r="DP151" s="261" t="str">
        <f>M2N!EZ17</f>
        <v>x</v>
      </c>
      <c r="DQ151" s="261" t="str">
        <f>M2N!FA17</f>
        <v>x</v>
      </c>
      <c r="DR151" s="261" t="str">
        <f>M2N!FB17</f>
        <v>x</v>
      </c>
      <c r="DS151" s="261" t="str">
        <f>M2N!FC17</f>
        <v>x</v>
      </c>
      <c r="DT151" s="284" t="str">
        <f>M2N!FD17</f>
        <v>x</v>
      </c>
      <c r="DU151" s="283" t="str">
        <f>M2N!FE17</f>
        <v>x</v>
      </c>
      <c r="DV151" s="261" t="str">
        <f>M2N!FF17</f>
        <v>x</v>
      </c>
      <c r="DW151" s="261" t="str">
        <f>M2N!FG17</f>
        <v>x</v>
      </c>
      <c r="DX151" s="261" t="str">
        <f>M2N!FH17</f>
        <v>x</v>
      </c>
      <c r="DY151" s="261" t="str">
        <f>M2N!FI17</f>
        <v>x</v>
      </c>
      <c r="DZ151" s="261" t="str">
        <f>M2N!FJ17</f>
        <v>x</v>
      </c>
      <c r="EA151" s="261" t="str">
        <f>M2N!FK17</f>
        <v>x</v>
      </c>
      <c r="EB151" s="261" t="str">
        <f>M2N!FL17</f>
        <v>x</v>
      </c>
      <c r="EC151" s="261" t="str">
        <f>M2N!FM17</f>
        <v>x</v>
      </c>
      <c r="ED151" s="261" t="str">
        <f>M2N!FN17</f>
        <v>x</v>
      </c>
      <c r="EE151" s="261" t="str">
        <f>M2N!FO17</f>
        <v>x</v>
      </c>
      <c r="EF151" s="284" t="str">
        <f>M2N!FP17</f>
        <v>x</v>
      </c>
      <c r="EG151" s="283" t="str">
        <f>M2N!FQ17</f>
        <v>x</v>
      </c>
      <c r="EH151" s="261" t="str">
        <f>M2N!FR17</f>
        <v>x</v>
      </c>
      <c r="EI151" s="261" t="str">
        <f>M2N!FS17</f>
        <v>x</v>
      </c>
      <c r="EJ151" s="261" t="str">
        <f>M2N!FT17</f>
        <v>x</v>
      </c>
      <c r="EK151" s="261" t="str">
        <f>M2N!FU17</f>
        <v>x</v>
      </c>
      <c r="EL151" s="261" t="str">
        <f>M2N!FV17</f>
        <v>x</v>
      </c>
      <c r="EM151" s="261" t="str">
        <f>M2N!FW17</f>
        <v>x</v>
      </c>
      <c r="EN151" s="261" t="str">
        <f>M2N!FX17</f>
        <v>x</v>
      </c>
      <c r="EO151" s="261" t="str">
        <f>M2N!FY17</f>
        <v>x</v>
      </c>
      <c r="EP151" s="261" t="str">
        <f>M2N!FZ17</f>
        <v>x</v>
      </c>
      <c r="EQ151" s="261" t="str">
        <f>M2N!GA17</f>
        <v>x</v>
      </c>
      <c r="ER151" s="284" t="str">
        <f>M2N!GB17</f>
        <v>x</v>
      </c>
      <c r="ES151" s="280" t="str">
        <f>M2N!GC17</f>
        <v>x</v>
      </c>
      <c r="ET151" s="261" t="str">
        <f>M2N!GD17</f>
        <v>x</v>
      </c>
      <c r="EU151" s="261" t="str">
        <f>M2N!GE17</f>
        <v>x</v>
      </c>
      <c r="EV151" s="261" t="str">
        <f>M2N!GF17</f>
        <v>x</v>
      </c>
      <c r="EW151" s="261" t="str">
        <f>M2N!GG17</f>
        <v>x</v>
      </c>
      <c r="EX151" s="261" t="str">
        <f>M2N!GH17</f>
        <v>x</v>
      </c>
      <c r="EY151" s="261" t="str">
        <f>M2N!GI17</f>
        <v>x</v>
      </c>
      <c r="EZ151" s="261" t="str">
        <f>M2N!GJ17</f>
        <v>x</v>
      </c>
      <c r="FA151" s="261" t="str">
        <f>M2N!GK17</f>
        <v>x</v>
      </c>
      <c r="FB151" s="261" t="str">
        <f>M2N!GL17</f>
        <v>x</v>
      </c>
      <c r="FC151" s="261" t="str">
        <f>M2N!GM17</f>
        <v>x</v>
      </c>
      <c r="FD151" s="261" t="str">
        <f>M2N!GN17</f>
        <v>x</v>
      </c>
      <c r="FE151" s="261" t="str">
        <f>M2N!GO17</f>
        <v>x</v>
      </c>
      <c r="FF151" s="261" t="str">
        <f>M2N!GP17</f>
        <v>x</v>
      </c>
      <c r="FG151" s="261" t="str">
        <f>M2N!GQ17</f>
        <v>x</v>
      </c>
      <c r="FH151" s="261" t="str">
        <f>M2N!GR17</f>
        <v>x</v>
      </c>
      <c r="FI151" s="261" t="str">
        <f>M2N!GS17</f>
        <v>x</v>
      </c>
      <c r="FJ151" s="261" t="str">
        <f>M2N!GT17</f>
        <v>x</v>
      </c>
      <c r="FK151" s="261" t="str">
        <f>M2N!GU17</f>
        <v>x</v>
      </c>
      <c r="FL151" s="261" t="str">
        <f>M2N!GV17</f>
        <v>x</v>
      </c>
      <c r="FM151" s="261" t="str">
        <f>M2N!GW17</f>
        <v>x</v>
      </c>
      <c r="FN151" s="261" t="str">
        <f>M2N!GX17</f>
        <v>x</v>
      </c>
      <c r="FO151" s="261" t="str">
        <f>M2N!GY17</f>
        <v>x</v>
      </c>
      <c r="FP151" s="261" t="str">
        <f>M2N!GZ17</f>
        <v>x</v>
      </c>
      <c r="FQ151" s="261" t="str">
        <f>M2N!HA17</f>
        <v>x</v>
      </c>
      <c r="FR151" s="261" t="str">
        <f>M2N!HB17</f>
        <v>x</v>
      </c>
      <c r="FS151" s="261" t="str">
        <f>M2N!HC17</f>
        <v>x</v>
      </c>
      <c r="FT151" s="261" t="str">
        <f>M2N!HD17</f>
        <v>x</v>
      </c>
      <c r="FU151" s="261" t="str">
        <f>M2N!HE17</f>
        <v>x</v>
      </c>
      <c r="FV151" s="261" t="str">
        <f>M2N!HF17</f>
        <v>x</v>
      </c>
      <c r="FW151" s="261" t="str">
        <f>M2N!HG17</f>
        <v>x</v>
      </c>
      <c r="FX151" s="261" t="str">
        <f>M2N!HH17</f>
        <v>x</v>
      </c>
      <c r="FY151" s="261" t="str">
        <f>M2N!HI17</f>
        <v>x</v>
      </c>
      <c r="FZ151" s="261" t="str">
        <f>M2N!HJ17</f>
        <v>x</v>
      </c>
      <c r="GA151" s="261" t="str">
        <f>M2N!HK17</f>
        <v>x</v>
      </c>
      <c r="GB151" s="261" t="str">
        <f>M2N!HL17</f>
        <v>x</v>
      </c>
      <c r="GC151" s="261" t="str">
        <f>M2N!HM17</f>
        <v>x</v>
      </c>
      <c r="GD151" s="261" t="str">
        <f>M2N!HN17</f>
        <v>x</v>
      </c>
      <c r="GE151" s="261" t="str">
        <f>M2N!HO17</f>
        <v>x</v>
      </c>
      <c r="GF151" s="261" t="str">
        <f>M2N!HP17</f>
        <v>x</v>
      </c>
      <c r="GG151" s="261" t="str">
        <f>M2N!HQ17</f>
        <v>x</v>
      </c>
      <c r="GH151" s="261" t="str">
        <f>M2N!HR17</f>
        <v>x</v>
      </c>
      <c r="GI151" s="261" t="str">
        <f>M2N!HS17</f>
        <v>x</v>
      </c>
      <c r="GJ151" s="261" t="str">
        <f>M2N!HT17</f>
        <v>x</v>
      </c>
      <c r="GK151" s="261" t="str">
        <f>M2N!HU17</f>
        <v>x</v>
      </c>
      <c r="GL151" s="261" t="str">
        <f>M2N!HV17</f>
        <v>x</v>
      </c>
      <c r="GM151" s="261" t="str">
        <f>M2N!HW17</f>
        <v>x</v>
      </c>
      <c r="GN151" s="261" t="str">
        <f>M2N!HX17</f>
        <v>x</v>
      </c>
    </row>
    <row r="152" spans="1:196" ht="13.15" customHeight="1" x14ac:dyDescent="0.2">
      <c r="A152" s="274" t="str">
        <f>M2N!A18</f>
        <v>V10T</v>
      </c>
      <c r="B152" s="274">
        <f>M2N!B18</f>
        <v>41485</v>
      </c>
      <c r="C152" s="275">
        <f>M2N!C18</f>
        <v>48000</v>
      </c>
      <c r="D152" s="276" t="str">
        <f>M2N!D18</f>
        <v>N358</v>
      </c>
      <c r="E152" s="336">
        <f>M2N!AO18</f>
        <v>20.833333333333332</v>
      </c>
      <c r="F152" s="337">
        <f>M2N!AP18</f>
        <v>20.833333333333332</v>
      </c>
      <c r="G152" s="337">
        <f>M2N!AQ18</f>
        <v>20.833333333333332</v>
      </c>
      <c r="H152" s="337">
        <f>M2N!AR18</f>
        <v>20.833333333333332</v>
      </c>
      <c r="I152" s="337">
        <f>M2N!AS18</f>
        <v>11</v>
      </c>
      <c r="J152" s="337">
        <f>M2N!AT18</f>
        <v>11</v>
      </c>
      <c r="K152" s="337">
        <f>M2N!AU18</f>
        <v>11</v>
      </c>
      <c r="L152" s="337">
        <f>M2N!AV18</f>
        <v>11</v>
      </c>
      <c r="M152" s="337">
        <f>M2N!AW18</f>
        <v>11</v>
      </c>
      <c r="N152" s="337">
        <f>M2N!AX18</f>
        <v>11</v>
      </c>
      <c r="O152" s="337">
        <f>M2N!AY18</f>
        <v>11</v>
      </c>
      <c r="P152" s="338">
        <f>M2N!AZ18</f>
        <v>11</v>
      </c>
      <c r="Q152" s="336">
        <f>M2N!BA18</f>
        <v>88.516666666666666</v>
      </c>
      <c r="R152" s="337">
        <f>M2N!BB18</f>
        <v>11.541666666666691</v>
      </c>
      <c r="S152" s="337">
        <f>M2N!BC18</f>
        <v>11.541666666666691</v>
      </c>
      <c r="T152" s="337">
        <f>M2N!BD18</f>
        <v>11.541666666666691</v>
      </c>
      <c r="U152" s="337">
        <f>M2N!BE18</f>
        <v>11.541666666666691</v>
      </c>
      <c r="V152" s="337">
        <f>M2N!BF18</f>
        <v>11.541666666666691</v>
      </c>
      <c r="W152" s="337">
        <f>M2N!BG18</f>
        <v>11.541666666666691</v>
      </c>
      <c r="X152" s="337">
        <f>M2N!BH18</f>
        <v>11.541666666666691</v>
      </c>
      <c r="Y152" s="337">
        <f>M2N!BI18</f>
        <v>11.541666666666691</v>
      </c>
      <c r="Z152" s="337">
        <f>M2N!BJ18</f>
        <v>11.541666666666691</v>
      </c>
      <c r="AA152" s="337">
        <f>M2N!BK18</f>
        <v>11.541666666666691</v>
      </c>
      <c r="AB152" s="339">
        <f>M2N!BL18</f>
        <v>11.541666666666691</v>
      </c>
      <c r="AC152" s="336">
        <f>M2N!BM18</f>
        <v>11.541666666666691</v>
      </c>
      <c r="AD152" s="337">
        <f>M2N!BN18</f>
        <v>85</v>
      </c>
      <c r="AE152" s="337">
        <f>M2N!BO18</f>
        <v>85</v>
      </c>
      <c r="AF152" s="337">
        <f>M2N!BP18</f>
        <v>85</v>
      </c>
      <c r="AG152" s="337">
        <f>M2N!BQ18</f>
        <v>85</v>
      </c>
      <c r="AH152" s="337">
        <f>M2N!BR18</f>
        <v>11.541666666666691</v>
      </c>
      <c r="AI152" s="337">
        <f>M2N!BS18</f>
        <v>11.541666666666691</v>
      </c>
      <c r="AJ152" s="337">
        <f>M2N!BT18</f>
        <v>11.541666666666691</v>
      </c>
      <c r="AK152" s="337">
        <f>M2N!BU18</f>
        <v>11.541666666666691</v>
      </c>
      <c r="AL152" s="337">
        <f>M2N!BV18</f>
        <v>11.541666666666691</v>
      </c>
      <c r="AM152" s="337">
        <f>M2N!BW18</f>
        <v>11.541666666666691</v>
      </c>
      <c r="AN152" s="339">
        <f>M2N!BX18</f>
        <v>11.541666666666691</v>
      </c>
      <c r="AO152" s="336">
        <f>M2N!BY18</f>
        <v>11.541666666666691</v>
      </c>
      <c r="AP152" s="337">
        <f>M2N!BZ18</f>
        <v>11.541666666666691</v>
      </c>
      <c r="AQ152" s="337">
        <f>M2N!CA18</f>
        <v>11.541666666666691</v>
      </c>
      <c r="AR152" s="337">
        <f>M2N!CB18</f>
        <v>11.541666666666691</v>
      </c>
      <c r="AS152" s="337">
        <f>M2N!CC18</f>
        <v>11.541666666666691</v>
      </c>
      <c r="AT152" s="337">
        <f>M2N!CD18</f>
        <v>11.541666666666691</v>
      </c>
      <c r="AU152" s="337">
        <f>M2N!CE18</f>
        <v>11.541666666666691</v>
      </c>
      <c r="AV152" s="337">
        <f>M2N!CF18</f>
        <v>11.541666666666691</v>
      </c>
      <c r="AW152" s="337" t="str">
        <f>M2N!CG18</f>
        <v>X</v>
      </c>
      <c r="AX152" s="337" t="str">
        <f>M2N!CH18</f>
        <v>X</v>
      </c>
      <c r="AY152" s="337" t="str">
        <f>M2N!CI18</f>
        <v>X</v>
      </c>
      <c r="AZ152" s="339" t="str">
        <f>M2N!CJ18</f>
        <v>X</v>
      </c>
      <c r="BA152" s="336" t="str">
        <f>M2N!CK18</f>
        <v>X</v>
      </c>
      <c r="BB152" s="337" t="str">
        <f>M2N!CL18</f>
        <v>X</v>
      </c>
      <c r="BC152" s="337" t="str">
        <f>M2N!CM18</f>
        <v>X</v>
      </c>
      <c r="BD152" s="337" t="str">
        <f>M2N!CN18</f>
        <v>X</v>
      </c>
      <c r="BE152" s="337" t="str">
        <f>M2N!CO18</f>
        <v>X</v>
      </c>
      <c r="BF152" s="337" t="str">
        <f>M2N!CP18</f>
        <v>X</v>
      </c>
      <c r="BG152" s="337" t="str">
        <f>M2N!CQ18</f>
        <v>X</v>
      </c>
      <c r="BH152" s="337" t="str">
        <f>M2N!CR18</f>
        <v>X</v>
      </c>
      <c r="BI152" s="337" t="str">
        <f>M2N!CS18</f>
        <v>X</v>
      </c>
      <c r="BJ152" s="337" t="str">
        <f>M2N!CT18</f>
        <v>X</v>
      </c>
      <c r="BK152" s="337" t="str">
        <f>M2N!CU18</f>
        <v>X</v>
      </c>
      <c r="BL152" s="339" t="str">
        <f>M2N!CV18</f>
        <v>X</v>
      </c>
      <c r="BM152" s="336" t="str">
        <f>M2N!CW18</f>
        <v>X</v>
      </c>
      <c r="BN152" s="337" t="str">
        <f>M2N!CX18</f>
        <v>X</v>
      </c>
      <c r="BO152" s="337" t="str">
        <f>M2N!CY18</f>
        <v>X</v>
      </c>
      <c r="BP152" s="337" t="str">
        <f>M2N!CZ18</f>
        <v>X</v>
      </c>
      <c r="BQ152" s="337" t="str">
        <f>M2N!DA18</f>
        <v>X</v>
      </c>
      <c r="BR152" s="337" t="str">
        <f>M2N!DB18</f>
        <v>X</v>
      </c>
      <c r="BS152" s="337" t="str">
        <f>M2N!DC18</f>
        <v>X</v>
      </c>
      <c r="BT152" s="337" t="str">
        <f>M2N!DD18</f>
        <v>X</v>
      </c>
      <c r="BU152" s="337" t="str">
        <f>M2N!DE18</f>
        <v>X</v>
      </c>
      <c r="BV152" s="337" t="str">
        <f>M2N!DF18</f>
        <v>x</v>
      </c>
      <c r="BW152" s="337" t="str">
        <f>M2N!DG18</f>
        <v>x</v>
      </c>
      <c r="BX152" s="339" t="str">
        <f>M2N!DH18</f>
        <v>x</v>
      </c>
      <c r="BY152" s="336" t="str">
        <f>M2N!DI18</f>
        <v>x</v>
      </c>
      <c r="BZ152" s="337" t="str">
        <f>M2N!DJ18</f>
        <v>x</v>
      </c>
      <c r="CA152" s="337" t="str">
        <f>M2N!DK18</f>
        <v>x</v>
      </c>
      <c r="CB152" s="337" t="str">
        <f>M2N!DL18</f>
        <v>x</v>
      </c>
      <c r="CC152" s="337" t="str">
        <f>M2N!DM18</f>
        <v>x</v>
      </c>
      <c r="CD152" s="337" t="str">
        <f>M2N!DN18</f>
        <v>x</v>
      </c>
      <c r="CE152" s="337" t="str">
        <f>M2N!DO18</f>
        <v>x</v>
      </c>
      <c r="CF152" s="337" t="str">
        <f>M2N!DP18</f>
        <v>x</v>
      </c>
      <c r="CG152" s="337" t="str">
        <f>M2N!DQ18</f>
        <v>x</v>
      </c>
      <c r="CH152" s="337" t="str">
        <f>M2N!DR18</f>
        <v>x</v>
      </c>
      <c r="CI152" s="337" t="str">
        <f>M2N!DS18</f>
        <v>x</v>
      </c>
      <c r="CJ152" s="339" t="str">
        <f>M2N!DT18</f>
        <v>x</v>
      </c>
      <c r="CK152" s="336" t="str">
        <f>M2N!DU18</f>
        <v>x</v>
      </c>
      <c r="CL152" s="337" t="str">
        <f>M2N!DV18</f>
        <v>x</v>
      </c>
      <c r="CM152" s="337" t="str">
        <f>M2N!DW18</f>
        <v>x</v>
      </c>
      <c r="CN152" s="337" t="str">
        <f>M2N!DX18</f>
        <v>x</v>
      </c>
      <c r="CO152" s="261" t="str">
        <f>M2N!DY18</f>
        <v>x</v>
      </c>
      <c r="CP152" s="261" t="str">
        <f>M2N!DZ18</f>
        <v>x</v>
      </c>
      <c r="CQ152" s="261" t="str">
        <f>M2N!EA18</f>
        <v>x</v>
      </c>
      <c r="CR152" s="261" t="str">
        <f>M2N!EB18</f>
        <v>x</v>
      </c>
      <c r="CS152" s="261" t="str">
        <f>M2N!EC18</f>
        <v>x</v>
      </c>
      <c r="CT152" s="261" t="str">
        <f>M2N!ED18</f>
        <v>x</v>
      </c>
      <c r="CU152" s="261" t="str">
        <f>M2N!EE18</f>
        <v>x</v>
      </c>
      <c r="CV152" s="284" t="str">
        <f>M2N!EF18</f>
        <v>x</v>
      </c>
      <c r="CW152" s="283" t="str">
        <f>M2N!EG18</f>
        <v>x</v>
      </c>
      <c r="CX152" s="261" t="str">
        <f>M2N!EH18</f>
        <v>x</v>
      </c>
      <c r="CY152" s="261" t="str">
        <f>M2N!EI18</f>
        <v>x</v>
      </c>
      <c r="CZ152" s="261" t="str">
        <f>M2N!EJ18</f>
        <v>x</v>
      </c>
      <c r="DA152" s="261" t="str">
        <f>M2N!EK18</f>
        <v>x</v>
      </c>
      <c r="DB152" s="261" t="str">
        <f>M2N!EL18</f>
        <v>x</v>
      </c>
      <c r="DC152" s="261" t="str">
        <f>M2N!EM18</f>
        <v>x</v>
      </c>
      <c r="DD152" s="261" t="str">
        <f>M2N!EN18</f>
        <v>x</v>
      </c>
      <c r="DE152" s="261" t="str">
        <f>M2N!EO18</f>
        <v>x</v>
      </c>
      <c r="DF152" s="261" t="str">
        <f>M2N!EP18</f>
        <v>x</v>
      </c>
      <c r="DG152" s="261" t="str">
        <f>M2N!EQ18</f>
        <v>x</v>
      </c>
      <c r="DH152" s="284" t="str">
        <f>M2N!ER18</f>
        <v>x</v>
      </c>
      <c r="DI152" s="283" t="str">
        <f>M2N!ES18</f>
        <v>x</v>
      </c>
      <c r="DJ152" s="261" t="str">
        <f>M2N!ET18</f>
        <v>x</v>
      </c>
      <c r="DK152" s="261" t="str">
        <f>M2N!EU18</f>
        <v>x</v>
      </c>
      <c r="DL152" s="261" t="str">
        <f>M2N!EV18</f>
        <v>x</v>
      </c>
      <c r="DM152" s="261" t="str">
        <f>M2N!EW18</f>
        <v>x</v>
      </c>
      <c r="DN152" s="261" t="str">
        <f>M2N!EX18</f>
        <v>x</v>
      </c>
      <c r="DO152" s="261" t="str">
        <f>M2N!EY18</f>
        <v>x</v>
      </c>
      <c r="DP152" s="261" t="str">
        <f>M2N!EZ18</f>
        <v>x</v>
      </c>
      <c r="DQ152" s="261" t="str">
        <f>M2N!FA18</f>
        <v>x</v>
      </c>
      <c r="DR152" s="261" t="str">
        <f>M2N!FB18</f>
        <v>x</v>
      </c>
      <c r="DS152" s="261" t="str">
        <f>M2N!FC18</f>
        <v>x</v>
      </c>
      <c r="DT152" s="284" t="str">
        <f>M2N!FD18</f>
        <v>x</v>
      </c>
      <c r="DU152" s="283" t="str">
        <f>M2N!FE18</f>
        <v>x</v>
      </c>
      <c r="DV152" s="261" t="str">
        <f>M2N!FF18</f>
        <v>x</v>
      </c>
      <c r="DW152" s="261" t="str">
        <f>M2N!FG18</f>
        <v>x</v>
      </c>
      <c r="DX152" s="261" t="str">
        <f>M2N!FH18</f>
        <v>x</v>
      </c>
      <c r="DY152" s="261" t="str">
        <f>M2N!FI18</f>
        <v>x</v>
      </c>
      <c r="DZ152" s="261" t="str">
        <f>M2N!FJ18</f>
        <v>x</v>
      </c>
      <c r="EA152" s="261" t="str">
        <f>M2N!FK18</f>
        <v>x</v>
      </c>
      <c r="EB152" s="261" t="str">
        <f>M2N!FL18</f>
        <v>x</v>
      </c>
      <c r="EC152" s="261" t="str">
        <f>M2N!FM18</f>
        <v>x</v>
      </c>
      <c r="ED152" s="261" t="str">
        <f>M2N!FN18</f>
        <v>x</v>
      </c>
      <c r="EE152" s="261" t="str">
        <f>M2N!FO18</f>
        <v>x</v>
      </c>
      <c r="EF152" s="284" t="str">
        <f>M2N!FP18</f>
        <v>x</v>
      </c>
      <c r="EG152" s="283" t="str">
        <f>M2N!FQ18</f>
        <v>x</v>
      </c>
      <c r="EH152" s="261" t="str">
        <f>M2N!FR18</f>
        <v>x</v>
      </c>
      <c r="EI152" s="261" t="str">
        <f>M2N!FS18</f>
        <v>x</v>
      </c>
      <c r="EJ152" s="261" t="str">
        <f>M2N!FT18</f>
        <v>x</v>
      </c>
      <c r="EK152" s="261" t="str">
        <f>M2N!FU18</f>
        <v>x</v>
      </c>
      <c r="EL152" s="261" t="str">
        <f>M2N!FV18</f>
        <v>x</v>
      </c>
      <c r="EM152" s="261" t="str">
        <f>M2N!FW18</f>
        <v>x</v>
      </c>
      <c r="EN152" s="261" t="str">
        <f>M2N!FX18</f>
        <v>x</v>
      </c>
      <c r="EO152" s="261" t="str">
        <f>M2N!FY18</f>
        <v>x</v>
      </c>
      <c r="EP152" s="261" t="str">
        <f>M2N!FZ18</f>
        <v>x</v>
      </c>
      <c r="EQ152" s="261" t="str">
        <f>M2N!GA18</f>
        <v>x</v>
      </c>
      <c r="ER152" s="284" t="str">
        <f>M2N!GB18</f>
        <v>x</v>
      </c>
      <c r="ES152" s="280" t="str">
        <f>M2N!GC18</f>
        <v>x</v>
      </c>
      <c r="ET152" s="261" t="str">
        <f>M2N!GD18</f>
        <v>x</v>
      </c>
      <c r="EU152" s="261" t="str">
        <f>M2N!GE18</f>
        <v>x</v>
      </c>
      <c r="EV152" s="261" t="str">
        <f>M2N!GF18</f>
        <v>x</v>
      </c>
      <c r="EW152" s="261" t="str">
        <f>M2N!GG18</f>
        <v>x</v>
      </c>
      <c r="EX152" s="261" t="str">
        <f>M2N!GH18</f>
        <v>x</v>
      </c>
      <c r="EY152" s="261" t="str">
        <f>M2N!GI18</f>
        <v>x</v>
      </c>
      <c r="EZ152" s="261" t="str">
        <f>M2N!GJ18</f>
        <v>x</v>
      </c>
      <c r="FA152" s="261" t="str">
        <f>M2N!GK18</f>
        <v>x</v>
      </c>
      <c r="FB152" s="261" t="str">
        <f>M2N!GL18</f>
        <v>x</v>
      </c>
      <c r="FC152" s="261" t="str">
        <f>M2N!GM18</f>
        <v>x</v>
      </c>
      <c r="FD152" s="261" t="str">
        <f>M2N!GN18</f>
        <v>x</v>
      </c>
      <c r="FE152" s="261" t="str">
        <f>M2N!GO18</f>
        <v>x</v>
      </c>
      <c r="FF152" s="261" t="str">
        <f>M2N!GP18</f>
        <v>x</v>
      </c>
      <c r="FG152" s="261" t="str">
        <f>M2N!GQ18</f>
        <v>x</v>
      </c>
      <c r="FH152" s="261" t="str">
        <f>M2N!GR18</f>
        <v>x</v>
      </c>
      <c r="FI152" s="261" t="str">
        <f>M2N!GS18</f>
        <v>x</v>
      </c>
      <c r="FJ152" s="261" t="str">
        <f>M2N!GT18</f>
        <v>x</v>
      </c>
      <c r="FK152" s="261" t="str">
        <f>M2N!GU18</f>
        <v>x</v>
      </c>
      <c r="FL152" s="261" t="str">
        <f>M2N!GV18</f>
        <v>x</v>
      </c>
      <c r="FM152" s="261" t="str">
        <f>M2N!GW18</f>
        <v>x</v>
      </c>
      <c r="FN152" s="261" t="str">
        <f>M2N!GX18</f>
        <v>x</v>
      </c>
      <c r="FO152" s="261" t="str">
        <f>M2N!GY18</f>
        <v>x</v>
      </c>
      <c r="FP152" s="261" t="str">
        <f>M2N!GZ18</f>
        <v>x</v>
      </c>
      <c r="FQ152" s="261" t="str">
        <f>M2N!HA18</f>
        <v>x</v>
      </c>
      <c r="FR152" s="261" t="str">
        <f>M2N!HB18</f>
        <v>x</v>
      </c>
      <c r="FS152" s="261" t="str">
        <f>M2N!HC18</f>
        <v>x</v>
      </c>
      <c r="FT152" s="261" t="str">
        <f>M2N!HD18</f>
        <v>x</v>
      </c>
      <c r="FU152" s="261" t="str">
        <f>M2N!HE18</f>
        <v>x</v>
      </c>
      <c r="FV152" s="261" t="str">
        <f>M2N!HF18</f>
        <v>x</v>
      </c>
      <c r="FW152" s="261" t="str">
        <f>M2N!HG18</f>
        <v>x</v>
      </c>
      <c r="FX152" s="261" t="str">
        <f>M2N!HH18</f>
        <v>x</v>
      </c>
      <c r="FY152" s="261" t="str">
        <f>M2N!HI18</f>
        <v>x</v>
      </c>
      <c r="FZ152" s="261" t="str">
        <f>M2N!HJ18</f>
        <v>x</v>
      </c>
      <c r="GA152" s="261" t="str">
        <f>M2N!HK18</f>
        <v>x</v>
      </c>
      <c r="GB152" s="261" t="str">
        <f>M2N!HL18</f>
        <v>x</v>
      </c>
      <c r="GC152" s="261" t="str">
        <f>M2N!HM18</f>
        <v>x</v>
      </c>
      <c r="GD152" s="261" t="str">
        <f>M2N!HN18</f>
        <v>x</v>
      </c>
      <c r="GE152" s="261" t="str">
        <f>M2N!HO18</f>
        <v>x</v>
      </c>
      <c r="GF152" s="261" t="str">
        <f>M2N!HP18</f>
        <v>x</v>
      </c>
      <c r="GG152" s="261" t="str">
        <f>M2N!HQ18</f>
        <v>x</v>
      </c>
      <c r="GH152" s="261" t="str">
        <f>M2N!HR18</f>
        <v>x</v>
      </c>
      <c r="GI152" s="261" t="str">
        <f>M2N!HS18</f>
        <v>x</v>
      </c>
      <c r="GJ152" s="261" t="str">
        <f>M2N!HT18</f>
        <v>x</v>
      </c>
      <c r="GK152" s="261" t="str">
        <f>M2N!HU18</f>
        <v>x</v>
      </c>
      <c r="GL152" s="261" t="str">
        <f>M2N!HV18</f>
        <v>x</v>
      </c>
      <c r="GM152" s="261" t="str">
        <f>M2N!HW18</f>
        <v>x</v>
      </c>
      <c r="GN152" s="261" t="str">
        <f>M2N!HX18</f>
        <v>x</v>
      </c>
    </row>
    <row r="153" spans="1:196" ht="13.15" customHeight="1" x14ac:dyDescent="0.2">
      <c r="A153" s="274" t="str">
        <f>M2N!A19</f>
        <v>V10T</v>
      </c>
      <c r="B153" s="274">
        <f>M2N!B19</f>
        <v>41597</v>
      </c>
      <c r="C153" s="275">
        <f>M2N!C19</f>
        <v>48000</v>
      </c>
      <c r="D153" s="276" t="str">
        <f>M2N!D19</f>
        <v>N359</v>
      </c>
      <c r="E153" s="336" t="str">
        <f>M2N!AO19</f>
        <v>STK</v>
      </c>
      <c r="F153" s="337" t="str">
        <f>M2N!AP19</f>
        <v>STK</v>
      </c>
      <c r="G153" s="337" t="str">
        <f>M2N!AQ19</f>
        <v>STK</v>
      </c>
      <c r="H153" s="337" t="str">
        <f>M2N!AR19</f>
        <v>STK</v>
      </c>
      <c r="I153" s="337" t="str">
        <f>M2N!AS19</f>
        <v>STK</v>
      </c>
      <c r="J153" s="337" t="str">
        <f>M2N!AT19</f>
        <v>STK</v>
      </c>
      <c r="K153" s="337" t="str">
        <f>M2N!AU19</f>
        <v>STK</v>
      </c>
      <c r="L153" s="337" t="str">
        <f>M2N!AV19</f>
        <v>STK</v>
      </c>
      <c r="M153" s="337" t="str">
        <f>M2N!AW19</f>
        <v>STK</v>
      </c>
      <c r="N153" s="337" t="str">
        <f>M2N!AX19</f>
        <v>STK</v>
      </c>
      <c r="O153" s="337" t="str">
        <f>M2N!AY19</f>
        <v>STK</v>
      </c>
      <c r="P153" s="338" t="str">
        <f>M2N!AZ19</f>
        <v>STK</v>
      </c>
      <c r="Q153" s="336" t="str">
        <f>M2N!BA19</f>
        <v>STK</v>
      </c>
      <c r="R153" s="337" t="str">
        <f>M2N!BB19</f>
        <v>STK</v>
      </c>
      <c r="S153" s="337" t="str">
        <f>M2N!BC19</f>
        <v>STK</v>
      </c>
      <c r="T153" s="337" t="str">
        <f>M2N!BD19</f>
        <v>STK</v>
      </c>
      <c r="U153" s="337" t="str">
        <f>M2N!BE19</f>
        <v>STK</v>
      </c>
      <c r="V153" s="337" t="str">
        <f>M2N!BF19</f>
        <v>X</v>
      </c>
      <c r="W153" s="337" t="str">
        <f>M2N!BG19</f>
        <v>X</v>
      </c>
      <c r="X153" s="337" t="str">
        <f>M2N!BH19</f>
        <v>X</v>
      </c>
      <c r="Y153" s="337" t="str">
        <f>M2N!BI19</f>
        <v>X</v>
      </c>
      <c r="Z153" s="337" t="str">
        <f>M2N!BJ19</f>
        <v>X</v>
      </c>
      <c r="AA153" s="337" t="str">
        <f>M2N!BK19</f>
        <v>X</v>
      </c>
      <c r="AB153" s="339" t="str">
        <f>M2N!BL19</f>
        <v>X</v>
      </c>
      <c r="AC153" s="336" t="str">
        <f>M2N!BM19</f>
        <v>X</v>
      </c>
      <c r="AD153" s="337" t="str">
        <f>M2N!BN19</f>
        <v>X</v>
      </c>
      <c r="AE153" s="337" t="str">
        <f>M2N!BO19</f>
        <v>X</v>
      </c>
      <c r="AF153" s="337" t="str">
        <f>M2N!BP19</f>
        <v>X</v>
      </c>
      <c r="AG153" s="337" t="str">
        <f>M2N!BQ19</f>
        <v>X</v>
      </c>
      <c r="AH153" s="337" t="str">
        <f>M2N!BR19</f>
        <v>X</v>
      </c>
      <c r="AI153" s="337" t="str">
        <f>M2N!BS19</f>
        <v>X</v>
      </c>
      <c r="AJ153" s="337" t="str">
        <f>M2N!BT19</f>
        <v>X</v>
      </c>
      <c r="AK153" s="337" t="str">
        <f>M2N!BU19</f>
        <v>X</v>
      </c>
      <c r="AL153" s="337" t="str">
        <f>M2N!BV19</f>
        <v>X</v>
      </c>
      <c r="AM153" s="337" t="str">
        <f>M2N!BW19</f>
        <v>X</v>
      </c>
      <c r="AN153" s="339" t="str">
        <f>M2N!BX19</f>
        <v>X</v>
      </c>
      <c r="AO153" s="336" t="str">
        <f>M2N!BY19</f>
        <v>X</v>
      </c>
      <c r="AP153" s="337" t="str">
        <f>M2N!BZ19</f>
        <v>X</v>
      </c>
      <c r="AQ153" s="337" t="str">
        <f>M2N!CA19</f>
        <v>X</v>
      </c>
      <c r="AR153" s="337" t="str">
        <f>M2N!CB19</f>
        <v>X</v>
      </c>
      <c r="AS153" s="337" t="str">
        <f>M2N!CC19</f>
        <v>X</v>
      </c>
      <c r="AT153" s="337" t="str">
        <f>M2N!CD19</f>
        <v>X</v>
      </c>
      <c r="AU153" s="337" t="str">
        <f>M2N!CE19</f>
        <v>X</v>
      </c>
      <c r="AV153" s="337" t="str">
        <f>M2N!CF19</f>
        <v>X</v>
      </c>
      <c r="AW153" s="337" t="str">
        <f>M2N!CG19</f>
        <v>X</v>
      </c>
      <c r="AX153" s="337" t="str">
        <f>M2N!CH19</f>
        <v>X</v>
      </c>
      <c r="AY153" s="337" t="str">
        <f>M2N!CI19</f>
        <v>X</v>
      </c>
      <c r="AZ153" s="339" t="str">
        <f>M2N!CJ19</f>
        <v>X</v>
      </c>
      <c r="BA153" s="336" t="str">
        <f>M2N!CK19</f>
        <v>X</v>
      </c>
      <c r="BB153" s="337" t="str">
        <f>M2N!CL19</f>
        <v>X</v>
      </c>
      <c r="BC153" s="337" t="str">
        <f>M2N!CM19</f>
        <v>X</v>
      </c>
      <c r="BD153" s="337" t="str">
        <f>M2N!CN19</f>
        <v>X</v>
      </c>
      <c r="BE153" s="337" t="str">
        <f>M2N!CO19</f>
        <v>X</v>
      </c>
      <c r="BF153" s="337" t="str">
        <f>M2N!CP19</f>
        <v>X</v>
      </c>
      <c r="BG153" s="337" t="str">
        <f>M2N!CQ19</f>
        <v>X</v>
      </c>
      <c r="BH153" s="337" t="str">
        <f>M2N!CR19</f>
        <v>X</v>
      </c>
      <c r="BI153" s="337" t="str">
        <f>M2N!CS19</f>
        <v>X</v>
      </c>
      <c r="BJ153" s="337" t="str">
        <f>M2N!CT19</f>
        <v>X</v>
      </c>
      <c r="BK153" s="337" t="str">
        <f>M2N!CU19</f>
        <v>X</v>
      </c>
      <c r="BL153" s="339" t="str">
        <f>M2N!CV19</f>
        <v>X</v>
      </c>
      <c r="BM153" s="336" t="str">
        <f>M2N!CW19</f>
        <v>X</v>
      </c>
      <c r="BN153" s="337" t="str">
        <f>M2N!CX19</f>
        <v>X</v>
      </c>
      <c r="BO153" s="337" t="str">
        <f>M2N!CY19</f>
        <v>X</v>
      </c>
      <c r="BP153" s="337" t="str">
        <f>M2N!CZ19</f>
        <v>X</v>
      </c>
      <c r="BQ153" s="337" t="str">
        <f>M2N!DA19</f>
        <v>X</v>
      </c>
      <c r="BR153" s="337" t="str">
        <f>M2N!DB19</f>
        <v>X</v>
      </c>
      <c r="BS153" s="337" t="str">
        <f>M2N!DC19</f>
        <v>X</v>
      </c>
      <c r="BT153" s="337" t="str">
        <f>M2N!DD19</f>
        <v>X</v>
      </c>
      <c r="BU153" s="337" t="str">
        <f>M2N!DE19</f>
        <v>X</v>
      </c>
      <c r="BV153" s="337" t="str">
        <f>M2N!DF19</f>
        <v>x</v>
      </c>
      <c r="BW153" s="337" t="str">
        <f>M2N!DG19</f>
        <v>x</v>
      </c>
      <c r="BX153" s="339" t="str">
        <f>M2N!DH19</f>
        <v>x</v>
      </c>
      <c r="BY153" s="336" t="str">
        <f>M2N!DI19</f>
        <v>x</v>
      </c>
      <c r="BZ153" s="337" t="str">
        <f>M2N!DJ19</f>
        <v>x</v>
      </c>
      <c r="CA153" s="337" t="str">
        <f>M2N!DK19</f>
        <v>x</v>
      </c>
      <c r="CB153" s="337" t="str">
        <f>M2N!DL19</f>
        <v>x</v>
      </c>
      <c r="CC153" s="337" t="str">
        <f>M2N!DM19</f>
        <v>x</v>
      </c>
      <c r="CD153" s="337" t="str">
        <f>M2N!DN19</f>
        <v>x</v>
      </c>
      <c r="CE153" s="337" t="str">
        <f>M2N!DO19</f>
        <v>x</v>
      </c>
      <c r="CF153" s="337" t="str">
        <f>M2N!DP19</f>
        <v>x</v>
      </c>
      <c r="CG153" s="337" t="str">
        <f>M2N!DQ19</f>
        <v>x</v>
      </c>
      <c r="CH153" s="337" t="str">
        <f>M2N!DR19</f>
        <v>x</v>
      </c>
      <c r="CI153" s="337" t="str">
        <f>M2N!DS19</f>
        <v>x</v>
      </c>
      <c r="CJ153" s="339" t="str">
        <f>M2N!DT19</f>
        <v>x</v>
      </c>
      <c r="CK153" s="336" t="str">
        <f>M2N!DU19</f>
        <v>x</v>
      </c>
      <c r="CL153" s="337" t="str">
        <f>M2N!DV19</f>
        <v>x</v>
      </c>
      <c r="CM153" s="337" t="str">
        <f>M2N!DW19</f>
        <v>x</v>
      </c>
      <c r="CN153" s="337" t="str">
        <f>M2N!DX19</f>
        <v>x</v>
      </c>
      <c r="CO153" s="261" t="str">
        <f>M2N!DY19</f>
        <v>x</v>
      </c>
      <c r="CP153" s="261" t="str">
        <f>M2N!DZ19</f>
        <v>x</v>
      </c>
      <c r="CQ153" s="261" t="str">
        <f>M2N!EA19</f>
        <v>x</v>
      </c>
      <c r="CR153" s="261" t="str">
        <f>M2N!EB19</f>
        <v>x</v>
      </c>
      <c r="CS153" s="261" t="str">
        <f>M2N!EC19</f>
        <v>x</v>
      </c>
      <c r="CT153" s="261" t="str">
        <f>M2N!ED19</f>
        <v>x</v>
      </c>
      <c r="CU153" s="261" t="str">
        <f>M2N!EE19</f>
        <v>x</v>
      </c>
      <c r="CV153" s="284" t="str">
        <f>M2N!EF19</f>
        <v>x</v>
      </c>
      <c r="CW153" s="283" t="str">
        <f>M2N!EG19</f>
        <v>x</v>
      </c>
      <c r="CX153" s="261" t="str">
        <f>M2N!EH19</f>
        <v>x</v>
      </c>
      <c r="CY153" s="261" t="str">
        <f>M2N!EI19</f>
        <v>x</v>
      </c>
      <c r="CZ153" s="261" t="str">
        <f>M2N!EJ19</f>
        <v>x</v>
      </c>
      <c r="DA153" s="261" t="str">
        <f>M2N!EK19</f>
        <v>x</v>
      </c>
      <c r="DB153" s="261" t="str">
        <f>M2N!EL19</f>
        <v>x</v>
      </c>
      <c r="DC153" s="261" t="str">
        <f>M2N!EM19</f>
        <v>x</v>
      </c>
      <c r="DD153" s="261" t="str">
        <f>M2N!EN19</f>
        <v>x</v>
      </c>
      <c r="DE153" s="261" t="str">
        <f>M2N!EO19</f>
        <v>x</v>
      </c>
      <c r="DF153" s="261" t="str">
        <f>M2N!EP19</f>
        <v>x</v>
      </c>
      <c r="DG153" s="261" t="str">
        <f>M2N!EQ19</f>
        <v>x</v>
      </c>
      <c r="DH153" s="284" t="str">
        <f>M2N!ER19</f>
        <v>x</v>
      </c>
      <c r="DI153" s="283" t="str">
        <f>M2N!ES19</f>
        <v>x</v>
      </c>
      <c r="DJ153" s="261" t="str">
        <f>M2N!ET19</f>
        <v>x</v>
      </c>
      <c r="DK153" s="261" t="str">
        <f>M2N!EU19</f>
        <v>x</v>
      </c>
      <c r="DL153" s="261" t="str">
        <f>M2N!EV19</f>
        <v>x</v>
      </c>
      <c r="DM153" s="261" t="str">
        <f>M2N!EW19</f>
        <v>x</v>
      </c>
      <c r="DN153" s="261" t="str">
        <f>M2N!EX19</f>
        <v>x</v>
      </c>
      <c r="DO153" s="261" t="str">
        <f>M2N!EY19</f>
        <v>x</v>
      </c>
      <c r="DP153" s="261" t="str">
        <f>M2N!EZ19</f>
        <v>x</v>
      </c>
      <c r="DQ153" s="261" t="str">
        <f>M2N!FA19</f>
        <v>x</v>
      </c>
      <c r="DR153" s="261" t="str">
        <f>M2N!FB19</f>
        <v>x</v>
      </c>
      <c r="DS153" s="261" t="str">
        <f>M2N!FC19</f>
        <v>x</v>
      </c>
      <c r="DT153" s="284" t="str">
        <f>M2N!FD19</f>
        <v>x</v>
      </c>
      <c r="DU153" s="283" t="str">
        <f>M2N!FE19</f>
        <v>x</v>
      </c>
      <c r="DV153" s="261" t="str">
        <f>M2N!FF19</f>
        <v>x</v>
      </c>
      <c r="DW153" s="261" t="str">
        <f>M2N!FG19</f>
        <v>x</v>
      </c>
      <c r="DX153" s="261" t="str">
        <f>M2N!FH19</f>
        <v>x</v>
      </c>
      <c r="DY153" s="261" t="str">
        <f>M2N!FI19</f>
        <v>x</v>
      </c>
      <c r="DZ153" s="261" t="str">
        <f>M2N!FJ19</f>
        <v>x</v>
      </c>
      <c r="EA153" s="261" t="str">
        <f>M2N!FK19</f>
        <v>x</v>
      </c>
      <c r="EB153" s="261" t="str">
        <f>M2N!FL19</f>
        <v>x</v>
      </c>
      <c r="EC153" s="261" t="str">
        <f>M2N!FM19</f>
        <v>x</v>
      </c>
      <c r="ED153" s="261" t="str">
        <f>M2N!FN19</f>
        <v>x</v>
      </c>
      <c r="EE153" s="261" t="str">
        <f>M2N!FO19</f>
        <v>x</v>
      </c>
      <c r="EF153" s="284" t="str">
        <f>M2N!FP19</f>
        <v>x</v>
      </c>
      <c r="EG153" s="283" t="str">
        <f>M2N!FQ19</f>
        <v>x</v>
      </c>
      <c r="EH153" s="261" t="str">
        <f>M2N!FR19</f>
        <v>x</v>
      </c>
      <c r="EI153" s="261" t="str">
        <f>M2N!FS19</f>
        <v>x</v>
      </c>
      <c r="EJ153" s="261" t="str">
        <f>M2N!FT19</f>
        <v>x</v>
      </c>
      <c r="EK153" s="261" t="str">
        <f>M2N!FU19</f>
        <v>x</v>
      </c>
      <c r="EL153" s="261" t="str">
        <f>M2N!FV19</f>
        <v>x</v>
      </c>
      <c r="EM153" s="261" t="str">
        <f>M2N!FW19</f>
        <v>x</v>
      </c>
      <c r="EN153" s="261" t="str">
        <f>M2N!FX19</f>
        <v>x</v>
      </c>
      <c r="EO153" s="261" t="str">
        <f>M2N!FY19</f>
        <v>x</v>
      </c>
      <c r="EP153" s="261" t="str">
        <f>M2N!FZ19</f>
        <v>x</v>
      </c>
      <c r="EQ153" s="261" t="str">
        <f>M2N!GA19</f>
        <v>x</v>
      </c>
      <c r="ER153" s="284" t="str">
        <f>M2N!GB19</f>
        <v>x</v>
      </c>
      <c r="ES153" s="280" t="str">
        <f>M2N!GC19</f>
        <v>x</v>
      </c>
      <c r="ET153" s="261" t="str">
        <f>M2N!GD19</f>
        <v>x</v>
      </c>
      <c r="EU153" s="261" t="str">
        <f>M2N!GE19</f>
        <v>x</v>
      </c>
      <c r="EV153" s="261" t="str">
        <f>M2N!GF19</f>
        <v>x</v>
      </c>
      <c r="EW153" s="261" t="str">
        <f>M2N!GG19</f>
        <v>x</v>
      </c>
      <c r="EX153" s="261" t="str">
        <f>M2N!GH19</f>
        <v>x</v>
      </c>
      <c r="EY153" s="261" t="str">
        <f>M2N!GI19</f>
        <v>x</v>
      </c>
      <c r="EZ153" s="261" t="str">
        <f>M2N!GJ19</f>
        <v>x</v>
      </c>
      <c r="FA153" s="261" t="str">
        <f>M2N!GK19</f>
        <v>x</v>
      </c>
      <c r="FB153" s="261" t="str">
        <f>M2N!GL19</f>
        <v>x</v>
      </c>
      <c r="FC153" s="261" t="str">
        <f>M2N!GM19</f>
        <v>x</v>
      </c>
      <c r="FD153" s="261" t="str">
        <f>M2N!GN19</f>
        <v>x</v>
      </c>
      <c r="FE153" s="261" t="str">
        <f>M2N!GO19</f>
        <v>x</v>
      </c>
      <c r="FF153" s="261" t="str">
        <f>M2N!GP19</f>
        <v>x</v>
      </c>
      <c r="FG153" s="261" t="str">
        <f>M2N!GQ19</f>
        <v>x</v>
      </c>
      <c r="FH153" s="261" t="str">
        <f>M2N!GR19</f>
        <v>x</v>
      </c>
      <c r="FI153" s="261" t="str">
        <f>M2N!GS19</f>
        <v>x</v>
      </c>
      <c r="FJ153" s="261" t="str">
        <f>M2N!GT19</f>
        <v>x</v>
      </c>
      <c r="FK153" s="261" t="str">
        <f>M2N!GU19</f>
        <v>x</v>
      </c>
      <c r="FL153" s="261" t="str">
        <f>M2N!GV19</f>
        <v>x</v>
      </c>
      <c r="FM153" s="261" t="str">
        <f>M2N!GW19</f>
        <v>x</v>
      </c>
      <c r="FN153" s="261" t="str">
        <f>M2N!GX19</f>
        <v>x</v>
      </c>
      <c r="FO153" s="261" t="str">
        <f>M2N!GY19</f>
        <v>x</v>
      </c>
      <c r="FP153" s="261" t="str">
        <f>M2N!GZ19</f>
        <v>x</v>
      </c>
      <c r="FQ153" s="261" t="str">
        <f>M2N!HA19</f>
        <v>x</v>
      </c>
      <c r="FR153" s="261" t="str">
        <f>M2N!HB19</f>
        <v>x</v>
      </c>
      <c r="FS153" s="261" t="str">
        <f>M2N!HC19</f>
        <v>x</v>
      </c>
      <c r="FT153" s="261" t="str">
        <f>M2N!HD19</f>
        <v>x</v>
      </c>
      <c r="FU153" s="261" t="str">
        <f>M2N!HE19</f>
        <v>x</v>
      </c>
      <c r="FV153" s="261" t="str">
        <f>M2N!HF19</f>
        <v>x</v>
      </c>
      <c r="FW153" s="261" t="str">
        <f>M2N!HG19</f>
        <v>x</v>
      </c>
      <c r="FX153" s="261" t="str">
        <f>M2N!HH19</f>
        <v>x</v>
      </c>
      <c r="FY153" s="261" t="str">
        <f>M2N!HI19</f>
        <v>x</v>
      </c>
      <c r="FZ153" s="261" t="str">
        <f>M2N!HJ19</f>
        <v>x</v>
      </c>
      <c r="GA153" s="261" t="str">
        <f>M2N!HK19</f>
        <v>x</v>
      </c>
      <c r="GB153" s="261" t="str">
        <f>M2N!HL19</f>
        <v>x</v>
      </c>
      <c r="GC153" s="261" t="str">
        <f>M2N!HM19</f>
        <v>x</v>
      </c>
      <c r="GD153" s="261" t="str">
        <f>M2N!HN19</f>
        <v>x</v>
      </c>
      <c r="GE153" s="261" t="str">
        <f>M2N!HO19</f>
        <v>x</v>
      </c>
      <c r="GF153" s="261" t="str">
        <f>M2N!HP19</f>
        <v>x</v>
      </c>
      <c r="GG153" s="261" t="str">
        <f>M2N!HQ19</f>
        <v>x</v>
      </c>
      <c r="GH153" s="261" t="str">
        <f>M2N!HR19</f>
        <v>x</v>
      </c>
      <c r="GI153" s="261" t="str">
        <f>M2N!HS19</f>
        <v>x</v>
      </c>
      <c r="GJ153" s="261" t="str">
        <f>M2N!HT19</f>
        <v>x</v>
      </c>
      <c r="GK153" s="261" t="str">
        <f>M2N!HU19</f>
        <v>x</v>
      </c>
      <c r="GL153" s="261" t="str">
        <f>M2N!HV19</f>
        <v>x</v>
      </c>
      <c r="GM153" s="261" t="str">
        <f>M2N!HW19</f>
        <v>x</v>
      </c>
      <c r="GN153" s="261" t="str">
        <f>M2N!HX19</f>
        <v>x</v>
      </c>
    </row>
    <row r="154" spans="1:196" ht="13.15" customHeight="1" x14ac:dyDescent="0.2">
      <c r="A154" s="274" t="str">
        <f>M2N!A20</f>
        <v>V10T</v>
      </c>
      <c r="B154" s="274">
        <f>M2N!B20</f>
        <v>41282</v>
      </c>
      <c r="C154" s="275">
        <f>M2N!C20</f>
        <v>48000</v>
      </c>
      <c r="D154" s="276" t="str">
        <f>M2N!D20</f>
        <v>N360</v>
      </c>
      <c r="E154" s="336">
        <f>M2N!AO20</f>
        <v>21.0409090909091</v>
      </c>
      <c r="F154" s="337">
        <f>M2N!AP20</f>
        <v>21.0409090909091</v>
      </c>
      <c r="G154" s="337">
        <f>M2N!AQ20</f>
        <v>21.0409090909091</v>
      </c>
      <c r="H154" s="337">
        <f>M2N!AR20</f>
        <v>21.0409090909091</v>
      </c>
      <c r="I154" s="337">
        <f>M2N!AS20</f>
        <v>21.0409090909091</v>
      </c>
      <c r="J154" s="337">
        <f>M2N!AT20</f>
        <v>21.0409090909091</v>
      </c>
      <c r="K154" s="337">
        <f>M2N!AU20</f>
        <v>21.0409090909091</v>
      </c>
      <c r="L154" s="337">
        <f>M2N!AV20</f>
        <v>21.0409090909091</v>
      </c>
      <c r="M154" s="337">
        <f>M2N!AW20</f>
        <v>21.0409090909091</v>
      </c>
      <c r="N154" s="337">
        <f>M2N!AX20</f>
        <v>21.0409090909091</v>
      </c>
      <c r="O154" s="337">
        <f>M2N!AY20</f>
        <v>21.0409090909091</v>
      </c>
      <c r="P154" s="338">
        <f>M2N!AZ20</f>
        <v>21.0409090909091</v>
      </c>
      <c r="Q154" s="336">
        <f>M2N!BA20</f>
        <v>22.592156862745099</v>
      </c>
      <c r="R154" s="337">
        <f>M2N!BB20</f>
        <v>22.592156862745099</v>
      </c>
      <c r="S154" s="337">
        <f>M2N!BC20</f>
        <v>22.592156862745099</v>
      </c>
      <c r="T154" s="337">
        <f>M2N!BD20</f>
        <v>22.592156862745099</v>
      </c>
      <c r="U154" s="337">
        <f>M2N!BE20</f>
        <v>22.592156862745099</v>
      </c>
      <c r="V154" s="337">
        <f>M2N!BF20</f>
        <v>22.592156862745099</v>
      </c>
      <c r="W154" s="337">
        <f>M2N!BG20</f>
        <v>22.592156862745099</v>
      </c>
      <c r="X154" s="337">
        <f>M2N!BH20</f>
        <v>22.592156862745099</v>
      </c>
      <c r="Y154" s="337">
        <f>M2N!BI20</f>
        <v>22.592156862745099</v>
      </c>
      <c r="Z154" s="337">
        <f>M2N!BJ20</f>
        <v>22.592156862745099</v>
      </c>
      <c r="AA154" s="337">
        <f>M2N!BK20</f>
        <v>22.592156862745099</v>
      </c>
      <c r="AB154" s="339">
        <f>M2N!BL20</f>
        <v>22.592156862745099</v>
      </c>
      <c r="AC154" s="336">
        <f>M2N!BM20</f>
        <v>22.592156862745099</v>
      </c>
      <c r="AD154" s="337">
        <f>M2N!BN20</f>
        <v>22.592156862745099</v>
      </c>
      <c r="AE154" s="337">
        <f>M2N!BO20</f>
        <v>22.592156862745099</v>
      </c>
      <c r="AF154" s="337">
        <f>M2N!BP20</f>
        <v>22.592156862745099</v>
      </c>
      <c r="AG154" s="337">
        <f>M2N!BQ20</f>
        <v>22.592156862745099</v>
      </c>
      <c r="AH154" s="337">
        <f>M2N!BR20</f>
        <v>22.592156862745099</v>
      </c>
      <c r="AI154" s="337">
        <f>M2N!BS20</f>
        <v>22.592156862745099</v>
      </c>
      <c r="AJ154" s="337">
        <f>M2N!BT20</f>
        <v>22.592156862745099</v>
      </c>
      <c r="AK154" s="337">
        <f>M2N!BU20</f>
        <v>22.592156862745099</v>
      </c>
      <c r="AL154" s="337">
        <f>M2N!BV20</f>
        <v>22.592156862745099</v>
      </c>
      <c r="AM154" s="337">
        <f>M2N!BW20</f>
        <v>22.592156862745099</v>
      </c>
      <c r="AN154" s="339">
        <f>M2N!BX20</f>
        <v>22.592156862745099</v>
      </c>
      <c r="AO154" s="336">
        <f>M2N!BY20</f>
        <v>22.592156862745099</v>
      </c>
      <c r="AP154" s="337">
        <f>M2N!BZ20</f>
        <v>22.592156862745099</v>
      </c>
      <c r="AQ154" s="337">
        <f>M2N!CA20</f>
        <v>22.592156862745099</v>
      </c>
      <c r="AR154" s="337">
        <f>M2N!CB20</f>
        <v>22.592156862745099</v>
      </c>
      <c r="AS154" s="337">
        <f>M2N!CC20</f>
        <v>22.592156862745099</v>
      </c>
      <c r="AT154" s="337">
        <f>M2N!CD20</f>
        <v>22.592156862745099</v>
      </c>
      <c r="AU154" s="337">
        <f>M2N!CE20</f>
        <v>22.592156862745099</v>
      </c>
      <c r="AV154" s="337">
        <f>M2N!CF20</f>
        <v>22.592156862745099</v>
      </c>
      <c r="AW154" s="337">
        <f>M2N!CG20</f>
        <v>22.592156862745099</v>
      </c>
      <c r="AX154" s="337">
        <f>M2N!CH20</f>
        <v>22.592156862745099</v>
      </c>
      <c r="AY154" s="337">
        <f>M2N!CI20</f>
        <v>22.592156862745099</v>
      </c>
      <c r="AZ154" s="339">
        <f>M2N!CJ20</f>
        <v>22.592156862745099</v>
      </c>
      <c r="BA154" s="336" t="str">
        <f>M2N!CK20</f>
        <v>X</v>
      </c>
      <c r="BB154" s="337" t="str">
        <f>M2N!CL20</f>
        <v>X</v>
      </c>
      <c r="BC154" s="337" t="str">
        <f>M2N!CM20</f>
        <v>X</v>
      </c>
      <c r="BD154" s="337" t="str">
        <f>M2N!CN20</f>
        <v>X</v>
      </c>
      <c r="BE154" s="337" t="str">
        <f>M2N!CO20</f>
        <v>X</v>
      </c>
      <c r="BF154" s="337" t="str">
        <f>M2N!CP20</f>
        <v>X</v>
      </c>
      <c r="BG154" s="337" t="str">
        <f>M2N!CQ20</f>
        <v>X</v>
      </c>
      <c r="BH154" s="337" t="str">
        <f>M2N!CR20</f>
        <v>X</v>
      </c>
      <c r="BI154" s="337" t="str">
        <f>M2N!CS20</f>
        <v>X</v>
      </c>
      <c r="BJ154" s="337" t="str">
        <f>M2N!CT20</f>
        <v>X</v>
      </c>
      <c r="BK154" s="337" t="str">
        <f>M2N!CU20</f>
        <v>X</v>
      </c>
      <c r="BL154" s="339" t="str">
        <f>M2N!CV20</f>
        <v>X</v>
      </c>
      <c r="BM154" s="336" t="str">
        <f>M2N!CW20</f>
        <v>X</v>
      </c>
      <c r="BN154" s="337" t="str">
        <f>M2N!CX20</f>
        <v>X</v>
      </c>
      <c r="BO154" s="337" t="str">
        <f>M2N!CY20</f>
        <v>X</v>
      </c>
      <c r="BP154" s="337" t="str">
        <f>M2N!CZ20</f>
        <v>X</v>
      </c>
      <c r="BQ154" s="337" t="str">
        <f>M2N!DA20</f>
        <v>X</v>
      </c>
      <c r="BR154" s="337" t="str">
        <f>M2N!DB20</f>
        <v>X</v>
      </c>
      <c r="BS154" s="337" t="str">
        <f>M2N!DC20</f>
        <v>X</v>
      </c>
      <c r="BT154" s="337" t="str">
        <f>M2N!DD20</f>
        <v>X</v>
      </c>
      <c r="BU154" s="337" t="str">
        <f>M2N!DE20</f>
        <v>X</v>
      </c>
      <c r="BV154" s="337" t="str">
        <f>M2N!DF20</f>
        <v>x</v>
      </c>
      <c r="BW154" s="337" t="str">
        <f>M2N!DG20</f>
        <v>x</v>
      </c>
      <c r="BX154" s="339" t="str">
        <f>M2N!DH20</f>
        <v>x</v>
      </c>
      <c r="BY154" s="336" t="str">
        <f>M2N!DI20</f>
        <v>x</v>
      </c>
      <c r="BZ154" s="337" t="str">
        <f>M2N!DJ20</f>
        <v>x</v>
      </c>
      <c r="CA154" s="337" t="str">
        <f>M2N!DK20</f>
        <v>x</v>
      </c>
      <c r="CB154" s="337" t="str">
        <f>M2N!DL20</f>
        <v>x</v>
      </c>
      <c r="CC154" s="337" t="str">
        <f>M2N!DM20</f>
        <v>x</v>
      </c>
      <c r="CD154" s="337" t="str">
        <f>M2N!DN20</f>
        <v>x</v>
      </c>
      <c r="CE154" s="337" t="str">
        <f>M2N!DO20</f>
        <v>x</v>
      </c>
      <c r="CF154" s="337" t="str">
        <f>M2N!DP20</f>
        <v>x</v>
      </c>
      <c r="CG154" s="337" t="str">
        <f>M2N!DQ20</f>
        <v>x</v>
      </c>
      <c r="CH154" s="337" t="str">
        <f>M2N!DR20</f>
        <v>x</v>
      </c>
      <c r="CI154" s="337" t="str">
        <f>M2N!DS20</f>
        <v>x</v>
      </c>
      <c r="CJ154" s="339" t="str">
        <f>M2N!DT20</f>
        <v>x</v>
      </c>
      <c r="CK154" s="336" t="str">
        <f>M2N!DU20</f>
        <v>x</v>
      </c>
      <c r="CL154" s="337" t="str">
        <f>M2N!DV20</f>
        <v>x</v>
      </c>
      <c r="CM154" s="337" t="str">
        <f>M2N!DW20</f>
        <v>x</v>
      </c>
      <c r="CN154" s="337" t="str">
        <f>M2N!DX20</f>
        <v>x</v>
      </c>
      <c r="CO154" s="261" t="str">
        <f>M2N!DY20</f>
        <v>x</v>
      </c>
      <c r="CP154" s="261" t="str">
        <f>M2N!DZ20</f>
        <v>x</v>
      </c>
      <c r="CQ154" s="261" t="str">
        <f>M2N!EA20</f>
        <v>x</v>
      </c>
      <c r="CR154" s="261" t="str">
        <f>M2N!EB20</f>
        <v>x</v>
      </c>
      <c r="CS154" s="261" t="str">
        <f>M2N!EC20</f>
        <v>x</v>
      </c>
      <c r="CT154" s="261" t="str">
        <f>M2N!ED20</f>
        <v>x</v>
      </c>
      <c r="CU154" s="261" t="str">
        <f>M2N!EE20</f>
        <v>x</v>
      </c>
      <c r="CV154" s="284" t="str">
        <f>M2N!EF20</f>
        <v>x</v>
      </c>
      <c r="CW154" s="283" t="str">
        <f>M2N!EG20</f>
        <v>x</v>
      </c>
      <c r="CX154" s="261" t="str">
        <f>M2N!EH20</f>
        <v>x</v>
      </c>
      <c r="CY154" s="261" t="str">
        <f>M2N!EI20</f>
        <v>x</v>
      </c>
      <c r="CZ154" s="261" t="str">
        <f>M2N!EJ20</f>
        <v>x</v>
      </c>
      <c r="DA154" s="261" t="str">
        <f>M2N!EK20</f>
        <v>x</v>
      </c>
      <c r="DB154" s="261" t="str">
        <f>M2N!EL20</f>
        <v>x</v>
      </c>
      <c r="DC154" s="261" t="str">
        <f>M2N!EM20</f>
        <v>x</v>
      </c>
      <c r="DD154" s="261" t="str">
        <f>M2N!EN20</f>
        <v>x</v>
      </c>
      <c r="DE154" s="261" t="str">
        <f>M2N!EO20</f>
        <v>x</v>
      </c>
      <c r="DF154" s="261" t="str">
        <f>M2N!EP20</f>
        <v>x</v>
      </c>
      <c r="DG154" s="261" t="str">
        <f>M2N!EQ20</f>
        <v>x</v>
      </c>
      <c r="DH154" s="284" t="str">
        <f>M2N!ER20</f>
        <v>x</v>
      </c>
      <c r="DI154" s="283" t="str">
        <f>M2N!ES20</f>
        <v>x</v>
      </c>
      <c r="DJ154" s="261" t="str">
        <f>M2N!ET20</f>
        <v>x</v>
      </c>
      <c r="DK154" s="261" t="str">
        <f>M2N!EU20</f>
        <v>x</v>
      </c>
      <c r="DL154" s="261" t="str">
        <f>M2N!EV20</f>
        <v>x</v>
      </c>
      <c r="DM154" s="261" t="str">
        <f>M2N!EW20</f>
        <v>x</v>
      </c>
      <c r="DN154" s="261" t="str">
        <f>M2N!EX20</f>
        <v>x</v>
      </c>
      <c r="DO154" s="261" t="str">
        <f>M2N!EY20</f>
        <v>x</v>
      </c>
      <c r="DP154" s="261" t="str">
        <f>M2N!EZ20</f>
        <v>x</v>
      </c>
      <c r="DQ154" s="261" t="str">
        <f>M2N!FA20</f>
        <v>x</v>
      </c>
      <c r="DR154" s="261" t="str">
        <f>M2N!FB20</f>
        <v>x</v>
      </c>
      <c r="DS154" s="261" t="str">
        <f>M2N!FC20</f>
        <v>x</v>
      </c>
      <c r="DT154" s="284" t="str">
        <f>M2N!FD20</f>
        <v>x</v>
      </c>
      <c r="DU154" s="283" t="str">
        <f>M2N!FE20</f>
        <v>x</v>
      </c>
      <c r="DV154" s="261" t="str">
        <f>M2N!FF20</f>
        <v>x</v>
      </c>
      <c r="DW154" s="261" t="str">
        <f>M2N!FG20</f>
        <v>x</v>
      </c>
      <c r="DX154" s="261" t="str">
        <f>M2N!FH20</f>
        <v>x</v>
      </c>
      <c r="DY154" s="261" t="str">
        <f>M2N!FI20</f>
        <v>x</v>
      </c>
      <c r="DZ154" s="261" t="str">
        <f>M2N!FJ20</f>
        <v>x</v>
      </c>
      <c r="EA154" s="261" t="str">
        <f>M2N!FK20</f>
        <v>x</v>
      </c>
      <c r="EB154" s="261" t="str">
        <f>M2N!FL20</f>
        <v>x</v>
      </c>
      <c r="EC154" s="261" t="str">
        <f>M2N!FM20</f>
        <v>x</v>
      </c>
      <c r="ED154" s="261" t="str">
        <f>M2N!FN20</f>
        <v>x</v>
      </c>
      <c r="EE154" s="261" t="str">
        <f>M2N!FO20</f>
        <v>x</v>
      </c>
      <c r="EF154" s="284" t="str">
        <f>M2N!FP20</f>
        <v>x</v>
      </c>
      <c r="EG154" s="283" t="str">
        <f>M2N!FQ20</f>
        <v>x</v>
      </c>
      <c r="EH154" s="261" t="str">
        <f>M2N!FR20</f>
        <v>x</v>
      </c>
      <c r="EI154" s="261" t="str">
        <f>M2N!FS20</f>
        <v>x</v>
      </c>
      <c r="EJ154" s="261" t="str">
        <f>M2N!FT20</f>
        <v>x</v>
      </c>
      <c r="EK154" s="261" t="str">
        <f>M2N!FU20</f>
        <v>x</v>
      </c>
      <c r="EL154" s="261" t="str">
        <f>M2N!FV20</f>
        <v>x</v>
      </c>
      <c r="EM154" s="261" t="str">
        <f>M2N!FW20</f>
        <v>x</v>
      </c>
      <c r="EN154" s="261" t="str">
        <f>M2N!FX20</f>
        <v>x</v>
      </c>
      <c r="EO154" s="261" t="str">
        <f>M2N!FY20</f>
        <v>x</v>
      </c>
      <c r="EP154" s="261" t="str">
        <f>M2N!FZ20</f>
        <v>x</v>
      </c>
      <c r="EQ154" s="261" t="str">
        <f>M2N!GA20</f>
        <v>x</v>
      </c>
      <c r="ER154" s="284" t="str">
        <f>M2N!GB20</f>
        <v>x</v>
      </c>
      <c r="ES154" s="280" t="str">
        <f>M2N!GC20</f>
        <v>x</v>
      </c>
      <c r="ET154" s="261" t="str">
        <f>M2N!GD20</f>
        <v>x</v>
      </c>
      <c r="EU154" s="261" t="str">
        <f>M2N!GE20</f>
        <v>x</v>
      </c>
      <c r="EV154" s="261" t="str">
        <f>M2N!GF20</f>
        <v>x</v>
      </c>
      <c r="EW154" s="261" t="str">
        <f>M2N!GG20</f>
        <v>x</v>
      </c>
      <c r="EX154" s="261" t="str">
        <f>M2N!GH20</f>
        <v>x</v>
      </c>
      <c r="EY154" s="261" t="str">
        <f>M2N!GI20</f>
        <v>x</v>
      </c>
      <c r="EZ154" s="261" t="str">
        <f>M2N!GJ20</f>
        <v>x</v>
      </c>
      <c r="FA154" s="261" t="str">
        <f>M2N!GK20</f>
        <v>x</v>
      </c>
      <c r="FB154" s="261" t="str">
        <f>M2N!GL20</f>
        <v>x</v>
      </c>
      <c r="FC154" s="261" t="str">
        <f>M2N!GM20</f>
        <v>x</v>
      </c>
      <c r="FD154" s="261" t="str">
        <f>M2N!GN20</f>
        <v>x</v>
      </c>
      <c r="FE154" s="261" t="str">
        <f>M2N!GO20</f>
        <v>x</v>
      </c>
      <c r="FF154" s="261" t="str">
        <f>M2N!GP20</f>
        <v>x</v>
      </c>
      <c r="FG154" s="261" t="str">
        <f>M2N!GQ20</f>
        <v>x</v>
      </c>
      <c r="FH154" s="261" t="str">
        <f>M2N!GR20</f>
        <v>x</v>
      </c>
      <c r="FI154" s="261" t="str">
        <f>M2N!GS20</f>
        <v>x</v>
      </c>
      <c r="FJ154" s="261" t="str">
        <f>M2N!GT20</f>
        <v>x</v>
      </c>
      <c r="FK154" s="261" t="str">
        <f>M2N!GU20</f>
        <v>x</v>
      </c>
      <c r="FL154" s="261" t="str">
        <f>M2N!GV20</f>
        <v>x</v>
      </c>
      <c r="FM154" s="261" t="str">
        <f>M2N!GW20</f>
        <v>x</v>
      </c>
      <c r="FN154" s="261" t="str">
        <f>M2N!GX20</f>
        <v>x</v>
      </c>
      <c r="FO154" s="261" t="str">
        <f>M2N!GY20</f>
        <v>x</v>
      </c>
      <c r="FP154" s="261" t="str">
        <f>M2N!GZ20</f>
        <v>x</v>
      </c>
      <c r="FQ154" s="261" t="str">
        <f>M2N!HA20</f>
        <v>x</v>
      </c>
      <c r="FR154" s="261" t="str">
        <f>M2N!HB20</f>
        <v>x</v>
      </c>
      <c r="FS154" s="261" t="str">
        <f>M2N!HC20</f>
        <v>x</v>
      </c>
      <c r="FT154" s="261" t="str">
        <f>M2N!HD20</f>
        <v>x</v>
      </c>
      <c r="FU154" s="261" t="str">
        <f>M2N!HE20</f>
        <v>x</v>
      </c>
      <c r="FV154" s="261" t="str">
        <f>M2N!HF20</f>
        <v>x</v>
      </c>
      <c r="FW154" s="261" t="str">
        <f>M2N!HG20</f>
        <v>x</v>
      </c>
      <c r="FX154" s="261" t="str">
        <f>M2N!HH20</f>
        <v>x</v>
      </c>
      <c r="FY154" s="261" t="str">
        <f>M2N!HI20</f>
        <v>x</v>
      </c>
      <c r="FZ154" s="261" t="str">
        <f>M2N!HJ20</f>
        <v>x</v>
      </c>
      <c r="GA154" s="261" t="str">
        <f>M2N!HK20</f>
        <v>x</v>
      </c>
      <c r="GB154" s="261" t="str">
        <f>M2N!HL20</f>
        <v>x</v>
      </c>
      <c r="GC154" s="261" t="str">
        <f>M2N!HM20</f>
        <v>x</v>
      </c>
      <c r="GD154" s="261" t="str">
        <f>M2N!HN20</f>
        <v>x</v>
      </c>
      <c r="GE154" s="261" t="str">
        <f>M2N!HO20</f>
        <v>x</v>
      </c>
      <c r="GF154" s="261" t="str">
        <f>M2N!HP20</f>
        <v>x</v>
      </c>
      <c r="GG154" s="261" t="str">
        <f>M2N!HQ20</f>
        <v>x</v>
      </c>
      <c r="GH154" s="261" t="str">
        <f>M2N!HR20</f>
        <v>x</v>
      </c>
      <c r="GI154" s="261" t="str">
        <f>M2N!HS20</f>
        <v>x</v>
      </c>
      <c r="GJ154" s="261" t="str">
        <f>M2N!HT20</f>
        <v>x</v>
      </c>
      <c r="GK154" s="261" t="str">
        <f>M2N!HU20</f>
        <v>x</v>
      </c>
      <c r="GL154" s="261" t="str">
        <f>M2N!HV20</f>
        <v>x</v>
      </c>
      <c r="GM154" s="261" t="str">
        <f>M2N!HW20</f>
        <v>x</v>
      </c>
      <c r="GN154" s="261" t="str">
        <f>M2N!HX20</f>
        <v>x</v>
      </c>
    </row>
    <row r="155" spans="1:196" ht="13.15" customHeight="1" x14ac:dyDescent="0.2">
      <c r="A155" s="274" t="str">
        <f>M2N!A21</f>
        <v>V10T</v>
      </c>
      <c r="B155" s="274">
        <f>M2N!B21</f>
        <v>41599</v>
      </c>
      <c r="C155" s="275">
        <f>M2N!C21</f>
        <v>48000</v>
      </c>
      <c r="D155" s="276" t="str">
        <f>M2N!D21</f>
        <v>N361</v>
      </c>
      <c r="E155" s="336" t="str">
        <f>M2N!AO21</f>
        <v>X</v>
      </c>
      <c r="F155" s="337" t="str">
        <f>M2N!AP21</f>
        <v>X</v>
      </c>
      <c r="G155" s="337" t="str">
        <f>M2N!AQ21</f>
        <v>X</v>
      </c>
      <c r="H155" s="337" t="str">
        <f>M2N!AR21</f>
        <v>X</v>
      </c>
      <c r="I155" s="337" t="str">
        <f>M2N!AS21</f>
        <v>X</v>
      </c>
      <c r="J155" s="337" t="str">
        <f>M2N!AT21</f>
        <v>X</v>
      </c>
      <c r="K155" s="337" t="str">
        <f>M2N!AU21</f>
        <v>X</v>
      </c>
      <c r="L155" s="337" t="str">
        <f>M2N!AV21</f>
        <v>X</v>
      </c>
      <c r="M155" s="337" t="str">
        <f>M2N!AW21</f>
        <v>X</v>
      </c>
      <c r="N155" s="337" t="str">
        <f>M2N!AX21</f>
        <v>X</v>
      </c>
      <c r="O155" s="337" t="str">
        <f>M2N!AY21</f>
        <v>X</v>
      </c>
      <c r="P155" s="338" t="str">
        <f>M2N!AZ21</f>
        <v>X</v>
      </c>
      <c r="Q155" s="336" t="str">
        <f>M2N!BA21</f>
        <v>X</v>
      </c>
      <c r="R155" s="337" t="str">
        <f>M2N!BB21</f>
        <v>X</v>
      </c>
      <c r="S155" s="337" t="str">
        <f>M2N!BC21</f>
        <v>X</v>
      </c>
      <c r="T155" s="337" t="str">
        <f>M2N!BD21</f>
        <v>X</v>
      </c>
      <c r="U155" s="337" t="str">
        <f>M2N!BE21</f>
        <v>X</v>
      </c>
      <c r="V155" s="337" t="str">
        <f>M2N!BF21</f>
        <v>X</v>
      </c>
      <c r="W155" s="337" t="str">
        <f>M2N!BG21</f>
        <v>X</v>
      </c>
      <c r="X155" s="337" t="str">
        <f>M2N!BH21</f>
        <v>X</v>
      </c>
      <c r="Y155" s="337" t="str">
        <f>M2N!BI21</f>
        <v>X</v>
      </c>
      <c r="Z155" s="337" t="str">
        <f>M2N!BJ21</f>
        <v>X</v>
      </c>
      <c r="AA155" s="337" t="str">
        <f>M2N!BK21</f>
        <v>X</v>
      </c>
      <c r="AB155" s="339" t="str">
        <f>M2N!BL21</f>
        <v>X</v>
      </c>
      <c r="AC155" s="336" t="str">
        <f>M2N!BM21</f>
        <v>X</v>
      </c>
      <c r="AD155" s="337" t="str">
        <f>M2N!BN21</f>
        <v>X</v>
      </c>
      <c r="AE155" s="337" t="str">
        <f>M2N!BO21</f>
        <v>X</v>
      </c>
      <c r="AF155" s="337" t="str">
        <f>M2N!BP21</f>
        <v>X</v>
      </c>
      <c r="AG155" s="337" t="str">
        <f>M2N!BQ21</f>
        <v>X</v>
      </c>
      <c r="AH155" s="337" t="str">
        <f>M2N!BR21</f>
        <v>X</v>
      </c>
      <c r="AI155" s="337" t="str">
        <f>M2N!BS21</f>
        <v>X</v>
      </c>
      <c r="AJ155" s="337" t="str">
        <f>M2N!BT21</f>
        <v>X</v>
      </c>
      <c r="AK155" s="337" t="str">
        <f>M2N!BU21</f>
        <v>X</v>
      </c>
      <c r="AL155" s="337" t="str">
        <f>M2N!BV21</f>
        <v>X</v>
      </c>
      <c r="AM155" s="337" t="str">
        <f>M2N!BW21</f>
        <v>X</v>
      </c>
      <c r="AN155" s="339" t="str">
        <f>M2N!BX21</f>
        <v>X</v>
      </c>
      <c r="AO155" s="336" t="str">
        <f>M2N!BY21</f>
        <v>X</v>
      </c>
      <c r="AP155" s="337" t="str">
        <f>M2N!BZ21</f>
        <v>X</v>
      </c>
      <c r="AQ155" s="337" t="str">
        <f>M2N!CA21</f>
        <v>X</v>
      </c>
      <c r="AR155" s="337" t="str">
        <f>M2N!CB21</f>
        <v>X</v>
      </c>
      <c r="AS155" s="337" t="str">
        <f>M2N!CC21</f>
        <v>X</v>
      </c>
      <c r="AT155" s="337" t="str">
        <f>M2N!CD21</f>
        <v>X</v>
      </c>
      <c r="AU155" s="337" t="str">
        <f>M2N!CE21</f>
        <v>X</v>
      </c>
      <c r="AV155" s="337" t="str">
        <f>M2N!CF21</f>
        <v>X</v>
      </c>
      <c r="AW155" s="337" t="str">
        <f>M2N!CG21</f>
        <v>X</v>
      </c>
      <c r="AX155" s="337" t="str">
        <f>M2N!CH21</f>
        <v>X</v>
      </c>
      <c r="AY155" s="337" t="str">
        <f>M2N!CI21</f>
        <v>X</v>
      </c>
      <c r="AZ155" s="339" t="str">
        <f>M2N!CJ21</f>
        <v>X</v>
      </c>
      <c r="BA155" s="336" t="str">
        <f>M2N!CK21</f>
        <v>X</v>
      </c>
      <c r="BB155" s="337" t="str">
        <f>M2N!CL21</f>
        <v>X</v>
      </c>
      <c r="BC155" s="337" t="str">
        <f>M2N!CM21</f>
        <v>X</v>
      </c>
      <c r="BD155" s="337" t="str">
        <f>M2N!CN21</f>
        <v>X</v>
      </c>
      <c r="BE155" s="337" t="str">
        <f>M2N!CO21</f>
        <v>X</v>
      </c>
      <c r="BF155" s="337" t="str">
        <f>M2N!CP21</f>
        <v>X</v>
      </c>
      <c r="BG155" s="337" t="str">
        <f>M2N!CQ21</f>
        <v>X</v>
      </c>
      <c r="BH155" s="337" t="str">
        <f>M2N!CR21</f>
        <v>X</v>
      </c>
      <c r="BI155" s="337" t="str">
        <f>M2N!CS21</f>
        <v>X</v>
      </c>
      <c r="BJ155" s="337" t="str">
        <f>M2N!CT21</f>
        <v>X</v>
      </c>
      <c r="BK155" s="337" t="str">
        <f>M2N!CU21</f>
        <v>X</v>
      </c>
      <c r="BL155" s="339" t="str">
        <f>M2N!CV21</f>
        <v>X</v>
      </c>
      <c r="BM155" s="336" t="str">
        <f>M2N!CW21</f>
        <v>X</v>
      </c>
      <c r="BN155" s="337" t="str">
        <f>M2N!CX21</f>
        <v>X</v>
      </c>
      <c r="BO155" s="337" t="str">
        <f>M2N!CY21</f>
        <v>X</v>
      </c>
      <c r="BP155" s="337" t="str">
        <f>M2N!CZ21</f>
        <v>X</v>
      </c>
      <c r="BQ155" s="337" t="str">
        <f>M2N!DA21</f>
        <v>X</v>
      </c>
      <c r="BR155" s="337" t="str">
        <f>M2N!DB21</f>
        <v>X</v>
      </c>
      <c r="BS155" s="337" t="str">
        <f>M2N!DC21</f>
        <v>X</v>
      </c>
      <c r="BT155" s="337" t="str">
        <f>M2N!DD21</f>
        <v>X</v>
      </c>
      <c r="BU155" s="337" t="str">
        <f>M2N!DE21</f>
        <v>X</v>
      </c>
      <c r="BV155" s="337" t="str">
        <f>M2N!DF21</f>
        <v>x</v>
      </c>
      <c r="BW155" s="337" t="str">
        <f>M2N!DG21</f>
        <v>x</v>
      </c>
      <c r="BX155" s="339" t="str">
        <f>M2N!DH21</f>
        <v>x</v>
      </c>
      <c r="BY155" s="336" t="str">
        <f>M2N!DI21</f>
        <v>x</v>
      </c>
      <c r="BZ155" s="337" t="str">
        <f>M2N!DJ21</f>
        <v>x</v>
      </c>
      <c r="CA155" s="337" t="str">
        <f>M2N!DK21</f>
        <v>x</v>
      </c>
      <c r="CB155" s="337" t="str">
        <f>M2N!DL21</f>
        <v>x</v>
      </c>
      <c r="CC155" s="337" t="str">
        <f>M2N!DM21</f>
        <v>x</v>
      </c>
      <c r="CD155" s="337" t="str">
        <f>M2N!DN21</f>
        <v>x</v>
      </c>
      <c r="CE155" s="337" t="str">
        <f>M2N!DO21</f>
        <v>x</v>
      </c>
      <c r="CF155" s="337" t="str">
        <f>M2N!DP21</f>
        <v>x</v>
      </c>
      <c r="CG155" s="337" t="str">
        <f>M2N!DQ21</f>
        <v>x</v>
      </c>
      <c r="CH155" s="337" t="str">
        <f>M2N!DR21</f>
        <v>x</v>
      </c>
      <c r="CI155" s="337" t="str">
        <f>M2N!DS21</f>
        <v>x</v>
      </c>
      <c r="CJ155" s="339" t="str">
        <f>M2N!DT21</f>
        <v>x</v>
      </c>
      <c r="CK155" s="336" t="str">
        <f>M2N!DU21</f>
        <v>x</v>
      </c>
      <c r="CL155" s="337" t="str">
        <f>M2N!DV21</f>
        <v>x</v>
      </c>
      <c r="CM155" s="337" t="str">
        <f>M2N!DW21</f>
        <v>x</v>
      </c>
      <c r="CN155" s="337" t="str">
        <f>M2N!DX21</f>
        <v>x</v>
      </c>
      <c r="CO155" s="261" t="str">
        <f>M2N!DY21</f>
        <v>x</v>
      </c>
      <c r="CP155" s="261" t="str">
        <f>M2N!DZ21</f>
        <v>x</v>
      </c>
      <c r="CQ155" s="261" t="str">
        <f>M2N!EA21</f>
        <v>x</v>
      </c>
      <c r="CR155" s="261" t="str">
        <f>M2N!EB21</f>
        <v>x</v>
      </c>
      <c r="CS155" s="261" t="str">
        <f>M2N!EC21</f>
        <v>x</v>
      </c>
      <c r="CT155" s="261" t="str">
        <f>M2N!ED21</f>
        <v>x</v>
      </c>
      <c r="CU155" s="261" t="str">
        <f>M2N!EE21</f>
        <v>x</v>
      </c>
      <c r="CV155" s="284" t="str">
        <f>M2N!EF21</f>
        <v>x</v>
      </c>
      <c r="CW155" s="283" t="str">
        <f>M2N!EG21</f>
        <v>x</v>
      </c>
      <c r="CX155" s="261" t="str">
        <f>M2N!EH21</f>
        <v>x</v>
      </c>
      <c r="CY155" s="261" t="str">
        <f>M2N!EI21</f>
        <v>x</v>
      </c>
      <c r="CZ155" s="261" t="str">
        <f>M2N!EJ21</f>
        <v>x</v>
      </c>
      <c r="DA155" s="261" t="str">
        <f>M2N!EK21</f>
        <v>x</v>
      </c>
      <c r="DB155" s="261" t="str">
        <f>M2N!EL21</f>
        <v>x</v>
      </c>
      <c r="DC155" s="261" t="str">
        <f>M2N!EM21</f>
        <v>x</v>
      </c>
      <c r="DD155" s="261" t="str">
        <f>M2N!EN21</f>
        <v>x</v>
      </c>
      <c r="DE155" s="261" t="str">
        <f>M2N!EO21</f>
        <v>x</v>
      </c>
      <c r="DF155" s="261" t="str">
        <f>M2N!EP21</f>
        <v>x</v>
      </c>
      <c r="DG155" s="261" t="str">
        <f>M2N!EQ21</f>
        <v>x</v>
      </c>
      <c r="DH155" s="284" t="str">
        <f>M2N!ER21</f>
        <v>x</v>
      </c>
      <c r="DI155" s="283" t="str">
        <f>M2N!ES21</f>
        <v>x</v>
      </c>
      <c r="DJ155" s="261" t="str">
        <f>M2N!ET21</f>
        <v>x</v>
      </c>
      <c r="DK155" s="261" t="str">
        <f>M2N!EU21</f>
        <v>x</v>
      </c>
      <c r="DL155" s="261" t="str">
        <f>M2N!EV21</f>
        <v>x</v>
      </c>
      <c r="DM155" s="261" t="str">
        <f>M2N!EW21</f>
        <v>x</v>
      </c>
      <c r="DN155" s="261" t="str">
        <f>M2N!EX21</f>
        <v>x</v>
      </c>
      <c r="DO155" s="261" t="str">
        <f>M2N!EY21</f>
        <v>x</v>
      </c>
      <c r="DP155" s="261" t="str">
        <f>M2N!EZ21</f>
        <v>x</v>
      </c>
      <c r="DQ155" s="261" t="str">
        <f>M2N!FA21</f>
        <v>x</v>
      </c>
      <c r="DR155" s="261" t="str">
        <f>M2N!FB21</f>
        <v>x</v>
      </c>
      <c r="DS155" s="261" t="str">
        <f>M2N!FC21</f>
        <v>x</v>
      </c>
      <c r="DT155" s="284" t="str">
        <f>M2N!FD21</f>
        <v>x</v>
      </c>
      <c r="DU155" s="283" t="str">
        <f>M2N!FE21</f>
        <v>x</v>
      </c>
      <c r="DV155" s="261" t="str">
        <f>M2N!FF21</f>
        <v>x</v>
      </c>
      <c r="DW155" s="261" t="str">
        <f>M2N!FG21</f>
        <v>x</v>
      </c>
      <c r="DX155" s="261" t="str">
        <f>M2N!FH21</f>
        <v>x</v>
      </c>
      <c r="DY155" s="261" t="str">
        <f>M2N!FI21</f>
        <v>x</v>
      </c>
      <c r="DZ155" s="261" t="str">
        <f>M2N!FJ21</f>
        <v>x</v>
      </c>
      <c r="EA155" s="261" t="str">
        <f>M2N!FK21</f>
        <v>x</v>
      </c>
      <c r="EB155" s="261" t="str">
        <f>M2N!FL21</f>
        <v>x</v>
      </c>
      <c r="EC155" s="261" t="str">
        <f>M2N!FM21</f>
        <v>x</v>
      </c>
      <c r="ED155" s="261" t="str">
        <f>M2N!FN21</f>
        <v>x</v>
      </c>
      <c r="EE155" s="261" t="str">
        <f>M2N!FO21</f>
        <v>x</v>
      </c>
      <c r="EF155" s="284" t="str">
        <f>M2N!FP21</f>
        <v>x</v>
      </c>
      <c r="EG155" s="283" t="str">
        <f>M2N!FQ21</f>
        <v>x</v>
      </c>
      <c r="EH155" s="261" t="str">
        <f>M2N!FR21</f>
        <v>x</v>
      </c>
      <c r="EI155" s="261" t="str">
        <f>M2N!FS21</f>
        <v>x</v>
      </c>
      <c r="EJ155" s="261" t="str">
        <f>M2N!FT21</f>
        <v>x</v>
      </c>
      <c r="EK155" s="261" t="str">
        <f>M2N!FU21</f>
        <v>x</v>
      </c>
      <c r="EL155" s="261" t="str">
        <f>M2N!FV21</f>
        <v>x</v>
      </c>
      <c r="EM155" s="261" t="str">
        <f>M2N!FW21</f>
        <v>x</v>
      </c>
      <c r="EN155" s="261" t="str">
        <f>M2N!FX21</f>
        <v>x</v>
      </c>
      <c r="EO155" s="261" t="str">
        <f>M2N!FY21</f>
        <v>x</v>
      </c>
      <c r="EP155" s="261" t="str">
        <f>M2N!FZ21</f>
        <v>x</v>
      </c>
      <c r="EQ155" s="261" t="str">
        <f>M2N!GA21</f>
        <v>x</v>
      </c>
      <c r="ER155" s="284" t="str">
        <f>M2N!GB21</f>
        <v>x</v>
      </c>
      <c r="ES155" s="280" t="str">
        <f>M2N!GC21</f>
        <v>x</v>
      </c>
      <c r="ET155" s="261" t="str">
        <f>M2N!GD21</f>
        <v>x</v>
      </c>
      <c r="EU155" s="261" t="str">
        <f>M2N!GE21</f>
        <v>x</v>
      </c>
      <c r="EV155" s="261" t="str">
        <f>M2N!GF21</f>
        <v>x</v>
      </c>
      <c r="EW155" s="261" t="str">
        <f>M2N!GG21</f>
        <v>x</v>
      </c>
      <c r="EX155" s="261" t="str">
        <f>M2N!GH21</f>
        <v>x</v>
      </c>
      <c r="EY155" s="261" t="str">
        <f>M2N!GI21</f>
        <v>x</v>
      </c>
      <c r="EZ155" s="261" t="str">
        <f>M2N!GJ21</f>
        <v>x</v>
      </c>
      <c r="FA155" s="261" t="str">
        <f>M2N!GK21</f>
        <v>x</v>
      </c>
      <c r="FB155" s="261" t="str">
        <f>M2N!GL21</f>
        <v>x</v>
      </c>
      <c r="FC155" s="261" t="str">
        <f>M2N!GM21</f>
        <v>x</v>
      </c>
      <c r="FD155" s="261" t="str">
        <f>M2N!GN21</f>
        <v>x</v>
      </c>
      <c r="FE155" s="261" t="str">
        <f>M2N!GO21</f>
        <v>x</v>
      </c>
      <c r="FF155" s="261" t="str">
        <f>M2N!GP21</f>
        <v>x</v>
      </c>
      <c r="FG155" s="261" t="str">
        <f>M2N!GQ21</f>
        <v>x</v>
      </c>
      <c r="FH155" s="261" t="str">
        <f>M2N!GR21</f>
        <v>x</v>
      </c>
      <c r="FI155" s="261" t="str">
        <f>M2N!GS21</f>
        <v>x</v>
      </c>
      <c r="FJ155" s="261" t="str">
        <f>M2N!GT21</f>
        <v>x</v>
      </c>
      <c r="FK155" s="261" t="str">
        <f>M2N!GU21</f>
        <v>x</v>
      </c>
      <c r="FL155" s="261" t="str">
        <f>M2N!GV21</f>
        <v>x</v>
      </c>
      <c r="FM155" s="261" t="str">
        <f>M2N!GW21</f>
        <v>x</v>
      </c>
      <c r="FN155" s="261" t="str">
        <f>M2N!GX21</f>
        <v>x</v>
      </c>
      <c r="FO155" s="261" t="str">
        <f>M2N!GY21</f>
        <v>x</v>
      </c>
      <c r="FP155" s="261" t="str">
        <f>M2N!GZ21</f>
        <v>x</v>
      </c>
      <c r="FQ155" s="261" t="str">
        <f>M2N!HA21</f>
        <v>x</v>
      </c>
      <c r="FR155" s="261" t="str">
        <f>M2N!HB21</f>
        <v>x</v>
      </c>
      <c r="FS155" s="261" t="str">
        <f>M2N!HC21</f>
        <v>x</v>
      </c>
      <c r="FT155" s="261" t="str">
        <f>M2N!HD21</f>
        <v>x</v>
      </c>
      <c r="FU155" s="261" t="str">
        <f>M2N!HE21</f>
        <v>x</v>
      </c>
      <c r="FV155" s="261" t="str">
        <f>M2N!HF21</f>
        <v>x</v>
      </c>
      <c r="FW155" s="261" t="str">
        <f>M2N!HG21</f>
        <v>x</v>
      </c>
      <c r="FX155" s="261" t="str">
        <f>M2N!HH21</f>
        <v>x</v>
      </c>
      <c r="FY155" s="261" t="str">
        <f>M2N!HI21</f>
        <v>x</v>
      </c>
      <c r="FZ155" s="261" t="str">
        <f>M2N!HJ21</f>
        <v>x</v>
      </c>
      <c r="GA155" s="261" t="str">
        <f>M2N!HK21</f>
        <v>x</v>
      </c>
      <c r="GB155" s="261" t="str">
        <f>M2N!HL21</f>
        <v>x</v>
      </c>
      <c r="GC155" s="261" t="str">
        <f>M2N!HM21</f>
        <v>x</v>
      </c>
      <c r="GD155" s="261" t="str">
        <f>M2N!HN21</f>
        <v>x</v>
      </c>
      <c r="GE155" s="261" t="str">
        <f>M2N!HO21</f>
        <v>x</v>
      </c>
      <c r="GF155" s="261" t="str">
        <f>M2N!HP21</f>
        <v>x</v>
      </c>
      <c r="GG155" s="261" t="str">
        <f>M2N!HQ21</f>
        <v>x</v>
      </c>
      <c r="GH155" s="261" t="str">
        <f>M2N!HR21</f>
        <v>x</v>
      </c>
      <c r="GI155" s="261" t="str">
        <f>M2N!HS21</f>
        <v>x</v>
      </c>
      <c r="GJ155" s="261" t="str">
        <f>M2N!HT21</f>
        <v>x</v>
      </c>
      <c r="GK155" s="261" t="str">
        <f>M2N!HU21</f>
        <v>x</v>
      </c>
      <c r="GL155" s="261" t="str">
        <f>M2N!HV21</f>
        <v>x</v>
      </c>
      <c r="GM155" s="261" t="str">
        <f>M2N!HW21</f>
        <v>x</v>
      </c>
      <c r="GN155" s="261" t="str">
        <f>M2N!HX21</f>
        <v>x</v>
      </c>
    </row>
    <row r="156" spans="1:196" ht="13.15" customHeight="1" x14ac:dyDescent="0.2">
      <c r="A156" s="274" t="str">
        <f>M2N!A22</f>
        <v>V10T</v>
      </c>
      <c r="B156" s="274">
        <f>M2N!B22</f>
        <v>41501</v>
      </c>
      <c r="C156" s="275">
        <f>M2N!C22</f>
        <v>48000</v>
      </c>
      <c r="D156" s="276" t="str">
        <f>M2N!D22</f>
        <v>N362</v>
      </c>
      <c r="E156" s="336">
        <f>M2N!AO22</f>
        <v>19.987596899224801</v>
      </c>
      <c r="F156" s="337">
        <f>M2N!AP22</f>
        <v>19.987596899224801</v>
      </c>
      <c r="G156" s="337">
        <f>M2N!AQ22</f>
        <v>19.987596899224801</v>
      </c>
      <c r="H156" s="337">
        <f>M2N!AR22</f>
        <v>19.987596899224801</v>
      </c>
      <c r="I156" s="337">
        <f>M2N!AS22</f>
        <v>10</v>
      </c>
      <c r="J156" s="337">
        <f>M2N!AT22</f>
        <v>10</v>
      </c>
      <c r="K156" s="337">
        <f>M2N!AU22</f>
        <v>10</v>
      </c>
      <c r="L156" s="337">
        <f>M2N!AV22</f>
        <v>80</v>
      </c>
      <c r="M156" s="337">
        <f>M2N!AW22</f>
        <v>80</v>
      </c>
      <c r="N156" s="337">
        <f>M2N!AX22</f>
        <v>80</v>
      </c>
      <c r="O156" s="337">
        <f>M2N!AY22</f>
        <v>80</v>
      </c>
      <c r="P156" s="338">
        <f>M2N!AZ22</f>
        <v>10</v>
      </c>
      <c r="Q156" s="336">
        <f>M2N!BA22</f>
        <v>15.14523809523811</v>
      </c>
      <c r="R156" s="337">
        <f>M2N!BB22</f>
        <v>15.14523809523811</v>
      </c>
      <c r="S156" s="337">
        <f>M2N!BC22</f>
        <v>15.14523809523811</v>
      </c>
      <c r="T156" s="337">
        <f>M2N!BD22</f>
        <v>15.14523809523811</v>
      </c>
      <c r="U156" s="337">
        <f>M2N!BE22</f>
        <v>15.14523809523811</v>
      </c>
      <c r="V156" s="337">
        <f>M2N!BF22</f>
        <v>85</v>
      </c>
      <c r="W156" s="337">
        <f>M2N!BG22</f>
        <v>85</v>
      </c>
      <c r="X156" s="337">
        <f>M2N!BH22</f>
        <v>85</v>
      </c>
      <c r="Y156" s="337">
        <f>M2N!BI22</f>
        <v>85</v>
      </c>
      <c r="Z156" s="337">
        <f>M2N!BJ22</f>
        <v>15.14523809523811</v>
      </c>
      <c r="AA156" s="337">
        <f>M2N!BK22</f>
        <v>15.14523809523811</v>
      </c>
      <c r="AB156" s="339">
        <f>M2N!BL22</f>
        <v>15.14523809523811</v>
      </c>
      <c r="AC156" s="336">
        <f>M2N!BM22</f>
        <v>15.14523809523811</v>
      </c>
      <c r="AD156" s="337">
        <f>M2N!BN22</f>
        <v>15.14523809523811</v>
      </c>
      <c r="AE156" s="337">
        <f>M2N!BO22</f>
        <v>15.14523809523811</v>
      </c>
      <c r="AF156" s="337">
        <f>M2N!BP22</f>
        <v>15.14523809523811</v>
      </c>
      <c r="AG156" s="337">
        <f>M2N!BQ22</f>
        <v>15.14523809523811</v>
      </c>
      <c r="AH156" s="337" t="str">
        <f>M2N!BR22</f>
        <v>X</v>
      </c>
      <c r="AI156" s="337" t="str">
        <f>M2N!BS22</f>
        <v>X</v>
      </c>
      <c r="AJ156" s="337" t="str">
        <f>M2N!BT22</f>
        <v>X</v>
      </c>
      <c r="AK156" s="337" t="str">
        <f>M2N!BU22</f>
        <v>X</v>
      </c>
      <c r="AL156" s="337" t="str">
        <f>M2N!BV22</f>
        <v>X</v>
      </c>
      <c r="AM156" s="337" t="str">
        <f>M2N!BW22</f>
        <v>X</v>
      </c>
      <c r="AN156" s="339" t="str">
        <f>M2N!BX22</f>
        <v>X</v>
      </c>
      <c r="AO156" s="336" t="str">
        <f>M2N!BY22</f>
        <v>X</v>
      </c>
      <c r="AP156" s="337" t="str">
        <f>M2N!BZ22</f>
        <v>X</v>
      </c>
      <c r="AQ156" s="337" t="str">
        <f>M2N!CA22</f>
        <v>X</v>
      </c>
      <c r="AR156" s="337" t="str">
        <f>M2N!CB22</f>
        <v>X</v>
      </c>
      <c r="AS156" s="337" t="str">
        <f>M2N!CC22</f>
        <v>X</v>
      </c>
      <c r="AT156" s="337" t="str">
        <f>M2N!CD22</f>
        <v>X</v>
      </c>
      <c r="AU156" s="337" t="str">
        <f>M2N!CE22</f>
        <v>X</v>
      </c>
      <c r="AV156" s="337" t="str">
        <f>M2N!CF22</f>
        <v>X</v>
      </c>
      <c r="AW156" s="337" t="str">
        <f>M2N!CG22</f>
        <v>X</v>
      </c>
      <c r="AX156" s="337" t="str">
        <f>M2N!CH22</f>
        <v>X</v>
      </c>
      <c r="AY156" s="337" t="str">
        <f>M2N!CI22</f>
        <v>X</v>
      </c>
      <c r="AZ156" s="339" t="str">
        <f>M2N!CJ22</f>
        <v>X</v>
      </c>
      <c r="BA156" s="336" t="str">
        <f>M2N!CK22</f>
        <v>X</v>
      </c>
      <c r="BB156" s="337" t="str">
        <f>M2N!CL22</f>
        <v>X</v>
      </c>
      <c r="BC156" s="337" t="str">
        <f>M2N!CM22</f>
        <v>X</v>
      </c>
      <c r="BD156" s="337" t="str">
        <f>M2N!CN22</f>
        <v>X</v>
      </c>
      <c r="BE156" s="337" t="str">
        <f>M2N!CO22</f>
        <v>X</v>
      </c>
      <c r="BF156" s="337" t="str">
        <f>M2N!CP22</f>
        <v>X</v>
      </c>
      <c r="BG156" s="337" t="str">
        <f>M2N!CQ22</f>
        <v>X</v>
      </c>
      <c r="BH156" s="337" t="str">
        <f>M2N!CR22</f>
        <v>X</v>
      </c>
      <c r="BI156" s="337" t="str">
        <f>M2N!CS22</f>
        <v>X</v>
      </c>
      <c r="BJ156" s="337" t="str">
        <f>M2N!CT22</f>
        <v>X</v>
      </c>
      <c r="BK156" s="337" t="str">
        <f>M2N!CU22</f>
        <v>X</v>
      </c>
      <c r="BL156" s="339" t="str">
        <f>M2N!CV22</f>
        <v>X</v>
      </c>
      <c r="BM156" s="336" t="str">
        <f>M2N!CW22</f>
        <v>X</v>
      </c>
      <c r="BN156" s="337" t="str">
        <f>M2N!CX22</f>
        <v>X</v>
      </c>
      <c r="BO156" s="337" t="str">
        <f>M2N!CY22</f>
        <v>X</v>
      </c>
      <c r="BP156" s="337" t="str">
        <f>M2N!CZ22</f>
        <v>X</v>
      </c>
      <c r="BQ156" s="337" t="str">
        <f>M2N!DA22</f>
        <v>X</v>
      </c>
      <c r="BR156" s="337" t="str">
        <f>M2N!DB22</f>
        <v>X</v>
      </c>
      <c r="BS156" s="337" t="str">
        <f>M2N!DC22</f>
        <v>X</v>
      </c>
      <c r="BT156" s="337" t="str">
        <f>M2N!DD22</f>
        <v>X</v>
      </c>
      <c r="BU156" s="337" t="str">
        <f>M2N!DE22</f>
        <v>X</v>
      </c>
      <c r="BV156" s="337" t="str">
        <f>M2N!DF22</f>
        <v>x</v>
      </c>
      <c r="BW156" s="337" t="str">
        <f>M2N!DG22</f>
        <v>x</v>
      </c>
      <c r="BX156" s="339" t="str">
        <f>M2N!DH22</f>
        <v>x</v>
      </c>
      <c r="BY156" s="336" t="str">
        <f>M2N!DI22</f>
        <v>x</v>
      </c>
      <c r="BZ156" s="337" t="str">
        <f>M2N!DJ22</f>
        <v>x</v>
      </c>
      <c r="CA156" s="337" t="str">
        <f>M2N!DK22</f>
        <v>x</v>
      </c>
      <c r="CB156" s="337" t="str">
        <f>M2N!DL22</f>
        <v>x</v>
      </c>
      <c r="CC156" s="337" t="str">
        <f>M2N!DM22</f>
        <v>x</v>
      </c>
      <c r="CD156" s="337" t="str">
        <f>M2N!DN22</f>
        <v>x</v>
      </c>
      <c r="CE156" s="337" t="str">
        <f>M2N!DO22</f>
        <v>x</v>
      </c>
      <c r="CF156" s="337" t="str">
        <f>M2N!DP22</f>
        <v>x</v>
      </c>
      <c r="CG156" s="337" t="str">
        <f>M2N!DQ22</f>
        <v>x</v>
      </c>
      <c r="CH156" s="337" t="str">
        <f>M2N!DR22</f>
        <v>x</v>
      </c>
      <c r="CI156" s="337" t="str">
        <f>M2N!DS22</f>
        <v>x</v>
      </c>
      <c r="CJ156" s="339" t="str">
        <f>M2N!DT22</f>
        <v>x</v>
      </c>
      <c r="CK156" s="336" t="str">
        <f>M2N!DU22</f>
        <v>x</v>
      </c>
      <c r="CL156" s="337" t="str">
        <f>M2N!DV22</f>
        <v>x</v>
      </c>
      <c r="CM156" s="337" t="str">
        <f>M2N!DW22</f>
        <v>x</v>
      </c>
      <c r="CN156" s="337" t="str">
        <f>M2N!DX22</f>
        <v>x</v>
      </c>
      <c r="CO156" s="261" t="str">
        <f>M2N!DY22</f>
        <v>x</v>
      </c>
      <c r="CP156" s="261" t="str">
        <f>M2N!DZ22</f>
        <v>x</v>
      </c>
      <c r="CQ156" s="261" t="str">
        <f>M2N!EA22</f>
        <v>x</v>
      </c>
      <c r="CR156" s="261" t="str">
        <f>M2N!EB22</f>
        <v>x</v>
      </c>
      <c r="CS156" s="261" t="str">
        <f>M2N!EC22</f>
        <v>x</v>
      </c>
      <c r="CT156" s="261" t="str">
        <f>M2N!ED22</f>
        <v>x</v>
      </c>
      <c r="CU156" s="261" t="str">
        <f>M2N!EE22</f>
        <v>x</v>
      </c>
      <c r="CV156" s="284" t="str">
        <f>M2N!EF22</f>
        <v>x</v>
      </c>
      <c r="CW156" s="283" t="str">
        <f>M2N!EG22</f>
        <v>x</v>
      </c>
      <c r="CX156" s="261" t="str">
        <f>M2N!EH22</f>
        <v>x</v>
      </c>
      <c r="CY156" s="261" t="str">
        <f>M2N!EI22</f>
        <v>x</v>
      </c>
      <c r="CZ156" s="261" t="str">
        <f>M2N!EJ22</f>
        <v>x</v>
      </c>
      <c r="DA156" s="261" t="str">
        <f>M2N!EK22</f>
        <v>x</v>
      </c>
      <c r="DB156" s="261" t="str">
        <f>M2N!EL22</f>
        <v>x</v>
      </c>
      <c r="DC156" s="261" t="str">
        <f>M2N!EM22</f>
        <v>x</v>
      </c>
      <c r="DD156" s="261" t="str">
        <f>M2N!EN22</f>
        <v>x</v>
      </c>
      <c r="DE156" s="261" t="str">
        <f>M2N!EO22</f>
        <v>x</v>
      </c>
      <c r="DF156" s="261" t="str">
        <f>M2N!EP22</f>
        <v>x</v>
      </c>
      <c r="DG156" s="261" t="str">
        <f>M2N!EQ22</f>
        <v>x</v>
      </c>
      <c r="DH156" s="284" t="str">
        <f>M2N!ER22</f>
        <v>x</v>
      </c>
      <c r="DI156" s="283" t="str">
        <f>M2N!ES22</f>
        <v>x</v>
      </c>
      <c r="DJ156" s="261" t="str">
        <f>M2N!ET22</f>
        <v>x</v>
      </c>
      <c r="DK156" s="261" t="str">
        <f>M2N!EU22</f>
        <v>x</v>
      </c>
      <c r="DL156" s="261" t="str">
        <f>M2N!EV22</f>
        <v>x</v>
      </c>
      <c r="DM156" s="261" t="str">
        <f>M2N!EW22</f>
        <v>x</v>
      </c>
      <c r="DN156" s="261" t="str">
        <f>M2N!EX22</f>
        <v>x</v>
      </c>
      <c r="DO156" s="261" t="str">
        <f>M2N!EY22</f>
        <v>x</v>
      </c>
      <c r="DP156" s="261" t="str">
        <f>M2N!EZ22</f>
        <v>x</v>
      </c>
      <c r="DQ156" s="261" t="str">
        <f>M2N!FA22</f>
        <v>x</v>
      </c>
      <c r="DR156" s="261" t="str">
        <f>M2N!FB22</f>
        <v>x</v>
      </c>
      <c r="DS156" s="261" t="str">
        <f>M2N!FC22</f>
        <v>x</v>
      </c>
      <c r="DT156" s="284" t="str">
        <f>M2N!FD22</f>
        <v>x</v>
      </c>
      <c r="DU156" s="283" t="str">
        <f>M2N!FE22</f>
        <v>x</v>
      </c>
      <c r="DV156" s="261" t="str">
        <f>M2N!FF22</f>
        <v>x</v>
      </c>
      <c r="DW156" s="261" t="str">
        <f>M2N!FG22</f>
        <v>x</v>
      </c>
      <c r="DX156" s="261" t="str">
        <f>M2N!FH22</f>
        <v>x</v>
      </c>
      <c r="DY156" s="261" t="str">
        <f>M2N!FI22</f>
        <v>x</v>
      </c>
      <c r="DZ156" s="261" t="str">
        <f>M2N!FJ22</f>
        <v>x</v>
      </c>
      <c r="EA156" s="261" t="str">
        <f>M2N!FK22</f>
        <v>x</v>
      </c>
      <c r="EB156" s="261" t="str">
        <f>M2N!FL22</f>
        <v>x</v>
      </c>
      <c r="EC156" s="261" t="str">
        <f>M2N!FM22</f>
        <v>x</v>
      </c>
      <c r="ED156" s="261" t="str">
        <f>M2N!FN22</f>
        <v>x</v>
      </c>
      <c r="EE156" s="261" t="str">
        <f>M2N!FO22</f>
        <v>x</v>
      </c>
      <c r="EF156" s="284" t="str">
        <f>M2N!FP22</f>
        <v>x</v>
      </c>
      <c r="EG156" s="283" t="str">
        <f>M2N!FQ22</f>
        <v>x</v>
      </c>
      <c r="EH156" s="261" t="str">
        <f>M2N!FR22</f>
        <v>x</v>
      </c>
      <c r="EI156" s="261" t="str">
        <f>M2N!FS22</f>
        <v>x</v>
      </c>
      <c r="EJ156" s="261" t="str">
        <f>M2N!FT22</f>
        <v>x</v>
      </c>
      <c r="EK156" s="261" t="str">
        <f>M2N!FU22</f>
        <v>x</v>
      </c>
      <c r="EL156" s="261" t="str">
        <f>M2N!FV22</f>
        <v>x</v>
      </c>
      <c r="EM156" s="261" t="str">
        <f>M2N!FW22</f>
        <v>x</v>
      </c>
      <c r="EN156" s="261" t="str">
        <f>M2N!FX22</f>
        <v>x</v>
      </c>
      <c r="EO156" s="261" t="str">
        <f>M2N!FY22</f>
        <v>x</v>
      </c>
      <c r="EP156" s="261" t="str">
        <f>M2N!FZ22</f>
        <v>x</v>
      </c>
      <c r="EQ156" s="261" t="str">
        <f>M2N!GA22</f>
        <v>x</v>
      </c>
      <c r="ER156" s="284" t="str">
        <f>M2N!GB22</f>
        <v>x</v>
      </c>
      <c r="ES156" s="280" t="str">
        <f>M2N!GC22</f>
        <v>x</v>
      </c>
      <c r="ET156" s="261" t="str">
        <f>M2N!GD22</f>
        <v>x</v>
      </c>
      <c r="EU156" s="261" t="str">
        <f>M2N!GE22</f>
        <v>x</v>
      </c>
      <c r="EV156" s="261" t="str">
        <f>M2N!GF22</f>
        <v>x</v>
      </c>
      <c r="EW156" s="261" t="str">
        <f>M2N!GG22</f>
        <v>x</v>
      </c>
      <c r="EX156" s="261" t="str">
        <f>M2N!GH22</f>
        <v>x</v>
      </c>
      <c r="EY156" s="261" t="str">
        <f>M2N!GI22</f>
        <v>x</v>
      </c>
      <c r="EZ156" s="261" t="str">
        <f>M2N!GJ22</f>
        <v>x</v>
      </c>
      <c r="FA156" s="261" t="str">
        <f>M2N!GK22</f>
        <v>x</v>
      </c>
      <c r="FB156" s="261" t="str">
        <f>M2N!GL22</f>
        <v>x</v>
      </c>
      <c r="FC156" s="261" t="str">
        <f>M2N!GM22</f>
        <v>x</v>
      </c>
      <c r="FD156" s="261" t="str">
        <f>M2N!GN22</f>
        <v>x</v>
      </c>
      <c r="FE156" s="261" t="str">
        <f>M2N!GO22</f>
        <v>x</v>
      </c>
      <c r="FF156" s="261" t="str">
        <f>M2N!GP22</f>
        <v>x</v>
      </c>
      <c r="FG156" s="261" t="str">
        <f>M2N!GQ22</f>
        <v>x</v>
      </c>
      <c r="FH156" s="261" t="str">
        <f>M2N!GR22</f>
        <v>x</v>
      </c>
      <c r="FI156" s="261" t="str">
        <f>M2N!GS22</f>
        <v>x</v>
      </c>
      <c r="FJ156" s="261" t="str">
        <f>M2N!GT22</f>
        <v>x</v>
      </c>
      <c r="FK156" s="261" t="str">
        <f>M2N!GU22</f>
        <v>x</v>
      </c>
      <c r="FL156" s="261" t="str">
        <f>M2N!GV22</f>
        <v>x</v>
      </c>
      <c r="FM156" s="261" t="str">
        <f>M2N!GW22</f>
        <v>x</v>
      </c>
      <c r="FN156" s="261" t="str">
        <f>M2N!GX22</f>
        <v>x</v>
      </c>
      <c r="FO156" s="261" t="str">
        <f>M2N!GY22</f>
        <v>x</v>
      </c>
      <c r="FP156" s="261" t="str">
        <f>M2N!GZ22</f>
        <v>x</v>
      </c>
      <c r="FQ156" s="261" t="str">
        <f>M2N!HA22</f>
        <v>x</v>
      </c>
      <c r="FR156" s="261" t="str">
        <f>M2N!HB22</f>
        <v>x</v>
      </c>
      <c r="FS156" s="261" t="str">
        <f>M2N!HC22</f>
        <v>x</v>
      </c>
      <c r="FT156" s="261" t="str">
        <f>M2N!HD22</f>
        <v>x</v>
      </c>
      <c r="FU156" s="261" t="str">
        <f>M2N!HE22</f>
        <v>x</v>
      </c>
      <c r="FV156" s="261" t="str">
        <f>M2N!HF22</f>
        <v>x</v>
      </c>
      <c r="FW156" s="261" t="str">
        <f>M2N!HG22</f>
        <v>x</v>
      </c>
      <c r="FX156" s="261" t="str">
        <f>M2N!HH22</f>
        <v>x</v>
      </c>
      <c r="FY156" s="261" t="str">
        <f>M2N!HI22</f>
        <v>x</v>
      </c>
      <c r="FZ156" s="261" t="str">
        <f>M2N!HJ22</f>
        <v>x</v>
      </c>
      <c r="GA156" s="261" t="str">
        <f>M2N!HK22</f>
        <v>x</v>
      </c>
      <c r="GB156" s="261" t="str">
        <f>M2N!HL22</f>
        <v>x</v>
      </c>
      <c r="GC156" s="261" t="str">
        <f>M2N!HM22</f>
        <v>x</v>
      </c>
      <c r="GD156" s="261" t="str">
        <f>M2N!HN22</f>
        <v>x</v>
      </c>
      <c r="GE156" s="261" t="str">
        <f>M2N!HO22</f>
        <v>x</v>
      </c>
      <c r="GF156" s="261" t="str">
        <f>M2N!HP22</f>
        <v>x</v>
      </c>
      <c r="GG156" s="261" t="str">
        <f>M2N!HQ22</f>
        <v>x</v>
      </c>
      <c r="GH156" s="261" t="str">
        <f>M2N!HR22</f>
        <v>x</v>
      </c>
      <c r="GI156" s="261" t="str">
        <f>M2N!HS22</f>
        <v>x</v>
      </c>
      <c r="GJ156" s="261" t="str">
        <f>M2N!HT22</f>
        <v>x</v>
      </c>
      <c r="GK156" s="261" t="str">
        <f>M2N!HU22</f>
        <v>x</v>
      </c>
      <c r="GL156" s="261" t="str">
        <f>M2N!HV22</f>
        <v>x</v>
      </c>
      <c r="GM156" s="261" t="str">
        <f>M2N!HW22</f>
        <v>x</v>
      </c>
      <c r="GN156" s="261" t="str">
        <f>M2N!HX22</f>
        <v>x</v>
      </c>
    </row>
    <row r="157" spans="1:196" ht="13.15" customHeight="1" x14ac:dyDescent="0.2">
      <c r="A157" s="274" t="str">
        <f>M2N!A23</f>
        <v>V30</v>
      </c>
      <c r="B157" s="274">
        <f>M2N!B23</f>
        <v>42579</v>
      </c>
      <c r="C157" s="275">
        <f>M2N!C23</f>
        <v>48000</v>
      </c>
      <c r="D157" s="276" t="str">
        <f>M2N!D23</f>
        <v>N364</v>
      </c>
      <c r="E157" s="336">
        <f>M2N!AO23</f>
        <v>12.990625000000037</v>
      </c>
      <c r="F157" s="337">
        <f>M2N!AP23</f>
        <v>12.990625000000037</v>
      </c>
      <c r="G157" s="337">
        <f>M2N!AQ23</f>
        <v>12.990625000000037</v>
      </c>
      <c r="H157" s="337">
        <f>M2N!AR23</f>
        <v>12.990625000000037</v>
      </c>
      <c r="I157" s="337">
        <f>M2N!AS23</f>
        <v>12.990625000000037</v>
      </c>
      <c r="J157" s="337">
        <f>M2N!AT23</f>
        <v>12.990625000000037</v>
      </c>
      <c r="K157" s="337">
        <f>M2N!AU23</f>
        <v>12.990625000000037</v>
      </c>
      <c r="L157" s="337">
        <f>M2N!AV23</f>
        <v>12.990625000000037</v>
      </c>
      <c r="M157" s="337">
        <f>M2N!AW23</f>
        <v>12.990625000000037</v>
      </c>
      <c r="N157" s="337">
        <f>M2N!AX23</f>
        <v>12.990625000000037</v>
      </c>
      <c r="O157" s="337">
        <f>M2N!AY23</f>
        <v>12.990625000000037</v>
      </c>
      <c r="P157" s="338">
        <f>M2N!AZ23</f>
        <v>12.990625000000037</v>
      </c>
      <c r="Q157" s="336">
        <f>M2N!BA23</f>
        <v>22.025000000000091</v>
      </c>
      <c r="R157" s="337">
        <f>M2N!BB23</f>
        <v>22.025000000000091</v>
      </c>
      <c r="S157" s="337">
        <f>M2N!BC23</f>
        <v>22.025000000000091</v>
      </c>
      <c r="T157" s="337">
        <f>M2N!BD23</f>
        <v>22.025000000000091</v>
      </c>
      <c r="U157" s="337">
        <f>M2N!BE23</f>
        <v>22</v>
      </c>
      <c r="V157" s="337">
        <f>M2N!BF23</f>
        <v>22</v>
      </c>
      <c r="W157" s="337">
        <f>M2N!BG23</f>
        <v>20</v>
      </c>
      <c r="X157" s="337" t="str">
        <f>M2N!BH23</f>
        <v>STK</v>
      </c>
      <c r="Y157" s="337" t="str">
        <f>M2N!BI23</f>
        <v>STK</v>
      </c>
      <c r="Z157" s="337" t="str">
        <f>M2N!BJ23</f>
        <v>STK</v>
      </c>
      <c r="AA157" s="337" t="str">
        <f>M2N!BK23</f>
        <v>STK</v>
      </c>
      <c r="AB157" s="339" t="str">
        <f>M2N!BL23</f>
        <v>STK</v>
      </c>
      <c r="AC157" s="336" t="str">
        <f>M2N!BM23</f>
        <v>STK</v>
      </c>
      <c r="AD157" s="337" t="str">
        <f>M2N!BN23</f>
        <v>STK</v>
      </c>
      <c r="AE157" s="337" t="str">
        <f>M2N!BO23</f>
        <v>STK</v>
      </c>
      <c r="AF157" s="337" t="str">
        <f>M2N!BP23</f>
        <v>STK</v>
      </c>
      <c r="AG157" s="337" t="str">
        <f>M2N!BQ23</f>
        <v>STK</v>
      </c>
      <c r="AH157" s="337" t="str">
        <f>M2N!BR23</f>
        <v>STK</v>
      </c>
      <c r="AI157" s="337" t="str">
        <f>M2N!BS23</f>
        <v>STK</v>
      </c>
      <c r="AJ157" s="337" t="str">
        <f>M2N!BT23</f>
        <v>X</v>
      </c>
      <c r="AK157" s="337" t="str">
        <f>M2N!BU23</f>
        <v>X</v>
      </c>
      <c r="AL157" s="337" t="str">
        <f>M2N!BV23</f>
        <v>X</v>
      </c>
      <c r="AM157" s="337" t="str">
        <f>M2N!BW23</f>
        <v>X</v>
      </c>
      <c r="AN157" s="339" t="str">
        <f>M2N!BX23</f>
        <v>X</v>
      </c>
      <c r="AO157" s="336" t="str">
        <f>M2N!BY23</f>
        <v>X</v>
      </c>
      <c r="AP157" s="337" t="str">
        <f>M2N!BZ23</f>
        <v>X</v>
      </c>
      <c r="AQ157" s="337" t="str">
        <f>M2N!CA23</f>
        <v>X</v>
      </c>
      <c r="AR157" s="337" t="str">
        <f>M2N!CB23</f>
        <v>X</v>
      </c>
      <c r="AS157" s="337" t="str">
        <f>M2N!CC23</f>
        <v>X</v>
      </c>
      <c r="AT157" s="337" t="str">
        <f>M2N!CD23</f>
        <v>X</v>
      </c>
      <c r="AU157" s="337" t="str">
        <f>M2N!CE23</f>
        <v>X</v>
      </c>
      <c r="AV157" s="337" t="str">
        <f>M2N!CF23</f>
        <v>X</v>
      </c>
      <c r="AW157" s="337" t="str">
        <f>M2N!CG23</f>
        <v>X</v>
      </c>
      <c r="AX157" s="337" t="str">
        <f>M2N!CH23</f>
        <v>X</v>
      </c>
      <c r="AY157" s="337" t="str">
        <f>M2N!CI23</f>
        <v>X</v>
      </c>
      <c r="AZ157" s="339" t="str">
        <f>M2N!CJ23</f>
        <v>X</v>
      </c>
      <c r="BA157" s="336" t="str">
        <f>M2N!CK23</f>
        <v>X</v>
      </c>
      <c r="BB157" s="337" t="str">
        <f>M2N!CL23</f>
        <v>X</v>
      </c>
      <c r="BC157" s="337" t="str">
        <f>M2N!CM23</f>
        <v>X</v>
      </c>
      <c r="BD157" s="337" t="str">
        <f>M2N!CN23</f>
        <v>X</v>
      </c>
      <c r="BE157" s="337" t="str">
        <f>M2N!CO23</f>
        <v>X</v>
      </c>
      <c r="BF157" s="337" t="str">
        <f>M2N!CP23</f>
        <v>X</v>
      </c>
      <c r="BG157" s="337" t="str">
        <f>M2N!CQ23</f>
        <v>X</v>
      </c>
      <c r="BH157" s="337" t="str">
        <f>M2N!CR23</f>
        <v>X</v>
      </c>
      <c r="BI157" s="337" t="str">
        <f>M2N!CS23</f>
        <v>X</v>
      </c>
      <c r="BJ157" s="337" t="str">
        <f>M2N!CT23</f>
        <v>X</v>
      </c>
      <c r="BK157" s="337" t="str">
        <f>M2N!CU23</f>
        <v>X</v>
      </c>
      <c r="BL157" s="339" t="str">
        <f>M2N!CV23</f>
        <v>X</v>
      </c>
      <c r="BM157" s="336" t="str">
        <f>M2N!CW23</f>
        <v>X</v>
      </c>
      <c r="BN157" s="337" t="str">
        <f>M2N!CX23</f>
        <v>X</v>
      </c>
      <c r="BO157" s="337" t="str">
        <f>M2N!CY23</f>
        <v>X</v>
      </c>
      <c r="BP157" s="337" t="str">
        <f>M2N!CZ23</f>
        <v>X</v>
      </c>
      <c r="BQ157" s="337" t="str">
        <f>M2N!DA23</f>
        <v>X</v>
      </c>
      <c r="BR157" s="337" t="str">
        <f>M2N!DB23</f>
        <v>X</v>
      </c>
      <c r="BS157" s="337" t="str">
        <f>M2N!DC23</f>
        <v>X</v>
      </c>
      <c r="BT157" s="337" t="str">
        <f>M2N!DD23</f>
        <v>X</v>
      </c>
      <c r="BU157" s="337" t="str">
        <f>M2N!DE23</f>
        <v>X</v>
      </c>
      <c r="BV157" s="337" t="str">
        <f>M2N!DF23</f>
        <v>x</v>
      </c>
      <c r="BW157" s="337" t="str">
        <f>M2N!DG23</f>
        <v>x</v>
      </c>
      <c r="BX157" s="339" t="str">
        <f>M2N!DH23</f>
        <v>x</v>
      </c>
      <c r="BY157" s="336" t="str">
        <f>M2N!DI23</f>
        <v>x</v>
      </c>
      <c r="BZ157" s="337" t="str">
        <f>M2N!DJ23</f>
        <v>x</v>
      </c>
      <c r="CA157" s="337" t="str">
        <f>M2N!DK23</f>
        <v>x</v>
      </c>
      <c r="CB157" s="337" t="str">
        <f>M2N!DL23</f>
        <v>x</v>
      </c>
      <c r="CC157" s="337" t="str">
        <f>M2N!DM23</f>
        <v>x</v>
      </c>
      <c r="CD157" s="337" t="str">
        <f>M2N!DN23</f>
        <v>x</v>
      </c>
      <c r="CE157" s="337" t="str">
        <f>M2N!DO23</f>
        <v>x</v>
      </c>
      <c r="CF157" s="337" t="str">
        <f>M2N!DP23</f>
        <v>x</v>
      </c>
      <c r="CG157" s="337" t="str">
        <f>M2N!DQ23</f>
        <v>x</v>
      </c>
      <c r="CH157" s="337" t="str">
        <f>M2N!DR23</f>
        <v>x</v>
      </c>
      <c r="CI157" s="337" t="str">
        <f>M2N!DS23</f>
        <v>x</v>
      </c>
      <c r="CJ157" s="339" t="str">
        <f>M2N!DT23</f>
        <v>x</v>
      </c>
      <c r="CK157" s="336" t="str">
        <f>M2N!DU23</f>
        <v>x</v>
      </c>
      <c r="CL157" s="337" t="str">
        <f>M2N!DV23</f>
        <v>x</v>
      </c>
      <c r="CM157" s="337" t="str">
        <f>M2N!DW23</f>
        <v>x</v>
      </c>
      <c r="CN157" s="337" t="str">
        <f>M2N!DX23</f>
        <v>x</v>
      </c>
      <c r="CO157" s="261" t="str">
        <f>M2N!DY23</f>
        <v>x</v>
      </c>
      <c r="CP157" s="261" t="str">
        <f>M2N!DZ23</f>
        <v>x</v>
      </c>
      <c r="CQ157" s="261" t="str">
        <f>M2N!EA23</f>
        <v>x</v>
      </c>
      <c r="CR157" s="261" t="str">
        <f>M2N!EB23</f>
        <v>x</v>
      </c>
      <c r="CS157" s="261" t="str">
        <f>M2N!EC23</f>
        <v>x</v>
      </c>
      <c r="CT157" s="261" t="str">
        <f>M2N!ED23</f>
        <v>x</v>
      </c>
      <c r="CU157" s="261" t="str">
        <f>M2N!EE23</f>
        <v>x</v>
      </c>
      <c r="CV157" s="284" t="str">
        <f>M2N!EF23</f>
        <v>x</v>
      </c>
      <c r="CW157" s="283" t="str">
        <f>M2N!EG23</f>
        <v>x</v>
      </c>
      <c r="CX157" s="261" t="str">
        <f>M2N!EH23</f>
        <v>x</v>
      </c>
      <c r="CY157" s="261" t="str">
        <f>M2N!EI23</f>
        <v>x</v>
      </c>
      <c r="CZ157" s="261" t="str">
        <f>M2N!EJ23</f>
        <v>x</v>
      </c>
      <c r="DA157" s="261" t="str">
        <f>M2N!EK23</f>
        <v>x</v>
      </c>
      <c r="DB157" s="261" t="str">
        <f>M2N!EL23</f>
        <v>x</v>
      </c>
      <c r="DC157" s="261" t="str">
        <f>M2N!EM23</f>
        <v>x</v>
      </c>
      <c r="DD157" s="261" t="str">
        <f>M2N!EN23</f>
        <v>x</v>
      </c>
      <c r="DE157" s="261" t="str">
        <f>M2N!EO23</f>
        <v>x</v>
      </c>
      <c r="DF157" s="261" t="str">
        <f>M2N!EP23</f>
        <v>x</v>
      </c>
      <c r="DG157" s="261" t="str">
        <f>M2N!EQ23</f>
        <v>x</v>
      </c>
      <c r="DH157" s="284" t="str">
        <f>M2N!ER23</f>
        <v>x</v>
      </c>
      <c r="DI157" s="283" t="str">
        <f>M2N!ES23</f>
        <v>x</v>
      </c>
      <c r="DJ157" s="261" t="str">
        <f>M2N!ET23</f>
        <v>x</v>
      </c>
      <c r="DK157" s="261" t="str">
        <f>M2N!EU23</f>
        <v>x</v>
      </c>
      <c r="DL157" s="261" t="str">
        <f>M2N!EV23</f>
        <v>x</v>
      </c>
      <c r="DM157" s="261" t="str">
        <f>M2N!EW23</f>
        <v>x</v>
      </c>
      <c r="DN157" s="261" t="str">
        <f>M2N!EX23</f>
        <v>x</v>
      </c>
      <c r="DO157" s="261" t="str">
        <f>M2N!EY23</f>
        <v>x</v>
      </c>
      <c r="DP157" s="261" t="str">
        <f>M2N!EZ23</f>
        <v>x</v>
      </c>
      <c r="DQ157" s="261" t="str">
        <f>M2N!FA23</f>
        <v>x</v>
      </c>
      <c r="DR157" s="261" t="str">
        <f>M2N!FB23</f>
        <v>x</v>
      </c>
      <c r="DS157" s="261" t="str">
        <f>M2N!FC23</f>
        <v>x</v>
      </c>
      <c r="DT157" s="284" t="str">
        <f>M2N!FD23</f>
        <v>x</v>
      </c>
      <c r="DU157" s="283" t="str">
        <f>M2N!FE23</f>
        <v>x</v>
      </c>
      <c r="DV157" s="261" t="str">
        <f>M2N!FF23</f>
        <v>x</v>
      </c>
      <c r="DW157" s="261" t="str">
        <f>M2N!FG23</f>
        <v>x</v>
      </c>
      <c r="DX157" s="261" t="str">
        <f>M2N!FH23</f>
        <v>x</v>
      </c>
      <c r="DY157" s="261" t="str">
        <f>M2N!FI23</f>
        <v>x</v>
      </c>
      <c r="DZ157" s="261" t="str">
        <f>M2N!FJ23</f>
        <v>x</v>
      </c>
      <c r="EA157" s="261" t="str">
        <f>M2N!FK23</f>
        <v>x</v>
      </c>
      <c r="EB157" s="261" t="str">
        <f>M2N!FL23</f>
        <v>x</v>
      </c>
      <c r="EC157" s="261" t="str">
        <f>M2N!FM23</f>
        <v>x</v>
      </c>
      <c r="ED157" s="261" t="str">
        <f>M2N!FN23</f>
        <v>x</v>
      </c>
      <c r="EE157" s="261" t="str">
        <f>M2N!FO23</f>
        <v>x</v>
      </c>
      <c r="EF157" s="284" t="str">
        <f>M2N!FP23</f>
        <v>x</v>
      </c>
      <c r="EG157" s="283" t="str">
        <f>M2N!FQ23</f>
        <v>x</v>
      </c>
      <c r="EH157" s="261" t="str">
        <f>M2N!FR23</f>
        <v>x</v>
      </c>
      <c r="EI157" s="261" t="str">
        <f>M2N!FS23</f>
        <v>x</v>
      </c>
      <c r="EJ157" s="261" t="str">
        <f>M2N!FT23</f>
        <v>x</v>
      </c>
      <c r="EK157" s="261" t="str">
        <f>M2N!FU23</f>
        <v>x</v>
      </c>
      <c r="EL157" s="261" t="str">
        <f>M2N!FV23</f>
        <v>x</v>
      </c>
      <c r="EM157" s="261" t="str">
        <f>M2N!FW23</f>
        <v>x</v>
      </c>
      <c r="EN157" s="261" t="str">
        <f>M2N!FX23</f>
        <v>x</v>
      </c>
      <c r="EO157" s="261" t="str">
        <f>M2N!FY23</f>
        <v>x</v>
      </c>
      <c r="EP157" s="261" t="str">
        <f>M2N!FZ23</f>
        <v>x</v>
      </c>
      <c r="EQ157" s="261" t="str">
        <f>M2N!GA23</f>
        <v>x</v>
      </c>
      <c r="ER157" s="284" t="str">
        <f>M2N!GB23</f>
        <v>x</v>
      </c>
      <c r="ES157" s="280" t="str">
        <f>M2N!GC23</f>
        <v>x</v>
      </c>
      <c r="ET157" s="261" t="str">
        <f>M2N!GD23</f>
        <v>x</v>
      </c>
      <c r="EU157" s="261" t="str">
        <f>M2N!GE23</f>
        <v>x</v>
      </c>
      <c r="EV157" s="261" t="str">
        <f>M2N!GF23</f>
        <v>x</v>
      </c>
      <c r="EW157" s="261" t="str">
        <f>M2N!GG23</f>
        <v>x</v>
      </c>
      <c r="EX157" s="261" t="str">
        <f>M2N!GH23</f>
        <v>x</v>
      </c>
      <c r="EY157" s="261" t="str">
        <f>M2N!GI23</f>
        <v>x</v>
      </c>
      <c r="EZ157" s="261" t="str">
        <f>M2N!GJ23</f>
        <v>x</v>
      </c>
      <c r="FA157" s="261" t="str">
        <f>M2N!GK23</f>
        <v>x</v>
      </c>
      <c r="FB157" s="261" t="str">
        <f>M2N!GL23</f>
        <v>x</v>
      </c>
      <c r="FC157" s="261" t="str">
        <f>M2N!GM23</f>
        <v>x</v>
      </c>
      <c r="FD157" s="261" t="str">
        <f>M2N!GN23</f>
        <v>x</v>
      </c>
      <c r="FE157" s="261" t="str">
        <f>M2N!GO23</f>
        <v>x</v>
      </c>
      <c r="FF157" s="261" t="str">
        <f>M2N!GP23</f>
        <v>x</v>
      </c>
      <c r="FG157" s="261" t="str">
        <f>M2N!GQ23</f>
        <v>x</v>
      </c>
      <c r="FH157" s="261" t="str">
        <f>M2N!GR23</f>
        <v>x</v>
      </c>
      <c r="FI157" s="261" t="str">
        <f>M2N!GS23</f>
        <v>x</v>
      </c>
      <c r="FJ157" s="261" t="str">
        <f>M2N!GT23</f>
        <v>x</v>
      </c>
      <c r="FK157" s="261" t="str">
        <f>M2N!GU23</f>
        <v>x</v>
      </c>
      <c r="FL157" s="261" t="str">
        <f>M2N!GV23</f>
        <v>x</v>
      </c>
      <c r="FM157" s="261" t="str">
        <f>M2N!GW23</f>
        <v>x</v>
      </c>
      <c r="FN157" s="261" t="str">
        <f>M2N!GX23</f>
        <v>x</v>
      </c>
      <c r="FO157" s="261" t="str">
        <f>M2N!GY23</f>
        <v>x</v>
      </c>
      <c r="FP157" s="261" t="str">
        <f>M2N!GZ23</f>
        <v>x</v>
      </c>
      <c r="FQ157" s="261" t="str">
        <f>M2N!HA23</f>
        <v>x</v>
      </c>
      <c r="FR157" s="261" t="str">
        <f>M2N!HB23</f>
        <v>x</v>
      </c>
      <c r="FS157" s="261" t="str">
        <f>M2N!HC23</f>
        <v>x</v>
      </c>
      <c r="FT157" s="261" t="str">
        <f>M2N!HD23</f>
        <v>x</v>
      </c>
      <c r="FU157" s="261" t="str">
        <f>M2N!HE23</f>
        <v>x</v>
      </c>
      <c r="FV157" s="261" t="str">
        <f>M2N!HF23</f>
        <v>x</v>
      </c>
      <c r="FW157" s="261" t="str">
        <f>M2N!HG23</f>
        <v>x</v>
      </c>
      <c r="FX157" s="261" t="str">
        <f>M2N!HH23</f>
        <v>x</v>
      </c>
      <c r="FY157" s="261" t="str">
        <f>M2N!HI23</f>
        <v>x</v>
      </c>
      <c r="FZ157" s="261" t="str">
        <f>M2N!HJ23</f>
        <v>x</v>
      </c>
      <c r="GA157" s="261" t="str">
        <f>M2N!HK23</f>
        <v>x</v>
      </c>
      <c r="GB157" s="261" t="str">
        <f>M2N!HL23</f>
        <v>x</v>
      </c>
      <c r="GC157" s="261" t="str">
        <f>M2N!HM23</f>
        <v>x</v>
      </c>
      <c r="GD157" s="261" t="str">
        <f>M2N!HN23</f>
        <v>x</v>
      </c>
      <c r="GE157" s="261" t="str">
        <f>M2N!HO23</f>
        <v>x</v>
      </c>
      <c r="GF157" s="261" t="str">
        <f>M2N!HP23</f>
        <v>x</v>
      </c>
      <c r="GG157" s="261" t="str">
        <f>M2N!HQ23</f>
        <v>x</v>
      </c>
      <c r="GH157" s="261" t="str">
        <f>M2N!HR23</f>
        <v>x</v>
      </c>
      <c r="GI157" s="261" t="str">
        <f>M2N!HS23</f>
        <v>x</v>
      </c>
      <c r="GJ157" s="261" t="str">
        <f>M2N!HT23</f>
        <v>x</v>
      </c>
      <c r="GK157" s="261" t="str">
        <f>M2N!HU23</f>
        <v>x</v>
      </c>
      <c r="GL157" s="261" t="str">
        <f>M2N!HV23</f>
        <v>x</v>
      </c>
      <c r="GM157" s="261" t="str">
        <f>M2N!HW23</f>
        <v>x</v>
      </c>
      <c r="GN157" s="261" t="str">
        <f>M2N!HX23</f>
        <v>x</v>
      </c>
    </row>
    <row r="158" spans="1:196" ht="13.15" customHeight="1" x14ac:dyDescent="0.2">
      <c r="A158" s="274" t="str">
        <f>M2N!A24</f>
        <v>V10T</v>
      </c>
      <c r="B158" s="274">
        <f>M2N!B24</f>
        <v>41821</v>
      </c>
      <c r="C158" s="275">
        <f>M2N!C24</f>
        <v>48000</v>
      </c>
      <c r="D158" s="276" t="str">
        <f>M2N!D24</f>
        <v>N365</v>
      </c>
      <c r="E158" s="336" t="str">
        <f>M2N!AO24</f>
        <v>STK</v>
      </c>
      <c r="F158" s="337" t="str">
        <f>M2N!AP24</f>
        <v>STK</v>
      </c>
      <c r="G158" s="337" t="str">
        <f>M2N!AQ24</f>
        <v>STK</v>
      </c>
      <c r="H158" s="337" t="str">
        <f>M2N!AR24</f>
        <v>STK</v>
      </c>
      <c r="I158" s="337" t="str">
        <f>M2N!AS24</f>
        <v>STK</v>
      </c>
      <c r="J158" s="337" t="str">
        <f>M2N!AT24</f>
        <v>STK</v>
      </c>
      <c r="K158" s="337" t="str">
        <f>M2N!AU24</f>
        <v>STK</v>
      </c>
      <c r="L158" s="337" t="str">
        <f>M2N!AV24</f>
        <v>STK</v>
      </c>
      <c r="M158" s="337" t="str">
        <f>M2N!AW24</f>
        <v>STK</v>
      </c>
      <c r="N158" s="337" t="str">
        <f>M2N!AX24</f>
        <v>STK</v>
      </c>
      <c r="O158" s="337" t="str">
        <f>M2N!AY24</f>
        <v>STK</v>
      </c>
      <c r="P158" s="338" t="str">
        <f>M2N!AZ24</f>
        <v>STK</v>
      </c>
      <c r="Q158" s="336" t="str">
        <f>M2N!BA24</f>
        <v>STK</v>
      </c>
      <c r="R158" s="337" t="str">
        <f>M2N!BB24</f>
        <v>STK</v>
      </c>
      <c r="S158" s="337" t="str">
        <f>M2N!BC24</f>
        <v>STK</v>
      </c>
      <c r="T158" s="337" t="str">
        <f>M2N!BD24</f>
        <v>STK</v>
      </c>
      <c r="U158" s="337" t="str">
        <f>M2N!BE24</f>
        <v>STK</v>
      </c>
      <c r="V158" s="337" t="str">
        <f>M2N!BF24</f>
        <v>STK</v>
      </c>
      <c r="W158" s="337" t="str">
        <f>M2N!BG24</f>
        <v>STK</v>
      </c>
      <c r="X158" s="337" t="str">
        <f>M2N!BH24</f>
        <v>X</v>
      </c>
      <c r="Y158" s="337" t="str">
        <f>M2N!BI24</f>
        <v>X</v>
      </c>
      <c r="Z158" s="337" t="str">
        <f>M2N!BJ24</f>
        <v>X</v>
      </c>
      <c r="AA158" s="337" t="str">
        <f>M2N!BK24</f>
        <v>X</v>
      </c>
      <c r="AB158" s="339" t="str">
        <f>M2N!BL24</f>
        <v>X</v>
      </c>
      <c r="AC158" s="336" t="str">
        <f>M2N!BM24</f>
        <v>X</v>
      </c>
      <c r="AD158" s="337" t="str">
        <f>M2N!BN24</f>
        <v>X</v>
      </c>
      <c r="AE158" s="337" t="str">
        <f>M2N!BO24</f>
        <v>X</v>
      </c>
      <c r="AF158" s="337" t="str">
        <f>M2N!BP24</f>
        <v>X</v>
      </c>
      <c r="AG158" s="337" t="str">
        <f>M2N!BQ24</f>
        <v>X</v>
      </c>
      <c r="AH158" s="337" t="str">
        <f>M2N!BR24</f>
        <v>X</v>
      </c>
      <c r="AI158" s="337" t="str">
        <f>M2N!BS24</f>
        <v>X</v>
      </c>
      <c r="AJ158" s="337" t="str">
        <f>M2N!BT24</f>
        <v>X</v>
      </c>
      <c r="AK158" s="337" t="str">
        <f>M2N!BU24</f>
        <v>X</v>
      </c>
      <c r="AL158" s="337" t="str">
        <f>M2N!BV24</f>
        <v>X</v>
      </c>
      <c r="AM158" s="337" t="str">
        <f>M2N!BW24</f>
        <v>X</v>
      </c>
      <c r="AN158" s="339" t="str">
        <f>M2N!BX24</f>
        <v>X</v>
      </c>
      <c r="AO158" s="336" t="str">
        <f>M2N!BY24</f>
        <v>X</v>
      </c>
      <c r="AP158" s="337" t="str">
        <f>M2N!BZ24</f>
        <v>X</v>
      </c>
      <c r="AQ158" s="337" t="str">
        <f>M2N!CA24</f>
        <v>X</v>
      </c>
      <c r="AR158" s="337" t="str">
        <f>M2N!CB24</f>
        <v>X</v>
      </c>
      <c r="AS158" s="337" t="str">
        <f>M2N!CC24</f>
        <v>X</v>
      </c>
      <c r="AT158" s="337" t="str">
        <f>M2N!CD24</f>
        <v>X</v>
      </c>
      <c r="AU158" s="337" t="str">
        <f>M2N!CE24</f>
        <v>X</v>
      </c>
      <c r="AV158" s="337" t="str">
        <f>M2N!CF24</f>
        <v>X</v>
      </c>
      <c r="AW158" s="337" t="str">
        <f>M2N!CG24</f>
        <v>X</v>
      </c>
      <c r="AX158" s="337" t="str">
        <f>M2N!CH24</f>
        <v>X</v>
      </c>
      <c r="AY158" s="337" t="str">
        <f>M2N!CI24</f>
        <v>X</v>
      </c>
      <c r="AZ158" s="339" t="str">
        <f>M2N!CJ24</f>
        <v>X</v>
      </c>
      <c r="BA158" s="336" t="str">
        <f>M2N!CK24</f>
        <v>X</v>
      </c>
      <c r="BB158" s="337" t="str">
        <f>M2N!CL24</f>
        <v>X</v>
      </c>
      <c r="BC158" s="337" t="str">
        <f>M2N!CM24</f>
        <v>X</v>
      </c>
      <c r="BD158" s="337" t="str">
        <f>M2N!CN24</f>
        <v>X</v>
      </c>
      <c r="BE158" s="337" t="str">
        <f>M2N!CO24</f>
        <v>X</v>
      </c>
      <c r="BF158" s="337" t="str">
        <f>M2N!CP24</f>
        <v>X</v>
      </c>
      <c r="BG158" s="337" t="str">
        <f>M2N!CQ24</f>
        <v>X</v>
      </c>
      <c r="BH158" s="337" t="str">
        <f>M2N!CR24</f>
        <v>X</v>
      </c>
      <c r="BI158" s="337" t="str">
        <f>M2N!CS24</f>
        <v>X</v>
      </c>
      <c r="BJ158" s="337" t="str">
        <f>M2N!CT24</f>
        <v>X</v>
      </c>
      <c r="BK158" s="337" t="str">
        <f>M2N!CU24</f>
        <v>X</v>
      </c>
      <c r="BL158" s="339" t="str">
        <f>M2N!CV24</f>
        <v>X</v>
      </c>
      <c r="BM158" s="336" t="str">
        <f>M2N!CW24</f>
        <v>X</v>
      </c>
      <c r="BN158" s="337" t="str">
        <f>M2N!CX24</f>
        <v>X</v>
      </c>
      <c r="BO158" s="337" t="str">
        <f>M2N!CY24</f>
        <v>X</v>
      </c>
      <c r="BP158" s="337" t="str">
        <f>M2N!CZ24</f>
        <v>X</v>
      </c>
      <c r="BQ158" s="337" t="str">
        <f>M2N!DA24</f>
        <v>X</v>
      </c>
      <c r="BR158" s="337" t="str">
        <f>M2N!DB24</f>
        <v>X</v>
      </c>
      <c r="BS158" s="337" t="str">
        <f>M2N!DC24</f>
        <v>X</v>
      </c>
      <c r="BT158" s="337" t="str">
        <f>M2N!DD24</f>
        <v>X</v>
      </c>
      <c r="BU158" s="337" t="str">
        <f>M2N!DE24</f>
        <v>X</v>
      </c>
      <c r="BV158" s="337" t="str">
        <f>M2N!DF24</f>
        <v>x</v>
      </c>
      <c r="BW158" s="337" t="str">
        <f>M2N!DG24</f>
        <v>x</v>
      </c>
      <c r="BX158" s="339" t="str">
        <f>M2N!DH24</f>
        <v>x</v>
      </c>
      <c r="BY158" s="336" t="str">
        <f>M2N!DI24</f>
        <v>x</v>
      </c>
      <c r="BZ158" s="337" t="str">
        <f>M2N!DJ24</f>
        <v>x</v>
      </c>
      <c r="CA158" s="337" t="str">
        <f>M2N!DK24</f>
        <v>x</v>
      </c>
      <c r="CB158" s="337" t="str">
        <f>M2N!DL24</f>
        <v>x</v>
      </c>
      <c r="CC158" s="337" t="str">
        <f>M2N!DM24</f>
        <v>x</v>
      </c>
      <c r="CD158" s="337" t="str">
        <f>M2N!DN24</f>
        <v>x</v>
      </c>
      <c r="CE158" s="337" t="str">
        <f>M2N!DO24</f>
        <v>x</v>
      </c>
      <c r="CF158" s="337" t="str">
        <f>M2N!DP24</f>
        <v>x</v>
      </c>
      <c r="CG158" s="337" t="str">
        <f>M2N!DQ24</f>
        <v>x</v>
      </c>
      <c r="CH158" s="337" t="str">
        <f>M2N!DR24</f>
        <v>x</v>
      </c>
      <c r="CI158" s="337" t="str">
        <f>M2N!DS24</f>
        <v>x</v>
      </c>
      <c r="CJ158" s="339" t="str">
        <f>M2N!DT24</f>
        <v>x</v>
      </c>
      <c r="CK158" s="336" t="str">
        <f>M2N!DU24</f>
        <v>x</v>
      </c>
      <c r="CL158" s="337" t="str">
        <f>M2N!DV24</f>
        <v>x</v>
      </c>
      <c r="CM158" s="337" t="str">
        <f>M2N!DW24</f>
        <v>x</v>
      </c>
      <c r="CN158" s="337" t="str">
        <f>M2N!DX24</f>
        <v>x</v>
      </c>
      <c r="CO158" s="261" t="str">
        <f>M2N!DY24</f>
        <v>x</v>
      </c>
      <c r="CP158" s="261" t="str">
        <f>M2N!DZ24</f>
        <v>x</v>
      </c>
      <c r="CQ158" s="261" t="str">
        <f>M2N!EA24</f>
        <v>x</v>
      </c>
      <c r="CR158" s="261" t="str">
        <f>M2N!EB24</f>
        <v>x</v>
      </c>
      <c r="CS158" s="261" t="str">
        <f>M2N!EC24</f>
        <v>x</v>
      </c>
      <c r="CT158" s="261" t="str">
        <f>M2N!ED24</f>
        <v>x</v>
      </c>
      <c r="CU158" s="261" t="str">
        <f>M2N!EE24</f>
        <v>x</v>
      </c>
      <c r="CV158" s="284" t="str">
        <f>M2N!EF24</f>
        <v>x</v>
      </c>
      <c r="CW158" s="283" t="str">
        <f>M2N!EG24</f>
        <v>x</v>
      </c>
      <c r="CX158" s="261" t="str">
        <f>M2N!EH24</f>
        <v>x</v>
      </c>
      <c r="CY158" s="261" t="str">
        <f>M2N!EI24</f>
        <v>x</v>
      </c>
      <c r="CZ158" s="261" t="str">
        <f>M2N!EJ24</f>
        <v>x</v>
      </c>
      <c r="DA158" s="261" t="str">
        <f>M2N!EK24</f>
        <v>x</v>
      </c>
      <c r="DB158" s="261" t="str">
        <f>M2N!EL24</f>
        <v>x</v>
      </c>
      <c r="DC158" s="261" t="str">
        <f>M2N!EM24</f>
        <v>x</v>
      </c>
      <c r="DD158" s="261" t="str">
        <f>M2N!EN24</f>
        <v>x</v>
      </c>
      <c r="DE158" s="261" t="str">
        <f>M2N!EO24</f>
        <v>x</v>
      </c>
      <c r="DF158" s="261" t="str">
        <f>M2N!EP24</f>
        <v>x</v>
      </c>
      <c r="DG158" s="261" t="str">
        <f>M2N!EQ24</f>
        <v>x</v>
      </c>
      <c r="DH158" s="284" t="str">
        <f>M2N!ER24</f>
        <v>x</v>
      </c>
      <c r="DI158" s="283" t="str">
        <f>M2N!ES24</f>
        <v>x</v>
      </c>
      <c r="DJ158" s="261" t="str">
        <f>M2N!ET24</f>
        <v>x</v>
      </c>
      <c r="DK158" s="261" t="str">
        <f>M2N!EU24</f>
        <v>x</v>
      </c>
      <c r="DL158" s="261" t="str">
        <f>M2N!EV24</f>
        <v>x</v>
      </c>
      <c r="DM158" s="261" t="str">
        <f>M2N!EW24</f>
        <v>x</v>
      </c>
      <c r="DN158" s="261" t="str">
        <f>M2N!EX24</f>
        <v>x</v>
      </c>
      <c r="DO158" s="261" t="str">
        <f>M2N!EY24</f>
        <v>x</v>
      </c>
      <c r="DP158" s="261" t="str">
        <f>M2N!EZ24</f>
        <v>x</v>
      </c>
      <c r="DQ158" s="261" t="str">
        <f>M2N!FA24</f>
        <v>x</v>
      </c>
      <c r="DR158" s="261" t="str">
        <f>M2N!FB24</f>
        <v>x</v>
      </c>
      <c r="DS158" s="261" t="str">
        <f>M2N!FC24</f>
        <v>x</v>
      </c>
      <c r="DT158" s="284" t="str">
        <f>M2N!FD24</f>
        <v>x</v>
      </c>
      <c r="DU158" s="283" t="str">
        <f>M2N!FE24</f>
        <v>x</v>
      </c>
      <c r="DV158" s="261" t="str">
        <f>M2N!FF24</f>
        <v>x</v>
      </c>
      <c r="DW158" s="261" t="str">
        <f>M2N!FG24</f>
        <v>x</v>
      </c>
      <c r="DX158" s="261" t="str">
        <f>M2N!FH24</f>
        <v>x</v>
      </c>
      <c r="DY158" s="261" t="str">
        <f>M2N!FI24</f>
        <v>x</v>
      </c>
      <c r="DZ158" s="261" t="str">
        <f>M2N!FJ24</f>
        <v>x</v>
      </c>
      <c r="EA158" s="261" t="str">
        <f>M2N!FK24</f>
        <v>x</v>
      </c>
      <c r="EB158" s="261" t="str">
        <f>M2N!FL24</f>
        <v>x</v>
      </c>
      <c r="EC158" s="261" t="str">
        <f>M2N!FM24</f>
        <v>x</v>
      </c>
      <c r="ED158" s="261" t="str">
        <f>M2N!FN24</f>
        <v>x</v>
      </c>
      <c r="EE158" s="261" t="str">
        <f>M2N!FO24</f>
        <v>x</v>
      </c>
      <c r="EF158" s="284" t="str">
        <f>M2N!FP24</f>
        <v>x</v>
      </c>
      <c r="EG158" s="283" t="str">
        <f>M2N!FQ24</f>
        <v>x</v>
      </c>
      <c r="EH158" s="261" t="str">
        <f>M2N!FR24</f>
        <v>x</v>
      </c>
      <c r="EI158" s="261" t="str">
        <f>M2N!FS24</f>
        <v>x</v>
      </c>
      <c r="EJ158" s="261" t="str">
        <f>M2N!FT24</f>
        <v>x</v>
      </c>
      <c r="EK158" s="261" t="str">
        <f>M2N!FU24</f>
        <v>x</v>
      </c>
      <c r="EL158" s="261" t="str">
        <f>M2N!FV24</f>
        <v>x</v>
      </c>
      <c r="EM158" s="261" t="str">
        <f>M2N!FW24</f>
        <v>x</v>
      </c>
      <c r="EN158" s="261" t="str">
        <f>M2N!FX24</f>
        <v>x</v>
      </c>
      <c r="EO158" s="261" t="str">
        <f>M2N!FY24</f>
        <v>x</v>
      </c>
      <c r="EP158" s="261" t="str">
        <f>M2N!FZ24</f>
        <v>x</v>
      </c>
      <c r="EQ158" s="261" t="str">
        <f>M2N!GA24</f>
        <v>x</v>
      </c>
      <c r="ER158" s="284" t="str">
        <f>M2N!GB24</f>
        <v>x</v>
      </c>
      <c r="ES158" s="280" t="str">
        <f>M2N!GC24</f>
        <v>x</v>
      </c>
      <c r="ET158" s="261" t="str">
        <f>M2N!GD24</f>
        <v>x</v>
      </c>
      <c r="EU158" s="261" t="str">
        <f>M2N!GE24</f>
        <v>x</v>
      </c>
      <c r="EV158" s="261" t="str">
        <f>M2N!GF24</f>
        <v>x</v>
      </c>
      <c r="EW158" s="261" t="str">
        <f>M2N!GG24</f>
        <v>x</v>
      </c>
      <c r="EX158" s="261" t="str">
        <f>M2N!GH24</f>
        <v>x</v>
      </c>
      <c r="EY158" s="261" t="str">
        <f>M2N!GI24</f>
        <v>x</v>
      </c>
      <c r="EZ158" s="261" t="str">
        <f>M2N!GJ24</f>
        <v>x</v>
      </c>
      <c r="FA158" s="261" t="str">
        <f>M2N!GK24</f>
        <v>x</v>
      </c>
      <c r="FB158" s="261" t="str">
        <f>M2N!GL24</f>
        <v>x</v>
      </c>
      <c r="FC158" s="261" t="str">
        <f>M2N!GM24</f>
        <v>x</v>
      </c>
      <c r="FD158" s="261" t="str">
        <f>M2N!GN24</f>
        <v>x</v>
      </c>
      <c r="FE158" s="261" t="str">
        <f>M2N!GO24</f>
        <v>x</v>
      </c>
      <c r="FF158" s="261" t="str">
        <f>M2N!GP24</f>
        <v>x</v>
      </c>
      <c r="FG158" s="261" t="str">
        <f>M2N!GQ24</f>
        <v>x</v>
      </c>
      <c r="FH158" s="261" t="str">
        <f>M2N!GR24</f>
        <v>x</v>
      </c>
      <c r="FI158" s="261" t="str">
        <f>M2N!GS24</f>
        <v>x</v>
      </c>
      <c r="FJ158" s="261" t="str">
        <f>M2N!GT24</f>
        <v>x</v>
      </c>
      <c r="FK158" s="261" t="str">
        <f>M2N!GU24</f>
        <v>x</v>
      </c>
      <c r="FL158" s="261" t="str">
        <f>M2N!GV24</f>
        <v>x</v>
      </c>
      <c r="FM158" s="261" t="str">
        <f>M2N!GW24</f>
        <v>x</v>
      </c>
      <c r="FN158" s="261" t="str">
        <f>M2N!GX24</f>
        <v>x</v>
      </c>
      <c r="FO158" s="261" t="str">
        <f>M2N!GY24</f>
        <v>x</v>
      </c>
      <c r="FP158" s="261" t="str">
        <f>M2N!GZ24</f>
        <v>x</v>
      </c>
      <c r="FQ158" s="261" t="str">
        <f>M2N!HA24</f>
        <v>x</v>
      </c>
      <c r="FR158" s="261" t="str">
        <f>M2N!HB24</f>
        <v>x</v>
      </c>
      <c r="FS158" s="261" t="str">
        <f>M2N!HC24</f>
        <v>x</v>
      </c>
      <c r="FT158" s="261" t="str">
        <f>M2N!HD24</f>
        <v>x</v>
      </c>
      <c r="FU158" s="261" t="str">
        <f>M2N!HE24</f>
        <v>x</v>
      </c>
      <c r="FV158" s="261" t="str">
        <f>M2N!HF24</f>
        <v>x</v>
      </c>
      <c r="FW158" s="261" t="str">
        <f>M2N!HG24</f>
        <v>x</v>
      </c>
      <c r="FX158" s="261" t="str">
        <f>M2N!HH24</f>
        <v>x</v>
      </c>
      <c r="FY158" s="261" t="str">
        <f>M2N!HI24</f>
        <v>x</v>
      </c>
      <c r="FZ158" s="261" t="str">
        <f>M2N!HJ24</f>
        <v>x</v>
      </c>
      <c r="GA158" s="261" t="str">
        <f>M2N!HK24</f>
        <v>x</v>
      </c>
      <c r="GB158" s="261" t="str">
        <f>M2N!HL24</f>
        <v>x</v>
      </c>
      <c r="GC158" s="261" t="str">
        <f>M2N!HM24</f>
        <v>x</v>
      </c>
      <c r="GD158" s="261" t="str">
        <f>M2N!HN24</f>
        <v>x</v>
      </c>
      <c r="GE158" s="261" t="str">
        <f>M2N!HO24</f>
        <v>x</v>
      </c>
      <c r="GF158" s="261" t="str">
        <f>M2N!HP24</f>
        <v>x</v>
      </c>
      <c r="GG158" s="261" t="str">
        <f>M2N!HQ24</f>
        <v>x</v>
      </c>
      <c r="GH158" s="261" t="str">
        <f>M2N!HR24</f>
        <v>x</v>
      </c>
      <c r="GI158" s="261" t="str">
        <f>M2N!HS24</f>
        <v>x</v>
      </c>
      <c r="GJ158" s="261" t="str">
        <f>M2N!HT24</f>
        <v>x</v>
      </c>
      <c r="GK158" s="261" t="str">
        <f>M2N!HU24</f>
        <v>x</v>
      </c>
      <c r="GL158" s="261" t="str">
        <f>M2N!HV24</f>
        <v>x</v>
      </c>
      <c r="GM158" s="261" t="str">
        <f>M2N!HW24</f>
        <v>x</v>
      </c>
      <c r="GN158" s="261" t="str">
        <f>M2N!HX24</f>
        <v>x</v>
      </c>
    </row>
    <row r="159" spans="1:196" ht="13.15" customHeight="1" x14ac:dyDescent="0.2">
      <c r="A159" s="274" t="str">
        <f>M2N!A25</f>
        <v>V30</v>
      </c>
      <c r="B159" s="274">
        <f>M2N!B25</f>
        <v>41345</v>
      </c>
      <c r="C159" s="275">
        <f>M2N!C25</f>
        <v>48000</v>
      </c>
      <c r="D159" s="276" t="str">
        <f>M2N!D25</f>
        <v>N366</v>
      </c>
      <c r="E159" s="336">
        <f>M2N!AO25</f>
        <v>23.166071428571406</v>
      </c>
      <c r="F159" s="337">
        <f>M2N!AP25</f>
        <v>23.166071428571406</v>
      </c>
      <c r="G159" s="337">
        <f>M2N!AQ25</f>
        <v>23.166071428571406</v>
      </c>
      <c r="H159" s="337">
        <f>M2N!AR25</f>
        <v>23.166071428571406</v>
      </c>
      <c r="I159" s="337">
        <f>M2N!AS25</f>
        <v>23.166071428571406</v>
      </c>
      <c r="J159" s="337">
        <f>M2N!AT25</f>
        <v>23.166071428571406</v>
      </c>
      <c r="K159" s="337">
        <f>M2N!AU25</f>
        <v>23.166071428571406</v>
      </c>
      <c r="L159" s="337">
        <f>M2N!AV25</f>
        <v>23.166071428571406</v>
      </c>
      <c r="M159" s="337">
        <f>M2N!AW25</f>
        <v>23.166071428571406</v>
      </c>
      <c r="N159" s="337">
        <f>M2N!AX25</f>
        <v>23.166071428571406</v>
      </c>
      <c r="O159" s="337">
        <f>M2N!AY25</f>
        <v>23.166071428571406</v>
      </c>
      <c r="P159" s="338">
        <f>M2N!AZ25</f>
        <v>23.166071428571406</v>
      </c>
      <c r="Q159" s="336">
        <f>M2N!BA25</f>
        <v>24.284259259259251</v>
      </c>
      <c r="R159" s="337">
        <f>M2N!BB25</f>
        <v>24.284259259259251</v>
      </c>
      <c r="S159" s="337">
        <f>M2N!BC25</f>
        <v>24.284259259259251</v>
      </c>
      <c r="T159" s="337">
        <f>M2N!BD25</f>
        <v>24.284259259259251</v>
      </c>
      <c r="U159" s="337">
        <f>M2N!BE25</f>
        <v>24.284259259259251</v>
      </c>
      <c r="V159" s="337">
        <f>M2N!BF25</f>
        <v>24.284259259259251</v>
      </c>
      <c r="W159" s="337">
        <f>M2N!BG25</f>
        <v>24.284259259259251</v>
      </c>
      <c r="X159" s="337">
        <f>M2N!BH25</f>
        <v>24.284259259259251</v>
      </c>
      <c r="Y159" s="337">
        <f>M2N!BI25</f>
        <v>24.284259259259251</v>
      </c>
      <c r="Z159" s="337">
        <f>M2N!BJ25</f>
        <v>24.284259259259251</v>
      </c>
      <c r="AA159" s="337">
        <f>M2N!BK25</f>
        <v>24.284259259259251</v>
      </c>
      <c r="AB159" s="339">
        <f>M2N!BL25</f>
        <v>24.284259259259251</v>
      </c>
      <c r="AC159" s="336">
        <f>M2N!BM25</f>
        <v>24.284259259259251</v>
      </c>
      <c r="AD159" s="337">
        <f>M2N!BN25</f>
        <v>24.284259259259251</v>
      </c>
      <c r="AE159" s="337">
        <f>M2N!BO25</f>
        <v>24.284259259259251</v>
      </c>
      <c r="AF159" s="337">
        <f>M2N!BP25</f>
        <v>24.284259259259251</v>
      </c>
      <c r="AG159" s="337">
        <f>M2N!BQ25</f>
        <v>24.284259259259251</v>
      </c>
      <c r="AH159" s="337">
        <f>M2N!BR25</f>
        <v>24.284259259259251</v>
      </c>
      <c r="AI159" s="337">
        <f>M2N!BS25</f>
        <v>24.284259259259251</v>
      </c>
      <c r="AJ159" s="337">
        <f>M2N!BT25</f>
        <v>24.284259259259251</v>
      </c>
      <c r="AK159" s="337" t="str">
        <f>M2N!BU25</f>
        <v>X</v>
      </c>
      <c r="AL159" s="337" t="str">
        <f>M2N!BV25</f>
        <v>X</v>
      </c>
      <c r="AM159" s="337" t="str">
        <f>M2N!BW25</f>
        <v>X</v>
      </c>
      <c r="AN159" s="339" t="str">
        <f>M2N!BX25</f>
        <v>X</v>
      </c>
      <c r="AO159" s="336" t="str">
        <f>M2N!BY25</f>
        <v>X</v>
      </c>
      <c r="AP159" s="337" t="str">
        <f>M2N!BZ25</f>
        <v>X</v>
      </c>
      <c r="AQ159" s="337" t="str">
        <f>M2N!CA25</f>
        <v>X</v>
      </c>
      <c r="AR159" s="337" t="str">
        <f>M2N!CB25</f>
        <v>X</v>
      </c>
      <c r="AS159" s="337" t="str">
        <f>M2N!CC25</f>
        <v>X</v>
      </c>
      <c r="AT159" s="337" t="str">
        <f>M2N!CD25</f>
        <v>X</v>
      </c>
      <c r="AU159" s="337" t="str">
        <f>M2N!CE25</f>
        <v>X</v>
      </c>
      <c r="AV159" s="337" t="str">
        <f>M2N!CF25</f>
        <v>X</v>
      </c>
      <c r="AW159" s="337" t="str">
        <f>M2N!CG25</f>
        <v>X</v>
      </c>
      <c r="AX159" s="337" t="str">
        <f>M2N!CH25</f>
        <v>X</v>
      </c>
      <c r="AY159" s="337" t="str">
        <f>M2N!CI25</f>
        <v>X</v>
      </c>
      <c r="AZ159" s="339" t="str">
        <f>M2N!CJ25</f>
        <v>X</v>
      </c>
      <c r="BA159" s="336" t="str">
        <f>M2N!CK25</f>
        <v>X</v>
      </c>
      <c r="BB159" s="337" t="str">
        <f>M2N!CL25</f>
        <v>X</v>
      </c>
      <c r="BC159" s="337" t="str">
        <f>M2N!CM25</f>
        <v>X</v>
      </c>
      <c r="BD159" s="337" t="str">
        <f>M2N!CN25</f>
        <v>X</v>
      </c>
      <c r="BE159" s="337" t="str">
        <f>M2N!CO25</f>
        <v>X</v>
      </c>
      <c r="BF159" s="337" t="str">
        <f>M2N!CP25</f>
        <v>X</v>
      </c>
      <c r="BG159" s="337" t="str">
        <f>M2N!CQ25</f>
        <v>X</v>
      </c>
      <c r="BH159" s="337" t="str">
        <f>M2N!CR25</f>
        <v>X</v>
      </c>
      <c r="BI159" s="337" t="str">
        <f>M2N!CS25</f>
        <v>X</v>
      </c>
      <c r="BJ159" s="337" t="str">
        <f>M2N!CT25</f>
        <v>X</v>
      </c>
      <c r="BK159" s="337" t="str">
        <f>M2N!CU25</f>
        <v>X</v>
      </c>
      <c r="BL159" s="339" t="str">
        <f>M2N!CV25</f>
        <v>X</v>
      </c>
      <c r="BM159" s="336" t="str">
        <f>M2N!CW25</f>
        <v>X</v>
      </c>
      <c r="BN159" s="337" t="str">
        <f>M2N!CX25</f>
        <v>X</v>
      </c>
      <c r="BO159" s="337" t="str">
        <f>M2N!CY25</f>
        <v>X</v>
      </c>
      <c r="BP159" s="337" t="str">
        <f>M2N!CZ25</f>
        <v>X</v>
      </c>
      <c r="BQ159" s="337" t="str">
        <f>M2N!DA25</f>
        <v>X</v>
      </c>
      <c r="BR159" s="337" t="str">
        <f>M2N!DB25</f>
        <v>X</v>
      </c>
      <c r="BS159" s="337" t="str">
        <f>M2N!DC25</f>
        <v>X</v>
      </c>
      <c r="BT159" s="337" t="str">
        <f>M2N!DD25</f>
        <v>X</v>
      </c>
      <c r="BU159" s="337" t="str">
        <f>M2N!DE25</f>
        <v>X</v>
      </c>
      <c r="BV159" s="337" t="str">
        <f>M2N!DF25</f>
        <v>x</v>
      </c>
      <c r="BW159" s="337" t="str">
        <f>M2N!DG25</f>
        <v>x</v>
      </c>
      <c r="BX159" s="339" t="str">
        <f>M2N!DH25</f>
        <v>x</v>
      </c>
      <c r="BY159" s="336" t="str">
        <f>M2N!DI25</f>
        <v>x</v>
      </c>
      <c r="BZ159" s="337" t="str">
        <f>M2N!DJ25</f>
        <v>x</v>
      </c>
      <c r="CA159" s="337" t="str">
        <f>M2N!DK25</f>
        <v>x</v>
      </c>
      <c r="CB159" s="337" t="str">
        <f>M2N!DL25</f>
        <v>x</v>
      </c>
      <c r="CC159" s="337" t="str">
        <f>M2N!DM25</f>
        <v>x</v>
      </c>
      <c r="CD159" s="337" t="str">
        <f>M2N!DN25</f>
        <v>x</v>
      </c>
      <c r="CE159" s="337" t="str">
        <f>M2N!DO25</f>
        <v>x</v>
      </c>
      <c r="CF159" s="337" t="str">
        <f>M2N!DP25</f>
        <v>x</v>
      </c>
      <c r="CG159" s="337" t="str">
        <f>M2N!DQ25</f>
        <v>x</v>
      </c>
      <c r="CH159" s="337" t="str">
        <f>M2N!DR25</f>
        <v>x</v>
      </c>
      <c r="CI159" s="337" t="str">
        <f>M2N!DS25</f>
        <v>x</v>
      </c>
      <c r="CJ159" s="339" t="str">
        <f>M2N!DT25</f>
        <v>x</v>
      </c>
      <c r="CK159" s="336" t="str">
        <f>M2N!DU25</f>
        <v>x</v>
      </c>
      <c r="CL159" s="337" t="str">
        <f>M2N!DV25</f>
        <v>x</v>
      </c>
      <c r="CM159" s="337" t="str">
        <f>M2N!DW25</f>
        <v>x</v>
      </c>
      <c r="CN159" s="337" t="str">
        <f>M2N!DX25</f>
        <v>x</v>
      </c>
      <c r="CO159" s="261" t="str">
        <f>M2N!DY25</f>
        <v>x</v>
      </c>
      <c r="CP159" s="261" t="str">
        <f>M2N!DZ25</f>
        <v>x</v>
      </c>
      <c r="CQ159" s="261" t="str">
        <f>M2N!EA25</f>
        <v>x</v>
      </c>
      <c r="CR159" s="261" t="str">
        <f>M2N!EB25</f>
        <v>x</v>
      </c>
      <c r="CS159" s="261" t="str">
        <f>M2N!EC25</f>
        <v>x</v>
      </c>
      <c r="CT159" s="261" t="str">
        <f>M2N!ED25</f>
        <v>x</v>
      </c>
      <c r="CU159" s="261" t="str">
        <f>M2N!EE25</f>
        <v>x</v>
      </c>
      <c r="CV159" s="284" t="str">
        <f>M2N!EF25</f>
        <v>x</v>
      </c>
      <c r="CW159" s="283" t="str">
        <f>M2N!EG25</f>
        <v>x</v>
      </c>
      <c r="CX159" s="261" t="str">
        <f>M2N!EH25</f>
        <v>x</v>
      </c>
      <c r="CY159" s="261" t="str">
        <f>M2N!EI25</f>
        <v>x</v>
      </c>
      <c r="CZ159" s="261" t="str">
        <f>M2N!EJ25</f>
        <v>x</v>
      </c>
      <c r="DA159" s="261" t="str">
        <f>M2N!EK25</f>
        <v>x</v>
      </c>
      <c r="DB159" s="261" t="str">
        <f>M2N!EL25</f>
        <v>x</v>
      </c>
      <c r="DC159" s="261" t="str">
        <f>M2N!EM25</f>
        <v>x</v>
      </c>
      <c r="DD159" s="261" t="str">
        <f>M2N!EN25</f>
        <v>x</v>
      </c>
      <c r="DE159" s="261" t="str">
        <f>M2N!EO25</f>
        <v>x</v>
      </c>
      <c r="DF159" s="261" t="str">
        <f>M2N!EP25</f>
        <v>x</v>
      </c>
      <c r="DG159" s="261" t="str">
        <f>M2N!EQ25</f>
        <v>x</v>
      </c>
      <c r="DH159" s="284" t="str">
        <f>M2N!ER25</f>
        <v>x</v>
      </c>
      <c r="DI159" s="283" t="str">
        <f>M2N!ES25</f>
        <v>x</v>
      </c>
      <c r="DJ159" s="261" t="str">
        <f>M2N!ET25</f>
        <v>x</v>
      </c>
      <c r="DK159" s="261" t="str">
        <f>M2N!EU25</f>
        <v>x</v>
      </c>
      <c r="DL159" s="261" t="str">
        <f>M2N!EV25</f>
        <v>x</v>
      </c>
      <c r="DM159" s="261" t="str">
        <f>M2N!EW25</f>
        <v>x</v>
      </c>
      <c r="DN159" s="261" t="str">
        <f>M2N!EX25</f>
        <v>x</v>
      </c>
      <c r="DO159" s="261" t="str">
        <f>M2N!EY25</f>
        <v>x</v>
      </c>
      <c r="DP159" s="261" t="str">
        <f>M2N!EZ25</f>
        <v>x</v>
      </c>
      <c r="DQ159" s="261" t="str">
        <f>M2N!FA25</f>
        <v>x</v>
      </c>
      <c r="DR159" s="261" t="str">
        <f>M2N!FB25</f>
        <v>x</v>
      </c>
      <c r="DS159" s="261" t="str">
        <f>M2N!FC25</f>
        <v>x</v>
      </c>
      <c r="DT159" s="284" t="str">
        <f>M2N!FD25</f>
        <v>x</v>
      </c>
      <c r="DU159" s="283" t="str">
        <f>M2N!FE25</f>
        <v>x</v>
      </c>
      <c r="DV159" s="261" t="str">
        <f>M2N!FF25</f>
        <v>x</v>
      </c>
      <c r="DW159" s="261" t="str">
        <f>M2N!FG25</f>
        <v>x</v>
      </c>
      <c r="DX159" s="261" t="str">
        <f>M2N!FH25</f>
        <v>x</v>
      </c>
      <c r="DY159" s="261" t="str">
        <f>M2N!FI25</f>
        <v>x</v>
      </c>
      <c r="DZ159" s="261" t="str">
        <f>M2N!FJ25</f>
        <v>x</v>
      </c>
      <c r="EA159" s="261" t="str">
        <f>M2N!FK25</f>
        <v>x</v>
      </c>
      <c r="EB159" s="261" t="str">
        <f>M2N!FL25</f>
        <v>x</v>
      </c>
      <c r="EC159" s="261" t="str">
        <f>M2N!FM25</f>
        <v>x</v>
      </c>
      <c r="ED159" s="261" t="str">
        <f>M2N!FN25</f>
        <v>x</v>
      </c>
      <c r="EE159" s="261" t="str">
        <f>M2N!FO25</f>
        <v>x</v>
      </c>
      <c r="EF159" s="284" t="str">
        <f>M2N!FP25</f>
        <v>x</v>
      </c>
      <c r="EG159" s="283" t="str">
        <f>M2N!FQ25</f>
        <v>x</v>
      </c>
      <c r="EH159" s="261" t="str">
        <f>M2N!FR25</f>
        <v>x</v>
      </c>
      <c r="EI159" s="261" t="str">
        <f>M2N!FS25</f>
        <v>x</v>
      </c>
      <c r="EJ159" s="261" t="str">
        <f>M2N!FT25</f>
        <v>x</v>
      </c>
      <c r="EK159" s="261" t="str">
        <f>M2N!FU25</f>
        <v>x</v>
      </c>
      <c r="EL159" s="261" t="str">
        <f>M2N!FV25</f>
        <v>x</v>
      </c>
      <c r="EM159" s="261" t="str">
        <f>M2N!FW25</f>
        <v>x</v>
      </c>
      <c r="EN159" s="261" t="str">
        <f>M2N!FX25</f>
        <v>x</v>
      </c>
      <c r="EO159" s="261" t="str">
        <f>M2N!FY25</f>
        <v>x</v>
      </c>
      <c r="EP159" s="261" t="str">
        <f>M2N!FZ25</f>
        <v>x</v>
      </c>
      <c r="EQ159" s="261" t="str">
        <f>M2N!GA25</f>
        <v>x</v>
      </c>
      <c r="ER159" s="284" t="str">
        <f>M2N!GB25</f>
        <v>x</v>
      </c>
      <c r="ES159" s="280" t="str">
        <f>M2N!GC25</f>
        <v>x</v>
      </c>
      <c r="ET159" s="261" t="str">
        <f>M2N!GD25</f>
        <v>x</v>
      </c>
      <c r="EU159" s="261" t="str">
        <f>M2N!GE25</f>
        <v>x</v>
      </c>
      <c r="EV159" s="261" t="str">
        <f>M2N!GF25</f>
        <v>x</v>
      </c>
      <c r="EW159" s="261" t="str">
        <f>M2N!GG25</f>
        <v>x</v>
      </c>
      <c r="EX159" s="261" t="str">
        <f>M2N!GH25</f>
        <v>x</v>
      </c>
      <c r="EY159" s="261" t="str">
        <f>M2N!GI25</f>
        <v>x</v>
      </c>
      <c r="EZ159" s="261" t="str">
        <f>M2N!GJ25</f>
        <v>x</v>
      </c>
      <c r="FA159" s="261" t="str">
        <f>M2N!GK25</f>
        <v>x</v>
      </c>
      <c r="FB159" s="261" t="str">
        <f>M2N!GL25</f>
        <v>x</v>
      </c>
      <c r="FC159" s="261" t="str">
        <f>M2N!GM25</f>
        <v>x</v>
      </c>
      <c r="FD159" s="261" t="str">
        <f>M2N!GN25</f>
        <v>x</v>
      </c>
      <c r="FE159" s="261" t="str">
        <f>M2N!GO25</f>
        <v>x</v>
      </c>
      <c r="FF159" s="261" t="str">
        <f>M2N!GP25</f>
        <v>x</v>
      </c>
      <c r="FG159" s="261" t="str">
        <f>M2N!GQ25</f>
        <v>x</v>
      </c>
      <c r="FH159" s="261" t="str">
        <f>M2N!GR25</f>
        <v>x</v>
      </c>
      <c r="FI159" s="261" t="str">
        <f>M2N!GS25</f>
        <v>x</v>
      </c>
      <c r="FJ159" s="261" t="str">
        <f>M2N!GT25</f>
        <v>x</v>
      </c>
      <c r="FK159" s="261" t="str">
        <f>M2N!GU25</f>
        <v>x</v>
      </c>
      <c r="FL159" s="261" t="str">
        <f>M2N!GV25</f>
        <v>x</v>
      </c>
      <c r="FM159" s="261" t="str">
        <f>M2N!GW25</f>
        <v>x</v>
      </c>
      <c r="FN159" s="261" t="str">
        <f>M2N!GX25</f>
        <v>x</v>
      </c>
      <c r="FO159" s="261" t="str">
        <f>M2N!GY25</f>
        <v>x</v>
      </c>
      <c r="FP159" s="261" t="str">
        <f>M2N!GZ25</f>
        <v>x</v>
      </c>
      <c r="FQ159" s="261" t="str">
        <f>M2N!HA25</f>
        <v>x</v>
      </c>
      <c r="FR159" s="261" t="str">
        <f>M2N!HB25</f>
        <v>x</v>
      </c>
      <c r="FS159" s="261" t="str">
        <f>M2N!HC25</f>
        <v>x</v>
      </c>
      <c r="FT159" s="261" t="str">
        <f>M2N!HD25</f>
        <v>x</v>
      </c>
      <c r="FU159" s="261" t="str">
        <f>M2N!HE25</f>
        <v>x</v>
      </c>
      <c r="FV159" s="261" t="str">
        <f>M2N!HF25</f>
        <v>x</v>
      </c>
      <c r="FW159" s="261" t="str">
        <f>M2N!HG25</f>
        <v>x</v>
      </c>
      <c r="FX159" s="261" t="str">
        <f>M2N!HH25</f>
        <v>x</v>
      </c>
      <c r="FY159" s="261" t="str">
        <f>M2N!HI25</f>
        <v>x</v>
      </c>
      <c r="FZ159" s="261" t="str">
        <f>M2N!HJ25</f>
        <v>x</v>
      </c>
      <c r="GA159" s="261" t="str">
        <f>M2N!HK25</f>
        <v>x</v>
      </c>
      <c r="GB159" s="261" t="str">
        <f>M2N!HL25</f>
        <v>x</v>
      </c>
      <c r="GC159" s="261" t="str">
        <f>M2N!HM25</f>
        <v>x</v>
      </c>
      <c r="GD159" s="261" t="str">
        <f>M2N!HN25</f>
        <v>x</v>
      </c>
      <c r="GE159" s="261" t="str">
        <f>M2N!HO25</f>
        <v>x</v>
      </c>
      <c r="GF159" s="261" t="str">
        <f>M2N!HP25</f>
        <v>x</v>
      </c>
      <c r="GG159" s="261" t="str">
        <f>M2N!HQ25</f>
        <v>x</v>
      </c>
      <c r="GH159" s="261" t="str">
        <f>M2N!HR25</f>
        <v>x</v>
      </c>
      <c r="GI159" s="261" t="str">
        <f>M2N!HS25</f>
        <v>x</v>
      </c>
      <c r="GJ159" s="261" t="str">
        <f>M2N!HT25</f>
        <v>x</v>
      </c>
      <c r="GK159" s="261" t="str">
        <f>M2N!HU25</f>
        <v>x</v>
      </c>
      <c r="GL159" s="261" t="str">
        <f>M2N!HV25</f>
        <v>x</v>
      </c>
      <c r="GM159" s="261" t="str">
        <f>M2N!HW25</f>
        <v>x</v>
      </c>
      <c r="GN159" s="261" t="str">
        <f>M2N!HX25</f>
        <v>x</v>
      </c>
    </row>
    <row r="160" spans="1:196" ht="13.15" customHeight="1" x14ac:dyDescent="0.2">
      <c r="A160" s="274" t="str">
        <f>M2N!A26</f>
        <v>V30</v>
      </c>
      <c r="B160" s="274">
        <f>M2N!B26</f>
        <v>42865</v>
      </c>
      <c r="C160" s="275">
        <f>M2N!C26</f>
        <v>48000</v>
      </c>
      <c r="D160" s="276" t="str">
        <f>M2N!D26</f>
        <v>N367</v>
      </c>
      <c r="E160" s="336">
        <f>M2N!AO26</f>
        <v>19.995238095238101</v>
      </c>
      <c r="F160" s="337">
        <f>M2N!AP26</f>
        <v>19.995238095238101</v>
      </c>
      <c r="G160" s="337">
        <f>M2N!AQ26</f>
        <v>19.995238095238101</v>
      </c>
      <c r="H160" s="337">
        <f>M2N!AR26</f>
        <v>19.995238095238101</v>
      </c>
      <c r="I160" s="337">
        <f>M2N!AS26</f>
        <v>19.995238095238101</v>
      </c>
      <c r="J160" s="337">
        <f>M2N!AT26</f>
        <v>19.995238095238101</v>
      </c>
      <c r="K160" s="337">
        <f>M2N!AU26</f>
        <v>19.995238095238101</v>
      </c>
      <c r="L160" s="337">
        <f>M2N!AV26</f>
        <v>19.995238095238101</v>
      </c>
      <c r="M160" s="337">
        <f>M2N!AW26</f>
        <v>19.995238095238101</v>
      </c>
      <c r="N160" s="337">
        <f>M2N!AX26</f>
        <v>19.995238095238101</v>
      </c>
      <c r="O160" s="337">
        <f>M2N!AY26</f>
        <v>19.995238095238101</v>
      </c>
      <c r="P160" s="338">
        <f>M2N!AZ26</f>
        <v>19.995238095238101</v>
      </c>
      <c r="Q160" s="336" t="str">
        <f>M2N!BA26</f>
        <v>STK</v>
      </c>
      <c r="R160" s="337" t="str">
        <f>M2N!BB26</f>
        <v>STK</v>
      </c>
      <c r="S160" s="337" t="str">
        <f>M2N!BC26</f>
        <v>STK</v>
      </c>
      <c r="T160" s="337" t="str">
        <f>M2N!BD26</f>
        <v>STK</v>
      </c>
      <c r="U160" s="337" t="str">
        <f>M2N!BE26</f>
        <v>STK</v>
      </c>
      <c r="V160" s="337" t="str">
        <f>M2N!BF26</f>
        <v>STK</v>
      </c>
      <c r="W160" s="337" t="str">
        <f>M2N!BG26</f>
        <v>STK</v>
      </c>
      <c r="X160" s="337" t="str">
        <f>M2N!BH26</f>
        <v>STK</v>
      </c>
      <c r="Y160" s="337" t="str">
        <f>M2N!BI26</f>
        <v>STK</v>
      </c>
      <c r="Z160" s="337">
        <f>M2N!BJ26</f>
        <v>15.965555555555556</v>
      </c>
      <c r="AA160" s="337">
        <f>M2N!BK26</f>
        <v>15.965555555555556</v>
      </c>
      <c r="AB160" s="339">
        <f>M2N!BL26</f>
        <v>15.965555555555556</v>
      </c>
      <c r="AC160" s="336">
        <f>M2N!BM26</f>
        <v>15.965555555555556</v>
      </c>
      <c r="AD160" s="337">
        <f>M2N!BN26</f>
        <v>15.965555555555556</v>
      </c>
      <c r="AE160" s="337">
        <f>M2N!BO26</f>
        <v>15.965555555555556</v>
      </c>
      <c r="AF160" s="337">
        <f>M2N!BP26</f>
        <v>15.965555555555556</v>
      </c>
      <c r="AG160" s="337">
        <f>M2N!BQ26</f>
        <v>15.965555555555556</v>
      </c>
      <c r="AH160" s="337">
        <f>M2N!BR26</f>
        <v>15.965555555555556</v>
      </c>
      <c r="AI160" s="337">
        <f>M2N!BS26</f>
        <v>15.965555555555556</v>
      </c>
      <c r="AJ160" s="337">
        <f>M2N!BT26</f>
        <v>15.965555555555556</v>
      </c>
      <c r="AK160" s="337" t="str">
        <f>M2N!BU26</f>
        <v>X</v>
      </c>
      <c r="AL160" s="337" t="str">
        <f>M2N!BV26</f>
        <v>X</v>
      </c>
      <c r="AM160" s="337" t="str">
        <f>M2N!BW26</f>
        <v>X</v>
      </c>
      <c r="AN160" s="339" t="str">
        <f>M2N!BX26</f>
        <v>X</v>
      </c>
      <c r="AO160" s="336" t="str">
        <f>M2N!BY26</f>
        <v>X</v>
      </c>
      <c r="AP160" s="337" t="str">
        <f>M2N!BZ26</f>
        <v>X</v>
      </c>
      <c r="AQ160" s="337" t="str">
        <f>M2N!CA26</f>
        <v>X</v>
      </c>
      <c r="AR160" s="337" t="str">
        <f>M2N!CB26</f>
        <v>X</v>
      </c>
      <c r="AS160" s="337" t="str">
        <f>M2N!CC26</f>
        <v>X</v>
      </c>
      <c r="AT160" s="337" t="str">
        <f>M2N!CD26</f>
        <v>X</v>
      </c>
      <c r="AU160" s="337" t="str">
        <f>M2N!CE26</f>
        <v>X</v>
      </c>
      <c r="AV160" s="337" t="str">
        <f>M2N!CF26</f>
        <v>X</v>
      </c>
      <c r="AW160" s="337" t="str">
        <f>M2N!CG26</f>
        <v>X</v>
      </c>
      <c r="AX160" s="337" t="str">
        <f>M2N!CH26</f>
        <v>X</v>
      </c>
      <c r="AY160" s="337" t="str">
        <f>M2N!CI26</f>
        <v>X</v>
      </c>
      <c r="AZ160" s="339" t="str">
        <f>M2N!CJ26</f>
        <v>X</v>
      </c>
      <c r="BA160" s="336" t="str">
        <f>M2N!CK26</f>
        <v>X</v>
      </c>
      <c r="BB160" s="337" t="str">
        <f>M2N!CL26</f>
        <v>X</v>
      </c>
      <c r="BC160" s="337" t="str">
        <f>M2N!CM26</f>
        <v>X</v>
      </c>
      <c r="BD160" s="337" t="str">
        <f>M2N!CN26</f>
        <v>X</v>
      </c>
      <c r="BE160" s="337" t="str">
        <f>M2N!CO26</f>
        <v>X</v>
      </c>
      <c r="BF160" s="337" t="str">
        <f>M2N!CP26</f>
        <v>X</v>
      </c>
      <c r="BG160" s="337" t="str">
        <f>M2N!CQ26</f>
        <v>X</v>
      </c>
      <c r="BH160" s="337" t="str">
        <f>M2N!CR26</f>
        <v>X</v>
      </c>
      <c r="BI160" s="337" t="str">
        <f>M2N!CS26</f>
        <v>X</v>
      </c>
      <c r="BJ160" s="337" t="str">
        <f>M2N!CT26</f>
        <v>X</v>
      </c>
      <c r="BK160" s="337" t="str">
        <f>M2N!CU26</f>
        <v>X</v>
      </c>
      <c r="BL160" s="339" t="str">
        <f>M2N!CV26</f>
        <v>X</v>
      </c>
      <c r="BM160" s="336" t="str">
        <f>M2N!CW26</f>
        <v>X</v>
      </c>
      <c r="BN160" s="337" t="str">
        <f>M2N!CX26</f>
        <v>X</v>
      </c>
      <c r="BO160" s="337" t="str">
        <f>M2N!CY26</f>
        <v>X</v>
      </c>
      <c r="BP160" s="337" t="str">
        <f>M2N!CZ26</f>
        <v>X</v>
      </c>
      <c r="BQ160" s="337" t="str">
        <f>M2N!DA26</f>
        <v>X</v>
      </c>
      <c r="BR160" s="337" t="str">
        <f>M2N!DB26</f>
        <v>X</v>
      </c>
      <c r="BS160" s="337" t="str">
        <f>M2N!DC26</f>
        <v>X</v>
      </c>
      <c r="BT160" s="337" t="str">
        <f>M2N!DD26</f>
        <v>X</v>
      </c>
      <c r="BU160" s="337" t="str">
        <f>M2N!DE26</f>
        <v>X</v>
      </c>
      <c r="BV160" s="337" t="str">
        <f>M2N!DF26</f>
        <v>x</v>
      </c>
      <c r="BW160" s="337" t="str">
        <f>M2N!DG26</f>
        <v>x</v>
      </c>
      <c r="BX160" s="339" t="str">
        <f>M2N!DH26</f>
        <v>x</v>
      </c>
      <c r="BY160" s="336" t="str">
        <f>M2N!DI26</f>
        <v>x</v>
      </c>
      <c r="BZ160" s="337" t="str">
        <f>M2N!DJ26</f>
        <v>x</v>
      </c>
      <c r="CA160" s="337" t="str">
        <f>M2N!DK26</f>
        <v>x</v>
      </c>
      <c r="CB160" s="337" t="str">
        <f>M2N!DL26</f>
        <v>x</v>
      </c>
      <c r="CC160" s="337" t="str">
        <f>M2N!DM26</f>
        <v>x</v>
      </c>
      <c r="CD160" s="337" t="str">
        <f>M2N!DN26</f>
        <v>x</v>
      </c>
      <c r="CE160" s="337" t="str">
        <f>M2N!DO26</f>
        <v>x</v>
      </c>
      <c r="CF160" s="337" t="str">
        <f>M2N!DP26</f>
        <v>x</v>
      </c>
      <c r="CG160" s="337" t="str">
        <f>M2N!DQ26</f>
        <v>x</v>
      </c>
      <c r="CH160" s="337" t="str">
        <f>M2N!DR26</f>
        <v>x</v>
      </c>
      <c r="CI160" s="337" t="str">
        <f>M2N!DS26</f>
        <v>x</v>
      </c>
      <c r="CJ160" s="339" t="str">
        <f>M2N!DT26</f>
        <v>x</v>
      </c>
      <c r="CK160" s="336" t="str">
        <f>M2N!DU26</f>
        <v>x</v>
      </c>
      <c r="CL160" s="337" t="str">
        <f>M2N!DV26</f>
        <v>x</v>
      </c>
      <c r="CM160" s="337" t="str">
        <f>M2N!DW26</f>
        <v>x</v>
      </c>
      <c r="CN160" s="337" t="str">
        <f>M2N!DX26</f>
        <v>x</v>
      </c>
      <c r="CO160" s="261" t="str">
        <f>M2N!DY26</f>
        <v>x</v>
      </c>
      <c r="CP160" s="261" t="str">
        <f>M2N!DZ26</f>
        <v>x</v>
      </c>
      <c r="CQ160" s="261" t="str">
        <f>M2N!EA26</f>
        <v>x</v>
      </c>
      <c r="CR160" s="261" t="str">
        <f>M2N!EB26</f>
        <v>x</v>
      </c>
      <c r="CS160" s="261" t="str">
        <f>M2N!EC26</f>
        <v>x</v>
      </c>
      <c r="CT160" s="261" t="str">
        <f>M2N!ED26</f>
        <v>x</v>
      </c>
      <c r="CU160" s="261" t="str">
        <f>M2N!EE26</f>
        <v>x</v>
      </c>
      <c r="CV160" s="284" t="str">
        <f>M2N!EF26</f>
        <v>x</v>
      </c>
      <c r="CW160" s="283" t="str">
        <f>M2N!EG26</f>
        <v>x</v>
      </c>
      <c r="CX160" s="261" t="str">
        <f>M2N!EH26</f>
        <v>x</v>
      </c>
      <c r="CY160" s="261" t="str">
        <f>M2N!EI26</f>
        <v>x</v>
      </c>
      <c r="CZ160" s="261" t="str">
        <f>M2N!EJ26</f>
        <v>x</v>
      </c>
      <c r="DA160" s="261" t="str">
        <f>M2N!EK26</f>
        <v>x</v>
      </c>
      <c r="DB160" s="261" t="str">
        <f>M2N!EL26</f>
        <v>x</v>
      </c>
      <c r="DC160" s="261" t="str">
        <f>M2N!EM26</f>
        <v>x</v>
      </c>
      <c r="DD160" s="261" t="str">
        <f>M2N!EN26</f>
        <v>x</v>
      </c>
      <c r="DE160" s="261" t="str">
        <f>M2N!EO26</f>
        <v>x</v>
      </c>
      <c r="DF160" s="261" t="str">
        <f>M2N!EP26</f>
        <v>x</v>
      </c>
      <c r="DG160" s="261" t="str">
        <f>M2N!EQ26</f>
        <v>x</v>
      </c>
      <c r="DH160" s="284" t="str">
        <f>M2N!ER26</f>
        <v>x</v>
      </c>
      <c r="DI160" s="283" t="str">
        <f>M2N!ES26</f>
        <v>x</v>
      </c>
      <c r="DJ160" s="261" t="str">
        <f>M2N!ET26</f>
        <v>x</v>
      </c>
      <c r="DK160" s="261" t="str">
        <f>M2N!EU26</f>
        <v>x</v>
      </c>
      <c r="DL160" s="261" t="str">
        <f>M2N!EV26</f>
        <v>x</v>
      </c>
      <c r="DM160" s="261" t="str">
        <f>M2N!EW26</f>
        <v>x</v>
      </c>
      <c r="DN160" s="261" t="str">
        <f>M2N!EX26</f>
        <v>x</v>
      </c>
      <c r="DO160" s="261" t="str">
        <f>M2N!EY26</f>
        <v>x</v>
      </c>
      <c r="DP160" s="261" t="str">
        <f>M2N!EZ26</f>
        <v>x</v>
      </c>
      <c r="DQ160" s="261" t="str">
        <f>M2N!FA26</f>
        <v>x</v>
      </c>
      <c r="DR160" s="261" t="str">
        <f>M2N!FB26</f>
        <v>x</v>
      </c>
      <c r="DS160" s="261" t="str">
        <f>M2N!FC26</f>
        <v>x</v>
      </c>
      <c r="DT160" s="284" t="str">
        <f>M2N!FD26</f>
        <v>x</v>
      </c>
      <c r="DU160" s="283" t="str">
        <f>M2N!FE26</f>
        <v>x</v>
      </c>
      <c r="DV160" s="261" t="str">
        <f>M2N!FF26</f>
        <v>x</v>
      </c>
      <c r="DW160" s="261" t="str">
        <f>M2N!FG26</f>
        <v>x</v>
      </c>
      <c r="DX160" s="261" t="str">
        <f>M2N!FH26</f>
        <v>x</v>
      </c>
      <c r="DY160" s="261" t="str">
        <f>M2N!FI26</f>
        <v>x</v>
      </c>
      <c r="DZ160" s="261" t="str">
        <f>M2N!FJ26</f>
        <v>x</v>
      </c>
      <c r="EA160" s="261" t="str">
        <f>M2N!FK26</f>
        <v>x</v>
      </c>
      <c r="EB160" s="261" t="str">
        <f>M2N!FL26</f>
        <v>x</v>
      </c>
      <c r="EC160" s="261" t="str">
        <f>M2N!FM26</f>
        <v>x</v>
      </c>
      <c r="ED160" s="261" t="str">
        <f>M2N!FN26</f>
        <v>x</v>
      </c>
      <c r="EE160" s="261" t="str">
        <f>M2N!FO26</f>
        <v>x</v>
      </c>
      <c r="EF160" s="284" t="str">
        <f>M2N!FP26</f>
        <v>x</v>
      </c>
      <c r="EG160" s="283" t="str">
        <f>M2N!FQ26</f>
        <v>x</v>
      </c>
      <c r="EH160" s="261" t="str">
        <f>M2N!FR26</f>
        <v>x</v>
      </c>
      <c r="EI160" s="261" t="str">
        <f>M2N!FS26</f>
        <v>x</v>
      </c>
      <c r="EJ160" s="261" t="str">
        <f>M2N!FT26</f>
        <v>x</v>
      </c>
      <c r="EK160" s="261" t="str">
        <f>M2N!FU26</f>
        <v>x</v>
      </c>
      <c r="EL160" s="261" t="str">
        <f>M2N!FV26</f>
        <v>x</v>
      </c>
      <c r="EM160" s="261" t="str">
        <f>M2N!FW26</f>
        <v>x</v>
      </c>
      <c r="EN160" s="261" t="str">
        <f>M2N!FX26</f>
        <v>x</v>
      </c>
      <c r="EO160" s="261" t="str">
        <f>M2N!FY26</f>
        <v>x</v>
      </c>
      <c r="EP160" s="261" t="str">
        <f>M2N!FZ26</f>
        <v>x</v>
      </c>
      <c r="EQ160" s="261" t="str">
        <f>M2N!GA26</f>
        <v>x</v>
      </c>
      <c r="ER160" s="284" t="str">
        <f>M2N!GB26</f>
        <v>x</v>
      </c>
      <c r="ES160" s="280" t="str">
        <f>M2N!GC26</f>
        <v>x</v>
      </c>
      <c r="ET160" s="261" t="str">
        <f>M2N!GD26</f>
        <v>x</v>
      </c>
      <c r="EU160" s="261" t="str">
        <f>M2N!GE26</f>
        <v>x</v>
      </c>
      <c r="EV160" s="261" t="str">
        <f>M2N!GF26</f>
        <v>x</v>
      </c>
      <c r="EW160" s="261" t="str">
        <f>M2N!GG26</f>
        <v>x</v>
      </c>
      <c r="EX160" s="261" t="str">
        <f>M2N!GH26</f>
        <v>x</v>
      </c>
      <c r="EY160" s="261" t="str">
        <f>M2N!GI26</f>
        <v>x</v>
      </c>
      <c r="EZ160" s="261" t="str">
        <f>M2N!GJ26</f>
        <v>x</v>
      </c>
      <c r="FA160" s="261" t="str">
        <f>M2N!GK26</f>
        <v>x</v>
      </c>
      <c r="FB160" s="261" t="str">
        <f>M2N!GL26</f>
        <v>x</v>
      </c>
      <c r="FC160" s="261" t="str">
        <f>M2N!GM26</f>
        <v>x</v>
      </c>
      <c r="FD160" s="261" t="str">
        <f>M2N!GN26</f>
        <v>x</v>
      </c>
      <c r="FE160" s="261" t="str">
        <f>M2N!GO26</f>
        <v>x</v>
      </c>
      <c r="FF160" s="261" t="str">
        <f>M2N!GP26</f>
        <v>x</v>
      </c>
      <c r="FG160" s="261" t="str">
        <f>M2N!GQ26</f>
        <v>x</v>
      </c>
      <c r="FH160" s="261" t="str">
        <f>M2N!GR26</f>
        <v>x</v>
      </c>
      <c r="FI160" s="261" t="str">
        <f>M2N!GS26</f>
        <v>x</v>
      </c>
      <c r="FJ160" s="261" t="str">
        <f>M2N!GT26</f>
        <v>x</v>
      </c>
      <c r="FK160" s="261" t="str">
        <f>M2N!GU26</f>
        <v>x</v>
      </c>
      <c r="FL160" s="261" t="str">
        <f>M2N!GV26</f>
        <v>x</v>
      </c>
      <c r="FM160" s="261" t="str">
        <f>M2N!GW26</f>
        <v>x</v>
      </c>
      <c r="FN160" s="261" t="str">
        <f>M2N!GX26</f>
        <v>x</v>
      </c>
      <c r="FO160" s="261" t="str">
        <f>M2N!GY26</f>
        <v>x</v>
      </c>
      <c r="FP160" s="261" t="str">
        <f>M2N!GZ26</f>
        <v>x</v>
      </c>
      <c r="FQ160" s="261" t="str">
        <f>M2N!HA26</f>
        <v>x</v>
      </c>
      <c r="FR160" s="261" t="str">
        <f>M2N!HB26</f>
        <v>x</v>
      </c>
      <c r="FS160" s="261" t="str">
        <f>M2N!HC26</f>
        <v>x</v>
      </c>
      <c r="FT160" s="261" t="str">
        <f>M2N!HD26</f>
        <v>x</v>
      </c>
      <c r="FU160" s="261" t="str">
        <f>M2N!HE26</f>
        <v>x</v>
      </c>
      <c r="FV160" s="261" t="str">
        <f>M2N!HF26</f>
        <v>x</v>
      </c>
      <c r="FW160" s="261" t="str">
        <f>M2N!HG26</f>
        <v>x</v>
      </c>
      <c r="FX160" s="261" t="str">
        <f>M2N!HH26</f>
        <v>x</v>
      </c>
      <c r="FY160" s="261" t="str">
        <f>M2N!HI26</f>
        <v>x</v>
      </c>
      <c r="FZ160" s="261" t="str">
        <f>M2N!HJ26</f>
        <v>x</v>
      </c>
      <c r="GA160" s="261" t="str">
        <f>M2N!HK26</f>
        <v>x</v>
      </c>
      <c r="GB160" s="261" t="str">
        <f>M2N!HL26</f>
        <v>x</v>
      </c>
      <c r="GC160" s="261" t="str">
        <f>M2N!HM26</f>
        <v>x</v>
      </c>
      <c r="GD160" s="261" t="str">
        <f>M2N!HN26</f>
        <v>x</v>
      </c>
      <c r="GE160" s="261" t="str">
        <f>M2N!HO26</f>
        <v>x</v>
      </c>
      <c r="GF160" s="261" t="str">
        <f>M2N!HP26</f>
        <v>x</v>
      </c>
      <c r="GG160" s="261" t="str">
        <f>M2N!HQ26</f>
        <v>x</v>
      </c>
      <c r="GH160" s="261" t="str">
        <f>M2N!HR26</f>
        <v>x</v>
      </c>
      <c r="GI160" s="261" t="str">
        <f>M2N!HS26</f>
        <v>x</v>
      </c>
      <c r="GJ160" s="261" t="str">
        <f>M2N!HT26</f>
        <v>x</v>
      </c>
      <c r="GK160" s="261" t="str">
        <f>M2N!HU26</f>
        <v>x</v>
      </c>
      <c r="GL160" s="261" t="str">
        <f>M2N!HV26</f>
        <v>x</v>
      </c>
      <c r="GM160" s="261" t="str">
        <f>M2N!HW26</f>
        <v>x</v>
      </c>
      <c r="GN160" s="261" t="str">
        <f>M2N!HX26</f>
        <v>x</v>
      </c>
    </row>
    <row r="161" spans="1:196" ht="13.15" customHeight="1" x14ac:dyDescent="0.2">
      <c r="A161" s="274" t="str">
        <f>M2N!A27</f>
        <v>V10T</v>
      </c>
      <c r="B161" s="274">
        <f>M2N!B27</f>
        <v>41753</v>
      </c>
      <c r="C161" s="275">
        <f>M2N!C27</f>
        <v>48000</v>
      </c>
      <c r="D161" s="276" t="str">
        <f>M2N!D27</f>
        <v>N368</v>
      </c>
      <c r="E161" s="336">
        <f>M2N!AO27</f>
        <v>10.933333333333167</v>
      </c>
      <c r="F161" s="337">
        <f>M2N!AP27</f>
        <v>10.933333333333167</v>
      </c>
      <c r="G161" s="337">
        <f>M2N!AQ27</f>
        <v>10.933333333333167</v>
      </c>
      <c r="H161" s="337" t="str">
        <f>M2N!AR27</f>
        <v>STK</v>
      </c>
      <c r="I161" s="337" t="str">
        <f>M2N!AS27</f>
        <v>STK</v>
      </c>
      <c r="J161" s="337" t="str">
        <f>M2N!AT27</f>
        <v>STK</v>
      </c>
      <c r="K161" s="337" t="str">
        <f>M2N!AU27</f>
        <v>STK</v>
      </c>
      <c r="L161" s="337" t="str">
        <f>M2N!AV27</f>
        <v>STK</v>
      </c>
      <c r="M161" s="337" t="str">
        <f>M2N!AW27</f>
        <v>STK</v>
      </c>
      <c r="N161" s="337" t="str">
        <f>M2N!AX27</f>
        <v>STK</v>
      </c>
      <c r="O161" s="337" t="str">
        <f>M2N!AY27</f>
        <v>STK</v>
      </c>
      <c r="P161" s="338" t="str">
        <f>M2N!AZ27</f>
        <v>STK</v>
      </c>
      <c r="Q161" s="336" t="str">
        <f>M2N!BA27</f>
        <v>STK</v>
      </c>
      <c r="R161" s="337" t="str">
        <f>M2N!BB27</f>
        <v>STK</v>
      </c>
      <c r="S161" s="337" t="str">
        <f>M2N!BC27</f>
        <v>STK</v>
      </c>
      <c r="T161" s="337" t="str">
        <f>M2N!BD27</f>
        <v>STK</v>
      </c>
      <c r="U161" s="337" t="str">
        <f>M2N!BE27</f>
        <v>STK</v>
      </c>
      <c r="V161" s="337" t="str">
        <f>M2N!BF27</f>
        <v>STK</v>
      </c>
      <c r="W161" s="337" t="str">
        <f>M2N!BG27</f>
        <v>STK</v>
      </c>
      <c r="X161" s="337" t="str">
        <f>M2N!BH27</f>
        <v>STK</v>
      </c>
      <c r="Y161" s="337" t="str">
        <f>M2N!BI27</f>
        <v>STK</v>
      </c>
      <c r="Z161" s="337" t="str">
        <f>M2N!BJ27</f>
        <v>STK</v>
      </c>
      <c r="AA161" s="337" t="str">
        <f>M2N!BK27</f>
        <v>STK</v>
      </c>
      <c r="AB161" s="339" t="str">
        <f>M2N!BL27</f>
        <v>STK</v>
      </c>
      <c r="AC161" s="336" t="str">
        <f>M2N!BM27</f>
        <v>STK</v>
      </c>
      <c r="AD161" s="337" t="str">
        <f>M2N!BN27</f>
        <v>STK</v>
      </c>
      <c r="AE161" s="337" t="str">
        <f>M2N!BO27</f>
        <v>STK</v>
      </c>
      <c r="AF161" s="337" t="str">
        <f>M2N!BP27</f>
        <v>STK</v>
      </c>
      <c r="AG161" s="337" t="str">
        <f>M2N!BQ27</f>
        <v>X</v>
      </c>
      <c r="AH161" s="337" t="str">
        <f>M2N!BR27</f>
        <v>X</v>
      </c>
      <c r="AI161" s="337" t="str">
        <f>M2N!BS27</f>
        <v>X</v>
      </c>
      <c r="AJ161" s="337" t="str">
        <f>M2N!BT27</f>
        <v>X</v>
      </c>
      <c r="AK161" s="337" t="str">
        <f>M2N!BU27</f>
        <v>X</v>
      </c>
      <c r="AL161" s="337" t="str">
        <f>M2N!BV27</f>
        <v>X</v>
      </c>
      <c r="AM161" s="337" t="str">
        <f>M2N!BW27</f>
        <v>X</v>
      </c>
      <c r="AN161" s="339" t="str">
        <f>M2N!BX27</f>
        <v>X</v>
      </c>
      <c r="AO161" s="336" t="str">
        <f>M2N!BY27</f>
        <v>X</v>
      </c>
      <c r="AP161" s="337" t="str">
        <f>M2N!BZ27</f>
        <v>X</v>
      </c>
      <c r="AQ161" s="337" t="str">
        <f>M2N!CA27</f>
        <v>X</v>
      </c>
      <c r="AR161" s="337" t="str">
        <f>M2N!CB27</f>
        <v>X</v>
      </c>
      <c r="AS161" s="337" t="str">
        <f>M2N!CC27</f>
        <v>X</v>
      </c>
      <c r="AT161" s="337" t="str">
        <f>M2N!CD27</f>
        <v>X</v>
      </c>
      <c r="AU161" s="337" t="str">
        <f>M2N!CE27</f>
        <v>X</v>
      </c>
      <c r="AV161" s="337" t="str">
        <f>M2N!CF27</f>
        <v>X</v>
      </c>
      <c r="AW161" s="337" t="str">
        <f>M2N!CG27</f>
        <v>X</v>
      </c>
      <c r="AX161" s="337" t="str">
        <f>M2N!CH27</f>
        <v>X</v>
      </c>
      <c r="AY161" s="337" t="str">
        <f>M2N!CI27</f>
        <v>X</v>
      </c>
      <c r="AZ161" s="339" t="str">
        <f>M2N!CJ27</f>
        <v>X</v>
      </c>
      <c r="BA161" s="336" t="str">
        <f>M2N!CK27</f>
        <v>X</v>
      </c>
      <c r="BB161" s="337" t="str">
        <f>M2N!CL27</f>
        <v>X</v>
      </c>
      <c r="BC161" s="337" t="str">
        <f>M2N!CM27</f>
        <v>X</v>
      </c>
      <c r="BD161" s="337" t="str">
        <f>M2N!CN27</f>
        <v>X</v>
      </c>
      <c r="BE161" s="337" t="str">
        <f>M2N!CO27</f>
        <v>X</v>
      </c>
      <c r="BF161" s="337" t="str">
        <f>M2N!CP27</f>
        <v>X</v>
      </c>
      <c r="BG161" s="337" t="str">
        <f>M2N!CQ27</f>
        <v>X</v>
      </c>
      <c r="BH161" s="337" t="str">
        <f>M2N!CR27</f>
        <v>X</v>
      </c>
      <c r="BI161" s="337" t="str">
        <f>M2N!CS27</f>
        <v>X</v>
      </c>
      <c r="BJ161" s="337" t="str">
        <f>M2N!CT27</f>
        <v>X</v>
      </c>
      <c r="BK161" s="337" t="str">
        <f>M2N!CU27</f>
        <v>X</v>
      </c>
      <c r="BL161" s="339" t="str">
        <f>M2N!CV27</f>
        <v>X</v>
      </c>
      <c r="BM161" s="336" t="str">
        <f>M2N!CW27</f>
        <v>X</v>
      </c>
      <c r="BN161" s="337" t="str">
        <f>M2N!CX27</f>
        <v>X</v>
      </c>
      <c r="BO161" s="337" t="str">
        <f>M2N!CY27</f>
        <v>X</v>
      </c>
      <c r="BP161" s="337" t="str">
        <f>M2N!CZ27</f>
        <v>X</v>
      </c>
      <c r="BQ161" s="337" t="str">
        <f>M2N!DA27</f>
        <v>X</v>
      </c>
      <c r="BR161" s="337" t="str">
        <f>M2N!DB27</f>
        <v>X</v>
      </c>
      <c r="BS161" s="337" t="str">
        <f>M2N!DC27</f>
        <v>X</v>
      </c>
      <c r="BT161" s="337" t="str">
        <f>M2N!DD27</f>
        <v>X</v>
      </c>
      <c r="BU161" s="337" t="str">
        <f>M2N!DE27</f>
        <v>X</v>
      </c>
      <c r="BV161" s="337" t="str">
        <f>M2N!DF27</f>
        <v>x</v>
      </c>
      <c r="BW161" s="337" t="str">
        <f>M2N!DG27</f>
        <v>x</v>
      </c>
      <c r="BX161" s="339" t="str">
        <f>M2N!DH27</f>
        <v>x</v>
      </c>
      <c r="BY161" s="336" t="str">
        <f>M2N!DI27</f>
        <v>x</v>
      </c>
      <c r="BZ161" s="337" t="str">
        <f>M2N!DJ27</f>
        <v>x</v>
      </c>
      <c r="CA161" s="337" t="str">
        <f>M2N!DK27</f>
        <v>x</v>
      </c>
      <c r="CB161" s="337" t="str">
        <f>M2N!DL27</f>
        <v>x</v>
      </c>
      <c r="CC161" s="337" t="str">
        <f>M2N!DM27</f>
        <v>x</v>
      </c>
      <c r="CD161" s="337" t="str">
        <f>M2N!DN27</f>
        <v>x</v>
      </c>
      <c r="CE161" s="337" t="str">
        <f>M2N!DO27</f>
        <v>x</v>
      </c>
      <c r="CF161" s="337" t="str">
        <f>M2N!DP27</f>
        <v>x</v>
      </c>
      <c r="CG161" s="337" t="str">
        <f>M2N!DQ27</f>
        <v>x</v>
      </c>
      <c r="CH161" s="337" t="str">
        <f>M2N!DR27</f>
        <v>x</v>
      </c>
      <c r="CI161" s="337" t="str">
        <f>M2N!DS27</f>
        <v>x</v>
      </c>
      <c r="CJ161" s="339" t="str">
        <f>M2N!DT27</f>
        <v>x</v>
      </c>
      <c r="CK161" s="336" t="str">
        <f>M2N!DU27</f>
        <v>x</v>
      </c>
      <c r="CL161" s="337" t="str">
        <f>M2N!DV27</f>
        <v>x</v>
      </c>
      <c r="CM161" s="337" t="str">
        <f>M2N!DW27</f>
        <v>x</v>
      </c>
      <c r="CN161" s="337" t="str">
        <f>M2N!DX27</f>
        <v>x</v>
      </c>
      <c r="CO161" s="261" t="str">
        <f>M2N!DY27</f>
        <v>x</v>
      </c>
      <c r="CP161" s="261" t="str">
        <f>M2N!DZ27</f>
        <v>x</v>
      </c>
      <c r="CQ161" s="261" t="str">
        <f>M2N!EA27</f>
        <v>x</v>
      </c>
      <c r="CR161" s="261" t="str">
        <f>M2N!EB27</f>
        <v>x</v>
      </c>
      <c r="CS161" s="261" t="str">
        <f>M2N!EC27</f>
        <v>x</v>
      </c>
      <c r="CT161" s="261" t="str">
        <f>M2N!ED27</f>
        <v>x</v>
      </c>
      <c r="CU161" s="261" t="str">
        <f>M2N!EE27</f>
        <v>x</v>
      </c>
      <c r="CV161" s="284" t="str">
        <f>M2N!EF27</f>
        <v>x</v>
      </c>
      <c r="CW161" s="283" t="str">
        <f>M2N!EG27</f>
        <v>x</v>
      </c>
      <c r="CX161" s="261" t="str">
        <f>M2N!EH27</f>
        <v>x</v>
      </c>
      <c r="CY161" s="261" t="str">
        <f>M2N!EI27</f>
        <v>x</v>
      </c>
      <c r="CZ161" s="261" t="str">
        <f>M2N!EJ27</f>
        <v>x</v>
      </c>
      <c r="DA161" s="261" t="str">
        <f>M2N!EK27</f>
        <v>x</v>
      </c>
      <c r="DB161" s="261" t="str">
        <f>M2N!EL27</f>
        <v>x</v>
      </c>
      <c r="DC161" s="261" t="str">
        <f>M2N!EM27</f>
        <v>x</v>
      </c>
      <c r="DD161" s="261" t="str">
        <f>M2N!EN27</f>
        <v>x</v>
      </c>
      <c r="DE161" s="261" t="str">
        <f>M2N!EO27</f>
        <v>x</v>
      </c>
      <c r="DF161" s="261" t="str">
        <f>M2N!EP27</f>
        <v>x</v>
      </c>
      <c r="DG161" s="261" t="str">
        <f>M2N!EQ27</f>
        <v>x</v>
      </c>
      <c r="DH161" s="284" t="str">
        <f>M2N!ER27</f>
        <v>x</v>
      </c>
      <c r="DI161" s="283" t="str">
        <f>M2N!ES27</f>
        <v>x</v>
      </c>
      <c r="DJ161" s="261" t="str">
        <f>M2N!ET27</f>
        <v>x</v>
      </c>
      <c r="DK161" s="261" t="str">
        <f>M2N!EU27</f>
        <v>x</v>
      </c>
      <c r="DL161" s="261" t="str">
        <f>M2N!EV27</f>
        <v>x</v>
      </c>
      <c r="DM161" s="261" t="str">
        <f>M2N!EW27</f>
        <v>x</v>
      </c>
      <c r="DN161" s="261" t="str">
        <f>M2N!EX27</f>
        <v>x</v>
      </c>
      <c r="DO161" s="261" t="str">
        <f>M2N!EY27</f>
        <v>x</v>
      </c>
      <c r="DP161" s="261" t="str">
        <f>M2N!EZ27</f>
        <v>x</v>
      </c>
      <c r="DQ161" s="261" t="str">
        <f>M2N!FA27</f>
        <v>x</v>
      </c>
      <c r="DR161" s="261" t="str">
        <f>M2N!FB27</f>
        <v>x</v>
      </c>
      <c r="DS161" s="261" t="str">
        <f>M2N!FC27</f>
        <v>x</v>
      </c>
      <c r="DT161" s="284" t="str">
        <f>M2N!FD27</f>
        <v>x</v>
      </c>
      <c r="DU161" s="283" t="str">
        <f>M2N!FE27</f>
        <v>x</v>
      </c>
      <c r="DV161" s="261" t="str">
        <f>M2N!FF27</f>
        <v>x</v>
      </c>
      <c r="DW161" s="261" t="str">
        <f>M2N!FG27</f>
        <v>x</v>
      </c>
      <c r="DX161" s="261" t="str">
        <f>M2N!FH27</f>
        <v>x</v>
      </c>
      <c r="DY161" s="261" t="str">
        <f>M2N!FI27</f>
        <v>x</v>
      </c>
      <c r="DZ161" s="261" t="str">
        <f>M2N!FJ27</f>
        <v>x</v>
      </c>
      <c r="EA161" s="261" t="str">
        <f>M2N!FK27</f>
        <v>x</v>
      </c>
      <c r="EB161" s="261" t="str">
        <f>M2N!FL27</f>
        <v>x</v>
      </c>
      <c r="EC161" s="261" t="str">
        <f>M2N!FM27</f>
        <v>x</v>
      </c>
      <c r="ED161" s="261" t="str">
        <f>M2N!FN27</f>
        <v>x</v>
      </c>
      <c r="EE161" s="261" t="str">
        <f>M2N!FO27</f>
        <v>x</v>
      </c>
      <c r="EF161" s="284" t="str">
        <f>M2N!FP27</f>
        <v>x</v>
      </c>
      <c r="EG161" s="283" t="str">
        <f>M2N!FQ27</f>
        <v>x</v>
      </c>
      <c r="EH161" s="261" t="str">
        <f>M2N!FR27</f>
        <v>x</v>
      </c>
      <c r="EI161" s="261" t="str">
        <f>M2N!FS27</f>
        <v>x</v>
      </c>
      <c r="EJ161" s="261" t="str">
        <f>M2N!FT27</f>
        <v>x</v>
      </c>
      <c r="EK161" s="261" t="str">
        <f>M2N!FU27</f>
        <v>x</v>
      </c>
      <c r="EL161" s="261" t="str">
        <f>M2N!FV27</f>
        <v>x</v>
      </c>
      <c r="EM161" s="261" t="str">
        <f>M2N!FW27</f>
        <v>x</v>
      </c>
      <c r="EN161" s="261" t="str">
        <f>M2N!FX27</f>
        <v>x</v>
      </c>
      <c r="EO161" s="261" t="str">
        <f>M2N!FY27</f>
        <v>x</v>
      </c>
      <c r="EP161" s="261" t="str">
        <f>M2N!FZ27</f>
        <v>x</v>
      </c>
      <c r="EQ161" s="261" t="str">
        <f>M2N!GA27</f>
        <v>x</v>
      </c>
      <c r="ER161" s="284" t="str">
        <f>M2N!GB27</f>
        <v>x</v>
      </c>
      <c r="ES161" s="280" t="str">
        <f>M2N!GC27</f>
        <v>x</v>
      </c>
      <c r="ET161" s="261" t="str">
        <f>M2N!GD27</f>
        <v>x</v>
      </c>
      <c r="EU161" s="261" t="str">
        <f>M2N!GE27</f>
        <v>x</v>
      </c>
      <c r="EV161" s="261" t="str">
        <f>M2N!GF27</f>
        <v>x</v>
      </c>
      <c r="EW161" s="261" t="str">
        <f>M2N!GG27</f>
        <v>x</v>
      </c>
      <c r="EX161" s="261" t="str">
        <f>M2N!GH27</f>
        <v>x</v>
      </c>
      <c r="EY161" s="261" t="str">
        <f>M2N!GI27</f>
        <v>x</v>
      </c>
      <c r="EZ161" s="261" t="str">
        <f>M2N!GJ27</f>
        <v>x</v>
      </c>
      <c r="FA161" s="261" t="str">
        <f>M2N!GK27</f>
        <v>x</v>
      </c>
      <c r="FB161" s="261" t="str">
        <f>M2N!GL27</f>
        <v>x</v>
      </c>
      <c r="FC161" s="261" t="str">
        <f>M2N!GM27</f>
        <v>x</v>
      </c>
      <c r="FD161" s="261" t="str">
        <f>M2N!GN27</f>
        <v>x</v>
      </c>
      <c r="FE161" s="261" t="str">
        <f>M2N!GO27</f>
        <v>x</v>
      </c>
      <c r="FF161" s="261" t="str">
        <f>M2N!GP27</f>
        <v>x</v>
      </c>
      <c r="FG161" s="261" t="str">
        <f>M2N!GQ27</f>
        <v>x</v>
      </c>
      <c r="FH161" s="261" t="str">
        <f>M2N!GR27</f>
        <v>x</v>
      </c>
      <c r="FI161" s="261" t="str">
        <f>M2N!GS27</f>
        <v>x</v>
      </c>
      <c r="FJ161" s="261" t="str">
        <f>M2N!GT27</f>
        <v>x</v>
      </c>
      <c r="FK161" s="261" t="str">
        <f>M2N!GU27</f>
        <v>x</v>
      </c>
      <c r="FL161" s="261" t="str">
        <f>M2N!GV27</f>
        <v>x</v>
      </c>
      <c r="FM161" s="261" t="str">
        <f>M2N!GW27</f>
        <v>x</v>
      </c>
      <c r="FN161" s="261" t="str">
        <f>M2N!GX27</f>
        <v>x</v>
      </c>
      <c r="FO161" s="261" t="str">
        <f>M2N!GY27</f>
        <v>x</v>
      </c>
      <c r="FP161" s="261" t="str">
        <f>M2N!GZ27</f>
        <v>x</v>
      </c>
      <c r="FQ161" s="261" t="str">
        <f>M2N!HA27</f>
        <v>x</v>
      </c>
      <c r="FR161" s="261" t="str">
        <f>M2N!HB27</f>
        <v>x</v>
      </c>
      <c r="FS161" s="261" t="str">
        <f>M2N!HC27</f>
        <v>x</v>
      </c>
      <c r="FT161" s="261" t="str">
        <f>M2N!HD27</f>
        <v>x</v>
      </c>
      <c r="FU161" s="261" t="str">
        <f>M2N!HE27</f>
        <v>x</v>
      </c>
      <c r="FV161" s="261" t="str">
        <f>M2N!HF27</f>
        <v>x</v>
      </c>
      <c r="FW161" s="261" t="str">
        <f>M2N!HG27</f>
        <v>x</v>
      </c>
      <c r="FX161" s="261" t="str">
        <f>M2N!HH27</f>
        <v>x</v>
      </c>
      <c r="FY161" s="261" t="str">
        <f>M2N!HI27</f>
        <v>x</v>
      </c>
      <c r="FZ161" s="261" t="str">
        <f>M2N!HJ27</f>
        <v>x</v>
      </c>
      <c r="GA161" s="261" t="str">
        <f>M2N!HK27</f>
        <v>x</v>
      </c>
      <c r="GB161" s="261" t="str">
        <f>M2N!HL27</f>
        <v>x</v>
      </c>
      <c r="GC161" s="261" t="str">
        <f>M2N!HM27</f>
        <v>x</v>
      </c>
      <c r="GD161" s="261" t="str">
        <f>M2N!HN27</f>
        <v>x</v>
      </c>
      <c r="GE161" s="261" t="str">
        <f>M2N!HO27</f>
        <v>x</v>
      </c>
      <c r="GF161" s="261" t="str">
        <f>M2N!HP27</f>
        <v>x</v>
      </c>
      <c r="GG161" s="261" t="str">
        <f>M2N!HQ27</f>
        <v>x</v>
      </c>
      <c r="GH161" s="261" t="str">
        <f>M2N!HR27</f>
        <v>x</v>
      </c>
      <c r="GI161" s="261" t="str">
        <f>M2N!HS27</f>
        <v>x</v>
      </c>
      <c r="GJ161" s="261" t="str">
        <f>M2N!HT27</f>
        <v>x</v>
      </c>
      <c r="GK161" s="261" t="str">
        <f>M2N!HU27</f>
        <v>x</v>
      </c>
      <c r="GL161" s="261" t="str">
        <f>M2N!HV27</f>
        <v>x</v>
      </c>
      <c r="GM161" s="261" t="str">
        <f>M2N!HW27</f>
        <v>x</v>
      </c>
      <c r="GN161" s="261" t="str">
        <f>M2N!HX27</f>
        <v>x</v>
      </c>
    </row>
    <row r="162" spans="1:196" ht="13.15" customHeight="1" x14ac:dyDescent="0.2">
      <c r="A162" s="274" t="str">
        <f>M2N!A28</f>
        <v>V10T</v>
      </c>
      <c r="B162" s="274">
        <f>M2N!B28</f>
        <v>41695</v>
      </c>
      <c r="C162" s="275">
        <f>M2N!C28</f>
        <v>48000</v>
      </c>
      <c r="D162" s="276" t="str">
        <f>M2N!D28</f>
        <v>N369</v>
      </c>
      <c r="E162" s="336" t="str">
        <f>M2N!AO28</f>
        <v>STK</v>
      </c>
      <c r="F162" s="337" t="str">
        <f>M2N!AP28</f>
        <v>STK</v>
      </c>
      <c r="G162" s="337" t="str">
        <f>M2N!AQ28</f>
        <v>STK</v>
      </c>
      <c r="H162" s="337" t="str">
        <f>M2N!AR28</f>
        <v>PPL</v>
      </c>
      <c r="I162" s="337" t="str">
        <f>M2N!AS28</f>
        <v>V10</v>
      </c>
      <c r="J162" s="337" t="str">
        <f>M2N!AT28</f>
        <v>V10</v>
      </c>
      <c r="K162" s="337" t="str">
        <f>M2N!AU28</f>
        <v>V10</v>
      </c>
      <c r="L162" s="337" t="str">
        <f>M2N!AV28</f>
        <v>V10</v>
      </c>
      <c r="M162" s="337" t="str">
        <f>M2N!AW28</f>
        <v>V10</v>
      </c>
      <c r="N162" s="337" t="str">
        <f>M2N!AX28</f>
        <v>V10</v>
      </c>
      <c r="O162" s="337" t="str">
        <f>M2N!AY28</f>
        <v>V10</v>
      </c>
      <c r="P162" s="338" t="str">
        <f>M2N!AZ28</f>
        <v>V10</v>
      </c>
      <c r="Q162" s="336" t="str">
        <f>M2N!BA28</f>
        <v>V10</v>
      </c>
      <c r="R162" s="337" t="str">
        <f>M2N!BB28</f>
        <v>V10</v>
      </c>
      <c r="S162" s="337" t="str">
        <f>M2N!BC28</f>
        <v>V10</v>
      </c>
      <c r="T162" s="337">
        <f>M2N!BD28</f>
        <v>22.222222222222218</v>
      </c>
      <c r="U162" s="337">
        <f>M2N!BE28</f>
        <v>22.222222222222218</v>
      </c>
      <c r="V162" s="337">
        <f>M2N!BF28</f>
        <v>22.222222222222218</v>
      </c>
      <c r="W162" s="337">
        <f>M2N!BG28</f>
        <v>22.222222222222218</v>
      </c>
      <c r="X162" s="337">
        <f>M2N!BH28</f>
        <v>22.222222222222218</v>
      </c>
      <c r="Y162" s="337">
        <f>M2N!BI28</f>
        <v>22.222222222222218</v>
      </c>
      <c r="Z162" s="337">
        <f>M2N!BJ28</f>
        <v>22.222222222222218</v>
      </c>
      <c r="AA162" s="337">
        <f>M2N!BK28</f>
        <v>22.222222222222218</v>
      </c>
      <c r="AB162" s="339">
        <f>M2N!BL28</f>
        <v>22.222222222222218</v>
      </c>
      <c r="AC162" s="336">
        <f>M2N!BM28</f>
        <v>22.222222222222218</v>
      </c>
      <c r="AD162" s="337">
        <f>M2N!BN28</f>
        <v>22.222222222222218</v>
      </c>
      <c r="AE162" s="337">
        <f>M2N!BO28</f>
        <v>22.222222222222218</v>
      </c>
      <c r="AF162" s="337">
        <f>M2N!BP28</f>
        <v>22.222222222222218</v>
      </c>
      <c r="AG162" s="337">
        <f>M2N!BQ28</f>
        <v>22.222222222222218</v>
      </c>
      <c r="AH162" s="337">
        <f>M2N!BR28</f>
        <v>22.222222222222218</v>
      </c>
      <c r="AI162" s="337">
        <f>M2N!BS28</f>
        <v>22.222222222222218</v>
      </c>
      <c r="AJ162" s="337">
        <f>M2N!BT28</f>
        <v>22.222222222222218</v>
      </c>
      <c r="AK162" s="337">
        <f>M2N!BU28</f>
        <v>22.222222222222218</v>
      </c>
      <c r="AL162" s="337">
        <f>M2N!BV28</f>
        <v>22.222222222222218</v>
      </c>
      <c r="AM162" s="337">
        <f>M2N!BW28</f>
        <v>22.222222222222218</v>
      </c>
      <c r="AN162" s="339">
        <f>M2N!BX28</f>
        <v>22.222222222222218</v>
      </c>
      <c r="AO162" s="336">
        <f>M2N!BY28</f>
        <v>22.222222222222218</v>
      </c>
      <c r="AP162" s="337">
        <f>M2N!BZ28</f>
        <v>22.222222222222218</v>
      </c>
      <c r="AQ162" s="337">
        <f>M2N!CA28</f>
        <v>22.222222222222218</v>
      </c>
      <c r="AR162" s="337">
        <f>M2N!CB28</f>
        <v>22.222222222222218</v>
      </c>
      <c r="AS162" s="337">
        <f>M2N!CC28</f>
        <v>22.222222222222218</v>
      </c>
      <c r="AT162" s="337">
        <f>M2N!CD28</f>
        <v>22.222222222222218</v>
      </c>
      <c r="AU162" s="337">
        <f>M2N!CE28</f>
        <v>22.222222222222218</v>
      </c>
      <c r="AV162" s="337">
        <f>M2N!CF28</f>
        <v>22.222222222222218</v>
      </c>
      <c r="AW162" s="337">
        <f>M2N!CG28</f>
        <v>22.222222222222218</v>
      </c>
      <c r="AX162" s="337">
        <f>M2N!CH28</f>
        <v>22.222222222222218</v>
      </c>
      <c r="AY162" s="337">
        <f>M2N!CI28</f>
        <v>22.222222222222218</v>
      </c>
      <c r="AZ162" s="339">
        <f>M2N!CJ28</f>
        <v>22.222222222222218</v>
      </c>
      <c r="BA162" s="336">
        <f>M2N!CK28</f>
        <v>22.222222222222218</v>
      </c>
      <c r="BB162" s="337">
        <f>M2N!CL28</f>
        <v>22.222222222222218</v>
      </c>
      <c r="BC162" s="337">
        <f>M2N!CM28</f>
        <v>22.222222222222218</v>
      </c>
      <c r="BD162" s="337">
        <f>M2N!CN28</f>
        <v>22.222222222222218</v>
      </c>
      <c r="BE162" s="337">
        <f>M2N!CO28</f>
        <v>22.222222222222218</v>
      </c>
      <c r="BF162" s="337">
        <f>M2N!CP28</f>
        <v>22.222222222222218</v>
      </c>
      <c r="BG162" s="337">
        <f>M2N!CQ28</f>
        <v>22.222222222222218</v>
      </c>
      <c r="BH162" s="337">
        <f>M2N!CR28</f>
        <v>22.222222222222218</v>
      </c>
      <c r="BI162" s="337">
        <f>M2N!CS28</f>
        <v>22.222222222222218</v>
      </c>
      <c r="BJ162" s="337">
        <f>M2N!CT28</f>
        <v>22.222222222222218</v>
      </c>
      <c r="BK162" s="337">
        <f>M2N!CU28</f>
        <v>22.222222222222218</v>
      </c>
      <c r="BL162" s="339">
        <f>M2N!CV28</f>
        <v>22.222222222222218</v>
      </c>
      <c r="BM162" s="336" t="str">
        <f>M2N!CW28</f>
        <v>X</v>
      </c>
      <c r="BN162" s="337" t="str">
        <f>M2N!CX28</f>
        <v>X</v>
      </c>
      <c r="BO162" s="337" t="str">
        <f>M2N!CY28</f>
        <v>X</v>
      </c>
      <c r="BP162" s="337" t="str">
        <f>M2N!CZ28</f>
        <v>X</v>
      </c>
      <c r="BQ162" s="337" t="str">
        <f>M2N!DA28</f>
        <v>X</v>
      </c>
      <c r="BR162" s="337" t="str">
        <f>M2N!DB28</f>
        <v>X</v>
      </c>
      <c r="BS162" s="337" t="str">
        <f>M2N!DC28</f>
        <v>X</v>
      </c>
      <c r="BT162" s="337" t="str">
        <f>M2N!DD28</f>
        <v>X</v>
      </c>
      <c r="BU162" s="337" t="str">
        <f>M2N!DE28</f>
        <v>X</v>
      </c>
      <c r="BV162" s="337" t="str">
        <f>M2N!DF28</f>
        <v>x</v>
      </c>
      <c r="BW162" s="337" t="str">
        <f>M2N!DG28</f>
        <v>x</v>
      </c>
      <c r="BX162" s="339" t="str">
        <f>M2N!DH28</f>
        <v>x</v>
      </c>
      <c r="BY162" s="336" t="str">
        <f>M2N!DI28</f>
        <v>x</v>
      </c>
      <c r="BZ162" s="337" t="str">
        <f>M2N!DJ28</f>
        <v>x</v>
      </c>
      <c r="CA162" s="337" t="str">
        <f>M2N!DK28</f>
        <v>x</v>
      </c>
      <c r="CB162" s="337" t="str">
        <f>M2N!DL28</f>
        <v>x</v>
      </c>
      <c r="CC162" s="337" t="str">
        <f>M2N!DM28</f>
        <v>x</v>
      </c>
      <c r="CD162" s="337" t="str">
        <f>M2N!DN28</f>
        <v>x</v>
      </c>
      <c r="CE162" s="337" t="str">
        <f>M2N!DO28</f>
        <v>x</v>
      </c>
      <c r="CF162" s="337" t="str">
        <f>M2N!DP28</f>
        <v>x</v>
      </c>
      <c r="CG162" s="337" t="str">
        <f>M2N!DQ28</f>
        <v>x</v>
      </c>
      <c r="CH162" s="337" t="str">
        <f>M2N!DR28</f>
        <v>x</v>
      </c>
      <c r="CI162" s="337" t="str">
        <f>M2N!DS28</f>
        <v>x</v>
      </c>
      <c r="CJ162" s="339" t="str">
        <f>M2N!DT28</f>
        <v>x</v>
      </c>
      <c r="CK162" s="336" t="str">
        <f>M2N!DU28</f>
        <v>x</v>
      </c>
      <c r="CL162" s="337" t="str">
        <f>M2N!DV28</f>
        <v>x</v>
      </c>
      <c r="CM162" s="337" t="str">
        <f>M2N!DW28</f>
        <v>x</v>
      </c>
      <c r="CN162" s="337" t="str">
        <f>M2N!DX28</f>
        <v>x</v>
      </c>
      <c r="CO162" s="261" t="str">
        <f>M2N!DY28</f>
        <v>x</v>
      </c>
      <c r="CP162" s="261" t="str">
        <f>M2N!DZ28</f>
        <v>x</v>
      </c>
      <c r="CQ162" s="261" t="str">
        <f>M2N!EA28</f>
        <v>x</v>
      </c>
      <c r="CR162" s="261" t="str">
        <f>M2N!EB28</f>
        <v>x</v>
      </c>
      <c r="CS162" s="261" t="str">
        <f>M2N!EC28</f>
        <v>x</v>
      </c>
      <c r="CT162" s="261" t="str">
        <f>M2N!ED28</f>
        <v>x</v>
      </c>
      <c r="CU162" s="261" t="str">
        <f>M2N!EE28</f>
        <v>x</v>
      </c>
      <c r="CV162" s="284" t="str">
        <f>M2N!EF28</f>
        <v>x</v>
      </c>
      <c r="CW162" s="283" t="str">
        <f>M2N!EG28</f>
        <v>x</v>
      </c>
      <c r="CX162" s="261" t="str">
        <f>M2N!EH28</f>
        <v>x</v>
      </c>
      <c r="CY162" s="261" t="str">
        <f>M2N!EI28</f>
        <v>x</v>
      </c>
      <c r="CZ162" s="261" t="str">
        <f>M2N!EJ28</f>
        <v>x</v>
      </c>
      <c r="DA162" s="261" t="str">
        <f>M2N!EK28</f>
        <v>x</v>
      </c>
      <c r="DB162" s="261" t="str">
        <f>M2N!EL28</f>
        <v>x</v>
      </c>
      <c r="DC162" s="261" t="str">
        <f>M2N!EM28</f>
        <v>x</v>
      </c>
      <c r="DD162" s="261" t="str">
        <f>M2N!EN28</f>
        <v>x</v>
      </c>
      <c r="DE162" s="261" t="str">
        <f>M2N!EO28</f>
        <v>x</v>
      </c>
      <c r="DF162" s="261" t="str">
        <f>M2N!EP28</f>
        <v>x</v>
      </c>
      <c r="DG162" s="261" t="str">
        <f>M2N!EQ28</f>
        <v>x</v>
      </c>
      <c r="DH162" s="284" t="str">
        <f>M2N!ER28</f>
        <v>x</v>
      </c>
      <c r="DI162" s="283" t="str">
        <f>M2N!ES28</f>
        <v>x</v>
      </c>
      <c r="DJ162" s="261" t="str">
        <f>M2N!ET28</f>
        <v>x</v>
      </c>
      <c r="DK162" s="261" t="str">
        <f>M2N!EU28</f>
        <v>x</v>
      </c>
      <c r="DL162" s="261" t="str">
        <f>M2N!EV28</f>
        <v>x</v>
      </c>
      <c r="DM162" s="261" t="str">
        <f>M2N!EW28</f>
        <v>x</v>
      </c>
      <c r="DN162" s="261" t="str">
        <f>M2N!EX28</f>
        <v>x</v>
      </c>
      <c r="DO162" s="261" t="str">
        <f>M2N!EY28</f>
        <v>x</v>
      </c>
      <c r="DP162" s="261" t="str">
        <f>M2N!EZ28</f>
        <v>x</v>
      </c>
      <c r="DQ162" s="261" t="str">
        <f>M2N!FA28</f>
        <v>x</v>
      </c>
      <c r="DR162" s="261" t="str">
        <f>M2N!FB28</f>
        <v>x</v>
      </c>
      <c r="DS162" s="261" t="str">
        <f>M2N!FC28</f>
        <v>x</v>
      </c>
      <c r="DT162" s="284" t="str">
        <f>M2N!FD28</f>
        <v>x</v>
      </c>
      <c r="DU162" s="283" t="str">
        <f>M2N!FE28</f>
        <v>x</v>
      </c>
      <c r="DV162" s="261" t="str">
        <f>M2N!FF28</f>
        <v>x</v>
      </c>
      <c r="DW162" s="261" t="str">
        <f>M2N!FG28</f>
        <v>x</v>
      </c>
      <c r="DX162" s="261" t="str">
        <f>M2N!FH28</f>
        <v>x</v>
      </c>
      <c r="DY162" s="261" t="str">
        <f>M2N!FI28</f>
        <v>x</v>
      </c>
      <c r="DZ162" s="261" t="str">
        <f>M2N!FJ28</f>
        <v>x</v>
      </c>
      <c r="EA162" s="261" t="str">
        <f>M2N!FK28</f>
        <v>x</v>
      </c>
      <c r="EB162" s="261" t="str">
        <f>M2N!FL28</f>
        <v>x</v>
      </c>
      <c r="EC162" s="261" t="str">
        <f>M2N!FM28</f>
        <v>x</v>
      </c>
      <c r="ED162" s="261" t="str">
        <f>M2N!FN28</f>
        <v>x</v>
      </c>
      <c r="EE162" s="261" t="str">
        <f>M2N!FO28</f>
        <v>x</v>
      </c>
      <c r="EF162" s="284" t="str">
        <f>M2N!FP28</f>
        <v>x</v>
      </c>
      <c r="EG162" s="283" t="str">
        <f>M2N!FQ28</f>
        <v>x</v>
      </c>
      <c r="EH162" s="261" t="str">
        <f>M2N!FR28</f>
        <v>x</v>
      </c>
      <c r="EI162" s="261" t="str">
        <f>M2N!FS28</f>
        <v>x</v>
      </c>
      <c r="EJ162" s="261" t="str">
        <f>M2N!FT28</f>
        <v>x</v>
      </c>
      <c r="EK162" s="261" t="str">
        <f>M2N!FU28</f>
        <v>x</v>
      </c>
      <c r="EL162" s="261" t="str">
        <f>M2N!FV28</f>
        <v>x</v>
      </c>
      <c r="EM162" s="261" t="str">
        <f>M2N!FW28</f>
        <v>x</v>
      </c>
      <c r="EN162" s="261" t="str">
        <f>M2N!FX28</f>
        <v>x</v>
      </c>
      <c r="EO162" s="261" t="str">
        <f>M2N!FY28</f>
        <v>x</v>
      </c>
      <c r="EP162" s="261" t="str">
        <f>M2N!FZ28</f>
        <v>x</v>
      </c>
      <c r="EQ162" s="261" t="str">
        <f>M2N!GA28</f>
        <v>x</v>
      </c>
      <c r="ER162" s="284" t="str">
        <f>M2N!GB28</f>
        <v>x</v>
      </c>
      <c r="ES162" s="280" t="str">
        <f>M2N!GC28</f>
        <v>x</v>
      </c>
      <c r="ET162" s="261" t="str">
        <f>M2N!GD28</f>
        <v>x</v>
      </c>
      <c r="EU162" s="261" t="str">
        <f>M2N!GE28</f>
        <v>x</v>
      </c>
      <c r="EV162" s="261" t="str">
        <f>M2N!GF28</f>
        <v>x</v>
      </c>
      <c r="EW162" s="261" t="str">
        <f>M2N!GG28</f>
        <v>x</v>
      </c>
      <c r="EX162" s="261" t="str">
        <f>M2N!GH28</f>
        <v>x</v>
      </c>
      <c r="EY162" s="261" t="str">
        <f>M2N!GI28</f>
        <v>x</v>
      </c>
      <c r="EZ162" s="261" t="str">
        <f>M2N!GJ28</f>
        <v>x</v>
      </c>
      <c r="FA162" s="261" t="str">
        <f>M2N!GK28</f>
        <v>x</v>
      </c>
      <c r="FB162" s="261" t="str">
        <f>M2N!GL28</f>
        <v>x</v>
      </c>
      <c r="FC162" s="261" t="str">
        <f>M2N!GM28</f>
        <v>x</v>
      </c>
      <c r="FD162" s="261" t="str">
        <f>M2N!GN28</f>
        <v>x</v>
      </c>
      <c r="FE162" s="261" t="str">
        <f>M2N!GO28</f>
        <v>x</v>
      </c>
      <c r="FF162" s="261" t="str">
        <f>M2N!GP28</f>
        <v>x</v>
      </c>
      <c r="FG162" s="261" t="str">
        <f>M2N!GQ28</f>
        <v>x</v>
      </c>
      <c r="FH162" s="261" t="str">
        <f>M2N!GR28</f>
        <v>x</v>
      </c>
      <c r="FI162" s="261" t="str">
        <f>M2N!GS28</f>
        <v>x</v>
      </c>
      <c r="FJ162" s="261" t="str">
        <f>M2N!GT28</f>
        <v>x</v>
      </c>
      <c r="FK162" s="261" t="str">
        <f>M2N!GU28</f>
        <v>x</v>
      </c>
      <c r="FL162" s="261" t="str">
        <f>M2N!GV28</f>
        <v>x</v>
      </c>
      <c r="FM162" s="261" t="str">
        <f>M2N!GW28</f>
        <v>x</v>
      </c>
      <c r="FN162" s="261" t="str">
        <f>M2N!GX28</f>
        <v>x</v>
      </c>
      <c r="FO162" s="261" t="str">
        <f>M2N!GY28</f>
        <v>x</v>
      </c>
      <c r="FP162" s="261" t="str">
        <f>M2N!GZ28</f>
        <v>x</v>
      </c>
      <c r="FQ162" s="261" t="str">
        <f>M2N!HA28</f>
        <v>x</v>
      </c>
      <c r="FR162" s="261" t="str">
        <f>M2N!HB28</f>
        <v>x</v>
      </c>
      <c r="FS162" s="261" t="str">
        <f>M2N!HC28</f>
        <v>x</v>
      </c>
      <c r="FT162" s="261" t="str">
        <f>M2N!HD28</f>
        <v>x</v>
      </c>
      <c r="FU162" s="261" t="str">
        <f>M2N!HE28</f>
        <v>x</v>
      </c>
      <c r="FV162" s="261" t="str">
        <f>M2N!HF28</f>
        <v>x</v>
      </c>
      <c r="FW162" s="261" t="str">
        <f>M2N!HG28</f>
        <v>x</v>
      </c>
      <c r="FX162" s="261" t="str">
        <f>M2N!HH28</f>
        <v>x</v>
      </c>
      <c r="FY162" s="261" t="str">
        <f>M2N!HI28</f>
        <v>x</v>
      </c>
      <c r="FZ162" s="261" t="str">
        <f>M2N!HJ28</f>
        <v>x</v>
      </c>
      <c r="GA162" s="261" t="str">
        <f>M2N!HK28</f>
        <v>x</v>
      </c>
      <c r="GB162" s="261" t="str">
        <f>M2N!HL28</f>
        <v>x</v>
      </c>
      <c r="GC162" s="261" t="str">
        <f>M2N!HM28</f>
        <v>x</v>
      </c>
      <c r="GD162" s="261" t="str">
        <f>M2N!HN28</f>
        <v>x</v>
      </c>
      <c r="GE162" s="261" t="str">
        <f>M2N!HO28</f>
        <v>x</v>
      </c>
      <c r="GF162" s="261" t="str">
        <f>M2N!HP28</f>
        <v>x</v>
      </c>
      <c r="GG162" s="261" t="str">
        <f>M2N!HQ28</f>
        <v>x</v>
      </c>
      <c r="GH162" s="261" t="str">
        <f>M2N!HR28</f>
        <v>x</v>
      </c>
      <c r="GI162" s="261" t="str">
        <f>M2N!HS28</f>
        <v>x</v>
      </c>
      <c r="GJ162" s="261" t="str">
        <f>M2N!HT28</f>
        <v>x</v>
      </c>
      <c r="GK162" s="261" t="str">
        <f>M2N!HU28</f>
        <v>x</v>
      </c>
      <c r="GL162" s="261" t="str">
        <f>M2N!HV28</f>
        <v>x</v>
      </c>
      <c r="GM162" s="261" t="str">
        <f>M2N!HW28</f>
        <v>x</v>
      </c>
      <c r="GN162" s="261" t="str">
        <f>M2N!HX28</f>
        <v>x</v>
      </c>
    </row>
    <row r="163" spans="1:196" ht="13.15" customHeight="1" x14ac:dyDescent="0.2">
      <c r="A163" s="274" t="str">
        <f>M2N!A29</f>
        <v>V10T</v>
      </c>
      <c r="B163" s="274">
        <f>M2N!B29</f>
        <v>41932</v>
      </c>
      <c r="C163" s="275">
        <f>M2N!C29</f>
        <v>48000</v>
      </c>
      <c r="D163" s="276" t="str">
        <f>M2N!D29</f>
        <v>N370</v>
      </c>
      <c r="E163" s="336">
        <f>M2N!AO29</f>
        <v>19.733333333333348</v>
      </c>
      <c r="F163" s="337">
        <f>M2N!AP29</f>
        <v>19.733333333333348</v>
      </c>
      <c r="G163" s="337">
        <f>M2N!AQ29</f>
        <v>19.733333333333348</v>
      </c>
      <c r="H163" s="337" t="str">
        <f>M2N!AR29</f>
        <v>V10</v>
      </c>
      <c r="I163" s="337" t="str">
        <f>M2N!AS29</f>
        <v>V10</v>
      </c>
      <c r="J163" s="337" t="str">
        <f>M2N!AT29</f>
        <v>V10</v>
      </c>
      <c r="K163" s="337" t="str">
        <f>M2N!AU29</f>
        <v>V10</v>
      </c>
      <c r="L163" s="337" t="str">
        <f>M2N!AV29</f>
        <v>V10</v>
      </c>
      <c r="M163" s="337">
        <f>M2N!AW29</f>
        <v>19.23076923076923</v>
      </c>
      <c r="N163" s="337">
        <f>M2N!AX29</f>
        <v>19.23076923076923</v>
      </c>
      <c r="O163" s="337">
        <f>M2N!AY29</f>
        <v>19.23076923076923</v>
      </c>
      <c r="P163" s="338">
        <f>M2N!AZ29</f>
        <v>19.23076923076923</v>
      </c>
      <c r="Q163" s="336">
        <f>M2N!BA29</f>
        <v>20.638405797101463</v>
      </c>
      <c r="R163" s="337">
        <f>M2N!BB29</f>
        <v>20.638405797101463</v>
      </c>
      <c r="S163" s="337">
        <f>M2N!BC29</f>
        <v>20.638405797101463</v>
      </c>
      <c r="T163" s="337">
        <f>M2N!BD29</f>
        <v>20.638405797101463</v>
      </c>
      <c r="U163" s="337">
        <f>M2N!BE29</f>
        <v>20.638405797101463</v>
      </c>
      <c r="V163" s="337">
        <f>M2N!BF29</f>
        <v>20.638405797101463</v>
      </c>
      <c r="W163" s="337">
        <f>M2N!BG29</f>
        <v>20.638405797101463</v>
      </c>
      <c r="X163" s="337">
        <f>M2N!BH29</f>
        <v>20.638405797101463</v>
      </c>
      <c r="Y163" s="337">
        <f>M2N!BI29</f>
        <v>20.638405797101463</v>
      </c>
      <c r="Z163" s="337">
        <f>M2N!BJ29</f>
        <v>20.638405797101463</v>
      </c>
      <c r="AA163" s="337">
        <f>M2N!BK29</f>
        <v>20.638405797101463</v>
      </c>
      <c r="AB163" s="339">
        <f>M2N!BL29</f>
        <v>20.638405797101463</v>
      </c>
      <c r="AC163" s="336">
        <f>M2N!BM29</f>
        <v>20.638405797101463</v>
      </c>
      <c r="AD163" s="337">
        <f>M2N!BN29</f>
        <v>20.638405797101463</v>
      </c>
      <c r="AE163" s="337">
        <f>M2N!BO29</f>
        <v>20.638405797101463</v>
      </c>
      <c r="AF163" s="337">
        <f>M2N!BP29</f>
        <v>20.638405797101463</v>
      </c>
      <c r="AG163" s="337">
        <f>M2N!BQ29</f>
        <v>20.638405797101463</v>
      </c>
      <c r="AH163" s="337">
        <f>M2N!BR29</f>
        <v>20.638405797101463</v>
      </c>
      <c r="AI163" s="337">
        <f>M2N!BS29</f>
        <v>20.638405797101463</v>
      </c>
      <c r="AJ163" s="337">
        <f>M2N!BT29</f>
        <v>20.638405797101463</v>
      </c>
      <c r="AK163" s="337">
        <f>M2N!BU29</f>
        <v>20.638405797101463</v>
      </c>
      <c r="AL163" s="337">
        <f>M2N!BV29</f>
        <v>20.638405797101463</v>
      </c>
      <c r="AM163" s="337">
        <f>M2N!BW29</f>
        <v>20.638405797101463</v>
      </c>
      <c r="AN163" s="339">
        <f>M2N!BX29</f>
        <v>20.638405797101463</v>
      </c>
      <c r="AO163" s="336">
        <f>M2N!BY29</f>
        <v>20.638405797101463</v>
      </c>
      <c r="AP163" s="337">
        <f>M2N!BZ29</f>
        <v>20.638405797101463</v>
      </c>
      <c r="AQ163" s="337">
        <f>M2N!CA29</f>
        <v>20.638405797101463</v>
      </c>
      <c r="AR163" s="337">
        <f>M2N!CB29</f>
        <v>20.638405797101463</v>
      </c>
      <c r="AS163" s="337">
        <f>M2N!CC29</f>
        <v>20.638405797101463</v>
      </c>
      <c r="AT163" s="337">
        <f>M2N!CD29</f>
        <v>20.638405797101463</v>
      </c>
      <c r="AU163" s="337">
        <f>M2N!CE29</f>
        <v>20.638405797101463</v>
      </c>
      <c r="AV163" s="337">
        <f>M2N!CF29</f>
        <v>20.638405797101463</v>
      </c>
      <c r="AW163" s="337">
        <f>M2N!CG29</f>
        <v>20.638405797101463</v>
      </c>
      <c r="AX163" s="337">
        <f>M2N!CH29</f>
        <v>20.638405797101463</v>
      </c>
      <c r="AY163" s="337">
        <f>M2N!CI29</f>
        <v>20.638405797101463</v>
      </c>
      <c r="AZ163" s="339">
        <f>M2N!CJ29</f>
        <v>20.638405797101463</v>
      </c>
      <c r="BA163" s="336">
        <f>M2N!CK29</f>
        <v>20.638405797101463</v>
      </c>
      <c r="BB163" s="337">
        <f>M2N!CL29</f>
        <v>20.638405797101463</v>
      </c>
      <c r="BC163" s="337">
        <f>M2N!CM29</f>
        <v>20.638405797101463</v>
      </c>
      <c r="BD163" s="337">
        <f>M2N!CN29</f>
        <v>20.638405797101463</v>
      </c>
      <c r="BE163" s="337">
        <f>M2N!CO29</f>
        <v>20.638405797101463</v>
      </c>
      <c r="BF163" s="337">
        <f>M2N!CP29</f>
        <v>20.638405797101463</v>
      </c>
      <c r="BG163" s="337">
        <f>M2N!CQ29</f>
        <v>20.638405797101463</v>
      </c>
      <c r="BH163" s="337">
        <f>M2N!CR29</f>
        <v>20.638405797101463</v>
      </c>
      <c r="BI163" s="337">
        <f>M2N!CS29</f>
        <v>20.638405797101463</v>
      </c>
      <c r="BJ163" s="337">
        <f>M2N!CT29</f>
        <v>20.638405797101463</v>
      </c>
      <c r="BK163" s="337">
        <f>M2N!CU29</f>
        <v>20.638405797101463</v>
      </c>
      <c r="BL163" s="339">
        <f>M2N!CV29</f>
        <v>20.638405797101463</v>
      </c>
      <c r="BM163" s="336" t="str">
        <f>M2N!CW29</f>
        <v>X</v>
      </c>
      <c r="BN163" s="337" t="str">
        <f>M2N!CX29</f>
        <v>X</v>
      </c>
      <c r="BO163" s="337" t="str">
        <f>M2N!CY29</f>
        <v>X</v>
      </c>
      <c r="BP163" s="337" t="str">
        <f>M2N!CZ29</f>
        <v>X</v>
      </c>
      <c r="BQ163" s="337" t="str">
        <f>M2N!DA29</f>
        <v>X</v>
      </c>
      <c r="BR163" s="337" t="str">
        <f>M2N!DB29</f>
        <v>X</v>
      </c>
      <c r="BS163" s="337" t="str">
        <f>M2N!DC29</f>
        <v>X</v>
      </c>
      <c r="BT163" s="337" t="str">
        <f>M2N!DD29</f>
        <v>X</v>
      </c>
      <c r="BU163" s="337" t="str">
        <f>M2N!DE29</f>
        <v>X</v>
      </c>
      <c r="BV163" s="337" t="str">
        <f>M2N!DF29</f>
        <v>x</v>
      </c>
      <c r="BW163" s="337" t="str">
        <f>M2N!DG29</f>
        <v>x</v>
      </c>
      <c r="BX163" s="339" t="str">
        <f>M2N!DH29</f>
        <v>x</v>
      </c>
      <c r="BY163" s="336" t="str">
        <f>M2N!DI29</f>
        <v>x</v>
      </c>
      <c r="BZ163" s="337" t="str">
        <f>M2N!DJ29</f>
        <v>x</v>
      </c>
      <c r="CA163" s="337" t="str">
        <f>M2N!DK29</f>
        <v>x</v>
      </c>
      <c r="CB163" s="337" t="str">
        <f>M2N!DL29</f>
        <v>x</v>
      </c>
      <c r="CC163" s="337" t="str">
        <f>M2N!DM29</f>
        <v>x</v>
      </c>
      <c r="CD163" s="337" t="str">
        <f>M2N!DN29</f>
        <v>x</v>
      </c>
      <c r="CE163" s="337" t="str">
        <f>M2N!DO29</f>
        <v>x</v>
      </c>
      <c r="CF163" s="337" t="str">
        <f>M2N!DP29</f>
        <v>x</v>
      </c>
      <c r="CG163" s="337" t="str">
        <f>M2N!DQ29</f>
        <v>x</v>
      </c>
      <c r="CH163" s="337" t="str">
        <f>M2N!DR29</f>
        <v>x</v>
      </c>
      <c r="CI163" s="337" t="str">
        <f>M2N!DS29</f>
        <v>x</v>
      </c>
      <c r="CJ163" s="339" t="str">
        <f>M2N!DT29</f>
        <v>x</v>
      </c>
      <c r="CK163" s="336" t="str">
        <f>M2N!DU29</f>
        <v>x</v>
      </c>
      <c r="CL163" s="337" t="str">
        <f>M2N!DV29</f>
        <v>x</v>
      </c>
      <c r="CM163" s="337" t="str">
        <f>M2N!DW29</f>
        <v>x</v>
      </c>
      <c r="CN163" s="337" t="str">
        <f>M2N!DX29</f>
        <v>x</v>
      </c>
      <c r="CO163" s="261" t="str">
        <f>M2N!DY29</f>
        <v>x</v>
      </c>
      <c r="CP163" s="261" t="str">
        <f>M2N!DZ29</f>
        <v>x</v>
      </c>
      <c r="CQ163" s="261" t="str">
        <f>M2N!EA29</f>
        <v>x</v>
      </c>
      <c r="CR163" s="261" t="str">
        <f>M2N!EB29</f>
        <v>x</v>
      </c>
      <c r="CS163" s="261" t="str">
        <f>M2N!EC29</f>
        <v>x</v>
      </c>
      <c r="CT163" s="261" t="str">
        <f>M2N!ED29</f>
        <v>x</v>
      </c>
      <c r="CU163" s="261" t="str">
        <f>M2N!EE29</f>
        <v>x</v>
      </c>
      <c r="CV163" s="284" t="str">
        <f>M2N!EF29</f>
        <v>x</v>
      </c>
      <c r="CW163" s="283" t="str">
        <f>M2N!EG29</f>
        <v>x</v>
      </c>
      <c r="CX163" s="261" t="str">
        <f>M2N!EH29</f>
        <v>x</v>
      </c>
      <c r="CY163" s="261" t="str">
        <f>M2N!EI29</f>
        <v>x</v>
      </c>
      <c r="CZ163" s="261" t="str">
        <f>M2N!EJ29</f>
        <v>x</v>
      </c>
      <c r="DA163" s="261" t="str">
        <f>M2N!EK29</f>
        <v>x</v>
      </c>
      <c r="DB163" s="261" t="str">
        <f>M2N!EL29</f>
        <v>x</v>
      </c>
      <c r="DC163" s="261" t="str">
        <f>M2N!EM29</f>
        <v>x</v>
      </c>
      <c r="DD163" s="261" t="str">
        <f>M2N!EN29</f>
        <v>x</v>
      </c>
      <c r="DE163" s="261" t="str">
        <f>M2N!EO29</f>
        <v>x</v>
      </c>
      <c r="DF163" s="261" t="str">
        <f>M2N!EP29</f>
        <v>x</v>
      </c>
      <c r="DG163" s="261" t="str">
        <f>M2N!EQ29</f>
        <v>x</v>
      </c>
      <c r="DH163" s="284" t="str">
        <f>M2N!ER29</f>
        <v>x</v>
      </c>
      <c r="DI163" s="283" t="str">
        <f>M2N!ES29</f>
        <v>x</v>
      </c>
      <c r="DJ163" s="261" t="str">
        <f>M2N!ET29</f>
        <v>x</v>
      </c>
      <c r="DK163" s="261" t="str">
        <f>M2N!EU29</f>
        <v>x</v>
      </c>
      <c r="DL163" s="261" t="str">
        <f>M2N!EV29</f>
        <v>x</v>
      </c>
      <c r="DM163" s="261" t="str">
        <f>M2N!EW29</f>
        <v>x</v>
      </c>
      <c r="DN163" s="261" t="str">
        <f>M2N!EX29</f>
        <v>x</v>
      </c>
      <c r="DO163" s="261" t="str">
        <f>M2N!EY29</f>
        <v>x</v>
      </c>
      <c r="DP163" s="261" t="str">
        <f>M2N!EZ29</f>
        <v>x</v>
      </c>
      <c r="DQ163" s="261" t="str">
        <f>M2N!FA29</f>
        <v>x</v>
      </c>
      <c r="DR163" s="261" t="str">
        <f>M2N!FB29</f>
        <v>x</v>
      </c>
      <c r="DS163" s="261" t="str">
        <f>M2N!FC29</f>
        <v>x</v>
      </c>
      <c r="DT163" s="284" t="str">
        <f>M2N!FD29</f>
        <v>x</v>
      </c>
      <c r="DU163" s="283" t="str">
        <f>M2N!FE29</f>
        <v>x</v>
      </c>
      <c r="DV163" s="261" t="str">
        <f>M2N!FF29</f>
        <v>x</v>
      </c>
      <c r="DW163" s="261" t="str">
        <f>M2N!FG29</f>
        <v>x</v>
      </c>
      <c r="DX163" s="261" t="str">
        <f>M2N!FH29</f>
        <v>x</v>
      </c>
      <c r="DY163" s="261" t="str">
        <f>M2N!FI29</f>
        <v>x</v>
      </c>
      <c r="DZ163" s="261" t="str">
        <f>M2N!FJ29</f>
        <v>x</v>
      </c>
      <c r="EA163" s="261" t="str">
        <f>M2N!FK29</f>
        <v>x</v>
      </c>
      <c r="EB163" s="261" t="str">
        <f>M2N!FL29</f>
        <v>x</v>
      </c>
      <c r="EC163" s="261" t="str">
        <f>M2N!FM29</f>
        <v>x</v>
      </c>
      <c r="ED163" s="261" t="str">
        <f>M2N!FN29</f>
        <v>x</v>
      </c>
      <c r="EE163" s="261" t="str">
        <f>M2N!FO29</f>
        <v>x</v>
      </c>
      <c r="EF163" s="284" t="str">
        <f>M2N!FP29</f>
        <v>x</v>
      </c>
      <c r="EG163" s="283" t="str">
        <f>M2N!FQ29</f>
        <v>x</v>
      </c>
      <c r="EH163" s="261" t="str">
        <f>M2N!FR29</f>
        <v>x</v>
      </c>
      <c r="EI163" s="261" t="str">
        <f>M2N!FS29</f>
        <v>x</v>
      </c>
      <c r="EJ163" s="261" t="str">
        <f>M2N!FT29</f>
        <v>x</v>
      </c>
      <c r="EK163" s="261" t="str">
        <f>M2N!FU29</f>
        <v>x</v>
      </c>
      <c r="EL163" s="261" t="str">
        <f>M2N!FV29</f>
        <v>x</v>
      </c>
      <c r="EM163" s="261" t="str">
        <f>M2N!FW29</f>
        <v>x</v>
      </c>
      <c r="EN163" s="261" t="str">
        <f>M2N!FX29</f>
        <v>x</v>
      </c>
      <c r="EO163" s="261" t="str">
        <f>M2N!FY29</f>
        <v>x</v>
      </c>
      <c r="EP163" s="261" t="str">
        <f>M2N!FZ29</f>
        <v>x</v>
      </c>
      <c r="EQ163" s="261" t="str">
        <f>M2N!GA29</f>
        <v>x</v>
      </c>
      <c r="ER163" s="284" t="str">
        <f>M2N!GB29</f>
        <v>x</v>
      </c>
      <c r="ES163" s="280" t="str">
        <f>M2N!GC29</f>
        <v>x</v>
      </c>
      <c r="ET163" s="261" t="str">
        <f>M2N!GD29</f>
        <v>x</v>
      </c>
      <c r="EU163" s="261" t="str">
        <f>M2N!GE29</f>
        <v>x</v>
      </c>
      <c r="EV163" s="261" t="str">
        <f>M2N!GF29</f>
        <v>x</v>
      </c>
      <c r="EW163" s="261" t="str">
        <f>M2N!GG29</f>
        <v>x</v>
      </c>
      <c r="EX163" s="261" t="str">
        <f>M2N!GH29</f>
        <v>x</v>
      </c>
      <c r="EY163" s="261" t="str">
        <f>M2N!GI29</f>
        <v>x</v>
      </c>
      <c r="EZ163" s="261" t="str">
        <f>M2N!GJ29</f>
        <v>x</v>
      </c>
      <c r="FA163" s="261" t="str">
        <f>M2N!GK29</f>
        <v>x</v>
      </c>
      <c r="FB163" s="261" t="str">
        <f>M2N!GL29</f>
        <v>x</v>
      </c>
      <c r="FC163" s="261" t="str">
        <f>M2N!GM29</f>
        <v>x</v>
      </c>
      <c r="FD163" s="261" t="str">
        <f>M2N!GN29</f>
        <v>x</v>
      </c>
      <c r="FE163" s="261" t="str">
        <f>M2N!GO29</f>
        <v>x</v>
      </c>
      <c r="FF163" s="261" t="str">
        <f>M2N!GP29</f>
        <v>x</v>
      </c>
      <c r="FG163" s="261" t="str">
        <f>M2N!GQ29</f>
        <v>x</v>
      </c>
      <c r="FH163" s="261" t="str">
        <f>M2N!GR29</f>
        <v>x</v>
      </c>
      <c r="FI163" s="261" t="str">
        <f>M2N!GS29</f>
        <v>x</v>
      </c>
      <c r="FJ163" s="261" t="str">
        <f>M2N!GT29</f>
        <v>x</v>
      </c>
      <c r="FK163" s="261" t="str">
        <f>M2N!GU29</f>
        <v>x</v>
      </c>
      <c r="FL163" s="261" t="str">
        <f>M2N!GV29</f>
        <v>x</v>
      </c>
      <c r="FM163" s="261" t="str">
        <f>M2N!GW29</f>
        <v>x</v>
      </c>
      <c r="FN163" s="261" t="str">
        <f>M2N!GX29</f>
        <v>x</v>
      </c>
      <c r="FO163" s="261" t="str">
        <f>M2N!GY29</f>
        <v>x</v>
      </c>
      <c r="FP163" s="261" t="str">
        <f>M2N!GZ29</f>
        <v>x</v>
      </c>
      <c r="FQ163" s="261" t="str">
        <f>M2N!HA29</f>
        <v>x</v>
      </c>
      <c r="FR163" s="261" t="str">
        <f>M2N!HB29</f>
        <v>x</v>
      </c>
      <c r="FS163" s="261" t="str">
        <f>M2N!HC29</f>
        <v>x</v>
      </c>
      <c r="FT163" s="261" t="str">
        <f>M2N!HD29</f>
        <v>x</v>
      </c>
      <c r="FU163" s="261" t="str">
        <f>M2N!HE29</f>
        <v>x</v>
      </c>
      <c r="FV163" s="261" t="str">
        <f>M2N!HF29</f>
        <v>x</v>
      </c>
      <c r="FW163" s="261" t="str">
        <f>M2N!HG29</f>
        <v>x</v>
      </c>
      <c r="FX163" s="261" t="str">
        <f>M2N!HH29</f>
        <v>x</v>
      </c>
      <c r="FY163" s="261" t="str">
        <f>M2N!HI29</f>
        <v>x</v>
      </c>
      <c r="FZ163" s="261" t="str">
        <f>M2N!HJ29</f>
        <v>x</v>
      </c>
      <c r="GA163" s="261" t="str">
        <f>M2N!HK29</f>
        <v>x</v>
      </c>
      <c r="GB163" s="261" t="str">
        <f>M2N!HL29</f>
        <v>x</v>
      </c>
      <c r="GC163" s="261" t="str">
        <f>M2N!HM29</f>
        <v>x</v>
      </c>
      <c r="GD163" s="261" t="str">
        <f>M2N!HN29</f>
        <v>x</v>
      </c>
      <c r="GE163" s="261" t="str">
        <f>M2N!HO29</f>
        <v>x</v>
      </c>
      <c r="GF163" s="261" t="str">
        <f>M2N!HP29</f>
        <v>x</v>
      </c>
      <c r="GG163" s="261" t="str">
        <f>M2N!HQ29</f>
        <v>x</v>
      </c>
      <c r="GH163" s="261" t="str">
        <f>M2N!HR29</f>
        <v>x</v>
      </c>
      <c r="GI163" s="261" t="str">
        <f>M2N!HS29</f>
        <v>x</v>
      </c>
      <c r="GJ163" s="261" t="str">
        <f>M2N!HT29</f>
        <v>x</v>
      </c>
      <c r="GK163" s="261" t="str">
        <f>M2N!HU29</f>
        <v>x</v>
      </c>
      <c r="GL163" s="261" t="str">
        <f>M2N!HV29</f>
        <v>x</v>
      </c>
      <c r="GM163" s="261" t="str">
        <f>M2N!HW29</f>
        <v>x</v>
      </c>
      <c r="GN163" s="261" t="str">
        <f>M2N!HX29</f>
        <v>x</v>
      </c>
    </row>
    <row r="164" spans="1:196" ht="13.15" customHeight="1" x14ac:dyDescent="0.2">
      <c r="A164" s="274" t="str">
        <f>M2N!A30</f>
        <v>V30</v>
      </c>
      <c r="B164" s="274">
        <f>M2N!B30</f>
        <v>42856</v>
      </c>
      <c r="C164" s="275">
        <f>M2N!C30</f>
        <v>48000</v>
      </c>
      <c r="D164" s="276" t="str">
        <f>M2N!D30</f>
        <v>N371</v>
      </c>
      <c r="E164" s="336">
        <f>M2N!AO30</f>
        <v>11.875308641975305</v>
      </c>
      <c r="F164" s="337">
        <f>M2N!AP30</f>
        <v>11.875308641975305</v>
      </c>
      <c r="G164" s="337">
        <f>M2N!AQ30</f>
        <v>11.875308641975305</v>
      </c>
      <c r="H164" s="337">
        <f>M2N!AR30</f>
        <v>11.875308641975305</v>
      </c>
      <c r="I164" s="337">
        <f>M2N!AS30</f>
        <v>11.875308641975305</v>
      </c>
      <c r="J164" s="337">
        <f>M2N!AT30</f>
        <v>11.875308641975305</v>
      </c>
      <c r="K164" s="337">
        <f>M2N!AU30</f>
        <v>11.875308641975305</v>
      </c>
      <c r="L164" s="337">
        <f>M2N!AV30</f>
        <v>11.875308641975305</v>
      </c>
      <c r="M164" s="337">
        <f>M2N!AW30</f>
        <v>11.875308641975305</v>
      </c>
      <c r="N164" s="337">
        <f>M2N!AX30</f>
        <v>11.875308641975305</v>
      </c>
      <c r="O164" s="337">
        <f>M2N!AY30</f>
        <v>11.875308641975305</v>
      </c>
      <c r="P164" s="338">
        <f>M2N!AZ30</f>
        <v>11.875308641975305</v>
      </c>
      <c r="Q164" s="336" t="str">
        <f>M2N!BA30</f>
        <v>SB</v>
      </c>
      <c r="R164" s="337" t="str">
        <f>M2N!BB30</f>
        <v>SB</v>
      </c>
      <c r="S164" s="337" t="str">
        <f>M2N!BC30</f>
        <v>SB</v>
      </c>
      <c r="T164" s="337" t="str">
        <f>M2N!BD30</f>
        <v>SB</v>
      </c>
      <c r="U164" s="337" t="str">
        <f>M2N!BE30</f>
        <v>SB</v>
      </c>
      <c r="V164" s="337" t="str">
        <f>M2N!BF30</f>
        <v>SB</v>
      </c>
      <c r="W164" s="337">
        <f>M2N!BG30</f>
        <v>13.879999999999995</v>
      </c>
      <c r="X164" s="337">
        <f>M2N!BH30</f>
        <v>13.879999999999995</v>
      </c>
      <c r="Y164" s="337">
        <f>M2N!BI30</f>
        <v>13.879999999999995</v>
      </c>
      <c r="Z164" s="337">
        <f>M2N!BJ30</f>
        <v>13.879999999999995</v>
      </c>
      <c r="AA164" s="337">
        <f>M2N!BK30</f>
        <v>13.879999999999995</v>
      </c>
      <c r="AB164" s="339">
        <f>M2N!BL30</f>
        <v>13.879999999999995</v>
      </c>
      <c r="AC164" s="336">
        <f>M2N!BM30</f>
        <v>13.879999999999995</v>
      </c>
      <c r="AD164" s="337">
        <f>M2N!BN30</f>
        <v>13.879999999999995</v>
      </c>
      <c r="AE164" s="337">
        <f>M2N!BO30</f>
        <v>13.879999999999995</v>
      </c>
      <c r="AF164" s="337">
        <f>M2N!BP30</f>
        <v>13.879999999999995</v>
      </c>
      <c r="AG164" s="337" t="str">
        <f>M2N!BQ30</f>
        <v>X</v>
      </c>
      <c r="AH164" s="337" t="str">
        <f>M2N!BR30</f>
        <v>X</v>
      </c>
      <c r="AI164" s="337" t="str">
        <f>M2N!BS30</f>
        <v>X</v>
      </c>
      <c r="AJ164" s="337" t="str">
        <f>M2N!BT30</f>
        <v>X</v>
      </c>
      <c r="AK164" s="337" t="str">
        <f>M2N!BU30</f>
        <v>X</v>
      </c>
      <c r="AL164" s="337" t="str">
        <f>M2N!BV30</f>
        <v>X</v>
      </c>
      <c r="AM164" s="337" t="str">
        <f>M2N!BW30</f>
        <v>X</v>
      </c>
      <c r="AN164" s="339" t="str">
        <f>M2N!BX30</f>
        <v>X</v>
      </c>
      <c r="AO164" s="336" t="str">
        <f>M2N!BY30</f>
        <v>X</v>
      </c>
      <c r="AP164" s="337" t="str">
        <f>M2N!BZ30</f>
        <v>X</v>
      </c>
      <c r="AQ164" s="337" t="str">
        <f>M2N!CA30</f>
        <v>X</v>
      </c>
      <c r="AR164" s="337" t="str">
        <f>M2N!CB30</f>
        <v>X</v>
      </c>
      <c r="AS164" s="337" t="str">
        <f>M2N!CC30</f>
        <v>X</v>
      </c>
      <c r="AT164" s="337" t="str">
        <f>M2N!CD30</f>
        <v>X</v>
      </c>
      <c r="AU164" s="337" t="str">
        <f>M2N!CE30</f>
        <v>X</v>
      </c>
      <c r="AV164" s="337" t="str">
        <f>M2N!CF30</f>
        <v>X</v>
      </c>
      <c r="AW164" s="337" t="str">
        <f>M2N!CG30</f>
        <v>X</v>
      </c>
      <c r="AX164" s="337" t="str">
        <f>M2N!CH30</f>
        <v>X</v>
      </c>
      <c r="AY164" s="337" t="str">
        <f>M2N!CI30</f>
        <v>X</v>
      </c>
      <c r="AZ164" s="339" t="str">
        <f>M2N!CJ30</f>
        <v>X</v>
      </c>
      <c r="BA164" s="336" t="str">
        <f>M2N!CK30</f>
        <v>X</v>
      </c>
      <c r="BB164" s="337" t="str">
        <f>M2N!CL30</f>
        <v>X</v>
      </c>
      <c r="BC164" s="337" t="str">
        <f>M2N!CM30</f>
        <v>X</v>
      </c>
      <c r="BD164" s="337" t="str">
        <f>M2N!CN30</f>
        <v>X</v>
      </c>
      <c r="BE164" s="337" t="str">
        <f>M2N!CO30</f>
        <v>X</v>
      </c>
      <c r="BF164" s="337" t="str">
        <f>M2N!CP30</f>
        <v>X</v>
      </c>
      <c r="BG164" s="337" t="str">
        <f>M2N!CQ30</f>
        <v>X</v>
      </c>
      <c r="BH164" s="337" t="str">
        <f>M2N!CR30</f>
        <v>X</v>
      </c>
      <c r="BI164" s="337" t="str">
        <f>M2N!CS30</f>
        <v>X</v>
      </c>
      <c r="BJ164" s="337" t="str">
        <f>M2N!CT30</f>
        <v>X</v>
      </c>
      <c r="BK164" s="337" t="str">
        <f>M2N!CU30</f>
        <v>X</v>
      </c>
      <c r="BL164" s="339" t="str">
        <f>M2N!CV30</f>
        <v>X</v>
      </c>
      <c r="BM164" s="336" t="str">
        <f>M2N!CW30</f>
        <v>X</v>
      </c>
      <c r="BN164" s="337" t="str">
        <f>M2N!CX30</f>
        <v>X</v>
      </c>
      <c r="BO164" s="337" t="str">
        <f>M2N!CY30</f>
        <v>X</v>
      </c>
      <c r="BP164" s="337" t="str">
        <f>M2N!CZ30</f>
        <v>X</v>
      </c>
      <c r="BQ164" s="337" t="str">
        <f>M2N!DA30</f>
        <v>X</v>
      </c>
      <c r="BR164" s="337" t="str">
        <f>M2N!DB30</f>
        <v>X</v>
      </c>
      <c r="BS164" s="337" t="str">
        <f>M2N!DC30</f>
        <v>X</v>
      </c>
      <c r="BT164" s="337" t="str">
        <f>M2N!DD30</f>
        <v>X</v>
      </c>
      <c r="BU164" s="337" t="str">
        <f>M2N!DE30</f>
        <v>X</v>
      </c>
      <c r="BV164" s="337" t="str">
        <f>M2N!DF30</f>
        <v>x</v>
      </c>
      <c r="BW164" s="337" t="str">
        <f>M2N!DG30</f>
        <v>x</v>
      </c>
      <c r="BX164" s="339" t="str">
        <f>M2N!DH30</f>
        <v>x</v>
      </c>
      <c r="BY164" s="336" t="str">
        <f>M2N!DI30</f>
        <v>x</v>
      </c>
      <c r="BZ164" s="337" t="str">
        <f>M2N!DJ30</f>
        <v>x</v>
      </c>
      <c r="CA164" s="337" t="str">
        <f>M2N!DK30</f>
        <v>x</v>
      </c>
      <c r="CB164" s="337" t="str">
        <f>M2N!DL30</f>
        <v>x</v>
      </c>
      <c r="CC164" s="337" t="str">
        <f>M2N!DM30</f>
        <v>x</v>
      </c>
      <c r="CD164" s="337" t="str">
        <f>M2N!DN30</f>
        <v>x</v>
      </c>
      <c r="CE164" s="337" t="str">
        <f>M2N!DO30</f>
        <v>x</v>
      </c>
      <c r="CF164" s="337" t="str">
        <f>M2N!DP30</f>
        <v>x</v>
      </c>
      <c r="CG164" s="337" t="str">
        <f>M2N!DQ30</f>
        <v>x</v>
      </c>
      <c r="CH164" s="337" t="str">
        <f>M2N!DR30</f>
        <v>x</v>
      </c>
      <c r="CI164" s="337" t="str">
        <f>M2N!DS30</f>
        <v>x</v>
      </c>
      <c r="CJ164" s="339" t="str">
        <f>M2N!DT30</f>
        <v>x</v>
      </c>
      <c r="CK164" s="336" t="str">
        <f>M2N!DU30</f>
        <v>x</v>
      </c>
      <c r="CL164" s="337" t="str">
        <f>M2N!DV30</f>
        <v>x</v>
      </c>
      <c r="CM164" s="337" t="str">
        <f>M2N!DW30</f>
        <v>x</v>
      </c>
      <c r="CN164" s="337" t="str">
        <f>M2N!DX30</f>
        <v>x</v>
      </c>
      <c r="CO164" s="261" t="str">
        <f>M2N!DY30</f>
        <v>x</v>
      </c>
      <c r="CP164" s="261" t="str">
        <f>M2N!DZ30</f>
        <v>x</v>
      </c>
      <c r="CQ164" s="261" t="str">
        <f>M2N!EA30</f>
        <v>x</v>
      </c>
      <c r="CR164" s="261" t="str">
        <f>M2N!EB30</f>
        <v>x</v>
      </c>
      <c r="CS164" s="261" t="str">
        <f>M2N!EC30</f>
        <v>x</v>
      </c>
      <c r="CT164" s="261" t="str">
        <f>M2N!ED30</f>
        <v>x</v>
      </c>
      <c r="CU164" s="261" t="str">
        <f>M2N!EE30</f>
        <v>x</v>
      </c>
      <c r="CV164" s="284" t="str">
        <f>M2N!EF30</f>
        <v>x</v>
      </c>
      <c r="CW164" s="283" t="str">
        <f>M2N!EG30</f>
        <v>x</v>
      </c>
      <c r="CX164" s="261" t="str">
        <f>M2N!EH30</f>
        <v>x</v>
      </c>
      <c r="CY164" s="261" t="str">
        <f>M2N!EI30</f>
        <v>x</v>
      </c>
      <c r="CZ164" s="261" t="str">
        <f>M2N!EJ30</f>
        <v>x</v>
      </c>
      <c r="DA164" s="261" t="str">
        <f>M2N!EK30</f>
        <v>x</v>
      </c>
      <c r="DB164" s="261" t="str">
        <f>M2N!EL30</f>
        <v>x</v>
      </c>
      <c r="DC164" s="261" t="str">
        <f>M2N!EM30</f>
        <v>x</v>
      </c>
      <c r="DD164" s="261" t="str">
        <f>M2N!EN30</f>
        <v>x</v>
      </c>
      <c r="DE164" s="261" t="str">
        <f>M2N!EO30</f>
        <v>x</v>
      </c>
      <c r="DF164" s="261" t="str">
        <f>M2N!EP30</f>
        <v>x</v>
      </c>
      <c r="DG164" s="261" t="str">
        <f>M2N!EQ30</f>
        <v>x</v>
      </c>
      <c r="DH164" s="284" t="str">
        <f>M2N!ER30</f>
        <v>x</v>
      </c>
      <c r="DI164" s="283" t="str">
        <f>M2N!ES30</f>
        <v>x</v>
      </c>
      <c r="DJ164" s="261" t="str">
        <f>M2N!ET30</f>
        <v>x</v>
      </c>
      <c r="DK164" s="261" t="str">
        <f>M2N!EU30</f>
        <v>x</v>
      </c>
      <c r="DL164" s="261" t="str">
        <f>M2N!EV30</f>
        <v>x</v>
      </c>
      <c r="DM164" s="261" t="str">
        <f>M2N!EW30</f>
        <v>x</v>
      </c>
      <c r="DN164" s="261" t="str">
        <f>M2N!EX30</f>
        <v>x</v>
      </c>
      <c r="DO164" s="261" t="str">
        <f>M2N!EY30</f>
        <v>x</v>
      </c>
      <c r="DP164" s="261" t="str">
        <f>M2N!EZ30</f>
        <v>x</v>
      </c>
      <c r="DQ164" s="261" t="str">
        <f>M2N!FA30</f>
        <v>x</v>
      </c>
      <c r="DR164" s="261" t="str">
        <f>M2N!FB30</f>
        <v>x</v>
      </c>
      <c r="DS164" s="261" t="str">
        <f>M2N!FC30</f>
        <v>x</v>
      </c>
      <c r="DT164" s="284" t="str">
        <f>M2N!FD30</f>
        <v>x</v>
      </c>
      <c r="DU164" s="283" t="str">
        <f>M2N!FE30</f>
        <v>x</v>
      </c>
      <c r="DV164" s="261" t="str">
        <f>M2N!FF30</f>
        <v>x</v>
      </c>
      <c r="DW164" s="261" t="str">
        <f>M2N!FG30</f>
        <v>x</v>
      </c>
      <c r="DX164" s="261" t="str">
        <f>M2N!FH30</f>
        <v>x</v>
      </c>
      <c r="DY164" s="261" t="str">
        <f>M2N!FI30</f>
        <v>x</v>
      </c>
      <c r="DZ164" s="261" t="str">
        <f>M2N!FJ30</f>
        <v>x</v>
      </c>
      <c r="EA164" s="261" t="str">
        <f>M2N!FK30</f>
        <v>x</v>
      </c>
      <c r="EB164" s="261" t="str">
        <f>M2N!FL30</f>
        <v>x</v>
      </c>
      <c r="EC164" s="261" t="str">
        <f>M2N!FM30</f>
        <v>x</v>
      </c>
      <c r="ED164" s="261" t="str">
        <f>M2N!FN30</f>
        <v>x</v>
      </c>
      <c r="EE164" s="261" t="str">
        <f>M2N!FO30</f>
        <v>x</v>
      </c>
      <c r="EF164" s="284" t="str">
        <f>M2N!FP30</f>
        <v>x</v>
      </c>
      <c r="EG164" s="283" t="str">
        <f>M2N!FQ30</f>
        <v>x</v>
      </c>
      <c r="EH164" s="261" t="str">
        <f>M2N!FR30</f>
        <v>x</v>
      </c>
      <c r="EI164" s="261" t="str">
        <f>M2N!FS30</f>
        <v>x</v>
      </c>
      <c r="EJ164" s="261" t="str">
        <f>M2N!FT30</f>
        <v>x</v>
      </c>
      <c r="EK164" s="261" t="str">
        <f>M2N!FU30</f>
        <v>x</v>
      </c>
      <c r="EL164" s="261" t="str">
        <f>M2N!FV30</f>
        <v>x</v>
      </c>
      <c r="EM164" s="261" t="str">
        <f>M2N!FW30</f>
        <v>x</v>
      </c>
      <c r="EN164" s="261" t="str">
        <f>M2N!FX30</f>
        <v>x</v>
      </c>
      <c r="EO164" s="261" t="str">
        <f>M2N!FY30</f>
        <v>x</v>
      </c>
      <c r="EP164" s="261" t="str">
        <f>M2N!FZ30</f>
        <v>x</v>
      </c>
      <c r="EQ164" s="261" t="str">
        <f>M2N!GA30</f>
        <v>x</v>
      </c>
      <c r="ER164" s="284" t="str">
        <f>M2N!GB30</f>
        <v>x</v>
      </c>
      <c r="ES164" s="280" t="str">
        <f>M2N!GC30</f>
        <v>x</v>
      </c>
      <c r="ET164" s="261" t="str">
        <f>M2N!GD30</f>
        <v>x</v>
      </c>
      <c r="EU164" s="261" t="str">
        <f>M2N!GE30</f>
        <v>x</v>
      </c>
      <c r="EV164" s="261" t="str">
        <f>M2N!GF30</f>
        <v>x</v>
      </c>
      <c r="EW164" s="261" t="str">
        <f>M2N!GG30</f>
        <v>x</v>
      </c>
      <c r="EX164" s="261" t="str">
        <f>M2N!GH30</f>
        <v>x</v>
      </c>
      <c r="EY164" s="261" t="str">
        <f>M2N!GI30</f>
        <v>x</v>
      </c>
      <c r="EZ164" s="261" t="str">
        <f>M2N!GJ30</f>
        <v>x</v>
      </c>
      <c r="FA164" s="261" t="str">
        <f>M2N!GK30</f>
        <v>x</v>
      </c>
      <c r="FB164" s="261" t="str">
        <f>M2N!GL30</f>
        <v>x</v>
      </c>
      <c r="FC164" s="261" t="str">
        <f>M2N!GM30</f>
        <v>x</v>
      </c>
      <c r="FD164" s="261" t="str">
        <f>M2N!GN30</f>
        <v>x</v>
      </c>
      <c r="FE164" s="261" t="str">
        <f>M2N!GO30</f>
        <v>x</v>
      </c>
      <c r="FF164" s="261" t="str">
        <f>M2N!GP30</f>
        <v>x</v>
      </c>
      <c r="FG164" s="261" t="str">
        <f>M2N!GQ30</f>
        <v>x</v>
      </c>
      <c r="FH164" s="261" t="str">
        <f>M2N!GR30</f>
        <v>x</v>
      </c>
      <c r="FI164" s="261" t="str">
        <f>M2N!GS30</f>
        <v>x</v>
      </c>
      <c r="FJ164" s="261" t="str">
        <f>M2N!GT30</f>
        <v>x</v>
      </c>
      <c r="FK164" s="261" t="str">
        <f>M2N!GU30</f>
        <v>x</v>
      </c>
      <c r="FL164" s="261" t="str">
        <f>M2N!GV30</f>
        <v>x</v>
      </c>
      <c r="FM164" s="261" t="str">
        <f>M2N!GW30</f>
        <v>x</v>
      </c>
      <c r="FN164" s="261" t="str">
        <f>M2N!GX30</f>
        <v>x</v>
      </c>
      <c r="FO164" s="261" t="str">
        <f>M2N!GY30</f>
        <v>x</v>
      </c>
      <c r="FP164" s="261" t="str">
        <f>M2N!GZ30</f>
        <v>x</v>
      </c>
      <c r="FQ164" s="261" t="str">
        <f>M2N!HA30</f>
        <v>x</v>
      </c>
      <c r="FR164" s="261" t="str">
        <f>M2N!HB30</f>
        <v>x</v>
      </c>
      <c r="FS164" s="261" t="str">
        <f>M2N!HC30</f>
        <v>x</v>
      </c>
      <c r="FT164" s="261" t="str">
        <f>M2N!HD30</f>
        <v>x</v>
      </c>
      <c r="FU164" s="261" t="str">
        <f>M2N!HE30</f>
        <v>x</v>
      </c>
      <c r="FV164" s="261" t="str">
        <f>M2N!HF30</f>
        <v>x</v>
      </c>
      <c r="FW164" s="261" t="str">
        <f>M2N!HG30</f>
        <v>x</v>
      </c>
      <c r="FX164" s="261" t="str">
        <f>M2N!HH30</f>
        <v>x</v>
      </c>
      <c r="FY164" s="261" t="str">
        <f>M2N!HI30</f>
        <v>x</v>
      </c>
      <c r="FZ164" s="261" t="str">
        <f>M2N!HJ30</f>
        <v>x</v>
      </c>
      <c r="GA164" s="261" t="str">
        <f>M2N!HK30</f>
        <v>x</v>
      </c>
      <c r="GB164" s="261" t="str">
        <f>M2N!HL30</f>
        <v>x</v>
      </c>
      <c r="GC164" s="261" t="str">
        <f>M2N!HM30</f>
        <v>x</v>
      </c>
      <c r="GD164" s="261" t="str">
        <f>M2N!HN30</f>
        <v>x</v>
      </c>
      <c r="GE164" s="261" t="str">
        <f>M2N!HO30</f>
        <v>x</v>
      </c>
      <c r="GF164" s="261" t="str">
        <f>M2N!HP30</f>
        <v>x</v>
      </c>
      <c r="GG164" s="261" t="str">
        <f>M2N!HQ30</f>
        <v>x</v>
      </c>
      <c r="GH164" s="261" t="str">
        <f>M2N!HR30</f>
        <v>x</v>
      </c>
      <c r="GI164" s="261" t="str">
        <f>M2N!HS30</f>
        <v>x</v>
      </c>
      <c r="GJ164" s="261" t="str">
        <f>M2N!HT30</f>
        <v>x</v>
      </c>
      <c r="GK164" s="261" t="str">
        <f>M2N!HU30</f>
        <v>x</v>
      </c>
      <c r="GL164" s="261" t="str">
        <f>M2N!HV30</f>
        <v>x</v>
      </c>
      <c r="GM164" s="261" t="str">
        <f>M2N!HW30</f>
        <v>x</v>
      </c>
      <c r="GN164" s="261" t="str">
        <f>M2N!HX30</f>
        <v>x</v>
      </c>
    </row>
    <row r="165" spans="1:196" ht="13.15" customHeight="1" x14ac:dyDescent="0.2">
      <c r="A165" s="274" t="str">
        <f>M2N!A31</f>
        <v>V10T</v>
      </c>
      <c r="B165" s="274">
        <f>M2N!B31</f>
        <v>41784</v>
      </c>
      <c r="C165" s="275">
        <f>M2N!C31</f>
        <v>48000</v>
      </c>
      <c r="D165" s="276" t="str">
        <f>M2N!D31</f>
        <v>N372</v>
      </c>
      <c r="E165" s="336" t="str">
        <f>M2N!AO31</f>
        <v>V10</v>
      </c>
      <c r="F165" s="337" t="str">
        <f>M2N!AP31</f>
        <v>V10</v>
      </c>
      <c r="G165" s="337" t="str">
        <f>M2N!AQ31</f>
        <v>V10</v>
      </c>
      <c r="H165" s="337" t="str">
        <f>M2N!AR31</f>
        <v>V10</v>
      </c>
      <c r="I165" s="337" t="str">
        <f>M2N!AS31</f>
        <v>V10</v>
      </c>
      <c r="J165" s="337" t="str">
        <f>M2N!AT31</f>
        <v>V10</v>
      </c>
      <c r="K165" s="337" t="str">
        <f>M2N!AU31</f>
        <v>V10</v>
      </c>
      <c r="L165" s="337" t="str">
        <f>M2N!AV31</f>
        <v>V10</v>
      </c>
      <c r="M165" s="337" t="str">
        <f>M2N!AW31</f>
        <v>V10</v>
      </c>
      <c r="N165" s="337" t="str">
        <f>M2N!AX31</f>
        <v>V10</v>
      </c>
      <c r="O165" s="337">
        <f>M2N!AY31</f>
        <v>18.18181818181818</v>
      </c>
      <c r="P165" s="338">
        <f>M2N!AZ31</f>
        <v>18.18181818181818</v>
      </c>
      <c r="Q165" s="336">
        <f>M2N!BA31</f>
        <v>19.792753623188418</v>
      </c>
      <c r="R165" s="337">
        <f>M2N!BB31</f>
        <v>19.792753623188418</v>
      </c>
      <c r="S165" s="337">
        <f>M2N!BC31</f>
        <v>19.792753623188418</v>
      </c>
      <c r="T165" s="337">
        <f>M2N!BD31</f>
        <v>19.792753623188418</v>
      </c>
      <c r="U165" s="337">
        <f>M2N!BE31</f>
        <v>19.792753623188418</v>
      </c>
      <c r="V165" s="337">
        <f>M2N!BF31</f>
        <v>19.792753623188418</v>
      </c>
      <c r="W165" s="337">
        <f>M2N!BG31</f>
        <v>19.792753623188418</v>
      </c>
      <c r="X165" s="337">
        <f>M2N!BH31</f>
        <v>19.792753623188418</v>
      </c>
      <c r="Y165" s="337">
        <f>M2N!BI31</f>
        <v>19.792753623188418</v>
      </c>
      <c r="Z165" s="337">
        <f>M2N!BJ31</f>
        <v>19.792753623188418</v>
      </c>
      <c r="AA165" s="337">
        <f>M2N!BK31</f>
        <v>19.792753623188418</v>
      </c>
      <c r="AB165" s="339">
        <f>M2N!BL31</f>
        <v>19.792753623188418</v>
      </c>
      <c r="AC165" s="336">
        <f>M2N!BM31</f>
        <v>19.792753623188418</v>
      </c>
      <c r="AD165" s="337">
        <f>M2N!BN31</f>
        <v>19.792753623188418</v>
      </c>
      <c r="AE165" s="337">
        <f>M2N!BO31</f>
        <v>19.792753623188418</v>
      </c>
      <c r="AF165" s="337">
        <f>M2N!BP31</f>
        <v>19.792753623188418</v>
      </c>
      <c r="AG165" s="337">
        <f>M2N!BQ31</f>
        <v>19.792753623188418</v>
      </c>
      <c r="AH165" s="337">
        <f>M2N!BR31</f>
        <v>19.792753623188418</v>
      </c>
      <c r="AI165" s="337">
        <f>M2N!BS31</f>
        <v>19.792753623188418</v>
      </c>
      <c r="AJ165" s="337">
        <f>M2N!BT31</f>
        <v>19.792753623188418</v>
      </c>
      <c r="AK165" s="337">
        <f>M2N!BU31</f>
        <v>19.792753623188418</v>
      </c>
      <c r="AL165" s="337">
        <f>M2N!BV31</f>
        <v>19.792753623188418</v>
      </c>
      <c r="AM165" s="337">
        <f>M2N!BW31</f>
        <v>19.792753623188418</v>
      </c>
      <c r="AN165" s="339">
        <f>M2N!BX31</f>
        <v>19.792753623188418</v>
      </c>
      <c r="AO165" s="336">
        <f>M2N!BY31</f>
        <v>19.792753623188418</v>
      </c>
      <c r="AP165" s="337">
        <f>M2N!BZ31</f>
        <v>19.792753623188418</v>
      </c>
      <c r="AQ165" s="337">
        <f>M2N!CA31</f>
        <v>19.792753623188418</v>
      </c>
      <c r="AR165" s="337">
        <f>M2N!CB31</f>
        <v>19.792753623188418</v>
      </c>
      <c r="AS165" s="337">
        <f>M2N!CC31</f>
        <v>19.792753623188418</v>
      </c>
      <c r="AT165" s="337">
        <f>M2N!CD31</f>
        <v>19.792753623188418</v>
      </c>
      <c r="AU165" s="337">
        <f>M2N!CE31</f>
        <v>19.792753623188418</v>
      </c>
      <c r="AV165" s="337">
        <f>M2N!CF31</f>
        <v>19.792753623188418</v>
      </c>
      <c r="AW165" s="337">
        <f>M2N!CG31</f>
        <v>19.792753623188418</v>
      </c>
      <c r="AX165" s="337">
        <f>M2N!CH31</f>
        <v>19.792753623188418</v>
      </c>
      <c r="AY165" s="337">
        <f>M2N!CI31</f>
        <v>19.792753623188418</v>
      </c>
      <c r="AZ165" s="339">
        <f>M2N!CJ31</f>
        <v>19.792753623188418</v>
      </c>
      <c r="BA165" s="336">
        <f>M2N!CK31</f>
        <v>19.792753623188418</v>
      </c>
      <c r="BB165" s="337">
        <f>M2N!CL31</f>
        <v>19.792753623188418</v>
      </c>
      <c r="BC165" s="337">
        <f>M2N!CM31</f>
        <v>19.792753623188418</v>
      </c>
      <c r="BD165" s="337">
        <f>M2N!CN31</f>
        <v>19.792753623188418</v>
      </c>
      <c r="BE165" s="337">
        <f>M2N!CO31</f>
        <v>19.792753623188418</v>
      </c>
      <c r="BF165" s="337">
        <f>M2N!CP31</f>
        <v>19.792753623188418</v>
      </c>
      <c r="BG165" s="337">
        <f>M2N!CQ31</f>
        <v>19.792753623188418</v>
      </c>
      <c r="BH165" s="337">
        <f>M2N!CR31</f>
        <v>19.792753623188418</v>
      </c>
      <c r="BI165" s="337">
        <f>M2N!CS31</f>
        <v>19.792753623188418</v>
      </c>
      <c r="BJ165" s="337">
        <f>M2N!CT31</f>
        <v>19.792753623188418</v>
      </c>
      <c r="BK165" s="337">
        <f>M2N!CU31</f>
        <v>19.792753623188418</v>
      </c>
      <c r="BL165" s="339">
        <f>M2N!CV31</f>
        <v>19.792753623188418</v>
      </c>
      <c r="BM165" s="336" t="str">
        <f>M2N!CW31</f>
        <v>X</v>
      </c>
      <c r="BN165" s="337" t="str">
        <f>M2N!CX31</f>
        <v>X</v>
      </c>
      <c r="BO165" s="337" t="str">
        <f>M2N!CY31</f>
        <v>X</v>
      </c>
      <c r="BP165" s="337" t="str">
        <f>M2N!CZ31</f>
        <v>X</v>
      </c>
      <c r="BQ165" s="337" t="str">
        <f>M2N!DA31</f>
        <v>X</v>
      </c>
      <c r="BR165" s="337" t="str">
        <f>M2N!DB31</f>
        <v>X</v>
      </c>
      <c r="BS165" s="337" t="str">
        <f>M2N!DC31</f>
        <v>X</v>
      </c>
      <c r="BT165" s="337" t="str">
        <f>M2N!DD31</f>
        <v>X</v>
      </c>
      <c r="BU165" s="337" t="str">
        <f>M2N!DE31</f>
        <v>X</v>
      </c>
      <c r="BV165" s="337" t="str">
        <f>M2N!DF31</f>
        <v>x</v>
      </c>
      <c r="BW165" s="337" t="str">
        <f>M2N!DG31</f>
        <v>x</v>
      </c>
      <c r="BX165" s="339" t="str">
        <f>M2N!DH31</f>
        <v>x</v>
      </c>
      <c r="BY165" s="336" t="str">
        <f>M2N!DI31</f>
        <v>x</v>
      </c>
      <c r="BZ165" s="337" t="str">
        <f>M2N!DJ31</f>
        <v>x</v>
      </c>
      <c r="CA165" s="337" t="str">
        <f>M2N!DK31</f>
        <v>x</v>
      </c>
      <c r="CB165" s="337" t="str">
        <f>M2N!DL31</f>
        <v>x</v>
      </c>
      <c r="CC165" s="337" t="str">
        <f>M2N!DM31</f>
        <v>x</v>
      </c>
      <c r="CD165" s="337" t="str">
        <f>M2N!DN31</f>
        <v>x</v>
      </c>
      <c r="CE165" s="337" t="str">
        <f>M2N!DO31</f>
        <v>x</v>
      </c>
      <c r="CF165" s="337" t="str">
        <f>M2N!DP31</f>
        <v>x</v>
      </c>
      <c r="CG165" s="337" t="str">
        <f>M2N!DQ31</f>
        <v>x</v>
      </c>
      <c r="CH165" s="337" t="str">
        <f>M2N!DR31</f>
        <v>x</v>
      </c>
      <c r="CI165" s="337" t="str">
        <f>M2N!DS31</f>
        <v>x</v>
      </c>
      <c r="CJ165" s="339" t="str">
        <f>M2N!DT31</f>
        <v>x</v>
      </c>
      <c r="CK165" s="336" t="str">
        <f>M2N!DU31</f>
        <v>x</v>
      </c>
      <c r="CL165" s="337" t="str">
        <f>M2N!DV31</f>
        <v>x</v>
      </c>
      <c r="CM165" s="337" t="str">
        <f>M2N!DW31</f>
        <v>x</v>
      </c>
      <c r="CN165" s="337" t="str">
        <f>M2N!DX31</f>
        <v>x</v>
      </c>
      <c r="CO165" s="261" t="str">
        <f>M2N!DY31</f>
        <v>x</v>
      </c>
      <c r="CP165" s="261" t="str">
        <f>M2N!DZ31</f>
        <v>x</v>
      </c>
      <c r="CQ165" s="261" t="str">
        <f>M2N!EA31</f>
        <v>x</v>
      </c>
      <c r="CR165" s="261" t="str">
        <f>M2N!EB31</f>
        <v>x</v>
      </c>
      <c r="CS165" s="261" t="str">
        <f>M2N!EC31</f>
        <v>x</v>
      </c>
      <c r="CT165" s="261" t="str">
        <f>M2N!ED31</f>
        <v>x</v>
      </c>
      <c r="CU165" s="261" t="str">
        <f>M2N!EE31</f>
        <v>x</v>
      </c>
      <c r="CV165" s="284" t="str">
        <f>M2N!EF31</f>
        <v>x</v>
      </c>
      <c r="CW165" s="283" t="str">
        <f>M2N!EG31</f>
        <v>x</v>
      </c>
      <c r="CX165" s="261" t="str">
        <f>M2N!EH31</f>
        <v>x</v>
      </c>
      <c r="CY165" s="261" t="str">
        <f>M2N!EI31</f>
        <v>x</v>
      </c>
      <c r="CZ165" s="261" t="str">
        <f>M2N!EJ31</f>
        <v>x</v>
      </c>
      <c r="DA165" s="261" t="str">
        <f>M2N!EK31</f>
        <v>x</v>
      </c>
      <c r="DB165" s="261" t="str">
        <f>M2N!EL31</f>
        <v>x</v>
      </c>
      <c r="DC165" s="261" t="str">
        <f>M2N!EM31</f>
        <v>x</v>
      </c>
      <c r="DD165" s="261" t="str">
        <f>M2N!EN31</f>
        <v>x</v>
      </c>
      <c r="DE165" s="261" t="str">
        <f>M2N!EO31</f>
        <v>x</v>
      </c>
      <c r="DF165" s="261" t="str">
        <f>M2N!EP31</f>
        <v>x</v>
      </c>
      <c r="DG165" s="261" t="str">
        <f>M2N!EQ31</f>
        <v>x</v>
      </c>
      <c r="DH165" s="284" t="str">
        <f>M2N!ER31</f>
        <v>x</v>
      </c>
      <c r="DI165" s="283" t="str">
        <f>M2N!ES31</f>
        <v>x</v>
      </c>
      <c r="DJ165" s="261" t="str">
        <f>M2N!ET31</f>
        <v>x</v>
      </c>
      <c r="DK165" s="261" t="str">
        <f>M2N!EU31</f>
        <v>x</v>
      </c>
      <c r="DL165" s="261" t="str">
        <f>M2N!EV31</f>
        <v>x</v>
      </c>
      <c r="DM165" s="261" t="str">
        <f>M2N!EW31</f>
        <v>x</v>
      </c>
      <c r="DN165" s="261" t="str">
        <f>M2N!EX31</f>
        <v>x</v>
      </c>
      <c r="DO165" s="261" t="str">
        <f>M2N!EY31</f>
        <v>x</v>
      </c>
      <c r="DP165" s="261" t="str">
        <f>M2N!EZ31</f>
        <v>x</v>
      </c>
      <c r="DQ165" s="261" t="str">
        <f>M2N!FA31</f>
        <v>x</v>
      </c>
      <c r="DR165" s="261" t="str">
        <f>M2N!FB31</f>
        <v>x</v>
      </c>
      <c r="DS165" s="261" t="str">
        <f>M2N!FC31</f>
        <v>x</v>
      </c>
      <c r="DT165" s="284" t="str">
        <f>M2N!FD31</f>
        <v>x</v>
      </c>
      <c r="DU165" s="283" t="str">
        <f>M2N!FE31</f>
        <v>x</v>
      </c>
      <c r="DV165" s="261" t="str">
        <f>M2N!FF31</f>
        <v>x</v>
      </c>
      <c r="DW165" s="261" t="str">
        <f>M2N!FG31</f>
        <v>x</v>
      </c>
      <c r="DX165" s="261" t="str">
        <f>M2N!FH31</f>
        <v>x</v>
      </c>
      <c r="DY165" s="261" t="str">
        <f>M2N!FI31</f>
        <v>x</v>
      </c>
      <c r="DZ165" s="261" t="str">
        <f>M2N!FJ31</f>
        <v>x</v>
      </c>
      <c r="EA165" s="261" t="str">
        <f>M2N!FK31</f>
        <v>x</v>
      </c>
      <c r="EB165" s="261" t="str">
        <f>M2N!FL31</f>
        <v>x</v>
      </c>
      <c r="EC165" s="261" t="str">
        <f>M2N!FM31</f>
        <v>x</v>
      </c>
      <c r="ED165" s="261" t="str">
        <f>M2N!FN31</f>
        <v>x</v>
      </c>
      <c r="EE165" s="261" t="str">
        <f>M2N!FO31</f>
        <v>x</v>
      </c>
      <c r="EF165" s="284" t="str">
        <f>M2N!FP31</f>
        <v>x</v>
      </c>
      <c r="EG165" s="283" t="str">
        <f>M2N!FQ31</f>
        <v>x</v>
      </c>
      <c r="EH165" s="261" t="str">
        <f>M2N!FR31</f>
        <v>x</v>
      </c>
      <c r="EI165" s="261" t="str">
        <f>M2N!FS31</f>
        <v>x</v>
      </c>
      <c r="EJ165" s="261" t="str">
        <f>M2N!FT31</f>
        <v>x</v>
      </c>
      <c r="EK165" s="261" t="str">
        <f>M2N!FU31</f>
        <v>x</v>
      </c>
      <c r="EL165" s="261" t="str">
        <f>M2N!FV31</f>
        <v>x</v>
      </c>
      <c r="EM165" s="261" t="str">
        <f>M2N!FW31</f>
        <v>x</v>
      </c>
      <c r="EN165" s="261" t="str">
        <f>M2N!FX31</f>
        <v>x</v>
      </c>
      <c r="EO165" s="261" t="str">
        <f>M2N!FY31</f>
        <v>x</v>
      </c>
      <c r="EP165" s="261" t="str">
        <f>M2N!FZ31</f>
        <v>x</v>
      </c>
      <c r="EQ165" s="261" t="str">
        <f>M2N!GA31</f>
        <v>x</v>
      </c>
      <c r="ER165" s="284" t="str">
        <f>M2N!GB31</f>
        <v>x</v>
      </c>
      <c r="ES165" s="280" t="str">
        <f>M2N!GC31</f>
        <v>x</v>
      </c>
      <c r="ET165" s="261" t="str">
        <f>M2N!GD31</f>
        <v>x</v>
      </c>
      <c r="EU165" s="261" t="str">
        <f>M2N!GE31</f>
        <v>x</v>
      </c>
      <c r="EV165" s="261" t="str">
        <f>M2N!GF31</f>
        <v>x</v>
      </c>
      <c r="EW165" s="261" t="str">
        <f>M2N!GG31</f>
        <v>x</v>
      </c>
      <c r="EX165" s="261" t="str">
        <f>M2N!GH31</f>
        <v>x</v>
      </c>
      <c r="EY165" s="261" t="str">
        <f>M2N!GI31</f>
        <v>x</v>
      </c>
      <c r="EZ165" s="261" t="str">
        <f>M2N!GJ31</f>
        <v>x</v>
      </c>
      <c r="FA165" s="261" t="str">
        <f>M2N!GK31</f>
        <v>x</v>
      </c>
      <c r="FB165" s="261" t="str">
        <f>M2N!GL31</f>
        <v>x</v>
      </c>
      <c r="FC165" s="261" t="str">
        <f>M2N!GM31</f>
        <v>x</v>
      </c>
      <c r="FD165" s="261" t="str">
        <f>M2N!GN31</f>
        <v>x</v>
      </c>
      <c r="FE165" s="261" t="str">
        <f>M2N!GO31</f>
        <v>x</v>
      </c>
      <c r="FF165" s="261" t="str">
        <f>M2N!GP31</f>
        <v>x</v>
      </c>
      <c r="FG165" s="261" t="str">
        <f>M2N!GQ31</f>
        <v>x</v>
      </c>
      <c r="FH165" s="261" t="str">
        <f>M2N!GR31</f>
        <v>x</v>
      </c>
      <c r="FI165" s="261" t="str">
        <f>M2N!GS31</f>
        <v>x</v>
      </c>
      <c r="FJ165" s="261" t="str">
        <f>M2N!GT31</f>
        <v>x</v>
      </c>
      <c r="FK165" s="261" t="str">
        <f>M2N!GU31</f>
        <v>x</v>
      </c>
      <c r="FL165" s="261" t="str">
        <f>M2N!GV31</f>
        <v>x</v>
      </c>
      <c r="FM165" s="261" t="str">
        <f>M2N!GW31</f>
        <v>x</v>
      </c>
      <c r="FN165" s="261" t="str">
        <f>M2N!GX31</f>
        <v>x</v>
      </c>
      <c r="FO165" s="261" t="str">
        <f>M2N!GY31</f>
        <v>x</v>
      </c>
      <c r="FP165" s="261" t="str">
        <f>M2N!GZ31</f>
        <v>x</v>
      </c>
      <c r="FQ165" s="261" t="str">
        <f>M2N!HA31</f>
        <v>x</v>
      </c>
      <c r="FR165" s="261" t="str">
        <f>M2N!HB31</f>
        <v>x</v>
      </c>
      <c r="FS165" s="261" t="str">
        <f>M2N!HC31</f>
        <v>x</v>
      </c>
      <c r="FT165" s="261" t="str">
        <f>M2N!HD31</f>
        <v>x</v>
      </c>
      <c r="FU165" s="261" t="str">
        <f>M2N!HE31</f>
        <v>x</v>
      </c>
      <c r="FV165" s="261" t="str">
        <f>M2N!HF31</f>
        <v>x</v>
      </c>
      <c r="FW165" s="261" t="str">
        <f>M2N!HG31</f>
        <v>x</v>
      </c>
      <c r="FX165" s="261" t="str">
        <f>M2N!HH31</f>
        <v>x</v>
      </c>
      <c r="FY165" s="261" t="str">
        <f>M2N!HI31</f>
        <v>x</v>
      </c>
      <c r="FZ165" s="261" t="str">
        <f>M2N!HJ31</f>
        <v>x</v>
      </c>
      <c r="GA165" s="261" t="str">
        <f>M2N!HK31</f>
        <v>x</v>
      </c>
      <c r="GB165" s="261" t="str">
        <f>M2N!HL31</f>
        <v>x</v>
      </c>
      <c r="GC165" s="261" t="str">
        <f>M2N!HM31</f>
        <v>x</v>
      </c>
      <c r="GD165" s="261" t="str">
        <f>M2N!HN31</f>
        <v>x</v>
      </c>
      <c r="GE165" s="261" t="str">
        <f>M2N!HO31</f>
        <v>x</v>
      </c>
      <c r="GF165" s="261" t="str">
        <f>M2N!HP31</f>
        <v>x</v>
      </c>
      <c r="GG165" s="261" t="str">
        <f>M2N!HQ31</f>
        <v>x</v>
      </c>
      <c r="GH165" s="261" t="str">
        <f>M2N!HR31</f>
        <v>x</v>
      </c>
      <c r="GI165" s="261" t="str">
        <f>M2N!HS31</f>
        <v>x</v>
      </c>
      <c r="GJ165" s="261" t="str">
        <f>M2N!HT31</f>
        <v>x</v>
      </c>
      <c r="GK165" s="261" t="str">
        <f>M2N!HU31</f>
        <v>x</v>
      </c>
      <c r="GL165" s="261" t="str">
        <f>M2N!HV31</f>
        <v>x</v>
      </c>
      <c r="GM165" s="261" t="str">
        <f>M2N!HW31</f>
        <v>x</v>
      </c>
      <c r="GN165" s="261" t="str">
        <f>M2N!HX31</f>
        <v>x</v>
      </c>
    </row>
    <row r="166" spans="1:196" ht="13.15" customHeight="1" x14ac:dyDescent="0.2">
      <c r="A166" s="274" t="str">
        <f>M2N!A32</f>
        <v>V25T</v>
      </c>
      <c r="B166" s="274">
        <f>M2N!B32</f>
        <v>41548</v>
      </c>
      <c r="C166" s="275">
        <f>M2N!C32</f>
        <v>48000</v>
      </c>
      <c r="D166" s="276" t="str">
        <f>M2N!D32</f>
        <v>N373</v>
      </c>
      <c r="E166" s="336">
        <f>M2N!AO32</f>
        <v>21.381439393939392</v>
      </c>
      <c r="F166" s="337">
        <f>M2N!AP32</f>
        <v>21.381439393939392</v>
      </c>
      <c r="G166" s="337">
        <f>M2N!AQ32</f>
        <v>21.381439393939392</v>
      </c>
      <c r="H166" s="337">
        <f>M2N!AR32</f>
        <v>21.381439393939392</v>
      </c>
      <c r="I166" s="337">
        <f>M2N!AS32</f>
        <v>9</v>
      </c>
      <c r="J166" s="337">
        <f>M2N!AT32</f>
        <v>9</v>
      </c>
      <c r="K166" s="337">
        <f>M2N!AU32</f>
        <v>9</v>
      </c>
      <c r="L166" s="337">
        <f>M2N!AV32</f>
        <v>9</v>
      </c>
      <c r="M166" s="337">
        <f>M2N!AW32</f>
        <v>9</v>
      </c>
      <c r="N166" s="337">
        <f>M2N!AX32</f>
        <v>9</v>
      </c>
      <c r="O166" s="337">
        <f>M2N!AY32</f>
        <v>9</v>
      </c>
      <c r="P166" s="338">
        <f>M2N!AZ32</f>
        <v>80</v>
      </c>
      <c r="Q166" s="336">
        <f>M2N!BA32</f>
        <v>16.45000000000001</v>
      </c>
      <c r="R166" s="337">
        <f>M2N!BB32</f>
        <v>16.45000000000001</v>
      </c>
      <c r="S166" s="337">
        <f>M2N!BC32</f>
        <v>16.45000000000001</v>
      </c>
      <c r="T166" s="337">
        <f>M2N!BD32</f>
        <v>16.45000000000001</v>
      </c>
      <c r="U166" s="337">
        <f>M2N!BE32</f>
        <v>16.45000000000001</v>
      </c>
      <c r="V166" s="337">
        <f>M2N!BF32</f>
        <v>85</v>
      </c>
      <c r="W166" s="337">
        <f>M2N!BG32</f>
        <v>85.999999999999915</v>
      </c>
      <c r="X166" s="337">
        <f>M2N!BH32</f>
        <v>85</v>
      </c>
      <c r="Y166" s="337">
        <f>M2N!BI32</f>
        <v>85</v>
      </c>
      <c r="Z166" s="337">
        <f>M2N!BJ32</f>
        <v>16.45000000000001</v>
      </c>
      <c r="AA166" s="337">
        <f>M2N!BK32</f>
        <v>16.45000000000001</v>
      </c>
      <c r="AB166" s="339">
        <f>M2N!BL32</f>
        <v>16.45000000000001</v>
      </c>
      <c r="AC166" s="336">
        <f>M2N!BM32</f>
        <v>16.45000000000001</v>
      </c>
      <c r="AD166" s="337">
        <f>M2N!BN32</f>
        <v>16.45000000000001</v>
      </c>
      <c r="AE166" s="337">
        <f>M2N!BO32</f>
        <v>16.45000000000001</v>
      </c>
      <c r="AF166" s="337">
        <f>M2N!BP32</f>
        <v>16.45000000000001</v>
      </c>
      <c r="AG166" s="337">
        <f>M2N!BQ32</f>
        <v>16.45000000000001</v>
      </c>
      <c r="AH166" s="337">
        <f>M2N!BR32</f>
        <v>16.45000000000001</v>
      </c>
      <c r="AI166" s="337">
        <f>M2N!BS32</f>
        <v>16.45000000000001</v>
      </c>
      <c r="AJ166" s="337">
        <f>M2N!BT32</f>
        <v>16.45000000000001</v>
      </c>
      <c r="AK166" s="337">
        <f>M2N!BU32</f>
        <v>16.45000000000001</v>
      </c>
      <c r="AL166" s="337">
        <f>M2N!BV32</f>
        <v>16.45000000000001</v>
      </c>
      <c r="AM166" s="337">
        <f>M2N!BW32</f>
        <v>16.45000000000001</v>
      </c>
      <c r="AN166" s="339">
        <f>M2N!BX32</f>
        <v>16.45000000000001</v>
      </c>
      <c r="AO166" s="336">
        <f>M2N!BY32</f>
        <v>16.45000000000001</v>
      </c>
      <c r="AP166" s="337">
        <f>M2N!BZ32</f>
        <v>16.45000000000001</v>
      </c>
      <c r="AQ166" s="337">
        <f>M2N!CA32</f>
        <v>16.45000000000001</v>
      </c>
      <c r="AR166" s="337">
        <f>M2N!CB32</f>
        <v>16.45000000000001</v>
      </c>
      <c r="AS166" s="337">
        <f>M2N!CC32</f>
        <v>16.45000000000001</v>
      </c>
      <c r="AT166" s="337">
        <f>M2N!CD32</f>
        <v>16.45000000000001</v>
      </c>
      <c r="AU166" s="337">
        <f>M2N!CE32</f>
        <v>16.45000000000001</v>
      </c>
      <c r="AV166" s="337">
        <f>M2N!CF32</f>
        <v>16.45000000000001</v>
      </c>
      <c r="AW166" s="337">
        <f>M2N!CG32</f>
        <v>16.45000000000001</v>
      </c>
      <c r="AX166" s="337">
        <f>M2N!CH32</f>
        <v>16.45000000000001</v>
      </c>
      <c r="AY166" s="337">
        <f>M2N!CI32</f>
        <v>16.45000000000001</v>
      </c>
      <c r="AZ166" s="339">
        <f>M2N!CJ32</f>
        <v>16.45000000000001</v>
      </c>
      <c r="BA166" s="336" t="str">
        <f>M2N!CK32</f>
        <v>X</v>
      </c>
      <c r="BB166" s="337" t="str">
        <f>M2N!CL32</f>
        <v>X</v>
      </c>
      <c r="BC166" s="337" t="str">
        <f>M2N!CM32</f>
        <v>X</v>
      </c>
      <c r="BD166" s="337" t="str">
        <f>M2N!CN32</f>
        <v>X</v>
      </c>
      <c r="BE166" s="337" t="str">
        <f>M2N!CO32</f>
        <v>X</v>
      </c>
      <c r="BF166" s="337" t="str">
        <f>M2N!CP32</f>
        <v>X</v>
      </c>
      <c r="BG166" s="337" t="str">
        <f>M2N!CQ32</f>
        <v>X</v>
      </c>
      <c r="BH166" s="337" t="str">
        <f>M2N!CR32</f>
        <v>X</v>
      </c>
      <c r="BI166" s="337" t="str">
        <f>M2N!CS32</f>
        <v>X</v>
      </c>
      <c r="BJ166" s="337" t="str">
        <f>M2N!CT32</f>
        <v>X</v>
      </c>
      <c r="BK166" s="337" t="str">
        <f>M2N!CU32</f>
        <v>X</v>
      </c>
      <c r="BL166" s="339" t="str">
        <f>M2N!CV32</f>
        <v>X</v>
      </c>
      <c r="BM166" s="336" t="str">
        <f>M2N!CW32</f>
        <v>X</v>
      </c>
      <c r="BN166" s="337" t="str">
        <f>M2N!CX32</f>
        <v>X</v>
      </c>
      <c r="BO166" s="337" t="str">
        <f>M2N!CY32</f>
        <v>X</v>
      </c>
      <c r="BP166" s="337" t="str">
        <f>M2N!CZ32</f>
        <v>X</v>
      </c>
      <c r="BQ166" s="337" t="str">
        <f>M2N!DA32</f>
        <v>X</v>
      </c>
      <c r="BR166" s="337" t="str">
        <f>M2N!DB32</f>
        <v>X</v>
      </c>
      <c r="BS166" s="337" t="str">
        <f>M2N!DC32</f>
        <v>X</v>
      </c>
      <c r="BT166" s="337" t="str">
        <f>M2N!DD32</f>
        <v>X</v>
      </c>
      <c r="BU166" s="337" t="str">
        <f>M2N!DE32</f>
        <v>X</v>
      </c>
      <c r="BV166" s="337" t="str">
        <f>M2N!DF32</f>
        <v>x</v>
      </c>
      <c r="BW166" s="337" t="str">
        <f>M2N!DG32</f>
        <v>x</v>
      </c>
      <c r="BX166" s="339" t="str">
        <f>M2N!DH32</f>
        <v>x</v>
      </c>
      <c r="BY166" s="336" t="str">
        <f>M2N!DI32</f>
        <v>x</v>
      </c>
      <c r="BZ166" s="337" t="str">
        <f>M2N!DJ32</f>
        <v>x</v>
      </c>
      <c r="CA166" s="337" t="str">
        <f>M2N!DK32</f>
        <v>x</v>
      </c>
      <c r="CB166" s="337" t="str">
        <f>M2N!DL32</f>
        <v>x</v>
      </c>
      <c r="CC166" s="337" t="str">
        <f>M2N!DM32</f>
        <v>x</v>
      </c>
      <c r="CD166" s="337" t="str">
        <f>M2N!DN32</f>
        <v>x</v>
      </c>
      <c r="CE166" s="337" t="str">
        <f>M2N!DO32</f>
        <v>x</v>
      </c>
      <c r="CF166" s="337" t="str">
        <f>M2N!DP32</f>
        <v>x</v>
      </c>
      <c r="CG166" s="337" t="str">
        <f>M2N!DQ32</f>
        <v>x</v>
      </c>
      <c r="CH166" s="337" t="str">
        <f>M2N!DR32</f>
        <v>x</v>
      </c>
      <c r="CI166" s="337" t="str">
        <f>M2N!DS32</f>
        <v>x</v>
      </c>
      <c r="CJ166" s="339" t="str">
        <f>M2N!DT32</f>
        <v>x</v>
      </c>
      <c r="CK166" s="336" t="str">
        <f>M2N!DU32</f>
        <v>x</v>
      </c>
      <c r="CL166" s="337" t="str">
        <f>M2N!DV32</f>
        <v>x</v>
      </c>
      <c r="CM166" s="337" t="str">
        <f>M2N!DW32</f>
        <v>x</v>
      </c>
      <c r="CN166" s="337" t="str">
        <f>M2N!DX32</f>
        <v>x</v>
      </c>
      <c r="CO166" s="261" t="str">
        <f>M2N!DY32</f>
        <v>x</v>
      </c>
      <c r="CP166" s="261" t="str">
        <f>M2N!DZ32</f>
        <v>x</v>
      </c>
      <c r="CQ166" s="261" t="str">
        <f>M2N!EA32</f>
        <v>x</v>
      </c>
      <c r="CR166" s="261" t="str">
        <f>M2N!EB32</f>
        <v>x</v>
      </c>
      <c r="CS166" s="261" t="str">
        <f>M2N!EC32</f>
        <v>x</v>
      </c>
      <c r="CT166" s="261" t="str">
        <f>M2N!ED32</f>
        <v>x</v>
      </c>
      <c r="CU166" s="261" t="str">
        <f>M2N!EE32</f>
        <v>x</v>
      </c>
      <c r="CV166" s="284" t="str">
        <f>M2N!EF32</f>
        <v>x</v>
      </c>
      <c r="CW166" s="283" t="str">
        <f>M2N!EG32</f>
        <v>x</v>
      </c>
      <c r="CX166" s="261" t="str">
        <f>M2N!EH32</f>
        <v>x</v>
      </c>
      <c r="CY166" s="261" t="str">
        <f>M2N!EI32</f>
        <v>x</v>
      </c>
      <c r="CZ166" s="261" t="str">
        <f>M2N!EJ32</f>
        <v>x</v>
      </c>
      <c r="DA166" s="261" t="str">
        <f>M2N!EK32</f>
        <v>x</v>
      </c>
      <c r="DB166" s="261" t="str">
        <f>M2N!EL32</f>
        <v>x</v>
      </c>
      <c r="DC166" s="261" t="str">
        <f>M2N!EM32</f>
        <v>x</v>
      </c>
      <c r="DD166" s="261" t="str">
        <f>M2N!EN32</f>
        <v>x</v>
      </c>
      <c r="DE166" s="261" t="str">
        <f>M2N!EO32</f>
        <v>x</v>
      </c>
      <c r="DF166" s="261" t="str">
        <f>M2N!EP32</f>
        <v>x</v>
      </c>
      <c r="DG166" s="261" t="str">
        <f>M2N!EQ32</f>
        <v>x</v>
      </c>
      <c r="DH166" s="284" t="str">
        <f>M2N!ER32</f>
        <v>x</v>
      </c>
      <c r="DI166" s="283" t="str">
        <f>M2N!ES32</f>
        <v>x</v>
      </c>
      <c r="DJ166" s="261" t="str">
        <f>M2N!ET32</f>
        <v>x</v>
      </c>
      <c r="DK166" s="261" t="str">
        <f>M2N!EU32</f>
        <v>x</v>
      </c>
      <c r="DL166" s="261" t="str">
        <f>M2N!EV32</f>
        <v>x</v>
      </c>
      <c r="DM166" s="261" t="str">
        <f>M2N!EW32</f>
        <v>x</v>
      </c>
      <c r="DN166" s="261" t="str">
        <f>M2N!EX32</f>
        <v>x</v>
      </c>
      <c r="DO166" s="261" t="str">
        <f>M2N!EY32</f>
        <v>x</v>
      </c>
      <c r="DP166" s="261" t="str">
        <f>M2N!EZ32</f>
        <v>x</v>
      </c>
      <c r="DQ166" s="261" t="str">
        <f>M2N!FA32</f>
        <v>x</v>
      </c>
      <c r="DR166" s="261" t="str">
        <f>M2N!FB32</f>
        <v>x</v>
      </c>
      <c r="DS166" s="261" t="str">
        <f>M2N!FC32</f>
        <v>x</v>
      </c>
      <c r="DT166" s="284" t="str">
        <f>M2N!FD32</f>
        <v>x</v>
      </c>
      <c r="DU166" s="283" t="str">
        <f>M2N!FE32</f>
        <v>x</v>
      </c>
      <c r="DV166" s="261" t="str">
        <f>M2N!FF32</f>
        <v>x</v>
      </c>
      <c r="DW166" s="261" t="str">
        <f>M2N!FG32</f>
        <v>x</v>
      </c>
      <c r="DX166" s="261" t="str">
        <f>M2N!FH32</f>
        <v>x</v>
      </c>
      <c r="DY166" s="261" t="str">
        <f>M2N!FI32</f>
        <v>x</v>
      </c>
      <c r="DZ166" s="261" t="str">
        <f>M2N!FJ32</f>
        <v>x</v>
      </c>
      <c r="EA166" s="261" t="str">
        <f>M2N!FK32</f>
        <v>x</v>
      </c>
      <c r="EB166" s="261" t="str">
        <f>M2N!FL32</f>
        <v>x</v>
      </c>
      <c r="EC166" s="261" t="str">
        <f>M2N!FM32</f>
        <v>x</v>
      </c>
      <c r="ED166" s="261" t="str">
        <f>M2N!FN32</f>
        <v>x</v>
      </c>
      <c r="EE166" s="261" t="str">
        <f>M2N!FO32</f>
        <v>x</v>
      </c>
      <c r="EF166" s="284" t="str">
        <f>M2N!FP32</f>
        <v>x</v>
      </c>
      <c r="EG166" s="283" t="str">
        <f>M2N!FQ32</f>
        <v>x</v>
      </c>
      <c r="EH166" s="261" t="str">
        <f>M2N!FR32</f>
        <v>x</v>
      </c>
      <c r="EI166" s="261" t="str">
        <f>M2N!FS32</f>
        <v>x</v>
      </c>
      <c r="EJ166" s="261" t="str">
        <f>M2N!FT32</f>
        <v>x</v>
      </c>
      <c r="EK166" s="261" t="str">
        <f>M2N!FU32</f>
        <v>x</v>
      </c>
      <c r="EL166" s="261" t="str">
        <f>M2N!FV32</f>
        <v>x</v>
      </c>
      <c r="EM166" s="261" t="str">
        <f>M2N!FW32</f>
        <v>x</v>
      </c>
      <c r="EN166" s="261" t="str">
        <f>M2N!FX32</f>
        <v>x</v>
      </c>
      <c r="EO166" s="261" t="str">
        <f>M2N!FY32</f>
        <v>x</v>
      </c>
      <c r="EP166" s="261" t="str">
        <f>M2N!FZ32</f>
        <v>x</v>
      </c>
      <c r="EQ166" s="261" t="str">
        <f>M2N!GA32</f>
        <v>x</v>
      </c>
      <c r="ER166" s="284" t="str">
        <f>M2N!GB32</f>
        <v>x</v>
      </c>
      <c r="ES166" s="280" t="str">
        <f>M2N!GC32</f>
        <v>x</v>
      </c>
      <c r="ET166" s="261" t="str">
        <f>M2N!GD32</f>
        <v>x</v>
      </c>
      <c r="EU166" s="261" t="str">
        <f>M2N!GE32</f>
        <v>x</v>
      </c>
      <c r="EV166" s="261" t="str">
        <f>M2N!GF32</f>
        <v>x</v>
      </c>
      <c r="EW166" s="261" t="str">
        <f>M2N!GG32</f>
        <v>x</v>
      </c>
      <c r="EX166" s="261" t="str">
        <f>M2N!GH32</f>
        <v>x</v>
      </c>
      <c r="EY166" s="261" t="str">
        <f>M2N!GI32</f>
        <v>x</v>
      </c>
      <c r="EZ166" s="261" t="str">
        <f>M2N!GJ32</f>
        <v>x</v>
      </c>
      <c r="FA166" s="261" t="str">
        <f>M2N!GK32</f>
        <v>x</v>
      </c>
      <c r="FB166" s="261" t="str">
        <f>M2N!GL32</f>
        <v>x</v>
      </c>
      <c r="FC166" s="261" t="str">
        <f>M2N!GM32</f>
        <v>x</v>
      </c>
      <c r="FD166" s="261" t="str">
        <f>M2N!GN32</f>
        <v>x</v>
      </c>
      <c r="FE166" s="261" t="str">
        <f>M2N!GO32</f>
        <v>x</v>
      </c>
      <c r="FF166" s="261" t="str">
        <f>M2N!GP32</f>
        <v>x</v>
      </c>
      <c r="FG166" s="261" t="str">
        <f>M2N!GQ32</f>
        <v>x</v>
      </c>
      <c r="FH166" s="261" t="str">
        <f>M2N!GR32</f>
        <v>x</v>
      </c>
      <c r="FI166" s="261" t="str">
        <f>M2N!GS32</f>
        <v>x</v>
      </c>
      <c r="FJ166" s="261" t="str">
        <f>M2N!GT32</f>
        <v>x</v>
      </c>
      <c r="FK166" s="261" t="str">
        <f>M2N!GU32</f>
        <v>x</v>
      </c>
      <c r="FL166" s="261" t="str">
        <f>M2N!GV32</f>
        <v>x</v>
      </c>
      <c r="FM166" s="261" t="str">
        <f>M2N!GW32</f>
        <v>x</v>
      </c>
      <c r="FN166" s="261" t="str">
        <f>M2N!GX32</f>
        <v>x</v>
      </c>
      <c r="FO166" s="261" t="str">
        <f>M2N!GY32</f>
        <v>x</v>
      </c>
      <c r="FP166" s="261" t="str">
        <f>M2N!GZ32</f>
        <v>x</v>
      </c>
      <c r="FQ166" s="261" t="str">
        <f>M2N!HA32</f>
        <v>x</v>
      </c>
      <c r="FR166" s="261" t="str">
        <f>M2N!HB32</f>
        <v>x</v>
      </c>
      <c r="FS166" s="261" t="str">
        <f>M2N!HC32</f>
        <v>x</v>
      </c>
      <c r="FT166" s="261" t="str">
        <f>M2N!HD32</f>
        <v>x</v>
      </c>
      <c r="FU166" s="261" t="str">
        <f>M2N!HE32</f>
        <v>x</v>
      </c>
      <c r="FV166" s="261" t="str">
        <f>M2N!HF32</f>
        <v>x</v>
      </c>
      <c r="FW166" s="261" t="str">
        <f>M2N!HG32</f>
        <v>x</v>
      </c>
      <c r="FX166" s="261" t="str">
        <f>M2N!HH32</f>
        <v>x</v>
      </c>
      <c r="FY166" s="261" t="str">
        <f>M2N!HI32</f>
        <v>x</v>
      </c>
      <c r="FZ166" s="261" t="str">
        <f>M2N!HJ32</f>
        <v>x</v>
      </c>
      <c r="GA166" s="261" t="str">
        <f>M2N!HK32</f>
        <v>x</v>
      </c>
      <c r="GB166" s="261" t="str">
        <f>M2N!HL32</f>
        <v>x</v>
      </c>
      <c r="GC166" s="261" t="str">
        <f>M2N!HM32</f>
        <v>x</v>
      </c>
      <c r="GD166" s="261" t="str">
        <f>M2N!HN32</f>
        <v>x</v>
      </c>
      <c r="GE166" s="261" t="str">
        <f>M2N!HO32</f>
        <v>x</v>
      </c>
      <c r="GF166" s="261" t="str">
        <f>M2N!HP32</f>
        <v>x</v>
      </c>
      <c r="GG166" s="261" t="str">
        <f>M2N!HQ32</f>
        <v>x</v>
      </c>
      <c r="GH166" s="261" t="str">
        <f>M2N!HR32</f>
        <v>x</v>
      </c>
      <c r="GI166" s="261" t="str">
        <f>M2N!HS32</f>
        <v>x</v>
      </c>
      <c r="GJ166" s="261" t="str">
        <f>M2N!HT32</f>
        <v>x</v>
      </c>
      <c r="GK166" s="261" t="str">
        <f>M2N!HU32</f>
        <v>x</v>
      </c>
      <c r="GL166" s="261" t="str">
        <f>M2N!HV32</f>
        <v>x</v>
      </c>
      <c r="GM166" s="261" t="str">
        <f>M2N!HW32</f>
        <v>x</v>
      </c>
      <c r="GN166" s="261" t="str">
        <f>M2N!HX32</f>
        <v>x</v>
      </c>
    </row>
    <row r="167" spans="1:196" ht="13.15" customHeight="1" x14ac:dyDescent="0.2">
      <c r="A167" s="274" t="str">
        <f>M2N!A33</f>
        <v>V30</v>
      </c>
      <c r="B167" s="274">
        <f>M2N!B33</f>
        <v>42515</v>
      </c>
      <c r="C167" s="275">
        <f>M2N!C33</f>
        <v>48000</v>
      </c>
      <c r="D167" s="276" t="str">
        <f>M2N!D33</f>
        <v>N374</v>
      </c>
      <c r="E167" s="336" t="str">
        <f>M2N!AO33</f>
        <v>STK(Istres)</v>
      </c>
      <c r="F167" s="337" t="str">
        <f>M2N!AP33</f>
        <v>STK(Istres)</v>
      </c>
      <c r="G167" s="337" t="str">
        <f>M2N!AQ33</f>
        <v>STK(Istres)</v>
      </c>
      <c r="H167" s="337">
        <f>M2N!AR33</f>
        <v>17.203125</v>
      </c>
      <c r="I167" s="337">
        <f>M2N!AS33</f>
        <v>17.203125</v>
      </c>
      <c r="J167" s="337">
        <f>M2N!AT33</f>
        <v>17.203125</v>
      </c>
      <c r="K167" s="337">
        <f>M2N!AU33</f>
        <v>17.203125</v>
      </c>
      <c r="L167" s="337">
        <f>M2N!AV33</f>
        <v>17.203125</v>
      </c>
      <c r="M167" s="337">
        <f>M2N!AW33</f>
        <v>17.203125</v>
      </c>
      <c r="N167" s="337">
        <f>M2N!AX33</f>
        <v>17.203125</v>
      </c>
      <c r="O167" s="337">
        <f>M2N!AY33</f>
        <v>17.203125</v>
      </c>
      <c r="P167" s="338">
        <f>M2N!AZ33</f>
        <v>17.203125</v>
      </c>
      <c r="Q167" s="336">
        <f>M2N!BA33</f>
        <v>23.25</v>
      </c>
      <c r="R167" s="337">
        <f>M2N!BB33</f>
        <v>23.25</v>
      </c>
      <c r="S167" s="337">
        <f>M2N!BC33</f>
        <v>23.25</v>
      </c>
      <c r="T167" s="337">
        <f>M2N!BD33</f>
        <v>23.25</v>
      </c>
      <c r="U167" s="337">
        <f>M2N!BE33</f>
        <v>23.25</v>
      </c>
      <c r="V167" s="337">
        <f>M2N!BF33</f>
        <v>23.25</v>
      </c>
      <c r="W167" s="337">
        <f>M2N!BG33</f>
        <v>23.25</v>
      </c>
      <c r="X167" s="337">
        <f>M2N!BH33</f>
        <v>23.25</v>
      </c>
      <c r="Y167" s="337">
        <f>M2N!BI33</f>
        <v>23.25</v>
      </c>
      <c r="Z167" s="337">
        <f>M2N!BJ33</f>
        <v>23.25</v>
      </c>
      <c r="AA167" s="337">
        <f>M2N!BK33</f>
        <v>23.25</v>
      </c>
      <c r="AB167" s="339" t="str">
        <f>M2N!BL33</f>
        <v>STK</v>
      </c>
      <c r="AC167" s="336" t="str">
        <f>M2N!BM33</f>
        <v>STK</v>
      </c>
      <c r="AD167" s="337" t="str">
        <f>M2N!BN33</f>
        <v>STK</v>
      </c>
      <c r="AE167" s="337" t="str">
        <f>M2N!BO33</f>
        <v>STK</v>
      </c>
      <c r="AF167" s="337" t="str">
        <f>M2N!BP33</f>
        <v>STK</v>
      </c>
      <c r="AG167" s="337" t="str">
        <f>M2N!BQ33</f>
        <v>STK</v>
      </c>
      <c r="AH167" s="337" t="str">
        <f>M2N!BR33</f>
        <v>STK</v>
      </c>
      <c r="AI167" s="337" t="str">
        <f>M2N!BS33</f>
        <v>STK</v>
      </c>
      <c r="AJ167" s="337" t="str">
        <f>M2N!BT33</f>
        <v>STK</v>
      </c>
      <c r="AK167" s="337" t="str">
        <f>M2N!BU33</f>
        <v>STK</v>
      </c>
      <c r="AL167" s="337" t="str">
        <f>M2N!BV33</f>
        <v>STK</v>
      </c>
      <c r="AM167" s="337" t="str">
        <f>M2N!BW33</f>
        <v>STK</v>
      </c>
      <c r="AN167" s="339" t="str">
        <f>M2N!BX33</f>
        <v>STK</v>
      </c>
      <c r="AO167" s="336" t="str">
        <f>M2N!BY33</f>
        <v>STK</v>
      </c>
      <c r="AP167" s="337" t="str">
        <f>M2N!BZ33</f>
        <v>STK</v>
      </c>
      <c r="AQ167" s="337" t="str">
        <f>M2N!CA33</f>
        <v>STK</v>
      </c>
      <c r="AR167" s="337" t="str">
        <f>M2N!CB33</f>
        <v>X</v>
      </c>
      <c r="AS167" s="337" t="str">
        <f>M2N!CC33</f>
        <v>X</v>
      </c>
      <c r="AT167" s="337" t="str">
        <f>M2N!CD33</f>
        <v>X</v>
      </c>
      <c r="AU167" s="337" t="str">
        <f>M2N!CE33</f>
        <v>X</v>
      </c>
      <c r="AV167" s="337" t="str">
        <f>M2N!CF33</f>
        <v>X</v>
      </c>
      <c r="AW167" s="337" t="str">
        <f>M2N!CG33</f>
        <v>X</v>
      </c>
      <c r="AX167" s="337" t="str">
        <f>M2N!CH33</f>
        <v>X</v>
      </c>
      <c r="AY167" s="337" t="str">
        <f>M2N!CI33</f>
        <v>X</v>
      </c>
      <c r="AZ167" s="339" t="str">
        <f>M2N!CJ33</f>
        <v>X</v>
      </c>
      <c r="BA167" s="336" t="str">
        <f>M2N!CK33</f>
        <v>X</v>
      </c>
      <c r="BB167" s="337" t="str">
        <f>M2N!CL33</f>
        <v>X</v>
      </c>
      <c r="BC167" s="337" t="str">
        <f>M2N!CM33</f>
        <v>X</v>
      </c>
      <c r="BD167" s="337" t="str">
        <f>M2N!CN33</f>
        <v>X</v>
      </c>
      <c r="BE167" s="337" t="str">
        <f>M2N!CO33</f>
        <v>X</v>
      </c>
      <c r="BF167" s="337" t="str">
        <f>M2N!CP33</f>
        <v>X</v>
      </c>
      <c r="BG167" s="337" t="str">
        <f>M2N!CQ33</f>
        <v>X</v>
      </c>
      <c r="BH167" s="337" t="str">
        <f>M2N!CR33</f>
        <v>X</v>
      </c>
      <c r="BI167" s="337" t="str">
        <f>M2N!CS33</f>
        <v>X</v>
      </c>
      <c r="BJ167" s="337" t="str">
        <f>M2N!CT33</f>
        <v>X</v>
      </c>
      <c r="BK167" s="337" t="str">
        <f>M2N!CU33</f>
        <v>X</v>
      </c>
      <c r="BL167" s="339" t="str">
        <f>M2N!CV33</f>
        <v>X</v>
      </c>
      <c r="BM167" s="336" t="str">
        <f>M2N!CW33</f>
        <v>X</v>
      </c>
      <c r="BN167" s="337" t="str">
        <f>M2N!CX33</f>
        <v>X</v>
      </c>
      <c r="BO167" s="337" t="str">
        <f>M2N!CY33</f>
        <v>X</v>
      </c>
      <c r="BP167" s="337" t="str">
        <f>M2N!CZ33</f>
        <v>X</v>
      </c>
      <c r="BQ167" s="337" t="str">
        <f>M2N!DA33</f>
        <v>X</v>
      </c>
      <c r="BR167" s="337" t="str">
        <f>M2N!DB33</f>
        <v>X</v>
      </c>
      <c r="BS167" s="337" t="str">
        <f>M2N!DC33</f>
        <v>X</v>
      </c>
      <c r="BT167" s="337" t="str">
        <f>M2N!DD33</f>
        <v>X</v>
      </c>
      <c r="BU167" s="337" t="str">
        <f>M2N!DE33</f>
        <v>X</v>
      </c>
      <c r="BV167" s="337" t="str">
        <f>M2N!DF33</f>
        <v>x</v>
      </c>
      <c r="BW167" s="337" t="str">
        <f>M2N!DG33</f>
        <v>x</v>
      </c>
      <c r="BX167" s="339" t="str">
        <f>M2N!DH33</f>
        <v>x</v>
      </c>
      <c r="BY167" s="336" t="str">
        <f>M2N!DI33</f>
        <v>x</v>
      </c>
      <c r="BZ167" s="337" t="str">
        <f>M2N!DJ33</f>
        <v>x</v>
      </c>
      <c r="CA167" s="337" t="str">
        <f>M2N!DK33</f>
        <v>x</v>
      </c>
      <c r="CB167" s="337" t="str">
        <f>M2N!DL33</f>
        <v>x</v>
      </c>
      <c r="CC167" s="337" t="str">
        <f>M2N!DM33</f>
        <v>x</v>
      </c>
      <c r="CD167" s="337" t="str">
        <f>M2N!DN33</f>
        <v>x</v>
      </c>
      <c r="CE167" s="337" t="str">
        <f>M2N!DO33</f>
        <v>x</v>
      </c>
      <c r="CF167" s="337" t="str">
        <f>M2N!DP33</f>
        <v>x</v>
      </c>
      <c r="CG167" s="337" t="str">
        <f>M2N!DQ33</f>
        <v>x</v>
      </c>
      <c r="CH167" s="337" t="str">
        <f>M2N!DR33</f>
        <v>x</v>
      </c>
      <c r="CI167" s="337" t="str">
        <f>M2N!DS33</f>
        <v>x</v>
      </c>
      <c r="CJ167" s="339" t="str">
        <f>M2N!DT33</f>
        <v>x</v>
      </c>
      <c r="CK167" s="336" t="str">
        <f>M2N!DU33</f>
        <v>x</v>
      </c>
      <c r="CL167" s="337" t="str">
        <f>M2N!DV33</f>
        <v>x</v>
      </c>
      <c r="CM167" s="337" t="str">
        <f>M2N!DW33</f>
        <v>x</v>
      </c>
      <c r="CN167" s="337" t="str">
        <f>M2N!DX33</f>
        <v>x</v>
      </c>
      <c r="CO167" s="362" t="str">
        <f>M2N!DY33</f>
        <v>x</v>
      </c>
      <c r="CP167" s="362" t="str">
        <f>M2N!DZ33</f>
        <v>x</v>
      </c>
      <c r="CQ167" s="362" t="str">
        <f>M2N!EA33</f>
        <v>x</v>
      </c>
      <c r="CR167" s="362" t="str">
        <f>M2N!EB33</f>
        <v>x</v>
      </c>
      <c r="CS167" s="362" t="str">
        <f>M2N!EC33</f>
        <v>x</v>
      </c>
      <c r="CT167" s="362" t="str">
        <f>M2N!ED33</f>
        <v>x</v>
      </c>
      <c r="CU167" s="362" t="str">
        <f>M2N!EE33</f>
        <v>x</v>
      </c>
      <c r="CV167" s="284" t="str">
        <f>M2N!EF33</f>
        <v>x</v>
      </c>
      <c r="CW167" s="283" t="str">
        <f>M2N!EG33</f>
        <v>x</v>
      </c>
      <c r="CX167" s="362" t="str">
        <f>M2N!EH33</f>
        <v>x</v>
      </c>
      <c r="CY167" s="362" t="str">
        <f>M2N!EI33</f>
        <v>x</v>
      </c>
      <c r="CZ167" s="362" t="str">
        <f>M2N!EJ33</f>
        <v>x</v>
      </c>
      <c r="DA167" s="362" t="str">
        <f>M2N!EK33</f>
        <v>x</v>
      </c>
      <c r="DB167" s="362" t="str">
        <f>M2N!EL33</f>
        <v>x</v>
      </c>
      <c r="DC167" s="362" t="str">
        <f>M2N!EM33</f>
        <v>x</v>
      </c>
      <c r="DD167" s="362" t="str">
        <f>M2N!EN33</f>
        <v>x</v>
      </c>
      <c r="DE167" s="362" t="str">
        <f>M2N!EO33</f>
        <v>x</v>
      </c>
      <c r="DF167" s="362" t="str">
        <f>M2N!EP33</f>
        <v>x</v>
      </c>
      <c r="DG167" s="362" t="str">
        <f>M2N!EQ33</f>
        <v>x</v>
      </c>
      <c r="DH167" s="284" t="str">
        <f>M2N!ER33</f>
        <v>x</v>
      </c>
      <c r="DI167" s="283" t="str">
        <f>M2N!ES33</f>
        <v>x</v>
      </c>
      <c r="DJ167" s="362" t="str">
        <f>M2N!ET33</f>
        <v>x</v>
      </c>
      <c r="DK167" s="362" t="str">
        <f>M2N!EU33</f>
        <v>x</v>
      </c>
      <c r="DL167" s="362" t="str">
        <f>M2N!EV33</f>
        <v>x</v>
      </c>
      <c r="DM167" s="362" t="str">
        <f>M2N!EW33</f>
        <v>x</v>
      </c>
      <c r="DN167" s="362" t="str">
        <f>M2N!EX33</f>
        <v>x</v>
      </c>
      <c r="DO167" s="362" t="str">
        <f>M2N!EY33</f>
        <v>x</v>
      </c>
      <c r="DP167" s="362" t="str">
        <f>M2N!EZ33</f>
        <v>x</v>
      </c>
      <c r="DQ167" s="362" t="str">
        <f>M2N!FA33</f>
        <v>x</v>
      </c>
      <c r="DR167" s="362" t="str">
        <f>M2N!FB33</f>
        <v>x</v>
      </c>
      <c r="DS167" s="362" t="str">
        <f>M2N!FC33</f>
        <v>x</v>
      </c>
      <c r="DT167" s="284" t="str">
        <f>M2N!FD33</f>
        <v>x</v>
      </c>
      <c r="DU167" s="283" t="str">
        <f>M2N!FE33</f>
        <v>x</v>
      </c>
      <c r="DV167" s="362" t="str">
        <f>M2N!FF33</f>
        <v>x</v>
      </c>
      <c r="DW167" s="362" t="str">
        <f>M2N!FG33</f>
        <v>x</v>
      </c>
      <c r="DX167" s="362" t="str">
        <f>M2N!FH33</f>
        <v>x</v>
      </c>
      <c r="DY167" s="362" t="str">
        <f>M2N!FI33</f>
        <v>x</v>
      </c>
      <c r="DZ167" s="362" t="str">
        <f>M2N!FJ33</f>
        <v>x</v>
      </c>
      <c r="EA167" s="362" t="str">
        <f>M2N!FK33</f>
        <v>x</v>
      </c>
      <c r="EB167" s="362" t="str">
        <f>M2N!FL33</f>
        <v>x</v>
      </c>
      <c r="EC167" s="362" t="str">
        <f>M2N!FM33</f>
        <v>x</v>
      </c>
      <c r="ED167" s="362" t="str">
        <f>M2N!FN33</f>
        <v>x</v>
      </c>
      <c r="EE167" s="362" t="str">
        <f>M2N!FO33</f>
        <v>x</v>
      </c>
      <c r="EF167" s="284" t="str">
        <f>M2N!FP33</f>
        <v>x</v>
      </c>
      <c r="EG167" s="283" t="str">
        <f>M2N!FQ33</f>
        <v>x</v>
      </c>
      <c r="EH167" s="362" t="str">
        <f>M2N!FR33</f>
        <v>x</v>
      </c>
      <c r="EI167" s="362" t="str">
        <f>M2N!FS33</f>
        <v>x</v>
      </c>
      <c r="EJ167" s="362" t="str">
        <f>M2N!FT33</f>
        <v>x</v>
      </c>
      <c r="EK167" s="362" t="str">
        <f>M2N!FU33</f>
        <v>x</v>
      </c>
      <c r="EL167" s="362" t="str">
        <f>M2N!FV33</f>
        <v>x</v>
      </c>
      <c r="EM167" s="362" t="str">
        <f>M2N!FW33</f>
        <v>x</v>
      </c>
      <c r="EN167" s="362" t="str">
        <f>M2N!FX33</f>
        <v>x</v>
      </c>
      <c r="EO167" s="362" t="str">
        <f>M2N!FY33</f>
        <v>x</v>
      </c>
      <c r="EP167" s="362" t="str">
        <f>M2N!FZ33</f>
        <v>x</v>
      </c>
      <c r="EQ167" s="362" t="str">
        <f>M2N!GA33</f>
        <v>x</v>
      </c>
      <c r="ER167" s="284" t="str">
        <f>M2N!GB33</f>
        <v>x</v>
      </c>
      <c r="ES167" s="280" t="str">
        <f>M2N!GC33</f>
        <v>x</v>
      </c>
      <c r="ET167" s="362" t="str">
        <f>M2N!GD33</f>
        <v>x</v>
      </c>
      <c r="EU167" s="362" t="str">
        <f>M2N!GE33</f>
        <v>x</v>
      </c>
      <c r="EV167" s="362" t="str">
        <f>M2N!GF33</f>
        <v>x</v>
      </c>
      <c r="EW167" s="362" t="str">
        <f>M2N!GG33</f>
        <v>x</v>
      </c>
      <c r="EX167" s="362" t="str">
        <f>M2N!GH33</f>
        <v>x</v>
      </c>
      <c r="EY167" s="362" t="str">
        <f>M2N!GI33</f>
        <v>x</v>
      </c>
      <c r="EZ167" s="362" t="str">
        <f>M2N!GJ33</f>
        <v>x</v>
      </c>
      <c r="FA167" s="362" t="str">
        <f>M2N!GK33</f>
        <v>x</v>
      </c>
      <c r="FB167" s="362" t="str">
        <f>M2N!GL33</f>
        <v>x</v>
      </c>
      <c r="FC167" s="362" t="str">
        <f>M2N!GM33</f>
        <v>x</v>
      </c>
      <c r="FD167" s="362" t="str">
        <f>M2N!GN33</f>
        <v>x</v>
      </c>
      <c r="FE167" s="362" t="str">
        <f>M2N!GO33</f>
        <v>x</v>
      </c>
      <c r="FF167" s="362" t="str">
        <f>M2N!GP33</f>
        <v>x</v>
      </c>
      <c r="FG167" s="362" t="str">
        <f>M2N!GQ33</f>
        <v>x</v>
      </c>
      <c r="FH167" s="362" t="str">
        <f>M2N!GR33</f>
        <v>x</v>
      </c>
      <c r="FI167" s="362" t="str">
        <f>M2N!GS33</f>
        <v>x</v>
      </c>
      <c r="FJ167" s="362" t="str">
        <f>M2N!GT33</f>
        <v>x</v>
      </c>
      <c r="FK167" s="362" t="str">
        <f>M2N!GU33</f>
        <v>x</v>
      </c>
      <c r="FL167" s="362" t="str">
        <f>M2N!GV33</f>
        <v>x</v>
      </c>
      <c r="FM167" s="362" t="str">
        <f>M2N!GW33</f>
        <v>x</v>
      </c>
      <c r="FN167" s="362" t="str">
        <f>M2N!GX33</f>
        <v>x</v>
      </c>
      <c r="FO167" s="362" t="str">
        <f>M2N!GY33</f>
        <v>x</v>
      </c>
      <c r="FP167" s="362" t="str">
        <f>M2N!GZ33</f>
        <v>x</v>
      </c>
      <c r="FQ167" s="362" t="str">
        <f>M2N!HA33</f>
        <v>x</v>
      </c>
      <c r="FR167" s="362" t="str">
        <f>M2N!HB33</f>
        <v>x</v>
      </c>
      <c r="FS167" s="362" t="str">
        <f>M2N!HC33</f>
        <v>x</v>
      </c>
      <c r="FT167" s="362" t="str">
        <f>M2N!HD33</f>
        <v>x</v>
      </c>
      <c r="FU167" s="362" t="str">
        <f>M2N!HE33</f>
        <v>x</v>
      </c>
      <c r="FV167" s="362" t="str">
        <f>M2N!HF33</f>
        <v>x</v>
      </c>
      <c r="FW167" s="362" t="str">
        <f>M2N!HG33</f>
        <v>x</v>
      </c>
      <c r="FX167" s="362" t="str">
        <f>M2N!HH33</f>
        <v>x</v>
      </c>
      <c r="FY167" s="362" t="str">
        <f>M2N!HI33</f>
        <v>x</v>
      </c>
      <c r="FZ167" s="362" t="str">
        <f>M2N!HJ33</f>
        <v>x</v>
      </c>
      <c r="GA167" s="362" t="str">
        <f>M2N!HK33</f>
        <v>x</v>
      </c>
      <c r="GB167" s="362" t="str">
        <f>M2N!HL33</f>
        <v>x</v>
      </c>
      <c r="GC167" s="362" t="str">
        <f>M2N!HM33</f>
        <v>x</v>
      </c>
      <c r="GD167" s="362" t="str">
        <f>M2N!HN33</f>
        <v>x</v>
      </c>
      <c r="GE167" s="362" t="str">
        <f>M2N!HO33</f>
        <v>x</v>
      </c>
      <c r="GF167" s="362" t="str">
        <f>M2N!HP33</f>
        <v>x</v>
      </c>
      <c r="GG167" s="362" t="str">
        <f>M2N!HQ33</f>
        <v>x</v>
      </c>
      <c r="GH167" s="362" t="str">
        <f>M2N!HR33</f>
        <v>x</v>
      </c>
      <c r="GI167" s="362" t="str">
        <f>M2N!HS33</f>
        <v>x</v>
      </c>
      <c r="GJ167" s="362" t="str">
        <f>M2N!HT33</f>
        <v>x</v>
      </c>
      <c r="GK167" s="362" t="str">
        <f>M2N!HU33</f>
        <v>x</v>
      </c>
      <c r="GL167" s="362" t="str">
        <f>M2N!HV33</f>
        <v>x</v>
      </c>
      <c r="GM167" s="362" t="str">
        <f>M2N!HW33</f>
        <v>x</v>
      </c>
      <c r="GN167" s="362" t="str">
        <f>M2N!HX33</f>
        <v>x</v>
      </c>
    </row>
    <row r="168" spans="1:196" ht="13.15" customHeight="1" thickBot="1" x14ac:dyDescent="0.25">
      <c r="A168" s="274" t="str">
        <f>M2N!A34</f>
        <v>V25T</v>
      </c>
      <c r="B168" s="274">
        <f>M2N!B34</f>
        <v>41535</v>
      </c>
      <c r="C168" s="275">
        <f>M2N!C34</f>
        <v>48000</v>
      </c>
      <c r="D168" s="276" t="str">
        <f>M2N!D34</f>
        <v>N375</v>
      </c>
      <c r="E168" s="340">
        <f>M2N!AO34</f>
        <v>16.57033333333332</v>
      </c>
      <c r="F168" s="341">
        <f>M2N!AP34</f>
        <v>16.57033333333332</v>
      </c>
      <c r="G168" s="341">
        <f>M2N!AQ34</f>
        <v>16.57033333333332</v>
      </c>
      <c r="H168" s="341">
        <f>M2N!AR34</f>
        <v>16.57033333333332</v>
      </c>
      <c r="I168" s="341">
        <f>M2N!AS34</f>
        <v>9</v>
      </c>
      <c r="J168" s="341">
        <f>M2N!AT34</f>
        <v>9</v>
      </c>
      <c r="K168" s="341">
        <f>M2N!AU34</f>
        <v>9</v>
      </c>
      <c r="L168" s="341">
        <f>M2N!AV34</f>
        <v>9</v>
      </c>
      <c r="M168" s="341">
        <f>M2N!AW34</f>
        <v>9</v>
      </c>
      <c r="N168" s="341">
        <f>M2N!AX34</f>
        <v>9</v>
      </c>
      <c r="O168" s="341">
        <f>M2N!AY34</f>
        <v>9</v>
      </c>
      <c r="P168" s="342">
        <f>M2N!AZ34</f>
        <v>80</v>
      </c>
      <c r="Q168" s="336">
        <f>M2N!BA34</f>
        <v>66.183333333333337</v>
      </c>
      <c r="R168" s="337">
        <f>M2N!BB34</f>
        <v>22.315384615384609</v>
      </c>
      <c r="S168" s="337">
        <f>M2N!BC34</f>
        <v>22.315384615384609</v>
      </c>
      <c r="T168" s="337">
        <f>M2N!BD34</f>
        <v>22.315384615384609</v>
      </c>
      <c r="U168" s="337">
        <f>M2N!BE34</f>
        <v>22.315384615384609</v>
      </c>
      <c r="V168" s="337">
        <f>M2N!BF34</f>
        <v>22.315384615384609</v>
      </c>
      <c r="W168" s="337">
        <f>M2N!BG34</f>
        <v>22.315384615384609</v>
      </c>
      <c r="X168" s="337">
        <f>M2N!BH34</f>
        <v>22.315384615384609</v>
      </c>
      <c r="Y168" s="337">
        <f>M2N!BI34</f>
        <v>22.315384615384609</v>
      </c>
      <c r="Z168" s="337">
        <f>M2N!BJ34</f>
        <v>22.315384615384609</v>
      </c>
      <c r="AA168" s="337">
        <f>M2N!BK34</f>
        <v>22.315384615384609</v>
      </c>
      <c r="AB168" s="339">
        <f>M2N!BL34</f>
        <v>22.315384615384609</v>
      </c>
      <c r="AC168" s="336">
        <f>M2N!BM34</f>
        <v>22.315384615384609</v>
      </c>
      <c r="AD168" s="337">
        <f>M2N!BN34</f>
        <v>85</v>
      </c>
      <c r="AE168" s="337">
        <f>M2N!BO34</f>
        <v>85</v>
      </c>
      <c r="AF168" s="337">
        <f>M2N!BP34</f>
        <v>85</v>
      </c>
      <c r="AG168" s="337">
        <f>M2N!BQ34</f>
        <v>85</v>
      </c>
      <c r="AH168" s="337">
        <f>M2N!BR34</f>
        <v>22.315384615384609</v>
      </c>
      <c r="AI168" s="337">
        <f>M2N!BS34</f>
        <v>22.315384615384609</v>
      </c>
      <c r="AJ168" s="337" t="str">
        <f>M2N!BT34</f>
        <v>X</v>
      </c>
      <c r="AK168" s="337" t="str">
        <f>M2N!BU34</f>
        <v>X</v>
      </c>
      <c r="AL168" s="337" t="str">
        <f>M2N!BV34</f>
        <v>X</v>
      </c>
      <c r="AM168" s="337" t="str">
        <f>M2N!BW34</f>
        <v>X</v>
      </c>
      <c r="AN168" s="339" t="str">
        <f>M2N!BX34</f>
        <v>X</v>
      </c>
      <c r="AO168" s="336" t="str">
        <f>M2N!BY34</f>
        <v>X</v>
      </c>
      <c r="AP168" s="337" t="str">
        <f>M2N!BZ34</f>
        <v>X</v>
      </c>
      <c r="AQ168" s="337" t="str">
        <f>M2N!CA34</f>
        <v>X</v>
      </c>
      <c r="AR168" s="337" t="str">
        <f>M2N!CB34</f>
        <v>X</v>
      </c>
      <c r="AS168" s="337" t="str">
        <f>M2N!CC34</f>
        <v>X</v>
      </c>
      <c r="AT168" s="337" t="str">
        <f>M2N!CD34</f>
        <v>X</v>
      </c>
      <c r="AU168" s="337" t="str">
        <f>M2N!CE34</f>
        <v>X</v>
      </c>
      <c r="AV168" s="337" t="str">
        <f>M2N!CF34</f>
        <v>X</v>
      </c>
      <c r="AW168" s="337" t="str">
        <f>M2N!CG34</f>
        <v>X</v>
      </c>
      <c r="AX168" s="337" t="str">
        <f>M2N!CH34</f>
        <v>X</v>
      </c>
      <c r="AY168" s="337" t="str">
        <f>M2N!CI34</f>
        <v>X</v>
      </c>
      <c r="AZ168" s="339" t="str">
        <f>M2N!CJ34</f>
        <v>X</v>
      </c>
      <c r="BA168" s="336" t="str">
        <f>M2N!CK34</f>
        <v>X</v>
      </c>
      <c r="BB168" s="337" t="str">
        <f>M2N!CL34</f>
        <v>X</v>
      </c>
      <c r="BC168" s="337" t="str">
        <f>M2N!CM34</f>
        <v>X</v>
      </c>
      <c r="BD168" s="337" t="str">
        <f>M2N!CN34</f>
        <v>X</v>
      </c>
      <c r="BE168" s="337" t="str">
        <f>M2N!CO34</f>
        <v>X</v>
      </c>
      <c r="BF168" s="337" t="str">
        <f>M2N!CP34</f>
        <v>X</v>
      </c>
      <c r="BG168" s="337" t="str">
        <f>M2N!CQ34</f>
        <v>X</v>
      </c>
      <c r="BH168" s="337" t="str">
        <f>M2N!CR34</f>
        <v>X</v>
      </c>
      <c r="BI168" s="337" t="str">
        <f>M2N!CS34</f>
        <v>X</v>
      </c>
      <c r="BJ168" s="337" t="str">
        <f>M2N!CT34</f>
        <v>X</v>
      </c>
      <c r="BK168" s="337" t="str">
        <f>M2N!CU34</f>
        <v>X</v>
      </c>
      <c r="BL168" s="339" t="str">
        <f>M2N!CV34</f>
        <v>X</v>
      </c>
      <c r="BM168" s="336" t="str">
        <f>M2N!CW34</f>
        <v>X</v>
      </c>
      <c r="BN168" s="337" t="str">
        <f>M2N!CX34</f>
        <v>X</v>
      </c>
      <c r="BO168" s="337" t="str">
        <f>M2N!CY34</f>
        <v>X</v>
      </c>
      <c r="BP168" s="337" t="str">
        <f>M2N!CZ34</f>
        <v>X</v>
      </c>
      <c r="BQ168" s="337" t="str">
        <f>M2N!DA34</f>
        <v>X</v>
      </c>
      <c r="BR168" s="337" t="str">
        <f>M2N!DB34</f>
        <v>X</v>
      </c>
      <c r="BS168" s="337" t="str">
        <f>M2N!DC34</f>
        <v>X</v>
      </c>
      <c r="BT168" s="337" t="str">
        <f>M2N!DD34</f>
        <v>X</v>
      </c>
      <c r="BU168" s="337" t="str">
        <f>M2N!DE34</f>
        <v>X</v>
      </c>
      <c r="BV168" s="337" t="str">
        <f>M2N!DF34</f>
        <v>x</v>
      </c>
      <c r="BW168" s="337" t="str">
        <f>M2N!DG34</f>
        <v>x</v>
      </c>
      <c r="BX168" s="339" t="str">
        <f>M2N!DH34</f>
        <v>x</v>
      </c>
      <c r="BY168" s="336" t="str">
        <f>M2N!DI34</f>
        <v>x</v>
      </c>
      <c r="BZ168" s="337" t="str">
        <f>M2N!DJ34</f>
        <v>x</v>
      </c>
      <c r="CA168" s="337" t="str">
        <f>M2N!DK34</f>
        <v>x</v>
      </c>
      <c r="CB168" s="337" t="str">
        <f>M2N!DL34</f>
        <v>x</v>
      </c>
      <c r="CC168" s="337" t="str">
        <f>M2N!DM34</f>
        <v>x</v>
      </c>
      <c r="CD168" s="337" t="str">
        <f>M2N!DN34</f>
        <v>x</v>
      </c>
      <c r="CE168" s="337" t="str">
        <f>M2N!DO34</f>
        <v>x</v>
      </c>
      <c r="CF168" s="337" t="str">
        <f>M2N!DP34</f>
        <v>x</v>
      </c>
      <c r="CG168" s="337" t="str">
        <f>M2N!DQ34</f>
        <v>x</v>
      </c>
      <c r="CH168" s="337" t="str">
        <f>M2N!DR34</f>
        <v>x</v>
      </c>
      <c r="CI168" s="337" t="str">
        <f>M2N!DS34</f>
        <v>x</v>
      </c>
      <c r="CJ168" s="339" t="str">
        <f>M2N!DT34</f>
        <v>x</v>
      </c>
      <c r="CK168" s="336" t="str">
        <f>M2N!DU34</f>
        <v>x</v>
      </c>
      <c r="CL168" s="337" t="str">
        <f>M2N!DV34</f>
        <v>x</v>
      </c>
      <c r="CM168" s="337" t="str">
        <f>M2N!DW34</f>
        <v>x</v>
      </c>
      <c r="CN168" s="337" t="str">
        <f>M2N!DX34</f>
        <v>x</v>
      </c>
      <c r="CO168" s="261" t="str">
        <f>M2N!DY34</f>
        <v>x</v>
      </c>
      <c r="CP168" s="261" t="str">
        <f>M2N!DZ34</f>
        <v>x</v>
      </c>
      <c r="CQ168" s="261" t="str">
        <f>M2N!EA34</f>
        <v>x</v>
      </c>
      <c r="CR168" s="261" t="str">
        <f>M2N!EB34</f>
        <v>x</v>
      </c>
      <c r="CS168" s="261" t="str">
        <f>M2N!EC34</f>
        <v>x</v>
      </c>
      <c r="CT168" s="261" t="str">
        <f>M2N!ED34</f>
        <v>x</v>
      </c>
      <c r="CU168" s="261" t="str">
        <f>M2N!EE34</f>
        <v>x</v>
      </c>
      <c r="CV168" s="284" t="str">
        <f>M2N!EF34</f>
        <v>x</v>
      </c>
      <c r="CW168" s="283" t="str">
        <f>M2N!EG34</f>
        <v>x</v>
      </c>
      <c r="CX168" s="261" t="str">
        <f>M2N!EH34</f>
        <v>x</v>
      </c>
      <c r="CY168" s="261" t="str">
        <f>M2N!EI34</f>
        <v>x</v>
      </c>
      <c r="CZ168" s="261" t="str">
        <f>M2N!EJ34</f>
        <v>x</v>
      </c>
      <c r="DA168" s="261" t="str">
        <f>M2N!EK34</f>
        <v>x</v>
      </c>
      <c r="DB168" s="261" t="str">
        <f>M2N!EL34</f>
        <v>x</v>
      </c>
      <c r="DC168" s="261" t="str">
        <f>M2N!EM34</f>
        <v>x</v>
      </c>
      <c r="DD168" s="261" t="str">
        <f>M2N!EN34</f>
        <v>x</v>
      </c>
      <c r="DE168" s="261" t="str">
        <f>M2N!EO34</f>
        <v>x</v>
      </c>
      <c r="DF168" s="261" t="str">
        <f>M2N!EP34</f>
        <v>x</v>
      </c>
      <c r="DG168" s="261" t="str">
        <f>M2N!EQ34</f>
        <v>x</v>
      </c>
      <c r="DH168" s="284" t="str">
        <f>M2N!ER34</f>
        <v>x</v>
      </c>
      <c r="DI168" s="283" t="str">
        <f>M2N!ES34</f>
        <v>x</v>
      </c>
      <c r="DJ168" s="261" t="str">
        <f>M2N!ET34</f>
        <v>x</v>
      </c>
      <c r="DK168" s="261" t="str">
        <f>M2N!EU34</f>
        <v>x</v>
      </c>
      <c r="DL168" s="261" t="str">
        <f>M2N!EV34</f>
        <v>x</v>
      </c>
      <c r="DM168" s="261" t="str">
        <f>M2N!EW34</f>
        <v>x</v>
      </c>
      <c r="DN168" s="261" t="str">
        <f>M2N!EX34</f>
        <v>x</v>
      </c>
      <c r="DO168" s="261" t="str">
        <f>M2N!EY34</f>
        <v>x</v>
      </c>
      <c r="DP168" s="261" t="str">
        <f>M2N!EZ34</f>
        <v>x</v>
      </c>
      <c r="DQ168" s="261" t="str">
        <f>M2N!FA34</f>
        <v>x</v>
      </c>
      <c r="DR168" s="261" t="str">
        <f>M2N!FB34</f>
        <v>x</v>
      </c>
      <c r="DS168" s="261" t="str">
        <f>M2N!FC34</f>
        <v>x</v>
      </c>
      <c r="DT168" s="284" t="str">
        <f>M2N!FD34</f>
        <v>x</v>
      </c>
      <c r="DU168" s="283" t="str">
        <f>M2N!FE34</f>
        <v>x</v>
      </c>
      <c r="DV168" s="261" t="str">
        <f>M2N!FF34</f>
        <v>x</v>
      </c>
      <c r="DW168" s="261" t="str">
        <f>M2N!FG34</f>
        <v>x</v>
      </c>
      <c r="DX168" s="261" t="str">
        <f>M2N!FH34</f>
        <v>x</v>
      </c>
      <c r="DY168" s="261" t="str">
        <f>M2N!FI34</f>
        <v>x</v>
      </c>
      <c r="DZ168" s="261" t="str">
        <f>M2N!FJ34</f>
        <v>x</v>
      </c>
      <c r="EA168" s="261" t="str">
        <f>M2N!FK34</f>
        <v>x</v>
      </c>
      <c r="EB168" s="261" t="str">
        <f>M2N!FL34</f>
        <v>x</v>
      </c>
      <c r="EC168" s="261" t="str">
        <f>M2N!FM34</f>
        <v>x</v>
      </c>
      <c r="ED168" s="261" t="str">
        <f>M2N!FN34</f>
        <v>x</v>
      </c>
      <c r="EE168" s="261" t="str">
        <f>M2N!FO34</f>
        <v>x</v>
      </c>
      <c r="EF168" s="284" t="str">
        <f>M2N!FP34</f>
        <v>x</v>
      </c>
      <c r="EG168" s="283" t="str">
        <f>M2N!FQ34</f>
        <v>x</v>
      </c>
      <c r="EH168" s="261" t="str">
        <f>M2N!FR34</f>
        <v>x</v>
      </c>
      <c r="EI168" s="261" t="str">
        <f>M2N!FS34</f>
        <v>x</v>
      </c>
      <c r="EJ168" s="261" t="str">
        <f>M2N!FT34</f>
        <v>x</v>
      </c>
      <c r="EK168" s="261" t="str">
        <f>M2N!FU34</f>
        <v>x</v>
      </c>
      <c r="EL168" s="261" t="str">
        <f>M2N!FV34</f>
        <v>x</v>
      </c>
      <c r="EM168" s="261" t="str">
        <f>M2N!FW34</f>
        <v>x</v>
      </c>
      <c r="EN168" s="261" t="str">
        <f>M2N!FX34</f>
        <v>x</v>
      </c>
      <c r="EO168" s="261" t="str">
        <f>M2N!FY34</f>
        <v>x</v>
      </c>
      <c r="EP168" s="261" t="str">
        <f>M2N!FZ34</f>
        <v>x</v>
      </c>
      <c r="EQ168" s="261" t="str">
        <f>M2N!GA34</f>
        <v>x</v>
      </c>
      <c r="ER168" s="284" t="str">
        <f>M2N!GB34</f>
        <v>x</v>
      </c>
      <c r="ES168" s="280" t="str">
        <f>M2N!GC34</f>
        <v>x</v>
      </c>
      <c r="ET168" s="261" t="str">
        <f>M2N!GD34</f>
        <v>x</v>
      </c>
      <c r="EU168" s="261" t="str">
        <f>M2N!GE34</f>
        <v>x</v>
      </c>
      <c r="EV168" s="261" t="str">
        <f>M2N!GF34</f>
        <v>x</v>
      </c>
      <c r="EW168" s="261" t="str">
        <f>M2N!GG34</f>
        <v>x</v>
      </c>
      <c r="EX168" s="261" t="str">
        <f>M2N!GH34</f>
        <v>x</v>
      </c>
      <c r="EY168" s="261" t="str">
        <f>M2N!GI34</f>
        <v>x</v>
      </c>
      <c r="EZ168" s="261" t="str">
        <f>M2N!GJ34</f>
        <v>x</v>
      </c>
      <c r="FA168" s="261" t="str">
        <f>M2N!GK34</f>
        <v>x</v>
      </c>
      <c r="FB168" s="261" t="str">
        <f>M2N!GL34</f>
        <v>x</v>
      </c>
      <c r="FC168" s="261" t="str">
        <f>M2N!GM34</f>
        <v>x</v>
      </c>
      <c r="FD168" s="261" t="str">
        <f>M2N!GN34</f>
        <v>x</v>
      </c>
      <c r="FE168" s="261" t="str">
        <f>M2N!GO34</f>
        <v>x</v>
      </c>
      <c r="FF168" s="261" t="str">
        <f>M2N!GP34</f>
        <v>x</v>
      </c>
      <c r="FG168" s="261" t="str">
        <f>M2N!GQ34</f>
        <v>x</v>
      </c>
      <c r="FH168" s="261" t="str">
        <f>M2N!GR34</f>
        <v>x</v>
      </c>
      <c r="FI168" s="261" t="str">
        <f>M2N!GS34</f>
        <v>x</v>
      </c>
      <c r="FJ168" s="261" t="str">
        <f>M2N!GT34</f>
        <v>x</v>
      </c>
      <c r="FK168" s="261" t="str">
        <f>M2N!GU34</f>
        <v>x</v>
      </c>
      <c r="FL168" s="261" t="str">
        <f>M2N!GV34</f>
        <v>x</v>
      </c>
      <c r="FM168" s="261" t="str">
        <f>M2N!GW34</f>
        <v>x</v>
      </c>
      <c r="FN168" s="261" t="str">
        <f>M2N!GX34</f>
        <v>x</v>
      </c>
      <c r="FO168" s="261" t="str">
        <f>M2N!GY34</f>
        <v>x</v>
      </c>
      <c r="FP168" s="261" t="str">
        <f>M2N!GZ34</f>
        <v>x</v>
      </c>
      <c r="FQ168" s="261" t="str">
        <f>M2N!HA34</f>
        <v>x</v>
      </c>
      <c r="FR168" s="261" t="str">
        <f>M2N!HB34</f>
        <v>x</v>
      </c>
      <c r="FS168" s="261" t="str">
        <f>M2N!HC34</f>
        <v>x</v>
      </c>
      <c r="FT168" s="261" t="str">
        <f>M2N!HD34</f>
        <v>x</v>
      </c>
      <c r="FU168" s="261" t="str">
        <f>M2N!HE34</f>
        <v>x</v>
      </c>
      <c r="FV168" s="261" t="str">
        <f>M2N!HF34</f>
        <v>x</v>
      </c>
      <c r="FW168" s="261" t="str">
        <f>M2N!HG34</f>
        <v>x</v>
      </c>
      <c r="FX168" s="261" t="str">
        <f>M2N!HH34</f>
        <v>x</v>
      </c>
      <c r="FY168" s="261" t="str">
        <f>M2N!HI34</f>
        <v>x</v>
      </c>
      <c r="FZ168" s="261" t="str">
        <f>M2N!HJ34</f>
        <v>x</v>
      </c>
      <c r="GA168" s="261" t="str">
        <f>M2N!HK34</f>
        <v>x</v>
      </c>
      <c r="GB168" s="261" t="str">
        <f>M2N!HL34</f>
        <v>x</v>
      </c>
      <c r="GC168" s="261" t="str">
        <f>M2N!HM34</f>
        <v>x</v>
      </c>
      <c r="GD168" s="261" t="str">
        <f>M2N!HN34</f>
        <v>x</v>
      </c>
      <c r="GE168" s="261" t="str">
        <f>M2N!HO34</f>
        <v>x</v>
      </c>
      <c r="GF168" s="261" t="str">
        <f>M2N!HP34</f>
        <v>x</v>
      </c>
      <c r="GG168" s="261" t="str">
        <f>M2N!HQ34</f>
        <v>x</v>
      </c>
      <c r="GH168" s="261" t="str">
        <f>M2N!HR34</f>
        <v>x</v>
      </c>
      <c r="GI168" s="261" t="str">
        <f>M2N!HS34</f>
        <v>x</v>
      </c>
      <c r="GJ168" s="261" t="str">
        <f>M2N!HT34</f>
        <v>x</v>
      </c>
      <c r="GK168" s="261" t="str">
        <f>M2N!HU34</f>
        <v>x</v>
      </c>
      <c r="GL168" s="261" t="str">
        <f>M2N!HV34</f>
        <v>x</v>
      </c>
      <c r="GM168" s="261" t="str">
        <f>M2N!HW34</f>
        <v>x</v>
      </c>
      <c r="GN168" s="261" t="str">
        <f>M2N!HX34</f>
        <v>x</v>
      </c>
    </row>
    <row r="169" spans="1:196" ht="13.15" customHeight="1" thickBot="1" x14ac:dyDescent="0.25">
      <c r="A169" s="8"/>
      <c r="B169" s="8"/>
      <c r="C169" s="8"/>
      <c r="D169" s="32" t="s">
        <v>27</v>
      </c>
      <c r="E169" s="281">
        <f t="shared" ref="E169:AJ169" si="0">COUNTIF(E3:E168,"AIA")+COUNTIF(E3:E168,"V5")+COUNTIF(E3:E168,"V10")+COUNTIF(E3:E168,"V15")+COUNTIF(E3:E168,"V20")+COUNTIF(E3:E168,"V25")+COUNTIF(E3:E168,"V30")</f>
        <v>17</v>
      </c>
      <c r="F169" s="282">
        <f t="shared" si="0"/>
        <v>14</v>
      </c>
      <c r="G169" s="282">
        <f t="shared" si="0"/>
        <v>13</v>
      </c>
      <c r="H169" s="282">
        <f t="shared" si="0"/>
        <v>15</v>
      </c>
      <c r="I169" s="282">
        <f t="shared" si="0"/>
        <v>16</v>
      </c>
      <c r="J169" s="282">
        <f t="shared" si="0"/>
        <v>15</v>
      </c>
      <c r="K169" s="282">
        <f t="shared" si="0"/>
        <v>15</v>
      </c>
      <c r="L169" s="282">
        <f t="shared" si="0"/>
        <v>13</v>
      </c>
      <c r="M169" s="282">
        <f t="shared" si="0"/>
        <v>14</v>
      </c>
      <c r="N169" s="282">
        <f t="shared" si="0"/>
        <v>16</v>
      </c>
      <c r="O169" s="282">
        <f t="shared" si="0"/>
        <v>12</v>
      </c>
      <c r="P169" s="285">
        <f t="shared" si="0"/>
        <v>17</v>
      </c>
      <c r="Q169" s="55">
        <f t="shared" si="0"/>
        <v>17</v>
      </c>
      <c r="R169" s="54">
        <f t="shared" si="0"/>
        <v>15</v>
      </c>
      <c r="S169" s="54">
        <f t="shared" si="0"/>
        <v>17</v>
      </c>
      <c r="T169" s="54">
        <f t="shared" si="0"/>
        <v>16</v>
      </c>
      <c r="U169" s="54">
        <f t="shared" si="0"/>
        <v>14</v>
      </c>
      <c r="V169" s="54">
        <f t="shared" si="0"/>
        <v>17</v>
      </c>
      <c r="W169" s="54">
        <f t="shared" si="0"/>
        <v>19</v>
      </c>
      <c r="X169" s="54">
        <f t="shared" si="0"/>
        <v>15</v>
      </c>
      <c r="Y169" s="54">
        <f t="shared" si="0"/>
        <v>16</v>
      </c>
      <c r="Z169" s="54">
        <f t="shared" si="0"/>
        <v>19</v>
      </c>
      <c r="AA169" s="54">
        <f t="shared" si="0"/>
        <v>21</v>
      </c>
      <c r="AB169" s="56">
        <f t="shared" si="0"/>
        <v>19</v>
      </c>
      <c r="AC169" s="55">
        <f t="shared" si="0"/>
        <v>20</v>
      </c>
      <c r="AD169" s="54">
        <f t="shared" si="0"/>
        <v>22</v>
      </c>
      <c r="AE169" s="54">
        <f t="shared" si="0"/>
        <v>20</v>
      </c>
      <c r="AF169" s="54">
        <f t="shared" si="0"/>
        <v>21</v>
      </c>
      <c r="AG169" s="54">
        <f t="shared" si="0"/>
        <v>21</v>
      </c>
      <c r="AH169" s="54">
        <f t="shared" si="0"/>
        <v>22</v>
      </c>
      <c r="AI169" s="54">
        <f t="shared" si="0"/>
        <v>22</v>
      </c>
      <c r="AJ169" s="54">
        <f t="shared" si="0"/>
        <v>19</v>
      </c>
      <c r="AK169" s="54">
        <f t="shared" ref="AK169:BP169" si="1">COUNTIF(AK3:AK168,"AIA")+COUNTIF(AK3:AK168,"V5")+COUNTIF(AK3:AK168,"V10")+COUNTIF(AK3:AK168,"V15")+COUNTIF(AK3:AK168,"V20")+COUNTIF(AK3:AK168,"V25")+COUNTIF(AK3:AK168,"V30")</f>
        <v>21</v>
      </c>
      <c r="AL169" s="54">
        <f t="shared" si="1"/>
        <v>19</v>
      </c>
      <c r="AM169" s="54">
        <f t="shared" si="1"/>
        <v>20</v>
      </c>
      <c r="AN169" s="56">
        <f t="shared" si="1"/>
        <v>19</v>
      </c>
      <c r="AO169" s="55">
        <f t="shared" si="1"/>
        <v>19</v>
      </c>
      <c r="AP169" s="54">
        <f t="shared" si="1"/>
        <v>21</v>
      </c>
      <c r="AQ169" s="54">
        <f t="shared" si="1"/>
        <v>19</v>
      </c>
      <c r="AR169" s="54">
        <f t="shared" si="1"/>
        <v>19</v>
      </c>
      <c r="AS169" s="54">
        <f t="shared" si="1"/>
        <v>15</v>
      </c>
      <c r="AT169" s="54">
        <f t="shared" si="1"/>
        <v>10</v>
      </c>
      <c r="AU169" s="54">
        <f t="shared" si="1"/>
        <v>7</v>
      </c>
      <c r="AV169" s="54">
        <f t="shared" si="1"/>
        <v>8</v>
      </c>
      <c r="AW169" s="54">
        <f t="shared" si="1"/>
        <v>9</v>
      </c>
      <c r="AX169" s="54">
        <f t="shared" si="1"/>
        <v>8</v>
      </c>
      <c r="AY169" s="54">
        <f t="shared" si="1"/>
        <v>7</v>
      </c>
      <c r="AZ169" s="56">
        <f t="shared" si="1"/>
        <v>12</v>
      </c>
      <c r="BA169" s="55">
        <f t="shared" si="1"/>
        <v>17</v>
      </c>
      <c r="BB169" s="54">
        <f t="shared" si="1"/>
        <v>16</v>
      </c>
      <c r="BC169" s="54">
        <f t="shared" si="1"/>
        <v>15</v>
      </c>
      <c r="BD169" s="54">
        <f t="shared" si="1"/>
        <v>16</v>
      </c>
      <c r="BE169" s="54">
        <f t="shared" si="1"/>
        <v>14</v>
      </c>
      <c r="BF169" s="54">
        <f t="shared" si="1"/>
        <v>12</v>
      </c>
      <c r="BG169" s="54">
        <f t="shared" si="1"/>
        <v>9</v>
      </c>
      <c r="BH169" s="54">
        <f t="shared" si="1"/>
        <v>8</v>
      </c>
      <c r="BI169" s="54">
        <f t="shared" si="1"/>
        <v>8</v>
      </c>
      <c r="BJ169" s="54">
        <f t="shared" si="1"/>
        <v>6</v>
      </c>
      <c r="BK169" s="54">
        <f t="shared" si="1"/>
        <v>6</v>
      </c>
      <c r="BL169" s="56">
        <f t="shared" si="1"/>
        <v>4</v>
      </c>
      <c r="BM169" s="55">
        <f t="shared" si="1"/>
        <v>3</v>
      </c>
      <c r="BN169" s="54">
        <f t="shared" si="1"/>
        <v>3</v>
      </c>
      <c r="BO169" s="54">
        <f t="shared" si="1"/>
        <v>5</v>
      </c>
      <c r="BP169" s="54">
        <f t="shared" si="1"/>
        <v>4</v>
      </c>
      <c r="BQ169" s="54">
        <f t="shared" ref="BQ169:CV169" si="2">COUNTIF(BQ3:BQ168,"AIA")+COUNTIF(BQ3:BQ168,"V5")+COUNTIF(BQ3:BQ168,"V10")+COUNTIF(BQ3:BQ168,"V15")+COUNTIF(BQ3:BQ168,"V20")+COUNTIF(BQ3:BQ168,"V25")+COUNTIF(BQ3:BQ168,"V30")</f>
        <v>6</v>
      </c>
      <c r="BR169" s="54">
        <f t="shared" si="2"/>
        <v>5</v>
      </c>
      <c r="BS169" s="54">
        <f t="shared" si="2"/>
        <v>6</v>
      </c>
      <c r="BT169" s="54">
        <f t="shared" si="2"/>
        <v>10</v>
      </c>
      <c r="BU169" s="54">
        <f t="shared" si="2"/>
        <v>13</v>
      </c>
      <c r="BV169" s="54">
        <f t="shared" si="2"/>
        <v>12</v>
      </c>
      <c r="BW169" s="54">
        <f t="shared" si="2"/>
        <v>13</v>
      </c>
      <c r="BX169" s="56">
        <f t="shared" si="2"/>
        <v>13</v>
      </c>
      <c r="BY169" s="55">
        <f t="shared" si="2"/>
        <v>14</v>
      </c>
      <c r="BZ169" s="54">
        <f t="shared" si="2"/>
        <v>9</v>
      </c>
      <c r="CA169" s="54">
        <f t="shared" si="2"/>
        <v>10</v>
      </c>
      <c r="CB169" s="54">
        <f t="shared" si="2"/>
        <v>10</v>
      </c>
      <c r="CC169" s="54">
        <f t="shared" si="2"/>
        <v>9</v>
      </c>
      <c r="CD169" s="54">
        <f t="shared" si="2"/>
        <v>13</v>
      </c>
      <c r="CE169" s="54">
        <f t="shared" si="2"/>
        <v>14</v>
      </c>
      <c r="CF169" s="54">
        <f t="shared" si="2"/>
        <v>12</v>
      </c>
      <c r="CG169" s="54">
        <f t="shared" si="2"/>
        <v>8</v>
      </c>
      <c r="CH169" s="54">
        <f t="shared" si="2"/>
        <v>10</v>
      </c>
      <c r="CI169" s="54">
        <f t="shared" si="2"/>
        <v>8</v>
      </c>
      <c r="CJ169" s="56">
        <f t="shared" si="2"/>
        <v>11</v>
      </c>
      <c r="CK169" s="55">
        <f t="shared" si="2"/>
        <v>11</v>
      </c>
      <c r="CL169" s="54">
        <f t="shared" si="2"/>
        <v>14</v>
      </c>
      <c r="CM169" s="54">
        <f t="shared" si="2"/>
        <v>15</v>
      </c>
      <c r="CN169" s="54">
        <f t="shared" si="2"/>
        <v>17</v>
      </c>
      <c r="CO169" s="54">
        <f t="shared" si="2"/>
        <v>14</v>
      </c>
      <c r="CP169" s="54">
        <f t="shared" si="2"/>
        <v>10</v>
      </c>
      <c r="CQ169" s="54">
        <f t="shared" si="2"/>
        <v>10</v>
      </c>
      <c r="CR169" s="54">
        <f t="shared" si="2"/>
        <v>11</v>
      </c>
      <c r="CS169" s="54">
        <f t="shared" si="2"/>
        <v>10</v>
      </c>
      <c r="CT169" s="54">
        <f t="shared" si="2"/>
        <v>9</v>
      </c>
      <c r="CU169" s="54">
        <f t="shared" si="2"/>
        <v>8</v>
      </c>
      <c r="CV169" s="56">
        <f t="shared" si="2"/>
        <v>11</v>
      </c>
      <c r="CW169" s="55">
        <f t="shared" ref="CW169:EB169" si="3">COUNTIF(CW3:CW168,"AIA")+COUNTIF(CW3:CW168,"V5")+COUNTIF(CW3:CW168,"V10")+COUNTIF(CW3:CW168,"V15")+COUNTIF(CW3:CW168,"V20")+COUNTIF(CW3:CW168,"V25")+COUNTIF(CW3:CW168,"V30")</f>
        <v>10</v>
      </c>
      <c r="CX169" s="54">
        <f t="shared" si="3"/>
        <v>12</v>
      </c>
      <c r="CY169" s="54">
        <f t="shared" si="3"/>
        <v>14</v>
      </c>
      <c r="CZ169" s="54">
        <f t="shared" si="3"/>
        <v>14</v>
      </c>
      <c r="DA169" s="54">
        <f t="shared" si="3"/>
        <v>10</v>
      </c>
      <c r="DB169" s="54">
        <f t="shared" si="3"/>
        <v>10</v>
      </c>
      <c r="DC169" s="54">
        <f t="shared" si="3"/>
        <v>9</v>
      </c>
      <c r="DD169" s="54">
        <f t="shared" si="3"/>
        <v>4</v>
      </c>
      <c r="DE169" s="54">
        <f t="shared" si="3"/>
        <v>5</v>
      </c>
      <c r="DF169" s="54">
        <f t="shared" si="3"/>
        <v>6</v>
      </c>
      <c r="DG169" s="54">
        <f t="shared" si="3"/>
        <v>5</v>
      </c>
      <c r="DH169" s="56">
        <f t="shared" si="3"/>
        <v>9</v>
      </c>
      <c r="DI169" s="55">
        <f t="shared" si="3"/>
        <v>12</v>
      </c>
      <c r="DJ169" s="54">
        <f t="shared" si="3"/>
        <v>9</v>
      </c>
      <c r="DK169" s="54">
        <f t="shared" si="3"/>
        <v>10</v>
      </c>
      <c r="DL169" s="54">
        <f t="shared" si="3"/>
        <v>11</v>
      </c>
      <c r="DM169" s="54">
        <f t="shared" si="3"/>
        <v>9</v>
      </c>
      <c r="DN169" s="54">
        <f t="shared" si="3"/>
        <v>8</v>
      </c>
      <c r="DO169" s="54">
        <f t="shared" si="3"/>
        <v>8</v>
      </c>
      <c r="DP169" s="54">
        <f t="shared" si="3"/>
        <v>6</v>
      </c>
      <c r="DQ169" s="54">
        <f t="shared" si="3"/>
        <v>6</v>
      </c>
      <c r="DR169" s="54">
        <f t="shared" si="3"/>
        <v>7</v>
      </c>
      <c r="DS169" s="54">
        <f t="shared" si="3"/>
        <v>4</v>
      </c>
      <c r="DT169" s="56">
        <f t="shared" si="3"/>
        <v>5</v>
      </c>
      <c r="DU169" s="55">
        <f t="shared" si="3"/>
        <v>9</v>
      </c>
      <c r="DV169" s="54">
        <f t="shared" si="3"/>
        <v>7</v>
      </c>
      <c r="DW169" s="54">
        <f t="shared" si="3"/>
        <v>9</v>
      </c>
      <c r="DX169" s="54">
        <f t="shared" si="3"/>
        <v>9</v>
      </c>
      <c r="DY169" s="54">
        <f t="shared" si="3"/>
        <v>9</v>
      </c>
      <c r="DZ169" s="54">
        <f t="shared" si="3"/>
        <v>8</v>
      </c>
      <c r="EA169" s="54">
        <f t="shared" si="3"/>
        <v>7</v>
      </c>
      <c r="EB169" s="54">
        <f t="shared" si="3"/>
        <v>8</v>
      </c>
      <c r="EC169" s="54">
        <f t="shared" ref="EC169:FH169" si="4">COUNTIF(EC3:EC168,"AIA")+COUNTIF(EC3:EC168,"V5")+COUNTIF(EC3:EC168,"V10")+COUNTIF(EC3:EC168,"V15")+COUNTIF(EC3:EC168,"V20")+COUNTIF(EC3:EC168,"V25")+COUNTIF(EC3:EC168,"V30")</f>
        <v>7</v>
      </c>
      <c r="ED169" s="54">
        <f t="shared" si="4"/>
        <v>8</v>
      </c>
      <c r="EE169" s="54">
        <f t="shared" si="4"/>
        <v>7</v>
      </c>
      <c r="EF169" s="56">
        <f t="shared" si="4"/>
        <v>7</v>
      </c>
      <c r="EG169" s="55">
        <f t="shared" si="4"/>
        <v>10</v>
      </c>
      <c r="EH169" s="54">
        <f t="shared" si="4"/>
        <v>14</v>
      </c>
      <c r="EI169" s="54">
        <f t="shared" si="4"/>
        <v>11</v>
      </c>
      <c r="EJ169" s="54">
        <f t="shared" si="4"/>
        <v>13</v>
      </c>
      <c r="EK169" s="54">
        <f t="shared" si="4"/>
        <v>14</v>
      </c>
      <c r="EL169" s="54">
        <f t="shared" si="4"/>
        <v>8</v>
      </c>
      <c r="EM169" s="54">
        <f t="shared" si="4"/>
        <v>7</v>
      </c>
      <c r="EN169" s="54">
        <f t="shared" si="4"/>
        <v>7</v>
      </c>
      <c r="EO169" s="54">
        <f t="shared" si="4"/>
        <v>4</v>
      </c>
      <c r="EP169" s="54">
        <f t="shared" si="4"/>
        <v>9</v>
      </c>
      <c r="EQ169" s="54">
        <f t="shared" si="4"/>
        <v>10</v>
      </c>
      <c r="ER169" s="56">
        <f t="shared" si="4"/>
        <v>11</v>
      </c>
      <c r="ES169" s="289">
        <f t="shared" si="4"/>
        <v>12</v>
      </c>
      <c r="ET169" s="54">
        <f t="shared" si="4"/>
        <v>15</v>
      </c>
      <c r="EU169" s="54">
        <f t="shared" si="4"/>
        <v>15</v>
      </c>
      <c r="EV169" s="54">
        <f t="shared" si="4"/>
        <v>14</v>
      </c>
      <c r="EW169" s="54">
        <f t="shared" si="4"/>
        <v>12</v>
      </c>
      <c r="EX169" s="54">
        <f t="shared" si="4"/>
        <v>13</v>
      </c>
      <c r="EY169" s="54">
        <f t="shared" si="4"/>
        <v>10</v>
      </c>
      <c r="EZ169" s="54">
        <f t="shared" si="4"/>
        <v>9</v>
      </c>
      <c r="FA169" s="54">
        <f t="shared" si="4"/>
        <v>10</v>
      </c>
      <c r="FB169" s="54">
        <f t="shared" si="4"/>
        <v>8</v>
      </c>
      <c r="FC169" s="54">
        <f t="shared" si="4"/>
        <v>10</v>
      </c>
      <c r="FD169" s="56">
        <f t="shared" si="4"/>
        <v>7</v>
      </c>
      <c r="FE169" s="55">
        <f t="shared" si="4"/>
        <v>9</v>
      </c>
      <c r="FF169" s="54">
        <f t="shared" si="4"/>
        <v>7</v>
      </c>
      <c r="FG169" s="54">
        <f t="shared" si="4"/>
        <v>6</v>
      </c>
      <c r="FH169" s="54">
        <f t="shared" si="4"/>
        <v>6</v>
      </c>
      <c r="FI169" s="54">
        <f t="shared" ref="FI169:GN169" si="5">COUNTIF(FI3:FI168,"AIA")+COUNTIF(FI3:FI168,"V5")+COUNTIF(FI3:FI168,"V10")+COUNTIF(FI3:FI168,"V15")+COUNTIF(FI3:FI168,"V20")+COUNTIF(FI3:FI168,"V25")+COUNTIF(FI3:FI168,"V30")</f>
        <v>5</v>
      </c>
      <c r="FJ169" s="54">
        <f t="shared" si="5"/>
        <v>5</v>
      </c>
      <c r="FK169" s="54">
        <f t="shared" si="5"/>
        <v>2</v>
      </c>
      <c r="FL169" s="54">
        <f t="shared" si="5"/>
        <v>3</v>
      </c>
      <c r="FM169" s="54">
        <f t="shared" si="5"/>
        <v>4</v>
      </c>
      <c r="FN169" s="54">
        <f t="shared" si="5"/>
        <v>6</v>
      </c>
      <c r="FO169" s="54">
        <f t="shared" si="5"/>
        <v>6</v>
      </c>
      <c r="FP169" s="56">
        <f t="shared" si="5"/>
        <v>6</v>
      </c>
      <c r="FQ169" s="55">
        <f t="shared" si="5"/>
        <v>6</v>
      </c>
      <c r="FR169" s="54">
        <f t="shared" si="5"/>
        <v>5</v>
      </c>
      <c r="FS169" s="54">
        <f t="shared" si="5"/>
        <v>4</v>
      </c>
      <c r="FT169" s="54">
        <f t="shared" si="5"/>
        <v>3</v>
      </c>
      <c r="FU169" s="54">
        <f t="shared" si="5"/>
        <v>3</v>
      </c>
      <c r="FV169" s="54">
        <f t="shared" si="5"/>
        <v>2</v>
      </c>
      <c r="FW169" s="54">
        <f t="shared" si="5"/>
        <v>2</v>
      </c>
      <c r="FX169" s="54">
        <f t="shared" si="5"/>
        <v>2</v>
      </c>
      <c r="FY169" s="54">
        <f t="shared" si="5"/>
        <v>4</v>
      </c>
      <c r="FZ169" s="54">
        <f t="shared" si="5"/>
        <v>4</v>
      </c>
      <c r="GA169" s="54">
        <f t="shared" si="5"/>
        <v>4</v>
      </c>
      <c r="GB169" s="56">
        <f t="shared" si="5"/>
        <v>3</v>
      </c>
      <c r="GC169" s="55">
        <f t="shared" si="5"/>
        <v>3</v>
      </c>
      <c r="GD169" s="54">
        <f t="shared" si="5"/>
        <v>5</v>
      </c>
      <c r="GE169" s="54">
        <f t="shared" si="5"/>
        <v>4</v>
      </c>
      <c r="GF169" s="54">
        <f t="shared" si="5"/>
        <v>3</v>
      </c>
      <c r="GG169" s="54">
        <f t="shared" si="5"/>
        <v>3</v>
      </c>
      <c r="GH169" s="54">
        <f t="shared" si="5"/>
        <v>3</v>
      </c>
      <c r="GI169" s="54">
        <f t="shared" si="5"/>
        <v>2</v>
      </c>
      <c r="GJ169" s="54">
        <f t="shared" si="5"/>
        <v>2</v>
      </c>
      <c r="GK169" s="54">
        <f t="shared" si="5"/>
        <v>0</v>
      </c>
      <c r="GL169" s="54">
        <f t="shared" si="5"/>
        <v>0</v>
      </c>
      <c r="GM169" s="54">
        <f t="shared" si="5"/>
        <v>0</v>
      </c>
      <c r="GN169" s="56">
        <f t="shared" si="5"/>
        <v>0</v>
      </c>
    </row>
    <row r="170" spans="1:196" ht="13.15" customHeight="1" x14ac:dyDescent="0.2">
      <c r="A170" s="8"/>
      <c r="B170" s="8"/>
      <c r="C170" s="8"/>
      <c r="E170" s="42">
        <f t="shared" ref="E170:AJ170" si="6">COUNTA($D3:$D168)-COUNTIF(E3:E169,"X")</f>
        <v>163</v>
      </c>
      <c r="F170" s="42">
        <f t="shared" si="6"/>
        <v>161</v>
      </c>
      <c r="G170" s="42">
        <f t="shared" si="6"/>
        <v>161</v>
      </c>
      <c r="H170" s="42">
        <f t="shared" si="6"/>
        <v>161</v>
      </c>
      <c r="I170" s="42">
        <f t="shared" si="6"/>
        <v>161</v>
      </c>
      <c r="J170" s="42">
        <f t="shared" si="6"/>
        <v>161</v>
      </c>
      <c r="K170" s="42">
        <f t="shared" si="6"/>
        <v>161</v>
      </c>
      <c r="L170" s="42">
        <f t="shared" si="6"/>
        <v>161</v>
      </c>
      <c r="M170" s="42">
        <f t="shared" si="6"/>
        <v>160</v>
      </c>
      <c r="N170" s="42">
        <f t="shared" si="6"/>
        <v>160</v>
      </c>
      <c r="O170" s="42">
        <f t="shared" si="6"/>
        <v>160</v>
      </c>
      <c r="P170" s="286">
        <f t="shared" si="6"/>
        <v>160</v>
      </c>
      <c r="Q170" s="291">
        <f t="shared" si="6"/>
        <v>160</v>
      </c>
      <c r="R170" s="42">
        <f t="shared" si="6"/>
        <v>159</v>
      </c>
      <c r="S170" s="42">
        <f t="shared" si="6"/>
        <v>159</v>
      </c>
      <c r="T170" s="42">
        <f t="shared" si="6"/>
        <v>159</v>
      </c>
      <c r="U170" s="42">
        <f t="shared" si="6"/>
        <v>159</v>
      </c>
      <c r="V170" s="42">
        <f t="shared" si="6"/>
        <v>158</v>
      </c>
      <c r="W170" s="42">
        <f t="shared" si="6"/>
        <v>158</v>
      </c>
      <c r="X170" s="42">
        <f t="shared" si="6"/>
        <v>157</v>
      </c>
      <c r="Y170" s="42">
        <f t="shared" si="6"/>
        <v>157</v>
      </c>
      <c r="Z170" s="42">
        <f t="shared" si="6"/>
        <v>157</v>
      </c>
      <c r="AA170" s="42">
        <f t="shared" si="6"/>
        <v>156</v>
      </c>
      <c r="AB170" s="292">
        <f t="shared" si="6"/>
        <v>154</v>
      </c>
      <c r="AC170" s="291">
        <f t="shared" si="6"/>
        <v>154</v>
      </c>
      <c r="AD170" s="42">
        <f t="shared" si="6"/>
        <v>155</v>
      </c>
      <c r="AE170" s="42">
        <f t="shared" si="6"/>
        <v>155</v>
      </c>
      <c r="AF170" s="42">
        <f t="shared" si="6"/>
        <v>153</v>
      </c>
      <c r="AG170" s="42">
        <f t="shared" si="6"/>
        <v>151</v>
      </c>
      <c r="AH170" s="42">
        <f t="shared" si="6"/>
        <v>150</v>
      </c>
      <c r="AI170" s="42">
        <f t="shared" si="6"/>
        <v>149</v>
      </c>
      <c r="AJ170" s="42">
        <f t="shared" si="6"/>
        <v>146</v>
      </c>
      <c r="AK170" s="42">
        <f t="shared" ref="AK170:BP170" si="7">COUNTA($D3:$D168)-COUNTIF(AK3:AK169,"X")</f>
        <v>143</v>
      </c>
      <c r="AL170" s="42">
        <f t="shared" si="7"/>
        <v>142</v>
      </c>
      <c r="AM170" s="42">
        <f t="shared" si="7"/>
        <v>141</v>
      </c>
      <c r="AN170" s="292">
        <f t="shared" si="7"/>
        <v>140</v>
      </c>
      <c r="AO170" s="291">
        <f t="shared" si="7"/>
        <v>139</v>
      </c>
      <c r="AP170" s="42">
        <f t="shared" si="7"/>
        <v>139</v>
      </c>
      <c r="AQ170" s="42">
        <f t="shared" si="7"/>
        <v>139</v>
      </c>
      <c r="AR170" s="42">
        <f t="shared" si="7"/>
        <v>136</v>
      </c>
      <c r="AS170" s="42">
        <f t="shared" si="7"/>
        <v>135</v>
      </c>
      <c r="AT170" s="42">
        <f t="shared" si="7"/>
        <v>135</v>
      </c>
      <c r="AU170" s="42">
        <f t="shared" si="7"/>
        <v>135</v>
      </c>
      <c r="AV170" s="42">
        <f t="shared" si="7"/>
        <v>134</v>
      </c>
      <c r="AW170" s="42">
        <f t="shared" si="7"/>
        <v>133</v>
      </c>
      <c r="AX170" s="42">
        <f t="shared" si="7"/>
        <v>132</v>
      </c>
      <c r="AY170" s="42">
        <f t="shared" si="7"/>
        <v>130</v>
      </c>
      <c r="AZ170" s="292">
        <f t="shared" si="7"/>
        <v>130</v>
      </c>
      <c r="BA170" s="291">
        <f t="shared" si="7"/>
        <v>128</v>
      </c>
      <c r="BB170" s="42">
        <f t="shared" si="7"/>
        <v>128</v>
      </c>
      <c r="BC170" s="42">
        <f t="shared" si="7"/>
        <v>128</v>
      </c>
      <c r="BD170" s="42">
        <f t="shared" si="7"/>
        <v>128</v>
      </c>
      <c r="BE170" s="42">
        <f t="shared" si="7"/>
        <v>128</v>
      </c>
      <c r="BF170" s="42">
        <f t="shared" si="7"/>
        <v>128</v>
      </c>
      <c r="BG170" s="42">
        <f t="shared" si="7"/>
        <v>127</v>
      </c>
      <c r="BH170" s="42">
        <f t="shared" si="7"/>
        <v>127</v>
      </c>
      <c r="BI170" s="42">
        <f t="shared" si="7"/>
        <v>127</v>
      </c>
      <c r="BJ170" s="42">
        <f t="shared" si="7"/>
        <v>127</v>
      </c>
      <c r="BK170" s="42">
        <f t="shared" si="7"/>
        <v>127</v>
      </c>
      <c r="BL170" s="292">
        <f t="shared" si="7"/>
        <v>127</v>
      </c>
      <c r="BM170" s="291">
        <f t="shared" si="7"/>
        <v>113</v>
      </c>
      <c r="BN170" s="42">
        <f t="shared" si="7"/>
        <v>113</v>
      </c>
      <c r="BO170" s="42">
        <f t="shared" si="7"/>
        <v>113</v>
      </c>
      <c r="BP170" s="42">
        <f t="shared" si="7"/>
        <v>113</v>
      </c>
      <c r="BQ170" s="42">
        <f t="shared" ref="BQ170:CV170" si="8">COUNTA($D3:$D168)-COUNTIF(BQ3:BQ169,"X")</f>
        <v>113</v>
      </c>
      <c r="BR170" s="42">
        <f t="shared" si="8"/>
        <v>113</v>
      </c>
      <c r="BS170" s="42">
        <f t="shared" si="8"/>
        <v>113</v>
      </c>
      <c r="BT170" s="42">
        <f t="shared" si="8"/>
        <v>113</v>
      </c>
      <c r="BU170" s="42">
        <f t="shared" si="8"/>
        <v>113</v>
      </c>
      <c r="BV170" s="42">
        <f t="shared" si="8"/>
        <v>113</v>
      </c>
      <c r="BW170" s="42">
        <f t="shared" si="8"/>
        <v>113</v>
      </c>
      <c r="BX170" s="292">
        <f t="shared" si="8"/>
        <v>112</v>
      </c>
      <c r="BY170" s="291">
        <f t="shared" si="8"/>
        <v>111</v>
      </c>
      <c r="BZ170" s="42">
        <f t="shared" si="8"/>
        <v>111</v>
      </c>
      <c r="CA170" s="42">
        <f t="shared" si="8"/>
        <v>111</v>
      </c>
      <c r="CB170" s="42">
        <f t="shared" si="8"/>
        <v>111</v>
      </c>
      <c r="CC170" s="42">
        <f t="shared" si="8"/>
        <v>111</v>
      </c>
      <c r="CD170" s="42">
        <f t="shared" si="8"/>
        <v>111</v>
      </c>
      <c r="CE170" s="42">
        <f t="shared" si="8"/>
        <v>111</v>
      </c>
      <c r="CF170" s="42">
        <f t="shared" si="8"/>
        <v>111</v>
      </c>
      <c r="CG170" s="42">
        <f t="shared" si="8"/>
        <v>111</v>
      </c>
      <c r="CH170" s="42">
        <f t="shared" si="8"/>
        <v>111</v>
      </c>
      <c r="CI170" s="42">
        <f t="shared" si="8"/>
        <v>111</v>
      </c>
      <c r="CJ170" s="292">
        <f t="shared" si="8"/>
        <v>110</v>
      </c>
      <c r="CK170" s="291">
        <f t="shared" si="8"/>
        <v>110</v>
      </c>
      <c r="CL170" s="42">
        <f t="shared" si="8"/>
        <v>110</v>
      </c>
      <c r="CM170" s="42">
        <f t="shared" si="8"/>
        <v>110</v>
      </c>
      <c r="CN170" s="42">
        <f t="shared" si="8"/>
        <v>110</v>
      </c>
      <c r="CO170" s="42">
        <f t="shared" si="8"/>
        <v>108</v>
      </c>
      <c r="CP170" s="42">
        <f t="shared" si="8"/>
        <v>108</v>
      </c>
      <c r="CQ170" s="42">
        <f t="shared" si="8"/>
        <v>108</v>
      </c>
      <c r="CR170" s="42">
        <f t="shared" si="8"/>
        <v>108</v>
      </c>
      <c r="CS170" s="42">
        <f t="shared" si="8"/>
        <v>108</v>
      </c>
      <c r="CT170" s="42">
        <f t="shared" si="8"/>
        <v>108</v>
      </c>
      <c r="CU170" s="42">
        <f t="shared" si="8"/>
        <v>108</v>
      </c>
      <c r="CV170" s="292">
        <f t="shared" si="8"/>
        <v>108</v>
      </c>
      <c r="CW170" s="291">
        <f t="shared" ref="CW170:EB170" si="9">COUNTA($D3:$D168)-COUNTIF(CW3:CW169,"X")</f>
        <v>108</v>
      </c>
      <c r="CX170" s="42">
        <f t="shared" si="9"/>
        <v>108</v>
      </c>
      <c r="CY170" s="42">
        <f t="shared" si="9"/>
        <v>108</v>
      </c>
      <c r="CZ170" s="42">
        <f t="shared" si="9"/>
        <v>108</v>
      </c>
      <c r="DA170" s="42">
        <f t="shared" si="9"/>
        <v>106</v>
      </c>
      <c r="DB170" s="42">
        <f t="shared" si="9"/>
        <v>106</v>
      </c>
      <c r="DC170" s="42">
        <f t="shared" si="9"/>
        <v>105</v>
      </c>
      <c r="DD170" s="42">
        <f t="shared" si="9"/>
        <v>105</v>
      </c>
      <c r="DE170" s="42">
        <f t="shared" si="9"/>
        <v>105</v>
      </c>
      <c r="DF170" s="42">
        <f t="shared" si="9"/>
        <v>105</v>
      </c>
      <c r="DG170" s="42">
        <f t="shared" si="9"/>
        <v>103</v>
      </c>
      <c r="DH170" s="292">
        <f t="shared" si="9"/>
        <v>103</v>
      </c>
      <c r="DI170" s="291">
        <f t="shared" si="9"/>
        <v>103</v>
      </c>
      <c r="DJ170" s="42">
        <f t="shared" si="9"/>
        <v>103</v>
      </c>
      <c r="DK170" s="42">
        <f t="shared" si="9"/>
        <v>103</v>
      </c>
      <c r="DL170" s="42">
        <f t="shared" si="9"/>
        <v>103</v>
      </c>
      <c r="DM170" s="42">
        <f t="shared" si="9"/>
        <v>103</v>
      </c>
      <c r="DN170" s="42">
        <f t="shared" si="9"/>
        <v>103</v>
      </c>
      <c r="DO170" s="42">
        <f t="shared" si="9"/>
        <v>103</v>
      </c>
      <c r="DP170" s="42">
        <f t="shared" si="9"/>
        <v>103</v>
      </c>
      <c r="DQ170" s="42">
        <f t="shared" si="9"/>
        <v>103</v>
      </c>
      <c r="DR170" s="42">
        <f t="shared" si="9"/>
        <v>103</v>
      </c>
      <c r="DS170" s="42">
        <f t="shared" si="9"/>
        <v>103</v>
      </c>
      <c r="DT170" s="292">
        <f t="shared" si="9"/>
        <v>103</v>
      </c>
      <c r="DU170" s="291">
        <f t="shared" si="9"/>
        <v>103</v>
      </c>
      <c r="DV170" s="42">
        <f t="shared" si="9"/>
        <v>103</v>
      </c>
      <c r="DW170" s="42">
        <f t="shared" si="9"/>
        <v>102</v>
      </c>
      <c r="DX170" s="42">
        <f t="shared" si="9"/>
        <v>102</v>
      </c>
      <c r="DY170" s="42">
        <f t="shared" si="9"/>
        <v>102</v>
      </c>
      <c r="DZ170" s="42">
        <f t="shared" si="9"/>
        <v>102</v>
      </c>
      <c r="EA170" s="42">
        <f t="shared" si="9"/>
        <v>102</v>
      </c>
      <c r="EB170" s="42">
        <f t="shared" si="9"/>
        <v>102</v>
      </c>
      <c r="EC170" s="42">
        <f t="shared" ref="EC170:FH170" si="10">COUNTA($D3:$D168)-COUNTIF(EC3:EC169,"X")</f>
        <v>102</v>
      </c>
      <c r="ED170" s="42">
        <f t="shared" si="10"/>
        <v>102</v>
      </c>
      <c r="EE170" s="42">
        <f t="shared" si="10"/>
        <v>101</v>
      </c>
      <c r="EF170" s="292">
        <f t="shared" si="10"/>
        <v>101</v>
      </c>
      <c r="EG170" s="291">
        <f t="shared" si="10"/>
        <v>101</v>
      </c>
      <c r="EH170" s="42">
        <f t="shared" si="10"/>
        <v>101</v>
      </c>
      <c r="EI170" s="42">
        <f t="shared" si="10"/>
        <v>100</v>
      </c>
      <c r="EJ170" s="42">
        <f t="shared" si="10"/>
        <v>98</v>
      </c>
      <c r="EK170" s="42">
        <f t="shared" si="10"/>
        <v>98</v>
      </c>
      <c r="EL170" s="42">
        <f t="shared" si="10"/>
        <v>97</v>
      </c>
      <c r="EM170" s="42">
        <f t="shared" si="10"/>
        <v>97</v>
      </c>
      <c r="EN170" s="42">
        <f t="shared" si="10"/>
        <v>97</v>
      </c>
      <c r="EO170" s="42">
        <f t="shared" si="10"/>
        <v>97</v>
      </c>
      <c r="EP170" s="42">
        <f t="shared" si="10"/>
        <v>97</v>
      </c>
      <c r="EQ170" s="42">
        <f t="shared" si="10"/>
        <v>96</v>
      </c>
      <c r="ER170" s="292">
        <f t="shared" si="10"/>
        <v>96</v>
      </c>
      <c r="ES170" s="290">
        <f t="shared" si="10"/>
        <v>96</v>
      </c>
      <c r="ET170" s="42">
        <f t="shared" si="10"/>
        <v>96</v>
      </c>
      <c r="EU170" s="42">
        <f t="shared" si="10"/>
        <v>94</v>
      </c>
      <c r="EV170" s="42">
        <f t="shared" si="10"/>
        <v>94</v>
      </c>
      <c r="EW170" s="42">
        <f t="shared" si="10"/>
        <v>93</v>
      </c>
      <c r="EX170" s="42">
        <f t="shared" si="10"/>
        <v>93</v>
      </c>
      <c r="EY170" s="42">
        <f t="shared" si="10"/>
        <v>93</v>
      </c>
      <c r="EZ170" s="42">
        <f t="shared" si="10"/>
        <v>93</v>
      </c>
      <c r="FA170" s="42">
        <f t="shared" si="10"/>
        <v>92</v>
      </c>
      <c r="FB170" s="42">
        <f t="shared" si="10"/>
        <v>91</v>
      </c>
      <c r="FC170" s="42">
        <f t="shared" si="10"/>
        <v>91</v>
      </c>
      <c r="FD170" s="42">
        <f t="shared" si="10"/>
        <v>91</v>
      </c>
      <c r="FE170" s="42">
        <f t="shared" si="10"/>
        <v>89</v>
      </c>
      <c r="FF170" s="42">
        <f t="shared" si="10"/>
        <v>88</v>
      </c>
      <c r="FG170" s="42">
        <f t="shared" si="10"/>
        <v>88</v>
      </c>
      <c r="FH170" s="42">
        <f t="shared" si="10"/>
        <v>88</v>
      </c>
      <c r="FI170" s="42">
        <f t="shared" ref="FI170:GN170" si="11">COUNTA($D3:$D168)-COUNTIF(FI3:FI169,"X")</f>
        <v>88</v>
      </c>
      <c r="FJ170" s="42">
        <f t="shared" si="11"/>
        <v>87</v>
      </c>
      <c r="FK170" s="42">
        <f t="shared" si="11"/>
        <v>86</v>
      </c>
      <c r="FL170" s="42">
        <f t="shared" si="11"/>
        <v>86</v>
      </c>
      <c r="FM170" s="42">
        <f t="shared" si="11"/>
        <v>86</v>
      </c>
      <c r="FN170" s="42">
        <f t="shared" si="11"/>
        <v>86</v>
      </c>
      <c r="FO170" s="42">
        <f t="shared" si="11"/>
        <v>86</v>
      </c>
      <c r="FP170" s="42">
        <f t="shared" si="11"/>
        <v>86</v>
      </c>
      <c r="FQ170" s="42">
        <f t="shared" si="11"/>
        <v>85</v>
      </c>
      <c r="FR170" s="42">
        <f t="shared" si="11"/>
        <v>84</v>
      </c>
      <c r="FS170" s="42">
        <f t="shared" si="11"/>
        <v>82</v>
      </c>
      <c r="FT170" s="42">
        <f t="shared" si="11"/>
        <v>81</v>
      </c>
      <c r="FU170" s="42">
        <f t="shared" si="11"/>
        <v>81</v>
      </c>
      <c r="FV170" s="42">
        <f t="shared" si="11"/>
        <v>81</v>
      </c>
      <c r="FW170" s="42">
        <f t="shared" si="11"/>
        <v>81</v>
      </c>
      <c r="FX170" s="42">
        <f t="shared" si="11"/>
        <v>80</v>
      </c>
      <c r="FY170" s="42">
        <f t="shared" si="11"/>
        <v>78</v>
      </c>
      <c r="FZ170" s="42">
        <f t="shared" si="11"/>
        <v>77</v>
      </c>
      <c r="GA170" s="42">
        <f t="shared" si="11"/>
        <v>77</v>
      </c>
      <c r="GB170" s="42">
        <f t="shared" si="11"/>
        <v>75</v>
      </c>
      <c r="GC170" s="42">
        <f t="shared" si="11"/>
        <v>74</v>
      </c>
      <c r="GD170" s="42">
        <f t="shared" si="11"/>
        <v>73</v>
      </c>
      <c r="GE170" s="42">
        <f t="shared" si="11"/>
        <v>73</v>
      </c>
      <c r="GF170" s="42">
        <f t="shared" si="11"/>
        <v>73</v>
      </c>
      <c r="GG170" s="42">
        <f t="shared" si="11"/>
        <v>71</v>
      </c>
      <c r="GH170" s="42">
        <f t="shared" si="11"/>
        <v>71</v>
      </c>
      <c r="GI170" s="42">
        <f t="shared" si="11"/>
        <v>70</v>
      </c>
      <c r="GJ170" s="42">
        <f t="shared" si="11"/>
        <v>69</v>
      </c>
      <c r="GK170" s="42">
        <f t="shared" si="11"/>
        <v>0</v>
      </c>
      <c r="GL170" s="42">
        <f t="shared" si="11"/>
        <v>0</v>
      </c>
      <c r="GM170" s="42">
        <f t="shared" si="11"/>
        <v>0</v>
      </c>
      <c r="GN170" s="42">
        <f t="shared" si="11"/>
        <v>0</v>
      </c>
    </row>
    <row r="171" spans="1:196" ht="16.5" customHeight="1" x14ac:dyDescent="0.2">
      <c r="A171" s="8"/>
      <c r="B171" s="8"/>
      <c r="C171" s="8"/>
      <c r="E171" s="968">
        <f>SUM(E3:P168)</f>
        <v>29026.417095603352</v>
      </c>
      <c r="F171" s="969"/>
      <c r="G171" s="969"/>
      <c r="H171" s="969"/>
      <c r="I171" s="969"/>
      <c r="J171" s="969"/>
      <c r="K171" s="969"/>
      <c r="L171" s="969"/>
      <c r="M171" s="969"/>
      <c r="N171" s="969"/>
      <c r="O171" s="969"/>
      <c r="P171" s="970"/>
      <c r="Q171" s="971">
        <f>SUM(Q3:AB168)</f>
        <v>30651.935472277295</v>
      </c>
      <c r="R171" s="972"/>
      <c r="S171" s="972"/>
      <c r="T171" s="972"/>
      <c r="U171" s="972"/>
      <c r="V171" s="972"/>
      <c r="W171" s="972"/>
      <c r="X171" s="972"/>
      <c r="Y171" s="972"/>
      <c r="Z171" s="972"/>
      <c r="AA171" s="972"/>
      <c r="AB171" s="973"/>
      <c r="AC171" s="971">
        <f>SUM(AC3:AN168)</f>
        <v>30293.774139430509</v>
      </c>
      <c r="AD171" s="972"/>
      <c r="AE171" s="972"/>
      <c r="AF171" s="972"/>
      <c r="AG171" s="972"/>
      <c r="AH171" s="972"/>
      <c r="AI171" s="972"/>
      <c r="AJ171" s="972"/>
      <c r="AK171" s="972"/>
      <c r="AL171" s="972"/>
      <c r="AM171" s="972"/>
      <c r="AN171" s="973"/>
      <c r="AO171" s="971">
        <f>SUM(AO3:AZ168)</f>
        <v>30861.044266093435</v>
      </c>
      <c r="AP171" s="972"/>
      <c r="AQ171" s="972"/>
      <c r="AR171" s="972"/>
      <c r="AS171" s="972"/>
      <c r="AT171" s="972"/>
      <c r="AU171" s="972"/>
      <c r="AV171" s="972"/>
      <c r="AW171" s="972"/>
      <c r="AX171" s="972"/>
      <c r="AY171" s="972"/>
      <c r="AZ171" s="973"/>
      <c r="BA171" s="971">
        <f>SUM(BA3:BL168)</f>
        <v>28530.928975866831</v>
      </c>
      <c r="BB171" s="972"/>
      <c r="BC171" s="972"/>
      <c r="BD171" s="972"/>
      <c r="BE171" s="972"/>
      <c r="BF171" s="972"/>
      <c r="BG171" s="972"/>
      <c r="BH171" s="972"/>
      <c r="BI171" s="972"/>
      <c r="BJ171" s="972"/>
      <c r="BK171" s="972"/>
      <c r="BL171" s="973"/>
      <c r="BM171" s="971">
        <f>SUM(BM3:BX168)</f>
        <v>25015</v>
      </c>
      <c r="BN171" s="972"/>
      <c r="BO171" s="972"/>
      <c r="BP171" s="972"/>
      <c r="BQ171" s="972"/>
      <c r="BR171" s="972"/>
      <c r="BS171" s="972"/>
      <c r="BT171" s="972"/>
      <c r="BU171" s="972"/>
      <c r="BV171" s="972"/>
      <c r="BW171" s="972"/>
      <c r="BX171" s="973"/>
      <c r="BY171" s="971">
        <f>SUM(BY3:CJ168)</f>
        <v>22199</v>
      </c>
      <c r="BZ171" s="972"/>
      <c r="CA171" s="972"/>
      <c r="CB171" s="972"/>
      <c r="CC171" s="972"/>
      <c r="CD171" s="972"/>
      <c r="CE171" s="972"/>
      <c r="CF171" s="972"/>
      <c r="CG171" s="972"/>
      <c r="CH171" s="972"/>
      <c r="CI171" s="972"/>
      <c r="CJ171" s="973"/>
      <c r="CK171" s="971">
        <f>SUM(CK3:CV168)</f>
        <v>20916</v>
      </c>
      <c r="CL171" s="972"/>
      <c r="CM171" s="972"/>
      <c r="CN171" s="972"/>
      <c r="CO171" s="972"/>
      <c r="CP171" s="972"/>
      <c r="CQ171" s="972"/>
      <c r="CR171" s="972"/>
      <c r="CS171" s="972"/>
      <c r="CT171" s="972"/>
      <c r="CU171" s="972"/>
      <c r="CV171" s="973"/>
      <c r="CW171" s="971">
        <f>SUM(CW3:DH168)</f>
        <v>22385.864039408865</v>
      </c>
      <c r="CX171" s="972"/>
      <c r="CY171" s="972"/>
      <c r="CZ171" s="972"/>
      <c r="DA171" s="972"/>
      <c r="DB171" s="972"/>
      <c r="DC171" s="972"/>
      <c r="DD171" s="972"/>
      <c r="DE171" s="972"/>
      <c r="DF171" s="972"/>
      <c r="DG171" s="972"/>
      <c r="DH171" s="973"/>
      <c r="DI171" s="314"/>
      <c r="DJ171" s="35"/>
      <c r="DK171" s="35"/>
    </row>
    <row r="172" spans="1:196" ht="16.5" customHeight="1" x14ac:dyDescent="0.2">
      <c r="A172" s="8"/>
      <c r="B172" s="8"/>
      <c r="C172" s="52" t="s">
        <v>187</v>
      </c>
      <c r="D172" s="53" t="s">
        <v>38</v>
      </c>
      <c r="E172" s="968">
        <f>E174+E176+E178+E180+E182</f>
        <v>29305</v>
      </c>
      <c r="F172" s="969"/>
      <c r="G172" s="969"/>
      <c r="H172" s="969"/>
      <c r="I172" s="969"/>
      <c r="J172" s="969"/>
      <c r="K172" s="969"/>
      <c r="L172" s="969"/>
      <c r="M172" s="969"/>
      <c r="N172" s="969"/>
      <c r="O172" s="969"/>
      <c r="P172" s="970"/>
      <c r="Q172" s="974">
        <f>Q174+Q176+Q178+Q180+Q182+120</f>
        <v>28805</v>
      </c>
      <c r="R172" s="975"/>
      <c r="S172" s="975"/>
      <c r="T172" s="975"/>
      <c r="U172" s="975"/>
      <c r="V172" s="975"/>
      <c r="W172" s="975"/>
      <c r="X172" s="975"/>
      <c r="Y172" s="975"/>
      <c r="Z172" s="975"/>
      <c r="AA172" s="975"/>
      <c r="AB172" s="976"/>
      <c r="AC172" s="974">
        <f>AC174+AC176+AC178+AC180+AC182</f>
        <v>28541</v>
      </c>
      <c r="AD172" s="975"/>
      <c r="AE172" s="975"/>
      <c r="AF172" s="975"/>
      <c r="AG172" s="975"/>
      <c r="AH172" s="975"/>
      <c r="AI172" s="975"/>
      <c r="AJ172" s="975"/>
      <c r="AK172" s="975"/>
      <c r="AL172" s="975"/>
      <c r="AM172" s="975"/>
      <c r="AN172" s="976"/>
      <c r="AO172" s="974">
        <f>AO174+AO176+AO178+AO180+AO182</f>
        <v>27164</v>
      </c>
      <c r="AP172" s="975"/>
      <c r="AQ172" s="975"/>
      <c r="AR172" s="975"/>
      <c r="AS172" s="975"/>
      <c r="AT172" s="975"/>
      <c r="AU172" s="975"/>
      <c r="AV172" s="975"/>
      <c r="AW172" s="975"/>
      <c r="AX172" s="975"/>
      <c r="AY172" s="975"/>
      <c r="AZ172" s="976"/>
      <c r="BA172" s="974">
        <f>BA174+BA176+BA178+BA180+BA182</f>
        <v>24537</v>
      </c>
      <c r="BB172" s="975"/>
      <c r="BC172" s="975"/>
      <c r="BD172" s="975"/>
      <c r="BE172" s="975"/>
      <c r="BF172" s="975"/>
      <c r="BG172" s="975"/>
      <c r="BH172" s="975"/>
      <c r="BI172" s="975"/>
      <c r="BJ172" s="975"/>
      <c r="BK172" s="975"/>
      <c r="BL172" s="976"/>
      <c r="BM172" s="974">
        <f>BM174+BM176+BM178+BM180+BM182</f>
        <v>22716</v>
      </c>
      <c r="BN172" s="975"/>
      <c r="BO172" s="975"/>
      <c r="BP172" s="975"/>
      <c r="BQ172" s="975"/>
      <c r="BR172" s="975"/>
      <c r="BS172" s="975"/>
      <c r="BT172" s="975"/>
      <c r="BU172" s="975"/>
      <c r="BV172" s="975"/>
      <c r="BW172" s="975"/>
      <c r="BX172" s="976"/>
      <c r="BY172" s="974">
        <f>BY174+BY176+BY178+BY180+BY182</f>
        <v>20310</v>
      </c>
      <c r="BZ172" s="975"/>
      <c r="CA172" s="975"/>
      <c r="CB172" s="975"/>
      <c r="CC172" s="975"/>
      <c r="CD172" s="975"/>
      <c r="CE172" s="975"/>
      <c r="CF172" s="975"/>
      <c r="CG172" s="975"/>
      <c r="CH172" s="975"/>
      <c r="CI172" s="975"/>
      <c r="CJ172" s="976"/>
      <c r="CK172" s="974">
        <f>CK174+CK176+CK178+CK180+CK182</f>
        <v>19897</v>
      </c>
      <c r="CL172" s="975"/>
      <c r="CM172" s="975"/>
      <c r="CN172" s="975"/>
      <c r="CO172" s="975"/>
      <c r="CP172" s="975"/>
      <c r="CQ172" s="975"/>
      <c r="CR172" s="975"/>
      <c r="CS172" s="975"/>
      <c r="CT172" s="975"/>
      <c r="CU172" s="975"/>
      <c r="CV172" s="976"/>
      <c r="CW172" s="974">
        <f>CW174+CW176+CW178+CW180+CW182</f>
        <v>19452</v>
      </c>
      <c r="CX172" s="975"/>
      <c r="CY172" s="975"/>
      <c r="CZ172" s="975"/>
      <c r="DA172" s="975"/>
      <c r="DB172" s="975"/>
      <c r="DC172" s="975"/>
      <c r="DD172" s="975"/>
      <c r="DE172" s="975"/>
      <c r="DF172" s="975"/>
      <c r="DG172" s="975"/>
      <c r="DH172" s="976"/>
      <c r="DI172" s="314"/>
      <c r="DJ172" s="35"/>
      <c r="DK172" s="35"/>
    </row>
    <row r="173" spans="1:196" ht="17.25" customHeight="1" x14ac:dyDescent="0.2">
      <c r="A173" s="8"/>
      <c r="B173" s="8"/>
      <c r="C173" s="982" t="s">
        <v>39</v>
      </c>
      <c r="D173" s="47" t="s">
        <v>37</v>
      </c>
      <c r="E173" s="967">
        <f>M5F!I34</f>
        <v>5015</v>
      </c>
      <c r="F173" s="967"/>
      <c r="G173" s="967"/>
      <c r="H173" s="967"/>
      <c r="I173" s="967"/>
      <c r="J173" s="967"/>
      <c r="K173" s="967"/>
      <c r="L173" s="967"/>
      <c r="M173" s="967"/>
      <c r="N173" s="967"/>
      <c r="O173" s="967"/>
      <c r="P173" s="967"/>
      <c r="Q173" s="951">
        <f>M5F!U34</f>
        <v>5755</v>
      </c>
      <c r="R173" s="952"/>
      <c r="S173" s="952"/>
      <c r="T173" s="952"/>
      <c r="U173" s="952"/>
      <c r="V173" s="952"/>
      <c r="W173" s="952"/>
      <c r="X173" s="952"/>
      <c r="Y173" s="952"/>
      <c r="Z173" s="952"/>
      <c r="AA173" s="952"/>
      <c r="AB173" s="953"/>
      <c r="AC173" s="951">
        <f>M5F!AG34</f>
        <v>6354</v>
      </c>
      <c r="AD173" s="952"/>
      <c r="AE173" s="952"/>
      <c r="AF173" s="952"/>
      <c r="AG173" s="952"/>
      <c r="AH173" s="952"/>
      <c r="AI173" s="952"/>
      <c r="AJ173" s="952"/>
      <c r="AK173" s="952"/>
      <c r="AL173" s="952"/>
      <c r="AM173" s="952"/>
      <c r="AN173" s="953"/>
      <c r="AO173" s="951">
        <f>M5F!AS34</f>
        <v>6691</v>
      </c>
      <c r="AP173" s="952"/>
      <c r="AQ173" s="952"/>
      <c r="AR173" s="952"/>
      <c r="AS173" s="952"/>
      <c r="AT173" s="952"/>
      <c r="AU173" s="952"/>
      <c r="AV173" s="952"/>
      <c r="AW173" s="952"/>
      <c r="AX173" s="952"/>
      <c r="AY173" s="952"/>
      <c r="AZ173" s="953"/>
      <c r="BA173" s="951">
        <f>M5F!BE34</f>
        <v>6598</v>
      </c>
      <c r="BB173" s="952"/>
      <c r="BC173" s="952"/>
      <c r="BD173" s="952"/>
      <c r="BE173" s="952"/>
      <c r="BF173" s="952"/>
      <c r="BG173" s="952"/>
      <c r="BH173" s="952"/>
      <c r="BI173" s="952"/>
      <c r="BJ173" s="952"/>
      <c r="BK173" s="952"/>
      <c r="BL173" s="953"/>
      <c r="BM173" s="951">
        <f>M5F!BQ34</f>
        <v>6574</v>
      </c>
      <c r="BN173" s="952"/>
      <c r="BO173" s="952"/>
      <c r="BP173" s="952"/>
      <c r="BQ173" s="952"/>
      <c r="BR173" s="952"/>
      <c r="BS173" s="952"/>
      <c r="BT173" s="952"/>
      <c r="BU173" s="952"/>
      <c r="BV173" s="952"/>
      <c r="BW173" s="952"/>
      <c r="BX173" s="953"/>
      <c r="BY173" s="951">
        <f>M5F!CC34</f>
        <v>6798</v>
      </c>
      <c r="BZ173" s="952"/>
      <c r="CA173" s="952"/>
      <c r="CB173" s="952"/>
      <c r="CC173" s="952"/>
      <c r="CD173" s="952"/>
      <c r="CE173" s="952"/>
      <c r="CF173" s="952"/>
      <c r="CG173" s="952"/>
      <c r="CH173" s="952"/>
      <c r="CI173" s="952"/>
      <c r="CJ173" s="953"/>
      <c r="CK173" s="951">
        <f>M5F!CO34</f>
        <v>6338</v>
      </c>
      <c r="CL173" s="952"/>
      <c r="CM173" s="952"/>
      <c r="CN173" s="952"/>
      <c r="CO173" s="952"/>
      <c r="CP173" s="952"/>
      <c r="CQ173" s="952"/>
      <c r="CR173" s="952"/>
      <c r="CS173" s="952"/>
      <c r="CT173" s="952"/>
      <c r="CU173" s="952"/>
      <c r="CV173" s="953"/>
      <c r="CW173" s="951">
        <f>M5F!DA34</f>
        <v>6449</v>
      </c>
      <c r="CX173" s="952"/>
      <c r="CY173" s="952"/>
      <c r="CZ173" s="952"/>
      <c r="DA173" s="952"/>
      <c r="DB173" s="952"/>
      <c r="DC173" s="952"/>
      <c r="DD173" s="952"/>
      <c r="DE173" s="952"/>
      <c r="DF173" s="952"/>
      <c r="DG173" s="952"/>
      <c r="DH173" s="953"/>
      <c r="DI173" s="314"/>
      <c r="DJ173" s="35"/>
      <c r="DK173" s="35"/>
    </row>
    <row r="174" spans="1:196" ht="17.25" customHeight="1" x14ac:dyDescent="0.2">
      <c r="A174" s="8"/>
      <c r="B174" s="8"/>
      <c r="C174" s="982"/>
      <c r="D174" s="53" t="s">
        <v>38</v>
      </c>
      <c r="E174" s="967">
        <f>M5F!I35</f>
        <v>5460</v>
      </c>
      <c r="F174" s="967"/>
      <c r="G174" s="967"/>
      <c r="H174" s="967"/>
      <c r="I174" s="967"/>
      <c r="J174" s="967"/>
      <c r="K174" s="967"/>
      <c r="L174" s="967"/>
      <c r="M174" s="967"/>
      <c r="N174" s="967"/>
      <c r="O174" s="967"/>
      <c r="P174" s="967"/>
      <c r="Q174" s="951">
        <f>M5F!U35</f>
        <v>5384</v>
      </c>
      <c r="R174" s="952"/>
      <c r="S174" s="952"/>
      <c r="T174" s="952"/>
      <c r="U174" s="952"/>
      <c r="V174" s="952"/>
      <c r="W174" s="952"/>
      <c r="X174" s="952"/>
      <c r="Y174" s="952"/>
      <c r="Z174" s="952"/>
      <c r="AA174" s="952"/>
      <c r="AB174" s="953"/>
      <c r="AC174" s="951">
        <f>M5F!AG35</f>
        <v>5773</v>
      </c>
      <c r="AD174" s="952"/>
      <c r="AE174" s="952"/>
      <c r="AF174" s="952"/>
      <c r="AG174" s="952"/>
      <c r="AH174" s="952"/>
      <c r="AI174" s="952"/>
      <c r="AJ174" s="952"/>
      <c r="AK174" s="952"/>
      <c r="AL174" s="952"/>
      <c r="AM174" s="952"/>
      <c r="AN174" s="953"/>
      <c r="AO174" s="951">
        <f>M5F!AS35</f>
        <v>5727</v>
      </c>
      <c r="AP174" s="952"/>
      <c r="AQ174" s="952"/>
      <c r="AR174" s="952"/>
      <c r="AS174" s="952"/>
      <c r="AT174" s="952"/>
      <c r="AU174" s="952"/>
      <c r="AV174" s="952"/>
      <c r="AW174" s="952"/>
      <c r="AX174" s="952"/>
      <c r="AY174" s="952"/>
      <c r="AZ174" s="953"/>
      <c r="BA174" s="951">
        <f>M5F!BE35</f>
        <v>5807</v>
      </c>
      <c r="BB174" s="952"/>
      <c r="BC174" s="952"/>
      <c r="BD174" s="952"/>
      <c r="BE174" s="952"/>
      <c r="BF174" s="952"/>
      <c r="BG174" s="952"/>
      <c r="BH174" s="952"/>
      <c r="BI174" s="952"/>
      <c r="BJ174" s="952"/>
      <c r="BK174" s="952"/>
      <c r="BL174" s="953"/>
      <c r="BM174" s="951">
        <f>M5F!BQ35</f>
        <v>6440</v>
      </c>
      <c r="BN174" s="952"/>
      <c r="BO174" s="952"/>
      <c r="BP174" s="952"/>
      <c r="BQ174" s="952"/>
      <c r="BR174" s="952"/>
      <c r="BS174" s="952"/>
      <c r="BT174" s="952"/>
      <c r="BU174" s="952"/>
      <c r="BV174" s="952"/>
      <c r="BW174" s="952"/>
      <c r="BX174" s="953"/>
      <c r="BY174" s="951">
        <f>M5F!CC35</f>
        <v>6560</v>
      </c>
      <c r="BZ174" s="952"/>
      <c r="CA174" s="952"/>
      <c r="CB174" s="952"/>
      <c r="CC174" s="952"/>
      <c r="CD174" s="952"/>
      <c r="CE174" s="952"/>
      <c r="CF174" s="952"/>
      <c r="CG174" s="952"/>
      <c r="CH174" s="952"/>
      <c r="CI174" s="952"/>
      <c r="CJ174" s="953"/>
      <c r="CK174" s="951">
        <f>M5F!CO35</f>
        <v>6785</v>
      </c>
      <c r="CL174" s="952"/>
      <c r="CM174" s="952"/>
      <c r="CN174" s="952"/>
      <c r="CO174" s="952"/>
      <c r="CP174" s="952"/>
      <c r="CQ174" s="952"/>
      <c r="CR174" s="952"/>
      <c r="CS174" s="952"/>
      <c r="CT174" s="952"/>
      <c r="CU174" s="952"/>
      <c r="CV174" s="953"/>
      <c r="CW174" s="951">
        <f>M5F!DA35</f>
        <v>6340</v>
      </c>
      <c r="CX174" s="952"/>
      <c r="CY174" s="952"/>
      <c r="CZ174" s="952"/>
      <c r="DA174" s="952"/>
      <c r="DB174" s="952"/>
      <c r="DC174" s="952"/>
      <c r="DD174" s="952"/>
      <c r="DE174" s="952"/>
      <c r="DF174" s="952"/>
      <c r="DG174" s="952"/>
      <c r="DH174" s="953"/>
      <c r="DI174" s="314"/>
      <c r="DJ174" s="35"/>
      <c r="DK174" s="35"/>
    </row>
    <row r="175" spans="1:196" ht="17.25" customHeight="1" x14ac:dyDescent="0.2">
      <c r="A175" s="8"/>
      <c r="B175" s="8"/>
      <c r="C175" s="982" t="s">
        <v>40</v>
      </c>
      <c r="D175" s="47" t="s">
        <v>37</v>
      </c>
      <c r="E175" s="967">
        <f>M2B!G14</f>
        <v>1499</v>
      </c>
      <c r="F175" s="967"/>
      <c r="G175" s="967"/>
      <c r="H175" s="967"/>
      <c r="I175" s="967"/>
      <c r="J175" s="967"/>
      <c r="K175" s="967"/>
      <c r="L175" s="967"/>
      <c r="M175" s="967"/>
      <c r="N175" s="967"/>
      <c r="O175" s="967"/>
      <c r="P175" s="967"/>
      <c r="Q175" s="951">
        <f>M2B!S14</f>
        <v>1429</v>
      </c>
      <c r="R175" s="952"/>
      <c r="S175" s="952"/>
      <c r="T175" s="952"/>
      <c r="U175" s="952"/>
      <c r="V175" s="952"/>
      <c r="W175" s="952"/>
      <c r="X175" s="952"/>
      <c r="Y175" s="952"/>
      <c r="Z175" s="952"/>
      <c r="AA175" s="952"/>
      <c r="AB175" s="953"/>
      <c r="AC175" s="951">
        <f>M2B!AE14</f>
        <v>1424</v>
      </c>
      <c r="AD175" s="952"/>
      <c r="AE175" s="952"/>
      <c r="AF175" s="952"/>
      <c r="AG175" s="952"/>
      <c r="AH175" s="952"/>
      <c r="AI175" s="952"/>
      <c r="AJ175" s="952"/>
      <c r="AK175" s="952"/>
      <c r="AL175" s="952"/>
      <c r="AM175" s="952"/>
      <c r="AN175" s="953"/>
      <c r="AO175" s="951">
        <f>M2B!AQ14</f>
        <v>1484</v>
      </c>
      <c r="AP175" s="952"/>
      <c r="AQ175" s="952"/>
      <c r="AR175" s="952"/>
      <c r="AS175" s="952"/>
      <c r="AT175" s="952"/>
      <c r="AU175" s="952"/>
      <c r="AV175" s="952"/>
      <c r="AW175" s="952"/>
      <c r="AX175" s="952"/>
      <c r="AY175" s="952"/>
      <c r="AZ175" s="953"/>
      <c r="BA175" s="951">
        <f>M2B!BC14</f>
        <v>1420</v>
      </c>
      <c r="BB175" s="952"/>
      <c r="BC175" s="952"/>
      <c r="BD175" s="952"/>
      <c r="BE175" s="952"/>
      <c r="BF175" s="952"/>
      <c r="BG175" s="952"/>
      <c r="BH175" s="952"/>
      <c r="BI175" s="952"/>
      <c r="BJ175" s="952"/>
      <c r="BK175" s="952"/>
      <c r="BL175" s="953"/>
      <c r="BM175" s="951">
        <f>M2B!BO14</f>
        <v>1426</v>
      </c>
      <c r="BN175" s="952"/>
      <c r="BO175" s="952"/>
      <c r="BP175" s="952"/>
      <c r="BQ175" s="952"/>
      <c r="BR175" s="952"/>
      <c r="BS175" s="952"/>
      <c r="BT175" s="952"/>
      <c r="BU175" s="952"/>
      <c r="BV175" s="952"/>
      <c r="BW175" s="952"/>
      <c r="BX175" s="953"/>
      <c r="BY175" s="951">
        <f>M2B!CA14</f>
        <v>1268</v>
      </c>
      <c r="BZ175" s="952"/>
      <c r="CA175" s="952"/>
      <c r="CB175" s="952"/>
      <c r="CC175" s="952"/>
      <c r="CD175" s="952"/>
      <c r="CE175" s="952"/>
      <c r="CF175" s="952"/>
      <c r="CG175" s="952"/>
      <c r="CH175" s="952"/>
      <c r="CI175" s="952"/>
      <c r="CJ175" s="953"/>
      <c r="CK175" s="951">
        <f>M2B!CM14</f>
        <v>1249</v>
      </c>
      <c r="CL175" s="952"/>
      <c r="CM175" s="952"/>
      <c r="CN175" s="952"/>
      <c r="CO175" s="952"/>
      <c r="CP175" s="952"/>
      <c r="CQ175" s="952"/>
      <c r="CR175" s="952"/>
      <c r="CS175" s="952"/>
      <c r="CT175" s="952"/>
      <c r="CU175" s="952"/>
      <c r="CV175" s="953"/>
      <c r="CW175" s="951">
        <f>M2B!CY14</f>
        <v>1444</v>
      </c>
      <c r="CX175" s="952"/>
      <c r="CY175" s="952"/>
      <c r="CZ175" s="952"/>
      <c r="DA175" s="952"/>
      <c r="DB175" s="952"/>
      <c r="DC175" s="952"/>
      <c r="DD175" s="952"/>
      <c r="DE175" s="952"/>
      <c r="DF175" s="952"/>
      <c r="DG175" s="952"/>
      <c r="DH175" s="953"/>
      <c r="DI175" s="314"/>
      <c r="DJ175" s="35"/>
      <c r="DK175" s="35"/>
    </row>
    <row r="176" spans="1:196" ht="17.25" customHeight="1" x14ac:dyDescent="0.2">
      <c r="A176" s="8"/>
      <c r="B176" s="8"/>
      <c r="C176" s="982"/>
      <c r="D176" s="53" t="s">
        <v>38</v>
      </c>
      <c r="E176" s="967">
        <f>M2B!G15</f>
        <v>1460</v>
      </c>
      <c r="F176" s="967"/>
      <c r="G176" s="967"/>
      <c r="H176" s="967"/>
      <c r="I176" s="967"/>
      <c r="J176" s="967"/>
      <c r="K176" s="967"/>
      <c r="L176" s="967"/>
      <c r="M176" s="967"/>
      <c r="N176" s="967"/>
      <c r="O176" s="967"/>
      <c r="P176" s="967"/>
      <c r="Q176" s="964">
        <f>M2B!S15</f>
        <v>1496</v>
      </c>
      <c r="R176" s="965"/>
      <c r="S176" s="965"/>
      <c r="T176" s="965"/>
      <c r="U176" s="965"/>
      <c r="V176" s="965"/>
      <c r="W176" s="965"/>
      <c r="X176" s="965"/>
      <c r="Y176" s="965"/>
      <c r="Z176" s="965"/>
      <c r="AA176" s="965"/>
      <c r="AB176" s="966"/>
      <c r="AC176" s="964">
        <f>M2B!AE15</f>
        <v>1300</v>
      </c>
      <c r="AD176" s="965"/>
      <c r="AE176" s="965"/>
      <c r="AF176" s="965"/>
      <c r="AG176" s="965"/>
      <c r="AH176" s="965"/>
      <c r="AI176" s="965"/>
      <c r="AJ176" s="965"/>
      <c r="AK176" s="965"/>
      <c r="AL176" s="965"/>
      <c r="AM176" s="965"/>
      <c r="AN176" s="966"/>
      <c r="AO176" s="964">
        <f>M2B!AQ15</f>
        <v>1237</v>
      </c>
      <c r="AP176" s="965"/>
      <c r="AQ176" s="965"/>
      <c r="AR176" s="965"/>
      <c r="AS176" s="965"/>
      <c r="AT176" s="965"/>
      <c r="AU176" s="965"/>
      <c r="AV176" s="965"/>
      <c r="AW176" s="965"/>
      <c r="AX176" s="965"/>
      <c r="AY176" s="965"/>
      <c r="AZ176" s="966"/>
      <c r="BA176" s="964">
        <f>M2B!BC15</f>
        <v>1350</v>
      </c>
      <c r="BB176" s="965"/>
      <c r="BC176" s="965"/>
      <c r="BD176" s="965"/>
      <c r="BE176" s="965"/>
      <c r="BF176" s="965"/>
      <c r="BG176" s="965"/>
      <c r="BH176" s="965"/>
      <c r="BI176" s="965"/>
      <c r="BJ176" s="965"/>
      <c r="BK176" s="965"/>
      <c r="BL176" s="966"/>
      <c r="BM176" s="964">
        <f>M2B!BO15</f>
        <v>1140</v>
      </c>
      <c r="BN176" s="965"/>
      <c r="BO176" s="965"/>
      <c r="BP176" s="965"/>
      <c r="BQ176" s="965"/>
      <c r="BR176" s="965"/>
      <c r="BS176" s="965"/>
      <c r="BT176" s="965"/>
      <c r="BU176" s="965"/>
      <c r="BV176" s="965"/>
      <c r="BW176" s="965"/>
      <c r="BX176" s="966"/>
      <c r="BY176" s="964">
        <f>M2B!CA15</f>
        <v>900</v>
      </c>
      <c r="BZ176" s="965"/>
      <c r="CA176" s="965"/>
      <c r="CB176" s="965"/>
      <c r="CC176" s="965"/>
      <c r="CD176" s="965"/>
      <c r="CE176" s="965"/>
      <c r="CF176" s="965"/>
      <c r="CG176" s="965"/>
      <c r="CH176" s="965"/>
      <c r="CI176" s="965"/>
      <c r="CJ176" s="966"/>
      <c r="CK176" s="964">
        <f>M2B!CM15</f>
        <v>900</v>
      </c>
      <c r="CL176" s="965"/>
      <c r="CM176" s="965"/>
      <c r="CN176" s="965"/>
      <c r="CO176" s="965"/>
      <c r="CP176" s="965"/>
      <c r="CQ176" s="965"/>
      <c r="CR176" s="965"/>
      <c r="CS176" s="965"/>
      <c r="CT176" s="965"/>
      <c r="CU176" s="965"/>
      <c r="CV176" s="966"/>
      <c r="CW176" s="964">
        <f>M2B!CY15</f>
        <v>900</v>
      </c>
      <c r="CX176" s="965"/>
      <c r="CY176" s="965"/>
      <c r="CZ176" s="965"/>
      <c r="DA176" s="965"/>
      <c r="DB176" s="965"/>
      <c r="DC176" s="965"/>
      <c r="DD176" s="965"/>
      <c r="DE176" s="965"/>
      <c r="DF176" s="965"/>
      <c r="DG176" s="965"/>
      <c r="DH176" s="966"/>
      <c r="DI176" s="314"/>
      <c r="DJ176" s="35"/>
      <c r="DK176" s="35"/>
    </row>
    <row r="177" spans="1:191" ht="17.25" customHeight="1" x14ac:dyDescent="0.2">
      <c r="A177" s="8"/>
      <c r="B177" s="8"/>
      <c r="C177" s="982" t="s">
        <v>41</v>
      </c>
      <c r="D177" s="47" t="s">
        <v>37</v>
      </c>
      <c r="E177" s="957">
        <f>M2C!G23</f>
        <v>2535</v>
      </c>
      <c r="F177" s="957"/>
      <c r="G177" s="957"/>
      <c r="H177" s="957"/>
      <c r="I177" s="957"/>
      <c r="J177" s="957"/>
      <c r="K177" s="957"/>
      <c r="L177" s="957"/>
      <c r="M177" s="957"/>
      <c r="N177" s="957"/>
      <c r="O177" s="957"/>
      <c r="P177" s="957"/>
      <c r="Q177" s="954">
        <f>M2C!S23</f>
        <v>2356</v>
      </c>
      <c r="R177" s="955"/>
      <c r="S177" s="955"/>
      <c r="T177" s="955"/>
      <c r="U177" s="955"/>
      <c r="V177" s="955"/>
      <c r="W177" s="955"/>
      <c r="X177" s="955"/>
      <c r="Y177" s="955"/>
      <c r="Z177" s="955"/>
      <c r="AA177" s="955"/>
      <c r="AB177" s="956"/>
      <c r="AC177" s="954">
        <f>M2C!AE23</f>
        <v>3238</v>
      </c>
      <c r="AD177" s="955"/>
      <c r="AE177" s="955"/>
      <c r="AF177" s="955"/>
      <c r="AG177" s="955"/>
      <c r="AH177" s="955"/>
      <c r="AI177" s="955"/>
      <c r="AJ177" s="955"/>
      <c r="AK177" s="955"/>
      <c r="AL177" s="955"/>
      <c r="AM177" s="955"/>
      <c r="AN177" s="956"/>
      <c r="AO177" s="954">
        <f>M2C!AQ23</f>
        <v>2631</v>
      </c>
      <c r="AP177" s="955"/>
      <c r="AQ177" s="955"/>
      <c r="AR177" s="955"/>
      <c r="AS177" s="955"/>
      <c r="AT177" s="955"/>
      <c r="AU177" s="955"/>
      <c r="AV177" s="955"/>
      <c r="AW177" s="955"/>
      <c r="AX177" s="955"/>
      <c r="AY177" s="955"/>
      <c r="AZ177" s="956"/>
      <c r="BA177" s="954">
        <f>M2C!BC23</f>
        <v>1612</v>
      </c>
      <c r="BB177" s="955"/>
      <c r="BC177" s="955"/>
      <c r="BD177" s="955"/>
      <c r="BE177" s="955"/>
      <c r="BF177" s="955"/>
      <c r="BG177" s="955"/>
      <c r="BH177" s="955"/>
      <c r="BI177" s="955"/>
      <c r="BJ177" s="955"/>
      <c r="BK177" s="955"/>
      <c r="BL177" s="956"/>
      <c r="BM177" s="954">
        <f>M2C!BO23</f>
        <v>0</v>
      </c>
      <c r="BN177" s="955"/>
      <c r="BO177" s="955"/>
      <c r="BP177" s="955"/>
      <c r="BQ177" s="955"/>
      <c r="BR177" s="955"/>
      <c r="BS177" s="955"/>
      <c r="BT177" s="955"/>
      <c r="BU177" s="955"/>
      <c r="BV177" s="955"/>
      <c r="BW177" s="955"/>
      <c r="BX177" s="956"/>
      <c r="BY177" s="954">
        <f>M2C!CA23</f>
        <v>0</v>
      </c>
      <c r="BZ177" s="955"/>
      <c r="CA177" s="955"/>
      <c r="CB177" s="955"/>
      <c r="CC177" s="955"/>
      <c r="CD177" s="955"/>
      <c r="CE177" s="955"/>
      <c r="CF177" s="955"/>
      <c r="CG177" s="955"/>
      <c r="CH177" s="955"/>
      <c r="CI177" s="955"/>
      <c r="CJ177" s="956"/>
      <c r="CK177" s="954">
        <f>M2C!CM23</f>
        <v>0</v>
      </c>
      <c r="CL177" s="955"/>
      <c r="CM177" s="955"/>
      <c r="CN177" s="955"/>
      <c r="CO177" s="955"/>
      <c r="CP177" s="955"/>
      <c r="CQ177" s="955"/>
      <c r="CR177" s="955"/>
      <c r="CS177" s="955"/>
      <c r="CT177" s="955"/>
      <c r="CU177" s="955"/>
      <c r="CV177" s="956"/>
      <c r="CW177" s="954">
        <f>M2C!CY23</f>
        <v>0</v>
      </c>
      <c r="CX177" s="955"/>
      <c r="CY177" s="955"/>
      <c r="CZ177" s="955"/>
      <c r="DA177" s="955"/>
      <c r="DB177" s="955"/>
      <c r="DC177" s="955"/>
      <c r="DD177" s="955"/>
      <c r="DE177" s="955"/>
      <c r="DF177" s="955"/>
      <c r="DG177" s="955"/>
      <c r="DH177" s="956"/>
      <c r="DI177" s="314"/>
      <c r="DJ177" s="35"/>
      <c r="DK177" s="35"/>
    </row>
    <row r="178" spans="1:191" ht="17.25" customHeight="1" x14ac:dyDescent="0.2">
      <c r="A178" s="8"/>
      <c r="B178" s="8"/>
      <c r="C178" s="982"/>
      <c r="D178" s="53" t="s">
        <v>38</v>
      </c>
      <c r="E178" s="957">
        <f>M2C!G24</f>
        <v>2400</v>
      </c>
      <c r="F178" s="957"/>
      <c r="G178" s="957"/>
      <c r="H178" s="957"/>
      <c r="I178" s="957"/>
      <c r="J178" s="957"/>
      <c r="K178" s="957"/>
      <c r="L178" s="957"/>
      <c r="M178" s="957"/>
      <c r="N178" s="957"/>
      <c r="O178" s="957"/>
      <c r="P178" s="957"/>
      <c r="Q178" s="961">
        <f>M2C!S24</f>
        <v>2401</v>
      </c>
      <c r="R178" s="962"/>
      <c r="S178" s="962"/>
      <c r="T178" s="962"/>
      <c r="U178" s="962"/>
      <c r="V178" s="962"/>
      <c r="W178" s="962"/>
      <c r="X178" s="962"/>
      <c r="Y178" s="962"/>
      <c r="Z178" s="962"/>
      <c r="AA178" s="962"/>
      <c r="AB178" s="963"/>
      <c r="AC178" s="961">
        <f>M2C!AE24</f>
        <v>2338</v>
      </c>
      <c r="AD178" s="962"/>
      <c r="AE178" s="962"/>
      <c r="AF178" s="962"/>
      <c r="AG178" s="962"/>
      <c r="AH178" s="962"/>
      <c r="AI178" s="962"/>
      <c r="AJ178" s="962"/>
      <c r="AK178" s="962"/>
      <c r="AL178" s="962"/>
      <c r="AM178" s="962"/>
      <c r="AN178" s="963"/>
      <c r="AO178" s="961">
        <f>M2C!AQ24</f>
        <v>2283</v>
      </c>
      <c r="AP178" s="962"/>
      <c r="AQ178" s="962"/>
      <c r="AR178" s="962"/>
      <c r="AS178" s="962"/>
      <c r="AT178" s="962"/>
      <c r="AU178" s="962"/>
      <c r="AV178" s="962"/>
      <c r="AW178" s="962"/>
      <c r="AX178" s="962"/>
      <c r="AY178" s="962"/>
      <c r="AZ178" s="963"/>
      <c r="BA178" s="961">
        <f>M2C!BC24</f>
        <v>1530</v>
      </c>
      <c r="BB178" s="962"/>
      <c r="BC178" s="962"/>
      <c r="BD178" s="962"/>
      <c r="BE178" s="962"/>
      <c r="BF178" s="962"/>
      <c r="BG178" s="962"/>
      <c r="BH178" s="962"/>
      <c r="BI178" s="962"/>
      <c r="BJ178" s="962"/>
      <c r="BK178" s="962"/>
      <c r="BL178" s="963"/>
      <c r="BM178" s="961">
        <f>M2C!BO24</f>
        <v>0</v>
      </c>
      <c r="BN178" s="962"/>
      <c r="BO178" s="962"/>
      <c r="BP178" s="962"/>
      <c r="BQ178" s="962"/>
      <c r="BR178" s="962"/>
      <c r="BS178" s="962"/>
      <c r="BT178" s="962"/>
      <c r="BU178" s="962"/>
      <c r="BV178" s="962"/>
      <c r="BW178" s="962"/>
      <c r="BX178" s="963"/>
      <c r="BY178" s="961">
        <f>M2C!CA24</f>
        <v>0</v>
      </c>
      <c r="BZ178" s="962"/>
      <c r="CA178" s="962"/>
      <c r="CB178" s="962"/>
      <c r="CC178" s="962"/>
      <c r="CD178" s="962"/>
      <c r="CE178" s="962"/>
      <c r="CF178" s="962"/>
      <c r="CG178" s="962"/>
      <c r="CH178" s="962"/>
      <c r="CI178" s="962"/>
      <c r="CJ178" s="963"/>
      <c r="CK178" s="961">
        <f>M2C!CM24</f>
        <v>0</v>
      </c>
      <c r="CL178" s="962"/>
      <c r="CM178" s="962"/>
      <c r="CN178" s="962"/>
      <c r="CO178" s="962"/>
      <c r="CP178" s="962"/>
      <c r="CQ178" s="962"/>
      <c r="CR178" s="962"/>
      <c r="CS178" s="962"/>
      <c r="CT178" s="962"/>
      <c r="CU178" s="962"/>
      <c r="CV178" s="963"/>
      <c r="CW178" s="961">
        <f>M2C!CY24</f>
        <v>0</v>
      </c>
      <c r="CX178" s="962"/>
      <c r="CY178" s="962"/>
      <c r="CZ178" s="962"/>
      <c r="DA178" s="962"/>
      <c r="DB178" s="962"/>
      <c r="DC178" s="962"/>
      <c r="DD178" s="962"/>
      <c r="DE178" s="962"/>
      <c r="DF178" s="962"/>
      <c r="DG178" s="962"/>
      <c r="DH178" s="963"/>
      <c r="DI178" s="314"/>
      <c r="DJ178" s="35"/>
      <c r="DK178" s="35"/>
    </row>
    <row r="179" spans="1:191" ht="17.25" customHeight="1" x14ac:dyDescent="0.2">
      <c r="A179" s="8"/>
      <c r="B179" s="8"/>
      <c r="C179" s="982" t="s">
        <v>42</v>
      </c>
      <c r="D179" s="47" t="s">
        <v>37</v>
      </c>
      <c r="E179" s="967">
        <f>M2D!I81</f>
        <v>14513</v>
      </c>
      <c r="F179" s="967"/>
      <c r="G179" s="967"/>
      <c r="H179" s="967"/>
      <c r="I179" s="967"/>
      <c r="J179" s="967"/>
      <c r="K179" s="967"/>
      <c r="L179" s="967"/>
      <c r="M179" s="967"/>
      <c r="N179" s="967"/>
      <c r="O179" s="967"/>
      <c r="P179" s="967"/>
      <c r="Q179" s="951">
        <f>M2D!U81</f>
        <v>15049</v>
      </c>
      <c r="R179" s="952"/>
      <c r="S179" s="952"/>
      <c r="T179" s="952"/>
      <c r="U179" s="952"/>
      <c r="V179" s="952"/>
      <c r="W179" s="952"/>
      <c r="X179" s="952"/>
      <c r="Y179" s="952"/>
      <c r="Z179" s="952"/>
      <c r="AA179" s="952"/>
      <c r="AB179" s="953"/>
      <c r="AC179" s="951">
        <f>M2D!AG81</f>
        <v>14083</v>
      </c>
      <c r="AD179" s="952"/>
      <c r="AE179" s="952"/>
      <c r="AF179" s="952"/>
      <c r="AG179" s="952"/>
      <c r="AH179" s="952"/>
      <c r="AI179" s="952"/>
      <c r="AJ179" s="952"/>
      <c r="AK179" s="952"/>
      <c r="AL179" s="952"/>
      <c r="AM179" s="952"/>
      <c r="AN179" s="953"/>
      <c r="AO179" s="951">
        <f>M2D!AS81</f>
        <v>17241</v>
      </c>
      <c r="AP179" s="952"/>
      <c r="AQ179" s="952"/>
      <c r="AR179" s="952"/>
      <c r="AS179" s="952"/>
      <c r="AT179" s="952"/>
      <c r="AU179" s="952"/>
      <c r="AV179" s="952"/>
      <c r="AW179" s="952"/>
      <c r="AX179" s="952"/>
      <c r="AY179" s="952"/>
      <c r="AZ179" s="953"/>
      <c r="BA179" s="951">
        <f>M2D!BE81</f>
        <v>16993</v>
      </c>
      <c r="BB179" s="952"/>
      <c r="BC179" s="952"/>
      <c r="BD179" s="952"/>
      <c r="BE179" s="952"/>
      <c r="BF179" s="952"/>
      <c r="BG179" s="952"/>
      <c r="BH179" s="952"/>
      <c r="BI179" s="952"/>
      <c r="BJ179" s="952"/>
      <c r="BK179" s="952"/>
      <c r="BL179" s="953"/>
      <c r="BM179" s="951">
        <f>M2D!BQ81</f>
        <v>16785</v>
      </c>
      <c r="BN179" s="952"/>
      <c r="BO179" s="952"/>
      <c r="BP179" s="952"/>
      <c r="BQ179" s="952"/>
      <c r="BR179" s="952"/>
      <c r="BS179" s="952"/>
      <c r="BT179" s="952"/>
      <c r="BU179" s="952"/>
      <c r="BV179" s="952"/>
      <c r="BW179" s="952"/>
      <c r="BX179" s="953"/>
      <c r="BY179" s="951">
        <f>M2D!CC81</f>
        <v>13857</v>
      </c>
      <c r="BZ179" s="952"/>
      <c r="CA179" s="952"/>
      <c r="CB179" s="952"/>
      <c r="CC179" s="952"/>
      <c r="CD179" s="952"/>
      <c r="CE179" s="952"/>
      <c r="CF179" s="952"/>
      <c r="CG179" s="952"/>
      <c r="CH179" s="952"/>
      <c r="CI179" s="952"/>
      <c r="CJ179" s="953"/>
      <c r="CK179" s="951">
        <f>M2D!CO81</f>
        <v>13053</v>
      </c>
      <c r="CL179" s="952"/>
      <c r="CM179" s="952"/>
      <c r="CN179" s="952"/>
      <c r="CO179" s="952"/>
      <c r="CP179" s="952"/>
      <c r="CQ179" s="952"/>
      <c r="CR179" s="952"/>
      <c r="CS179" s="952"/>
      <c r="CT179" s="952"/>
      <c r="CU179" s="952"/>
      <c r="CV179" s="953"/>
      <c r="CW179" s="951">
        <f>M2D!DA81</f>
        <v>14260.864039408867</v>
      </c>
      <c r="CX179" s="952"/>
      <c r="CY179" s="952"/>
      <c r="CZ179" s="952"/>
      <c r="DA179" s="952"/>
      <c r="DB179" s="952"/>
      <c r="DC179" s="952"/>
      <c r="DD179" s="952"/>
      <c r="DE179" s="952"/>
      <c r="DF179" s="952"/>
      <c r="DG179" s="952"/>
      <c r="DH179" s="953"/>
      <c r="DI179" s="314"/>
      <c r="DJ179" s="35"/>
      <c r="DK179" s="35"/>
    </row>
    <row r="180" spans="1:191" ht="17.25" customHeight="1" x14ac:dyDescent="0.2">
      <c r="A180" s="8"/>
      <c r="B180" s="8"/>
      <c r="C180" s="982"/>
      <c r="D180" s="53" t="s">
        <v>38</v>
      </c>
      <c r="E180" s="967">
        <f>M2D!I82</f>
        <v>14835</v>
      </c>
      <c r="F180" s="967"/>
      <c r="G180" s="967"/>
      <c r="H180" s="967"/>
      <c r="I180" s="967"/>
      <c r="J180" s="967"/>
      <c r="K180" s="967"/>
      <c r="L180" s="967"/>
      <c r="M180" s="967"/>
      <c r="N180" s="967"/>
      <c r="O180" s="967"/>
      <c r="P180" s="967"/>
      <c r="Q180" s="951">
        <f>M2D!U82</f>
        <v>14783</v>
      </c>
      <c r="R180" s="952"/>
      <c r="S180" s="952"/>
      <c r="T180" s="952"/>
      <c r="U180" s="952"/>
      <c r="V180" s="952"/>
      <c r="W180" s="952"/>
      <c r="X180" s="952"/>
      <c r="Y180" s="952"/>
      <c r="Z180" s="952"/>
      <c r="AA180" s="952"/>
      <c r="AB180" s="953"/>
      <c r="AC180" s="951">
        <f>M2D!AG82</f>
        <v>15683</v>
      </c>
      <c r="AD180" s="952"/>
      <c r="AE180" s="952"/>
      <c r="AF180" s="952"/>
      <c r="AG180" s="952"/>
      <c r="AH180" s="952"/>
      <c r="AI180" s="952"/>
      <c r="AJ180" s="952"/>
      <c r="AK180" s="952"/>
      <c r="AL180" s="952"/>
      <c r="AM180" s="952"/>
      <c r="AN180" s="953"/>
      <c r="AO180" s="951">
        <f>M2D!AS82</f>
        <v>15856</v>
      </c>
      <c r="AP180" s="952"/>
      <c r="AQ180" s="952"/>
      <c r="AR180" s="952"/>
      <c r="AS180" s="952"/>
      <c r="AT180" s="952"/>
      <c r="AU180" s="952"/>
      <c r="AV180" s="952"/>
      <c r="AW180" s="952"/>
      <c r="AX180" s="952"/>
      <c r="AY180" s="952"/>
      <c r="AZ180" s="953"/>
      <c r="BA180" s="951">
        <f>M2D!BE82</f>
        <v>15850</v>
      </c>
      <c r="BB180" s="952"/>
      <c r="BC180" s="952"/>
      <c r="BD180" s="952"/>
      <c r="BE180" s="952"/>
      <c r="BF180" s="952"/>
      <c r="BG180" s="952"/>
      <c r="BH180" s="952"/>
      <c r="BI180" s="952"/>
      <c r="BJ180" s="952"/>
      <c r="BK180" s="952"/>
      <c r="BL180" s="953"/>
      <c r="BM180" s="951">
        <f>M2D!BQ82</f>
        <v>15136</v>
      </c>
      <c r="BN180" s="952"/>
      <c r="BO180" s="952"/>
      <c r="BP180" s="952"/>
      <c r="BQ180" s="952"/>
      <c r="BR180" s="952"/>
      <c r="BS180" s="952"/>
      <c r="BT180" s="952"/>
      <c r="BU180" s="952"/>
      <c r="BV180" s="952"/>
      <c r="BW180" s="952"/>
      <c r="BX180" s="953"/>
      <c r="BY180" s="951">
        <f>M2D!CC82</f>
        <v>12850</v>
      </c>
      <c r="BZ180" s="952"/>
      <c r="CA180" s="952"/>
      <c r="CB180" s="952"/>
      <c r="CC180" s="952"/>
      <c r="CD180" s="952"/>
      <c r="CE180" s="952"/>
      <c r="CF180" s="952"/>
      <c r="CG180" s="952"/>
      <c r="CH180" s="952"/>
      <c r="CI180" s="952"/>
      <c r="CJ180" s="953"/>
      <c r="CK180" s="951">
        <f>M2D!CO82</f>
        <v>12212</v>
      </c>
      <c r="CL180" s="952"/>
      <c r="CM180" s="952"/>
      <c r="CN180" s="952"/>
      <c r="CO180" s="952"/>
      <c r="CP180" s="952"/>
      <c r="CQ180" s="952"/>
      <c r="CR180" s="952"/>
      <c r="CS180" s="952"/>
      <c r="CT180" s="952"/>
      <c r="CU180" s="952"/>
      <c r="CV180" s="953"/>
      <c r="CW180" s="951">
        <f>M2D!DA82</f>
        <v>12212</v>
      </c>
      <c r="CX180" s="952"/>
      <c r="CY180" s="952"/>
      <c r="CZ180" s="952"/>
      <c r="DA180" s="952"/>
      <c r="DB180" s="952"/>
      <c r="DC180" s="952"/>
      <c r="DD180" s="952"/>
      <c r="DE180" s="952"/>
      <c r="DF180" s="952"/>
      <c r="DG180" s="952"/>
      <c r="DH180" s="953"/>
      <c r="DI180" s="314"/>
      <c r="DJ180" s="35"/>
      <c r="DK180" s="35"/>
    </row>
    <row r="181" spans="1:191" ht="17.25" customHeight="1" x14ac:dyDescent="0.2">
      <c r="A181" s="8"/>
      <c r="B181" s="8"/>
      <c r="C181" s="982" t="s">
        <v>43</v>
      </c>
      <c r="D181" s="47" t="s">
        <v>37</v>
      </c>
      <c r="E181" s="957">
        <f>M2N!AU38</f>
        <v>5207.4170956033713</v>
      </c>
      <c r="F181" s="957"/>
      <c r="G181" s="957"/>
      <c r="H181" s="957"/>
      <c r="I181" s="957"/>
      <c r="J181" s="957"/>
      <c r="K181" s="957"/>
      <c r="L181" s="957"/>
      <c r="M181" s="957"/>
      <c r="N181" s="957"/>
      <c r="O181" s="957"/>
      <c r="P181" s="957"/>
      <c r="Q181" s="954">
        <f>M2N!BG38</f>
        <v>5877.9354722772541</v>
      </c>
      <c r="R181" s="955"/>
      <c r="S181" s="955"/>
      <c r="T181" s="955"/>
      <c r="U181" s="955"/>
      <c r="V181" s="955"/>
      <c r="W181" s="955"/>
      <c r="X181" s="955"/>
      <c r="Y181" s="955"/>
      <c r="Z181" s="955"/>
      <c r="AA181" s="955"/>
      <c r="AB181" s="956"/>
      <c r="AC181" s="954">
        <f>M2N!BS38</f>
        <v>4904.7741394304594</v>
      </c>
      <c r="AD181" s="955"/>
      <c r="AE181" s="955"/>
      <c r="AF181" s="955"/>
      <c r="AG181" s="955"/>
      <c r="AH181" s="955"/>
      <c r="AI181" s="955"/>
      <c r="AJ181" s="955"/>
      <c r="AK181" s="955"/>
      <c r="AL181" s="955"/>
      <c r="AM181" s="955"/>
      <c r="AN181" s="956"/>
      <c r="AO181" s="954">
        <f>M2N!CE38</f>
        <v>1784.1762314990249</v>
      </c>
      <c r="AP181" s="955"/>
      <c r="AQ181" s="955"/>
      <c r="AR181" s="955"/>
      <c r="AS181" s="955"/>
      <c r="AT181" s="955"/>
      <c r="AU181" s="955"/>
      <c r="AV181" s="955"/>
      <c r="AW181" s="955"/>
      <c r="AX181" s="955"/>
      <c r="AY181" s="955"/>
      <c r="AZ181" s="956"/>
      <c r="BA181" s="954"/>
      <c r="BB181" s="955"/>
      <c r="BC181" s="955"/>
      <c r="BD181" s="955"/>
      <c r="BE181" s="955"/>
      <c r="BF181" s="955"/>
      <c r="BG181" s="955"/>
      <c r="BH181" s="955"/>
      <c r="BI181" s="955"/>
      <c r="BJ181" s="955"/>
      <c r="BK181" s="955"/>
      <c r="BL181" s="956"/>
      <c r="BM181" s="954"/>
      <c r="BN181" s="955"/>
      <c r="BO181" s="955"/>
      <c r="BP181" s="955"/>
      <c r="BQ181" s="955"/>
      <c r="BR181" s="955"/>
      <c r="BS181" s="955"/>
      <c r="BT181" s="955"/>
      <c r="BU181" s="955"/>
      <c r="BV181" s="955"/>
      <c r="BW181" s="955"/>
      <c r="BX181" s="956"/>
      <c r="BY181" s="954"/>
      <c r="BZ181" s="955"/>
      <c r="CA181" s="955"/>
      <c r="CB181" s="955"/>
      <c r="CC181" s="955"/>
      <c r="CD181" s="955"/>
      <c r="CE181" s="955"/>
      <c r="CF181" s="955"/>
      <c r="CG181" s="955"/>
      <c r="CH181" s="955"/>
      <c r="CI181" s="955"/>
      <c r="CJ181" s="956"/>
      <c r="CK181" s="954"/>
      <c r="CL181" s="955"/>
      <c r="CM181" s="955"/>
      <c r="CN181" s="955"/>
      <c r="CO181" s="955"/>
      <c r="CP181" s="955"/>
      <c r="CQ181" s="955"/>
      <c r="CR181" s="955"/>
      <c r="CS181" s="955"/>
      <c r="CT181" s="955"/>
      <c r="CU181" s="955"/>
      <c r="CV181" s="956"/>
      <c r="CW181" s="954"/>
      <c r="CX181" s="955"/>
      <c r="CY181" s="955"/>
      <c r="CZ181" s="955"/>
      <c r="DA181" s="955"/>
      <c r="DB181" s="955"/>
      <c r="DC181" s="955"/>
      <c r="DD181" s="955"/>
      <c r="DE181" s="955"/>
      <c r="DF181" s="955"/>
      <c r="DG181" s="955"/>
      <c r="DH181" s="956"/>
      <c r="DI181" s="314"/>
      <c r="DJ181" s="35"/>
      <c r="DK181" s="35"/>
    </row>
    <row r="182" spans="1:191" ht="17.25" customHeight="1" x14ac:dyDescent="0.2">
      <c r="A182" s="8"/>
      <c r="B182" s="8"/>
      <c r="C182" s="982"/>
      <c r="D182" s="53" t="s">
        <v>38</v>
      </c>
      <c r="E182" s="957">
        <f>M2N!AO38</f>
        <v>5150</v>
      </c>
      <c r="F182" s="957"/>
      <c r="G182" s="957"/>
      <c r="H182" s="957"/>
      <c r="I182" s="957"/>
      <c r="J182" s="957"/>
      <c r="K182" s="957"/>
      <c r="L182" s="957"/>
      <c r="M182" s="957"/>
      <c r="N182" s="957"/>
      <c r="O182" s="957"/>
      <c r="P182" s="957"/>
      <c r="Q182" s="961">
        <f>M2N!BA38</f>
        <v>4621</v>
      </c>
      <c r="R182" s="962"/>
      <c r="S182" s="962"/>
      <c r="T182" s="962"/>
      <c r="U182" s="962"/>
      <c r="V182" s="962"/>
      <c r="W182" s="962"/>
      <c r="X182" s="962"/>
      <c r="Y182" s="962"/>
      <c r="Z182" s="962"/>
      <c r="AA182" s="962"/>
      <c r="AB182" s="963"/>
      <c r="AC182" s="961">
        <f>M2N!BM38</f>
        <v>3447</v>
      </c>
      <c r="AD182" s="962"/>
      <c r="AE182" s="962"/>
      <c r="AF182" s="962"/>
      <c r="AG182" s="962"/>
      <c r="AH182" s="962"/>
      <c r="AI182" s="962"/>
      <c r="AJ182" s="962"/>
      <c r="AK182" s="962"/>
      <c r="AL182" s="962"/>
      <c r="AM182" s="962"/>
      <c r="AN182" s="963"/>
      <c r="AO182" s="961">
        <f>M2N!BY38</f>
        <v>2061</v>
      </c>
      <c r="AP182" s="962"/>
      <c r="AQ182" s="962"/>
      <c r="AR182" s="962"/>
      <c r="AS182" s="962"/>
      <c r="AT182" s="962"/>
      <c r="AU182" s="962"/>
      <c r="AV182" s="962"/>
      <c r="AW182" s="962"/>
      <c r="AX182" s="962"/>
      <c r="AY182" s="962"/>
      <c r="AZ182" s="963"/>
      <c r="BA182" s="961"/>
      <c r="BB182" s="962"/>
      <c r="BC182" s="962"/>
      <c r="BD182" s="962"/>
      <c r="BE182" s="962"/>
      <c r="BF182" s="962"/>
      <c r="BG182" s="962"/>
      <c r="BH182" s="962"/>
      <c r="BI182" s="962"/>
      <c r="BJ182" s="962"/>
      <c r="BK182" s="962"/>
      <c r="BL182" s="963"/>
      <c r="BM182" s="961"/>
      <c r="BN182" s="962"/>
      <c r="BO182" s="962"/>
      <c r="BP182" s="962"/>
      <c r="BQ182" s="962"/>
      <c r="BR182" s="962"/>
      <c r="BS182" s="962"/>
      <c r="BT182" s="962"/>
      <c r="BU182" s="962"/>
      <c r="BV182" s="962"/>
      <c r="BW182" s="962"/>
      <c r="BX182" s="963"/>
      <c r="BY182" s="961"/>
      <c r="BZ182" s="962"/>
      <c r="CA182" s="962"/>
      <c r="CB182" s="962"/>
      <c r="CC182" s="962"/>
      <c r="CD182" s="962"/>
      <c r="CE182" s="962"/>
      <c r="CF182" s="962"/>
      <c r="CG182" s="962"/>
      <c r="CH182" s="962"/>
      <c r="CI182" s="962"/>
      <c r="CJ182" s="963"/>
      <c r="CK182" s="961"/>
      <c r="CL182" s="962"/>
      <c r="CM182" s="962"/>
      <c r="CN182" s="962"/>
      <c r="CO182" s="962"/>
      <c r="CP182" s="962"/>
      <c r="CQ182" s="962"/>
      <c r="CR182" s="962"/>
      <c r="CS182" s="962"/>
      <c r="CT182" s="962"/>
      <c r="CU182" s="962"/>
      <c r="CV182" s="963"/>
      <c r="CW182" s="961"/>
      <c r="CX182" s="962"/>
      <c r="CY182" s="962"/>
      <c r="CZ182" s="962"/>
      <c r="DA182" s="962"/>
      <c r="DB182" s="962"/>
      <c r="DC182" s="962"/>
      <c r="DD182" s="962"/>
      <c r="DE182" s="962"/>
      <c r="DF182" s="962"/>
      <c r="DG182" s="962"/>
      <c r="DH182" s="963"/>
      <c r="DI182" s="314"/>
      <c r="DJ182" s="35"/>
      <c r="DK182" s="35"/>
    </row>
    <row r="183" spans="1:191" ht="16.5" customHeight="1" x14ac:dyDescent="0.2">
      <c r="A183" s="8"/>
      <c r="B183" s="8"/>
      <c r="C183" s="8"/>
      <c r="E183" s="958">
        <v>27300</v>
      </c>
      <c r="F183" s="959"/>
      <c r="G183" s="959"/>
      <c r="H183" s="959"/>
      <c r="I183" s="959"/>
      <c r="J183" s="959"/>
      <c r="K183" s="959"/>
      <c r="L183" s="959"/>
      <c r="M183" s="959"/>
      <c r="N183" s="959"/>
      <c r="O183" s="959"/>
      <c r="P183" s="960"/>
      <c r="Q183" s="948">
        <v>28805</v>
      </c>
      <c r="R183" s="949"/>
      <c r="S183" s="949"/>
      <c r="T183" s="949"/>
      <c r="U183" s="949"/>
      <c r="V183" s="949"/>
      <c r="W183" s="949"/>
      <c r="X183" s="949"/>
      <c r="Y183" s="949"/>
      <c r="Z183" s="949"/>
      <c r="AA183" s="949"/>
      <c r="AB183" s="950"/>
      <c r="AC183" s="948">
        <v>27575</v>
      </c>
      <c r="AD183" s="949"/>
      <c r="AE183" s="949"/>
      <c r="AF183" s="949"/>
      <c r="AG183" s="949"/>
      <c r="AH183" s="949"/>
      <c r="AI183" s="949"/>
      <c r="AJ183" s="949"/>
      <c r="AK183" s="949"/>
      <c r="AL183" s="949"/>
      <c r="AM183" s="949"/>
      <c r="AN183" s="950"/>
      <c r="AO183" s="948">
        <v>25946</v>
      </c>
      <c r="AP183" s="949"/>
      <c r="AQ183" s="949"/>
      <c r="AR183" s="949"/>
      <c r="AS183" s="949"/>
      <c r="AT183" s="949"/>
      <c r="AU183" s="949"/>
      <c r="AV183" s="949"/>
      <c r="AW183" s="949"/>
      <c r="AX183" s="949"/>
      <c r="AY183" s="949"/>
      <c r="AZ183" s="950"/>
      <c r="BA183" s="948">
        <v>24447</v>
      </c>
      <c r="BB183" s="949"/>
      <c r="BC183" s="949"/>
      <c r="BD183" s="949"/>
      <c r="BE183" s="949"/>
      <c r="BF183" s="949"/>
      <c r="BG183" s="949"/>
      <c r="BH183" s="949"/>
      <c r="BI183" s="949"/>
      <c r="BJ183" s="949"/>
      <c r="BK183" s="949"/>
      <c r="BL183" s="950"/>
      <c r="BM183" s="948">
        <v>22787</v>
      </c>
      <c r="BN183" s="949"/>
      <c r="BO183" s="949"/>
      <c r="BP183" s="949"/>
      <c r="BQ183" s="949"/>
      <c r="BR183" s="949"/>
      <c r="BS183" s="949"/>
      <c r="BT183" s="949"/>
      <c r="BU183" s="949"/>
      <c r="BV183" s="949"/>
      <c r="BW183" s="949"/>
      <c r="BX183" s="950"/>
      <c r="BY183" s="948">
        <v>20690</v>
      </c>
      <c r="BZ183" s="949"/>
      <c r="CA183" s="949"/>
      <c r="CB183" s="949"/>
      <c r="CC183" s="949"/>
      <c r="CD183" s="949"/>
      <c r="CE183" s="949"/>
      <c r="CF183" s="949"/>
      <c r="CG183" s="949"/>
      <c r="CH183" s="949"/>
      <c r="CI183" s="949"/>
      <c r="CJ183" s="950"/>
      <c r="CK183" s="293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94"/>
      <c r="CW183" s="293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94"/>
      <c r="DI183" s="293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94"/>
      <c r="DU183" s="293"/>
      <c r="DV183" s="2"/>
      <c r="DW183" s="2"/>
      <c r="DX183" s="2"/>
      <c r="DY183" s="2"/>
      <c r="DZ183" s="2"/>
      <c r="EA183" s="2"/>
      <c r="EB183" s="2"/>
      <c r="EC183" s="2"/>
      <c r="ED183" s="311"/>
      <c r="EE183" s="311"/>
      <c r="EF183" s="309"/>
      <c r="EG183" s="317"/>
      <c r="EH183" s="311"/>
      <c r="EI183" s="311"/>
      <c r="EJ183" s="311"/>
      <c r="EK183" s="311"/>
      <c r="EL183" s="311"/>
      <c r="EM183" s="311"/>
      <c r="EN183" s="311"/>
      <c r="EO183" s="311"/>
      <c r="EP183" s="311"/>
      <c r="EQ183" s="311"/>
      <c r="ER183" s="309"/>
      <c r="ES183" s="7"/>
      <c r="ET183" s="7"/>
      <c r="EU183" s="7"/>
      <c r="EV183" s="7"/>
      <c r="EW183" s="7"/>
      <c r="EX183" s="7"/>
      <c r="EY183" s="7"/>
      <c r="EZ183" s="7"/>
      <c r="FA183" s="7"/>
      <c r="FB183" s="7"/>
      <c r="FC183" s="7"/>
      <c r="FD183" s="8"/>
      <c r="FE183" s="7"/>
      <c r="FF183" s="7"/>
      <c r="FG183" s="7"/>
      <c r="FH183" s="7"/>
      <c r="FI183" s="7"/>
      <c r="FJ183" s="7"/>
      <c r="FK183" s="7"/>
      <c r="FL183" s="7"/>
      <c r="FM183" s="7"/>
      <c r="FN183" s="7"/>
      <c r="FO183" s="7"/>
      <c r="FP183" s="8"/>
      <c r="FQ183" s="7"/>
      <c r="FR183" s="7"/>
      <c r="FS183" s="7"/>
      <c r="FT183" s="7"/>
      <c r="FU183" s="7"/>
      <c r="FV183" s="7"/>
      <c r="FW183" s="7"/>
      <c r="FX183" s="7"/>
      <c r="FY183" s="7"/>
      <c r="FZ183" s="7"/>
      <c r="GA183" s="7"/>
      <c r="GB183" s="8"/>
      <c r="GC183" s="8"/>
      <c r="GD183" s="8"/>
      <c r="GE183" s="8"/>
      <c r="GF183" s="8"/>
      <c r="GG183" s="8"/>
      <c r="GH183" s="8"/>
      <c r="GI183" s="8"/>
    </row>
    <row r="184" spans="1:191" ht="16.5" customHeight="1" x14ac:dyDescent="0.2">
      <c r="A184" s="8"/>
      <c r="B184" s="8"/>
      <c r="C184" s="8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93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94"/>
      <c r="AC184" s="293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94"/>
      <c r="AO184" s="293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94"/>
      <c r="BA184" s="293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94"/>
      <c r="BM184" s="293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94"/>
      <c r="BY184" s="293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94"/>
      <c r="CK184" s="293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94"/>
      <c r="CW184" s="293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94"/>
      <c r="DI184" s="293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94"/>
      <c r="DU184" s="293"/>
      <c r="DV184" s="2"/>
      <c r="DW184" s="2"/>
      <c r="DX184" s="2"/>
      <c r="DY184" s="2"/>
      <c r="DZ184" s="2"/>
      <c r="EA184" s="2"/>
      <c r="EB184" s="2"/>
      <c r="EC184" s="2"/>
      <c r="ED184" s="311"/>
      <c r="EE184" s="311"/>
      <c r="EF184" s="309"/>
      <c r="EG184" s="317"/>
      <c r="EH184" s="311"/>
      <c r="EI184" s="311"/>
      <c r="EJ184" s="311"/>
      <c r="EK184" s="311"/>
      <c r="EL184" s="311"/>
      <c r="EM184" s="311"/>
      <c r="EN184" s="311"/>
      <c r="EO184" s="311"/>
      <c r="EP184" s="311"/>
      <c r="EQ184" s="311"/>
      <c r="ER184" s="309"/>
      <c r="ES184" s="7"/>
      <c r="ET184" s="7"/>
      <c r="EU184" s="7"/>
      <c r="EV184" s="7"/>
      <c r="EW184" s="7"/>
      <c r="EX184" s="7"/>
      <c r="EY184" s="7"/>
      <c r="EZ184" s="7"/>
      <c r="FA184" s="7"/>
      <c r="FB184" s="7"/>
      <c r="FC184" s="7"/>
      <c r="FD184" s="8"/>
      <c r="FE184" s="7"/>
      <c r="FF184" s="7"/>
      <c r="FG184" s="7"/>
      <c r="FH184" s="7"/>
      <c r="FI184" s="7"/>
      <c r="FJ184" s="7"/>
      <c r="FK184" s="7"/>
      <c r="FL184" s="7"/>
      <c r="FM184" s="7"/>
      <c r="FN184" s="7"/>
      <c r="FO184" s="7"/>
      <c r="FP184" s="8"/>
      <c r="FQ184" s="7"/>
      <c r="FR184" s="7"/>
      <c r="FS184" s="7"/>
      <c r="FT184" s="7"/>
      <c r="FU184" s="7"/>
      <c r="FV184" s="7"/>
      <c r="FW184" s="7"/>
      <c r="FX184" s="7"/>
      <c r="FY184" s="7"/>
      <c r="FZ184" s="7"/>
      <c r="GA184" s="7"/>
      <c r="GB184" s="8"/>
      <c r="GC184" s="8"/>
      <c r="GD184" s="8"/>
      <c r="GE184" s="8"/>
      <c r="GF184" s="8"/>
      <c r="GG184" s="8"/>
      <c r="GH184" s="8"/>
      <c r="GI184" s="8"/>
    </row>
    <row r="185" spans="1:191" ht="13.15" customHeight="1" x14ac:dyDescent="0.2">
      <c r="A185" s="8"/>
      <c r="B185" s="8"/>
      <c r="C185" s="8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93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94"/>
      <c r="AC185" s="293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94"/>
      <c r="AO185" s="293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94"/>
      <c r="BA185" s="293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94"/>
      <c r="BM185" s="293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94"/>
      <c r="BY185" s="293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94"/>
      <c r="CK185" s="293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94"/>
      <c r="CW185" s="293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94"/>
      <c r="DI185" s="293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94"/>
      <c r="DU185" s="293"/>
      <c r="DV185" s="2"/>
      <c r="DW185" s="2"/>
      <c r="DX185" s="2"/>
      <c r="DY185" s="2"/>
      <c r="DZ185" s="2"/>
      <c r="EA185" s="2"/>
      <c r="EB185" s="2"/>
      <c r="EC185" s="2"/>
      <c r="ED185" s="311"/>
      <c r="EE185" s="311"/>
      <c r="EF185" s="309"/>
      <c r="EG185" s="317"/>
      <c r="EH185" s="311"/>
      <c r="EI185" s="311"/>
      <c r="EJ185" s="311"/>
      <c r="EK185" s="311"/>
      <c r="EL185" s="311"/>
      <c r="EM185" s="311"/>
      <c r="EN185" s="311"/>
      <c r="EO185" s="311"/>
      <c r="EP185" s="311"/>
      <c r="EQ185" s="311"/>
      <c r="ER185" s="309"/>
      <c r="ES185" s="7"/>
      <c r="ET185" s="7"/>
      <c r="EU185" s="7"/>
      <c r="EV185" s="7"/>
      <c r="EW185" s="7"/>
      <c r="EX185" s="7"/>
      <c r="EY185" s="7"/>
      <c r="EZ185" s="7"/>
      <c r="FA185" s="7"/>
      <c r="FB185" s="7"/>
      <c r="FC185" s="7"/>
      <c r="FD185" s="8"/>
      <c r="FE185" s="7"/>
      <c r="FF185" s="7"/>
      <c r="FG185" s="7"/>
      <c r="FH185" s="7"/>
      <c r="FI185" s="7"/>
      <c r="FJ185" s="7"/>
      <c r="FK185" s="7"/>
      <c r="FL185" s="7"/>
      <c r="FM185" s="7"/>
      <c r="FN185" s="7"/>
      <c r="FO185" s="7"/>
      <c r="FP185" s="8"/>
      <c r="FQ185" s="7"/>
      <c r="FR185" s="7"/>
      <c r="FS185" s="7"/>
      <c r="FT185" s="7"/>
      <c r="FU185" s="7"/>
      <c r="FV185" s="7"/>
      <c r="FW185" s="7"/>
      <c r="FX185" s="7"/>
      <c r="FY185" s="7"/>
      <c r="FZ185" s="7"/>
      <c r="GA185" s="7"/>
      <c r="GB185" s="8"/>
      <c r="GC185" s="8"/>
      <c r="GD185" s="8"/>
      <c r="GE185" s="8"/>
      <c r="GF185" s="8"/>
      <c r="GG185" s="8"/>
      <c r="GH185" s="8"/>
      <c r="GI185" s="8"/>
    </row>
    <row r="186" spans="1:191" ht="13.15" customHeight="1" x14ac:dyDescent="0.2">
      <c r="A186" s="8"/>
      <c r="B186" s="8"/>
      <c r="C186" s="8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93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94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94"/>
      <c r="AO186" s="308" t="s">
        <v>186</v>
      </c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94"/>
      <c r="BA186" s="293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94"/>
      <c r="BM186" s="293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94"/>
      <c r="BY186" s="293"/>
      <c r="BZ186" s="2"/>
      <c r="CA186" s="2"/>
      <c r="CB186" s="2"/>
      <c r="CC186" s="2"/>
      <c r="CD186" s="2"/>
      <c r="CE186" s="57"/>
      <c r="CF186" s="2"/>
      <c r="CG186" s="2"/>
      <c r="CH186" s="2"/>
      <c r="CI186" s="2"/>
      <c r="CJ186" s="294"/>
      <c r="CK186" s="293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94"/>
      <c r="CW186" s="293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94"/>
      <c r="DI186" s="293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94"/>
      <c r="DU186" s="293"/>
      <c r="DV186" s="2"/>
      <c r="DW186" s="2"/>
      <c r="DX186" s="2"/>
      <c r="DY186" s="2"/>
      <c r="DZ186" s="2"/>
      <c r="EA186" s="2"/>
      <c r="EB186" s="2"/>
      <c r="EC186" s="2"/>
      <c r="ED186" s="311"/>
      <c r="EE186" s="311"/>
      <c r="EF186" s="309"/>
      <c r="EG186" s="317"/>
      <c r="EH186" s="311"/>
      <c r="EI186" s="311"/>
      <c r="EJ186" s="311"/>
      <c r="EK186" s="311"/>
      <c r="EL186" s="311"/>
      <c r="EM186" s="311"/>
      <c r="EN186" s="311"/>
      <c r="EO186" s="311"/>
      <c r="EP186" s="311"/>
      <c r="EQ186" s="311"/>
      <c r="ER186" s="309"/>
      <c r="ES186" s="7"/>
      <c r="ET186" s="7"/>
      <c r="EU186" s="7"/>
      <c r="EV186" s="7"/>
      <c r="EW186" s="7"/>
      <c r="EX186" s="7"/>
      <c r="EY186" s="7"/>
      <c r="EZ186" s="7"/>
      <c r="FA186" s="7"/>
      <c r="FB186" s="7"/>
      <c r="FC186" s="7"/>
      <c r="FD186" s="8"/>
      <c r="FE186" s="7"/>
      <c r="FF186" s="7"/>
      <c r="FG186" s="7"/>
      <c r="FH186" s="7"/>
      <c r="FI186" s="7"/>
      <c r="FJ186" s="7"/>
      <c r="FK186" s="7"/>
      <c r="FL186" s="7"/>
      <c r="FM186" s="7"/>
      <c r="FN186" s="7"/>
      <c r="FO186" s="7"/>
      <c r="FP186" s="8"/>
      <c r="FQ186" s="7"/>
      <c r="FR186" s="7"/>
      <c r="FS186" s="7"/>
      <c r="FT186" s="7"/>
      <c r="FU186" s="7"/>
      <c r="FV186" s="7"/>
      <c r="FW186" s="7"/>
      <c r="FX186" s="7"/>
      <c r="FY186" s="7"/>
      <c r="FZ186" s="7"/>
      <c r="GA186" s="7"/>
      <c r="GB186" s="8"/>
      <c r="GC186" s="8"/>
      <c r="GD186" s="8"/>
      <c r="GE186" s="8"/>
      <c r="GF186" s="8"/>
      <c r="GG186" s="8"/>
      <c r="GH186" s="8"/>
      <c r="GI186" s="8"/>
    </row>
    <row r="187" spans="1:191" ht="13.15" customHeight="1" x14ac:dyDescent="0.2">
      <c r="A187" s="8"/>
      <c r="B187" s="8"/>
      <c r="C187" s="8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93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94"/>
      <c r="AC187" s="293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94"/>
      <c r="AO187" s="293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94"/>
      <c r="BA187" s="293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94"/>
      <c r="BM187" s="293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94"/>
      <c r="BY187" s="293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94"/>
      <c r="CK187" s="293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94"/>
      <c r="CW187" s="293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94"/>
      <c r="DI187" s="293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94"/>
      <c r="DU187" s="293"/>
      <c r="DV187" s="2"/>
      <c r="DW187" s="2"/>
      <c r="DX187" s="2"/>
      <c r="DY187" s="2"/>
      <c r="DZ187" s="2"/>
      <c r="EA187" s="2"/>
      <c r="EB187" s="2"/>
      <c r="EC187" s="2"/>
      <c r="ED187" s="311"/>
      <c r="EE187" s="311"/>
      <c r="EF187" s="309"/>
      <c r="EG187" s="317"/>
      <c r="EH187" s="311"/>
      <c r="EI187" s="311"/>
      <c r="EJ187" s="311"/>
      <c r="EK187" s="311"/>
      <c r="EL187" s="311"/>
      <c r="EM187" s="311"/>
      <c r="EN187" s="311"/>
      <c r="EO187" s="311"/>
      <c r="EP187" s="311"/>
      <c r="EQ187" s="311"/>
      <c r="ER187" s="309"/>
      <c r="ES187" s="7"/>
      <c r="ET187" s="7"/>
      <c r="EU187" s="7"/>
      <c r="EV187" s="7"/>
      <c r="EW187" s="7"/>
      <c r="EX187" s="7"/>
      <c r="EY187" s="7"/>
      <c r="EZ187" s="7"/>
      <c r="FA187" s="7"/>
      <c r="FB187" s="7"/>
      <c r="FC187" s="7"/>
      <c r="FD187" s="8"/>
      <c r="FE187" s="7"/>
      <c r="FF187" s="7"/>
      <c r="FG187" s="7"/>
      <c r="FH187" s="7"/>
      <c r="FI187" s="7"/>
      <c r="FJ187" s="7"/>
      <c r="FK187" s="7"/>
      <c r="FL187" s="7"/>
      <c r="FM187" s="7"/>
      <c r="FN187" s="7"/>
      <c r="FO187" s="7"/>
      <c r="FP187" s="8"/>
      <c r="FQ187" s="7"/>
      <c r="FR187" s="7"/>
      <c r="FS187" s="7"/>
      <c r="FT187" s="7"/>
      <c r="FU187" s="7"/>
      <c r="FV187" s="7"/>
      <c r="FW187" s="7"/>
      <c r="FX187" s="7"/>
      <c r="FY187" s="7"/>
      <c r="FZ187" s="7"/>
      <c r="GA187" s="7"/>
      <c r="GB187" s="8"/>
      <c r="GC187" s="8"/>
      <c r="GD187" s="8"/>
      <c r="GE187" s="8"/>
      <c r="GF187" s="8"/>
      <c r="GG187" s="8"/>
      <c r="GH187" s="8"/>
      <c r="GI187" s="8"/>
    </row>
    <row r="188" spans="1:191" ht="13.15" customHeight="1" x14ac:dyDescent="0.2">
      <c r="A188" s="8"/>
      <c r="B188" s="8"/>
      <c r="C188" s="8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Q188" s="293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94"/>
      <c r="AC188" s="293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94"/>
      <c r="AO188" s="293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94"/>
      <c r="BA188" s="293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94"/>
      <c r="BM188" s="293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94"/>
      <c r="BY188" s="293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94"/>
      <c r="CK188" s="293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94"/>
      <c r="CW188" s="293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94"/>
      <c r="DI188" s="293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94"/>
      <c r="DU188" s="293"/>
      <c r="DV188" s="2"/>
      <c r="DW188" s="2"/>
      <c r="DX188" s="2"/>
      <c r="DY188" s="2"/>
      <c r="DZ188" s="2"/>
      <c r="EA188" s="2"/>
      <c r="EB188" s="2"/>
      <c r="EC188" s="2"/>
      <c r="ED188" s="311"/>
      <c r="EE188" s="311"/>
      <c r="EF188" s="309"/>
      <c r="EG188" s="317"/>
      <c r="EH188" s="311"/>
      <c r="EI188" s="311"/>
      <c r="EJ188" s="311"/>
      <c r="EK188" s="311"/>
      <c r="EL188" s="311"/>
      <c r="EM188" s="311"/>
      <c r="EN188" s="311"/>
      <c r="EO188" s="311"/>
      <c r="EP188" s="311"/>
      <c r="EQ188" s="311"/>
      <c r="ER188" s="309"/>
      <c r="ES188" s="7"/>
      <c r="ET188" s="7"/>
      <c r="EU188" s="7"/>
      <c r="EV188" s="7"/>
      <c r="EW188" s="7"/>
      <c r="EX188" s="7"/>
      <c r="EY188" s="7"/>
      <c r="EZ188" s="7"/>
      <c r="FA188" s="7"/>
      <c r="FB188" s="7"/>
      <c r="FC188" s="7"/>
      <c r="FD188" s="8"/>
      <c r="FE188" s="7"/>
      <c r="FF188" s="7"/>
      <c r="FG188" s="7"/>
      <c r="FH188" s="7"/>
      <c r="FI188" s="7"/>
      <c r="FJ188" s="7"/>
      <c r="FK188" s="7"/>
      <c r="FL188" s="7"/>
      <c r="FM188" s="7"/>
      <c r="FN188" s="7"/>
      <c r="FO188" s="7"/>
      <c r="FP188" s="8"/>
      <c r="FQ188" s="7"/>
      <c r="FR188" s="7"/>
      <c r="FS188" s="7"/>
      <c r="FT188" s="7"/>
      <c r="FU188" s="7"/>
      <c r="FV188" s="7"/>
      <c r="FW188" s="7"/>
      <c r="FX188" s="7"/>
      <c r="FY188" s="7"/>
      <c r="FZ188" s="7"/>
      <c r="GA188" s="7"/>
      <c r="GB188" s="8"/>
      <c r="GC188" s="8"/>
      <c r="GD188" s="8"/>
      <c r="GE188" s="8"/>
      <c r="GF188" s="8"/>
      <c r="GG188" s="8"/>
      <c r="GH188" s="8"/>
      <c r="GI188" s="8"/>
    </row>
    <row r="189" spans="1:191" ht="13.15" customHeight="1" x14ac:dyDescent="0.2">
      <c r="A189" s="8"/>
      <c r="B189" s="8"/>
      <c r="C189" s="8"/>
      <c r="E189" s="1">
        <f t="shared" ref="E189:AJ189" si="12">COUNTIF(E3:E31,"STK")</f>
        <v>3</v>
      </c>
      <c r="F189" s="1">
        <f t="shared" si="12"/>
        <v>3</v>
      </c>
      <c r="G189" s="1">
        <f t="shared" si="12"/>
        <v>4</v>
      </c>
      <c r="H189" s="1">
        <f t="shared" si="12"/>
        <v>3</v>
      </c>
      <c r="I189" s="1">
        <f t="shared" si="12"/>
        <v>3</v>
      </c>
      <c r="J189" s="1">
        <f t="shared" si="12"/>
        <v>3</v>
      </c>
      <c r="K189" s="1">
        <f t="shared" si="12"/>
        <v>3</v>
      </c>
      <c r="L189" s="1">
        <f t="shared" si="12"/>
        <v>3</v>
      </c>
      <c r="M189" s="1">
        <f t="shared" si="12"/>
        <v>3</v>
      </c>
      <c r="N189" s="1">
        <f t="shared" si="12"/>
        <v>4</v>
      </c>
      <c r="O189" s="1">
        <f t="shared" si="12"/>
        <v>4</v>
      </c>
      <c r="P189" s="72">
        <f t="shared" si="12"/>
        <v>4</v>
      </c>
      <c r="Q189" s="283">
        <f t="shared" si="12"/>
        <v>3</v>
      </c>
      <c r="R189" s="261">
        <f t="shared" si="12"/>
        <v>3</v>
      </c>
      <c r="S189" s="261">
        <f t="shared" si="12"/>
        <v>2</v>
      </c>
      <c r="T189" s="261">
        <f t="shared" si="12"/>
        <v>2</v>
      </c>
      <c r="U189" s="261">
        <f t="shared" si="12"/>
        <v>1</v>
      </c>
      <c r="V189" s="261">
        <f t="shared" si="12"/>
        <v>1</v>
      </c>
      <c r="W189" s="261">
        <f t="shared" si="12"/>
        <v>1</v>
      </c>
      <c r="X189" s="261">
        <f t="shared" si="12"/>
        <v>0</v>
      </c>
      <c r="Y189" s="261">
        <f t="shared" si="12"/>
        <v>0</v>
      </c>
      <c r="Z189" s="261">
        <f t="shared" si="12"/>
        <v>0</v>
      </c>
      <c r="AA189" s="261">
        <f t="shared" si="12"/>
        <v>0</v>
      </c>
      <c r="AB189" s="284">
        <f t="shared" si="12"/>
        <v>0</v>
      </c>
      <c r="AC189" s="283">
        <f t="shared" si="12"/>
        <v>0</v>
      </c>
      <c r="AD189" s="261">
        <f t="shared" si="12"/>
        <v>0</v>
      </c>
      <c r="AE189" s="261">
        <f t="shared" si="12"/>
        <v>0</v>
      </c>
      <c r="AF189" s="261">
        <f t="shared" si="12"/>
        <v>0</v>
      </c>
      <c r="AG189" s="261">
        <f t="shared" si="12"/>
        <v>0</v>
      </c>
      <c r="AH189" s="261">
        <f t="shared" si="12"/>
        <v>0</v>
      </c>
      <c r="AI189" s="261">
        <f t="shared" si="12"/>
        <v>0</v>
      </c>
      <c r="AJ189" s="261">
        <f t="shared" si="12"/>
        <v>0</v>
      </c>
      <c r="AK189" s="261">
        <f t="shared" ref="AK189:BP189" si="13">COUNTIF(AK3:AK31,"STK")</f>
        <v>0</v>
      </c>
      <c r="AL189" s="261">
        <f t="shared" si="13"/>
        <v>0</v>
      </c>
      <c r="AM189" s="261">
        <f t="shared" si="13"/>
        <v>0</v>
      </c>
      <c r="AN189" s="284">
        <f t="shared" si="13"/>
        <v>0</v>
      </c>
      <c r="AO189" s="283">
        <f t="shared" si="13"/>
        <v>0</v>
      </c>
      <c r="AP189" s="261">
        <f t="shared" si="13"/>
        <v>0</v>
      </c>
      <c r="AQ189" s="261">
        <f t="shared" si="13"/>
        <v>0</v>
      </c>
      <c r="AR189" s="261">
        <f t="shared" si="13"/>
        <v>0</v>
      </c>
      <c r="AS189" s="261">
        <f t="shared" si="13"/>
        <v>0</v>
      </c>
      <c r="AT189" s="261">
        <f t="shared" si="13"/>
        <v>0</v>
      </c>
      <c r="AU189" s="261">
        <f t="shared" si="13"/>
        <v>0</v>
      </c>
      <c r="AV189" s="261">
        <f t="shared" si="13"/>
        <v>0</v>
      </c>
      <c r="AW189" s="261">
        <f t="shared" si="13"/>
        <v>0</v>
      </c>
      <c r="AX189" s="261">
        <f t="shared" si="13"/>
        <v>0</v>
      </c>
      <c r="AY189" s="261">
        <f t="shared" si="13"/>
        <v>0</v>
      </c>
      <c r="AZ189" s="284">
        <f t="shared" si="13"/>
        <v>0</v>
      </c>
      <c r="BA189" s="283">
        <f t="shared" si="13"/>
        <v>1</v>
      </c>
      <c r="BB189" s="261">
        <f t="shared" si="13"/>
        <v>1</v>
      </c>
      <c r="BC189" s="261">
        <f t="shared" si="13"/>
        <v>1</v>
      </c>
      <c r="BD189" s="261">
        <f t="shared" si="13"/>
        <v>1</v>
      </c>
      <c r="BE189" s="261">
        <f t="shared" si="13"/>
        <v>1</v>
      </c>
      <c r="BF189" s="261">
        <f t="shared" si="13"/>
        <v>1</v>
      </c>
      <c r="BG189" s="261">
        <f t="shared" si="13"/>
        <v>1</v>
      </c>
      <c r="BH189" s="261">
        <f t="shared" si="13"/>
        <v>1</v>
      </c>
      <c r="BI189" s="261">
        <f t="shared" si="13"/>
        <v>1</v>
      </c>
      <c r="BJ189" s="261">
        <f t="shared" si="13"/>
        <v>1</v>
      </c>
      <c r="BK189" s="261">
        <f t="shared" si="13"/>
        <v>1</v>
      </c>
      <c r="BL189" s="284">
        <f t="shared" si="13"/>
        <v>1</v>
      </c>
      <c r="BM189" s="283">
        <f t="shared" si="13"/>
        <v>0</v>
      </c>
      <c r="BN189" s="261">
        <f t="shared" si="13"/>
        <v>0</v>
      </c>
      <c r="BO189" s="261">
        <f t="shared" si="13"/>
        <v>1</v>
      </c>
      <c r="BP189" s="261">
        <f t="shared" si="13"/>
        <v>1</v>
      </c>
      <c r="BQ189" s="261">
        <f t="shared" ref="BQ189:CV189" si="14">COUNTIF(BQ3:BQ31,"STK")</f>
        <v>1</v>
      </c>
      <c r="BR189" s="261">
        <f t="shared" si="14"/>
        <v>1</v>
      </c>
      <c r="BS189" s="261">
        <f t="shared" si="14"/>
        <v>1</v>
      </c>
      <c r="BT189" s="261">
        <f t="shared" si="14"/>
        <v>1</v>
      </c>
      <c r="BU189" s="261">
        <f t="shared" si="14"/>
        <v>1</v>
      </c>
      <c r="BV189" s="261">
        <f t="shared" si="14"/>
        <v>1</v>
      </c>
      <c r="BW189" s="261">
        <f t="shared" si="14"/>
        <v>1</v>
      </c>
      <c r="BX189" s="284">
        <f t="shared" si="14"/>
        <v>1</v>
      </c>
      <c r="BY189" s="283">
        <f t="shared" si="14"/>
        <v>2</v>
      </c>
      <c r="BZ189" s="261">
        <f t="shared" si="14"/>
        <v>2</v>
      </c>
      <c r="CA189" s="261">
        <f t="shared" si="14"/>
        <v>2</v>
      </c>
      <c r="CB189" s="261">
        <f t="shared" si="14"/>
        <v>2</v>
      </c>
      <c r="CC189" s="261">
        <f t="shared" si="14"/>
        <v>2</v>
      </c>
      <c r="CD189" s="261">
        <f t="shared" si="14"/>
        <v>2</v>
      </c>
      <c r="CE189" s="261">
        <f t="shared" si="14"/>
        <v>2</v>
      </c>
      <c r="CF189" s="261">
        <f t="shared" si="14"/>
        <v>2</v>
      </c>
      <c r="CG189" s="261">
        <f t="shared" si="14"/>
        <v>2</v>
      </c>
      <c r="CH189" s="261">
        <f t="shared" si="14"/>
        <v>2</v>
      </c>
      <c r="CI189" s="261">
        <f t="shared" si="14"/>
        <v>1</v>
      </c>
      <c r="CJ189" s="284">
        <f t="shared" si="14"/>
        <v>1</v>
      </c>
      <c r="CK189" s="283">
        <f t="shared" si="14"/>
        <v>1</v>
      </c>
      <c r="CL189" s="261">
        <f t="shared" si="14"/>
        <v>1</v>
      </c>
      <c r="CM189" s="261">
        <f t="shared" si="14"/>
        <v>1</v>
      </c>
      <c r="CN189" s="261">
        <f t="shared" si="14"/>
        <v>1</v>
      </c>
      <c r="CO189" s="261">
        <f t="shared" si="14"/>
        <v>1</v>
      </c>
      <c r="CP189" s="261">
        <f t="shared" si="14"/>
        <v>1</v>
      </c>
      <c r="CQ189" s="261">
        <f t="shared" si="14"/>
        <v>1</v>
      </c>
      <c r="CR189" s="261">
        <f t="shared" si="14"/>
        <v>1</v>
      </c>
      <c r="CS189" s="261">
        <f t="shared" si="14"/>
        <v>1</v>
      </c>
      <c r="CT189" s="261">
        <f t="shared" si="14"/>
        <v>1</v>
      </c>
      <c r="CU189" s="261">
        <f t="shared" si="14"/>
        <v>1</v>
      </c>
      <c r="CV189" s="284">
        <f t="shared" si="14"/>
        <v>0</v>
      </c>
      <c r="CW189" s="283">
        <f t="shared" ref="CW189:DH189" si="15">COUNTIF(CW3:CW31,"STK")</f>
        <v>1</v>
      </c>
      <c r="CX189" s="261">
        <f t="shared" si="15"/>
        <v>1</v>
      </c>
      <c r="CY189" s="261">
        <f t="shared" si="15"/>
        <v>1</v>
      </c>
      <c r="CZ189" s="261">
        <f t="shared" si="15"/>
        <v>1</v>
      </c>
      <c r="DA189" s="261">
        <f t="shared" si="15"/>
        <v>1</v>
      </c>
      <c r="DB189" s="261">
        <f t="shared" si="15"/>
        <v>1</v>
      </c>
      <c r="DC189" s="261">
        <f t="shared" si="15"/>
        <v>1</v>
      </c>
      <c r="DD189" s="261">
        <f t="shared" si="15"/>
        <v>1</v>
      </c>
      <c r="DE189" s="261">
        <f t="shared" si="15"/>
        <v>0</v>
      </c>
      <c r="DF189" s="261">
        <f t="shared" si="15"/>
        <v>0</v>
      </c>
      <c r="DG189" s="261">
        <f t="shared" si="15"/>
        <v>0</v>
      </c>
      <c r="DH189" s="284">
        <f t="shared" si="15"/>
        <v>0</v>
      </c>
      <c r="DI189" s="293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94"/>
      <c r="DU189" s="293"/>
      <c r="DV189" s="2"/>
      <c r="DW189" s="2"/>
      <c r="DX189" s="2"/>
      <c r="DY189" s="2"/>
      <c r="DZ189" s="2"/>
      <c r="EA189" s="2"/>
      <c r="EB189" s="2"/>
      <c r="EC189" s="2"/>
      <c r="ED189" s="311"/>
      <c r="EE189" s="311"/>
      <c r="EF189" s="309"/>
      <c r="EG189" s="317"/>
      <c r="EH189" s="311"/>
      <c r="EI189" s="311"/>
      <c r="EJ189" s="311"/>
      <c r="EK189" s="311"/>
      <c r="EL189" s="311"/>
      <c r="EM189" s="311"/>
      <c r="EN189" s="311"/>
      <c r="EO189" s="311"/>
      <c r="EP189" s="311"/>
      <c r="EQ189" s="311"/>
      <c r="ER189" s="309"/>
      <c r="ES189" s="7"/>
      <c r="ET189" s="7"/>
      <c r="EU189" s="7"/>
      <c r="EV189" s="7"/>
      <c r="EW189" s="7"/>
      <c r="EX189" s="7"/>
      <c r="EY189" s="7"/>
      <c r="EZ189" s="7"/>
      <c r="FA189" s="7"/>
      <c r="FB189" s="7"/>
      <c r="FC189" s="7"/>
      <c r="FD189" s="8"/>
      <c r="FE189" s="7"/>
      <c r="FF189" s="7"/>
      <c r="FG189" s="7"/>
      <c r="FH189" s="7"/>
      <c r="FI189" s="7"/>
      <c r="FJ189" s="7"/>
      <c r="FK189" s="7"/>
      <c r="FL189" s="7"/>
      <c r="FM189" s="7"/>
      <c r="FN189" s="7"/>
      <c r="FO189" s="7"/>
      <c r="FP189" s="8"/>
      <c r="FQ189" s="7"/>
      <c r="FR189" s="7"/>
      <c r="FS189" s="7"/>
      <c r="FT189" s="7"/>
      <c r="FU189" s="7"/>
      <c r="FV189" s="7"/>
      <c r="FW189" s="7"/>
      <c r="FX189" s="7"/>
      <c r="FY189" s="7"/>
      <c r="FZ189" s="7"/>
      <c r="GA189" s="7"/>
      <c r="GB189" s="8"/>
      <c r="GC189" s="8"/>
      <c r="GD189" s="8"/>
      <c r="GE189" s="8"/>
      <c r="GF189" s="8"/>
      <c r="GG189" s="8"/>
      <c r="GH189" s="8"/>
      <c r="GI189" s="8"/>
    </row>
    <row r="190" spans="1:191" ht="13.15" customHeight="1" x14ac:dyDescent="0.2">
      <c r="A190" s="8"/>
      <c r="B190" s="8"/>
      <c r="C190" s="8"/>
      <c r="E190" s="1">
        <f t="shared" ref="E190:AJ190" si="16">COUNTIF(E33:E40,"STK")</f>
        <v>1</v>
      </c>
      <c r="F190" s="1">
        <f t="shared" si="16"/>
        <v>1</v>
      </c>
      <c r="G190" s="1">
        <f t="shared" si="16"/>
        <v>1</v>
      </c>
      <c r="H190" s="1">
        <f t="shared" si="16"/>
        <v>1</v>
      </c>
      <c r="I190" s="1">
        <f t="shared" si="16"/>
        <v>1</v>
      </c>
      <c r="J190" s="1">
        <f t="shared" si="16"/>
        <v>1</v>
      </c>
      <c r="K190" s="1">
        <f t="shared" si="16"/>
        <v>1</v>
      </c>
      <c r="L190" s="1">
        <f t="shared" si="16"/>
        <v>1</v>
      </c>
      <c r="M190" s="1">
        <f t="shared" si="16"/>
        <v>1</v>
      </c>
      <c r="N190" s="1">
        <f t="shared" si="16"/>
        <v>1</v>
      </c>
      <c r="O190" s="1">
        <f t="shared" si="16"/>
        <v>1</v>
      </c>
      <c r="P190" s="72">
        <f t="shared" si="16"/>
        <v>1</v>
      </c>
      <c r="Q190" s="283">
        <f t="shared" si="16"/>
        <v>1</v>
      </c>
      <c r="R190" s="261">
        <f t="shared" si="16"/>
        <v>1</v>
      </c>
      <c r="S190" s="261">
        <f t="shared" si="16"/>
        <v>1</v>
      </c>
      <c r="T190" s="261">
        <f t="shared" si="16"/>
        <v>1</v>
      </c>
      <c r="U190" s="261">
        <f t="shared" si="16"/>
        <v>1</v>
      </c>
      <c r="V190" s="261">
        <f t="shared" si="16"/>
        <v>1</v>
      </c>
      <c r="W190" s="261">
        <f t="shared" si="16"/>
        <v>1</v>
      </c>
      <c r="X190" s="261">
        <f t="shared" si="16"/>
        <v>1</v>
      </c>
      <c r="Y190" s="261">
        <f t="shared" si="16"/>
        <v>1</v>
      </c>
      <c r="Z190" s="261">
        <f t="shared" si="16"/>
        <v>1</v>
      </c>
      <c r="AA190" s="261">
        <f t="shared" si="16"/>
        <v>1</v>
      </c>
      <c r="AB190" s="284">
        <f t="shared" si="16"/>
        <v>0</v>
      </c>
      <c r="AC190" s="283">
        <f t="shared" si="16"/>
        <v>0</v>
      </c>
      <c r="AD190" s="261">
        <f t="shared" si="16"/>
        <v>0</v>
      </c>
      <c r="AE190" s="261">
        <f t="shared" si="16"/>
        <v>0</v>
      </c>
      <c r="AF190" s="261">
        <f t="shared" si="16"/>
        <v>0</v>
      </c>
      <c r="AG190" s="261">
        <f t="shared" si="16"/>
        <v>0</v>
      </c>
      <c r="AH190" s="261">
        <f t="shared" si="16"/>
        <v>0</v>
      </c>
      <c r="AI190" s="261">
        <f t="shared" si="16"/>
        <v>0</v>
      </c>
      <c r="AJ190" s="261">
        <f t="shared" si="16"/>
        <v>0</v>
      </c>
      <c r="AK190" s="261">
        <f t="shared" ref="AK190:BP190" si="17">COUNTIF(AK33:AK40,"STK")</f>
        <v>0</v>
      </c>
      <c r="AL190" s="261">
        <f t="shared" si="17"/>
        <v>0</v>
      </c>
      <c r="AM190" s="261">
        <f t="shared" si="17"/>
        <v>0</v>
      </c>
      <c r="AN190" s="284">
        <f t="shared" si="17"/>
        <v>0</v>
      </c>
      <c r="AO190" s="283">
        <f t="shared" si="17"/>
        <v>0</v>
      </c>
      <c r="AP190" s="261">
        <f t="shared" si="17"/>
        <v>0</v>
      </c>
      <c r="AQ190" s="261">
        <f t="shared" si="17"/>
        <v>0</v>
      </c>
      <c r="AR190" s="261">
        <f t="shared" si="17"/>
        <v>0</v>
      </c>
      <c r="AS190" s="261">
        <f t="shared" si="17"/>
        <v>0</v>
      </c>
      <c r="AT190" s="261">
        <f t="shared" si="17"/>
        <v>0</v>
      </c>
      <c r="AU190" s="261">
        <f t="shared" si="17"/>
        <v>0</v>
      </c>
      <c r="AV190" s="261">
        <f t="shared" si="17"/>
        <v>1</v>
      </c>
      <c r="AW190" s="261">
        <f t="shared" si="17"/>
        <v>1</v>
      </c>
      <c r="AX190" s="261">
        <f t="shared" si="17"/>
        <v>1</v>
      </c>
      <c r="AY190" s="261">
        <f t="shared" si="17"/>
        <v>1</v>
      </c>
      <c r="AZ190" s="284">
        <f t="shared" si="17"/>
        <v>1</v>
      </c>
      <c r="BA190" s="283">
        <f t="shared" si="17"/>
        <v>1</v>
      </c>
      <c r="BB190" s="261">
        <f t="shared" si="17"/>
        <v>1</v>
      </c>
      <c r="BC190" s="261">
        <f t="shared" si="17"/>
        <v>1</v>
      </c>
      <c r="BD190" s="261">
        <f t="shared" si="17"/>
        <v>1</v>
      </c>
      <c r="BE190" s="261">
        <f t="shared" si="17"/>
        <v>0</v>
      </c>
      <c r="BF190" s="261">
        <f t="shared" si="17"/>
        <v>0</v>
      </c>
      <c r="BG190" s="261">
        <f t="shared" si="17"/>
        <v>0</v>
      </c>
      <c r="BH190" s="261">
        <f t="shared" si="17"/>
        <v>0</v>
      </c>
      <c r="BI190" s="261">
        <f t="shared" si="17"/>
        <v>0</v>
      </c>
      <c r="BJ190" s="261">
        <f t="shared" si="17"/>
        <v>0</v>
      </c>
      <c r="BK190" s="261">
        <f t="shared" si="17"/>
        <v>0</v>
      </c>
      <c r="BL190" s="284">
        <f t="shared" si="17"/>
        <v>0</v>
      </c>
      <c r="BM190" s="283">
        <f t="shared" si="17"/>
        <v>0</v>
      </c>
      <c r="BN190" s="261">
        <f t="shared" si="17"/>
        <v>0</v>
      </c>
      <c r="BO190" s="261">
        <f t="shared" si="17"/>
        <v>0</v>
      </c>
      <c r="BP190" s="261">
        <f t="shared" si="17"/>
        <v>1</v>
      </c>
      <c r="BQ190" s="261">
        <f t="shared" ref="BQ190:CV190" si="18">COUNTIF(BQ33:BQ40,"STK")</f>
        <v>1</v>
      </c>
      <c r="BR190" s="261">
        <f t="shared" si="18"/>
        <v>1</v>
      </c>
      <c r="BS190" s="261">
        <f t="shared" si="18"/>
        <v>1</v>
      </c>
      <c r="BT190" s="261">
        <f t="shared" si="18"/>
        <v>1</v>
      </c>
      <c r="BU190" s="261">
        <f t="shared" si="18"/>
        <v>1</v>
      </c>
      <c r="BV190" s="261">
        <f t="shared" si="18"/>
        <v>1</v>
      </c>
      <c r="BW190" s="261">
        <f t="shared" si="18"/>
        <v>1</v>
      </c>
      <c r="BX190" s="284">
        <f t="shared" si="18"/>
        <v>1</v>
      </c>
      <c r="BY190" s="283">
        <f t="shared" si="18"/>
        <v>1</v>
      </c>
      <c r="BZ190" s="261">
        <f t="shared" si="18"/>
        <v>1</v>
      </c>
      <c r="CA190" s="261">
        <f t="shared" si="18"/>
        <v>1</v>
      </c>
      <c r="CB190" s="261">
        <f t="shared" si="18"/>
        <v>1</v>
      </c>
      <c r="CC190" s="261">
        <f t="shared" si="18"/>
        <v>1</v>
      </c>
      <c r="CD190" s="261">
        <f t="shared" si="18"/>
        <v>1</v>
      </c>
      <c r="CE190" s="261">
        <f t="shared" si="18"/>
        <v>1</v>
      </c>
      <c r="CF190" s="261">
        <f t="shared" si="18"/>
        <v>1</v>
      </c>
      <c r="CG190" s="261">
        <f t="shared" si="18"/>
        <v>1</v>
      </c>
      <c r="CH190" s="261">
        <f t="shared" si="18"/>
        <v>1</v>
      </c>
      <c r="CI190" s="261">
        <f t="shared" si="18"/>
        <v>1</v>
      </c>
      <c r="CJ190" s="284">
        <f t="shared" si="18"/>
        <v>1</v>
      </c>
      <c r="CK190" s="283">
        <f t="shared" si="18"/>
        <v>1</v>
      </c>
      <c r="CL190" s="261">
        <f t="shared" si="18"/>
        <v>1</v>
      </c>
      <c r="CM190" s="261">
        <f t="shared" si="18"/>
        <v>0</v>
      </c>
      <c r="CN190" s="261">
        <f t="shared" si="18"/>
        <v>0</v>
      </c>
      <c r="CO190" s="261">
        <f t="shared" si="18"/>
        <v>0</v>
      </c>
      <c r="CP190" s="261">
        <f t="shared" si="18"/>
        <v>0</v>
      </c>
      <c r="CQ190" s="261">
        <f t="shared" si="18"/>
        <v>0</v>
      </c>
      <c r="CR190" s="261">
        <f t="shared" si="18"/>
        <v>0</v>
      </c>
      <c r="CS190" s="261">
        <f t="shared" si="18"/>
        <v>0</v>
      </c>
      <c r="CT190" s="261">
        <f t="shared" si="18"/>
        <v>0</v>
      </c>
      <c r="CU190" s="261">
        <f t="shared" si="18"/>
        <v>0</v>
      </c>
      <c r="CV190" s="284">
        <f t="shared" si="18"/>
        <v>0</v>
      </c>
      <c r="CW190" s="283">
        <f t="shared" ref="CW190:DH190" si="19">COUNTIF(CW33:CW40,"STK")</f>
        <v>0</v>
      </c>
      <c r="CX190" s="261">
        <f t="shared" si="19"/>
        <v>0</v>
      </c>
      <c r="CY190" s="261">
        <f t="shared" si="19"/>
        <v>0</v>
      </c>
      <c r="CZ190" s="261">
        <f t="shared" si="19"/>
        <v>0</v>
      </c>
      <c r="DA190" s="261">
        <f t="shared" si="19"/>
        <v>0</v>
      </c>
      <c r="DB190" s="261">
        <f t="shared" si="19"/>
        <v>0</v>
      </c>
      <c r="DC190" s="261">
        <f t="shared" si="19"/>
        <v>0</v>
      </c>
      <c r="DD190" s="261">
        <f t="shared" si="19"/>
        <v>0</v>
      </c>
      <c r="DE190" s="261">
        <f t="shared" si="19"/>
        <v>0</v>
      </c>
      <c r="DF190" s="261">
        <f t="shared" si="19"/>
        <v>0</v>
      </c>
      <c r="DG190" s="261">
        <f t="shared" si="19"/>
        <v>0</v>
      </c>
      <c r="DH190" s="284">
        <f t="shared" si="19"/>
        <v>0</v>
      </c>
      <c r="DI190" s="293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94"/>
      <c r="DU190" s="293"/>
      <c r="DV190" s="2"/>
      <c r="DW190" s="2"/>
      <c r="DX190" s="2"/>
      <c r="DY190" s="2"/>
      <c r="DZ190" s="2"/>
      <c r="EA190" s="2"/>
      <c r="EB190" s="2"/>
      <c r="EC190" s="2"/>
      <c r="ED190" s="311"/>
      <c r="EE190" s="311"/>
      <c r="EF190" s="309"/>
      <c r="EG190" s="317"/>
      <c r="EH190" s="311"/>
      <c r="EI190" s="311"/>
      <c r="EJ190" s="311"/>
      <c r="EK190" s="311"/>
      <c r="EL190" s="311"/>
      <c r="EM190" s="311"/>
      <c r="EN190" s="311"/>
      <c r="EO190" s="311"/>
      <c r="EP190" s="311"/>
      <c r="EQ190" s="311"/>
      <c r="ER190" s="309"/>
      <c r="ES190" s="7"/>
      <c r="ET190" s="7"/>
      <c r="EU190" s="7"/>
      <c r="EV190" s="7"/>
      <c r="EW190" s="7"/>
      <c r="EX190" s="7"/>
      <c r="EY190" s="7"/>
      <c r="EZ190" s="7"/>
      <c r="FA190" s="7"/>
      <c r="FB190" s="7"/>
      <c r="FC190" s="7"/>
      <c r="FD190" s="8"/>
      <c r="FE190" s="7"/>
      <c r="FF190" s="7"/>
      <c r="FG190" s="7"/>
      <c r="FH190" s="7"/>
      <c r="FI190" s="7"/>
      <c r="FJ190" s="7"/>
      <c r="FK190" s="7"/>
      <c r="FL190" s="7"/>
      <c r="FM190" s="7"/>
      <c r="FN190" s="7"/>
      <c r="FO190" s="7"/>
      <c r="FP190" s="8"/>
      <c r="FQ190" s="7"/>
      <c r="FR190" s="7"/>
      <c r="FS190" s="7"/>
      <c r="FT190" s="7"/>
      <c r="FU190" s="7"/>
      <c r="FV190" s="7"/>
      <c r="FW190" s="7"/>
      <c r="FX190" s="7"/>
      <c r="FY190" s="7"/>
      <c r="FZ190" s="7"/>
      <c r="GA190" s="7"/>
      <c r="GB190" s="8"/>
      <c r="GC190" s="8"/>
      <c r="GD190" s="8"/>
      <c r="GE190" s="8"/>
      <c r="GF190" s="8"/>
      <c r="GG190" s="8"/>
      <c r="GH190" s="8"/>
      <c r="GI190" s="8"/>
    </row>
    <row r="191" spans="1:191" ht="13.15" customHeight="1" x14ac:dyDescent="0.2">
      <c r="A191" s="8"/>
      <c r="B191" s="8"/>
      <c r="C191" s="8"/>
      <c r="E191" s="1">
        <f t="shared" ref="E191:AJ191" si="20">COUNTIF(E41:E58,"ST")</f>
        <v>0</v>
      </c>
      <c r="F191" s="1">
        <f t="shared" si="20"/>
        <v>0</v>
      </c>
      <c r="G191" s="1">
        <f t="shared" si="20"/>
        <v>0</v>
      </c>
      <c r="H191" s="1">
        <f t="shared" si="20"/>
        <v>0</v>
      </c>
      <c r="I191" s="1">
        <f t="shared" si="20"/>
        <v>0</v>
      </c>
      <c r="J191" s="1">
        <f t="shared" si="20"/>
        <v>0</v>
      </c>
      <c r="K191" s="1">
        <f t="shared" si="20"/>
        <v>0</v>
      </c>
      <c r="L191" s="1">
        <f t="shared" si="20"/>
        <v>0</v>
      </c>
      <c r="M191" s="1">
        <f t="shared" si="20"/>
        <v>0</v>
      </c>
      <c r="N191" s="1">
        <f t="shared" si="20"/>
        <v>0</v>
      </c>
      <c r="O191" s="1">
        <f t="shared" si="20"/>
        <v>0</v>
      </c>
      <c r="P191" s="72">
        <f t="shared" si="20"/>
        <v>0</v>
      </c>
      <c r="Q191" s="283">
        <f t="shared" si="20"/>
        <v>0</v>
      </c>
      <c r="R191" s="261">
        <f t="shared" si="20"/>
        <v>0</v>
      </c>
      <c r="S191" s="261">
        <f t="shared" si="20"/>
        <v>0</v>
      </c>
      <c r="T191" s="261">
        <f t="shared" si="20"/>
        <v>0</v>
      </c>
      <c r="U191" s="261">
        <f t="shared" si="20"/>
        <v>0</v>
      </c>
      <c r="V191" s="261">
        <f t="shared" si="20"/>
        <v>0</v>
      </c>
      <c r="W191" s="261">
        <f t="shared" si="20"/>
        <v>0</v>
      </c>
      <c r="X191" s="261">
        <f t="shared" si="20"/>
        <v>0</v>
      </c>
      <c r="Y191" s="261">
        <f t="shared" si="20"/>
        <v>0</v>
      </c>
      <c r="Z191" s="261">
        <f t="shared" si="20"/>
        <v>0</v>
      </c>
      <c r="AA191" s="261">
        <f t="shared" si="20"/>
        <v>0</v>
      </c>
      <c r="AB191" s="284">
        <f t="shared" si="20"/>
        <v>0</v>
      </c>
      <c r="AC191" s="283">
        <f t="shared" si="20"/>
        <v>0</v>
      </c>
      <c r="AD191" s="261">
        <f t="shared" si="20"/>
        <v>0</v>
      </c>
      <c r="AE191" s="261">
        <f t="shared" si="20"/>
        <v>0</v>
      </c>
      <c r="AF191" s="261">
        <f t="shared" si="20"/>
        <v>0</v>
      </c>
      <c r="AG191" s="261">
        <f t="shared" si="20"/>
        <v>0</v>
      </c>
      <c r="AH191" s="261">
        <f t="shared" si="20"/>
        <v>0</v>
      </c>
      <c r="AI191" s="261">
        <f t="shared" si="20"/>
        <v>0</v>
      </c>
      <c r="AJ191" s="261">
        <f t="shared" si="20"/>
        <v>0</v>
      </c>
      <c r="AK191" s="261">
        <f t="shared" ref="AK191:BP191" si="21">COUNTIF(AK41:AK58,"ST")</f>
        <v>0</v>
      </c>
      <c r="AL191" s="261">
        <f t="shared" si="21"/>
        <v>0</v>
      </c>
      <c r="AM191" s="261">
        <f t="shared" si="21"/>
        <v>0</v>
      </c>
      <c r="AN191" s="284">
        <f t="shared" si="21"/>
        <v>0</v>
      </c>
      <c r="AO191" s="283">
        <f t="shared" si="21"/>
        <v>0</v>
      </c>
      <c r="AP191" s="261">
        <f t="shared" si="21"/>
        <v>0</v>
      </c>
      <c r="AQ191" s="261">
        <f t="shared" si="21"/>
        <v>0</v>
      </c>
      <c r="AR191" s="261">
        <f t="shared" si="21"/>
        <v>0</v>
      </c>
      <c r="AS191" s="261">
        <f t="shared" si="21"/>
        <v>0</v>
      </c>
      <c r="AT191" s="261">
        <f t="shared" si="21"/>
        <v>0</v>
      </c>
      <c r="AU191" s="261">
        <f t="shared" si="21"/>
        <v>0</v>
      </c>
      <c r="AV191" s="261">
        <f t="shared" si="21"/>
        <v>0</v>
      </c>
      <c r="AW191" s="261">
        <f t="shared" si="21"/>
        <v>0</v>
      </c>
      <c r="AX191" s="261">
        <f t="shared" si="21"/>
        <v>0</v>
      </c>
      <c r="AY191" s="261">
        <f t="shared" si="21"/>
        <v>0</v>
      </c>
      <c r="AZ191" s="284">
        <f t="shared" si="21"/>
        <v>0</v>
      </c>
      <c r="BA191" s="283">
        <f t="shared" si="21"/>
        <v>0</v>
      </c>
      <c r="BB191" s="261">
        <f t="shared" si="21"/>
        <v>0</v>
      </c>
      <c r="BC191" s="261">
        <f t="shared" si="21"/>
        <v>0</v>
      </c>
      <c r="BD191" s="261">
        <f t="shared" si="21"/>
        <v>0</v>
      </c>
      <c r="BE191" s="261">
        <f t="shared" si="21"/>
        <v>0</v>
      </c>
      <c r="BF191" s="261">
        <f t="shared" si="21"/>
        <v>0</v>
      </c>
      <c r="BG191" s="261">
        <f t="shared" si="21"/>
        <v>0</v>
      </c>
      <c r="BH191" s="261">
        <f t="shared" si="21"/>
        <v>0</v>
      </c>
      <c r="BI191" s="261">
        <f t="shared" si="21"/>
        <v>0</v>
      </c>
      <c r="BJ191" s="261">
        <f t="shared" si="21"/>
        <v>0</v>
      </c>
      <c r="BK191" s="261">
        <f t="shared" si="21"/>
        <v>0</v>
      </c>
      <c r="BL191" s="284">
        <f t="shared" si="21"/>
        <v>0</v>
      </c>
      <c r="BM191" s="283">
        <f t="shared" si="21"/>
        <v>0</v>
      </c>
      <c r="BN191" s="261">
        <f t="shared" si="21"/>
        <v>0</v>
      </c>
      <c r="BO191" s="261">
        <f t="shared" si="21"/>
        <v>0</v>
      </c>
      <c r="BP191" s="261">
        <f t="shared" si="21"/>
        <v>0</v>
      </c>
      <c r="BQ191" s="261">
        <f t="shared" ref="BQ191:CV191" si="22">COUNTIF(BQ41:BQ58,"ST")</f>
        <v>0</v>
      </c>
      <c r="BR191" s="261">
        <f t="shared" si="22"/>
        <v>0</v>
      </c>
      <c r="BS191" s="261">
        <f t="shared" si="22"/>
        <v>0</v>
      </c>
      <c r="BT191" s="261">
        <f t="shared" si="22"/>
        <v>0</v>
      </c>
      <c r="BU191" s="261">
        <f t="shared" si="22"/>
        <v>0</v>
      </c>
      <c r="BV191" s="261">
        <f t="shared" si="22"/>
        <v>0</v>
      </c>
      <c r="BW191" s="261">
        <f t="shared" si="22"/>
        <v>0</v>
      </c>
      <c r="BX191" s="284">
        <f t="shared" si="22"/>
        <v>0</v>
      </c>
      <c r="BY191" s="283">
        <f t="shared" si="22"/>
        <v>0</v>
      </c>
      <c r="BZ191" s="261">
        <f t="shared" si="22"/>
        <v>0</v>
      </c>
      <c r="CA191" s="261">
        <f t="shared" si="22"/>
        <v>0</v>
      </c>
      <c r="CB191" s="261">
        <f t="shared" si="22"/>
        <v>0</v>
      </c>
      <c r="CC191" s="261">
        <f t="shared" si="22"/>
        <v>0</v>
      </c>
      <c r="CD191" s="261">
        <f t="shared" si="22"/>
        <v>0</v>
      </c>
      <c r="CE191" s="261">
        <f t="shared" si="22"/>
        <v>0</v>
      </c>
      <c r="CF191" s="261">
        <f t="shared" si="22"/>
        <v>0</v>
      </c>
      <c r="CG191" s="261">
        <f t="shared" si="22"/>
        <v>0</v>
      </c>
      <c r="CH191" s="261">
        <f t="shared" si="22"/>
        <v>0</v>
      </c>
      <c r="CI191" s="261">
        <f t="shared" si="22"/>
        <v>0</v>
      </c>
      <c r="CJ191" s="284">
        <f t="shared" si="22"/>
        <v>0</v>
      </c>
      <c r="CK191" s="283">
        <f t="shared" si="22"/>
        <v>0</v>
      </c>
      <c r="CL191" s="261">
        <f t="shared" si="22"/>
        <v>0</v>
      </c>
      <c r="CM191" s="261">
        <f t="shared" si="22"/>
        <v>0</v>
      </c>
      <c r="CN191" s="261">
        <f t="shared" si="22"/>
        <v>0</v>
      </c>
      <c r="CO191" s="261">
        <f t="shared" si="22"/>
        <v>0</v>
      </c>
      <c r="CP191" s="261">
        <f t="shared" si="22"/>
        <v>0</v>
      </c>
      <c r="CQ191" s="261">
        <f t="shared" si="22"/>
        <v>0</v>
      </c>
      <c r="CR191" s="261">
        <f t="shared" si="22"/>
        <v>0</v>
      </c>
      <c r="CS191" s="261">
        <f t="shared" si="22"/>
        <v>0</v>
      </c>
      <c r="CT191" s="261">
        <f t="shared" si="22"/>
        <v>0</v>
      </c>
      <c r="CU191" s="261">
        <f t="shared" si="22"/>
        <v>0</v>
      </c>
      <c r="CV191" s="284">
        <f t="shared" si="22"/>
        <v>0</v>
      </c>
      <c r="CW191" s="283">
        <f t="shared" ref="CW191:DH191" si="23">COUNTIF(CW41:CW58,"ST")</f>
        <v>0</v>
      </c>
      <c r="CX191" s="261">
        <f t="shared" si="23"/>
        <v>0</v>
      </c>
      <c r="CY191" s="261">
        <f t="shared" si="23"/>
        <v>0</v>
      </c>
      <c r="CZ191" s="261">
        <f t="shared" si="23"/>
        <v>0</v>
      </c>
      <c r="DA191" s="261">
        <f t="shared" si="23"/>
        <v>0</v>
      </c>
      <c r="DB191" s="261">
        <f t="shared" si="23"/>
        <v>0</v>
      </c>
      <c r="DC191" s="261">
        <f t="shared" si="23"/>
        <v>0</v>
      </c>
      <c r="DD191" s="261">
        <f t="shared" si="23"/>
        <v>0</v>
      </c>
      <c r="DE191" s="261">
        <f t="shared" si="23"/>
        <v>0</v>
      </c>
      <c r="DF191" s="261">
        <f t="shared" si="23"/>
        <v>0</v>
      </c>
      <c r="DG191" s="261">
        <f t="shared" si="23"/>
        <v>0</v>
      </c>
      <c r="DH191" s="284">
        <f t="shared" si="23"/>
        <v>0</v>
      </c>
      <c r="DI191" s="293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94"/>
      <c r="DU191" s="293"/>
      <c r="DV191" s="2"/>
      <c r="DW191" s="2"/>
      <c r="DX191" s="2"/>
      <c r="DY191" s="2"/>
      <c r="DZ191" s="2"/>
      <c r="EA191" s="2"/>
      <c r="EB191" s="2"/>
      <c r="EC191" s="2"/>
      <c r="ED191" s="311"/>
      <c r="EE191" s="311"/>
      <c r="EF191" s="309"/>
      <c r="EG191" s="317"/>
      <c r="EH191" s="311"/>
      <c r="EI191" s="311"/>
      <c r="EJ191" s="311"/>
      <c r="EK191" s="311"/>
      <c r="EL191" s="311"/>
      <c r="EM191" s="311"/>
      <c r="EN191" s="311"/>
      <c r="EO191" s="311"/>
      <c r="EP191" s="311"/>
      <c r="EQ191" s="311"/>
      <c r="ER191" s="309"/>
      <c r="ES191" s="7"/>
      <c r="ET191" s="7"/>
      <c r="EU191" s="7"/>
      <c r="EV191" s="7"/>
      <c r="EW191" s="7"/>
      <c r="EX191" s="7"/>
      <c r="EY191" s="7"/>
      <c r="EZ191" s="7"/>
      <c r="FA191" s="7"/>
      <c r="FB191" s="7"/>
      <c r="FC191" s="7"/>
      <c r="FD191" s="8"/>
      <c r="FE191" s="7"/>
      <c r="FF191" s="7"/>
      <c r="FG191" s="7"/>
      <c r="FH191" s="7"/>
      <c r="FI191" s="7"/>
      <c r="FJ191" s="7"/>
      <c r="FK191" s="7"/>
      <c r="FL191" s="7"/>
      <c r="FM191" s="7"/>
      <c r="FN191" s="7"/>
      <c r="FO191" s="7"/>
      <c r="FP191" s="8"/>
      <c r="FQ191" s="7"/>
      <c r="FR191" s="7"/>
      <c r="FS191" s="7"/>
      <c r="FT191" s="7"/>
      <c r="FU191" s="7"/>
      <c r="FV191" s="7"/>
      <c r="FW191" s="7"/>
      <c r="FX191" s="7"/>
      <c r="FY191" s="7"/>
      <c r="FZ191" s="7"/>
      <c r="GA191" s="7"/>
      <c r="GB191" s="8"/>
      <c r="GC191" s="8"/>
      <c r="GD191" s="8"/>
      <c r="GE191" s="8"/>
      <c r="GF191" s="8"/>
      <c r="GG191" s="8"/>
      <c r="GH191" s="8"/>
      <c r="GI191" s="8"/>
    </row>
    <row r="192" spans="1:191" ht="13.15" customHeight="1" x14ac:dyDescent="0.2">
      <c r="A192" s="8"/>
      <c r="B192" s="8"/>
      <c r="C192" s="8"/>
      <c r="E192" s="1">
        <f t="shared" ref="E192:AJ192" si="24">COUNTIF(E59:E135,"STK")</f>
        <v>5</v>
      </c>
      <c r="F192" s="1">
        <f t="shared" si="24"/>
        <v>5</v>
      </c>
      <c r="G192" s="1">
        <f t="shared" si="24"/>
        <v>5</v>
      </c>
      <c r="H192" s="1">
        <f t="shared" si="24"/>
        <v>6</v>
      </c>
      <c r="I192" s="1">
        <f t="shared" si="24"/>
        <v>6</v>
      </c>
      <c r="J192" s="1">
        <f t="shared" si="24"/>
        <v>7</v>
      </c>
      <c r="K192" s="1">
        <f t="shared" si="24"/>
        <v>7</v>
      </c>
      <c r="L192" s="1">
        <f t="shared" si="24"/>
        <v>7</v>
      </c>
      <c r="M192" s="1">
        <f t="shared" si="24"/>
        <v>6</v>
      </c>
      <c r="N192" s="1">
        <f t="shared" si="24"/>
        <v>7</v>
      </c>
      <c r="O192" s="1">
        <f t="shared" si="24"/>
        <v>6</v>
      </c>
      <c r="P192" s="72">
        <f t="shared" si="24"/>
        <v>6</v>
      </c>
      <c r="Q192" s="283">
        <f t="shared" si="24"/>
        <v>7</v>
      </c>
      <c r="R192" s="261">
        <f t="shared" si="24"/>
        <v>6</v>
      </c>
      <c r="S192" s="261">
        <f t="shared" si="24"/>
        <v>6</v>
      </c>
      <c r="T192" s="261">
        <f t="shared" si="24"/>
        <v>7</v>
      </c>
      <c r="U192" s="261">
        <f t="shared" si="24"/>
        <v>6</v>
      </c>
      <c r="V192" s="261">
        <f t="shared" si="24"/>
        <v>6</v>
      </c>
      <c r="W192" s="261">
        <f t="shared" si="24"/>
        <v>5</v>
      </c>
      <c r="X192" s="261">
        <f t="shared" si="24"/>
        <v>5</v>
      </c>
      <c r="Y192" s="261">
        <f t="shared" si="24"/>
        <v>5</v>
      </c>
      <c r="Z192" s="261">
        <f t="shared" si="24"/>
        <v>5</v>
      </c>
      <c r="AA192" s="261">
        <f t="shared" si="24"/>
        <v>4</v>
      </c>
      <c r="AB192" s="284">
        <f t="shared" si="24"/>
        <v>4</v>
      </c>
      <c r="AC192" s="283">
        <f t="shared" si="24"/>
        <v>4</v>
      </c>
      <c r="AD192" s="261">
        <f t="shared" si="24"/>
        <v>6</v>
      </c>
      <c r="AE192" s="261">
        <f t="shared" si="24"/>
        <v>6</v>
      </c>
      <c r="AF192" s="261">
        <f t="shared" si="24"/>
        <v>2</v>
      </c>
      <c r="AG192" s="261">
        <f t="shared" si="24"/>
        <v>2</v>
      </c>
      <c r="AH192" s="261">
        <f t="shared" si="24"/>
        <v>2</v>
      </c>
      <c r="AI192" s="261">
        <f t="shared" si="24"/>
        <v>1</v>
      </c>
      <c r="AJ192" s="261">
        <f t="shared" si="24"/>
        <v>1</v>
      </c>
      <c r="AK192" s="261">
        <f t="shared" ref="AK192:BP192" si="25">COUNTIF(AK59:AK135,"STK")</f>
        <v>1</v>
      </c>
      <c r="AL192" s="261">
        <f t="shared" si="25"/>
        <v>1</v>
      </c>
      <c r="AM192" s="261">
        <f t="shared" si="25"/>
        <v>1</v>
      </c>
      <c r="AN192" s="284">
        <f t="shared" si="25"/>
        <v>0</v>
      </c>
      <c r="AO192" s="283">
        <f t="shared" si="25"/>
        <v>0</v>
      </c>
      <c r="AP192" s="261">
        <f t="shared" si="25"/>
        <v>0</v>
      </c>
      <c r="AQ192" s="261">
        <f t="shared" si="25"/>
        <v>0</v>
      </c>
      <c r="AR192" s="261">
        <f t="shared" si="25"/>
        <v>0</v>
      </c>
      <c r="AS192" s="261">
        <f t="shared" si="25"/>
        <v>0</v>
      </c>
      <c r="AT192" s="261">
        <f t="shared" si="25"/>
        <v>0</v>
      </c>
      <c r="AU192" s="261">
        <f t="shared" si="25"/>
        <v>0</v>
      </c>
      <c r="AV192" s="261">
        <f t="shared" si="25"/>
        <v>1</v>
      </c>
      <c r="AW192" s="261">
        <f t="shared" si="25"/>
        <v>2</v>
      </c>
      <c r="AX192" s="261">
        <f t="shared" si="25"/>
        <v>2</v>
      </c>
      <c r="AY192" s="261">
        <f t="shared" si="25"/>
        <v>2</v>
      </c>
      <c r="AZ192" s="284">
        <f t="shared" si="25"/>
        <v>2</v>
      </c>
      <c r="BA192" s="283">
        <f t="shared" si="25"/>
        <v>2</v>
      </c>
      <c r="BB192" s="261">
        <f t="shared" si="25"/>
        <v>2</v>
      </c>
      <c r="BC192" s="261">
        <f t="shared" si="25"/>
        <v>3</v>
      </c>
      <c r="BD192" s="261">
        <f t="shared" si="25"/>
        <v>3</v>
      </c>
      <c r="BE192" s="261">
        <f t="shared" si="25"/>
        <v>4</v>
      </c>
      <c r="BF192" s="261">
        <f t="shared" si="25"/>
        <v>4</v>
      </c>
      <c r="BG192" s="261">
        <f t="shared" si="25"/>
        <v>4</v>
      </c>
      <c r="BH192" s="261">
        <f t="shared" si="25"/>
        <v>4</v>
      </c>
      <c r="BI192" s="261">
        <f t="shared" si="25"/>
        <v>3</v>
      </c>
      <c r="BJ192" s="261">
        <f t="shared" si="25"/>
        <v>3</v>
      </c>
      <c r="BK192" s="261">
        <f t="shared" si="25"/>
        <v>3</v>
      </c>
      <c r="BL192" s="284">
        <f t="shared" si="25"/>
        <v>3</v>
      </c>
      <c r="BM192" s="283">
        <f t="shared" si="25"/>
        <v>2</v>
      </c>
      <c r="BN192" s="261">
        <f t="shared" si="25"/>
        <v>3</v>
      </c>
      <c r="BO192" s="261">
        <f t="shared" si="25"/>
        <v>3</v>
      </c>
      <c r="BP192" s="261">
        <f t="shared" si="25"/>
        <v>3</v>
      </c>
      <c r="BQ192" s="261">
        <f t="shared" ref="BQ192:CV192" si="26">COUNTIF(BQ59:BQ135,"STK")</f>
        <v>3</v>
      </c>
      <c r="BR192" s="261">
        <f t="shared" si="26"/>
        <v>2</v>
      </c>
      <c r="BS192" s="261">
        <f t="shared" si="26"/>
        <v>2</v>
      </c>
      <c r="BT192" s="261">
        <f t="shared" si="26"/>
        <v>2</v>
      </c>
      <c r="BU192" s="261">
        <f t="shared" si="26"/>
        <v>2</v>
      </c>
      <c r="BV192" s="261">
        <f t="shared" si="26"/>
        <v>2</v>
      </c>
      <c r="BW192" s="261">
        <f t="shared" si="26"/>
        <v>2</v>
      </c>
      <c r="BX192" s="284">
        <f t="shared" si="26"/>
        <v>2</v>
      </c>
      <c r="BY192" s="283">
        <f t="shared" si="26"/>
        <v>2</v>
      </c>
      <c r="BZ192" s="261">
        <f t="shared" si="26"/>
        <v>2</v>
      </c>
      <c r="CA192" s="261">
        <f t="shared" si="26"/>
        <v>1</v>
      </c>
      <c r="CB192" s="261">
        <f t="shared" si="26"/>
        <v>1</v>
      </c>
      <c r="CC192" s="261">
        <f t="shared" si="26"/>
        <v>1</v>
      </c>
      <c r="CD192" s="261">
        <f t="shared" si="26"/>
        <v>2</v>
      </c>
      <c r="CE192" s="261">
        <f t="shared" si="26"/>
        <v>2</v>
      </c>
      <c r="CF192" s="261">
        <f t="shared" si="26"/>
        <v>3</v>
      </c>
      <c r="CG192" s="261">
        <f t="shared" si="26"/>
        <v>3</v>
      </c>
      <c r="CH192" s="261">
        <f t="shared" si="26"/>
        <v>3</v>
      </c>
      <c r="CI192" s="261">
        <f t="shared" si="26"/>
        <v>4</v>
      </c>
      <c r="CJ192" s="284">
        <f t="shared" si="26"/>
        <v>4</v>
      </c>
      <c r="CK192" s="283">
        <f t="shared" si="26"/>
        <v>4</v>
      </c>
      <c r="CL192" s="261">
        <f t="shared" si="26"/>
        <v>4</v>
      </c>
      <c r="CM192" s="261">
        <f t="shared" si="26"/>
        <v>6</v>
      </c>
      <c r="CN192" s="261">
        <f t="shared" si="26"/>
        <v>5</v>
      </c>
      <c r="CO192" s="261">
        <f t="shared" si="26"/>
        <v>5</v>
      </c>
      <c r="CP192" s="261">
        <f t="shared" si="26"/>
        <v>4</v>
      </c>
      <c r="CQ192" s="261">
        <f t="shared" si="26"/>
        <v>3</v>
      </c>
      <c r="CR192" s="261">
        <f t="shared" si="26"/>
        <v>3</v>
      </c>
      <c r="CS192" s="261">
        <f t="shared" si="26"/>
        <v>3</v>
      </c>
      <c r="CT192" s="261">
        <f t="shared" si="26"/>
        <v>3</v>
      </c>
      <c r="CU192" s="261">
        <f t="shared" si="26"/>
        <v>3</v>
      </c>
      <c r="CV192" s="284">
        <f t="shared" si="26"/>
        <v>3</v>
      </c>
      <c r="CW192" s="283">
        <f t="shared" ref="CW192:DH192" si="27">COUNTIF(CW59:CW135,"STK")</f>
        <v>3</v>
      </c>
      <c r="CX192" s="261">
        <f t="shared" si="27"/>
        <v>3</v>
      </c>
      <c r="CY192" s="261">
        <f t="shared" si="27"/>
        <v>2</v>
      </c>
      <c r="CZ192" s="261">
        <f t="shared" si="27"/>
        <v>2</v>
      </c>
      <c r="DA192" s="261">
        <f t="shared" si="27"/>
        <v>1</v>
      </c>
      <c r="DB192" s="261">
        <f t="shared" si="27"/>
        <v>2</v>
      </c>
      <c r="DC192" s="261">
        <f t="shared" si="27"/>
        <v>2</v>
      </c>
      <c r="DD192" s="261">
        <f t="shared" si="27"/>
        <v>2</v>
      </c>
      <c r="DE192" s="261">
        <f t="shared" si="27"/>
        <v>1</v>
      </c>
      <c r="DF192" s="261">
        <f t="shared" si="27"/>
        <v>1</v>
      </c>
      <c r="DG192" s="261">
        <f t="shared" si="27"/>
        <v>1</v>
      </c>
      <c r="DH192" s="284">
        <f t="shared" si="27"/>
        <v>1</v>
      </c>
      <c r="DI192" s="293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94"/>
      <c r="DU192" s="293"/>
      <c r="DV192" s="2"/>
      <c r="DW192" s="2"/>
      <c r="DX192" s="2"/>
      <c r="DY192" s="2"/>
      <c r="DZ192" s="2"/>
      <c r="EA192" s="2"/>
      <c r="EB192" s="2"/>
      <c r="EC192" s="2"/>
      <c r="ED192" s="311"/>
      <c r="EE192" s="311"/>
      <c r="EF192" s="309"/>
      <c r="EG192" s="317"/>
      <c r="EH192" s="311"/>
      <c r="EI192" s="311"/>
      <c r="EJ192" s="311"/>
      <c r="EK192" s="311"/>
      <c r="EL192" s="311"/>
      <c r="EM192" s="311"/>
      <c r="EN192" s="311"/>
      <c r="EO192" s="311"/>
      <c r="EP192" s="311"/>
      <c r="EQ192" s="311"/>
      <c r="ER192" s="309"/>
      <c r="ES192" s="7"/>
      <c r="ET192" s="7"/>
      <c r="EU192" s="7"/>
      <c r="EV192" s="7"/>
      <c r="EW192" s="7"/>
      <c r="EX192" s="7"/>
      <c r="EY192" s="7"/>
      <c r="EZ192" s="7"/>
      <c r="FA192" s="7"/>
      <c r="FB192" s="7"/>
      <c r="FC192" s="7"/>
      <c r="FD192" s="8"/>
      <c r="FE192" s="7"/>
      <c r="FF192" s="7"/>
      <c r="FG192" s="7"/>
      <c r="FH192" s="7"/>
      <c r="FI192" s="7"/>
      <c r="FJ192" s="7"/>
      <c r="FK192" s="7"/>
      <c r="FL192" s="7"/>
      <c r="FM192" s="7"/>
      <c r="FN192" s="7"/>
      <c r="FO192" s="7"/>
      <c r="FP192" s="8"/>
      <c r="FQ192" s="7"/>
      <c r="FR192" s="7"/>
      <c r="FS192" s="7"/>
      <c r="FT192" s="7"/>
      <c r="FU192" s="7"/>
      <c r="FV192" s="7"/>
      <c r="FW192" s="7"/>
      <c r="FX192" s="7"/>
      <c r="FY192" s="7"/>
      <c r="FZ192" s="7"/>
      <c r="GA192" s="7"/>
      <c r="GB192" s="8"/>
      <c r="GC192" s="8"/>
      <c r="GD192" s="8"/>
      <c r="GE192" s="8"/>
      <c r="GF192" s="8"/>
      <c r="GG192" s="8"/>
      <c r="GH192" s="8"/>
      <c r="GI192" s="8"/>
    </row>
    <row r="193" spans="1:191" ht="13.15" customHeight="1" x14ac:dyDescent="0.2">
      <c r="A193" s="8"/>
      <c r="B193" s="8"/>
      <c r="C193" s="8"/>
      <c r="E193" s="27">
        <f t="shared" ref="E193:P193" si="28">SUM(E189:E192)</f>
        <v>9</v>
      </c>
      <c r="F193" s="27">
        <f t="shared" si="28"/>
        <v>9</v>
      </c>
      <c r="G193" s="27">
        <f t="shared" si="28"/>
        <v>10</v>
      </c>
      <c r="H193" s="27">
        <f t="shared" si="28"/>
        <v>10</v>
      </c>
      <c r="I193" s="27">
        <f t="shared" si="28"/>
        <v>10</v>
      </c>
      <c r="J193" s="27">
        <f t="shared" si="28"/>
        <v>11</v>
      </c>
      <c r="K193" s="27">
        <f t="shared" si="28"/>
        <v>11</v>
      </c>
      <c r="L193" s="27">
        <f t="shared" si="28"/>
        <v>11</v>
      </c>
      <c r="M193" s="27">
        <f t="shared" si="28"/>
        <v>10</v>
      </c>
      <c r="N193" s="27">
        <f t="shared" si="28"/>
        <v>12</v>
      </c>
      <c r="O193" s="27">
        <f t="shared" si="28"/>
        <v>11</v>
      </c>
      <c r="P193" s="257">
        <f t="shared" si="28"/>
        <v>11</v>
      </c>
      <c r="Q193" s="295">
        <f>SUM(Q189:Q192)</f>
        <v>11</v>
      </c>
      <c r="R193" s="259">
        <f t="shared" ref="R193:AN193" si="29">SUM(R189:R192)</f>
        <v>10</v>
      </c>
      <c r="S193" s="259">
        <f t="shared" si="29"/>
        <v>9</v>
      </c>
      <c r="T193" s="259">
        <f t="shared" si="29"/>
        <v>10</v>
      </c>
      <c r="U193" s="259">
        <f t="shared" si="29"/>
        <v>8</v>
      </c>
      <c r="V193" s="259">
        <f t="shared" si="29"/>
        <v>8</v>
      </c>
      <c r="W193" s="259">
        <f t="shared" si="29"/>
        <v>7</v>
      </c>
      <c r="X193" s="259">
        <f t="shared" si="29"/>
        <v>6</v>
      </c>
      <c r="Y193" s="259">
        <f t="shared" si="29"/>
        <v>6</v>
      </c>
      <c r="Z193" s="259">
        <f t="shared" si="29"/>
        <v>6</v>
      </c>
      <c r="AA193" s="259">
        <f t="shared" si="29"/>
        <v>5</v>
      </c>
      <c r="AB193" s="296">
        <f t="shared" si="29"/>
        <v>4</v>
      </c>
      <c r="AC193" s="295">
        <f t="shared" si="29"/>
        <v>4</v>
      </c>
      <c r="AD193" s="259">
        <f t="shared" si="29"/>
        <v>6</v>
      </c>
      <c r="AE193" s="259">
        <f t="shared" si="29"/>
        <v>6</v>
      </c>
      <c r="AF193" s="259">
        <f t="shared" si="29"/>
        <v>2</v>
      </c>
      <c r="AG193" s="259">
        <f t="shared" si="29"/>
        <v>2</v>
      </c>
      <c r="AH193" s="259">
        <f t="shared" si="29"/>
        <v>2</v>
      </c>
      <c r="AI193" s="259">
        <f t="shared" si="29"/>
        <v>1</v>
      </c>
      <c r="AJ193" s="259">
        <f t="shared" si="29"/>
        <v>1</v>
      </c>
      <c r="AK193" s="259">
        <f t="shared" si="29"/>
        <v>1</v>
      </c>
      <c r="AL193" s="259">
        <f t="shared" si="29"/>
        <v>1</v>
      </c>
      <c r="AM193" s="259">
        <f t="shared" si="29"/>
        <v>1</v>
      </c>
      <c r="AN193" s="296">
        <f t="shared" si="29"/>
        <v>0</v>
      </c>
      <c r="AO193" s="295">
        <f t="shared" ref="AO193:BT193" si="30">SUM(AO189:AO192)</f>
        <v>0</v>
      </c>
      <c r="AP193" s="259">
        <f t="shared" si="30"/>
        <v>0</v>
      </c>
      <c r="AQ193" s="259">
        <f t="shared" si="30"/>
        <v>0</v>
      </c>
      <c r="AR193" s="259">
        <f t="shared" si="30"/>
        <v>0</v>
      </c>
      <c r="AS193" s="259">
        <f t="shared" si="30"/>
        <v>0</v>
      </c>
      <c r="AT193" s="259">
        <f t="shared" si="30"/>
        <v>0</v>
      </c>
      <c r="AU193" s="259">
        <f t="shared" si="30"/>
        <v>0</v>
      </c>
      <c r="AV193" s="259">
        <f t="shared" si="30"/>
        <v>2</v>
      </c>
      <c r="AW193" s="259">
        <f t="shared" si="30"/>
        <v>3</v>
      </c>
      <c r="AX193" s="259">
        <f t="shared" si="30"/>
        <v>3</v>
      </c>
      <c r="AY193" s="259">
        <f t="shared" si="30"/>
        <v>3</v>
      </c>
      <c r="AZ193" s="296">
        <f t="shared" si="30"/>
        <v>3</v>
      </c>
      <c r="BA193" s="295">
        <f t="shared" si="30"/>
        <v>4</v>
      </c>
      <c r="BB193" s="259">
        <f t="shared" si="30"/>
        <v>4</v>
      </c>
      <c r="BC193" s="259">
        <f t="shared" si="30"/>
        <v>5</v>
      </c>
      <c r="BD193" s="259">
        <f t="shared" si="30"/>
        <v>5</v>
      </c>
      <c r="BE193" s="259">
        <f t="shared" si="30"/>
        <v>5</v>
      </c>
      <c r="BF193" s="259">
        <f t="shared" si="30"/>
        <v>5</v>
      </c>
      <c r="BG193" s="259">
        <f t="shared" si="30"/>
        <v>5</v>
      </c>
      <c r="BH193" s="259">
        <f t="shared" si="30"/>
        <v>5</v>
      </c>
      <c r="BI193" s="259">
        <f t="shared" si="30"/>
        <v>4</v>
      </c>
      <c r="BJ193" s="259">
        <f t="shared" si="30"/>
        <v>4</v>
      </c>
      <c r="BK193" s="259">
        <f t="shared" si="30"/>
        <v>4</v>
      </c>
      <c r="BL193" s="296">
        <f t="shared" si="30"/>
        <v>4</v>
      </c>
      <c r="BM193" s="295">
        <f t="shared" si="30"/>
        <v>2</v>
      </c>
      <c r="BN193" s="259">
        <f t="shared" si="30"/>
        <v>3</v>
      </c>
      <c r="BO193" s="259">
        <f t="shared" si="30"/>
        <v>4</v>
      </c>
      <c r="BP193" s="259">
        <f t="shared" si="30"/>
        <v>5</v>
      </c>
      <c r="BQ193" s="259">
        <f t="shared" si="30"/>
        <v>5</v>
      </c>
      <c r="BR193" s="259">
        <f t="shared" si="30"/>
        <v>4</v>
      </c>
      <c r="BS193" s="259">
        <f t="shared" si="30"/>
        <v>4</v>
      </c>
      <c r="BT193" s="259">
        <f t="shared" si="30"/>
        <v>4</v>
      </c>
      <c r="BU193" s="259">
        <f t="shared" ref="BU193:CZ193" si="31">SUM(BU189:BU192)</f>
        <v>4</v>
      </c>
      <c r="BV193" s="259">
        <f t="shared" si="31"/>
        <v>4</v>
      </c>
      <c r="BW193" s="259">
        <f t="shared" si="31"/>
        <v>4</v>
      </c>
      <c r="BX193" s="296">
        <f t="shared" si="31"/>
        <v>4</v>
      </c>
      <c r="BY193" s="295">
        <f t="shared" si="31"/>
        <v>5</v>
      </c>
      <c r="BZ193" s="259">
        <f t="shared" si="31"/>
        <v>5</v>
      </c>
      <c r="CA193" s="259">
        <f t="shared" si="31"/>
        <v>4</v>
      </c>
      <c r="CB193" s="259">
        <f t="shared" si="31"/>
        <v>4</v>
      </c>
      <c r="CC193" s="259">
        <f t="shared" si="31"/>
        <v>4</v>
      </c>
      <c r="CD193" s="259">
        <f t="shared" si="31"/>
        <v>5</v>
      </c>
      <c r="CE193" s="259">
        <f t="shared" si="31"/>
        <v>5</v>
      </c>
      <c r="CF193" s="259">
        <f t="shared" si="31"/>
        <v>6</v>
      </c>
      <c r="CG193" s="259">
        <f t="shared" si="31"/>
        <v>6</v>
      </c>
      <c r="CH193" s="259">
        <f t="shared" si="31"/>
        <v>6</v>
      </c>
      <c r="CI193" s="259">
        <f t="shared" si="31"/>
        <v>6</v>
      </c>
      <c r="CJ193" s="296">
        <f t="shared" si="31"/>
        <v>6</v>
      </c>
      <c r="CK193" s="295">
        <f t="shared" si="31"/>
        <v>6</v>
      </c>
      <c r="CL193" s="259">
        <f t="shared" si="31"/>
        <v>6</v>
      </c>
      <c r="CM193" s="259">
        <f t="shared" si="31"/>
        <v>7</v>
      </c>
      <c r="CN193" s="259">
        <f t="shared" si="31"/>
        <v>6</v>
      </c>
      <c r="CO193" s="259">
        <f t="shared" si="31"/>
        <v>6</v>
      </c>
      <c r="CP193" s="259">
        <f t="shared" si="31"/>
        <v>5</v>
      </c>
      <c r="CQ193" s="259">
        <f t="shared" si="31"/>
        <v>4</v>
      </c>
      <c r="CR193" s="259">
        <f t="shared" si="31"/>
        <v>4</v>
      </c>
      <c r="CS193" s="259">
        <f t="shared" si="31"/>
        <v>4</v>
      </c>
      <c r="CT193" s="259">
        <f t="shared" si="31"/>
        <v>4</v>
      </c>
      <c r="CU193" s="259">
        <f t="shared" si="31"/>
        <v>4</v>
      </c>
      <c r="CV193" s="296">
        <f t="shared" si="31"/>
        <v>3</v>
      </c>
      <c r="CW193" s="295">
        <f t="shared" si="31"/>
        <v>4</v>
      </c>
      <c r="CX193" s="259">
        <f t="shared" si="31"/>
        <v>4</v>
      </c>
      <c r="CY193" s="259">
        <f t="shared" si="31"/>
        <v>3</v>
      </c>
      <c r="CZ193" s="259">
        <f t="shared" si="31"/>
        <v>3</v>
      </c>
      <c r="DA193" s="259">
        <f t="shared" ref="DA193:DH193" si="32">SUM(DA189:DA192)</f>
        <v>2</v>
      </c>
      <c r="DB193" s="259">
        <f t="shared" si="32"/>
        <v>3</v>
      </c>
      <c r="DC193" s="259">
        <f t="shared" si="32"/>
        <v>3</v>
      </c>
      <c r="DD193" s="259">
        <f t="shared" si="32"/>
        <v>3</v>
      </c>
      <c r="DE193" s="259">
        <f t="shared" si="32"/>
        <v>1</v>
      </c>
      <c r="DF193" s="259">
        <f t="shared" si="32"/>
        <v>1</v>
      </c>
      <c r="DG193" s="259">
        <f t="shared" si="32"/>
        <v>1</v>
      </c>
      <c r="DH193" s="296">
        <f t="shared" si="32"/>
        <v>1</v>
      </c>
      <c r="DI193" s="293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94"/>
      <c r="DU193" s="293"/>
      <c r="DV193" s="2"/>
      <c r="DW193" s="2"/>
      <c r="DX193" s="2"/>
      <c r="DY193" s="2"/>
      <c r="DZ193" s="2"/>
      <c r="EA193" s="2"/>
      <c r="EB193" s="2"/>
      <c r="EC193" s="2"/>
      <c r="ED193" s="311"/>
      <c r="EE193" s="311"/>
      <c r="EF193" s="309"/>
      <c r="EG193" s="317"/>
      <c r="EH193" s="311"/>
      <c r="EI193" s="311"/>
      <c r="EJ193" s="311"/>
      <c r="EK193" s="311"/>
      <c r="EL193" s="311"/>
      <c r="EM193" s="311"/>
      <c r="EN193" s="311"/>
      <c r="EO193" s="311"/>
      <c r="EP193" s="311"/>
      <c r="EQ193" s="311"/>
      <c r="ER193" s="309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8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8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8"/>
      <c r="GC193" s="8"/>
      <c r="GD193" s="8"/>
      <c r="GE193" s="8"/>
      <c r="GF193" s="8"/>
      <c r="GG193" s="8"/>
      <c r="GH193" s="8"/>
      <c r="GI193" s="8"/>
    </row>
    <row r="194" spans="1:191" ht="13.15" customHeight="1" x14ac:dyDescent="0.2">
      <c r="A194" s="8"/>
      <c r="B194" s="8"/>
      <c r="C194" s="8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Q194" s="293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94"/>
      <c r="AC194" s="293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94"/>
      <c r="AO194" s="293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94"/>
      <c r="BA194" s="293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94"/>
      <c r="BM194" s="293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94"/>
      <c r="BY194" s="293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94"/>
      <c r="CK194" s="293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94"/>
      <c r="CW194" s="293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94"/>
      <c r="DI194" s="293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94"/>
      <c r="DU194" s="293"/>
      <c r="DV194" s="2"/>
      <c r="DW194" s="2"/>
      <c r="DX194" s="2"/>
      <c r="DY194" s="2"/>
      <c r="DZ194" s="2"/>
      <c r="EA194" s="2"/>
      <c r="EB194" s="2"/>
      <c r="EC194" s="2"/>
      <c r="ED194" s="311"/>
      <c r="EE194" s="311"/>
      <c r="EF194" s="309"/>
      <c r="EG194" s="317"/>
      <c r="EH194" s="311"/>
      <c r="EI194" s="311"/>
      <c r="EJ194" s="311"/>
      <c r="EK194" s="311"/>
      <c r="EL194" s="311"/>
      <c r="EM194" s="311"/>
      <c r="EN194" s="311"/>
      <c r="EO194" s="311"/>
      <c r="EP194" s="311"/>
      <c r="EQ194" s="311"/>
      <c r="ER194" s="309"/>
      <c r="ES194" s="7"/>
      <c r="ET194" s="7"/>
      <c r="EU194" s="7"/>
      <c r="EV194" s="7"/>
      <c r="EW194" s="7"/>
      <c r="EX194" s="7"/>
      <c r="EY194" s="7"/>
      <c r="EZ194" s="7"/>
      <c r="FA194" s="7"/>
      <c r="FB194" s="7"/>
      <c r="FC194" s="7"/>
      <c r="FD194" s="8"/>
      <c r="FE194" s="7"/>
      <c r="FF194" s="7"/>
      <c r="FG194" s="7"/>
      <c r="FH194" s="7"/>
      <c r="FI194" s="7"/>
      <c r="FJ194" s="7"/>
      <c r="FK194" s="7"/>
      <c r="FL194" s="7"/>
      <c r="FM194" s="7"/>
      <c r="FN194" s="7"/>
      <c r="FO194" s="7"/>
      <c r="FP194" s="8"/>
      <c r="FQ194" s="7"/>
      <c r="FR194" s="7"/>
      <c r="FS194" s="7"/>
      <c r="FT194" s="7"/>
      <c r="FU194" s="7"/>
      <c r="FV194" s="7"/>
      <c r="FW194" s="7"/>
      <c r="FX194" s="7"/>
      <c r="FY194" s="7"/>
      <c r="FZ194" s="7"/>
      <c r="GA194" s="7"/>
      <c r="GB194" s="8"/>
      <c r="GC194" s="8"/>
      <c r="GD194" s="8"/>
      <c r="GE194" s="8"/>
      <c r="GF194" s="8"/>
      <c r="GG194" s="8"/>
      <c r="GH194" s="8"/>
      <c r="GI194" s="8"/>
    </row>
    <row r="195" spans="1:191" ht="13.15" customHeight="1" x14ac:dyDescent="0.2">
      <c r="A195" s="8"/>
      <c r="B195" s="8"/>
      <c r="C195" s="8"/>
      <c r="E195" s="2"/>
      <c r="F195" s="2"/>
      <c r="G195" s="2"/>
      <c r="H195" s="2"/>
      <c r="I195" s="2"/>
      <c r="J195" s="2"/>
      <c r="K195" s="2"/>
      <c r="L195" s="2"/>
      <c r="M195" s="2"/>
      <c r="N195" s="2"/>
      <c r="P195" s="287">
        <v>2015</v>
      </c>
      <c r="Q195" s="297">
        <v>2016</v>
      </c>
      <c r="R195" s="76">
        <v>2017</v>
      </c>
      <c r="S195" s="76">
        <v>2018</v>
      </c>
      <c r="T195" s="76">
        <v>2019</v>
      </c>
      <c r="U195" s="76">
        <v>2020</v>
      </c>
      <c r="V195" s="76">
        <v>2021</v>
      </c>
      <c r="W195" s="76">
        <v>2022</v>
      </c>
      <c r="X195" s="76">
        <v>2023</v>
      </c>
      <c r="Y195" s="2"/>
      <c r="Z195" s="2"/>
      <c r="AA195" s="2"/>
      <c r="AB195" s="294"/>
      <c r="AC195" s="293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94"/>
      <c r="AO195" s="293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94"/>
      <c r="BA195" s="293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94"/>
      <c r="BM195" s="293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94"/>
      <c r="BY195" s="293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94"/>
      <c r="CK195" s="293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94"/>
      <c r="CW195" s="293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94"/>
      <c r="DI195" s="293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94"/>
      <c r="DU195" s="293"/>
      <c r="DV195" s="2"/>
      <c r="DW195" s="2"/>
      <c r="DX195" s="2"/>
      <c r="DY195" s="2"/>
      <c r="DZ195" s="2"/>
      <c r="EA195" s="2"/>
      <c r="EB195" s="2"/>
      <c r="EC195" s="2"/>
      <c r="ED195" s="311"/>
      <c r="EE195" s="311"/>
      <c r="EF195" s="309"/>
      <c r="EG195" s="317"/>
      <c r="EH195" s="311"/>
      <c r="EI195" s="311"/>
      <c r="EJ195" s="311"/>
      <c r="EK195" s="311"/>
      <c r="EL195" s="311"/>
      <c r="EM195" s="311"/>
      <c r="EN195" s="311"/>
      <c r="EO195" s="311"/>
      <c r="EP195" s="311"/>
      <c r="EQ195" s="311"/>
      <c r="ER195" s="309"/>
      <c r="ES195" s="7"/>
      <c r="ET195" s="7"/>
      <c r="EU195" s="7"/>
      <c r="EV195" s="7"/>
      <c r="EW195" s="7"/>
      <c r="EX195" s="7"/>
      <c r="EY195" s="7"/>
      <c r="EZ195" s="7"/>
      <c r="FA195" s="7"/>
      <c r="FB195" s="7"/>
      <c r="FC195" s="7"/>
      <c r="FD195" s="8"/>
      <c r="FE195" s="7"/>
      <c r="FF195" s="7"/>
      <c r="FG195" s="7"/>
      <c r="FH195" s="7"/>
      <c r="FI195" s="7"/>
      <c r="FJ195" s="7"/>
      <c r="FK195" s="7"/>
      <c r="FL195" s="7"/>
      <c r="FM195" s="7"/>
      <c r="FN195" s="7"/>
      <c r="FO195" s="7"/>
      <c r="FP195" s="8"/>
      <c r="FQ195" s="7"/>
      <c r="FR195" s="7"/>
      <c r="FS195" s="7"/>
      <c r="FT195" s="7"/>
      <c r="FU195" s="7"/>
      <c r="FV195" s="7"/>
      <c r="FW195" s="7"/>
      <c r="FX195" s="7"/>
      <c r="FY195" s="7"/>
      <c r="FZ195" s="7"/>
      <c r="GA195" s="7"/>
      <c r="GB195" s="8"/>
      <c r="GC195" s="8"/>
      <c r="GD195" s="8"/>
      <c r="GE195" s="8"/>
      <c r="GF195" s="8"/>
      <c r="GG195" s="8"/>
      <c r="GH195" s="8"/>
      <c r="GI195" s="8"/>
    </row>
    <row r="196" spans="1:191" ht="13.15" customHeight="1" x14ac:dyDescent="0.2">
      <c r="A196" s="8"/>
      <c r="B196" s="8"/>
      <c r="C196" s="8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104" t="s">
        <v>204</v>
      </c>
      <c r="P196" s="258">
        <f>ROUND(AVERAGE(E193:P193),0)</f>
        <v>10</v>
      </c>
      <c r="Q196" s="298">
        <f>ROUND(AVERAGE(Q193:AB193),0)</f>
        <v>8</v>
      </c>
      <c r="R196" s="260">
        <f>ROUND(AVERAGE(AC193:AN193),0)</f>
        <v>2</v>
      </c>
      <c r="S196" s="260">
        <f>ROUND(AVERAGE(AO193:AZ193),0)</f>
        <v>1</v>
      </c>
      <c r="T196" s="260">
        <f>ROUND(AVERAGE(BA193:BL193),0)</f>
        <v>5</v>
      </c>
      <c r="U196" s="260">
        <f>ROUND(AVERAGE(BM193:BX193),0)</f>
        <v>4</v>
      </c>
      <c r="V196" s="260">
        <f>ROUND(AVERAGE(BY193:CJ193),0)</f>
        <v>5</v>
      </c>
      <c r="W196" s="260">
        <f>ROUND(AVERAGE(CK193:CV193),0)</f>
        <v>5</v>
      </c>
      <c r="X196" s="260">
        <f>ROUND(AVERAGE(CW193:DH193),0)</f>
        <v>2</v>
      </c>
      <c r="Y196" s="2"/>
      <c r="Z196" s="2"/>
      <c r="AA196" s="2"/>
      <c r="AB196" s="294"/>
      <c r="AC196" s="293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94"/>
      <c r="AO196" s="293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94"/>
      <c r="BA196" s="293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94"/>
      <c r="BM196" s="293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94"/>
      <c r="BY196" s="293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94"/>
      <c r="CK196" s="293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94"/>
      <c r="CW196" s="293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94"/>
      <c r="DI196" s="293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94"/>
      <c r="DU196" s="293"/>
      <c r="DV196" s="2"/>
      <c r="DW196" s="2"/>
      <c r="DX196" s="2"/>
      <c r="DY196" s="2"/>
      <c r="DZ196" s="2"/>
      <c r="EA196" s="2"/>
      <c r="EB196" s="2"/>
      <c r="EC196" s="2"/>
      <c r="ED196" s="311"/>
      <c r="EE196" s="311"/>
      <c r="EF196" s="309"/>
      <c r="EG196" s="317"/>
      <c r="EH196" s="311"/>
      <c r="EI196" s="311"/>
      <c r="EJ196" s="311"/>
      <c r="EK196" s="311"/>
      <c r="EL196" s="311"/>
      <c r="EM196" s="311"/>
      <c r="EN196" s="311"/>
      <c r="EO196" s="311"/>
      <c r="EP196" s="311"/>
      <c r="EQ196" s="311"/>
      <c r="ER196" s="309"/>
      <c r="ES196" s="7"/>
      <c r="ET196" s="7"/>
      <c r="EU196" s="7"/>
      <c r="EV196" s="7"/>
      <c r="EW196" s="7"/>
      <c r="EX196" s="7"/>
      <c r="EY196" s="7"/>
      <c r="EZ196" s="7"/>
      <c r="FA196" s="7"/>
      <c r="FB196" s="7"/>
      <c r="FC196" s="7"/>
      <c r="FD196" s="8"/>
      <c r="FE196" s="7"/>
      <c r="FF196" s="7"/>
      <c r="FG196" s="7"/>
      <c r="FH196" s="7"/>
      <c r="FI196" s="7"/>
      <c r="FJ196" s="7"/>
      <c r="FK196" s="7"/>
      <c r="FL196" s="7"/>
      <c r="FM196" s="7"/>
      <c r="FN196" s="7"/>
      <c r="FO196" s="7"/>
      <c r="FP196" s="8"/>
      <c r="FQ196" s="7"/>
      <c r="FR196" s="7"/>
      <c r="FS196" s="7"/>
      <c r="FT196" s="7"/>
      <c r="FU196" s="7"/>
      <c r="FV196" s="7"/>
      <c r="FW196" s="7"/>
      <c r="FX196" s="7"/>
      <c r="FY196" s="7"/>
      <c r="FZ196" s="7"/>
      <c r="GA196" s="7"/>
      <c r="GB196" s="8"/>
      <c r="GC196" s="8"/>
      <c r="GD196" s="8"/>
      <c r="GE196" s="8"/>
      <c r="GF196" s="8"/>
      <c r="GG196" s="8"/>
      <c r="GH196" s="8"/>
      <c r="GI196" s="8"/>
    </row>
    <row r="197" spans="1:191" ht="13.15" customHeight="1" x14ac:dyDescent="0.2">
      <c r="A197" s="8"/>
      <c r="B197" s="8"/>
      <c r="C197" s="8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104" t="s">
        <v>208</v>
      </c>
      <c r="P197" s="287">
        <f>150*P196</f>
        <v>1500</v>
      </c>
      <c r="Q197" s="297">
        <f>150*Q196</f>
        <v>1200</v>
      </c>
      <c r="R197" s="76">
        <f t="shared" ref="R197:X197" si="33">150*R196</f>
        <v>300</v>
      </c>
      <c r="S197" s="76">
        <f t="shared" si="33"/>
        <v>150</v>
      </c>
      <c r="T197" s="76">
        <f t="shared" si="33"/>
        <v>750</v>
      </c>
      <c r="U197" s="76">
        <f t="shared" si="33"/>
        <v>600</v>
      </c>
      <c r="V197" s="76">
        <f t="shared" si="33"/>
        <v>750</v>
      </c>
      <c r="W197" s="76">
        <f t="shared" si="33"/>
        <v>750</v>
      </c>
      <c r="X197" s="76">
        <f t="shared" si="33"/>
        <v>300</v>
      </c>
      <c r="Y197" s="2"/>
      <c r="Z197" s="2"/>
      <c r="AA197" s="2"/>
      <c r="AB197" s="294"/>
      <c r="AC197" s="293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94"/>
      <c r="AO197" s="293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94"/>
      <c r="BA197" s="293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94"/>
      <c r="BM197" s="293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94"/>
      <c r="BY197" s="293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94"/>
      <c r="CK197" s="293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94"/>
      <c r="CW197" s="293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94"/>
      <c r="DI197" s="293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94"/>
      <c r="DU197" s="293"/>
      <c r="DV197" s="2"/>
      <c r="DW197" s="2"/>
      <c r="DX197" s="2"/>
      <c r="DY197" s="2"/>
      <c r="DZ197" s="2"/>
      <c r="EA197" s="2"/>
      <c r="EB197" s="2"/>
      <c r="EC197" s="2"/>
      <c r="ED197" s="311"/>
      <c r="EE197" s="311"/>
      <c r="EF197" s="309"/>
      <c r="EG197" s="317"/>
      <c r="EH197" s="311"/>
      <c r="EI197" s="311"/>
      <c r="EJ197" s="311"/>
      <c r="EK197" s="311"/>
      <c r="EL197" s="311"/>
      <c r="EM197" s="311"/>
      <c r="EN197" s="311"/>
      <c r="EO197" s="311"/>
      <c r="EP197" s="311"/>
      <c r="EQ197" s="311"/>
      <c r="ER197" s="309"/>
      <c r="ES197" s="7"/>
      <c r="ET197" s="7"/>
      <c r="EU197" s="7"/>
      <c r="EV197" s="7"/>
      <c r="EW197" s="7"/>
      <c r="EX197" s="7"/>
      <c r="EY197" s="7"/>
      <c r="EZ197" s="7"/>
      <c r="FA197" s="7"/>
      <c r="FB197" s="7"/>
      <c r="FC197" s="7"/>
      <c r="FD197" s="8"/>
      <c r="FE197" s="7"/>
      <c r="FF197" s="7"/>
      <c r="FG197" s="7"/>
      <c r="FH197" s="7"/>
      <c r="FI197" s="7"/>
      <c r="FJ197" s="7"/>
      <c r="FK197" s="7"/>
      <c r="FL197" s="7"/>
      <c r="FM197" s="7"/>
      <c r="FN197" s="7"/>
      <c r="FO197" s="7"/>
      <c r="FP197" s="8"/>
      <c r="FQ197" s="7"/>
      <c r="FR197" s="7"/>
      <c r="FS197" s="7"/>
      <c r="FT197" s="7"/>
      <c r="FU197" s="7"/>
      <c r="FV197" s="7"/>
      <c r="FW197" s="7"/>
      <c r="FX197" s="7"/>
      <c r="FY197" s="7"/>
      <c r="FZ197" s="7"/>
      <c r="GA197" s="7"/>
      <c r="GB197" s="8"/>
      <c r="GC197" s="8"/>
      <c r="GD197" s="8"/>
      <c r="GE197" s="8"/>
      <c r="GF197" s="8"/>
      <c r="GG197" s="8"/>
      <c r="GH197" s="8"/>
      <c r="GI197" s="8"/>
    </row>
    <row r="198" spans="1:191" ht="13.15" customHeight="1" x14ac:dyDescent="0.2">
      <c r="A198" s="8"/>
      <c r="B198" s="8"/>
      <c r="C198" s="8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93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94"/>
      <c r="AC198" s="293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94"/>
      <c r="AO198" s="293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94"/>
      <c r="BA198" s="293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94"/>
      <c r="BM198" s="293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94"/>
      <c r="BY198" s="293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94"/>
      <c r="CK198" s="293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94"/>
      <c r="CW198" s="293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94"/>
      <c r="DI198" s="293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94"/>
      <c r="DU198" s="293"/>
      <c r="DV198" s="2"/>
      <c r="DW198" s="2"/>
      <c r="DX198" s="2"/>
      <c r="DY198" s="2"/>
      <c r="DZ198" s="2"/>
      <c r="EA198" s="2"/>
      <c r="EB198" s="2"/>
      <c r="EC198" s="2"/>
      <c r="ED198" s="311"/>
      <c r="EE198" s="311"/>
      <c r="EF198" s="309"/>
      <c r="EG198" s="317"/>
      <c r="EH198" s="311"/>
      <c r="EI198" s="311"/>
      <c r="EJ198" s="311"/>
      <c r="EK198" s="311"/>
      <c r="EL198" s="311"/>
      <c r="EM198" s="311"/>
      <c r="EN198" s="311"/>
      <c r="EO198" s="311"/>
      <c r="EP198" s="311"/>
      <c r="EQ198" s="311"/>
      <c r="ER198" s="309"/>
      <c r="ES198" s="7"/>
      <c r="ET198" s="7"/>
      <c r="EU198" s="7"/>
      <c r="EV198" s="7"/>
      <c r="EW198" s="7"/>
      <c r="EX198" s="7"/>
      <c r="EY198" s="7"/>
      <c r="EZ198" s="7"/>
      <c r="FA198" s="7"/>
      <c r="FB198" s="7"/>
      <c r="FC198" s="7"/>
      <c r="FD198" s="8"/>
      <c r="FE198" s="7"/>
      <c r="FF198" s="7"/>
      <c r="FG198" s="7"/>
      <c r="FH198" s="7"/>
      <c r="FI198" s="7"/>
      <c r="FJ198" s="7"/>
      <c r="FK198" s="7"/>
      <c r="FL198" s="7"/>
      <c r="FM198" s="7"/>
      <c r="FN198" s="7"/>
      <c r="FO198" s="7"/>
      <c r="FP198" s="8"/>
      <c r="FQ198" s="7"/>
      <c r="FR198" s="7"/>
      <c r="FS198" s="7"/>
      <c r="FT198" s="7"/>
      <c r="FU198" s="7"/>
      <c r="FV198" s="7"/>
      <c r="FW198" s="7"/>
      <c r="FX198" s="7"/>
      <c r="FY198" s="7"/>
      <c r="FZ198" s="7"/>
      <c r="GA198" s="7"/>
      <c r="GB198" s="8"/>
      <c r="GC198" s="8"/>
      <c r="GD198" s="8"/>
      <c r="GE198" s="8"/>
      <c r="GF198" s="8"/>
      <c r="GG198" s="8"/>
      <c r="GH198" s="8"/>
      <c r="GI198" s="8"/>
    </row>
    <row r="199" spans="1:191" ht="13.15" customHeight="1" x14ac:dyDescent="0.2">
      <c r="A199" s="8"/>
      <c r="B199" s="8"/>
      <c r="C199" s="8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93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94"/>
      <c r="AC199" s="293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94"/>
      <c r="AO199" s="293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94"/>
      <c r="BA199" s="293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94"/>
      <c r="BM199" s="293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94"/>
      <c r="BY199" s="293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94"/>
      <c r="CK199" s="293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94"/>
      <c r="CW199" s="293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94"/>
      <c r="DI199" s="293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94"/>
      <c r="DU199" s="293"/>
      <c r="DV199" s="2"/>
      <c r="DW199" s="2"/>
      <c r="DX199" s="2"/>
      <c r="DY199" s="2"/>
      <c r="DZ199" s="2"/>
      <c r="EA199" s="2"/>
      <c r="EB199" s="2"/>
      <c r="EC199" s="2"/>
      <c r="ED199" s="311"/>
      <c r="EE199" s="311"/>
      <c r="EF199" s="309"/>
      <c r="EG199" s="317"/>
      <c r="EH199" s="311"/>
      <c r="EI199" s="311"/>
      <c r="EJ199" s="311"/>
      <c r="EK199" s="311"/>
      <c r="EL199" s="311"/>
      <c r="EM199" s="311"/>
      <c r="EN199" s="311"/>
      <c r="EO199" s="311"/>
      <c r="EP199" s="311"/>
      <c r="EQ199" s="311"/>
      <c r="ER199" s="309"/>
      <c r="ES199" s="7"/>
      <c r="ET199" s="7"/>
      <c r="EU199" s="7"/>
      <c r="EV199" s="7"/>
      <c r="EW199" s="7"/>
      <c r="EX199" s="7"/>
      <c r="EY199" s="7"/>
      <c r="EZ199" s="7"/>
      <c r="FA199" s="7"/>
      <c r="FB199" s="7"/>
      <c r="FC199" s="7"/>
      <c r="FD199" s="8"/>
      <c r="FE199" s="7"/>
      <c r="FF199" s="7"/>
      <c r="FG199" s="7"/>
      <c r="FH199" s="7"/>
      <c r="FI199" s="7"/>
      <c r="FJ199" s="7"/>
      <c r="FK199" s="7"/>
      <c r="FL199" s="7"/>
      <c r="FM199" s="7"/>
      <c r="FN199" s="7"/>
      <c r="FO199" s="7"/>
      <c r="FP199" s="8"/>
      <c r="FQ199" s="7"/>
      <c r="FR199" s="7"/>
      <c r="FS199" s="7"/>
      <c r="FT199" s="7"/>
      <c r="FU199" s="7"/>
      <c r="FV199" s="7"/>
      <c r="FW199" s="7"/>
      <c r="FX199" s="7"/>
      <c r="FY199" s="7"/>
      <c r="FZ199" s="7"/>
      <c r="GA199" s="7"/>
      <c r="GB199" s="8"/>
      <c r="GC199" s="8"/>
      <c r="GD199" s="8"/>
      <c r="GE199" s="8"/>
      <c r="GF199" s="8"/>
      <c r="GG199" s="8"/>
      <c r="GH199" s="8"/>
      <c r="GI199" s="8"/>
    </row>
    <row r="200" spans="1:191" x14ac:dyDescent="0.2"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9"/>
      <c r="R200" s="29"/>
      <c r="S200" s="29"/>
      <c r="T200" s="29"/>
      <c r="U200" s="29"/>
      <c r="V200" s="29"/>
      <c r="W200" s="29"/>
      <c r="X200" s="29"/>
      <c r="Y200" s="29"/>
      <c r="Z200" s="29"/>
      <c r="AA200" s="29"/>
      <c r="AB200" s="300"/>
      <c r="AC200" s="29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300"/>
      <c r="AO200" s="29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300"/>
      <c r="BA200" s="29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300"/>
      <c r="BM200" s="299"/>
      <c r="BN200" s="29"/>
      <c r="BO200" s="29"/>
      <c r="BP200" s="29"/>
      <c r="BQ200" s="29"/>
      <c r="BR200" s="29"/>
      <c r="BS200" s="29"/>
      <c r="BT200" s="29"/>
      <c r="BU200" s="29"/>
      <c r="BV200" s="29"/>
      <c r="BW200" s="29"/>
      <c r="BX200" s="300"/>
      <c r="BY200" s="299"/>
      <c r="BZ200" s="29"/>
      <c r="CA200" s="29"/>
      <c r="CB200" s="29"/>
      <c r="CC200" s="29"/>
      <c r="CD200" s="29"/>
      <c r="CE200" s="29"/>
      <c r="CF200" s="29"/>
      <c r="CG200" s="29"/>
      <c r="CH200" s="29"/>
      <c r="CI200" s="29"/>
      <c r="CJ200" s="300"/>
      <c r="CK200" s="29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300"/>
      <c r="CW200" s="299"/>
      <c r="CX200" s="29"/>
      <c r="CY200" s="29"/>
      <c r="CZ200" s="29"/>
      <c r="DA200" s="29"/>
      <c r="DB200" s="29"/>
      <c r="DL200" s="41"/>
      <c r="DM200" s="311"/>
      <c r="DN200" s="41"/>
      <c r="DO200" s="41"/>
      <c r="DP200" s="41"/>
      <c r="DQ200" s="41"/>
      <c r="DR200" s="41"/>
      <c r="DS200" s="41"/>
      <c r="DT200" s="309"/>
      <c r="DU200" s="313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309"/>
      <c r="EG200" s="313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309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</row>
    <row r="201" spans="1:191" ht="15.75" x14ac:dyDescent="0.2"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301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302"/>
      <c r="AC201" s="301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302"/>
      <c r="AO201" s="301"/>
      <c r="AP201" s="40"/>
      <c r="AQ201" s="40"/>
      <c r="AR201" s="40"/>
      <c r="AS201" s="40"/>
      <c r="AT201" s="40"/>
      <c r="AU201" s="40"/>
      <c r="AV201" s="40"/>
      <c r="AW201" s="40"/>
      <c r="AX201" s="40"/>
      <c r="AY201" s="40"/>
      <c r="AZ201" s="302"/>
      <c r="BA201" s="301"/>
      <c r="BB201" s="40"/>
      <c r="BC201" s="40"/>
      <c r="BD201" s="40"/>
      <c r="BE201" s="40"/>
      <c r="BF201" s="40"/>
      <c r="BG201" s="40"/>
      <c r="BH201" s="40"/>
      <c r="BI201" s="40"/>
      <c r="BJ201" s="40"/>
      <c r="BK201" s="40"/>
      <c r="BL201" s="302"/>
      <c r="BM201" s="301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302"/>
      <c r="BY201" s="301"/>
      <c r="BZ201" s="40"/>
      <c r="CA201" s="40"/>
      <c r="CB201" s="40"/>
      <c r="CC201" s="40"/>
      <c r="CD201" s="40"/>
      <c r="CE201" s="40"/>
      <c r="CF201" s="40"/>
      <c r="CG201" s="40"/>
      <c r="CH201" s="40"/>
      <c r="CI201" s="40"/>
      <c r="CJ201" s="302"/>
      <c r="CK201" s="301"/>
      <c r="CL201" s="40"/>
      <c r="CM201" s="40"/>
      <c r="CN201" s="40"/>
      <c r="CO201" s="40"/>
      <c r="CP201" s="40"/>
      <c r="CQ201" s="40"/>
      <c r="CR201" s="40"/>
      <c r="CS201" s="40"/>
      <c r="CT201" s="40"/>
      <c r="CU201" s="40"/>
      <c r="CV201" s="302"/>
      <c r="CW201" s="301"/>
      <c r="CX201" s="40"/>
      <c r="CY201" s="40"/>
      <c r="CZ201" s="40"/>
      <c r="DA201" s="40"/>
      <c r="DB201" s="40"/>
      <c r="DF201" s="24"/>
      <c r="DL201" s="41"/>
      <c r="DM201" s="311"/>
      <c r="DN201" s="41"/>
      <c r="DO201" s="41"/>
      <c r="DP201" s="41"/>
      <c r="DQ201" s="41"/>
      <c r="DR201" s="41"/>
      <c r="DS201" s="41"/>
      <c r="DT201" s="309"/>
      <c r="DU201" s="313"/>
      <c r="DV201" s="41"/>
      <c r="DW201" s="41"/>
      <c r="DX201" s="41"/>
      <c r="DY201" s="41"/>
      <c r="DZ201" s="41"/>
      <c r="EA201" s="41"/>
      <c r="EB201" s="41"/>
      <c r="EC201" s="41"/>
      <c r="ED201" s="41"/>
      <c r="EE201" s="41"/>
      <c r="EF201" s="309"/>
      <c r="EG201" s="313"/>
      <c r="EH201" s="41"/>
      <c r="EI201" s="41"/>
      <c r="EJ201" s="41"/>
      <c r="EK201" s="41"/>
      <c r="EL201" s="41"/>
      <c r="EM201" s="41"/>
      <c r="EN201" s="41"/>
      <c r="EO201" s="41"/>
      <c r="EP201" s="41"/>
      <c r="EQ201" s="41"/>
      <c r="ER201" s="309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</row>
    <row r="202" spans="1:191" x14ac:dyDescent="0.2"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303"/>
      <c r="R202" s="304"/>
      <c r="S202" s="304"/>
      <c r="T202" s="304"/>
      <c r="U202" s="304"/>
      <c r="V202" s="304"/>
      <c r="W202" s="304"/>
      <c r="X202" s="304"/>
      <c r="Y202" s="304"/>
      <c r="Z202" s="304"/>
      <c r="AA202" s="304"/>
      <c r="AB202" s="305"/>
      <c r="AC202" s="303"/>
      <c r="AD202" s="304"/>
      <c r="AE202" s="304"/>
      <c r="AF202" s="304"/>
      <c r="AG202" s="304"/>
      <c r="AH202" s="304"/>
      <c r="AI202" s="304"/>
      <c r="AJ202" s="304"/>
      <c r="AK202" s="304"/>
      <c r="AL202" s="304"/>
      <c r="AM202" s="304"/>
      <c r="AN202" s="305"/>
      <c r="AO202" s="303"/>
      <c r="AP202" s="304"/>
      <c r="AQ202" s="304"/>
      <c r="AR202" s="304"/>
      <c r="AS202" s="304"/>
      <c r="AT202" s="304"/>
      <c r="AU202" s="304"/>
      <c r="AV202" s="304"/>
      <c r="AW202" s="304"/>
      <c r="AX202" s="304"/>
      <c r="AY202" s="304"/>
      <c r="AZ202" s="305"/>
      <c r="BA202" s="303"/>
      <c r="BB202" s="304"/>
      <c r="BC202" s="304"/>
      <c r="BD202" s="304"/>
      <c r="BE202" s="304"/>
      <c r="BF202" s="304"/>
      <c r="BG202" s="304"/>
      <c r="BH202" s="304"/>
      <c r="BI202" s="304"/>
      <c r="BJ202" s="304"/>
      <c r="BK202" s="304"/>
      <c r="BL202" s="305"/>
      <c r="BM202" s="303"/>
      <c r="BN202" s="304"/>
      <c r="BO202" s="304"/>
      <c r="BP202" s="304"/>
      <c r="BQ202" s="304"/>
      <c r="BR202" s="304"/>
      <c r="BS202" s="304"/>
      <c r="BT202" s="304"/>
      <c r="BU202" s="304"/>
      <c r="BV202" s="304"/>
      <c r="BW202" s="304"/>
      <c r="BX202" s="305"/>
      <c r="BY202" s="303"/>
      <c r="BZ202" s="304"/>
      <c r="CA202" s="304"/>
      <c r="CB202" s="304"/>
      <c r="CC202" s="304"/>
      <c r="CD202" s="304"/>
      <c r="CE202" s="304"/>
      <c r="CF202" s="304"/>
      <c r="CG202" s="304"/>
      <c r="CH202" s="304"/>
      <c r="CI202" s="304"/>
      <c r="CJ202" s="305"/>
      <c r="CK202" s="303"/>
      <c r="CL202" s="304"/>
      <c r="CM202" s="304"/>
      <c r="CN202" s="304"/>
      <c r="CO202" s="304"/>
      <c r="CP202" s="304"/>
      <c r="CQ202" s="41"/>
      <c r="CR202" s="41"/>
      <c r="CS202" s="41"/>
      <c r="CT202" s="41"/>
      <c r="CU202" s="41"/>
      <c r="CV202" s="309"/>
      <c r="CW202" s="313"/>
      <c r="CX202" s="41"/>
      <c r="CY202" s="41"/>
      <c r="CZ202" s="41"/>
      <c r="DA202" s="41"/>
      <c r="DB202" s="41"/>
      <c r="DC202" s="41"/>
      <c r="DD202" s="41"/>
      <c r="DE202" s="41"/>
      <c r="DF202" s="41"/>
      <c r="DG202" s="41"/>
      <c r="DH202" s="309"/>
      <c r="DL202" s="41"/>
      <c r="DM202" s="311"/>
      <c r="DN202" s="41"/>
      <c r="DO202" s="41"/>
      <c r="DP202" s="41"/>
      <c r="DQ202" s="41"/>
      <c r="DR202" s="41"/>
      <c r="DS202" s="41"/>
      <c r="DT202" s="309"/>
      <c r="DU202" s="313"/>
      <c r="DV202" s="41"/>
      <c r="DW202" s="41"/>
      <c r="DX202" s="41"/>
      <c r="DY202" s="41"/>
      <c r="DZ202" s="41"/>
      <c r="EA202" s="41"/>
      <c r="EB202" s="41"/>
      <c r="EC202" s="41"/>
      <c r="ED202" s="41"/>
      <c r="EE202" s="41"/>
      <c r="EF202" s="309"/>
      <c r="EG202" s="313"/>
      <c r="EH202" s="41"/>
      <c r="EI202" s="41"/>
      <c r="EJ202" s="41"/>
      <c r="EK202" s="41"/>
      <c r="EL202" s="41"/>
      <c r="EM202" s="41"/>
      <c r="EN202" s="41"/>
      <c r="EO202" s="41"/>
      <c r="EP202" s="41"/>
      <c r="EQ202" s="41"/>
      <c r="ER202" s="309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</row>
    <row r="203" spans="1:191" x14ac:dyDescent="0.2"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303"/>
      <c r="R203" s="304"/>
      <c r="S203" s="304"/>
      <c r="T203" s="304"/>
      <c r="U203" s="304"/>
      <c r="V203" s="304"/>
      <c r="W203" s="304"/>
      <c r="X203" s="304"/>
      <c r="Y203" s="304"/>
      <c r="Z203" s="304"/>
      <c r="AA203" s="304"/>
      <c r="AB203" s="305"/>
      <c r="AC203" s="303"/>
      <c r="AD203" s="304"/>
      <c r="AE203" s="304"/>
      <c r="AF203" s="304"/>
      <c r="AG203" s="304"/>
      <c r="AH203" s="304"/>
      <c r="AI203" s="304"/>
      <c r="AJ203" s="304"/>
      <c r="AK203" s="304"/>
      <c r="AL203" s="304"/>
      <c r="AM203" s="304"/>
      <c r="AN203" s="305"/>
      <c r="AO203" s="303"/>
      <c r="AP203" s="304"/>
      <c r="AQ203" s="304"/>
      <c r="AR203" s="304"/>
      <c r="AS203" s="304"/>
      <c r="AT203" s="304"/>
      <c r="AU203" s="304"/>
      <c r="AV203" s="304"/>
      <c r="AW203" s="304"/>
      <c r="AX203" s="304"/>
      <c r="AY203" s="304"/>
      <c r="AZ203" s="305"/>
      <c r="BA203" s="303"/>
      <c r="BB203" s="304"/>
      <c r="BC203" s="304"/>
      <c r="BD203" s="304"/>
      <c r="BE203" s="304"/>
      <c r="BF203" s="304"/>
      <c r="BG203" s="304"/>
      <c r="BH203" s="304"/>
      <c r="BI203" s="304"/>
      <c r="BJ203" s="304"/>
      <c r="BK203" s="304"/>
      <c r="BL203" s="305"/>
      <c r="BM203" s="303"/>
      <c r="BN203" s="304"/>
      <c r="BO203" s="304"/>
      <c r="BP203" s="304"/>
      <c r="BQ203" s="304"/>
      <c r="BR203" s="304"/>
      <c r="BS203" s="304"/>
      <c r="BT203" s="304"/>
      <c r="BU203" s="304"/>
      <c r="BV203" s="304"/>
      <c r="BW203" s="304"/>
      <c r="BX203" s="305"/>
      <c r="BY203" s="303"/>
      <c r="BZ203" s="304"/>
      <c r="CA203" s="304"/>
      <c r="CB203" s="304"/>
      <c r="CC203" s="304"/>
      <c r="CD203" s="304"/>
      <c r="CE203" s="304"/>
      <c r="CF203" s="304"/>
      <c r="CG203" s="304"/>
      <c r="CH203" s="304"/>
      <c r="CI203" s="304"/>
      <c r="CJ203" s="305"/>
      <c r="CK203" s="303"/>
      <c r="CL203" s="304"/>
      <c r="CM203" s="304"/>
      <c r="CN203" s="304"/>
      <c r="CO203" s="304"/>
      <c r="CP203" s="304"/>
      <c r="CQ203" s="41"/>
      <c r="CR203" s="41"/>
      <c r="CS203" s="41"/>
      <c r="CT203" s="41"/>
      <c r="CU203" s="41"/>
      <c r="CV203" s="309"/>
      <c r="CW203" s="313"/>
      <c r="CX203" s="41"/>
      <c r="CY203" s="41"/>
      <c r="CZ203" s="41"/>
      <c r="DA203" s="41"/>
      <c r="DB203" s="41"/>
      <c r="DC203" s="41"/>
      <c r="DD203" s="41"/>
      <c r="DE203" s="41"/>
      <c r="DL203" s="41"/>
      <c r="DM203" s="311"/>
      <c r="DN203" s="41"/>
      <c r="DO203" s="41"/>
      <c r="DP203" s="41"/>
      <c r="DQ203" s="41"/>
      <c r="DR203" s="41"/>
      <c r="DS203" s="41"/>
      <c r="DT203" s="309"/>
      <c r="DU203" s="313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309"/>
      <c r="EG203" s="313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309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</row>
    <row r="204" spans="1:191" x14ac:dyDescent="0.2"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303"/>
      <c r="R204" s="304"/>
      <c r="S204" s="304"/>
      <c r="T204" s="304"/>
      <c r="U204" s="304"/>
      <c r="V204" s="304"/>
      <c r="W204" s="304"/>
      <c r="X204" s="304"/>
      <c r="Y204" s="304"/>
      <c r="Z204" s="304"/>
      <c r="AA204" s="304"/>
      <c r="AB204" s="305"/>
      <c r="AC204" s="303"/>
      <c r="AD204" s="304"/>
      <c r="AE204" s="304"/>
      <c r="AF204" s="304"/>
      <c r="AG204" s="304"/>
      <c r="AH204" s="304"/>
      <c r="AI204" s="304"/>
      <c r="AJ204" s="304"/>
      <c r="AK204" s="304"/>
      <c r="AL204" s="304"/>
      <c r="AM204" s="304"/>
      <c r="AN204" s="305"/>
      <c r="AO204" s="303"/>
      <c r="AP204" s="304"/>
      <c r="AQ204" s="304"/>
      <c r="AR204" s="304"/>
      <c r="AS204" s="304"/>
      <c r="AT204" s="304"/>
      <c r="AU204" s="304"/>
      <c r="AV204" s="304"/>
      <c r="AW204" s="304"/>
      <c r="AX204" s="304"/>
      <c r="AY204" s="304"/>
      <c r="AZ204" s="305"/>
      <c r="BA204" s="303"/>
      <c r="BB204" s="304"/>
      <c r="BC204" s="304"/>
      <c r="BD204" s="304"/>
      <c r="BE204" s="304"/>
      <c r="BF204" s="304"/>
      <c r="BG204" s="304"/>
      <c r="BH204" s="304"/>
      <c r="BI204" s="304"/>
      <c r="BJ204" s="304"/>
      <c r="BK204" s="304"/>
      <c r="BL204" s="305"/>
      <c r="BM204" s="303"/>
      <c r="BN204" s="304"/>
      <c r="BO204" s="304"/>
      <c r="BP204" s="304"/>
      <c r="BQ204" s="304"/>
      <c r="BR204" s="304"/>
      <c r="BS204" s="304"/>
      <c r="BT204" s="304"/>
      <c r="BU204" s="304"/>
      <c r="BV204" s="304"/>
      <c r="BW204" s="304"/>
      <c r="BX204" s="305"/>
      <c r="BY204" s="303"/>
      <c r="BZ204" s="304"/>
      <c r="CA204" s="304"/>
      <c r="CB204" s="304"/>
      <c r="CC204" s="304"/>
      <c r="CD204" s="304"/>
      <c r="CE204" s="304"/>
      <c r="CF204" s="304"/>
      <c r="CG204" s="304"/>
      <c r="CH204" s="304"/>
      <c r="CI204" s="304"/>
      <c r="CJ204" s="305"/>
      <c r="CK204" s="303"/>
      <c r="CL204" s="304"/>
      <c r="CM204" s="304"/>
      <c r="CN204" s="304"/>
      <c r="CO204" s="304"/>
      <c r="CP204" s="304"/>
      <c r="CQ204" s="41"/>
      <c r="CR204" s="41"/>
      <c r="CS204" s="41"/>
      <c r="CT204" s="41"/>
      <c r="CU204" s="41"/>
      <c r="CV204" s="309"/>
      <c r="CW204" s="313"/>
      <c r="CX204" s="41"/>
      <c r="CY204" s="41"/>
      <c r="CZ204" s="41"/>
      <c r="DA204" s="41"/>
      <c r="DB204" s="41"/>
      <c r="DC204" s="41"/>
      <c r="DD204" s="41"/>
      <c r="DE204" s="41"/>
      <c r="DL204" s="41"/>
      <c r="DM204" s="311"/>
      <c r="DN204" s="41"/>
      <c r="DO204" s="41"/>
      <c r="DP204" s="41"/>
      <c r="DQ204" s="41"/>
      <c r="DR204" s="41"/>
      <c r="DS204" s="41"/>
      <c r="DT204" s="309"/>
      <c r="DU204" s="313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309"/>
      <c r="EG204" s="313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309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</row>
    <row r="205" spans="1:191" x14ac:dyDescent="0.2"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303"/>
      <c r="R205" s="304"/>
      <c r="S205" s="304"/>
      <c r="T205" s="304"/>
      <c r="U205" s="304"/>
      <c r="V205" s="304"/>
      <c r="W205" s="304"/>
      <c r="X205" s="304"/>
      <c r="Y205" s="304"/>
      <c r="Z205" s="304"/>
      <c r="AA205" s="304"/>
      <c r="AB205" s="305"/>
      <c r="AC205" s="303"/>
      <c r="AD205" s="304"/>
      <c r="AE205" s="304"/>
      <c r="AF205" s="304"/>
      <c r="AG205" s="304"/>
      <c r="AH205" s="304"/>
      <c r="AI205" s="304"/>
      <c r="AJ205" s="304"/>
      <c r="AK205" s="304"/>
      <c r="AL205" s="304"/>
      <c r="AM205" s="304"/>
      <c r="AN205" s="305"/>
      <c r="AO205" s="303"/>
      <c r="AP205" s="304"/>
      <c r="AQ205" s="304"/>
      <c r="AR205" s="304"/>
      <c r="AS205" s="304"/>
      <c r="AT205" s="304"/>
      <c r="AU205" s="304"/>
      <c r="AV205" s="304"/>
      <c r="AW205" s="304"/>
      <c r="AX205" s="304"/>
      <c r="AY205" s="304"/>
      <c r="AZ205" s="305"/>
      <c r="BA205" s="303"/>
      <c r="BB205" s="304"/>
      <c r="BC205" s="304"/>
      <c r="BD205" s="304"/>
      <c r="BE205" s="304"/>
      <c r="BF205" s="304"/>
      <c r="BG205" s="304"/>
      <c r="BH205" s="304"/>
      <c r="BI205" s="304"/>
      <c r="BJ205" s="304"/>
      <c r="BK205" s="304"/>
      <c r="BL205" s="305"/>
      <c r="BM205" s="303"/>
      <c r="BN205" s="304"/>
      <c r="BO205" s="304"/>
      <c r="BP205" s="304"/>
      <c r="BQ205" s="304"/>
      <c r="BR205" s="304"/>
      <c r="BS205" s="304"/>
      <c r="BT205" s="304"/>
      <c r="BU205" s="304"/>
      <c r="BV205" s="304"/>
      <c r="BW205" s="304"/>
      <c r="BX205" s="305"/>
      <c r="BY205" s="303"/>
      <c r="BZ205" s="304"/>
      <c r="CA205" s="304"/>
      <c r="CB205" s="304"/>
      <c r="CC205" s="304"/>
      <c r="CD205" s="304"/>
      <c r="CE205" s="304"/>
      <c r="CF205" s="304"/>
      <c r="CG205" s="304"/>
      <c r="CH205" s="304"/>
      <c r="CI205" s="304"/>
      <c r="CJ205" s="305"/>
      <c r="CK205" s="303"/>
      <c r="CL205" s="304"/>
      <c r="CM205" s="304"/>
      <c r="CN205" s="304"/>
      <c r="CO205" s="304"/>
      <c r="CP205" s="304"/>
      <c r="CQ205" s="41"/>
      <c r="CR205" s="41"/>
      <c r="CS205" s="41"/>
      <c r="CT205" s="41"/>
      <c r="CU205" s="41"/>
      <c r="CV205" s="309"/>
      <c r="CW205" s="313"/>
      <c r="CX205" s="41"/>
      <c r="CY205" s="41"/>
      <c r="CZ205" s="41"/>
      <c r="DA205" s="41"/>
      <c r="DB205" s="41"/>
      <c r="DC205" s="41"/>
      <c r="DD205" s="41"/>
      <c r="DE205" s="41"/>
      <c r="DL205" s="41"/>
      <c r="DM205" s="311"/>
      <c r="DN205" s="41"/>
      <c r="DO205" s="41"/>
      <c r="DP205" s="41"/>
      <c r="DQ205" s="41"/>
      <c r="DR205" s="41"/>
      <c r="DS205" s="41"/>
      <c r="DT205" s="309"/>
      <c r="DU205" s="313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309"/>
      <c r="EG205" s="313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309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</row>
    <row r="206" spans="1:191" x14ac:dyDescent="0.2"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303"/>
      <c r="R206" s="304"/>
      <c r="S206" s="304"/>
      <c r="T206" s="304"/>
      <c r="U206" s="304"/>
      <c r="V206" s="304"/>
      <c r="W206" s="304"/>
      <c r="X206" s="304"/>
      <c r="Y206" s="304"/>
      <c r="Z206" s="304"/>
      <c r="AA206" s="304"/>
      <c r="AB206" s="305"/>
      <c r="AC206" s="303"/>
      <c r="AD206" s="304"/>
      <c r="AE206" s="304"/>
      <c r="AF206" s="304"/>
      <c r="AG206" s="304"/>
      <c r="AH206" s="304"/>
      <c r="AI206" s="304"/>
      <c r="AJ206" s="304"/>
      <c r="AK206" s="304"/>
      <c r="AL206" s="304"/>
      <c r="AM206" s="304"/>
      <c r="AN206" s="305"/>
      <c r="AO206" s="303"/>
      <c r="AP206" s="304"/>
      <c r="AQ206" s="304"/>
      <c r="AR206" s="304"/>
      <c r="AS206" s="304"/>
      <c r="AT206" s="304"/>
      <c r="AU206" s="304"/>
      <c r="AV206" s="304"/>
      <c r="AW206" s="304"/>
      <c r="AX206" s="304"/>
      <c r="AY206" s="304"/>
      <c r="AZ206" s="305"/>
      <c r="BA206" s="303"/>
      <c r="BB206" s="304"/>
      <c r="BC206" s="304"/>
      <c r="BD206" s="304"/>
      <c r="BE206" s="304"/>
      <c r="BF206" s="304"/>
      <c r="BG206" s="304"/>
      <c r="BH206" s="304"/>
      <c r="BI206" s="304"/>
      <c r="BJ206" s="304"/>
      <c r="BK206" s="304"/>
      <c r="BL206" s="305"/>
      <c r="BM206" s="303"/>
      <c r="BN206" s="304"/>
      <c r="BO206" s="304"/>
      <c r="BP206" s="304"/>
      <c r="BQ206" s="304"/>
      <c r="BR206" s="304"/>
      <c r="BS206" s="304"/>
      <c r="BT206" s="304"/>
      <c r="BU206" s="304"/>
      <c r="BV206" s="304"/>
      <c r="BW206" s="304"/>
      <c r="BX206" s="305"/>
      <c r="BY206" s="303"/>
      <c r="BZ206" s="304"/>
      <c r="CA206" s="304"/>
      <c r="CB206" s="304"/>
      <c r="CC206" s="304"/>
      <c r="CD206" s="304"/>
      <c r="CE206" s="304"/>
      <c r="CF206" s="304"/>
      <c r="CG206" s="304"/>
      <c r="CH206" s="304"/>
      <c r="CI206" s="304"/>
      <c r="CJ206" s="305"/>
      <c r="CK206" s="303"/>
      <c r="CL206" s="304"/>
      <c r="CM206" s="304"/>
      <c r="CN206" s="304"/>
      <c r="CO206" s="304"/>
      <c r="CP206" s="304"/>
      <c r="CQ206" s="41"/>
      <c r="CR206" s="41"/>
      <c r="CS206" s="41"/>
      <c r="CT206" s="41"/>
      <c r="CU206" s="41"/>
      <c r="CV206" s="309"/>
      <c r="CW206" s="313"/>
      <c r="CX206" s="41"/>
      <c r="CY206" s="41"/>
      <c r="CZ206" s="41"/>
      <c r="DA206" s="41"/>
      <c r="DB206" s="41"/>
      <c r="DL206" s="41"/>
      <c r="DM206" s="41"/>
      <c r="DN206" s="41"/>
      <c r="DO206" s="41"/>
      <c r="DP206" s="41"/>
      <c r="DQ206" s="41"/>
      <c r="DR206" s="41"/>
      <c r="DS206" s="41"/>
      <c r="DT206" s="309"/>
      <c r="DU206" s="313"/>
      <c r="DV206" s="41"/>
      <c r="DW206" s="41"/>
      <c r="DX206" s="41"/>
      <c r="DY206" s="41"/>
      <c r="DZ206" s="41"/>
      <c r="EA206" s="41"/>
      <c r="EB206" s="41"/>
      <c r="EC206" s="41"/>
      <c r="ED206" s="41"/>
      <c r="EE206" s="41"/>
      <c r="EF206" s="309"/>
      <c r="EG206" s="313"/>
      <c r="EH206" s="41"/>
      <c r="EI206" s="41"/>
      <c r="EJ206" s="41"/>
      <c r="EK206" s="41"/>
      <c r="EL206" s="41"/>
      <c r="EM206" s="41"/>
      <c r="EN206" s="41"/>
      <c r="EO206" s="41"/>
      <c r="EP206" s="41"/>
      <c r="EQ206" s="41"/>
      <c r="ER206" s="309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</row>
    <row r="207" spans="1:191" x14ac:dyDescent="0.2"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303"/>
      <c r="R207" s="304"/>
      <c r="S207" s="304"/>
      <c r="T207" s="304"/>
      <c r="U207" s="304"/>
      <c r="V207" s="304"/>
      <c r="W207" s="304"/>
      <c r="X207" s="304"/>
      <c r="Y207" s="304"/>
      <c r="Z207" s="304"/>
      <c r="AA207" s="304"/>
      <c r="AB207" s="305"/>
      <c r="AC207" s="303"/>
      <c r="AD207" s="304"/>
      <c r="AE207" s="304"/>
      <c r="AF207" s="304"/>
      <c r="AG207" s="304"/>
      <c r="AH207" s="304"/>
      <c r="AI207" s="304"/>
      <c r="AJ207" s="304"/>
      <c r="AK207" s="304"/>
      <c r="AL207" s="304"/>
      <c r="AM207" s="304"/>
      <c r="AN207" s="305"/>
      <c r="AO207" s="303"/>
      <c r="AP207" s="304"/>
      <c r="AQ207" s="304"/>
      <c r="AR207" s="304"/>
      <c r="AS207" s="304"/>
      <c r="AT207" s="304"/>
      <c r="AU207" s="304"/>
      <c r="AV207" s="304"/>
      <c r="AW207" s="304"/>
      <c r="AX207" s="304"/>
      <c r="AY207" s="304"/>
      <c r="AZ207" s="305"/>
      <c r="BA207" s="303"/>
      <c r="BB207" s="304"/>
      <c r="BC207" s="304"/>
      <c r="BD207" s="304"/>
      <c r="BE207" s="304"/>
      <c r="BF207" s="304"/>
      <c r="BG207" s="304"/>
      <c r="BH207" s="304"/>
      <c r="BI207" s="304"/>
      <c r="BJ207" s="304"/>
      <c r="BK207" s="304"/>
      <c r="BL207" s="305"/>
      <c r="BM207" s="303"/>
      <c r="BN207" s="304"/>
      <c r="BO207" s="304"/>
      <c r="BP207" s="304"/>
      <c r="BQ207" s="304"/>
      <c r="BR207" s="304"/>
      <c r="BS207" s="304"/>
      <c r="BT207" s="304"/>
      <c r="BU207" s="304"/>
      <c r="BV207" s="304"/>
      <c r="BW207" s="304"/>
      <c r="BX207" s="305"/>
      <c r="BY207" s="303"/>
      <c r="BZ207" s="304"/>
      <c r="CA207" s="304"/>
      <c r="CB207" s="304"/>
      <c r="CC207" s="304"/>
      <c r="CD207" s="304"/>
      <c r="CE207" s="304"/>
      <c r="CF207" s="304"/>
      <c r="CG207" s="304"/>
      <c r="CH207" s="304"/>
      <c r="CI207" s="304"/>
      <c r="CJ207" s="305"/>
      <c r="CK207" s="303"/>
      <c r="CL207" s="304"/>
      <c r="CM207" s="304"/>
      <c r="CN207" s="304"/>
      <c r="CO207" s="304"/>
      <c r="CP207" s="304"/>
      <c r="CQ207" s="41"/>
      <c r="CR207" s="41"/>
      <c r="CS207" s="41"/>
      <c r="CT207" s="41"/>
      <c r="CU207" s="41"/>
      <c r="CV207" s="309"/>
      <c r="CW207" s="313"/>
      <c r="CX207" s="41"/>
      <c r="CY207" s="41"/>
      <c r="CZ207" s="41"/>
      <c r="DA207" s="41"/>
      <c r="DB207" s="41"/>
      <c r="DL207" s="41"/>
      <c r="DM207" s="41"/>
      <c r="DN207" s="41"/>
      <c r="DO207" s="41"/>
      <c r="DP207" s="41"/>
      <c r="DQ207" s="41"/>
      <c r="DR207" s="41"/>
      <c r="DS207" s="41"/>
      <c r="DT207" s="309"/>
      <c r="DU207" s="313"/>
      <c r="DV207" s="41"/>
      <c r="DW207" s="41"/>
      <c r="DX207" s="41"/>
      <c r="DY207" s="41"/>
      <c r="DZ207" s="41"/>
      <c r="EA207" s="41"/>
      <c r="EB207" s="41"/>
      <c r="EC207" s="41"/>
      <c r="ED207" s="41"/>
      <c r="EE207" s="41"/>
      <c r="EF207" s="309"/>
      <c r="EG207" s="313"/>
      <c r="EH207" s="41"/>
      <c r="EI207" s="41"/>
      <c r="EJ207" s="41"/>
      <c r="EK207" s="41"/>
      <c r="EL207" s="41"/>
      <c r="EM207" s="41"/>
      <c r="EN207" s="41"/>
      <c r="EO207" s="41"/>
      <c r="EP207" s="41"/>
      <c r="EQ207" s="41"/>
      <c r="ER207" s="309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</row>
    <row r="208" spans="1:191" x14ac:dyDescent="0.2"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303"/>
      <c r="R208" s="304"/>
      <c r="S208" s="304"/>
      <c r="T208" s="304"/>
      <c r="U208" s="304"/>
      <c r="V208" s="304"/>
      <c r="W208" s="304"/>
      <c r="X208" s="304"/>
      <c r="Y208" s="304"/>
      <c r="Z208" s="304"/>
      <c r="AA208" s="304"/>
      <c r="AB208" s="305"/>
      <c r="AC208" s="303"/>
      <c r="AD208" s="304"/>
      <c r="AE208" s="304"/>
      <c r="AF208" s="304"/>
      <c r="AG208" s="304"/>
      <c r="AH208" s="304"/>
      <c r="AI208" s="304"/>
      <c r="AJ208" s="304"/>
      <c r="AK208" s="304"/>
      <c r="AL208" s="304"/>
      <c r="AM208" s="304"/>
      <c r="AN208" s="305"/>
      <c r="AO208" s="303"/>
      <c r="AP208" s="304"/>
      <c r="AQ208" s="304"/>
      <c r="AR208" s="304"/>
      <c r="AS208" s="304"/>
      <c r="AT208" s="304"/>
      <c r="AU208" s="304"/>
      <c r="AV208" s="304"/>
      <c r="AW208" s="304"/>
      <c r="AX208" s="304"/>
      <c r="AY208" s="304"/>
      <c r="AZ208" s="305"/>
      <c r="BA208" s="303"/>
      <c r="BB208" s="304"/>
      <c r="BC208" s="304"/>
      <c r="BD208" s="304"/>
      <c r="BE208" s="304"/>
      <c r="BF208" s="304"/>
      <c r="BG208" s="304"/>
      <c r="BH208" s="304"/>
      <c r="BI208" s="304"/>
      <c r="BJ208" s="304"/>
      <c r="BK208" s="304"/>
      <c r="BL208" s="305"/>
      <c r="BM208" s="303"/>
      <c r="BN208" s="304"/>
      <c r="BO208" s="304"/>
      <c r="BP208" s="304"/>
      <c r="BQ208" s="304"/>
      <c r="BR208" s="304"/>
      <c r="BS208" s="304"/>
      <c r="BT208" s="304"/>
      <c r="BU208" s="304"/>
      <c r="BV208" s="304"/>
      <c r="BW208" s="304"/>
      <c r="BX208" s="305"/>
      <c r="BY208" s="303"/>
      <c r="BZ208" s="304"/>
      <c r="CA208" s="304"/>
      <c r="CB208" s="304"/>
      <c r="CC208" s="304"/>
      <c r="CD208" s="304"/>
      <c r="CE208" s="304"/>
      <c r="CF208" s="304"/>
      <c r="CG208" s="304"/>
      <c r="CH208" s="304"/>
      <c r="CI208" s="304"/>
      <c r="CJ208" s="305"/>
      <c r="CK208" s="303"/>
      <c r="CL208" s="304"/>
      <c r="CM208" s="304"/>
      <c r="CN208" s="304"/>
      <c r="CO208" s="304"/>
      <c r="CP208" s="304"/>
      <c r="CQ208" s="41"/>
      <c r="CR208" s="41"/>
      <c r="CS208" s="41"/>
      <c r="CT208" s="41"/>
      <c r="CU208" s="41"/>
      <c r="CV208" s="309"/>
      <c r="CW208" s="313"/>
      <c r="CX208" s="41"/>
      <c r="CY208" s="41"/>
      <c r="CZ208" s="41"/>
      <c r="DA208" s="41"/>
      <c r="DB208" s="41"/>
      <c r="DL208" s="41"/>
      <c r="DM208" s="41"/>
      <c r="DN208" s="41"/>
      <c r="DO208" s="41"/>
      <c r="DP208" s="41"/>
      <c r="DQ208" s="41"/>
      <c r="DR208" s="41"/>
      <c r="DS208" s="41"/>
      <c r="DT208" s="309"/>
      <c r="DU208" s="313"/>
      <c r="DV208" s="41"/>
      <c r="DW208" s="41"/>
      <c r="DX208" s="41"/>
      <c r="DY208" s="41"/>
      <c r="DZ208" s="41"/>
      <c r="EA208" s="41"/>
      <c r="EB208" s="41"/>
      <c r="EC208" s="41"/>
      <c r="ED208" s="41"/>
      <c r="EE208" s="41"/>
      <c r="EF208" s="309"/>
      <c r="EG208" s="313"/>
      <c r="EH208" s="41"/>
      <c r="EI208" s="41"/>
      <c r="EJ208" s="41"/>
      <c r="EK208" s="41"/>
      <c r="EL208" s="41"/>
      <c r="EM208" s="41"/>
      <c r="EN208" s="41"/>
      <c r="EO208" s="41"/>
      <c r="EP208" s="41"/>
      <c r="EQ208" s="41"/>
      <c r="ER208" s="309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</row>
    <row r="209" spans="5:191" x14ac:dyDescent="0.2"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303"/>
      <c r="R209" s="304"/>
      <c r="S209" s="304"/>
      <c r="T209" s="304"/>
      <c r="U209" s="304"/>
      <c r="V209" s="304"/>
      <c r="W209" s="304"/>
      <c r="X209" s="304"/>
      <c r="Y209" s="304"/>
      <c r="Z209" s="304"/>
      <c r="AA209" s="304"/>
      <c r="AB209" s="305"/>
      <c r="AC209" s="303"/>
      <c r="AD209" s="304"/>
      <c r="AE209" s="304"/>
      <c r="AF209" s="304"/>
      <c r="AG209" s="304"/>
      <c r="AH209" s="304"/>
      <c r="AI209" s="304"/>
      <c r="AJ209" s="304"/>
      <c r="AK209" s="304"/>
      <c r="AL209" s="304"/>
      <c r="AM209" s="304"/>
      <c r="AN209" s="305"/>
      <c r="AO209" s="303"/>
      <c r="AP209" s="304"/>
      <c r="AQ209" s="304"/>
      <c r="AR209" s="304"/>
      <c r="AS209" s="304"/>
      <c r="AT209" s="304"/>
      <c r="AU209" s="304"/>
      <c r="AV209" s="304"/>
      <c r="AW209" s="304"/>
      <c r="AX209" s="304"/>
      <c r="AY209" s="304"/>
      <c r="AZ209" s="305"/>
      <c r="BA209" s="303"/>
      <c r="BB209" s="304"/>
      <c r="BC209" s="304"/>
      <c r="BD209" s="304"/>
      <c r="BE209" s="304"/>
      <c r="BF209" s="304"/>
      <c r="BG209" s="304"/>
      <c r="BH209" s="304"/>
      <c r="BI209" s="304"/>
      <c r="BJ209" s="304"/>
      <c r="BK209" s="304"/>
      <c r="BL209" s="305"/>
      <c r="BM209" s="303"/>
      <c r="BN209" s="304"/>
      <c r="BO209" s="304"/>
      <c r="BP209" s="304"/>
      <c r="BQ209" s="304"/>
      <c r="BR209" s="304"/>
      <c r="BS209" s="304"/>
      <c r="BT209" s="304"/>
      <c r="BU209" s="304"/>
      <c r="BV209" s="304"/>
      <c r="BW209" s="304"/>
      <c r="BX209" s="305"/>
      <c r="BY209" s="303"/>
      <c r="BZ209" s="304"/>
      <c r="CA209" s="304"/>
      <c r="CB209" s="304"/>
      <c r="CC209" s="304"/>
      <c r="CD209" s="304"/>
      <c r="CE209" s="304"/>
      <c r="CF209" s="304"/>
      <c r="CG209" s="304"/>
      <c r="CH209" s="304"/>
      <c r="CI209" s="304"/>
      <c r="CJ209" s="305"/>
      <c r="CK209" s="303"/>
      <c r="CL209" s="304"/>
      <c r="CM209" s="304"/>
      <c r="CN209" s="304"/>
      <c r="CO209" s="304"/>
      <c r="CP209" s="304"/>
      <c r="CQ209" s="41"/>
      <c r="CR209" s="41"/>
      <c r="CS209" s="41"/>
      <c r="CT209" s="41"/>
      <c r="CU209" s="41"/>
      <c r="CV209" s="309"/>
      <c r="CW209" s="313"/>
      <c r="CX209" s="41"/>
      <c r="CY209" s="41"/>
      <c r="CZ209" s="41"/>
      <c r="DA209" s="41"/>
      <c r="DB209" s="41"/>
      <c r="DL209" s="41"/>
      <c r="DM209" s="41"/>
      <c r="DN209" s="41"/>
      <c r="DO209" s="41"/>
      <c r="DP209" s="41"/>
      <c r="DQ209" s="41"/>
      <c r="DR209" s="41"/>
      <c r="DS209" s="41"/>
      <c r="DT209" s="309"/>
      <c r="DU209" s="313"/>
      <c r="DV209" s="41"/>
      <c r="DW209" s="41"/>
      <c r="DX209" s="41"/>
      <c r="DY209" s="41"/>
      <c r="DZ209" s="41"/>
      <c r="EA209" s="41"/>
      <c r="EB209" s="41"/>
      <c r="EC209" s="41"/>
      <c r="ED209" s="41"/>
      <c r="EE209" s="41"/>
      <c r="EF209" s="309"/>
      <c r="EG209" s="313"/>
      <c r="EH209" s="41"/>
      <c r="EI209" s="41"/>
      <c r="EJ209" s="41"/>
      <c r="EK209" s="41"/>
      <c r="EL209" s="41"/>
      <c r="EM209" s="41"/>
      <c r="EN209" s="41"/>
      <c r="EO209" s="41"/>
      <c r="EP209" s="41"/>
      <c r="EQ209" s="41"/>
      <c r="ER209" s="309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</row>
    <row r="210" spans="5:191" x14ac:dyDescent="0.2"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303"/>
      <c r="R210" s="304"/>
      <c r="S210" s="304"/>
      <c r="T210" s="304"/>
      <c r="U210" s="304"/>
      <c r="V210" s="304"/>
      <c r="W210" s="304"/>
      <c r="X210" s="304"/>
      <c r="Y210" s="304"/>
      <c r="Z210" s="304"/>
      <c r="AA210" s="304"/>
      <c r="AB210" s="305"/>
      <c r="AC210" s="303"/>
      <c r="AD210" s="304"/>
      <c r="AE210" s="304"/>
      <c r="AF210" s="304"/>
      <c r="AG210" s="304"/>
      <c r="AH210" s="304"/>
      <c r="AI210" s="304"/>
      <c r="AJ210" s="304"/>
      <c r="AK210" s="304"/>
      <c r="AL210" s="304"/>
      <c r="AM210" s="304"/>
      <c r="AN210" s="305"/>
      <c r="AO210" s="303"/>
      <c r="AP210" s="304"/>
      <c r="AQ210" s="304"/>
      <c r="AR210" s="304"/>
      <c r="AS210" s="304"/>
      <c r="AT210" s="304"/>
      <c r="AU210" s="304"/>
      <c r="AV210" s="304"/>
      <c r="AW210" s="304"/>
      <c r="AX210" s="304"/>
      <c r="AY210" s="304"/>
      <c r="AZ210" s="305"/>
      <c r="BA210" s="303"/>
      <c r="BB210" s="304"/>
      <c r="BC210" s="304"/>
      <c r="BD210" s="304"/>
      <c r="BE210" s="304"/>
      <c r="BF210" s="304"/>
      <c r="BG210" s="304"/>
      <c r="BH210" s="304"/>
      <c r="BI210" s="304"/>
      <c r="BJ210" s="304"/>
      <c r="BK210" s="304"/>
      <c r="BL210" s="305"/>
      <c r="BM210" s="303"/>
      <c r="BN210" s="304"/>
      <c r="BO210" s="304"/>
      <c r="BP210" s="304"/>
      <c r="BQ210" s="304"/>
      <c r="BR210" s="304"/>
      <c r="BS210" s="304"/>
      <c r="BT210" s="304"/>
      <c r="BU210" s="304"/>
      <c r="BV210" s="304"/>
      <c r="BW210" s="304"/>
      <c r="BX210" s="305"/>
      <c r="BY210" s="303"/>
      <c r="BZ210" s="304"/>
      <c r="CA210" s="304"/>
      <c r="CB210" s="304"/>
      <c r="CC210" s="304"/>
      <c r="CD210" s="304"/>
      <c r="CE210" s="304"/>
      <c r="CF210" s="304"/>
      <c r="CG210" s="304"/>
      <c r="CH210" s="304"/>
      <c r="CI210" s="304"/>
      <c r="CJ210" s="305"/>
      <c r="CK210" s="303"/>
      <c r="CL210" s="304"/>
      <c r="CM210" s="304"/>
      <c r="CN210" s="304"/>
      <c r="CO210" s="304"/>
      <c r="CP210" s="304"/>
      <c r="CQ210" s="41"/>
      <c r="CR210" s="41"/>
      <c r="CS210" s="41"/>
      <c r="CT210" s="41"/>
      <c r="CU210" s="41"/>
      <c r="CV210" s="309"/>
      <c r="CW210" s="313"/>
      <c r="CX210" s="41"/>
      <c r="CY210" s="41"/>
      <c r="CZ210" s="41"/>
      <c r="DA210" s="41"/>
      <c r="DB210" s="41"/>
      <c r="DL210" s="41"/>
      <c r="DM210" s="41"/>
      <c r="DN210" s="41"/>
      <c r="DO210" s="41"/>
      <c r="DP210" s="41"/>
      <c r="DQ210" s="41"/>
      <c r="DR210" s="41"/>
      <c r="DS210" s="41"/>
      <c r="DT210" s="309"/>
      <c r="DU210" s="313"/>
      <c r="DV210" s="41"/>
      <c r="DW210" s="41"/>
      <c r="DX210" s="41"/>
      <c r="DY210" s="41"/>
      <c r="DZ210" s="41"/>
      <c r="EA210" s="41"/>
      <c r="EB210" s="41"/>
      <c r="EC210" s="41"/>
      <c r="ED210" s="41"/>
      <c r="EE210" s="41"/>
      <c r="EF210" s="309"/>
      <c r="EG210" s="313"/>
      <c r="EH210" s="41"/>
      <c r="EI210" s="41"/>
      <c r="EJ210" s="41"/>
      <c r="EK210" s="41"/>
      <c r="EL210" s="41"/>
      <c r="EM210" s="41"/>
      <c r="EN210" s="41"/>
      <c r="EO210" s="41"/>
      <c r="EP210" s="41"/>
      <c r="EQ210" s="41"/>
      <c r="ER210" s="309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</row>
    <row r="211" spans="5:191" x14ac:dyDescent="0.2"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303"/>
      <c r="R211" s="304"/>
      <c r="S211" s="304"/>
      <c r="T211" s="304"/>
      <c r="U211" s="304"/>
      <c r="V211" s="304"/>
      <c r="W211" s="304"/>
      <c r="X211" s="304"/>
      <c r="Y211" s="304"/>
      <c r="Z211" s="304"/>
      <c r="AA211" s="304"/>
      <c r="AB211" s="305"/>
      <c r="AC211" s="303"/>
      <c r="AD211" s="304"/>
      <c r="AE211" s="304"/>
      <c r="AF211" s="304"/>
      <c r="AG211" s="304"/>
      <c r="AH211" s="304"/>
      <c r="AI211" s="304"/>
      <c r="AJ211" s="304"/>
      <c r="AK211" s="304"/>
      <c r="AL211" s="304"/>
      <c r="AM211" s="304"/>
      <c r="AN211" s="305"/>
      <c r="AO211" s="303"/>
      <c r="AP211" s="304"/>
      <c r="AQ211" s="304"/>
      <c r="AR211" s="304"/>
      <c r="AS211" s="304"/>
      <c r="AT211" s="304"/>
      <c r="AU211" s="304"/>
      <c r="AV211" s="304"/>
      <c r="AW211" s="304"/>
      <c r="AX211" s="304"/>
      <c r="AY211" s="304"/>
      <c r="AZ211" s="305"/>
      <c r="BA211" s="303"/>
      <c r="BB211" s="304"/>
      <c r="BC211" s="304"/>
      <c r="BD211" s="304"/>
      <c r="BE211" s="304"/>
      <c r="BF211" s="304"/>
      <c r="BG211" s="304"/>
      <c r="BH211" s="304"/>
      <c r="BI211" s="304"/>
      <c r="BJ211" s="304"/>
      <c r="BK211" s="304"/>
      <c r="BL211" s="305"/>
      <c r="BM211" s="303"/>
      <c r="BN211" s="304"/>
      <c r="BO211" s="304"/>
      <c r="BP211" s="304"/>
      <c r="BQ211" s="304"/>
      <c r="BR211" s="304"/>
      <c r="BS211" s="304"/>
      <c r="BT211" s="304"/>
      <c r="BU211" s="304"/>
      <c r="BV211" s="304"/>
      <c r="BW211" s="304"/>
      <c r="BX211" s="305"/>
      <c r="BY211" s="303"/>
      <c r="BZ211" s="304"/>
      <c r="CA211" s="304"/>
      <c r="CB211" s="304"/>
      <c r="CC211" s="304"/>
      <c r="CD211" s="304"/>
      <c r="CE211" s="304"/>
      <c r="CF211" s="304"/>
      <c r="CG211" s="304"/>
      <c r="CH211" s="304"/>
      <c r="CI211" s="304"/>
      <c r="CJ211" s="305"/>
      <c r="CK211" s="303"/>
      <c r="CL211" s="304"/>
      <c r="CM211" s="304"/>
      <c r="CN211" s="304"/>
      <c r="CO211" s="304"/>
      <c r="CP211" s="304"/>
      <c r="CQ211" s="41"/>
      <c r="CR211" s="41"/>
      <c r="CS211" s="41"/>
      <c r="CT211" s="41"/>
      <c r="CU211" s="41"/>
      <c r="CV211" s="309"/>
      <c r="CW211" s="313"/>
      <c r="CX211" s="41"/>
      <c r="CY211" s="41"/>
      <c r="CZ211" s="41"/>
      <c r="DA211" s="41"/>
      <c r="DB211" s="41"/>
      <c r="DL211" s="41"/>
      <c r="DM211" s="41"/>
      <c r="DN211" s="41"/>
      <c r="DO211" s="41"/>
      <c r="DP211" s="41"/>
      <c r="DQ211" s="41"/>
      <c r="DR211" s="41"/>
      <c r="DS211" s="41"/>
      <c r="DT211" s="309"/>
      <c r="DU211" s="313"/>
      <c r="DV211" s="41"/>
      <c r="DW211" s="41"/>
      <c r="DX211" s="41"/>
      <c r="DY211" s="41"/>
      <c r="DZ211" s="41"/>
      <c r="EA211" s="41"/>
      <c r="EB211" s="41"/>
      <c r="EC211" s="41"/>
      <c r="ED211" s="41"/>
      <c r="EE211" s="41"/>
      <c r="EF211" s="309"/>
      <c r="EG211" s="313"/>
      <c r="EH211" s="41"/>
      <c r="EI211" s="41"/>
      <c r="EJ211" s="41"/>
      <c r="EK211" s="41"/>
      <c r="EL211" s="41"/>
      <c r="EM211" s="41"/>
      <c r="EN211" s="41"/>
      <c r="EO211" s="41"/>
      <c r="EP211" s="41"/>
      <c r="EQ211" s="41"/>
      <c r="ER211" s="309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</row>
    <row r="212" spans="5:191" x14ac:dyDescent="0.2"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303"/>
      <c r="R212" s="304"/>
      <c r="S212" s="304"/>
      <c r="T212" s="304"/>
      <c r="U212" s="304"/>
      <c r="V212" s="304"/>
      <c r="W212" s="304"/>
      <c r="X212" s="304"/>
      <c r="Y212" s="304"/>
      <c r="Z212" s="304"/>
      <c r="AA212" s="304"/>
      <c r="AB212" s="305"/>
      <c r="AC212" s="303"/>
      <c r="AD212" s="304"/>
      <c r="AE212" s="304"/>
      <c r="AF212" s="304"/>
      <c r="AG212" s="304"/>
      <c r="AH212" s="304"/>
      <c r="AI212" s="304"/>
      <c r="AJ212" s="304"/>
      <c r="AK212" s="304"/>
      <c r="AL212" s="304"/>
      <c r="AM212" s="304"/>
      <c r="AN212" s="305"/>
      <c r="AO212" s="303"/>
      <c r="AP212" s="304"/>
      <c r="AQ212" s="304"/>
      <c r="AR212" s="304"/>
      <c r="AS212" s="304"/>
      <c r="AT212" s="304"/>
      <c r="AU212" s="304"/>
      <c r="AV212" s="304"/>
      <c r="AW212" s="304"/>
      <c r="AX212" s="304"/>
      <c r="AY212" s="304"/>
      <c r="AZ212" s="305"/>
      <c r="BA212" s="303"/>
      <c r="BB212" s="304"/>
      <c r="BC212" s="304"/>
      <c r="BD212" s="304"/>
      <c r="BE212" s="304"/>
      <c r="BF212" s="304"/>
      <c r="BG212" s="304"/>
      <c r="BH212" s="304"/>
      <c r="BI212" s="304"/>
      <c r="BJ212" s="304"/>
      <c r="BK212" s="304"/>
      <c r="BL212" s="305"/>
      <c r="BM212" s="303"/>
      <c r="BN212" s="304"/>
      <c r="BO212" s="304"/>
      <c r="BP212" s="304"/>
      <c r="BQ212" s="304"/>
      <c r="BR212" s="304"/>
      <c r="BS212" s="304"/>
      <c r="BT212" s="304"/>
      <c r="BU212" s="304"/>
      <c r="BV212" s="304"/>
      <c r="BW212" s="304"/>
      <c r="BX212" s="305"/>
      <c r="BY212" s="303"/>
      <c r="BZ212" s="304"/>
      <c r="CA212" s="304"/>
      <c r="CB212" s="304"/>
      <c r="CC212" s="304"/>
      <c r="CD212" s="304"/>
      <c r="CE212" s="304"/>
      <c r="CF212" s="304"/>
      <c r="CG212" s="304"/>
      <c r="CH212" s="304"/>
      <c r="CI212" s="304"/>
      <c r="CJ212" s="305"/>
      <c r="CK212" s="303"/>
      <c r="CL212" s="304"/>
      <c r="CM212" s="304"/>
      <c r="CN212" s="304"/>
      <c r="CO212" s="304"/>
      <c r="CP212" s="304"/>
      <c r="CQ212" s="41"/>
      <c r="CR212" s="41"/>
      <c r="CS212" s="41"/>
      <c r="CT212" s="41"/>
      <c r="CU212" s="41"/>
      <c r="CV212" s="309"/>
      <c r="CW212" s="313"/>
      <c r="CX212" s="41"/>
      <c r="CY212" s="41"/>
      <c r="CZ212" s="41"/>
      <c r="DA212" s="41"/>
      <c r="DB212" s="41"/>
      <c r="DL212" s="41"/>
      <c r="DM212" s="41"/>
      <c r="DN212" s="41"/>
      <c r="DO212" s="41"/>
      <c r="DP212" s="41"/>
      <c r="DQ212" s="41"/>
      <c r="DR212" s="41"/>
      <c r="DS212" s="41"/>
      <c r="DT212" s="309"/>
      <c r="DU212" s="313"/>
      <c r="DV212" s="41"/>
      <c r="DW212" s="41"/>
      <c r="DX212" s="41"/>
      <c r="DY212" s="41"/>
      <c r="DZ212" s="41"/>
      <c r="EA212" s="41"/>
      <c r="EB212" s="41"/>
      <c r="EC212" s="41"/>
      <c r="ED212" s="41"/>
      <c r="EE212" s="41"/>
      <c r="EF212" s="309"/>
      <c r="EG212" s="313"/>
      <c r="EH212" s="41"/>
      <c r="EI212" s="41"/>
      <c r="EJ212" s="41"/>
      <c r="EK212" s="41"/>
      <c r="EL212" s="41"/>
      <c r="EM212" s="41"/>
      <c r="EN212" s="41"/>
      <c r="EO212" s="41"/>
      <c r="EP212" s="41"/>
      <c r="EQ212" s="41"/>
      <c r="ER212" s="309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</row>
    <row r="213" spans="5:191" x14ac:dyDescent="0.2"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303"/>
      <c r="R213" s="304"/>
      <c r="S213" s="304"/>
      <c r="T213" s="304"/>
      <c r="U213" s="304"/>
      <c r="V213" s="304"/>
      <c r="W213" s="304"/>
      <c r="X213" s="304"/>
      <c r="Y213" s="304"/>
      <c r="Z213" s="304"/>
      <c r="AA213" s="304"/>
      <c r="AB213" s="305"/>
      <c r="AC213" s="303"/>
      <c r="AD213" s="304"/>
      <c r="AE213" s="304"/>
      <c r="AF213" s="304"/>
      <c r="AG213" s="304"/>
      <c r="AH213" s="304"/>
      <c r="AI213" s="304"/>
      <c r="AJ213" s="304"/>
      <c r="AK213" s="304"/>
      <c r="AL213" s="304"/>
      <c r="AM213" s="304"/>
      <c r="AN213" s="305"/>
      <c r="AO213" s="303"/>
      <c r="AP213" s="304"/>
      <c r="AQ213" s="304"/>
      <c r="AR213" s="304"/>
      <c r="AS213" s="304"/>
      <c r="AT213" s="304"/>
      <c r="AU213" s="304"/>
      <c r="AV213" s="304"/>
      <c r="AW213" s="304"/>
      <c r="AX213" s="304"/>
      <c r="AY213" s="304"/>
      <c r="AZ213" s="305"/>
      <c r="BA213" s="303"/>
      <c r="BB213" s="304"/>
      <c r="BC213" s="304"/>
      <c r="BD213" s="304"/>
      <c r="BE213" s="304"/>
      <c r="BF213" s="304"/>
      <c r="BG213" s="304"/>
      <c r="BH213" s="304"/>
      <c r="BI213" s="304"/>
      <c r="BJ213" s="304"/>
      <c r="BK213" s="304"/>
      <c r="BL213" s="305"/>
      <c r="BM213" s="303"/>
      <c r="BN213" s="304"/>
      <c r="BO213" s="304"/>
      <c r="BP213" s="304"/>
      <c r="BQ213" s="304"/>
      <c r="BR213" s="304"/>
      <c r="BS213" s="304"/>
      <c r="BT213" s="304"/>
      <c r="BU213" s="304"/>
      <c r="BV213" s="304"/>
      <c r="BW213" s="304"/>
      <c r="BX213" s="305"/>
      <c r="BY213" s="303"/>
      <c r="BZ213" s="304"/>
      <c r="CA213" s="304"/>
      <c r="CB213" s="304"/>
      <c r="CC213" s="304"/>
      <c r="CD213" s="304"/>
      <c r="CE213" s="304"/>
      <c r="CF213" s="304"/>
      <c r="CG213" s="304"/>
      <c r="CH213" s="304"/>
      <c r="CI213" s="304"/>
      <c r="CJ213" s="305"/>
      <c r="CK213" s="303"/>
      <c r="CL213" s="304"/>
      <c r="CM213" s="304"/>
      <c r="CN213" s="304"/>
      <c r="CO213" s="304"/>
      <c r="CP213" s="304"/>
      <c r="CQ213" s="41"/>
      <c r="CR213" s="41"/>
      <c r="CS213" s="41"/>
      <c r="CT213" s="41"/>
      <c r="CU213" s="41"/>
      <c r="CV213" s="309"/>
      <c r="CW213" s="313"/>
      <c r="CX213" s="41"/>
      <c r="CY213" s="41"/>
      <c r="CZ213" s="41"/>
      <c r="DA213" s="41"/>
      <c r="DB213" s="41"/>
      <c r="DJ213" s="122"/>
      <c r="DL213" s="41"/>
      <c r="DM213" s="41"/>
      <c r="DN213" s="41"/>
      <c r="DO213" s="41"/>
      <c r="DP213" s="41"/>
      <c r="DQ213" s="41"/>
      <c r="DR213" s="41"/>
      <c r="DS213" s="41"/>
      <c r="DT213" s="309"/>
      <c r="DU213" s="313"/>
      <c r="DV213" s="41"/>
      <c r="DW213" s="41"/>
      <c r="DX213" s="41"/>
      <c r="DY213" s="41"/>
      <c r="DZ213" s="41"/>
      <c r="EA213" s="41"/>
      <c r="EB213" s="41"/>
      <c r="EC213" s="41"/>
      <c r="ED213" s="41"/>
      <c r="EE213" s="41"/>
      <c r="EF213" s="309"/>
      <c r="EG213" s="313"/>
      <c r="EH213" s="41"/>
      <c r="EI213" s="41"/>
      <c r="EJ213" s="41"/>
      <c r="EK213" s="41"/>
      <c r="EL213" s="41"/>
      <c r="EM213" s="41"/>
      <c r="EN213" s="41"/>
      <c r="EO213" s="41"/>
      <c r="EP213" s="41"/>
      <c r="EQ213" s="41"/>
      <c r="ER213" s="309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</row>
    <row r="214" spans="5:191" x14ac:dyDescent="0.2"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303"/>
      <c r="R214" s="304"/>
      <c r="S214" s="304"/>
      <c r="T214" s="304"/>
      <c r="U214" s="304"/>
      <c r="V214" s="304"/>
      <c r="W214" s="304"/>
      <c r="X214" s="304"/>
      <c r="Y214" s="304"/>
      <c r="Z214" s="304"/>
      <c r="AA214" s="304"/>
      <c r="AB214" s="305"/>
      <c r="AC214" s="303"/>
      <c r="AD214" s="304"/>
      <c r="AE214" s="304"/>
      <c r="AF214" s="304"/>
      <c r="AG214" s="304"/>
      <c r="AH214" s="304"/>
      <c r="AI214" s="304"/>
      <c r="AJ214" s="304"/>
      <c r="AK214" s="304"/>
      <c r="AL214" s="304"/>
      <c r="AM214" s="304"/>
      <c r="AN214" s="305"/>
      <c r="AO214" s="303"/>
      <c r="AP214" s="304"/>
      <c r="AQ214" s="304"/>
      <c r="AR214" s="304"/>
      <c r="AS214" s="304"/>
      <c r="AT214" s="304"/>
      <c r="AU214" s="304"/>
      <c r="AV214" s="304"/>
      <c r="AW214" s="304"/>
      <c r="AX214" s="304"/>
      <c r="AY214" s="304"/>
      <c r="AZ214" s="305"/>
      <c r="BA214" s="303"/>
      <c r="BB214" s="304"/>
      <c r="BC214" s="304"/>
      <c r="BD214" s="304"/>
      <c r="BE214" s="304"/>
      <c r="BF214" s="304"/>
      <c r="BG214" s="304"/>
      <c r="BH214" s="304"/>
      <c r="BI214" s="304"/>
      <c r="BJ214" s="304"/>
      <c r="BK214" s="304"/>
      <c r="BL214" s="305"/>
      <c r="BM214" s="303"/>
      <c r="BN214" s="304"/>
      <c r="BO214" s="304"/>
      <c r="BP214" s="304"/>
      <c r="BQ214" s="304"/>
      <c r="BR214" s="304"/>
      <c r="BS214" s="304"/>
      <c r="BT214" s="304"/>
      <c r="BU214" s="304"/>
      <c r="BV214" s="304"/>
      <c r="BW214" s="304"/>
      <c r="BX214" s="305"/>
      <c r="BY214" s="303"/>
      <c r="BZ214" s="304"/>
      <c r="CA214" s="304"/>
      <c r="CB214" s="304"/>
      <c r="CC214" s="304"/>
      <c r="CD214" s="304"/>
      <c r="CE214" s="304"/>
      <c r="CF214" s="304"/>
      <c r="CG214" s="304"/>
      <c r="CH214" s="304"/>
      <c r="CI214" s="304"/>
      <c r="CJ214" s="305"/>
      <c r="CK214" s="303"/>
      <c r="CL214" s="304"/>
      <c r="CM214" s="304"/>
      <c r="CN214" s="304"/>
      <c r="CO214" s="304"/>
      <c r="CP214" s="304"/>
      <c r="CQ214" s="41"/>
      <c r="CR214" s="41"/>
      <c r="CS214" s="41"/>
      <c r="CT214" s="41"/>
      <c r="CU214" s="41"/>
      <c r="CV214" s="309"/>
      <c r="CW214" s="313"/>
      <c r="CX214" s="41"/>
      <c r="CY214" s="41"/>
      <c r="CZ214" s="41"/>
      <c r="DA214" s="41"/>
      <c r="DB214" s="41"/>
      <c r="DJ214" s="122"/>
      <c r="DL214" s="41"/>
      <c r="DM214" s="41"/>
      <c r="DN214" s="41"/>
      <c r="DO214" s="41"/>
      <c r="DP214" s="41"/>
      <c r="DQ214" s="41"/>
      <c r="DR214" s="41"/>
      <c r="DS214" s="41"/>
      <c r="DT214" s="309"/>
      <c r="DU214" s="313"/>
      <c r="DV214" s="41"/>
      <c r="DW214" s="41"/>
      <c r="DX214" s="41"/>
      <c r="DY214" s="41"/>
      <c r="DZ214" s="41"/>
      <c r="EA214" s="41"/>
      <c r="EB214" s="41"/>
      <c r="EC214" s="41"/>
      <c r="ED214" s="41"/>
      <c r="EE214" s="41"/>
      <c r="EF214" s="309"/>
      <c r="EG214" s="313"/>
      <c r="EH214" s="41"/>
      <c r="EI214" s="41"/>
      <c r="EJ214" s="41"/>
      <c r="EK214" s="41"/>
      <c r="EL214" s="41"/>
      <c r="EM214" s="41"/>
      <c r="EN214" s="41"/>
      <c r="EO214" s="41"/>
      <c r="EP214" s="41"/>
      <c r="EQ214" s="41"/>
      <c r="ER214" s="309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</row>
    <row r="215" spans="5:191" x14ac:dyDescent="0.2"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303"/>
      <c r="R215" s="304"/>
      <c r="S215" s="304"/>
      <c r="T215" s="304"/>
      <c r="U215" s="304"/>
      <c r="V215" s="304"/>
      <c r="W215" s="304"/>
      <c r="X215" s="304"/>
      <c r="Y215" s="304"/>
      <c r="Z215" s="304"/>
      <c r="AA215" s="304"/>
      <c r="AB215" s="305"/>
      <c r="AC215" s="303"/>
      <c r="AD215" s="304"/>
      <c r="AE215" s="304"/>
      <c r="AF215" s="304"/>
      <c r="AG215" s="304"/>
      <c r="AH215" s="304"/>
      <c r="AI215" s="304"/>
      <c r="AJ215" s="304"/>
      <c r="AK215" s="304"/>
      <c r="AL215" s="304"/>
      <c r="AM215" s="304"/>
      <c r="AN215" s="305"/>
      <c r="AO215" s="303"/>
      <c r="AP215" s="304"/>
      <c r="AQ215" s="304"/>
      <c r="AR215" s="304"/>
      <c r="AS215" s="304"/>
      <c r="AT215" s="304"/>
      <c r="AU215" s="304"/>
      <c r="AV215" s="304"/>
      <c r="AW215" s="304"/>
      <c r="AX215" s="304"/>
      <c r="AY215" s="304"/>
      <c r="AZ215" s="305"/>
      <c r="BA215" s="303"/>
      <c r="BB215" s="304"/>
      <c r="BC215" s="304"/>
      <c r="BD215" s="304"/>
      <c r="BE215" s="304"/>
      <c r="BF215" s="304"/>
      <c r="BG215" s="304"/>
      <c r="BH215" s="304"/>
      <c r="BI215" s="304"/>
      <c r="BJ215" s="304"/>
      <c r="BK215" s="304"/>
      <c r="BL215" s="305"/>
      <c r="BM215" s="303"/>
      <c r="BN215" s="304"/>
      <c r="BO215" s="304"/>
      <c r="BP215" s="304"/>
      <c r="BQ215" s="304"/>
      <c r="BR215" s="304"/>
      <c r="BS215" s="304"/>
      <c r="BT215" s="304"/>
      <c r="BU215" s="304"/>
      <c r="BV215" s="304"/>
      <c r="BW215" s="304"/>
      <c r="BX215" s="305"/>
      <c r="BY215" s="303"/>
      <c r="BZ215" s="304"/>
      <c r="CA215" s="304"/>
      <c r="CB215" s="304"/>
      <c r="CC215" s="304"/>
      <c r="CD215" s="304"/>
      <c r="CE215" s="304"/>
      <c r="CF215" s="304"/>
      <c r="CG215" s="304"/>
      <c r="CH215" s="304"/>
      <c r="CI215" s="304"/>
      <c r="CJ215" s="305"/>
      <c r="CK215" s="303"/>
      <c r="CL215" s="304"/>
      <c r="CM215" s="304"/>
      <c r="CN215" s="304"/>
      <c r="CO215" s="304"/>
      <c r="CP215" s="304"/>
      <c r="CQ215" s="41"/>
      <c r="CR215" s="41"/>
      <c r="CS215" s="41"/>
      <c r="CT215" s="41"/>
      <c r="CU215" s="41"/>
      <c r="CV215" s="309"/>
      <c r="CW215" s="313"/>
      <c r="CX215" s="41"/>
      <c r="CY215" s="41"/>
      <c r="CZ215" s="41"/>
      <c r="DA215" s="41"/>
      <c r="DB215" s="41"/>
      <c r="DJ215" s="122"/>
      <c r="DL215" s="41"/>
      <c r="DM215" s="41"/>
      <c r="DN215" s="41"/>
      <c r="DO215" s="41"/>
      <c r="DP215" s="41"/>
      <c r="DQ215" s="41"/>
      <c r="DR215" s="41"/>
      <c r="DS215" s="41"/>
      <c r="DT215" s="309"/>
      <c r="DU215" s="313"/>
      <c r="DV215" s="41"/>
      <c r="DW215" s="41"/>
      <c r="DX215" s="41"/>
      <c r="DY215" s="41"/>
      <c r="DZ215" s="41"/>
      <c r="EA215" s="41"/>
      <c r="EB215" s="41"/>
      <c r="EC215" s="41"/>
      <c r="ED215" s="41"/>
      <c r="EE215" s="41"/>
      <c r="EF215" s="309"/>
      <c r="EG215" s="313"/>
      <c r="EH215" s="41"/>
      <c r="EI215" s="41"/>
      <c r="EJ215" s="41"/>
      <c r="EK215" s="41"/>
      <c r="EL215" s="41"/>
      <c r="EM215" s="41"/>
      <c r="EN215" s="41"/>
      <c r="EO215" s="41"/>
      <c r="EP215" s="41"/>
      <c r="EQ215" s="41"/>
      <c r="ER215" s="309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</row>
    <row r="216" spans="5:191" x14ac:dyDescent="0.2"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303"/>
      <c r="R216" s="304"/>
      <c r="S216" s="304"/>
      <c r="T216" s="304"/>
      <c r="U216" s="304"/>
      <c r="V216" s="304"/>
      <c r="W216" s="304"/>
      <c r="X216" s="304"/>
      <c r="Y216" s="304"/>
      <c r="Z216" s="304"/>
      <c r="AA216" s="304"/>
      <c r="AB216" s="305"/>
      <c r="AC216" s="303"/>
      <c r="AD216" s="304"/>
      <c r="AE216" s="304"/>
      <c r="AF216" s="304"/>
      <c r="AG216" s="304"/>
      <c r="AH216" s="304"/>
      <c r="AI216" s="304"/>
      <c r="AJ216" s="304"/>
      <c r="AK216" s="304"/>
      <c r="AL216" s="304"/>
      <c r="AM216" s="304"/>
      <c r="AN216" s="305"/>
      <c r="AO216" s="303"/>
      <c r="AP216" s="304"/>
      <c r="AQ216" s="304"/>
      <c r="AR216" s="304"/>
      <c r="AS216" s="304"/>
      <c r="AT216" s="304"/>
      <c r="AU216" s="304"/>
      <c r="AV216" s="304"/>
      <c r="AW216" s="304"/>
      <c r="AX216" s="304"/>
      <c r="AY216" s="304"/>
      <c r="AZ216" s="305"/>
      <c r="BA216" s="303"/>
      <c r="BB216" s="304"/>
      <c r="BC216" s="304"/>
      <c r="BD216" s="304"/>
      <c r="BE216" s="304"/>
      <c r="BF216" s="304"/>
      <c r="BG216" s="304"/>
      <c r="BH216" s="304"/>
      <c r="BI216" s="304"/>
      <c r="BJ216" s="304"/>
      <c r="BK216" s="304"/>
      <c r="BL216" s="305"/>
      <c r="BM216" s="303"/>
      <c r="BN216" s="304"/>
      <c r="BO216" s="304"/>
      <c r="BP216" s="304"/>
      <c r="BQ216" s="304"/>
      <c r="BR216" s="304"/>
      <c r="BS216" s="304"/>
      <c r="BT216" s="304"/>
      <c r="BU216" s="304"/>
      <c r="BV216" s="304"/>
      <c r="BW216" s="304"/>
      <c r="BX216" s="305"/>
      <c r="BY216" s="303"/>
      <c r="BZ216" s="304"/>
      <c r="CA216" s="304"/>
      <c r="CB216" s="304"/>
      <c r="CC216" s="304"/>
      <c r="CD216" s="304"/>
      <c r="CE216" s="304"/>
      <c r="CF216" s="304"/>
      <c r="CG216" s="304"/>
      <c r="CH216" s="304"/>
      <c r="CI216" s="304"/>
      <c r="CJ216" s="305"/>
      <c r="CK216" s="303"/>
      <c r="CL216" s="304"/>
      <c r="CM216" s="304"/>
      <c r="CN216" s="304"/>
      <c r="CO216" s="304"/>
      <c r="CP216" s="304"/>
      <c r="CQ216" s="41"/>
      <c r="CR216" s="41"/>
      <c r="CS216" s="41"/>
      <c r="CT216" s="41"/>
      <c r="CU216" s="41"/>
      <c r="CV216" s="309"/>
      <c r="CW216" s="313"/>
      <c r="CX216" s="41"/>
      <c r="CY216" s="41"/>
      <c r="CZ216" s="41"/>
      <c r="DA216" s="41"/>
      <c r="DB216" s="41"/>
      <c r="DJ216" s="122"/>
      <c r="DL216" s="41"/>
      <c r="DM216" s="41"/>
      <c r="DN216" s="41"/>
      <c r="DO216" s="41"/>
      <c r="DP216" s="41"/>
      <c r="DQ216" s="41"/>
      <c r="DR216" s="41"/>
      <c r="DS216" s="41"/>
      <c r="DT216" s="309"/>
      <c r="DU216" s="313"/>
      <c r="DV216" s="41"/>
      <c r="DW216" s="41"/>
      <c r="DX216" s="41"/>
      <c r="DY216" s="41"/>
      <c r="DZ216" s="41"/>
      <c r="EA216" s="41"/>
      <c r="EB216" s="41"/>
      <c r="EC216" s="41"/>
      <c r="ED216" s="41"/>
      <c r="EE216" s="41"/>
      <c r="EF216" s="309"/>
      <c r="EG216" s="313"/>
      <c r="EH216" s="41"/>
      <c r="EI216" s="41"/>
      <c r="EJ216" s="41"/>
      <c r="EK216" s="41"/>
      <c r="EL216" s="41"/>
      <c r="EM216" s="41"/>
      <c r="EN216" s="41"/>
      <c r="EO216" s="41"/>
      <c r="EP216" s="41"/>
      <c r="EQ216" s="41"/>
      <c r="ER216" s="309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</row>
    <row r="217" spans="5:191" x14ac:dyDescent="0.2"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303"/>
      <c r="R217" s="304"/>
      <c r="S217" s="304"/>
      <c r="T217" s="304"/>
      <c r="U217" s="304"/>
      <c r="V217" s="304"/>
      <c r="W217" s="304"/>
      <c r="X217" s="304"/>
      <c r="Y217" s="304"/>
      <c r="Z217" s="304"/>
      <c r="AA217" s="304"/>
      <c r="AB217" s="305"/>
      <c r="AC217" s="303"/>
      <c r="AD217" s="304"/>
      <c r="AE217" s="304"/>
      <c r="AF217" s="304"/>
      <c r="AG217" s="304"/>
      <c r="AH217" s="304"/>
      <c r="AI217" s="304"/>
      <c r="AJ217" s="304"/>
      <c r="AK217" s="304"/>
      <c r="AL217" s="304"/>
      <c r="AM217" s="304"/>
      <c r="AN217" s="305"/>
      <c r="AO217" s="303"/>
      <c r="AP217" s="304"/>
      <c r="AQ217" s="304"/>
      <c r="AR217" s="304"/>
      <c r="AS217" s="304"/>
      <c r="AT217" s="304"/>
      <c r="AU217" s="304"/>
      <c r="AV217" s="304"/>
      <c r="AW217" s="304"/>
      <c r="AX217" s="304"/>
      <c r="AY217" s="304"/>
      <c r="AZ217" s="305"/>
      <c r="BA217" s="303"/>
      <c r="BB217" s="304"/>
      <c r="BC217" s="304"/>
      <c r="BD217" s="304"/>
      <c r="BE217" s="304"/>
      <c r="BF217" s="304"/>
      <c r="BG217" s="304"/>
      <c r="BH217" s="304"/>
      <c r="BI217" s="304"/>
      <c r="BJ217" s="304"/>
      <c r="BK217" s="304"/>
      <c r="BL217" s="305"/>
      <c r="BM217" s="303"/>
      <c r="BN217" s="304"/>
      <c r="BO217" s="304"/>
      <c r="BP217" s="304"/>
      <c r="BQ217" s="304"/>
      <c r="BR217" s="304"/>
      <c r="BS217" s="304"/>
      <c r="BT217" s="304"/>
      <c r="BU217" s="304"/>
      <c r="BV217" s="304"/>
      <c r="BW217" s="304"/>
      <c r="BX217" s="305"/>
      <c r="BY217" s="303"/>
      <c r="BZ217" s="304"/>
      <c r="CA217" s="304"/>
      <c r="CB217" s="304"/>
      <c r="CC217" s="304"/>
      <c r="CD217" s="304"/>
      <c r="CE217" s="304"/>
      <c r="CF217" s="304"/>
      <c r="CG217" s="304"/>
      <c r="CH217" s="304"/>
      <c r="CI217" s="304"/>
      <c r="CJ217" s="305"/>
      <c r="CK217" s="303"/>
      <c r="CL217" s="304"/>
      <c r="CM217" s="304"/>
      <c r="CN217" s="304"/>
      <c r="CO217" s="304"/>
      <c r="CP217" s="304"/>
      <c r="CQ217" s="41"/>
      <c r="CR217" s="41"/>
      <c r="CS217" s="41"/>
      <c r="CT217" s="41"/>
      <c r="CU217" s="41"/>
      <c r="CV217" s="309"/>
      <c r="CW217" s="313"/>
      <c r="CX217" s="41"/>
      <c r="CY217" s="41"/>
      <c r="CZ217" s="41"/>
      <c r="DA217" s="41"/>
      <c r="DB217" s="41"/>
      <c r="DJ217" s="122"/>
      <c r="DL217" s="41"/>
      <c r="DM217" s="41"/>
      <c r="DN217" s="41"/>
      <c r="DO217" s="41"/>
      <c r="DP217" s="41"/>
      <c r="DQ217" s="41"/>
      <c r="DR217" s="41"/>
      <c r="DS217" s="41"/>
      <c r="DT217" s="309"/>
      <c r="DU217" s="313"/>
      <c r="DV217" s="41"/>
      <c r="DW217" s="41"/>
      <c r="DX217" s="41"/>
      <c r="DY217" s="41"/>
      <c r="DZ217" s="41"/>
      <c r="EA217" s="41"/>
      <c r="EB217" s="41"/>
      <c r="EC217" s="41"/>
      <c r="ED217" s="41"/>
      <c r="EE217" s="41"/>
      <c r="EF217" s="309"/>
      <c r="EG217" s="313"/>
      <c r="EH217" s="41"/>
      <c r="EI217" s="41"/>
      <c r="EJ217" s="41"/>
      <c r="EK217" s="41"/>
      <c r="EL217" s="41"/>
      <c r="EM217" s="41"/>
      <c r="EN217" s="41"/>
      <c r="EO217" s="41"/>
      <c r="EP217" s="41"/>
      <c r="EQ217" s="41"/>
      <c r="ER217" s="309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</row>
    <row r="218" spans="5:191" x14ac:dyDescent="0.2"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303"/>
      <c r="R218" s="304"/>
      <c r="S218" s="304"/>
      <c r="T218" s="304"/>
      <c r="U218" s="304"/>
      <c r="V218" s="304"/>
      <c r="W218" s="304"/>
      <c r="X218" s="304"/>
      <c r="Y218" s="304"/>
      <c r="Z218" s="304"/>
      <c r="AA218" s="304"/>
      <c r="AB218" s="305"/>
      <c r="AC218" s="303"/>
      <c r="AD218" s="304"/>
      <c r="AE218" s="304"/>
      <c r="AF218" s="304"/>
      <c r="AG218" s="304"/>
      <c r="AH218" s="304"/>
      <c r="AI218" s="304"/>
      <c r="AJ218" s="304"/>
      <c r="AK218" s="304"/>
      <c r="AL218" s="304"/>
      <c r="AM218" s="304"/>
      <c r="AN218" s="305"/>
      <c r="AO218" s="303"/>
      <c r="AP218" s="304"/>
      <c r="AQ218" s="304"/>
      <c r="AR218" s="304"/>
      <c r="AS218" s="304"/>
      <c r="AT218" s="304"/>
      <c r="AU218" s="304"/>
      <c r="AV218" s="304"/>
      <c r="AW218" s="304"/>
      <c r="AX218" s="304"/>
      <c r="AY218" s="304"/>
      <c r="AZ218" s="305"/>
      <c r="BA218" s="303"/>
      <c r="BB218" s="304"/>
      <c r="BC218" s="304"/>
      <c r="BD218" s="304"/>
      <c r="BE218" s="304"/>
      <c r="BF218" s="304"/>
      <c r="BG218" s="304"/>
      <c r="BH218" s="304"/>
      <c r="BI218" s="304"/>
      <c r="BJ218" s="304"/>
      <c r="BK218" s="304"/>
      <c r="BL218" s="305"/>
      <c r="BM218" s="303"/>
      <c r="BN218" s="304"/>
      <c r="BO218" s="304"/>
      <c r="BP218" s="304"/>
      <c r="BQ218" s="304"/>
      <c r="BR218" s="304"/>
      <c r="BS218" s="304"/>
      <c r="BT218" s="304"/>
      <c r="BU218" s="304"/>
      <c r="BV218" s="304"/>
      <c r="BW218" s="304"/>
      <c r="BX218" s="305"/>
      <c r="BY218" s="303"/>
      <c r="BZ218" s="304"/>
      <c r="CA218" s="304"/>
      <c r="CB218" s="304"/>
      <c r="CC218" s="304"/>
      <c r="CD218" s="304"/>
      <c r="CE218" s="304"/>
      <c r="CF218" s="304"/>
      <c r="CG218" s="304"/>
      <c r="CH218" s="304"/>
      <c r="CI218" s="304"/>
      <c r="CJ218" s="305"/>
      <c r="CK218" s="303"/>
      <c r="CL218" s="304"/>
      <c r="CM218" s="304"/>
      <c r="CN218" s="304"/>
      <c r="CO218" s="304"/>
      <c r="CP218" s="304"/>
      <c r="CQ218" s="41"/>
      <c r="CR218" s="41"/>
      <c r="CS218" s="41"/>
      <c r="CT218" s="41"/>
      <c r="CU218" s="41"/>
      <c r="CV218" s="309"/>
      <c r="CW218" s="313"/>
      <c r="CX218" s="41"/>
      <c r="CY218" s="41"/>
      <c r="CZ218" s="41"/>
      <c r="DA218" s="41"/>
      <c r="DB218" s="41"/>
      <c r="DJ218" s="122"/>
      <c r="DL218" s="41"/>
      <c r="DM218" s="41"/>
      <c r="DN218" s="41"/>
      <c r="DO218" s="41"/>
      <c r="DP218" s="41"/>
      <c r="DQ218" s="41"/>
      <c r="DR218" s="41"/>
      <c r="DS218" s="41"/>
      <c r="DT218" s="309"/>
      <c r="DU218" s="313"/>
      <c r="DV218" s="41"/>
      <c r="DW218" s="41"/>
      <c r="DX218" s="41"/>
      <c r="DY218" s="41"/>
      <c r="DZ218" s="41"/>
      <c r="EA218" s="41"/>
      <c r="EB218" s="41"/>
      <c r="EC218" s="41"/>
      <c r="ED218" s="41"/>
      <c r="EE218" s="41"/>
      <c r="EF218" s="309"/>
      <c r="EG218" s="313"/>
      <c r="EH218" s="41"/>
      <c r="EI218" s="41"/>
      <c r="EJ218" s="41"/>
      <c r="EK218" s="41"/>
      <c r="EL218" s="41"/>
      <c r="EM218" s="41"/>
      <c r="EN218" s="41"/>
      <c r="EO218" s="41"/>
      <c r="EP218" s="41"/>
      <c r="EQ218" s="41"/>
      <c r="ER218" s="309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</row>
  </sheetData>
  <autoFilter ref="A2:D168"/>
  <sortState ref="A3:HX168">
    <sortCondition ref="C3:C168"/>
  </sortState>
  <mergeCells count="136">
    <mergeCell ref="GC1:GN1"/>
    <mergeCell ref="DI1:DT1"/>
    <mergeCell ref="DU1:EF1"/>
    <mergeCell ref="EG1:ER1"/>
    <mergeCell ref="ES1:FD1"/>
    <mergeCell ref="C179:C180"/>
    <mergeCell ref="C181:C182"/>
    <mergeCell ref="Q1:AA1"/>
    <mergeCell ref="AC1:AM1"/>
    <mergeCell ref="AO1:AY1"/>
    <mergeCell ref="Q177:AB177"/>
    <mergeCell ref="E180:P180"/>
    <mergeCell ref="E1:P1"/>
    <mergeCell ref="C173:C174"/>
    <mergeCell ref="C175:C176"/>
    <mergeCell ref="C177:C178"/>
    <mergeCell ref="FE1:FP1"/>
    <mergeCell ref="FQ1:GB1"/>
    <mergeCell ref="E172:P172"/>
    <mergeCell ref="Q172:AB172"/>
    <mergeCell ref="E176:P176"/>
    <mergeCell ref="Q176:AB176"/>
    <mergeCell ref="BY171:CJ171"/>
    <mergeCell ref="CK171:CV171"/>
    <mergeCell ref="CW171:DH171"/>
    <mergeCell ref="AC174:AN174"/>
    <mergeCell ref="CK1:CV1"/>
    <mergeCell ref="CW1:DH1"/>
    <mergeCell ref="BM1:BW1"/>
    <mergeCell ref="BA1:BK1"/>
    <mergeCell ref="CW172:DH172"/>
    <mergeCell ref="Q171:AB171"/>
    <mergeCell ref="AC171:AN171"/>
    <mergeCell ref="AO171:AZ171"/>
    <mergeCell ref="BM172:BX172"/>
    <mergeCell ref="AO172:AZ172"/>
    <mergeCell ref="BA172:BL172"/>
    <mergeCell ref="BM171:BX171"/>
    <mergeCell ref="BY172:CJ172"/>
    <mergeCell ref="CK172:CV172"/>
    <mergeCell ref="BM174:BX174"/>
    <mergeCell ref="BY173:CJ173"/>
    <mergeCell ref="CW173:DH173"/>
    <mergeCell ref="BY174:CJ174"/>
    <mergeCell ref="CK174:CV174"/>
    <mergeCell ref="CW174:DH174"/>
    <mergeCell ref="BY1:CI1"/>
    <mergeCell ref="E171:P171"/>
    <mergeCell ref="AC175:AN175"/>
    <mergeCell ref="AO175:AZ175"/>
    <mergeCell ref="E179:P179"/>
    <mergeCell ref="E174:P174"/>
    <mergeCell ref="Q174:AB174"/>
    <mergeCell ref="BA175:BL175"/>
    <mergeCell ref="BA171:BL171"/>
    <mergeCell ref="AC172:AN172"/>
    <mergeCell ref="AO174:AZ174"/>
    <mergeCell ref="BA174:BL174"/>
    <mergeCell ref="AO176:AZ176"/>
    <mergeCell ref="AO178:AZ178"/>
    <mergeCell ref="Q179:AB179"/>
    <mergeCell ref="AC179:AN179"/>
    <mergeCell ref="AO179:AZ179"/>
    <mergeCell ref="E177:P177"/>
    <mergeCell ref="AO177:AZ177"/>
    <mergeCell ref="E173:P173"/>
    <mergeCell ref="Q173:AB173"/>
    <mergeCell ref="AC173:AN173"/>
    <mergeCell ref="AO173:AZ173"/>
    <mergeCell ref="BA173:BL173"/>
    <mergeCell ref="BA177:BL177"/>
    <mergeCell ref="E178:P178"/>
    <mergeCell ref="Q178:AB178"/>
    <mergeCell ref="AC178:AN178"/>
    <mergeCell ref="AC176:AN176"/>
    <mergeCell ref="BA176:BL176"/>
    <mergeCell ref="BM175:BX175"/>
    <mergeCell ref="AC177:AN177"/>
    <mergeCell ref="BA178:BL178"/>
    <mergeCell ref="E175:P175"/>
    <mergeCell ref="Q175:AB175"/>
    <mergeCell ref="CW175:DH175"/>
    <mergeCell ref="BM176:BX176"/>
    <mergeCell ref="BY176:CJ176"/>
    <mergeCell ref="CK176:CV176"/>
    <mergeCell ref="CW176:DH176"/>
    <mergeCell ref="CK173:CV173"/>
    <mergeCell ref="CK175:CV175"/>
    <mergeCell ref="BM180:BX180"/>
    <mergeCell ref="CK177:CV177"/>
    <mergeCell ref="CW177:DH177"/>
    <mergeCell ref="CK178:CV178"/>
    <mergeCell ref="CW178:DH178"/>
    <mergeCell ref="BM178:BX178"/>
    <mergeCell ref="BM173:BX173"/>
    <mergeCell ref="BM177:BX177"/>
    <mergeCell ref="BY178:CJ178"/>
    <mergeCell ref="BY177:CJ177"/>
    <mergeCell ref="BY175:CJ175"/>
    <mergeCell ref="CK182:CV182"/>
    <mergeCell ref="CW182:DH182"/>
    <mergeCell ref="BM182:BX182"/>
    <mergeCell ref="BY182:CJ182"/>
    <mergeCell ref="Q180:AB180"/>
    <mergeCell ref="AC180:AN180"/>
    <mergeCell ref="AO180:AZ180"/>
    <mergeCell ref="BA180:BL180"/>
    <mergeCell ref="BM179:BX179"/>
    <mergeCell ref="CK179:CV179"/>
    <mergeCell ref="BA179:BL179"/>
    <mergeCell ref="CW179:DH179"/>
    <mergeCell ref="BY179:CJ179"/>
    <mergeCell ref="BM183:BX183"/>
    <mergeCell ref="BY183:CJ183"/>
    <mergeCell ref="CW180:DH180"/>
    <mergeCell ref="BM181:BX181"/>
    <mergeCell ref="E181:P181"/>
    <mergeCell ref="Q181:AB181"/>
    <mergeCell ref="AC181:AN181"/>
    <mergeCell ref="AO181:AZ181"/>
    <mergeCell ref="BA181:BL181"/>
    <mergeCell ref="E183:P183"/>
    <mergeCell ref="Q183:AB183"/>
    <mergeCell ref="AC183:AN183"/>
    <mergeCell ref="AO183:AZ183"/>
    <mergeCell ref="BA183:BL183"/>
    <mergeCell ref="E182:P182"/>
    <mergeCell ref="Q182:AB182"/>
    <mergeCell ref="AC182:AN182"/>
    <mergeCell ref="AO182:AZ182"/>
    <mergeCell ref="BA182:BL182"/>
    <mergeCell ref="BY181:CJ181"/>
    <mergeCell ref="CK181:CV181"/>
    <mergeCell ref="CW181:DH181"/>
    <mergeCell ref="BY180:CJ180"/>
    <mergeCell ref="CK180:CV180"/>
  </mergeCells>
  <phoneticPr fontId="7" type="noConversion"/>
  <conditionalFormatting sqref="E169:GN169">
    <cfRule type="cellIs" dxfId="2217" priority="41" stopIfTrue="1" operator="between">
      <formula>15</formula>
      <formula>16</formula>
    </cfRule>
    <cfRule type="cellIs" dxfId="2216" priority="42" stopIfTrue="1" operator="greaterThan">
      <formula>16</formula>
    </cfRule>
  </conditionalFormatting>
  <conditionalFormatting sqref="E3:GN168">
    <cfRule type="cellIs" dxfId="2215" priority="1" operator="equal">
      <formula>"F"</formula>
    </cfRule>
    <cfRule type="cellIs" dxfId="2214" priority="4" stopIfTrue="1" operator="equal">
      <formula>"RMV"</formula>
    </cfRule>
    <cfRule type="cellIs" dxfId="2213" priority="5" stopIfTrue="1" operator="equal">
      <formula>"X"</formula>
    </cfRule>
    <cfRule type="cellIs" dxfId="2212" priority="6" stopIfTrue="1" operator="equal">
      <formula>"VD"</formula>
    </cfRule>
    <cfRule type="cellIs" dxfId="2211" priority="7" stopIfTrue="1" operator="equal">
      <formula>"CV"</formula>
    </cfRule>
    <cfRule type="expression" dxfId="2210" priority="8" stopIfTrue="1">
      <formula>IF(LEFT(E3,1)="V",1,0)</formula>
    </cfRule>
    <cfRule type="cellIs" dxfId="2209" priority="9" stopIfTrue="1" operator="equal">
      <formula>"AIA"</formula>
    </cfRule>
    <cfRule type="cellIs" dxfId="2208" priority="10" stopIfTrue="1" operator="equal">
      <formula>"STK"</formula>
    </cfRule>
  </conditionalFormatting>
  <conditionalFormatting sqref="E3:GN168">
    <cfRule type="cellIs" dxfId="2207" priority="2" stopIfTrue="1" operator="equal">
      <formula>"SB"</formula>
    </cfRule>
    <cfRule type="cellIs" dxfId="2206" priority="3" stopIfTrue="1" operator="equal">
      <formula>"SSB"</formula>
    </cfRule>
  </conditionalFormatting>
  <printOptions horizontalCentered="1" verticalCentered="1"/>
  <pageMargins left="0.54" right="0.6" top="0.86" bottom="0.78" header="0.19685039370078741" footer="0.56000000000000005"/>
  <pageSetup paperSize="8" scale="2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8" r:id="rId4" name="Button 4274">
              <controlPr defaultSize="0" print="0" autoFill="0" autoPict="0" macro="[0]!Triav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304800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5" name="Button 4275">
              <controlPr defaultSize="0" print="0" autoFill="0" autoPict="0" macro="[0]!Tridate">
                <anchor moveWithCells="1">
                  <from>
                    <xdr:col>1</xdr:col>
                    <xdr:colOff>314325</xdr:colOff>
                    <xdr:row>0</xdr:row>
                    <xdr:rowOff>0</xdr:rowOff>
                  </from>
                  <to>
                    <xdr:col>1</xdr:col>
                    <xdr:colOff>800100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6" name="Button 4288">
              <controlPr defaultSize="0" print="0" autoFill="0" autoPict="0" macro="[0]!Tri_fretting">
                <anchor moveWithCells="1">
                  <from>
                    <xdr:col>0</xdr:col>
                    <xdr:colOff>342900</xdr:colOff>
                    <xdr:row>0</xdr:row>
                    <xdr:rowOff>0</xdr:rowOff>
                  </from>
                  <to>
                    <xdr:col>1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IV100"/>
  <sheetViews>
    <sheetView showZeros="0" zoomScale="75" zoomScaleNormal="75" workbookViewId="0">
      <pane xSplit="4" ySplit="2" topLeftCell="BA3" activePane="bottomRight" state="frozen"/>
      <selection pane="topRight" activeCell="E1" sqref="E1"/>
      <selection pane="bottomLeft" activeCell="A3" sqref="A3"/>
      <selection pane="bottomRight" activeCell="EF29" sqref="EF29"/>
    </sheetView>
  </sheetViews>
  <sheetFormatPr baseColWidth="10" defaultColWidth="10.140625" defaultRowHeight="15" x14ac:dyDescent="0.2"/>
  <cols>
    <col min="1" max="1" width="7.140625" style="4" customWidth="1"/>
    <col min="2" max="2" width="12.140625" style="4" customWidth="1"/>
    <col min="3" max="3" width="9.7109375" style="4" customWidth="1"/>
    <col min="4" max="4" width="6" style="2" customWidth="1"/>
    <col min="5" max="10" width="4.5703125" style="2" hidden="1" customWidth="1"/>
    <col min="11" max="22" width="4.5703125" style="6" hidden="1" customWidth="1"/>
    <col min="23" max="23" width="4.7109375" style="6" hidden="1" customWidth="1"/>
    <col min="24" max="43" width="4.5703125" style="6" hidden="1" customWidth="1"/>
    <col min="44" max="44" width="4.7109375" style="6" hidden="1" customWidth="1"/>
    <col min="45" max="52" width="4.5703125" style="6" hidden="1" customWidth="1"/>
    <col min="53" max="62" width="4.5703125" style="6" customWidth="1"/>
    <col min="63" max="63" width="4.85546875" style="6" customWidth="1"/>
    <col min="64" max="112" width="4.5703125" style="6" customWidth="1"/>
    <col min="113" max="130" width="4.7109375" style="6" customWidth="1"/>
    <col min="131" max="136" width="4.7109375" style="7" customWidth="1"/>
    <col min="137" max="137" width="4.7109375" style="8" customWidth="1"/>
    <col min="138" max="138" width="4.7109375" style="12" customWidth="1"/>
    <col min="139" max="232" width="4.7109375" style="4" customWidth="1"/>
    <col min="233" max="236" width="3.7109375" style="4" customWidth="1"/>
    <col min="237" max="255" width="8.7109375" style="4" customWidth="1"/>
    <col min="256" max="16384" width="10.140625" style="4"/>
  </cols>
  <sheetData>
    <row r="1" spans="1:256" s="162" customFormat="1" ht="17.100000000000001" customHeight="1" x14ac:dyDescent="0.2">
      <c r="A1" s="71"/>
      <c r="B1" s="160"/>
      <c r="C1" s="161"/>
      <c r="D1" s="2"/>
      <c r="E1" s="995">
        <v>2012</v>
      </c>
      <c r="F1" s="995"/>
      <c r="G1" s="995"/>
      <c r="H1" s="995"/>
      <c r="I1" s="995"/>
      <c r="J1" s="995"/>
      <c r="K1" s="995"/>
      <c r="L1" s="995"/>
      <c r="M1" s="995"/>
      <c r="N1" s="995"/>
      <c r="O1" s="995"/>
      <c r="P1" s="995"/>
      <c r="Q1" s="995">
        <v>2013</v>
      </c>
      <c r="R1" s="995"/>
      <c r="S1" s="995"/>
      <c r="T1" s="995"/>
      <c r="U1" s="995"/>
      <c r="V1" s="995"/>
      <c r="W1" s="995"/>
      <c r="X1" s="995"/>
      <c r="Y1" s="995"/>
      <c r="Z1" s="995"/>
      <c r="AA1" s="995"/>
      <c r="AB1" s="995"/>
      <c r="AC1" s="995">
        <v>2014</v>
      </c>
      <c r="AD1" s="995"/>
      <c r="AE1" s="995"/>
      <c r="AF1" s="995"/>
      <c r="AG1" s="995"/>
      <c r="AH1" s="995"/>
      <c r="AI1" s="995"/>
      <c r="AJ1" s="995"/>
      <c r="AK1" s="995"/>
      <c r="AL1" s="995"/>
      <c r="AM1" s="995"/>
      <c r="AN1" s="995"/>
      <c r="AO1" s="995">
        <v>2015</v>
      </c>
      <c r="AP1" s="995"/>
      <c r="AQ1" s="995"/>
      <c r="AR1" s="995"/>
      <c r="AS1" s="995"/>
      <c r="AT1" s="995"/>
      <c r="AU1" s="995"/>
      <c r="AV1" s="995"/>
      <c r="AW1" s="995"/>
      <c r="AX1" s="995"/>
      <c r="AY1" s="995"/>
      <c r="AZ1" s="995"/>
      <c r="BA1" s="998">
        <v>2016</v>
      </c>
      <c r="BB1" s="999"/>
      <c r="BC1" s="999"/>
      <c r="BD1" s="999"/>
      <c r="BE1" s="999"/>
      <c r="BF1" s="999"/>
      <c r="BG1" s="999"/>
      <c r="BH1" s="999"/>
      <c r="BI1" s="999"/>
      <c r="BJ1" s="999"/>
      <c r="BK1" s="999"/>
      <c r="BL1" s="713"/>
      <c r="BM1" s="998">
        <v>2017</v>
      </c>
      <c r="BN1" s="999"/>
      <c r="BO1" s="999"/>
      <c r="BP1" s="999"/>
      <c r="BQ1" s="999"/>
      <c r="BR1" s="999"/>
      <c r="BS1" s="999"/>
      <c r="BT1" s="999"/>
      <c r="BU1" s="999"/>
      <c r="BV1" s="999"/>
      <c r="BW1" s="999"/>
      <c r="BX1" s="713"/>
      <c r="BY1" s="998">
        <v>2018</v>
      </c>
      <c r="BZ1" s="999"/>
      <c r="CA1" s="999"/>
      <c r="CB1" s="999"/>
      <c r="CC1" s="999"/>
      <c r="CD1" s="999"/>
      <c r="CE1" s="999"/>
      <c r="CF1" s="999"/>
      <c r="CG1" s="999"/>
      <c r="CH1" s="999"/>
      <c r="CI1" s="999"/>
      <c r="CJ1" s="713"/>
      <c r="CK1" s="998">
        <v>2019</v>
      </c>
      <c r="CL1" s="999"/>
      <c r="CM1" s="999"/>
      <c r="CN1" s="999"/>
      <c r="CO1" s="999"/>
      <c r="CP1" s="999"/>
      <c r="CQ1" s="999"/>
      <c r="CR1" s="999"/>
      <c r="CS1" s="999"/>
      <c r="CT1" s="999"/>
      <c r="CU1" s="999"/>
      <c r="CV1" s="713"/>
      <c r="CW1" s="998">
        <v>2020</v>
      </c>
      <c r="CX1" s="999"/>
      <c r="CY1" s="999"/>
      <c r="CZ1" s="999"/>
      <c r="DA1" s="999"/>
      <c r="DB1" s="999"/>
      <c r="DC1" s="999"/>
      <c r="DD1" s="999"/>
      <c r="DE1" s="999"/>
      <c r="DF1" s="999"/>
      <c r="DG1" s="999"/>
      <c r="DH1" s="713"/>
      <c r="DI1" s="998">
        <v>2021</v>
      </c>
      <c r="DJ1" s="999"/>
      <c r="DK1" s="999"/>
      <c r="DL1" s="999"/>
      <c r="DM1" s="999"/>
      <c r="DN1" s="999"/>
      <c r="DO1" s="999"/>
      <c r="DP1" s="999"/>
      <c r="DQ1" s="999"/>
      <c r="DR1" s="999"/>
      <c r="DS1" s="999"/>
      <c r="DT1" s="713"/>
      <c r="DU1" s="995">
        <v>2022</v>
      </c>
      <c r="DV1" s="995"/>
      <c r="DW1" s="995"/>
      <c r="DX1" s="995"/>
      <c r="DY1" s="995"/>
      <c r="DZ1" s="995"/>
      <c r="EA1" s="995"/>
      <c r="EB1" s="995"/>
      <c r="EC1" s="995"/>
      <c r="ED1" s="995"/>
      <c r="EE1" s="995"/>
      <c r="EF1" s="995"/>
      <c r="EG1" s="995">
        <v>2023</v>
      </c>
      <c r="EH1" s="995"/>
      <c r="EI1" s="995"/>
      <c r="EJ1" s="995"/>
      <c r="EK1" s="995"/>
      <c r="EL1" s="995"/>
      <c r="EM1" s="995"/>
      <c r="EN1" s="995"/>
      <c r="EO1" s="995"/>
      <c r="EP1" s="995"/>
      <c r="EQ1" s="995"/>
      <c r="ER1" s="995"/>
      <c r="ES1" s="995">
        <v>2024</v>
      </c>
      <c r="ET1" s="995"/>
      <c r="EU1" s="995"/>
      <c r="EV1" s="995"/>
      <c r="EW1" s="995"/>
      <c r="EX1" s="995"/>
      <c r="EY1" s="995"/>
      <c r="EZ1" s="995"/>
      <c r="FA1" s="995"/>
      <c r="FB1" s="995"/>
      <c r="FC1" s="995"/>
      <c r="FD1" s="995"/>
      <c r="FE1" s="995">
        <v>2025</v>
      </c>
      <c r="FF1" s="995"/>
      <c r="FG1" s="995"/>
      <c r="FH1" s="995"/>
      <c r="FI1" s="995"/>
      <c r="FJ1" s="995"/>
      <c r="FK1" s="995"/>
      <c r="FL1" s="995"/>
      <c r="FM1" s="995"/>
      <c r="FN1" s="995"/>
      <c r="FO1" s="995"/>
      <c r="FP1" s="995"/>
      <c r="FQ1" s="995">
        <v>2026</v>
      </c>
      <c r="FR1" s="995"/>
      <c r="FS1" s="995"/>
      <c r="FT1" s="995"/>
      <c r="FU1" s="995"/>
      <c r="FV1" s="995"/>
      <c r="FW1" s="995"/>
      <c r="FX1" s="995"/>
      <c r="FY1" s="995"/>
      <c r="FZ1" s="995"/>
      <c r="GA1" s="995"/>
      <c r="GB1" s="995"/>
      <c r="GC1" s="995">
        <v>2027</v>
      </c>
      <c r="GD1" s="995"/>
      <c r="GE1" s="995"/>
      <c r="GF1" s="995"/>
      <c r="GG1" s="995"/>
      <c r="GH1" s="995"/>
      <c r="GI1" s="995"/>
      <c r="GJ1" s="995"/>
      <c r="GK1" s="995"/>
      <c r="GL1" s="995"/>
      <c r="GM1" s="995"/>
      <c r="GN1" s="995"/>
      <c r="GO1" s="995">
        <v>2028</v>
      </c>
      <c r="GP1" s="995"/>
      <c r="GQ1" s="995"/>
      <c r="GR1" s="995"/>
      <c r="GS1" s="995"/>
      <c r="GT1" s="995"/>
      <c r="GU1" s="995"/>
      <c r="GV1" s="995"/>
      <c r="GW1" s="995"/>
      <c r="GX1" s="995"/>
      <c r="GY1" s="995"/>
      <c r="GZ1" s="995"/>
      <c r="HA1" s="995">
        <v>2029</v>
      </c>
      <c r="HB1" s="995"/>
      <c r="HC1" s="995"/>
      <c r="HD1" s="995"/>
      <c r="HE1" s="995"/>
      <c r="HF1" s="995"/>
      <c r="HG1" s="995"/>
      <c r="HH1" s="995"/>
      <c r="HI1" s="995"/>
      <c r="HJ1" s="995"/>
      <c r="HK1" s="995"/>
      <c r="HL1" s="995"/>
      <c r="HM1" s="995">
        <v>2030</v>
      </c>
      <c r="HN1" s="995"/>
      <c r="HO1" s="995"/>
      <c r="HP1" s="995"/>
      <c r="HQ1" s="995"/>
      <c r="HR1" s="995"/>
      <c r="HS1" s="995"/>
      <c r="HT1" s="995"/>
      <c r="HU1" s="995"/>
      <c r="HV1" s="995"/>
      <c r="HW1" s="995"/>
      <c r="HX1" s="995"/>
      <c r="IE1" s="34" t="s">
        <v>231</v>
      </c>
      <c r="IV1" s="550">
        <v>47849</v>
      </c>
    </row>
    <row r="2" spans="1:256" s="3" customFormat="1" ht="30" customHeight="1" x14ac:dyDescent="0.2">
      <c r="A2" s="552" t="s">
        <v>20</v>
      </c>
      <c r="B2" s="553" t="s">
        <v>19</v>
      </c>
      <c r="C2" s="553" t="s">
        <v>34</v>
      </c>
      <c r="D2" s="187" t="s">
        <v>18</v>
      </c>
      <c r="E2" s="187" t="s">
        <v>0</v>
      </c>
      <c r="F2" s="187" t="s">
        <v>1</v>
      </c>
      <c r="G2" s="187" t="s">
        <v>2</v>
      </c>
      <c r="H2" s="187" t="s">
        <v>3</v>
      </c>
      <c r="I2" s="187" t="s">
        <v>4</v>
      </c>
      <c r="J2" s="187" t="s">
        <v>5</v>
      </c>
      <c r="K2" s="187" t="s">
        <v>6</v>
      </c>
      <c r="L2" s="187" t="s">
        <v>7</v>
      </c>
      <c r="M2" s="187" t="s">
        <v>8</v>
      </c>
      <c r="N2" s="187" t="s">
        <v>9</v>
      </c>
      <c r="O2" s="187" t="s">
        <v>10</v>
      </c>
      <c r="P2" s="187" t="s">
        <v>11</v>
      </c>
      <c r="Q2" s="187" t="s">
        <v>0</v>
      </c>
      <c r="R2" s="187" t="s">
        <v>1</v>
      </c>
      <c r="S2" s="187" t="s">
        <v>2</v>
      </c>
      <c r="T2" s="187" t="s">
        <v>3</v>
      </c>
      <c r="U2" s="187" t="s">
        <v>4</v>
      </c>
      <c r="V2" s="187" t="s">
        <v>5</v>
      </c>
      <c r="W2" s="187" t="s">
        <v>6</v>
      </c>
      <c r="X2" s="187" t="s">
        <v>7</v>
      </c>
      <c r="Y2" s="187" t="s">
        <v>8</v>
      </c>
      <c r="Z2" s="187" t="s">
        <v>9</v>
      </c>
      <c r="AA2" s="187" t="s">
        <v>10</v>
      </c>
      <c r="AB2" s="187" t="s">
        <v>11</v>
      </c>
      <c r="AC2" s="187" t="s">
        <v>0</v>
      </c>
      <c r="AD2" s="187" t="s">
        <v>1</v>
      </c>
      <c r="AE2" s="187" t="s">
        <v>2</v>
      </c>
      <c r="AF2" s="187" t="s">
        <v>3</v>
      </c>
      <c r="AG2" s="187" t="s">
        <v>4</v>
      </c>
      <c r="AH2" s="187" t="s">
        <v>5</v>
      </c>
      <c r="AI2" s="187" t="s">
        <v>6</v>
      </c>
      <c r="AJ2" s="187" t="s">
        <v>7</v>
      </c>
      <c r="AK2" s="187" t="s">
        <v>8</v>
      </c>
      <c r="AL2" s="187" t="s">
        <v>9</v>
      </c>
      <c r="AM2" s="187" t="s">
        <v>10</v>
      </c>
      <c r="AN2" s="187" t="s">
        <v>11</v>
      </c>
      <c r="AO2" s="187" t="s">
        <v>0</v>
      </c>
      <c r="AP2" s="187" t="s">
        <v>1</v>
      </c>
      <c r="AQ2" s="187" t="s">
        <v>2</v>
      </c>
      <c r="AR2" s="187" t="s">
        <v>3</v>
      </c>
      <c r="AS2" s="187" t="s">
        <v>4</v>
      </c>
      <c r="AT2" s="187" t="s">
        <v>5</v>
      </c>
      <c r="AU2" s="187" t="s">
        <v>6</v>
      </c>
      <c r="AV2" s="187" t="s">
        <v>7</v>
      </c>
      <c r="AW2" s="187" t="s">
        <v>8</v>
      </c>
      <c r="AX2" s="187" t="s">
        <v>9</v>
      </c>
      <c r="AY2" s="187" t="s">
        <v>10</v>
      </c>
      <c r="AZ2" s="187" t="s">
        <v>11</v>
      </c>
      <c r="BA2" s="187" t="s">
        <v>0</v>
      </c>
      <c r="BB2" s="187" t="s">
        <v>1</v>
      </c>
      <c r="BC2" s="187" t="s">
        <v>2</v>
      </c>
      <c r="BD2" s="187" t="s">
        <v>3</v>
      </c>
      <c r="BE2" s="187" t="s">
        <v>4</v>
      </c>
      <c r="BF2" s="187" t="s">
        <v>5</v>
      </c>
      <c r="BG2" s="187" t="s">
        <v>6</v>
      </c>
      <c r="BH2" s="187" t="s">
        <v>7</v>
      </c>
      <c r="BI2" s="187" t="s">
        <v>8</v>
      </c>
      <c r="BJ2" s="187" t="s">
        <v>9</v>
      </c>
      <c r="BK2" s="187" t="s">
        <v>10</v>
      </c>
      <c r="BL2" s="187" t="s">
        <v>11</v>
      </c>
      <c r="BM2" s="187" t="s">
        <v>0</v>
      </c>
      <c r="BN2" s="187" t="s">
        <v>1</v>
      </c>
      <c r="BO2" s="187" t="s">
        <v>2</v>
      </c>
      <c r="BP2" s="187" t="s">
        <v>3</v>
      </c>
      <c r="BQ2" s="187" t="s">
        <v>4</v>
      </c>
      <c r="BR2" s="187" t="s">
        <v>5</v>
      </c>
      <c r="BS2" s="187" t="s">
        <v>6</v>
      </c>
      <c r="BT2" s="187" t="s">
        <v>7</v>
      </c>
      <c r="BU2" s="187" t="s">
        <v>8</v>
      </c>
      <c r="BV2" s="187" t="s">
        <v>9</v>
      </c>
      <c r="BW2" s="187" t="s">
        <v>10</v>
      </c>
      <c r="BX2" s="187" t="s">
        <v>11</v>
      </c>
      <c r="BY2" s="187" t="s">
        <v>0</v>
      </c>
      <c r="BZ2" s="187" t="s">
        <v>1</v>
      </c>
      <c r="CA2" s="187" t="s">
        <v>2</v>
      </c>
      <c r="CB2" s="187" t="s">
        <v>3</v>
      </c>
      <c r="CC2" s="187" t="s">
        <v>4</v>
      </c>
      <c r="CD2" s="187" t="s">
        <v>5</v>
      </c>
      <c r="CE2" s="187" t="s">
        <v>6</v>
      </c>
      <c r="CF2" s="551" t="s">
        <v>7</v>
      </c>
      <c r="CG2" s="187" t="s">
        <v>8</v>
      </c>
      <c r="CH2" s="187" t="s">
        <v>9</v>
      </c>
      <c r="CI2" s="187" t="s">
        <v>10</v>
      </c>
      <c r="CJ2" s="187" t="s">
        <v>11</v>
      </c>
      <c r="CK2" s="187" t="s">
        <v>0</v>
      </c>
      <c r="CL2" s="187" t="s">
        <v>1</v>
      </c>
      <c r="CM2" s="187" t="s">
        <v>2</v>
      </c>
      <c r="CN2" s="187" t="s">
        <v>3</v>
      </c>
      <c r="CO2" s="187" t="s">
        <v>4</v>
      </c>
      <c r="CP2" s="187" t="s">
        <v>5</v>
      </c>
      <c r="CQ2" s="187" t="s">
        <v>6</v>
      </c>
      <c r="CR2" s="187" t="s">
        <v>7</v>
      </c>
      <c r="CS2" s="187" t="s">
        <v>8</v>
      </c>
      <c r="CT2" s="187" t="s">
        <v>9</v>
      </c>
      <c r="CU2" s="187" t="s">
        <v>10</v>
      </c>
      <c r="CV2" s="187" t="s">
        <v>11</v>
      </c>
      <c r="CW2" s="187" t="s">
        <v>0</v>
      </c>
      <c r="CX2" s="187" t="s">
        <v>1</v>
      </c>
      <c r="CY2" s="187" t="s">
        <v>2</v>
      </c>
      <c r="CZ2" s="187" t="s">
        <v>3</v>
      </c>
      <c r="DA2" s="187" t="s">
        <v>4</v>
      </c>
      <c r="DB2" s="187" t="s">
        <v>5</v>
      </c>
      <c r="DC2" s="187" t="s">
        <v>6</v>
      </c>
      <c r="DD2" s="187" t="s">
        <v>7</v>
      </c>
      <c r="DE2" s="187" t="s">
        <v>8</v>
      </c>
      <c r="DF2" s="187" t="s">
        <v>9</v>
      </c>
      <c r="DG2" s="187" t="s">
        <v>10</v>
      </c>
      <c r="DH2" s="187" t="s">
        <v>11</v>
      </c>
      <c r="DI2" s="187" t="s">
        <v>0</v>
      </c>
      <c r="DJ2" s="187" t="s">
        <v>1</v>
      </c>
      <c r="DK2" s="187" t="s">
        <v>2</v>
      </c>
      <c r="DL2" s="187" t="s">
        <v>3</v>
      </c>
      <c r="DM2" s="187" t="s">
        <v>4</v>
      </c>
      <c r="DN2" s="187" t="s">
        <v>5</v>
      </c>
      <c r="DO2" s="187" t="s">
        <v>6</v>
      </c>
      <c r="DP2" s="187" t="s">
        <v>7</v>
      </c>
      <c r="DQ2" s="187" t="s">
        <v>8</v>
      </c>
      <c r="DR2" s="187" t="s">
        <v>9</v>
      </c>
      <c r="DS2" s="187" t="s">
        <v>10</v>
      </c>
      <c r="DT2" s="187" t="s">
        <v>11</v>
      </c>
      <c r="DU2" s="187" t="s">
        <v>0</v>
      </c>
      <c r="DV2" s="187" t="s">
        <v>1</v>
      </c>
      <c r="DW2" s="187" t="s">
        <v>2</v>
      </c>
      <c r="DX2" s="187" t="s">
        <v>3</v>
      </c>
      <c r="DY2" s="187" t="s">
        <v>4</v>
      </c>
      <c r="DZ2" s="187" t="s">
        <v>5</v>
      </c>
      <c r="EA2" s="187" t="s">
        <v>6</v>
      </c>
      <c r="EB2" s="187" t="s">
        <v>7</v>
      </c>
      <c r="EC2" s="187" t="s">
        <v>8</v>
      </c>
      <c r="ED2" s="187" t="s">
        <v>9</v>
      </c>
      <c r="EE2" s="187" t="s">
        <v>10</v>
      </c>
      <c r="EF2" s="187" t="s">
        <v>11</v>
      </c>
      <c r="EG2" s="187" t="s">
        <v>0</v>
      </c>
      <c r="EH2" s="187" t="s">
        <v>1</v>
      </c>
      <c r="EI2" s="187" t="s">
        <v>2</v>
      </c>
      <c r="EJ2" s="187" t="s">
        <v>3</v>
      </c>
      <c r="EK2" s="187" t="s">
        <v>4</v>
      </c>
      <c r="EL2" s="187" t="s">
        <v>5</v>
      </c>
      <c r="EM2" s="187" t="s">
        <v>6</v>
      </c>
      <c r="EN2" s="187" t="s">
        <v>7</v>
      </c>
      <c r="EO2" s="187" t="s">
        <v>8</v>
      </c>
      <c r="EP2" s="187" t="s">
        <v>9</v>
      </c>
      <c r="EQ2" s="187" t="s">
        <v>10</v>
      </c>
      <c r="ER2" s="187" t="s">
        <v>11</v>
      </c>
      <c r="ES2" s="187" t="s">
        <v>0</v>
      </c>
      <c r="ET2" s="187" t="s">
        <v>1</v>
      </c>
      <c r="EU2" s="187" t="s">
        <v>2</v>
      </c>
      <c r="EV2" s="187" t="s">
        <v>3</v>
      </c>
      <c r="EW2" s="187" t="s">
        <v>4</v>
      </c>
      <c r="EX2" s="187" t="s">
        <v>5</v>
      </c>
      <c r="EY2" s="187" t="s">
        <v>6</v>
      </c>
      <c r="EZ2" s="187" t="s">
        <v>7</v>
      </c>
      <c r="FA2" s="187" t="s">
        <v>8</v>
      </c>
      <c r="FB2" s="187" t="s">
        <v>9</v>
      </c>
      <c r="FC2" s="187" t="s">
        <v>10</v>
      </c>
      <c r="FD2" s="187" t="s">
        <v>11</v>
      </c>
      <c r="FE2" s="187" t="s">
        <v>0</v>
      </c>
      <c r="FF2" s="187" t="s">
        <v>1</v>
      </c>
      <c r="FG2" s="187" t="s">
        <v>2</v>
      </c>
      <c r="FH2" s="187" t="s">
        <v>3</v>
      </c>
      <c r="FI2" s="187" t="s">
        <v>4</v>
      </c>
      <c r="FJ2" s="187" t="s">
        <v>5</v>
      </c>
      <c r="FK2" s="187" t="s">
        <v>6</v>
      </c>
      <c r="FL2" s="187" t="s">
        <v>7</v>
      </c>
      <c r="FM2" s="187" t="s">
        <v>8</v>
      </c>
      <c r="FN2" s="187" t="s">
        <v>9</v>
      </c>
      <c r="FO2" s="187" t="s">
        <v>10</v>
      </c>
      <c r="FP2" s="187" t="s">
        <v>11</v>
      </c>
      <c r="FQ2" s="187" t="s">
        <v>0</v>
      </c>
      <c r="FR2" s="187" t="s">
        <v>1</v>
      </c>
      <c r="FS2" s="187" t="s">
        <v>2</v>
      </c>
      <c r="FT2" s="187" t="s">
        <v>3</v>
      </c>
      <c r="FU2" s="187" t="s">
        <v>4</v>
      </c>
      <c r="FV2" s="187" t="s">
        <v>5</v>
      </c>
      <c r="FW2" s="187" t="s">
        <v>6</v>
      </c>
      <c r="FX2" s="187" t="s">
        <v>7</v>
      </c>
      <c r="FY2" s="187" t="s">
        <v>8</v>
      </c>
      <c r="FZ2" s="187" t="s">
        <v>9</v>
      </c>
      <c r="GA2" s="187" t="s">
        <v>10</v>
      </c>
      <c r="GB2" s="187" t="s">
        <v>11</v>
      </c>
      <c r="GC2" s="187" t="s">
        <v>0</v>
      </c>
      <c r="GD2" s="187" t="s">
        <v>1</v>
      </c>
      <c r="GE2" s="187" t="s">
        <v>2</v>
      </c>
      <c r="GF2" s="187" t="s">
        <v>3</v>
      </c>
      <c r="GG2" s="187" t="s">
        <v>4</v>
      </c>
      <c r="GH2" s="187" t="s">
        <v>5</v>
      </c>
      <c r="GI2" s="187" t="s">
        <v>6</v>
      </c>
      <c r="GJ2" s="187" t="s">
        <v>7</v>
      </c>
      <c r="GK2" s="187" t="s">
        <v>8</v>
      </c>
      <c r="GL2" s="187" t="s">
        <v>9</v>
      </c>
      <c r="GM2" s="187" t="s">
        <v>10</v>
      </c>
      <c r="GN2" s="187" t="s">
        <v>11</v>
      </c>
      <c r="GO2" s="187" t="s">
        <v>0</v>
      </c>
      <c r="GP2" s="187" t="s">
        <v>1</v>
      </c>
      <c r="GQ2" s="187" t="s">
        <v>2</v>
      </c>
      <c r="GR2" s="187" t="s">
        <v>3</v>
      </c>
      <c r="GS2" s="187" t="s">
        <v>4</v>
      </c>
      <c r="GT2" s="187" t="s">
        <v>5</v>
      </c>
      <c r="GU2" s="187" t="s">
        <v>6</v>
      </c>
      <c r="GV2" s="187" t="s">
        <v>7</v>
      </c>
      <c r="GW2" s="187" t="s">
        <v>8</v>
      </c>
      <c r="GX2" s="187" t="s">
        <v>9</v>
      </c>
      <c r="GY2" s="187" t="s">
        <v>10</v>
      </c>
      <c r="GZ2" s="187" t="s">
        <v>11</v>
      </c>
      <c r="HA2" s="187" t="s">
        <v>0</v>
      </c>
      <c r="HB2" s="187" t="s">
        <v>1</v>
      </c>
      <c r="HC2" s="187" t="s">
        <v>2</v>
      </c>
      <c r="HD2" s="187" t="s">
        <v>3</v>
      </c>
      <c r="HE2" s="187" t="s">
        <v>4</v>
      </c>
      <c r="HF2" s="187" t="s">
        <v>5</v>
      </c>
      <c r="HG2" s="187" t="s">
        <v>6</v>
      </c>
      <c r="HH2" s="187" t="s">
        <v>7</v>
      </c>
      <c r="HI2" s="187" t="s">
        <v>8</v>
      </c>
      <c r="HJ2" s="187" t="s">
        <v>9</v>
      </c>
      <c r="HK2" s="187" t="s">
        <v>10</v>
      </c>
      <c r="HL2" s="187" t="s">
        <v>11</v>
      </c>
      <c r="HM2" s="187" t="s">
        <v>0</v>
      </c>
      <c r="HN2" s="187" t="s">
        <v>1</v>
      </c>
      <c r="HO2" s="187" t="s">
        <v>2</v>
      </c>
      <c r="HP2" s="187" t="s">
        <v>3</v>
      </c>
      <c r="HQ2" s="187" t="s">
        <v>4</v>
      </c>
      <c r="HR2" s="187" t="s">
        <v>5</v>
      </c>
      <c r="HS2" s="187" t="s">
        <v>6</v>
      </c>
      <c r="HT2" s="187" t="s">
        <v>7</v>
      </c>
      <c r="HU2" s="187" t="s">
        <v>8</v>
      </c>
      <c r="HV2" s="187" t="s">
        <v>9</v>
      </c>
      <c r="HW2" s="187" t="s">
        <v>10</v>
      </c>
      <c r="HX2" s="187" t="s">
        <v>11</v>
      </c>
      <c r="IC2" s="26"/>
      <c r="ID2" s="162"/>
      <c r="IE2" s="549">
        <v>41275</v>
      </c>
      <c r="IF2" s="549">
        <v>41640</v>
      </c>
      <c r="IG2" s="549">
        <v>42005</v>
      </c>
      <c r="IH2" s="549">
        <v>42370</v>
      </c>
      <c r="II2" s="549">
        <v>42736</v>
      </c>
      <c r="IJ2" s="549">
        <v>43101</v>
      </c>
      <c r="IK2" s="549">
        <v>43466</v>
      </c>
      <c r="IL2" s="549">
        <v>43831</v>
      </c>
      <c r="IM2" s="549">
        <v>44197</v>
      </c>
      <c r="IN2" s="549">
        <v>44562</v>
      </c>
      <c r="IO2" s="549">
        <v>44927</v>
      </c>
      <c r="IP2" s="549">
        <v>45292</v>
      </c>
      <c r="IQ2" s="549">
        <v>45658</v>
      </c>
      <c r="IR2" s="549">
        <v>46023</v>
      </c>
      <c r="IS2" s="549">
        <v>46388</v>
      </c>
      <c r="IT2" s="549">
        <v>46753</v>
      </c>
      <c r="IU2" s="549">
        <v>47119</v>
      </c>
      <c r="IV2" s="549">
        <v>47484</v>
      </c>
    </row>
    <row r="3" spans="1:256" ht="15.75" customHeight="1" x14ac:dyDescent="0.2">
      <c r="A3" s="526" t="str">
        <f>'[1]planning détaillé'!$DW9</f>
        <v>V15</v>
      </c>
      <c r="B3" s="526">
        <v>0</v>
      </c>
      <c r="C3" s="535">
        <f>IE13</f>
        <v>48000</v>
      </c>
      <c r="D3" s="528" t="s">
        <v>266</v>
      </c>
      <c r="E3" s="527" t="s">
        <v>194</v>
      </c>
      <c r="F3" s="527" t="s">
        <v>194</v>
      </c>
      <c r="G3" s="527" t="s">
        <v>194</v>
      </c>
      <c r="H3" s="527" t="s">
        <v>194</v>
      </c>
      <c r="I3" s="527" t="s">
        <v>194</v>
      </c>
      <c r="J3" s="527" t="s">
        <v>194</v>
      </c>
      <c r="K3" s="527" t="s">
        <v>194</v>
      </c>
      <c r="L3" s="527" t="s">
        <v>194</v>
      </c>
      <c r="M3" s="527" t="s">
        <v>194</v>
      </c>
      <c r="N3" s="527" t="s">
        <v>194</v>
      </c>
      <c r="O3" s="527" t="s">
        <v>194</v>
      </c>
      <c r="P3" s="527" t="s">
        <v>194</v>
      </c>
      <c r="Q3" s="527" t="s">
        <v>194</v>
      </c>
      <c r="R3" s="527" t="s">
        <v>194</v>
      </c>
      <c r="S3" s="527" t="s">
        <v>194</v>
      </c>
      <c r="T3" s="527" t="s">
        <v>194</v>
      </c>
      <c r="U3" s="527" t="s">
        <v>194</v>
      </c>
      <c r="V3" s="527" t="s">
        <v>12</v>
      </c>
      <c r="W3" s="527" t="s">
        <v>12</v>
      </c>
      <c r="X3" s="527" t="s">
        <v>12</v>
      </c>
      <c r="Y3" s="527" t="s">
        <v>12</v>
      </c>
      <c r="Z3" s="527" t="s">
        <v>12</v>
      </c>
      <c r="AA3" s="527" t="s">
        <v>194</v>
      </c>
      <c r="AB3" s="527" t="s">
        <v>194</v>
      </c>
      <c r="AC3" s="527" t="s">
        <v>194</v>
      </c>
      <c r="AD3" s="527" t="s">
        <v>194</v>
      </c>
      <c r="AE3" s="527" t="s">
        <v>194</v>
      </c>
      <c r="AF3" s="527" t="s">
        <v>194</v>
      </c>
      <c r="AG3" s="527" t="s">
        <v>194</v>
      </c>
      <c r="AH3" s="527" t="s">
        <v>194</v>
      </c>
      <c r="AI3" s="527" t="s">
        <v>194</v>
      </c>
      <c r="AJ3" s="527" t="s">
        <v>194</v>
      </c>
      <c r="AK3" s="527" t="s">
        <v>194</v>
      </c>
      <c r="AL3" s="527" t="s">
        <v>194</v>
      </c>
      <c r="AM3" s="527" t="s">
        <v>194</v>
      </c>
      <c r="AN3" s="527" t="s">
        <v>194</v>
      </c>
      <c r="AO3" s="527" t="s">
        <v>194</v>
      </c>
      <c r="AP3" s="527" t="s">
        <v>194</v>
      </c>
      <c r="AQ3" s="527" t="s">
        <v>194</v>
      </c>
      <c r="AR3" s="527" t="s">
        <v>194</v>
      </c>
      <c r="AS3" s="527" t="s">
        <v>194</v>
      </c>
      <c r="AT3" s="527" t="s">
        <v>194</v>
      </c>
      <c r="AU3" s="527" t="s">
        <v>194</v>
      </c>
      <c r="AV3" s="527" t="s">
        <v>194</v>
      </c>
      <c r="AW3" s="527" t="s">
        <v>194</v>
      </c>
      <c r="AX3" s="527" t="s">
        <v>194</v>
      </c>
      <c r="AY3" s="527" t="s">
        <v>194</v>
      </c>
      <c r="AZ3" s="527" t="s">
        <v>194</v>
      </c>
      <c r="BA3" s="527" t="s">
        <v>194</v>
      </c>
      <c r="BB3" s="527" t="s">
        <v>194</v>
      </c>
      <c r="BC3" s="527" t="s">
        <v>194</v>
      </c>
      <c r="BD3" s="527" t="s">
        <v>194</v>
      </c>
      <c r="BE3" s="527" t="s">
        <v>194</v>
      </c>
      <c r="BF3" s="527" t="s">
        <v>194</v>
      </c>
      <c r="BG3" s="527" t="s">
        <v>194</v>
      </c>
      <c r="BH3" s="527" t="s">
        <v>194</v>
      </c>
      <c r="BI3" s="527" t="s">
        <v>194</v>
      </c>
      <c r="BJ3" s="527" t="s">
        <v>194</v>
      </c>
      <c r="BK3" s="527" t="s">
        <v>194</v>
      </c>
      <c r="BL3" s="527" t="s">
        <v>194</v>
      </c>
      <c r="BM3" s="527" t="s">
        <v>194</v>
      </c>
      <c r="BN3" s="527" t="s">
        <v>194</v>
      </c>
      <c r="BO3" s="527" t="s">
        <v>194</v>
      </c>
      <c r="BP3" s="527" t="s">
        <v>194</v>
      </c>
      <c r="BQ3" s="527" t="s">
        <v>194</v>
      </c>
      <c r="BR3" s="527" t="s">
        <v>194</v>
      </c>
      <c r="BS3" s="527" t="s">
        <v>194</v>
      </c>
      <c r="BT3" s="527" t="s">
        <v>194</v>
      </c>
      <c r="BU3" s="527" t="s">
        <v>194</v>
      </c>
      <c r="BV3" s="527" t="s">
        <v>194</v>
      </c>
      <c r="BW3" s="527" t="s">
        <v>194</v>
      </c>
      <c r="BX3" s="527" t="s">
        <v>194</v>
      </c>
      <c r="BY3" s="527" t="s">
        <v>194</v>
      </c>
      <c r="BZ3" s="527" t="s">
        <v>194</v>
      </c>
      <c r="CA3" s="527" t="s">
        <v>194</v>
      </c>
      <c r="CB3" s="527" t="s">
        <v>31</v>
      </c>
      <c r="CC3" s="527" t="s">
        <v>31</v>
      </c>
      <c r="CD3" s="527" t="s">
        <v>31</v>
      </c>
      <c r="CE3" s="527" t="s">
        <v>31</v>
      </c>
      <c r="CF3" s="536" t="s">
        <v>31</v>
      </c>
      <c r="CG3" s="537" t="s">
        <v>31</v>
      </c>
      <c r="CH3" s="527" t="s">
        <v>31</v>
      </c>
      <c r="CI3" s="527" t="s">
        <v>31</v>
      </c>
      <c r="CJ3" s="527" t="s">
        <v>31</v>
      </c>
      <c r="CK3" s="527" t="s">
        <v>31</v>
      </c>
      <c r="CL3" s="527" t="s">
        <v>31</v>
      </c>
      <c r="CM3" s="527" t="s">
        <v>31</v>
      </c>
      <c r="CN3" s="527" t="s">
        <v>31</v>
      </c>
      <c r="CO3" s="527" t="s">
        <v>31</v>
      </c>
      <c r="CP3" s="527" t="s">
        <v>31</v>
      </c>
      <c r="CQ3" s="527" t="s">
        <v>31</v>
      </c>
      <c r="CR3" s="527" t="s">
        <v>31</v>
      </c>
      <c r="CS3" s="527" t="s">
        <v>31</v>
      </c>
      <c r="CT3" s="527" t="s">
        <v>31</v>
      </c>
      <c r="CU3" s="527" t="s">
        <v>31</v>
      </c>
      <c r="CV3" s="527" t="s">
        <v>31</v>
      </c>
      <c r="CW3" s="527" t="s">
        <v>31</v>
      </c>
      <c r="CX3" s="527" t="s">
        <v>31</v>
      </c>
      <c r="CY3" s="527" t="s">
        <v>31</v>
      </c>
      <c r="CZ3" s="527" t="s">
        <v>31</v>
      </c>
      <c r="DA3" s="527" t="s">
        <v>31</v>
      </c>
      <c r="DB3" s="527" t="s">
        <v>31</v>
      </c>
      <c r="DC3" s="527" t="s">
        <v>31</v>
      </c>
      <c r="DD3" s="527" t="s">
        <v>31</v>
      </c>
      <c r="DE3" s="527" t="s">
        <v>31</v>
      </c>
      <c r="DF3" s="527" t="s">
        <v>31</v>
      </c>
      <c r="DG3" s="527" t="s">
        <v>31</v>
      </c>
      <c r="DH3" s="527" t="s">
        <v>31</v>
      </c>
      <c r="DI3" s="527" t="s">
        <v>31</v>
      </c>
      <c r="DJ3" s="527" t="s">
        <v>31</v>
      </c>
      <c r="DK3" s="527" t="s">
        <v>31</v>
      </c>
      <c r="DL3" s="527" t="s">
        <v>31</v>
      </c>
      <c r="DM3" s="527" t="s">
        <v>31</v>
      </c>
      <c r="DN3" s="527" t="s">
        <v>31</v>
      </c>
      <c r="DO3" s="527" t="s">
        <v>31</v>
      </c>
      <c r="DP3" s="527" t="s">
        <v>31</v>
      </c>
      <c r="DQ3" s="527" t="s">
        <v>31</v>
      </c>
      <c r="DR3" s="527" t="s">
        <v>31</v>
      </c>
      <c r="DS3" s="527" t="s">
        <v>31</v>
      </c>
      <c r="DT3" s="527" t="s">
        <v>31</v>
      </c>
      <c r="DU3" s="527" t="s">
        <v>31</v>
      </c>
      <c r="DV3" s="527" t="s">
        <v>31</v>
      </c>
      <c r="DW3" s="527" t="s">
        <v>31</v>
      </c>
      <c r="DX3" s="527" t="s">
        <v>31</v>
      </c>
      <c r="DY3" s="527" t="s">
        <v>31</v>
      </c>
      <c r="DZ3" s="527" t="s">
        <v>31</v>
      </c>
      <c r="EA3" s="527" t="s">
        <v>31</v>
      </c>
      <c r="EB3" s="527" t="s">
        <v>31</v>
      </c>
      <c r="EC3" s="527" t="s">
        <v>31</v>
      </c>
      <c r="ED3" s="527" t="s">
        <v>31</v>
      </c>
      <c r="EE3" s="527" t="s">
        <v>31</v>
      </c>
      <c r="EF3" s="527" t="s">
        <v>31</v>
      </c>
      <c r="EG3" s="527" t="s">
        <v>31</v>
      </c>
      <c r="EH3" s="527" t="s">
        <v>31</v>
      </c>
      <c r="EI3" s="527" t="s">
        <v>31</v>
      </c>
      <c r="EJ3" s="527" t="s">
        <v>31</v>
      </c>
      <c r="EK3" s="527" t="s">
        <v>31</v>
      </c>
      <c r="EL3" s="527" t="s">
        <v>31</v>
      </c>
      <c r="EM3" s="527" t="s">
        <v>31</v>
      </c>
      <c r="EN3" s="527" t="s">
        <v>31</v>
      </c>
      <c r="EO3" s="527" t="s">
        <v>31</v>
      </c>
      <c r="EP3" s="527" t="s">
        <v>31</v>
      </c>
      <c r="EQ3" s="527" t="s">
        <v>31</v>
      </c>
      <c r="ER3" s="527" t="s">
        <v>31</v>
      </c>
      <c r="ES3" s="527" t="s">
        <v>31</v>
      </c>
      <c r="ET3" s="527" t="s">
        <v>31</v>
      </c>
      <c r="EU3" s="527" t="s">
        <v>31</v>
      </c>
      <c r="EV3" s="527" t="s">
        <v>31</v>
      </c>
      <c r="EW3" s="527" t="s">
        <v>31</v>
      </c>
      <c r="EX3" s="527" t="s">
        <v>31</v>
      </c>
      <c r="EY3" s="527" t="s">
        <v>31</v>
      </c>
      <c r="EZ3" s="527" t="s">
        <v>31</v>
      </c>
      <c r="FA3" s="527" t="s">
        <v>31</v>
      </c>
      <c r="FB3" s="527" t="s">
        <v>31</v>
      </c>
      <c r="FC3" s="527" t="s">
        <v>31</v>
      </c>
      <c r="FD3" s="527" t="s">
        <v>31</v>
      </c>
      <c r="FE3" s="527" t="s">
        <v>31</v>
      </c>
      <c r="FF3" s="527" t="s">
        <v>31</v>
      </c>
      <c r="FG3" s="527" t="s">
        <v>31</v>
      </c>
      <c r="FH3" s="527" t="s">
        <v>31</v>
      </c>
      <c r="FI3" s="527" t="s">
        <v>31</v>
      </c>
      <c r="FJ3" s="527" t="s">
        <v>31</v>
      </c>
      <c r="FK3" s="527" t="s">
        <v>31</v>
      </c>
      <c r="FL3" s="527" t="s">
        <v>31</v>
      </c>
      <c r="FM3" s="527" t="s">
        <v>31</v>
      </c>
      <c r="FN3" s="527" t="s">
        <v>31</v>
      </c>
      <c r="FO3" s="527" t="s">
        <v>31</v>
      </c>
      <c r="FP3" s="527" t="s">
        <v>31</v>
      </c>
      <c r="FQ3" s="527" t="s">
        <v>31</v>
      </c>
      <c r="FR3" s="527" t="s">
        <v>31</v>
      </c>
      <c r="FS3" s="527" t="s">
        <v>31</v>
      </c>
      <c r="FT3" s="527" t="s">
        <v>31</v>
      </c>
      <c r="FU3" s="527" t="s">
        <v>31</v>
      </c>
      <c r="FV3" s="527" t="s">
        <v>31</v>
      </c>
      <c r="FW3" s="527" t="s">
        <v>31</v>
      </c>
      <c r="FX3" s="527" t="s">
        <v>31</v>
      </c>
      <c r="FY3" s="527" t="s">
        <v>31</v>
      </c>
      <c r="FZ3" s="527" t="s">
        <v>31</v>
      </c>
      <c r="GA3" s="527" t="s">
        <v>31</v>
      </c>
      <c r="GB3" s="527" t="s">
        <v>31</v>
      </c>
      <c r="GC3" s="527" t="s">
        <v>31</v>
      </c>
      <c r="GD3" s="527" t="s">
        <v>31</v>
      </c>
      <c r="GE3" s="527" t="s">
        <v>31</v>
      </c>
      <c r="GF3" s="527" t="s">
        <v>31</v>
      </c>
      <c r="GG3" s="527" t="s">
        <v>31</v>
      </c>
      <c r="GH3" s="527" t="s">
        <v>31</v>
      </c>
      <c r="GI3" s="527" t="s">
        <v>31</v>
      </c>
      <c r="GJ3" s="527" t="s">
        <v>31</v>
      </c>
      <c r="GK3" s="527" t="s">
        <v>31</v>
      </c>
      <c r="GL3" s="527" t="s">
        <v>31</v>
      </c>
      <c r="GM3" s="527" t="s">
        <v>31</v>
      </c>
      <c r="GN3" s="527" t="s">
        <v>31</v>
      </c>
      <c r="GO3" s="527" t="s">
        <v>31</v>
      </c>
      <c r="GP3" s="527" t="s">
        <v>31</v>
      </c>
      <c r="GQ3" s="527" t="s">
        <v>31</v>
      </c>
      <c r="GR3" s="527" t="s">
        <v>31</v>
      </c>
      <c r="GS3" s="527" t="s">
        <v>31</v>
      </c>
      <c r="GT3" s="527" t="s">
        <v>31</v>
      </c>
      <c r="GU3" s="527" t="s">
        <v>31</v>
      </c>
      <c r="GV3" s="527" t="s">
        <v>31</v>
      </c>
      <c r="GW3" s="527" t="s">
        <v>31</v>
      </c>
      <c r="GX3" s="527" t="s">
        <v>31</v>
      </c>
      <c r="GY3" s="527" t="s">
        <v>31</v>
      </c>
      <c r="GZ3" s="527" t="s">
        <v>31</v>
      </c>
      <c r="HA3" s="527" t="s">
        <v>31</v>
      </c>
      <c r="HB3" s="527" t="s">
        <v>31</v>
      </c>
      <c r="HC3" s="527" t="s">
        <v>31</v>
      </c>
      <c r="HD3" s="527" t="s">
        <v>31</v>
      </c>
      <c r="HE3" s="527" t="s">
        <v>31</v>
      </c>
      <c r="HF3" s="527" t="s">
        <v>31</v>
      </c>
      <c r="HG3" s="527" t="s">
        <v>31</v>
      </c>
      <c r="HH3" s="527" t="s">
        <v>31</v>
      </c>
      <c r="HI3" s="527" t="s">
        <v>31</v>
      </c>
      <c r="HJ3" s="527" t="s">
        <v>31</v>
      </c>
      <c r="HK3" s="527" t="s">
        <v>31</v>
      </c>
      <c r="HL3" s="527" t="s">
        <v>31</v>
      </c>
      <c r="HM3" s="527" t="s">
        <v>31</v>
      </c>
      <c r="HN3" s="527" t="s">
        <v>31</v>
      </c>
      <c r="HO3" s="527" t="s">
        <v>31</v>
      </c>
      <c r="HP3" s="527" t="s">
        <v>31</v>
      </c>
      <c r="HQ3" s="527" t="s">
        <v>31</v>
      </c>
      <c r="HR3" s="527" t="s">
        <v>31</v>
      </c>
      <c r="HS3" s="527" t="s">
        <v>31</v>
      </c>
      <c r="HT3" s="527" t="s">
        <v>31</v>
      </c>
      <c r="HU3" s="527" t="s">
        <v>31</v>
      </c>
      <c r="HV3" s="527" t="s">
        <v>31</v>
      </c>
      <c r="HW3" s="527" t="s">
        <v>31</v>
      </c>
      <c r="HX3" s="527" t="s">
        <v>31</v>
      </c>
      <c r="ID3" s="548" t="s">
        <v>17</v>
      </c>
      <c r="IE3" s="23">
        <f t="array" ref="IE3">SUM(($IF13:$IF44&gt;=IE2)*($IF13:$IF44&lt;IF2))</f>
        <v>0</v>
      </c>
      <c r="IF3" s="23">
        <f t="array" ref="IF3">SUM(($IF13:$IF44&gt;=IF2)*($IF13:$IF44&lt;IG2))</f>
        <v>0</v>
      </c>
      <c r="IG3" s="23">
        <f t="array" ref="IG3">SUM(($IF13:$IF44&gt;=IG2)*($IF13:$IF44&lt;IH2))</f>
        <v>0</v>
      </c>
      <c r="IH3" s="23">
        <f t="array" ref="IH3">SUM(($IF13:$IF44&gt;=IH2)*($IF13:$IF44&lt;II2))</f>
        <v>1</v>
      </c>
      <c r="II3" s="23">
        <f t="array" ref="II3">SUM(($IF13:$IF44&gt;=II2)*($IF13:$IF44&lt;IJ2))</f>
        <v>0</v>
      </c>
      <c r="IJ3" s="23">
        <f t="array" ref="IJ3">SUM(($IF13:$IF44&gt;=IJ2)*($IF13:$IF44&lt;IK2))</f>
        <v>0</v>
      </c>
      <c r="IK3" s="23">
        <f t="array" ref="IK3">SUM(($IF13:$IF44&gt;=IK2)*($IF13:$IF44&lt;IL2))</f>
        <v>0</v>
      </c>
      <c r="IL3" s="23">
        <f t="array" ref="IL3">SUM(($IF13:$IF44&gt;=IL2)*($IF13:$IF44&lt;IM2))</f>
        <v>0</v>
      </c>
      <c r="IM3" s="23">
        <f t="array" ref="IM3">SUM(($IF13:$IF44&gt;=IM2)*($IF13:$IF44&lt;IN2))</f>
        <v>0</v>
      </c>
      <c r="IN3" s="23">
        <f t="array" ref="IN3">SUM(($IF13:$IF44&gt;=IN2)*($IF13:$IF44&lt;IO2))</f>
        <v>0</v>
      </c>
      <c r="IO3" s="23">
        <f t="array" ref="IO3">SUM(($IF13:$IF44&gt;=IO2)*($IF13:$IF44&lt;IP2))</f>
        <v>0</v>
      </c>
      <c r="IP3" s="23">
        <f t="array" ref="IP3">SUM(($IF13:$IF44&gt;=IP2)*($IF13:$IF44&lt;IQ2))</f>
        <v>0</v>
      </c>
      <c r="IQ3" s="23">
        <f t="array" ref="IQ3">SUM(($IF13:$IF44&gt;=IQ2)*($IF13:$IF44&lt;IR2))</f>
        <v>0</v>
      </c>
      <c r="IR3" s="23">
        <f t="array" ref="IR3">SUM(($IF13:$IF44&gt;=IR2)*($IF13:$IF44&lt;IS2))</f>
        <v>0</v>
      </c>
      <c r="IS3" s="23">
        <f t="array" ref="IS3">SUM(($IF13:$IF44&gt;=IS2)*($IF13:$IF44&lt;IT2))</f>
        <v>0</v>
      </c>
      <c r="IT3" s="23">
        <f t="array" ref="IT3">SUM(($IF13:$IF44&gt;=IT2)*($IF13:$IF44&lt;IU2))</f>
        <v>0</v>
      </c>
      <c r="IU3" s="23">
        <f t="array" ref="IU3">SUM(($IF13:$IF44&gt;=IU2)*($IF13:$IF44&lt;IV2))</f>
        <v>0</v>
      </c>
      <c r="IV3" s="23">
        <f t="array" ref="IV3">SUM(($IF13:$IF44&gt;=IV2)*($IF13:$IF44&lt;IV1))</f>
        <v>0</v>
      </c>
    </row>
    <row r="4" spans="1:256" ht="15.75" customHeight="1" x14ac:dyDescent="0.2">
      <c r="A4" s="526" t="str">
        <f>'[1]planning détaillé'!$DW10</f>
        <v>V5</v>
      </c>
      <c r="B4" s="526">
        <v>0</v>
      </c>
      <c r="C4" s="535">
        <f t="shared" ref="C4:C34" si="0">IE14</f>
        <v>48000</v>
      </c>
      <c r="D4" s="528" t="s">
        <v>267</v>
      </c>
      <c r="E4" s="527" t="s">
        <v>194</v>
      </c>
      <c r="F4" s="527" t="s">
        <v>194</v>
      </c>
      <c r="G4" s="527" t="s">
        <v>194</v>
      </c>
      <c r="H4" s="527" t="s">
        <v>194</v>
      </c>
      <c r="I4" s="527" t="s">
        <v>194</v>
      </c>
      <c r="J4" s="527" t="s">
        <v>194</v>
      </c>
      <c r="K4" s="527" t="s">
        <v>194</v>
      </c>
      <c r="L4" s="527" t="s">
        <v>194</v>
      </c>
      <c r="M4" s="527" t="s">
        <v>194</v>
      </c>
      <c r="N4" s="527" t="s">
        <v>194</v>
      </c>
      <c r="O4" s="527" t="s">
        <v>194</v>
      </c>
      <c r="P4" s="527" t="s">
        <v>194</v>
      </c>
      <c r="Q4" s="527" t="s">
        <v>194</v>
      </c>
      <c r="R4" s="527" t="s">
        <v>194</v>
      </c>
      <c r="S4" s="527" t="s">
        <v>194</v>
      </c>
      <c r="T4" s="527" t="s">
        <v>194</v>
      </c>
      <c r="U4" s="527" t="s">
        <v>194</v>
      </c>
      <c r="V4" s="527" t="s">
        <v>194</v>
      </c>
      <c r="W4" s="527" t="s">
        <v>194</v>
      </c>
      <c r="X4" s="527" t="s">
        <v>194</v>
      </c>
      <c r="Y4" s="527" t="s">
        <v>194</v>
      </c>
      <c r="Z4" s="527" t="s">
        <v>194</v>
      </c>
      <c r="AA4" s="527" t="s">
        <v>194</v>
      </c>
      <c r="AB4" s="527" t="s">
        <v>194</v>
      </c>
      <c r="AC4" s="527" t="s">
        <v>194</v>
      </c>
      <c r="AD4" s="527" t="s">
        <v>194</v>
      </c>
      <c r="AE4" s="527" t="s">
        <v>194</v>
      </c>
      <c r="AF4" s="527" t="s">
        <v>194</v>
      </c>
      <c r="AG4" s="527" t="s">
        <v>194</v>
      </c>
      <c r="AH4" s="527" t="s">
        <v>194</v>
      </c>
      <c r="AI4" s="527" t="s">
        <v>194</v>
      </c>
      <c r="AJ4" s="527" t="s">
        <v>194</v>
      </c>
      <c r="AK4" s="527" t="s">
        <v>194</v>
      </c>
      <c r="AL4" s="527" t="s">
        <v>194</v>
      </c>
      <c r="AM4" s="527" t="s">
        <v>194</v>
      </c>
      <c r="AN4" s="527" t="s">
        <v>194</v>
      </c>
      <c r="AO4" s="527" t="s">
        <v>194</v>
      </c>
      <c r="AP4" s="527" t="s">
        <v>194</v>
      </c>
      <c r="AQ4" s="527" t="s">
        <v>194</v>
      </c>
      <c r="AR4" s="527" t="s">
        <v>194</v>
      </c>
      <c r="AS4" s="527" t="s">
        <v>194</v>
      </c>
      <c r="AT4" s="527" t="s">
        <v>194</v>
      </c>
      <c r="AU4" s="527" t="s">
        <v>194</v>
      </c>
      <c r="AV4" s="527" t="s">
        <v>194</v>
      </c>
      <c r="AW4" s="527" t="s">
        <v>195</v>
      </c>
      <c r="AX4" s="527" t="s">
        <v>195</v>
      </c>
      <c r="AY4" s="527" t="s">
        <v>31</v>
      </c>
      <c r="AZ4" s="527" t="s">
        <v>31</v>
      </c>
      <c r="BA4" s="527" t="s">
        <v>31</v>
      </c>
      <c r="BB4" s="527" t="s">
        <v>31</v>
      </c>
      <c r="BC4" s="527" t="s">
        <v>31</v>
      </c>
      <c r="BD4" s="527" t="s">
        <v>31</v>
      </c>
      <c r="BE4" s="527" t="s">
        <v>31</v>
      </c>
      <c r="BF4" s="527" t="s">
        <v>31</v>
      </c>
      <c r="BG4" s="527" t="s">
        <v>31</v>
      </c>
      <c r="BH4" s="527" t="s">
        <v>31</v>
      </c>
      <c r="BI4" s="527" t="s">
        <v>31</v>
      </c>
      <c r="BJ4" s="527" t="s">
        <v>31</v>
      </c>
      <c r="BK4" s="527" t="s">
        <v>31</v>
      </c>
      <c r="BL4" s="527" t="s">
        <v>31</v>
      </c>
      <c r="BM4" s="527" t="s">
        <v>31</v>
      </c>
      <c r="BN4" s="527" t="s">
        <v>31</v>
      </c>
      <c r="BO4" s="527" t="s">
        <v>31</v>
      </c>
      <c r="BP4" s="527" t="s">
        <v>31</v>
      </c>
      <c r="BQ4" s="527" t="s">
        <v>31</v>
      </c>
      <c r="BR4" s="527" t="s">
        <v>31</v>
      </c>
      <c r="BS4" s="527" t="s">
        <v>31</v>
      </c>
      <c r="BT4" s="527" t="s">
        <v>31</v>
      </c>
      <c r="BU4" s="527" t="s">
        <v>31</v>
      </c>
      <c r="BV4" s="527" t="s">
        <v>31</v>
      </c>
      <c r="BW4" s="527" t="s">
        <v>31</v>
      </c>
      <c r="BX4" s="527" t="s">
        <v>31</v>
      </c>
      <c r="BY4" s="527" t="s">
        <v>31</v>
      </c>
      <c r="BZ4" s="527" t="s">
        <v>31</v>
      </c>
      <c r="CA4" s="527" t="s">
        <v>31</v>
      </c>
      <c r="CB4" s="527" t="s">
        <v>31</v>
      </c>
      <c r="CC4" s="527" t="s">
        <v>31</v>
      </c>
      <c r="CD4" s="527" t="s">
        <v>31</v>
      </c>
      <c r="CE4" s="527" t="s">
        <v>31</v>
      </c>
      <c r="CF4" s="536" t="s">
        <v>31</v>
      </c>
      <c r="CG4" s="537" t="s">
        <v>31</v>
      </c>
      <c r="CH4" s="527" t="s">
        <v>31</v>
      </c>
      <c r="CI4" s="527" t="s">
        <v>31</v>
      </c>
      <c r="CJ4" s="527" t="s">
        <v>31</v>
      </c>
      <c r="CK4" s="527" t="s">
        <v>31</v>
      </c>
      <c r="CL4" s="527" t="s">
        <v>31</v>
      </c>
      <c r="CM4" s="527" t="s">
        <v>31</v>
      </c>
      <c r="CN4" s="527" t="s">
        <v>31</v>
      </c>
      <c r="CO4" s="527" t="s">
        <v>31</v>
      </c>
      <c r="CP4" s="527" t="s">
        <v>31</v>
      </c>
      <c r="CQ4" s="527" t="s">
        <v>31</v>
      </c>
      <c r="CR4" s="527" t="s">
        <v>31</v>
      </c>
      <c r="CS4" s="527" t="s">
        <v>31</v>
      </c>
      <c r="CT4" s="527" t="s">
        <v>31</v>
      </c>
      <c r="CU4" s="527" t="s">
        <v>31</v>
      </c>
      <c r="CV4" s="527" t="s">
        <v>31</v>
      </c>
      <c r="CW4" s="527" t="s">
        <v>31</v>
      </c>
      <c r="CX4" s="527" t="s">
        <v>31</v>
      </c>
      <c r="CY4" s="527" t="s">
        <v>31</v>
      </c>
      <c r="CZ4" s="527" t="s">
        <v>31</v>
      </c>
      <c r="DA4" s="527" t="s">
        <v>31</v>
      </c>
      <c r="DB4" s="527" t="s">
        <v>31</v>
      </c>
      <c r="DC4" s="527" t="s">
        <v>31</v>
      </c>
      <c r="DD4" s="527" t="s">
        <v>31</v>
      </c>
      <c r="DE4" s="527" t="s">
        <v>31</v>
      </c>
      <c r="DF4" s="527" t="s">
        <v>31</v>
      </c>
      <c r="DG4" s="527" t="s">
        <v>31</v>
      </c>
      <c r="DH4" s="527" t="s">
        <v>31</v>
      </c>
      <c r="DI4" s="527" t="s">
        <v>31</v>
      </c>
      <c r="DJ4" s="527" t="s">
        <v>31</v>
      </c>
      <c r="DK4" s="527" t="s">
        <v>31</v>
      </c>
      <c r="DL4" s="527" t="s">
        <v>31</v>
      </c>
      <c r="DM4" s="527" t="s">
        <v>31</v>
      </c>
      <c r="DN4" s="527" t="s">
        <v>31</v>
      </c>
      <c r="DO4" s="527" t="s">
        <v>31</v>
      </c>
      <c r="DP4" s="527" t="s">
        <v>31</v>
      </c>
      <c r="DQ4" s="527" t="s">
        <v>31</v>
      </c>
      <c r="DR4" s="527" t="s">
        <v>31</v>
      </c>
      <c r="DS4" s="527" t="s">
        <v>31</v>
      </c>
      <c r="DT4" s="527" t="s">
        <v>31</v>
      </c>
      <c r="DU4" s="527" t="s">
        <v>31</v>
      </c>
      <c r="DV4" s="527" t="s">
        <v>31</v>
      </c>
      <c r="DW4" s="527" t="s">
        <v>31</v>
      </c>
      <c r="DX4" s="527" t="s">
        <v>31</v>
      </c>
      <c r="DY4" s="527" t="s">
        <v>31</v>
      </c>
      <c r="DZ4" s="527" t="s">
        <v>31</v>
      </c>
      <c r="EA4" s="527" t="s">
        <v>31</v>
      </c>
      <c r="EB4" s="527" t="s">
        <v>31</v>
      </c>
      <c r="EC4" s="527" t="s">
        <v>31</v>
      </c>
      <c r="ED4" s="527" t="s">
        <v>31</v>
      </c>
      <c r="EE4" s="527" t="s">
        <v>31</v>
      </c>
      <c r="EF4" s="527" t="s">
        <v>31</v>
      </c>
      <c r="EG4" s="527" t="s">
        <v>31</v>
      </c>
      <c r="EH4" s="527" t="s">
        <v>31</v>
      </c>
      <c r="EI4" s="527" t="s">
        <v>31</v>
      </c>
      <c r="EJ4" s="527" t="s">
        <v>31</v>
      </c>
      <c r="EK4" s="527" t="s">
        <v>31</v>
      </c>
      <c r="EL4" s="527" t="s">
        <v>31</v>
      </c>
      <c r="EM4" s="527" t="s">
        <v>31</v>
      </c>
      <c r="EN4" s="527" t="s">
        <v>31</v>
      </c>
      <c r="EO4" s="527" t="s">
        <v>31</v>
      </c>
      <c r="EP4" s="527" t="s">
        <v>31</v>
      </c>
      <c r="EQ4" s="527" t="s">
        <v>31</v>
      </c>
      <c r="ER4" s="527" t="s">
        <v>31</v>
      </c>
      <c r="ES4" s="527" t="s">
        <v>31</v>
      </c>
      <c r="ET4" s="527" t="s">
        <v>31</v>
      </c>
      <c r="EU4" s="527" t="s">
        <v>31</v>
      </c>
      <c r="EV4" s="527" t="s">
        <v>31</v>
      </c>
      <c r="EW4" s="527" t="s">
        <v>31</v>
      </c>
      <c r="EX4" s="527" t="s">
        <v>31</v>
      </c>
      <c r="EY4" s="527" t="s">
        <v>31</v>
      </c>
      <c r="EZ4" s="527" t="s">
        <v>31</v>
      </c>
      <c r="FA4" s="527" t="s">
        <v>31</v>
      </c>
      <c r="FB4" s="527" t="s">
        <v>31</v>
      </c>
      <c r="FC4" s="527" t="s">
        <v>31</v>
      </c>
      <c r="FD4" s="527" t="s">
        <v>31</v>
      </c>
      <c r="FE4" s="527" t="s">
        <v>31</v>
      </c>
      <c r="FF4" s="527" t="s">
        <v>31</v>
      </c>
      <c r="FG4" s="527" t="s">
        <v>31</v>
      </c>
      <c r="FH4" s="527" t="s">
        <v>31</v>
      </c>
      <c r="FI4" s="527" t="s">
        <v>31</v>
      </c>
      <c r="FJ4" s="527" t="s">
        <v>31</v>
      </c>
      <c r="FK4" s="527" t="s">
        <v>31</v>
      </c>
      <c r="FL4" s="527" t="s">
        <v>31</v>
      </c>
      <c r="FM4" s="527" t="s">
        <v>31</v>
      </c>
      <c r="FN4" s="527" t="s">
        <v>31</v>
      </c>
      <c r="FO4" s="527" t="s">
        <v>31</v>
      </c>
      <c r="FP4" s="527" t="s">
        <v>31</v>
      </c>
      <c r="FQ4" s="527" t="s">
        <v>31</v>
      </c>
      <c r="FR4" s="527" t="s">
        <v>31</v>
      </c>
      <c r="FS4" s="527" t="s">
        <v>31</v>
      </c>
      <c r="FT4" s="527" t="s">
        <v>31</v>
      </c>
      <c r="FU4" s="527" t="s">
        <v>31</v>
      </c>
      <c r="FV4" s="527" t="s">
        <v>31</v>
      </c>
      <c r="FW4" s="527" t="s">
        <v>31</v>
      </c>
      <c r="FX4" s="527" t="s">
        <v>31</v>
      </c>
      <c r="FY4" s="527" t="s">
        <v>31</v>
      </c>
      <c r="FZ4" s="527" t="s">
        <v>31</v>
      </c>
      <c r="GA4" s="527" t="s">
        <v>31</v>
      </c>
      <c r="GB4" s="527" t="s">
        <v>31</v>
      </c>
      <c r="GC4" s="527" t="s">
        <v>31</v>
      </c>
      <c r="GD4" s="527" t="s">
        <v>31</v>
      </c>
      <c r="GE4" s="527" t="s">
        <v>31</v>
      </c>
      <c r="GF4" s="527" t="s">
        <v>31</v>
      </c>
      <c r="GG4" s="527" t="s">
        <v>31</v>
      </c>
      <c r="GH4" s="527" t="s">
        <v>31</v>
      </c>
      <c r="GI4" s="527" t="s">
        <v>31</v>
      </c>
      <c r="GJ4" s="527" t="s">
        <v>31</v>
      </c>
      <c r="GK4" s="527" t="s">
        <v>31</v>
      </c>
      <c r="GL4" s="527" t="s">
        <v>31</v>
      </c>
      <c r="GM4" s="527" t="s">
        <v>31</v>
      </c>
      <c r="GN4" s="527" t="s">
        <v>31</v>
      </c>
      <c r="GO4" s="527" t="s">
        <v>31</v>
      </c>
      <c r="GP4" s="527" t="s">
        <v>31</v>
      </c>
      <c r="GQ4" s="527" t="s">
        <v>31</v>
      </c>
      <c r="GR4" s="527" t="s">
        <v>31</v>
      </c>
      <c r="GS4" s="527" t="s">
        <v>31</v>
      </c>
      <c r="GT4" s="527" t="s">
        <v>31</v>
      </c>
      <c r="GU4" s="527" t="s">
        <v>31</v>
      </c>
      <c r="GV4" s="527" t="s">
        <v>31</v>
      </c>
      <c r="GW4" s="527" t="s">
        <v>31</v>
      </c>
      <c r="GX4" s="527" t="s">
        <v>31</v>
      </c>
      <c r="GY4" s="527" t="s">
        <v>31</v>
      </c>
      <c r="GZ4" s="527" t="s">
        <v>31</v>
      </c>
      <c r="HA4" s="527" t="s">
        <v>31</v>
      </c>
      <c r="HB4" s="527" t="s">
        <v>31</v>
      </c>
      <c r="HC4" s="527" t="s">
        <v>31</v>
      </c>
      <c r="HD4" s="527" t="s">
        <v>31</v>
      </c>
      <c r="HE4" s="527" t="s">
        <v>31</v>
      </c>
      <c r="HF4" s="527" t="s">
        <v>31</v>
      </c>
      <c r="HG4" s="527" t="s">
        <v>31</v>
      </c>
      <c r="HH4" s="527" t="s">
        <v>31</v>
      </c>
      <c r="HI4" s="527" t="s">
        <v>31</v>
      </c>
      <c r="HJ4" s="527" t="s">
        <v>31</v>
      </c>
      <c r="HK4" s="527" t="s">
        <v>31</v>
      </c>
      <c r="HL4" s="527" t="s">
        <v>31</v>
      </c>
      <c r="HM4" s="527" t="s">
        <v>31</v>
      </c>
      <c r="HN4" s="527" t="s">
        <v>31</v>
      </c>
      <c r="HO4" s="527" t="s">
        <v>31</v>
      </c>
      <c r="HP4" s="527" t="s">
        <v>31</v>
      </c>
      <c r="HQ4" s="527" t="s">
        <v>31</v>
      </c>
      <c r="HR4" s="527" t="s">
        <v>31</v>
      </c>
      <c r="HS4" s="527" t="s">
        <v>31</v>
      </c>
      <c r="HT4" s="527" t="s">
        <v>31</v>
      </c>
      <c r="HU4" s="527" t="s">
        <v>31</v>
      </c>
      <c r="HV4" s="527" t="s">
        <v>31</v>
      </c>
      <c r="HW4" s="527" t="s">
        <v>31</v>
      </c>
      <c r="HX4" s="527" t="s">
        <v>31</v>
      </c>
      <c r="ID4" s="548" t="s">
        <v>12</v>
      </c>
      <c r="IE4" s="23">
        <f t="array" ref="IE4">SUM(($IG13:$IG44&gt;=IE2)*($IG13:$IG44&lt;IF2))</f>
        <v>9</v>
      </c>
      <c r="IF4" s="23">
        <f t="array" ref="IF4">SUM(($IG13:$IG44&gt;=IF2)*($IG13:$IG44&lt;IG2))</f>
        <v>5</v>
      </c>
      <c r="IG4" s="23">
        <f t="array" ref="IG4">SUM(($IG13:$IG44&gt;=IG2)*($IG13:$IG44&lt;IH2))</f>
        <v>2</v>
      </c>
      <c r="IH4" s="23">
        <f t="array" ref="IH4">SUM(($IG13:$IG44&gt;=IH2)*($IG13:$IG44&lt;II2))</f>
        <v>0</v>
      </c>
      <c r="II4" s="23">
        <f t="array" ref="II4">SUM(($IG13:$IG44&gt;=II2)*($IG13:$IG44&lt;IJ2))</f>
        <v>0</v>
      </c>
      <c r="IJ4" s="23">
        <f t="array" ref="IJ4">SUM(($IG13:$IG44&gt;=IJ2)*($IG13:$IG44&lt;IK2))</f>
        <v>0</v>
      </c>
      <c r="IK4" s="23">
        <f t="array" ref="IK4">SUM(($IG13:$IG44&gt;=IK2)*($IG13:$IG44&lt;IL2))</f>
        <v>0</v>
      </c>
      <c r="IL4" s="23">
        <f t="array" ref="IL4">SUM(($IG13:$IG44&gt;=IL2)*($IG13:$IG44&lt;IM2))</f>
        <v>0</v>
      </c>
      <c r="IM4" s="23">
        <f t="array" ref="IM4">SUM(($IG13:$IG44&gt;=IM2)*($IG13:$IG44&lt;IN2))</f>
        <v>0</v>
      </c>
      <c r="IN4" s="23">
        <f t="array" ref="IN4">SUM(($IG13:$IG44&gt;=IN2)*($IG13:$IG44&lt;IO2))</f>
        <v>0</v>
      </c>
      <c r="IO4" s="23">
        <f t="array" ref="IO4">SUM(($IG13:$IG44&gt;=IO2)*($IG13:$IG44&lt;IP2))</f>
        <v>0</v>
      </c>
      <c r="IP4" s="23">
        <f t="array" ref="IP4">SUM(($IG13:$IG44&gt;=IP2)*($IG13:$IG44&lt;IQ2))</f>
        <v>0</v>
      </c>
      <c r="IQ4" s="23">
        <f t="array" ref="IQ4">SUM(($IG13:$IG44&gt;=IQ2)*($IG13:$IG44&lt;IR2))</f>
        <v>0</v>
      </c>
      <c r="IR4" s="23">
        <f t="array" ref="IR4">SUM(($IG13:$IG44&gt;=IR2)*($IG13:$IG44&lt;IS2))</f>
        <v>0</v>
      </c>
      <c r="IS4" s="23">
        <f t="array" ref="IS4">SUM(($IG13:$IG44&gt;=IS2)*($IG13:$IG44&lt;IT2))</f>
        <v>0</v>
      </c>
      <c r="IT4" s="23">
        <f t="array" ref="IT4">SUM(($IG13:$IG44&gt;=IT2)*($IG13:$IG44&lt;IU2))</f>
        <v>0</v>
      </c>
      <c r="IU4" s="23">
        <f t="array" ref="IU4">SUM(($IG13:$IG44&gt;=IU2)*($IG13:$IG44&lt;IV2))</f>
        <v>0</v>
      </c>
      <c r="IV4" s="23">
        <f t="array" ref="IV4">SUM(($IG13:$IG44&gt;=IV2)*($IG13:$IG44&lt;IV1))</f>
        <v>0</v>
      </c>
    </row>
    <row r="5" spans="1:256" ht="15.75" customHeight="1" x14ac:dyDescent="0.2">
      <c r="A5" s="5" t="str">
        <f>'[1]planning détaillé'!$DW11</f>
        <v>V15</v>
      </c>
      <c r="B5" s="5">
        <f>'[1]planning détaillé'!$DX11</f>
        <v>41280</v>
      </c>
      <c r="C5" s="38">
        <f t="shared" si="0"/>
        <v>48000</v>
      </c>
      <c r="D5" s="15" t="s">
        <v>236</v>
      </c>
      <c r="E5" s="36" t="s">
        <v>196</v>
      </c>
      <c r="F5" s="36" t="s">
        <v>196</v>
      </c>
      <c r="G5" s="36">
        <v>133.21666666666601</v>
      </c>
      <c r="H5" s="36">
        <v>133.21666666666601</v>
      </c>
      <c r="I5" s="36">
        <v>133.21666666666601</v>
      </c>
      <c r="J5" s="36">
        <v>133.21666666666601</v>
      </c>
      <c r="K5" s="36">
        <v>133.21666666666601</v>
      </c>
      <c r="L5" s="36">
        <v>133.21666666666601</v>
      </c>
      <c r="M5" s="36">
        <v>133.21666666666601</v>
      </c>
      <c r="N5" s="36" t="s">
        <v>196</v>
      </c>
      <c r="O5" s="36" t="s">
        <v>196</v>
      </c>
      <c r="P5" s="36">
        <v>133.21666666666601</v>
      </c>
      <c r="Q5" s="36">
        <v>0</v>
      </c>
      <c r="R5" s="36">
        <v>133.21666666666667</v>
      </c>
      <c r="S5" s="36" t="s">
        <v>12</v>
      </c>
      <c r="T5" s="36" t="s">
        <v>12</v>
      </c>
      <c r="U5" s="36" t="s">
        <v>12</v>
      </c>
      <c r="V5" s="36" t="s">
        <v>12</v>
      </c>
      <c r="W5" s="36" t="s">
        <v>12</v>
      </c>
      <c r="X5" s="36" t="s">
        <v>12</v>
      </c>
      <c r="Y5" s="36" t="s">
        <v>12</v>
      </c>
      <c r="Z5" s="36">
        <v>20.007823129251701</v>
      </c>
      <c r="AA5" s="36">
        <v>20.007823129251701</v>
      </c>
      <c r="AB5" s="36">
        <v>20.007823129251701</v>
      </c>
      <c r="AC5" s="36">
        <v>19.784722222222229</v>
      </c>
      <c r="AD5" s="36">
        <v>19.784722222222229</v>
      </c>
      <c r="AE5" s="36">
        <v>19.784722222222229</v>
      </c>
      <c r="AF5" s="36">
        <v>19.784722222222229</v>
      </c>
      <c r="AG5" s="36">
        <v>19.784722222222229</v>
      </c>
      <c r="AH5" s="36">
        <v>19.784722222222229</v>
      </c>
      <c r="AI5" s="36">
        <v>19.784722222222229</v>
      </c>
      <c r="AJ5" s="36">
        <v>19.784722222222229</v>
      </c>
      <c r="AK5" s="36">
        <v>19.784722222222229</v>
      </c>
      <c r="AL5" s="36">
        <v>19.784722222222229</v>
      </c>
      <c r="AM5" s="36">
        <v>19.784722222222229</v>
      </c>
      <c r="AN5" s="36">
        <v>19.784722222222229</v>
      </c>
      <c r="AO5" s="36">
        <v>21.036111111111108</v>
      </c>
      <c r="AP5" s="36">
        <v>21.036111111111108</v>
      </c>
      <c r="AQ5" s="36">
        <v>21.036111111111108</v>
      </c>
      <c r="AR5" s="36">
        <v>21.036111111111108</v>
      </c>
      <c r="AS5" s="36">
        <v>21.036111111111108</v>
      </c>
      <c r="AT5" s="36">
        <v>21.036111111111108</v>
      </c>
      <c r="AU5" s="36">
        <v>21.036111111111108</v>
      </c>
      <c r="AV5" s="36">
        <v>21.036111111111108</v>
      </c>
      <c r="AW5" s="36">
        <v>21.036111111111108</v>
      </c>
      <c r="AX5" s="36" t="s">
        <v>196</v>
      </c>
      <c r="AY5" s="36" t="s">
        <v>196</v>
      </c>
      <c r="AZ5" s="36" t="s">
        <v>196</v>
      </c>
      <c r="BA5" s="36" t="s">
        <v>196</v>
      </c>
      <c r="BB5" s="36" t="s">
        <v>196</v>
      </c>
      <c r="BC5" s="36" t="s">
        <v>196</v>
      </c>
      <c r="BD5" s="36" t="s">
        <v>196</v>
      </c>
      <c r="BE5" s="36" t="s">
        <v>196</v>
      </c>
      <c r="BF5" s="36" t="s">
        <v>196</v>
      </c>
      <c r="BG5" s="36" t="s">
        <v>196</v>
      </c>
      <c r="BH5" s="36">
        <v>20.437037037037044</v>
      </c>
      <c r="BI5" s="36">
        <v>20.437037037037044</v>
      </c>
      <c r="BJ5" s="36">
        <v>20.437037037037044</v>
      </c>
      <c r="BK5" s="36">
        <v>20.437037037037044</v>
      </c>
      <c r="BL5" s="36">
        <v>20.437037037037044</v>
      </c>
      <c r="BM5" s="36">
        <v>20.437037037037044</v>
      </c>
      <c r="BN5" s="36">
        <v>20.437037037037044</v>
      </c>
      <c r="BO5" s="36">
        <v>20.437037037037044</v>
      </c>
      <c r="BP5" s="36">
        <v>20.437037037037044</v>
      </c>
      <c r="BQ5" s="36">
        <v>20.437037037037044</v>
      </c>
      <c r="BR5" s="36">
        <v>20.437037037037044</v>
      </c>
      <c r="BS5" s="36">
        <v>20.437037037037044</v>
      </c>
      <c r="BT5" s="36">
        <v>20.437037037037044</v>
      </c>
      <c r="BU5" s="36">
        <v>20.437037037037044</v>
      </c>
      <c r="BV5" s="36">
        <v>20.437037037037044</v>
      </c>
      <c r="BW5" s="36">
        <v>20.437037037037044</v>
      </c>
      <c r="BX5" s="36">
        <v>20.437037037037044</v>
      </c>
      <c r="BY5" s="36">
        <v>20.437037037037044</v>
      </c>
      <c r="BZ5" s="36">
        <v>20.437037037037044</v>
      </c>
      <c r="CA5" s="36">
        <v>20.437037037037044</v>
      </c>
      <c r="CB5" s="36">
        <v>20.437037037037044</v>
      </c>
      <c r="CC5" s="36">
        <v>20.437037037037044</v>
      </c>
      <c r="CD5" s="36">
        <v>20.437037037037044</v>
      </c>
      <c r="CE5" s="36">
        <v>20.437037037037044</v>
      </c>
      <c r="CF5" s="153">
        <v>20.437037037037044</v>
      </c>
      <c r="CG5" s="163">
        <v>20.437037037037044</v>
      </c>
      <c r="CH5" s="36">
        <v>20.437037037037044</v>
      </c>
      <c r="CI5" s="36" t="s">
        <v>195</v>
      </c>
      <c r="CJ5" s="36" t="s">
        <v>195</v>
      </c>
      <c r="CK5" s="36" t="s">
        <v>195</v>
      </c>
      <c r="CL5" s="36" t="s">
        <v>195</v>
      </c>
      <c r="CM5" s="36" t="s">
        <v>195</v>
      </c>
      <c r="CN5" s="36" t="s">
        <v>195</v>
      </c>
      <c r="CO5" s="36" t="s">
        <v>195</v>
      </c>
      <c r="CP5" s="36" t="s">
        <v>195</v>
      </c>
      <c r="CQ5" s="36" t="s">
        <v>195</v>
      </c>
      <c r="CR5" s="36" t="s">
        <v>195</v>
      </c>
      <c r="CS5" s="36" t="s">
        <v>195</v>
      </c>
      <c r="CT5" s="36" t="s">
        <v>195</v>
      </c>
      <c r="CU5" s="36" t="s">
        <v>195</v>
      </c>
      <c r="CV5" s="36" t="s">
        <v>195</v>
      </c>
      <c r="CW5" s="36" t="s">
        <v>195</v>
      </c>
      <c r="CX5" s="36" t="s">
        <v>195</v>
      </c>
      <c r="CY5" s="36" t="s">
        <v>195</v>
      </c>
      <c r="CZ5" s="36" t="s">
        <v>195</v>
      </c>
      <c r="DA5" s="36" t="s">
        <v>195</v>
      </c>
      <c r="DB5" s="36" t="s">
        <v>195</v>
      </c>
      <c r="DC5" s="36" t="s">
        <v>195</v>
      </c>
      <c r="DD5" s="36" t="s">
        <v>195</v>
      </c>
      <c r="DE5" s="36" t="s">
        <v>195</v>
      </c>
      <c r="DF5" s="36" t="s">
        <v>31</v>
      </c>
      <c r="DG5" s="36" t="s">
        <v>31</v>
      </c>
      <c r="DH5" s="36" t="s">
        <v>31</v>
      </c>
      <c r="DI5" s="36" t="s">
        <v>31</v>
      </c>
      <c r="DJ5" s="36" t="s">
        <v>31</v>
      </c>
      <c r="DK5" s="36" t="s">
        <v>31</v>
      </c>
      <c r="DL5" s="36" t="s">
        <v>31</v>
      </c>
      <c r="DM5" s="36" t="s">
        <v>31</v>
      </c>
      <c r="DN5" s="36" t="s">
        <v>31</v>
      </c>
      <c r="DO5" s="36" t="s">
        <v>31</v>
      </c>
      <c r="DP5" s="36" t="s">
        <v>31</v>
      </c>
      <c r="DQ5" s="36" t="s">
        <v>31</v>
      </c>
      <c r="DR5" s="36" t="s">
        <v>31</v>
      </c>
      <c r="DS5" s="36" t="s">
        <v>31</v>
      </c>
      <c r="DT5" s="36" t="s">
        <v>31</v>
      </c>
      <c r="DU5" s="36" t="s">
        <v>31</v>
      </c>
      <c r="DV5" s="36" t="s">
        <v>31</v>
      </c>
      <c r="DW5" s="36" t="s">
        <v>31</v>
      </c>
      <c r="DX5" s="36" t="s">
        <v>31</v>
      </c>
      <c r="DY5" s="36" t="s">
        <v>31</v>
      </c>
      <c r="DZ5" s="36" t="s">
        <v>31</v>
      </c>
      <c r="EA5" s="36" t="s">
        <v>31</v>
      </c>
      <c r="EB5" s="36" t="s">
        <v>31</v>
      </c>
      <c r="EC5" s="36" t="s">
        <v>31</v>
      </c>
      <c r="ED5" s="36" t="s">
        <v>31</v>
      </c>
      <c r="EE5" s="36" t="s">
        <v>31</v>
      </c>
      <c r="EF5" s="36" t="s">
        <v>31</v>
      </c>
      <c r="EG5" s="36" t="s">
        <v>31</v>
      </c>
      <c r="EH5" s="36" t="s">
        <v>31</v>
      </c>
      <c r="EI5" s="36" t="s">
        <v>31</v>
      </c>
      <c r="EJ5" s="36" t="s">
        <v>31</v>
      </c>
      <c r="EK5" s="36" t="s">
        <v>31</v>
      </c>
      <c r="EL5" s="36" t="s">
        <v>31</v>
      </c>
      <c r="EM5" s="36" t="s">
        <v>31</v>
      </c>
      <c r="EN5" s="36" t="s">
        <v>31</v>
      </c>
      <c r="EO5" s="36" t="s">
        <v>31</v>
      </c>
      <c r="EP5" s="36" t="s">
        <v>31</v>
      </c>
      <c r="EQ5" s="36" t="s">
        <v>31</v>
      </c>
      <c r="ER5" s="36" t="s">
        <v>31</v>
      </c>
      <c r="ES5" s="36" t="s">
        <v>31</v>
      </c>
      <c r="ET5" s="36" t="s">
        <v>31</v>
      </c>
      <c r="EU5" s="36" t="s">
        <v>31</v>
      </c>
      <c r="EV5" s="36" t="s">
        <v>31</v>
      </c>
      <c r="EW5" s="36" t="s">
        <v>31</v>
      </c>
      <c r="EX5" s="36" t="s">
        <v>31</v>
      </c>
      <c r="EY5" s="36" t="s">
        <v>31</v>
      </c>
      <c r="EZ5" s="36" t="s">
        <v>31</v>
      </c>
      <c r="FA5" s="36" t="s">
        <v>31</v>
      </c>
      <c r="FB5" s="36" t="s">
        <v>31</v>
      </c>
      <c r="FC5" s="36" t="s">
        <v>31</v>
      </c>
      <c r="FD5" s="36" t="s">
        <v>31</v>
      </c>
      <c r="FE5" s="36" t="s">
        <v>31</v>
      </c>
      <c r="FF5" s="36" t="s">
        <v>31</v>
      </c>
      <c r="FG5" s="36" t="s">
        <v>31</v>
      </c>
      <c r="FH5" s="36" t="s">
        <v>31</v>
      </c>
      <c r="FI5" s="36" t="s">
        <v>31</v>
      </c>
      <c r="FJ5" s="36" t="s">
        <v>31</v>
      </c>
      <c r="FK5" s="36" t="s">
        <v>31</v>
      </c>
      <c r="FL5" s="36" t="s">
        <v>31</v>
      </c>
      <c r="FM5" s="36" t="s">
        <v>31</v>
      </c>
      <c r="FN5" s="36" t="s">
        <v>31</v>
      </c>
      <c r="FO5" s="36" t="s">
        <v>31</v>
      </c>
      <c r="FP5" s="36" t="s">
        <v>31</v>
      </c>
      <c r="FQ5" s="36" t="s">
        <v>31</v>
      </c>
      <c r="FR5" s="36" t="s">
        <v>31</v>
      </c>
      <c r="FS5" s="36" t="s">
        <v>31</v>
      </c>
      <c r="FT5" s="36" t="s">
        <v>31</v>
      </c>
      <c r="FU5" s="36" t="s">
        <v>31</v>
      </c>
      <c r="FV5" s="36" t="s">
        <v>31</v>
      </c>
      <c r="FW5" s="36" t="s">
        <v>31</v>
      </c>
      <c r="FX5" s="36" t="s">
        <v>31</v>
      </c>
      <c r="FY5" s="36" t="s">
        <v>31</v>
      </c>
      <c r="FZ5" s="36" t="s">
        <v>31</v>
      </c>
      <c r="GA5" s="36" t="s">
        <v>31</v>
      </c>
      <c r="GB5" s="36" t="s">
        <v>31</v>
      </c>
      <c r="GC5" s="36" t="s">
        <v>31</v>
      </c>
      <c r="GD5" s="36" t="s">
        <v>31</v>
      </c>
      <c r="GE5" s="36" t="s">
        <v>31</v>
      </c>
      <c r="GF5" s="36" t="s">
        <v>31</v>
      </c>
      <c r="GG5" s="36" t="s">
        <v>31</v>
      </c>
      <c r="GH5" s="36" t="s">
        <v>31</v>
      </c>
      <c r="GI5" s="36" t="s">
        <v>31</v>
      </c>
      <c r="GJ5" s="36" t="s">
        <v>31</v>
      </c>
      <c r="GK5" s="36" t="s">
        <v>31</v>
      </c>
      <c r="GL5" s="36" t="s">
        <v>31</v>
      </c>
      <c r="GM5" s="36" t="s">
        <v>31</v>
      </c>
      <c r="GN5" s="36" t="s">
        <v>31</v>
      </c>
      <c r="GO5" s="36" t="s">
        <v>31</v>
      </c>
      <c r="GP5" s="36" t="s">
        <v>31</v>
      </c>
      <c r="GQ5" s="36" t="s">
        <v>31</v>
      </c>
      <c r="GR5" s="36" t="s">
        <v>31</v>
      </c>
      <c r="GS5" s="36" t="s">
        <v>31</v>
      </c>
      <c r="GT5" s="36" t="s">
        <v>31</v>
      </c>
      <c r="GU5" s="36" t="s">
        <v>31</v>
      </c>
      <c r="GV5" s="36" t="s">
        <v>31</v>
      </c>
      <c r="GW5" s="36" t="s">
        <v>31</v>
      </c>
      <c r="GX5" s="36" t="s">
        <v>31</v>
      </c>
      <c r="GY5" s="36" t="s">
        <v>31</v>
      </c>
      <c r="GZ5" s="36" t="s">
        <v>31</v>
      </c>
      <c r="HA5" s="36" t="s">
        <v>31</v>
      </c>
      <c r="HB5" s="36" t="s">
        <v>31</v>
      </c>
      <c r="HC5" s="36" t="s">
        <v>31</v>
      </c>
      <c r="HD5" s="36" t="s">
        <v>31</v>
      </c>
      <c r="HE5" s="36" t="s">
        <v>31</v>
      </c>
      <c r="HF5" s="36" t="s">
        <v>31</v>
      </c>
      <c r="HG5" s="36" t="s">
        <v>31</v>
      </c>
      <c r="HH5" s="36" t="s">
        <v>31</v>
      </c>
      <c r="HI5" s="36" t="s">
        <v>31</v>
      </c>
      <c r="HJ5" s="36" t="s">
        <v>31</v>
      </c>
      <c r="HK5" s="36" t="s">
        <v>31</v>
      </c>
      <c r="HL5" s="36" t="s">
        <v>31</v>
      </c>
      <c r="HM5" s="36" t="s">
        <v>31</v>
      </c>
      <c r="HN5" s="36" t="s">
        <v>31</v>
      </c>
      <c r="HO5" s="36" t="s">
        <v>31</v>
      </c>
      <c r="HP5" s="36" t="s">
        <v>31</v>
      </c>
      <c r="HQ5" s="36" t="s">
        <v>31</v>
      </c>
      <c r="HR5" s="36" t="s">
        <v>31</v>
      </c>
      <c r="HS5" s="36" t="s">
        <v>31</v>
      </c>
      <c r="HT5" s="36" t="s">
        <v>31</v>
      </c>
      <c r="HU5" s="36" t="s">
        <v>31</v>
      </c>
      <c r="HV5" s="36" t="s">
        <v>31</v>
      </c>
      <c r="HW5" s="36" t="s">
        <v>31</v>
      </c>
      <c r="HX5" s="36" t="s">
        <v>31</v>
      </c>
      <c r="ID5" s="548" t="s">
        <v>13</v>
      </c>
      <c r="IE5" s="23">
        <f t="array" ref="IE5">SUM(($IH13:$IH44&gt;=IE2)*($IH13:$IH44&lt;IF2))</f>
        <v>0</v>
      </c>
      <c r="IF5" s="23">
        <f t="array" ref="IF5">SUM(($IH13:$IH44&gt;=IF2)*($IH13:$IH44&lt;IG2))</f>
        <v>0</v>
      </c>
      <c r="IG5" s="23">
        <f t="array" ref="IG5">SUM(($IH13:$IH44&gt;=IG2)*($IH13:$IH44&lt;IH2))</f>
        <v>0</v>
      </c>
      <c r="IH5" s="23">
        <f t="array" ref="IH5">SUM(($IH13:$IH44&gt;=IH2)*($IH13:$IH44&lt;II2))</f>
        <v>1</v>
      </c>
      <c r="II5" s="23">
        <f t="array" ref="II5">SUM(($IH13:$IH44&gt;=II2)*($IH13:$IH44&lt;IJ2))</f>
        <v>0</v>
      </c>
      <c r="IJ5" s="23">
        <f t="array" ref="IJ5">SUM(($IH13:$IH44&gt;=IJ2)*($IH13:$IH44&lt;IK2))</f>
        <v>0</v>
      </c>
      <c r="IK5" s="23">
        <f t="array" ref="IK5">SUM(($IH13:$IH44&gt;=IK2)*($IH13:$IH44&lt;IL2))</f>
        <v>0</v>
      </c>
      <c r="IL5" s="23">
        <f t="array" ref="IL5">SUM(($IH13:$IH44&gt;=IL2)*($IH13:$IH44&lt;IM2))</f>
        <v>0</v>
      </c>
      <c r="IM5" s="23">
        <f t="array" ref="IM5">SUM(($IH13:$IH44&gt;=IM2)*($IH13:$IH44&lt;IN2))</f>
        <v>0</v>
      </c>
      <c r="IN5" s="23">
        <f t="array" ref="IN5">SUM(($IH13:$IH44&gt;=IN2)*($IH13:$IH44&lt;IO2))</f>
        <v>0</v>
      </c>
      <c r="IO5" s="23">
        <f t="array" ref="IO5">SUM(($IH13:$IH44&gt;=IO2)*($IH13:$IH44&lt;IP2))</f>
        <v>0</v>
      </c>
      <c r="IP5" s="23">
        <f t="array" ref="IP5">SUM(($IH13:$IH44&gt;=IP2)*($IH13:$IH44&lt;IQ2))</f>
        <v>0</v>
      </c>
      <c r="IQ5" s="23">
        <f t="array" ref="IQ5">SUM(($IH13:$IH44&gt;=IQ2)*($IH13:$IH44&lt;IR2))</f>
        <v>0</v>
      </c>
      <c r="IR5" s="23">
        <f t="array" ref="IR5">SUM(($IH13:$IH44&gt;=IR2)*($IH13:$IH44&lt;IS2))</f>
        <v>0</v>
      </c>
      <c r="IS5" s="23">
        <f t="array" ref="IS5">SUM(($IH13:$IH44&gt;=IS2)*($IH13:$IH44&lt;IT2))</f>
        <v>0</v>
      </c>
      <c r="IT5" s="23">
        <f t="array" ref="IT5">SUM(($IH13:$IH44&gt;=IT2)*($IH13:$IH44&lt;IU2))</f>
        <v>0</v>
      </c>
      <c r="IU5" s="23">
        <f t="array" ref="IU5">SUM(($IH13:$IH44&gt;=IU2)*($IH13:$IH44&lt;IV2))</f>
        <v>0</v>
      </c>
      <c r="IV5" s="23">
        <f t="array" ref="IV5">SUM(($IH13:$IH44&gt;=IV2)*($IH13:$IH44&lt;IV1))</f>
        <v>0</v>
      </c>
    </row>
    <row r="6" spans="1:256" ht="15.75" customHeight="1" x14ac:dyDescent="0.2">
      <c r="A6" s="5" t="str">
        <f>'[1]planning détaillé'!$DW12</f>
        <v>V15</v>
      </c>
      <c r="B6" s="5">
        <f>'[1]planning détaillé'!$DX12</f>
        <v>41411</v>
      </c>
      <c r="C6" s="38">
        <f t="shared" si="0"/>
        <v>48000</v>
      </c>
      <c r="D6" s="15" t="s">
        <v>237</v>
      </c>
      <c r="E6" s="36">
        <v>66.866666666667015</v>
      </c>
      <c r="F6" s="36">
        <v>66.866666666667015</v>
      </c>
      <c r="G6" s="36">
        <v>66.866666666667015</v>
      </c>
      <c r="H6" s="36">
        <v>66.866666666667015</v>
      </c>
      <c r="I6" s="36">
        <v>66.866666666667015</v>
      </c>
      <c r="J6" s="36">
        <v>66.866666666667015</v>
      </c>
      <c r="K6" s="36">
        <v>66.866666666667015</v>
      </c>
      <c r="L6" s="36">
        <v>66.866666666667015</v>
      </c>
      <c r="M6" s="36">
        <v>66.866666666667015</v>
      </c>
      <c r="N6" s="36">
        <v>66.866666666667015</v>
      </c>
      <c r="O6" s="36">
        <v>66.866666666667015</v>
      </c>
      <c r="P6" s="36" t="s">
        <v>196</v>
      </c>
      <c r="Q6" s="36" t="s">
        <v>196</v>
      </c>
      <c r="R6" s="36">
        <v>0</v>
      </c>
      <c r="S6" s="36">
        <v>0</v>
      </c>
      <c r="T6" s="36">
        <v>0</v>
      </c>
      <c r="U6" s="36">
        <v>66.866666666667015</v>
      </c>
      <c r="V6" s="36" t="s">
        <v>12</v>
      </c>
      <c r="W6" s="36" t="s">
        <v>12</v>
      </c>
      <c r="X6" s="36" t="s">
        <v>12</v>
      </c>
      <c r="Y6" s="36" t="s">
        <v>12</v>
      </c>
      <c r="Z6" s="36" t="s">
        <v>12</v>
      </c>
      <c r="AA6" s="36" t="s">
        <v>12</v>
      </c>
      <c r="AB6" s="36">
        <v>20.833333333333332</v>
      </c>
      <c r="AC6" s="36">
        <v>16.413043478260875</v>
      </c>
      <c r="AD6" s="36">
        <v>16.413043478260875</v>
      </c>
      <c r="AE6" s="36">
        <v>16.413043478260875</v>
      </c>
      <c r="AF6" s="36">
        <v>16.413043478260875</v>
      </c>
      <c r="AG6" s="36">
        <v>16.413043478260875</v>
      </c>
      <c r="AH6" s="36">
        <v>16.413043478260875</v>
      </c>
      <c r="AI6" s="36">
        <v>16.413043478260875</v>
      </c>
      <c r="AJ6" s="36">
        <v>16.413043478260875</v>
      </c>
      <c r="AK6" s="36">
        <v>16.413043478260875</v>
      </c>
      <c r="AL6" s="36">
        <v>16.413043478260875</v>
      </c>
      <c r="AM6" s="36">
        <v>16.413043478260875</v>
      </c>
      <c r="AN6" s="36">
        <v>16.413043478260875</v>
      </c>
      <c r="AO6" s="36">
        <v>15.865079365079364</v>
      </c>
      <c r="AP6" s="36">
        <v>15.865079365079364</v>
      </c>
      <c r="AQ6" s="36">
        <v>15.865079365079364</v>
      </c>
      <c r="AR6" s="36">
        <v>15.865079365079364</v>
      </c>
      <c r="AS6" s="36">
        <v>15.865079365079364</v>
      </c>
      <c r="AT6" s="36">
        <v>15.865079365079364</v>
      </c>
      <c r="AU6" s="36">
        <v>15.865079365079364</v>
      </c>
      <c r="AV6" s="36">
        <v>15.865079365079364</v>
      </c>
      <c r="AW6" s="36">
        <v>15.865079365079364</v>
      </c>
      <c r="AX6" s="36">
        <v>15.865079365079364</v>
      </c>
      <c r="AY6" s="36">
        <v>15.865079365079364</v>
      </c>
      <c r="AZ6" s="36">
        <v>15.865079365079364</v>
      </c>
      <c r="BA6" s="36">
        <v>16.505376344086031</v>
      </c>
      <c r="BB6" s="36">
        <v>16.505376344086031</v>
      </c>
      <c r="BC6" s="36">
        <v>16.505376344086031</v>
      </c>
      <c r="BD6" s="36">
        <v>16.505376344086031</v>
      </c>
      <c r="BE6" s="36">
        <v>16.505376344086031</v>
      </c>
      <c r="BF6" s="36">
        <v>16.505376344086031</v>
      </c>
      <c r="BG6" s="36">
        <v>16.505376344086031</v>
      </c>
      <c r="BH6" s="36">
        <v>16.505376344086031</v>
      </c>
      <c r="BI6" s="36">
        <v>16.505376344086031</v>
      </c>
      <c r="BJ6" s="36">
        <v>16.505376344086031</v>
      </c>
      <c r="BK6" s="36">
        <v>16.505376344086031</v>
      </c>
      <c r="BL6" s="36">
        <v>16.505376344086031</v>
      </c>
      <c r="BM6" s="36">
        <v>16.505376344086031</v>
      </c>
      <c r="BN6" s="36">
        <v>16.505376344086031</v>
      </c>
      <c r="BO6" s="36">
        <v>16.505376344086031</v>
      </c>
      <c r="BP6" s="36">
        <v>16.505376344086031</v>
      </c>
      <c r="BQ6" s="36">
        <v>16.505376344086031</v>
      </c>
      <c r="BR6" s="36">
        <v>16.505376344086031</v>
      </c>
      <c r="BS6" s="36">
        <v>16.505376344086031</v>
      </c>
      <c r="BT6" s="36">
        <v>16.505376344086031</v>
      </c>
      <c r="BU6" s="36">
        <v>16.505376344086031</v>
      </c>
      <c r="BV6" s="36">
        <v>16.505376344086031</v>
      </c>
      <c r="BW6" s="36">
        <v>16.505376344086031</v>
      </c>
      <c r="BX6" s="36">
        <v>16.505376344086031</v>
      </c>
      <c r="BY6" s="36">
        <v>16.505376344086031</v>
      </c>
      <c r="BZ6" s="36">
        <v>16.505376344086031</v>
      </c>
      <c r="CA6" s="36">
        <v>16.505376344086031</v>
      </c>
      <c r="CB6" s="36">
        <v>16.505376344086031</v>
      </c>
      <c r="CC6" s="36">
        <v>16.505376344086031</v>
      </c>
      <c r="CD6" s="36">
        <v>16.505376344086031</v>
      </c>
      <c r="CE6" s="36">
        <v>16.505376344086031</v>
      </c>
      <c r="CF6" s="153">
        <v>16.505376344086031</v>
      </c>
      <c r="CG6" s="163">
        <v>16.505376344086031</v>
      </c>
      <c r="CH6" s="36" t="s">
        <v>195</v>
      </c>
      <c r="CI6" s="36" t="s">
        <v>195</v>
      </c>
      <c r="CJ6" s="36" t="s">
        <v>195</v>
      </c>
      <c r="CK6" s="36" t="s">
        <v>195</v>
      </c>
      <c r="CL6" s="36" t="s">
        <v>195</v>
      </c>
      <c r="CM6" s="36" t="s">
        <v>195</v>
      </c>
      <c r="CN6" s="36" t="s">
        <v>195</v>
      </c>
      <c r="CO6" s="36" t="s">
        <v>195</v>
      </c>
      <c r="CP6" s="36" t="s">
        <v>195</v>
      </c>
      <c r="CQ6" s="36" t="s">
        <v>195</v>
      </c>
      <c r="CR6" s="36" t="s">
        <v>195</v>
      </c>
      <c r="CS6" s="36" t="s">
        <v>195</v>
      </c>
      <c r="CT6" s="36" t="s">
        <v>195</v>
      </c>
      <c r="CU6" s="36" t="s">
        <v>195</v>
      </c>
      <c r="CV6" s="36" t="s">
        <v>195</v>
      </c>
      <c r="CW6" s="36" t="s">
        <v>195</v>
      </c>
      <c r="CX6" s="36" t="s">
        <v>195</v>
      </c>
      <c r="CY6" s="36" t="s">
        <v>195</v>
      </c>
      <c r="CZ6" s="36" t="s">
        <v>195</v>
      </c>
      <c r="DA6" s="36" t="s">
        <v>195</v>
      </c>
      <c r="DB6" s="36" t="s">
        <v>195</v>
      </c>
      <c r="DC6" s="36" t="s">
        <v>195</v>
      </c>
      <c r="DD6" s="36" t="s">
        <v>195</v>
      </c>
      <c r="DE6" s="36" t="s">
        <v>195</v>
      </c>
      <c r="DF6" s="36" t="s">
        <v>31</v>
      </c>
      <c r="DG6" s="36" t="s">
        <v>31</v>
      </c>
      <c r="DH6" s="36" t="s">
        <v>31</v>
      </c>
      <c r="DI6" s="36" t="s">
        <v>31</v>
      </c>
      <c r="DJ6" s="36" t="s">
        <v>31</v>
      </c>
      <c r="DK6" s="36" t="s">
        <v>31</v>
      </c>
      <c r="DL6" s="36" t="s">
        <v>31</v>
      </c>
      <c r="DM6" s="36" t="s">
        <v>31</v>
      </c>
      <c r="DN6" s="36" t="s">
        <v>31</v>
      </c>
      <c r="DO6" s="36" t="s">
        <v>31</v>
      </c>
      <c r="DP6" s="36" t="s">
        <v>31</v>
      </c>
      <c r="DQ6" s="36" t="s">
        <v>31</v>
      </c>
      <c r="DR6" s="36" t="s">
        <v>31</v>
      </c>
      <c r="DS6" s="36" t="s">
        <v>31</v>
      </c>
      <c r="DT6" s="36" t="s">
        <v>31</v>
      </c>
      <c r="DU6" s="36" t="s">
        <v>31</v>
      </c>
      <c r="DV6" s="36" t="s">
        <v>31</v>
      </c>
      <c r="DW6" s="36" t="s">
        <v>31</v>
      </c>
      <c r="DX6" s="36" t="s">
        <v>31</v>
      </c>
      <c r="DY6" s="36" t="s">
        <v>31</v>
      </c>
      <c r="DZ6" s="36" t="s">
        <v>31</v>
      </c>
      <c r="EA6" s="36" t="s">
        <v>31</v>
      </c>
      <c r="EB6" s="36" t="s">
        <v>31</v>
      </c>
      <c r="EC6" s="36" t="s">
        <v>31</v>
      </c>
      <c r="ED6" s="36" t="s">
        <v>31</v>
      </c>
      <c r="EE6" s="36" t="s">
        <v>31</v>
      </c>
      <c r="EF6" s="36" t="s">
        <v>31</v>
      </c>
      <c r="EG6" s="36" t="s">
        <v>31</v>
      </c>
      <c r="EH6" s="36" t="s">
        <v>31</v>
      </c>
      <c r="EI6" s="36" t="s">
        <v>31</v>
      </c>
      <c r="EJ6" s="36" t="s">
        <v>31</v>
      </c>
      <c r="EK6" s="36" t="s">
        <v>31</v>
      </c>
      <c r="EL6" s="36" t="s">
        <v>31</v>
      </c>
      <c r="EM6" s="36" t="s">
        <v>31</v>
      </c>
      <c r="EN6" s="36" t="s">
        <v>31</v>
      </c>
      <c r="EO6" s="36" t="s">
        <v>31</v>
      </c>
      <c r="EP6" s="36" t="s">
        <v>31</v>
      </c>
      <c r="EQ6" s="36" t="s">
        <v>31</v>
      </c>
      <c r="ER6" s="36" t="s">
        <v>31</v>
      </c>
      <c r="ES6" s="36" t="s">
        <v>31</v>
      </c>
      <c r="ET6" s="36" t="s">
        <v>31</v>
      </c>
      <c r="EU6" s="36" t="s">
        <v>31</v>
      </c>
      <c r="EV6" s="36" t="s">
        <v>31</v>
      </c>
      <c r="EW6" s="36" t="s">
        <v>31</v>
      </c>
      <c r="EX6" s="36" t="s">
        <v>31</v>
      </c>
      <c r="EY6" s="36" t="s">
        <v>31</v>
      </c>
      <c r="EZ6" s="36" t="s">
        <v>31</v>
      </c>
      <c r="FA6" s="36" t="s">
        <v>31</v>
      </c>
      <c r="FB6" s="36" t="s">
        <v>31</v>
      </c>
      <c r="FC6" s="36" t="s">
        <v>31</v>
      </c>
      <c r="FD6" s="36" t="s">
        <v>31</v>
      </c>
      <c r="FE6" s="36" t="s">
        <v>31</v>
      </c>
      <c r="FF6" s="36" t="s">
        <v>31</v>
      </c>
      <c r="FG6" s="36" t="s">
        <v>31</v>
      </c>
      <c r="FH6" s="36" t="s">
        <v>31</v>
      </c>
      <c r="FI6" s="36" t="s">
        <v>31</v>
      </c>
      <c r="FJ6" s="36" t="s">
        <v>31</v>
      </c>
      <c r="FK6" s="36" t="s">
        <v>31</v>
      </c>
      <c r="FL6" s="36" t="s">
        <v>31</v>
      </c>
      <c r="FM6" s="36" t="s">
        <v>31</v>
      </c>
      <c r="FN6" s="36" t="s">
        <v>31</v>
      </c>
      <c r="FO6" s="36" t="s">
        <v>31</v>
      </c>
      <c r="FP6" s="36" t="s">
        <v>31</v>
      </c>
      <c r="FQ6" s="36" t="s">
        <v>31</v>
      </c>
      <c r="FR6" s="36" t="s">
        <v>31</v>
      </c>
      <c r="FS6" s="36" t="s">
        <v>31</v>
      </c>
      <c r="FT6" s="36" t="s">
        <v>31</v>
      </c>
      <c r="FU6" s="36" t="s">
        <v>31</v>
      </c>
      <c r="FV6" s="36" t="s">
        <v>31</v>
      </c>
      <c r="FW6" s="36" t="s">
        <v>31</v>
      </c>
      <c r="FX6" s="36" t="s">
        <v>31</v>
      </c>
      <c r="FY6" s="36" t="s">
        <v>31</v>
      </c>
      <c r="FZ6" s="36" t="s">
        <v>31</v>
      </c>
      <c r="GA6" s="36" t="s">
        <v>31</v>
      </c>
      <c r="GB6" s="36" t="s">
        <v>31</v>
      </c>
      <c r="GC6" s="36" t="s">
        <v>31</v>
      </c>
      <c r="GD6" s="36" t="s">
        <v>31</v>
      </c>
      <c r="GE6" s="36" t="s">
        <v>31</v>
      </c>
      <c r="GF6" s="36" t="s">
        <v>31</v>
      </c>
      <c r="GG6" s="36" t="s">
        <v>31</v>
      </c>
      <c r="GH6" s="36" t="s">
        <v>31</v>
      </c>
      <c r="GI6" s="36" t="s">
        <v>31</v>
      </c>
      <c r="GJ6" s="36" t="s">
        <v>31</v>
      </c>
      <c r="GK6" s="36" t="s">
        <v>31</v>
      </c>
      <c r="GL6" s="36" t="s">
        <v>31</v>
      </c>
      <c r="GM6" s="36" t="s">
        <v>31</v>
      </c>
      <c r="GN6" s="36" t="s">
        <v>31</v>
      </c>
      <c r="GO6" s="36" t="s">
        <v>31</v>
      </c>
      <c r="GP6" s="36" t="s">
        <v>31</v>
      </c>
      <c r="GQ6" s="36" t="s">
        <v>31</v>
      </c>
      <c r="GR6" s="36" t="s">
        <v>31</v>
      </c>
      <c r="GS6" s="36" t="s">
        <v>31</v>
      </c>
      <c r="GT6" s="36" t="s">
        <v>31</v>
      </c>
      <c r="GU6" s="36" t="s">
        <v>31</v>
      </c>
      <c r="GV6" s="36" t="s">
        <v>31</v>
      </c>
      <c r="GW6" s="36" t="s">
        <v>31</v>
      </c>
      <c r="GX6" s="36" t="s">
        <v>31</v>
      </c>
      <c r="GY6" s="36" t="s">
        <v>31</v>
      </c>
      <c r="GZ6" s="36" t="s">
        <v>31</v>
      </c>
      <c r="HA6" s="36" t="s">
        <v>31</v>
      </c>
      <c r="HB6" s="36" t="s">
        <v>31</v>
      </c>
      <c r="HC6" s="36" t="s">
        <v>31</v>
      </c>
      <c r="HD6" s="36" t="s">
        <v>31</v>
      </c>
      <c r="HE6" s="36" t="s">
        <v>31</v>
      </c>
      <c r="HF6" s="36" t="s">
        <v>31</v>
      </c>
      <c r="HG6" s="36" t="s">
        <v>31</v>
      </c>
      <c r="HH6" s="36" t="s">
        <v>31</v>
      </c>
      <c r="HI6" s="36" t="s">
        <v>31</v>
      </c>
      <c r="HJ6" s="36" t="s">
        <v>31</v>
      </c>
      <c r="HK6" s="36" t="s">
        <v>31</v>
      </c>
      <c r="HL6" s="36" t="s">
        <v>31</v>
      </c>
      <c r="HM6" s="36" t="s">
        <v>31</v>
      </c>
      <c r="HN6" s="36" t="s">
        <v>31</v>
      </c>
      <c r="HO6" s="36" t="s">
        <v>31</v>
      </c>
      <c r="HP6" s="36" t="s">
        <v>31</v>
      </c>
      <c r="HQ6" s="36" t="s">
        <v>31</v>
      </c>
      <c r="HR6" s="36" t="s">
        <v>31</v>
      </c>
      <c r="HS6" s="36" t="s">
        <v>31</v>
      </c>
      <c r="HT6" s="36" t="s">
        <v>31</v>
      </c>
      <c r="HU6" s="36" t="s">
        <v>31</v>
      </c>
      <c r="HV6" s="36" t="s">
        <v>31</v>
      </c>
      <c r="HW6" s="36" t="s">
        <v>31</v>
      </c>
      <c r="HX6" s="36" t="s">
        <v>31</v>
      </c>
      <c r="ID6" s="548" t="s">
        <v>14</v>
      </c>
      <c r="IE6" s="23">
        <f t="array" ref="IE6">SUM(($II13:$II44&gt;=IE2)*($II13:$II44&lt;IF2))</f>
        <v>0</v>
      </c>
      <c r="IF6" s="23">
        <f t="array" ref="IF6">SUM(($II13:$II44&gt;=IF2)*($II13:$II44&lt;IG2))</f>
        <v>0</v>
      </c>
      <c r="IG6" s="23">
        <f t="array" ref="IG6">SUM(($II13:$II44&gt;=IG2)*($II13:$II44&lt;IH2))</f>
        <v>0</v>
      </c>
      <c r="IH6" s="23">
        <f t="array" ref="IH6">SUM(($II13:$II44&gt;=IH2)*($II13:$II44&lt;II2))</f>
        <v>0</v>
      </c>
      <c r="II6" s="23">
        <f t="array" ref="II6">SUM(($II13:$II44&gt;=II2)*($II13:$II44&lt;IJ2))</f>
        <v>0</v>
      </c>
      <c r="IJ6" s="23">
        <f t="array" ref="IJ6">SUM(($II13:$II44&gt;=IJ2)*($II13:$II44&lt;IK2))</f>
        <v>0</v>
      </c>
      <c r="IK6" s="23">
        <f t="array" ref="IK6">SUM(($II13:$II44&gt;=IK2)*($II13:$II44&lt;IL2))</f>
        <v>0</v>
      </c>
      <c r="IL6" s="23">
        <f t="array" ref="IL6">SUM(($II13:$II44&gt;=IL2)*($II13:$II44&lt;IM2))</f>
        <v>0</v>
      </c>
      <c r="IM6" s="23">
        <f t="array" ref="IM6">SUM(($II13:$II44&gt;=IM2)*($II13:$II44&lt;IN2))</f>
        <v>0</v>
      </c>
      <c r="IN6" s="23">
        <f t="array" ref="IN6">SUM(($II13:$II44&gt;=IN2)*($II13:$II44&lt;IO2))</f>
        <v>0</v>
      </c>
      <c r="IO6" s="23">
        <f t="array" ref="IO6">SUM(($II13:$II44&gt;=IO2)*($II13:$II44&lt;IP2))</f>
        <v>0</v>
      </c>
      <c r="IP6" s="23">
        <f t="array" ref="IP6">SUM(($II13:$II44&gt;=IP2)*($II13:$II44&lt;IQ2))</f>
        <v>0</v>
      </c>
      <c r="IQ6" s="23">
        <f t="array" ref="IQ6">SUM(($II13:$II44&gt;=IQ2)*($II13:$II44&lt;IR2))</f>
        <v>0</v>
      </c>
      <c r="IR6" s="23">
        <f t="array" ref="IR6">SUM(($II13:$II44&gt;=IR2)*($II13:$II44&lt;IS2))</f>
        <v>0</v>
      </c>
      <c r="IS6" s="23">
        <f t="array" ref="IS6">SUM(($II13:$II44&gt;=IS2)*($II13:$II44&lt;IT2))</f>
        <v>0</v>
      </c>
      <c r="IT6" s="23">
        <f t="array" ref="IT6">SUM(($II13:$II44&gt;=IT2)*($II13:$II44&lt;IU2))</f>
        <v>0</v>
      </c>
      <c r="IU6" s="23">
        <f t="array" ref="IU6">SUM(($II13:$II44&gt;=IU2)*($II13:$II44&lt;IV2))</f>
        <v>0</v>
      </c>
      <c r="IV6" s="23">
        <f t="array" ref="IV6">SUM(($II13:$II44&gt;=IV2)*($II13:$II44&lt;IV1))</f>
        <v>0</v>
      </c>
    </row>
    <row r="7" spans="1:256" ht="15.75" customHeight="1" x14ac:dyDescent="0.2">
      <c r="A7" s="5" t="str">
        <f>'[1]planning détaillé'!$DW13</f>
        <v>V10T</v>
      </c>
      <c r="B7" s="5">
        <f>'[1]planning détaillé'!$DX13</f>
        <v>41328</v>
      </c>
      <c r="C7" s="38">
        <f t="shared" si="0"/>
        <v>48000</v>
      </c>
      <c r="D7" s="15" t="s">
        <v>238</v>
      </c>
      <c r="E7" s="36">
        <v>39.687500000000057</v>
      </c>
      <c r="F7" s="36">
        <v>39.687500000000057</v>
      </c>
      <c r="G7" s="36">
        <v>39.687500000000057</v>
      </c>
      <c r="H7" s="36">
        <v>39.687500000000057</v>
      </c>
      <c r="I7" s="36">
        <v>39.687500000000057</v>
      </c>
      <c r="J7" s="36">
        <v>39.687500000000057</v>
      </c>
      <c r="K7" s="36" t="s">
        <v>196</v>
      </c>
      <c r="L7" s="36" t="s">
        <v>196</v>
      </c>
      <c r="M7" s="36" t="s">
        <v>196</v>
      </c>
      <c r="N7" s="36" t="s">
        <v>196</v>
      </c>
      <c r="O7" s="36" t="s">
        <v>196</v>
      </c>
      <c r="P7" s="36" t="s">
        <v>196</v>
      </c>
      <c r="Q7" s="36" t="s">
        <v>196</v>
      </c>
      <c r="R7" s="36" t="s">
        <v>196</v>
      </c>
      <c r="S7" s="36" t="s">
        <v>196</v>
      </c>
      <c r="T7" s="36" t="s">
        <v>196</v>
      </c>
      <c r="U7" s="36" t="s">
        <v>196</v>
      </c>
      <c r="V7" s="36" t="s">
        <v>196</v>
      </c>
      <c r="W7" s="36" t="s">
        <v>196</v>
      </c>
      <c r="X7" s="36">
        <v>78.375</v>
      </c>
      <c r="Y7" s="36">
        <v>78.375</v>
      </c>
      <c r="Z7" s="36" t="s">
        <v>12</v>
      </c>
      <c r="AA7" s="36" t="s">
        <v>12</v>
      </c>
      <c r="AB7" s="36" t="s">
        <v>12</v>
      </c>
      <c r="AC7" s="36" t="s">
        <v>12</v>
      </c>
      <c r="AD7" s="36" t="s">
        <v>12</v>
      </c>
      <c r="AE7" s="36">
        <v>19.766260162601643</v>
      </c>
      <c r="AF7" s="36">
        <v>19.766260162601643</v>
      </c>
      <c r="AG7" s="36">
        <v>19.766260162601643</v>
      </c>
      <c r="AH7" s="36">
        <v>19.766260162601643</v>
      </c>
      <c r="AI7" s="36">
        <v>19.766260162601643</v>
      </c>
      <c r="AJ7" s="36">
        <v>19.766260162601643</v>
      </c>
      <c r="AK7" s="36">
        <v>19.766260162601643</v>
      </c>
      <c r="AL7" s="36">
        <v>19.766260162601643</v>
      </c>
      <c r="AM7" s="36">
        <v>19.766260162601643</v>
      </c>
      <c r="AN7" s="36">
        <v>19.766260162601643</v>
      </c>
      <c r="AO7" s="36">
        <v>15.718992248062023</v>
      </c>
      <c r="AP7" s="36">
        <v>15.718992248062023</v>
      </c>
      <c r="AQ7" s="36">
        <v>15.718992248062023</v>
      </c>
      <c r="AR7" s="36">
        <v>15.718992248062023</v>
      </c>
      <c r="AS7" s="36">
        <v>6</v>
      </c>
      <c r="AT7" s="36">
        <v>6</v>
      </c>
      <c r="AU7" s="36">
        <v>6</v>
      </c>
      <c r="AV7" s="36">
        <v>80</v>
      </c>
      <c r="AW7" s="36">
        <v>80</v>
      </c>
      <c r="AX7" s="36">
        <v>80</v>
      </c>
      <c r="AY7" s="36">
        <v>80</v>
      </c>
      <c r="AZ7" s="36">
        <v>7</v>
      </c>
      <c r="BA7" s="36">
        <v>18.662037037037067</v>
      </c>
      <c r="BB7" s="36">
        <v>18.662037037037067</v>
      </c>
      <c r="BC7" s="36">
        <v>18.662037037037067</v>
      </c>
      <c r="BD7" s="36">
        <v>18.662037037037067</v>
      </c>
      <c r="BE7" s="36">
        <v>18.662037037037067</v>
      </c>
      <c r="BF7" s="36">
        <v>18.662037037037067</v>
      </c>
      <c r="BG7" s="36">
        <v>18.662037037037067</v>
      </c>
      <c r="BH7" s="36">
        <v>18.662037037037067</v>
      </c>
      <c r="BI7" s="36">
        <v>18.662037037037067</v>
      </c>
      <c r="BJ7" s="36">
        <v>18.662037037037067</v>
      </c>
      <c r="BK7" s="36">
        <v>18.662037037037067</v>
      </c>
      <c r="BL7" s="36">
        <v>18.662037037037067</v>
      </c>
      <c r="BM7" s="36">
        <v>18.662037037037067</v>
      </c>
      <c r="BN7" s="36">
        <v>18.662037037037067</v>
      </c>
      <c r="BO7" s="36">
        <v>18.662037037037067</v>
      </c>
      <c r="BP7" s="36">
        <v>18.662037037037067</v>
      </c>
      <c r="BQ7" s="36">
        <v>18.662037037037067</v>
      </c>
      <c r="BR7" s="36">
        <v>18.662037037037067</v>
      </c>
      <c r="BS7" s="785" t="s">
        <v>195</v>
      </c>
      <c r="BT7" s="785" t="s">
        <v>195</v>
      </c>
      <c r="BU7" s="785" t="s">
        <v>195</v>
      </c>
      <c r="BV7" s="785" t="s">
        <v>195</v>
      </c>
      <c r="BW7" s="785" t="s">
        <v>195</v>
      </c>
      <c r="BX7" s="785" t="s">
        <v>195</v>
      </c>
      <c r="BY7" s="785" t="s">
        <v>195</v>
      </c>
      <c r="BZ7" s="785" t="s">
        <v>195</v>
      </c>
      <c r="CA7" s="785" t="s">
        <v>195</v>
      </c>
      <c r="CB7" s="785" t="s">
        <v>195</v>
      </c>
      <c r="CC7" s="785" t="s">
        <v>195</v>
      </c>
      <c r="CD7" s="785" t="s">
        <v>195</v>
      </c>
      <c r="CE7" s="785" t="s">
        <v>195</v>
      </c>
      <c r="CF7" s="786" t="s">
        <v>195</v>
      </c>
      <c r="CG7" s="787" t="s">
        <v>195</v>
      </c>
      <c r="CH7" s="785" t="s">
        <v>195</v>
      </c>
      <c r="CI7" s="785" t="s">
        <v>195</v>
      </c>
      <c r="CJ7" s="785" t="s">
        <v>195</v>
      </c>
      <c r="CK7" s="785" t="s">
        <v>195</v>
      </c>
      <c r="CL7" s="785" t="s">
        <v>195</v>
      </c>
      <c r="CM7" s="785" t="s">
        <v>195</v>
      </c>
      <c r="CN7" s="785" t="s">
        <v>195</v>
      </c>
      <c r="CO7" s="785" t="s">
        <v>195</v>
      </c>
      <c r="CP7" s="785" t="s">
        <v>195</v>
      </c>
      <c r="CQ7" s="785" t="s">
        <v>195</v>
      </c>
      <c r="CR7" s="785" t="s">
        <v>195</v>
      </c>
      <c r="CS7" s="785" t="s">
        <v>195</v>
      </c>
      <c r="CT7" s="785" t="s">
        <v>195</v>
      </c>
      <c r="CU7" s="785" t="s">
        <v>195</v>
      </c>
      <c r="CV7" s="785" t="s">
        <v>195</v>
      </c>
      <c r="CW7" s="785" t="s">
        <v>195</v>
      </c>
      <c r="CX7" s="785" t="s">
        <v>195</v>
      </c>
      <c r="CY7" s="785" t="s">
        <v>195</v>
      </c>
      <c r="CZ7" s="785" t="s">
        <v>195</v>
      </c>
      <c r="DA7" s="785" t="s">
        <v>195</v>
      </c>
      <c r="DB7" s="785" t="s">
        <v>195</v>
      </c>
      <c r="DC7" s="785" t="s">
        <v>195</v>
      </c>
      <c r="DD7" s="785" t="s">
        <v>195</v>
      </c>
      <c r="DE7" s="785" t="s">
        <v>195</v>
      </c>
      <c r="DF7" s="785" t="s">
        <v>31</v>
      </c>
      <c r="DG7" s="785" t="s">
        <v>31</v>
      </c>
      <c r="DH7" s="785" t="s">
        <v>31</v>
      </c>
      <c r="DI7" s="785" t="s">
        <v>31</v>
      </c>
      <c r="DJ7" s="785" t="s">
        <v>31</v>
      </c>
      <c r="DK7" s="785" t="s">
        <v>31</v>
      </c>
      <c r="DL7" s="785" t="s">
        <v>31</v>
      </c>
      <c r="DM7" s="785" t="s">
        <v>31</v>
      </c>
      <c r="DN7" s="785" t="s">
        <v>31</v>
      </c>
      <c r="DO7" s="785" t="s">
        <v>31</v>
      </c>
      <c r="DP7" s="785" t="s">
        <v>31</v>
      </c>
      <c r="DQ7" s="785" t="s">
        <v>31</v>
      </c>
      <c r="DR7" s="785" t="s">
        <v>31</v>
      </c>
      <c r="DS7" s="785" t="s">
        <v>31</v>
      </c>
      <c r="DT7" s="785" t="s">
        <v>31</v>
      </c>
      <c r="DU7" s="785" t="s">
        <v>31</v>
      </c>
      <c r="DV7" s="785" t="s">
        <v>31</v>
      </c>
      <c r="DW7" s="785" t="s">
        <v>31</v>
      </c>
      <c r="DX7" s="785" t="s">
        <v>31</v>
      </c>
      <c r="DY7" s="785" t="s">
        <v>31</v>
      </c>
      <c r="DZ7" s="785" t="s">
        <v>31</v>
      </c>
      <c r="EA7" s="785" t="s">
        <v>31</v>
      </c>
      <c r="EB7" s="785" t="s">
        <v>31</v>
      </c>
      <c r="EC7" s="36" t="s">
        <v>31</v>
      </c>
      <c r="ED7" s="36" t="s">
        <v>31</v>
      </c>
      <c r="EE7" s="36" t="s">
        <v>31</v>
      </c>
      <c r="EF7" s="36" t="s">
        <v>31</v>
      </c>
      <c r="EG7" s="36" t="s">
        <v>31</v>
      </c>
      <c r="EH7" s="36" t="s">
        <v>31</v>
      </c>
      <c r="EI7" s="36" t="s">
        <v>31</v>
      </c>
      <c r="EJ7" s="36" t="s">
        <v>31</v>
      </c>
      <c r="EK7" s="36" t="s">
        <v>31</v>
      </c>
      <c r="EL7" s="36" t="s">
        <v>31</v>
      </c>
      <c r="EM7" s="36" t="s">
        <v>31</v>
      </c>
      <c r="EN7" s="36" t="s">
        <v>31</v>
      </c>
      <c r="EO7" s="36" t="s">
        <v>31</v>
      </c>
      <c r="EP7" s="36" t="s">
        <v>31</v>
      </c>
      <c r="EQ7" s="36" t="s">
        <v>31</v>
      </c>
      <c r="ER7" s="36" t="s">
        <v>31</v>
      </c>
      <c r="ES7" s="36" t="s">
        <v>31</v>
      </c>
      <c r="ET7" s="36" t="s">
        <v>31</v>
      </c>
      <c r="EU7" s="36" t="s">
        <v>31</v>
      </c>
      <c r="EV7" s="36" t="s">
        <v>31</v>
      </c>
      <c r="EW7" s="36" t="s">
        <v>31</v>
      </c>
      <c r="EX7" s="36" t="s">
        <v>31</v>
      </c>
      <c r="EY7" s="36" t="s">
        <v>31</v>
      </c>
      <c r="EZ7" s="36" t="s">
        <v>31</v>
      </c>
      <c r="FA7" s="36" t="s">
        <v>31</v>
      </c>
      <c r="FB7" s="36" t="s">
        <v>31</v>
      </c>
      <c r="FC7" s="36" t="s">
        <v>31</v>
      </c>
      <c r="FD7" s="36" t="s">
        <v>31</v>
      </c>
      <c r="FE7" s="36" t="s">
        <v>31</v>
      </c>
      <c r="FF7" s="36" t="s">
        <v>31</v>
      </c>
      <c r="FG7" s="36" t="s">
        <v>31</v>
      </c>
      <c r="FH7" s="36" t="s">
        <v>31</v>
      </c>
      <c r="FI7" s="36" t="s">
        <v>31</v>
      </c>
      <c r="FJ7" s="36" t="s">
        <v>31</v>
      </c>
      <c r="FK7" s="36" t="s">
        <v>31</v>
      </c>
      <c r="FL7" s="36" t="s">
        <v>31</v>
      </c>
      <c r="FM7" s="36" t="s">
        <v>31</v>
      </c>
      <c r="FN7" s="36" t="s">
        <v>31</v>
      </c>
      <c r="FO7" s="36" t="s">
        <v>31</v>
      </c>
      <c r="FP7" s="36" t="s">
        <v>31</v>
      </c>
      <c r="FQ7" s="36" t="s">
        <v>31</v>
      </c>
      <c r="FR7" s="36" t="s">
        <v>31</v>
      </c>
      <c r="FS7" s="36" t="s">
        <v>31</v>
      </c>
      <c r="FT7" s="36" t="s">
        <v>31</v>
      </c>
      <c r="FU7" s="36" t="s">
        <v>31</v>
      </c>
      <c r="FV7" s="36" t="s">
        <v>31</v>
      </c>
      <c r="FW7" s="36" t="s">
        <v>31</v>
      </c>
      <c r="FX7" s="36" t="s">
        <v>31</v>
      </c>
      <c r="FY7" s="36" t="s">
        <v>31</v>
      </c>
      <c r="FZ7" s="36" t="s">
        <v>31</v>
      </c>
      <c r="GA7" s="36" t="s">
        <v>31</v>
      </c>
      <c r="GB7" s="36" t="s">
        <v>31</v>
      </c>
      <c r="GC7" s="36" t="s">
        <v>31</v>
      </c>
      <c r="GD7" s="36" t="s">
        <v>31</v>
      </c>
      <c r="GE7" s="36" t="s">
        <v>31</v>
      </c>
      <c r="GF7" s="36" t="s">
        <v>31</v>
      </c>
      <c r="GG7" s="36" t="s">
        <v>31</v>
      </c>
      <c r="GH7" s="36" t="s">
        <v>31</v>
      </c>
      <c r="GI7" s="36" t="s">
        <v>31</v>
      </c>
      <c r="GJ7" s="36" t="s">
        <v>31</v>
      </c>
      <c r="GK7" s="36" t="s">
        <v>31</v>
      </c>
      <c r="GL7" s="36" t="s">
        <v>31</v>
      </c>
      <c r="GM7" s="36" t="s">
        <v>31</v>
      </c>
      <c r="GN7" s="36" t="s">
        <v>31</v>
      </c>
      <c r="GO7" s="36" t="s">
        <v>31</v>
      </c>
      <c r="GP7" s="36" t="s">
        <v>31</v>
      </c>
      <c r="GQ7" s="36" t="s">
        <v>31</v>
      </c>
      <c r="GR7" s="36" t="s">
        <v>31</v>
      </c>
      <c r="GS7" s="36" t="s">
        <v>31</v>
      </c>
      <c r="GT7" s="36" t="s">
        <v>31</v>
      </c>
      <c r="GU7" s="36" t="s">
        <v>31</v>
      </c>
      <c r="GV7" s="36" t="s">
        <v>31</v>
      </c>
      <c r="GW7" s="36" t="s">
        <v>31</v>
      </c>
      <c r="GX7" s="36" t="s">
        <v>31</v>
      </c>
      <c r="GY7" s="36" t="s">
        <v>31</v>
      </c>
      <c r="GZ7" s="36" t="s">
        <v>31</v>
      </c>
      <c r="HA7" s="36" t="s">
        <v>31</v>
      </c>
      <c r="HB7" s="36" t="s">
        <v>31</v>
      </c>
      <c r="HC7" s="36" t="s">
        <v>31</v>
      </c>
      <c r="HD7" s="36" t="s">
        <v>31</v>
      </c>
      <c r="HE7" s="36" t="s">
        <v>31</v>
      </c>
      <c r="HF7" s="36" t="s">
        <v>31</v>
      </c>
      <c r="HG7" s="36" t="s">
        <v>31</v>
      </c>
      <c r="HH7" s="36" t="s">
        <v>31</v>
      </c>
      <c r="HI7" s="36" t="s">
        <v>31</v>
      </c>
      <c r="HJ7" s="36" t="s">
        <v>31</v>
      </c>
      <c r="HK7" s="36" t="s">
        <v>31</v>
      </c>
      <c r="HL7" s="36" t="s">
        <v>31</v>
      </c>
      <c r="HM7" s="36" t="s">
        <v>31</v>
      </c>
      <c r="HN7" s="36" t="s">
        <v>31</v>
      </c>
      <c r="HO7" s="36" t="s">
        <v>31</v>
      </c>
      <c r="HP7" s="36" t="s">
        <v>31</v>
      </c>
      <c r="HQ7" s="36" t="s">
        <v>31</v>
      </c>
      <c r="HR7" s="36" t="s">
        <v>31</v>
      </c>
      <c r="HS7" s="36" t="s">
        <v>31</v>
      </c>
      <c r="HT7" s="36" t="s">
        <v>31</v>
      </c>
      <c r="HU7" s="36" t="s">
        <v>31</v>
      </c>
      <c r="HV7" s="36" t="s">
        <v>31</v>
      </c>
      <c r="HW7" s="36" t="s">
        <v>31</v>
      </c>
      <c r="HX7" s="36" t="s">
        <v>31</v>
      </c>
      <c r="ID7" s="548" t="s">
        <v>15</v>
      </c>
      <c r="IE7" s="23">
        <f t="array" ref="IE7">SUM(($IJ13:$IJ44&gt;=IE2)*($IJ13:$IJ44&lt;IF2))</f>
        <v>2</v>
      </c>
      <c r="IF7" s="23">
        <f t="array" ref="IF7">SUM(($IJ13:$IJ44&gt;=IF2)*($IJ13:$IJ44&lt;IG2))</f>
        <v>1</v>
      </c>
      <c r="IG7" s="23">
        <f t="array" ref="IG7">SUM(($IJ13:$IJ44&gt;=IG2)*($IJ13:$IJ44&lt;IH2))</f>
        <v>0</v>
      </c>
      <c r="IH7" s="23">
        <f t="array" ref="IH7">SUM(($IJ13:$IJ44&gt;=IH2)*($IJ13:$IJ44&lt;II2))</f>
        <v>0</v>
      </c>
      <c r="II7" s="23">
        <f t="array" ref="II7">SUM(($IJ13:$IJ44&gt;=II2)*($IJ13:$IJ44&lt;IJ2))</f>
        <v>0</v>
      </c>
      <c r="IJ7" s="23">
        <f t="array" ref="IJ7">SUM(($IJ13:$IJ44&gt;=IJ2)*($IJ13:$IJ44&lt;IK2))</f>
        <v>0</v>
      </c>
      <c r="IK7" s="23">
        <f t="array" ref="IK7">SUM(($IJ13:$IJ44&gt;=IK2)*($IJ13:$IJ44&lt;IL2))</f>
        <v>0</v>
      </c>
      <c r="IL7" s="23">
        <f t="array" ref="IL7">SUM(($IJ13:$IJ44&gt;=IL2)*($IJ13:$IJ44&lt;IM2))</f>
        <v>0</v>
      </c>
      <c r="IM7" s="23">
        <f t="array" ref="IM7">SUM(($IJ13:$IJ44&gt;=IM2)*($IJ13:$IJ44&lt;IN2))</f>
        <v>0</v>
      </c>
      <c r="IN7" s="23">
        <f t="array" ref="IN7">SUM(($IJ13:$IJ44&gt;=IN2)*($IJ13:$IJ44&lt;IO2))</f>
        <v>0</v>
      </c>
      <c r="IO7" s="23">
        <f t="array" ref="IO7">SUM(($IJ13:$IJ44&gt;=IO2)*($IJ13:$IJ44&lt;IP2))</f>
        <v>0</v>
      </c>
      <c r="IP7" s="23">
        <f t="array" ref="IP7">SUM(($IJ13:$IJ44&gt;=IP2)*($IJ13:$IJ44&lt;IQ2))</f>
        <v>0</v>
      </c>
      <c r="IQ7" s="23">
        <f t="array" ref="IQ7">SUM(($IJ13:$IJ44&gt;=IQ2)*($IJ13:$IJ44&lt;IR2))</f>
        <v>0</v>
      </c>
      <c r="IR7" s="23">
        <f t="array" ref="IR7">SUM(($IJ13:$IJ44&gt;=IR2)*($IJ13:$IJ44&lt;IS2))</f>
        <v>0</v>
      </c>
      <c r="IS7" s="23">
        <f t="array" ref="IS7">SUM(($IJ13:$IJ44&gt;=IS2)*($IJ13:$IJ44&lt;IT2))</f>
        <v>0</v>
      </c>
      <c r="IT7" s="23">
        <f t="array" ref="IT7">SUM(($IJ13:$IJ44&gt;=IT2)*($IJ13:$IJ44&lt;IU2))</f>
        <v>0</v>
      </c>
      <c r="IU7" s="23">
        <f t="array" ref="IU7">SUM(($IJ13:$IJ44&gt;=IU2)*($IJ13:$IJ44&lt;IV2))</f>
        <v>0</v>
      </c>
      <c r="IV7" s="23">
        <f t="array" ref="IV7">SUM(($IJ13:$IJ44&gt;=IV2)*($IJ13:$IJ44&lt;IV1))</f>
        <v>0</v>
      </c>
    </row>
    <row r="8" spans="1:256" ht="15.75" customHeight="1" x14ac:dyDescent="0.2">
      <c r="A8" s="5" t="str">
        <f>'[1]planning détaillé'!$DW14</f>
        <v>V15</v>
      </c>
      <c r="B8" s="5">
        <f>'[1]planning détaillé'!$DX14</f>
        <v>41409</v>
      </c>
      <c r="C8" s="38">
        <f t="shared" si="0"/>
        <v>48000</v>
      </c>
      <c r="D8" s="15" t="s">
        <v>239</v>
      </c>
      <c r="E8" s="36" t="s">
        <v>233</v>
      </c>
      <c r="F8" s="36" t="s">
        <v>233</v>
      </c>
      <c r="G8" s="36" t="s">
        <v>233</v>
      </c>
      <c r="H8" s="36" t="s">
        <v>196</v>
      </c>
      <c r="I8" s="36" t="s">
        <v>196</v>
      </c>
      <c r="J8" s="36" t="s">
        <v>196</v>
      </c>
      <c r="K8" s="36" t="s">
        <v>196</v>
      </c>
      <c r="L8" s="36" t="s">
        <v>196</v>
      </c>
      <c r="M8" s="36" t="s">
        <v>196</v>
      </c>
      <c r="N8" s="36">
        <v>115.70833333333337</v>
      </c>
      <c r="O8" s="36">
        <v>115.70833333333337</v>
      </c>
      <c r="P8" s="36">
        <v>115.70833333333337</v>
      </c>
      <c r="Q8" s="36">
        <v>0</v>
      </c>
      <c r="R8" s="36">
        <v>0</v>
      </c>
      <c r="S8" s="36">
        <v>0</v>
      </c>
      <c r="T8" s="36">
        <v>189.99999999999977</v>
      </c>
      <c r="U8" s="36">
        <v>0</v>
      </c>
      <c r="V8" s="36">
        <v>0</v>
      </c>
      <c r="W8" s="36">
        <v>190</v>
      </c>
      <c r="X8" s="36" t="s">
        <v>12</v>
      </c>
      <c r="Y8" s="36" t="s">
        <v>12</v>
      </c>
      <c r="Z8" s="36" t="s">
        <v>12</v>
      </c>
      <c r="AA8" s="36" t="s">
        <v>12</v>
      </c>
      <c r="AB8" s="36" t="s">
        <v>12</v>
      </c>
      <c r="AC8" s="36" t="s">
        <v>12</v>
      </c>
      <c r="AD8" s="36">
        <v>15.19281045751633</v>
      </c>
      <c r="AE8" s="36">
        <v>15.19281045751633</v>
      </c>
      <c r="AF8" s="36">
        <v>15.19281045751633</v>
      </c>
      <c r="AG8" s="36">
        <v>15.19281045751633</v>
      </c>
      <c r="AH8" s="36">
        <v>15.19281045751633</v>
      </c>
      <c r="AI8" s="36">
        <v>15.19281045751633</v>
      </c>
      <c r="AJ8" s="36">
        <v>15.19281045751633</v>
      </c>
      <c r="AK8" s="36">
        <v>15.19281045751633</v>
      </c>
      <c r="AL8" s="36">
        <v>15.19281045751633</v>
      </c>
      <c r="AM8" s="36">
        <v>15.19281045751633</v>
      </c>
      <c r="AN8" s="36">
        <v>15.19281045751633</v>
      </c>
      <c r="AO8" s="36">
        <v>14.672480620155046</v>
      </c>
      <c r="AP8" s="36">
        <v>14.672480620155046</v>
      </c>
      <c r="AQ8" s="36">
        <v>14.672480620155046</v>
      </c>
      <c r="AR8" s="36">
        <v>14.672480620155046</v>
      </c>
      <c r="AS8" s="36">
        <v>7</v>
      </c>
      <c r="AT8" s="36">
        <v>7</v>
      </c>
      <c r="AU8" s="36">
        <v>7</v>
      </c>
      <c r="AV8" s="36">
        <v>80</v>
      </c>
      <c r="AW8" s="36">
        <v>80</v>
      </c>
      <c r="AX8" s="36">
        <v>80</v>
      </c>
      <c r="AY8" s="36">
        <v>80</v>
      </c>
      <c r="AZ8" s="36">
        <v>7</v>
      </c>
      <c r="BA8" s="36">
        <v>16.438888888888869</v>
      </c>
      <c r="BB8" s="36">
        <v>16.438888888888869</v>
      </c>
      <c r="BC8" s="36">
        <v>16.438888888888869</v>
      </c>
      <c r="BD8" s="36">
        <v>16.438888888888869</v>
      </c>
      <c r="BE8" s="36">
        <v>16.438888888888869</v>
      </c>
      <c r="BF8" s="36">
        <v>16.438888888888869</v>
      </c>
      <c r="BG8" s="36" t="s">
        <v>197</v>
      </c>
      <c r="BH8" s="36" t="s">
        <v>197</v>
      </c>
      <c r="BI8" s="36" t="s">
        <v>197</v>
      </c>
      <c r="BJ8" s="36" t="s">
        <v>197</v>
      </c>
      <c r="BK8" s="36" t="s">
        <v>197</v>
      </c>
      <c r="BL8" s="36" t="s">
        <v>197</v>
      </c>
      <c r="BM8" s="164" t="s">
        <v>197</v>
      </c>
      <c r="BN8" s="36">
        <v>16.438888888888869</v>
      </c>
      <c r="BO8" s="36">
        <v>16.438888888888869</v>
      </c>
      <c r="BP8" s="36">
        <v>16.438888888888869</v>
      </c>
      <c r="BQ8" s="36">
        <v>16.438888888888869</v>
      </c>
      <c r="BR8" s="36">
        <v>16.438888888888869</v>
      </c>
      <c r="BS8" s="36">
        <v>16.438888888888869</v>
      </c>
      <c r="BT8" s="36">
        <v>16.438888888888869</v>
      </c>
      <c r="BU8" s="36">
        <v>16.438888888888869</v>
      </c>
      <c r="BV8" s="785" t="s">
        <v>195</v>
      </c>
      <c r="BW8" s="785" t="s">
        <v>195</v>
      </c>
      <c r="BX8" s="785" t="s">
        <v>195</v>
      </c>
      <c r="BY8" s="785" t="s">
        <v>195</v>
      </c>
      <c r="BZ8" s="785" t="s">
        <v>195</v>
      </c>
      <c r="CA8" s="785" t="s">
        <v>195</v>
      </c>
      <c r="CB8" s="785" t="s">
        <v>195</v>
      </c>
      <c r="CC8" s="785" t="s">
        <v>195</v>
      </c>
      <c r="CD8" s="785" t="s">
        <v>195</v>
      </c>
      <c r="CE8" s="785" t="s">
        <v>195</v>
      </c>
      <c r="CF8" s="786" t="s">
        <v>195</v>
      </c>
      <c r="CG8" s="787" t="s">
        <v>195</v>
      </c>
      <c r="CH8" s="785" t="s">
        <v>195</v>
      </c>
      <c r="CI8" s="785" t="s">
        <v>195</v>
      </c>
      <c r="CJ8" s="785" t="s">
        <v>195</v>
      </c>
      <c r="CK8" s="785" t="s">
        <v>195</v>
      </c>
      <c r="CL8" s="785" t="s">
        <v>195</v>
      </c>
      <c r="CM8" s="785" t="s">
        <v>195</v>
      </c>
      <c r="CN8" s="785" t="s">
        <v>195</v>
      </c>
      <c r="CO8" s="785" t="s">
        <v>195</v>
      </c>
      <c r="CP8" s="785" t="s">
        <v>195</v>
      </c>
      <c r="CQ8" s="785" t="s">
        <v>195</v>
      </c>
      <c r="CR8" s="785" t="s">
        <v>195</v>
      </c>
      <c r="CS8" s="785" t="s">
        <v>195</v>
      </c>
      <c r="CT8" s="785" t="s">
        <v>195</v>
      </c>
      <c r="CU8" s="785" t="s">
        <v>195</v>
      </c>
      <c r="CV8" s="785" t="s">
        <v>195</v>
      </c>
      <c r="CW8" s="785" t="s">
        <v>195</v>
      </c>
      <c r="CX8" s="785" t="s">
        <v>195</v>
      </c>
      <c r="CY8" s="785" t="s">
        <v>195</v>
      </c>
      <c r="CZ8" s="785" t="s">
        <v>195</v>
      </c>
      <c r="DA8" s="785" t="s">
        <v>195</v>
      </c>
      <c r="DB8" s="785" t="s">
        <v>195</v>
      </c>
      <c r="DC8" s="785" t="s">
        <v>195</v>
      </c>
      <c r="DD8" s="785" t="s">
        <v>195</v>
      </c>
      <c r="DE8" s="785" t="s">
        <v>195</v>
      </c>
      <c r="DF8" s="785" t="s">
        <v>31</v>
      </c>
      <c r="DG8" s="785" t="s">
        <v>31</v>
      </c>
      <c r="DH8" s="785" t="s">
        <v>31</v>
      </c>
      <c r="DI8" s="785" t="s">
        <v>31</v>
      </c>
      <c r="DJ8" s="785" t="s">
        <v>31</v>
      </c>
      <c r="DK8" s="785" t="s">
        <v>31</v>
      </c>
      <c r="DL8" s="785" t="s">
        <v>31</v>
      </c>
      <c r="DM8" s="785" t="s">
        <v>31</v>
      </c>
      <c r="DN8" s="785" t="s">
        <v>31</v>
      </c>
      <c r="DO8" s="785" t="s">
        <v>31</v>
      </c>
      <c r="DP8" s="785" t="s">
        <v>31</v>
      </c>
      <c r="DQ8" s="785" t="s">
        <v>31</v>
      </c>
      <c r="DR8" s="785" t="s">
        <v>31</v>
      </c>
      <c r="DS8" s="785" t="s">
        <v>31</v>
      </c>
      <c r="DT8" s="785" t="s">
        <v>31</v>
      </c>
      <c r="DU8" s="785" t="s">
        <v>31</v>
      </c>
      <c r="DV8" s="785" t="s">
        <v>31</v>
      </c>
      <c r="DW8" s="785" t="s">
        <v>31</v>
      </c>
      <c r="DX8" s="785" t="s">
        <v>31</v>
      </c>
      <c r="DY8" s="785" t="s">
        <v>31</v>
      </c>
      <c r="DZ8" s="785" t="s">
        <v>31</v>
      </c>
      <c r="EA8" s="785" t="s">
        <v>31</v>
      </c>
      <c r="EB8" s="785" t="s">
        <v>31</v>
      </c>
      <c r="EC8" s="36" t="s">
        <v>31</v>
      </c>
      <c r="ED8" s="36" t="s">
        <v>31</v>
      </c>
      <c r="EE8" s="36" t="s">
        <v>31</v>
      </c>
      <c r="EF8" s="36" t="s">
        <v>31</v>
      </c>
      <c r="EG8" s="36" t="s">
        <v>31</v>
      </c>
      <c r="EH8" s="36" t="s">
        <v>31</v>
      </c>
      <c r="EI8" s="36" t="s">
        <v>31</v>
      </c>
      <c r="EJ8" s="36" t="s">
        <v>31</v>
      </c>
      <c r="EK8" s="36" t="s">
        <v>31</v>
      </c>
      <c r="EL8" s="36" t="s">
        <v>31</v>
      </c>
      <c r="EM8" s="36" t="s">
        <v>31</v>
      </c>
      <c r="EN8" s="36" t="s">
        <v>31</v>
      </c>
      <c r="EO8" s="36" t="s">
        <v>31</v>
      </c>
      <c r="EP8" s="36" t="s">
        <v>31</v>
      </c>
      <c r="EQ8" s="36" t="s">
        <v>31</v>
      </c>
      <c r="ER8" s="36" t="s">
        <v>31</v>
      </c>
      <c r="ES8" s="36" t="s">
        <v>31</v>
      </c>
      <c r="ET8" s="36" t="s">
        <v>31</v>
      </c>
      <c r="EU8" s="36" t="s">
        <v>31</v>
      </c>
      <c r="EV8" s="36" t="s">
        <v>31</v>
      </c>
      <c r="EW8" s="36" t="s">
        <v>31</v>
      </c>
      <c r="EX8" s="36" t="s">
        <v>31</v>
      </c>
      <c r="EY8" s="36" t="s">
        <v>31</v>
      </c>
      <c r="EZ8" s="36" t="s">
        <v>31</v>
      </c>
      <c r="FA8" s="36" t="s">
        <v>31</v>
      </c>
      <c r="FB8" s="36" t="s">
        <v>31</v>
      </c>
      <c r="FC8" s="36" t="s">
        <v>31</v>
      </c>
      <c r="FD8" s="36" t="s">
        <v>31</v>
      </c>
      <c r="FE8" s="36" t="s">
        <v>31</v>
      </c>
      <c r="FF8" s="36" t="s">
        <v>31</v>
      </c>
      <c r="FG8" s="36" t="s">
        <v>31</v>
      </c>
      <c r="FH8" s="36" t="s">
        <v>31</v>
      </c>
      <c r="FI8" s="36" t="s">
        <v>31</v>
      </c>
      <c r="FJ8" s="36" t="s">
        <v>31</v>
      </c>
      <c r="FK8" s="36" t="s">
        <v>31</v>
      </c>
      <c r="FL8" s="36" t="s">
        <v>31</v>
      </c>
      <c r="FM8" s="36" t="s">
        <v>31</v>
      </c>
      <c r="FN8" s="36" t="s">
        <v>31</v>
      </c>
      <c r="FO8" s="36" t="s">
        <v>31</v>
      </c>
      <c r="FP8" s="36" t="s">
        <v>31</v>
      </c>
      <c r="FQ8" s="36" t="s">
        <v>31</v>
      </c>
      <c r="FR8" s="36" t="s">
        <v>31</v>
      </c>
      <c r="FS8" s="36" t="s">
        <v>31</v>
      </c>
      <c r="FT8" s="36" t="s">
        <v>31</v>
      </c>
      <c r="FU8" s="36" t="s">
        <v>31</v>
      </c>
      <c r="FV8" s="36" t="s">
        <v>31</v>
      </c>
      <c r="FW8" s="36" t="s">
        <v>31</v>
      </c>
      <c r="FX8" s="36" t="s">
        <v>31</v>
      </c>
      <c r="FY8" s="36" t="s">
        <v>31</v>
      </c>
      <c r="FZ8" s="36" t="s">
        <v>31</v>
      </c>
      <c r="GA8" s="36" t="s">
        <v>31</v>
      </c>
      <c r="GB8" s="36" t="s">
        <v>31</v>
      </c>
      <c r="GC8" s="36" t="s">
        <v>31</v>
      </c>
      <c r="GD8" s="36" t="s">
        <v>31</v>
      </c>
      <c r="GE8" s="36" t="s">
        <v>31</v>
      </c>
      <c r="GF8" s="36" t="s">
        <v>31</v>
      </c>
      <c r="GG8" s="36" t="s">
        <v>31</v>
      </c>
      <c r="GH8" s="36" t="s">
        <v>31</v>
      </c>
      <c r="GI8" s="36" t="s">
        <v>31</v>
      </c>
      <c r="GJ8" s="36" t="s">
        <v>31</v>
      </c>
      <c r="GK8" s="36" t="s">
        <v>31</v>
      </c>
      <c r="GL8" s="36" t="s">
        <v>31</v>
      </c>
      <c r="GM8" s="36" t="s">
        <v>31</v>
      </c>
      <c r="GN8" s="36" t="s">
        <v>31</v>
      </c>
      <c r="GO8" s="36" t="s">
        <v>31</v>
      </c>
      <c r="GP8" s="36" t="s">
        <v>31</v>
      </c>
      <c r="GQ8" s="36" t="s">
        <v>31</v>
      </c>
      <c r="GR8" s="36" t="s">
        <v>31</v>
      </c>
      <c r="GS8" s="36" t="s">
        <v>31</v>
      </c>
      <c r="GT8" s="36" t="s">
        <v>31</v>
      </c>
      <c r="GU8" s="36" t="s">
        <v>31</v>
      </c>
      <c r="GV8" s="36" t="s">
        <v>31</v>
      </c>
      <c r="GW8" s="36" t="s">
        <v>31</v>
      </c>
      <c r="GX8" s="36" t="s">
        <v>31</v>
      </c>
      <c r="GY8" s="36" t="s">
        <v>31</v>
      </c>
      <c r="GZ8" s="36" t="s">
        <v>31</v>
      </c>
      <c r="HA8" s="36" t="s">
        <v>31</v>
      </c>
      <c r="HB8" s="36" t="s">
        <v>31</v>
      </c>
      <c r="HC8" s="36" t="s">
        <v>31</v>
      </c>
      <c r="HD8" s="36" t="s">
        <v>31</v>
      </c>
      <c r="HE8" s="36" t="s">
        <v>31</v>
      </c>
      <c r="HF8" s="36" t="s">
        <v>31</v>
      </c>
      <c r="HG8" s="36" t="s">
        <v>31</v>
      </c>
      <c r="HH8" s="36" t="s">
        <v>31</v>
      </c>
      <c r="HI8" s="36" t="s">
        <v>31</v>
      </c>
      <c r="HJ8" s="36" t="s">
        <v>31</v>
      </c>
      <c r="HK8" s="36" t="s">
        <v>31</v>
      </c>
      <c r="HL8" s="36" t="s">
        <v>31</v>
      </c>
      <c r="HM8" s="36" t="s">
        <v>31</v>
      </c>
      <c r="HN8" s="36" t="s">
        <v>31</v>
      </c>
      <c r="HO8" s="36" t="s">
        <v>31</v>
      </c>
      <c r="HP8" s="36" t="s">
        <v>31</v>
      </c>
      <c r="HQ8" s="36" t="s">
        <v>31</v>
      </c>
      <c r="HR8" s="36" t="s">
        <v>31</v>
      </c>
      <c r="HS8" s="36" t="s">
        <v>31</v>
      </c>
      <c r="HT8" s="36" t="s">
        <v>31</v>
      </c>
      <c r="HU8" s="36" t="s">
        <v>31</v>
      </c>
      <c r="HV8" s="36" t="s">
        <v>31</v>
      </c>
      <c r="HW8" s="36" t="s">
        <v>31</v>
      </c>
      <c r="HX8" s="36" t="s">
        <v>31</v>
      </c>
      <c r="ID8" s="548" t="s">
        <v>16</v>
      </c>
      <c r="IE8" s="23">
        <f t="array" ref="IE8">SUM(($IK13:$IK44&gt;=IE2)*($IK13:$IK44&lt;IF2))</f>
        <v>0</v>
      </c>
      <c r="IF8" s="23">
        <f t="array" ref="IF8">SUM(($IK13:$IK44&gt;=IF2)*($IK13:$IK44&lt;IG2))</f>
        <v>0</v>
      </c>
      <c r="IG8" s="23">
        <f t="array" ref="IG8">SUM(($IK13:$IK44&gt;=IG2)*($IK13:$IK44&lt;IH2))</f>
        <v>0</v>
      </c>
      <c r="IH8" s="23">
        <f t="array" ref="IH8">SUM(($IK13:$IK44&gt;=IH2)*($IK13:$IK44&lt;II2))</f>
        <v>0</v>
      </c>
      <c r="II8" s="23">
        <f t="array" ref="II8">SUM(($IK13:$IK44&gt;=II2)*($IK13:$IK44&lt;IJ2))</f>
        <v>0</v>
      </c>
      <c r="IJ8" s="23">
        <f t="array" ref="IJ8">SUM(($IK13:$IK44&gt;=IJ2)*($IK13:$IK44&lt;IK2))</f>
        <v>0</v>
      </c>
      <c r="IK8" s="23">
        <f t="array" ref="IK8">SUM(($IK13:$IK44&gt;=IK2)*($IK13:$IK44&lt;IL2))</f>
        <v>0</v>
      </c>
      <c r="IL8" s="23">
        <f t="array" ref="IL8">SUM(($IK13:$IK44&gt;=IL2)*($IK13:$IK44&lt;IM2))</f>
        <v>0</v>
      </c>
      <c r="IM8" s="23">
        <f t="array" ref="IM8">SUM(($IK13:$IK44&gt;=IM2)*($IK13:$IK44&lt;IN2))</f>
        <v>0</v>
      </c>
      <c r="IN8" s="23">
        <f t="array" ref="IN8">SUM(($IK13:$IK44&gt;=IN2)*($IK13:$IK44&lt;IO2))</f>
        <v>0</v>
      </c>
      <c r="IO8" s="23">
        <f t="array" ref="IO8">SUM(($IK13:$IK44&gt;=IO2)*($IK13:$IK44&lt;IP2))</f>
        <v>0</v>
      </c>
      <c r="IP8" s="23">
        <f t="array" ref="IP8">SUM(($IK13:$IK44&gt;=IP2)*($IK13:$IK44&lt;IQ2))</f>
        <v>0</v>
      </c>
      <c r="IQ8" s="23">
        <f t="array" ref="IQ8">SUM(($IK13:$IK44&gt;=IQ2)*($IK13:$IK44&lt;IR2))</f>
        <v>0</v>
      </c>
      <c r="IR8" s="23">
        <f t="array" ref="IR8">SUM(($IK13:$IK44&gt;=IR2)*($IK13:$IK44&lt;IS2))</f>
        <v>0</v>
      </c>
      <c r="IS8" s="23">
        <f t="array" ref="IS8">SUM(($IK13:$IK44&gt;=IS2)*($IK13:$IK44&lt;IT2))</f>
        <v>0</v>
      </c>
      <c r="IT8" s="23">
        <f t="array" ref="IT8">SUM(($IK13:$IK44&gt;=IT2)*($IK13:$IK44&lt;IU2))</f>
        <v>0</v>
      </c>
      <c r="IU8" s="23">
        <f t="array" ref="IU8">SUM(($IK13:$IK44&gt;=IU2)*($IK13:$IK44&lt;IV2))</f>
        <v>0</v>
      </c>
      <c r="IV8" s="23">
        <f t="array" ref="IV8">SUM(($IK13:$IK44&gt;=IV2)*($IK13:$IK44&lt;IV1))</f>
        <v>0</v>
      </c>
    </row>
    <row r="9" spans="1:256" ht="15.75" customHeight="1" x14ac:dyDescent="0.2">
      <c r="A9" s="5" t="str">
        <f>'[1]planning détaillé'!$DW15</f>
        <v>V15</v>
      </c>
      <c r="B9" s="5">
        <f>'[1]planning détaillé'!$DX15</f>
        <v>0</v>
      </c>
      <c r="C9" s="38">
        <f t="shared" si="0"/>
        <v>48000</v>
      </c>
      <c r="D9" s="15" t="s">
        <v>240</v>
      </c>
      <c r="E9" s="36" t="s">
        <v>196</v>
      </c>
      <c r="F9" s="36" t="s">
        <v>196</v>
      </c>
      <c r="G9" s="36" t="s">
        <v>196</v>
      </c>
      <c r="H9" s="36" t="s">
        <v>196</v>
      </c>
      <c r="I9" s="36" t="s">
        <v>196</v>
      </c>
      <c r="J9" s="36" t="s">
        <v>196</v>
      </c>
      <c r="K9" s="36" t="s">
        <v>196</v>
      </c>
      <c r="L9" s="36" t="s">
        <v>196</v>
      </c>
      <c r="M9" s="36">
        <v>13.333333333333712</v>
      </c>
      <c r="N9" s="36">
        <v>13.333333333333712</v>
      </c>
      <c r="O9" s="36">
        <v>13.333333333333712</v>
      </c>
      <c r="P9" s="36">
        <v>13.333333333333334</v>
      </c>
      <c r="Q9" s="36" t="s">
        <v>12</v>
      </c>
      <c r="R9" s="36" t="s">
        <v>12</v>
      </c>
      <c r="S9" s="36" t="s">
        <v>12</v>
      </c>
      <c r="T9" s="36" t="s">
        <v>12</v>
      </c>
      <c r="U9" s="36" t="s">
        <v>12</v>
      </c>
      <c r="V9" s="36" t="s">
        <v>12</v>
      </c>
      <c r="W9" s="36" t="s">
        <v>12</v>
      </c>
      <c r="X9" s="36">
        <v>19.211538461538463</v>
      </c>
      <c r="Y9" s="36">
        <v>19.216666666666665</v>
      </c>
      <c r="Z9" s="36">
        <v>18.121527777777771</v>
      </c>
      <c r="AA9" s="36">
        <v>18.121527777777771</v>
      </c>
      <c r="AB9" s="36">
        <v>18.121527777777771</v>
      </c>
      <c r="AC9" s="36">
        <v>13.222868217054252</v>
      </c>
      <c r="AD9" s="36">
        <v>13.222868217054252</v>
      </c>
      <c r="AE9" s="36">
        <v>13.222868217054252</v>
      </c>
      <c r="AF9" s="36">
        <v>13.222868217054252</v>
      </c>
      <c r="AG9" s="36">
        <v>13.222868217054252</v>
      </c>
      <c r="AH9" s="36">
        <v>13.222868217054252</v>
      </c>
      <c r="AI9" s="36">
        <v>13.222868217054252</v>
      </c>
      <c r="AJ9" s="36">
        <v>13.222868217054252</v>
      </c>
      <c r="AK9" s="36">
        <v>13.222868217054252</v>
      </c>
      <c r="AL9" s="36">
        <v>13.222868217054252</v>
      </c>
      <c r="AM9" s="36">
        <v>13.222868217054252</v>
      </c>
      <c r="AN9" s="36">
        <v>13.222868217054252</v>
      </c>
      <c r="AO9" s="36">
        <v>14.029914529914514</v>
      </c>
      <c r="AP9" s="36">
        <v>14.029914529914514</v>
      </c>
      <c r="AQ9" s="36">
        <v>14.029914529914514</v>
      </c>
      <c r="AR9" s="36">
        <v>14.029914529914514</v>
      </c>
      <c r="AS9" s="36">
        <v>14.029914529914514</v>
      </c>
      <c r="AT9" s="36">
        <v>14.029914529914514</v>
      </c>
      <c r="AU9" s="36">
        <v>14.029914529914514</v>
      </c>
      <c r="AV9" s="36">
        <v>14.029914529914514</v>
      </c>
      <c r="AW9" s="36">
        <v>14.029914529914514</v>
      </c>
      <c r="AX9" s="36">
        <v>14.029914529914514</v>
      </c>
      <c r="AY9" s="36">
        <v>14.029914529914514</v>
      </c>
      <c r="AZ9" s="36">
        <v>14.029914529914514</v>
      </c>
      <c r="BA9" s="36">
        <v>11.020114942528718</v>
      </c>
      <c r="BB9" s="36">
        <v>11.020114942528718</v>
      </c>
      <c r="BC9" s="36">
        <v>11.020114942528718</v>
      </c>
      <c r="BD9" s="36">
        <v>11.020114942528718</v>
      </c>
      <c r="BE9" s="36">
        <v>11.020114942528718</v>
      </c>
      <c r="BF9" s="36">
        <v>11.020114942528718</v>
      </c>
      <c r="BG9" s="36">
        <v>11.020114942528718</v>
      </c>
      <c r="BH9" s="36">
        <v>11.020114942528718</v>
      </c>
      <c r="BI9" s="36">
        <v>11.020114942528718</v>
      </c>
      <c r="BJ9" s="36">
        <v>11.020114942528718</v>
      </c>
      <c r="BK9" s="36">
        <v>11.020114942528718</v>
      </c>
      <c r="BL9" s="36">
        <v>11.020114942528718</v>
      </c>
      <c r="BM9" s="36">
        <v>11.020114942528718</v>
      </c>
      <c r="BN9" s="36">
        <v>11.020114942528718</v>
      </c>
      <c r="BO9" s="36">
        <v>11.020114942528718</v>
      </c>
      <c r="BP9" s="36">
        <v>11.020114942528718</v>
      </c>
      <c r="BQ9" s="36">
        <v>11.020114942528718</v>
      </c>
      <c r="BR9" s="36">
        <v>11.020114942528718</v>
      </c>
      <c r="BS9" s="36">
        <v>11.020114942528718</v>
      </c>
      <c r="BT9" s="785" t="s">
        <v>195</v>
      </c>
      <c r="BU9" s="785" t="s">
        <v>195</v>
      </c>
      <c r="BV9" s="785" t="s">
        <v>195</v>
      </c>
      <c r="BW9" s="785" t="s">
        <v>195</v>
      </c>
      <c r="BX9" s="785" t="s">
        <v>195</v>
      </c>
      <c r="BY9" s="785" t="s">
        <v>195</v>
      </c>
      <c r="BZ9" s="785" t="s">
        <v>195</v>
      </c>
      <c r="CA9" s="785" t="s">
        <v>195</v>
      </c>
      <c r="CB9" s="785" t="s">
        <v>195</v>
      </c>
      <c r="CC9" s="785" t="s">
        <v>195</v>
      </c>
      <c r="CD9" s="785" t="s">
        <v>195</v>
      </c>
      <c r="CE9" s="785" t="s">
        <v>195</v>
      </c>
      <c r="CF9" s="786" t="s">
        <v>195</v>
      </c>
      <c r="CG9" s="787" t="s">
        <v>195</v>
      </c>
      <c r="CH9" s="785" t="s">
        <v>195</v>
      </c>
      <c r="CI9" s="785" t="s">
        <v>195</v>
      </c>
      <c r="CJ9" s="785" t="s">
        <v>195</v>
      </c>
      <c r="CK9" s="785" t="s">
        <v>195</v>
      </c>
      <c r="CL9" s="785" t="s">
        <v>195</v>
      </c>
      <c r="CM9" s="785" t="s">
        <v>195</v>
      </c>
      <c r="CN9" s="785" t="s">
        <v>195</v>
      </c>
      <c r="CO9" s="785" t="s">
        <v>195</v>
      </c>
      <c r="CP9" s="785" t="s">
        <v>195</v>
      </c>
      <c r="CQ9" s="785" t="s">
        <v>195</v>
      </c>
      <c r="CR9" s="785" t="s">
        <v>195</v>
      </c>
      <c r="CS9" s="785" t="s">
        <v>195</v>
      </c>
      <c r="CT9" s="785" t="s">
        <v>195</v>
      </c>
      <c r="CU9" s="785" t="s">
        <v>195</v>
      </c>
      <c r="CV9" s="785" t="s">
        <v>195</v>
      </c>
      <c r="CW9" s="785" t="s">
        <v>195</v>
      </c>
      <c r="CX9" s="785" t="s">
        <v>195</v>
      </c>
      <c r="CY9" s="785" t="s">
        <v>195</v>
      </c>
      <c r="CZ9" s="785" t="s">
        <v>195</v>
      </c>
      <c r="DA9" s="785" t="s">
        <v>195</v>
      </c>
      <c r="DB9" s="785" t="s">
        <v>195</v>
      </c>
      <c r="DC9" s="785" t="s">
        <v>195</v>
      </c>
      <c r="DD9" s="785" t="s">
        <v>195</v>
      </c>
      <c r="DE9" s="785" t="s">
        <v>195</v>
      </c>
      <c r="DF9" s="785" t="s">
        <v>31</v>
      </c>
      <c r="DG9" s="785" t="s">
        <v>31</v>
      </c>
      <c r="DH9" s="785" t="s">
        <v>31</v>
      </c>
      <c r="DI9" s="785" t="s">
        <v>31</v>
      </c>
      <c r="DJ9" s="785" t="s">
        <v>31</v>
      </c>
      <c r="DK9" s="785" t="s">
        <v>31</v>
      </c>
      <c r="DL9" s="785" t="s">
        <v>31</v>
      </c>
      <c r="DM9" s="785" t="s">
        <v>31</v>
      </c>
      <c r="DN9" s="785" t="s">
        <v>31</v>
      </c>
      <c r="DO9" s="785" t="s">
        <v>31</v>
      </c>
      <c r="DP9" s="785" t="s">
        <v>31</v>
      </c>
      <c r="DQ9" s="785" t="s">
        <v>31</v>
      </c>
      <c r="DR9" s="785" t="s">
        <v>31</v>
      </c>
      <c r="DS9" s="785" t="s">
        <v>31</v>
      </c>
      <c r="DT9" s="785" t="s">
        <v>31</v>
      </c>
      <c r="DU9" s="785" t="s">
        <v>31</v>
      </c>
      <c r="DV9" s="785" t="s">
        <v>31</v>
      </c>
      <c r="DW9" s="785" t="s">
        <v>31</v>
      </c>
      <c r="DX9" s="785" t="s">
        <v>31</v>
      </c>
      <c r="DY9" s="785" t="s">
        <v>31</v>
      </c>
      <c r="DZ9" s="785" t="s">
        <v>31</v>
      </c>
      <c r="EA9" s="785" t="s">
        <v>31</v>
      </c>
      <c r="EB9" s="785" t="s">
        <v>31</v>
      </c>
      <c r="EC9" s="36" t="s">
        <v>31</v>
      </c>
      <c r="ED9" s="36" t="s">
        <v>31</v>
      </c>
      <c r="EE9" s="36" t="s">
        <v>31</v>
      </c>
      <c r="EF9" s="36" t="s">
        <v>31</v>
      </c>
      <c r="EG9" s="36" t="s">
        <v>31</v>
      </c>
      <c r="EH9" s="36" t="s">
        <v>31</v>
      </c>
      <c r="EI9" s="36" t="s">
        <v>31</v>
      </c>
      <c r="EJ9" s="36" t="s">
        <v>31</v>
      </c>
      <c r="EK9" s="36" t="s">
        <v>31</v>
      </c>
      <c r="EL9" s="36" t="s">
        <v>31</v>
      </c>
      <c r="EM9" s="36" t="s">
        <v>31</v>
      </c>
      <c r="EN9" s="36" t="s">
        <v>31</v>
      </c>
      <c r="EO9" s="36" t="s">
        <v>31</v>
      </c>
      <c r="EP9" s="36" t="s">
        <v>31</v>
      </c>
      <c r="EQ9" s="36" t="s">
        <v>31</v>
      </c>
      <c r="ER9" s="36" t="s">
        <v>31</v>
      </c>
      <c r="ES9" s="36" t="s">
        <v>31</v>
      </c>
      <c r="ET9" s="36" t="s">
        <v>31</v>
      </c>
      <c r="EU9" s="36" t="s">
        <v>31</v>
      </c>
      <c r="EV9" s="36" t="s">
        <v>31</v>
      </c>
      <c r="EW9" s="36" t="s">
        <v>31</v>
      </c>
      <c r="EX9" s="36" t="s">
        <v>31</v>
      </c>
      <c r="EY9" s="36" t="s">
        <v>31</v>
      </c>
      <c r="EZ9" s="36" t="s">
        <v>31</v>
      </c>
      <c r="FA9" s="36" t="s">
        <v>31</v>
      </c>
      <c r="FB9" s="36" t="s">
        <v>31</v>
      </c>
      <c r="FC9" s="36" t="s">
        <v>31</v>
      </c>
      <c r="FD9" s="36" t="s">
        <v>31</v>
      </c>
      <c r="FE9" s="36" t="s">
        <v>31</v>
      </c>
      <c r="FF9" s="36" t="s">
        <v>31</v>
      </c>
      <c r="FG9" s="36" t="s">
        <v>31</v>
      </c>
      <c r="FH9" s="36" t="s">
        <v>31</v>
      </c>
      <c r="FI9" s="36" t="s">
        <v>31</v>
      </c>
      <c r="FJ9" s="36" t="s">
        <v>31</v>
      </c>
      <c r="FK9" s="36" t="s">
        <v>31</v>
      </c>
      <c r="FL9" s="36" t="s">
        <v>31</v>
      </c>
      <c r="FM9" s="36" t="s">
        <v>31</v>
      </c>
      <c r="FN9" s="36" t="s">
        <v>31</v>
      </c>
      <c r="FO9" s="36" t="s">
        <v>31</v>
      </c>
      <c r="FP9" s="36" t="s">
        <v>31</v>
      </c>
      <c r="FQ9" s="36" t="s">
        <v>31</v>
      </c>
      <c r="FR9" s="36" t="s">
        <v>31</v>
      </c>
      <c r="FS9" s="36" t="s">
        <v>31</v>
      </c>
      <c r="FT9" s="36" t="s">
        <v>31</v>
      </c>
      <c r="FU9" s="36" t="s">
        <v>31</v>
      </c>
      <c r="FV9" s="36" t="s">
        <v>31</v>
      </c>
      <c r="FW9" s="36" t="s">
        <v>31</v>
      </c>
      <c r="FX9" s="36" t="s">
        <v>31</v>
      </c>
      <c r="FY9" s="36" t="s">
        <v>31</v>
      </c>
      <c r="FZ9" s="36" t="s">
        <v>31</v>
      </c>
      <c r="GA9" s="36" t="s">
        <v>31</v>
      </c>
      <c r="GB9" s="36" t="s">
        <v>31</v>
      </c>
      <c r="GC9" s="36" t="s">
        <v>31</v>
      </c>
      <c r="GD9" s="36" t="s">
        <v>31</v>
      </c>
      <c r="GE9" s="36" t="s">
        <v>31</v>
      </c>
      <c r="GF9" s="36" t="s">
        <v>31</v>
      </c>
      <c r="GG9" s="36" t="s">
        <v>31</v>
      </c>
      <c r="GH9" s="36" t="s">
        <v>31</v>
      </c>
      <c r="GI9" s="36" t="s">
        <v>31</v>
      </c>
      <c r="GJ9" s="36" t="s">
        <v>31</v>
      </c>
      <c r="GK9" s="36" t="s">
        <v>31</v>
      </c>
      <c r="GL9" s="36" t="s">
        <v>31</v>
      </c>
      <c r="GM9" s="36" t="s">
        <v>31</v>
      </c>
      <c r="GN9" s="36" t="s">
        <v>31</v>
      </c>
      <c r="GO9" s="36" t="s">
        <v>31</v>
      </c>
      <c r="GP9" s="36" t="s">
        <v>31</v>
      </c>
      <c r="GQ9" s="36" t="s">
        <v>31</v>
      </c>
      <c r="GR9" s="36" t="s">
        <v>31</v>
      </c>
      <c r="GS9" s="36" t="s">
        <v>31</v>
      </c>
      <c r="GT9" s="36" t="s">
        <v>31</v>
      </c>
      <c r="GU9" s="36" t="s">
        <v>31</v>
      </c>
      <c r="GV9" s="36" t="s">
        <v>31</v>
      </c>
      <c r="GW9" s="36" t="s">
        <v>31</v>
      </c>
      <c r="GX9" s="36" t="s">
        <v>31</v>
      </c>
      <c r="GY9" s="36" t="s">
        <v>31</v>
      </c>
      <c r="GZ9" s="36" t="s">
        <v>31</v>
      </c>
      <c r="HA9" s="36" t="s">
        <v>31</v>
      </c>
      <c r="HB9" s="36" t="s">
        <v>31</v>
      </c>
      <c r="HC9" s="36" t="s">
        <v>31</v>
      </c>
      <c r="HD9" s="36" t="s">
        <v>31</v>
      </c>
      <c r="HE9" s="36" t="s">
        <v>31</v>
      </c>
      <c r="HF9" s="36" t="s">
        <v>31</v>
      </c>
      <c r="HG9" s="36" t="s">
        <v>31</v>
      </c>
      <c r="HH9" s="36" t="s">
        <v>31</v>
      </c>
      <c r="HI9" s="36" t="s">
        <v>31</v>
      </c>
      <c r="HJ9" s="36" t="s">
        <v>31</v>
      </c>
      <c r="HK9" s="36" t="s">
        <v>31</v>
      </c>
      <c r="HL9" s="36" t="s">
        <v>31</v>
      </c>
      <c r="HM9" s="36" t="s">
        <v>31</v>
      </c>
      <c r="HN9" s="36" t="s">
        <v>31</v>
      </c>
      <c r="HO9" s="36" t="s">
        <v>31</v>
      </c>
      <c r="HP9" s="36" t="s">
        <v>31</v>
      </c>
      <c r="HQ9" s="36" t="s">
        <v>31</v>
      </c>
      <c r="HR9" s="36" t="s">
        <v>31</v>
      </c>
      <c r="HS9" s="36" t="s">
        <v>31</v>
      </c>
      <c r="HT9" s="36" t="s">
        <v>31</v>
      </c>
      <c r="HU9" s="36" t="s">
        <v>31</v>
      </c>
      <c r="HV9" s="36" t="s">
        <v>31</v>
      </c>
      <c r="HW9" s="36" t="s">
        <v>31</v>
      </c>
      <c r="HX9" s="36" t="s">
        <v>31</v>
      </c>
      <c r="ID9" s="548" t="s">
        <v>26</v>
      </c>
      <c r="IE9" s="27">
        <f t="shared" ref="IE9:IV9" si="1">SUM(IE3:IE8)</f>
        <v>11</v>
      </c>
      <c r="IF9" s="27">
        <f t="shared" si="1"/>
        <v>6</v>
      </c>
      <c r="IG9" s="27">
        <f t="shared" si="1"/>
        <v>2</v>
      </c>
      <c r="IH9" s="27">
        <f t="shared" si="1"/>
        <v>2</v>
      </c>
      <c r="II9" s="27">
        <f t="shared" si="1"/>
        <v>0</v>
      </c>
      <c r="IJ9" s="27">
        <f t="shared" si="1"/>
        <v>0</v>
      </c>
      <c r="IK9" s="27">
        <f t="shared" si="1"/>
        <v>0</v>
      </c>
      <c r="IL9" s="27">
        <f t="shared" si="1"/>
        <v>0</v>
      </c>
      <c r="IM9" s="27">
        <f t="shared" si="1"/>
        <v>0</v>
      </c>
      <c r="IN9" s="27">
        <f t="shared" si="1"/>
        <v>0</v>
      </c>
      <c r="IO9" s="27">
        <f t="shared" si="1"/>
        <v>0</v>
      </c>
      <c r="IP9" s="27">
        <f t="shared" si="1"/>
        <v>0</v>
      </c>
      <c r="IQ9" s="27">
        <f t="shared" si="1"/>
        <v>0</v>
      </c>
      <c r="IR9" s="27">
        <f t="shared" si="1"/>
        <v>0</v>
      </c>
      <c r="IS9" s="27">
        <f t="shared" si="1"/>
        <v>0</v>
      </c>
      <c r="IT9" s="27">
        <f t="shared" si="1"/>
        <v>0</v>
      </c>
      <c r="IU9" s="27">
        <f t="shared" si="1"/>
        <v>0</v>
      </c>
      <c r="IV9" s="27">
        <f t="shared" si="1"/>
        <v>0</v>
      </c>
    </row>
    <row r="10" spans="1:256" ht="15.75" customHeight="1" x14ac:dyDescent="0.2">
      <c r="A10" s="5" t="str">
        <f>'[1]planning détaillé'!$DW16</f>
        <v>V5</v>
      </c>
      <c r="B10" s="5">
        <f>'[1]planning détaillé'!$DX16</f>
        <v>42291</v>
      </c>
      <c r="C10" s="38">
        <f t="shared" si="0"/>
        <v>42430</v>
      </c>
      <c r="D10" s="15" t="s">
        <v>241</v>
      </c>
      <c r="E10" s="36">
        <v>22.943181818181817</v>
      </c>
      <c r="F10" s="36">
        <v>22.943181818181817</v>
      </c>
      <c r="G10" s="36">
        <v>22.943181818181817</v>
      </c>
      <c r="H10" s="36">
        <v>22.943181818181817</v>
      </c>
      <c r="I10" s="36">
        <v>22.943181818181817</v>
      </c>
      <c r="J10" s="36">
        <v>22.943181818181817</v>
      </c>
      <c r="K10" s="36">
        <v>22.943181818181817</v>
      </c>
      <c r="L10" s="36">
        <v>22.943181818181817</v>
      </c>
      <c r="M10" s="36">
        <v>22.943181818181817</v>
      </c>
      <c r="N10" s="36">
        <v>22.943181818181817</v>
      </c>
      <c r="O10" s="36">
        <v>22.943181818181817</v>
      </c>
      <c r="P10" s="36">
        <v>22.943181818181817</v>
      </c>
      <c r="Q10" s="36">
        <v>22.591666666666661</v>
      </c>
      <c r="R10" s="36">
        <v>22.591666666666661</v>
      </c>
      <c r="S10" s="36">
        <v>22.591666666666661</v>
      </c>
      <c r="T10" s="36">
        <v>22.591666666666661</v>
      </c>
      <c r="U10" s="36">
        <v>22.591666666666661</v>
      </c>
      <c r="V10" s="36">
        <v>22.591666666666661</v>
      </c>
      <c r="W10" s="36">
        <v>22.591666666666661</v>
      </c>
      <c r="X10" s="36">
        <v>22.591666666666661</v>
      </c>
      <c r="Y10" s="36">
        <v>22.591666666666661</v>
      </c>
      <c r="Z10" s="36">
        <v>39.768518518518476</v>
      </c>
      <c r="AA10" s="36">
        <v>39.768518518518476</v>
      </c>
      <c r="AB10" s="36">
        <v>11.946296296296321</v>
      </c>
      <c r="AC10" s="36">
        <v>0</v>
      </c>
      <c r="AD10" s="36">
        <v>0</v>
      </c>
      <c r="AE10" s="36">
        <v>0</v>
      </c>
      <c r="AF10" s="36">
        <v>0</v>
      </c>
      <c r="AG10" s="36" t="s">
        <v>198</v>
      </c>
      <c r="AH10" s="36" t="s">
        <v>198</v>
      </c>
      <c r="AI10" s="36">
        <v>21.228333333333282</v>
      </c>
      <c r="AJ10" s="36">
        <v>21.228333333333282</v>
      </c>
      <c r="AK10" s="36" t="s">
        <v>234</v>
      </c>
      <c r="AL10" s="36">
        <v>21.228333333333282</v>
      </c>
      <c r="AM10" s="36">
        <v>21.228333333333282</v>
      </c>
      <c r="AN10" s="36">
        <v>21.228333333333282</v>
      </c>
      <c r="AO10" s="36">
        <v>11.379999999999882</v>
      </c>
      <c r="AP10" s="36">
        <v>11.379999999999882</v>
      </c>
      <c r="AQ10" s="36">
        <v>11.379999999999882</v>
      </c>
      <c r="AR10" s="36">
        <v>11.379999999999882</v>
      </c>
      <c r="AS10" s="36">
        <v>11.379999999999882</v>
      </c>
      <c r="AT10" s="36">
        <v>11.379999999999882</v>
      </c>
      <c r="AU10" s="36">
        <v>11.379999999999882</v>
      </c>
      <c r="AV10" s="36">
        <v>11.379999999999882</v>
      </c>
      <c r="AW10" s="36">
        <v>11.379999999999882</v>
      </c>
      <c r="AX10" s="36" t="s">
        <v>196</v>
      </c>
      <c r="AY10" s="36" t="s">
        <v>196</v>
      </c>
      <c r="AZ10" s="36" t="s">
        <v>196</v>
      </c>
      <c r="BA10" s="36" t="s">
        <v>196</v>
      </c>
      <c r="BB10" s="36" t="s">
        <v>196</v>
      </c>
      <c r="BC10" s="36" t="s">
        <v>17</v>
      </c>
      <c r="BD10" s="36" t="s">
        <v>17</v>
      </c>
      <c r="BE10" s="36" t="s">
        <v>17</v>
      </c>
      <c r="BF10" s="36" t="s">
        <v>17</v>
      </c>
      <c r="BG10" s="36" t="s">
        <v>17</v>
      </c>
      <c r="BH10" s="36">
        <v>24.390243902439021</v>
      </c>
      <c r="BI10" s="36">
        <v>24.390243902439021</v>
      </c>
      <c r="BJ10" s="36">
        <v>24.390243902439021</v>
      </c>
      <c r="BK10" s="36">
        <v>24.390243902439021</v>
      </c>
      <c r="BL10" s="36">
        <v>24.390243902439021</v>
      </c>
      <c r="BM10" s="36">
        <v>24.390243902439021</v>
      </c>
      <c r="BN10" s="36">
        <v>24.390243902439021</v>
      </c>
      <c r="BO10" s="36">
        <v>24.390243902439021</v>
      </c>
      <c r="BP10" s="36">
        <v>24.390243902439021</v>
      </c>
      <c r="BQ10" s="36">
        <v>24.390243902439021</v>
      </c>
      <c r="BR10" s="36">
        <v>24.390243902439021</v>
      </c>
      <c r="BS10" s="36">
        <v>24.390243902439021</v>
      </c>
      <c r="BT10" s="36">
        <v>24.390243902439021</v>
      </c>
      <c r="BU10" s="36">
        <v>24.390243902439021</v>
      </c>
      <c r="BV10" s="36">
        <v>24.390243902439021</v>
      </c>
      <c r="BW10" s="36">
        <v>24.390243902439021</v>
      </c>
      <c r="BX10" s="36">
        <v>24.390243902439021</v>
      </c>
      <c r="BY10" s="36">
        <v>24.390243902439021</v>
      </c>
      <c r="BZ10" s="36">
        <v>24.390243902439021</v>
      </c>
      <c r="CA10" s="36">
        <v>24.390243902439021</v>
      </c>
      <c r="CB10" s="36">
        <v>24.390243902439021</v>
      </c>
      <c r="CC10" s="36">
        <v>24.390243902439021</v>
      </c>
      <c r="CD10" s="36">
        <v>24.390243902439021</v>
      </c>
      <c r="CE10" s="36">
        <v>24.390243902439021</v>
      </c>
      <c r="CF10" s="153">
        <v>24.390243902439021</v>
      </c>
      <c r="CG10" s="163">
        <v>24.390243902439021</v>
      </c>
      <c r="CH10" s="36">
        <v>24.390243902439021</v>
      </c>
      <c r="CI10" s="36">
        <v>24.390243902439021</v>
      </c>
      <c r="CJ10" s="36">
        <v>24.390243902439021</v>
      </c>
      <c r="CK10" s="36">
        <v>24.390243902439021</v>
      </c>
      <c r="CL10" s="36">
        <v>24.390243902439021</v>
      </c>
      <c r="CM10" s="36">
        <v>24.390243902439021</v>
      </c>
      <c r="CN10" s="36">
        <v>24.390243902439021</v>
      </c>
      <c r="CO10" s="36">
        <v>24.390243902439021</v>
      </c>
      <c r="CP10" s="36">
        <v>24.390243902439021</v>
      </c>
      <c r="CQ10" s="36">
        <v>24.390243902439021</v>
      </c>
      <c r="CR10" s="36">
        <v>24.390243902439021</v>
      </c>
      <c r="CS10" s="36">
        <v>24.390243902439021</v>
      </c>
      <c r="CT10" s="36">
        <v>24.390243902439021</v>
      </c>
      <c r="CU10" s="36">
        <v>24.390243902439021</v>
      </c>
      <c r="CV10" s="36">
        <v>24.390243902439021</v>
      </c>
      <c r="CW10" s="36" t="s">
        <v>195</v>
      </c>
      <c r="CX10" s="36" t="s">
        <v>195</v>
      </c>
      <c r="CY10" s="36" t="s">
        <v>195</v>
      </c>
      <c r="CZ10" s="36" t="s">
        <v>195</v>
      </c>
      <c r="DA10" s="36" t="s">
        <v>195</v>
      </c>
      <c r="DB10" s="36" t="s">
        <v>195</v>
      </c>
      <c r="DC10" s="36" t="s">
        <v>195</v>
      </c>
      <c r="DD10" s="36" t="s">
        <v>195</v>
      </c>
      <c r="DE10" s="36" t="s">
        <v>195</v>
      </c>
      <c r="DF10" s="36" t="s">
        <v>31</v>
      </c>
      <c r="DG10" s="36" t="s">
        <v>31</v>
      </c>
      <c r="DH10" s="36" t="s">
        <v>31</v>
      </c>
      <c r="DI10" s="36" t="s">
        <v>31</v>
      </c>
      <c r="DJ10" s="36" t="s">
        <v>31</v>
      </c>
      <c r="DK10" s="36" t="s">
        <v>31</v>
      </c>
      <c r="DL10" s="36" t="s">
        <v>31</v>
      </c>
      <c r="DM10" s="36" t="s">
        <v>31</v>
      </c>
      <c r="DN10" s="36" t="s">
        <v>31</v>
      </c>
      <c r="DO10" s="36" t="s">
        <v>31</v>
      </c>
      <c r="DP10" s="36" t="s">
        <v>31</v>
      </c>
      <c r="DQ10" s="36" t="s">
        <v>31</v>
      </c>
      <c r="DR10" s="36" t="s">
        <v>31</v>
      </c>
      <c r="DS10" s="36" t="s">
        <v>31</v>
      </c>
      <c r="DT10" s="36" t="s">
        <v>31</v>
      </c>
      <c r="DU10" s="36" t="s">
        <v>31</v>
      </c>
      <c r="DV10" s="36" t="s">
        <v>31</v>
      </c>
      <c r="DW10" s="36" t="s">
        <v>31</v>
      </c>
      <c r="DX10" s="36" t="s">
        <v>31</v>
      </c>
      <c r="DY10" s="36" t="s">
        <v>31</v>
      </c>
      <c r="DZ10" s="36" t="s">
        <v>31</v>
      </c>
      <c r="EA10" s="36" t="s">
        <v>31</v>
      </c>
      <c r="EB10" s="36" t="s">
        <v>31</v>
      </c>
      <c r="EC10" s="36" t="s">
        <v>31</v>
      </c>
      <c r="ED10" s="36" t="s">
        <v>31</v>
      </c>
      <c r="EE10" s="36" t="s">
        <v>31</v>
      </c>
      <c r="EF10" s="36" t="s">
        <v>31</v>
      </c>
      <c r="EG10" s="36" t="s">
        <v>31</v>
      </c>
      <c r="EH10" s="36" t="s">
        <v>31</v>
      </c>
      <c r="EI10" s="36" t="s">
        <v>31</v>
      </c>
      <c r="EJ10" s="36" t="s">
        <v>31</v>
      </c>
      <c r="EK10" s="36" t="s">
        <v>31</v>
      </c>
      <c r="EL10" s="36" t="s">
        <v>31</v>
      </c>
      <c r="EM10" s="36" t="s">
        <v>31</v>
      </c>
      <c r="EN10" s="36" t="s">
        <v>31</v>
      </c>
      <c r="EO10" s="36" t="s">
        <v>31</v>
      </c>
      <c r="EP10" s="36" t="s">
        <v>31</v>
      </c>
      <c r="EQ10" s="36" t="s">
        <v>31</v>
      </c>
      <c r="ER10" s="36" t="s">
        <v>31</v>
      </c>
      <c r="ES10" s="36" t="s">
        <v>31</v>
      </c>
      <c r="ET10" s="36" t="s">
        <v>31</v>
      </c>
      <c r="EU10" s="36" t="s">
        <v>31</v>
      </c>
      <c r="EV10" s="36" t="s">
        <v>31</v>
      </c>
      <c r="EW10" s="36" t="s">
        <v>31</v>
      </c>
      <c r="EX10" s="36" t="s">
        <v>31</v>
      </c>
      <c r="EY10" s="36" t="s">
        <v>31</v>
      </c>
      <c r="EZ10" s="36" t="s">
        <v>31</v>
      </c>
      <c r="FA10" s="36" t="s">
        <v>31</v>
      </c>
      <c r="FB10" s="36" t="s">
        <v>31</v>
      </c>
      <c r="FC10" s="36" t="s">
        <v>31</v>
      </c>
      <c r="FD10" s="36" t="s">
        <v>31</v>
      </c>
      <c r="FE10" s="36" t="s">
        <v>31</v>
      </c>
      <c r="FF10" s="36" t="s">
        <v>31</v>
      </c>
      <c r="FG10" s="36" t="s">
        <v>31</v>
      </c>
      <c r="FH10" s="36" t="s">
        <v>31</v>
      </c>
      <c r="FI10" s="36" t="s">
        <v>31</v>
      </c>
      <c r="FJ10" s="36" t="s">
        <v>31</v>
      </c>
      <c r="FK10" s="36" t="s">
        <v>31</v>
      </c>
      <c r="FL10" s="36" t="s">
        <v>31</v>
      </c>
      <c r="FM10" s="36" t="s">
        <v>31</v>
      </c>
      <c r="FN10" s="36" t="s">
        <v>31</v>
      </c>
      <c r="FO10" s="36" t="s">
        <v>31</v>
      </c>
      <c r="FP10" s="36" t="s">
        <v>31</v>
      </c>
      <c r="FQ10" s="36" t="s">
        <v>31</v>
      </c>
      <c r="FR10" s="36" t="s">
        <v>31</v>
      </c>
      <c r="FS10" s="36" t="s">
        <v>31</v>
      </c>
      <c r="FT10" s="36" t="s">
        <v>31</v>
      </c>
      <c r="FU10" s="36" t="s">
        <v>31</v>
      </c>
      <c r="FV10" s="36" t="s">
        <v>31</v>
      </c>
      <c r="FW10" s="36" t="s">
        <v>31</v>
      </c>
      <c r="FX10" s="36" t="s">
        <v>31</v>
      </c>
      <c r="FY10" s="36" t="s">
        <v>31</v>
      </c>
      <c r="FZ10" s="36" t="s">
        <v>31</v>
      </c>
      <c r="GA10" s="36" t="s">
        <v>31</v>
      </c>
      <c r="GB10" s="36" t="s">
        <v>31</v>
      </c>
      <c r="GC10" s="36" t="s">
        <v>31</v>
      </c>
      <c r="GD10" s="36" t="s">
        <v>31</v>
      </c>
      <c r="GE10" s="36" t="s">
        <v>31</v>
      </c>
      <c r="GF10" s="36" t="s">
        <v>31</v>
      </c>
      <c r="GG10" s="36" t="s">
        <v>31</v>
      </c>
      <c r="GH10" s="36" t="s">
        <v>31</v>
      </c>
      <c r="GI10" s="36" t="s">
        <v>31</v>
      </c>
      <c r="GJ10" s="36" t="s">
        <v>31</v>
      </c>
      <c r="GK10" s="36" t="s">
        <v>31</v>
      </c>
      <c r="GL10" s="36" t="s">
        <v>31</v>
      </c>
      <c r="GM10" s="36" t="s">
        <v>31</v>
      </c>
      <c r="GN10" s="36" t="s">
        <v>31</v>
      </c>
      <c r="GO10" s="36" t="s">
        <v>31</v>
      </c>
      <c r="GP10" s="36" t="s">
        <v>31</v>
      </c>
      <c r="GQ10" s="36" t="s">
        <v>31</v>
      </c>
      <c r="GR10" s="36" t="s">
        <v>31</v>
      </c>
      <c r="GS10" s="36" t="s">
        <v>31</v>
      </c>
      <c r="GT10" s="36" t="s">
        <v>31</v>
      </c>
      <c r="GU10" s="36" t="s">
        <v>31</v>
      </c>
      <c r="GV10" s="36" t="s">
        <v>31</v>
      </c>
      <c r="GW10" s="36" t="s">
        <v>31</v>
      </c>
      <c r="GX10" s="36" t="s">
        <v>31</v>
      </c>
      <c r="GY10" s="36" t="s">
        <v>31</v>
      </c>
      <c r="GZ10" s="36" t="s">
        <v>31</v>
      </c>
      <c r="HA10" s="36" t="s">
        <v>31</v>
      </c>
      <c r="HB10" s="36" t="s">
        <v>31</v>
      </c>
      <c r="HC10" s="36" t="s">
        <v>31</v>
      </c>
      <c r="HD10" s="36" t="s">
        <v>31</v>
      </c>
      <c r="HE10" s="36" t="s">
        <v>31</v>
      </c>
      <c r="HF10" s="36" t="s">
        <v>31</v>
      </c>
      <c r="HG10" s="36" t="s">
        <v>31</v>
      </c>
      <c r="HH10" s="36" t="s">
        <v>31</v>
      </c>
      <c r="HI10" s="36" t="s">
        <v>31</v>
      </c>
      <c r="HJ10" s="36" t="s">
        <v>31</v>
      </c>
      <c r="HK10" s="36" t="s">
        <v>31</v>
      </c>
      <c r="HL10" s="36" t="s">
        <v>31</v>
      </c>
      <c r="HM10" s="36" t="s">
        <v>31</v>
      </c>
      <c r="HN10" s="36" t="s">
        <v>31</v>
      </c>
      <c r="HO10" s="36" t="s">
        <v>31</v>
      </c>
      <c r="HP10" s="36" t="s">
        <v>31</v>
      </c>
      <c r="HQ10" s="36" t="s">
        <v>31</v>
      </c>
      <c r="HR10" s="36" t="s">
        <v>31</v>
      </c>
      <c r="HS10" s="36" t="s">
        <v>31</v>
      </c>
      <c r="HT10" s="36" t="s">
        <v>31</v>
      </c>
      <c r="HU10" s="36" t="s">
        <v>31</v>
      </c>
      <c r="HV10" s="36" t="s">
        <v>31</v>
      </c>
      <c r="HW10" s="36" t="s">
        <v>31</v>
      </c>
      <c r="HX10" s="36" t="s">
        <v>31</v>
      </c>
      <c r="IC10" s="28"/>
      <c r="ID10" s="162"/>
    </row>
    <row r="11" spans="1:256" ht="15.75" customHeight="1" x14ac:dyDescent="0.2">
      <c r="A11" s="5" t="str">
        <f>'[1]planning détaillé'!$DW17</f>
        <v>V10T</v>
      </c>
      <c r="B11" s="5">
        <f>'[1]planning détaillé'!$DX17</f>
        <v>41691</v>
      </c>
      <c r="C11" s="38">
        <f t="shared" si="0"/>
        <v>48000</v>
      </c>
      <c r="D11" s="15" t="s">
        <v>242</v>
      </c>
      <c r="E11" s="36" t="s">
        <v>196</v>
      </c>
      <c r="F11" s="36" t="s">
        <v>196</v>
      </c>
      <c r="G11" s="36" t="s">
        <v>196</v>
      </c>
      <c r="H11" s="36" t="s">
        <v>196</v>
      </c>
      <c r="I11" s="36" t="s">
        <v>196</v>
      </c>
      <c r="J11" s="36">
        <v>31.314814814814781</v>
      </c>
      <c r="K11" s="36">
        <v>31.314814814814781</v>
      </c>
      <c r="L11" s="36">
        <v>31.314814814814781</v>
      </c>
      <c r="M11" s="36">
        <v>31.314814814814781</v>
      </c>
      <c r="N11" s="36">
        <v>31.314814814814781</v>
      </c>
      <c r="O11" s="36">
        <v>31.314814814814781</v>
      </c>
      <c r="P11" s="36">
        <v>31.314814814814781</v>
      </c>
      <c r="Q11" s="36">
        <v>38.722222222222172</v>
      </c>
      <c r="R11" s="36">
        <v>38.722222222222172</v>
      </c>
      <c r="S11" s="36">
        <v>38.722222222222172</v>
      </c>
      <c r="T11" s="36">
        <v>38.722222222222172</v>
      </c>
      <c r="U11" s="36">
        <v>38.722222222222172</v>
      </c>
      <c r="V11" s="36">
        <v>38.722222222222172</v>
      </c>
      <c r="W11" s="36">
        <v>8.6805555555555429</v>
      </c>
      <c r="X11" s="36">
        <v>8.6805555555555429</v>
      </c>
      <c r="Y11" s="36">
        <v>8.6805555555555429</v>
      </c>
      <c r="Z11" s="36">
        <v>4.0625000000000568</v>
      </c>
      <c r="AA11" s="36">
        <v>4.0625000000000568</v>
      </c>
      <c r="AB11" s="36">
        <v>4.0625000000000568</v>
      </c>
      <c r="AC11" s="36">
        <v>20.750000000000227</v>
      </c>
      <c r="AD11" s="36">
        <v>171.75</v>
      </c>
      <c r="AE11" s="36" t="s">
        <v>12</v>
      </c>
      <c r="AF11" s="36" t="s">
        <v>12</v>
      </c>
      <c r="AG11" s="36" t="s">
        <v>12</v>
      </c>
      <c r="AH11" s="36" t="s">
        <v>12</v>
      </c>
      <c r="AI11" s="36" t="s">
        <v>12</v>
      </c>
      <c r="AJ11" s="36" t="s">
        <v>12</v>
      </c>
      <c r="AK11" s="36" t="s">
        <v>12</v>
      </c>
      <c r="AL11" s="36" t="s">
        <v>12</v>
      </c>
      <c r="AM11" s="36" t="s">
        <v>12</v>
      </c>
      <c r="AN11" s="36" t="s">
        <v>12</v>
      </c>
      <c r="AO11" s="36" t="s">
        <v>12</v>
      </c>
      <c r="AP11" s="36">
        <v>6.9166666666667425</v>
      </c>
      <c r="AQ11" s="36">
        <v>6.9166666666667425</v>
      </c>
      <c r="AR11" s="36">
        <v>6.9166666666667425</v>
      </c>
      <c r="AS11" s="36" t="s">
        <v>198</v>
      </c>
      <c r="AT11" s="36" t="s">
        <v>198</v>
      </c>
      <c r="AU11" s="36">
        <v>21.739130434782606</v>
      </c>
      <c r="AV11" s="36">
        <v>21.739130434782606</v>
      </c>
      <c r="AW11" s="36">
        <v>21.739130434782606</v>
      </c>
      <c r="AX11" s="36">
        <v>21.739130434782606</v>
      </c>
      <c r="AY11" s="36">
        <v>21.739130434782606</v>
      </c>
      <c r="AZ11" s="36">
        <v>21.739130434782606</v>
      </c>
      <c r="BA11" s="36">
        <v>20.741869918699184</v>
      </c>
      <c r="BB11" s="36">
        <v>20.741869918699184</v>
      </c>
      <c r="BC11" s="36">
        <v>20.741869918699184</v>
      </c>
      <c r="BD11" s="36">
        <v>20.741869918699184</v>
      </c>
      <c r="BE11" s="36">
        <v>20.741869918699184</v>
      </c>
      <c r="BF11" s="36">
        <v>20.741869918699184</v>
      </c>
      <c r="BG11" s="36">
        <v>20.741869918699184</v>
      </c>
      <c r="BH11" s="36">
        <v>20.741869918699184</v>
      </c>
      <c r="BI11" s="36">
        <v>20.741869918699184</v>
      </c>
      <c r="BJ11" s="36">
        <v>20.741869918699184</v>
      </c>
      <c r="BK11" s="36">
        <v>20.741869918699184</v>
      </c>
      <c r="BL11" s="36">
        <v>20.741869918699184</v>
      </c>
      <c r="BM11" s="36">
        <v>20.741869918699184</v>
      </c>
      <c r="BN11" s="36">
        <v>20.741869918699184</v>
      </c>
      <c r="BO11" s="36">
        <v>20.741869918699184</v>
      </c>
      <c r="BP11" s="36">
        <v>20.741869918699184</v>
      </c>
      <c r="BQ11" s="36">
        <v>20.741869918699184</v>
      </c>
      <c r="BR11" s="36">
        <v>20.741869918699184</v>
      </c>
      <c r="BS11" s="36">
        <v>20.741869918699184</v>
      </c>
      <c r="BT11" s="36">
        <v>20.741869918699184</v>
      </c>
      <c r="BU11" s="36">
        <v>20.741869918699184</v>
      </c>
      <c r="BV11" s="36">
        <v>20.741869918699184</v>
      </c>
      <c r="BW11" s="36">
        <v>20.741869918699184</v>
      </c>
      <c r="BX11" s="36">
        <v>20.741869918699184</v>
      </c>
      <c r="BY11" s="36">
        <v>20.741869918699184</v>
      </c>
      <c r="BZ11" s="36">
        <v>20.741869918699184</v>
      </c>
      <c r="CA11" s="36">
        <v>20.741869918699184</v>
      </c>
      <c r="CB11" s="36">
        <v>20.741869918699184</v>
      </c>
      <c r="CC11" s="36">
        <v>20.741869918699184</v>
      </c>
      <c r="CD11" s="36">
        <v>20.741869918699184</v>
      </c>
      <c r="CE11" s="36">
        <v>20.741869918699184</v>
      </c>
      <c r="CF11" s="153" t="s">
        <v>196</v>
      </c>
      <c r="CG11" s="163" t="s">
        <v>196</v>
      </c>
      <c r="CH11" s="36" t="s">
        <v>196</v>
      </c>
      <c r="CI11" s="36" t="s">
        <v>196</v>
      </c>
      <c r="CJ11" s="36" t="s">
        <v>196</v>
      </c>
      <c r="CK11" s="36">
        <v>20.741869918699184</v>
      </c>
      <c r="CL11" s="36">
        <v>20.741869918699184</v>
      </c>
      <c r="CM11" s="36">
        <v>20.741869918699184</v>
      </c>
      <c r="CN11" s="36">
        <v>20.741869918699184</v>
      </c>
      <c r="CO11" s="36">
        <v>20.741869918699184</v>
      </c>
      <c r="CP11" s="36">
        <v>20.741869918699184</v>
      </c>
      <c r="CQ11" s="36">
        <v>20.741869918699184</v>
      </c>
      <c r="CR11" s="36">
        <v>20.741869918699184</v>
      </c>
      <c r="CS11" s="36">
        <v>20.741869918699184</v>
      </c>
      <c r="CT11" s="36">
        <v>20.741869918699184</v>
      </c>
      <c r="CU11" s="36">
        <v>20.741869918699184</v>
      </c>
      <c r="CV11" s="36">
        <v>20.741869918699184</v>
      </c>
      <c r="CW11" s="36" t="s">
        <v>195</v>
      </c>
      <c r="CX11" s="36" t="s">
        <v>195</v>
      </c>
      <c r="CY11" s="36" t="s">
        <v>195</v>
      </c>
      <c r="CZ11" s="36" t="s">
        <v>195</v>
      </c>
      <c r="DA11" s="36" t="s">
        <v>195</v>
      </c>
      <c r="DB11" s="36" t="s">
        <v>195</v>
      </c>
      <c r="DC11" s="36" t="s">
        <v>195</v>
      </c>
      <c r="DD11" s="36" t="s">
        <v>195</v>
      </c>
      <c r="DE11" s="36" t="s">
        <v>195</v>
      </c>
      <c r="DF11" s="36" t="s">
        <v>31</v>
      </c>
      <c r="DG11" s="36" t="s">
        <v>31</v>
      </c>
      <c r="DH11" s="36" t="s">
        <v>31</v>
      </c>
      <c r="DI11" s="36" t="s">
        <v>31</v>
      </c>
      <c r="DJ11" s="36" t="s">
        <v>31</v>
      </c>
      <c r="DK11" s="36" t="s">
        <v>31</v>
      </c>
      <c r="DL11" s="36" t="s">
        <v>31</v>
      </c>
      <c r="DM11" s="36" t="s">
        <v>31</v>
      </c>
      <c r="DN11" s="36" t="s">
        <v>31</v>
      </c>
      <c r="DO11" s="36" t="s">
        <v>31</v>
      </c>
      <c r="DP11" s="36" t="s">
        <v>31</v>
      </c>
      <c r="DQ11" s="36" t="s">
        <v>31</v>
      </c>
      <c r="DR11" s="36" t="s">
        <v>31</v>
      </c>
      <c r="DS11" s="36" t="s">
        <v>31</v>
      </c>
      <c r="DT11" s="36" t="s">
        <v>31</v>
      </c>
      <c r="DU11" s="36" t="s">
        <v>31</v>
      </c>
      <c r="DV11" s="36" t="s">
        <v>31</v>
      </c>
      <c r="DW11" s="36" t="s">
        <v>31</v>
      </c>
      <c r="DX11" s="36" t="s">
        <v>31</v>
      </c>
      <c r="DY11" s="36" t="s">
        <v>31</v>
      </c>
      <c r="DZ11" s="36" t="s">
        <v>31</v>
      </c>
      <c r="EA11" s="36" t="s">
        <v>31</v>
      </c>
      <c r="EB11" s="36" t="s">
        <v>31</v>
      </c>
      <c r="EC11" s="36" t="s">
        <v>31</v>
      </c>
      <c r="ED11" s="36" t="s">
        <v>31</v>
      </c>
      <c r="EE11" s="36" t="s">
        <v>31</v>
      </c>
      <c r="EF11" s="36" t="s">
        <v>31</v>
      </c>
      <c r="EG11" s="36" t="s">
        <v>31</v>
      </c>
      <c r="EH11" s="36" t="s">
        <v>31</v>
      </c>
      <c r="EI11" s="36" t="s">
        <v>31</v>
      </c>
      <c r="EJ11" s="36" t="s">
        <v>31</v>
      </c>
      <c r="EK11" s="36" t="s">
        <v>31</v>
      </c>
      <c r="EL11" s="36" t="s">
        <v>31</v>
      </c>
      <c r="EM11" s="36" t="s">
        <v>31</v>
      </c>
      <c r="EN11" s="36" t="s">
        <v>31</v>
      </c>
      <c r="EO11" s="36" t="s">
        <v>31</v>
      </c>
      <c r="EP11" s="36" t="s">
        <v>31</v>
      </c>
      <c r="EQ11" s="36" t="s">
        <v>31</v>
      </c>
      <c r="ER11" s="36" t="s">
        <v>31</v>
      </c>
      <c r="ES11" s="36" t="s">
        <v>31</v>
      </c>
      <c r="ET11" s="36" t="s">
        <v>31</v>
      </c>
      <c r="EU11" s="36" t="s">
        <v>31</v>
      </c>
      <c r="EV11" s="36" t="s">
        <v>31</v>
      </c>
      <c r="EW11" s="36" t="s">
        <v>31</v>
      </c>
      <c r="EX11" s="36" t="s">
        <v>31</v>
      </c>
      <c r="EY11" s="36" t="s">
        <v>31</v>
      </c>
      <c r="EZ11" s="36" t="s">
        <v>31</v>
      </c>
      <c r="FA11" s="36" t="s">
        <v>31</v>
      </c>
      <c r="FB11" s="36" t="s">
        <v>31</v>
      </c>
      <c r="FC11" s="36" t="s">
        <v>31</v>
      </c>
      <c r="FD11" s="36" t="s">
        <v>31</v>
      </c>
      <c r="FE11" s="36" t="s">
        <v>31</v>
      </c>
      <c r="FF11" s="36" t="s">
        <v>31</v>
      </c>
      <c r="FG11" s="36" t="s">
        <v>31</v>
      </c>
      <c r="FH11" s="36" t="s">
        <v>31</v>
      </c>
      <c r="FI11" s="36" t="s">
        <v>31</v>
      </c>
      <c r="FJ11" s="36" t="s">
        <v>31</v>
      </c>
      <c r="FK11" s="36" t="s">
        <v>31</v>
      </c>
      <c r="FL11" s="36" t="s">
        <v>31</v>
      </c>
      <c r="FM11" s="36" t="s">
        <v>31</v>
      </c>
      <c r="FN11" s="36" t="s">
        <v>31</v>
      </c>
      <c r="FO11" s="36" t="s">
        <v>31</v>
      </c>
      <c r="FP11" s="36" t="s">
        <v>31</v>
      </c>
      <c r="FQ11" s="36" t="s">
        <v>31</v>
      </c>
      <c r="FR11" s="36" t="s">
        <v>31</v>
      </c>
      <c r="FS11" s="36" t="s">
        <v>31</v>
      </c>
      <c r="FT11" s="36" t="s">
        <v>31</v>
      </c>
      <c r="FU11" s="36" t="s">
        <v>31</v>
      </c>
      <c r="FV11" s="36" t="s">
        <v>31</v>
      </c>
      <c r="FW11" s="36" t="s">
        <v>31</v>
      </c>
      <c r="FX11" s="36" t="s">
        <v>31</v>
      </c>
      <c r="FY11" s="36" t="s">
        <v>31</v>
      </c>
      <c r="FZ11" s="36" t="s">
        <v>31</v>
      </c>
      <c r="GA11" s="36" t="s">
        <v>31</v>
      </c>
      <c r="GB11" s="36" t="s">
        <v>31</v>
      </c>
      <c r="GC11" s="36" t="s">
        <v>31</v>
      </c>
      <c r="GD11" s="36" t="s">
        <v>31</v>
      </c>
      <c r="GE11" s="36" t="s">
        <v>31</v>
      </c>
      <c r="GF11" s="36" t="s">
        <v>31</v>
      </c>
      <c r="GG11" s="36" t="s">
        <v>31</v>
      </c>
      <c r="GH11" s="36" t="s">
        <v>31</v>
      </c>
      <c r="GI11" s="36" t="s">
        <v>31</v>
      </c>
      <c r="GJ11" s="36" t="s">
        <v>31</v>
      </c>
      <c r="GK11" s="36" t="s">
        <v>31</v>
      </c>
      <c r="GL11" s="36" t="s">
        <v>31</v>
      </c>
      <c r="GM11" s="36" t="s">
        <v>31</v>
      </c>
      <c r="GN11" s="36" t="s">
        <v>31</v>
      </c>
      <c r="GO11" s="36" t="s">
        <v>31</v>
      </c>
      <c r="GP11" s="36" t="s">
        <v>31</v>
      </c>
      <c r="GQ11" s="36" t="s">
        <v>31</v>
      </c>
      <c r="GR11" s="36" t="s">
        <v>31</v>
      </c>
      <c r="GS11" s="36" t="s">
        <v>31</v>
      </c>
      <c r="GT11" s="36" t="s">
        <v>31</v>
      </c>
      <c r="GU11" s="36" t="s">
        <v>31</v>
      </c>
      <c r="GV11" s="36" t="s">
        <v>31</v>
      </c>
      <c r="GW11" s="36" t="s">
        <v>31</v>
      </c>
      <c r="GX11" s="36" t="s">
        <v>31</v>
      </c>
      <c r="GY11" s="36" t="s">
        <v>31</v>
      </c>
      <c r="GZ11" s="36" t="s">
        <v>31</v>
      </c>
      <c r="HA11" s="36" t="s">
        <v>31</v>
      </c>
      <c r="HB11" s="36" t="s">
        <v>31</v>
      </c>
      <c r="HC11" s="36" t="s">
        <v>31</v>
      </c>
      <c r="HD11" s="36" t="s">
        <v>31</v>
      </c>
      <c r="HE11" s="36" t="s">
        <v>31</v>
      </c>
      <c r="HF11" s="36" t="s">
        <v>31</v>
      </c>
      <c r="HG11" s="36" t="s">
        <v>31</v>
      </c>
      <c r="HH11" s="36" t="s">
        <v>31</v>
      </c>
      <c r="HI11" s="36" t="s">
        <v>31</v>
      </c>
      <c r="HJ11" s="36" t="s">
        <v>31</v>
      </c>
      <c r="HK11" s="36" t="s">
        <v>31</v>
      </c>
      <c r="HL11" s="36" t="s">
        <v>31</v>
      </c>
      <c r="HM11" s="36" t="s">
        <v>31</v>
      </c>
      <c r="HN11" s="36" t="s">
        <v>31</v>
      </c>
      <c r="HO11" s="36" t="s">
        <v>31</v>
      </c>
      <c r="HP11" s="36" t="s">
        <v>31</v>
      </c>
      <c r="HQ11" s="36" t="s">
        <v>31</v>
      </c>
      <c r="HR11" s="36" t="s">
        <v>31</v>
      </c>
      <c r="HS11" s="36" t="s">
        <v>31</v>
      </c>
      <c r="HT11" s="36" t="s">
        <v>31</v>
      </c>
      <c r="HU11" s="36" t="s">
        <v>31</v>
      </c>
      <c r="HV11" s="36" t="s">
        <v>31</v>
      </c>
      <c r="HW11" s="36" t="s">
        <v>31</v>
      </c>
      <c r="HX11" s="36" t="s">
        <v>31</v>
      </c>
      <c r="IC11" s="28"/>
      <c r="ID11" s="28"/>
      <c r="IF11" s="543" t="s">
        <v>28</v>
      </c>
      <c r="IG11" s="544"/>
      <c r="IH11" s="544"/>
      <c r="II11" s="544"/>
      <c r="IJ11" s="544"/>
      <c r="IK11" s="545"/>
      <c r="IN11" s="543" t="s">
        <v>338</v>
      </c>
      <c r="IO11" s="544"/>
      <c r="IP11" s="544"/>
      <c r="IQ11" s="544"/>
      <c r="IR11" s="544"/>
      <c r="IS11" s="545"/>
    </row>
    <row r="12" spans="1:256" ht="15.75" customHeight="1" x14ac:dyDescent="0.2">
      <c r="A12" s="5" t="str">
        <f>'[1]planning détaillé'!$DW18</f>
        <v>V15</v>
      </c>
      <c r="B12" s="5">
        <f>'[1]planning détaillé'!$DX18</f>
        <v>42925</v>
      </c>
      <c r="C12" s="38">
        <f t="shared" si="0"/>
        <v>48000</v>
      </c>
      <c r="D12" s="15" t="s">
        <v>243</v>
      </c>
      <c r="E12" s="36">
        <v>62</v>
      </c>
      <c r="F12" s="36" t="s">
        <v>12</v>
      </c>
      <c r="G12" s="36" t="s">
        <v>12</v>
      </c>
      <c r="H12" s="36" t="s">
        <v>12</v>
      </c>
      <c r="I12" s="36" t="s">
        <v>12</v>
      </c>
      <c r="J12" s="36" t="s">
        <v>12</v>
      </c>
      <c r="K12" s="36">
        <v>15.876736111111114</v>
      </c>
      <c r="L12" s="36">
        <v>15.876736111111114</v>
      </c>
      <c r="M12" s="36">
        <v>15.876736111111114</v>
      </c>
      <c r="N12" s="36">
        <v>15.876736111111114</v>
      </c>
      <c r="O12" s="36">
        <v>16.949152542372879</v>
      </c>
      <c r="P12" s="36">
        <v>15.876736111111114</v>
      </c>
      <c r="Q12" s="36">
        <v>16.56702898550725</v>
      </c>
      <c r="R12" s="36">
        <v>16.56702898550725</v>
      </c>
      <c r="S12" s="36">
        <v>16.56702898550725</v>
      </c>
      <c r="T12" s="36">
        <v>16.56702898550725</v>
      </c>
      <c r="U12" s="36" t="s">
        <v>196</v>
      </c>
      <c r="V12" s="36" t="s">
        <v>196</v>
      </c>
      <c r="W12" s="36" t="s">
        <v>196</v>
      </c>
      <c r="X12" s="36" t="s">
        <v>196</v>
      </c>
      <c r="Y12" s="36" t="s">
        <v>27</v>
      </c>
      <c r="Z12" s="36">
        <v>17.259920634920636</v>
      </c>
      <c r="AA12" s="36">
        <v>17.259920634920636</v>
      </c>
      <c r="AB12" s="36">
        <v>17.259920634920636</v>
      </c>
      <c r="AC12" s="36">
        <v>13.598333333333358</v>
      </c>
      <c r="AD12" s="36">
        <v>13.598333333333358</v>
      </c>
      <c r="AE12" s="36">
        <v>13.598333333333358</v>
      </c>
      <c r="AF12" s="36">
        <v>13.598333333333358</v>
      </c>
      <c r="AG12" s="36">
        <v>13.598333333333358</v>
      </c>
      <c r="AH12" s="36">
        <v>13.598333333333358</v>
      </c>
      <c r="AI12" s="36">
        <v>13.598333333333358</v>
      </c>
      <c r="AJ12" s="36">
        <v>13.598333333333358</v>
      </c>
      <c r="AK12" s="36">
        <v>13.598333333333358</v>
      </c>
      <c r="AL12" s="36">
        <v>13.598333333333358</v>
      </c>
      <c r="AM12" s="36">
        <v>13.598333333333358</v>
      </c>
      <c r="AN12" s="36" t="s">
        <v>196</v>
      </c>
      <c r="AO12" s="36" t="s">
        <v>196</v>
      </c>
      <c r="AP12" s="36" t="s">
        <v>196</v>
      </c>
      <c r="AQ12" s="36" t="s">
        <v>196</v>
      </c>
      <c r="AR12" s="36" t="s">
        <v>196</v>
      </c>
      <c r="AS12" s="36" t="s">
        <v>196</v>
      </c>
      <c r="AT12" s="36" t="s">
        <v>196</v>
      </c>
      <c r="AU12" s="36" t="s">
        <v>232</v>
      </c>
      <c r="AV12" s="36">
        <v>13.637931034482751</v>
      </c>
      <c r="AW12" s="36">
        <v>13.637931034482751</v>
      </c>
      <c r="AX12" s="36">
        <v>13.637931034482751</v>
      </c>
      <c r="AY12" s="36">
        <v>13.637931034482751</v>
      </c>
      <c r="AZ12" s="36">
        <v>13.637931034482751</v>
      </c>
      <c r="BA12" s="36">
        <v>21.377083333333346</v>
      </c>
      <c r="BB12" s="36">
        <v>21.377083333333346</v>
      </c>
      <c r="BC12" s="36">
        <v>21.377083333333346</v>
      </c>
      <c r="BD12" s="36">
        <v>21.377083333333346</v>
      </c>
      <c r="BE12" s="36">
        <v>21.377083333333346</v>
      </c>
      <c r="BF12" s="36">
        <v>21.377083333333346</v>
      </c>
      <c r="BG12" s="36">
        <v>21.377083333333346</v>
      </c>
      <c r="BH12" s="36">
        <v>21.377083333333346</v>
      </c>
      <c r="BI12" s="36">
        <v>21.377083333333346</v>
      </c>
      <c r="BJ12" s="36">
        <v>21.377083333333346</v>
      </c>
      <c r="BK12" s="36">
        <v>21.377083333333346</v>
      </c>
      <c r="BL12" s="36">
        <v>21.377083333333346</v>
      </c>
      <c r="BM12" s="36" t="s">
        <v>196</v>
      </c>
      <c r="BN12" s="36" t="s">
        <v>196</v>
      </c>
      <c r="BO12" s="36" t="s">
        <v>196</v>
      </c>
      <c r="BP12" s="36" t="s">
        <v>196</v>
      </c>
      <c r="BQ12" s="36" t="s">
        <v>196</v>
      </c>
      <c r="BR12" s="36" t="s">
        <v>196</v>
      </c>
      <c r="BS12" s="36" t="s">
        <v>196</v>
      </c>
      <c r="BT12" s="36" t="s">
        <v>196</v>
      </c>
      <c r="BU12" s="36" t="s">
        <v>196</v>
      </c>
      <c r="BV12" s="36" t="s">
        <v>196</v>
      </c>
      <c r="BW12" s="36" t="s">
        <v>196</v>
      </c>
      <c r="BX12" s="36" t="s">
        <v>196</v>
      </c>
      <c r="BY12" s="36" t="s">
        <v>196</v>
      </c>
      <c r="BZ12" s="36" t="s">
        <v>196</v>
      </c>
      <c r="CA12" s="36" t="s">
        <v>196</v>
      </c>
      <c r="CB12" s="36" t="s">
        <v>196</v>
      </c>
      <c r="CC12" s="36" t="s">
        <v>196</v>
      </c>
      <c r="CD12" s="36" t="s">
        <v>196</v>
      </c>
      <c r="CE12" s="36" t="s">
        <v>196</v>
      </c>
      <c r="CF12" s="786" t="s">
        <v>195</v>
      </c>
      <c r="CG12" s="787" t="s">
        <v>195</v>
      </c>
      <c r="CH12" s="785" t="s">
        <v>195</v>
      </c>
      <c r="CI12" s="785" t="s">
        <v>195</v>
      </c>
      <c r="CJ12" s="785" t="s">
        <v>195</v>
      </c>
      <c r="CK12" s="785" t="s">
        <v>195</v>
      </c>
      <c r="CL12" s="785" t="s">
        <v>195</v>
      </c>
      <c r="CM12" s="785" t="s">
        <v>195</v>
      </c>
      <c r="CN12" s="785" t="s">
        <v>195</v>
      </c>
      <c r="CO12" s="785" t="s">
        <v>195</v>
      </c>
      <c r="CP12" s="785" t="s">
        <v>195</v>
      </c>
      <c r="CQ12" s="785" t="s">
        <v>195</v>
      </c>
      <c r="CR12" s="785" t="s">
        <v>195</v>
      </c>
      <c r="CS12" s="785" t="s">
        <v>195</v>
      </c>
      <c r="CT12" s="785" t="s">
        <v>195</v>
      </c>
      <c r="CU12" s="785" t="s">
        <v>195</v>
      </c>
      <c r="CV12" s="785" t="s">
        <v>195</v>
      </c>
      <c r="CW12" s="785" t="s">
        <v>195</v>
      </c>
      <c r="CX12" s="785" t="s">
        <v>195</v>
      </c>
      <c r="CY12" s="785" t="s">
        <v>195</v>
      </c>
      <c r="CZ12" s="785" t="s">
        <v>195</v>
      </c>
      <c r="DA12" s="785" t="s">
        <v>195</v>
      </c>
      <c r="DB12" s="785" t="s">
        <v>195</v>
      </c>
      <c r="DC12" s="785" t="s">
        <v>195</v>
      </c>
      <c r="DD12" s="785" t="s">
        <v>195</v>
      </c>
      <c r="DE12" s="785" t="s">
        <v>195</v>
      </c>
      <c r="DF12" s="785" t="s">
        <v>31</v>
      </c>
      <c r="DG12" s="785" t="s">
        <v>31</v>
      </c>
      <c r="DH12" s="785" t="s">
        <v>31</v>
      </c>
      <c r="DI12" s="785" t="s">
        <v>31</v>
      </c>
      <c r="DJ12" s="785" t="s">
        <v>31</v>
      </c>
      <c r="DK12" s="785" t="s">
        <v>31</v>
      </c>
      <c r="DL12" s="785" t="s">
        <v>31</v>
      </c>
      <c r="DM12" s="785" t="s">
        <v>31</v>
      </c>
      <c r="DN12" s="785" t="s">
        <v>31</v>
      </c>
      <c r="DO12" s="785" t="s">
        <v>31</v>
      </c>
      <c r="DP12" s="785" t="s">
        <v>31</v>
      </c>
      <c r="DQ12" s="785" t="s">
        <v>31</v>
      </c>
      <c r="DR12" s="785" t="s">
        <v>31</v>
      </c>
      <c r="DS12" s="785" t="s">
        <v>31</v>
      </c>
      <c r="DT12" s="785" t="s">
        <v>31</v>
      </c>
      <c r="DU12" s="785" t="s">
        <v>31</v>
      </c>
      <c r="DV12" s="785" t="s">
        <v>31</v>
      </c>
      <c r="DW12" s="785" t="s">
        <v>31</v>
      </c>
      <c r="DX12" s="785" t="s">
        <v>31</v>
      </c>
      <c r="DY12" s="785" t="s">
        <v>31</v>
      </c>
      <c r="DZ12" s="785" t="s">
        <v>31</v>
      </c>
      <c r="EA12" s="785" t="s">
        <v>31</v>
      </c>
      <c r="EB12" s="785" t="s">
        <v>31</v>
      </c>
      <c r="EC12" s="36" t="s">
        <v>31</v>
      </c>
      <c r="ED12" s="36" t="s">
        <v>31</v>
      </c>
      <c r="EE12" s="36" t="s">
        <v>31</v>
      </c>
      <c r="EF12" s="36" t="s">
        <v>31</v>
      </c>
      <c r="EG12" s="36" t="s">
        <v>31</v>
      </c>
      <c r="EH12" s="36" t="s">
        <v>31</v>
      </c>
      <c r="EI12" s="36" t="s">
        <v>31</v>
      </c>
      <c r="EJ12" s="36" t="s">
        <v>31</v>
      </c>
      <c r="EK12" s="36" t="s">
        <v>31</v>
      </c>
      <c r="EL12" s="36" t="s">
        <v>31</v>
      </c>
      <c r="EM12" s="36" t="s">
        <v>31</v>
      </c>
      <c r="EN12" s="36" t="s">
        <v>31</v>
      </c>
      <c r="EO12" s="36" t="s">
        <v>31</v>
      </c>
      <c r="EP12" s="36" t="s">
        <v>31</v>
      </c>
      <c r="EQ12" s="36" t="s">
        <v>31</v>
      </c>
      <c r="ER12" s="36" t="s">
        <v>31</v>
      </c>
      <c r="ES12" s="36" t="s">
        <v>31</v>
      </c>
      <c r="ET12" s="36" t="s">
        <v>31</v>
      </c>
      <c r="EU12" s="36" t="s">
        <v>31</v>
      </c>
      <c r="EV12" s="36" t="s">
        <v>31</v>
      </c>
      <c r="EW12" s="36" t="s">
        <v>31</v>
      </c>
      <c r="EX12" s="36" t="s">
        <v>31</v>
      </c>
      <c r="EY12" s="36" t="s">
        <v>31</v>
      </c>
      <c r="EZ12" s="36" t="s">
        <v>31</v>
      </c>
      <c r="FA12" s="36" t="s">
        <v>31</v>
      </c>
      <c r="FB12" s="36" t="s">
        <v>31</v>
      </c>
      <c r="FC12" s="36" t="s">
        <v>31</v>
      </c>
      <c r="FD12" s="36" t="s">
        <v>31</v>
      </c>
      <c r="FE12" s="36" t="s">
        <v>31</v>
      </c>
      <c r="FF12" s="36" t="s">
        <v>31</v>
      </c>
      <c r="FG12" s="36" t="s">
        <v>31</v>
      </c>
      <c r="FH12" s="36" t="s">
        <v>31</v>
      </c>
      <c r="FI12" s="36" t="s">
        <v>31</v>
      </c>
      <c r="FJ12" s="36" t="s">
        <v>31</v>
      </c>
      <c r="FK12" s="36" t="s">
        <v>31</v>
      </c>
      <c r="FL12" s="36" t="s">
        <v>31</v>
      </c>
      <c r="FM12" s="36" t="s">
        <v>31</v>
      </c>
      <c r="FN12" s="36" t="s">
        <v>31</v>
      </c>
      <c r="FO12" s="36" t="s">
        <v>31</v>
      </c>
      <c r="FP12" s="36" t="s">
        <v>31</v>
      </c>
      <c r="FQ12" s="36" t="s">
        <v>31</v>
      </c>
      <c r="FR12" s="36" t="s">
        <v>31</v>
      </c>
      <c r="FS12" s="36" t="s">
        <v>31</v>
      </c>
      <c r="FT12" s="36" t="s">
        <v>31</v>
      </c>
      <c r="FU12" s="36" t="s">
        <v>31</v>
      </c>
      <c r="FV12" s="36" t="s">
        <v>31</v>
      </c>
      <c r="FW12" s="36" t="s">
        <v>31</v>
      </c>
      <c r="FX12" s="36" t="s">
        <v>31</v>
      </c>
      <c r="FY12" s="36" t="s">
        <v>31</v>
      </c>
      <c r="FZ12" s="36" t="s">
        <v>31</v>
      </c>
      <c r="GA12" s="36" t="s">
        <v>31</v>
      </c>
      <c r="GB12" s="36" t="s">
        <v>31</v>
      </c>
      <c r="GC12" s="36" t="s">
        <v>31</v>
      </c>
      <c r="GD12" s="36" t="s">
        <v>31</v>
      </c>
      <c r="GE12" s="36" t="s">
        <v>31</v>
      </c>
      <c r="GF12" s="36" t="s">
        <v>31</v>
      </c>
      <c r="GG12" s="36" t="s">
        <v>31</v>
      </c>
      <c r="GH12" s="36" t="s">
        <v>31</v>
      </c>
      <c r="GI12" s="36" t="s">
        <v>31</v>
      </c>
      <c r="GJ12" s="36" t="s">
        <v>31</v>
      </c>
      <c r="GK12" s="36" t="s">
        <v>31</v>
      </c>
      <c r="GL12" s="36" t="s">
        <v>31</v>
      </c>
      <c r="GM12" s="36" t="s">
        <v>31</v>
      </c>
      <c r="GN12" s="36" t="s">
        <v>31</v>
      </c>
      <c r="GO12" s="36" t="s">
        <v>31</v>
      </c>
      <c r="GP12" s="36" t="s">
        <v>31</v>
      </c>
      <c r="GQ12" s="36" t="s">
        <v>31</v>
      </c>
      <c r="GR12" s="36" t="s">
        <v>31</v>
      </c>
      <c r="GS12" s="36" t="s">
        <v>31</v>
      </c>
      <c r="GT12" s="36" t="s">
        <v>31</v>
      </c>
      <c r="GU12" s="36" t="s">
        <v>31</v>
      </c>
      <c r="GV12" s="36" t="s">
        <v>31</v>
      </c>
      <c r="GW12" s="36" t="s">
        <v>31</v>
      </c>
      <c r="GX12" s="36" t="s">
        <v>31</v>
      </c>
      <c r="GY12" s="36" t="s">
        <v>31</v>
      </c>
      <c r="GZ12" s="36" t="s">
        <v>31</v>
      </c>
      <c r="HA12" s="36" t="s">
        <v>31</v>
      </c>
      <c r="HB12" s="36" t="s">
        <v>31</v>
      </c>
      <c r="HC12" s="36" t="s">
        <v>31</v>
      </c>
      <c r="HD12" s="36" t="s">
        <v>31</v>
      </c>
      <c r="HE12" s="36" t="s">
        <v>31</v>
      </c>
      <c r="HF12" s="36" t="s">
        <v>31</v>
      </c>
      <c r="HG12" s="36" t="s">
        <v>31</v>
      </c>
      <c r="HH12" s="36" t="s">
        <v>31</v>
      </c>
      <c r="HI12" s="36" t="s">
        <v>31</v>
      </c>
      <c r="HJ12" s="36" t="s">
        <v>31</v>
      </c>
      <c r="HK12" s="36" t="s">
        <v>31</v>
      </c>
      <c r="HL12" s="36" t="s">
        <v>31</v>
      </c>
      <c r="HM12" s="36" t="s">
        <v>31</v>
      </c>
      <c r="HN12" s="36" t="s">
        <v>31</v>
      </c>
      <c r="HO12" s="36" t="s">
        <v>31</v>
      </c>
      <c r="HP12" s="36" t="s">
        <v>31</v>
      </c>
      <c r="HQ12" s="36" t="s">
        <v>31</v>
      </c>
      <c r="HR12" s="36" t="s">
        <v>31</v>
      </c>
      <c r="HS12" s="36" t="s">
        <v>31</v>
      </c>
      <c r="HT12" s="36" t="s">
        <v>31</v>
      </c>
      <c r="HU12" s="36" t="s">
        <v>31</v>
      </c>
      <c r="HV12" s="36" t="s">
        <v>31</v>
      </c>
      <c r="HW12" s="36" t="s">
        <v>31</v>
      </c>
      <c r="HX12" s="36" t="s">
        <v>31</v>
      </c>
      <c r="IC12" s="28"/>
      <c r="ID12" s="29"/>
      <c r="IE12" s="547" t="s">
        <v>33</v>
      </c>
      <c r="IF12" s="546" t="s">
        <v>17</v>
      </c>
      <c r="IG12" s="546" t="s">
        <v>12</v>
      </c>
      <c r="IH12" s="546" t="s">
        <v>13</v>
      </c>
      <c r="II12" s="546" t="s">
        <v>14</v>
      </c>
      <c r="IJ12" s="546" t="s">
        <v>15</v>
      </c>
      <c r="IK12" s="546" t="s">
        <v>16</v>
      </c>
      <c r="IM12" s="489">
        <f>'Visu totale'!C1</f>
        <v>42370</v>
      </c>
      <c r="IN12" s="546" t="s">
        <v>17</v>
      </c>
      <c r="IO12" s="546" t="s">
        <v>12</v>
      </c>
      <c r="IP12" s="546" t="s">
        <v>13</v>
      </c>
      <c r="IQ12" s="546" t="s">
        <v>14</v>
      </c>
      <c r="IR12" s="546" t="s">
        <v>15</v>
      </c>
      <c r="IS12" s="546" t="s">
        <v>16</v>
      </c>
    </row>
    <row r="13" spans="1:256" ht="15.75" customHeight="1" x14ac:dyDescent="0.2">
      <c r="A13" s="5" t="str">
        <f>'[1]planning détaillé'!$DW19</f>
        <v>V15</v>
      </c>
      <c r="B13" s="5">
        <f>'[1]planning détaillé'!$DX19</f>
        <v>43005</v>
      </c>
      <c r="C13" s="38">
        <f t="shared" si="0"/>
        <v>48000</v>
      </c>
      <c r="D13" s="15" t="s">
        <v>244</v>
      </c>
      <c r="E13" s="36">
        <v>59.220238095238088</v>
      </c>
      <c r="F13" s="36">
        <v>59.220238095238088</v>
      </c>
      <c r="G13" s="36">
        <v>59.220238095238088</v>
      </c>
      <c r="H13" s="36">
        <v>146.03333333333333</v>
      </c>
      <c r="I13" s="36" t="s">
        <v>12</v>
      </c>
      <c r="J13" s="36" t="s">
        <v>12</v>
      </c>
      <c r="K13" s="36" t="s">
        <v>12</v>
      </c>
      <c r="L13" s="36" t="s">
        <v>12</v>
      </c>
      <c r="M13" s="36" t="s">
        <v>12</v>
      </c>
      <c r="N13" s="36" t="s">
        <v>12</v>
      </c>
      <c r="O13" s="36">
        <v>16.666666666666664</v>
      </c>
      <c r="P13" s="36">
        <v>15.353395061728396</v>
      </c>
      <c r="Q13" s="36">
        <v>13.150641025641033</v>
      </c>
      <c r="R13" s="36">
        <v>13.150641025641033</v>
      </c>
      <c r="S13" s="36">
        <v>13.150641025641033</v>
      </c>
      <c r="T13" s="36">
        <v>13.150641025641033</v>
      </c>
      <c r="U13" s="36">
        <v>13.150641025641033</v>
      </c>
      <c r="V13" s="36">
        <v>13.150641025641033</v>
      </c>
      <c r="W13" s="36">
        <v>13.150641025641033</v>
      </c>
      <c r="X13" s="36">
        <v>13.150641025641033</v>
      </c>
      <c r="Y13" s="36">
        <v>13.150641025641033</v>
      </c>
      <c r="Z13" s="36">
        <v>13.90625</v>
      </c>
      <c r="AA13" s="36">
        <v>13.90625</v>
      </c>
      <c r="AB13" s="36" t="s">
        <v>27</v>
      </c>
      <c r="AC13" s="36">
        <v>21.176515151515158</v>
      </c>
      <c r="AD13" s="36">
        <v>21.176515151515158</v>
      </c>
      <c r="AE13" s="36">
        <v>21.176515151515158</v>
      </c>
      <c r="AF13" s="36">
        <v>21.176515151515158</v>
      </c>
      <c r="AG13" s="36">
        <v>21.176515151515158</v>
      </c>
      <c r="AH13" s="36">
        <v>21.176515151515158</v>
      </c>
      <c r="AI13" s="36">
        <v>21.176515151515158</v>
      </c>
      <c r="AJ13" s="36">
        <v>21.176515151515158</v>
      </c>
      <c r="AK13" s="36">
        <v>21.176515151515158</v>
      </c>
      <c r="AL13" s="36">
        <v>21.176515151515158</v>
      </c>
      <c r="AM13" s="36">
        <v>21.176515151515158</v>
      </c>
      <c r="AN13" s="36">
        <v>21.176515151515158</v>
      </c>
      <c r="AO13" s="36">
        <v>22.102083333333326</v>
      </c>
      <c r="AP13" s="36">
        <v>22.102083333333326</v>
      </c>
      <c r="AQ13" s="36">
        <v>22.102083333333326</v>
      </c>
      <c r="AR13" s="36">
        <v>22.102083333333326</v>
      </c>
      <c r="AS13" s="36">
        <v>22.102083333333326</v>
      </c>
      <c r="AT13" s="36">
        <v>22.102083333333326</v>
      </c>
      <c r="AU13" s="36">
        <v>22.102083333333326</v>
      </c>
      <c r="AV13" s="36">
        <v>22.102083333333326</v>
      </c>
      <c r="AW13" s="36">
        <v>22.102083333333326</v>
      </c>
      <c r="AX13" s="36">
        <v>22.102083333333326</v>
      </c>
      <c r="AY13" s="36">
        <v>22.102083333333326</v>
      </c>
      <c r="AZ13" s="36">
        <v>22.102083333333326</v>
      </c>
      <c r="BA13" s="36">
        <v>12.27222222222224</v>
      </c>
      <c r="BB13" s="36">
        <v>12.27222222222224</v>
      </c>
      <c r="BC13" s="36">
        <v>12.27222222222224</v>
      </c>
      <c r="BD13" s="36">
        <v>12.27222222222224</v>
      </c>
      <c r="BE13" s="36">
        <v>12.27222222222224</v>
      </c>
      <c r="BF13" s="36">
        <v>12.27222222222224</v>
      </c>
      <c r="BG13" s="36">
        <v>12.27222222222224</v>
      </c>
      <c r="BH13" s="36">
        <v>12.27222222222224</v>
      </c>
      <c r="BI13" s="36">
        <v>12</v>
      </c>
      <c r="BJ13" s="36">
        <v>10</v>
      </c>
      <c r="BK13" s="785" t="s">
        <v>195</v>
      </c>
      <c r="BL13" s="785" t="s">
        <v>195</v>
      </c>
      <c r="BM13" s="785" t="s">
        <v>195</v>
      </c>
      <c r="BN13" s="785" t="s">
        <v>195</v>
      </c>
      <c r="BO13" s="785" t="s">
        <v>195</v>
      </c>
      <c r="BP13" s="785" t="s">
        <v>195</v>
      </c>
      <c r="BQ13" s="785" t="s">
        <v>195</v>
      </c>
      <c r="BR13" s="785" t="s">
        <v>195</v>
      </c>
      <c r="BS13" s="785" t="s">
        <v>195</v>
      </c>
      <c r="BT13" s="785" t="s">
        <v>195</v>
      </c>
      <c r="BU13" s="785" t="s">
        <v>195</v>
      </c>
      <c r="BV13" s="785" t="s">
        <v>195</v>
      </c>
      <c r="BW13" s="785" t="s">
        <v>195</v>
      </c>
      <c r="BX13" s="785" t="s">
        <v>195</v>
      </c>
      <c r="BY13" s="785" t="s">
        <v>195</v>
      </c>
      <c r="BZ13" s="785" t="s">
        <v>195</v>
      </c>
      <c r="CA13" s="785" t="s">
        <v>195</v>
      </c>
      <c r="CB13" s="785" t="s">
        <v>195</v>
      </c>
      <c r="CC13" s="785" t="s">
        <v>195</v>
      </c>
      <c r="CD13" s="785" t="s">
        <v>195</v>
      </c>
      <c r="CE13" s="785" t="s">
        <v>195</v>
      </c>
      <c r="CF13" s="786" t="s">
        <v>195</v>
      </c>
      <c r="CG13" s="787" t="s">
        <v>195</v>
      </c>
      <c r="CH13" s="785" t="s">
        <v>195</v>
      </c>
      <c r="CI13" s="785" t="s">
        <v>195</v>
      </c>
      <c r="CJ13" s="785" t="s">
        <v>195</v>
      </c>
      <c r="CK13" s="785" t="s">
        <v>195</v>
      </c>
      <c r="CL13" s="785" t="s">
        <v>195</v>
      </c>
      <c r="CM13" s="785" t="s">
        <v>195</v>
      </c>
      <c r="CN13" s="785" t="s">
        <v>195</v>
      </c>
      <c r="CO13" s="785" t="s">
        <v>195</v>
      </c>
      <c r="CP13" s="785" t="s">
        <v>195</v>
      </c>
      <c r="CQ13" s="785" t="s">
        <v>195</v>
      </c>
      <c r="CR13" s="785" t="s">
        <v>195</v>
      </c>
      <c r="CS13" s="785" t="s">
        <v>195</v>
      </c>
      <c r="CT13" s="785" t="s">
        <v>195</v>
      </c>
      <c r="CU13" s="785" t="s">
        <v>195</v>
      </c>
      <c r="CV13" s="785" t="s">
        <v>195</v>
      </c>
      <c r="CW13" s="785" t="s">
        <v>195</v>
      </c>
      <c r="CX13" s="785" t="s">
        <v>195</v>
      </c>
      <c r="CY13" s="785" t="s">
        <v>195</v>
      </c>
      <c r="CZ13" s="785" t="s">
        <v>195</v>
      </c>
      <c r="DA13" s="785" t="s">
        <v>195</v>
      </c>
      <c r="DB13" s="785" t="s">
        <v>195</v>
      </c>
      <c r="DC13" s="785" t="s">
        <v>195</v>
      </c>
      <c r="DD13" s="785" t="s">
        <v>195</v>
      </c>
      <c r="DE13" s="785" t="s">
        <v>195</v>
      </c>
      <c r="DF13" s="785" t="s">
        <v>31</v>
      </c>
      <c r="DG13" s="785" t="s">
        <v>31</v>
      </c>
      <c r="DH13" s="785" t="s">
        <v>31</v>
      </c>
      <c r="DI13" s="785" t="s">
        <v>31</v>
      </c>
      <c r="DJ13" s="785" t="s">
        <v>31</v>
      </c>
      <c r="DK13" s="785" t="s">
        <v>31</v>
      </c>
      <c r="DL13" s="785" t="s">
        <v>31</v>
      </c>
      <c r="DM13" s="785" t="s">
        <v>31</v>
      </c>
      <c r="DN13" s="785" t="s">
        <v>31</v>
      </c>
      <c r="DO13" s="785" t="s">
        <v>31</v>
      </c>
      <c r="DP13" s="785" t="s">
        <v>31</v>
      </c>
      <c r="DQ13" s="785" t="s">
        <v>31</v>
      </c>
      <c r="DR13" s="785" t="s">
        <v>31</v>
      </c>
      <c r="DS13" s="785" t="s">
        <v>31</v>
      </c>
      <c r="DT13" s="785" t="s">
        <v>31</v>
      </c>
      <c r="DU13" s="785" t="s">
        <v>31</v>
      </c>
      <c r="DV13" s="785" t="s">
        <v>31</v>
      </c>
      <c r="DW13" s="785" t="s">
        <v>31</v>
      </c>
      <c r="DX13" s="785" t="s">
        <v>31</v>
      </c>
      <c r="DY13" s="785" t="s">
        <v>31</v>
      </c>
      <c r="DZ13" s="785" t="s">
        <v>31</v>
      </c>
      <c r="EA13" s="785" t="s">
        <v>31</v>
      </c>
      <c r="EB13" s="785" t="s">
        <v>31</v>
      </c>
      <c r="EC13" s="36" t="s">
        <v>31</v>
      </c>
      <c r="ED13" s="36" t="s">
        <v>31</v>
      </c>
      <c r="EE13" s="36" t="s">
        <v>31</v>
      </c>
      <c r="EF13" s="36" t="s">
        <v>31</v>
      </c>
      <c r="EG13" s="36" t="s">
        <v>31</v>
      </c>
      <c r="EH13" s="36" t="s">
        <v>31</v>
      </c>
      <c r="EI13" s="36" t="s">
        <v>31</v>
      </c>
      <c r="EJ13" s="36" t="s">
        <v>31</v>
      </c>
      <c r="EK13" s="36" t="s">
        <v>31</v>
      </c>
      <c r="EL13" s="36" t="s">
        <v>31</v>
      </c>
      <c r="EM13" s="36" t="s">
        <v>31</v>
      </c>
      <c r="EN13" s="36" t="s">
        <v>31</v>
      </c>
      <c r="EO13" s="36" t="s">
        <v>31</v>
      </c>
      <c r="EP13" s="36" t="s">
        <v>31</v>
      </c>
      <c r="EQ13" s="36" t="s">
        <v>31</v>
      </c>
      <c r="ER13" s="36" t="s">
        <v>31</v>
      </c>
      <c r="ES13" s="36" t="s">
        <v>31</v>
      </c>
      <c r="ET13" s="36" t="s">
        <v>31</v>
      </c>
      <c r="EU13" s="36" t="s">
        <v>31</v>
      </c>
      <c r="EV13" s="36" t="s">
        <v>31</v>
      </c>
      <c r="EW13" s="36" t="s">
        <v>31</v>
      </c>
      <c r="EX13" s="36" t="s">
        <v>31</v>
      </c>
      <c r="EY13" s="36" t="s">
        <v>31</v>
      </c>
      <c r="EZ13" s="36" t="s">
        <v>31</v>
      </c>
      <c r="FA13" s="36" t="s">
        <v>31</v>
      </c>
      <c r="FB13" s="36" t="s">
        <v>31</v>
      </c>
      <c r="FC13" s="36" t="s">
        <v>31</v>
      </c>
      <c r="FD13" s="36" t="s">
        <v>31</v>
      </c>
      <c r="FE13" s="36" t="s">
        <v>31</v>
      </c>
      <c r="FF13" s="36" t="s">
        <v>31</v>
      </c>
      <c r="FG13" s="36" t="s">
        <v>31</v>
      </c>
      <c r="FH13" s="36" t="s">
        <v>31</v>
      </c>
      <c r="FI13" s="36" t="s">
        <v>31</v>
      </c>
      <c r="FJ13" s="36" t="s">
        <v>31</v>
      </c>
      <c r="FK13" s="36" t="s">
        <v>31</v>
      </c>
      <c r="FL13" s="36" t="s">
        <v>31</v>
      </c>
      <c r="FM13" s="36" t="s">
        <v>31</v>
      </c>
      <c r="FN13" s="36" t="s">
        <v>31</v>
      </c>
      <c r="FO13" s="36" t="s">
        <v>31</v>
      </c>
      <c r="FP13" s="36" t="s">
        <v>31</v>
      </c>
      <c r="FQ13" s="36" t="s">
        <v>31</v>
      </c>
      <c r="FR13" s="36" t="s">
        <v>31</v>
      </c>
      <c r="FS13" s="36" t="s">
        <v>31</v>
      </c>
      <c r="FT13" s="36" t="s">
        <v>31</v>
      </c>
      <c r="FU13" s="36" t="s">
        <v>31</v>
      </c>
      <c r="FV13" s="36" t="s">
        <v>31</v>
      </c>
      <c r="FW13" s="36" t="s">
        <v>31</v>
      </c>
      <c r="FX13" s="36" t="s">
        <v>31</v>
      </c>
      <c r="FY13" s="36" t="s">
        <v>31</v>
      </c>
      <c r="FZ13" s="36" t="s">
        <v>31</v>
      </c>
      <c r="GA13" s="36" t="s">
        <v>31</v>
      </c>
      <c r="GB13" s="36" t="s">
        <v>31</v>
      </c>
      <c r="GC13" s="36" t="s">
        <v>31</v>
      </c>
      <c r="GD13" s="36" t="s">
        <v>31</v>
      </c>
      <c r="GE13" s="36" t="s">
        <v>31</v>
      </c>
      <c r="GF13" s="36" t="s">
        <v>31</v>
      </c>
      <c r="GG13" s="36" t="s">
        <v>31</v>
      </c>
      <c r="GH13" s="36" t="s">
        <v>31</v>
      </c>
      <c r="GI13" s="36" t="s">
        <v>31</v>
      </c>
      <c r="GJ13" s="36" t="s">
        <v>31</v>
      </c>
      <c r="GK13" s="36" t="s">
        <v>31</v>
      </c>
      <c r="GL13" s="36" t="s">
        <v>31</v>
      </c>
      <c r="GM13" s="36" t="s">
        <v>31</v>
      </c>
      <c r="GN13" s="36" t="s">
        <v>31</v>
      </c>
      <c r="GO13" s="36" t="s">
        <v>31</v>
      </c>
      <c r="GP13" s="36" t="s">
        <v>31</v>
      </c>
      <c r="GQ13" s="36" t="s">
        <v>31</v>
      </c>
      <c r="GR13" s="36" t="s">
        <v>31</v>
      </c>
      <c r="GS13" s="36" t="s">
        <v>31</v>
      </c>
      <c r="GT13" s="36" t="s">
        <v>31</v>
      </c>
      <c r="GU13" s="36" t="s">
        <v>31</v>
      </c>
      <c r="GV13" s="36" t="s">
        <v>31</v>
      </c>
      <c r="GW13" s="36" t="s">
        <v>31</v>
      </c>
      <c r="GX13" s="36" t="s">
        <v>31</v>
      </c>
      <c r="GY13" s="36" t="s">
        <v>31</v>
      </c>
      <c r="GZ13" s="36" t="s">
        <v>31</v>
      </c>
      <c r="HA13" s="36" t="s">
        <v>31</v>
      </c>
      <c r="HB13" s="36" t="s">
        <v>31</v>
      </c>
      <c r="HC13" s="36" t="s">
        <v>31</v>
      </c>
      <c r="HD13" s="36" t="s">
        <v>31</v>
      </c>
      <c r="HE13" s="36" t="s">
        <v>31</v>
      </c>
      <c r="HF13" s="36" t="s">
        <v>31</v>
      </c>
      <c r="HG13" s="36" t="s">
        <v>31</v>
      </c>
      <c r="HH13" s="36" t="s">
        <v>31</v>
      </c>
      <c r="HI13" s="36" t="s">
        <v>31</v>
      </c>
      <c r="HJ13" s="36" t="s">
        <v>31</v>
      </c>
      <c r="HK13" s="36" t="s">
        <v>31</v>
      </c>
      <c r="HL13" s="36" t="s">
        <v>31</v>
      </c>
      <c r="HM13" s="36" t="s">
        <v>31</v>
      </c>
      <c r="HN13" s="36" t="s">
        <v>31</v>
      </c>
      <c r="HO13" s="36" t="s">
        <v>31</v>
      </c>
      <c r="HP13" s="36" t="s">
        <v>31</v>
      </c>
      <c r="HQ13" s="36" t="s">
        <v>31</v>
      </c>
      <c r="HR13" s="36" t="s">
        <v>31</v>
      </c>
      <c r="HS13" s="36" t="s">
        <v>31</v>
      </c>
      <c r="HT13" s="36" t="s">
        <v>31</v>
      </c>
      <c r="HU13" s="36" t="s">
        <v>31</v>
      </c>
      <c r="HV13" s="36" t="s">
        <v>31</v>
      </c>
      <c r="HW13" s="36" t="s">
        <v>31</v>
      </c>
      <c r="HX13" s="36" t="s">
        <v>31</v>
      </c>
      <c r="IC13" s="28"/>
      <c r="ID13" s="538" t="str">
        <f t="shared" ref="ID13:ID44" si="2">D3</f>
        <v>N301</v>
      </c>
      <c r="IE13" s="539">
        <f>IF(MIN(IN13:IS13)=0,48000,MIN(IN13:IS13))</f>
        <v>48000</v>
      </c>
      <c r="IF13" s="539" t="str">
        <f>IF(COUNTIF($E3:$HX3,$IF$12)=0,"N",HLOOKUP($IF$12,$E3:$HX$35,$IM13,FALSE))</f>
        <v>N</v>
      </c>
      <c r="IG13" s="539">
        <f>IF(COUNTIF($E3:$HX3,$IG$12)=0,"N",HLOOKUP($IG$12,$E3:$HX$35,$IM13,FALSE))</f>
        <v>41426</v>
      </c>
      <c r="IH13" s="539" t="str">
        <f>IF(COUNTIF($E3:$HX3,$IH$12)=0,"N",HLOOKUP($IH$12,$E3:$HX$35,$IM13,FALSE))</f>
        <v>N</v>
      </c>
      <c r="II13" s="539" t="str">
        <f>IF(COUNTIF($E3:$HX3,$II$12)=0,"N",HLOOKUP($II$12,$E3:$HX$35,$IM13,FALSE))</f>
        <v>N</v>
      </c>
      <c r="IJ13" s="539" t="str">
        <f>IF(COUNTIF($E3:$HX3,$IJ$12)=0,"N",HLOOKUP($IJ$12,$E3:$HX$35,$IM13,FALSE))</f>
        <v>N</v>
      </c>
      <c r="IK13" s="539" t="str">
        <f>IF(COUNTIF($E3:$HX3,$IK$12)=0,"N",HLOOKUP($IK$12,$E3:$HX$35,$IM13,FALSE))</f>
        <v>N</v>
      </c>
      <c r="IM13" s="554">
        <v>33</v>
      </c>
      <c r="IN13" s="539" t="str">
        <f t="shared" ref="IN13:IS28" si="3">IF(IF13&gt;=$IM$12,IF13,"N")</f>
        <v>N</v>
      </c>
      <c r="IO13" s="539" t="str">
        <f t="shared" si="3"/>
        <v>N</v>
      </c>
      <c r="IP13" s="539" t="str">
        <f>IF(IH13&gt;=$IM$12,IH13,"N")</f>
        <v>N</v>
      </c>
      <c r="IQ13" s="539" t="str">
        <f t="shared" si="3"/>
        <v>N</v>
      </c>
      <c r="IR13" s="539" t="str">
        <f t="shared" si="3"/>
        <v>N</v>
      </c>
      <c r="IS13" s="539" t="str">
        <f t="shared" si="3"/>
        <v>N</v>
      </c>
    </row>
    <row r="14" spans="1:256" ht="15.75" customHeight="1" x14ac:dyDescent="0.2">
      <c r="A14" s="5" t="str">
        <f>'[1]planning détaillé'!$DW20</f>
        <v>V10T</v>
      </c>
      <c r="B14" s="5">
        <f>'[1]planning détaillé'!$DX20</f>
        <v>0</v>
      </c>
      <c r="C14" s="38">
        <f t="shared" si="0"/>
        <v>48000</v>
      </c>
      <c r="D14" s="15" t="s">
        <v>245</v>
      </c>
      <c r="E14" s="36">
        <v>8.4999999999997726</v>
      </c>
      <c r="F14" s="36">
        <v>8.4999999999997726</v>
      </c>
      <c r="G14" s="36">
        <v>8.4999999999997726</v>
      </c>
      <c r="H14" s="36">
        <v>8.4999999999997726</v>
      </c>
      <c r="I14" s="36">
        <v>8.4999999999997726</v>
      </c>
      <c r="J14" s="36">
        <v>8.4999999999997726</v>
      </c>
      <c r="K14" s="36">
        <v>8.4999999999997726</v>
      </c>
      <c r="L14" s="36">
        <v>8.4999999999997726</v>
      </c>
      <c r="M14" s="36">
        <v>8.4999999999997726</v>
      </c>
      <c r="N14" s="36">
        <v>8.4999999999997726</v>
      </c>
      <c r="O14" s="36">
        <v>8.4999999999997726</v>
      </c>
      <c r="P14" s="36">
        <v>8.4999999999997726</v>
      </c>
      <c r="Q14" s="36">
        <v>8.5</v>
      </c>
      <c r="R14" s="36" t="s">
        <v>12</v>
      </c>
      <c r="S14" s="36" t="s">
        <v>12</v>
      </c>
      <c r="T14" s="36" t="s">
        <v>12</v>
      </c>
      <c r="U14" s="36" t="s">
        <v>12</v>
      </c>
      <c r="V14" s="36" t="s">
        <v>12</v>
      </c>
      <c r="W14" s="36" t="s">
        <v>12</v>
      </c>
      <c r="X14" s="36">
        <v>19.23076923076923</v>
      </c>
      <c r="Y14" s="36">
        <v>19.23076923076923</v>
      </c>
      <c r="Z14" s="36">
        <v>18.164999999999985</v>
      </c>
      <c r="AA14" s="36">
        <v>18.164999999999985</v>
      </c>
      <c r="AB14" s="36">
        <v>18.164999999999985</v>
      </c>
      <c r="AC14" s="36">
        <v>16.135135135135116</v>
      </c>
      <c r="AD14" s="36">
        <v>16.135135135135116</v>
      </c>
      <c r="AE14" s="36">
        <v>16.135135135135116</v>
      </c>
      <c r="AF14" s="36">
        <v>16.135135135135116</v>
      </c>
      <c r="AG14" s="36">
        <v>16.135135135135116</v>
      </c>
      <c r="AH14" s="36">
        <v>16.135135135135116</v>
      </c>
      <c r="AI14" s="36">
        <v>16.135135135135116</v>
      </c>
      <c r="AJ14" s="36">
        <v>16.135135135135116</v>
      </c>
      <c r="AK14" s="36">
        <v>16.135135135135116</v>
      </c>
      <c r="AL14" s="36">
        <v>16.135135135135116</v>
      </c>
      <c r="AM14" s="36">
        <v>16.135135135135116</v>
      </c>
      <c r="AN14" s="36">
        <v>16.135135135135116</v>
      </c>
      <c r="AO14" s="36">
        <v>15.695312499999986</v>
      </c>
      <c r="AP14" s="36">
        <v>15.695312499999986</v>
      </c>
      <c r="AQ14" s="36">
        <v>15.695312499999986</v>
      </c>
      <c r="AR14" s="36">
        <v>15.695312499999986</v>
      </c>
      <c r="AS14" s="36">
        <v>15.695312499999986</v>
      </c>
      <c r="AT14" s="36">
        <v>15.695312499999986</v>
      </c>
      <c r="AU14" s="36">
        <v>15.695312499999986</v>
      </c>
      <c r="AV14" s="36">
        <v>15.695312499999986</v>
      </c>
      <c r="AW14" s="36">
        <v>15.695312499999986</v>
      </c>
      <c r="AX14" s="36">
        <v>15.695312499999986</v>
      </c>
      <c r="AY14" s="36">
        <v>15.695312499999986</v>
      </c>
      <c r="AZ14" s="36">
        <v>15.695312499999986</v>
      </c>
      <c r="BA14" s="36">
        <v>19.526515151515106</v>
      </c>
      <c r="BB14" s="36">
        <v>19.526515151515106</v>
      </c>
      <c r="BC14" s="36">
        <v>19.526515151515106</v>
      </c>
      <c r="BD14" s="36">
        <v>19.526515151515106</v>
      </c>
      <c r="BE14" s="36">
        <v>19.526515151515106</v>
      </c>
      <c r="BF14" s="36">
        <v>19.526515151515106</v>
      </c>
      <c r="BG14" s="36">
        <v>19.526515151515106</v>
      </c>
      <c r="BH14" s="36">
        <v>19.526515151515106</v>
      </c>
      <c r="BI14" s="36">
        <v>19.526515151515106</v>
      </c>
      <c r="BJ14" s="36">
        <v>19.526515151515106</v>
      </c>
      <c r="BK14" s="36">
        <v>19.526515151515106</v>
      </c>
      <c r="BL14" s="36">
        <v>19.526515151515106</v>
      </c>
      <c r="BM14" s="36">
        <v>19.526515151515106</v>
      </c>
      <c r="BN14" s="36">
        <v>19.526515151515106</v>
      </c>
      <c r="BO14" s="36">
        <v>19.526515151515106</v>
      </c>
      <c r="BP14" s="36">
        <v>19.526515151515106</v>
      </c>
      <c r="BQ14" s="36">
        <v>19.526515151515106</v>
      </c>
      <c r="BR14" s="36">
        <v>19.526515151515106</v>
      </c>
      <c r="BS14" s="36">
        <v>19.526515151515106</v>
      </c>
      <c r="BT14" s="36">
        <v>19.526515151515106</v>
      </c>
      <c r="BU14" s="36">
        <v>19.526515151515106</v>
      </c>
      <c r="BV14" s="36">
        <v>19.526515151515106</v>
      </c>
      <c r="BW14" s="785" t="s">
        <v>195</v>
      </c>
      <c r="BX14" s="785" t="s">
        <v>195</v>
      </c>
      <c r="BY14" s="785" t="s">
        <v>195</v>
      </c>
      <c r="BZ14" s="785" t="s">
        <v>195</v>
      </c>
      <c r="CA14" s="785" t="s">
        <v>195</v>
      </c>
      <c r="CB14" s="785" t="s">
        <v>195</v>
      </c>
      <c r="CC14" s="785" t="s">
        <v>195</v>
      </c>
      <c r="CD14" s="785" t="s">
        <v>195</v>
      </c>
      <c r="CE14" s="785" t="s">
        <v>195</v>
      </c>
      <c r="CF14" s="786" t="s">
        <v>195</v>
      </c>
      <c r="CG14" s="787" t="s">
        <v>195</v>
      </c>
      <c r="CH14" s="785" t="s">
        <v>195</v>
      </c>
      <c r="CI14" s="785" t="s">
        <v>195</v>
      </c>
      <c r="CJ14" s="785" t="s">
        <v>195</v>
      </c>
      <c r="CK14" s="785" t="s">
        <v>195</v>
      </c>
      <c r="CL14" s="785" t="s">
        <v>195</v>
      </c>
      <c r="CM14" s="785" t="s">
        <v>195</v>
      </c>
      <c r="CN14" s="785" t="s">
        <v>195</v>
      </c>
      <c r="CO14" s="785" t="s">
        <v>195</v>
      </c>
      <c r="CP14" s="785" t="s">
        <v>195</v>
      </c>
      <c r="CQ14" s="785" t="s">
        <v>195</v>
      </c>
      <c r="CR14" s="785" t="s">
        <v>195</v>
      </c>
      <c r="CS14" s="785" t="s">
        <v>195</v>
      </c>
      <c r="CT14" s="785" t="s">
        <v>195</v>
      </c>
      <c r="CU14" s="785" t="s">
        <v>195</v>
      </c>
      <c r="CV14" s="785" t="s">
        <v>195</v>
      </c>
      <c r="CW14" s="785" t="s">
        <v>195</v>
      </c>
      <c r="CX14" s="785" t="s">
        <v>195</v>
      </c>
      <c r="CY14" s="785" t="s">
        <v>195</v>
      </c>
      <c r="CZ14" s="785" t="s">
        <v>195</v>
      </c>
      <c r="DA14" s="785" t="s">
        <v>195</v>
      </c>
      <c r="DB14" s="785" t="s">
        <v>195</v>
      </c>
      <c r="DC14" s="785" t="s">
        <v>195</v>
      </c>
      <c r="DD14" s="785" t="s">
        <v>195</v>
      </c>
      <c r="DE14" s="785" t="s">
        <v>195</v>
      </c>
      <c r="DF14" s="785" t="s">
        <v>31</v>
      </c>
      <c r="DG14" s="785" t="s">
        <v>31</v>
      </c>
      <c r="DH14" s="785" t="s">
        <v>31</v>
      </c>
      <c r="DI14" s="785" t="s">
        <v>31</v>
      </c>
      <c r="DJ14" s="785" t="s">
        <v>31</v>
      </c>
      <c r="DK14" s="785" t="s">
        <v>31</v>
      </c>
      <c r="DL14" s="785" t="s">
        <v>31</v>
      </c>
      <c r="DM14" s="785" t="s">
        <v>31</v>
      </c>
      <c r="DN14" s="785" t="s">
        <v>31</v>
      </c>
      <c r="DO14" s="785" t="s">
        <v>31</v>
      </c>
      <c r="DP14" s="785" t="s">
        <v>31</v>
      </c>
      <c r="DQ14" s="785" t="s">
        <v>31</v>
      </c>
      <c r="DR14" s="785" t="s">
        <v>31</v>
      </c>
      <c r="DS14" s="785" t="s">
        <v>31</v>
      </c>
      <c r="DT14" s="785" t="s">
        <v>31</v>
      </c>
      <c r="DU14" s="785" t="s">
        <v>31</v>
      </c>
      <c r="DV14" s="785" t="s">
        <v>31</v>
      </c>
      <c r="DW14" s="785" t="s">
        <v>31</v>
      </c>
      <c r="DX14" s="785" t="s">
        <v>31</v>
      </c>
      <c r="DY14" s="785" t="s">
        <v>31</v>
      </c>
      <c r="DZ14" s="785" t="s">
        <v>31</v>
      </c>
      <c r="EA14" s="785" t="s">
        <v>31</v>
      </c>
      <c r="EB14" s="785" t="s">
        <v>31</v>
      </c>
      <c r="EC14" s="36" t="s">
        <v>31</v>
      </c>
      <c r="ED14" s="36" t="s">
        <v>31</v>
      </c>
      <c r="EE14" s="36" t="s">
        <v>31</v>
      </c>
      <c r="EF14" s="36" t="s">
        <v>31</v>
      </c>
      <c r="EG14" s="36" t="s">
        <v>31</v>
      </c>
      <c r="EH14" s="36" t="s">
        <v>31</v>
      </c>
      <c r="EI14" s="36" t="s">
        <v>31</v>
      </c>
      <c r="EJ14" s="36" t="s">
        <v>31</v>
      </c>
      <c r="EK14" s="36" t="s">
        <v>31</v>
      </c>
      <c r="EL14" s="36" t="s">
        <v>31</v>
      </c>
      <c r="EM14" s="36" t="s">
        <v>31</v>
      </c>
      <c r="EN14" s="36" t="s">
        <v>31</v>
      </c>
      <c r="EO14" s="36" t="s">
        <v>31</v>
      </c>
      <c r="EP14" s="36" t="s">
        <v>31</v>
      </c>
      <c r="EQ14" s="36" t="s">
        <v>31</v>
      </c>
      <c r="ER14" s="36" t="s">
        <v>31</v>
      </c>
      <c r="ES14" s="36" t="s">
        <v>31</v>
      </c>
      <c r="ET14" s="36" t="s">
        <v>31</v>
      </c>
      <c r="EU14" s="36" t="s">
        <v>31</v>
      </c>
      <c r="EV14" s="36" t="s">
        <v>31</v>
      </c>
      <c r="EW14" s="36" t="s">
        <v>31</v>
      </c>
      <c r="EX14" s="36" t="s">
        <v>31</v>
      </c>
      <c r="EY14" s="36" t="s">
        <v>31</v>
      </c>
      <c r="EZ14" s="36" t="s">
        <v>31</v>
      </c>
      <c r="FA14" s="36" t="s">
        <v>31</v>
      </c>
      <c r="FB14" s="36" t="s">
        <v>31</v>
      </c>
      <c r="FC14" s="36" t="s">
        <v>31</v>
      </c>
      <c r="FD14" s="36" t="s">
        <v>31</v>
      </c>
      <c r="FE14" s="36" t="s">
        <v>31</v>
      </c>
      <c r="FF14" s="36" t="s">
        <v>31</v>
      </c>
      <c r="FG14" s="36" t="s">
        <v>31</v>
      </c>
      <c r="FH14" s="36" t="s">
        <v>31</v>
      </c>
      <c r="FI14" s="36" t="s">
        <v>31</v>
      </c>
      <c r="FJ14" s="36" t="s">
        <v>31</v>
      </c>
      <c r="FK14" s="36" t="s">
        <v>31</v>
      </c>
      <c r="FL14" s="36" t="s">
        <v>31</v>
      </c>
      <c r="FM14" s="36" t="s">
        <v>31</v>
      </c>
      <c r="FN14" s="36" t="s">
        <v>31</v>
      </c>
      <c r="FO14" s="36" t="s">
        <v>31</v>
      </c>
      <c r="FP14" s="36" t="s">
        <v>31</v>
      </c>
      <c r="FQ14" s="36" t="s">
        <v>31</v>
      </c>
      <c r="FR14" s="36" t="s">
        <v>31</v>
      </c>
      <c r="FS14" s="36" t="s">
        <v>31</v>
      </c>
      <c r="FT14" s="36" t="s">
        <v>31</v>
      </c>
      <c r="FU14" s="36" t="s">
        <v>31</v>
      </c>
      <c r="FV14" s="36" t="s">
        <v>31</v>
      </c>
      <c r="FW14" s="36" t="s">
        <v>31</v>
      </c>
      <c r="FX14" s="36" t="s">
        <v>31</v>
      </c>
      <c r="FY14" s="36" t="s">
        <v>31</v>
      </c>
      <c r="FZ14" s="36" t="s">
        <v>31</v>
      </c>
      <c r="GA14" s="36" t="s">
        <v>31</v>
      </c>
      <c r="GB14" s="36" t="s">
        <v>31</v>
      </c>
      <c r="GC14" s="36" t="s">
        <v>31</v>
      </c>
      <c r="GD14" s="36" t="s">
        <v>31</v>
      </c>
      <c r="GE14" s="36" t="s">
        <v>31</v>
      </c>
      <c r="GF14" s="36" t="s">
        <v>31</v>
      </c>
      <c r="GG14" s="36" t="s">
        <v>31</v>
      </c>
      <c r="GH14" s="36" t="s">
        <v>31</v>
      </c>
      <c r="GI14" s="36" t="s">
        <v>31</v>
      </c>
      <c r="GJ14" s="36" t="s">
        <v>31</v>
      </c>
      <c r="GK14" s="36" t="s">
        <v>31</v>
      </c>
      <c r="GL14" s="36" t="s">
        <v>31</v>
      </c>
      <c r="GM14" s="36" t="s">
        <v>31</v>
      </c>
      <c r="GN14" s="36" t="s">
        <v>31</v>
      </c>
      <c r="GO14" s="36" t="s">
        <v>31</v>
      </c>
      <c r="GP14" s="36" t="s">
        <v>31</v>
      </c>
      <c r="GQ14" s="36" t="s">
        <v>31</v>
      </c>
      <c r="GR14" s="36" t="s">
        <v>31</v>
      </c>
      <c r="GS14" s="36" t="s">
        <v>31</v>
      </c>
      <c r="GT14" s="36" t="s">
        <v>31</v>
      </c>
      <c r="GU14" s="36" t="s">
        <v>31</v>
      </c>
      <c r="GV14" s="36" t="s">
        <v>31</v>
      </c>
      <c r="GW14" s="36" t="s">
        <v>31</v>
      </c>
      <c r="GX14" s="36" t="s">
        <v>31</v>
      </c>
      <c r="GY14" s="36" t="s">
        <v>31</v>
      </c>
      <c r="GZ14" s="36" t="s">
        <v>31</v>
      </c>
      <c r="HA14" s="36" t="s">
        <v>31</v>
      </c>
      <c r="HB14" s="36" t="s">
        <v>31</v>
      </c>
      <c r="HC14" s="36" t="s">
        <v>31</v>
      </c>
      <c r="HD14" s="36" t="s">
        <v>31</v>
      </c>
      <c r="HE14" s="36" t="s">
        <v>31</v>
      </c>
      <c r="HF14" s="36" t="s">
        <v>31</v>
      </c>
      <c r="HG14" s="36" t="s">
        <v>31</v>
      </c>
      <c r="HH14" s="36" t="s">
        <v>31</v>
      </c>
      <c r="HI14" s="36" t="s">
        <v>31</v>
      </c>
      <c r="HJ14" s="36" t="s">
        <v>31</v>
      </c>
      <c r="HK14" s="36" t="s">
        <v>31</v>
      </c>
      <c r="HL14" s="36" t="s">
        <v>31</v>
      </c>
      <c r="HM14" s="36" t="s">
        <v>31</v>
      </c>
      <c r="HN14" s="36" t="s">
        <v>31</v>
      </c>
      <c r="HO14" s="36" t="s">
        <v>31</v>
      </c>
      <c r="HP14" s="36" t="s">
        <v>31</v>
      </c>
      <c r="HQ14" s="36" t="s">
        <v>31</v>
      </c>
      <c r="HR14" s="36" t="s">
        <v>31</v>
      </c>
      <c r="HS14" s="36" t="s">
        <v>31</v>
      </c>
      <c r="HT14" s="36" t="s">
        <v>31</v>
      </c>
      <c r="HU14" s="36" t="s">
        <v>31</v>
      </c>
      <c r="HV14" s="36" t="s">
        <v>31</v>
      </c>
      <c r="HW14" s="36" t="s">
        <v>31</v>
      </c>
      <c r="HX14" s="36" t="s">
        <v>31</v>
      </c>
      <c r="IC14" s="28"/>
      <c r="ID14" s="538" t="str">
        <f t="shared" si="2"/>
        <v>N334</v>
      </c>
      <c r="IE14" s="539">
        <f t="shared" ref="IE14:IE44" si="4">IF(MIN(IN14:IS14)=0,48000,MIN(IN14:IS14))</f>
        <v>48000</v>
      </c>
      <c r="IF14" s="539" t="str">
        <f>IF(COUNTIF($E4:$HX4,$IF$12)=0,"N",HLOOKUP($IF$12,$E4:$HX$35,$IM14,FALSE))</f>
        <v>N</v>
      </c>
      <c r="IG14" s="539" t="str">
        <f>IF(COUNTIF($E4:$HX4,$IG$12)=0,"N",HLOOKUP($IG$12,$E4:$HX$35,$IM14,FALSE))</f>
        <v>N</v>
      </c>
      <c r="IH14" s="539" t="str">
        <f>IF(COUNTIF($E4:$HX4,$IH$12)=0,"N",HLOOKUP($IH$12,$E4:$HX$35,$IM14,FALSE))</f>
        <v>N</v>
      </c>
      <c r="II14" s="539" t="str">
        <f>IF(COUNTIF($E4:$HX4,$II$12)=0,"N",HLOOKUP($II$12,$E4:$HX$35,$IM14,FALSE))</f>
        <v>N</v>
      </c>
      <c r="IJ14" s="539" t="str">
        <f>IF(COUNTIF($E4:$HX4,$IJ$12)=0,"N",HLOOKUP($IJ$12,$E4:$HX$35,$IM14,FALSE))</f>
        <v>N</v>
      </c>
      <c r="IK14" s="539" t="str">
        <f>IF(COUNTIF($E4:$HX4,$IK$12)=0,"N",HLOOKUP($IK$12,$E4:$HX$35,$IM14,FALSE))</f>
        <v>N</v>
      </c>
      <c r="IM14" s="554">
        <v>32</v>
      </c>
      <c r="IN14" s="539" t="str">
        <f t="shared" si="3"/>
        <v>N</v>
      </c>
      <c r="IO14" s="539" t="str">
        <f t="shared" si="3"/>
        <v>N</v>
      </c>
      <c r="IP14" s="539" t="str">
        <f t="shared" si="3"/>
        <v>N</v>
      </c>
      <c r="IQ14" s="539" t="str">
        <f t="shared" si="3"/>
        <v>N</v>
      </c>
      <c r="IR14" s="539" t="str">
        <f t="shared" si="3"/>
        <v>N</v>
      </c>
      <c r="IS14" s="539" t="str">
        <f t="shared" si="3"/>
        <v>N</v>
      </c>
    </row>
    <row r="15" spans="1:256" ht="15.75" customHeight="1" x14ac:dyDescent="0.2">
      <c r="A15" s="5" t="str">
        <f>'[1]planning détaillé'!$DW21</f>
        <v>V10T</v>
      </c>
      <c r="B15" s="5">
        <f>'[1]planning détaillé'!$DX21</f>
        <v>41506</v>
      </c>
      <c r="C15" s="38">
        <f t="shared" si="0"/>
        <v>48000</v>
      </c>
      <c r="D15" s="15" t="s">
        <v>246</v>
      </c>
      <c r="E15" s="36">
        <v>15.124999999999886</v>
      </c>
      <c r="F15" s="36">
        <v>15.124999999999886</v>
      </c>
      <c r="G15" s="36">
        <v>15.124999999999886</v>
      </c>
      <c r="H15" s="36">
        <v>15.124999999999886</v>
      </c>
      <c r="I15" s="36">
        <v>15.124999999999886</v>
      </c>
      <c r="J15" s="36" t="s">
        <v>196</v>
      </c>
      <c r="K15" s="36" t="s">
        <v>196</v>
      </c>
      <c r="L15" s="36" t="s">
        <v>196</v>
      </c>
      <c r="M15" s="36" t="s">
        <v>196</v>
      </c>
      <c r="N15" s="36" t="s">
        <v>196</v>
      </c>
      <c r="O15" s="36" t="s">
        <v>196</v>
      </c>
      <c r="P15" s="36" t="s">
        <v>196</v>
      </c>
      <c r="Q15" s="36" t="s">
        <v>196</v>
      </c>
      <c r="R15" s="36" t="s">
        <v>196</v>
      </c>
      <c r="S15" s="36" t="s">
        <v>196</v>
      </c>
      <c r="T15" s="36" t="s">
        <v>196</v>
      </c>
      <c r="U15" s="36" t="s">
        <v>196</v>
      </c>
      <c r="V15" s="36" t="s">
        <v>196</v>
      </c>
      <c r="W15" s="36" t="s">
        <v>196</v>
      </c>
      <c r="X15" s="36" t="s">
        <v>196</v>
      </c>
      <c r="Y15" s="36" t="s">
        <v>196</v>
      </c>
      <c r="Z15" s="36" t="s">
        <v>12</v>
      </c>
      <c r="AA15" s="36" t="s">
        <v>12</v>
      </c>
      <c r="AB15" s="36" t="s">
        <v>12</v>
      </c>
      <c r="AC15" s="36" t="s">
        <v>12</v>
      </c>
      <c r="AD15" s="36" t="s">
        <v>12</v>
      </c>
      <c r="AE15" s="36" t="s">
        <v>12</v>
      </c>
      <c r="AF15" s="36" t="s">
        <v>12</v>
      </c>
      <c r="AG15" s="36" t="s">
        <v>12</v>
      </c>
      <c r="AH15" s="36">
        <v>20.269927536231876</v>
      </c>
      <c r="AI15" s="36">
        <v>20.269927536231876</v>
      </c>
      <c r="AJ15" s="36">
        <v>20.269927536231876</v>
      </c>
      <c r="AK15" s="36">
        <v>20.269927536231876</v>
      </c>
      <c r="AL15" s="36">
        <v>20.269927536231876</v>
      </c>
      <c r="AM15" s="36">
        <v>20.269927536231876</v>
      </c>
      <c r="AN15" s="36">
        <v>20.269927536231876</v>
      </c>
      <c r="AO15" s="36">
        <v>20.48749999999999</v>
      </c>
      <c r="AP15" s="36">
        <v>20.48749999999999</v>
      </c>
      <c r="AQ15" s="36">
        <v>20.48749999999999</v>
      </c>
      <c r="AR15" s="36">
        <v>20.48749999999999</v>
      </c>
      <c r="AS15" s="36">
        <v>6</v>
      </c>
      <c r="AT15" s="36">
        <v>6</v>
      </c>
      <c r="AU15" s="36">
        <v>6</v>
      </c>
      <c r="AV15" s="36">
        <v>6</v>
      </c>
      <c r="AW15" s="36">
        <v>6</v>
      </c>
      <c r="AX15" s="36">
        <v>6</v>
      </c>
      <c r="AY15" s="36">
        <v>6</v>
      </c>
      <c r="AZ15" s="36">
        <v>80</v>
      </c>
      <c r="BA15" s="36">
        <v>83.36666666666666</v>
      </c>
      <c r="BB15" s="36">
        <v>12.824074074074083</v>
      </c>
      <c r="BC15" s="36">
        <v>12.824074074074083</v>
      </c>
      <c r="BD15" s="36">
        <v>12.824074074074083</v>
      </c>
      <c r="BE15" s="36">
        <v>12.824074074074083</v>
      </c>
      <c r="BF15" s="36">
        <v>12.824074074074083</v>
      </c>
      <c r="BG15" s="36">
        <v>12.824074074074083</v>
      </c>
      <c r="BH15" s="36">
        <v>12.824074074074083</v>
      </c>
      <c r="BI15" s="36">
        <v>12.824074074074083</v>
      </c>
      <c r="BJ15" s="36">
        <v>12.824074074074083</v>
      </c>
      <c r="BK15" s="36">
        <v>12.824074074074083</v>
      </c>
      <c r="BL15" s="36">
        <v>12.824074074074083</v>
      </c>
      <c r="BM15" s="36">
        <v>12.824074074074083</v>
      </c>
      <c r="BN15" s="36">
        <v>85</v>
      </c>
      <c r="BO15" s="36">
        <v>85</v>
      </c>
      <c r="BP15" s="36">
        <v>85</v>
      </c>
      <c r="BQ15" s="36">
        <v>85</v>
      </c>
      <c r="BR15" s="36">
        <v>12.824074074074083</v>
      </c>
      <c r="BS15" s="36">
        <v>12.824074074074083</v>
      </c>
      <c r="BT15" s="36">
        <v>12.824074074074083</v>
      </c>
      <c r="BU15" s="36">
        <v>12.824074074074083</v>
      </c>
      <c r="BV15" s="36">
        <v>12.824074074074083</v>
      </c>
      <c r="BW15" s="36">
        <v>12.824074074074083</v>
      </c>
      <c r="BX15" s="36">
        <v>12.824074074074083</v>
      </c>
      <c r="BY15" s="36" t="s">
        <v>195</v>
      </c>
      <c r="BZ15" s="36" t="s">
        <v>195</v>
      </c>
      <c r="CA15" s="36" t="s">
        <v>195</v>
      </c>
      <c r="CB15" s="36" t="s">
        <v>195</v>
      </c>
      <c r="CC15" s="36" t="s">
        <v>195</v>
      </c>
      <c r="CD15" s="36" t="s">
        <v>195</v>
      </c>
      <c r="CE15" s="36" t="s">
        <v>195</v>
      </c>
      <c r="CF15" s="153" t="s">
        <v>195</v>
      </c>
      <c r="CG15" s="163" t="s">
        <v>195</v>
      </c>
      <c r="CH15" s="36" t="s">
        <v>195</v>
      </c>
      <c r="CI15" s="36" t="s">
        <v>195</v>
      </c>
      <c r="CJ15" s="36" t="s">
        <v>195</v>
      </c>
      <c r="CK15" s="36" t="s">
        <v>195</v>
      </c>
      <c r="CL15" s="36" t="s">
        <v>195</v>
      </c>
      <c r="CM15" s="36" t="s">
        <v>195</v>
      </c>
      <c r="CN15" s="36" t="s">
        <v>195</v>
      </c>
      <c r="CO15" s="36" t="s">
        <v>195</v>
      </c>
      <c r="CP15" s="36" t="s">
        <v>195</v>
      </c>
      <c r="CQ15" s="36" t="s">
        <v>195</v>
      </c>
      <c r="CR15" s="36" t="s">
        <v>195</v>
      </c>
      <c r="CS15" s="36" t="s">
        <v>195</v>
      </c>
      <c r="CT15" s="36" t="s">
        <v>195</v>
      </c>
      <c r="CU15" s="36" t="s">
        <v>195</v>
      </c>
      <c r="CV15" s="36" t="s">
        <v>195</v>
      </c>
      <c r="CW15" s="36" t="s">
        <v>195</v>
      </c>
      <c r="CX15" s="36" t="s">
        <v>195</v>
      </c>
      <c r="CY15" s="36" t="s">
        <v>195</v>
      </c>
      <c r="CZ15" s="36" t="s">
        <v>195</v>
      </c>
      <c r="DA15" s="36" t="s">
        <v>195</v>
      </c>
      <c r="DB15" s="36" t="s">
        <v>195</v>
      </c>
      <c r="DC15" s="36" t="s">
        <v>195</v>
      </c>
      <c r="DD15" s="36" t="s">
        <v>195</v>
      </c>
      <c r="DE15" s="36" t="s">
        <v>195</v>
      </c>
      <c r="DF15" s="36" t="s">
        <v>31</v>
      </c>
      <c r="DG15" s="36" t="s">
        <v>31</v>
      </c>
      <c r="DH15" s="36" t="s">
        <v>31</v>
      </c>
      <c r="DI15" s="36" t="s">
        <v>31</v>
      </c>
      <c r="DJ15" s="36" t="s">
        <v>31</v>
      </c>
      <c r="DK15" s="36" t="s">
        <v>31</v>
      </c>
      <c r="DL15" s="36" t="s">
        <v>31</v>
      </c>
      <c r="DM15" s="36" t="s">
        <v>31</v>
      </c>
      <c r="DN15" s="36" t="s">
        <v>31</v>
      </c>
      <c r="DO15" s="36" t="s">
        <v>31</v>
      </c>
      <c r="DP15" s="36" t="s">
        <v>31</v>
      </c>
      <c r="DQ15" s="36" t="s">
        <v>31</v>
      </c>
      <c r="DR15" s="36" t="s">
        <v>31</v>
      </c>
      <c r="DS15" s="36" t="s">
        <v>31</v>
      </c>
      <c r="DT15" s="36" t="s">
        <v>31</v>
      </c>
      <c r="DU15" s="36" t="s">
        <v>31</v>
      </c>
      <c r="DV15" s="36" t="s">
        <v>31</v>
      </c>
      <c r="DW15" s="36" t="s">
        <v>31</v>
      </c>
      <c r="DX15" s="36" t="s">
        <v>31</v>
      </c>
      <c r="DY15" s="36" t="s">
        <v>31</v>
      </c>
      <c r="DZ15" s="36" t="s">
        <v>31</v>
      </c>
      <c r="EA15" s="36" t="s">
        <v>31</v>
      </c>
      <c r="EB15" s="36" t="s">
        <v>31</v>
      </c>
      <c r="EC15" s="36" t="s">
        <v>31</v>
      </c>
      <c r="ED15" s="36" t="s">
        <v>31</v>
      </c>
      <c r="EE15" s="36" t="s">
        <v>31</v>
      </c>
      <c r="EF15" s="36" t="s">
        <v>31</v>
      </c>
      <c r="EG15" s="36" t="s">
        <v>31</v>
      </c>
      <c r="EH15" s="36" t="s">
        <v>31</v>
      </c>
      <c r="EI15" s="36" t="s">
        <v>31</v>
      </c>
      <c r="EJ15" s="36" t="s">
        <v>31</v>
      </c>
      <c r="EK15" s="36" t="s">
        <v>31</v>
      </c>
      <c r="EL15" s="36" t="s">
        <v>31</v>
      </c>
      <c r="EM15" s="36" t="s">
        <v>31</v>
      </c>
      <c r="EN15" s="36" t="s">
        <v>31</v>
      </c>
      <c r="EO15" s="36" t="s">
        <v>31</v>
      </c>
      <c r="EP15" s="36" t="s">
        <v>31</v>
      </c>
      <c r="EQ15" s="36" t="s">
        <v>31</v>
      </c>
      <c r="ER15" s="36" t="s">
        <v>31</v>
      </c>
      <c r="ES15" s="36" t="s">
        <v>31</v>
      </c>
      <c r="ET15" s="36" t="s">
        <v>31</v>
      </c>
      <c r="EU15" s="36" t="s">
        <v>31</v>
      </c>
      <c r="EV15" s="36" t="s">
        <v>31</v>
      </c>
      <c r="EW15" s="36" t="s">
        <v>31</v>
      </c>
      <c r="EX15" s="36" t="s">
        <v>31</v>
      </c>
      <c r="EY15" s="36" t="s">
        <v>31</v>
      </c>
      <c r="EZ15" s="36" t="s">
        <v>31</v>
      </c>
      <c r="FA15" s="36" t="s">
        <v>31</v>
      </c>
      <c r="FB15" s="36" t="s">
        <v>31</v>
      </c>
      <c r="FC15" s="36" t="s">
        <v>31</v>
      </c>
      <c r="FD15" s="36" t="s">
        <v>31</v>
      </c>
      <c r="FE15" s="36" t="s">
        <v>31</v>
      </c>
      <c r="FF15" s="36" t="s">
        <v>31</v>
      </c>
      <c r="FG15" s="36" t="s">
        <v>31</v>
      </c>
      <c r="FH15" s="36" t="s">
        <v>31</v>
      </c>
      <c r="FI15" s="36" t="s">
        <v>31</v>
      </c>
      <c r="FJ15" s="36" t="s">
        <v>31</v>
      </c>
      <c r="FK15" s="36" t="s">
        <v>31</v>
      </c>
      <c r="FL15" s="36" t="s">
        <v>31</v>
      </c>
      <c r="FM15" s="36" t="s">
        <v>31</v>
      </c>
      <c r="FN15" s="36" t="s">
        <v>31</v>
      </c>
      <c r="FO15" s="36" t="s">
        <v>31</v>
      </c>
      <c r="FP15" s="36" t="s">
        <v>31</v>
      </c>
      <c r="FQ15" s="36" t="s">
        <v>31</v>
      </c>
      <c r="FR15" s="36" t="s">
        <v>31</v>
      </c>
      <c r="FS15" s="36" t="s">
        <v>31</v>
      </c>
      <c r="FT15" s="36" t="s">
        <v>31</v>
      </c>
      <c r="FU15" s="36" t="s">
        <v>31</v>
      </c>
      <c r="FV15" s="36" t="s">
        <v>31</v>
      </c>
      <c r="FW15" s="36" t="s">
        <v>31</v>
      </c>
      <c r="FX15" s="36" t="s">
        <v>31</v>
      </c>
      <c r="FY15" s="36" t="s">
        <v>31</v>
      </c>
      <c r="FZ15" s="36" t="s">
        <v>31</v>
      </c>
      <c r="GA15" s="36" t="s">
        <v>31</v>
      </c>
      <c r="GB15" s="36" t="s">
        <v>31</v>
      </c>
      <c r="GC15" s="36" t="s">
        <v>31</v>
      </c>
      <c r="GD15" s="36" t="s">
        <v>31</v>
      </c>
      <c r="GE15" s="36" t="s">
        <v>31</v>
      </c>
      <c r="GF15" s="36" t="s">
        <v>31</v>
      </c>
      <c r="GG15" s="36" t="s">
        <v>31</v>
      </c>
      <c r="GH15" s="36" t="s">
        <v>31</v>
      </c>
      <c r="GI15" s="36" t="s">
        <v>31</v>
      </c>
      <c r="GJ15" s="36" t="s">
        <v>31</v>
      </c>
      <c r="GK15" s="36" t="s">
        <v>31</v>
      </c>
      <c r="GL15" s="36" t="s">
        <v>31</v>
      </c>
      <c r="GM15" s="36" t="s">
        <v>31</v>
      </c>
      <c r="GN15" s="36" t="s">
        <v>31</v>
      </c>
      <c r="GO15" s="36" t="s">
        <v>31</v>
      </c>
      <c r="GP15" s="36" t="s">
        <v>31</v>
      </c>
      <c r="GQ15" s="36" t="s">
        <v>31</v>
      </c>
      <c r="GR15" s="36" t="s">
        <v>31</v>
      </c>
      <c r="GS15" s="36" t="s">
        <v>31</v>
      </c>
      <c r="GT15" s="36" t="s">
        <v>31</v>
      </c>
      <c r="GU15" s="36" t="s">
        <v>31</v>
      </c>
      <c r="GV15" s="36" t="s">
        <v>31</v>
      </c>
      <c r="GW15" s="36" t="s">
        <v>31</v>
      </c>
      <c r="GX15" s="36" t="s">
        <v>31</v>
      </c>
      <c r="GY15" s="36" t="s">
        <v>31</v>
      </c>
      <c r="GZ15" s="36" t="s">
        <v>31</v>
      </c>
      <c r="HA15" s="36" t="s">
        <v>31</v>
      </c>
      <c r="HB15" s="36" t="s">
        <v>31</v>
      </c>
      <c r="HC15" s="36" t="s">
        <v>31</v>
      </c>
      <c r="HD15" s="36" t="s">
        <v>31</v>
      </c>
      <c r="HE15" s="36" t="s">
        <v>31</v>
      </c>
      <c r="HF15" s="36" t="s">
        <v>31</v>
      </c>
      <c r="HG15" s="36" t="s">
        <v>31</v>
      </c>
      <c r="HH15" s="36" t="s">
        <v>31</v>
      </c>
      <c r="HI15" s="36" t="s">
        <v>31</v>
      </c>
      <c r="HJ15" s="36" t="s">
        <v>31</v>
      </c>
      <c r="HK15" s="36" t="s">
        <v>31</v>
      </c>
      <c r="HL15" s="36" t="s">
        <v>31</v>
      </c>
      <c r="HM15" s="36" t="s">
        <v>31</v>
      </c>
      <c r="HN15" s="36" t="s">
        <v>31</v>
      </c>
      <c r="HO15" s="36" t="s">
        <v>31</v>
      </c>
      <c r="HP15" s="36" t="s">
        <v>31</v>
      </c>
      <c r="HQ15" s="36" t="s">
        <v>31</v>
      </c>
      <c r="HR15" s="36" t="s">
        <v>31</v>
      </c>
      <c r="HS15" s="36" t="s">
        <v>31</v>
      </c>
      <c r="HT15" s="36" t="s">
        <v>31</v>
      </c>
      <c r="HU15" s="36" t="s">
        <v>31</v>
      </c>
      <c r="HV15" s="36" t="s">
        <v>31</v>
      </c>
      <c r="HW15" s="36" t="s">
        <v>31</v>
      </c>
      <c r="HX15" s="36" t="s">
        <v>31</v>
      </c>
      <c r="IC15" s="28"/>
      <c r="ID15" s="611" t="str">
        <f t="shared" si="2"/>
        <v>N335</v>
      </c>
      <c r="IE15" s="25">
        <f t="shared" si="4"/>
        <v>48000</v>
      </c>
      <c r="IF15" s="25" t="str">
        <f>IF(COUNTIF($E5:$HX5,$IF$12)=0,"N",HLOOKUP($IF$12,$E5:$HX$35,$IM15,FALSE))</f>
        <v>N</v>
      </c>
      <c r="IG15" s="25">
        <f>IF(COUNTIF($E5:$HX5,$IG$12)=0,"N",HLOOKUP($IG$12,$E5:$HX$35,$IM15,FALSE))</f>
        <v>41334</v>
      </c>
      <c r="IH15" s="25" t="str">
        <f>IF(COUNTIF($E5:$HX5,$IH$12)=0,"N",HLOOKUP($IH$12,$E5:$HX$35,$IM15,FALSE))</f>
        <v>N</v>
      </c>
      <c r="II15" s="25" t="str">
        <f>IF(COUNTIF($E5:$HX5,$II$12)=0,"N",HLOOKUP($II$12,$E5:$HX$35,$IM15,FALSE))</f>
        <v>N</v>
      </c>
      <c r="IJ15" s="25" t="str">
        <f>IF(COUNTIF($E5:$HX5,$IJ$12)=0,"N",HLOOKUP($IJ$12,$E5:$HX$35,$IM15,FALSE))</f>
        <v>N</v>
      </c>
      <c r="IK15" s="25" t="str">
        <f>IF(COUNTIF($E5:$HX5,$IK$12)=0,"N",HLOOKUP($IK$12,$E5:$HX$35,$IM15,FALSE))</f>
        <v>N</v>
      </c>
      <c r="IM15" s="554">
        <v>31</v>
      </c>
      <c r="IN15" s="25" t="str">
        <f t="shared" si="3"/>
        <v>N</v>
      </c>
      <c r="IO15" s="25" t="str">
        <f t="shared" si="3"/>
        <v>N</v>
      </c>
      <c r="IP15" s="25" t="str">
        <f t="shared" si="3"/>
        <v>N</v>
      </c>
      <c r="IQ15" s="25" t="str">
        <f t="shared" si="3"/>
        <v>N</v>
      </c>
      <c r="IR15" s="25" t="str">
        <f t="shared" si="3"/>
        <v>N</v>
      </c>
      <c r="IS15" s="25" t="str">
        <f t="shared" si="3"/>
        <v>N</v>
      </c>
    </row>
    <row r="16" spans="1:256" ht="15.75" customHeight="1" x14ac:dyDescent="0.2">
      <c r="A16" s="5" t="str">
        <f>'[1]planning détaillé'!$DW22</f>
        <v>V10T</v>
      </c>
      <c r="B16" s="5">
        <f>'[1]planning détaillé'!$DX22</f>
        <v>42688</v>
      </c>
      <c r="C16" s="38">
        <f t="shared" si="0"/>
        <v>42644</v>
      </c>
      <c r="D16" s="15" t="s">
        <v>247</v>
      </c>
      <c r="E16" s="36">
        <v>28.594444444444434</v>
      </c>
      <c r="F16" s="36">
        <v>28.594444444444434</v>
      </c>
      <c r="G16" s="36">
        <v>28.594444444444434</v>
      </c>
      <c r="H16" s="36">
        <v>28.594444444444434</v>
      </c>
      <c r="I16" s="36">
        <v>28.594444444444434</v>
      </c>
      <c r="J16" s="36">
        <v>28.594444444444434</v>
      </c>
      <c r="K16" s="36">
        <v>28.594444444444434</v>
      </c>
      <c r="L16" s="36">
        <v>28.594444444444434</v>
      </c>
      <c r="M16" s="36">
        <v>28.594444444444434</v>
      </c>
      <c r="N16" s="36">
        <v>28.594444444444434</v>
      </c>
      <c r="O16" s="36">
        <v>28.594444444444434</v>
      </c>
      <c r="P16" s="36">
        <v>28.594444444444434</v>
      </c>
      <c r="Q16" s="36">
        <v>28.916666666666647</v>
      </c>
      <c r="R16" s="36">
        <v>28.916666666666647</v>
      </c>
      <c r="S16" s="36">
        <v>28.916666666666647</v>
      </c>
      <c r="T16" s="36" t="s">
        <v>27</v>
      </c>
      <c r="U16" s="36">
        <v>28.916666666666647</v>
      </c>
      <c r="V16" s="36">
        <v>28.916666666666647</v>
      </c>
      <c r="W16" s="36">
        <v>28.916666666666647</v>
      </c>
      <c r="X16" s="36">
        <v>28.916666666666647</v>
      </c>
      <c r="Y16" s="36">
        <v>28.916666666666647</v>
      </c>
      <c r="Z16" s="36">
        <v>29.600694444444429</v>
      </c>
      <c r="AA16" s="36">
        <v>29.600694444444429</v>
      </c>
      <c r="AB16" s="36">
        <v>29.600694444444429</v>
      </c>
      <c r="AC16" s="36">
        <v>20.911111111111097</v>
      </c>
      <c r="AD16" s="36">
        <v>20.911111111111097</v>
      </c>
      <c r="AE16" s="36">
        <v>20.911111111111097</v>
      </c>
      <c r="AF16" s="36">
        <v>20.911111111111097</v>
      </c>
      <c r="AG16" s="36">
        <v>20.911111111111097</v>
      </c>
      <c r="AH16" s="36">
        <v>20.911111111111097</v>
      </c>
      <c r="AI16" s="36">
        <v>20.911111111111097</v>
      </c>
      <c r="AJ16" s="36">
        <v>20.911111111111097</v>
      </c>
      <c r="AK16" s="36">
        <v>20.911111111111097</v>
      </c>
      <c r="AL16" s="36">
        <v>20.911111111111097</v>
      </c>
      <c r="AM16" s="36">
        <v>20.911111111111097</v>
      </c>
      <c r="AN16" s="36" t="s">
        <v>198</v>
      </c>
      <c r="AO16" s="36" t="s">
        <v>198</v>
      </c>
      <c r="AP16" s="36">
        <v>21</v>
      </c>
      <c r="AQ16" s="36">
        <v>21</v>
      </c>
      <c r="AR16" s="36">
        <v>21</v>
      </c>
      <c r="AS16" s="36">
        <v>21</v>
      </c>
      <c r="AT16" s="36">
        <v>21</v>
      </c>
      <c r="AU16" s="36">
        <v>21</v>
      </c>
      <c r="AV16" s="36">
        <v>21</v>
      </c>
      <c r="AW16" s="36">
        <v>21</v>
      </c>
      <c r="AX16" s="36">
        <v>21</v>
      </c>
      <c r="AY16" s="36">
        <v>21</v>
      </c>
      <c r="AZ16" s="36">
        <v>21</v>
      </c>
      <c r="BA16" s="36">
        <v>22.347916666666663</v>
      </c>
      <c r="BB16" s="36">
        <v>22.347916666666663</v>
      </c>
      <c r="BC16" s="36">
        <v>22.347916666666663</v>
      </c>
      <c r="BD16" s="36">
        <v>22.347916666666663</v>
      </c>
      <c r="BE16" s="36">
        <v>22.347916666666663</v>
      </c>
      <c r="BF16" s="36">
        <v>22.347916666666663</v>
      </c>
      <c r="BG16" s="36">
        <v>22.347916666666663</v>
      </c>
      <c r="BH16" s="36">
        <v>22.347916666666663</v>
      </c>
      <c r="BI16" s="36">
        <v>22.347916666666663</v>
      </c>
      <c r="BJ16" s="36" t="s">
        <v>13</v>
      </c>
      <c r="BK16" s="36" t="s">
        <v>13</v>
      </c>
      <c r="BL16" s="36" t="s">
        <v>13</v>
      </c>
      <c r="BM16" s="36" t="s">
        <v>13</v>
      </c>
      <c r="BN16" s="36" t="s">
        <v>13</v>
      </c>
      <c r="BO16" s="36" t="s">
        <v>13</v>
      </c>
      <c r="BP16" s="36">
        <v>30.303030303030301</v>
      </c>
      <c r="BQ16" s="36">
        <v>30.303030303030301</v>
      </c>
      <c r="BR16" s="36">
        <v>30.303030303030301</v>
      </c>
      <c r="BS16" s="36">
        <v>30.303030303030301</v>
      </c>
      <c r="BT16" s="36">
        <v>30.303030303030301</v>
      </c>
      <c r="BU16" s="36">
        <v>30.303030303030301</v>
      </c>
      <c r="BV16" s="36">
        <v>30.303030303030301</v>
      </c>
      <c r="BW16" s="36">
        <v>30.303030303030301</v>
      </c>
      <c r="BX16" s="36">
        <v>30.303030303030301</v>
      </c>
      <c r="BY16" s="36">
        <v>30.303030303030301</v>
      </c>
      <c r="BZ16" s="36">
        <v>30.303030303030301</v>
      </c>
      <c r="CA16" s="36">
        <v>30.303030303030301</v>
      </c>
      <c r="CB16" s="36">
        <v>30.303030303030301</v>
      </c>
      <c r="CC16" s="36">
        <v>30.303030303030301</v>
      </c>
      <c r="CD16" s="36">
        <v>30.303030303030301</v>
      </c>
      <c r="CE16" s="36">
        <v>30.303030303030301</v>
      </c>
      <c r="CF16" s="153">
        <v>30.303030303030301</v>
      </c>
      <c r="CG16" s="163">
        <v>30.303030303030301</v>
      </c>
      <c r="CH16" s="36">
        <v>30.303030303030301</v>
      </c>
      <c r="CI16" s="36">
        <v>30.303030303030301</v>
      </c>
      <c r="CJ16" s="36">
        <v>30.303030303030301</v>
      </c>
      <c r="CK16" s="36">
        <v>30.303030303030301</v>
      </c>
      <c r="CL16" s="36">
        <v>30.303030303030301</v>
      </c>
      <c r="CM16" s="36">
        <v>30.303030303030301</v>
      </c>
      <c r="CN16" s="36">
        <v>30.303030303030301</v>
      </c>
      <c r="CO16" s="36">
        <v>30.303030303030301</v>
      </c>
      <c r="CP16" s="36">
        <v>30.303030303030301</v>
      </c>
      <c r="CQ16" s="36">
        <v>30.303030303030301</v>
      </c>
      <c r="CR16" s="36">
        <v>30.303030303030301</v>
      </c>
      <c r="CS16" s="36">
        <v>30.303030303030301</v>
      </c>
      <c r="CT16" s="36">
        <v>30.303030303030301</v>
      </c>
      <c r="CU16" s="36">
        <v>30.303030303030301</v>
      </c>
      <c r="CV16" s="36">
        <v>30.303030303030301</v>
      </c>
      <c r="CW16" s="36" t="s">
        <v>195</v>
      </c>
      <c r="CX16" s="36" t="s">
        <v>195</v>
      </c>
      <c r="CY16" s="36" t="s">
        <v>195</v>
      </c>
      <c r="CZ16" s="36" t="s">
        <v>195</v>
      </c>
      <c r="DA16" s="36" t="s">
        <v>195</v>
      </c>
      <c r="DB16" s="36" t="s">
        <v>195</v>
      </c>
      <c r="DC16" s="36" t="s">
        <v>195</v>
      </c>
      <c r="DD16" s="36" t="s">
        <v>195</v>
      </c>
      <c r="DE16" s="36" t="s">
        <v>195</v>
      </c>
      <c r="DF16" s="36" t="s">
        <v>31</v>
      </c>
      <c r="DG16" s="36" t="s">
        <v>31</v>
      </c>
      <c r="DH16" s="36" t="s">
        <v>31</v>
      </c>
      <c r="DI16" s="36" t="s">
        <v>31</v>
      </c>
      <c r="DJ16" s="36" t="s">
        <v>31</v>
      </c>
      <c r="DK16" s="36" t="s">
        <v>31</v>
      </c>
      <c r="DL16" s="36" t="s">
        <v>31</v>
      </c>
      <c r="DM16" s="36" t="s">
        <v>31</v>
      </c>
      <c r="DN16" s="36" t="s">
        <v>31</v>
      </c>
      <c r="DO16" s="36" t="s">
        <v>31</v>
      </c>
      <c r="DP16" s="36" t="s">
        <v>31</v>
      </c>
      <c r="DQ16" s="36" t="s">
        <v>31</v>
      </c>
      <c r="DR16" s="36" t="s">
        <v>31</v>
      </c>
      <c r="DS16" s="36" t="s">
        <v>31</v>
      </c>
      <c r="DT16" s="36" t="s">
        <v>31</v>
      </c>
      <c r="DU16" s="36" t="s">
        <v>31</v>
      </c>
      <c r="DV16" s="36" t="s">
        <v>31</v>
      </c>
      <c r="DW16" s="36" t="s">
        <v>31</v>
      </c>
      <c r="DX16" s="36" t="s">
        <v>31</v>
      </c>
      <c r="DY16" s="36" t="s">
        <v>31</v>
      </c>
      <c r="DZ16" s="36" t="s">
        <v>31</v>
      </c>
      <c r="EA16" s="36" t="s">
        <v>31</v>
      </c>
      <c r="EB16" s="36" t="s">
        <v>31</v>
      </c>
      <c r="EC16" s="36" t="s">
        <v>31</v>
      </c>
      <c r="ED16" s="36" t="s">
        <v>31</v>
      </c>
      <c r="EE16" s="36" t="s">
        <v>31</v>
      </c>
      <c r="EF16" s="36" t="s">
        <v>31</v>
      </c>
      <c r="EG16" s="36" t="s">
        <v>31</v>
      </c>
      <c r="EH16" s="36" t="s">
        <v>31</v>
      </c>
      <c r="EI16" s="36" t="s">
        <v>31</v>
      </c>
      <c r="EJ16" s="36" t="s">
        <v>31</v>
      </c>
      <c r="EK16" s="36" t="s">
        <v>31</v>
      </c>
      <c r="EL16" s="36" t="s">
        <v>31</v>
      </c>
      <c r="EM16" s="36" t="s">
        <v>31</v>
      </c>
      <c r="EN16" s="36" t="s">
        <v>31</v>
      </c>
      <c r="EO16" s="36" t="s">
        <v>31</v>
      </c>
      <c r="EP16" s="36" t="s">
        <v>31</v>
      </c>
      <c r="EQ16" s="36" t="s">
        <v>31</v>
      </c>
      <c r="ER16" s="36" t="s">
        <v>31</v>
      </c>
      <c r="ES16" s="36" t="s">
        <v>31</v>
      </c>
      <c r="ET16" s="36" t="s">
        <v>31</v>
      </c>
      <c r="EU16" s="36" t="s">
        <v>31</v>
      </c>
      <c r="EV16" s="36" t="s">
        <v>31</v>
      </c>
      <c r="EW16" s="36" t="s">
        <v>31</v>
      </c>
      <c r="EX16" s="36" t="s">
        <v>31</v>
      </c>
      <c r="EY16" s="36" t="s">
        <v>31</v>
      </c>
      <c r="EZ16" s="36" t="s">
        <v>31</v>
      </c>
      <c r="FA16" s="36" t="s">
        <v>31</v>
      </c>
      <c r="FB16" s="36" t="s">
        <v>31</v>
      </c>
      <c r="FC16" s="36" t="s">
        <v>31</v>
      </c>
      <c r="FD16" s="36" t="s">
        <v>31</v>
      </c>
      <c r="FE16" s="36" t="s">
        <v>31</v>
      </c>
      <c r="FF16" s="36" t="s">
        <v>31</v>
      </c>
      <c r="FG16" s="36" t="s">
        <v>31</v>
      </c>
      <c r="FH16" s="36" t="s">
        <v>31</v>
      </c>
      <c r="FI16" s="36" t="s">
        <v>31</v>
      </c>
      <c r="FJ16" s="36" t="s">
        <v>31</v>
      </c>
      <c r="FK16" s="36" t="s">
        <v>31</v>
      </c>
      <c r="FL16" s="36" t="s">
        <v>31</v>
      </c>
      <c r="FM16" s="36" t="s">
        <v>31</v>
      </c>
      <c r="FN16" s="36" t="s">
        <v>31</v>
      </c>
      <c r="FO16" s="36" t="s">
        <v>31</v>
      </c>
      <c r="FP16" s="36" t="s">
        <v>31</v>
      </c>
      <c r="FQ16" s="36" t="s">
        <v>31</v>
      </c>
      <c r="FR16" s="36" t="s">
        <v>31</v>
      </c>
      <c r="FS16" s="36" t="s">
        <v>31</v>
      </c>
      <c r="FT16" s="36" t="s">
        <v>31</v>
      </c>
      <c r="FU16" s="36" t="s">
        <v>31</v>
      </c>
      <c r="FV16" s="36" t="s">
        <v>31</v>
      </c>
      <c r="FW16" s="36" t="s">
        <v>31</v>
      </c>
      <c r="FX16" s="36" t="s">
        <v>31</v>
      </c>
      <c r="FY16" s="36" t="s">
        <v>31</v>
      </c>
      <c r="FZ16" s="36" t="s">
        <v>31</v>
      </c>
      <c r="GA16" s="36" t="s">
        <v>31</v>
      </c>
      <c r="GB16" s="36" t="s">
        <v>31</v>
      </c>
      <c r="GC16" s="36" t="s">
        <v>31</v>
      </c>
      <c r="GD16" s="36" t="s">
        <v>31</v>
      </c>
      <c r="GE16" s="36" t="s">
        <v>31</v>
      </c>
      <c r="GF16" s="36" t="s">
        <v>31</v>
      </c>
      <c r="GG16" s="36" t="s">
        <v>31</v>
      </c>
      <c r="GH16" s="36" t="s">
        <v>31</v>
      </c>
      <c r="GI16" s="36" t="s">
        <v>31</v>
      </c>
      <c r="GJ16" s="36" t="s">
        <v>31</v>
      </c>
      <c r="GK16" s="36" t="s">
        <v>31</v>
      </c>
      <c r="GL16" s="36" t="s">
        <v>31</v>
      </c>
      <c r="GM16" s="36" t="s">
        <v>31</v>
      </c>
      <c r="GN16" s="36" t="s">
        <v>31</v>
      </c>
      <c r="GO16" s="36" t="s">
        <v>31</v>
      </c>
      <c r="GP16" s="36" t="s">
        <v>31</v>
      </c>
      <c r="GQ16" s="36" t="s">
        <v>31</v>
      </c>
      <c r="GR16" s="36" t="s">
        <v>31</v>
      </c>
      <c r="GS16" s="36" t="s">
        <v>31</v>
      </c>
      <c r="GT16" s="36" t="s">
        <v>31</v>
      </c>
      <c r="GU16" s="36" t="s">
        <v>31</v>
      </c>
      <c r="GV16" s="36" t="s">
        <v>31</v>
      </c>
      <c r="GW16" s="36" t="s">
        <v>31</v>
      </c>
      <c r="GX16" s="36" t="s">
        <v>31</v>
      </c>
      <c r="GY16" s="36" t="s">
        <v>31</v>
      </c>
      <c r="GZ16" s="36" t="s">
        <v>31</v>
      </c>
      <c r="HA16" s="36" t="s">
        <v>31</v>
      </c>
      <c r="HB16" s="36" t="s">
        <v>31</v>
      </c>
      <c r="HC16" s="36" t="s">
        <v>31</v>
      </c>
      <c r="HD16" s="36" t="s">
        <v>31</v>
      </c>
      <c r="HE16" s="36" t="s">
        <v>31</v>
      </c>
      <c r="HF16" s="36" t="s">
        <v>31</v>
      </c>
      <c r="HG16" s="36" t="s">
        <v>31</v>
      </c>
      <c r="HH16" s="36" t="s">
        <v>31</v>
      </c>
      <c r="HI16" s="36" t="s">
        <v>31</v>
      </c>
      <c r="HJ16" s="36" t="s">
        <v>31</v>
      </c>
      <c r="HK16" s="36" t="s">
        <v>31</v>
      </c>
      <c r="HL16" s="36" t="s">
        <v>31</v>
      </c>
      <c r="HM16" s="36" t="s">
        <v>31</v>
      </c>
      <c r="HN16" s="36" t="s">
        <v>31</v>
      </c>
      <c r="HO16" s="36" t="s">
        <v>31</v>
      </c>
      <c r="HP16" s="36" t="s">
        <v>31</v>
      </c>
      <c r="HQ16" s="36" t="s">
        <v>31</v>
      </c>
      <c r="HR16" s="36" t="s">
        <v>31</v>
      </c>
      <c r="HS16" s="36" t="s">
        <v>31</v>
      </c>
      <c r="HT16" s="36" t="s">
        <v>31</v>
      </c>
      <c r="HU16" s="36" t="s">
        <v>31</v>
      </c>
      <c r="HV16" s="36" t="s">
        <v>31</v>
      </c>
      <c r="HW16" s="36" t="s">
        <v>31</v>
      </c>
      <c r="HX16" s="36" t="s">
        <v>31</v>
      </c>
      <c r="IC16" s="28"/>
      <c r="ID16" s="611" t="str">
        <f t="shared" si="2"/>
        <v>N338</v>
      </c>
      <c r="IE16" s="25">
        <f t="shared" si="4"/>
        <v>48000</v>
      </c>
      <c r="IF16" s="25" t="str">
        <f>IF(COUNTIF($E6:$HX6,$IF$12)=0,"N",HLOOKUP($IF$12,$E6:$HX$35,$IM16,FALSE))</f>
        <v>N</v>
      </c>
      <c r="IG16" s="25">
        <f>IF(COUNTIF($E6:$HX6,$IG$12)=0,"N",HLOOKUP($IG$12,$E6:$HX$35,$IM16,FALSE))</f>
        <v>41426</v>
      </c>
      <c r="IH16" s="25" t="str">
        <f>IF(COUNTIF($E6:$HX6,$IH$12)=0,"N",HLOOKUP($IH$12,$E6:$HX$35,$IM16,FALSE))</f>
        <v>N</v>
      </c>
      <c r="II16" s="25" t="str">
        <f>IF(COUNTIF($E6:$HX6,$II$12)=0,"N",HLOOKUP($II$12,$E6:$HX$35,$IM16,FALSE))</f>
        <v>N</v>
      </c>
      <c r="IJ16" s="25" t="str">
        <f>IF(COUNTIF($E6:$HX6,$IJ$12)=0,"N",HLOOKUP($IJ$12,$E6:$HX$35,$IM16,FALSE))</f>
        <v>N</v>
      </c>
      <c r="IK16" s="25" t="str">
        <f>IF(COUNTIF($E6:$HX6,$IK$12)=0,"N",HLOOKUP($IK$12,$E6:$HX$35,$IM16,FALSE))</f>
        <v>N</v>
      </c>
      <c r="IM16" s="554">
        <v>30</v>
      </c>
      <c r="IN16" s="25" t="str">
        <f t="shared" si="3"/>
        <v>N</v>
      </c>
      <c r="IO16" s="25" t="str">
        <f t="shared" si="3"/>
        <v>N</v>
      </c>
      <c r="IP16" s="25" t="str">
        <f t="shared" si="3"/>
        <v>N</v>
      </c>
      <c r="IQ16" s="25" t="str">
        <f t="shared" si="3"/>
        <v>N</v>
      </c>
      <c r="IR16" s="25" t="str">
        <f t="shared" si="3"/>
        <v>N</v>
      </c>
      <c r="IS16" s="25" t="str">
        <f t="shared" si="3"/>
        <v>N</v>
      </c>
    </row>
    <row r="17" spans="1:253" ht="15.75" customHeight="1" x14ac:dyDescent="0.2">
      <c r="A17" s="5" t="str">
        <f>'[1]planning détaillé'!$DW23</f>
        <v>V10T</v>
      </c>
      <c r="B17" s="5">
        <f>'[1]planning détaillé'!$DX23</f>
        <v>41276</v>
      </c>
      <c r="C17" s="38">
        <f t="shared" si="0"/>
        <v>48000</v>
      </c>
      <c r="D17" s="15" t="s">
        <v>248</v>
      </c>
      <c r="E17" s="36">
        <v>63.766666666666765</v>
      </c>
      <c r="F17" s="36">
        <v>63.766666666666765</v>
      </c>
      <c r="G17" s="36">
        <v>63.766666666666765</v>
      </c>
      <c r="H17" s="36">
        <v>63.766666666666765</v>
      </c>
      <c r="I17" s="36">
        <v>63.766666666666765</v>
      </c>
      <c r="J17" s="36">
        <v>63.766666666666765</v>
      </c>
      <c r="K17" s="36">
        <v>63.766666666666765</v>
      </c>
      <c r="L17" s="36">
        <v>63.766666666666765</v>
      </c>
      <c r="M17" s="36">
        <v>63.766666666666765</v>
      </c>
      <c r="N17" s="36">
        <v>63.766666666666765</v>
      </c>
      <c r="O17" s="36" t="s">
        <v>196</v>
      </c>
      <c r="P17" s="36" t="s">
        <v>196</v>
      </c>
      <c r="Q17" s="36" t="s">
        <v>196</v>
      </c>
      <c r="R17" s="36" t="s">
        <v>196</v>
      </c>
      <c r="S17" s="36" t="s">
        <v>196</v>
      </c>
      <c r="T17" s="36" t="s">
        <v>196</v>
      </c>
      <c r="U17" s="36" t="s">
        <v>196</v>
      </c>
      <c r="V17" s="36" t="s">
        <v>196</v>
      </c>
      <c r="W17" s="36" t="s">
        <v>196</v>
      </c>
      <c r="X17" s="36" t="s">
        <v>196</v>
      </c>
      <c r="Y17" s="36" t="s">
        <v>196</v>
      </c>
      <c r="Z17" s="36" t="s">
        <v>196</v>
      </c>
      <c r="AA17" s="36" t="s">
        <v>196</v>
      </c>
      <c r="AB17" s="36">
        <v>127.53333333333353</v>
      </c>
      <c r="AC17" s="36" t="s">
        <v>12</v>
      </c>
      <c r="AD17" s="36" t="s">
        <v>12</v>
      </c>
      <c r="AE17" s="36" t="s">
        <v>12</v>
      </c>
      <c r="AF17" s="36" t="s">
        <v>12</v>
      </c>
      <c r="AG17" s="36" t="s">
        <v>12</v>
      </c>
      <c r="AH17" s="36" t="s">
        <v>12</v>
      </c>
      <c r="AI17" s="36" t="s">
        <v>12</v>
      </c>
      <c r="AJ17" s="36">
        <v>19.259999999999998</v>
      </c>
      <c r="AK17" s="36">
        <v>19.259999999999998</v>
      </c>
      <c r="AL17" s="36">
        <v>19.259999999999998</v>
      </c>
      <c r="AM17" s="36">
        <v>19.259999999999998</v>
      </c>
      <c r="AN17" s="36">
        <v>19.259999999999998</v>
      </c>
      <c r="AO17" s="36">
        <v>19.112403100775186</v>
      </c>
      <c r="AP17" s="36">
        <v>19.112403100775186</v>
      </c>
      <c r="AQ17" s="36">
        <v>19.112403100775186</v>
      </c>
      <c r="AR17" s="36">
        <v>19.112403100775186</v>
      </c>
      <c r="AS17" s="36">
        <v>10</v>
      </c>
      <c r="AT17" s="36">
        <v>10</v>
      </c>
      <c r="AU17" s="36">
        <v>10</v>
      </c>
      <c r="AV17" s="36">
        <v>10</v>
      </c>
      <c r="AW17" s="36">
        <v>10</v>
      </c>
      <c r="AX17" s="36">
        <v>10</v>
      </c>
      <c r="AY17" s="36">
        <v>10</v>
      </c>
      <c r="AZ17" s="36">
        <v>10</v>
      </c>
      <c r="BA17" s="36">
        <v>15.977777777777751</v>
      </c>
      <c r="BB17" s="36">
        <v>15.977777777777751</v>
      </c>
      <c r="BC17" s="36">
        <v>15.977777777777751</v>
      </c>
      <c r="BD17" s="36">
        <v>15.977777777777751</v>
      </c>
      <c r="BE17" s="36">
        <v>15.977777777777751</v>
      </c>
      <c r="BF17" s="36">
        <v>85</v>
      </c>
      <c r="BG17" s="36">
        <v>85</v>
      </c>
      <c r="BH17" s="36">
        <v>85</v>
      </c>
      <c r="BI17" s="36">
        <v>85</v>
      </c>
      <c r="BJ17" s="36">
        <v>15.977777777777751</v>
      </c>
      <c r="BK17" s="36">
        <v>15.977777777777751</v>
      </c>
      <c r="BL17" s="36">
        <v>15.977777777777751</v>
      </c>
      <c r="BM17" s="36">
        <v>15.977777777777751</v>
      </c>
      <c r="BN17" s="36">
        <v>15.977777777777751</v>
      </c>
      <c r="BO17" s="36">
        <v>15.977777777777751</v>
      </c>
      <c r="BP17" s="36">
        <v>15.977777777777751</v>
      </c>
      <c r="BQ17" s="36">
        <v>15.977777777777751</v>
      </c>
      <c r="BR17" s="36">
        <v>15.977777777777751</v>
      </c>
      <c r="BS17" s="36">
        <v>15.977777777777751</v>
      </c>
      <c r="BT17" s="36">
        <v>15.977777777777751</v>
      </c>
      <c r="BU17" s="36">
        <v>15.977777777777751</v>
      </c>
      <c r="BV17" s="36">
        <v>16</v>
      </c>
      <c r="BW17" s="36">
        <v>16</v>
      </c>
      <c r="BX17" s="785" t="s">
        <v>195</v>
      </c>
      <c r="BY17" s="785" t="s">
        <v>195</v>
      </c>
      <c r="BZ17" s="785" t="s">
        <v>195</v>
      </c>
      <c r="CA17" s="785" t="s">
        <v>195</v>
      </c>
      <c r="CB17" s="785" t="s">
        <v>195</v>
      </c>
      <c r="CC17" s="785" t="s">
        <v>195</v>
      </c>
      <c r="CD17" s="785" t="s">
        <v>195</v>
      </c>
      <c r="CE17" s="785" t="s">
        <v>195</v>
      </c>
      <c r="CF17" s="786" t="s">
        <v>195</v>
      </c>
      <c r="CG17" s="787" t="s">
        <v>195</v>
      </c>
      <c r="CH17" s="785">
        <v>15.977777777777751</v>
      </c>
      <c r="CI17" s="785">
        <v>15.977777777777751</v>
      </c>
      <c r="CJ17" s="785">
        <v>15.977777777777751</v>
      </c>
      <c r="CK17" s="785">
        <v>15.977777777777751</v>
      </c>
      <c r="CL17" s="785">
        <v>15.977777777777751</v>
      </c>
      <c r="CM17" s="785">
        <v>15.977777777777751</v>
      </c>
      <c r="CN17" s="785">
        <v>15.977777777777751</v>
      </c>
      <c r="CO17" s="785">
        <v>15.977777777777751</v>
      </c>
      <c r="CP17" s="785">
        <v>15.977777777777751</v>
      </c>
      <c r="CQ17" s="785" t="s">
        <v>195</v>
      </c>
      <c r="CR17" s="785" t="s">
        <v>195</v>
      </c>
      <c r="CS17" s="785" t="s">
        <v>195</v>
      </c>
      <c r="CT17" s="785" t="s">
        <v>195</v>
      </c>
      <c r="CU17" s="785" t="s">
        <v>195</v>
      </c>
      <c r="CV17" s="785" t="s">
        <v>195</v>
      </c>
      <c r="CW17" s="785" t="s">
        <v>195</v>
      </c>
      <c r="CX17" s="785" t="s">
        <v>195</v>
      </c>
      <c r="CY17" s="785" t="s">
        <v>195</v>
      </c>
      <c r="CZ17" s="785" t="s">
        <v>195</v>
      </c>
      <c r="DA17" s="785" t="s">
        <v>195</v>
      </c>
      <c r="DB17" s="785" t="s">
        <v>195</v>
      </c>
      <c r="DC17" s="785" t="s">
        <v>195</v>
      </c>
      <c r="DD17" s="785" t="s">
        <v>195</v>
      </c>
      <c r="DE17" s="785" t="s">
        <v>195</v>
      </c>
      <c r="DF17" s="785" t="s">
        <v>31</v>
      </c>
      <c r="DG17" s="785" t="s">
        <v>31</v>
      </c>
      <c r="DH17" s="785" t="s">
        <v>31</v>
      </c>
      <c r="DI17" s="785" t="s">
        <v>31</v>
      </c>
      <c r="DJ17" s="785" t="s">
        <v>31</v>
      </c>
      <c r="DK17" s="785" t="s">
        <v>31</v>
      </c>
      <c r="DL17" s="785" t="s">
        <v>31</v>
      </c>
      <c r="DM17" s="785" t="s">
        <v>31</v>
      </c>
      <c r="DN17" s="785" t="s">
        <v>31</v>
      </c>
      <c r="DO17" s="785" t="s">
        <v>31</v>
      </c>
      <c r="DP17" s="785" t="s">
        <v>31</v>
      </c>
      <c r="DQ17" s="785" t="s">
        <v>31</v>
      </c>
      <c r="DR17" s="785" t="s">
        <v>31</v>
      </c>
      <c r="DS17" s="785" t="s">
        <v>31</v>
      </c>
      <c r="DT17" s="785" t="s">
        <v>31</v>
      </c>
      <c r="DU17" s="785" t="s">
        <v>31</v>
      </c>
      <c r="DV17" s="785" t="s">
        <v>31</v>
      </c>
      <c r="DW17" s="785" t="s">
        <v>31</v>
      </c>
      <c r="DX17" s="785" t="s">
        <v>31</v>
      </c>
      <c r="DY17" s="785" t="s">
        <v>31</v>
      </c>
      <c r="DZ17" s="785" t="s">
        <v>31</v>
      </c>
      <c r="EA17" s="785" t="s">
        <v>31</v>
      </c>
      <c r="EB17" s="785" t="s">
        <v>31</v>
      </c>
      <c r="EC17" s="36" t="s">
        <v>31</v>
      </c>
      <c r="ED17" s="36" t="s">
        <v>31</v>
      </c>
      <c r="EE17" s="36" t="s">
        <v>31</v>
      </c>
      <c r="EF17" s="36" t="s">
        <v>31</v>
      </c>
      <c r="EG17" s="36" t="s">
        <v>31</v>
      </c>
      <c r="EH17" s="36" t="s">
        <v>31</v>
      </c>
      <c r="EI17" s="36" t="s">
        <v>31</v>
      </c>
      <c r="EJ17" s="36" t="s">
        <v>31</v>
      </c>
      <c r="EK17" s="36" t="s">
        <v>31</v>
      </c>
      <c r="EL17" s="36" t="s">
        <v>31</v>
      </c>
      <c r="EM17" s="36" t="s">
        <v>31</v>
      </c>
      <c r="EN17" s="36" t="s">
        <v>31</v>
      </c>
      <c r="EO17" s="36" t="s">
        <v>31</v>
      </c>
      <c r="EP17" s="36" t="s">
        <v>31</v>
      </c>
      <c r="EQ17" s="36" t="s">
        <v>31</v>
      </c>
      <c r="ER17" s="36" t="s">
        <v>31</v>
      </c>
      <c r="ES17" s="36" t="s">
        <v>31</v>
      </c>
      <c r="ET17" s="36" t="s">
        <v>31</v>
      </c>
      <c r="EU17" s="36" t="s">
        <v>31</v>
      </c>
      <c r="EV17" s="36" t="s">
        <v>31</v>
      </c>
      <c r="EW17" s="36" t="s">
        <v>31</v>
      </c>
      <c r="EX17" s="36" t="s">
        <v>31</v>
      </c>
      <c r="EY17" s="36" t="s">
        <v>31</v>
      </c>
      <c r="EZ17" s="36" t="s">
        <v>31</v>
      </c>
      <c r="FA17" s="36" t="s">
        <v>31</v>
      </c>
      <c r="FB17" s="36" t="s">
        <v>31</v>
      </c>
      <c r="FC17" s="36" t="s">
        <v>31</v>
      </c>
      <c r="FD17" s="36" t="s">
        <v>31</v>
      </c>
      <c r="FE17" s="36" t="s">
        <v>31</v>
      </c>
      <c r="FF17" s="36" t="s">
        <v>31</v>
      </c>
      <c r="FG17" s="36" t="s">
        <v>31</v>
      </c>
      <c r="FH17" s="36" t="s">
        <v>31</v>
      </c>
      <c r="FI17" s="36" t="s">
        <v>31</v>
      </c>
      <c r="FJ17" s="36" t="s">
        <v>31</v>
      </c>
      <c r="FK17" s="36" t="s">
        <v>31</v>
      </c>
      <c r="FL17" s="36" t="s">
        <v>31</v>
      </c>
      <c r="FM17" s="36" t="s">
        <v>31</v>
      </c>
      <c r="FN17" s="36" t="s">
        <v>31</v>
      </c>
      <c r="FO17" s="36" t="s">
        <v>31</v>
      </c>
      <c r="FP17" s="36" t="s">
        <v>31</v>
      </c>
      <c r="FQ17" s="36" t="s">
        <v>31</v>
      </c>
      <c r="FR17" s="36" t="s">
        <v>31</v>
      </c>
      <c r="FS17" s="36" t="s">
        <v>31</v>
      </c>
      <c r="FT17" s="36" t="s">
        <v>31</v>
      </c>
      <c r="FU17" s="36" t="s">
        <v>31</v>
      </c>
      <c r="FV17" s="36" t="s">
        <v>31</v>
      </c>
      <c r="FW17" s="36" t="s">
        <v>31</v>
      </c>
      <c r="FX17" s="36" t="s">
        <v>31</v>
      </c>
      <c r="FY17" s="36" t="s">
        <v>31</v>
      </c>
      <c r="FZ17" s="36" t="s">
        <v>31</v>
      </c>
      <c r="GA17" s="36" t="s">
        <v>31</v>
      </c>
      <c r="GB17" s="36" t="s">
        <v>31</v>
      </c>
      <c r="GC17" s="36" t="s">
        <v>31</v>
      </c>
      <c r="GD17" s="36" t="s">
        <v>31</v>
      </c>
      <c r="GE17" s="36" t="s">
        <v>31</v>
      </c>
      <c r="GF17" s="36" t="s">
        <v>31</v>
      </c>
      <c r="GG17" s="36" t="s">
        <v>31</v>
      </c>
      <c r="GH17" s="36" t="s">
        <v>31</v>
      </c>
      <c r="GI17" s="36" t="s">
        <v>31</v>
      </c>
      <c r="GJ17" s="36" t="s">
        <v>31</v>
      </c>
      <c r="GK17" s="36" t="s">
        <v>31</v>
      </c>
      <c r="GL17" s="36" t="s">
        <v>31</v>
      </c>
      <c r="GM17" s="36" t="s">
        <v>31</v>
      </c>
      <c r="GN17" s="36" t="s">
        <v>31</v>
      </c>
      <c r="GO17" s="36" t="s">
        <v>31</v>
      </c>
      <c r="GP17" s="36" t="s">
        <v>31</v>
      </c>
      <c r="GQ17" s="36" t="s">
        <v>31</v>
      </c>
      <c r="GR17" s="36" t="s">
        <v>31</v>
      </c>
      <c r="GS17" s="36" t="s">
        <v>31</v>
      </c>
      <c r="GT17" s="36" t="s">
        <v>31</v>
      </c>
      <c r="GU17" s="36" t="s">
        <v>31</v>
      </c>
      <c r="GV17" s="36" t="s">
        <v>31</v>
      </c>
      <c r="GW17" s="36" t="s">
        <v>31</v>
      </c>
      <c r="GX17" s="36" t="s">
        <v>31</v>
      </c>
      <c r="GY17" s="36" t="s">
        <v>31</v>
      </c>
      <c r="GZ17" s="36" t="s">
        <v>31</v>
      </c>
      <c r="HA17" s="36" t="s">
        <v>31</v>
      </c>
      <c r="HB17" s="36" t="s">
        <v>31</v>
      </c>
      <c r="HC17" s="36" t="s">
        <v>31</v>
      </c>
      <c r="HD17" s="36" t="s">
        <v>31</v>
      </c>
      <c r="HE17" s="36" t="s">
        <v>31</v>
      </c>
      <c r="HF17" s="36" t="s">
        <v>31</v>
      </c>
      <c r="HG17" s="36" t="s">
        <v>31</v>
      </c>
      <c r="HH17" s="36" t="s">
        <v>31</v>
      </c>
      <c r="HI17" s="36" t="s">
        <v>31</v>
      </c>
      <c r="HJ17" s="36" t="s">
        <v>31</v>
      </c>
      <c r="HK17" s="36" t="s">
        <v>31</v>
      </c>
      <c r="HL17" s="36" t="s">
        <v>31</v>
      </c>
      <c r="HM17" s="36" t="s">
        <v>31</v>
      </c>
      <c r="HN17" s="36" t="s">
        <v>31</v>
      </c>
      <c r="HO17" s="36" t="s">
        <v>31</v>
      </c>
      <c r="HP17" s="36" t="s">
        <v>31</v>
      </c>
      <c r="HQ17" s="36" t="s">
        <v>31</v>
      </c>
      <c r="HR17" s="36" t="s">
        <v>31</v>
      </c>
      <c r="HS17" s="36" t="s">
        <v>31</v>
      </c>
      <c r="HT17" s="36" t="s">
        <v>31</v>
      </c>
      <c r="HU17" s="36" t="s">
        <v>31</v>
      </c>
      <c r="HV17" s="36" t="s">
        <v>31</v>
      </c>
      <c r="HW17" s="36" t="s">
        <v>31</v>
      </c>
      <c r="HX17" s="36" t="s">
        <v>31</v>
      </c>
      <c r="IC17" s="28"/>
      <c r="ID17" s="611" t="str">
        <f t="shared" si="2"/>
        <v>N340</v>
      </c>
      <c r="IE17" s="25">
        <f t="shared" si="4"/>
        <v>48000</v>
      </c>
      <c r="IF17" s="25" t="str">
        <f>IF(COUNTIF($E7:$HX7,$IF$12)=0,"N",HLOOKUP($IF$12,$E7:$HX$35,$IM17,FALSE))</f>
        <v>N</v>
      </c>
      <c r="IG17" s="25">
        <f>IF(COUNTIF($E7:$HX7,$IG$12)=0,"N",HLOOKUP($IG$12,$E7:$HX$35,$IM17,FALSE))</f>
        <v>41548</v>
      </c>
      <c r="IH17" s="25" t="str">
        <f>IF(COUNTIF($E7:$HX7,$IH$12)=0,"N",HLOOKUP($IH$12,$E7:$HX$35,$IM17,FALSE))</f>
        <v>N</v>
      </c>
      <c r="II17" s="25" t="str">
        <f>IF(COUNTIF($E7:$HX7,$II$12)=0,"N",HLOOKUP($II$12,$E7:$HX$35,$IM17,FALSE))</f>
        <v>N</v>
      </c>
      <c r="IJ17" s="25" t="str">
        <f>IF(COUNTIF($E7:$HX7,$IJ$12)=0,"N",HLOOKUP($IJ$12,$E7:$HX$35,$IM17,FALSE))</f>
        <v>N</v>
      </c>
      <c r="IK17" s="25" t="str">
        <f>IF(COUNTIF($E7:$HX7,$IK$12)=0,"N",HLOOKUP($IK$12,$E7:$HX$35,$IM17,FALSE))</f>
        <v>N</v>
      </c>
      <c r="IM17" s="554">
        <v>29</v>
      </c>
      <c r="IN17" s="25" t="str">
        <f t="shared" si="3"/>
        <v>N</v>
      </c>
      <c r="IO17" s="25" t="str">
        <f t="shared" si="3"/>
        <v>N</v>
      </c>
      <c r="IP17" s="25" t="str">
        <f t="shared" si="3"/>
        <v>N</v>
      </c>
      <c r="IQ17" s="25" t="str">
        <f t="shared" si="3"/>
        <v>N</v>
      </c>
      <c r="IR17" s="25" t="str">
        <f t="shared" si="3"/>
        <v>N</v>
      </c>
      <c r="IS17" s="25" t="str">
        <f t="shared" si="3"/>
        <v>N</v>
      </c>
    </row>
    <row r="18" spans="1:253" ht="15.75" customHeight="1" x14ac:dyDescent="0.2">
      <c r="A18" s="5" t="str">
        <f>'[1]planning détaillé'!$DW24</f>
        <v>V10T</v>
      </c>
      <c r="B18" s="5">
        <f>'[1]planning détaillé'!$DX24</f>
        <v>41485</v>
      </c>
      <c r="C18" s="38">
        <f t="shared" si="0"/>
        <v>48000</v>
      </c>
      <c r="D18" s="15" t="s">
        <v>249</v>
      </c>
      <c r="E18" s="36">
        <v>26.083333333333485</v>
      </c>
      <c r="F18" s="36">
        <v>26.083333333333485</v>
      </c>
      <c r="G18" s="36">
        <v>26.083333333333485</v>
      </c>
      <c r="H18" s="36">
        <v>26.083333333333485</v>
      </c>
      <c r="I18" s="36">
        <v>26.083333333333485</v>
      </c>
      <c r="J18" s="36">
        <v>26.083333333333485</v>
      </c>
      <c r="K18" s="36">
        <v>26.083333333333485</v>
      </c>
      <c r="L18" s="36">
        <v>26.083333333333485</v>
      </c>
      <c r="M18" s="36">
        <v>0</v>
      </c>
      <c r="N18" s="36">
        <v>0</v>
      </c>
      <c r="O18" s="36">
        <v>26.083333333333485</v>
      </c>
      <c r="P18" s="36">
        <v>26.083333333333485</v>
      </c>
      <c r="Q18" s="36">
        <v>37.958333333333144</v>
      </c>
      <c r="R18" s="36">
        <v>37.958333333333144</v>
      </c>
      <c r="S18" s="36">
        <v>37.958333333333144</v>
      </c>
      <c r="T18" s="36">
        <v>37.958333333333144</v>
      </c>
      <c r="U18" s="36">
        <v>37.958333333333144</v>
      </c>
      <c r="V18" s="36">
        <v>37.958333333333144</v>
      </c>
      <c r="W18" s="36" t="s">
        <v>196</v>
      </c>
      <c r="X18" s="36" t="s">
        <v>196</v>
      </c>
      <c r="Y18" s="36" t="s">
        <v>196</v>
      </c>
      <c r="Z18" s="36" t="s">
        <v>196</v>
      </c>
      <c r="AA18" s="36" t="s">
        <v>196</v>
      </c>
      <c r="AB18" s="36" t="s">
        <v>196</v>
      </c>
      <c r="AC18" s="36">
        <v>35.25</v>
      </c>
      <c r="AD18" s="36">
        <v>35.25</v>
      </c>
      <c r="AE18" s="36">
        <v>35.25</v>
      </c>
      <c r="AF18" s="36" t="s">
        <v>12</v>
      </c>
      <c r="AG18" s="36" t="s">
        <v>12</v>
      </c>
      <c r="AH18" s="36" t="s">
        <v>12</v>
      </c>
      <c r="AI18" s="36" t="s">
        <v>12</v>
      </c>
      <c r="AJ18" s="36" t="s">
        <v>12</v>
      </c>
      <c r="AK18" s="36" t="s">
        <v>12</v>
      </c>
      <c r="AL18" s="36" t="s">
        <v>12</v>
      </c>
      <c r="AM18" s="36" t="s">
        <v>12</v>
      </c>
      <c r="AN18" s="36" t="s">
        <v>12</v>
      </c>
      <c r="AO18" s="36">
        <v>20.833333333333332</v>
      </c>
      <c r="AP18" s="36">
        <v>20.833333333333332</v>
      </c>
      <c r="AQ18" s="36">
        <v>20.833333333333332</v>
      </c>
      <c r="AR18" s="36">
        <v>20.833333333333332</v>
      </c>
      <c r="AS18" s="36">
        <v>11</v>
      </c>
      <c r="AT18" s="36">
        <v>11</v>
      </c>
      <c r="AU18" s="36">
        <v>11</v>
      </c>
      <c r="AV18" s="36">
        <v>11</v>
      </c>
      <c r="AW18" s="36">
        <v>11</v>
      </c>
      <c r="AX18" s="36">
        <v>11</v>
      </c>
      <c r="AY18" s="36">
        <v>11</v>
      </c>
      <c r="AZ18" s="36">
        <v>11</v>
      </c>
      <c r="BA18" s="36">
        <v>88.516666666666666</v>
      </c>
      <c r="BB18" s="36">
        <v>11.541666666666691</v>
      </c>
      <c r="BC18" s="36">
        <v>11.541666666666691</v>
      </c>
      <c r="BD18" s="36">
        <v>11.541666666666691</v>
      </c>
      <c r="BE18" s="36">
        <v>11.541666666666691</v>
      </c>
      <c r="BF18" s="36">
        <v>11.541666666666691</v>
      </c>
      <c r="BG18" s="36">
        <v>11.541666666666691</v>
      </c>
      <c r="BH18" s="36">
        <v>11.541666666666691</v>
      </c>
      <c r="BI18" s="36">
        <v>11.541666666666691</v>
      </c>
      <c r="BJ18" s="36">
        <v>11.541666666666691</v>
      </c>
      <c r="BK18" s="36">
        <v>11.541666666666691</v>
      </c>
      <c r="BL18" s="36">
        <v>11.541666666666691</v>
      </c>
      <c r="BM18" s="36">
        <v>11.541666666666691</v>
      </c>
      <c r="BN18" s="36">
        <v>85</v>
      </c>
      <c r="BO18" s="36">
        <v>85</v>
      </c>
      <c r="BP18" s="36">
        <v>85</v>
      </c>
      <c r="BQ18" s="36">
        <v>85</v>
      </c>
      <c r="BR18" s="36">
        <v>11.541666666666691</v>
      </c>
      <c r="BS18" s="36">
        <v>11.541666666666691</v>
      </c>
      <c r="BT18" s="36">
        <v>11.541666666666691</v>
      </c>
      <c r="BU18" s="36">
        <v>11.541666666666691</v>
      </c>
      <c r="BV18" s="36">
        <v>11.541666666666691</v>
      </c>
      <c r="BW18" s="36">
        <v>11.541666666666691</v>
      </c>
      <c r="BX18" s="36">
        <v>11.541666666666691</v>
      </c>
      <c r="BY18" s="36">
        <v>11.541666666666691</v>
      </c>
      <c r="BZ18" s="36">
        <v>11.541666666666691</v>
      </c>
      <c r="CA18" s="36">
        <v>11.541666666666691</v>
      </c>
      <c r="CB18" s="36">
        <v>11.541666666666691</v>
      </c>
      <c r="CC18" s="36">
        <v>11.541666666666691</v>
      </c>
      <c r="CD18" s="36">
        <v>11.541666666666691</v>
      </c>
      <c r="CE18" s="36">
        <v>11.541666666666691</v>
      </c>
      <c r="CF18" s="153">
        <v>11.541666666666691</v>
      </c>
      <c r="CG18" s="163" t="s">
        <v>195</v>
      </c>
      <c r="CH18" s="36" t="s">
        <v>195</v>
      </c>
      <c r="CI18" s="36" t="s">
        <v>195</v>
      </c>
      <c r="CJ18" s="36" t="s">
        <v>195</v>
      </c>
      <c r="CK18" s="36" t="s">
        <v>195</v>
      </c>
      <c r="CL18" s="36" t="s">
        <v>195</v>
      </c>
      <c r="CM18" s="36" t="s">
        <v>195</v>
      </c>
      <c r="CN18" s="36" t="s">
        <v>195</v>
      </c>
      <c r="CO18" s="36" t="s">
        <v>195</v>
      </c>
      <c r="CP18" s="36" t="s">
        <v>195</v>
      </c>
      <c r="CQ18" s="36" t="s">
        <v>195</v>
      </c>
      <c r="CR18" s="36" t="s">
        <v>195</v>
      </c>
      <c r="CS18" s="36" t="s">
        <v>195</v>
      </c>
      <c r="CT18" s="36" t="s">
        <v>195</v>
      </c>
      <c r="CU18" s="36" t="s">
        <v>195</v>
      </c>
      <c r="CV18" s="36" t="s">
        <v>195</v>
      </c>
      <c r="CW18" s="36" t="s">
        <v>195</v>
      </c>
      <c r="CX18" s="36" t="s">
        <v>195</v>
      </c>
      <c r="CY18" s="36" t="s">
        <v>195</v>
      </c>
      <c r="CZ18" s="36" t="s">
        <v>195</v>
      </c>
      <c r="DA18" s="36" t="s">
        <v>195</v>
      </c>
      <c r="DB18" s="36" t="s">
        <v>195</v>
      </c>
      <c r="DC18" s="36" t="s">
        <v>195</v>
      </c>
      <c r="DD18" s="36" t="s">
        <v>195</v>
      </c>
      <c r="DE18" s="36" t="s">
        <v>195</v>
      </c>
      <c r="DF18" s="36" t="s">
        <v>31</v>
      </c>
      <c r="DG18" s="36" t="s">
        <v>31</v>
      </c>
      <c r="DH18" s="36" t="s">
        <v>31</v>
      </c>
      <c r="DI18" s="36" t="s">
        <v>31</v>
      </c>
      <c r="DJ18" s="36" t="s">
        <v>31</v>
      </c>
      <c r="DK18" s="36" t="s">
        <v>31</v>
      </c>
      <c r="DL18" s="36" t="s">
        <v>31</v>
      </c>
      <c r="DM18" s="36" t="s">
        <v>31</v>
      </c>
      <c r="DN18" s="36" t="s">
        <v>31</v>
      </c>
      <c r="DO18" s="36" t="s">
        <v>31</v>
      </c>
      <c r="DP18" s="36" t="s">
        <v>31</v>
      </c>
      <c r="DQ18" s="36" t="s">
        <v>31</v>
      </c>
      <c r="DR18" s="36" t="s">
        <v>31</v>
      </c>
      <c r="DS18" s="36" t="s">
        <v>31</v>
      </c>
      <c r="DT18" s="36" t="s">
        <v>31</v>
      </c>
      <c r="DU18" s="36" t="s">
        <v>31</v>
      </c>
      <c r="DV18" s="36" t="s">
        <v>31</v>
      </c>
      <c r="DW18" s="36" t="s">
        <v>31</v>
      </c>
      <c r="DX18" s="36" t="s">
        <v>31</v>
      </c>
      <c r="DY18" s="36" t="s">
        <v>31</v>
      </c>
      <c r="DZ18" s="36" t="s">
        <v>31</v>
      </c>
      <c r="EA18" s="36" t="s">
        <v>31</v>
      </c>
      <c r="EB18" s="36" t="s">
        <v>31</v>
      </c>
      <c r="EC18" s="36" t="s">
        <v>31</v>
      </c>
      <c r="ED18" s="36" t="s">
        <v>31</v>
      </c>
      <c r="EE18" s="36" t="s">
        <v>31</v>
      </c>
      <c r="EF18" s="36" t="s">
        <v>31</v>
      </c>
      <c r="EG18" s="36" t="s">
        <v>31</v>
      </c>
      <c r="EH18" s="36" t="s">
        <v>31</v>
      </c>
      <c r="EI18" s="36" t="s">
        <v>31</v>
      </c>
      <c r="EJ18" s="36" t="s">
        <v>31</v>
      </c>
      <c r="EK18" s="36" t="s">
        <v>31</v>
      </c>
      <c r="EL18" s="36" t="s">
        <v>31</v>
      </c>
      <c r="EM18" s="36" t="s">
        <v>31</v>
      </c>
      <c r="EN18" s="36" t="s">
        <v>31</v>
      </c>
      <c r="EO18" s="36" t="s">
        <v>31</v>
      </c>
      <c r="EP18" s="36" t="s">
        <v>31</v>
      </c>
      <c r="EQ18" s="36" t="s">
        <v>31</v>
      </c>
      <c r="ER18" s="36" t="s">
        <v>31</v>
      </c>
      <c r="ES18" s="36" t="s">
        <v>31</v>
      </c>
      <c r="ET18" s="36" t="s">
        <v>31</v>
      </c>
      <c r="EU18" s="36" t="s">
        <v>31</v>
      </c>
      <c r="EV18" s="36" t="s">
        <v>31</v>
      </c>
      <c r="EW18" s="36" t="s">
        <v>31</v>
      </c>
      <c r="EX18" s="36" t="s">
        <v>31</v>
      </c>
      <c r="EY18" s="36" t="s">
        <v>31</v>
      </c>
      <c r="EZ18" s="36" t="s">
        <v>31</v>
      </c>
      <c r="FA18" s="36" t="s">
        <v>31</v>
      </c>
      <c r="FB18" s="36" t="s">
        <v>31</v>
      </c>
      <c r="FC18" s="36" t="s">
        <v>31</v>
      </c>
      <c r="FD18" s="36" t="s">
        <v>31</v>
      </c>
      <c r="FE18" s="36" t="s">
        <v>31</v>
      </c>
      <c r="FF18" s="36" t="s">
        <v>31</v>
      </c>
      <c r="FG18" s="36" t="s">
        <v>31</v>
      </c>
      <c r="FH18" s="36" t="s">
        <v>31</v>
      </c>
      <c r="FI18" s="36" t="s">
        <v>31</v>
      </c>
      <c r="FJ18" s="36" t="s">
        <v>31</v>
      </c>
      <c r="FK18" s="36" t="s">
        <v>31</v>
      </c>
      <c r="FL18" s="36" t="s">
        <v>31</v>
      </c>
      <c r="FM18" s="36" t="s">
        <v>31</v>
      </c>
      <c r="FN18" s="36" t="s">
        <v>31</v>
      </c>
      <c r="FO18" s="36" t="s">
        <v>31</v>
      </c>
      <c r="FP18" s="36" t="s">
        <v>31</v>
      </c>
      <c r="FQ18" s="36" t="s">
        <v>31</v>
      </c>
      <c r="FR18" s="36" t="s">
        <v>31</v>
      </c>
      <c r="FS18" s="36" t="s">
        <v>31</v>
      </c>
      <c r="FT18" s="36" t="s">
        <v>31</v>
      </c>
      <c r="FU18" s="36" t="s">
        <v>31</v>
      </c>
      <c r="FV18" s="36" t="s">
        <v>31</v>
      </c>
      <c r="FW18" s="36" t="s">
        <v>31</v>
      </c>
      <c r="FX18" s="36" t="s">
        <v>31</v>
      </c>
      <c r="FY18" s="36" t="s">
        <v>31</v>
      </c>
      <c r="FZ18" s="36" t="s">
        <v>31</v>
      </c>
      <c r="GA18" s="36" t="s">
        <v>31</v>
      </c>
      <c r="GB18" s="36" t="s">
        <v>31</v>
      </c>
      <c r="GC18" s="36" t="s">
        <v>31</v>
      </c>
      <c r="GD18" s="36" t="s">
        <v>31</v>
      </c>
      <c r="GE18" s="36" t="s">
        <v>31</v>
      </c>
      <c r="GF18" s="36" t="s">
        <v>31</v>
      </c>
      <c r="GG18" s="36" t="s">
        <v>31</v>
      </c>
      <c r="GH18" s="36" t="s">
        <v>31</v>
      </c>
      <c r="GI18" s="36" t="s">
        <v>31</v>
      </c>
      <c r="GJ18" s="36" t="s">
        <v>31</v>
      </c>
      <c r="GK18" s="36" t="s">
        <v>31</v>
      </c>
      <c r="GL18" s="36" t="s">
        <v>31</v>
      </c>
      <c r="GM18" s="36" t="s">
        <v>31</v>
      </c>
      <c r="GN18" s="36" t="s">
        <v>31</v>
      </c>
      <c r="GO18" s="36" t="s">
        <v>31</v>
      </c>
      <c r="GP18" s="36" t="s">
        <v>31</v>
      </c>
      <c r="GQ18" s="36" t="s">
        <v>31</v>
      </c>
      <c r="GR18" s="36" t="s">
        <v>31</v>
      </c>
      <c r="GS18" s="36" t="s">
        <v>31</v>
      </c>
      <c r="GT18" s="36" t="s">
        <v>31</v>
      </c>
      <c r="GU18" s="36" t="s">
        <v>31</v>
      </c>
      <c r="GV18" s="36" t="s">
        <v>31</v>
      </c>
      <c r="GW18" s="36" t="s">
        <v>31</v>
      </c>
      <c r="GX18" s="36" t="s">
        <v>31</v>
      </c>
      <c r="GY18" s="36" t="s">
        <v>31</v>
      </c>
      <c r="GZ18" s="36" t="s">
        <v>31</v>
      </c>
      <c r="HA18" s="36" t="s">
        <v>31</v>
      </c>
      <c r="HB18" s="36" t="s">
        <v>31</v>
      </c>
      <c r="HC18" s="36" t="s">
        <v>31</v>
      </c>
      <c r="HD18" s="36" t="s">
        <v>31</v>
      </c>
      <c r="HE18" s="36" t="s">
        <v>31</v>
      </c>
      <c r="HF18" s="36" t="s">
        <v>31</v>
      </c>
      <c r="HG18" s="36" t="s">
        <v>31</v>
      </c>
      <c r="HH18" s="36" t="s">
        <v>31</v>
      </c>
      <c r="HI18" s="36" t="s">
        <v>31</v>
      </c>
      <c r="HJ18" s="36" t="s">
        <v>31</v>
      </c>
      <c r="HK18" s="36" t="s">
        <v>31</v>
      </c>
      <c r="HL18" s="36" t="s">
        <v>31</v>
      </c>
      <c r="HM18" s="36" t="s">
        <v>31</v>
      </c>
      <c r="HN18" s="36" t="s">
        <v>31</v>
      </c>
      <c r="HO18" s="36" t="s">
        <v>31</v>
      </c>
      <c r="HP18" s="36" t="s">
        <v>31</v>
      </c>
      <c r="HQ18" s="36" t="s">
        <v>31</v>
      </c>
      <c r="HR18" s="36" t="s">
        <v>31</v>
      </c>
      <c r="HS18" s="36" t="s">
        <v>31</v>
      </c>
      <c r="HT18" s="36" t="s">
        <v>31</v>
      </c>
      <c r="HU18" s="36" t="s">
        <v>31</v>
      </c>
      <c r="HV18" s="36" t="s">
        <v>31</v>
      </c>
      <c r="HW18" s="36" t="s">
        <v>31</v>
      </c>
      <c r="HX18" s="36" t="s">
        <v>31</v>
      </c>
      <c r="IC18" s="28"/>
      <c r="ID18" s="611" t="str">
        <f t="shared" si="2"/>
        <v>N342</v>
      </c>
      <c r="IE18" s="25">
        <f t="shared" si="4"/>
        <v>48000</v>
      </c>
      <c r="IF18" s="25" t="str">
        <f>IF(COUNTIF($E8:$HX8,$IF$12)=0,"N",HLOOKUP($IF$12,$E8:$HX$35,$IM18,FALSE))</f>
        <v>N</v>
      </c>
      <c r="IG18" s="25">
        <f>IF(COUNTIF($E8:$HX8,$IG$12)=0,"N",HLOOKUP($IG$12,$E8:$HX$35,$IM18,FALSE))</f>
        <v>41487</v>
      </c>
      <c r="IH18" s="25" t="str">
        <f>IF(COUNTIF($E8:$HX8,$IH$12)=0,"N",HLOOKUP($IH$12,$E8:$HX$35,$IM18,FALSE))</f>
        <v>N</v>
      </c>
      <c r="II18" s="25" t="str">
        <f>IF(COUNTIF($E8:$HX8,$II$12)=0,"N",HLOOKUP($II$12,$E8:$HX$35,$IM18,FALSE))</f>
        <v>N</v>
      </c>
      <c r="IJ18" s="25" t="str">
        <f>IF(COUNTIF($E8:$HX8,$IJ$12)=0,"N",HLOOKUP($IJ$12,$E8:$HX$35,$IM18,FALSE))</f>
        <v>N</v>
      </c>
      <c r="IK18" s="25" t="str">
        <f>IF(COUNTIF($E8:$HX8,$IK$12)=0,"N",HLOOKUP($IK$12,$E8:$HX$35,$IM18,FALSE))</f>
        <v>N</v>
      </c>
      <c r="IM18" s="554">
        <v>28</v>
      </c>
      <c r="IN18" s="25" t="str">
        <f t="shared" si="3"/>
        <v>N</v>
      </c>
      <c r="IO18" s="25" t="str">
        <f t="shared" si="3"/>
        <v>N</v>
      </c>
      <c r="IP18" s="25" t="str">
        <f t="shared" si="3"/>
        <v>N</v>
      </c>
      <c r="IQ18" s="25" t="str">
        <f t="shared" si="3"/>
        <v>N</v>
      </c>
      <c r="IR18" s="25" t="str">
        <f t="shared" si="3"/>
        <v>N</v>
      </c>
      <c r="IS18" s="25" t="str">
        <f t="shared" si="3"/>
        <v>N</v>
      </c>
    </row>
    <row r="19" spans="1:253" ht="15.75" customHeight="1" x14ac:dyDescent="0.2">
      <c r="A19" s="5" t="str">
        <f>'[1]planning détaillé'!$DW25</f>
        <v>V10T</v>
      </c>
      <c r="B19" s="5">
        <f>'[1]planning détaillé'!$DX25</f>
        <v>41597</v>
      </c>
      <c r="C19" s="38">
        <f t="shared" si="0"/>
        <v>48000</v>
      </c>
      <c r="D19" s="15" t="s">
        <v>250</v>
      </c>
      <c r="E19" s="36">
        <v>82.273333333333369</v>
      </c>
      <c r="F19" s="36">
        <v>82.273333333333369</v>
      </c>
      <c r="G19" s="36">
        <v>82.273333333333369</v>
      </c>
      <c r="H19" s="36">
        <v>82.273333333333369</v>
      </c>
      <c r="I19" s="36">
        <v>82.273333333333369</v>
      </c>
      <c r="J19" s="36">
        <v>82.273333333333369</v>
      </c>
      <c r="K19" s="36">
        <v>82.273333333333369</v>
      </c>
      <c r="L19" s="36">
        <v>82.273333333333369</v>
      </c>
      <c r="M19" s="36">
        <v>82.273333333333369</v>
      </c>
      <c r="N19" s="36">
        <v>82.273333333333369</v>
      </c>
      <c r="O19" s="36">
        <v>82.273333333333369</v>
      </c>
      <c r="P19" s="36">
        <v>82.273333333333369</v>
      </c>
      <c r="Q19" s="36">
        <v>76.206666666666706</v>
      </c>
      <c r="R19" s="36">
        <v>76.206666666666706</v>
      </c>
      <c r="S19" s="36">
        <v>76.206666666666706</v>
      </c>
      <c r="T19" s="36">
        <v>76.206666666666706</v>
      </c>
      <c r="U19" s="36">
        <v>76.206666666666706</v>
      </c>
      <c r="V19" s="36" t="s">
        <v>27</v>
      </c>
      <c r="W19" s="36">
        <v>76.206666666666706</v>
      </c>
      <c r="X19" s="36">
        <v>76.206666666666706</v>
      </c>
      <c r="Y19" s="36">
        <v>76.206666666666706</v>
      </c>
      <c r="Z19" s="36">
        <v>37.186111111111131</v>
      </c>
      <c r="AA19" s="36">
        <v>37.186111111111131</v>
      </c>
      <c r="AB19" s="36">
        <v>37.186111111111131</v>
      </c>
      <c r="AC19" s="36">
        <v>178.28333333333376</v>
      </c>
      <c r="AD19" s="36">
        <v>178.28333333333376</v>
      </c>
      <c r="AE19" s="36" t="s">
        <v>196</v>
      </c>
      <c r="AF19" s="36" t="s">
        <v>196</v>
      </c>
      <c r="AG19" s="36" t="s">
        <v>196</v>
      </c>
      <c r="AH19" s="36" t="s">
        <v>196</v>
      </c>
      <c r="AI19" s="36" t="s">
        <v>196</v>
      </c>
      <c r="AJ19" s="36" t="s">
        <v>196</v>
      </c>
      <c r="AK19" s="36" t="s">
        <v>196</v>
      </c>
      <c r="AL19" s="36" t="s">
        <v>196</v>
      </c>
      <c r="AM19" s="36" t="s">
        <v>196</v>
      </c>
      <c r="AN19" s="36" t="s">
        <v>196</v>
      </c>
      <c r="AO19" s="36" t="s">
        <v>196</v>
      </c>
      <c r="AP19" s="36" t="s">
        <v>196</v>
      </c>
      <c r="AQ19" s="36" t="s">
        <v>196</v>
      </c>
      <c r="AR19" s="36" t="s">
        <v>196</v>
      </c>
      <c r="AS19" s="36" t="s">
        <v>196</v>
      </c>
      <c r="AT19" s="36" t="s">
        <v>196</v>
      </c>
      <c r="AU19" s="36" t="s">
        <v>196</v>
      </c>
      <c r="AV19" s="36" t="s">
        <v>196</v>
      </c>
      <c r="AW19" s="36" t="s">
        <v>196</v>
      </c>
      <c r="AX19" s="36" t="s">
        <v>196</v>
      </c>
      <c r="AY19" s="36" t="s">
        <v>196</v>
      </c>
      <c r="AZ19" s="36" t="s">
        <v>196</v>
      </c>
      <c r="BA19" s="36" t="s">
        <v>196</v>
      </c>
      <c r="BB19" s="36" t="s">
        <v>196</v>
      </c>
      <c r="BC19" s="36" t="s">
        <v>196</v>
      </c>
      <c r="BD19" s="36" t="s">
        <v>196</v>
      </c>
      <c r="BE19" s="36" t="s">
        <v>196</v>
      </c>
      <c r="BF19" s="785" t="s">
        <v>195</v>
      </c>
      <c r="BG19" s="785" t="s">
        <v>195</v>
      </c>
      <c r="BH19" s="785" t="s">
        <v>195</v>
      </c>
      <c r="BI19" s="785" t="s">
        <v>195</v>
      </c>
      <c r="BJ19" s="785" t="s">
        <v>195</v>
      </c>
      <c r="BK19" s="785" t="s">
        <v>195</v>
      </c>
      <c r="BL19" s="785" t="s">
        <v>195</v>
      </c>
      <c r="BM19" s="785" t="s">
        <v>195</v>
      </c>
      <c r="BN19" s="785" t="s">
        <v>195</v>
      </c>
      <c r="BO19" s="785" t="s">
        <v>195</v>
      </c>
      <c r="BP19" s="785" t="s">
        <v>195</v>
      </c>
      <c r="BQ19" s="785" t="s">
        <v>195</v>
      </c>
      <c r="BR19" s="785" t="s">
        <v>195</v>
      </c>
      <c r="BS19" s="785" t="s">
        <v>195</v>
      </c>
      <c r="BT19" s="785" t="s">
        <v>195</v>
      </c>
      <c r="BU19" s="785" t="s">
        <v>195</v>
      </c>
      <c r="BV19" s="785" t="s">
        <v>195</v>
      </c>
      <c r="BW19" s="785" t="s">
        <v>195</v>
      </c>
      <c r="BX19" s="785" t="s">
        <v>195</v>
      </c>
      <c r="BY19" s="785" t="s">
        <v>195</v>
      </c>
      <c r="BZ19" s="785" t="s">
        <v>195</v>
      </c>
      <c r="CA19" s="785" t="s">
        <v>195</v>
      </c>
      <c r="CB19" s="785" t="s">
        <v>195</v>
      </c>
      <c r="CC19" s="785" t="s">
        <v>195</v>
      </c>
      <c r="CD19" s="785" t="s">
        <v>195</v>
      </c>
      <c r="CE19" s="785" t="s">
        <v>195</v>
      </c>
      <c r="CF19" s="786" t="s">
        <v>195</v>
      </c>
      <c r="CG19" s="787" t="s">
        <v>195</v>
      </c>
      <c r="CH19" s="785" t="s">
        <v>195</v>
      </c>
      <c r="CI19" s="785" t="s">
        <v>195</v>
      </c>
      <c r="CJ19" s="785" t="s">
        <v>195</v>
      </c>
      <c r="CK19" s="785" t="s">
        <v>195</v>
      </c>
      <c r="CL19" s="785" t="s">
        <v>195</v>
      </c>
      <c r="CM19" s="785" t="s">
        <v>195</v>
      </c>
      <c r="CN19" s="785" t="s">
        <v>195</v>
      </c>
      <c r="CO19" s="785" t="s">
        <v>195</v>
      </c>
      <c r="CP19" s="785" t="s">
        <v>195</v>
      </c>
      <c r="CQ19" s="785" t="s">
        <v>195</v>
      </c>
      <c r="CR19" s="785" t="s">
        <v>195</v>
      </c>
      <c r="CS19" s="785" t="s">
        <v>195</v>
      </c>
      <c r="CT19" s="785" t="s">
        <v>195</v>
      </c>
      <c r="CU19" s="785" t="s">
        <v>195</v>
      </c>
      <c r="CV19" s="785" t="s">
        <v>195</v>
      </c>
      <c r="CW19" s="785" t="s">
        <v>195</v>
      </c>
      <c r="CX19" s="785" t="s">
        <v>195</v>
      </c>
      <c r="CY19" s="785" t="s">
        <v>195</v>
      </c>
      <c r="CZ19" s="785" t="s">
        <v>195</v>
      </c>
      <c r="DA19" s="785" t="s">
        <v>195</v>
      </c>
      <c r="DB19" s="785" t="s">
        <v>195</v>
      </c>
      <c r="DC19" s="785" t="s">
        <v>195</v>
      </c>
      <c r="DD19" s="785" t="s">
        <v>195</v>
      </c>
      <c r="DE19" s="785" t="s">
        <v>195</v>
      </c>
      <c r="DF19" s="785" t="s">
        <v>31</v>
      </c>
      <c r="DG19" s="785" t="s">
        <v>31</v>
      </c>
      <c r="DH19" s="785" t="s">
        <v>31</v>
      </c>
      <c r="DI19" s="785" t="s">
        <v>31</v>
      </c>
      <c r="DJ19" s="785" t="s">
        <v>31</v>
      </c>
      <c r="DK19" s="785" t="s">
        <v>31</v>
      </c>
      <c r="DL19" s="785" t="s">
        <v>31</v>
      </c>
      <c r="DM19" s="785" t="s">
        <v>31</v>
      </c>
      <c r="DN19" s="785" t="s">
        <v>31</v>
      </c>
      <c r="DO19" s="785" t="s">
        <v>31</v>
      </c>
      <c r="DP19" s="785" t="s">
        <v>31</v>
      </c>
      <c r="DQ19" s="785" t="s">
        <v>31</v>
      </c>
      <c r="DR19" s="785" t="s">
        <v>31</v>
      </c>
      <c r="DS19" s="785" t="s">
        <v>31</v>
      </c>
      <c r="DT19" s="785" t="s">
        <v>31</v>
      </c>
      <c r="DU19" s="785" t="s">
        <v>31</v>
      </c>
      <c r="DV19" s="785" t="s">
        <v>31</v>
      </c>
      <c r="DW19" s="785" t="s">
        <v>31</v>
      </c>
      <c r="DX19" s="785" t="s">
        <v>31</v>
      </c>
      <c r="DY19" s="785" t="s">
        <v>31</v>
      </c>
      <c r="DZ19" s="785" t="s">
        <v>31</v>
      </c>
      <c r="EA19" s="785" t="s">
        <v>31</v>
      </c>
      <c r="EB19" s="785" t="s">
        <v>31</v>
      </c>
      <c r="EC19" s="36" t="s">
        <v>31</v>
      </c>
      <c r="ED19" s="36" t="s">
        <v>31</v>
      </c>
      <c r="EE19" s="36" t="s">
        <v>31</v>
      </c>
      <c r="EF19" s="36" t="s">
        <v>31</v>
      </c>
      <c r="EG19" s="36" t="s">
        <v>31</v>
      </c>
      <c r="EH19" s="36" t="s">
        <v>31</v>
      </c>
      <c r="EI19" s="36" t="s">
        <v>31</v>
      </c>
      <c r="EJ19" s="36" t="s">
        <v>31</v>
      </c>
      <c r="EK19" s="36" t="s">
        <v>31</v>
      </c>
      <c r="EL19" s="36" t="s">
        <v>31</v>
      </c>
      <c r="EM19" s="36" t="s">
        <v>31</v>
      </c>
      <c r="EN19" s="36" t="s">
        <v>31</v>
      </c>
      <c r="EO19" s="36" t="s">
        <v>31</v>
      </c>
      <c r="EP19" s="36" t="s">
        <v>31</v>
      </c>
      <c r="EQ19" s="36" t="s">
        <v>31</v>
      </c>
      <c r="ER19" s="36" t="s">
        <v>31</v>
      </c>
      <c r="ES19" s="36" t="s">
        <v>31</v>
      </c>
      <c r="ET19" s="36" t="s">
        <v>31</v>
      </c>
      <c r="EU19" s="36" t="s">
        <v>31</v>
      </c>
      <c r="EV19" s="36" t="s">
        <v>31</v>
      </c>
      <c r="EW19" s="36" t="s">
        <v>31</v>
      </c>
      <c r="EX19" s="36" t="s">
        <v>31</v>
      </c>
      <c r="EY19" s="36" t="s">
        <v>31</v>
      </c>
      <c r="EZ19" s="36" t="s">
        <v>31</v>
      </c>
      <c r="FA19" s="36" t="s">
        <v>31</v>
      </c>
      <c r="FB19" s="36" t="s">
        <v>31</v>
      </c>
      <c r="FC19" s="36" t="s">
        <v>31</v>
      </c>
      <c r="FD19" s="36" t="s">
        <v>31</v>
      </c>
      <c r="FE19" s="36" t="s">
        <v>31</v>
      </c>
      <c r="FF19" s="36" t="s">
        <v>31</v>
      </c>
      <c r="FG19" s="36" t="s">
        <v>31</v>
      </c>
      <c r="FH19" s="36" t="s">
        <v>31</v>
      </c>
      <c r="FI19" s="36" t="s">
        <v>31</v>
      </c>
      <c r="FJ19" s="36" t="s">
        <v>31</v>
      </c>
      <c r="FK19" s="36" t="s">
        <v>31</v>
      </c>
      <c r="FL19" s="36" t="s">
        <v>31</v>
      </c>
      <c r="FM19" s="36" t="s">
        <v>31</v>
      </c>
      <c r="FN19" s="36" t="s">
        <v>31</v>
      </c>
      <c r="FO19" s="36" t="s">
        <v>31</v>
      </c>
      <c r="FP19" s="36" t="s">
        <v>31</v>
      </c>
      <c r="FQ19" s="36" t="s">
        <v>31</v>
      </c>
      <c r="FR19" s="36" t="s">
        <v>31</v>
      </c>
      <c r="FS19" s="36" t="s">
        <v>31</v>
      </c>
      <c r="FT19" s="36" t="s">
        <v>31</v>
      </c>
      <c r="FU19" s="36" t="s">
        <v>31</v>
      </c>
      <c r="FV19" s="36" t="s">
        <v>31</v>
      </c>
      <c r="FW19" s="36" t="s">
        <v>31</v>
      </c>
      <c r="FX19" s="36" t="s">
        <v>31</v>
      </c>
      <c r="FY19" s="36" t="s">
        <v>31</v>
      </c>
      <c r="FZ19" s="36" t="s">
        <v>31</v>
      </c>
      <c r="GA19" s="36" t="s">
        <v>31</v>
      </c>
      <c r="GB19" s="36" t="s">
        <v>31</v>
      </c>
      <c r="GC19" s="36" t="s">
        <v>31</v>
      </c>
      <c r="GD19" s="36" t="s">
        <v>31</v>
      </c>
      <c r="GE19" s="36" t="s">
        <v>31</v>
      </c>
      <c r="GF19" s="36" t="s">
        <v>31</v>
      </c>
      <c r="GG19" s="36" t="s">
        <v>31</v>
      </c>
      <c r="GH19" s="36" t="s">
        <v>31</v>
      </c>
      <c r="GI19" s="36" t="s">
        <v>31</v>
      </c>
      <c r="GJ19" s="36" t="s">
        <v>31</v>
      </c>
      <c r="GK19" s="36" t="s">
        <v>31</v>
      </c>
      <c r="GL19" s="36" t="s">
        <v>31</v>
      </c>
      <c r="GM19" s="36" t="s">
        <v>31</v>
      </c>
      <c r="GN19" s="36" t="s">
        <v>31</v>
      </c>
      <c r="GO19" s="36" t="s">
        <v>31</v>
      </c>
      <c r="GP19" s="36" t="s">
        <v>31</v>
      </c>
      <c r="GQ19" s="36" t="s">
        <v>31</v>
      </c>
      <c r="GR19" s="36" t="s">
        <v>31</v>
      </c>
      <c r="GS19" s="36" t="s">
        <v>31</v>
      </c>
      <c r="GT19" s="36" t="s">
        <v>31</v>
      </c>
      <c r="GU19" s="36" t="s">
        <v>31</v>
      </c>
      <c r="GV19" s="36" t="s">
        <v>31</v>
      </c>
      <c r="GW19" s="36" t="s">
        <v>31</v>
      </c>
      <c r="GX19" s="36" t="s">
        <v>31</v>
      </c>
      <c r="GY19" s="36" t="s">
        <v>31</v>
      </c>
      <c r="GZ19" s="36" t="s">
        <v>31</v>
      </c>
      <c r="HA19" s="36" t="s">
        <v>31</v>
      </c>
      <c r="HB19" s="36" t="s">
        <v>31</v>
      </c>
      <c r="HC19" s="36" t="s">
        <v>31</v>
      </c>
      <c r="HD19" s="36" t="s">
        <v>31</v>
      </c>
      <c r="HE19" s="36" t="s">
        <v>31</v>
      </c>
      <c r="HF19" s="36" t="s">
        <v>31</v>
      </c>
      <c r="HG19" s="36" t="s">
        <v>31</v>
      </c>
      <c r="HH19" s="36" t="s">
        <v>31</v>
      </c>
      <c r="HI19" s="36" t="s">
        <v>31</v>
      </c>
      <c r="HJ19" s="36" t="s">
        <v>31</v>
      </c>
      <c r="HK19" s="36" t="s">
        <v>31</v>
      </c>
      <c r="HL19" s="36" t="s">
        <v>31</v>
      </c>
      <c r="HM19" s="36" t="s">
        <v>31</v>
      </c>
      <c r="HN19" s="36" t="s">
        <v>31</v>
      </c>
      <c r="HO19" s="36" t="s">
        <v>31</v>
      </c>
      <c r="HP19" s="36" t="s">
        <v>31</v>
      </c>
      <c r="HQ19" s="36" t="s">
        <v>31</v>
      </c>
      <c r="HR19" s="36" t="s">
        <v>31</v>
      </c>
      <c r="HS19" s="36" t="s">
        <v>31</v>
      </c>
      <c r="HT19" s="36" t="s">
        <v>31</v>
      </c>
      <c r="HU19" s="36" t="s">
        <v>31</v>
      </c>
      <c r="HV19" s="36" t="s">
        <v>31</v>
      </c>
      <c r="HW19" s="36" t="s">
        <v>31</v>
      </c>
      <c r="HX19" s="36" t="s">
        <v>31</v>
      </c>
      <c r="IC19" s="28"/>
      <c r="ID19" s="611" t="str">
        <f t="shared" si="2"/>
        <v>N345</v>
      </c>
      <c r="IE19" s="25">
        <f t="shared" si="4"/>
        <v>48000</v>
      </c>
      <c r="IF19" s="25" t="str">
        <f>IF(COUNTIF($E9:$HX9,$IF$12)=0,"N",HLOOKUP($IF$12,$E9:$HX$35,$IM19,FALSE))</f>
        <v>N</v>
      </c>
      <c r="IG19" s="25">
        <f>IF(COUNTIF($E9:$HX9,$IG$12)=0,"N",HLOOKUP($IG$12,$E9:$HX$35,$IM19,FALSE))</f>
        <v>41275</v>
      </c>
      <c r="IH19" s="25" t="str">
        <f>IF(COUNTIF($E9:$HX9,$IH$12)=0,"N",HLOOKUP($IH$12,$E9:$HX$35,$IM19,FALSE))</f>
        <v>N</v>
      </c>
      <c r="II19" s="25" t="str">
        <f>IF(COUNTIF($E9:$HX9,$II$12)=0,"N",HLOOKUP($II$12,$E9:$HX$35,$IM19,FALSE))</f>
        <v>N</v>
      </c>
      <c r="IJ19" s="25" t="str">
        <f>IF(COUNTIF($E9:$HX9,$IJ$12)=0,"N",HLOOKUP($IJ$12,$E9:$HX$35,$IM19,FALSE))</f>
        <v>N</v>
      </c>
      <c r="IK19" s="25" t="str">
        <f>IF(COUNTIF($E9:$HX9,$IK$12)=0,"N",HLOOKUP($IK$12,$E9:$HX$35,$IM19,FALSE))</f>
        <v>N</v>
      </c>
      <c r="IM19" s="554">
        <v>27</v>
      </c>
      <c r="IN19" s="25" t="str">
        <f t="shared" si="3"/>
        <v>N</v>
      </c>
      <c r="IO19" s="25" t="str">
        <f t="shared" si="3"/>
        <v>N</v>
      </c>
      <c r="IP19" s="25" t="str">
        <f t="shared" si="3"/>
        <v>N</v>
      </c>
      <c r="IQ19" s="25" t="str">
        <f t="shared" si="3"/>
        <v>N</v>
      </c>
      <c r="IR19" s="25" t="str">
        <f t="shared" si="3"/>
        <v>N</v>
      </c>
      <c r="IS19" s="25" t="str">
        <f t="shared" si="3"/>
        <v>N</v>
      </c>
    </row>
    <row r="20" spans="1:253" ht="15.75" customHeight="1" x14ac:dyDescent="0.2">
      <c r="A20" s="5" t="str">
        <f>'[1]planning détaillé'!$DW26</f>
        <v>V10T</v>
      </c>
      <c r="B20" s="5">
        <f>'[1]planning détaillé'!$DX26</f>
        <v>41282</v>
      </c>
      <c r="C20" s="38">
        <f t="shared" si="0"/>
        <v>48000</v>
      </c>
      <c r="D20" s="15" t="s">
        <v>251</v>
      </c>
      <c r="E20" s="36">
        <v>79.283333333333758</v>
      </c>
      <c r="F20" s="36" t="s">
        <v>196</v>
      </c>
      <c r="G20" s="36" t="s">
        <v>196</v>
      </c>
      <c r="H20" s="36" t="s">
        <v>196</v>
      </c>
      <c r="I20" s="36" t="s">
        <v>196</v>
      </c>
      <c r="J20" s="36" t="s">
        <v>196</v>
      </c>
      <c r="K20" s="36" t="s">
        <v>196</v>
      </c>
      <c r="L20" s="36" t="s">
        <v>196</v>
      </c>
      <c r="M20" s="36" t="s">
        <v>196</v>
      </c>
      <c r="N20" s="36" t="s">
        <v>196</v>
      </c>
      <c r="O20" s="36" t="s">
        <v>196</v>
      </c>
      <c r="P20" s="36" t="s">
        <v>196</v>
      </c>
      <c r="Q20" s="36" t="s">
        <v>196</v>
      </c>
      <c r="R20" s="36" t="s">
        <v>196</v>
      </c>
      <c r="S20" s="36" t="s">
        <v>196</v>
      </c>
      <c r="T20" s="36" t="s">
        <v>196</v>
      </c>
      <c r="U20" s="36" t="s">
        <v>196</v>
      </c>
      <c r="V20" s="36" t="s">
        <v>196</v>
      </c>
      <c r="W20" s="36" t="s">
        <v>196</v>
      </c>
      <c r="X20" s="36" t="s">
        <v>196</v>
      </c>
      <c r="Y20" s="36" t="s">
        <v>196</v>
      </c>
      <c r="Z20" s="36" t="s">
        <v>196</v>
      </c>
      <c r="AA20" s="36" t="s">
        <v>196</v>
      </c>
      <c r="AB20" s="36" t="s">
        <v>196</v>
      </c>
      <c r="AC20" s="36" t="s">
        <v>232</v>
      </c>
      <c r="AD20" s="36" t="s">
        <v>12</v>
      </c>
      <c r="AE20" s="36" t="s">
        <v>12</v>
      </c>
      <c r="AF20" s="36" t="s">
        <v>12</v>
      </c>
      <c r="AG20" s="36" t="s">
        <v>12</v>
      </c>
      <c r="AH20" s="36" t="s">
        <v>12</v>
      </c>
      <c r="AI20" s="36" t="s">
        <v>12</v>
      </c>
      <c r="AJ20" s="36" t="s">
        <v>12</v>
      </c>
      <c r="AK20" s="36">
        <v>19.776000000000007</v>
      </c>
      <c r="AL20" s="36">
        <v>19.58921568627451</v>
      </c>
      <c r="AM20" s="36">
        <v>19.776000000000007</v>
      </c>
      <c r="AN20" s="36">
        <v>19.776000000000007</v>
      </c>
      <c r="AO20" s="36">
        <v>21.0409090909091</v>
      </c>
      <c r="AP20" s="36">
        <v>21.0409090909091</v>
      </c>
      <c r="AQ20" s="36">
        <v>21.0409090909091</v>
      </c>
      <c r="AR20" s="36">
        <v>21.0409090909091</v>
      </c>
      <c r="AS20" s="36">
        <v>21.0409090909091</v>
      </c>
      <c r="AT20" s="36">
        <v>21.0409090909091</v>
      </c>
      <c r="AU20" s="36">
        <v>21.0409090909091</v>
      </c>
      <c r="AV20" s="36">
        <v>21.0409090909091</v>
      </c>
      <c r="AW20" s="36">
        <v>21.0409090909091</v>
      </c>
      <c r="AX20" s="36">
        <v>21.0409090909091</v>
      </c>
      <c r="AY20" s="36">
        <v>21.0409090909091</v>
      </c>
      <c r="AZ20" s="36">
        <v>21.0409090909091</v>
      </c>
      <c r="BA20" s="36">
        <v>22.592156862745099</v>
      </c>
      <c r="BB20" s="36">
        <v>22.592156862745099</v>
      </c>
      <c r="BC20" s="36">
        <v>22.592156862745099</v>
      </c>
      <c r="BD20" s="36">
        <v>22.592156862745099</v>
      </c>
      <c r="BE20" s="36">
        <v>22.592156862745099</v>
      </c>
      <c r="BF20" s="36">
        <v>22.592156862745099</v>
      </c>
      <c r="BG20" s="36">
        <v>22.592156862745099</v>
      </c>
      <c r="BH20" s="36">
        <v>22.592156862745099</v>
      </c>
      <c r="BI20" s="36">
        <v>22.592156862745099</v>
      </c>
      <c r="BJ20" s="36">
        <v>22.592156862745099</v>
      </c>
      <c r="BK20" s="36">
        <v>22.592156862745099</v>
      </c>
      <c r="BL20" s="36">
        <v>22.592156862745099</v>
      </c>
      <c r="BM20" s="36">
        <v>22.592156862745099</v>
      </c>
      <c r="BN20" s="36">
        <v>22.592156862745099</v>
      </c>
      <c r="BO20" s="36">
        <v>22.592156862745099</v>
      </c>
      <c r="BP20" s="36">
        <v>22.592156862745099</v>
      </c>
      <c r="BQ20" s="36">
        <v>22.592156862745099</v>
      </c>
      <c r="BR20" s="36">
        <v>22.592156862745099</v>
      </c>
      <c r="BS20" s="36">
        <v>22.592156862745099</v>
      </c>
      <c r="BT20" s="36">
        <v>22.592156862745099</v>
      </c>
      <c r="BU20" s="36">
        <v>22.592156862745099</v>
      </c>
      <c r="BV20" s="36">
        <v>22.592156862745099</v>
      </c>
      <c r="BW20" s="36">
        <v>22.592156862745099</v>
      </c>
      <c r="BX20" s="36">
        <v>22.592156862745099</v>
      </c>
      <c r="BY20" s="36">
        <v>22.592156862745099</v>
      </c>
      <c r="BZ20" s="36">
        <v>22.592156862745099</v>
      </c>
      <c r="CA20" s="36">
        <v>22.592156862745099</v>
      </c>
      <c r="CB20" s="36">
        <v>22.592156862745099</v>
      </c>
      <c r="CC20" s="36">
        <v>22.592156862745099</v>
      </c>
      <c r="CD20" s="36">
        <v>22.592156862745099</v>
      </c>
      <c r="CE20" s="36">
        <v>22.592156862745099</v>
      </c>
      <c r="CF20" s="153">
        <v>22.592156862745099</v>
      </c>
      <c r="CG20" s="163">
        <v>22.592156862745099</v>
      </c>
      <c r="CH20" s="36">
        <v>22.592156862745099</v>
      </c>
      <c r="CI20" s="36">
        <v>22.592156862745099</v>
      </c>
      <c r="CJ20" s="36">
        <v>22.592156862745099</v>
      </c>
      <c r="CK20" s="36" t="s">
        <v>195</v>
      </c>
      <c r="CL20" s="36" t="s">
        <v>195</v>
      </c>
      <c r="CM20" s="36" t="s">
        <v>195</v>
      </c>
      <c r="CN20" s="36" t="s">
        <v>195</v>
      </c>
      <c r="CO20" s="36" t="s">
        <v>195</v>
      </c>
      <c r="CP20" s="36" t="s">
        <v>195</v>
      </c>
      <c r="CQ20" s="36" t="s">
        <v>195</v>
      </c>
      <c r="CR20" s="36" t="s">
        <v>195</v>
      </c>
      <c r="CS20" s="36" t="s">
        <v>195</v>
      </c>
      <c r="CT20" s="36" t="s">
        <v>195</v>
      </c>
      <c r="CU20" s="36" t="s">
        <v>195</v>
      </c>
      <c r="CV20" s="36" t="s">
        <v>195</v>
      </c>
      <c r="CW20" s="36" t="s">
        <v>195</v>
      </c>
      <c r="CX20" s="36" t="s">
        <v>195</v>
      </c>
      <c r="CY20" s="36" t="s">
        <v>195</v>
      </c>
      <c r="CZ20" s="36" t="s">
        <v>195</v>
      </c>
      <c r="DA20" s="36" t="s">
        <v>195</v>
      </c>
      <c r="DB20" s="36" t="s">
        <v>195</v>
      </c>
      <c r="DC20" s="36" t="s">
        <v>195</v>
      </c>
      <c r="DD20" s="36" t="s">
        <v>195</v>
      </c>
      <c r="DE20" s="36" t="s">
        <v>195</v>
      </c>
      <c r="DF20" s="36" t="s">
        <v>31</v>
      </c>
      <c r="DG20" s="36" t="s">
        <v>31</v>
      </c>
      <c r="DH20" s="36" t="s">
        <v>31</v>
      </c>
      <c r="DI20" s="36" t="s">
        <v>31</v>
      </c>
      <c r="DJ20" s="36" t="s">
        <v>31</v>
      </c>
      <c r="DK20" s="36" t="s">
        <v>31</v>
      </c>
      <c r="DL20" s="36" t="s">
        <v>31</v>
      </c>
      <c r="DM20" s="36" t="s">
        <v>31</v>
      </c>
      <c r="DN20" s="36" t="s">
        <v>31</v>
      </c>
      <c r="DO20" s="36" t="s">
        <v>31</v>
      </c>
      <c r="DP20" s="36" t="s">
        <v>31</v>
      </c>
      <c r="DQ20" s="36" t="s">
        <v>31</v>
      </c>
      <c r="DR20" s="36" t="s">
        <v>31</v>
      </c>
      <c r="DS20" s="36" t="s">
        <v>31</v>
      </c>
      <c r="DT20" s="36" t="s">
        <v>31</v>
      </c>
      <c r="DU20" s="36" t="s">
        <v>31</v>
      </c>
      <c r="DV20" s="36" t="s">
        <v>31</v>
      </c>
      <c r="DW20" s="36" t="s">
        <v>31</v>
      </c>
      <c r="DX20" s="36" t="s">
        <v>31</v>
      </c>
      <c r="DY20" s="36" t="s">
        <v>31</v>
      </c>
      <c r="DZ20" s="36" t="s">
        <v>31</v>
      </c>
      <c r="EA20" s="36" t="s">
        <v>31</v>
      </c>
      <c r="EB20" s="36" t="s">
        <v>31</v>
      </c>
      <c r="EC20" s="36" t="s">
        <v>31</v>
      </c>
      <c r="ED20" s="36" t="s">
        <v>31</v>
      </c>
      <c r="EE20" s="36" t="s">
        <v>31</v>
      </c>
      <c r="EF20" s="36" t="s">
        <v>31</v>
      </c>
      <c r="EG20" s="36" t="s">
        <v>31</v>
      </c>
      <c r="EH20" s="36" t="s">
        <v>31</v>
      </c>
      <c r="EI20" s="36" t="s">
        <v>31</v>
      </c>
      <c r="EJ20" s="36" t="s">
        <v>31</v>
      </c>
      <c r="EK20" s="36" t="s">
        <v>31</v>
      </c>
      <c r="EL20" s="36" t="s">
        <v>31</v>
      </c>
      <c r="EM20" s="36" t="s">
        <v>31</v>
      </c>
      <c r="EN20" s="36" t="s">
        <v>31</v>
      </c>
      <c r="EO20" s="36" t="s">
        <v>31</v>
      </c>
      <c r="EP20" s="36" t="s">
        <v>31</v>
      </c>
      <c r="EQ20" s="36" t="s">
        <v>31</v>
      </c>
      <c r="ER20" s="36" t="s">
        <v>31</v>
      </c>
      <c r="ES20" s="36" t="s">
        <v>31</v>
      </c>
      <c r="ET20" s="36" t="s">
        <v>31</v>
      </c>
      <c r="EU20" s="36" t="s">
        <v>31</v>
      </c>
      <c r="EV20" s="36" t="s">
        <v>31</v>
      </c>
      <c r="EW20" s="36" t="s">
        <v>31</v>
      </c>
      <c r="EX20" s="36" t="s">
        <v>31</v>
      </c>
      <c r="EY20" s="36" t="s">
        <v>31</v>
      </c>
      <c r="EZ20" s="36" t="s">
        <v>31</v>
      </c>
      <c r="FA20" s="36" t="s">
        <v>31</v>
      </c>
      <c r="FB20" s="36" t="s">
        <v>31</v>
      </c>
      <c r="FC20" s="36" t="s">
        <v>31</v>
      </c>
      <c r="FD20" s="36" t="s">
        <v>31</v>
      </c>
      <c r="FE20" s="36" t="s">
        <v>31</v>
      </c>
      <c r="FF20" s="36" t="s">
        <v>31</v>
      </c>
      <c r="FG20" s="36" t="s">
        <v>31</v>
      </c>
      <c r="FH20" s="36" t="s">
        <v>31</v>
      </c>
      <c r="FI20" s="36" t="s">
        <v>31</v>
      </c>
      <c r="FJ20" s="36" t="s">
        <v>31</v>
      </c>
      <c r="FK20" s="36" t="s">
        <v>31</v>
      </c>
      <c r="FL20" s="36" t="s">
        <v>31</v>
      </c>
      <c r="FM20" s="36" t="s">
        <v>31</v>
      </c>
      <c r="FN20" s="36" t="s">
        <v>31</v>
      </c>
      <c r="FO20" s="36" t="s">
        <v>31</v>
      </c>
      <c r="FP20" s="36" t="s">
        <v>31</v>
      </c>
      <c r="FQ20" s="36" t="s">
        <v>31</v>
      </c>
      <c r="FR20" s="36" t="s">
        <v>31</v>
      </c>
      <c r="FS20" s="36" t="s">
        <v>31</v>
      </c>
      <c r="FT20" s="36" t="s">
        <v>31</v>
      </c>
      <c r="FU20" s="36" t="s">
        <v>31</v>
      </c>
      <c r="FV20" s="36" t="s">
        <v>31</v>
      </c>
      <c r="FW20" s="36" t="s">
        <v>31</v>
      </c>
      <c r="FX20" s="36" t="s">
        <v>31</v>
      </c>
      <c r="FY20" s="36" t="s">
        <v>31</v>
      </c>
      <c r="FZ20" s="36" t="s">
        <v>31</v>
      </c>
      <c r="GA20" s="36" t="s">
        <v>31</v>
      </c>
      <c r="GB20" s="36" t="s">
        <v>31</v>
      </c>
      <c r="GC20" s="36" t="s">
        <v>31</v>
      </c>
      <c r="GD20" s="36" t="s">
        <v>31</v>
      </c>
      <c r="GE20" s="36" t="s">
        <v>31</v>
      </c>
      <c r="GF20" s="36" t="s">
        <v>31</v>
      </c>
      <c r="GG20" s="36" t="s">
        <v>31</v>
      </c>
      <c r="GH20" s="36" t="s">
        <v>31</v>
      </c>
      <c r="GI20" s="36" t="s">
        <v>31</v>
      </c>
      <c r="GJ20" s="36" t="s">
        <v>31</v>
      </c>
      <c r="GK20" s="36" t="s">
        <v>31</v>
      </c>
      <c r="GL20" s="36" t="s">
        <v>31</v>
      </c>
      <c r="GM20" s="36" t="s">
        <v>31</v>
      </c>
      <c r="GN20" s="36" t="s">
        <v>31</v>
      </c>
      <c r="GO20" s="36" t="s">
        <v>31</v>
      </c>
      <c r="GP20" s="36" t="s">
        <v>31</v>
      </c>
      <c r="GQ20" s="36" t="s">
        <v>31</v>
      </c>
      <c r="GR20" s="36" t="s">
        <v>31</v>
      </c>
      <c r="GS20" s="36" t="s">
        <v>31</v>
      </c>
      <c r="GT20" s="36" t="s">
        <v>31</v>
      </c>
      <c r="GU20" s="36" t="s">
        <v>31</v>
      </c>
      <c r="GV20" s="36" t="s">
        <v>31</v>
      </c>
      <c r="GW20" s="36" t="s">
        <v>31</v>
      </c>
      <c r="GX20" s="36" t="s">
        <v>31</v>
      </c>
      <c r="GY20" s="36" t="s">
        <v>31</v>
      </c>
      <c r="GZ20" s="36" t="s">
        <v>31</v>
      </c>
      <c r="HA20" s="36" t="s">
        <v>31</v>
      </c>
      <c r="HB20" s="36" t="s">
        <v>31</v>
      </c>
      <c r="HC20" s="36" t="s">
        <v>31</v>
      </c>
      <c r="HD20" s="36" t="s">
        <v>31</v>
      </c>
      <c r="HE20" s="36" t="s">
        <v>31</v>
      </c>
      <c r="HF20" s="36" t="s">
        <v>31</v>
      </c>
      <c r="HG20" s="36" t="s">
        <v>31</v>
      </c>
      <c r="HH20" s="36" t="s">
        <v>31</v>
      </c>
      <c r="HI20" s="36" t="s">
        <v>31</v>
      </c>
      <c r="HJ20" s="36" t="s">
        <v>31</v>
      </c>
      <c r="HK20" s="36" t="s">
        <v>31</v>
      </c>
      <c r="HL20" s="36" t="s">
        <v>31</v>
      </c>
      <c r="HM20" s="36" t="s">
        <v>31</v>
      </c>
      <c r="HN20" s="36" t="s">
        <v>31</v>
      </c>
      <c r="HO20" s="36" t="s">
        <v>31</v>
      </c>
      <c r="HP20" s="36" t="s">
        <v>31</v>
      </c>
      <c r="HQ20" s="36" t="s">
        <v>31</v>
      </c>
      <c r="HR20" s="36" t="s">
        <v>31</v>
      </c>
      <c r="HS20" s="36" t="s">
        <v>31</v>
      </c>
      <c r="HT20" s="36" t="s">
        <v>31</v>
      </c>
      <c r="HU20" s="36" t="s">
        <v>31</v>
      </c>
      <c r="HV20" s="36" t="s">
        <v>31</v>
      </c>
      <c r="HW20" s="36" t="s">
        <v>31</v>
      </c>
      <c r="HX20" s="36" t="s">
        <v>31</v>
      </c>
      <c r="IC20" s="28"/>
      <c r="ID20" s="611" t="str">
        <f t="shared" si="2"/>
        <v>N348</v>
      </c>
      <c r="IE20" s="25">
        <f t="shared" si="4"/>
        <v>42430</v>
      </c>
      <c r="IF20" s="25">
        <f>IF(COUNTIF($E10:$HX10,$IF$12)=0,"N",HLOOKUP($IF$12,$E10:$HX$35,$IM20,FALSE))</f>
        <v>42430</v>
      </c>
      <c r="IG20" s="25" t="str">
        <f>IF(COUNTIF($E10:$HX10,$IG$12)=0,"N",HLOOKUP($IG$12,$E10:$HX$35,$IM20,FALSE))</f>
        <v>N</v>
      </c>
      <c r="IH20" s="25" t="str">
        <f>IF(COUNTIF($E10:$HX10,$IH$12)=0,"N",HLOOKUP($IH$12,$E10:$HX$35,$IM20,FALSE))</f>
        <v>N</v>
      </c>
      <c r="II20" s="25" t="str">
        <f>IF(COUNTIF($E10:$HX10,$II$12)=0,"N",HLOOKUP($II$12,$E10:$HX$35,$IM20,FALSE))</f>
        <v>N</v>
      </c>
      <c r="IJ20" s="25" t="str">
        <f>IF(COUNTIF($E10:$HX10,$IJ$12)=0,"N",HLOOKUP($IJ$12,$E10:$HX$35,$IM20,FALSE))</f>
        <v>N</v>
      </c>
      <c r="IK20" s="25" t="str">
        <f>IF(COUNTIF($E10:$HX10,$IK$12)=0,"N",HLOOKUP($IK$12,$E10:$HX$35,$IM20,FALSE))</f>
        <v>N</v>
      </c>
      <c r="IM20" s="554">
        <v>26</v>
      </c>
      <c r="IN20" s="25">
        <f t="shared" si="3"/>
        <v>42430</v>
      </c>
      <c r="IO20" s="25" t="str">
        <f t="shared" si="3"/>
        <v>N</v>
      </c>
      <c r="IP20" s="25" t="str">
        <f t="shared" si="3"/>
        <v>N</v>
      </c>
      <c r="IQ20" s="25" t="str">
        <f t="shared" si="3"/>
        <v>N</v>
      </c>
      <c r="IR20" s="25" t="str">
        <f t="shared" si="3"/>
        <v>N</v>
      </c>
      <c r="IS20" s="25" t="str">
        <f t="shared" si="3"/>
        <v>N</v>
      </c>
    </row>
    <row r="21" spans="1:253" ht="15.75" customHeight="1" x14ac:dyDescent="0.2">
      <c r="A21" s="5" t="str">
        <f>'[1]planning détaillé'!$DW27</f>
        <v>V10T</v>
      </c>
      <c r="B21" s="5">
        <f>'[1]planning détaillé'!$DX27</f>
        <v>41599</v>
      </c>
      <c r="C21" s="38">
        <f t="shared" si="0"/>
        <v>48000</v>
      </c>
      <c r="D21" s="15" t="s">
        <v>252</v>
      </c>
      <c r="E21" s="36" t="s">
        <v>196</v>
      </c>
      <c r="F21" s="36" t="s">
        <v>196</v>
      </c>
      <c r="G21" s="36">
        <v>25.011904761904752</v>
      </c>
      <c r="H21" s="36">
        <v>25.011904761904752</v>
      </c>
      <c r="I21" s="36">
        <v>25.011904761904752</v>
      </c>
      <c r="J21" s="36">
        <v>25.011904761904752</v>
      </c>
      <c r="K21" s="36">
        <v>25.011904761904752</v>
      </c>
      <c r="L21" s="36">
        <v>25.011904761904752</v>
      </c>
      <c r="M21" s="36">
        <v>25.011904761904752</v>
      </c>
      <c r="N21" s="36">
        <v>25.011904761904752</v>
      </c>
      <c r="O21" s="36">
        <v>25.011904761904752</v>
      </c>
      <c r="P21" s="36">
        <v>25.011904761904752</v>
      </c>
      <c r="Q21" s="36">
        <v>25.680555555555543</v>
      </c>
      <c r="R21" s="36">
        <v>25.680555555555543</v>
      </c>
      <c r="S21" s="36">
        <v>25.680555555555543</v>
      </c>
      <c r="T21" s="36">
        <v>25.680555555555543</v>
      </c>
      <c r="U21" s="36">
        <v>25.680555555555543</v>
      </c>
      <c r="V21" s="36">
        <v>25.680555555555543</v>
      </c>
      <c r="W21" s="36" t="s">
        <v>27</v>
      </c>
      <c r="X21" s="36" t="s">
        <v>196</v>
      </c>
      <c r="Y21" s="36" t="s">
        <v>196</v>
      </c>
      <c r="Z21" s="36" t="s">
        <v>196</v>
      </c>
      <c r="AA21" s="36" t="s">
        <v>196</v>
      </c>
      <c r="AB21" s="36" t="s">
        <v>196</v>
      </c>
      <c r="AC21" s="36" t="s">
        <v>232</v>
      </c>
      <c r="AD21" s="36">
        <v>38.66666666666606</v>
      </c>
      <c r="AE21" s="36">
        <v>38.66666666666606</v>
      </c>
      <c r="AF21" s="36">
        <v>38.66666666666606</v>
      </c>
      <c r="AG21" s="36">
        <v>38.66666666666606</v>
      </c>
      <c r="AH21" s="36">
        <v>38.66666666666606</v>
      </c>
      <c r="AI21" s="36" t="s">
        <v>196</v>
      </c>
      <c r="AJ21" s="36" t="s">
        <v>196</v>
      </c>
      <c r="AK21" s="36" t="s">
        <v>196</v>
      </c>
      <c r="AL21" s="36" t="s">
        <v>195</v>
      </c>
      <c r="AM21" s="36" t="s">
        <v>195</v>
      </c>
      <c r="AN21" s="36" t="s">
        <v>195</v>
      </c>
      <c r="AO21" s="36" t="s">
        <v>195</v>
      </c>
      <c r="AP21" s="36" t="s">
        <v>195</v>
      </c>
      <c r="AQ21" s="36" t="s">
        <v>195</v>
      </c>
      <c r="AR21" s="36" t="s">
        <v>195</v>
      </c>
      <c r="AS21" s="36" t="s">
        <v>195</v>
      </c>
      <c r="AT21" s="36" t="s">
        <v>195</v>
      </c>
      <c r="AU21" s="36" t="s">
        <v>195</v>
      </c>
      <c r="AV21" s="36" t="s">
        <v>195</v>
      </c>
      <c r="AW21" s="36" t="s">
        <v>195</v>
      </c>
      <c r="AX21" s="36" t="s">
        <v>195</v>
      </c>
      <c r="AY21" s="36" t="s">
        <v>195</v>
      </c>
      <c r="AZ21" s="36" t="s">
        <v>195</v>
      </c>
      <c r="BA21" s="785" t="s">
        <v>195</v>
      </c>
      <c r="BB21" s="785" t="s">
        <v>195</v>
      </c>
      <c r="BC21" s="785" t="s">
        <v>195</v>
      </c>
      <c r="BD21" s="785" t="s">
        <v>195</v>
      </c>
      <c r="BE21" s="785" t="s">
        <v>195</v>
      </c>
      <c r="BF21" s="785" t="s">
        <v>195</v>
      </c>
      <c r="BG21" s="785" t="s">
        <v>195</v>
      </c>
      <c r="BH21" s="785" t="s">
        <v>195</v>
      </c>
      <c r="BI21" s="785" t="s">
        <v>195</v>
      </c>
      <c r="BJ21" s="785" t="s">
        <v>195</v>
      </c>
      <c r="BK21" s="785" t="s">
        <v>195</v>
      </c>
      <c r="BL21" s="785" t="s">
        <v>195</v>
      </c>
      <c r="BM21" s="785" t="s">
        <v>195</v>
      </c>
      <c r="BN21" s="785" t="s">
        <v>195</v>
      </c>
      <c r="BO21" s="785" t="s">
        <v>195</v>
      </c>
      <c r="BP21" s="785" t="s">
        <v>195</v>
      </c>
      <c r="BQ21" s="785" t="s">
        <v>195</v>
      </c>
      <c r="BR21" s="785" t="s">
        <v>195</v>
      </c>
      <c r="BS21" s="785" t="s">
        <v>195</v>
      </c>
      <c r="BT21" s="785" t="s">
        <v>195</v>
      </c>
      <c r="BU21" s="785" t="s">
        <v>195</v>
      </c>
      <c r="BV21" s="785" t="s">
        <v>195</v>
      </c>
      <c r="BW21" s="785" t="s">
        <v>195</v>
      </c>
      <c r="BX21" s="785" t="s">
        <v>195</v>
      </c>
      <c r="BY21" s="785" t="s">
        <v>195</v>
      </c>
      <c r="BZ21" s="785" t="s">
        <v>195</v>
      </c>
      <c r="CA21" s="785" t="s">
        <v>195</v>
      </c>
      <c r="CB21" s="785" t="s">
        <v>195</v>
      </c>
      <c r="CC21" s="785" t="s">
        <v>195</v>
      </c>
      <c r="CD21" s="785" t="s">
        <v>195</v>
      </c>
      <c r="CE21" s="785" t="s">
        <v>195</v>
      </c>
      <c r="CF21" s="786" t="s">
        <v>195</v>
      </c>
      <c r="CG21" s="787" t="s">
        <v>195</v>
      </c>
      <c r="CH21" s="785" t="s">
        <v>195</v>
      </c>
      <c r="CI21" s="785" t="s">
        <v>195</v>
      </c>
      <c r="CJ21" s="785" t="s">
        <v>195</v>
      </c>
      <c r="CK21" s="785" t="s">
        <v>195</v>
      </c>
      <c r="CL21" s="785" t="s">
        <v>195</v>
      </c>
      <c r="CM21" s="785" t="s">
        <v>195</v>
      </c>
      <c r="CN21" s="785" t="s">
        <v>195</v>
      </c>
      <c r="CO21" s="785" t="s">
        <v>195</v>
      </c>
      <c r="CP21" s="785" t="s">
        <v>195</v>
      </c>
      <c r="CQ21" s="785" t="s">
        <v>195</v>
      </c>
      <c r="CR21" s="785" t="s">
        <v>195</v>
      </c>
      <c r="CS21" s="785" t="s">
        <v>195</v>
      </c>
      <c r="CT21" s="785" t="s">
        <v>195</v>
      </c>
      <c r="CU21" s="785" t="s">
        <v>195</v>
      </c>
      <c r="CV21" s="785" t="s">
        <v>195</v>
      </c>
      <c r="CW21" s="785" t="s">
        <v>195</v>
      </c>
      <c r="CX21" s="785" t="s">
        <v>195</v>
      </c>
      <c r="CY21" s="785" t="s">
        <v>195</v>
      </c>
      <c r="CZ21" s="785" t="s">
        <v>195</v>
      </c>
      <c r="DA21" s="785" t="s">
        <v>195</v>
      </c>
      <c r="DB21" s="785" t="s">
        <v>195</v>
      </c>
      <c r="DC21" s="785" t="s">
        <v>195</v>
      </c>
      <c r="DD21" s="785" t="s">
        <v>195</v>
      </c>
      <c r="DE21" s="785" t="s">
        <v>195</v>
      </c>
      <c r="DF21" s="785" t="s">
        <v>31</v>
      </c>
      <c r="DG21" s="785" t="s">
        <v>31</v>
      </c>
      <c r="DH21" s="785" t="s">
        <v>31</v>
      </c>
      <c r="DI21" s="785" t="s">
        <v>31</v>
      </c>
      <c r="DJ21" s="785" t="s">
        <v>31</v>
      </c>
      <c r="DK21" s="785" t="s">
        <v>31</v>
      </c>
      <c r="DL21" s="785" t="s">
        <v>31</v>
      </c>
      <c r="DM21" s="785" t="s">
        <v>31</v>
      </c>
      <c r="DN21" s="785" t="s">
        <v>31</v>
      </c>
      <c r="DO21" s="785" t="s">
        <v>31</v>
      </c>
      <c r="DP21" s="785" t="s">
        <v>31</v>
      </c>
      <c r="DQ21" s="785" t="s">
        <v>31</v>
      </c>
      <c r="DR21" s="785" t="s">
        <v>31</v>
      </c>
      <c r="DS21" s="785" t="s">
        <v>31</v>
      </c>
      <c r="DT21" s="785" t="s">
        <v>31</v>
      </c>
      <c r="DU21" s="785" t="s">
        <v>31</v>
      </c>
      <c r="DV21" s="785" t="s">
        <v>31</v>
      </c>
      <c r="DW21" s="785" t="s">
        <v>31</v>
      </c>
      <c r="DX21" s="785" t="s">
        <v>31</v>
      </c>
      <c r="DY21" s="785" t="s">
        <v>31</v>
      </c>
      <c r="DZ21" s="785" t="s">
        <v>31</v>
      </c>
      <c r="EA21" s="785" t="s">
        <v>31</v>
      </c>
      <c r="EB21" s="785" t="s">
        <v>31</v>
      </c>
      <c r="EC21" s="36" t="s">
        <v>31</v>
      </c>
      <c r="ED21" s="36" t="s">
        <v>31</v>
      </c>
      <c r="EE21" s="36" t="s">
        <v>31</v>
      </c>
      <c r="EF21" s="36" t="s">
        <v>31</v>
      </c>
      <c r="EG21" s="36" t="s">
        <v>31</v>
      </c>
      <c r="EH21" s="36" t="s">
        <v>31</v>
      </c>
      <c r="EI21" s="36" t="s">
        <v>31</v>
      </c>
      <c r="EJ21" s="36" t="s">
        <v>31</v>
      </c>
      <c r="EK21" s="36" t="s">
        <v>31</v>
      </c>
      <c r="EL21" s="36" t="s">
        <v>31</v>
      </c>
      <c r="EM21" s="36" t="s">
        <v>31</v>
      </c>
      <c r="EN21" s="36" t="s">
        <v>31</v>
      </c>
      <c r="EO21" s="36" t="s">
        <v>31</v>
      </c>
      <c r="EP21" s="36" t="s">
        <v>31</v>
      </c>
      <c r="EQ21" s="36" t="s">
        <v>31</v>
      </c>
      <c r="ER21" s="36" t="s">
        <v>31</v>
      </c>
      <c r="ES21" s="36" t="s">
        <v>31</v>
      </c>
      <c r="ET21" s="36" t="s">
        <v>31</v>
      </c>
      <c r="EU21" s="36" t="s">
        <v>31</v>
      </c>
      <c r="EV21" s="36" t="s">
        <v>31</v>
      </c>
      <c r="EW21" s="36" t="s">
        <v>31</v>
      </c>
      <c r="EX21" s="36" t="s">
        <v>31</v>
      </c>
      <c r="EY21" s="36" t="s">
        <v>31</v>
      </c>
      <c r="EZ21" s="36" t="s">
        <v>31</v>
      </c>
      <c r="FA21" s="36" t="s">
        <v>31</v>
      </c>
      <c r="FB21" s="36" t="s">
        <v>31</v>
      </c>
      <c r="FC21" s="36" t="s">
        <v>31</v>
      </c>
      <c r="FD21" s="36" t="s">
        <v>31</v>
      </c>
      <c r="FE21" s="36" t="s">
        <v>31</v>
      </c>
      <c r="FF21" s="36" t="s">
        <v>31</v>
      </c>
      <c r="FG21" s="36" t="s">
        <v>31</v>
      </c>
      <c r="FH21" s="36" t="s">
        <v>31</v>
      </c>
      <c r="FI21" s="36" t="s">
        <v>31</v>
      </c>
      <c r="FJ21" s="36" t="s">
        <v>31</v>
      </c>
      <c r="FK21" s="36" t="s">
        <v>31</v>
      </c>
      <c r="FL21" s="36" t="s">
        <v>31</v>
      </c>
      <c r="FM21" s="36" t="s">
        <v>31</v>
      </c>
      <c r="FN21" s="36" t="s">
        <v>31</v>
      </c>
      <c r="FO21" s="36" t="s">
        <v>31</v>
      </c>
      <c r="FP21" s="36" t="s">
        <v>31</v>
      </c>
      <c r="FQ21" s="36" t="s">
        <v>31</v>
      </c>
      <c r="FR21" s="36" t="s">
        <v>31</v>
      </c>
      <c r="FS21" s="36" t="s">
        <v>31</v>
      </c>
      <c r="FT21" s="36" t="s">
        <v>31</v>
      </c>
      <c r="FU21" s="36" t="s">
        <v>31</v>
      </c>
      <c r="FV21" s="36" t="s">
        <v>31</v>
      </c>
      <c r="FW21" s="36" t="s">
        <v>31</v>
      </c>
      <c r="FX21" s="36" t="s">
        <v>31</v>
      </c>
      <c r="FY21" s="36" t="s">
        <v>31</v>
      </c>
      <c r="FZ21" s="36" t="s">
        <v>31</v>
      </c>
      <c r="GA21" s="36" t="s">
        <v>31</v>
      </c>
      <c r="GB21" s="36" t="s">
        <v>31</v>
      </c>
      <c r="GC21" s="36" t="s">
        <v>31</v>
      </c>
      <c r="GD21" s="36" t="s">
        <v>31</v>
      </c>
      <c r="GE21" s="36" t="s">
        <v>31</v>
      </c>
      <c r="GF21" s="36" t="s">
        <v>31</v>
      </c>
      <c r="GG21" s="36" t="s">
        <v>31</v>
      </c>
      <c r="GH21" s="36" t="s">
        <v>31</v>
      </c>
      <c r="GI21" s="36" t="s">
        <v>31</v>
      </c>
      <c r="GJ21" s="36" t="s">
        <v>31</v>
      </c>
      <c r="GK21" s="36" t="s">
        <v>31</v>
      </c>
      <c r="GL21" s="36" t="s">
        <v>31</v>
      </c>
      <c r="GM21" s="36" t="s">
        <v>31</v>
      </c>
      <c r="GN21" s="36" t="s">
        <v>31</v>
      </c>
      <c r="GO21" s="36" t="s">
        <v>31</v>
      </c>
      <c r="GP21" s="36" t="s">
        <v>31</v>
      </c>
      <c r="GQ21" s="36" t="s">
        <v>31</v>
      </c>
      <c r="GR21" s="36" t="s">
        <v>31</v>
      </c>
      <c r="GS21" s="36" t="s">
        <v>31</v>
      </c>
      <c r="GT21" s="36" t="s">
        <v>31</v>
      </c>
      <c r="GU21" s="36" t="s">
        <v>31</v>
      </c>
      <c r="GV21" s="36" t="s">
        <v>31</v>
      </c>
      <c r="GW21" s="36" t="s">
        <v>31</v>
      </c>
      <c r="GX21" s="36" t="s">
        <v>31</v>
      </c>
      <c r="GY21" s="36" t="s">
        <v>31</v>
      </c>
      <c r="GZ21" s="36" t="s">
        <v>31</v>
      </c>
      <c r="HA21" s="36" t="s">
        <v>31</v>
      </c>
      <c r="HB21" s="36" t="s">
        <v>31</v>
      </c>
      <c r="HC21" s="36" t="s">
        <v>31</v>
      </c>
      <c r="HD21" s="36" t="s">
        <v>31</v>
      </c>
      <c r="HE21" s="36" t="s">
        <v>31</v>
      </c>
      <c r="HF21" s="36" t="s">
        <v>31</v>
      </c>
      <c r="HG21" s="36" t="s">
        <v>31</v>
      </c>
      <c r="HH21" s="36" t="s">
        <v>31</v>
      </c>
      <c r="HI21" s="36" t="s">
        <v>31</v>
      </c>
      <c r="HJ21" s="36" t="s">
        <v>31</v>
      </c>
      <c r="HK21" s="36" t="s">
        <v>31</v>
      </c>
      <c r="HL21" s="36" t="s">
        <v>31</v>
      </c>
      <c r="HM21" s="36" t="s">
        <v>31</v>
      </c>
      <c r="HN21" s="36" t="s">
        <v>31</v>
      </c>
      <c r="HO21" s="36" t="s">
        <v>31</v>
      </c>
      <c r="HP21" s="36" t="s">
        <v>31</v>
      </c>
      <c r="HQ21" s="36" t="s">
        <v>31</v>
      </c>
      <c r="HR21" s="36" t="s">
        <v>31</v>
      </c>
      <c r="HS21" s="36" t="s">
        <v>31</v>
      </c>
      <c r="HT21" s="36" t="s">
        <v>31</v>
      </c>
      <c r="HU21" s="36" t="s">
        <v>31</v>
      </c>
      <c r="HV21" s="36" t="s">
        <v>31</v>
      </c>
      <c r="HW21" s="36" t="s">
        <v>31</v>
      </c>
      <c r="HX21" s="36" t="s">
        <v>31</v>
      </c>
      <c r="IC21" s="28"/>
      <c r="ID21" s="611" t="str">
        <f t="shared" si="2"/>
        <v>N350</v>
      </c>
      <c r="IE21" s="25">
        <f t="shared" si="4"/>
        <v>48000</v>
      </c>
      <c r="IF21" s="25" t="str">
        <f>IF(COUNTIF($E11:$HX11,$IF$12)=0,"N",HLOOKUP($IF$12,$E11:$HX$35,$IM21,FALSE))</f>
        <v>N</v>
      </c>
      <c r="IG21" s="25">
        <f>IF(COUNTIF($E11:$HX11,$IG$12)=0,"N",HLOOKUP($IG$12,$E11:$HX$35,$IM21,FALSE))</f>
        <v>41699</v>
      </c>
      <c r="IH21" s="25" t="str">
        <f>IF(COUNTIF($E11:$HX11,$IH$12)=0,"N",HLOOKUP($IH$12,$E11:$HX$35,$IM21,FALSE))</f>
        <v>N</v>
      </c>
      <c r="II21" s="25" t="str">
        <f>IF(COUNTIF($E11:$HX11,$II$12)=0,"N",HLOOKUP($II$12,$E11:$HX$35,$IM21,FALSE))</f>
        <v>N</v>
      </c>
      <c r="IJ21" s="25" t="str">
        <f>IF(COUNTIF($E11:$HX11,$IJ$12)=0,"N",HLOOKUP($IJ$12,$E11:$HX$35,$IM21,FALSE))</f>
        <v>N</v>
      </c>
      <c r="IK21" s="25" t="str">
        <f>IF(COUNTIF($E11:$HX11,$IK$12)=0,"N",HLOOKUP($IK$12,$E11:$HX$35,$IM21,FALSE))</f>
        <v>N</v>
      </c>
      <c r="IM21" s="554">
        <v>25</v>
      </c>
      <c r="IN21" s="25" t="str">
        <f t="shared" si="3"/>
        <v>N</v>
      </c>
      <c r="IO21" s="25" t="str">
        <f t="shared" si="3"/>
        <v>N</v>
      </c>
      <c r="IP21" s="25" t="str">
        <f t="shared" si="3"/>
        <v>N</v>
      </c>
      <c r="IQ21" s="25" t="str">
        <f t="shared" si="3"/>
        <v>N</v>
      </c>
      <c r="IR21" s="25" t="str">
        <f t="shared" si="3"/>
        <v>N</v>
      </c>
      <c r="IS21" s="25" t="str">
        <f t="shared" si="3"/>
        <v>N</v>
      </c>
    </row>
    <row r="22" spans="1:253" ht="15.75" customHeight="1" x14ac:dyDescent="0.2">
      <c r="A22" s="5" t="str">
        <f>'[1]planning détaillé'!$DW28</f>
        <v>V10T</v>
      </c>
      <c r="B22" s="5">
        <f>'[1]planning détaillé'!$DX28</f>
        <v>41501</v>
      </c>
      <c r="C22" s="38">
        <f t="shared" si="0"/>
        <v>48000</v>
      </c>
      <c r="D22" s="15" t="s">
        <v>253</v>
      </c>
      <c r="E22" s="36">
        <v>41.195833333333269</v>
      </c>
      <c r="F22" s="36">
        <v>41.195833333333269</v>
      </c>
      <c r="G22" s="36">
        <v>41.195833333333269</v>
      </c>
      <c r="H22" s="36" t="s">
        <v>196</v>
      </c>
      <c r="I22" s="36" t="s">
        <v>196</v>
      </c>
      <c r="J22" s="36" t="s">
        <v>196</v>
      </c>
      <c r="K22" s="36" t="s">
        <v>196</v>
      </c>
      <c r="L22" s="36" t="s">
        <v>196</v>
      </c>
      <c r="M22" s="36" t="s">
        <v>196</v>
      </c>
      <c r="N22" s="36" t="s">
        <v>196</v>
      </c>
      <c r="O22" s="36" t="s">
        <v>196</v>
      </c>
      <c r="P22" s="36" t="s">
        <v>196</v>
      </c>
      <c r="Q22" s="36" t="s">
        <v>196</v>
      </c>
      <c r="R22" s="36" t="s">
        <v>196</v>
      </c>
      <c r="S22" s="36" t="s">
        <v>196</v>
      </c>
      <c r="T22" s="36" t="s">
        <v>196</v>
      </c>
      <c r="U22" s="36" t="s">
        <v>196</v>
      </c>
      <c r="V22" s="36" t="s">
        <v>196</v>
      </c>
      <c r="W22" s="36" t="s">
        <v>196</v>
      </c>
      <c r="X22" s="36">
        <v>54.594444444444434</v>
      </c>
      <c r="Y22" s="36">
        <v>54.594444444444434</v>
      </c>
      <c r="Z22" s="36">
        <v>40.699999999999818</v>
      </c>
      <c r="AA22" s="36" t="s">
        <v>12</v>
      </c>
      <c r="AB22" s="36" t="s">
        <v>12</v>
      </c>
      <c r="AC22" s="36" t="s">
        <v>12</v>
      </c>
      <c r="AD22" s="36" t="s">
        <v>12</v>
      </c>
      <c r="AE22" s="36" t="s">
        <v>12</v>
      </c>
      <c r="AF22" s="36" t="s">
        <v>12</v>
      </c>
      <c r="AG22" s="36" t="s">
        <v>12</v>
      </c>
      <c r="AH22" s="36" t="s">
        <v>12</v>
      </c>
      <c r="AI22" s="36">
        <v>18.856000000000012</v>
      </c>
      <c r="AJ22" s="36">
        <v>18.856000000000012</v>
      </c>
      <c r="AK22" s="36">
        <v>18.856000000000012</v>
      </c>
      <c r="AL22" s="36">
        <v>18.856000000000012</v>
      </c>
      <c r="AM22" s="36">
        <v>18.856000000000012</v>
      </c>
      <c r="AN22" s="36">
        <v>18.856000000000012</v>
      </c>
      <c r="AO22" s="36">
        <v>19.987596899224801</v>
      </c>
      <c r="AP22" s="36">
        <v>19.987596899224801</v>
      </c>
      <c r="AQ22" s="36">
        <v>19.987596899224801</v>
      </c>
      <c r="AR22" s="36">
        <v>19.987596899224801</v>
      </c>
      <c r="AS22" s="36">
        <v>10</v>
      </c>
      <c r="AT22" s="36">
        <v>10</v>
      </c>
      <c r="AU22" s="36">
        <v>10</v>
      </c>
      <c r="AV22" s="36">
        <v>80</v>
      </c>
      <c r="AW22" s="36">
        <v>80</v>
      </c>
      <c r="AX22" s="36">
        <v>80</v>
      </c>
      <c r="AY22" s="36">
        <v>80</v>
      </c>
      <c r="AZ22" s="36">
        <v>10</v>
      </c>
      <c r="BA22" s="36">
        <v>15.14523809523811</v>
      </c>
      <c r="BB22" s="36">
        <v>15.14523809523811</v>
      </c>
      <c r="BC22" s="36">
        <v>15.14523809523811</v>
      </c>
      <c r="BD22" s="36">
        <v>15.14523809523811</v>
      </c>
      <c r="BE22" s="36">
        <v>15.14523809523811</v>
      </c>
      <c r="BF22" s="36">
        <v>85</v>
      </c>
      <c r="BG22" s="36">
        <v>85</v>
      </c>
      <c r="BH22" s="36">
        <v>85</v>
      </c>
      <c r="BI22" s="36">
        <v>85</v>
      </c>
      <c r="BJ22" s="36">
        <v>15.14523809523811</v>
      </c>
      <c r="BK22" s="36">
        <v>15.14523809523811</v>
      </c>
      <c r="BL22" s="36">
        <v>15.14523809523811</v>
      </c>
      <c r="BM22" s="36">
        <v>15.14523809523811</v>
      </c>
      <c r="BN22" s="36">
        <v>15.14523809523811</v>
      </c>
      <c r="BO22" s="36">
        <v>15.14523809523811</v>
      </c>
      <c r="BP22" s="36">
        <v>15.14523809523811</v>
      </c>
      <c r="BQ22" s="36">
        <v>15.14523809523811</v>
      </c>
      <c r="BR22" s="785" t="s">
        <v>195</v>
      </c>
      <c r="BS22" s="785" t="s">
        <v>195</v>
      </c>
      <c r="BT22" s="785" t="s">
        <v>195</v>
      </c>
      <c r="BU22" s="785" t="s">
        <v>195</v>
      </c>
      <c r="BV22" s="785" t="s">
        <v>195</v>
      </c>
      <c r="BW22" s="785" t="s">
        <v>195</v>
      </c>
      <c r="BX22" s="785" t="s">
        <v>195</v>
      </c>
      <c r="BY22" s="785" t="s">
        <v>195</v>
      </c>
      <c r="BZ22" s="785" t="s">
        <v>195</v>
      </c>
      <c r="CA22" s="785" t="s">
        <v>195</v>
      </c>
      <c r="CB22" s="785" t="s">
        <v>195</v>
      </c>
      <c r="CC22" s="785" t="s">
        <v>195</v>
      </c>
      <c r="CD22" s="785" t="s">
        <v>195</v>
      </c>
      <c r="CE22" s="785" t="s">
        <v>195</v>
      </c>
      <c r="CF22" s="786" t="s">
        <v>195</v>
      </c>
      <c r="CG22" s="787" t="s">
        <v>195</v>
      </c>
      <c r="CH22" s="785" t="s">
        <v>195</v>
      </c>
      <c r="CI22" s="785" t="s">
        <v>195</v>
      </c>
      <c r="CJ22" s="785" t="s">
        <v>195</v>
      </c>
      <c r="CK22" s="785" t="s">
        <v>195</v>
      </c>
      <c r="CL22" s="785" t="s">
        <v>195</v>
      </c>
      <c r="CM22" s="785" t="s">
        <v>195</v>
      </c>
      <c r="CN22" s="785" t="s">
        <v>195</v>
      </c>
      <c r="CO22" s="785" t="s">
        <v>195</v>
      </c>
      <c r="CP22" s="785" t="s">
        <v>195</v>
      </c>
      <c r="CQ22" s="785" t="s">
        <v>195</v>
      </c>
      <c r="CR22" s="785" t="s">
        <v>195</v>
      </c>
      <c r="CS22" s="785" t="s">
        <v>195</v>
      </c>
      <c r="CT22" s="785" t="s">
        <v>195</v>
      </c>
      <c r="CU22" s="785" t="s">
        <v>195</v>
      </c>
      <c r="CV22" s="785" t="s">
        <v>195</v>
      </c>
      <c r="CW22" s="785" t="s">
        <v>195</v>
      </c>
      <c r="CX22" s="785" t="s">
        <v>195</v>
      </c>
      <c r="CY22" s="785" t="s">
        <v>195</v>
      </c>
      <c r="CZ22" s="785" t="s">
        <v>195</v>
      </c>
      <c r="DA22" s="785" t="s">
        <v>195</v>
      </c>
      <c r="DB22" s="785" t="s">
        <v>195</v>
      </c>
      <c r="DC22" s="785" t="s">
        <v>195</v>
      </c>
      <c r="DD22" s="785" t="s">
        <v>195</v>
      </c>
      <c r="DE22" s="785" t="s">
        <v>195</v>
      </c>
      <c r="DF22" s="785" t="s">
        <v>31</v>
      </c>
      <c r="DG22" s="785" t="s">
        <v>31</v>
      </c>
      <c r="DH22" s="785" t="s">
        <v>31</v>
      </c>
      <c r="DI22" s="785" t="s">
        <v>31</v>
      </c>
      <c r="DJ22" s="785" t="s">
        <v>31</v>
      </c>
      <c r="DK22" s="785" t="s">
        <v>31</v>
      </c>
      <c r="DL22" s="785" t="s">
        <v>31</v>
      </c>
      <c r="DM22" s="785" t="s">
        <v>31</v>
      </c>
      <c r="DN22" s="785" t="s">
        <v>31</v>
      </c>
      <c r="DO22" s="785" t="s">
        <v>31</v>
      </c>
      <c r="DP22" s="785" t="s">
        <v>31</v>
      </c>
      <c r="DQ22" s="785" t="s">
        <v>31</v>
      </c>
      <c r="DR22" s="785" t="s">
        <v>31</v>
      </c>
      <c r="DS22" s="785" t="s">
        <v>31</v>
      </c>
      <c r="DT22" s="785" t="s">
        <v>31</v>
      </c>
      <c r="DU22" s="785" t="s">
        <v>31</v>
      </c>
      <c r="DV22" s="785" t="s">
        <v>31</v>
      </c>
      <c r="DW22" s="785" t="s">
        <v>31</v>
      </c>
      <c r="DX22" s="785" t="s">
        <v>31</v>
      </c>
      <c r="DY22" s="785" t="s">
        <v>31</v>
      </c>
      <c r="DZ22" s="785" t="s">
        <v>31</v>
      </c>
      <c r="EA22" s="785" t="s">
        <v>31</v>
      </c>
      <c r="EB22" s="785" t="s">
        <v>31</v>
      </c>
      <c r="EC22" s="36" t="s">
        <v>31</v>
      </c>
      <c r="ED22" s="36" t="s">
        <v>31</v>
      </c>
      <c r="EE22" s="36" t="s">
        <v>31</v>
      </c>
      <c r="EF22" s="36" t="s">
        <v>31</v>
      </c>
      <c r="EG22" s="36" t="s">
        <v>31</v>
      </c>
      <c r="EH22" s="36" t="s">
        <v>31</v>
      </c>
      <c r="EI22" s="36" t="s">
        <v>31</v>
      </c>
      <c r="EJ22" s="36" t="s">
        <v>31</v>
      </c>
      <c r="EK22" s="36" t="s">
        <v>31</v>
      </c>
      <c r="EL22" s="36" t="s">
        <v>31</v>
      </c>
      <c r="EM22" s="36" t="s">
        <v>31</v>
      </c>
      <c r="EN22" s="36" t="s">
        <v>31</v>
      </c>
      <c r="EO22" s="36" t="s">
        <v>31</v>
      </c>
      <c r="EP22" s="36" t="s">
        <v>31</v>
      </c>
      <c r="EQ22" s="36" t="s">
        <v>31</v>
      </c>
      <c r="ER22" s="36" t="s">
        <v>31</v>
      </c>
      <c r="ES22" s="36" t="s">
        <v>31</v>
      </c>
      <c r="ET22" s="36" t="s">
        <v>31</v>
      </c>
      <c r="EU22" s="36" t="s">
        <v>31</v>
      </c>
      <c r="EV22" s="36" t="s">
        <v>31</v>
      </c>
      <c r="EW22" s="36" t="s">
        <v>31</v>
      </c>
      <c r="EX22" s="36" t="s">
        <v>31</v>
      </c>
      <c r="EY22" s="36" t="s">
        <v>31</v>
      </c>
      <c r="EZ22" s="36" t="s">
        <v>31</v>
      </c>
      <c r="FA22" s="36" t="s">
        <v>31</v>
      </c>
      <c r="FB22" s="36" t="s">
        <v>31</v>
      </c>
      <c r="FC22" s="36" t="s">
        <v>31</v>
      </c>
      <c r="FD22" s="36" t="s">
        <v>31</v>
      </c>
      <c r="FE22" s="36" t="s">
        <v>31</v>
      </c>
      <c r="FF22" s="36" t="s">
        <v>31</v>
      </c>
      <c r="FG22" s="36" t="s">
        <v>31</v>
      </c>
      <c r="FH22" s="36" t="s">
        <v>31</v>
      </c>
      <c r="FI22" s="36" t="s">
        <v>31</v>
      </c>
      <c r="FJ22" s="36" t="s">
        <v>31</v>
      </c>
      <c r="FK22" s="36" t="s">
        <v>31</v>
      </c>
      <c r="FL22" s="36" t="s">
        <v>31</v>
      </c>
      <c r="FM22" s="36" t="s">
        <v>31</v>
      </c>
      <c r="FN22" s="36" t="s">
        <v>31</v>
      </c>
      <c r="FO22" s="36" t="s">
        <v>31</v>
      </c>
      <c r="FP22" s="36" t="s">
        <v>31</v>
      </c>
      <c r="FQ22" s="36" t="s">
        <v>31</v>
      </c>
      <c r="FR22" s="36" t="s">
        <v>31</v>
      </c>
      <c r="FS22" s="36" t="s">
        <v>31</v>
      </c>
      <c r="FT22" s="36" t="s">
        <v>31</v>
      </c>
      <c r="FU22" s="36" t="s">
        <v>31</v>
      </c>
      <c r="FV22" s="36" t="s">
        <v>31</v>
      </c>
      <c r="FW22" s="36" t="s">
        <v>31</v>
      </c>
      <c r="FX22" s="36" t="s">
        <v>31</v>
      </c>
      <c r="FY22" s="36" t="s">
        <v>31</v>
      </c>
      <c r="FZ22" s="36" t="s">
        <v>31</v>
      </c>
      <c r="GA22" s="36" t="s">
        <v>31</v>
      </c>
      <c r="GB22" s="36" t="s">
        <v>31</v>
      </c>
      <c r="GC22" s="36" t="s">
        <v>31</v>
      </c>
      <c r="GD22" s="36" t="s">
        <v>31</v>
      </c>
      <c r="GE22" s="36" t="s">
        <v>31</v>
      </c>
      <c r="GF22" s="36" t="s">
        <v>31</v>
      </c>
      <c r="GG22" s="36" t="s">
        <v>31</v>
      </c>
      <c r="GH22" s="36" t="s">
        <v>31</v>
      </c>
      <c r="GI22" s="36" t="s">
        <v>31</v>
      </c>
      <c r="GJ22" s="36" t="s">
        <v>31</v>
      </c>
      <c r="GK22" s="36" t="s">
        <v>31</v>
      </c>
      <c r="GL22" s="36" t="s">
        <v>31</v>
      </c>
      <c r="GM22" s="36" t="s">
        <v>31</v>
      </c>
      <c r="GN22" s="36" t="s">
        <v>31</v>
      </c>
      <c r="GO22" s="36" t="s">
        <v>31</v>
      </c>
      <c r="GP22" s="36" t="s">
        <v>31</v>
      </c>
      <c r="GQ22" s="36" t="s">
        <v>31</v>
      </c>
      <c r="GR22" s="36" t="s">
        <v>31</v>
      </c>
      <c r="GS22" s="36" t="s">
        <v>31</v>
      </c>
      <c r="GT22" s="36" t="s">
        <v>31</v>
      </c>
      <c r="GU22" s="36" t="s">
        <v>31</v>
      </c>
      <c r="GV22" s="36" t="s">
        <v>31</v>
      </c>
      <c r="GW22" s="36" t="s">
        <v>31</v>
      </c>
      <c r="GX22" s="36" t="s">
        <v>31</v>
      </c>
      <c r="GY22" s="36" t="s">
        <v>31</v>
      </c>
      <c r="GZ22" s="36" t="s">
        <v>31</v>
      </c>
      <c r="HA22" s="36" t="s">
        <v>31</v>
      </c>
      <c r="HB22" s="36" t="s">
        <v>31</v>
      </c>
      <c r="HC22" s="36" t="s">
        <v>31</v>
      </c>
      <c r="HD22" s="36" t="s">
        <v>31</v>
      </c>
      <c r="HE22" s="36" t="s">
        <v>31</v>
      </c>
      <c r="HF22" s="36" t="s">
        <v>31</v>
      </c>
      <c r="HG22" s="36" t="s">
        <v>31</v>
      </c>
      <c r="HH22" s="36" t="s">
        <v>31</v>
      </c>
      <c r="HI22" s="36" t="s">
        <v>31</v>
      </c>
      <c r="HJ22" s="36" t="s">
        <v>31</v>
      </c>
      <c r="HK22" s="36" t="s">
        <v>31</v>
      </c>
      <c r="HL22" s="36" t="s">
        <v>31</v>
      </c>
      <c r="HM22" s="36" t="s">
        <v>31</v>
      </c>
      <c r="HN22" s="36" t="s">
        <v>31</v>
      </c>
      <c r="HO22" s="36" t="s">
        <v>31</v>
      </c>
      <c r="HP22" s="36" t="s">
        <v>31</v>
      </c>
      <c r="HQ22" s="36" t="s">
        <v>31</v>
      </c>
      <c r="HR22" s="36" t="s">
        <v>31</v>
      </c>
      <c r="HS22" s="36" t="s">
        <v>31</v>
      </c>
      <c r="HT22" s="36" t="s">
        <v>31</v>
      </c>
      <c r="HU22" s="36" t="s">
        <v>31</v>
      </c>
      <c r="HV22" s="36" t="s">
        <v>31</v>
      </c>
      <c r="HW22" s="36" t="s">
        <v>31</v>
      </c>
      <c r="HX22" s="36" t="s">
        <v>31</v>
      </c>
      <c r="IC22" s="28"/>
      <c r="ID22" s="611" t="str">
        <f t="shared" si="2"/>
        <v>N351</v>
      </c>
      <c r="IE22" s="25">
        <f t="shared" si="4"/>
        <v>48000</v>
      </c>
      <c r="IF22" s="25" t="str">
        <f>IF(COUNTIF($E12:$HX12,$IF$12)=0,"N",HLOOKUP($IF$12,$E12:$HX$35,$IM22,FALSE))</f>
        <v>N</v>
      </c>
      <c r="IG22" s="25">
        <f>IF(COUNTIF($E12:$HX12,$IG$12)=0,"N",HLOOKUP($IG$12,$E12:$HX$35,$IM22,FALSE))</f>
        <v>40940</v>
      </c>
      <c r="IH22" s="25" t="str">
        <f>IF(COUNTIF($E12:$HX12,$IH$12)=0,"N",HLOOKUP($IH$12,$E12:$HX$35,$IM22,FALSE))</f>
        <v>N</v>
      </c>
      <c r="II22" s="25" t="str">
        <f>IF(COUNTIF($E12:$HX12,$II$12)=0,"N",HLOOKUP($II$12,$E12:$HX$35,$IM22,FALSE))</f>
        <v>N</v>
      </c>
      <c r="IJ22" s="25" t="str">
        <f>IF(COUNTIF($E12:$HX12,$IJ$12)=0,"N",HLOOKUP($IJ$12,$E12:$HX$35,$IM22,FALSE))</f>
        <v>N</v>
      </c>
      <c r="IK22" s="25" t="str">
        <f>IF(COUNTIF($E12:$HX12,$IK$12)=0,"N",HLOOKUP($IK$12,$E12:$HX$35,$IM22,FALSE))</f>
        <v>N</v>
      </c>
      <c r="IM22" s="554">
        <v>24</v>
      </c>
      <c r="IN22" s="25" t="str">
        <f t="shared" si="3"/>
        <v>N</v>
      </c>
      <c r="IO22" s="25" t="str">
        <f t="shared" si="3"/>
        <v>N</v>
      </c>
      <c r="IP22" s="25" t="str">
        <f t="shared" si="3"/>
        <v>N</v>
      </c>
      <c r="IQ22" s="25" t="str">
        <f t="shared" si="3"/>
        <v>N</v>
      </c>
      <c r="IR22" s="25" t="str">
        <f t="shared" si="3"/>
        <v>N</v>
      </c>
      <c r="IS22" s="25" t="str">
        <f t="shared" si="3"/>
        <v>N</v>
      </c>
    </row>
    <row r="23" spans="1:253" ht="15.75" customHeight="1" x14ac:dyDescent="0.2">
      <c r="A23" s="5" t="str">
        <f>'[1]planning détaillé'!$DW29</f>
        <v>V30</v>
      </c>
      <c r="B23" s="5">
        <f>'[1]planning détaillé'!$DX29</f>
        <v>42579</v>
      </c>
      <c r="C23" s="38">
        <f t="shared" si="0"/>
        <v>48000</v>
      </c>
      <c r="D23" s="15" t="s">
        <v>254</v>
      </c>
      <c r="E23" s="36">
        <v>20.506666666666675</v>
      </c>
      <c r="F23" s="36">
        <v>20.506666666666675</v>
      </c>
      <c r="G23" s="36">
        <v>20.506666666666675</v>
      </c>
      <c r="H23" s="36">
        <v>20.506666666666675</v>
      </c>
      <c r="I23" s="36">
        <v>20.506666666666675</v>
      </c>
      <c r="J23" s="36" t="s">
        <v>27</v>
      </c>
      <c r="K23" s="36" t="s">
        <v>27</v>
      </c>
      <c r="L23" s="36">
        <v>20.506666666666675</v>
      </c>
      <c r="M23" s="36">
        <v>20.506666666666675</v>
      </c>
      <c r="N23" s="36">
        <v>20.506666666666675</v>
      </c>
      <c r="O23" s="36">
        <v>20.506666666666675</v>
      </c>
      <c r="P23" s="36">
        <v>20.506666666666675</v>
      </c>
      <c r="Q23" s="36">
        <v>19.257070707070707</v>
      </c>
      <c r="R23" s="36">
        <v>19.257070707070707</v>
      </c>
      <c r="S23" s="36">
        <v>19.257070707070707</v>
      </c>
      <c r="T23" s="36">
        <v>19.257070707070707</v>
      </c>
      <c r="U23" s="36">
        <v>19.257070707070707</v>
      </c>
      <c r="V23" s="36">
        <v>19.257070707070707</v>
      </c>
      <c r="W23" s="36">
        <v>19.257070707070707</v>
      </c>
      <c r="X23" s="36">
        <v>19.257070707070707</v>
      </c>
      <c r="Y23" s="36">
        <v>19.257070707070707</v>
      </c>
      <c r="Z23" s="36">
        <v>16.439655172413801</v>
      </c>
      <c r="AA23" s="36">
        <v>16.439655172413801</v>
      </c>
      <c r="AB23" s="36">
        <v>16.439655172413801</v>
      </c>
      <c r="AC23" s="36">
        <v>12.135606060606072</v>
      </c>
      <c r="AD23" s="36">
        <v>12.135606060606072</v>
      </c>
      <c r="AE23" s="36">
        <v>12.135606060606072</v>
      </c>
      <c r="AF23" s="36">
        <v>12.135606060606072</v>
      </c>
      <c r="AG23" s="36">
        <v>0.77272727272728303</v>
      </c>
      <c r="AH23" s="36">
        <v>0.77272727272728303</v>
      </c>
      <c r="AI23" s="36">
        <v>0.77272727272728303</v>
      </c>
      <c r="AJ23" s="36">
        <v>0.77272727272728303</v>
      </c>
      <c r="AK23" s="36">
        <v>17.000000000000227</v>
      </c>
      <c r="AL23" s="36" t="s">
        <v>198</v>
      </c>
      <c r="AM23" s="36" t="s">
        <v>198</v>
      </c>
      <c r="AN23" s="36">
        <v>12.135606060606072</v>
      </c>
      <c r="AO23" s="36">
        <v>12.990625000000037</v>
      </c>
      <c r="AP23" s="36">
        <v>12.990625000000037</v>
      </c>
      <c r="AQ23" s="36">
        <v>12.990625000000037</v>
      </c>
      <c r="AR23" s="36">
        <v>12.990625000000037</v>
      </c>
      <c r="AS23" s="36">
        <v>12.990625000000037</v>
      </c>
      <c r="AT23" s="36">
        <v>12.990625000000037</v>
      </c>
      <c r="AU23" s="36">
        <v>12.990625000000037</v>
      </c>
      <c r="AV23" s="36">
        <v>12.990625000000037</v>
      </c>
      <c r="AW23" s="36">
        <v>12.990625000000037</v>
      </c>
      <c r="AX23" s="36">
        <v>12.990625000000037</v>
      </c>
      <c r="AY23" s="36">
        <v>12.990625000000037</v>
      </c>
      <c r="AZ23" s="36">
        <v>12.990625000000037</v>
      </c>
      <c r="BA23" s="36">
        <v>22.025000000000091</v>
      </c>
      <c r="BB23" s="36">
        <v>22.025000000000091</v>
      </c>
      <c r="BC23" s="36">
        <v>22.025000000000091</v>
      </c>
      <c r="BD23" s="36">
        <v>22.025000000000091</v>
      </c>
      <c r="BE23" s="36">
        <v>22</v>
      </c>
      <c r="BF23" s="36">
        <v>22</v>
      </c>
      <c r="BG23" s="36">
        <v>20</v>
      </c>
      <c r="BH23" s="36" t="s">
        <v>196</v>
      </c>
      <c r="BI23" s="36" t="s">
        <v>196</v>
      </c>
      <c r="BJ23" s="36" t="s">
        <v>196</v>
      </c>
      <c r="BK23" s="36" t="s">
        <v>196</v>
      </c>
      <c r="BL23" s="36" t="s">
        <v>196</v>
      </c>
      <c r="BM23" s="36" t="s">
        <v>196</v>
      </c>
      <c r="BN23" s="36" t="s">
        <v>196</v>
      </c>
      <c r="BO23" s="36" t="s">
        <v>196</v>
      </c>
      <c r="BP23" s="36" t="s">
        <v>196</v>
      </c>
      <c r="BQ23" s="36" t="s">
        <v>196</v>
      </c>
      <c r="BR23" s="36" t="s">
        <v>196</v>
      </c>
      <c r="BS23" s="36" t="s">
        <v>196</v>
      </c>
      <c r="BT23" s="785" t="s">
        <v>195</v>
      </c>
      <c r="BU23" s="785" t="s">
        <v>195</v>
      </c>
      <c r="BV23" s="785" t="s">
        <v>195</v>
      </c>
      <c r="BW23" s="785" t="s">
        <v>195</v>
      </c>
      <c r="BX23" s="785" t="s">
        <v>195</v>
      </c>
      <c r="BY23" s="785" t="s">
        <v>195</v>
      </c>
      <c r="BZ23" s="785" t="s">
        <v>195</v>
      </c>
      <c r="CA23" s="785" t="s">
        <v>195</v>
      </c>
      <c r="CB23" s="785" t="s">
        <v>195</v>
      </c>
      <c r="CC23" s="785" t="s">
        <v>195</v>
      </c>
      <c r="CD23" s="785" t="s">
        <v>195</v>
      </c>
      <c r="CE23" s="785" t="s">
        <v>195</v>
      </c>
      <c r="CF23" s="786" t="s">
        <v>195</v>
      </c>
      <c r="CG23" s="787" t="s">
        <v>195</v>
      </c>
      <c r="CH23" s="785" t="s">
        <v>195</v>
      </c>
      <c r="CI23" s="785" t="s">
        <v>195</v>
      </c>
      <c r="CJ23" s="785" t="s">
        <v>195</v>
      </c>
      <c r="CK23" s="785" t="s">
        <v>195</v>
      </c>
      <c r="CL23" s="785" t="s">
        <v>195</v>
      </c>
      <c r="CM23" s="785" t="s">
        <v>195</v>
      </c>
      <c r="CN23" s="785" t="s">
        <v>195</v>
      </c>
      <c r="CO23" s="785" t="s">
        <v>195</v>
      </c>
      <c r="CP23" s="785" t="s">
        <v>195</v>
      </c>
      <c r="CQ23" s="785" t="s">
        <v>195</v>
      </c>
      <c r="CR23" s="785" t="s">
        <v>195</v>
      </c>
      <c r="CS23" s="785" t="s">
        <v>195</v>
      </c>
      <c r="CT23" s="785" t="s">
        <v>195</v>
      </c>
      <c r="CU23" s="785" t="s">
        <v>195</v>
      </c>
      <c r="CV23" s="785" t="s">
        <v>195</v>
      </c>
      <c r="CW23" s="785" t="s">
        <v>195</v>
      </c>
      <c r="CX23" s="785" t="s">
        <v>195</v>
      </c>
      <c r="CY23" s="785" t="s">
        <v>195</v>
      </c>
      <c r="CZ23" s="785" t="s">
        <v>195</v>
      </c>
      <c r="DA23" s="785" t="s">
        <v>195</v>
      </c>
      <c r="DB23" s="785" t="s">
        <v>195</v>
      </c>
      <c r="DC23" s="785" t="s">
        <v>195</v>
      </c>
      <c r="DD23" s="785" t="s">
        <v>195</v>
      </c>
      <c r="DE23" s="785" t="s">
        <v>195</v>
      </c>
      <c r="DF23" s="785" t="s">
        <v>31</v>
      </c>
      <c r="DG23" s="785" t="s">
        <v>31</v>
      </c>
      <c r="DH23" s="785" t="s">
        <v>31</v>
      </c>
      <c r="DI23" s="785" t="s">
        <v>31</v>
      </c>
      <c r="DJ23" s="785" t="s">
        <v>31</v>
      </c>
      <c r="DK23" s="785" t="s">
        <v>31</v>
      </c>
      <c r="DL23" s="785" t="s">
        <v>31</v>
      </c>
      <c r="DM23" s="785" t="s">
        <v>31</v>
      </c>
      <c r="DN23" s="785" t="s">
        <v>31</v>
      </c>
      <c r="DO23" s="785" t="s">
        <v>31</v>
      </c>
      <c r="DP23" s="785" t="s">
        <v>31</v>
      </c>
      <c r="DQ23" s="785" t="s">
        <v>31</v>
      </c>
      <c r="DR23" s="785" t="s">
        <v>31</v>
      </c>
      <c r="DS23" s="785" t="s">
        <v>31</v>
      </c>
      <c r="DT23" s="785" t="s">
        <v>31</v>
      </c>
      <c r="DU23" s="785" t="s">
        <v>31</v>
      </c>
      <c r="DV23" s="785" t="s">
        <v>31</v>
      </c>
      <c r="DW23" s="785" t="s">
        <v>31</v>
      </c>
      <c r="DX23" s="785" t="s">
        <v>31</v>
      </c>
      <c r="DY23" s="785" t="s">
        <v>31</v>
      </c>
      <c r="DZ23" s="785" t="s">
        <v>31</v>
      </c>
      <c r="EA23" s="785" t="s">
        <v>31</v>
      </c>
      <c r="EB23" s="785" t="s">
        <v>31</v>
      </c>
      <c r="EC23" s="36" t="s">
        <v>31</v>
      </c>
      <c r="ED23" s="36" t="s">
        <v>31</v>
      </c>
      <c r="EE23" s="36" t="s">
        <v>31</v>
      </c>
      <c r="EF23" s="36" t="s">
        <v>31</v>
      </c>
      <c r="EG23" s="36" t="s">
        <v>31</v>
      </c>
      <c r="EH23" s="36" t="s">
        <v>31</v>
      </c>
      <c r="EI23" s="36" t="s">
        <v>31</v>
      </c>
      <c r="EJ23" s="36" t="s">
        <v>31</v>
      </c>
      <c r="EK23" s="36" t="s">
        <v>31</v>
      </c>
      <c r="EL23" s="36" t="s">
        <v>31</v>
      </c>
      <c r="EM23" s="36" t="s">
        <v>31</v>
      </c>
      <c r="EN23" s="36" t="s">
        <v>31</v>
      </c>
      <c r="EO23" s="36" t="s">
        <v>31</v>
      </c>
      <c r="EP23" s="36" t="s">
        <v>31</v>
      </c>
      <c r="EQ23" s="36" t="s">
        <v>31</v>
      </c>
      <c r="ER23" s="36" t="s">
        <v>31</v>
      </c>
      <c r="ES23" s="36" t="s">
        <v>31</v>
      </c>
      <c r="ET23" s="36" t="s">
        <v>31</v>
      </c>
      <c r="EU23" s="36" t="s">
        <v>31</v>
      </c>
      <c r="EV23" s="36" t="s">
        <v>31</v>
      </c>
      <c r="EW23" s="36" t="s">
        <v>31</v>
      </c>
      <c r="EX23" s="36" t="s">
        <v>31</v>
      </c>
      <c r="EY23" s="36" t="s">
        <v>31</v>
      </c>
      <c r="EZ23" s="36" t="s">
        <v>31</v>
      </c>
      <c r="FA23" s="36" t="s">
        <v>31</v>
      </c>
      <c r="FB23" s="36" t="s">
        <v>31</v>
      </c>
      <c r="FC23" s="36" t="s">
        <v>31</v>
      </c>
      <c r="FD23" s="36" t="s">
        <v>31</v>
      </c>
      <c r="FE23" s="36" t="s">
        <v>31</v>
      </c>
      <c r="FF23" s="36" t="s">
        <v>31</v>
      </c>
      <c r="FG23" s="36" t="s">
        <v>31</v>
      </c>
      <c r="FH23" s="36" t="s">
        <v>31</v>
      </c>
      <c r="FI23" s="36" t="s">
        <v>31</v>
      </c>
      <c r="FJ23" s="36" t="s">
        <v>31</v>
      </c>
      <c r="FK23" s="36" t="s">
        <v>31</v>
      </c>
      <c r="FL23" s="36" t="s">
        <v>31</v>
      </c>
      <c r="FM23" s="36" t="s">
        <v>31</v>
      </c>
      <c r="FN23" s="36" t="s">
        <v>31</v>
      </c>
      <c r="FO23" s="36" t="s">
        <v>31</v>
      </c>
      <c r="FP23" s="36" t="s">
        <v>31</v>
      </c>
      <c r="FQ23" s="36" t="s">
        <v>31</v>
      </c>
      <c r="FR23" s="36" t="s">
        <v>31</v>
      </c>
      <c r="FS23" s="36" t="s">
        <v>31</v>
      </c>
      <c r="FT23" s="36" t="s">
        <v>31</v>
      </c>
      <c r="FU23" s="36" t="s">
        <v>31</v>
      </c>
      <c r="FV23" s="36" t="s">
        <v>31</v>
      </c>
      <c r="FW23" s="36" t="s">
        <v>31</v>
      </c>
      <c r="FX23" s="36" t="s">
        <v>31</v>
      </c>
      <c r="FY23" s="36" t="s">
        <v>31</v>
      </c>
      <c r="FZ23" s="36" t="s">
        <v>31</v>
      </c>
      <c r="GA23" s="36" t="s">
        <v>31</v>
      </c>
      <c r="GB23" s="36" t="s">
        <v>31</v>
      </c>
      <c r="GC23" s="36" t="s">
        <v>31</v>
      </c>
      <c r="GD23" s="36" t="s">
        <v>31</v>
      </c>
      <c r="GE23" s="36" t="s">
        <v>31</v>
      </c>
      <c r="GF23" s="36" t="s">
        <v>31</v>
      </c>
      <c r="GG23" s="36" t="s">
        <v>31</v>
      </c>
      <c r="GH23" s="36" t="s">
        <v>31</v>
      </c>
      <c r="GI23" s="36" t="s">
        <v>31</v>
      </c>
      <c r="GJ23" s="36" t="s">
        <v>31</v>
      </c>
      <c r="GK23" s="36" t="s">
        <v>31</v>
      </c>
      <c r="GL23" s="36" t="s">
        <v>31</v>
      </c>
      <c r="GM23" s="36" t="s">
        <v>31</v>
      </c>
      <c r="GN23" s="36" t="s">
        <v>31</v>
      </c>
      <c r="GO23" s="36" t="s">
        <v>31</v>
      </c>
      <c r="GP23" s="36" t="s">
        <v>31</v>
      </c>
      <c r="GQ23" s="36" t="s">
        <v>31</v>
      </c>
      <c r="GR23" s="36" t="s">
        <v>31</v>
      </c>
      <c r="GS23" s="36" t="s">
        <v>31</v>
      </c>
      <c r="GT23" s="36" t="s">
        <v>31</v>
      </c>
      <c r="GU23" s="36" t="s">
        <v>31</v>
      </c>
      <c r="GV23" s="36" t="s">
        <v>31</v>
      </c>
      <c r="GW23" s="36" t="s">
        <v>31</v>
      </c>
      <c r="GX23" s="36" t="s">
        <v>31</v>
      </c>
      <c r="GY23" s="36" t="s">
        <v>31</v>
      </c>
      <c r="GZ23" s="36" t="s">
        <v>31</v>
      </c>
      <c r="HA23" s="36" t="s">
        <v>31</v>
      </c>
      <c r="HB23" s="36" t="s">
        <v>31</v>
      </c>
      <c r="HC23" s="36" t="s">
        <v>31</v>
      </c>
      <c r="HD23" s="36" t="s">
        <v>31</v>
      </c>
      <c r="HE23" s="36" t="s">
        <v>31</v>
      </c>
      <c r="HF23" s="36" t="s">
        <v>31</v>
      </c>
      <c r="HG23" s="36" t="s">
        <v>31</v>
      </c>
      <c r="HH23" s="36" t="s">
        <v>31</v>
      </c>
      <c r="HI23" s="36" t="s">
        <v>31</v>
      </c>
      <c r="HJ23" s="36" t="s">
        <v>31</v>
      </c>
      <c r="HK23" s="36" t="s">
        <v>31</v>
      </c>
      <c r="HL23" s="36" t="s">
        <v>31</v>
      </c>
      <c r="HM23" s="36" t="s">
        <v>31</v>
      </c>
      <c r="HN23" s="36" t="s">
        <v>31</v>
      </c>
      <c r="HO23" s="36" t="s">
        <v>31</v>
      </c>
      <c r="HP23" s="36" t="s">
        <v>31</v>
      </c>
      <c r="HQ23" s="36" t="s">
        <v>31</v>
      </c>
      <c r="HR23" s="36" t="s">
        <v>31</v>
      </c>
      <c r="HS23" s="36" t="s">
        <v>31</v>
      </c>
      <c r="HT23" s="36" t="s">
        <v>31</v>
      </c>
      <c r="HU23" s="36" t="s">
        <v>31</v>
      </c>
      <c r="HV23" s="36" t="s">
        <v>31</v>
      </c>
      <c r="HW23" s="36" t="s">
        <v>31</v>
      </c>
      <c r="HX23" s="36" t="s">
        <v>31</v>
      </c>
      <c r="IC23" s="28"/>
      <c r="ID23" s="611" t="str">
        <f t="shared" si="2"/>
        <v>N353</v>
      </c>
      <c r="IE23" s="25">
        <f t="shared" si="4"/>
        <v>48000</v>
      </c>
      <c r="IF23" s="25" t="str">
        <f>IF(COUNTIF($E13:$HX13,$IF$12)=0,"N",HLOOKUP($IF$12,$E13:$HX$35,$IM23,FALSE))</f>
        <v>N</v>
      </c>
      <c r="IG23" s="25">
        <f>IF(COUNTIF($E13:$HX13,$IG$12)=0,"N",HLOOKUP($IG$12,$E13:$HX$35,$IM23,FALSE))</f>
        <v>41030</v>
      </c>
      <c r="IH23" s="25" t="str">
        <f>IF(COUNTIF($E13:$HX13,$IH$12)=0,"N",HLOOKUP($IH$12,$E13:$HX$35,$IM23,FALSE))</f>
        <v>N</v>
      </c>
      <c r="II23" s="25" t="str">
        <f>IF(COUNTIF($E13:$HX13,$II$12)=0,"N",HLOOKUP($II$12,$E13:$HX$35,$IM23,FALSE))</f>
        <v>N</v>
      </c>
      <c r="IJ23" s="25" t="str">
        <f>IF(COUNTIF($E13:$HX13,$IJ$12)=0,"N",HLOOKUP($IJ$12,$E13:$HX$35,$IM23,FALSE))</f>
        <v>N</v>
      </c>
      <c r="IK23" s="25" t="str">
        <f>IF(COUNTIF($E13:$HX13,$IK$12)=0,"N",HLOOKUP($IK$12,$E13:$HX$35,$IM23,FALSE))</f>
        <v>N</v>
      </c>
      <c r="IM23" s="554">
        <v>23</v>
      </c>
      <c r="IN23" s="25" t="str">
        <f t="shared" si="3"/>
        <v>N</v>
      </c>
      <c r="IO23" s="25" t="str">
        <f t="shared" si="3"/>
        <v>N</v>
      </c>
      <c r="IP23" s="25" t="str">
        <f t="shared" si="3"/>
        <v>N</v>
      </c>
      <c r="IQ23" s="25" t="str">
        <f t="shared" si="3"/>
        <v>N</v>
      </c>
      <c r="IR23" s="25" t="str">
        <f t="shared" si="3"/>
        <v>N</v>
      </c>
      <c r="IS23" s="25" t="str">
        <f t="shared" si="3"/>
        <v>N</v>
      </c>
    </row>
    <row r="24" spans="1:253" ht="15.75" customHeight="1" x14ac:dyDescent="0.2">
      <c r="A24" s="5" t="str">
        <f>'[1]planning détaillé'!$DW30</f>
        <v>V10T</v>
      </c>
      <c r="B24" s="5">
        <f>'[1]planning détaillé'!$DX30</f>
        <v>41821</v>
      </c>
      <c r="C24" s="38">
        <f t="shared" si="0"/>
        <v>48000</v>
      </c>
      <c r="D24" s="15" t="s">
        <v>255</v>
      </c>
      <c r="E24" s="36">
        <v>27.60694444444448</v>
      </c>
      <c r="F24" s="36">
        <v>27.60694444444448</v>
      </c>
      <c r="G24" s="36">
        <v>27.60694444444448</v>
      </c>
      <c r="H24" s="36">
        <v>27.60694444444448</v>
      </c>
      <c r="I24" s="36">
        <v>27.60694444444448</v>
      </c>
      <c r="J24" s="36">
        <v>27.60694444444448</v>
      </c>
      <c r="K24" s="36">
        <v>27.60694444444448</v>
      </c>
      <c r="L24" s="36">
        <v>27.60694444444448</v>
      </c>
      <c r="M24" s="36">
        <v>27.60694444444448</v>
      </c>
      <c r="N24" s="36">
        <v>27.60694444444448</v>
      </c>
      <c r="O24" s="36">
        <v>27.60694444444448</v>
      </c>
      <c r="P24" s="36">
        <v>27.60694444444448</v>
      </c>
      <c r="Q24" s="36">
        <v>35.849999999999937</v>
      </c>
      <c r="R24" s="36">
        <v>35.849999999999937</v>
      </c>
      <c r="S24" s="36" t="s">
        <v>27</v>
      </c>
      <c r="T24" s="36">
        <v>35.849999999999937</v>
      </c>
      <c r="U24" s="36">
        <v>35.849999999999937</v>
      </c>
      <c r="V24" s="36">
        <v>35.849999999999937</v>
      </c>
      <c r="W24" s="36">
        <v>35.849999999999937</v>
      </c>
      <c r="X24" s="36">
        <v>14.369047619047544</v>
      </c>
      <c r="Y24" s="36">
        <v>14.369047619047544</v>
      </c>
      <c r="Z24" s="36">
        <v>5.1166666666665606</v>
      </c>
      <c r="AA24" s="36">
        <v>5.1166666666665606</v>
      </c>
      <c r="AB24" s="36">
        <v>5.1166666666665606</v>
      </c>
      <c r="AC24" s="36" t="s">
        <v>196</v>
      </c>
      <c r="AD24" s="36" t="s">
        <v>196</v>
      </c>
      <c r="AE24" s="36" t="s">
        <v>196</v>
      </c>
      <c r="AF24" s="36" t="s">
        <v>196</v>
      </c>
      <c r="AG24" s="36" t="s">
        <v>196</v>
      </c>
      <c r="AH24" s="36" t="s">
        <v>196</v>
      </c>
      <c r="AI24" s="36" t="s">
        <v>196</v>
      </c>
      <c r="AJ24" s="36" t="s">
        <v>196</v>
      </c>
      <c r="AK24" s="36" t="s">
        <v>196</v>
      </c>
      <c r="AL24" s="36" t="s">
        <v>196</v>
      </c>
      <c r="AM24" s="36" t="s">
        <v>196</v>
      </c>
      <c r="AN24" s="36" t="s">
        <v>196</v>
      </c>
      <c r="AO24" s="36" t="s">
        <v>196</v>
      </c>
      <c r="AP24" s="36" t="s">
        <v>196</v>
      </c>
      <c r="AQ24" s="36" t="s">
        <v>196</v>
      </c>
      <c r="AR24" s="36" t="s">
        <v>196</v>
      </c>
      <c r="AS24" s="36" t="s">
        <v>196</v>
      </c>
      <c r="AT24" s="36" t="s">
        <v>196</v>
      </c>
      <c r="AU24" s="36" t="s">
        <v>196</v>
      </c>
      <c r="AV24" s="36" t="s">
        <v>196</v>
      </c>
      <c r="AW24" s="36" t="s">
        <v>196</v>
      </c>
      <c r="AX24" s="36" t="s">
        <v>196</v>
      </c>
      <c r="AY24" s="36" t="s">
        <v>196</v>
      </c>
      <c r="AZ24" s="36" t="s">
        <v>196</v>
      </c>
      <c r="BA24" s="36" t="s">
        <v>196</v>
      </c>
      <c r="BB24" s="36" t="s">
        <v>196</v>
      </c>
      <c r="BC24" s="36" t="s">
        <v>196</v>
      </c>
      <c r="BD24" s="36" t="s">
        <v>196</v>
      </c>
      <c r="BE24" s="36" t="s">
        <v>196</v>
      </c>
      <c r="BF24" s="36" t="s">
        <v>196</v>
      </c>
      <c r="BG24" s="36" t="s">
        <v>196</v>
      </c>
      <c r="BH24" s="785" t="s">
        <v>195</v>
      </c>
      <c r="BI24" s="785" t="s">
        <v>195</v>
      </c>
      <c r="BJ24" s="785" t="s">
        <v>195</v>
      </c>
      <c r="BK24" s="785" t="s">
        <v>195</v>
      </c>
      <c r="BL24" s="785" t="s">
        <v>195</v>
      </c>
      <c r="BM24" s="785" t="s">
        <v>195</v>
      </c>
      <c r="BN24" s="785" t="s">
        <v>195</v>
      </c>
      <c r="BO24" s="785" t="s">
        <v>195</v>
      </c>
      <c r="BP24" s="785" t="s">
        <v>195</v>
      </c>
      <c r="BQ24" s="785" t="s">
        <v>195</v>
      </c>
      <c r="BR24" s="785" t="s">
        <v>195</v>
      </c>
      <c r="BS24" s="785" t="s">
        <v>195</v>
      </c>
      <c r="BT24" s="785" t="s">
        <v>195</v>
      </c>
      <c r="BU24" s="785" t="s">
        <v>195</v>
      </c>
      <c r="BV24" s="785" t="s">
        <v>195</v>
      </c>
      <c r="BW24" s="785" t="s">
        <v>195</v>
      </c>
      <c r="BX24" s="785" t="s">
        <v>195</v>
      </c>
      <c r="BY24" s="785" t="s">
        <v>195</v>
      </c>
      <c r="BZ24" s="785" t="s">
        <v>195</v>
      </c>
      <c r="CA24" s="785" t="s">
        <v>195</v>
      </c>
      <c r="CB24" s="785" t="s">
        <v>195</v>
      </c>
      <c r="CC24" s="785" t="s">
        <v>195</v>
      </c>
      <c r="CD24" s="785" t="s">
        <v>195</v>
      </c>
      <c r="CE24" s="785" t="s">
        <v>195</v>
      </c>
      <c r="CF24" s="786" t="s">
        <v>195</v>
      </c>
      <c r="CG24" s="787" t="s">
        <v>195</v>
      </c>
      <c r="CH24" s="785" t="s">
        <v>195</v>
      </c>
      <c r="CI24" s="785" t="s">
        <v>195</v>
      </c>
      <c r="CJ24" s="785" t="s">
        <v>195</v>
      </c>
      <c r="CK24" s="785" t="s">
        <v>195</v>
      </c>
      <c r="CL24" s="785" t="s">
        <v>195</v>
      </c>
      <c r="CM24" s="785" t="s">
        <v>195</v>
      </c>
      <c r="CN24" s="785" t="s">
        <v>195</v>
      </c>
      <c r="CO24" s="785" t="s">
        <v>195</v>
      </c>
      <c r="CP24" s="785" t="s">
        <v>195</v>
      </c>
      <c r="CQ24" s="785" t="s">
        <v>195</v>
      </c>
      <c r="CR24" s="785" t="s">
        <v>195</v>
      </c>
      <c r="CS24" s="785" t="s">
        <v>195</v>
      </c>
      <c r="CT24" s="785" t="s">
        <v>195</v>
      </c>
      <c r="CU24" s="785" t="s">
        <v>195</v>
      </c>
      <c r="CV24" s="785" t="s">
        <v>195</v>
      </c>
      <c r="CW24" s="785" t="s">
        <v>195</v>
      </c>
      <c r="CX24" s="785" t="s">
        <v>195</v>
      </c>
      <c r="CY24" s="785" t="s">
        <v>195</v>
      </c>
      <c r="CZ24" s="785" t="s">
        <v>195</v>
      </c>
      <c r="DA24" s="785" t="s">
        <v>195</v>
      </c>
      <c r="DB24" s="785" t="s">
        <v>195</v>
      </c>
      <c r="DC24" s="785" t="s">
        <v>195</v>
      </c>
      <c r="DD24" s="785" t="s">
        <v>195</v>
      </c>
      <c r="DE24" s="785" t="s">
        <v>195</v>
      </c>
      <c r="DF24" s="785" t="s">
        <v>31</v>
      </c>
      <c r="DG24" s="785" t="s">
        <v>31</v>
      </c>
      <c r="DH24" s="785" t="s">
        <v>31</v>
      </c>
      <c r="DI24" s="785" t="s">
        <v>31</v>
      </c>
      <c r="DJ24" s="785" t="s">
        <v>31</v>
      </c>
      <c r="DK24" s="785" t="s">
        <v>31</v>
      </c>
      <c r="DL24" s="785" t="s">
        <v>31</v>
      </c>
      <c r="DM24" s="785" t="s">
        <v>31</v>
      </c>
      <c r="DN24" s="785" t="s">
        <v>31</v>
      </c>
      <c r="DO24" s="785" t="s">
        <v>31</v>
      </c>
      <c r="DP24" s="785" t="s">
        <v>31</v>
      </c>
      <c r="DQ24" s="785" t="s">
        <v>31</v>
      </c>
      <c r="DR24" s="785" t="s">
        <v>31</v>
      </c>
      <c r="DS24" s="785" t="s">
        <v>31</v>
      </c>
      <c r="DT24" s="785" t="s">
        <v>31</v>
      </c>
      <c r="DU24" s="785" t="s">
        <v>31</v>
      </c>
      <c r="DV24" s="785" t="s">
        <v>31</v>
      </c>
      <c r="DW24" s="785" t="s">
        <v>31</v>
      </c>
      <c r="DX24" s="785" t="s">
        <v>31</v>
      </c>
      <c r="DY24" s="785" t="s">
        <v>31</v>
      </c>
      <c r="DZ24" s="785" t="s">
        <v>31</v>
      </c>
      <c r="EA24" s="785" t="s">
        <v>31</v>
      </c>
      <c r="EB24" s="785" t="s">
        <v>31</v>
      </c>
      <c r="EC24" s="36" t="s">
        <v>31</v>
      </c>
      <c r="ED24" s="36" t="s">
        <v>31</v>
      </c>
      <c r="EE24" s="36" t="s">
        <v>31</v>
      </c>
      <c r="EF24" s="36" t="s">
        <v>31</v>
      </c>
      <c r="EG24" s="36" t="s">
        <v>31</v>
      </c>
      <c r="EH24" s="36" t="s">
        <v>31</v>
      </c>
      <c r="EI24" s="36" t="s">
        <v>31</v>
      </c>
      <c r="EJ24" s="36" t="s">
        <v>31</v>
      </c>
      <c r="EK24" s="36" t="s">
        <v>31</v>
      </c>
      <c r="EL24" s="36" t="s">
        <v>31</v>
      </c>
      <c r="EM24" s="36" t="s">
        <v>31</v>
      </c>
      <c r="EN24" s="36" t="s">
        <v>31</v>
      </c>
      <c r="EO24" s="36" t="s">
        <v>31</v>
      </c>
      <c r="EP24" s="36" t="s">
        <v>31</v>
      </c>
      <c r="EQ24" s="36" t="s">
        <v>31</v>
      </c>
      <c r="ER24" s="36" t="s">
        <v>31</v>
      </c>
      <c r="ES24" s="36" t="s">
        <v>31</v>
      </c>
      <c r="ET24" s="36" t="s">
        <v>31</v>
      </c>
      <c r="EU24" s="36" t="s">
        <v>31</v>
      </c>
      <c r="EV24" s="36" t="s">
        <v>31</v>
      </c>
      <c r="EW24" s="36" t="s">
        <v>31</v>
      </c>
      <c r="EX24" s="36" t="s">
        <v>31</v>
      </c>
      <c r="EY24" s="36" t="s">
        <v>31</v>
      </c>
      <c r="EZ24" s="36" t="s">
        <v>31</v>
      </c>
      <c r="FA24" s="36" t="s">
        <v>31</v>
      </c>
      <c r="FB24" s="36" t="s">
        <v>31</v>
      </c>
      <c r="FC24" s="36" t="s">
        <v>31</v>
      </c>
      <c r="FD24" s="36" t="s">
        <v>31</v>
      </c>
      <c r="FE24" s="36" t="s">
        <v>31</v>
      </c>
      <c r="FF24" s="36" t="s">
        <v>31</v>
      </c>
      <c r="FG24" s="36" t="s">
        <v>31</v>
      </c>
      <c r="FH24" s="36" t="s">
        <v>31</v>
      </c>
      <c r="FI24" s="36" t="s">
        <v>31</v>
      </c>
      <c r="FJ24" s="36" t="s">
        <v>31</v>
      </c>
      <c r="FK24" s="36" t="s">
        <v>31</v>
      </c>
      <c r="FL24" s="36" t="s">
        <v>31</v>
      </c>
      <c r="FM24" s="36" t="s">
        <v>31</v>
      </c>
      <c r="FN24" s="36" t="s">
        <v>31</v>
      </c>
      <c r="FO24" s="36" t="s">
        <v>31</v>
      </c>
      <c r="FP24" s="36" t="s">
        <v>31</v>
      </c>
      <c r="FQ24" s="36" t="s">
        <v>31</v>
      </c>
      <c r="FR24" s="36" t="s">
        <v>31</v>
      </c>
      <c r="FS24" s="36" t="s">
        <v>31</v>
      </c>
      <c r="FT24" s="36" t="s">
        <v>31</v>
      </c>
      <c r="FU24" s="36" t="s">
        <v>31</v>
      </c>
      <c r="FV24" s="36" t="s">
        <v>31</v>
      </c>
      <c r="FW24" s="36" t="s">
        <v>31</v>
      </c>
      <c r="FX24" s="36" t="s">
        <v>31</v>
      </c>
      <c r="FY24" s="36" t="s">
        <v>31</v>
      </c>
      <c r="FZ24" s="36" t="s">
        <v>31</v>
      </c>
      <c r="GA24" s="36" t="s">
        <v>31</v>
      </c>
      <c r="GB24" s="36" t="s">
        <v>31</v>
      </c>
      <c r="GC24" s="36" t="s">
        <v>31</v>
      </c>
      <c r="GD24" s="36" t="s">
        <v>31</v>
      </c>
      <c r="GE24" s="36" t="s">
        <v>31</v>
      </c>
      <c r="GF24" s="36" t="s">
        <v>31</v>
      </c>
      <c r="GG24" s="36" t="s">
        <v>31</v>
      </c>
      <c r="GH24" s="36" t="s">
        <v>31</v>
      </c>
      <c r="GI24" s="36" t="s">
        <v>31</v>
      </c>
      <c r="GJ24" s="36" t="s">
        <v>31</v>
      </c>
      <c r="GK24" s="36" t="s">
        <v>31</v>
      </c>
      <c r="GL24" s="36" t="s">
        <v>31</v>
      </c>
      <c r="GM24" s="36" t="s">
        <v>31</v>
      </c>
      <c r="GN24" s="36" t="s">
        <v>31</v>
      </c>
      <c r="GO24" s="36" t="s">
        <v>31</v>
      </c>
      <c r="GP24" s="36" t="s">
        <v>31</v>
      </c>
      <c r="GQ24" s="36" t="s">
        <v>31</v>
      </c>
      <c r="GR24" s="36" t="s">
        <v>31</v>
      </c>
      <c r="GS24" s="36" t="s">
        <v>31</v>
      </c>
      <c r="GT24" s="36" t="s">
        <v>31</v>
      </c>
      <c r="GU24" s="36" t="s">
        <v>31</v>
      </c>
      <c r="GV24" s="36" t="s">
        <v>31</v>
      </c>
      <c r="GW24" s="36" t="s">
        <v>31</v>
      </c>
      <c r="GX24" s="36" t="s">
        <v>31</v>
      </c>
      <c r="GY24" s="36" t="s">
        <v>31</v>
      </c>
      <c r="GZ24" s="36" t="s">
        <v>31</v>
      </c>
      <c r="HA24" s="36" t="s">
        <v>31</v>
      </c>
      <c r="HB24" s="36" t="s">
        <v>31</v>
      </c>
      <c r="HC24" s="36" t="s">
        <v>31</v>
      </c>
      <c r="HD24" s="36" t="s">
        <v>31</v>
      </c>
      <c r="HE24" s="36" t="s">
        <v>31</v>
      </c>
      <c r="HF24" s="36" t="s">
        <v>31</v>
      </c>
      <c r="HG24" s="36" t="s">
        <v>31</v>
      </c>
      <c r="HH24" s="36" t="s">
        <v>31</v>
      </c>
      <c r="HI24" s="36" t="s">
        <v>31</v>
      </c>
      <c r="HJ24" s="36" t="s">
        <v>31</v>
      </c>
      <c r="HK24" s="36" t="s">
        <v>31</v>
      </c>
      <c r="HL24" s="36" t="s">
        <v>31</v>
      </c>
      <c r="HM24" s="36" t="s">
        <v>31</v>
      </c>
      <c r="HN24" s="36" t="s">
        <v>31</v>
      </c>
      <c r="HO24" s="36" t="s">
        <v>31</v>
      </c>
      <c r="HP24" s="36" t="s">
        <v>31</v>
      </c>
      <c r="HQ24" s="36" t="s">
        <v>31</v>
      </c>
      <c r="HR24" s="36" t="s">
        <v>31</v>
      </c>
      <c r="HS24" s="36" t="s">
        <v>31</v>
      </c>
      <c r="HT24" s="36" t="s">
        <v>31</v>
      </c>
      <c r="HU24" s="36" t="s">
        <v>31</v>
      </c>
      <c r="HV24" s="36" t="s">
        <v>31</v>
      </c>
      <c r="HW24" s="36" t="s">
        <v>31</v>
      </c>
      <c r="HX24" s="36" t="s">
        <v>31</v>
      </c>
      <c r="IC24" s="28"/>
      <c r="ID24" s="611" t="str">
        <f t="shared" si="2"/>
        <v>N354</v>
      </c>
      <c r="IE24" s="25">
        <f t="shared" si="4"/>
        <v>48000</v>
      </c>
      <c r="IF24" s="25" t="str">
        <f>IF(COUNTIF($E14:$HX14,$IF$12)=0,"N",HLOOKUP($IF$12,$E14:$HX$35,$IM24,FALSE))</f>
        <v>N</v>
      </c>
      <c r="IG24" s="25">
        <f>IF(COUNTIF($E14:$HX14,$IG$12)=0,"N",HLOOKUP($IG$12,$E14:$HX$35,$IM24,FALSE))</f>
        <v>41306</v>
      </c>
      <c r="IH24" s="25" t="str">
        <f>IF(COUNTIF($E14:$HX14,$IH$12)=0,"N",HLOOKUP($IH$12,$E14:$HX$35,$IM24,FALSE))</f>
        <v>N</v>
      </c>
      <c r="II24" s="25" t="str">
        <f>IF(COUNTIF($E14:$HX14,$II$12)=0,"N",HLOOKUP($II$12,$E14:$HX$35,$IM24,FALSE))</f>
        <v>N</v>
      </c>
      <c r="IJ24" s="25" t="str">
        <f>IF(COUNTIF($E14:$HX14,$IJ$12)=0,"N",HLOOKUP($IJ$12,$E14:$HX$35,$IM24,FALSE))</f>
        <v>N</v>
      </c>
      <c r="IK24" s="25" t="str">
        <f>IF(COUNTIF($E14:$HX14,$IK$12)=0,"N",HLOOKUP($IK$12,$E14:$HX$35,$IM24,FALSE))</f>
        <v>N</v>
      </c>
      <c r="IM24" s="554">
        <v>22</v>
      </c>
      <c r="IN24" s="25" t="str">
        <f t="shared" si="3"/>
        <v>N</v>
      </c>
      <c r="IO24" s="25" t="str">
        <f t="shared" si="3"/>
        <v>N</v>
      </c>
      <c r="IP24" s="25" t="str">
        <f t="shared" si="3"/>
        <v>N</v>
      </c>
      <c r="IQ24" s="25" t="str">
        <f t="shared" si="3"/>
        <v>N</v>
      </c>
      <c r="IR24" s="25" t="str">
        <f t="shared" si="3"/>
        <v>N</v>
      </c>
      <c r="IS24" s="25" t="str">
        <f t="shared" si="3"/>
        <v>N</v>
      </c>
    </row>
    <row r="25" spans="1:253" ht="15.75" customHeight="1" x14ac:dyDescent="0.2">
      <c r="A25" s="5" t="str">
        <f>'[1]planning détaillé'!$DW31</f>
        <v>V30</v>
      </c>
      <c r="B25" s="5">
        <f>'[1]planning détaillé'!$DX31</f>
        <v>41345</v>
      </c>
      <c r="C25" s="38">
        <f t="shared" si="0"/>
        <v>48000</v>
      </c>
      <c r="D25" s="15" t="s">
        <v>256</v>
      </c>
      <c r="E25" s="36">
        <v>88.300000000000182</v>
      </c>
      <c r="F25" s="36">
        <v>88.300000000000182</v>
      </c>
      <c r="G25" s="36">
        <v>88.300000000000182</v>
      </c>
      <c r="H25" s="36">
        <v>88.300000000000182</v>
      </c>
      <c r="I25" s="36">
        <v>88.300000000000182</v>
      </c>
      <c r="J25" s="36">
        <v>88.300000000000182</v>
      </c>
      <c r="K25" s="36">
        <v>88.300000000000182</v>
      </c>
      <c r="L25" s="36">
        <v>88.300000000000182</v>
      </c>
      <c r="M25" s="36">
        <v>88.300000000000182</v>
      </c>
      <c r="N25" s="36">
        <v>88.300000000000182</v>
      </c>
      <c r="O25" s="36">
        <v>88.300000000000182</v>
      </c>
      <c r="P25" s="36">
        <v>88.300000000000182</v>
      </c>
      <c r="Q25" s="36">
        <v>0</v>
      </c>
      <c r="R25" s="36">
        <v>0</v>
      </c>
      <c r="S25" s="36">
        <v>0</v>
      </c>
      <c r="T25" s="36">
        <v>0</v>
      </c>
      <c r="U25" s="36">
        <v>88.300000000000182</v>
      </c>
      <c r="V25" s="36" t="s">
        <v>15</v>
      </c>
      <c r="W25" s="36" t="s">
        <v>15</v>
      </c>
      <c r="X25" s="36" t="s">
        <v>15</v>
      </c>
      <c r="Y25" s="36" t="s">
        <v>15</v>
      </c>
      <c r="Z25" s="36" t="s">
        <v>15</v>
      </c>
      <c r="AA25" s="36" t="s">
        <v>15</v>
      </c>
      <c r="AB25" s="36">
        <v>20.833333333333332</v>
      </c>
      <c r="AC25" s="36">
        <v>21.405882352941187</v>
      </c>
      <c r="AD25" s="36">
        <v>21.405882352941187</v>
      </c>
      <c r="AE25" s="36">
        <v>21.405882352941187</v>
      </c>
      <c r="AF25" s="36">
        <v>21.405882352941187</v>
      </c>
      <c r="AG25" s="36">
        <v>21.405882352941187</v>
      </c>
      <c r="AH25" s="36">
        <v>21.405882352941187</v>
      </c>
      <c r="AI25" s="36">
        <v>21.405882352941187</v>
      </c>
      <c r="AJ25" s="36">
        <v>21.405882352941187</v>
      </c>
      <c r="AK25" s="36">
        <v>21.405882352941187</v>
      </c>
      <c r="AL25" s="36">
        <v>21.405882352941187</v>
      </c>
      <c r="AM25" s="36">
        <v>21.405882352941187</v>
      </c>
      <c r="AN25" s="36">
        <v>21.405882352941187</v>
      </c>
      <c r="AO25" s="36">
        <v>23.166071428571406</v>
      </c>
      <c r="AP25" s="36">
        <v>23.166071428571406</v>
      </c>
      <c r="AQ25" s="36">
        <v>23.166071428571406</v>
      </c>
      <c r="AR25" s="36">
        <v>23.166071428571406</v>
      </c>
      <c r="AS25" s="36">
        <v>23.166071428571406</v>
      </c>
      <c r="AT25" s="36">
        <v>23.166071428571406</v>
      </c>
      <c r="AU25" s="36">
        <v>23.166071428571406</v>
      </c>
      <c r="AV25" s="36">
        <v>23.166071428571406</v>
      </c>
      <c r="AW25" s="36">
        <v>23.166071428571406</v>
      </c>
      <c r="AX25" s="36">
        <v>23.166071428571406</v>
      </c>
      <c r="AY25" s="36">
        <v>23.166071428571406</v>
      </c>
      <c r="AZ25" s="36">
        <v>23.166071428571406</v>
      </c>
      <c r="BA25" s="36">
        <v>24.284259259259251</v>
      </c>
      <c r="BB25" s="36">
        <v>24.284259259259251</v>
      </c>
      <c r="BC25" s="36">
        <v>24.284259259259251</v>
      </c>
      <c r="BD25" s="36">
        <v>24.284259259259251</v>
      </c>
      <c r="BE25" s="36">
        <v>24.284259259259251</v>
      </c>
      <c r="BF25" s="36">
        <v>24.284259259259251</v>
      </c>
      <c r="BG25" s="36">
        <v>24.284259259259251</v>
      </c>
      <c r="BH25" s="36">
        <v>24.284259259259251</v>
      </c>
      <c r="BI25" s="36">
        <v>24.284259259259251</v>
      </c>
      <c r="BJ25" s="36">
        <v>24.284259259259251</v>
      </c>
      <c r="BK25" s="36">
        <v>24.284259259259251</v>
      </c>
      <c r="BL25" s="36">
        <v>24.284259259259251</v>
      </c>
      <c r="BM25" s="36">
        <v>24.284259259259251</v>
      </c>
      <c r="BN25" s="36">
        <v>24.284259259259251</v>
      </c>
      <c r="BO25" s="36">
        <v>24.284259259259251</v>
      </c>
      <c r="BP25" s="36">
        <v>24.284259259259251</v>
      </c>
      <c r="BQ25" s="36">
        <v>24.284259259259251</v>
      </c>
      <c r="BR25" s="36">
        <v>24.284259259259251</v>
      </c>
      <c r="BS25" s="36">
        <v>24.284259259259251</v>
      </c>
      <c r="BT25" s="36">
        <v>24.284259259259251</v>
      </c>
      <c r="BU25" s="36" t="s">
        <v>195</v>
      </c>
      <c r="BV25" s="36" t="s">
        <v>195</v>
      </c>
      <c r="BW25" s="36" t="s">
        <v>195</v>
      </c>
      <c r="BX25" s="36" t="s">
        <v>195</v>
      </c>
      <c r="BY25" s="36" t="s">
        <v>195</v>
      </c>
      <c r="BZ25" s="36" t="s">
        <v>195</v>
      </c>
      <c r="CA25" s="36" t="s">
        <v>195</v>
      </c>
      <c r="CB25" s="36" t="s">
        <v>195</v>
      </c>
      <c r="CC25" s="36" t="s">
        <v>195</v>
      </c>
      <c r="CD25" s="36" t="s">
        <v>195</v>
      </c>
      <c r="CE25" s="36" t="s">
        <v>195</v>
      </c>
      <c r="CF25" s="153" t="s">
        <v>195</v>
      </c>
      <c r="CG25" s="163" t="s">
        <v>195</v>
      </c>
      <c r="CH25" s="36" t="s">
        <v>195</v>
      </c>
      <c r="CI25" s="36" t="s">
        <v>195</v>
      </c>
      <c r="CJ25" s="36" t="s">
        <v>195</v>
      </c>
      <c r="CK25" s="36" t="s">
        <v>195</v>
      </c>
      <c r="CL25" s="36" t="s">
        <v>195</v>
      </c>
      <c r="CM25" s="36" t="s">
        <v>195</v>
      </c>
      <c r="CN25" s="36" t="s">
        <v>195</v>
      </c>
      <c r="CO25" s="36" t="s">
        <v>195</v>
      </c>
      <c r="CP25" s="36" t="s">
        <v>195</v>
      </c>
      <c r="CQ25" s="36" t="s">
        <v>195</v>
      </c>
      <c r="CR25" s="36" t="s">
        <v>195</v>
      </c>
      <c r="CS25" s="36" t="s">
        <v>195</v>
      </c>
      <c r="CT25" s="36" t="s">
        <v>195</v>
      </c>
      <c r="CU25" s="36" t="s">
        <v>195</v>
      </c>
      <c r="CV25" s="36" t="s">
        <v>195</v>
      </c>
      <c r="CW25" s="36" t="s">
        <v>195</v>
      </c>
      <c r="CX25" s="36" t="s">
        <v>195</v>
      </c>
      <c r="CY25" s="36" t="s">
        <v>195</v>
      </c>
      <c r="CZ25" s="36" t="s">
        <v>195</v>
      </c>
      <c r="DA25" s="36" t="s">
        <v>195</v>
      </c>
      <c r="DB25" s="36" t="s">
        <v>195</v>
      </c>
      <c r="DC25" s="36" t="s">
        <v>195</v>
      </c>
      <c r="DD25" s="36" t="s">
        <v>195</v>
      </c>
      <c r="DE25" s="36" t="s">
        <v>195</v>
      </c>
      <c r="DF25" s="36" t="s">
        <v>31</v>
      </c>
      <c r="DG25" s="36" t="s">
        <v>31</v>
      </c>
      <c r="DH25" s="36" t="s">
        <v>31</v>
      </c>
      <c r="DI25" s="36" t="s">
        <v>31</v>
      </c>
      <c r="DJ25" s="36" t="s">
        <v>31</v>
      </c>
      <c r="DK25" s="36" t="s">
        <v>31</v>
      </c>
      <c r="DL25" s="36" t="s">
        <v>31</v>
      </c>
      <c r="DM25" s="36" t="s">
        <v>31</v>
      </c>
      <c r="DN25" s="36" t="s">
        <v>31</v>
      </c>
      <c r="DO25" s="36" t="s">
        <v>31</v>
      </c>
      <c r="DP25" s="36" t="s">
        <v>31</v>
      </c>
      <c r="DQ25" s="36" t="s">
        <v>31</v>
      </c>
      <c r="DR25" s="36" t="s">
        <v>31</v>
      </c>
      <c r="DS25" s="36" t="s">
        <v>31</v>
      </c>
      <c r="DT25" s="36" t="s">
        <v>31</v>
      </c>
      <c r="DU25" s="36" t="s">
        <v>31</v>
      </c>
      <c r="DV25" s="36" t="s">
        <v>31</v>
      </c>
      <c r="DW25" s="36" t="s">
        <v>31</v>
      </c>
      <c r="DX25" s="36" t="s">
        <v>31</v>
      </c>
      <c r="DY25" s="36" t="s">
        <v>31</v>
      </c>
      <c r="DZ25" s="36" t="s">
        <v>31</v>
      </c>
      <c r="EA25" s="36" t="s">
        <v>31</v>
      </c>
      <c r="EB25" s="36" t="s">
        <v>31</v>
      </c>
      <c r="EC25" s="36" t="s">
        <v>31</v>
      </c>
      <c r="ED25" s="36" t="s">
        <v>31</v>
      </c>
      <c r="EE25" s="36" t="s">
        <v>31</v>
      </c>
      <c r="EF25" s="36" t="s">
        <v>31</v>
      </c>
      <c r="EG25" s="36" t="s">
        <v>31</v>
      </c>
      <c r="EH25" s="36" t="s">
        <v>31</v>
      </c>
      <c r="EI25" s="36" t="s">
        <v>31</v>
      </c>
      <c r="EJ25" s="36" t="s">
        <v>31</v>
      </c>
      <c r="EK25" s="36" t="s">
        <v>31</v>
      </c>
      <c r="EL25" s="36" t="s">
        <v>31</v>
      </c>
      <c r="EM25" s="36" t="s">
        <v>31</v>
      </c>
      <c r="EN25" s="36" t="s">
        <v>31</v>
      </c>
      <c r="EO25" s="36" t="s">
        <v>31</v>
      </c>
      <c r="EP25" s="36" t="s">
        <v>31</v>
      </c>
      <c r="EQ25" s="36" t="s">
        <v>31</v>
      </c>
      <c r="ER25" s="36" t="s">
        <v>31</v>
      </c>
      <c r="ES25" s="36" t="s">
        <v>31</v>
      </c>
      <c r="ET25" s="36" t="s">
        <v>31</v>
      </c>
      <c r="EU25" s="36" t="s">
        <v>31</v>
      </c>
      <c r="EV25" s="36" t="s">
        <v>31</v>
      </c>
      <c r="EW25" s="36" t="s">
        <v>31</v>
      </c>
      <c r="EX25" s="36" t="s">
        <v>31</v>
      </c>
      <c r="EY25" s="36" t="s">
        <v>31</v>
      </c>
      <c r="EZ25" s="36" t="s">
        <v>31</v>
      </c>
      <c r="FA25" s="36" t="s">
        <v>31</v>
      </c>
      <c r="FB25" s="36" t="s">
        <v>31</v>
      </c>
      <c r="FC25" s="36" t="s">
        <v>31</v>
      </c>
      <c r="FD25" s="36" t="s">
        <v>31</v>
      </c>
      <c r="FE25" s="36" t="s">
        <v>31</v>
      </c>
      <c r="FF25" s="36" t="s">
        <v>31</v>
      </c>
      <c r="FG25" s="36" t="s">
        <v>31</v>
      </c>
      <c r="FH25" s="36" t="s">
        <v>31</v>
      </c>
      <c r="FI25" s="36" t="s">
        <v>31</v>
      </c>
      <c r="FJ25" s="36" t="s">
        <v>31</v>
      </c>
      <c r="FK25" s="36" t="s">
        <v>31</v>
      </c>
      <c r="FL25" s="36" t="s">
        <v>31</v>
      </c>
      <c r="FM25" s="36" t="s">
        <v>31</v>
      </c>
      <c r="FN25" s="36" t="s">
        <v>31</v>
      </c>
      <c r="FO25" s="36" t="s">
        <v>31</v>
      </c>
      <c r="FP25" s="36" t="s">
        <v>31</v>
      </c>
      <c r="FQ25" s="36" t="s">
        <v>31</v>
      </c>
      <c r="FR25" s="36" t="s">
        <v>31</v>
      </c>
      <c r="FS25" s="36" t="s">
        <v>31</v>
      </c>
      <c r="FT25" s="36" t="s">
        <v>31</v>
      </c>
      <c r="FU25" s="36" t="s">
        <v>31</v>
      </c>
      <c r="FV25" s="36" t="s">
        <v>31</v>
      </c>
      <c r="FW25" s="36" t="s">
        <v>31</v>
      </c>
      <c r="FX25" s="36" t="s">
        <v>31</v>
      </c>
      <c r="FY25" s="36" t="s">
        <v>31</v>
      </c>
      <c r="FZ25" s="36" t="s">
        <v>31</v>
      </c>
      <c r="GA25" s="36" t="s">
        <v>31</v>
      </c>
      <c r="GB25" s="36" t="s">
        <v>31</v>
      </c>
      <c r="GC25" s="36" t="s">
        <v>31</v>
      </c>
      <c r="GD25" s="36" t="s">
        <v>31</v>
      </c>
      <c r="GE25" s="36" t="s">
        <v>31</v>
      </c>
      <c r="GF25" s="36" t="s">
        <v>31</v>
      </c>
      <c r="GG25" s="36" t="s">
        <v>31</v>
      </c>
      <c r="GH25" s="36" t="s">
        <v>31</v>
      </c>
      <c r="GI25" s="36" t="s">
        <v>31</v>
      </c>
      <c r="GJ25" s="36" t="s">
        <v>31</v>
      </c>
      <c r="GK25" s="36" t="s">
        <v>31</v>
      </c>
      <c r="GL25" s="36" t="s">
        <v>31</v>
      </c>
      <c r="GM25" s="36" t="s">
        <v>31</v>
      </c>
      <c r="GN25" s="36" t="s">
        <v>31</v>
      </c>
      <c r="GO25" s="36" t="s">
        <v>31</v>
      </c>
      <c r="GP25" s="36" t="s">
        <v>31</v>
      </c>
      <c r="GQ25" s="36" t="s">
        <v>31</v>
      </c>
      <c r="GR25" s="36" t="s">
        <v>31</v>
      </c>
      <c r="GS25" s="36" t="s">
        <v>31</v>
      </c>
      <c r="GT25" s="36" t="s">
        <v>31</v>
      </c>
      <c r="GU25" s="36" t="s">
        <v>31</v>
      </c>
      <c r="GV25" s="36" t="s">
        <v>31</v>
      </c>
      <c r="GW25" s="36" t="s">
        <v>31</v>
      </c>
      <c r="GX25" s="36" t="s">
        <v>31</v>
      </c>
      <c r="GY25" s="36" t="s">
        <v>31</v>
      </c>
      <c r="GZ25" s="36" t="s">
        <v>31</v>
      </c>
      <c r="HA25" s="36" t="s">
        <v>31</v>
      </c>
      <c r="HB25" s="36" t="s">
        <v>31</v>
      </c>
      <c r="HC25" s="36" t="s">
        <v>31</v>
      </c>
      <c r="HD25" s="36" t="s">
        <v>31</v>
      </c>
      <c r="HE25" s="36" t="s">
        <v>31</v>
      </c>
      <c r="HF25" s="36" t="s">
        <v>31</v>
      </c>
      <c r="HG25" s="36" t="s">
        <v>31</v>
      </c>
      <c r="HH25" s="36" t="s">
        <v>31</v>
      </c>
      <c r="HI25" s="36" t="s">
        <v>31</v>
      </c>
      <c r="HJ25" s="36" t="s">
        <v>31</v>
      </c>
      <c r="HK25" s="36" t="s">
        <v>31</v>
      </c>
      <c r="HL25" s="36" t="s">
        <v>31</v>
      </c>
      <c r="HM25" s="36" t="s">
        <v>31</v>
      </c>
      <c r="HN25" s="36" t="s">
        <v>31</v>
      </c>
      <c r="HO25" s="36" t="s">
        <v>31</v>
      </c>
      <c r="HP25" s="36" t="s">
        <v>31</v>
      </c>
      <c r="HQ25" s="36" t="s">
        <v>31</v>
      </c>
      <c r="HR25" s="36" t="s">
        <v>31</v>
      </c>
      <c r="HS25" s="36" t="s">
        <v>31</v>
      </c>
      <c r="HT25" s="36" t="s">
        <v>31</v>
      </c>
      <c r="HU25" s="36" t="s">
        <v>31</v>
      </c>
      <c r="HV25" s="36" t="s">
        <v>31</v>
      </c>
      <c r="HW25" s="36" t="s">
        <v>31</v>
      </c>
      <c r="HX25" s="36" t="s">
        <v>31</v>
      </c>
      <c r="IC25" s="28"/>
      <c r="ID25" s="611" t="str">
        <f t="shared" si="2"/>
        <v>N355</v>
      </c>
      <c r="IE25" s="25">
        <f t="shared" si="4"/>
        <v>48000</v>
      </c>
      <c r="IF25" s="25" t="str">
        <f>IF(COUNTIF($E15:$HX15,$IF$12)=0,"N",HLOOKUP($IF$12,$E15:$HX$35,$IM25,FALSE))</f>
        <v>N</v>
      </c>
      <c r="IG25" s="25">
        <f>IF(COUNTIF($E15:$HX15,$IG$12)=0,"N",HLOOKUP($IG$12,$E15:$HX$35,$IM25,FALSE))</f>
        <v>41548</v>
      </c>
      <c r="IH25" s="25" t="str">
        <f>IF(COUNTIF($E15:$HX15,$IH$12)=0,"N",HLOOKUP($IH$12,$E15:$HX$35,$IM25,FALSE))</f>
        <v>N</v>
      </c>
      <c r="II25" s="25" t="str">
        <f>IF(COUNTIF($E15:$HX15,$II$12)=0,"N",HLOOKUP($II$12,$E15:$HX$35,$IM25,FALSE))</f>
        <v>N</v>
      </c>
      <c r="IJ25" s="25" t="str">
        <f>IF(COUNTIF($E15:$HX15,$IJ$12)=0,"N",HLOOKUP($IJ$12,$E15:$HX$35,$IM25,FALSE))</f>
        <v>N</v>
      </c>
      <c r="IK25" s="25" t="str">
        <f>IF(COUNTIF($E15:$HX15,$IK$12)=0,"N",HLOOKUP($IK$12,$E15:$HX$35,$IM25,FALSE))</f>
        <v>N</v>
      </c>
      <c r="IM25" s="554">
        <v>21</v>
      </c>
      <c r="IN25" s="25" t="str">
        <f t="shared" si="3"/>
        <v>N</v>
      </c>
      <c r="IO25" s="25" t="str">
        <f t="shared" si="3"/>
        <v>N</v>
      </c>
      <c r="IP25" s="25" t="str">
        <f t="shared" si="3"/>
        <v>N</v>
      </c>
      <c r="IQ25" s="25" t="str">
        <f t="shared" si="3"/>
        <v>N</v>
      </c>
      <c r="IR25" s="25" t="str">
        <f t="shared" si="3"/>
        <v>N</v>
      </c>
      <c r="IS25" s="25" t="str">
        <f t="shared" si="3"/>
        <v>N</v>
      </c>
    </row>
    <row r="26" spans="1:253" ht="15.75" customHeight="1" x14ac:dyDescent="0.2">
      <c r="A26" s="5" t="str">
        <f>'[1]planning détaillé'!$DW32</f>
        <v>V30</v>
      </c>
      <c r="B26" s="5">
        <f>'[1]planning détaillé'!$DX32</f>
        <v>42865</v>
      </c>
      <c r="C26" s="38">
        <f t="shared" si="0"/>
        <v>48000</v>
      </c>
      <c r="D26" s="15" t="s">
        <v>257</v>
      </c>
      <c r="E26" s="36">
        <v>177.68333333333334</v>
      </c>
      <c r="F26" s="36" t="s">
        <v>15</v>
      </c>
      <c r="G26" s="36" t="s">
        <v>15</v>
      </c>
      <c r="H26" s="36" t="s">
        <v>15</v>
      </c>
      <c r="I26" s="36" t="s">
        <v>15</v>
      </c>
      <c r="J26" s="36">
        <v>21.017543859649138</v>
      </c>
      <c r="K26" s="36">
        <v>21.017543859649138</v>
      </c>
      <c r="L26" s="36">
        <v>21.017543859649138</v>
      </c>
      <c r="M26" s="36">
        <v>21.017543859649138</v>
      </c>
      <c r="N26" s="36">
        <v>21.017543859649138</v>
      </c>
      <c r="O26" s="36">
        <v>21.017543859649138</v>
      </c>
      <c r="P26" s="36">
        <v>21.017543859649138</v>
      </c>
      <c r="Q26" s="36">
        <v>22.185185185185201</v>
      </c>
      <c r="R26" s="36">
        <v>22.185185185185201</v>
      </c>
      <c r="S26" s="36">
        <v>22.185185185185201</v>
      </c>
      <c r="T26" s="36">
        <v>22.185185185185201</v>
      </c>
      <c r="U26" s="36" t="s">
        <v>196</v>
      </c>
      <c r="V26" s="36" t="s">
        <v>196</v>
      </c>
      <c r="W26" s="36" t="s">
        <v>196</v>
      </c>
      <c r="X26" s="36" t="s">
        <v>196</v>
      </c>
      <c r="Y26" s="36" t="s">
        <v>196</v>
      </c>
      <c r="Z26" s="36" t="s">
        <v>196</v>
      </c>
      <c r="AA26" s="36">
        <v>23.490196078431389</v>
      </c>
      <c r="AB26" s="36">
        <v>23.490196078431389</v>
      </c>
      <c r="AC26" s="36">
        <v>23.227536231884059</v>
      </c>
      <c r="AD26" s="36">
        <v>23.227536231884059</v>
      </c>
      <c r="AE26" s="36" t="s">
        <v>234</v>
      </c>
      <c r="AF26" s="36">
        <v>23.227536231884059</v>
      </c>
      <c r="AG26" s="36">
        <v>23.227536231884059</v>
      </c>
      <c r="AH26" s="36">
        <v>23.227536231884059</v>
      </c>
      <c r="AI26" s="36">
        <v>23.227536231884059</v>
      </c>
      <c r="AJ26" s="36">
        <v>23.227536231884059</v>
      </c>
      <c r="AK26" s="36">
        <v>23.227536231884059</v>
      </c>
      <c r="AL26" s="36">
        <v>23.227536231884059</v>
      </c>
      <c r="AM26" s="36">
        <v>23.227536231884059</v>
      </c>
      <c r="AN26" s="36">
        <v>23.227536231884059</v>
      </c>
      <c r="AO26" s="36">
        <v>19.995238095238101</v>
      </c>
      <c r="AP26" s="36">
        <v>19.995238095238101</v>
      </c>
      <c r="AQ26" s="36">
        <v>19.995238095238101</v>
      </c>
      <c r="AR26" s="36">
        <v>19.995238095238101</v>
      </c>
      <c r="AS26" s="36">
        <v>19.995238095238101</v>
      </c>
      <c r="AT26" s="36">
        <v>19.995238095238101</v>
      </c>
      <c r="AU26" s="36">
        <v>19.995238095238101</v>
      </c>
      <c r="AV26" s="36">
        <v>19.995238095238101</v>
      </c>
      <c r="AW26" s="36">
        <v>19.995238095238101</v>
      </c>
      <c r="AX26" s="36">
        <v>19.995238095238101</v>
      </c>
      <c r="AY26" s="36">
        <v>19.995238095238101</v>
      </c>
      <c r="AZ26" s="36">
        <v>19.995238095238101</v>
      </c>
      <c r="BA26" s="36" t="s">
        <v>196</v>
      </c>
      <c r="BB26" s="36" t="s">
        <v>196</v>
      </c>
      <c r="BC26" s="36" t="s">
        <v>196</v>
      </c>
      <c r="BD26" s="36" t="s">
        <v>196</v>
      </c>
      <c r="BE26" s="36" t="s">
        <v>196</v>
      </c>
      <c r="BF26" s="36" t="s">
        <v>196</v>
      </c>
      <c r="BG26" s="36" t="s">
        <v>196</v>
      </c>
      <c r="BH26" s="36" t="s">
        <v>196</v>
      </c>
      <c r="BI26" s="36" t="s">
        <v>196</v>
      </c>
      <c r="BJ26" s="36">
        <v>15.965555555555556</v>
      </c>
      <c r="BK26" s="36">
        <v>15.965555555555556</v>
      </c>
      <c r="BL26" s="36">
        <v>15.965555555555556</v>
      </c>
      <c r="BM26" s="36">
        <v>15.965555555555556</v>
      </c>
      <c r="BN26" s="36">
        <v>15.965555555555556</v>
      </c>
      <c r="BO26" s="36">
        <v>15.965555555555556</v>
      </c>
      <c r="BP26" s="36">
        <v>15.965555555555556</v>
      </c>
      <c r="BQ26" s="36">
        <v>15.965555555555556</v>
      </c>
      <c r="BR26" s="36">
        <v>15.965555555555556</v>
      </c>
      <c r="BS26" s="36">
        <v>15.965555555555556</v>
      </c>
      <c r="BT26" s="36">
        <v>15.965555555555556</v>
      </c>
      <c r="BU26" s="785" t="s">
        <v>195</v>
      </c>
      <c r="BV26" s="785" t="s">
        <v>195</v>
      </c>
      <c r="BW26" s="785" t="s">
        <v>195</v>
      </c>
      <c r="BX26" s="785" t="s">
        <v>195</v>
      </c>
      <c r="BY26" s="785" t="s">
        <v>195</v>
      </c>
      <c r="BZ26" s="785" t="s">
        <v>195</v>
      </c>
      <c r="CA26" s="785" t="s">
        <v>195</v>
      </c>
      <c r="CB26" s="785" t="s">
        <v>195</v>
      </c>
      <c r="CC26" s="785" t="s">
        <v>195</v>
      </c>
      <c r="CD26" s="785" t="s">
        <v>195</v>
      </c>
      <c r="CE26" s="785" t="s">
        <v>195</v>
      </c>
      <c r="CF26" s="786" t="s">
        <v>195</v>
      </c>
      <c r="CG26" s="787" t="s">
        <v>195</v>
      </c>
      <c r="CH26" s="785" t="s">
        <v>195</v>
      </c>
      <c r="CI26" s="785" t="s">
        <v>195</v>
      </c>
      <c r="CJ26" s="785" t="s">
        <v>195</v>
      </c>
      <c r="CK26" s="785" t="s">
        <v>195</v>
      </c>
      <c r="CL26" s="785" t="s">
        <v>195</v>
      </c>
      <c r="CM26" s="785" t="s">
        <v>195</v>
      </c>
      <c r="CN26" s="785" t="s">
        <v>195</v>
      </c>
      <c r="CO26" s="785" t="s">
        <v>195</v>
      </c>
      <c r="CP26" s="785" t="s">
        <v>195</v>
      </c>
      <c r="CQ26" s="785" t="s">
        <v>195</v>
      </c>
      <c r="CR26" s="785" t="s">
        <v>195</v>
      </c>
      <c r="CS26" s="785" t="s">
        <v>195</v>
      </c>
      <c r="CT26" s="785" t="s">
        <v>195</v>
      </c>
      <c r="CU26" s="785" t="s">
        <v>195</v>
      </c>
      <c r="CV26" s="785" t="s">
        <v>195</v>
      </c>
      <c r="CW26" s="785" t="s">
        <v>195</v>
      </c>
      <c r="CX26" s="785" t="s">
        <v>195</v>
      </c>
      <c r="CY26" s="785" t="s">
        <v>195</v>
      </c>
      <c r="CZ26" s="785" t="s">
        <v>195</v>
      </c>
      <c r="DA26" s="785" t="s">
        <v>195</v>
      </c>
      <c r="DB26" s="785" t="s">
        <v>195</v>
      </c>
      <c r="DC26" s="785" t="s">
        <v>195</v>
      </c>
      <c r="DD26" s="785" t="s">
        <v>195</v>
      </c>
      <c r="DE26" s="785" t="s">
        <v>195</v>
      </c>
      <c r="DF26" s="785" t="s">
        <v>31</v>
      </c>
      <c r="DG26" s="785" t="s">
        <v>31</v>
      </c>
      <c r="DH26" s="785" t="s">
        <v>31</v>
      </c>
      <c r="DI26" s="785" t="s">
        <v>31</v>
      </c>
      <c r="DJ26" s="785" t="s">
        <v>31</v>
      </c>
      <c r="DK26" s="785" t="s">
        <v>31</v>
      </c>
      <c r="DL26" s="785" t="s">
        <v>31</v>
      </c>
      <c r="DM26" s="785" t="s">
        <v>31</v>
      </c>
      <c r="DN26" s="785" t="s">
        <v>31</v>
      </c>
      <c r="DO26" s="785" t="s">
        <v>31</v>
      </c>
      <c r="DP26" s="785" t="s">
        <v>31</v>
      </c>
      <c r="DQ26" s="785" t="s">
        <v>31</v>
      </c>
      <c r="DR26" s="785" t="s">
        <v>31</v>
      </c>
      <c r="DS26" s="785" t="s">
        <v>31</v>
      </c>
      <c r="DT26" s="785" t="s">
        <v>31</v>
      </c>
      <c r="DU26" s="785" t="s">
        <v>31</v>
      </c>
      <c r="DV26" s="785" t="s">
        <v>31</v>
      </c>
      <c r="DW26" s="785" t="s">
        <v>31</v>
      </c>
      <c r="DX26" s="785" t="s">
        <v>31</v>
      </c>
      <c r="DY26" s="785" t="s">
        <v>31</v>
      </c>
      <c r="DZ26" s="785" t="s">
        <v>31</v>
      </c>
      <c r="EA26" s="785" t="s">
        <v>31</v>
      </c>
      <c r="EB26" s="785" t="s">
        <v>31</v>
      </c>
      <c r="EC26" s="36" t="s">
        <v>31</v>
      </c>
      <c r="ED26" s="36" t="s">
        <v>31</v>
      </c>
      <c r="EE26" s="36" t="s">
        <v>31</v>
      </c>
      <c r="EF26" s="36" t="s">
        <v>31</v>
      </c>
      <c r="EG26" s="36" t="s">
        <v>31</v>
      </c>
      <c r="EH26" s="36" t="s">
        <v>31</v>
      </c>
      <c r="EI26" s="36" t="s">
        <v>31</v>
      </c>
      <c r="EJ26" s="36" t="s">
        <v>31</v>
      </c>
      <c r="EK26" s="36" t="s">
        <v>31</v>
      </c>
      <c r="EL26" s="36" t="s">
        <v>31</v>
      </c>
      <c r="EM26" s="36" t="s">
        <v>31</v>
      </c>
      <c r="EN26" s="36" t="s">
        <v>31</v>
      </c>
      <c r="EO26" s="36" t="s">
        <v>31</v>
      </c>
      <c r="EP26" s="36" t="s">
        <v>31</v>
      </c>
      <c r="EQ26" s="36" t="s">
        <v>31</v>
      </c>
      <c r="ER26" s="36" t="s">
        <v>31</v>
      </c>
      <c r="ES26" s="36" t="s">
        <v>31</v>
      </c>
      <c r="ET26" s="36" t="s">
        <v>31</v>
      </c>
      <c r="EU26" s="36" t="s">
        <v>31</v>
      </c>
      <c r="EV26" s="36" t="s">
        <v>31</v>
      </c>
      <c r="EW26" s="36" t="s">
        <v>31</v>
      </c>
      <c r="EX26" s="36" t="s">
        <v>31</v>
      </c>
      <c r="EY26" s="36" t="s">
        <v>31</v>
      </c>
      <c r="EZ26" s="36" t="s">
        <v>31</v>
      </c>
      <c r="FA26" s="36" t="s">
        <v>31</v>
      </c>
      <c r="FB26" s="36" t="s">
        <v>31</v>
      </c>
      <c r="FC26" s="36" t="s">
        <v>31</v>
      </c>
      <c r="FD26" s="36" t="s">
        <v>31</v>
      </c>
      <c r="FE26" s="36" t="s">
        <v>31</v>
      </c>
      <c r="FF26" s="36" t="s">
        <v>31</v>
      </c>
      <c r="FG26" s="36" t="s">
        <v>31</v>
      </c>
      <c r="FH26" s="36" t="s">
        <v>31</v>
      </c>
      <c r="FI26" s="36" t="s">
        <v>31</v>
      </c>
      <c r="FJ26" s="36" t="s">
        <v>31</v>
      </c>
      <c r="FK26" s="36" t="s">
        <v>31</v>
      </c>
      <c r="FL26" s="36" t="s">
        <v>31</v>
      </c>
      <c r="FM26" s="36" t="s">
        <v>31</v>
      </c>
      <c r="FN26" s="36" t="s">
        <v>31</v>
      </c>
      <c r="FO26" s="36" t="s">
        <v>31</v>
      </c>
      <c r="FP26" s="36" t="s">
        <v>31</v>
      </c>
      <c r="FQ26" s="36" t="s">
        <v>31</v>
      </c>
      <c r="FR26" s="36" t="s">
        <v>31</v>
      </c>
      <c r="FS26" s="36" t="s">
        <v>31</v>
      </c>
      <c r="FT26" s="36" t="s">
        <v>31</v>
      </c>
      <c r="FU26" s="36" t="s">
        <v>31</v>
      </c>
      <c r="FV26" s="36" t="s">
        <v>31</v>
      </c>
      <c r="FW26" s="36" t="s">
        <v>31</v>
      </c>
      <c r="FX26" s="36" t="s">
        <v>31</v>
      </c>
      <c r="FY26" s="36" t="s">
        <v>31</v>
      </c>
      <c r="FZ26" s="36" t="s">
        <v>31</v>
      </c>
      <c r="GA26" s="36" t="s">
        <v>31</v>
      </c>
      <c r="GB26" s="36" t="s">
        <v>31</v>
      </c>
      <c r="GC26" s="36" t="s">
        <v>31</v>
      </c>
      <c r="GD26" s="36" t="s">
        <v>31</v>
      </c>
      <c r="GE26" s="36" t="s">
        <v>31</v>
      </c>
      <c r="GF26" s="36" t="s">
        <v>31</v>
      </c>
      <c r="GG26" s="36" t="s">
        <v>31</v>
      </c>
      <c r="GH26" s="36" t="s">
        <v>31</v>
      </c>
      <c r="GI26" s="36" t="s">
        <v>31</v>
      </c>
      <c r="GJ26" s="36" t="s">
        <v>31</v>
      </c>
      <c r="GK26" s="36" t="s">
        <v>31</v>
      </c>
      <c r="GL26" s="36" t="s">
        <v>31</v>
      </c>
      <c r="GM26" s="36" t="s">
        <v>31</v>
      </c>
      <c r="GN26" s="36" t="s">
        <v>31</v>
      </c>
      <c r="GO26" s="36" t="s">
        <v>31</v>
      </c>
      <c r="GP26" s="36" t="s">
        <v>31</v>
      </c>
      <c r="GQ26" s="36" t="s">
        <v>31</v>
      </c>
      <c r="GR26" s="36" t="s">
        <v>31</v>
      </c>
      <c r="GS26" s="36" t="s">
        <v>31</v>
      </c>
      <c r="GT26" s="36" t="s">
        <v>31</v>
      </c>
      <c r="GU26" s="36" t="s">
        <v>31</v>
      </c>
      <c r="GV26" s="36" t="s">
        <v>31</v>
      </c>
      <c r="GW26" s="36" t="s">
        <v>31</v>
      </c>
      <c r="GX26" s="36" t="s">
        <v>31</v>
      </c>
      <c r="GY26" s="36" t="s">
        <v>31</v>
      </c>
      <c r="GZ26" s="36" t="s">
        <v>31</v>
      </c>
      <c r="HA26" s="36" t="s">
        <v>31</v>
      </c>
      <c r="HB26" s="36" t="s">
        <v>31</v>
      </c>
      <c r="HC26" s="36" t="s">
        <v>31</v>
      </c>
      <c r="HD26" s="36" t="s">
        <v>31</v>
      </c>
      <c r="HE26" s="36" t="s">
        <v>31</v>
      </c>
      <c r="HF26" s="36" t="s">
        <v>31</v>
      </c>
      <c r="HG26" s="36" t="s">
        <v>31</v>
      </c>
      <c r="HH26" s="36" t="s">
        <v>31</v>
      </c>
      <c r="HI26" s="36" t="s">
        <v>31</v>
      </c>
      <c r="HJ26" s="36" t="s">
        <v>31</v>
      </c>
      <c r="HK26" s="36" t="s">
        <v>31</v>
      </c>
      <c r="HL26" s="36" t="s">
        <v>31</v>
      </c>
      <c r="HM26" s="36" t="s">
        <v>31</v>
      </c>
      <c r="HN26" s="36" t="s">
        <v>31</v>
      </c>
      <c r="HO26" s="36" t="s">
        <v>31</v>
      </c>
      <c r="HP26" s="36" t="s">
        <v>31</v>
      </c>
      <c r="HQ26" s="36" t="s">
        <v>31</v>
      </c>
      <c r="HR26" s="36" t="s">
        <v>31</v>
      </c>
      <c r="HS26" s="36" t="s">
        <v>31</v>
      </c>
      <c r="HT26" s="36" t="s">
        <v>31</v>
      </c>
      <c r="HU26" s="36" t="s">
        <v>31</v>
      </c>
      <c r="HV26" s="36" t="s">
        <v>31</v>
      </c>
      <c r="HW26" s="36" t="s">
        <v>31</v>
      </c>
      <c r="HX26" s="36" t="s">
        <v>31</v>
      </c>
      <c r="IC26" s="28"/>
      <c r="ID26" s="611" t="str">
        <f t="shared" si="2"/>
        <v>N356</v>
      </c>
      <c r="IE26" s="25">
        <f t="shared" si="4"/>
        <v>42644</v>
      </c>
      <c r="IF26" s="25" t="str">
        <f>IF(COUNTIF($E16:$HX16,$IF$12)=0,"N",HLOOKUP($IF$12,$E16:$HX$35,$IM26,FALSE))</f>
        <v>N</v>
      </c>
      <c r="IG26" s="25" t="str">
        <f>IF(COUNTIF($E16:$HX16,$IG$12)=0,"N",HLOOKUP($IG$12,$E16:$HX$35,$IM26,FALSE))</f>
        <v>N</v>
      </c>
      <c r="IH26" s="25">
        <f>IF(COUNTIF($E16:$HX16,$IH$12)=0,"N",HLOOKUP($IH$12,$E16:$HX$35,$IM26,FALSE))</f>
        <v>42644</v>
      </c>
      <c r="II26" s="25" t="str">
        <f>IF(COUNTIF($E16:$HX16,$II$12)=0,"N",HLOOKUP($II$12,$E16:$HX$35,$IM26,FALSE))</f>
        <v>N</v>
      </c>
      <c r="IJ26" s="25" t="str">
        <f>IF(COUNTIF($E16:$HX16,$IJ$12)=0,"N",HLOOKUP($IJ$12,$E16:$HX$35,$IM26,FALSE))</f>
        <v>N</v>
      </c>
      <c r="IK26" s="25" t="str">
        <f>IF(COUNTIF($E16:$HX16,$IK$12)=0,"N",HLOOKUP($IK$12,$E16:$HX$35,$IM26,FALSE))</f>
        <v>N</v>
      </c>
      <c r="IM26" s="554">
        <v>20</v>
      </c>
      <c r="IN26" s="25" t="str">
        <f t="shared" si="3"/>
        <v>N</v>
      </c>
      <c r="IO26" s="25" t="str">
        <f t="shared" si="3"/>
        <v>N</v>
      </c>
      <c r="IP26" s="25">
        <f t="shared" si="3"/>
        <v>42644</v>
      </c>
      <c r="IQ26" s="25" t="str">
        <f t="shared" si="3"/>
        <v>N</v>
      </c>
      <c r="IR26" s="25" t="str">
        <f t="shared" si="3"/>
        <v>N</v>
      </c>
      <c r="IS26" s="25" t="str">
        <f t="shared" si="3"/>
        <v>N</v>
      </c>
    </row>
    <row r="27" spans="1:253" ht="15.75" customHeight="1" x14ac:dyDescent="0.2">
      <c r="A27" s="5" t="str">
        <f>'[1]planning détaillé'!$DW33</f>
        <v>V10T</v>
      </c>
      <c r="B27" s="5">
        <f>'[1]planning détaillé'!$DX33</f>
        <v>41753</v>
      </c>
      <c r="C27" s="38">
        <f t="shared" si="0"/>
        <v>48000</v>
      </c>
      <c r="D27" s="15" t="s">
        <v>258</v>
      </c>
      <c r="E27" s="36">
        <v>27.233333333333348</v>
      </c>
      <c r="F27" s="36">
        <v>27.233333333333348</v>
      </c>
      <c r="G27" s="36">
        <v>27.233333333333348</v>
      </c>
      <c r="H27" s="36">
        <v>27.233333333333348</v>
      </c>
      <c r="I27" s="36">
        <v>27.233333333333348</v>
      </c>
      <c r="J27" s="36" t="s">
        <v>27</v>
      </c>
      <c r="K27" s="36" t="s">
        <v>27</v>
      </c>
      <c r="L27" s="36">
        <v>27.233333333333348</v>
      </c>
      <c r="M27" s="36">
        <v>27.233333333333348</v>
      </c>
      <c r="N27" s="36">
        <v>27.233333333333348</v>
      </c>
      <c r="O27" s="36" t="s">
        <v>196</v>
      </c>
      <c r="P27" s="36" t="s">
        <v>196</v>
      </c>
      <c r="Q27" s="36" t="s">
        <v>196</v>
      </c>
      <c r="R27" s="36" t="s">
        <v>196</v>
      </c>
      <c r="S27" s="36" t="s">
        <v>196</v>
      </c>
      <c r="T27" s="36" t="s">
        <v>196</v>
      </c>
      <c r="U27" s="36" t="s">
        <v>196</v>
      </c>
      <c r="V27" s="36" t="s">
        <v>196</v>
      </c>
      <c r="W27" s="36" t="s">
        <v>196</v>
      </c>
      <c r="X27" s="36" t="s">
        <v>196</v>
      </c>
      <c r="Y27" s="36" t="s">
        <v>196</v>
      </c>
      <c r="Z27" s="36" t="s">
        <v>196</v>
      </c>
      <c r="AA27" s="36">
        <v>29.949074074074055</v>
      </c>
      <c r="AB27" s="36">
        <v>29.949074074074055</v>
      </c>
      <c r="AC27" s="36">
        <v>40.113888888888937</v>
      </c>
      <c r="AD27" s="36">
        <v>40.113888888888937</v>
      </c>
      <c r="AE27" s="36">
        <v>40.113888888888937</v>
      </c>
      <c r="AF27" s="36">
        <v>40.113888888888937</v>
      </c>
      <c r="AG27" s="36">
        <v>40.113888888888937</v>
      </c>
      <c r="AH27" s="36">
        <v>15.155555555555566</v>
      </c>
      <c r="AI27" s="36">
        <v>15.155555555555566</v>
      </c>
      <c r="AJ27" s="36">
        <v>15.155555555555566</v>
      </c>
      <c r="AK27" s="36">
        <v>15.155555555555566</v>
      </c>
      <c r="AL27" s="36">
        <v>15.155555555555566</v>
      </c>
      <c r="AM27" s="36">
        <v>15.155555555555566</v>
      </c>
      <c r="AN27" s="36">
        <v>15.155555555555566</v>
      </c>
      <c r="AO27" s="36">
        <v>10.933333333333167</v>
      </c>
      <c r="AP27" s="36">
        <v>10.933333333333167</v>
      </c>
      <c r="AQ27" s="36">
        <v>10.933333333333167</v>
      </c>
      <c r="AR27" s="36" t="s">
        <v>196</v>
      </c>
      <c r="AS27" s="36" t="s">
        <v>196</v>
      </c>
      <c r="AT27" s="36" t="s">
        <v>196</v>
      </c>
      <c r="AU27" s="36" t="s">
        <v>196</v>
      </c>
      <c r="AV27" s="36" t="s">
        <v>196</v>
      </c>
      <c r="AW27" s="36" t="s">
        <v>196</v>
      </c>
      <c r="AX27" s="36" t="s">
        <v>196</v>
      </c>
      <c r="AY27" s="36" t="s">
        <v>196</v>
      </c>
      <c r="AZ27" s="36" t="s">
        <v>196</v>
      </c>
      <c r="BA27" s="36" t="s">
        <v>196</v>
      </c>
      <c r="BB27" s="36" t="s">
        <v>196</v>
      </c>
      <c r="BC27" s="36" t="s">
        <v>196</v>
      </c>
      <c r="BD27" s="36" t="s">
        <v>196</v>
      </c>
      <c r="BE27" s="36" t="s">
        <v>196</v>
      </c>
      <c r="BF27" s="36" t="s">
        <v>196</v>
      </c>
      <c r="BG27" s="36" t="s">
        <v>196</v>
      </c>
      <c r="BH27" s="36" t="s">
        <v>196</v>
      </c>
      <c r="BI27" s="36" t="s">
        <v>196</v>
      </c>
      <c r="BJ27" s="36" t="s">
        <v>196</v>
      </c>
      <c r="BK27" s="36" t="s">
        <v>196</v>
      </c>
      <c r="BL27" s="36" t="s">
        <v>196</v>
      </c>
      <c r="BM27" s="36" t="s">
        <v>196</v>
      </c>
      <c r="BN27" s="36" t="s">
        <v>196</v>
      </c>
      <c r="BO27" s="36" t="s">
        <v>196</v>
      </c>
      <c r="BP27" s="36" t="s">
        <v>196</v>
      </c>
      <c r="BQ27" s="36" t="s">
        <v>195</v>
      </c>
      <c r="BR27" s="36" t="s">
        <v>195</v>
      </c>
      <c r="BS27" s="36" t="s">
        <v>195</v>
      </c>
      <c r="BT27" s="36" t="s">
        <v>195</v>
      </c>
      <c r="BU27" s="36" t="s">
        <v>195</v>
      </c>
      <c r="BV27" s="36" t="s">
        <v>195</v>
      </c>
      <c r="BW27" s="36" t="s">
        <v>195</v>
      </c>
      <c r="BX27" s="36" t="s">
        <v>195</v>
      </c>
      <c r="BY27" s="36" t="s">
        <v>195</v>
      </c>
      <c r="BZ27" s="36" t="s">
        <v>195</v>
      </c>
      <c r="CA27" s="36" t="s">
        <v>195</v>
      </c>
      <c r="CB27" s="36" t="s">
        <v>195</v>
      </c>
      <c r="CC27" s="36" t="s">
        <v>195</v>
      </c>
      <c r="CD27" s="36" t="s">
        <v>195</v>
      </c>
      <c r="CE27" s="36" t="s">
        <v>195</v>
      </c>
      <c r="CF27" s="153" t="s">
        <v>195</v>
      </c>
      <c r="CG27" s="163" t="s">
        <v>195</v>
      </c>
      <c r="CH27" s="36" t="s">
        <v>195</v>
      </c>
      <c r="CI27" s="36" t="s">
        <v>195</v>
      </c>
      <c r="CJ27" s="36" t="s">
        <v>195</v>
      </c>
      <c r="CK27" s="36" t="s">
        <v>195</v>
      </c>
      <c r="CL27" s="36" t="s">
        <v>195</v>
      </c>
      <c r="CM27" s="36" t="s">
        <v>195</v>
      </c>
      <c r="CN27" s="36" t="s">
        <v>195</v>
      </c>
      <c r="CO27" s="36" t="s">
        <v>195</v>
      </c>
      <c r="CP27" s="36" t="s">
        <v>195</v>
      </c>
      <c r="CQ27" s="36" t="s">
        <v>195</v>
      </c>
      <c r="CR27" s="36" t="s">
        <v>195</v>
      </c>
      <c r="CS27" s="36" t="s">
        <v>195</v>
      </c>
      <c r="CT27" s="36" t="s">
        <v>195</v>
      </c>
      <c r="CU27" s="36" t="s">
        <v>195</v>
      </c>
      <c r="CV27" s="36" t="s">
        <v>195</v>
      </c>
      <c r="CW27" s="36" t="s">
        <v>195</v>
      </c>
      <c r="CX27" s="36" t="s">
        <v>195</v>
      </c>
      <c r="CY27" s="36" t="s">
        <v>195</v>
      </c>
      <c r="CZ27" s="36" t="s">
        <v>195</v>
      </c>
      <c r="DA27" s="36" t="s">
        <v>195</v>
      </c>
      <c r="DB27" s="36" t="s">
        <v>195</v>
      </c>
      <c r="DC27" s="36" t="s">
        <v>195</v>
      </c>
      <c r="DD27" s="36" t="s">
        <v>195</v>
      </c>
      <c r="DE27" s="36" t="s">
        <v>195</v>
      </c>
      <c r="DF27" s="36" t="s">
        <v>31</v>
      </c>
      <c r="DG27" s="36" t="s">
        <v>31</v>
      </c>
      <c r="DH27" s="36" t="s">
        <v>31</v>
      </c>
      <c r="DI27" s="36" t="s">
        <v>31</v>
      </c>
      <c r="DJ27" s="36" t="s">
        <v>31</v>
      </c>
      <c r="DK27" s="36" t="s">
        <v>31</v>
      </c>
      <c r="DL27" s="36" t="s">
        <v>31</v>
      </c>
      <c r="DM27" s="36" t="s">
        <v>31</v>
      </c>
      <c r="DN27" s="36" t="s">
        <v>31</v>
      </c>
      <c r="DO27" s="36" t="s">
        <v>31</v>
      </c>
      <c r="DP27" s="36" t="s">
        <v>31</v>
      </c>
      <c r="DQ27" s="36" t="s">
        <v>31</v>
      </c>
      <c r="DR27" s="36" t="s">
        <v>31</v>
      </c>
      <c r="DS27" s="36" t="s">
        <v>31</v>
      </c>
      <c r="DT27" s="36" t="s">
        <v>31</v>
      </c>
      <c r="DU27" s="36" t="s">
        <v>31</v>
      </c>
      <c r="DV27" s="36" t="s">
        <v>31</v>
      </c>
      <c r="DW27" s="36" t="s">
        <v>31</v>
      </c>
      <c r="DX27" s="36" t="s">
        <v>31</v>
      </c>
      <c r="DY27" s="36" t="s">
        <v>31</v>
      </c>
      <c r="DZ27" s="36" t="s">
        <v>31</v>
      </c>
      <c r="EA27" s="36" t="s">
        <v>31</v>
      </c>
      <c r="EB27" s="36" t="s">
        <v>31</v>
      </c>
      <c r="EC27" s="36" t="s">
        <v>31</v>
      </c>
      <c r="ED27" s="36" t="s">
        <v>31</v>
      </c>
      <c r="EE27" s="36" t="s">
        <v>31</v>
      </c>
      <c r="EF27" s="36" t="s">
        <v>31</v>
      </c>
      <c r="EG27" s="36" t="s">
        <v>31</v>
      </c>
      <c r="EH27" s="36" t="s">
        <v>31</v>
      </c>
      <c r="EI27" s="36" t="s">
        <v>31</v>
      </c>
      <c r="EJ27" s="36" t="s">
        <v>31</v>
      </c>
      <c r="EK27" s="36" t="s">
        <v>31</v>
      </c>
      <c r="EL27" s="36" t="s">
        <v>31</v>
      </c>
      <c r="EM27" s="36" t="s">
        <v>31</v>
      </c>
      <c r="EN27" s="36" t="s">
        <v>31</v>
      </c>
      <c r="EO27" s="36" t="s">
        <v>31</v>
      </c>
      <c r="EP27" s="36" t="s">
        <v>31</v>
      </c>
      <c r="EQ27" s="36" t="s">
        <v>31</v>
      </c>
      <c r="ER27" s="36" t="s">
        <v>31</v>
      </c>
      <c r="ES27" s="36" t="s">
        <v>31</v>
      </c>
      <c r="ET27" s="36" t="s">
        <v>31</v>
      </c>
      <c r="EU27" s="36" t="s">
        <v>31</v>
      </c>
      <c r="EV27" s="36" t="s">
        <v>31</v>
      </c>
      <c r="EW27" s="36" t="s">
        <v>31</v>
      </c>
      <c r="EX27" s="36" t="s">
        <v>31</v>
      </c>
      <c r="EY27" s="36" t="s">
        <v>31</v>
      </c>
      <c r="EZ27" s="36" t="s">
        <v>31</v>
      </c>
      <c r="FA27" s="36" t="s">
        <v>31</v>
      </c>
      <c r="FB27" s="36" t="s">
        <v>31</v>
      </c>
      <c r="FC27" s="36" t="s">
        <v>31</v>
      </c>
      <c r="FD27" s="36" t="s">
        <v>31</v>
      </c>
      <c r="FE27" s="36" t="s">
        <v>31</v>
      </c>
      <c r="FF27" s="36" t="s">
        <v>31</v>
      </c>
      <c r="FG27" s="36" t="s">
        <v>31</v>
      </c>
      <c r="FH27" s="36" t="s">
        <v>31</v>
      </c>
      <c r="FI27" s="36" t="s">
        <v>31</v>
      </c>
      <c r="FJ27" s="36" t="s">
        <v>31</v>
      </c>
      <c r="FK27" s="36" t="s">
        <v>31</v>
      </c>
      <c r="FL27" s="36" t="s">
        <v>31</v>
      </c>
      <c r="FM27" s="36" t="s">
        <v>31</v>
      </c>
      <c r="FN27" s="36" t="s">
        <v>31</v>
      </c>
      <c r="FO27" s="36" t="s">
        <v>31</v>
      </c>
      <c r="FP27" s="36" t="s">
        <v>31</v>
      </c>
      <c r="FQ27" s="36" t="s">
        <v>31</v>
      </c>
      <c r="FR27" s="36" t="s">
        <v>31</v>
      </c>
      <c r="FS27" s="36" t="s">
        <v>31</v>
      </c>
      <c r="FT27" s="36" t="s">
        <v>31</v>
      </c>
      <c r="FU27" s="36" t="s">
        <v>31</v>
      </c>
      <c r="FV27" s="36" t="s">
        <v>31</v>
      </c>
      <c r="FW27" s="36" t="s">
        <v>31</v>
      </c>
      <c r="FX27" s="36" t="s">
        <v>31</v>
      </c>
      <c r="FY27" s="36" t="s">
        <v>31</v>
      </c>
      <c r="FZ27" s="36" t="s">
        <v>31</v>
      </c>
      <c r="GA27" s="36" t="s">
        <v>31</v>
      </c>
      <c r="GB27" s="36" t="s">
        <v>31</v>
      </c>
      <c r="GC27" s="36" t="s">
        <v>31</v>
      </c>
      <c r="GD27" s="36" t="s">
        <v>31</v>
      </c>
      <c r="GE27" s="36" t="s">
        <v>31</v>
      </c>
      <c r="GF27" s="36" t="s">
        <v>31</v>
      </c>
      <c r="GG27" s="36" t="s">
        <v>31</v>
      </c>
      <c r="GH27" s="36" t="s">
        <v>31</v>
      </c>
      <c r="GI27" s="36" t="s">
        <v>31</v>
      </c>
      <c r="GJ27" s="36" t="s">
        <v>31</v>
      </c>
      <c r="GK27" s="36" t="s">
        <v>31</v>
      </c>
      <c r="GL27" s="36" t="s">
        <v>31</v>
      </c>
      <c r="GM27" s="36" t="s">
        <v>31</v>
      </c>
      <c r="GN27" s="36" t="s">
        <v>31</v>
      </c>
      <c r="GO27" s="36" t="s">
        <v>31</v>
      </c>
      <c r="GP27" s="36" t="s">
        <v>31</v>
      </c>
      <c r="GQ27" s="36" t="s">
        <v>31</v>
      </c>
      <c r="GR27" s="36" t="s">
        <v>31</v>
      </c>
      <c r="GS27" s="36" t="s">
        <v>31</v>
      </c>
      <c r="GT27" s="36" t="s">
        <v>31</v>
      </c>
      <c r="GU27" s="36" t="s">
        <v>31</v>
      </c>
      <c r="GV27" s="36" t="s">
        <v>31</v>
      </c>
      <c r="GW27" s="36" t="s">
        <v>31</v>
      </c>
      <c r="GX27" s="36" t="s">
        <v>31</v>
      </c>
      <c r="GY27" s="36" t="s">
        <v>31</v>
      </c>
      <c r="GZ27" s="36" t="s">
        <v>31</v>
      </c>
      <c r="HA27" s="36" t="s">
        <v>31</v>
      </c>
      <c r="HB27" s="36" t="s">
        <v>31</v>
      </c>
      <c r="HC27" s="36" t="s">
        <v>31</v>
      </c>
      <c r="HD27" s="36" t="s">
        <v>31</v>
      </c>
      <c r="HE27" s="36" t="s">
        <v>31</v>
      </c>
      <c r="HF27" s="36" t="s">
        <v>31</v>
      </c>
      <c r="HG27" s="36" t="s">
        <v>31</v>
      </c>
      <c r="HH27" s="36" t="s">
        <v>31</v>
      </c>
      <c r="HI27" s="36" t="s">
        <v>31</v>
      </c>
      <c r="HJ27" s="36" t="s">
        <v>31</v>
      </c>
      <c r="HK27" s="36" t="s">
        <v>31</v>
      </c>
      <c r="HL27" s="36" t="s">
        <v>31</v>
      </c>
      <c r="HM27" s="36" t="s">
        <v>31</v>
      </c>
      <c r="HN27" s="36" t="s">
        <v>31</v>
      </c>
      <c r="HO27" s="36" t="s">
        <v>31</v>
      </c>
      <c r="HP27" s="36" t="s">
        <v>31</v>
      </c>
      <c r="HQ27" s="36" t="s">
        <v>31</v>
      </c>
      <c r="HR27" s="36" t="s">
        <v>31</v>
      </c>
      <c r="HS27" s="36" t="s">
        <v>31</v>
      </c>
      <c r="HT27" s="36" t="s">
        <v>31</v>
      </c>
      <c r="HU27" s="36" t="s">
        <v>31</v>
      </c>
      <c r="HV27" s="36" t="s">
        <v>31</v>
      </c>
      <c r="HW27" s="36" t="s">
        <v>31</v>
      </c>
      <c r="HX27" s="36" t="s">
        <v>31</v>
      </c>
      <c r="IC27" s="28"/>
      <c r="ID27" s="611" t="str">
        <f t="shared" si="2"/>
        <v>N357</v>
      </c>
      <c r="IE27" s="25">
        <f t="shared" si="4"/>
        <v>48000</v>
      </c>
      <c r="IF27" s="25" t="str">
        <f>IF(COUNTIF($E17:$HX17,$IF$12)=0,"N",HLOOKUP($IF$12,$E17:$HX$35,$IM27,FALSE))</f>
        <v>N</v>
      </c>
      <c r="IG27" s="25">
        <f>IF(COUNTIF($E17:$HX17,$IG$12)=0,"N",HLOOKUP($IG$12,$E17:$HX$35,$IM27,FALSE))</f>
        <v>41640</v>
      </c>
      <c r="IH27" s="25" t="str">
        <f>IF(COUNTIF($E17:$HX17,$IH$12)=0,"N",HLOOKUP($IH$12,$E17:$HX$35,$IM27,FALSE))</f>
        <v>N</v>
      </c>
      <c r="II27" s="25" t="str">
        <f>IF(COUNTIF($E17:$HX17,$II$12)=0,"N",HLOOKUP($II$12,$E17:$HX$35,$IM27,FALSE))</f>
        <v>N</v>
      </c>
      <c r="IJ27" s="25" t="str">
        <f>IF(COUNTIF($E17:$HX17,$IJ$12)=0,"N",HLOOKUP($IJ$12,$E17:$HX$35,$IM27,FALSE))</f>
        <v>N</v>
      </c>
      <c r="IK27" s="25" t="str">
        <f>IF(COUNTIF($E17:$HX17,$IK$12)=0,"N",HLOOKUP($IK$12,$E17:$HX$35,$IM27,FALSE))</f>
        <v>N</v>
      </c>
      <c r="IM27" s="554">
        <v>19</v>
      </c>
      <c r="IN27" s="25" t="str">
        <f t="shared" si="3"/>
        <v>N</v>
      </c>
      <c r="IO27" s="25" t="str">
        <f t="shared" si="3"/>
        <v>N</v>
      </c>
      <c r="IP27" s="25" t="str">
        <f t="shared" si="3"/>
        <v>N</v>
      </c>
      <c r="IQ27" s="25" t="str">
        <f t="shared" si="3"/>
        <v>N</v>
      </c>
      <c r="IR27" s="25" t="str">
        <f t="shared" si="3"/>
        <v>N</v>
      </c>
      <c r="IS27" s="25" t="str">
        <f t="shared" si="3"/>
        <v>N</v>
      </c>
    </row>
    <row r="28" spans="1:253" ht="15.75" customHeight="1" x14ac:dyDescent="0.2">
      <c r="A28" s="5" t="str">
        <f>'[1]planning détaillé'!$DW34</f>
        <v>V10T</v>
      </c>
      <c r="B28" s="5">
        <f>'[1]planning détaillé'!$DX34</f>
        <v>41695</v>
      </c>
      <c r="C28" s="38">
        <f t="shared" si="0"/>
        <v>48000</v>
      </c>
      <c r="D28" s="15" t="s">
        <v>259</v>
      </c>
      <c r="E28" s="36">
        <v>40.400000000000091</v>
      </c>
      <c r="F28" s="36">
        <v>40.400000000000091</v>
      </c>
      <c r="G28" s="36">
        <v>40.400000000000091</v>
      </c>
      <c r="H28" s="36">
        <v>40.400000000000091</v>
      </c>
      <c r="I28" s="36">
        <v>40.400000000000091</v>
      </c>
      <c r="J28" s="36">
        <v>40.400000000000091</v>
      </c>
      <c r="K28" s="36">
        <v>40.400000000000091</v>
      </c>
      <c r="L28" s="36">
        <v>40.400000000000091</v>
      </c>
      <c r="M28" s="36">
        <v>40.400000000000091</v>
      </c>
      <c r="N28" s="36">
        <v>40.400000000000091</v>
      </c>
      <c r="O28" s="36">
        <v>40.400000000000091</v>
      </c>
      <c r="P28" s="36">
        <v>40.400000000000091</v>
      </c>
      <c r="Q28" s="36">
        <v>0</v>
      </c>
      <c r="R28" s="36">
        <v>0</v>
      </c>
      <c r="S28" s="36">
        <v>37.300000000000068</v>
      </c>
      <c r="T28" s="36">
        <v>37.300000000000068</v>
      </c>
      <c r="U28" s="36">
        <v>37.300000000000068</v>
      </c>
      <c r="V28" s="36">
        <v>37.300000000000068</v>
      </c>
      <c r="W28" s="36">
        <v>37.300000000000068</v>
      </c>
      <c r="X28" s="36">
        <v>37.300000000000068</v>
      </c>
      <c r="Y28" s="36" t="s">
        <v>27</v>
      </c>
      <c r="Z28" s="36">
        <v>59.566666666666833</v>
      </c>
      <c r="AA28" s="36">
        <v>59.566666666666833</v>
      </c>
      <c r="AB28" s="36" t="s">
        <v>196</v>
      </c>
      <c r="AC28" s="36" t="s">
        <v>196</v>
      </c>
      <c r="AD28" s="36" t="s">
        <v>196</v>
      </c>
      <c r="AE28" s="36" t="s">
        <v>196</v>
      </c>
      <c r="AF28" s="36" t="s">
        <v>196</v>
      </c>
      <c r="AG28" s="36" t="s">
        <v>196</v>
      </c>
      <c r="AH28" s="36" t="s">
        <v>196</v>
      </c>
      <c r="AI28" s="36" t="s">
        <v>196</v>
      </c>
      <c r="AJ28" s="36" t="s">
        <v>196</v>
      </c>
      <c r="AK28" s="36" t="s">
        <v>196</v>
      </c>
      <c r="AL28" s="36" t="s">
        <v>196</v>
      </c>
      <c r="AM28" s="36" t="s">
        <v>196</v>
      </c>
      <c r="AN28" s="36" t="s">
        <v>196</v>
      </c>
      <c r="AO28" s="36" t="s">
        <v>196</v>
      </c>
      <c r="AP28" s="36" t="s">
        <v>196</v>
      </c>
      <c r="AQ28" s="36" t="s">
        <v>196</v>
      </c>
      <c r="AR28" s="36" t="s">
        <v>232</v>
      </c>
      <c r="AS28" s="36" t="s">
        <v>12</v>
      </c>
      <c r="AT28" s="36" t="s">
        <v>12</v>
      </c>
      <c r="AU28" s="36" t="s">
        <v>12</v>
      </c>
      <c r="AV28" s="36" t="s">
        <v>12</v>
      </c>
      <c r="AW28" s="36" t="s">
        <v>12</v>
      </c>
      <c r="AX28" s="36" t="s">
        <v>12</v>
      </c>
      <c r="AY28" s="36" t="s">
        <v>12</v>
      </c>
      <c r="AZ28" s="36" t="s">
        <v>12</v>
      </c>
      <c r="BA28" s="36" t="s">
        <v>12</v>
      </c>
      <c r="BB28" s="36" t="s">
        <v>12</v>
      </c>
      <c r="BC28" s="36" t="s">
        <v>12</v>
      </c>
      <c r="BD28" s="36">
        <v>22.222222222222218</v>
      </c>
      <c r="BE28" s="36">
        <v>22.222222222222218</v>
      </c>
      <c r="BF28" s="36">
        <v>22.222222222222218</v>
      </c>
      <c r="BG28" s="36">
        <v>22.222222222222218</v>
      </c>
      <c r="BH28" s="36">
        <v>22.222222222222218</v>
      </c>
      <c r="BI28" s="36">
        <v>22.222222222222218</v>
      </c>
      <c r="BJ28" s="36">
        <v>22.222222222222218</v>
      </c>
      <c r="BK28" s="36">
        <v>22.222222222222218</v>
      </c>
      <c r="BL28" s="36">
        <v>22.222222222222218</v>
      </c>
      <c r="BM28" s="36">
        <v>22.222222222222218</v>
      </c>
      <c r="BN28" s="36">
        <v>22.222222222222218</v>
      </c>
      <c r="BO28" s="36">
        <v>22.222222222222218</v>
      </c>
      <c r="BP28" s="36">
        <v>22.222222222222218</v>
      </c>
      <c r="BQ28" s="36">
        <v>22.222222222222218</v>
      </c>
      <c r="BR28" s="36">
        <v>22.222222222222218</v>
      </c>
      <c r="BS28" s="36">
        <v>22.222222222222218</v>
      </c>
      <c r="BT28" s="36">
        <v>22.222222222222218</v>
      </c>
      <c r="BU28" s="36">
        <v>22.222222222222218</v>
      </c>
      <c r="BV28" s="36">
        <v>22.222222222222218</v>
      </c>
      <c r="BW28" s="36">
        <v>22.222222222222218</v>
      </c>
      <c r="BX28" s="36">
        <v>22.222222222222218</v>
      </c>
      <c r="BY28" s="36">
        <v>22.222222222222218</v>
      </c>
      <c r="BZ28" s="36">
        <v>22.222222222222218</v>
      </c>
      <c r="CA28" s="36">
        <v>22.222222222222218</v>
      </c>
      <c r="CB28" s="36">
        <v>22.222222222222218</v>
      </c>
      <c r="CC28" s="36">
        <v>22.222222222222218</v>
      </c>
      <c r="CD28" s="36">
        <v>22.222222222222218</v>
      </c>
      <c r="CE28" s="36">
        <v>22.222222222222218</v>
      </c>
      <c r="CF28" s="153">
        <v>22.222222222222218</v>
      </c>
      <c r="CG28" s="163">
        <v>22.222222222222218</v>
      </c>
      <c r="CH28" s="36">
        <v>22.222222222222218</v>
      </c>
      <c r="CI28" s="36">
        <v>22.222222222222218</v>
      </c>
      <c r="CJ28" s="36">
        <v>22.222222222222218</v>
      </c>
      <c r="CK28" s="36">
        <v>22.222222222222218</v>
      </c>
      <c r="CL28" s="36">
        <v>22.222222222222218</v>
      </c>
      <c r="CM28" s="36">
        <v>22.222222222222218</v>
      </c>
      <c r="CN28" s="36">
        <v>22.222222222222218</v>
      </c>
      <c r="CO28" s="36">
        <v>22.222222222222218</v>
      </c>
      <c r="CP28" s="36">
        <v>22.222222222222218</v>
      </c>
      <c r="CQ28" s="36">
        <v>22.222222222222218</v>
      </c>
      <c r="CR28" s="36">
        <v>22.222222222222218</v>
      </c>
      <c r="CS28" s="36">
        <v>22.222222222222218</v>
      </c>
      <c r="CT28" s="36">
        <v>22.222222222222218</v>
      </c>
      <c r="CU28" s="36">
        <v>22.222222222222218</v>
      </c>
      <c r="CV28" s="36">
        <v>22.222222222222218</v>
      </c>
      <c r="CW28" s="36" t="s">
        <v>195</v>
      </c>
      <c r="CX28" s="36" t="s">
        <v>195</v>
      </c>
      <c r="CY28" s="36" t="s">
        <v>195</v>
      </c>
      <c r="CZ28" s="36" t="s">
        <v>195</v>
      </c>
      <c r="DA28" s="36" t="s">
        <v>195</v>
      </c>
      <c r="DB28" s="36" t="s">
        <v>195</v>
      </c>
      <c r="DC28" s="36" t="s">
        <v>195</v>
      </c>
      <c r="DD28" s="36" t="s">
        <v>195</v>
      </c>
      <c r="DE28" s="36" t="s">
        <v>195</v>
      </c>
      <c r="DF28" s="36" t="s">
        <v>31</v>
      </c>
      <c r="DG28" s="36" t="s">
        <v>31</v>
      </c>
      <c r="DH28" s="36" t="s">
        <v>31</v>
      </c>
      <c r="DI28" s="36" t="s">
        <v>31</v>
      </c>
      <c r="DJ28" s="36" t="s">
        <v>31</v>
      </c>
      <c r="DK28" s="36" t="s">
        <v>31</v>
      </c>
      <c r="DL28" s="36" t="s">
        <v>31</v>
      </c>
      <c r="DM28" s="36" t="s">
        <v>31</v>
      </c>
      <c r="DN28" s="36" t="s">
        <v>31</v>
      </c>
      <c r="DO28" s="36" t="s">
        <v>31</v>
      </c>
      <c r="DP28" s="36" t="s">
        <v>31</v>
      </c>
      <c r="DQ28" s="36" t="s">
        <v>31</v>
      </c>
      <c r="DR28" s="36" t="s">
        <v>31</v>
      </c>
      <c r="DS28" s="36" t="s">
        <v>31</v>
      </c>
      <c r="DT28" s="36" t="s">
        <v>31</v>
      </c>
      <c r="DU28" s="36" t="s">
        <v>31</v>
      </c>
      <c r="DV28" s="36" t="s">
        <v>31</v>
      </c>
      <c r="DW28" s="36" t="s">
        <v>31</v>
      </c>
      <c r="DX28" s="36" t="s">
        <v>31</v>
      </c>
      <c r="DY28" s="36" t="s">
        <v>31</v>
      </c>
      <c r="DZ28" s="36" t="s">
        <v>31</v>
      </c>
      <c r="EA28" s="36" t="s">
        <v>31</v>
      </c>
      <c r="EB28" s="36" t="s">
        <v>31</v>
      </c>
      <c r="EC28" s="36" t="s">
        <v>31</v>
      </c>
      <c r="ED28" s="36" t="s">
        <v>31</v>
      </c>
      <c r="EE28" s="36" t="s">
        <v>31</v>
      </c>
      <c r="EF28" s="36" t="s">
        <v>31</v>
      </c>
      <c r="EG28" s="36" t="s">
        <v>31</v>
      </c>
      <c r="EH28" s="36" t="s">
        <v>31</v>
      </c>
      <c r="EI28" s="36" t="s">
        <v>31</v>
      </c>
      <c r="EJ28" s="36" t="s">
        <v>31</v>
      </c>
      <c r="EK28" s="36" t="s">
        <v>31</v>
      </c>
      <c r="EL28" s="36" t="s">
        <v>31</v>
      </c>
      <c r="EM28" s="36" t="s">
        <v>31</v>
      </c>
      <c r="EN28" s="36" t="s">
        <v>31</v>
      </c>
      <c r="EO28" s="36" t="s">
        <v>31</v>
      </c>
      <c r="EP28" s="36" t="s">
        <v>31</v>
      </c>
      <c r="EQ28" s="36" t="s">
        <v>31</v>
      </c>
      <c r="ER28" s="36" t="s">
        <v>31</v>
      </c>
      <c r="ES28" s="36" t="s">
        <v>31</v>
      </c>
      <c r="ET28" s="36" t="s">
        <v>31</v>
      </c>
      <c r="EU28" s="36" t="s">
        <v>31</v>
      </c>
      <c r="EV28" s="36" t="s">
        <v>31</v>
      </c>
      <c r="EW28" s="36" t="s">
        <v>31</v>
      </c>
      <c r="EX28" s="36" t="s">
        <v>31</v>
      </c>
      <c r="EY28" s="36" t="s">
        <v>31</v>
      </c>
      <c r="EZ28" s="36" t="s">
        <v>31</v>
      </c>
      <c r="FA28" s="36" t="s">
        <v>31</v>
      </c>
      <c r="FB28" s="36" t="s">
        <v>31</v>
      </c>
      <c r="FC28" s="36" t="s">
        <v>31</v>
      </c>
      <c r="FD28" s="36" t="s">
        <v>31</v>
      </c>
      <c r="FE28" s="36" t="s">
        <v>31</v>
      </c>
      <c r="FF28" s="36" t="s">
        <v>31</v>
      </c>
      <c r="FG28" s="36" t="s">
        <v>31</v>
      </c>
      <c r="FH28" s="36" t="s">
        <v>31</v>
      </c>
      <c r="FI28" s="36" t="s">
        <v>31</v>
      </c>
      <c r="FJ28" s="36" t="s">
        <v>31</v>
      </c>
      <c r="FK28" s="36" t="s">
        <v>31</v>
      </c>
      <c r="FL28" s="36" t="s">
        <v>31</v>
      </c>
      <c r="FM28" s="36" t="s">
        <v>31</v>
      </c>
      <c r="FN28" s="36" t="s">
        <v>31</v>
      </c>
      <c r="FO28" s="36" t="s">
        <v>31</v>
      </c>
      <c r="FP28" s="36" t="s">
        <v>31</v>
      </c>
      <c r="FQ28" s="36" t="s">
        <v>31</v>
      </c>
      <c r="FR28" s="36" t="s">
        <v>31</v>
      </c>
      <c r="FS28" s="36" t="s">
        <v>31</v>
      </c>
      <c r="FT28" s="36" t="s">
        <v>31</v>
      </c>
      <c r="FU28" s="36" t="s">
        <v>31</v>
      </c>
      <c r="FV28" s="36" t="s">
        <v>31</v>
      </c>
      <c r="FW28" s="36" t="s">
        <v>31</v>
      </c>
      <c r="FX28" s="36" t="s">
        <v>31</v>
      </c>
      <c r="FY28" s="36" t="s">
        <v>31</v>
      </c>
      <c r="FZ28" s="36" t="s">
        <v>31</v>
      </c>
      <c r="GA28" s="36" t="s">
        <v>31</v>
      </c>
      <c r="GB28" s="36" t="s">
        <v>31</v>
      </c>
      <c r="GC28" s="36" t="s">
        <v>31</v>
      </c>
      <c r="GD28" s="36" t="s">
        <v>31</v>
      </c>
      <c r="GE28" s="36" t="s">
        <v>31</v>
      </c>
      <c r="GF28" s="36" t="s">
        <v>31</v>
      </c>
      <c r="GG28" s="36" t="s">
        <v>31</v>
      </c>
      <c r="GH28" s="36" t="s">
        <v>31</v>
      </c>
      <c r="GI28" s="36" t="s">
        <v>31</v>
      </c>
      <c r="GJ28" s="36" t="s">
        <v>31</v>
      </c>
      <c r="GK28" s="36" t="s">
        <v>31</v>
      </c>
      <c r="GL28" s="36" t="s">
        <v>31</v>
      </c>
      <c r="GM28" s="36" t="s">
        <v>31</v>
      </c>
      <c r="GN28" s="36" t="s">
        <v>31</v>
      </c>
      <c r="GO28" s="36" t="s">
        <v>31</v>
      </c>
      <c r="GP28" s="36" t="s">
        <v>31</v>
      </c>
      <c r="GQ28" s="36" t="s">
        <v>31</v>
      </c>
      <c r="GR28" s="36" t="s">
        <v>31</v>
      </c>
      <c r="GS28" s="36" t="s">
        <v>31</v>
      </c>
      <c r="GT28" s="36" t="s">
        <v>31</v>
      </c>
      <c r="GU28" s="36" t="s">
        <v>31</v>
      </c>
      <c r="GV28" s="36" t="s">
        <v>31</v>
      </c>
      <c r="GW28" s="36" t="s">
        <v>31</v>
      </c>
      <c r="GX28" s="36" t="s">
        <v>31</v>
      </c>
      <c r="GY28" s="36" t="s">
        <v>31</v>
      </c>
      <c r="GZ28" s="36" t="s">
        <v>31</v>
      </c>
      <c r="HA28" s="36" t="s">
        <v>31</v>
      </c>
      <c r="HB28" s="36" t="s">
        <v>31</v>
      </c>
      <c r="HC28" s="36" t="s">
        <v>31</v>
      </c>
      <c r="HD28" s="36" t="s">
        <v>31</v>
      </c>
      <c r="HE28" s="36" t="s">
        <v>31</v>
      </c>
      <c r="HF28" s="36" t="s">
        <v>31</v>
      </c>
      <c r="HG28" s="36" t="s">
        <v>31</v>
      </c>
      <c r="HH28" s="36" t="s">
        <v>31</v>
      </c>
      <c r="HI28" s="36" t="s">
        <v>31</v>
      </c>
      <c r="HJ28" s="36" t="s">
        <v>31</v>
      </c>
      <c r="HK28" s="36" t="s">
        <v>31</v>
      </c>
      <c r="HL28" s="36" t="s">
        <v>31</v>
      </c>
      <c r="HM28" s="36" t="s">
        <v>31</v>
      </c>
      <c r="HN28" s="36" t="s">
        <v>31</v>
      </c>
      <c r="HO28" s="36" t="s">
        <v>31</v>
      </c>
      <c r="HP28" s="36" t="s">
        <v>31</v>
      </c>
      <c r="HQ28" s="36" t="s">
        <v>31</v>
      </c>
      <c r="HR28" s="36" t="s">
        <v>31</v>
      </c>
      <c r="HS28" s="36" t="s">
        <v>31</v>
      </c>
      <c r="HT28" s="36" t="s">
        <v>31</v>
      </c>
      <c r="HU28" s="36" t="s">
        <v>31</v>
      </c>
      <c r="HV28" s="36" t="s">
        <v>31</v>
      </c>
      <c r="HW28" s="36" t="s">
        <v>31</v>
      </c>
      <c r="HX28" s="36" t="s">
        <v>31</v>
      </c>
      <c r="IC28" s="28"/>
      <c r="ID28" s="611" t="str">
        <f t="shared" si="2"/>
        <v>N358</v>
      </c>
      <c r="IE28" s="25">
        <f t="shared" si="4"/>
        <v>48000</v>
      </c>
      <c r="IF28" s="25" t="str">
        <f>IF(COUNTIF($E18:$HX18,$IF$12)=0,"N",HLOOKUP($IF$12,$E18:$HX$35,$IM28,FALSE))</f>
        <v>N</v>
      </c>
      <c r="IG28" s="25">
        <f>IF(COUNTIF($E18:$HX18,$IG$12)=0,"N",HLOOKUP($IG$12,$E18:$HX$35,$IM28,FALSE))</f>
        <v>41730</v>
      </c>
      <c r="IH28" s="25" t="str">
        <f>IF(COUNTIF($E18:$HX18,$IH$12)=0,"N",HLOOKUP($IH$12,$E18:$HX$35,$IM28,FALSE))</f>
        <v>N</v>
      </c>
      <c r="II28" s="25" t="str">
        <f>IF(COUNTIF($E18:$HX18,$II$12)=0,"N",HLOOKUP($II$12,$E18:$HX$35,$IM28,FALSE))</f>
        <v>N</v>
      </c>
      <c r="IJ28" s="25" t="str">
        <f>IF(COUNTIF($E18:$HX18,$IJ$12)=0,"N",HLOOKUP($IJ$12,$E18:$HX$35,$IM28,FALSE))</f>
        <v>N</v>
      </c>
      <c r="IK28" s="25" t="str">
        <f>IF(COUNTIF($E18:$HX18,$IK$12)=0,"N",HLOOKUP($IK$12,$E18:$HX$35,$IM28,FALSE))</f>
        <v>N</v>
      </c>
      <c r="IM28" s="554">
        <v>18</v>
      </c>
      <c r="IN28" s="25" t="str">
        <f t="shared" si="3"/>
        <v>N</v>
      </c>
      <c r="IO28" s="25" t="str">
        <f t="shared" si="3"/>
        <v>N</v>
      </c>
      <c r="IP28" s="25" t="str">
        <f t="shared" si="3"/>
        <v>N</v>
      </c>
      <c r="IQ28" s="25" t="str">
        <f t="shared" si="3"/>
        <v>N</v>
      </c>
      <c r="IR28" s="25" t="str">
        <f t="shared" si="3"/>
        <v>N</v>
      </c>
      <c r="IS28" s="25" t="str">
        <f t="shared" si="3"/>
        <v>N</v>
      </c>
    </row>
    <row r="29" spans="1:253" ht="15.75" customHeight="1" x14ac:dyDescent="0.2">
      <c r="A29" s="5" t="str">
        <f>'[1]planning détaillé'!$DW35</f>
        <v>V10T</v>
      </c>
      <c r="B29" s="5">
        <f>'[1]planning détaillé'!$DX35</f>
        <v>41932</v>
      </c>
      <c r="C29" s="38">
        <f t="shared" si="0"/>
        <v>48000</v>
      </c>
      <c r="D29" s="15" t="s">
        <v>260</v>
      </c>
      <c r="E29" s="36">
        <v>22.553571428571431</v>
      </c>
      <c r="F29" s="36">
        <v>22.553571428571431</v>
      </c>
      <c r="G29" s="36">
        <v>22.553571428571431</v>
      </c>
      <c r="H29" s="36">
        <v>22.553571428571431</v>
      </c>
      <c r="I29" s="36">
        <v>22.553571428571431</v>
      </c>
      <c r="J29" s="36">
        <v>22.553571428571431</v>
      </c>
      <c r="K29" s="36">
        <v>22.553571428571431</v>
      </c>
      <c r="L29" s="36">
        <v>22.553571428571431</v>
      </c>
      <c r="M29" s="36">
        <v>22.553571428571431</v>
      </c>
      <c r="N29" s="36">
        <v>22.553571428571431</v>
      </c>
      <c r="O29" s="36">
        <v>22.553571428571431</v>
      </c>
      <c r="P29" s="36">
        <v>22.553571428571431</v>
      </c>
      <c r="Q29" s="36">
        <v>16.505952380952394</v>
      </c>
      <c r="R29" s="36">
        <v>16.505952380952394</v>
      </c>
      <c r="S29" s="36">
        <v>16.505952380952394</v>
      </c>
      <c r="T29" s="36">
        <v>16.505952380952394</v>
      </c>
      <c r="U29" s="36" t="s">
        <v>27</v>
      </c>
      <c r="V29" s="36">
        <v>16.505952380952394</v>
      </c>
      <c r="W29" s="36">
        <v>16.505952380952394</v>
      </c>
      <c r="X29" s="36">
        <v>16.505952380952394</v>
      </c>
      <c r="Y29" s="36">
        <v>16.505952380952394</v>
      </c>
      <c r="Z29" s="36">
        <v>14.462962962962973</v>
      </c>
      <c r="AA29" s="36">
        <v>14.462962962962973</v>
      </c>
      <c r="AB29" s="36">
        <v>14.462962962962973</v>
      </c>
      <c r="AC29" s="36">
        <v>16.729166666666742</v>
      </c>
      <c r="AD29" s="36">
        <v>16.729166666666742</v>
      </c>
      <c r="AE29" s="36">
        <v>16.729166666666742</v>
      </c>
      <c r="AF29" s="36">
        <v>16.729166666666742</v>
      </c>
      <c r="AG29" s="36" t="s">
        <v>196</v>
      </c>
      <c r="AH29" s="36" t="s">
        <v>196</v>
      </c>
      <c r="AI29" s="36" t="s">
        <v>196</v>
      </c>
      <c r="AJ29" s="36" t="s">
        <v>196</v>
      </c>
      <c r="AK29" s="36" t="s">
        <v>196</v>
      </c>
      <c r="AL29" s="36" t="s">
        <v>196</v>
      </c>
      <c r="AM29" s="36" t="s">
        <v>196</v>
      </c>
      <c r="AN29" s="36">
        <v>16.729166666666742</v>
      </c>
      <c r="AO29" s="36">
        <v>19.733333333333348</v>
      </c>
      <c r="AP29" s="36">
        <v>19.733333333333348</v>
      </c>
      <c r="AQ29" s="36">
        <v>19.733333333333348</v>
      </c>
      <c r="AR29" s="36" t="s">
        <v>12</v>
      </c>
      <c r="AS29" s="36" t="s">
        <v>12</v>
      </c>
      <c r="AT29" s="36" t="s">
        <v>12</v>
      </c>
      <c r="AU29" s="36" t="s">
        <v>12</v>
      </c>
      <c r="AV29" s="36" t="s">
        <v>12</v>
      </c>
      <c r="AW29" s="36">
        <v>19.23076923076923</v>
      </c>
      <c r="AX29" s="36">
        <v>19.23076923076923</v>
      </c>
      <c r="AY29" s="36">
        <v>19.23076923076923</v>
      </c>
      <c r="AZ29" s="36">
        <v>19.23076923076923</v>
      </c>
      <c r="BA29" s="36">
        <v>20.638405797101463</v>
      </c>
      <c r="BB29" s="36">
        <v>20.638405797101463</v>
      </c>
      <c r="BC29" s="36">
        <v>20.638405797101463</v>
      </c>
      <c r="BD29" s="36">
        <v>20.638405797101463</v>
      </c>
      <c r="BE29" s="36">
        <v>20.638405797101463</v>
      </c>
      <c r="BF29" s="36">
        <v>20.638405797101463</v>
      </c>
      <c r="BG29" s="36">
        <v>20.638405797101463</v>
      </c>
      <c r="BH29" s="36">
        <v>20.638405797101463</v>
      </c>
      <c r="BI29" s="36">
        <v>20.638405797101463</v>
      </c>
      <c r="BJ29" s="36">
        <v>20.638405797101463</v>
      </c>
      <c r="BK29" s="36">
        <v>20.638405797101463</v>
      </c>
      <c r="BL29" s="36">
        <v>20.638405797101463</v>
      </c>
      <c r="BM29" s="36">
        <v>20.638405797101463</v>
      </c>
      <c r="BN29" s="36">
        <v>20.638405797101463</v>
      </c>
      <c r="BO29" s="36">
        <v>20.638405797101463</v>
      </c>
      <c r="BP29" s="36">
        <v>20.638405797101463</v>
      </c>
      <c r="BQ29" s="36">
        <v>20.638405797101463</v>
      </c>
      <c r="BR29" s="36">
        <v>20.638405797101463</v>
      </c>
      <c r="BS29" s="36">
        <v>20.638405797101463</v>
      </c>
      <c r="BT29" s="36">
        <v>20.638405797101463</v>
      </c>
      <c r="BU29" s="36">
        <v>20.638405797101463</v>
      </c>
      <c r="BV29" s="36">
        <v>20.638405797101463</v>
      </c>
      <c r="BW29" s="36">
        <v>20.638405797101463</v>
      </c>
      <c r="BX29" s="36">
        <v>20.638405797101463</v>
      </c>
      <c r="BY29" s="36">
        <v>20.638405797101463</v>
      </c>
      <c r="BZ29" s="36">
        <v>20.638405797101463</v>
      </c>
      <c r="CA29" s="36">
        <v>20.638405797101463</v>
      </c>
      <c r="CB29" s="36">
        <v>20.638405797101463</v>
      </c>
      <c r="CC29" s="36">
        <v>20.638405797101463</v>
      </c>
      <c r="CD29" s="36">
        <v>20.638405797101463</v>
      </c>
      <c r="CE29" s="36">
        <v>20.638405797101463</v>
      </c>
      <c r="CF29" s="153">
        <v>20.638405797101463</v>
      </c>
      <c r="CG29" s="163">
        <v>20.638405797101463</v>
      </c>
      <c r="CH29" s="36">
        <v>20.638405797101463</v>
      </c>
      <c r="CI29" s="36">
        <v>20.638405797101463</v>
      </c>
      <c r="CJ29" s="36">
        <v>20.638405797101463</v>
      </c>
      <c r="CK29" s="36">
        <v>20.638405797101463</v>
      </c>
      <c r="CL29" s="36">
        <v>20.638405797101463</v>
      </c>
      <c r="CM29" s="36">
        <v>20.638405797101463</v>
      </c>
      <c r="CN29" s="36">
        <v>20.638405797101463</v>
      </c>
      <c r="CO29" s="36">
        <v>20.638405797101463</v>
      </c>
      <c r="CP29" s="36">
        <v>20.638405797101463</v>
      </c>
      <c r="CQ29" s="36">
        <v>20.638405797101463</v>
      </c>
      <c r="CR29" s="36">
        <v>20.638405797101463</v>
      </c>
      <c r="CS29" s="36">
        <v>20.638405797101463</v>
      </c>
      <c r="CT29" s="36">
        <v>20.638405797101463</v>
      </c>
      <c r="CU29" s="36">
        <v>20.638405797101463</v>
      </c>
      <c r="CV29" s="36">
        <v>20.638405797101463</v>
      </c>
      <c r="CW29" s="36" t="s">
        <v>195</v>
      </c>
      <c r="CX29" s="36" t="s">
        <v>195</v>
      </c>
      <c r="CY29" s="36" t="s">
        <v>195</v>
      </c>
      <c r="CZ29" s="36" t="s">
        <v>195</v>
      </c>
      <c r="DA29" s="36" t="s">
        <v>195</v>
      </c>
      <c r="DB29" s="36" t="s">
        <v>195</v>
      </c>
      <c r="DC29" s="36" t="s">
        <v>195</v>
      </c>
      <c r="DD29" s="36" t="s">
        <v>195</v>
      </c>
      <c r="DE29" s="36" t="s">
        <v>195</v>
      </c>
      <c r="DF29" s="36" t="s">
        <v>31</v>
      </c>
      <c r="DG29" s="36" t="s">
        <v>31</v>
      </c>
      <c r="DH29" s="36" t="s">
        <v>31</v>
      </c>
      <c r="DI29" s="36" t="s">
        <v>31</v>
      </c>
      <c r="DJ29" s="36" t="s">
        <v>31</v>
      </c>
      <c r="DK29" s="36" t="s">
        <v>31</v>
      </c>
      <c r="DL29" s="36" t="s">
        <v>31</v>
      </c>
      <c r="DM29" s="36" t="s">
        <v>31</v>
      </c>
      <c r="DN29" s="36" t="s">
        <v>31</v>
      </c>
      <c r="DO29" s="36" t="s">
        <v>31</v>
      </c>
      <c r="DP29" s="36" t="s">
        <v>31</v>
      </c>
      <c r="DQ29" s="36" t="s">
        <v>31</v>
      </c>
      <c r="DR29" s="36" t="s">
        <v>31</v>
      </c>
      <c r="DS29" s="36" t="s">
        <v>31</v>
      </c>
      <c r="DT29" s="36" t="s">
        <v>31</v>
      </c>
      <c r="DU29" s="36" t="s">
        <v>31</v>
      </c>
      <c r="DV29" s="36" t="s">
        <v>31</v>
      </c>
      <c r="DW29" s="36" t="s">
        <v>31</v>
      </c>
      <c r="DX29" s="36" t="s">
        <v>31</v>
      </c>
      <c r="DY29" s="36" t="s">
        <v>31</v>
      </c>
      <c r="DZ29" s="36" t="s">
        <v>31</v>
      </c>
      <c r="EA29" s="36" t="s">
        <v>31</v>
      </c>
      <c r="EB29" s="36" t="s">
        <v>31</v>
      </c>
      <c r="EC29" s="36" t="s">
        <v>31</v>
      </c>
      <c r="ED29" s="36" t="s">
        <v>31</v>
      </c>
      <c r="EE29" s="36" t="s">
        <v>31</v>
      </c>
      <c r="EF29" s="36" t="s">
        <v>31</v>
      </c>
      <c r="EG29" s="36" t="s">
        <v>31</v>
      </c>
      <c r="EH29" s="36" t="s">
        <v>31</v>
      </c>
      <c r="EI29" s="36" t="s">
        <v>31</v>
      </c>
      <c r="EJ29" s="36" t="s">
        <v>31</v>
      </c>
      <c r="EK29" s="36" t="s">
        <v>31</v>
      </c>
      <c r="EL29" s="36" t="s">
        <v>31</v>
      </c>
      <c r="EM29" s="36" t="s">
        <v>31</v>
      </c>
      <c r="EN29" s="36" t="s">
        <v>31</v>
      </c>
      <c r="EO29" s="36" t="s">
        <v>31</v>
      </c>
      <c r="EP29" s="36" t="s">
        <v>31</v>
      </c>
      <c r="EQ29" s="36" t="s">
        <v>31</v>
      </c>
      <c r="ER29" s="36" t="s">
        <v>31</v>
      </c>
      <c r="ES29" s="36" t="s">
        <v>31</v>
      </c>
      <c r="ET29" s="36" t="s">
        <v>31</v>
      </c>
      <c r="EU29" s="36" t="s">
        <v>31</v>
      </c>
      <c r="EV29" s="36" t="s">
        <v>31</v>
      </c>
      <c r="EW29" s="36" t="s">
        <v>31</v>
      </c>
      <c r="EX29" s="36" t="s">
        <v>31</v>
      </c>
      <c r="EY29" s="36" t="s">
        <v>31</v>
      </c>
      <c r="EZ29" s="36" t="s">
        <v>31</v>
      </c>
      <c r="FA29" s="36" t="s">
        <v>31</v>
      </c>
      <c r="FB29" s="36" t="s">
        <v>31</v>
      </c>
      <c r="FC29" s="36" t="s">
        <v>31</v>
      </c>
      <c r="FD29" s="36" t="s">
        <v>31</v>
      </c>
      <c r="FE29" s="36" t="s">
        <v>31</v>
      </c>
      <c r="FF29" s="36" t="s">
        <v>31</v>
      </c>
      <c r="FG29" s="36" t="s">
        <v>31</v>
      </c>
      <c r="FH29" s="36" t="s">
        <v>31</v>
      </c>
      <c r="FI29" s="36" t="s">
        <v>31</v>
      </c>
      <c r="FJ29" s="36" t="s">
        <v>31</v>
      </c>
      <c r="FK29" s="36" t="s">
        <v>31</v>
      </c>
      <c r="FL29" s="36" t="s">
        <v>31</v>
      </c>
      <c r="FM29" s="36" t="s">
        <v>31</v>
      </c>
      <c r="FN29" s="36" t="s">
        <v>31</v>
      </c>
      <c r="FO29" s="36" t="s">
        <v>31</v>
      </c>
      <c r="FP29" s="36" t="s">
        <v>31</v>
      </c>
      <c r="FQ29" s="36" t="s">
        <v>31</v>
      </c>
      <c r="FR29" s="36" t="s">
        <v>31</v>
      </c>
      <c r="FS29" s="36" t="s">
        <v>31</v>
      </c>
      <c r="FT29" s="36" t="s">
        <v>31</v>
      </c>
      <c r="FU29" s="36" t="s">
        <v>31</v>
      </c>
      <c r="FV29" s="36" t="s">
        <v>31</v>
      </c>
      <c r="FW29" s="36" t="s">
        <v>31</v>
      </c>
      <c r="FX29" s="36" t="s">
        <v>31</v>
      </c>
      <c r="FY29" s="36" t="s">
        <v>31</v>
      </c>
      <c r="FZ29" s="36" t="s">
        <v>31</v>
      </c>
      <c r="GA29" s="36" t="s">
        <v>31</v>
      </c>
      <c r="GB29" s="36" t="s">
        <v>31</v>
      </c>
      <c r="GC29" s="36" t="s">
        <v>31</v>
      </c>
      <c r="GD29" s="36" t="s">
        <v>31</v>
      </c>
      <c r="GE29" s="36" t="s">
        <v>31</v>
      </c>
      <c r="GF29" s="36" t="s">
        <v>31</v>
      </c>
      <c r="GG29" s="36" t="s">
        <v>31</v>
      </c>
      <c r="GH29" s="36" t="s">
        <v>31</v>
      </c>
      <c r="GI29" s="36" t="s">
        <v>31</v>
      </c>
      <c r="GJ29" s="36" t="s">
        <v>31</v>
      </c>
      <c r="GK29" s="36" t="s">
        <v>31</v>
      </c>
      <c r="GL29" s="36" t="s">
        <v>31</v>
      </c>
      <c r="GM29" s="36" t="s">
        <v>31</v>
      </c>
      <c r="GN29" s="36" t="s">
        <v>31</v>
      </c>
      <c r="GO29" s="36" t="s">
        <v>31</v>
      </c>
      <c r="GP29" s="36" t="s">
        <v>31</v>
      </c>
      <c r="GQ29" s="36" t="s">
        <v>31</v>
      </c>
      <c r="GR29" s="36" t="s">
        <v>31</v>
      </c>
      <c r="GS29" s="36" t="s">
        <v>31</v>
      </c>
      <c r="GT29" s="36" t="s">
        <v>31</v>
      </c>
      <c r="GU29" s="36" t="s">
        <v>31</v>
      </c>
      <c r="GV29" s="36" t="s">
        <v>31</v>
      </c>
      <c r="GW29" s="36" t="s">
        <v>31</v>
      </c>
      <c r="GX29" s="36" t="s">
        <v>31</v>
      </c>
      <c r="GY29" s="36" t="s">
        <v>31</v>
      </c>
      <c r="GZ29" s="36" t="s">
        <v>31</v>
      </c>
      <c r="HA29" s="36" t="s">
        <v>31</v>
      </c>
      <c r="HB29" s="36" t="s">
        <v>31</v>
      </c>
      <c r="HC29" s="36" t="s">
        <v>31</v>
      </c>
      <c r="HD29" s="36" t="s">
        <v>31</v>
      </c>
      <c r="HE29" s="36" t="s">
        <v>31</v>
      </c>
      <c r="HF29" s="36" t="s">
        <v>31</v>
      </c>
      <c r="HG29" s="36" t="s">
        <v>31</v>
      </c>
      <c r="HH29" s="36" t="s">
        <v>31</v>
      </c>
      <c r="HI29" s="36" t="s">
        <v>31</v>
      </c>
      <c r="HJ29" s="36" t="s">
        <v>31</v>
      </c>
      <c r="HK29" s="36" t="s">
        <v>31</v>
      </c>
      <c r="HL29" s="36" t="s">
        <v>31</v>
      </c>
      <c r="HM29" s="36" t="s">
        <v>31</v>
      </c>
      <c r="HN29" s="36" t="s">
        <v>31</v>
      </c>
      <c r="HO29" s="36" t="s">
        <v>31</v>
      </c>
      <c r="HP29" s="36" t="s">
        <v>31</v>
      </c>
      <c r="HQ29" s="36" t="s">
        <v>31</v>
      </c>
      <c r="HR29" s="36" t="s">
        <v>31</v>
      </c>
      <c r="HS29" s="36" t="s">
        <v>31</v>
      </c>
      <c r="HT29" s="36" t="s">
        <v>31</v>
      </c>
      <c r="HU29" s="36" t="s">
        <v>31</v>
      </c>
      <c r="HV29" s="36" t="s">
        <v>31</v>
      </c>
      <c r="HW29" s="36" t="s">
        <v>31</v>
      </c>
      <c r="HX29" s="36" t="s">
        <v>31</v>
      </c>
      <c r="IC29" s="28"/>
      <c r="ID29" s="611" t="str">
        <f t="shared" si="2"/>
        <v>N359</v>
      </c>
      <c r="IE29" s="25">
        <f t="shared" si="4"/>
        <v>48000</v>
      </c>
      <c r="IF29" s="25" t="str">
        <f>IF(COUNTIF($E19:$HX19,$IF$12)=0,"N",HLOOKUP($IF$12,$E19:$HX$35,$IM29,FALSE))</f>
        <v>N</v>
      </c>
      <c r="IG29" s="25" t="str">
        <f>IF(COUNTIF($E19:$HX19,$IG$12)=0,"N",HLOOKUP($IG$12,$E19:$HX$35,$IM29,FALSE))</f>
        <v>N</v>
      </c>
      <c r="IH29" s="25" t="str">
        <f>IF(COUNTIF($E19:$HX19,$IH$12)=0,"N",HLOOKUP($IH$12,$E19:$HX$35,$IM29,FALSE))</f>
        <v>N</v>
      </c>
      <c r="II29" s="25" t="str">
        <f>IF(COUNTIF($E19:$HX19,$II$12)=0,"N",HLOOKUP($II$12,$E19:$HX$35,$IM29,FALSE))</f>
        <v>N</v>
      </c>
      <c r="IJ29" s="25" t="str">
        <f>IF(COUNTIF($E19:$HX19,$IJ$12)=0,"N",HLOOKUP($IJ$12,$E19:$HX$35,$IM29,FALSE))</f>
        <v>N</v>
      </c>
      <c r="IK29" s="25" t="str">
        <f>IF(COUNTIF($E19:$HX19,$IK$12)=0,"N",HLOOKUP($IK$12,$E19:$HX$35,$IM29,FALSE))</f>
        <v>N</v>
      </c>
      <c r="IM29" s="554">
        <v>17</v>
      </c>
      <c r="IN29" s="25" t="str">
        <f t="shared" ref="IN29:IS44" si="5">IF(IF29&gt;=$IM$12,IF29,"N")</f>
        <v>N</v>
      </c>
      <c r="IO29" s="25" t="str">
        <f t="shared" si="5"/>
        <v>N</v>
      </c>
      <c r="IP29" s="25" t="str">
        <f t="shared" si="5"/>
        <v>N</v>
      </c>
      <c r="IQ29" s="25" t="str">
        <f t="shared" si="5"/>
        <v>N</v>
      </c>
      <c r="IR29" s="25" t="str">
        <f t="shared" si="5"/>
        <v>N</v>
      </c>
      <c r="IS29" s="25" t="str">
        <f t="shared" si="5"/>
        <v>N</v>
      </c>
    </row>
    <row r="30" spans="1:253" ht="15.75" customHeight="1" x14ac:dyDescent="0.2">
      <c r="A30" s="5" t="str">
        <f>'[1]planning détaillé'!$DW36</f>
        <v>V30</v>
      </c>
      <c r="B30" s="5">
        <f>'[1]planning détaillé'!$DX36</f>
        <v>42856</v>
      </c>
      <c r="C30" s="38">
        <f t="shared" si="0"/>
        <v>48000</v>
      </c>
      <c r="D30" s="15" t="s">
        <v>261</v>
      </c>
      <c r="E30" s="36" t="s">
        <v>15</v>
      </c>
      <c r="F30" s="36" t="s">
        <v>15</v>
      </c>
      <c r="G30" s="36" t="s">
        <v>15</v>
      </c>
      <c r="H30" s="36" t="s">
        <v>15</v>
      </c>
      <c r="I30" s="36" t="s">
        <v>15</v>
      </c>
      <c r="J30" s="36">
        <v>14.760416666666671</v>
      </c>
      <c r="K30" s="36">
        <v>14.760416666666671</v>
      </c>
      <c r="L30" s="36">
        <v>14.760416666666671</v>
      </c>
      <c r="M30" s="36">
        <v>14.760416666666671</v>
      </c>
      <c r="N30" s="36">
        <v>14.760416666666671</v>
      </c>
      <c r="O30" s="36">
        <v>18.166666666666668</v>
      </c>
      <c r="P30" s="36">
        <v>14.760416666666671</v>
      </c>
      <c r="Q30" s="36">
        <v>14.351449275362311</v>
      </c>
      <c r="R30" s="36">
        <v>14.351449275362311</v>
      </c>
      <c r="S30" s="36">
        <v>14.351449275362311</v>
      </c>
      <c r="T30" s="36">
        <v>14.351449275362311</v>
      </c>
      <c r="U30" s="36">
        <v>14.351449275362311</v>
      </c>
      <c r="V30" s="36">
        <v>14.351449275362311</v>
      </c>
      <c r="W30" s="36">
        <v>14.351449275362311</v>
      </c>
      <c r="X30" s="36">
        <v>14.351449275362311</v>
      </c>
      <c r="Y30" s="36">
        <v>14.351449275362311</v>
      </c>
      <c r="Z30" s="36">
        <v>16.08130081300812</v>
      </c>
      <c r="AA30" s="36">
        <v>16.08130081300812</v>
      </c>
      <c r="AB30" s="36">
        <v>16.08130081300812</v>
      </c>
      <c r="AC30" s="36">
        <v>15.288888888888891</v>
      </c>
      <c r="AD30" s="36">
        <v>15.288888888888891</v>
      </c>
      <c r="AE30" s="36">
        <v>15.288888888888891</v>
      </c>
      <c r="AF30" s="36" t="s">
        <v>234</v>
      </c>
      <c r="AG30" s="36">
        <v>15.288888888888891</v>
      </c>
      <c r="AH30" s="36">
        <v>15.288888888888891</v>
      </c>
      <c r="AI30" s="36">
        <v>15.288888888888891</v>
      </c>
      <c r="AJ30" s="36">
        <v>15.288888888888891</v>
      </c>
      <c r="AK30" s="36">
        <v>15.288888888888891</v>
      </c>
      <c r="AL30" s="36">
        <v>15.288888888888891</v>
      </c>
      <c r="AM30" s="36">
        <v>15.288888888888891</v>
      </c>
      <c r="AN30" s="36">
        <v>15.288888888888891</v>
      </c>
      <c r="AO30" s="36">
        <v>11.875308641975305</v>
      </c>
      <c r="AP30" s="36">
        <v>11.875308641975305</v>
      </c>
      <c r="AQ30" s="36">
        <v>11.875308641975305</v>
      </c>
      <c r="AR30" s="36">
        <v>11.875308641975305</v>
      </c>
      <c r="AS30" s="36">
        <v>11.875308641975305</v>
      </c>
      <c r="AT30" s="36">
        <v>11.875308641975305</v>
      </c>
      <c r="AU30" s="36">
        <v>11.875308641975305</v>
      </c>
      <c r="AV30" s="36">
        <v>11.875308641975305</v>
      </c>
      <c r="AW30" s="36">
        <v>11.875308641975305</v>
      </c>
      <c r="AX30" s="36">
        <v>11.875308641975305</v>
      </c>
      <c r="AY30" s="36">
        <v>11.875308641975305</v>
      </c>
      <c r="AZ30" s="36">
        <v>11.875308641975305</v>
      </c>
      <c r="BA30" s="36" t="s">
        <v>197</v>
      </c>
      <c r="BB30" s="36" t="s">
        <v>197</v>
      </c>
      <c r="BC30" s="36" t="s">
        <v>197</v>
      </c>
      <c r="BD30" s="36" t="s">
        <v>197</v>
      </c>
      <c r="BE30" s="36" t="s">
        <v>197</v>
      </c>
      <c r="BF30" s="36" t="s">
        <v>197</v>
      </c>
      <c r="BG30" s="36">
        <v>13.879999999999995</v>
      </c>
      <c r="BH30" s="36">
        <v>13.879999999999995</v>
      </c>
      <c r="BI30" s="36">
        <v>13.879999999999995</v>
      </c>
      <c r="BJ30" s="36">
        <v>13.879999999999995</v>
      </c>
      <c r="BK30" s="36">
        <v>13.879999999999995</v>
      </c>
      <c r="BL30" s="36">
        <v>13.879999999999995</v>
      </c>
      <c r="BM30" s="36">
        <v>13.879999999999995</v>
      </c>
      <c r="BN30" s="36">
        <v>13.879999999999995</v>
      </c>
      <c r="BO30" s="36">
        <v>13.879999999999995</v>
      </c>
      <c r="BP30" s="36">
        <v>13.879999999999995</v>
      </c>
      <c r="BQ30" s="785" t="s">
        <v>195</v>
      </c>
      <c r="BR30" s="785" t="s">
        <v>195</v>
      </c>
      <c r="BS30" s="785" t="s">
        <v>195</v>
      </c>
      <c r="BT30" s="785" t="s">
        <v>195</v>
      </c>
      <c r="BU30" s="785" t="s">
        <v>195</v>
      </c>
      <c r="BV30" s="785" t="s">
        <v>195</v>
      </c>
      <c r="BW30" s="785" t="s">
        <v>195</v>
      </c>
      <c r="BX30" s="785" t="s">
        <v>195</v>
      </c>
      <c r="BY30" s="785" t="s">
        <v>195</v>
      </c>
      <c r="BZ30" s="785" t="s">
        <v>195</v>
      </c>
      <c r="CA30" s="785" t="s">
        <v>195</v>
      </c>
      <c r="CB30" s="785" t="s">
        <v>195</v>
      </c>
      <c r="CC30" s="785" t="s">
        <v>195</v>
      </c>
      <c r="CD30" s="785" t="s">
        <v>195</v>
      </c>
      <c r="CE30" s="785" t="s">
        <v>195</v>
      </c>
      <c r="CF30" s="786" t="s">
        <v>195</v>
      </c>
      <c r="CG30" s="787" t="s">
        <v>195</v>
      </c>
      <c r="CH30" s="785" t="s">
        <v>195</v>
      </c>
      <c r="CI30" s="785" t="s">
        <v>195</v>
      </c>
      <c r="CJ30" s="785" t="s">
        <v>195</v>
      </c>
      <c r="CK30" s="785" t="s">
        <v>195</v>
      </c>
      <c r="CL30" s="785" t="s">
        <v>195</v>
      </c>
      <c r="CM30" s="785" t="s">
        <v>195</v>
      </c>
      <c r="CN30" s="785" t="s">
        <v>195</v>
      </c>
      <c r="CO30" s="785" t="s">
        <v>195</v>
      </c>
      <c r="CP30" s="785" t="s">
        <v>195</v>
      </c>
      <c r="CQ30" s="785" t="s">
        <v>195</v>
      </c>
      <c r="CR30" s="785" t="s">
        <v>195</v>
      </c>
      <c r="CS30" s="785" t="s">
        <v>195</v>
      </c>
      <c r="CT30" s="785" t="s">
        <v>195</v>
      </c>
      <c r="CU30" s="785" t="s">
        <v>195</v>
      </c>
      <c r="CV30" s="785" t="s">
        <v>195</v>
      </c>
      <c r="CW30" s="785" t="s">
        <v>195</v>
      </c>
      <c r="CX30" s="785" t="s">
        <v>195</v>
      </c>
      <c r="CY30" s="785" t="s">
        <v>195</v>
      </c>
      <c r="CZ30" s="785" t="s">
        <v>195</v>
      </c>
      <c r="DA30" s="785" t="s">
        <v>195</v>
      </c>
      <c r="DB30" s="785" t="s">
        <v>195</v>
      </c>
      <c r="DC30" s="785" t="s">
        <v>195</v>
      </c>
      <c r="DD30" s="785" t="s">
        <v>195</v>
      </c>
      <c r="DE30" s="785" t="s">
        <v>195</v>
      </c>
      <c r="DF30" s="785" t="s">
        <v>31</v>
      </c>
      <c r="DG30" s="785" t="s">
        <v>31</v>
      </c>
      <c r="DH30" s="785" t="s">
        <v>31</v>
      </c>
      <c r="DI30" s="785" t="s">
        <v>31</v>
      </c>
      <c r="DJ30" s="785" t="s">
        <v>31</v>
      </c>
      <c r="DK30" s="785" t="s">
        <v>31</v>
      </c>
      <c r="DL30" s="785" t="s">
        <v>31</v>
      </c>
      <c r="DM30" s="785" t="s">
        <v>31</v>
      </c>
      <c r="DN30" s="785" t="s">
        <v>31</v>
      </c>
      <c r="DO30" s="785" t="s">
        <v>31</v>
      </c>
      <c r="DP30" s="785" t="s">
        <v>31</v>
      </c>
      <c r="DQ30" s="785" t="s">
        <v>31</v>
      </c>
      <c r="DR30" s="785" t="s">
        <v>31</v>
      </c>
      <c r="DS30" s="785" t="s">
        <v>31</v>
      </c>
      <c r="DT30" s="785" t="s">
        <v>31</v>
      </c>
      <c r="DU30" s="785" t="s">
        <v>31</v>
      </c>
      <c r="DV30" s="785" t="s">
        <v>31</v>
      </c>
      <c r="DW30" s="785" t="s">
        <v>31</v>
      </c>
      <c r="DX30" s="785" t="s">
        <v>31</v>
      </c>
      <c r="DY30" s="785" t="s">
        <v>31</v>
      </c>
      <c r="DZ30" s="785" t="s">
        <v>31</v>
      </c>
      <c r="EA30" s="785" t="s">
        <v>31</v>
      </c>
      <c r="EB30" s="785" t="s">
        <v>31</v>
      </c>
      <c r="EC30" s="36" t="s">
        <v>31</v>
      </c>
      <c r="ED30" s="36" t="s">
        <v>31</v>
      </c>
      <c r="EE30" s="36" t="s">
        <v>31</v>
      </c>
      <c r="EF30" s="36" t="s">
        <v>31</v>
      </c>
      <c r="EG30" s="36" t="s">
        <v>31</v>
      </c>
      <c r="EH30" s="36" t="s">
        <v>31</v>
      </c>
      <c r="EI30" s="36" t="s">
        <v>31</v>
      </c>
      <c r="EJ30" s="36" t="s">
        <v>31</v>
      </c>
      <c r="EK30" s="36" t="s">
        <v>31</v>
      </c>
      <c r="EL30" s="36" t="s">
        <v>31</v>
      </c>
      <c r="EM30" s="36" t="s">
        <v>31</v>
      </c>
      <c r="EN30" s="36" t="s">
        <v>31</v>
      </c>
      <c r="EO30" s="36" t="s">
        <v>31</v>
      </c>
      <c r="EP30" s="36" t="s">
        <v>31</v>
      </c>
      <c r="EQ30" s="36" t="s">
        <v>31</v>
      </c>
      <c r="ER30" s="36" t="s">
        <v>31</v>
      </c>
      <c r="ES30" s="36" t="s">
        <v>31</v>
      </c>
      <c r="ET30" s="36" t="s">
        <v>31</v>
      </c>
      <c r="EU30" s="36" t="s">
        <v>31</v>
      </c>
      <c r="EV30" s="36" t="s">
        <v>31</v>
      </c>
      <c r="EW30" s="36" t="s">
        <v>31</v>
      </c>
      <c r="EX30" s="36" t="s">
        <v>31</v>
      </c>
      <c r="EY30" s="36" t="s">
        <v>31</v>
      </c>
      <c r="EZ30" s="36" t="s">
        <v>31</v>
      </c>
      <c r="FA30" s="36" t="s">
        <v>31</v>
      </c>
      <c r="FB30" s="36" t="s">
        <v>31</v>
      </c>
      <c r="FC30" s="36" t="s">
        <v>31</v>
      </c>
      <c r="FD30" s="36" t="s">
        <v>31</v>
      </c>
      <c r="FE30" s="36" t="s">
        <v>31</v>
      </c>
      <c r="FF30" s="36" t="s">
        <v>31</v>
      </c>
      <c r="FG30" s="36" t="s">
        <v>31</v>
      </c>
      <c r="FH30" s="36" t="s">
        <v>31</v>
      </c>
      <c r="FI30" s="36" t="s">
        <v>31</v>
      </c>
      <c r="FJ30" s="36" t="s">
        <v>31</v>
      </c>
      <c r="FK30" s="36" t="s">
        <v>31</v>
      </c>
      <c r="FL30" s="36" t="s">
        <v>31</v>
      </c>
      <c r="FM30" s="36" t="s">
        <v>31</v>
      </c>
      <c r="FN30" s="36" t="s">
        <v>31</v>
      </c>
      <c r="FO30" s="36" t="s">
        <v>31</v>
      </c>
      <c r="FP30" s="36" t="s">
        <v>31</v>
      </c>
      <c r="FQ30" s="36" t="s">
        <v>31</v>
      </c>
      <c r="FR30" s="36" t="s">
        <v>31</v>
      </c>
      <c r="FS30" s="36" t="s">
        <v>31</v>
      </c>
      <c r="FT30" s="36" t="s">
        <v>31</v>
      </c>
      <c r="FU30" s="36" t="s">
        <v>31</v>
      </c>
      <c r="FV30" s="36" t="s">
        <v>31</v>
      </c>
      <c r="FW30" s="36" t="s">
        <v>31</v>
      </c>
      <c r="FX30" s="36" t="s">
        <v>31</v>
      </c>
      <c r="FY30" s="36" t="s">
        <v>31</v>
      </c>
      <c r="FZ30" s="36" t="s">
        <v>31</v>
      </c>
      <c r="GA30" s="36" t="s">
        <v>31</v>
      </c>
      <c r="GB30" s="36" t="s">
        <v>31</v>
      </c>
      <c r="GC30" s="36" t="s">
        <v>31</v>
      </c>
      <c r="GD30" s="36" t="s">
        <v>31</v>
      </c>
      <c r="GE30" s="36" t="s">
        <v>31</v>
      </c>
      <c r="GF30" s="36" t="s">
        <v>31</v>
      </c>
      <c r="GG30" s="36" t="s">
        <v>31</v>
      </c>
      <c r="GH30" s="36" t="s">
        <v>31</v>
      </c>
      <c r="GI30" s="36" t="s">
        <v>31</v>
      </c>
      <c r="GJ30" s="36" t="s">
        <v>31</v>
      </c>
      <c r="GK30" s="36" t="s">
        <v>31</v>
      </c>
      <c r="GL30" s="36" t="s">
        <v>31</v>
      </c>
      <c r="GM30" s="36" t="s">
        <v>31</v>
      </c>
      <c r="GN30" s="36" t="s">
        <v>31</v>
      </c>
      <c r="GO30" s="36" t="s">
        <v>31</v>
      </c>
      <c r="GP30" s="36" t="s">
        <v>31</v>
      </c>
      <c r="GQ30" s="36" t="s">
        <v>31</v>
      </c>
      <c r="GR30" s="36" t="s">
        <v>31</v>
      </c>
      <c r="GS30" s="36" t="s">
        <v>31</v>
      </c>
      <c r="GT30" s="36" t="s">
        <v>31</v>
      </c>
      <c r="GU30" s="36" t="s">
        <v>31</v>
      </c>
      <c r="GV30" s="36" t="s">
        <v>31</v>
      </c>
      <c r="GW30" s="36" t="s">
        <v>31</v>
      </c>
      <c r="GX30" s="36" t="s">
        <v>31</v>
      </c>
      <c r="GY30" s="36" t="s">
        <v>31</v>
      </c>
      <c r="GZ30" s="36" t="s">
        <v>31</v>
      </c>
      <c r="HA30" s="36" t="s">
        <v>31</v>
      </c>
      <c r="HB30" s="36" t="s">
        <v>31</v>
      </c>
      <c r="HC30" s="36" t="s">
        <v>31</v>
      </c>
      <c r="HD30" s="36" t="s">
        <v>31</v>
      </c>
      <c r="HE30" s="36" t="s">
        <v>31</v>
      </c>
      <c r="HF30" s="36" t="s">
        <v>31</v>
      </c>
      <c r="HG30" s="36" t="s">
        <v>31</v>
      </c>
      <c r="HH30" s="36" t="s">
        <v>31</v>
      </c>
      <c r="HI30" s="36" t="s">
        <v>31</v>
      </c>
      <c r="HJ30" s="36" t="s">
        <v>31</v>
      </c>
      <c r="HK30" s="36" t="s">
        <v>31</v>
      </c>
      <c r="HL30" s="36" t="s">
        <v>31</v>
      </c>
      <c r="HM30" s="36" t="s">
        <v>31</v>
      </c>
      <c r="HN30" s="36" t="s">
        <v>31</v>
      </c>
      <c r="HO30" s="36" t="s">
        <v>31</v>
      </c>
      <c r="HP30" s="36" t="s">
        <v>31</v>
      </c>
      <c r="HQ30" s="36" t="s">
        <v>31</v>
      </c>
      <c r="HR30" s="36" t="s">
        <v>31</v>
      </c>
      <c r="HS30" s="36" t="s">
        <v>31</v>
      </c>
      <c r="HT30" s="36" t="s">
        <v>31</v>
      </c>
      <c r="HU30" s="36" t="s">
        <v>31</v>
      </c>
      <c r="HV30" s="36" t="s">
        <v>31</v>
      </c>
      <c r="HW30" s="36" t="s">
        <v>31</v>
      </c>
      <c r="HX30" s="36" t="s">
        <v>31</v>
      </c>
      <c r="IC30" s="28"/>
      <c r="ID30" s="611" t="str">
        <f t="shared" si="2"/>
        <v>N360</v>
      </c>
      <c r="IE30" s="25">
        <f t="shared" si="4"/>
        <v>48000</v>
      </c>
      <c r="IF30" s="25" t="str">
        <f>IF(COUNTIF($E20:$HX20,$IF$12)=0,"N",HLOOKUP($IF$12,$E20:$HX$35,$IM30,FALSE))</f>
        <v>N</v>
      </c>
      <c r="IG30" s="25">
        <f>IF(COUNTIF($E20:$HX20,$IG$12)=0,"N",HLOOKUP($IG$12,$E20:$HX$35,$IM30,FALSE))</f>
        <v>41671</v>
      </c>
      <c r="IH30" s="25" t="str">
        <f>IF(COUNTIF($E20:$HX20,$IH$12)=0,"N",HLOOKUP($IH$12,$E20:$HX$35,$IM30,FALSE))</f>
        <v>N</v>
      </c>
      <c r="II30" s="25" t="str">
        <f>IF(COUNTIF($E20:$HX20,$II$12)=0,"N",HLOOKUP($II$12,$E20:$HX$35,$IM30,FALSE))</f>
        <v>N</v>
      </c>
      <c r="IJ30" s="25" t="str">
        <f>IF(COUNTIF($E20:$HX20,$IJ$12)=0,"N",HLOOKUP($IJ$12,$E20:$HX$35,$IM30,FALSE))</f>
        <v>N</v>
      </c>
      <c r="IK30" s="25" t="str">
        <f>IF(COUNTIF($E20:$HX20,$IK$12)=0,"N",HLOOKUP($IK$12,$E20:$HX$35,$IM30,FALSE))</f>
        <v>N</v>
      </c>
      <c r="IM30" s="554">
        <v>16</v>
      </c>
      <c r="IN30" s="25" t="str">
        <f t="shared" si="5"/>
        <v>N</v>
      </c>
      <c r="IO30" s="25" t="str">
        <f t="shared" si="5"/>
        <v>N</v>
      </c>
      <c r="IP30" s="25" t="str">
        <f t="shared" si="5"/>
        <v>N</v>
      </c>
      <c r="IQ30" s="25" t="str">
        <f t="shared" si="5"/>
        <v>N</v>
      </c>
      <c r="IR30" s="25" t="str">
        <f t="shared" si="5"/>
        <v>N</v>
      </c>
      <c r="IS30" s="25" t="str">
        <f t="shared" si="5"/>
        <v>N</v>
      </c>
    </row>
    <row r="31" spans="1:253" ht="15.75" customHeight="1" x14ac:dyDescent="0.2">
      <c r="A31" s="5" t="str">
        <f>'[1]planning détaillé'!$DW37</f>
        <v>V10T</v>
      </c>
      <c r="B31" s="5">
        <f>'[1]planning détaillé'!$DX37</f>
        <v>41784</v>
      </c>
      <c r="C31" s="38">
        <f t="shared" si="0"/>
        <v>48000</v>
      </c>
      <c r="D31" s="15" t="s">
        <v>262</v>
      </c>
      <c r="E31" s="36" t="s">
        <v>27</v>
      </c>
      <c r="F31" s="36">
        <v>24.090476190476238</v>
      </c>
      <c r="G31" s="36">
        <v>24.090476190476238</v>
      </c>
      <c r="H31" s="36">
        <v>24.090476190476238</v>
      </c>
      <c r="I31" s="36">
        <v>24.090476190476238</v>
      </c>
      <c r="J31" s="36">
        <v>24.090476190476238</v>
      </c>
      <c r="K31" s="36">
        <v>24.090476190476238</v>
      </c>
      <c r="L31" s="36">
        <v>24.090476190476238</v>
      </c>
      <c r="M31" s="36">
        <v>24.090476190476238</v>
      </c>
      <c r="N31" s="36">
        <v>24.090476190476238</v>
      </c>
      <c r="O31" s="36">
        <v>24.090476190476238</v>
      </c>
      <c r="P31" s="36">
        <v>24.090476190476238</v>
      </c>
      <c r="Q31" s="36">
        <v>24.556944444444468</v>
      </c>
      <c r="R31" s="36">
        <v>24.556944444444468</v>
      </c>
      <c r="S31" s="36">
        <v>24.556944444444468</v>
      </c>
      <c r="T31" s="36">
        <v>24.556944444444468</v>
      </c>
      <c r="U31" s="36">
        <v>24.556944444444468</v>
      </c>
      <c r="V31" s="36">
        <v>24.556944444444468</v>
      </c>
      <c r="W31" s="36">
        <v>24.556944444444468</v>
      </c>
      <c r="X31" s="36">
        <v>24.556944444444468</v>
      </c>
      <c r="Y31" s="36">
        <v>24.556944444444468</v>
      </c>
      <c r="Z31" s="36">
        <v>21.376666666666708</v>
      </c>
      <c r="AA31" s="36">
        <v>21.376666666666708</v>
      </c>
      <c r="AB31" s="36">
        <v>21.376666666666708</v>
      </c>
      <c r="AC31" s="36">
        <v>40.316666666666606</v>
      </c>
      <c r="AD31" s="36">
        <v>40.316666666666606</v>
      </c>
      <c r="AE31" s="36">
        <v>40.316666666666606</v>
      </c>
      <c r="AF31" s="36">
        <v>40.316666666666606</v>
      </c>
      <c r="AG31" s="36">
        <v>40.316666666666606</v>
      </c>
      <c r="AH31" s="36">
        <v>40.316666666666606</v>
      </c>
      <c r="AI31" s="36">
        <v>40.31666666666667</v>
      </c>
      <c r="AJ31" s="36" t="s">
        <v>12</v>
      </c>
      <c r="AK31" s="36" t="s">
        <v>12</v>
      </c>
      <c r="AL31" s="36" t="s">
        <v>12</v>
      </c>
      <c r="AM31" s="36" t="s">
        <v>12</v>
      </c>
      <c r="AN31" s="36" t="s">
        <v>12</v>
      </c>
      <c r="AO31" s="36" t="s">
        <v>12</v>
      </c>
      <c r="AP31" s="36" t="s">
        <v>12</v>
      </c>
      <c r="AQ31" s="36" t="s">
        <v>12</v>
      </c>
      <c r="AR31" s="36" t="s">
        <v>12</v>
      </c>
      <c r="AS31" s="36" t="s">
        <v>12</v>
      </c>
      <c r="AT31" s="36" t="s">
        <v>12</v>
      </c>
      <c r="AU31" s="36" t="s">
        <v>12</v>
      </c>
      <c r="AV31" s="36" t="s">
        <v>12</v>
      </c>
      <c r="AW31" s="36" t="s">
        <v>12</v>
      </c>
      <c r="AX31" s="36" t="s">
        <v>12</v>
      </c>
      <c r="AY31" s="36">
        <v>18.18181818181818</v>
      </c>
      <c r="AZ31" s="36">
        <v>18.18181818181818</v>
      </c>
      <c r="BA31" s="36">
        <v>19.792753623188418</v>
      </c>
      <c r="BB31" s="36">
        <v>19.792753623188418</v>
      </c>
      <c r="BC31" s="36">
        <v>19.792753623188418</v>
      </c>
      <c r="BD31" s="36">
        <v>19.792753623188418</v>
      </c>
      <c r="BE31" s="36">
        <v>19.792753623188418</v>
      </c>
      <c r="BF31" s="36">
        <v>19.792753623188418</v>
      </c>
      <c r="BG31" s="36">
        <v>19.792753623188418</v>
      </c>
      <c r="BH31" s="36">
        <v>19.792753623188418</v>
      </c>
      <c r="BI31" s="36">
        <v>19.792753623188418</v>
      </c>
      <c r="BJ31" s="36">
        <v>19.792753623188418</v>
      </c>
      <c r="BK31" s="36">
        <v>19.792753623188418</v>
      </c>
      <c r="BL31" s="36">
        <v>19.792753623188418</v>
      </c>
      <c r="BM31" s="36">
        <v>19.792753623188418</v>
      </c>
      <c r="BN31" s="36">
        <v>19.792753623188418</v>
      </c>
      <c r="BO31" s="36">
        <v>19.792753623188418</v>
      </c>
      <c r="BP31" s="36">
        <v>19.792753623188418</v>
      </c>
      <c r="BQ31" s="36">
        <v>19.792753623188418</v>
      </c>
      <c r="BR31" s="36">
        <v>19.792753623188418</v>
      </c>
      <c r="BS31" s="36">
        <v>19.792753623188418</v>
      </c>
      <c r="BT31" s="36">
        <v>19.792753623188418</v>
      </c>
      <c r="BU31" s="36">
        <v>19.792753623188418</v>
      </c>
      <c r="BV31" s="36">
        <v>19.792753623188418</v>
      </c>
      <c r="BW31" s="36">
        <v>19.792753623188418</v>
      </c>
      <c r="BX31" s="36">
        <v>19.792753623188418</v>
      </c>
      <c r="BY31" s="36">
        <v>19.792753623188418</v>
      </c>
      <c r="BZ31" s="36">
        <v>19.792753623188418</v>
      </c>
      <c r="CA31" s="36">
        <v>19.792753623188418</v>
      </c>
      <c r="CB31" s="36">
        <v>19.792753623188418</v>
      </c>
      <c r="CC31" s="36">
        <v>19.792753623188418</v>
      </c>
      <c r="CD31" s="36">
        <v>19.792753623188418</v>
      </c>
      <c r="CE31" s="36">
        <v>19.792753623188418</v>
      </c>
      <c r="CF31" s="153">
        <v>19.792753623188418</v>
      </c>
      <c r="CG31" s="163">
        <v>19.792753623188418</v>
      </c>
      <c r="CH31" s="36">
        <v>19.792753623188418</v>
      </c>
      <c r="CI31" s="36">
        <v>19.792753623188418</v>
      </c>
      <c r="CJ31" s="36">
        <v>19.792753623188418</v>
      </c>
      <c r="CK31" s="36">
        <v>19.792753623188418</v>
      </c>
      <c r="CL31" s="36">
        <v>19.792753623188418</v>
      </c>
      <c r="CM31" s="36">
        <v>19.792753623188418</v>
      </c>
      <c r="CN31" s="36">
        <v>19.792753623188418</v>
      </c>
      <c r="CO31" s="36">
        <v>19.792753623188418</v>
      </c>
      <c r="CP31" s="36">
        <v>19.792753623188418</v>
      </c>
      <c r="CQ31" s="36">
        <v>19.792753623188418</v>
      </c>
      <c r="CR31" s="36">
        <v>19.792753623188418</v>
      </c>
      <c r="CS31" s="36">
        <v>19.792753623188418</v>
      </c>
      <c r="CT31" s="36">
        <v>19.792753623188418</v>
      </c>
      <c r="CU31" s="36">
        <v>19.792753623188418</v>
      </c>
      <c r="CV31" s="36">
        <v>19.792753623188418</v>
      </c>
      <c r="CW31" s="36" t="s">
        <v>195</v>
      </c>
      <c r="CX31" s="36" t="s">
        <v>195</v>
      </c>
      <c r="CY31" s="36" t="s">
        <v>195</v>
      </c>
      <c r="CZ31" s="36" t="s">
        <v>195</v>
      </c>
      <c r="DA31" s="36" t="s">
        <v>195</v>
      </c>
      <c r="DB31" s="36" t="s">
        <v>195</v>
      </c>
      <c r="DC31" s="36" t="s">
        <v>195</v>
      </c>
      <c r="DD31" s="36" t="s">
        <v>195</v>
      </c>
      <c r="DE31" s="36" t="s">
        <v>195</v>
      </c>
      <c r="DF31" s="36" t="s">
        <v>31</v>
      </c>
      <c r="DG31" s="36" t="s">
        <v>31</v>
      </c>
      <c r="DH31" s="36" t="s">
        <v>31</v>
      </c>
      <c r="DI31" s="36" t="s">
        <v>31</v>
      </c>
      <c r="DJ31" s="36" t="s">
        <v>31</v>
      </c>
      <c r="DK31" s="36" t="s">
        <v>31</v>
      </c>
      <c r="DL31" s="36" t="s">
        <v>31</v>
      </c>
      <c r="DM31" s="36" t="s">
        <v>31</v>
      </c>
      <c r="DN31" s="36" t="s">
        <v>31</v>
      </c>
      <c r="DO31" s="36" t="s">
        <v>31</v>
      </c>
      <c r="DP31" s="36" t="s">
        <v>31</v>
      </c>
      <c r="DQ31" s="36" t="s">
        <v>31</v>
      </c>
      <c r="DR31" s="36" t="s">
        <v>31</v>
      </c>
      <c r="DS31" s="36" t="s">
        <v>31</v>
      </c>
      <c r="DT31" s="36" t="s">
        <v>31</v>
      </c>
      <c r="DU31" s="36" t="s">
        <v>31</v>
      </c>
      <c r="DV31" s="36" t="s">
        <v>31</v>
      </c>
      <c r="DW31" s="36" t="s">
        <v>31</v>
      </c>
      <c r="DX31" s="36" t="s">
        <v>31</v>
      </c>
      <c r="DY31" s="36" t="s">
        <v>31</v>
      </c>
      <c r="DZ31" s="36" t="s">
        <v>31</v>
      </c>
      <c r="EA31" s="36" t="s">
        <v>31</v>
      </c>
      <c r="EB31" s="36" t="s">
        <v>31</v>
      </c>
      <c r="EC31" s="36" t="s">
        <v>31</v>
      </c>
      <c r="ED31" s="36" t="s">
        <v>31</v>
      </c>
      <c r="EE31" s="36" t="s">
        <v>31</v>
      </c>
      <c r="EF31" s="36" t="s">
        <v>31</v>
      </c>
      <c r="EG31" s="36" t="s">
        <v>31</v>
      </c>
      <c r="EH31" s="36" t="s">
        <v>31</v>
      </c>
      <c r="EI31" s="36" t="s">
        <v>31</v>
      </c>
      <c r="EJ31" s="36" t="s">
        <v>31</v>
      </c>
      <c r="EK31" s="36" t="s">
        <v>31</v>
      </c>
      <c r="EL31" s="36" t="s">
        <v>31</v>
      </c>
      <c r="EM31" s="36" t="s">
        <v>31</v>
      </c>
      <c r="EN31" s="36" t="s">
        <v>31</v>
      </c>
      <c r="EO31" s="36" t="s">
        <v>31</v>
      </c>
      <c r="EP31" s="36" t="s">
        <v>31</v>
      </c>
      <c r="EQ31" s="36" t="s">
        <v>31</v>
      </c>
      <c r="ER31" s="36" t="s">
        <v>31</v>
      </c>
      <c r="ES31" s="36" t="s">
        <v>31</v>
      </c>
      <c r="ET31" s="36" t="s">
        <v>31</v>
      </c>
      <c r="EU31" s="36" t="s">
        <v>31</v>
      </c>
      <c r="EV31" s="36" t="s">
        <v>31</v>
      </c>
      <c r="EW31" s="36" t="s">
        <v>31</v>
      </c>
      <c r="EX31" s="36" t="s">
        <v>31</v>
      </c>
      <c r="EY31" s="36" t="s">
        <v>31</v>
      </c>
      <c r="EZ31" s="36" t="s">
        <v>31</v>
      </c>
      <c r="FA31" s="36" t="s">
        <v>31</v>
      </c>
      <c r="FB31" s="36" t="s">
        <v>31</v>
      </c>
      <c r="FC31" s="36" t="s">
        <v>31</v>
      </c>
      <c r="FD31" s="36" t="s">
        <v>31</v>
      </c>
      <c r="FE31" s="36" t="s">
        <v>31</v>
      </c>
      <c r="FF31" s="36" t="s">
        <v>31</v>
      </c>
      <c r="FG31" s="36" t="s">
        <v>31</v>
      </c>
      <c r="FH31" s="36" t="s">
        <v>31</v>
      </c>
      <c r="FI31" s="36" t="s">
        <v>31</v>
      </c>
      <c r="FJ31" s="36" t="s">
        <v>31</v>
      </c>
      <c r="FK31" s="36" t="s">
        <v>31</v>
      </c>
      <c r="FL31" s="36" t="s">
        <v>31</v>
      </c>
      <c r="FM31" s="36" t="s">
        <v>31</v>
      </c>
      <c r="FN31" s="36" t="s">
        <v>31</v>
      </c>
      <c r="FO31" s="36" t="s">
        <v>31</v>
      </c>
      <c r="FP31" s="36" t="s">
        <v>31</v>
      </c>
      <c r="FQ31" s="36" t="s">
        <v>31</v>
      </c>
      <c r="FR31" s="36" t="s">
        <v>31</v>
      </c>
      <c r="FS31" s="36" t="s">
        <v>31</v>
      </c>
      <c r="FT31" s="36" t="s">
        <v>31</v>
      </c>
      <c r="FU31" s="36" t="s">
        <v>31</v>
      </c>
      <c r="FV31" s="36" t="s">
        <v>31</v>
      </c>
      <c r="FW31" s="36" t="s">
        <v>31</v>
      </c>
      <c r="FX31" s="36" t="s">
        <v>31</v>
      </c>
      <c r="FY31" s="36" t="s">
        <v>31</v>
      </c>
      <c r="FZ31" s="36" t="s">
        <v>31</v>
      </c>
      <c r="GA31" s="36" t="s">
        <v>31</v>
      </c>
      <c r="GB31" s="36" t="s">
        <v>31</v>
      </c>
      <c r="GC31" s="36" t="s">
        <v>31</v>
      </c>
      <c r="GD31" s="36" t="s">
        <v>31</v>
      </c>
      <c r="GE31" s="36" t="s">
        <v>31</v>
      </c>
      <c r="GF31" s="36" t="s">
        <v>31</v>
      </c>
      <c r="GG31" s="36" t="s">
        <v>31</v>
      </c>
      <c r="GH31" s="36" t="s">
        <v>31</v>
      </c>
      <c r="GI31" s="36" t="s">
        <v>31</v>
      </c>
      <c r="GJ31" s="36" t="s">
        <v>31</v>
      </c>
      <c r="GK31" s="36" t="s">
        <v>31</v>
      </c>
      <c r="GL31" s="36" t="s">
        <v>31</v>
      </c>
      <c r="GM31" s="36" t="s">
        <v>31</v>
      </c>
      <c r="GN31" s="36" t="s">
        <v>31</v>
      </c>
      <c r="GO31" s="36" t="s">
        <v>31</v>
      </c>
      <c r="GP31" s="36" t="s">
        <v>31</v>
      </c>
      <c r="GQ31" s="36" t="s">
        <v>31</v>
      </c>
      <c r="GR31" s="36" t="s">
        <v>31</v>
      </c>
      <c r="GS31" s="36" t="s">
        <v>31</v>
      </c>
      <c r="GT31" s="36" t="s">
        <v>31</v>
      </c>
      <c r="GU31" s="36" t="s">
        <v>31</v>
      </c>
      <c r="GV31" s="36" t="s">
        <v>31</v>
      </c>
      <c r="GW31" s="36" t="s">
        <v>31</v>
      </c>
      <c r="GX31" s="36" t="s">
        <v>31</v>
      </c>
      <c r="GY31" s="36" t="s">
        <v>31</v>
      </c>
      <c r="GZ31" s="36" t="s">
        <v>31</v>
      </c>
      <c r="HA31" s="36" t="s">
        <v>31</v>
      </c>
      <c r="HB31" s="36" t="s">
        <v>31</v>
      </c>
      <c r="HC31" s="36" t="s">
        <v>31</v>
      </c>
      <c r="HD31" s="36" t="s">
        <v>31</v>
      </c>
      <c r="HE31" s="36" t="s">
        <v>31</v>
      </c>
      <c r="HF31" s="36" t="s">
        <v>31</v>
      </c>
      <c r="HG31" s="36" t="s">
        <v>31</v>
      </c>
      <c r="HH31" s="36" t="s">
        <v>31</v>
      </c>
      <c r="HI31" s="36" t="s">
        <v>31</v>
      </c>
      <c r="HJ31" s="36" t="s">
        <v>31</v>
      </c>
      <c r="HK31" s="36" t="s">
        <v>31</v>
      </c>
      <c r="HL31" s="36" t="s">
        <v>31</v>
      </c>
      <c r="HM31" s="36" t="s">
        <v>31</v>
      </c>
      <c r="HN31" s="36" t="s">
        <v>31</v>
      </c>
      <c r="HO31" s="36" t="s">
        <v>31</v>
      </c>
      <c r="HP31" s="36" t="s">
        <v>31</v>
      </c>
      <c r="HQ31" s="36" t="s">
        <v>31</v>
      </c>
      <c r="HR31" s="36" t="s">
        <v>31</v>
      </c>
      <c r="HS31" s="36" t="s">
        <v>31</v>
      </c>
      <c r="HT31" s="36" t="s">
        <v>31</v>
      </c>
      <c r="HU31" s="36" t="s">
        <v>31</v>
      </c>
      <c r="HV31" s="36" t="s">
        <v>31</v>
      </c>
      <c r="HW31" s="36" t="s">
        <v>31</v>
      </c>
      <c r="HX31" s="36" t="s">
        <v>31</v>
      </c>
      <c r="IC31" s="28"/>
      <c r="ID31" s="611" t="str">
        <f t="shared" si="2"/>
        <v>N361</v>
      </c>
      <c r="IE31" s="25">
        <f t="shared" si="4"/>
        <v>48000</v>
      </c>
      <c r="IF31" s="25" t="str">
        <f>IF(COUNTIF($E21:$HX21,$IF$12)=0,"N",HLOOKUP($IF$12,$E21:$HX$35,$IM31,FALSE))</f>
        <v>N</v>
      </c>
      <c r="IG31" s="25" t="str">
        <f>IF(COUNTIF($E21:$HX21,$IG$12)=0,"N",HLOOKUP($IG$12,$E21:$HX$35,$IM31,FALSE))</f>
        <v>N</v>
      </c>
      <c r="IH31" s="25" t="str">
        <f>IF(COUNTIF($E21:$HX21,$IH$12)=0,"N",HLOOKUP($IH$12,$E21:$HX$35,$IM31,FALSE))</f>
        <v>N</v>
      </c>
      <c r="II31" s="25" t="str">
        <f>IF(COUNTIF($E21:$HX21,$II$12)=0,"N",HLOOKUP($II$12,$E21:$HX$35,$IM31,FALSE))</f>
        <v>N</v>
      </c>
      <c r="IJ31" s="25" t="str">
        <f>IF(COUNTIF($E21:$HX21,$IJ$12)=0,"N",HLOOKUP($IJ$12,$E21:$HX$35,$IM31,FALSE))</f>
        <v>N</v>
      </c>
      <c r="IK31" s="25" t="str">
        <f>IF(COUNTIF($E21:$HX21,$IK$12)=0,"N",HLOOKUP($IK$12,$E21:$HX$35,$IM31,FALSE))</f>
        <v>N</v>
      </c>
      <c r="IM31" s="554">
        <v>15</v>
      </c>
      <c r="IN31" s="25" t="str">
        <f t="shared" si="5"/>
        <v>N</v>
      </c>
      <c r="IO31" s="25" t="str">
        <f t="shared" si="5"/>
        <v>N</v>
      </c>
      <c r="IP31" s="25" t="str">
        <f t="shared" si="5"/>
        <v>N</v>
      </c>
      <c r="IQ31" s="25" t="str">
        <f t="shared" si="5"/>
        <v>N</v>
      </c>
      <c r="IR31" s="25" t="str">
        <f t="shared" si="5"/>
        <v>N</v>
      </c>
      <c r="IS31" s="25" t="str">
        <f t="shared" si="5"/>
        <v>N</v>
      </c>
    </row>
    <row r="32" spans="1:253" ht="15.75" customHeight="1" x14ac:dyDescent="0.2">
      <c r="A32" s="5" t="str">
        <f>'[1]planning détaillé'!$DW38</f>
        <v>V25T</v>
      </c>
      <c r="B32" s="5">
        <f>'[1]planning détaillé'!$DX38</f>
        <v>41548</v>
      </c>
      <c r="C32" s="38">
        <f t="shared" si="0"/>
        <v>48000</v>
      </c>
      <c r="D32" s="15" t="s">
        <v>263</v>
      </c>
      <c r="E32" s="36" t="s">
        <v>196</v>
      </c>
      <c r="F32" s="36" t="s">
        <v>196</v>
      </c>
      <c r="G32" s="36" t="s">
        <v>196</v>
      </c>
      <c r="H32" s="36" t="s">
        <v>196</v>
      </c>
      <c r="I32" s="36" t="s">
        <v>196</v>
      </c>
      <c r="J32" s="36" t="s">
        <v>196</v>
      </c>
      <c r="K32" s="36" t="s">
        <v>196</v>
      </c>
      <c r="L32" s="36" t="s">
        <v>196</v>
      </c>
      <c r="M32" s="36" t="s">
        <v>196</v>
      </c>
      <c r="N32" s="36" t="s">
        <v>196</v>
      </c>
      <c r="O32" s="36" t="s">
        <v>196</v>
      </c>
      <c r="P32" s="36" t="s">
        <v>196</v>
      </c>
      <c r="Q32" s="36">
        <v>42.638888888888914</v>
      </c>
      <c r="R32" s="36">
        <v>42.638888888888914</v>
      </c>
      <c r="S32" s="36">
        <v>42.638888888888914</v>
      </c>
      <c r="T32" s="36">
        <v>42.638888888888914</v>
      </c>
      <c r="U32" s="36">
        <v>42.638888888888914</v>
      </c>
      <c r="V32" s="36">
        <v>42.638888888888914</v>
      </c>
      <c r="W32" s="36">
        <v>42.638888888888914</v>
      </c>
      <c r="X32" s="36">
        <v>42.638888888888914</v>
      </c>
      <c r="Y32" s="36">
        <v>42.638888888888914</v>
      </c>
      <c r="Z32" s="36">
        <v>61.5</v>
      </c>
      <c r="AA32" s="36">
        <v>61.5</v>
      </c>
      <c r="AB32" s="36">
        <v>61.5</v>
      </c>
      <c r="AC32" s="36">
        <v>0</v>
      </c>
      <c r="AD32" s="36">
        <v>123</v>
      </c>
      <c r="AE32" s="36" t="s">
        <v>15</v>
      </c>
      <c r="AF32" s="36" t="s">
        <v>15</v>
      </c>
      <c r="AG32" s="36" t="s">
        <v>15</v>
      </c>
      <c r="AH32" s="36" t="s">
        <v>15</v>
      </c>
      <c r="AI32" s="36" t="s">
        <v>15</v>
      </c>
      <c r="AJ32" s="36" t="s">
        <v>15</v>
      </c>
      <c r="AK32" s="36">
        <v>19.968999999999998</v>
      </c>
      <c r="AL32" s="36">
        <v>19.968999999999998</v>
      </c>
      <c r="AM32" s="36">
        <v>19.968999999999998</v>
      </c>
      <c r="AN32" s="36">
        <v>19.968999999999998</v>
      </c>
      <c r="AO32" s="36">
        <v>21.381439393939392</v>
      </c>
      <c r="AP32" s="36">
        <v>21.381439393939392</v>
      </c>
      <c r="AQ32" s="36">
        <v>21.381439393939392</v>
      </c>
      <c r="AR32" s="36">
        <v>21.381439393939392</v>
      </c>
      <c r="AS32" s="36">
        <v>9</v>
      </c>
      <c r="AT32" s="36">
        <v>9</v>
      </c>
      <c r="AU32" s="36">
        <v>9</v>
      </c>
      <c r="AV32" s="36">
        <v>9</v>
      </c>
      <c r="AW32" s="36">
        <v>9</v>
      </c>
      <c r="AX32" s="36">
        <v>9</v>
      </c>
      <c r="AY32" s="36">
        <v>9</v>
      </c>
      <c r="AZ32" s="36">
        <v>80</v>
      </c>
      <c r="BA32" s="36">
        <v>16.45000000000001</v>
      </c>
      <c r="BB32" s="36">
        <v>16.45000000000001</v>
      </c>
      <c r="BC32" s="36">
        <v>16.45000000000001</v>
      </c>
      <c r="BD32" s="36">
        <v>16.45000000000001</v>
      </c>
      <c r="BE32" s="36">
        <v>16.45000000000001</v>
      </c>
      <c r="BF32" s="36">
        <v>85</v>
      </c>
      <c r="BG32" s="36">
        <v>85.999999999999915</v>
      </c>
      <c r="BH32" s="36">
        <v>85</v>
      </c>
      <c r="BI32" s="36">
        <v>85</v>
      </c>
      <c r="BJ32" s="36">
        <v>16.45000000000001</v>
      </c>
      <c r="BK32" s="36">
        <v>16.45000000000001</v>
      </c>
      <c r="BL32" s="36">
        <v>16.45000000000001</v>
      </c>
      <c r="BM32" s="36">
        <v>16.45000000000001</v>
      </c>
      <c r="BN32" s="36">
        <v>16.45000000000001</v>
      </c>
      <c r="BO32" s="36">
        <v>16.45000000000001</v>
      </c>
      <c r="BP32" s="36">
        <v>16.45000000000001</v>
      </c>
      <c r="BQ32" s="36">
        <v>16.45000000000001</v>
      </c>
      <c r="BR32" s="36">
        <v>16.45000000000001</v>
      </c>
      <c r="BS32" s="36">
        <v>16.45000000000001</v>
      </c>
      <c r="BT32" s="36">
        <v>16.45000000000001</v>
      </c>
      <c r="BU32" s="36">
        <v>16.45000000000001</v>
      </c>
      <c r="BV32" s="36">
        <v>16.45000000000001</v>
      </c>
      <c r="BW32" s="36">
        <v>16.45000000000001</v>
      </c>
      <c r="BX32" s="36">
        <v>16.45000000000001</v>
      </c>
      <c r="BY32" s="36">
        <v>16.45000000000001</v>
      </c>
      <c r="BZ32" s="36">
        <v>16.45000000000001</v>
      </c>
      <c r="CA32" s="36">
        <v>16.45000000000001</v>
      </c>
      <c r="CB32" s="36">
        <v>16.45000000000001</v>
      </c>
      <c r="CC32" s="36">
        <v>16.45000000000001</v>
      </c>
      <c r="CD32" s="36">
        <v>16.45000000000001</v>
      </c>
      <c r="CE32" s="36">
        <v>16.45000000000001</v>
      </c>
      <c r="CF32" s="153">
        <v>16.45000000000001</v>
      </c>
      <c r="CG32" s="163">
        <v>16.45000000000001</v>
      </c>
      <c r="CH32" s="36">
        <v>16.45000000000001</v>
      </c>
      <c r="CI32" s="36">
        <v>16.45000000000001</v>
      </c>
      <c r="CJ32" s="36">
        <v>16.45000000000001</v>
      </c>
      <c r="CK32" s="36" t="s">
        <v>195</v>
      </c>
      <c r="CL32" s="36" t="s">
        <v>195</v>
      </c>
      <c r="CM32" s="36" t="s">
        <v>195</v>
      </c>
      <c r="CN32" s="36" t="s">
        <v>195</v>
      </c>
      <c r="CO32" s="36" t="s">
        <v>195</v>
      </c>
      <c r="CP32" s="36" t="s">
        <v>195</v>
      </c>
      <c r="CQ32" s="36" t="s">
        <v>195</v>
      </c>
      <c r="CR32" s="36" t="s">
        <v>195</v>
      </c>
      <c r="CS32" s="36" t="s">
        <v>195</v>
      </c>
      <c r="CT32" s="36" t="s">
        <v>195</v>
      </c>
      <c r="CU32" s="36" t="s">
        <v>195</v>
      </c>
      <c r="CV32" s="36" t="s">
        <v>195</v>
      </c>
      <c r="CW32" s="36" t="s">
        <v>195</v>
      </c>
      <c r="CX32" s="36" t="s">
        <v>195</v>
      </c>
      <c r="CY32" s="36" t="s">
        <v>195</v>
      </c>
      <c r="CZ32" s="36" t="s">
        <v>195</v>
      </c>
      <c r="DA32" s="36" t="s">
        <v>195</v>
      </c>
      <c r="DB32" s="36" t="s">
        <v>195</v>
      </c>
      <c r="DC32" s="36" t="s">
        <v>195</v>
      </c>
      <c r="DD32" s="36" t="s">
        <v>195</v>
      </c>
      <c r="DE32" s="36" t="s">
        <v>195</v>
      </c>
      <c r="DF32" s="36" t="s">
        <v>31</v>
      </c>
      <c r="DG32" s="36" t="s">
        <v>31</v>
      </c>
      <c r="DH32" s="36" t="s">
        <v>31</v>
      </c>
      <c r="DI32" s="36" t="s">
        <v>31</v>
      </c>
      <c r="DJ32" s="36" t="s">
        <v>31</v>
      </c>
      <c r="DK32" s="36" t="s">
        <v>31</v>
      </c>
      <c r="DL32" s="36" t="s">
        <v>31</v>
      </c>
      <c r="DM32" s="36" t="s">
        <v>31</v>
      </c>
      <c r="DN32" s="36" t="s">
        <v>31</v>
      </c>
      <c r="DO32" s="36" t="s">
        <v>31</v>
      </c>
      <c r="DP32" s="36" t="s">
        <v>31</v>
      </c>
      <c r="DQ32" s="36" t="s">
        <v>31</v>
      </c>
      <c r="DR32" s="36" t="s">
        <v>31</v>
      </c>
      <c r="DS32" s="36" t="s">
        <v>31</v>
      </c>
      <c r="DT32" s="36" t="s">
        <v>31</v>
      </c>
      <c r="DU32" s="36" t="s">
        <v>31</v>
      </c>
      <c r="DV32" s="36" t="s">
        <v>31</v>
      </c>
      <c r="DW32" s="36" t="s">
        <v>31</v>
      </c>
      <c r="DX32" s="36" t="s">
        <v>31</v>
      </c>
      <c r="DY32" s="36" t="s">
        <v>31</v>
      </c>
      <c r="DZ32" s="36" t="s">
        <v>31</v>
      </c>
      <c r="EA32" s="36" t="s">
        <v>31</v>
      </c>
      <c r="EB32" s="36" t="s">
        <v>31</v>
      </c>
      <c r="EC32" s="36" t="s">
        <v>31</v>
      </c>
      <c r="ED32" s="36" t="s">
        <v>31</v>
      </c>
      <c r="EE32" s="36" t="s">
        <v>31</v>
      </c>
      <c r="EF32" s="36" t="s">
        <v>31</v>
      </c>
      <c r="EG32" s="36" t="s">
        <v>31</v>
      </c>
      <c r="EH32" s="36" t="s">
        <v>31</v>
      </c>
      <c r="EI32" s="36" t="s">
        <v>31</v>
      </c>
      <c r="EJ32" s="36" t="s">
        <v>31</v>
      </c>
      <c r="EK32" s="36" t="s">
        <v>31</v>
      </c>
      <c r="EL32" s="36" t="s">
        <v>31</v>
      </c>
      <c r="EM32" s="36" t="s">
        <v>31</v>
      </c>
      <c r="EN32" s="36" t="s">
        <v>31</v>
      </c>
      <c r="EO32" s="36" t="s">
        <v>31</v>
      </c>
      <c r="EP32" s="36" t="s">
        <v>31</v>
      </c>
      <c r="EQ32" s="36" t="s">
        <v>31</v>
      </c>
      <c r="ER32" s="36" t="s">
        <v>31</v>
      </c>
      <c r="ES32" s="36" t="s">
        <v>31</v>
      </c>
      <c r="ET32" s="36" t="s">
        <v>31</v>
      </c>
      <c r="EU32" s="36" t="s">
        <v>31</v>
      </c>
      <c r="EV32" s="36" t="s">
        <v>31</v>
      </c>
      <c r="EW32" s="36" t="s">
        <v>31</v>
      </c>
      <c r="EX32" s="36" t="s">
        <v>31</v>
      </c>
      <c r="EY32" s="36" t="s">
        <v>31</v>
      </c>
      <c r="EZ32" s="36" t="s">
        <v>31</v>
      </c>
      <c r="FA32" s="36" t="s">
        <v>31</v>
      </c>
      <c r="FB32" s="36" t="s">
        <v>31</v>
      </c>
      <c r="FC32" s="36" t="s">
        <v>31</v>
      </c>
      <c r="FD32" s="36" t="s">
        <v>31</v>
      </c>
      <c r="FE32" s="36" t="s">
        <v>31</v>
      </c>
      <c r="FF32" s="36" t="s">
        <v>31</v>
      </c>
      <c r="FG32" s="36" t="s">
        <v>31</v>
      </c>
      <c r="FH32" s="36" t="s">
        <v>31</v>
      </c>
      <c r="FI32" s="36" t="s">
        <v>31</v>
      </c>
      <c r="FJ32" s="36" t="s">
        <v>31</v>
      </c>
      <c r="FK32" s="36" t="s">
        <v>31</v>
      </c>
      <c r="FL32" s="36" t="s">
        <v>31</v>
      </c>
      <c r="FM32" s="36" t="s">
        <v>31</v>
      </c>
      <c r="FN32" s="36" t="s">
        <v>31</v>
      </c>
      <c r="FO32" s="36" t="s">
        <v>31</v>
      </c>
      <c r="FP32" s="36" t="s">
        <v>31</v>
      </c>
      <c r="FQ32" s="36" t="s">
        <v>31</v>
      </c>
      <c r="FR32" s="36" t="s">
        <v>31</v>
      </c>
      <c r="FS32" s="36" t="s">
        <v>31</v>
      </c>
      <c r="FT32" s="36" t="s">
        <v>31</v>
      </c>
      <c r="FU32" s="36" t="s">
        <v>31</v>
      </c>
      <c r="FV32" s="36" t="s">
        <v>31</v>
      </c>
      <c r="FW32" s="36" t="s">
        <v>31</v>
      </c>
      <c r="FX32" s="36" t="s">
        <v>31</v>
      </c>
      <c r="FY32" s="36" t="s">
        <v>31</v>
      </c>
      <c r="FZ32" s="36" t="s">
        <v>31</v>
      </c>
      <c r="GA32" s="36" t="s">
        <v>31</v>
      </c>
      <c r="GB32" s="36" t="s">
        <v>31</v>
      </c>
      <c r="GC32" s="36" t="s">
        <v>31</v>
      </c>
      <c r="GD32" s="36" t="s">
        <v>31</v>
      </c>
      <c r="GE32" s="36" t="s">
        <v>31</v>
      </c>
      <c r="GF32" s="36" t="s">
        <v>31</v>
      </c>
      <c r="GG32" s="36" t="s">
        <v>31</v>
      </c>
      <c r="GH32" s="36" t="s">
        <v>31</v>
      </c>
      <c r="GI32" s="36" t="s">
        <v>31</v>
      </c>
      <c r="GJ32" s="36" t="s">
        <v>31</v>
      </c>
      <c r="GK32" s="36" t="s">
        <v>31</v>
      </c>
      <c r="GL32" s="36" t="s">
        <v>31</v>
      </c>
      <c r="GM32" s="36" t="s">
        <v>31</v>
      </c>
      <c r="GN32" s="36" t="s">
        <v>31</v>
      </c>
      <c r="GO32" s="36" t="s">
        <v>31</v>
      </c>
      <c r="GP32" s="36" t="s">
        <v>31</v>
      </c>
      <c r="GQ32" s="36" t="s">
        <v>31</v>
      </c>
      <c r="GR32" s="36" t="s">
        <v>31</v>
      </c>
      <c r="GS32" s="36" t="s">
        <v>31</v>
      </c>
      <c r="GT32" s="36" t="s">
        <v>31</v>
      </c>
      <c r="GU32" s="36" t="s">
        <v>31</v>
      </c>
      <c r="GV32" s="36" t="s">
        <v>31</v>
      </c>
      <c r="GW32" s="36" t="s">
        <v>31</v>
      </c>
      <c r="GX32" s="36" t="s">
        <v>31</v>
      </c>
      <c r="GY32" s="36" t="s">
        <v>31</v>
      </c>
      <c r="GZ32" s="36" t="s">
        <v>31</v>
      </c>
      <c r="HA32" s="36" t="s">
        <v>31</v>
      </c>
      <c r="HB32" s="36" t="s">
        <v>31</v>
      </c>
      <c r="HC32" s="36" t="s">
        <v>31</v>
      </c>
      <c r="HD32" s="36" t="s">
        <v>31</v>
      </c>
      <c r="HE32" s="36" t="s">
        <v>31</v>
      </c>
      <c r="HF32" s="36" t="s">
        <v>31</v>
      </c>
      <c r="HG32" s="36" t="s">
        <v>31</v>
      </c>
      <c r="HH32" s="36" t="s">
        <v>31</v>
      </c>
      <c r="HI32" s="36" t="s">
        <v>31</v>
      </c>
      <c r="HJ32" s="36" t="s">
        <v>31</v>
      </c>
      <c r="HK32" s="36" t="s">
        <v>31</v>
      </c>
      <c r="HL32" s="36" t="s">
        <v>31</v>
      </c>
      <c r="HM32" s="36" t="s">
        <v>31</v>
      </c>
      <c r="HN32" s="36" t="s">
        <v>31</v>
      </c>
      <c r="HO32" s="36" t="s">
        <v>31</v>
      </c>
      <c r="HP32" s="36" t="s">
        <v>31</v>
      </c>
      <c r="HQ32" s="36" t="s">
        <v>31</v>
      </c>
      <c r="HR32" s="36" t="s">
        <v>31</v>
      </c>
      <c r="HS32" s="36" t="s">
        <v>31</v>
      </c>
      <c r="HT32" s="36" t="s">
        <v>31</v>
      </c>
      <c r="HU32" s="36" t="s">
        <v>31</v>
      </c>
      <c r="HV32" s="36" t="s">
        <v>31</v>
      </c>
      <c r="HW32" s="36" t="s">
        <v>31</v>
      </c>
      <c r="HX32" s="36" t="s">
        <v>31</v>
      </c>
      <c r="IC32" s="28"/>
      <c r="ID32" s="611" t="str">
        <f t="shared" si="2"/>
        <v>N362</v>
      </c>
      <c r="IE32" s="25">
        <f t="shared" si="4"/>
        <v>48000</v>
      </c>
      <c r="IF32" s="25" t="str">
        <f>IF(COUNTIF($E22:$HX22,$IF$12)=0,"N",HLOOKUP($IF$12,$E22:$HX$35,$IM32,FALSE))</f>
        <v>N</v>
      </c>
      <c r="IG32" s="25">
        <f>IF(COUNTIF($E22:$HX22,$IG$12)=0,"N",HLOOKUP($IG$12,$E22:$HX$35,$IM32,FALSE))</f>
        <v>41579</v>
      </c>
      <c r="IH32" s="25" t="str">
        <f>IF(COUNTIF($E22:$HX22,$IH$12)=0,"N",HLOOKUP($IH$12,$E22:$HX$35,$IM32,FALSE))</f>
        <v>N</v>
      </c>
      <c r="II32" s="25" t="str">
        <f>IF(COUNTIF($E22:$HX22,$II$12)=0,"N",HLOOKUP($II$12,$E22:$HX$35,$IM32,FALSE))</f>
        <v>N</v>
      </c>
      <c r="IJ32" s="25" t="str">
        <f>IF(COUNTIF($E22:$HX22,$IJ$12)=0,"N",HLOOKUP($IJ$12,$E22:$HX$35,$IM32,FALSE))</f>
        <v>N</v>
      </c>
      <c r="IK32" s="25" t="str">
        <f>IF(COUNTIF($E22:$HX22,$IK$12)=0,"N",HLOOKUP($IK$12,$E22:$HX$35,$IM32,FALSE))</f>
        <v>N</v>
      </c>
      <c r="IM32" s="554">
        <v>14</v>
      </c>
      <c r="IN32" s="25" t="str">
        <f t="shared" si="5"/>
        <v>N</v>
      </c>
      <c r="IO32" s="25" t="str">
        <f t="shared" si="5"/>
        <v>N</v>
      </c>
      <c r="IP32" s="25" t="str">
        <f t="shared" si="5"/>
        <v>N</v>
      </c>
      <c r="IQ32" s="25" t="str">
        <f t="shared" si="5"/>
        <v>N</v>
      </c>
      <c r="IR32" s="25" t="str">
        <f t="shared" si="5"/>
        <v>N</v>
      </c>
      <c r="IS32" s="25" t="str">
        <f t="shared" si="5"/>
        <v>N</v>
      </c>
    </row>
    <row r="33" spans="1:255" ht="15.75" customHeight="1" x14ac:dyDescent="0.2">
      <c r="A33" s="5" t="str">
        <f>'[1]planning détaillé'!$DW39</f>
        <v>V30</v>
      </c>
      <c r="B33" s="5">
        <f>'[1]planning détaillé'!$DX39</f>
        <v>42515</v>
      </c>
      <c r="C33" s="38">
        <f t="shared" si="0"/>
        <v>48000</v>
      </c>
      <c r="D33" s="15" t="s">
        <v>264</v>
      </c>
      <c r="E33" s="36">
        <v>17.431481481481491</v>
      </c>
      <c r="F33" s="36">
        <v>17.431481481481491</v>
      </c>
      <c r="G33" s="36">
        <v>17.431481481481491</v>
      </c>
      <c r="H33" s="36">
        <v>17.431481481481491</v>
      </c>
      <c r="I33" s="36">
        <v>17.431481481481491</v>
      </c>
      <c r="J33" s="36">
        <v>17.431481481481491</v>
      </c>
      <c r="K33" s="36">
        <v>17.431481481481491</v>
      </c>
      <c r="L33" s="36">
        <v>17.431481481481491</v>
      </c>
      <c r="M33" s="36">
        <v>17.431481481481491</v>
      </c>
      <c r="N33" s="36">
        <v>17.431481481481491</v>
      </c>
      <c r="O33" s="36">
        <v>17.431481481481491</v>
      </c>
      <c r="P33" s="36">
        <v>17.431481481481491</v>
      </c>
      <c r="Q33" s="36">
        <v>16.081862745098043</v>
      </c>
      <c r="R33" s="36">
        <v>16.081862745098043</v>
      </c>
      <c r="S33" s="36">
        <v>16.081862745098043</v>
      </c>
      <c r="T33" s="36">
        <v>16.081862745098043</v>
      </c>
      <c r="U33" s="36">
        <v>16.081862745098043</v>
      </c>
      <c r="V33" s="36">
        <v>16.081862745098043</v>
      </c>
      <c r="W33" s="36">
        <v>16.081862745098043</v>
      </c>
      <c r="X33" s="36">
        <v>16.081862745098043</v>
      </c>
      <c r="Y33" s="36">
        <v>16.081862745098043</v>
      </c>
      <c r="Z33" s="36" t="s">
        <v>27</v>
      </c>
      <c r="AA33" s="36">
        <v>16.403888888888879</v>
      </c>
      <c r="AB33" s="36">
        <v>16.403888888888879</v>
      </c>
      <c r="AC33" s="36">
        <v>17.265624999999986</v>
      </c>
      <c r="AD33" s="36">
        <v>17.265624999999986</v>
      </c>
      <c r="AE33" s="36">
        <v>17.265624999999986</v>
      </c>
      <c r="AF33" s="36">
        <v>17.265624999999986</v>
      </c>
      <c r="AG33" s="36">
        <v>17.265624999999986</v>
      </c>
      <c r="AH33" s="36">
        <v>25.5</v>
      </c>
      <c r="AI33" s="36">
        <v>25.5</v>
      </c>
      <c r="AJ33" s="36">
        <v>25.5</v>
      </c>
      <c r="AK33" s="36">
        <v>25.5</v>
      </c>
      <c r="AL33" s="36" t="s">
        <v>198</v>
      </c>
      <c r="AM33" s="36" t="s">
        <v>198</v>
      </c>
      <c r="AN33" s="36" t="s">
        <v>196</v>
      </c>
      <c r="AO33" s="36" t="s">
        <v>235</v>
      </c>
      <c r="AP33" s="36" t="s">
        <v>235</v>
      </c>
      <c r="AQ33" s="36" t="s">
        <v>235</v>
      </c>
      <c r="AR33" s="36">
        <v>17.203125</v>
      </c>
      <c r="AS33" s="36">
        <v>17.203125</v>
      </c>
      <c r="AT33" s="36">
        <v>17.203125</v>
      </c>
      <c r="AU33" s="36">
        <v>17.203125</v>
      </c>
      <c r="AV33" s="36">
        <v>17.203125</v>
      </c>
      <c r="AW33" s="36">
        <v>17.203125</v>
      </c>
      <c r="AX33" s="36">
        <v>17.203125</v>
      </c>
      <c r="AY33" s="36">
        <v>17.203125</v>
      </c>
      <c r="AZ33" s="36">
        <v>17.203125</v>
      </c>
      <c r="BA33" s="36">
        <v>23.25</v>
      </c>
      <c r="BB33" s="36">
        <v>23.25</v>
      </c>
      <c r="BC33" s="36">
        <v>23.25</v>
      </c>
      <c r="BD33" s="36">
        <v>23.25</v>
      </c>
      <c r="BE33" s="36">
        <v>23.25</v>
      </c>
      <c r="BF33" s="36">
        <v>23.25</v>
      </c>
      <c r="BG33" s="36">
        <v>23.25</v>
      </c>
      <c r="BH33" s="36">
        <v>23.25</v>
      </c>
      <c r="BI33" s="36">
        <v>23.25</v>
      </c>
      <c r="BJ33" s="36">
        <v>23.25</v>
      </c>
      <c r="BK33" s="36">
        <v>23.25</v>
      </c>
      <c r="BL33" s="36" t="s">
        <v>196</v>
      </c>
      <c r="BM33" s="36" t="s">
        <v>196</v>
      </c>
      <c r="BN33" s="36" t="s">
        <v>196</v>
      </c>
      <c r="BO33" s="36" t="s">
        <v>196</v>
      </c>
      <c r="BP33" s="36" t="s">
        <v>196</v>
      </c>
      <c r="BQ33" s="36" t="s">
        <v>196</v>
      </c>
      <c r="BR33" s="36" t="s">
        <v>196</v>
      </c>
      <c r="BS33" s="36" t="s">
        <v>196</v>
      </c>
      <c r="BT33" s="36" t="s">
        <v>196</v>
      </c>
      <c r="BU33" s="36" t="s">
        <v>196</v>
      </c>
      <c r="BV33" s="36" t="s">
        <v>196</v>
      </c>
      <c r="BW33" s="36" t="s">
        <v>196</v>
      </c>
      <c r="BX33" s="36" t="s">
        <v>196</v>
      </c>
      <c r="BY33" s="36" t="s">
        <v>196</v>
      </c>
      <c r="BZ33" s="36" t="s">
        <v>196</v>
      </c>
      <c r="CA33" s="36" t="s">
        <v>196</v>
      </c>
      <c r="CB33" s="785" t="s">
        <v>195</v>
      </c>
      <c r="CC33" s="785" t="s">
        <v>195</v>
      </c>
      <c r="CD33" s="785" t="s">
        <v>195</v>
      </c>
      <c r="CE33" s="785" t="s">
        <v>195</v>
      </c>
      <c r="CF33" s="786" t="s">
        <v>195</v>
      </c>
      <c r="CG33" s="787" t="s">
        <v>195</v>
      </c>
      <c r="CH33" s="785" t="s">
        <v>195</v>
      </c>
      <c r="CI33" s="785" t="s">
        <v>195</v>
      </c>
      <c r="CJ33" s="785" t="s">
        <v>195</v>
      </c>
      <c r="CK33" s="785" t="s">
        <v>195</v>
      </c>
      <c r="CL33" s="785" t="s">
        <v>195</v>
      </c>
      <c r="CM33" s="785" t="s">
        <v>195</v>
      </c>
      <c r="CN33" s="785" t="s">
        <v>195</v>
      </c>
      <c r="CO33" s="785" t="s">
        <v>195</v>
      </c>
      <c r="CP33" s="785" t="s">
        <v>195</v>
      </c>
      <c r="CQ33" s="785" t="s">
        <v>195</v>
      </c>
      <c r="CR33" s="785" t="s">
        <v>195</v>
      </c>
      <c r="CS33" s="785" t="s">
        <v>195</v>
      </c>
      <c r="CT33" s="785" t="s">
        <v>195</v>
      </c>
      <c r="CU33" s="785" t="s">
        <v>195</v>
      </c>
      <c r="CV33" s="785" t="s">
        <v>195</v>
      </c>
      <c r="CW33" s="785" t="s">
        <v>195</v>
      </c>
      <c r="CX33" s="785" t="s">
        <v>195</v>
      </c>
      <c r="CY33" s="785" t="s">
        <v>195</v>
      </c>
      <c r="CZ33" s="785" t="s">
        <v>195</v>
      </c>
      <c r="DA33" s="785" t="s">
        <v>195</v>
      </c>
      <c r="DB33" s="785" t="s">
        <v>195</v>
      </c>
      <c r="DC33" s="785" t="s">
        <v>195</v>
      </c>
      <c r="DD33" s="785" t="s">
        <v>195</v>
      </c>
      <c r="DE33" s="785" t="s">
        <v>195</v>
      </c>
      <c r="DF33" s="785" t="s">
        <v>31</v>
      </c>
      <c r="DG33" s="785" t="s">
        <v>31</v>
      </c>
      <c r="DH33" s="785" t="s">
        <v>31</v>
      </c>
      <c r="DI33" s="785" t="s">
        <v>31</v>
      </c>
      <c r="DJ33" s="785" t="s">
        <v>31</v>
      </c>
      <c r="DK33" s="785" t="s">
        <v>31</v>
      </c>
      <c r="DL33" s="785" t="s">
        <v>31</v>
      </c>
      <c r="DM33" s="785" t="s">
        <v>31</v>
      </c>
      <c r="DN33" s="785" t="s">
        <v>31</v>
      </c>
      <c r="DO33" s="785" t="s">
        <v>31</v>
      </c>
      <c r="DP33" s="785" t="s">
        <v>31</v>
      </c>
      <c r="DQ33" s="785" t="s">
        <v>31</v>
      </c>
      <c r="DR33" s="785" t="s">
        <v>31</v>
      </c>
      <c r="DS33" s="785" t="s">
        <v>31</v>
      </c>
      <c r="DT33" s="785" t="s">
        <v>31</v>
      </c>
      <c r="DU33" s="785" t="s">
        <v>31</v>
      </c>
      <c r="DV33" s="785" t="s">
        <v>31</v>
      </c>
      <c r="DW33" s="785" t="s">
        <v>31</v>
      </c>
      <c r="DX33" s="785" t="s">
        <v>31</v>
      </c>
      <c r="DY33" s="785" t="s">
        <v>31</v>
      </c>
      <c r="DZ33" s="785" t="s">
        <v>31</v>
      </c>
      <c r="EA33" s="785" t="s">
        <v>31</v>
      </c>
      <c r="EB33" s="785" t="s">
        <v>31</v>
      </c>
      <c r="EC33" s="36" t="s">
        <v>31</v>
      </c>
      <c r="ED33" s="36" t="s">
        <v>31</v>
      </c>
      <c r="EE33" s="36" t="s">
        <v>31</v>
      </c>
      <c r="EF33" s="36" t="s">
        <v>31</v>
      </c>
      <c r="EG33" s="36" t="s">
        <v>31</v>
      </c>
      <c r="EH33" s="36" t="s">
        <v>31</v>
      </c>
      <c r="EI33" s="36" t="s">
        <v>31</v>
      </c>
      <c r="EJ33" s="36" t="s">
        <v>31</v>
      </c>
      <c r="EK33" s="36" t="s">
        <v>31</v>
      </c>
      <c r="EL33" s="36" t="s">
        <v>31</v>
      </c>
      <c r="EM33" s="36" t="s">
        <v>31</v>
      </c>
      <c r="EN33" s="36" t="s">
        <v>31</v>
      </c>
      <c r="EO33" s="36" t="s">
        <v>31</v>
      </c>
      <c r="EP33" s="36" t="s">
        <v>31</v>
      </c>
      <c r="EQ33" s="36" t="s">
        <v>31</v>
      </c>
      <c r="ER33" s="36" t="s">
        <v>31</v>
      </c>
      <c r="ES33" s="36" t="s">
        <v>31</v>
      </c>
      <c r="ET33" s="36" t="s">
        <v>31</v>
      </c>
      <c r="EU33" s="36" t="s">
        <v>31</v>
      </c>
      <c r="EV33" s="36" t="s">
        <v>31</v>
      </c>
      <c r="EW33" s="36" t="s">
        <v>31</v>
      </c>
      <c r="EX33" s="36" t="s">
        <v>31</v>
      </c>
      <c r="EY33" s="36" t="s">
        <v>31</v>
      </c>
      <c r="EZ33" s="36" t="s">
        <v>31</v>
      </c>
      <c r="FA33" s="36" t="s">
        <v>31</v>
      </c>
      <c r="FB33" s="36" t="s">
        <v>31</v>
      </c>
      <c r="FC33" s="36" t="s">
        <v>31</v>
      </c>
      <c r="FD33" s="36" t="s">
        <v>31</v>
      </c>
      <c r="FE33" s="36" t="s">
        <v>31</v>
      </c>
      <c r="FF33" s="36" t="s">
        <v>31</v>
      </c>
      <c r="FG33" s="36" t="s">
        <v>31</v>
      </c>
      <c r="FH33" s="36" t="s">
        <v>31</v>
      </c>
      <c r="FI33" s="36" t="s">
        <v>31</v>
      </c>
      <c r="FJ33" s="36" t="s">
        <v>31</v>
      </c>
      <c r="FK33" s="36" t="s">
        <v>31</v>
      </c>
      <c r="FL33" s="36" t="s">
        <v>31</v>
      </c>
      <c r="FM33" s="36" t="s">
        <v>31</v>
      </c>
      <c r="FN33" s="36" t="s">
        <v>31</v>
      </c>
      <c r="FO33" s="36" t="s">
        <v>31</v>
      </c>
      <c r="FP33" s="36" t="s">
        <v>31</v>
      </c>
      <c r="FQ33" s="36" t="s">
        <v>31</v>
      </c>
      <c r="FR33" s="36" t="s">
        <v>31</v>
      </c>
      <c r="FS33" s="36" t="s">
        <v>31</v>
      </c>
      <c r="FT33" s="36" t="s">
        <v>31</v>
      </c>
      <c r="FU33" s="36" t="s">
        <v>31</v>
      </c>
      <c r="FV33" s="36" t="s">
        <v>31</v>
      </c>
      <c r="FW33" s="36" t="s">
        <v>31</v>
      </c>
      <c r="FX33" s="36" t="s">
        <v>31</v>
      </c>
      <c r="FY33" s="36" t="s">
        <v>31</v>
      </c>
      <c r="FZ33" s="36" t="s">
        <v>31</v>
      </c>
      <c r="GA33" s="36" t="s">
        <v>31</v>
      </c>
      <c r="GB33" s="36" t="s">
        <v>31</v>
      </c>
      <c r="GC33" s="36" t="s">
        <v>31</v>
      </c>
      <c r="GD33" s="36" t="s">
        <v>31</v>
      </c>
      <c r="GE33" s="36" t="s">
        <v>31</v>
      </c>
      <c r="GF33" s="36" t="s">
        <v>31</v>
      </c>
      <c r="GG33" s="36" t="s">
        <v>31</v>
      </c>
      <c r="GH33" s="36" t="s">
        <v>31</v>
      </c>
      <c r="GI33" s="36" t="s">
        <v>31</v>
      </c>
      <c r="GJ33" s="36" t="s">
        <v>31</v>
      </c>
      <c r="GK33" s="36" t="s">
        <v>31</v>
      </c>
      <c r="GL33" s="36" t="s">
        <v>31</v>
      </c>
      <c r="GM33" s="36" t="s">
        <v>31</v>
      </c>
      <c r="GN33" s="36" t="s">
        <v>31</v>
      </c>
      <c r="GO33" s="36" t="s">
        <v>31</v>
      </c>
      <c r="GP33" s="36" t="s">
        <v>31</v>
      </c>
      <c r="GQ33" s="36" t="s">
        <v>31</v>
      </c>
      <c r="GR33" s="36" t="s">
        <v>31</v>
      </c>
      <c r="GS33" s="36" t="s">
        <v>31</v>
      </c>
      <c r="GT33" s="36" t="s">
        <v>31</v>
      </c>
      <c r="GU33" s="36" t="s">
        <v>31</v>
      </c>
      <c r="GV33" s="36" t="s">
        <v>31</v>
      </c>
      <c r="GW33" s="36" t="s">
        <v>31</v>
      </c>
      <c r="GX33" s="36" t="s">
        <v>31</v>
      </c>
      <c r="GY33" s="36" t="s">
        <v>31</v>
      </c>
      <c r="GZ33" s="36" t="s">
        <v>31</v>
      </c>
      <c r="HA33" s="36" t="s">
        <v>31</v>
      </c>
      <c r="HB33" s="36" t="s">
        <v>31</v>
      </c>
      <c r="HC33" s="36" t="s">
        <v>31</v>
      </c>
      <c r="HD33" s="36" t="s">
        <v>31</v>
      </c>
      <c r="HE33" s="36" t="s">
        <v>31</v>
      </c>
      <c r="HF33" s="36" t="s">
        <v>31</v>
      </c>
      <c r="HG33" s="36" t="s">
        <v>31</v>
      </c>
      <c r="HH33" s="36" t="s">
        <v>31</v>
      </c>
      <c r="HI33" s="36" t="s">
        <v>31</v>
      </c>
      <c r="HJ33" s="36" t="s">
        <v>31</v>
      </c>
      <c r="HK33" s="36" t="s">
        <v>31</v>
      </c>
      <c r="HL33" s="36" t="s">
        <v>31</v>
      </c>
      <c r="HM33" s="36" t="s">
        <v>31</v>
      </c>
      <c r="HN33" s="36" t="s">
        <v>31</v>
      </c>
      <c r="HO33" s="36" t="s">
        <v>31</v>
      </c>
      <c r="HP33" s="36" t="s">
        <v>31</v>
      </c>
      <c r="HQ33" s="36" t="s">
        <v>31</v>
      </c>
      <c r="HR33" s="36" t="s">
        <v>31</v>
      </c>
      <c r="HS33" s="36" t="s">
        <v>31</v>
      </c>
      <c r="HT33" s="36" t="s">
        <v>31</v>
      </c>
      <c r="HU33" s="36" t="s">
        <v>31</v>
      </c>
      <c r="HV33" s="36" t="s">
        <v>31</v>
      </c>
      <c r="HW33" s="36" t="s">
        <v>31</v>
      </c>
      <c r="HX33" s="36" t="s">
        <v>31</v>
      </c>
      <c r="IC33" s="28"/>
      <c r="ID33" s="611" t="str">
        <f t="shared" si="2"/>
        <v>N364</v>
      </c>
      <c r="IE33" s="25">
        <f t="shared" si="4"/>
        <v>48000</v>
      </c>
      <c r="IF33" s="25" t="str">
        <f>IF(COUNTIF($E23:$HX23,$IF$12)=0,"N",HLOOKUP($IF$12,$E23:$HX$35,$IM33,FALSE))</f>
        <v>N</v>
      </c>
      <c r="IG33" s="25" t="str">
        <f>IF(COUNTIF($E23:$HX23,$IG$12)=0,"N",HLOOKUP($IG$12,$E23:$HX$35,$IM33,FALSE))</f>
        <v>N</v>
      </c>
      <c r="IH33" s="25" t="str">
        <f>IF(COUNTIF($E23:$HX23,$IH$12)=0,"N",HLOOKUP($IH$12,$E23:$HX$35,$IM33,FALSE))</f>
        <v>N</v>
      </c>
      <c r="II33" s="25" t="str">
        <f>IF(COUNTIF($E23:$HX23,$II$12)=0,"N",HLOOKUP($II$12,$E23:$HX$35,$IM33,FALSE))</f>
        <v>N</v>
      </c>
      <c r="IJ33" s="25" t="str">
        <f>IF(COUNTIF($E23:$HX23,$IJ$12)=0,"N",HLOOKUP($IJ$12,$E23:$HX$35,$IM33,FALSE))</f>
        <v>N</v>
      </c>
      <c r="IK33" s="25" t="str">
        <f>IF(COUNTIF($E23:$HX23,$IK$12)=0,"N",HLOOKUP($IK$12,$E23:$HX$35,$IM33,FALSE))</f>
        <v>N</v>
      </c>
      <c r="IM33" s="554">
        <v>13</v>
      </c>
      <c r="IN33" s="25" t="str">
        <f t="shared" si="5"/>
        <v>N</v>
      </c>
      <c r="IO33" s="25" t="str">
        <f t="shared" si="5"/>
        <v>N</v>
      </c>
      <c r="IP33" s="25" t="str">
        <f t="shared" si="5"/>
        <v>N</v>
      </c>
      <c r="IQ33" s="25" t="str">
        <f t="shared" si="5"/>
        <v>N</v>
      </c>
      <c r="IR33" s="25" t="str">
        <f t="shared" si="5"/>
        <v>N</v>
      </c>
      <c r="IS33" s="25" t="str">
        <f t="shared" si="5"/>
        <v>N</v>
      </c>
    </row>
    <row r="34" spans="1:255" ht="15.75" customHeight="1" x14ac:dyDescent="0.2">
      <c r="A34" s="5" t="str">
        <f>'[1]planning détaillé'!$DW40</f>
        <v>V25T</v>
      </c>
      <c r="B34" s="5">
        <f>'[1]planning détaillé'!$DX40</f>
        <v>41535</v>
      </c>
      <c r="C34" s="38">
        <f t="shared" si="0"/>
        <v>48000</v>
      </c>
      <c r="D34" s="15" t="s">
        <v>265</v>
      </c>
      <c r="E34" s="36" t="s">
        <v>196</v>
      </c>
      <c r="F34" s="36" t="s">
        <v>196</v>
      </c>
      <c r="G34" s="36" t="s">
        <v>196</v>
      </c>
      <c r="H34" s="36" t="s">
        <v>196</v>
      </c>
      <c r="I34" s="36" t="s">
        <v>196</v>
      </c>
      <c r="J34" s="36" t="s">
        <v>196</v>
      </c>
      <c r="K34" s="36" t="s">
        <v>196</v>
      </c>
      <c r="L34" s="36" t="s">
        <v>196</v>
      </c>
      <c r="M34" s="36" t="s">
        <v>196</v>
      </c>
      <c r="N34" s="36">
        <v>41.223809523809514</v>
      </c>
      <c r="O34" s="36">
        <v>41.223809523809514</v>
      </c>
      <c r="P34" s="36">
        <v>41.223809523809514</v>
      </c>
      <c r="Q34" s="36">
        <v>91.577777777777783</v>
      </c>
      <c r="R34" s="36">
        <v>91.577777777777783</v>
      </c>
      <c r="S34" s="36">
        <v>91.577777777777783</v>
      </c>
      <c r="T34" s="36">
        <v>91.577777777777783</v>
      </c>
      <c r="U34" s="36">
        <v>91.577777777777783</v>
      </c>
      <c r="V34" s="36">
        <v>91.577777777777783</v>
      </c>
      <c r="W34" s="36">
        <v>91.577777777777783</v>
      </c>
      <c r="X34" s="36">
        <v>91.577777777777783</v>
      </c>
      <c r="Y34" s="36">
        <v>91.577777777777783</v>
      </c>
      <c r="Z34" s="36">
        <v>226.73333333333335</v>
      </c>
      <c r="AA34" s="36">
        <v>226.73333333333335</v>
      </c>
      <c r="AB34" s="36" t="s">
        <v>15</v>
      </c>
      <c r="AC34" s="36" t="s">
        <v>15</v>
      </c>
      <c r="AD34" s="36" t="s">
        <v>15</v>
      </c>
      <c r="AE34" s="36" t="s">
        <v>15</v>
      </c>
      <c r="AF34" s="36">
        <v>19.669202898550726</v>
      </c>
      <c r="AG34" s="36">
        <v>19.669202898550726</v>
      </c>
      <c r="AH34" s="36">
        <v>19.669202898550726</v>
      </c>
      <c r="AI34" s="36">
        <v>19.669202898550726</v>
      </c>
      <c r="AJ34" s="36">
        <v>19.669202898550726</v>
      </c>
      <c r="AK34" s="36">
        <v>19.669202898550726</v>
      </c>
      <c r="AL34" s="36">
        <v>19.669202898550726</v>
      </c>
      <c r="AM34" s="36">
        <v>19.669202898550726</v>
      </c>
      <c r="AN34" s="36">
        <v>19.669202898550726</v>
      </c>
      <c r="AO34" s="36">
        <v>16.57033333333332</v>
      </c>
      <c r="AP34" s="36">
        <v>16.57033333333332</v>
      </c>
      <c r="AQ34" s="36">
        <v>16.57033333333332</v>
      </c>
      <c r="AR34" s="36">
        <v>16.57033333333332</v>
      </c>
      <c r="AS34" s="36">
        <v>9</v>
      </c>
      <c r="AT34" s="36">
        <v>9</v>
      </c>
      <c r="AU34" s="36">
        <v>9</v>
      </c>
      <c r="AV34" s="36">
        <v>9</v>
      </c>
      <c r="AW34" s="36">
        <v>9</v>
      </c>
      <c r="AX34" s="36">
        <v>9</v>
      </c>
      <c r="AY34" s="36">
        <v>9</v>
      </c>
      <c r="AZ34" s="36">
        <v>80</v>
      </c>
      <c r="BA34" s="36">
        <v>66.183333333333337</v>
      </c>
      <c r="BB34" s="36">
        <v>22.315384615384609</v>
      </c>
      <c r="BC34" s="36">
        <v>22.315384615384609</v>
      </c>
      <c r="BD34" s="36">
        <v>22.315384615384609</v>
      </c>
      <c r="BE34" s="36">
        <v>22.315384615384609</v>
      </c>
      <c r="BF34" s="36">
        <v>22.315384615384609</v>
      </c>
      <c r="BG34" s="36">
        <v>22.315384615384609</v>
      </c>
      <c r="BH34" s="36">
        <v>22.315384615384609</v>
      </c>
      <c r="BI34" s="36">
        <v>22.315384615384609</v>
      </c>
      <c r="BJ34" s="36">
        <v>22.315384615384609</v>
      </c>
      <c r="BK34" s="36">
        <v>22.315384615384609</v>
      </c>
      <c r="BL34" s="36">
        <v>22.315384615384609</v>
      </c>
      <c r="BM34" s="36">
        <v>22.315384615384609</v>
      </c>
      <c r="BN34" s="36">
        <v>85</v>
      </c>
      <c r="BO34" s="36">
        <v>85</v>
      </c>
      <c r="BP34" s="36">
        <v>85</v>
      </c>
      <c r="BQ34" s="36">
        <v>85</v>
      </c>
      <c r="BR34" s="36">
        <v>22.315384615384609</v>
      </c>
      <c r="BS34" s="36">
        <v>22.315384615384609</v>
      </c>
      <c r="BT34" s="36" t="s">
        <v>195</v>
      </c>
      <c r="BU34" s="36" t="s">
        <v>195</v>
      </c>
      <c r="BV34" s="36" t="s">
        <v>195</v>
      </c>
      <c r="BW34" s="36" t="s">
        <v>195</v>
      </c>
      <c r="BX34" s="36" t="s">
        <v>195</v>
      </c>
      <c r="BY34" s="36" t="s">
        <v>195</v>
      </c>
      <c r="BZ34" s="36" t="s">
        <v>195</v>
      </c>
      <c r="CA34" s="36" t="s">
        <v>195</v>
      </c>
      <c r="CB34" s="36" t="s">
        <v>195</v>
      </c>
      <c r="CC34" s="36" t="s">
        <v>195</v>
      </c>
      <c r="CD34" s="36" t="s">
        <v>195</v>
      </c>
      <c r="CE34" s="36" t="s">
        <v>195</v>
      </c>
      <c r="CF34" s="153" t="s">
        <v>195</v>
      </c>
      <c r="CG34" s="163" t="s">
        <v>195</v>
      </c>
      <c r="CH34" s="36" t="s">
        <v>195</v>
      </c>
      <c r="CI34" s="36" t="s">
        <v>195</v>
      </c>
      <c r="CJ34" s="36" t="s">
        <v>195</v>
      </c>
      <c r="CK34" s="36" t="s">
        <v>195</v>
      </c>
      <c r="CL34" s="36" t="s">
        <v>195</v>
      </c>
      <c r="CM34" s="36" t="s">
        <v>195</v>
      </c>
      <c r="CN34" s="36" t="s">
        <v>195</v>
      </c>
      <c r="CO34" s="36" t="s">
        <v>195</v>
      </c>
      <c r="CP34" s="36" t="s">
        <v>195</v>
      </c>
      <c r="CQ34" s="36" t="s">
        <v>195</v>
      </c>
      <c r="CR34" s="36" t="s">
        <v>195</v>
      </c>
      <c r="CS34" s="36" t="s">
        <v>195</v>
      </c>
      <c r="CT34" s="36" t="s">
        <v>195</v>
      </c>
      <c r="CU34" s="36" t="s">
        <v>195</v>
      </c>
      <c r="CV34" s="36" t="s">
        <v>195</v>
      </c>
      <c r="CW34" s="36" t="s">
        <v>195</v>
      </c>
      <c r="CX34" s="36" t="s">
        <v>195</v>
      </c>
      <c r="CY34" s="36" t="s">
        <v>195</v>
      </c>
      <c r="CZ34" s="36" t="s">
        <v>195</v>
      </c>
      <c r="DA34" s="36" t="s">
        <v>195</v>
      </c>
      <c r="DB34" s="36" t="s">
        <v>195</v>
      </c>
      <c r="DC34" s="36" t="s">
        <v>195</v>
      </c>
      <c r="DD34" s="36" t="s">
        <v>195</v>
      </c>
      <c r="DE34" s="36" t="s">
        <v>195</v>
      </c>
      <c r="DF34" s="36" t="s">
        <v>31</v>
      </c>
      <c r="DG34" s="36" t="s">
        <v>31</v>
      </c>
      <c r="DH34" s="36" t="s">
        <v>31</v>
      </c>
      <c r="DI34" s="36" t="s">
        <v>31</v>
      </c>
      <c r="DJ34" s="36" t="s">
        <v>31</v>
      </c>
      <c r="DK34" s="36" t="s">
        <v>31</v>
      </c>
      <c r="DL34" s="36" t="s">
        <v>31</v>
      </c>
      <c r="DM34" s="36" t="s">
        <v>31</v>
      </c>
      <c r="DN34" s="36" t="s">
        <v>31</v>
      </c>
      <c r="DO34" s="36" t="s">
        <v>31</v>
      </c>
      <c r="DP34" s="36" t="s">
        <v>31</v>
      </c>
      <c r="DQ34" s="36" t="s">
        <v>31</v>
      </c>
      <c r="DR34" s="36" t="s">
        <v>31</v>
      </c>
      <c r="DS34" s="36" t="s">
        <v>31</v>
      </c>
      <c r="DT34" s="36" t="s">
        <v>31</v>
      </c>
      <c r="DU34" s="36" t="s">
        <v>31</v>
      </c>
      <c r="DV34" s="36" t="s">
        <v>31</v>
      </c>
      <c r="DW34" s="36" t="s">
        <v>31</v>
      </c>
      <c r="DX34" s="36" t="s">
        <v>31</v>
      </c>
      <c r="DY34" s="36" t="s">
        <v>31</v>
      </c>
      <c r="DZ34" s="36" t="s">
        <v>31</v>
      </c>
      <c r="EA34" s="36" t="s">
        <v>31</v>
      </c>
      <c r="EB34" s="36" t="s">
        <v>31</v>
      </c>
      <c r="EC34" s="36" t="s">
        <v>31</v>
      </c>
      <c r="ED34" s="36" t="s">
        <v>31</v>
      </c>
      <c r="EE34" s="36" t="s">
        <v>31</v>
      </c>
      <c r="EF34" s="36" t="s">
        <v>31</v>
      </c>
      <c r="EG34" s="36" t="s">
        <v>31</v>
      </c>
      <c r="EH34" s="36" t="s">
        <v>31</v>
      </c>
      <c r="EI34" s="36" t="s">
        <v>31</v>
      </c>
      <c r="EJ34" s="36" t="s">
        <v>31</v>
      </c>
      <c r="EK34" s="36" t="s">
        <v>31</v>
      </c>
      <c r="EL34" s="36" t="s">
        <v>31</v>
      </c>
      <c r="EM34" s="36" t="s">
        <v>31</v>
      </c>
      <c r="EN34" s="36" t="s">
        <v>31</v>
      </c>
      <c r="EO34" s="36" t="s">
        <v>31</v>
      </c>
      <c r="EP34" s="36" t="s">
        <v>31</v>
      </c>
      <c r="EQ34" s="36" t="s">
        <v>31</v>
      </c>
      <c r="ER34" s="36" t="s">
        <v>31</v>
      </c>
      <c r="ES34" s="36" t="s">
        <v>31</v>
      </c>
      <c r="ET34" s="36" t="s">
        <v>31</v>
      </c>
      <c r="EU34" s="36" t="s">
        <v>31</v>
      </c>
      <c r="EV34" s="36" t="s">
        <v>31</v>
      </c>
      <c r="EW34" s="36" t="s">
        <v>31</v>
      </c>
      <c r="EX34" s="36" t="s">
        <v>31</v>
      </c>
      <c r="EY34" s="36" t="s">
        <v>31</v>
      </c>
      <c r="EZ34" s="36" t="s">
        <v>31</v>
      </c>
      <c r="FA34" s="36" t="s">
        <v>31</v>
      </c>
      <c r="FB34" s="36" t="s">
        <v>31</v>
      </c>
      <c r="FC34" s="36" t="s">
        <v>31</v>
      </c>
      <c r="FD34" s="36" t="s">
        <v>31</v>
      </c>
      <c r="FE34" s="36" t="s">
        <v>31</v>
      </c>
      <c r="FF34" s="36" t="s">
        <v>31</v>
      </c>
      <c r="FG34" s="36" t="s">
        <v>31</v>
      </c>
      <c r="FH34" s="36" t="s">
        <v>31</v>
      </c>
      <c r="FI34" s="36" t="s">
        <v>31</v>
      </c>
      <c r="FJ34" s="36" t="s">
        <v>31</v>
      </c>
      <c r="FK34" s="36" t="s">
        <v>31</v>
      </c>
      <c r="FL34" s="36" t="s">
        <v>31</v>
      </c>
      <c r="FM34" s="36" t="s">
        <v>31</v>
      </c>
      <c r="FN34" s="36" t="s">
        <v>31</v>
      </c>
      <c r="FO34" s="36" t="s">
        <v>31</v>
      </c>
      <c r="FP34" s="36" t="s">
        <v>31</v>
      </c>
      <c r="FQ34" s="36" t="s">
        <v>31</v>
      </c>
      <c r="FR34" s="36" t="s">
        <v>31</v>
      </c>
      <c r="FS34" s="36" t="s">
        <v>31</v>
      </c>
      <c r="FT34" s="36" t="s">
        <v>31</v>
      </c>
      <c r="FU34" s="36" t="s">
        <v>31</v>
      </c>
      <c r="FV34" s="36" t="s">
        <v>31</v>
      </c>
      <c r="FW34" s="36" t="s">
        <v>31</v>
      </c>
      <c r="FX34" s="36" t="s">
        <v>31</v>
      </c>
      <c r="FY34" s="36" t="s">
        <v>31</v>
      </c>
      <c r="FZ34" s="36" t="s">
        <v>31</v>
      </c>
      <c r="GA34" s="36" t="s">
        <v>31</v>
      </c>
      <c r="GB34" s="36" t="s">
        <v>31</v>
      </c>
      <c r="GC34" s="36" t="s">
        <v>31</v>
      </c>
      <c r="GD34" s="36" t="s">
        <v>31</v>
      </c>
      <c r="GE34" s="36" t="s">
        <v>31</v>
      </c>
      <c r="GF34" s="36" t="s">
        <v>31</v>
      </c>
      <c r="GG34" s="36" t="s">
        <v>31</v>
      </c>
      <c r="GH34" s="36" t="s">
        <v>31</v>
      </c>
      <c r="GI34" s="36" t="s">
        <v>31</v>
      </c>
      <c r="GJ34" s="36" t="s">
        <v>31</v>
      </c>
      <c r="GK34" s="36" t="s">
        <v>31</v>
      </c>
      <c r="GL34" s="36" t="s">
        <v>31</v>
      </c>
      <c r="GM34" s="36" t="s">
        <v>31</v>
      </c>
      <c r="GN34" s="36" t="s">
        <v>31</v>
      </c>
      <c r="GO34" s="36" t="s">
        <v>31</v>
      </c>
      <c r="GP34" s="36" t="s">
        <v>31</v>
      </c>
      <c r="GQ34" s="36" t="s">
        <v>31</v>
      </c>
      <c r="GR34" s="36" t="s">
        <v>31</v>
      </c>
      <c r="GS34" s="36" t="s">
        <v>31</v>
      </c>
      <c r="GT34" s="36" t="s">
        <v>31</v>
      </c>
      <c r="GU34" s="36" t="s">
        <v>31</v>
      </c>
      <c r="GV34" s="36" t="s">
        <v>31</v>
      </c>
      <c r="GW34" s="36" t="s">
        <v>31</v>
      </c>
      <c r="GX34" s="36" t="s">
        <v>31</v>
      </c>
      <c r="GY34" s="36" t="s">
        <v>31</v>
      </c>
      <c r="GZ34" s="36" t="s">
        <v>31</v>
      </c>
      <c r="HA34" s="36" t="s">
        <v>31</v>
      </c>
      <c r="HB34" s="36" t="s">
        <v>31</v>
      </c>
      <c r="HC34" s="36" t="s">
        <v>31</v>
      </c>
      <c r="HD34" s="36" t="s">
        <v>31</v>
      </c>
      <c r="HE34" s="36" t="s">
        <v>31</v>
      </c>
      <c r="HF34" s="36" t="s">
        <v>31</v>
      </c>
      <c r="HG34" s="36" t="s">
        <v>31</v>
      </c>
      <c r="HH34" s="36" t="s">
        <v>31</v>
      </c>
      <c r="HI34" s="36" t="s">
        <v>31</v>
      </c>
      <c r="HJ34" s="36" t="s">
        <v>31</v>
      </c>
      <c r="HK34" s="36" t="s">
        <v>31</v>
      </c>
      <c r="HL34" s="36" t="s">
        <v>31</v>
      </c>
      <c r="HM34" s="36" t="s">
        <v>31</v>
      </c>
      <c r="HN34" s="36" t="s">
        <v>31</v>
      </c>
      <c r="HO34" s="36" t="s">
        <v>31</v>
      </c>
      <c r="HP34" s="36" t="s">
        <v>31</v>
      </c>
      <c r="HQ34" s="36" t="s">
        <v>31</v>
      </c>
      <c r="HR34" s="36" t="s">
        <v>31</v>
      </c>
      <c r="HS34" s="36" t="s">
        <v>31</v>
      </c>
      <c r="HT34" s="36" t="s">
        <v>31</v>
      </c>
      <c r="HU34" s="36" t="s">
        <v>31</v>
      </c>
      <c r="HV34" s="36" t="s">
        <v>31</v>
      </c>
      <c r="HW34" s="36" t="s">
        <v>31</v>
      </c>
      <c r="HX34" s="36" t="s">
        <v>31</v>
      </c>
      <c r="IC34" s="28"/>
      <c r="ID34" s="611" t="str">
        <f t="shared" si="2"/>
        <v>N365</v>
      </c>
      <c r="IE34" s="25">
        <f t="shared" si="4"/>
        <v>48000</v>
      </c>
      <c r="IF34" s="25" t="str">
        <f>IF(COUNTIF($E24:$HX24,$IF$12)=0,"N",HLOOKUP($IF$12,$E24:$HX$35,$IM34,FALSE))</f>
        <v>N</v>
      </c>
      <c r="IG34" s="25" t="str">
        <f>IF(COUNTIF($E24:$HX24,$IG$12)=0,"N",HLOOKUP($IG$12,$E24:$HX$35,$IM34,FALSE))</f>
        <v>N</v>
      </c>
      <c r="IH34" s="25" t="str">
        <f>IF(COUNTIF($E24:$HX24,$IH$12)=0,"N",HLOOKUP($IH$12,$E24:$HX$35,$IM34,FALSE))</f>
        <v>N</v>
      </c>
      <c r="II34" s="25" t="str">
        <f>IF(COUNTIF($E24:$HX24,$II$12)=0,"N",HLOOKUP($II$12,$E24:$HX$35,$IM34,FALSE))</f>
        <v>N</v>
      </c>
      <c r="IJ34" s="25" t="str">
        <f>IF(COUNTIF($E24:$HX24,$IJ$12)=0,"N",HLOOKUP($IJ$12,$E24:$HX$35,$IM34,FALSE))</f>
        <v>N</v>
      </c>
      <c r="IK34" s="25" t="str">
        <f>IF(COUNTIF($E24:$HX24,$IK$12)=0,"N",HLOOKUP($IK$12,$E24:$HX$35,$IM34,FALSE))</f>
        <v>N</v>
      </c>
      <c r="IM34" s="554">
        <v>12</v>
      </c>
      <c r="IN34" s="25" t="str">
        <f t="shared" si="5"/>
        <v>N</v>
      </c>
      <c r="IO34" s="25" t="str">
        <f t="shared" si="5"/>
        <v>N</v>
      </c>
      <c r="IP34" s="25" t="str">
        <f t="shared" si="5"/>
        <v>N</v>
      </c>
      <c r="IQ34" s="25" t="str">
        <f t="shared" si="5"/>
        <v>N</v>
      </c>
      <c r="IR34" s="25" t="str">
        <f t="shared" si="5"/>
        <v>N</v>
      </c>
      <c r="IS34" s="25" t="str">
        <f t="shared" si="5"/>
        <v>N</v>
      </c>
    </row>
    <row r="35" spans="1:255" ht="15.75" customHeight="1" x14ac:dyDescent="0.2">
      <c r="A35" s="8"/>
      <c r="B35" s="8"/>
      <c r="C35" s="8"/>
      <c r="D35" s="186" t="s">
        <v>30</v>
      </c>
      <c r="E35" s="557">
        <v>40909</v>
      </c>
      <c r="F35" s="557">
        <v>40940</v>
      </c>
      <c r="G35" s="557">
        <v>40969</v>
      </c>
      <c r="H35" s="557">
        <v>41000</v>
      </c>
      <c r="I35" s="557">
        <v>41030</v>
      </c>
      <c r="J35" s="557">
        <v>41061</v>
      </c>
      <c r="K35" s="557">
        <v>41091</v>
      </c>
      <c r="L35" s="557">
        <v>41122</v>
      </c>
      <c r="M35" s="557">
        <v>41153</v>
      </c>
      <c r="N35" s="557">
        <v>41183</v>
      </c>
      <c r="O35" s="557">
        <v>41214</v>
      </c>
      <c r="P35" s="557">
        <v>41244</v>
      </c>
      <c r="Q35" s="557">
        <v>41275</v>
      </c>
      <c r="R35" s="557">
        <v>41306</v>
      </c>
      <c r="S35" s="557">
        <v>41334</v>
      </c>
      <c r="T35" s="557">
        <v>41365</v>
      </c>
      <c r="U35" s="557">
        <v>41395</v>
      </c>
      <c r="V35" s="557">
        <v>41426</v>
      </c>
      <c r="W35" s="557">
        <v>41456</v>
      </c>
      <c r="X35" s="557">
        <v>41487</v>
      </c>
      <c r="Y35" s="557">
        <v>41518</v>
      </c>
      <c r="Z35" s="557">
        <v>41548</v>
      </c>
      <c r="AA35" s="557">
        <v>41579</v>
      </c>
      <c r="AB35" s="557">
        <v>41609</v>
      </c>
      <c r="AC35" s="557">
        <v>41640</v>
      </c>
      <c r="AD35" s="557">
        <v>41671</v>
      </c>
      <c r="AE35" s="557">
        <v>41699</v>
      </c>
      <c r="AF35" s="557">
        <v>41730</v>
      </c>
      <c r="AG35" s="557">
        <v>41760</v>
      </c>
      <c r="AH35" s="557">
        <v>41791</v>
      </c>
      <c r="AI35" s="557">
        <v>41821</v>
      </c>
      <c r="AJ35" s="557">
        <v>41852</v>
      </c>
      <c r="AK35" s="557">
        <v>41883</v>
      </c>
      <c r="AL35" s="557">
        <v>41913</v>
      </c>
      <c r="AM35" s="557">
        <v>41944</v>
      </c>
      <c r="AN35" s="557">
        <v>41974</v>
      </c>
      <c r="AO35" s="557">
        <v>42005</v>
      </c>
      <c r="AP35" s="557">
        <v>42036</v>
      </c>
      <c r="AQ35" s="557">
        <v>42064</v>
      </c>
      <c r="AR35" s="557">
        <v>42095</v>
      </c>
      <c r="AS35" s="557">
        <v>42125</v>
      </c>
      <c r="AT35" s="557">
        <v>42156</v>
      </c>
      <c r="AU35" s="557">
        <v>42186</v>
      </c>
      <c r="AV35" s="557">
        <v>42217</v>
      </c>
      <c r="AW35" s="557">
        <v>42248</v>
      </c>
      <c r="AX35" s="557">
        <v>42278</v>
      </c>
      <c r="AY35" s="557">
        <v>42309</v>
      </c>
      <c r="AZ35" s="557">
        <v>42339</v>
      </c>
      <c r="BA35" s="557">
        <v>42370</v>
      </c>
      <c r="BB35" s="557">
        <v>42401</v>
      </c>
      <c r="BC35" s="557">
        <v>42430</v>
      </c>
      <c r="BD35" s="557">
        <v>42461</v>
      </c>
      <c r="BE35" s="557">
        <v>42491</v>
      </c>
      <c r="BF35" s="557">
        <v>42522</v>
      </c>
      <c r="BG35" s="557">
        <v>42552</v>
      </c>
      <c r="BH35" s="557">
        <v>42583</v>
      </c>
      <c r="BI35" s="557">
        <v>42614</v>
      </c>
      <c r="BJ35" s="557">
        <v>42644</v>
      </c>
      <c r="BK35" s="557">
        <v>42675</v>
      </c>
      <c r="BL35" s="557">
        <v>42705</v>
      </c>
      <c r="BM35" s="557">
        <v>42736</v>
      </c>
      <c r="BN35" s="557">
        <v>42767</v>
      </c>
      <c r="BO35" s="557">
        <v>42795</v>
      </c>
      <c r="BP35" s="557">
        <v>42826</v>
      </c>
      <c r="BQ35" s="557">
        <v>42856</v>
      </c>
      <c r="BR35" s="557">
        <v>42887</v>
      </c>
      <c r="BS35" s="557">
        <v>42917</v>
      </c>
      <c r="BT35" s="558">
        <v>42948</v>
      </c>
      <c r="BU35" s="558">
        <v>42979</v>
      </c>
      <c r="BV35" s="557">
        <v>43009</v>
      </c>
      <c r="BW35" s="557">
        <v>43040</v>
      </c>
      <c r="BX35" s="557">
        <v>43070</v>
      </c>
      <c r="BY35" s="557">
        <v>43101</v>
      </c>
      <c r="BZ35" s="557">
        <v>43132</v>
      </c>
      <c r="CA35" s="557">
        <v>43160</v>
      </c>
      <c r="CB35" s="557">
        <v>43191</v>
      </c>
      <c r="CC35" s="557">
        <v>43221</v>
      </c>
      <c r="CD35" s="557">
        <v>43252</v>
      </c>
      <c r="CE35" s="557">
        <v>43282</v>
      </c>
      <c r="CF35" s="559">
        <v>43313</v>
      </c>
      <c r="CG35" s="560">
        <v>43344</v>
      </c>
      <c r="CH35" s="557">
        <v>43374</v>
      </c>
      <c r="CI35" s="557">
        <v>43405</v>
      </c>
      <c r="CJ35" s="557">
        <v>43435</v>
      </c>
      <c r="CK35" s="557">
        <v>43466</v>
      </c>
      <c r="CL35" s="557">
        <v>43497</v>
      </c>
      <c r="CM35" s="557">
        <v>43525</v>
      </c>
      <c r="CN35" s="557">
        <v>43556</v>
      </c>
      <c r="CO35" s="557">
        <v>43586</v>
      </c>
      <c r="CP35" s="557">
        <v>43617</v>
      </c>
      <c r="CQ35" s="557">
        <v>43647</v>
      </c>
      <c r="CR35" s="557">
        <v>43678</v>
      </c>
      <c r="CS35" s="557">
        <v>43709</v>
      </c>
      <c r="CT35" s="557">
        <v>43739</v>
      </c>
      <c r="CU35" s="557">
        <v>43770</v>
      </c>
      <c r="CV35" s="557">
        <v>43800</v>
      </c>
      <c r="CW35" s="557">
        <v>43831</v>
      </c>
      <c r="CX35" s="557">
        <v>43862</v>
      </c>
      <c r="CY35" s="557">
        <v>43891</v>
      </c>
      <c r="CZ35" s="557">
        <v>43922</v>
      </c>
      <c r="DA35" s="557">
        <v>43952</v>
      </c>
      <c r="DB35" s="557">
        <v>43983</v>
      </c>
      <c r="DC35" s="557">
        <v>44013</v>
      </c>
      <c r="DD35" s="557">
        <v>44044</v>
      </c>
      <c r="DE35" s="557">
        <v>44075</v>
      </c>
      <c r="DF35" s="557">
        <v>44105</v>
      </c>
      <c r="DG35" s="557">
        <v>44136</v>
      </c>
      <c r="DH35" s="557">
        <v>44166</v>
      </c>
      <c r="DI35" s="557">
        <v>44197</v>
      </c>
      <c r="DJ35" s="557">
        <v>44228</v>
      </c>
      <c r="DK35" s="557">
        <v>44256</v>
      </c>
      <c r="DL35" s="557">
        <v>44287</v>
      </c>
      <c r="DM35" s="557">
        <v>44317</v>
      </c>
      <c r="DN35" s="557">
        <v>44348</v>
      </c>
      <c r="DO35" s="557">
        <v>44378</v>
      </c>
      <c r="DP35" s="557">
        <v>44409</v>
      </c>
      <c r="DQ35" s="557">
        <v>44440</v>
      </c>
      <c r="DR35" s="557">
        <v>44470</v>
      </c>
      <c r="DS35" s="557">
        <v>44501</v>
      </c>
      <c r="DT35" s="557">
        <v>44531</v>
      </c>
      <c r="DU35" s="557">
        <v>44562</v>
      </c>
      <c r="DV35" s="557">
        <v>44593</v>
      </c>
      <c r="DW35" s="557">
        <v>44621</v>
      </c>
      <c r="DX35" s="557">
        <v>44652</v>
      </c>
      <c r="DY35" s="557">
        <v>44682</v>
      </c>
      <c r="DZ35" s="557">
        <v>44713</v>
      </c>
      <c r="EA35" s="557">
        <v>44743</v>
      </c>
      <c r="EB35" s="557">
        <v>44774</v>
      </c>
      <c r="EC35" s="557">
        <v>44805</v>
      </c>
      <c r="ED35" s="557">
        <v>44835</v>
      </c>
      <c r="EE35" s="557">
        <v>44866</v>
      </c>
      <c r="EF35" s="557">
        <v>44896</v>
      </c>
      <c r="EG35" s="557">
        <v>44927</v>
      </c>
      <c r="EH35" s="557">
        <v>44958</v>
      </c>
      <c r="EI35" s="557">
        <v>44986</v>
      </c>
      <c r="EJ35" s="557">
        <v>45017</v>
      </c>
      <c r="EK35" s="557">
        <v>45047</v>
      </c>
      <c r="EL35" s="557">
        <v>45078</v>
      </c>
      <c r="EM35" s="557">
        <v>45108</v>
      </c>
      <c r="EN35" s="557">
        <v>45139</v>
      </c>
      <c r="EO35" s="557">
        <v>45170</v>
      </c>
      <c r="EP35" s="557">
        <v>45200</v>
      </c>
      <c r="EQ35" s="557">
        <v>45231</v>
      </c>
      <c r="ER35" s="557">
        <v>45261</v>
      </c>
      <c r="ES35" s="557">
        <v>45292</v>
      </c>
      <c r="ET35" s="557">
        <v>45323</v>
      </c>
      <c r="EU35" s="557">
        <v>45352</v>
      </c>
      <c r="EV35" s="557">
        <v>45383</v>
      </c>
      <c r="EW35" s="557">
        <v>45413</v>
      </c>
      <c r="EX35" s="557">
        <v>45444</v>
      </c>
      <c r="EY35" s="557">
        <v>45474</v>
      </c>
      <c r="EZ35" s="557">
        <v>45505</v>
      </c>
      <c r="FA35" s="557">
        <v>45536</v>
      </c>
      <c r="FB35" s="557">
        <v>45566</v>
      </c>
      <c r="FC35" s="557">
        <v>45597</v>
      </c>
      <c r="FD35" s="557">
        <v>45627</v>
      </c>
      <c r="FE35" s="557">
        <v>45658</v>
      </c>
      <c r="FF35" s="557">
        <v>45689</v>
      </c>
      <c r="FG35" s="557">
        <v>45717</v>
      </c>
      <c r="FH35" s="557">
        <v>45748</v>
      </c>
      <c r="FI35" s="557">
        <v>45778</v>
      </c>
      <c r="FJ35" s="557">
        <v>45809</v>
      </c>
      <c r="FK35" s="557">
        <v>45839</v>
      </c>
      <c r="FL35" s="557">
        <v>45870</v>
      </c>
      <c r="FM35" s="557">
        <v>45901</v>
      </c>
      <c r="FN35" s="557">
        <v>45931</v>
      </c>
      <c r="FO35" s="557">
        <v>45962</v>
      </c>
      <c r="FP35" s="557">
        <v>45992</v>
      </c>
      <c r="FQ35" s="557">
        <v>46023</v>
      </c>
      <c r="FR35" s="557">
        <v>46054</v>
      </c>
      <c r="FS35" s="557">
        <v>46082</v>
      </c>
      <c r="FT35" s="557">
        <v>46113</v>
      </c>
      <c r="FU35" s="557">
        <v>46143</v>
      </c>
      <c r="FV35" s="557">
        <v>46174</v>
      </c>
      <c r="FW35" s="557">
        <v>46204</v>
      </c>
      <c r="FX35" s="557">
        <v>46235</v>
      </c>
      <c r="FY35" s="557">
        <v>46266</v>
      </c>
      <c r="FZ35" s="557">
        <v>46296</v>
      </c>
      <c r="GA35" s="557">
        <v>46327</v>
      </c>
      <c r="GB35" s="557">
        <v>46357</v>
      </c>
      <c r="GC35" s="557">
        <v>46388</v>
      </c>
      <c r="GD35" s="557">
        <v>46419</v>
      </c>
      <c r="GE35" s="557">
        <v>46447</v>
      </c>
      <c r="GF35" s="557">
        <v>46478</v>
      </c>
      <c r="GG35" s="557">
        <v>46508</v>
      </c>
      <c r="GH35" s="557">
        <v>46539</v>
      </c>
      <c r="GI35" s="557">
        <v>46569</v>
      </c>
      <c r="GJ35" s="557">
        <v>46600</v>
      </c>
      <c r="GK35" s="557">
        <v>46631</v>
      </c>
      <c r="GL35" s="557">
        <v>46661</v>
      </c>
      <c r="GM35" s="557">
        <v>46692</v>
      </c>
      <c r="GN35" s="557">
        <v>46722</v>
      </c>
      <c r="GO35" s="557">
        <v>46753</v>
      </c>
      <c r="GP35" s="557">
        <v>46784</v>
      </c>
      <c r="GQ35" s="557">
        <v>46813</v>
      </c>
      <c r="GR35" s="557">
        <v>46844</v>
      </c>
      <c r="GS35" s="557">
        <v>46874</v>
      </c>
      <c r="GT35" s="557">
        <v>46905</v>
      </c>
      <c r="GU35" s="557">
        <v>46935</v>
      </c>
      <c r="GV35" s="557">
        <v>46966</v>
      </c>
      <c r="GW35" s="557">
        <v>46997</v>
      </c>
      <c r="GX35" s="557">
        <v>47027</v>
      </c>
      <c r="GY35" s="557">
        <v>47058</v>
      </c>
      <c r="GZ35" s="557">
        <v>47088</v>
      </c>
      <c r="HA35" s="557">
        <v>47119</v>
      </c>
      <c r="HB35" s="557">
        <v>47150</v>
      </c>
      <c r="HC35" s="557">
        <v>47178</v>
      </c>
      <c r="HD35" s="557">
        <v>47209</v>
      </c>
      <c r="HE35" s="557">
        <v>47239</v>
      </c>
      <c r="HF35" s="557">
        <v>47270</v>
      </c>
      <c r="HG35" s="557">
        <v>47300</v>
      </c>
      <c r="HH35" s="557">
        <v>47331</v>
      </c>
      <c r="HI35" s="557">
        <v>47362</v>
      </c>
      <c r="HJ35" s="557">
        <v>47392</v>
      </c>
      <c r="HK35" s="557">
        <v>47423</v>
      </c>
      <c r="HL35" s="557">
        <v>47453</v>
      </c>
      <c r="HM35" s="557">
        <v>47484</v>
      </c>
      <c r="HN35" s="557">
        <v>47515</v>
      </c>
      <c r="HO35" s="557">
        <v>47543</v>
      </c>
      <c r="HP35" s="557">
        <v>47574</v>
      </c>
      <c r="HQ35" s="557">
        <v>47604</v>
      </c>
      <c r="HR35" s="557">
        <v>47635</v>
      </c>
      <c r="HS35" s="557">
        <v>47665</v>
      </c>
      <c r="HT35" s="557">
        <v>47696</v>
      </c>
      <c r="HU35" s="557">
        <v>47727</v>
      </c>
      <c r="HV35" s="557">
        <v>47757</v>
      </c>
      <c r="HW35" s="557">
        <v>47788</v>
      </c>
      <c r="HX35" s="557">
        <v>47818</v>
      </c>
      <c r="IC35" s="28"/>
      <c r="ID35" s="611" t="str">
        <f t="shared" si="2"/>
        <v>N366</v>
      </c>
      <c r="IE35" s="25">
        <f t="shared" si="4"/>
        <v>48000</v>
      </c>
      <c r="IF35" s="25" t="str">
        <f>IF(COUNTIF($E25:$HX25,$IF$12)=0,"N",HLOOKUP($IF$12,$E25:$HX$35,$IM35,FALSE))</f>
        <v>N</v>
      </c>
      <c r="IG35" s="25" t="str">
        <f>IF(COUNTIF($E25:$HX25,$IG$12)=0,"N",HLOOKUP($IG$12,$E25:$HX$35,$IM35,FALSE))</f>
        <v>N</v>
      </c>
      <c r="IH35" s="25" t="str">
        <f>IF(COUNTIF($E25:$HX25,$IH$12)=0,"N",HLOOKUP($IH$12,$E25:$HX$35,$IM35,FALSE))</f>
        <v>N</v>
      </c>
      <c r="II35" s="25" t="str">
        <f>IF(COUNTIF($E25:$HX25,$II$12)=0,"N",HLOOKUP($II$12,$E25:$HX$35,$IM35,FALSE))</f>
        <v>N</v>
      </c>
      <c r="IJ35" s="25">
        <f>IF(COUNTIF($E25:$HX25,$IJ$12)=0,"N",HLOOKUP($IJ$12,$E25:$HX$35,$IM35,FALSE))</f>
        <v>41426</v>
      </c>
      <c r="IK35" s="25" t="str">
        <f>IF(COUNTIF($E25:$HX25,$IK$12)=0,"N",HLOOKUP($IK$12,$E25:$HX$35,$IM35,FALSE))</f>
        <v>N</v>
      </c>
      <c r="IM35" s="554">
        <v>11</v>
      </c>
      <c r="IN35" s="25" t="str">
        <f t="shared" si="5"/>
        <v>N</v>
      </c>
      <c r="IO35" s="25" t="str">
        <f t="shared" si="5"/>
        <v>N</v>
      </c>
      <c r="IP35" s="25" t="str">
        <f t="shared" si="5"/>
        <v>N</v>
      </c>
      <c r="IQ35" s="25" t="str">
        <f t="shared" si="5"/>
        <v>N</v>
      </c>
      <c r="IR35" s="25" t="str">
        <f t="shared" si="5"/>
        <v>N</v>
      </c>
      <c r="IS35" s="25" t="str">
        <f t="shared" si="5"/>
        <v>N</v>
      </c>
    </row>
    <row r="36" spans="1:255" ht="15.75" customHeight="1" x14ac:dyDescent="0.2">
      <c r="A36" s="8"/>
      <c r="B36" s="8"/>
      <c r="C36" s="8"/>
      <c r="D36" s="577" t="s">
        <v>27</v>
      </c>
      <c r="E36" s="31">
        <f>COUNTIF(E3:E34,"AIA")+COUNTIF(E3:E34,"V5")+COUNTIF(E3:E34,"V10")+COUNTIF(E3:E34,"V15")+COUNTIF(E3:E34,"V20")+COUNTIF(E3:E34,"V25")+COUNTIF(E3:E34,"V30")</f>
        <v>2</v>
      </c>
      <c r="F36" s="31">
        <f t="shared" ref="F36:BQ36" si="6">COUNTIF(F3:F34,"AIA")+COUNTIF(F3:F34,"V5")+COUNTIF(F3:F34,"V10")+COUNTIF(F3:F34,"V15")+COUNTIF(F3:F34,"V20")+COUNTIF(F3:F34,"V25")+COUNTIF(F3:F34,"V30")</f>
        <v>3</v>
      </c>
      <c r="G36" s="31">
        <f t="shared" si="6"/>
        <v>3</v>
      </c>
      <c r="H36" s="31">
        <f t="shared" si="6"/>
        <v>3</v>
      </c>
      <c r="I36" s="31">
        <f t="shared" si="6"/>
        <v>4</v>
      </c>
      <c r="J36" s="31">
        <f t="shared" si="6"/>
        <v>4</v>
      </c>
      <c r="K36" s="31">
        <f t="shared" si="6"/>
        <v>3</v>
      </c>
      <c r="L36" s="31">
        <f t="shared" si="6"/>
        <v>1</v>
      </c>
      <c r="M36" s="31">
        <f t="shared" si="6"/>
        <v>1</v>
      </c>
      <c r="N36" s="31">
        <f t="shared" si="6"/>
        <v>1</v>
      </c>
      <c r="O36" s="31">
        <f t="shared" si="6"/>
        <v>0</v>
      </c>
      <c r="P36" s="31">
        <f t="shared" si="6"/>
        <v>0</v>
      </c>
      <c r="Q36" s="31">
        <f t="shared" si="6"/>
        <v>1</v>
      </c>
      <c r="R36" s="31">
        <f t="shared" si="6"/>
        <v>2</v>
      </c>
      <c r="S36" s="31">
        <f t="shared" si="6"/>
        <v>4</v>
      </c>
      <c r="T36" s="31">
        <f t="shared" si="6"/>
        <v>4</v>
      </c>
      <c r="U36" s="31">
        <f t="shared" si="6"/>
        <v>4</v>
      </c>
      <c r="V36" s="31">
        <f t="shared" si="6"/>
        <v>7</v>
      </c>
      <c r="W36" s="31">
        <f t="shared" si="6"/>
        <v>7</v>
      </c>
      <c r="X36" s="31">
        <f t="shared" si="6"/>
        <v>5</v>
      </c>
      <c r="Y36" s="31">
        <f t="shared" si="6"/>
        <v>7</v>
      </c>
      <c r="Z36" s="31">
        <f t="shared" si="6"/>
        <v>7</v>
      </c>
      <c r="AA36" s="31">
        <f t="shared" si="6"/>
        <v>6</v>
      </c>
      <c r="AB36" s="31">
        <f t="shared" si="6"/>
        <v>6</v>
      </c>
      <c r="AC36" s="31">
        <f t="shared" si="6"/>
        <v>6</v>
      </c>
      <c r="AD36" s="31">
        <f t="shared" si="6"/>
        <v>6</v>
      </c>
      <c r="AE36" s="31">
        <f t="shared" si="6"/>
        <v>7</v>
      </c>
      <c r="AF36" s="31">
        <f t="shared" si="6"/>
        <v>7</v>
      </c>
      <c r="AG36" s="31">
        <f t="shared" si="6"/>
        <v>7</v>
      </c>
      <c r="AH36" s="31">
        <f t="shared" si="6"/>
        <v>6</v>
      </c>
      <c r="AI36" s="31">
        <f t="shared" si="6"/>
        <v>5</v>
      </c>
      <c r="AJ36" s="31">
        <f t="shared" si="6"/>
        <v>5</v>
      </c>
      <c r="AK36" s="31">
        <f t="shared" si="6"/>
        <v>3</v>
      </c>
      <c r="AL36" s="31">
        <f t="shared" si="6"/>
        <v>3</v>
      </c>
      <c r="AM36" s="31">
        <f t="shared" si="6"/>
        <v>3</v>
      </c>
      <c r="AN36" s="31">
        <f t="shared" si="6"/>
        <v>3</v>
      </c>
      <c r="AO36" s="31">
        <f t="shared" si="6"/>
        <v>2</v>
      </c>
      <c r="AP36" s="31">
        <f t="shared" si="6"/>
        <v>1</v>
      </c>
      <c r="AQ36" s="31">
        <f t="shared" si="6"/>
        <v>1</v>
      </c>
      <c r="AR36" s="31">
        <f t="shared" si="6"/>
        <v>2</v>
      </c>
      <c r="AS36" s="31">
        <f t="shared" si="6"/>
        <v>3</v>
      </c>
      <c r="AT36" s="31">
        <f t="shared" si="6"/>
        <v>3</v>
      </c>
      <c r="AU36" s="31">
        <f t="shared" si="6"/>
        <v>3</v>
      </c>
      <c r="AV36" s="31">
        <f t="shared" si="6"/>
        <v>3</v>
      </c>
      <c r="AW36" s="31">
        <f t="shared" si="6"/>
        <v>2</v>
      </c>
      <c r="AX36" s="31">
        <f t="shared" si="6"/>
        <v>2</v>
      </c>
      <c r="AY36" s="31">
        <f t="shared" si="6"/>
        <v>1</v>
      </c>
      <c r="AZ36" s="31">
        <f t="shared" si="6"/>
        <v>1</v>
      </c>
      <c r="BA36" s="31">
        <f t="shared" si="6"/>
        <v>1</v>
      </c>
      <c r="BB36" s="31">
        <f t="shared" si="6"/>
        <v>1</v>
      </c>
      <c r="BC36" s="31">
        <f t="shared" si="6"/>
        <v>2</v>
      </c>
      <c r="BD36" s="31">
        <f t="shared" si="6"/>
        <v>1</v>
      </c>
      <c r="BE36" s="31">
        <f t="shared" si="6"/>
        <v>1</v>
      </c>
      <c r="BF36" s="31">
        <f t="shared" si="6"/>
        <v>1</v>
      </c>
      <c r="BG36" s="31">
        <f t="shared" si="6"/>
        <v>1</v>
      </c>
      <c r="BH36" s="31">
        <f t="shared" si="6"/>
        <v>0</v>
      </c>
      <c r="BI36" s="31">
        <f t="shared" si="6"/>
        <v>0</v>
      </c>
      <c r="BJ36" s="31">
        <f t="shared" si="6"/>
        <v>1</v>
      </c>
      <c r="BK36" s="31">
        <f t="shared" si="6"/>
        <v>1</v>
      </c>
      <c r="BL36" s="31">
        <f t="shared" si="6"/>
        <v>1</v>
      </c>
      <c r="BM36" s="31">
        <f t="shared" si="6"/>
        <v>1</v>
      </c>
      <c r="BN36" s="31">
        <f t="shared" si="6"/>
        <v>1</v>
      </c>
      <c r="BO36" s="31">
        <f t="shared" si="6"/>
        <v>1</v>
      </c>
      <c r="BP36" s="31">
        <f t="shared" si="6"/>
        <v>0</v>
      </c>
      <c r="BQ36" s="31">
        <f t="shared" si="6"/>
        <v>0</v>
      </c>
      <c r="BR36" s="31">
        <f t="shared" ref="BR36:EC36" si="7">COUNTIF(BR3:BR34,"AIA")+COUNTIF(BR3:BR34,"V5")+COUNTIF(BR3:BR34,"V10")+COUNTIF(BR3:BR34,"V15")+COUNTIF(BR3:BR34,"V20")+COUNTIF(BR3:BR34,"V25")+COUNTIF(BR3:BR34,"V30")</f>
        <v>0</v>
      </c>
      <c r="BS36" s="31">
        <f t="shared" si="7"/>
        <v>0</v>
      </c>
      <c r="BT36" s="31">
        <f t="shared" si="7"/>
        <v>0</v>
      </c>
      <c r="BU36" s="31">
        <f t="shared" si="7"/>
        <v>0</v>
      </c>
      <c r="BV36" s="31">
        <f t="shared" si="7"/>
        <v>0</v>
      </c>
      <c r="BW36" s="31">
        <f t="shared" si="7"/>
        <v>0</v>
      </c>
      <c r="BX36" s="31">
        <f t="shared" si="7"/>
        <v>0</v>
      </c>
      <c r="BY36" s="31">
        <f t="shared" si="7"/>
        <v>0</v>
      </c>
      <c r="BZ36" s="31">
        <f t="shared" si="7"/>
        <v>0</v>
      </c>
      <c r="CA36" s="31">
        <f t="shared" si="7"/>
        <v>0</v>
      </c>
      <c r="CB36" s="31">
        <f t="shared" si="7"/>
        <v>0</v>
      </c>
      <c r="CC36" s="31">
        <f t="shared" si="7"/>
        <v>0</v>
      </c>
      <c r="CD36" s="31">
        <f t="shared" si="7"/>
        <v>0</v>
      </c>
      <c r="CE36" s="31">
        <f t="shared" si="7"/>
        <v>0</v>
      </c>
      <c r="CF36" s="165">
        <f t="shared" si="7"/>
        <v>0</v>
      </c>
      <c r="CG36" s="166">
        <f t="shared" si="7"/>
        <v>0</v>
      </c>
      <c r="CH36" s="31">
        <f t="shared" si="7"/>
        <v>0</v>
      </c>
      <c r="CI36" s="31">
        <f t="shared" si="7"/>
        <v>0</v>
      </c>
      <c r="CJ36" s="31">
        <f t="shared" si="7"/>
        <v>0</v>
      </c>
      <c r="CK36" s="31">
        <f t="shared" si="7"/>
        <v>0</v>
      </c>
      <c r="CL36" s="31">
        <f t="shared" si="7"/>
        <v>0</v>
      </c>
      <c r="CM36" s="31">
        <f t="shared" si="7"/>
        <v>0</v>
      </c>
      <c r="CN36" s="31">
        <f t="shared" si="7"/>
        <v>0</v>
      </c>
      <c r="CO36" s="31">
        <f t="shared" si="7"/>
        <v>0</v>
      </c>
      <c r="CP36" s="31">
        <f t="shared" si="7"/>
        <v>0</v>
      </c>
      <c r="CQ36" s="31">
        <f t="shared" si="7"/>
        <v>0</v>
      </c>
      <c r="CR36" s="31">
        <f t="shared" si="7"/>
        <v>0</v>
      </c>
      <c r="CS36" s="31">
        <f t="shared" si="7"/>
        <v>0</v>
      </c>
      <c r="CT36" s="31">
        <f t="shared" si="7"/>
        <v>0</v>
      </c>
      <c r="CU36" s="31">
        <f t="shared" si="7"/>
        <v>0</v>
      </c>
      <c r="CV36" s="31">
        <f t="shared" si="7"/>
        <v>0</v>
      </c>
      <c r="CW36" s="31">
        <f t="shared" si="7"/>
        <v>0</v>
      </c>
      <c r="CX36" s="31">
        <f t="shared" si="7"/>
        <v>0</v>
      </c>
      <c r="CY36" s="31">
        <f t="shared" si="7"/>
        <v>0</v>
      </c>
      <c r="CZ36" s="31">
        <f t="shared" si="7"/>
        <v>0</v>
      </c>
      <c r="DA36" s="31">
        <f t="shared" si="7"/>
        <v>0</v>
      </c>
      <c r="DB36" s="31">
        <f t="shared" si="7"/>
        <v>0</v>
      </c>
      <c r="DC36" s="31">
        <f t="shared" si="7"/>
        <v>0</v>
      </c>
      <c r="DD36" s="31">
        <f t="shared" si="7"/>
        <v>0</v>
      </c>
      <c r="DE36" s="31">
        <f t="shared" si="7"/>
        <v>0</v>
      </c>
      <c r="DF36" s="31">
        <f t="shared" si="7"/>
        <v>0</v>
      </c>
      <c r="DG36" s="31">
        <f t="shared" si="7"/>
        <v>0</v>
      </c>
      <c r="DH36" s="31">
        <f t="shared" si="7"/>
        <v>0</v>
      </c>
      <c r="DI36" s="31">
        <f t="shared" si="7"/>
        <v>0</v>
      </c>
      <c r="DJ36" s="31">
        <f t="shared" si="7"/>
        <v>0</v>
      </c>
      <c r="DK36" s="31">
        <f t="shared" si="7"/>
        <v>0</v>
      </c>
      <c r="DL36" s="31">
        <f t="shared" si="7"/>
        <v>0</v>
      </c>
      <c r="DM36" s="31">
        <f t="shared" si="7"/>
        <v>0</v>
      </c>
      <c r="DN36" s="31">
        <f t="shared" si="7"/>
        <v>0</v>
      </c>
      <c r="DO36" s="31">
        <f t="shared" si="7"/>
        <v>0</v>
      </c>
      <c r="DP36" s="31">
        <f t="shared" si="7"/>
        <v>0</v>
      </c>
      <c r="DQ36" s="31">
        <f t="shared" si="7"/>
        <v>0</v>
      </c>
      <c r="DR36" s="31">
        <f t="shared" si="7"/>
        <v>0</v>
      </c>
      <c r="DS36" s="31">
        <f t="shared" si="7"/>
        <v>0</v>
      </c>
      <c r="DT36" s="31">
        <f t="shared" si="7"/>
        <v>0</v>
      </c>
      <c r="DU36" s="31">
        <f t="shared" si="7"/>
        <v>0</v>
      </c>
      <c r="DV36" s="31">
        <f t="shared" si="7"/>
        <v>0</v>
      </c>
      <c r="DW36" s="31">
        <f t="shared" si="7"/>
        <v>0</v>
      </c>
      <c r="DX36" s="31">
        <f t="shared" si="7"/>
        <v>0</v>
      </c>
      <c r="DY36" s="31">
        <f t="shared" si="7"/>
        <v>0</v>
      </c>
      <c r="DZ36" s="31">
        <f t="shared" si="7"/>
        <v>0</v>
      </c>
      <c r="EA36" s="31">
        <f t="shared" si="7"/>
        <v>0</v>
      </c>
      <c r="EB36" s="31">
        <f t="shared" si="7"/>
        <v>0</v>
      </c>
      <c r="EC36" s="31">
        <f t="shared" si="7"/>
        <v>0</v>
      </c>
      <c r="ED36" s="31">
        <f t="shared" ref="ED36:GO36" si="8">COUNTIF(ED3:ED34,"AIA")+COUNTIF(ED3:ED34,"V5")+COUNTIF(ED3:ED34,"V10")+COUNTIF(ED3:ED34,"V15")+COUNTIF(ED3:ED34,"V20")+COUNTIF(ED3:ED34,"V25")+COUNTIF(ED3:ED34,"V30")</f>
        <v>0</v>
      </c>
      <c r="EE36" s="31">
        <f t="shared" si="8"/>
        <v>0</v>
      </c>
      <c r="EF36" s="31">
        <f t="shared" si="8"/>
        <v>0</v>
      </c>
      <c r="EG36" s="31">
        <f t="shared" si="8"/>
        <v>0</v>
      </c>
      <c r="EH36" s="31">
        <f t="shared" si="8"/>
        <v>0</v>
      </c>
      <c r="EI36" s="31">
        <f t="shared" si="8"/>
        <v>0</v>
      </c>
      <c r="EJ36" s="31">
        <f t="shared" si="8"/>
        <v>0</v>
      </c>
      <c r="EK36" s="31">
        <f t="shared" si="8"/>
        <v>0</v>
      </c>
      <c r="EL36" s="31">
        <f t="shared" si="8"/>
        <v>0</v>
      </c>
      <c r="EM36" s="31">
        <f t="shared" si="8"/>
        <v>0</v>
      </c>
      <c r="EN36" s="31">
        <f t="shared" si="8"/>
        <v>0</v>
      </c>
      <c r="EO36" s="31">
        <f t="shared" si="8"/>
        <v>0</v>
      </c>
      <c r="EP36" s="31">
        <f t="shared" si="8"/>
        <v>0</v>
      </c>
      <c r="EQ36" s="31">
        <f t="shared" si="8"/>
        <v>0</v>
      </c>
      <c r="ER36" s="31">
        <f t="shared" si="8"/>
        <v>0</v>
      </c>
      <c r="ES36" s="31">
        <f t="shared" si="8"/>
        <v>0</v>
      </c>
      <c r="ET36" s="31">
        <f t="shared" si="8"/>
        <v>0</v>
      </c>
      <c r="EU36" s="31">
        <f t="shared" si="8"/>
        <v>0</v>
      </c>
      <c r="EV36" s="31">
        <f t="shared" si="8"/>
        <v>0</v>
      </c>
      <c r="EW36" s="31">
        <f t="shared" si="8"/>
        <v>0</v>
      </c>
      <c r="EX36" s="31">
        <f t="shared" si="8"/>
        <v>0</v>
      </c>
      <c r="EY36" s="31">
        <f t="shared" si="8"/>
        <v>0</v>
      </c>
      <c r="EZ36" s="31">
        <f t="shared" si="8"/>
        <v>0</v>
      </c>
      <c r="FA36" s="31">
        <f t="shared" si="8"/>
        <v>0</v>
      </c>
      <c r="FB36" s="31">
        <f t="shared" si="8"/>
        <v>0</v>
      </c>
      <c r="FC36" s="31">
        <f t="shared" si="8"/>
        <v>0</v>
      </c>
      <c r="FD36" s="31">
        <f t="shared" si="8"/>
        <v>0</v>
      </c>
      <c r="FE36" s="31">
        <f t="shared" si="8"/>
        <v>0</v>
      </c>
      <c r="FF36" s="31">
        <f t="shared" si="8"/>
        <v>0</v>
      </c>
      <c r="FG36" s="31">
        <f t="shared" si="8"/>
        <v>0</v>
      </c>
      <c r="FH36" s="31">
        <f t="shared" si="8"/>
        <v>0</v>
      </c>
      <c r="FI36" s="31">
        <f t="shared" si="8"/>
        <v>0</v>
      </c>
      <c r="FJ36" s="31">
        <f t="shared" si="8"/>
        <v>0</v>
      </c>
      <c r="FK36" s="31">
        <f t="shared" si="8"/>
        <v>0</v>
      </c>
      <c r="FL36" s="31">
        <f t="shared" si="8"/>
        <v>0</v>
      </c>
      <c r="FM36" s="31">
        <f t="shared" si="8"/>
        <v>0</v>
      </c>
      <c r="FN36" s="31">
        <f t="shared" si="8"/>
        <v>0</v>
      </c>
      <c r="FO36" s="31">
        <f t="shared" si="8"/>
        <v>0</v>
      </c>
      <c r="FP36" s="31">
        <f t="shared" si="8"/>
        <v>0</v>
      </c>
      <c r="FQ36" s="31">
        <f t="shared" si="8"/>
        <v>0</v>
      </c>
      <c r="FR36" s="31">
        <f t="shared" si="8"/>
        <v>0</v>
      </c>
      <c r="FS36" s="31">
        <f t="shared" si="8"/>
        <v>0</v>
      </c>
      <c r="FT36" s="31">
        <f t="shared" si="8"/>
        <v>0</v>
      </c>
      <c r="FU36" s="31">
        <f t="shared" si="8"/>
        <v>0</v>
      </c>
      <c r="FV36" s="31">
        <f t="shared" si="8"/>
        <v>0</v>
      </c>
      <c r="FW36" s="31">
        <f t="shared" si="8"/>
        <v>0</v>
      </c>
      <c r="FX36" s="31">
        <f t="shared" si="8"/>
        <v>0</v>
      </c>
      <c r="FY36" s="31">
        <f t="shared" si="8"/>
        <v>0</v>
      </c>
      <c r="FZ36" s="31">
        <f t="shared" si="8"/>
        <v>0</v>
      </c>
      <c r="GA36" s="31">
        <f t="shared" si="8"/>
        <v>0</v>
      </c>
      <c r="GB36" s="31">
        <f t="shared" si="8"/>
        <v>0</v>
      </c>
      <c r="GC36" s="31">
        <f t="shared" si="8"/>
        <v>0</v>
      </c>
      <c r="GD36" s="31">
        <f t="shared" si="8"/>
        <v>0</v>
      </c>
      <c r="GE36" s="31">
        <f t="shared" si="8"/>
        <v>0</v>
      </c>
      <c r="GF36" s="31">
        <f t="shared" si="8"/>
        <v>0</v>
      </c>
      <c r="GG36" s="31">
        <f t="shared" si="8"/>
        <v>0</v>
      </c>
      <c r="GH36" s="31">
        <f t="shared" si="8"/>
        <v>0</v>
      </c>
      <c r="GI36" s="31">
        <f t="shared" si="8"/>
        <v>0</v>
      </c>
      <c r="GJ36" s="31">
        <f t="shared" si="8"/>
        <v>0</v>
      </c>
      <c r="GK36" s="31">
        <f t="shared" si="8"/>
        <v>0</v>
      </c>
      <c r="GL36" s="31">
        <f t="shared" si="8"/>
        <v>0</v>
      </c>
      <c r="GM36" s="31">
        <f t="shared" si="8"/>
        <v>0</v>
      </c>
      <c r="GN36" s="31">
        <f t="shared" si="8"/>
        <v>0</v>
      </c>
      <c r="GO36" s="31">
        <f t="shared" si="8"/>
        <v>0</v>
      </c>
      <c r="GP36" s="31">
        <f t="shared" ref="GP36:HX36" si="9">COUNTIF(GP3:GP34,"AIA")+COUNTIF(GP3:GP34,"V5")+COUNTIF(GP3:GP34,"V10")+COUNTIF(GP3:GP34,"V15")+COUNTIF(GP3:GP34,"V20")+COUNTIF(GP3:GP34,"V25")+COUNTIF(GP3:GP34,"V30")</f>
        <v>0</v>
      </c>
      <c r="GQ36" s="31">
        <f t="shared" si="9"/>
        <v>0</v>
      </c>
      <c r="GR36" s="31">
        <f t="shared" si="9"/>
        <v>0</v>
      </c>
      <c r="GS36" s="31">
        <f t="shared" si="9"/>
        <v>0</v>
      </c>
      <c r="GT36" s="31">
        <f t="shared" si="9"/>
        <v>0</v>
      </c>
      <c r="GU36" s="31">
        <f t="shared" si="9"/>
        <v>0</v>
      </c>
      <c r="GV36" s="31">
        <f t="shared" si="9"/>
        <v>0</v>
      </c>
      <c r="GW36" s="31">
        <f t="shared" si="9"/>
        <v>0</v>
      </c>
      <c r="GX36" s="31">
        <f t="shared" si="9"/>
        <v>0</v>
      </c>
      <c r="GY36" s="31">
        <f t="shared" si="9"/>
        <v>0</v>
      </c>
      <c r="GZ36" s="31">
        <f t="shared" si="9"/>
        <v>0</v>
      </c>
      <c r="HA36" s="31">
        <f t="shared" si="9"/>
        <v>0</v>
      </c>
      <c r="HB36" s="31">
        <f t="shared" si="9"/>
        <v>0</v>
      </c>
      <c r="HC36" s="31">
        <f t="shared" si="9"/>
        <v>0</v>
      </c>
      <c r="HD36" s="31">
        <f t="shared" si="9"/>
        <v>0</v>
      </c>
      <c r="HE36" s="31">
        <f t="shared" si="9"/>
        <v>0</v>
      </c>
      <c r="HF36" s="31">
        <f t="shared" si="9"/>
        <v>0</v>
      </c>
      <c r="HG36" s="31">
        <f t="shared" si="9"/>
        <v>0</v>
      </c>
      <c r="HH36" s="31">
        <f t="shared" si="9"/>
        <v>0</v>
      </c>
      <c r="HI36" s="31">
        <f t="shared" si="9"/>
        <v>0</v>
      </c>
      <c r="HJ36" s="31">
        <f t="shared" si="9"/>
        <v>0</v>
      </c>
      <c r="HK36" s="31">
        <f t="shared" si="9"/>
        <v>0</v>
      </c>
      <c r="HL36" s="31">
        <f t="shared" si="9"/>
        <v>0</v>
      </c>
      <c r="HM36" s="31">
        <f t="shared" si="9"/>
        <v>0</v>
      </c>
      <c r="HN36" s="31">
        <f t="shared" si="9"/>
        <v>0</v>
      </c>
      <c r="HO36" s="31">
        <f t="shared" si="9"/>
        <v>0</v>
      </c>
      <c r="HP36" s="31">
        <f t="shared" si="9"/>
        <v>0</v>
      </c>
      <c r="HQ36" s="31">
        <f t="shared" si="9"/>
        <v>0</v>
      </c>
      <c r="HR36" s="31">
        <f t="shared" si="9"/>
        <v>0</v>
      </c>
      <c r="HS36" s="31">
        <f t="shared" si="9"/>
        <v>0</v>
      </c>
      <c r="HT36" s="31">
        <f t="shared" si="9"/>
        <v>0</v>
      </c>
      <c r="HU36" s="31">
        <f t="shared" si="9"/>
        <v>0</v>
      </c>
      <c r="HV36" s="31">
        <f t="shared" si="9"/>
        <v>0</v>
      </c>
      <c r="HW36" s="31">
        <f t="shared" si="9"/>
        <v>0</v>
      </c>
      <c r="HX36" s="31">
        <f t="shared" si="9"/>
        <v>0</v>
      </c>
      <c r="IC36" s="28"/>
      <c r="ID36" s="611" t="str">
        <f t="shared" si="2"/>
        <v>N367</v>
      </c>
      <c r="IE36" s="25">
        <f t="shared" si="4"/>
        <v>48000</v>
      </c>
      <c r="IF36" s="25" t="str">
        <f>IF(COUNTIF($E26:$HX26,$IF$12)=0,"N",HLOOKUP($IF$12,$E26:$HX$35,$IM36,FALSE))</f>
        <v>N</v>
      </c>
      <c r="IG36" s="25" t="str">
        <f>IF(COUNTIF($E26:$HX26,$IG$12)=0,"N",HLOOKUP($IG$12,$E26:$HX$35,$IM36,FALSE))</f>
        <v>N</v>
      </c>
      <c r="IH36" s="25" t="str">
        <f>IF(COUNTIF($E26:$HX26,$IH$12)=0,"N",HLOOKUP($IH$12,$E26:$HX$35,$IM36,FALSE))</f>
        <v>N</v>
      </c>
      <c r="II36" s="25" t="str">
        <f>IF(COUNTIF($E26:$HX26,$II$12)=0,"N",HLOOKUP($II$12,$E26:$HX$35,$IM36,FALSE))</f>
        <v>N</v>
      </c>
      <c r="IJ36" s="25">
        <f>IF(COUNTIF($E26:$HX26,$IJ$12)=0,"N",HLOOKUP($IJ$12,$E26:$HX$35,$IM36,FALSE))</f>
        <v>40940</v>
      </c>
      <c r="IK36" s="25" t="str">
        <f>IF(COUNTIF($E26:$HX26,$IK$12)=0,"N",HLOOKUP($IK$12,$E26:$HX$35,$IM36,FALSE))</f>
        <v>N</v>
      </c>
      <c r="IM36" s="554">
        <v>10</v>
      </c>
      <c r="IN36" s="25" t="str">
        <f t="shared" si="5"/>
        <v>N</v>
      </c>
      <c r="IO36" s="25" t="str">
        <f t="shared" si="5"/>
        <v>N</v>
      </c>
      <c r="IP36" s="25" t="str">
        <f t="shared" si="5"/>
        <v>N</v>
      </c>
      <c r="IQ36" s="25" t="str">
        <f t="shared" si="5"/>
        <v>N</v>
      </c>
      <c r="IR36" s="25" t="str">
        <f t="shared" si="5"/>
        <v>N</v>
      </c>
      <c r="IS36" s="25" t="str">
        <f t="shared" si="5"/>
        <v>N</v>
      </c>
    </row>
    <row r="37" spans="1:255" ht="15.75" customHeight="1" x14ac:dyDescent="0.2">
      <c r="A37" s="11"/>
      <c r="B37" s="8"/>
      <c r="C37" s="996" t="s">
        <v>66</v>
      </c>
      <c r="D37" s="996"/>
      <c r="E37" s="554">
        <v>1</v>
      </c>
      <c r="F37" s="554">
        <v>2</v>
      </c>
      <c r="G37" s="554">
        <v>3</v>
      </c>
      <c r="H37" s="554">
        <v>4</v>
      </c>
      <c r="I37" s="554">
        <v>5</v>
      </c>
      <c r="J37" s="554">
        <v>6</v>
      </c>
      <c r="K37" s="554">
        <v>7</v>
      </c>
      <c r="L37" s="554">
        <v>8</v>
      </c>
      <c r="M37" s="554">
        <v>9</v>
      </c>
      <c r="N37" s="554">
        <v>10</v>
      </c>
      <c r="O37" s="554">
        <v>11</v>
      </c>
      <c r="P37" s="554">
        <v>12</v>
      </c>
      <c r="Q37" s="554">
        <v>13</v>
      </c>
      <c r="R37" s="554">
        <v>14</v>
      </c>
      <c r="S37" s="554">
        <v>15</v>
      </c>
      <c r="T37" s="554">
        <v>16</v>
      </c>
      <c r="U37" s="554">
        <v>17</v>
      </c>
      <c r="V37" s="554">
        <v>18</v>
      </c>
      <c r="W37" s="554">
        <v>19</v>
      </c>
      <c r="X37" s="554">
        <v>20</v>
      </c>
      <c r="Y37" s="554">
        <v>21</v>
      </c>
      <c r="Z37" s="554">
        <v>22</v>
      </c>
      <c r="AA37" s="554">
        <v>23</v>
      </c>
      <c r="AB37" s="554">
        <v>24</v>
      </c>
      <c r="AC37" s="554">
        <v>25</v>
      </c>
      <c r="AD37" s="554">
        <v>26</v>
      </c>
      <c r="AE37" s="554">
        <v>27</v>
      </c>
      <c r="AF37" s="554">
        <v>28</v>
      </c>
      <c r="AG37" s="554">
        <v>29</v>
      </c>
      <c r="AH37" s="554">
        <v>30</v>
      </c>
      <c r="AI37" s="554">
        <v>31</v>
      </c>
      <c r="AJ37" s="554">
        <v>32</v>
      </c>
      <c r="AK37" s="554">
        <v>33</v>
      </c>
      <c r="AL37" s="554">
        <v>34</v>
      </c>
      <c r="AM37" s="554">
        <v>35</v>
      </c>
      <c r="AN37" s="554">
        <v>36</v>
      </c>
      <c r="AO37" s="554">
        <v>37</v>
      </c>
      <c r="AP37" s="554">
        <v>38</v>
      </c>
      <c r="AQ37" s="554">
        <v>39</v>
      </c>
      <c r="AR37" s="554">
        <v>40</v>
      </c>
      <c r="AS37" s="554">
        <v>41</v>
      </c>
      <c r="AT37" s="554">
        <v>42</v>
      </c>
      <c r="AU37" s="554">
        <v>43</v>
      </c>
      <c r="AV37" s="554">
        <v>44</v>
      </c>
      <c r="AW37" s="554">
        <v>45</v>
      </c>
      <c r="AX37" s="554">
        <v>46</v>
      </c>
      <c r="AY37" s="554">
        <v>47</v>
      </c>
      <c r="AZ37" s="554">
        <v>48</v>
      </c>
      <c r="BA37" s="554">
        <v>49</v>
      </c>
      <c r="BB37" s="554">
        <v>50</v>
      </c>
      <c r="BC37" s="554">
        <v>51</v>
      </c>
      <c r="BD37" s="554">
        <v>52</v>
      </c>
      <c r="BE37" s="554">
        <v>53</v>
      </c>
      <c r="BF37" s="554">
        <v>54</v>
      </c>
      <c r="BG37" s="554">
        <v>55</v>
      </c>
      <c r="BH37" s="554">
        <v>56</v>
      </c>
      <c r="BI37" s="554">
        <v>57</v>
      </c>
      <c r="BJ37" s="554">
        <v>58</v>
      </c>
      <c r="BK37" s="554">
        <v>59</v>
      </c>
      <c r="BL37" s="554">
        <v>60</v>
      </c>
      <c r="BM37" s="554">
        <v>61</v>
      </c>
      <c r="BN37" s="554">
        <v>62</v>
      </c>
      <c r="BO37" s="554">
        <v>63</v>
      </c>
      <c r="BP37" s="554">
        <v>64</v>
      </c>
      <c r="BQ37" s="554">
        <v>65</v>
      </c>
      <c r="BR37" s="554">
        <v>66</v>
      </c>
      <c r="BS37" s="554">
        <v>67</v>
      </c>
      <c r="BT37" s="554">
        <v>68</v>
      </c>
      <c r="BU37" s="554">
        <v>69</v>
      </c>
      <c r="BV37" s="554">
        <v>70</v>
      </c>
      <c r="BW37" s="554">
        <v>71</v>
      </c>
      <c r="BX37" s="554">
        <v>72</v>
      </c>
      <c r="BY37" s="554">
        <v>73</v>
      </c>
      <c r="BZ37" s="554">
        <v>74</v>
      </c>
      <c r="CA37" s="554">
        <v>75</v>
      </c>
      <c r="CB37" s="554">
        <v>76</v>
      </c>
      <c r="CC37" s="554">
        <v>77</v>
      </c>
      <c r="CD37" s="554">
        <v>78</v>
      </c>
      <c r="CE37" s="554">
        <v>79</v>
      </c>
      <c r="CF37" s="555">
        <v>80</v>
      </c>
      <c r="CG37" s="556">
        <v>81</v>
      </c>
      <c r="CH37" s="554">
        <v>82</v>
      </c>
      <c r="CI37" s="554">
        <v>83</v>
      </c>
      <c r="CJ37" s="554">
        <v>84</v>
      </c>
      <c r="CK37" s="554">
        <v>85</v>
      </c>
      <c r="CL37" s="554">
        <v>86</v>
      </c>
      <c r="CM37" s="554">
        <v>87</v>
      </c>
      <c r="CN37" s="554">
        <v>88</v>
      </c>
      <c r="CO37" s="554">
        <v>89</v>
      </c>
      <c r="CP37" s="554">
        <v>90</v>
      </c>
      <c r="CQ37" s="554">
        <v>91</v>
      </c>
      <c r="CR37" s="554">
        <v>92</v>
      </c>
      <c r="CS37" s="554">
        <v>93</v>
      </c>
      <c r="CT37" s="554">
        <v>94</v>
      </c>
      <c r="CU37" s="554">
        <v>95</v>
      </c>
      <c r="CV37" s="554">
        <v>96</v>
      </c>
      <c r="CW37" s="554">
        <v>97</v>
      </c>
      <c r="CX37" s="554">
        <v>98</v>
      </c>
      <c r="CY37" s="554">
        <v>99</v>
      </c>
      <c r="CZ37" s="554">
        <v>100</v>
      </c>
      <c r="DA37" s="554">
        <v>101</v>
      </c>
      <c r="DB37" s="554">
        <v>102</v>
      </c>
      <c r="DC37" s="554">
        <v>103</v>
      </c>
      <c r="DD37" s="554">
        <v>104</v>
      </c>
      <c r="DE37" s="554">
        <v>105</v>
      </c>
      <c r="DF37" s="554">
        <v>106</v>
      </c>
      <c r="DG37" s="554">
        <v>107</v>
      </c>
      <c r="DH37" s="554">
        <v>108</v>
      </c>
      <c r="DI37" s="554">
        <v>109</v>
      </c>
      <c r="DJ37" s="554">
        <v>110</v>
      </c>
      <c r="DK37" s="554">
        <v>111</v>
      </c>
      <c r="DL37" s="554">
        <v>112</v>
      </c>
      <c r="DM37" s="554">
        <v>113</v>
      </c>
      <c r="DN37" s="554">
        <v>114</v>
      </c>
      <c r="DO37" s="554">
        <v>115</v>
      </c>
      <c r="DP37" s="554">
        <v>116</v>
      </c>
      <c r="DQ37" s="554">
        <v>117</v>
      </c>
      <c r="DR37" s="554">
        <v>118</v>
      </c>
      <c r="DS37" s="554">
        <v>119</v>
      </c>
      <c r="DT37" s="554">
        <v>120</v>
      </c>
      <c r="DU37" s="554">
        <v>121</v>
      </c>
      <c r="DV37" s="554">
        <v>122</v>
      </c>
      <c r="DW37" s="554">
        <v>123</v>
      </c>
      <c r="DX37" s="554">
        <v>124</v>
      </c>
      <c r="DY37" s="554">
        <v>125</v>
      </c>
      <c r="DZ37" s="554">
        <v>126</v>
      </c>
      <c r="EA37" s="554">
        <v>127</v>
      </c>
      <c r="EB37" s="554">
        <v>128</v>
      </c>
      <c r="EC37" s="554">
        <v>129</v>
      </c>
      <c r="ED37" s="554">
        <v>130</v>
      </c>
      <c r="EE37" s="554">
        <v>131</v>
      </c>
      <c r="EF37" s="554">
        <v>132</v>
      </c>
      <c r="EG37" s="554">
        <v>133</v>
      </c>
      <c r="EH37" s="554">
        <v>134</v>
      </c>
      <c r="EI37" s="554">
        <v>135</v>
      </c>
      <c r="EJ37" s="554">
        <v>136</v>
      </c>
      <c r="EK37" s="554">
        <v>137</v>
      </c>
      <c r="EL37" s="554">
        <v>138</v>
      </c>
      <c r="EM37" s="554">
        <v>139</v>
      </c>
      <c r="EN37" s="554">
        <v>140</v>
      </c>
      <c r="EO37" s="554">
        <v>141</v>
      </c>
      <c r="EP37" s="554">
        <v>142</v>
      </c>
      <c r="EQ37" s="554">
        <v>143</v>
      </c>
      <c r="ER37" s="554">
        <v>144</v>
      </c>
      <c r="ES37" s="554">
        <v>145</v>
      </c>
      <c r="ET37" s="554">
        <v>146</v>
      </c>
      <c r="EU37" s="554">
        <v>147</v>
      </c>
      <c r="EV37" s="554">
        <v>148</v>
      </c>
      <c r="EW37" s="554">
        <v>149</v>
      </c>
      <c r="EX37" s="554">
        <v>150</v>
      </c>
      <c r="EY37" s="554">
        <v>151</v>
      </c>
      <c r="EZ37" s="554">
        <v>152</v>
      </c>
      <c r="FA37" s="554">
        <v>153</v>
      </c>
      <c r="FB37" s="554">
        <v>154</v>
      </c>
      <c r="FC37" s="554">
        <v>155</v>
      </c>
      <c r="FD37" s="554">
        <v>156</v>
      </c>
      <c r="FE37" s="554">
        <v>157</v>
      </c>
      <c r="FF37" s="554">
        <v>158</v>
      </c>
      <c r="FG37" s="554">
        <v>159</v>
      </c>
      <c r="FH37" s="554">
        <v>160</v>
      </c>
      <c r="FI37" s="554">
        <v>161</v>
      </c>
      <c r="FJ37" s="554">
        <v>162</v>
      </c>
      <c r="FK37" s="554">
        <v>163</v>
      </c>
      <c r="FL37" s="554">
        <v>164</v>
      </c>
      <c r="FM37" s="554">
        <v>165</v>
      </c>
      <c r="FN37" s="554">
        <v>166</v>
      </c>
      <c r="FO37" s="554">
        <v>167</v>
      </c>
      <c r="FP37" s="554">
        <v>168</v>
      </c>
      <c r="FQ37" s="554">
        <v>169</v>
      </c>
      <c r="FR37" s="554">
        <v>170</v>
      </c>
      <c r="FS37" s="554">
        <v>171</v>
      </c>
      <c r="FT37" s="554">
        <v>172</v>
      </c>
      <c r="FU37" s="554">
        <v>173</v>
      </c>
      <c r="FV37" s="554">
        <v>174</v>
      </c>
      <c r="FW37" s="554">
        <v>175</v>
      </c>
      <c r="FX37" s="554">
        <v>176</v>
      </c>
      <c r="FY37" s="554">
        <v>177</v>
      </c>
      <c r="FZ37" s="554">
        <v>178</v>
      </c>
      <c r="GA37" s="554">
        <v>179</v>
      </c>
      <c r="GB37" s="554">
        <v>180</v>
      </c>
      <c r="GC37" s="554">
        <v>181</v>
      </c>
      <c r="GD37" s="554">
        <v>182</v>
      </c>
      <c r="GE37" s="554">
        <v>183</v>
      </c>
      <c r="GF37" s="554">
        <v>184</v>
      </c>
      <c r="GG37" s="554">
        <v>185</v>
      </c>
      <c r="GH37" s="554">
        <v>186</v>
      </c>
      <c r="GI37" s="554">
        <v>187</v>
      </c>
      <c r="GJ37" s="554">
        <v>188</v>
      </c>
      <c r="GK37" s="554">
        <v>189</v>
      </c>
      <c r="GL37" s="554">
        <v>190</v>
      </c>
      <c r="GM37" s="554">
        <v>191</v>
      </c>
      <c r="GN37" s="554">
        <v>192</v>
      </c>
      <c r="GO37" s="554">
        <v>193</v>
      </c>
      <c r="GP37" s="554">
        <v>194</v>
      </c>
      <c r="GQ37" s="554">
        <v>195</v>
      </c>
      <c r="GR37" s="554">
        <v>196</v>
      </c>
      <c r="GS37" s="554">
        <v>197</v>
      </c>
      <c r="GT37" s="554">
        <v>198</v>
      </c>
      <c r="GU37" s="554">
        <v>199</v>
      </c>
      <c r="GV37" s="554">
        <v>200</v>
      </c>
      <c r="GW37" s="554">
        <v>201</v>
      </c>
      <c r="GX37" s="554">
        <v>202</v>
      </c>
      <c r="GY37" s="554">
        <v>203</v>
      </c>
      <c r="GZ37" s="554">
        <v>204</v>
      </c>
      <c r="HA37" s="554">
        <v>205</v>
      </c>
      <c r="HB37" s="554">
        <v>206</v>
      </c>
      <c r="HC37" s="554">
        <v>207</v>
      </c>
      <c r="HD37" s="554">
        <v>208</v>
      </c>
      <c r="HE37" s="554">
        <v>209</v>
      </c>
      <c r="HF37" s="554">
        <v>210</v>
      </c>
      <c r="HG37" s="554">
        <v>211</v>
      </c>
      <c r="HH37" s="554">
        <v>212</v>
      </c>
      <c r="HI37" s="554">
        <v>213</v>
      </c>
      <c r="HJ37" s="554">
        <v>214</v>
      </c>
      <c r="HK37" s="554">
        <v>215</v>
      </c>
      <c r="HL37" s="554">
        <v>216</v>
      </c>
      <c r="HM37" s="554">
        <v>217</v>
      </c>
      <c r="HN37" s="554">
        <v>218</v>
      </c>
      <c r="HO37" s="554">
        <v>219</v>
      </c>
      <c r="HP37" s="554">
        <v>220</v>
      </c>
      <c r="HQ37" s="554">
        <v>221</v>
      </c>
      <c r="HR37" s="554">
        <v>222</v>
      </c>
      <c r="HS37" s="554">
        <v>223</v>
      </c>
      <c r="HT37" s="554">
        <v>224</v>
      </c>
      <c r="HU37" s="554">
        <v>225</v>
      </c>
      <c r="HV37" s="554">
        <v>226</v>
      </c>
      <c r="HW37" s="554">
        <v>227</v>
      </c>
      <c r="HX37" s="554">
        <v>228</v>
      </c>
      <c r="IC37" s="28"/>
      <c r="ID37" s="611" t="str">
        <f t="shared" si="2"/>
        <v>N368</v>
      </c>
      <c r="IE37" s="25">
        <f t="shared" si="4"/>
        <v>48000</v>
      </c>
      <c r="IF37" s="25" t="str">
        <f>IF(COUNTIF($E27:$HX27,$IF$12)=0,"N",HLOOKUP($IF$12,$E27:$HX$35,$IM37,FALSE))</f>
        <v>N</v>
      </c>
      <c r="IG37" s="25" t="str">
        <f>IF(COUNTIF($E27:$HX27,$IG$12)=0,"N",HLOOKUP($IG$12,$E27:$HX$35,$IM37,FALSE))</f>
        <v>N</v>
      </c>
      <c r="IH37" s="25" t="str">
        <f>IF(COUNTIF($E27:$HX27,$IH$12)=0,"N",HLOOKUP($IH$12,$E27:$HX$35,$IM37,FALSE))</f>
        <v>N</v>
      </c>
      <c r="II37" s="25" t="str">
        <f>IF(COUNTIF($E27:$HX27,$II$12)=0,"N",HLOOKUP($II$12,$E27:$HX$35,$IM37,FALSE))</f>
        <v>N</v>
      </c>
      <c r="IJ37" s="25" t="str">
        <f>IF(COUNTIF($E27:$HX27,$IJ$12)=0,"N",HLOOKUP($IJ$12,$E27:$HX$35,$IM37,FALSE))</f>
        <v>N</v>
      </c>
      <c r="IK37" s="25" t="str">
        <f>IF(COUNTIF($E27:$HX27,$IK$12)=0,"N",HLOOKUP($IK$12,$E27:$HX$35,$IM37,FALSE))</f>
        <v>N</v>
      </c>
      <c r="IM37" s="554">
        <v>9</v>
      </c>
      <c r="IN37" s="25" t="str">
        <f t="shared" si="5"/>
        <v>N</v>
      </c>
      <c r="IO37" s="25" t="str">
        <f t="shared" si="5"/>
        <v>N</v>
      </c>
      <c r="IP37" s="25" t="str">
        <f t="shared" si="5"/>
        <v>N</v>
      </c>
      <c r="IQ37" s="25" t="str">
        <f t="shared" si="5"/>
        <v>N</v>
      </c>
      <c r="IR37" s="25" t="str">
        <f t="shared" si="5"/>
        <v>N</v>
      </c>
      <c r="IS37" s="25" t="str">
        <f t="shared" si="5"/>
        <v>N</v>
      </c>
    </row>
    <row r="38" spans="1:255" ht="15.75" customHeight="1" x14ac:dyDescent="0.2">
      <c r="A38" s="11"/>
      <c r="C38" s="997" t="s">
        <v>276</v>
      </c>
      <c r="D38" s="997"/>
      <c r="E38" s="992">
        <v>5500</v>
      </c>
      <c r="F38" s="993"/>
      <c r="G38" s="993"/>
      <c r="H38" s="993"/>
      <c r="I38" s="993"/>
      <c r="J38" s="993"/>
      <c r="K38" s="989">
        <f>SUM(E5:P34)</f>
        <v>9906.5863175244795</v>
      </c>
      <c r="L38" s="990"/>
      <c r="M38" s="990"/>
      <c r="N38" s="990"/>
      <c r="O38" s="990"/>
      <c r="P38" s="991"/>
      <c r="Q38" s="992">
        <v>5500</v>
      </c>
      <c r="R38" s="993"/>
      <c r="S38" s="993"/>
      <c r="T38" s="993"/>
      <c r="U38" s="993"/>
      <c r="V38" s="993"/>
      <c r="W38" s="989">
        <f>SUM(Q5:AB34)</f>
        <v>7333.0828901127925</v>
      </c>
      <c r="X38" s="990"/>
      <c r="Y38" s="990"/>
      <c r="Z38" s="990"/>
      <c r="AA38" s="990"/>
      <c r="AB38" s="991"/>
      <c r="AC38" s="992">
        <v>4850</v>
      </c>
      <c r="AD38" s="993"/>
      <c r="AE38" s="993"/>
      <c r="AF38" s="993"/>
      <c r="AG38" s="993"/>
      <c r="AH38" s="993"/>
      <c r="AI38" s="989">
        <f>SUM(AC5:AN34)</f>
        <v>5171.7771794824384</v>
      </c>
      <c r="AJ38" s="990"/>
      <c r="AK38" s="990"/>
      <c r="AL38" s="990"/>
      <c r="AM38" s="990"/>
      <c r="AN38" s="991"/>
      <c r="AO38" s="992">
        <v>5150</v>
      </c>
      <c r="AP38" s="993"/>
      <c r="AQ38" s="993"/>
      <c r="AR38" s="993"/>
      <c r="AS38" s="993"/>
      <c r="AT38" s="993"/>
      <c r="AU38" s="989">
        <f>SUM(AO5:AZ34)</f>
        <v>5207.4170956033713</v>
      </c>
      <c r="AV38" s="990"/>
      <c r="AW38" s="990"/>
      <c r="AX38" s="990"/>
      <c r="AY38" s="990"/>
      <c r="AZ38" s="991"/>
      <c r="BA38" s="992">
        <v>4621</v>
      </c>
      <c r="BB38" s="993"/>
      <c r="BC38" s="993"/>
      <c r="BD38" s="993"/>
      <c r="BE38" s="993"/>
      <c r="BF38" s="994"/>
      <c r="BG38" s="989">
        <f>SUM(BA5:BL34)</f>
        <v>5877.9354722772541</v>
      </c>
      <c r="BH38" s="990"/>
      <c r="BI38" s="990"/>
      <c r="BJ38" s="990"/>
      <c r="BK38" s="990"/>
      <c r="BL38" s="991"/>
      <c r="BM38" s="992">
        <v>3447</v>
      </c>
      <c r="BN38" s="993"/>
      <c r="BO38" s="993"/>
      <c r="BP38" s="993"/>
      <c r="BQ38" s="993"/>
      <c r="BR38" s="994"/>
      <c r="BS38" s="989">
        <f>SUM(BM5:BX34)</f>
        <v>4904.7741394304594</v>
      </c>
      <c r="BT38" s="990"/>
      <c r="BU38" s="990"/>
      <c r="BV38" s="990"/>
      <c r="BW38" s="990"/>
      <c r="BX38" s="991"/>
      <c r="BY38" s="992">
        <v>2061</v>
      </c>
      <c r="BZ38" s="993"/>
      <c r="CA38" s="993"/>
      <c r="CB38" s="993"/>
      <c r="CC38" s="993"/>
      <c r="CD38" s="994"/>
      <c r="CE38" s="989">
        <f>SUM(BY5:CF34)</f>
        <v>1784.1762314990249</v>
      </c>
      <c r="CF38" s="990"/>
      <c r="CG38" s="990"/>
      <c r="CH38" s="990"/>
      <c r="CI38" s="990"/>
      <c r="CJ38" s="991"/>
      <c r="CK38" s="992"/>
      <c r="CL38" s="993"/>
      <c r="CM38" s="993"/>
      <c r="CN38" s="993"/>
      <c r="CO38" s="993"/>
      <c r="CP38" s="994"/>
      <c r="CQ38" s="989">
        <f>SUM(CK5:CR34)</f>
        <v>1200.5748728001111</v>
      </c>
      <c r="CR38" s="990"/>
      <c r="CS38" s="990"/>
      <c r="CT38" s="990"/>
      <c r="CU38" s="990"/>
      <c r="CV38" s="991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8"/>
      <c r="EB38" s="8"/>
      <c r="EC38" s="8"/>
      <c r="EH38" s="13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IC38" s="28"/>
      <c r="ID38" s="611" t="str">
        <f t="shared" si="2"/>
        <v>N369</v>
      </c>
      <c r="IE38" s="25">
        <f t="shared" si="4"/>
        <v>48000</v>
      </c>
      <c r="IF38" s="25" t="str">
        <f>IF(COUNTIF($E28:$HX28,$IF$12)=0,"N",HLOOKUP($IF$12,$E28:$HX$35,$IM38,FALSE))</f>
        <v>N</v>
      </c>
      <c r="IG38" s="25">
        <f>IF(COUNTIF($E28:$HX28,$IG$12)=0,"N",HLOOKUP($IG$12,$E28:$HX$35,$IM38,FALSE))</f>
        <v>42125</v>
      </c>
      <c r="IH38" s="25" t="str">
        <f>IF(COUNTIF($E28:$HX28,$IH$12)=0,"N",HLOOKUP($IH$12,$E28:$HX$35,$IM38,FALSE))</f>
        <v>N</v>
      </c>
      <c r="II38" s="25" t="str">
        <f>IF(COUNTIF($E28:$HX28,$II$12)=0,"N",HLOOKUP($II$12,$E28:$HX$35,$IM38,FALSE))</f>
        <v>N</v>
      </c>
      <c r="IJ38" s="25" t="str">
        <f>IF(COUNTIF($E28:$HX28,$IJ$12)=0,"N",HLOOKUP($IJ$12,$E28:$HX$35,$IM38,FALSE))</f>
        <v>N</v>
      </c>
      <c r="IK38" s="25" t="str">
        <f>IF(COUNTIF($E28:$HX28,$IK$12)=0,"N",HLOOKUP($IK$12,$E28:$HX$35,$IM38,FALSE))</f>
        <v>N</v>
      </c>
      <c r="IM38" s="554">
        <v>8</v>
      </c>
      <c r="IN38" s="25" t="str">
        <f t="shared" si="5"/>
        <v>N</v>
      </c>
      <c r="IO38" s="25" t="str">
        <f t="shared" si="5"/>
        <v>N</v>
      </c>
      <c r="IP38" s="25" t="str">
        <f t="shared" si="5"/>
        <v>N</v>
      </c>
      <c r="IQ38" s="25" t="str">
        <f t="shared" si="5"/>
        <v>N</v>
      </c>
      <c r="IR38" s="25" t="str">
        <f t="shared" si="5"/>
        <v>N</v>
      </c>
      <c r="IS38" s="25" t="str">
        <f t="shared" si="5"/>
        <v>N</v>
      </c>
    </row>
    <row r="39" spans="1:255" ht="15.75" customHeight="1" x14ac:dyDescent="0.2">
      <c r="A39" s="11"/>
      <c r="B39" s="89"/>
      <c r="C39" s="90"/>
      <c r="D39" s="91" t="s">
        <v>188</v>
      </c>
      <c r="E39" s="986" t="str">
        <f>CONCATENATE(ROUND(100-(E38*100/K38),1),"%")</f>
        <v>44,5%</v>
      </c>
      <c r="F39" s="987"/>
      <c r="G39" s="987"/>
      <c r="H39" s="987"/>
      <c r="I39" s="987"/>
      <c r="J39" s="988"/>
      <c r="K39" s="986" t="str">
        <f>CONCATENATE(ROUND(K38-E38,0)," heures")</f>
        <v>4407 heures</v>
      </c>
      <c r="L39" s="987"/>
      <c r="M39" s="987"/>
      <c r="N39" s="987"/>
      <c r="O39" s="987"/>
      <c r="P39" s="988"/>
      <c r="Q39" s="986" t="str">
        <f>CONCATENATE(ROUND(100-(Q38*100/W38),1),"%")</f>
        <v>25%</v>
      </c>
      <c r="R39" s="987"/>
      <c r="S39" s="987"/>
      <c r="T39" s="987"/>
      <c r="U39" s="987"/>
      <c r="V39" s="988"/>
      <c r="W39" s="986" t="str">
        <f>CONCATENATE(ROUND(W38-Q38,0)," heures")</f>
        <v>1833 heures</v>
      </c>
      <c r="X39" s="987"/>
      <c r="Y39" s="987"/>
      <c r="Z39" s="987"/>
      <c r="AA39" s="987"/>
      <c r="AB39" s="988"/>
      <c r="AC39" s="986" t="str">
        <f>CONCATENATE(ROUND(100-(AC38*100/AI38),1),"%")</f>
        <v>6,2%</v>
      </c>
      <c r="AD39" s="987"/>
      <c r="AE39" s="987"/>
      <c r="AF39" s="987"/>
      <c r="AG39" s="987"/>
      <c r="AH39" s="988"/>
      <c r="AI39" s="986" t="str">
        <f>CONCATENATE(ROUND(AI38-AC38,0)," heures")</f>
        <v>322 heures</v>
      </c>
      <c r="AJ39" s="987"/>
      <c r="AK39" s="987"/>
      <c r="AL39" s="987"/>
      <c r="AM39" s="987"/>
      <c r="AN39" s="988"/>
      <c r="AO39" s="986" t="str">
        <f>CONCATENATE(ROUND(100-(AO38*100/AU38),1),"%")</f>
        <v>1,1%</v>
      </c>
      <c r="AP39" s="987"/>
      <c r="AQ39" s="987"/>
      <c r="AR39" s="987"/>
      <c r="AS39" s="987"/>
      <c r="AT39" s="988"/>
      <c r="AU39" s="986" t="str">
        <f>CONCATENATE(ROUND(AU38-AO38,0)," heures")</f>
        <v>57 heures</v>
      </c>
      <c r="AV39" s="987"/>
      <c r="AW39" s="987"/>
      <c r="AX39" s="987"/>
      <c r="AY39" s="987"/>
      <c r="AZ39" s="988"/>
      <c r="BA39" s="986" t="str">
        <f>CONCATENATE(ROUND(100-(BA38*100/BG38),1),"%")</f>
        <v>21,4%</v>
      </c>
      <c r="BB39" s="987"/>
      <c r="BC39" s="987"/>
      <c r="BD39" s="987"/>
      <c r="BE39" s="987"/>
      <c r="BF39" s="988"/>
      <c r="BG39" s="986" t="str">
        <f>CONCATENATE(ROUND(BG38-BA38,0)," heures")</f>
        <v>1257 heures</v>
      </c>
      <c r="BH39" s="987"/>
      <c r="BI39" s="987"/>
      <c r="BJ39" s="987"/>
      <c r="BK39" s="987"/>
      <c r="BL39" s="988"/>
      <c r="BM39" s="986" t="str">
        <f>CONCATENATE(ROUND(100-(BM38*100/BS38),1),"%")</f>
        <v>29,7%</v>
      </c>
      <c r="BN39" s="987"/>
      <c r="BO39" s="987"/>
      <c r="BP39" s="987"/>
      <c r="BQ39" s="987"/>
      <c r="BR39" s="988"/>
      <c r="BS39" s="986" t="str">
        <f>CONCATENATE(ROUND(BS38-BM38,0)," heures")</f>
        <v>1458 heures</v>
      </c>
      <c r="BT39" s="987"/>
      <c r="BU39" s="987"/>
      <c r="BV39" s="987"/>
      <c r="BW39" s="987"/>
      <c r="BX39" s="988"/>
      <c r="BY39" s="986" t="str">
        <f>CONCATENATE(ROUND(100-(BY38*100/CE38),1),"%")</f>
        <v>-15,5%</v>
      </c>
      <c r="BZ39" s="987"/>
      <c r="CA39" s="987"/>
      <c r="CB39" s="987"/>
      <c r="CC39" s="987"/>
      <c r="CD39" s="988"/>
      <c r="CE39" s="986" t="str">
        <f>CONCATENATE(ROUND(CE38-BY38,0)," heures")</f>
        <v>-277 heures</v>
      </c>
      <c r="CF39" s="987"/>
      <c r="CG39" s="987"/>
      <c r="CH39" s="987"/>
      <c r="CI39" s="987"/>
      <c r="CJ39" s="988"/>
      <c r="CK39" s="986" t="str">
        <f>CONCATENATE(ROUND(100-(CK38*100/CQ38),1),"%")</f>
        <v>100%</v>
      </c>
      <c r="CL39" s="987"/>
      <c r="CM39" s="987"/>
      <c r="CN39" s="987"/>
      <c r="CO39" s="987"/>
      <c r="CP39" s="988"/>
      <c r="CQ39" s="986" t="str">
        <f>CONCATENATE(ROUND(CQ38-CK38,0)," heures")</f>
        <v>1201 heures</v>
      </c>
      <c r="CR39" s="987"/>
      <c r="CS39" s="987"/>
      <c r="CT39" s="987"/>
      <c r="CU39" s="987"/>
      <c r="CV39" s="988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8"/>
      <c r="EB39" s="8"/>
      <c r="EC39" s="8"/>
      <c r="EH39" s="13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IC39" s="28"/>
      <c r="ID39" s="611" t="str">
        <f t="shared" si="2"/>
        <v>N370</v>
      </c>
      <c r="IE39" s="25">
        <f t="shared" si="4"/>
        <v>48000</v>
      </c>
      <c r="IF39" s="25" t="str">
        <f>IF(COUNTIF($E29:$HX29,$IF$12)=0,"N",HLOOKUP($IF$12,$E29:$HX$35,$IM39,FALSE))</f>
        <v>N</v>
      </c>
      <c r="IG39" s="25">
        <f>IF(COUNTIF($E29:$HX29,$IG$12)=0,"N",HLOOKUP($IG$12,$E29:$HX$35,$IM39,FALSE))</f>
        <v>42095</v>
      </c>
      <c r="IH39" s="25" t="str">
        <f>IF(COUNTIF($E29:$HX29,$IH$12)=0,"N",HLOOKUP($IH$12,$E29:$HX$35,$IM39,FALSE))</f>
        <v>N</v>
      </c>
      <c r="II39" s="25" t="str">
        <f>IF(COUNTIF($E29:$HX29,$II$12)=0,"N",HLOOKUP($II$12,$E29:$HX$35,$IM39,FALSE))</f>
        <v>N</v>
      </c>
      <c r="IJ39" s="25" t="str">
        <f>IF(COUNTIF($E29:$HX29,$IJ$12)=0,"N",HLOOKUP($IJ$12,$E29:$HX$35,$IM39,FALSE))</f>
        <v>N</v>
      </c>
      <c r="IK39" s="25" t="str">
        <f>IF(COUNTIF($E29:$HX29,$IK$12)=0,"N",HLOOKUP($IK$12,$E29:$HX$35,$IM39,FALSE))</f>
        <v>N</v>
      </c>
      <c r="IM39" s="554">
        <v>7</v>
      </c>
      <c r="IN39" s="25" t="str">
        <f t="shared" si="5"/>
        <v>N</v>
      </c>
      <c r="IO39" s="25" t="str">
        <f t="shared" si="5"/>
        <v>N</v>
      </c>
      <c r="IP39" s="25" t="str">
        <f t="shared" si="5"/>
        <v>N</v>
      </c>
      <c r="IQ39" s="25" t="str">
        <f t="shared" si="5"/>
        <v>N</v>
      </c>
      <c r="IR39" s="25" t="str">
        <f t="shared" si="5"/>
        <v>N</v>
      </c>
      <c r="IS39" s="25" t="str">
        <f t="shared" si="5"/>
        <v>N</v>
      </c>
    </row>
    <row r="40" spans="1:255" ht="15.75" customHeight="1" x14ac:dyDescent="0.2">
      <c r="A40" s="11"/>
      <c r="B40" s="89"/>
      <c r="C40" s="90"/>
      <c r="D40" s="91" t="s">
        <v>202</v>
      </c>
      <c r="E40" s="191">
        <f>COUNTIF(E5:E34,"&gt;=0")</f>
        <v>21</v>
      </c>
      <c r="F40" s="191">
        <f t="shared" ref="F40:BQ40" si="10">COUNTIF(F5:F34,"&gt;=0")</f>
        <v>19</v>
      </c>
      <c r="G40" s="191">
        <f t="shared" si="10"/>
        <v>21</v>
      </c>
      <c r="H40" s="191">
        <f t="shared" si="10"/>
        <v>20</v>
      </c>
      <c r="I40" s="191">
        <f t="shared" si="10"/>
        <v>19</v>
      </c>
      <c r="J40" s="191">
        <f t="shared" si="10"/>
        <v>19</v>
      </c>
      <c r="K40" s="191">
        <f t="shared" si="10"/>
        <v>19</v>
      </c>
      <c r="L40" s="191">
        <f t="shared" si="10"/>
        <v>21</v>
      </c>
      <c r="M40" s="191">
        <f t="shared" si="10"/>
        <v>22</v>
      </c>
      <c r="N40" s="191">
        <f t="shared" si="10"/>
        <v>23</v>
      </c>
      <c r="O40" s="191">
        <f t="shared" si="10"/>
        <v>22</v>
      </c>
      <c r="P40" s="191">
        <f t="shared" si="10"/>
        <v>22</v>
      </c>
      <c r="Q40" s="191">
        <f t="shared" si="10"/>
        <v>22</v>
      </c>
      <c r="R40" s="191">
        <f t="shared" si="10"/>
        <v>22</v>
      </c>
      <c r="S40" s="191">
        <f t="shared" si="10"/>
        <v>20</v>
      </c>
      <c r="T40" s="191">
        <f t="shared" si="10"/>
        <v>20</v>
      </c>
      <c r="U40" s="191">
        <f t="shared" si="10"/>
        <v>18</v>
      </c>
      <c r="V40" s="191">
        <f t="shared" si="10"/>
        <v>16</v>
      </c>
      <c r="W40" s="191">
        <f t="shared" si="10"/>
        <v>15</v>
      </c>
      <c r="X40" s="191">
        <f t="shared" si="10"/>
        <v>18</v>
      </c>
      <c r="Y40" s="191">
        <f t="shared" si="10"/>
        <v>17</v>
      </c>
      <c r="Z40" s="191">
        <f t="shared" si="10"/>
        <v>18</v>
      </c>
      <c r="AA40" s="191">
        <f t="shared" si="10"/>
        <v>20</v>
      </c>
      <c r="AB40" s="191">
        <f t="shared" si="10"/>
        <v>20</v>
      </c>
      <c r="AC40" s="191">
        <f t="shared" si="10"/>
        <v>20</v>
      </c>
      <c r="AD40" s="191">
        <f t="shared" si="10"/>
        <v>22</v>
      </c>
      <c r="AE40" s="191">
        <f t="shared" si="10"/>
        <v>19</v>
      </c>
      <c r="AF40" s="191">
        <f t="shared" si="10"/>
        <v>19</v>
      </c>
      <c r="AG40" s="191">
        <f t="shared" si="10"/>
        <v>18</v>
      </c>
      <c r="AH40" s="191">
        <f t="shared" si="10"/>
        <v>19</v>
      </c>
      <c r="AI40" s="191">
        <f t="shared" si="10"/>
        <v>20</v>
      </c>
      <c r="AJ40" s="191">
        <f t="shared" si="10"/>
        <v>20</v>
      </c>
      <c r="AK40" s="191">
        <f t="shared" si="10"/>
        <v>21</v>
      </c>
      <c r="AL40" s="191">
        <f t="shared" si="10"/>
        <v>20</v>
      </c>
      <c r="AM40" s="191">
        <f t="shared" si="10"/>
        <v>20</v>
      </c>
      <c r="AN40" s="191">
        <f t="shared" si="10"/>
        <v>20</v>
      </c>
      <c r="AO40" s="191">
        <f t="shared" si="10"/>
        <v>21</v>
      </c>
      <c r="AP40" s="191">
        <f t="shared" si="10"/>
        <v>23</v>
      </c>
      <c r="AQ40" s="191">
        <f t="shared" si="10"/>
        <v>23</v>
      </c>
      <c r="AR40" s="191">
        <f t="shared" si="10"/>
        <v>22</v>
      </c>
      <c r="AS40" s="191">
        <f t="shared" si="10"/>
        <v>21</v>
      </c>
      <c r="AT40" s="191">
        <f t="shared" si="10"/>
        <v>21</v>
      </c>
      <c r="AU40" s="191">
        <f t="shared" si="10"/>
        <v>22</v>
      </c>
      <c r="AV40" s="191">
        <f t="shared" si="10"/>
        <v>23</v>
      </c>
      <c r="AW40" s="191">
        <f t="shared" si="10"/>
        <v>24</v>
      </c>
      <c r="AX40" s="191">
        <f t="shared" si="10"/>
        <v>22</v>
      </c>
      <c r="AY40" s="191">
        <f t="shared" si="10"/>
        <v>23</v>
      </c>
      <c r="AZ40" s="191">
        <f t="shared" si="10"/>
        <v>23</v>
      </c>
      <c r="BA40" s="191">
        <f t="shared" si="10"/>
        <v>21</v>
      </c>
      <c r="BB40" s="191">
        <f t="shared" si="10"/>
        <v>21</v>
      </c>
      <c r="BC40" s="191">
        <f t="shared" si="10"/>
        <v>21</v>
      </c>
      <c r="BD40" s="191">
        <f t="shared" si="10"/>
        <v>22</v>
      </c>
      <c r="BE40" s="191">
        <f t="shared" si="10"/>
        <v>22</v>
      </c>
      <c r="BF40" s="191">
        <f t="shared" si="10"/>
        <v>22</v>
      </c>
      <c r="BG40" s="191">
        <f t="shared" si="10"/>
        <v>22</v>
      </c>
      <c r="BH40" s="191">
        <f t="shared" si="10"/>
        <v>23</v>
      </c>
      <c r="BI40" s="191">
        <f t="shared" si="10"/>
        <v>23</v>
      </c>
      <c r="BJ40" s="191">
        <f t="shared" si="10"/>
        <v>23</v>
      </c>
      <c r="BK40" s="191">
        <f t="shared" si="10"/>
        <v>22</v>
      </c>
      <c r="BL40" s="191">
        <f t="shared" si="10"/>
        <v>21</v>
      </c>
      <c r="BM40" s="191">
        <f t="shared" si="10"/>
        <v>20</v>
      </c>
      <c r="BN40" s="191">
        <f t="shared" si="10"/>
        <v>21</v>
      </c>
      <c r="BO40" s="191">
        <f t="shared" si="10"/>
        <v>21</v>
      </c>
      <c r="BP40" s="191">
        <f t="shared" si="10"/>
        <v>22</v>
      </c>
      <c r="BQ40" s="191">
        <f t="shared" si="10"/>
        <v>21</v>
      </c>
      <c r="BR40" s="191">
        <f t="shared" ref="BR40:CJ40" si="11">COUNTIF(BR5:BR34,"&gt;=0")</f>
        <v>20</v>
      </c>
      <c r="BS40" s="191">
        <f t="shared" si="11"/>
        <v>19</v>
      </c>
      <c r="BT40" s="191">
        <f t="shared" si="11"/>
        <v>17</v>
      </c>
      <c r="BU40" s="191">
        <f t="shared" si="11"/>
        <v>15</v>
      </c>
      <c r="BV40" s="191">
        <f t="shared" si="11"/>
        <v>14</v>
      </c>
      <c r="BW40" s="191">
        <f t="shared" si="11"/>
        <v>13</v>
      </c>
      <c r="BX40" s="191">
        <f t="shared" si="11"/>
        <v>12</v>
      </c>
      <c r="BY40" s="191">
        <f t="shared" si="11"/>
        <v>11</v>
      </c>
      <c r="BZ40" s="191">
        <f t="shared" si="11"/>
        <v>11</v>
      </c>
      <c r="CA40" s="191">
        <f t="shared" si="11"/>
        <v>11</v>
      </c>
      <c r="CB40" s="191">
        <f t="shared" si="11"/>
        <v>11</v>
      </c>
      <c r="CC40" s="191">
        <f t="shared" si="11"/>
        <v>11</v>
      </c>
      <c r="CD40" s="191">
        <f t="shared" si="11"/>
        <v>11</v>
      </c>
      <c r="CE40" s="191">
        <f t="shared" si="11"/>
        <v>11</v>
      </c>
      <c r="CF40" s="191">
        <f t="shared" si="11"/>
        <v>10</v>
      </c>
      <c r="CG40" s="191">
        <f t="shared" si="11"/>
        <v>9</v>
      </c>
      <c r="CH40" s="191">
        <f t="shared" si="11"/>
        <v>9</v>
      </c>
      <c r="CI40" s="191">
        <f t="shared" si="11"/>
        <v>8</v>
      </c>
      <c r="CJ40" s="191">
        <f t="shared" si="11"/>
        <v>8</v>
      </c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8"/>
      <c r="EB40" s="8"/>
      <c r="EC40" s="8"/>
      <c r="EH40" s="13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IC40" s="28"/>
      <c r="ID40" s="611" t="str">
        <f t="shared" si="2"/>
        <v>N371</v>
      </c>
      <c r="IE40" s="25">
        <f t="shared" si="4"/>
        <v>48000</v>
      </c>
      <c r="IF40" s="25" t="str">
        <f>IF(COUNTIF($E30:$HX30,$IF$12)=0,"N",HLOOKUP($IF$12,$E30:$HX$35,$IM40,FALSE))</f>
        <v>N</v>
      </c>
      <c r="IG40" s="25" t="str">
        <f>IF(COUNTIF($E30:$HX30,$IG$12)=0,"N",HLOOKUP($IG$12,$E30:$HX$35,$IM40,FALSE))</f>
        <v>N</v>
      </c>
      <c r="IH40" s="25" t="str">
        <f>IF(COUNTIF($E30:$HX30,$IH$12)=0,"N",HLOOKUP($IH$12,$E30:$HX$35,$IM40,FALSE))</f>
        <v>N</v>
      </c>
      <c r="II40" s="25" t="str">
        <f>IF(COUNTIF($E30:$HX30,$II$12)=0,"N",HLOOKUP($II$12,$E30:$HX$35,$IM40,FALSE))</f>
        <v>N</v>
      </c>
      <c r="IJ40" s="25">
        <f>IF(COUNTIF($E30:$HX30,$IJ$12)=0,"N",HLOOKUP($IJ$12,$E30:$HX$35,$IM40,FALSE))</f>
        <v>40909</v>
      </c>
      <c r="IK40" s="25" t="str">
        <f>IF(COUNTIF($E30:$HX30,$IK$12)=0,"N",HLOOKUP($IK$12,$E30:$HX$35,$IM40,FALSE))</f>
        <v>N</v>
      </c>
      <c r="IM40" s="554">
        <v>6</v>
      </c>
      <c r="IN40" s="25" t="str">
        <f t="shared" si="5"/>
        <v>N</v>
      </c>
      <c r="IO40" s="25" t="str">
        <f t="shared" si="5"/>
        <v>N</v>
      </c>
      <c r="IP40" s="25" t="str">
        <f t="shared" si="5"/>
        <v>N</v>
      </c>
      <c r="IQ40" s="25" t="str">
        <f t="shared" si="5"/>
        <v>N</v>
      </c>
      <c r="IR40" s="25" t="str">
        <f t="shared" si="5"/>
        <v>N</v>
      </c>
      <c r="IS40" s="25" t="str">
        <f t="shared" si="5"/>
        <v>N</v>
      </c>
    </row>
    <row r="41" spans="1:255" ht="15.75" customHeight="1" x14ac:dyDescent="0.2">
      <c r="A41" s="11"/>
      <c r="B41" s="89"/>
      <c r="C41" s="90"/>
      <c r="D41" s="91" t="s">
        <v>189</v>
      </c>
      <c r="E41" s="983">
        <f>ROUND(K38/AVERAGE(E40:P40),1)</f>
        <v>479.4</v>
      </c>
      <c r="F41" s="984"/>
      <c r="G41" s="984"/>
      <c r="H41" s="984"/>
      <c r="I41" s="984"/>
      <c r="J41" s="984"/>
      <c r="K41" s="984"/>
      <c r="L41" s="984"/>
      <c r="M41" s="984"/>
      <c r="N41" s="984"/>
      <c r="O41" s="984"/>
      <c r="P41" s="985"/>
      <c r="Q41" s="983">
        <f>ROUND(W38/AVERAGE(Q40:AB40),1)</f>
        <v>389.4</v>
      </c>
      <c r="R41" s="984"/>
      <c r="S41" s="984"/>
      <c r="T41" s="984"/>
      <c r="U41" s="984"/>
      <c r="V41" s="984"/>
      <c r="W41" s="984"/>
      <c r="X41" s="984"/>
      <c r="Y41" s="984"/>
      <c r="Z41" s="984"/>
      <c r="AA41" s="984"/>
      <c r="AB41" s="985"/>
      <c r="AC41" s="983">
        <f>ROUND(AI38/AVERAGE(AC40:AN40),1)</f>
        <v>260.8</v>
      </c>
      <c r="AD41" s="984"/>
      <c r="AE41" s="984"/>
      <c r="AF41" s="984"/>
      <c r="AG41" s="984"/>
      <c r="AH41" s="984"/>
      <c r="AI41" s="984"/>
      <c r="AJ41" s="984"/>
      <c r="AK41" s="984"/>
      <c r="AL41" s="984"/>
      <c r="AM41" s="984"/>
      <c r="AN41" s="985"/>
      <c r="AO41" s="983">
        <f>ROUND(AU38/AVERAGE(AO40:AZ40),1)</f>
        <v>233.2</v>
      </c>
      <c r="AP41" s="984"/>
      <c r="AQ41" s="984"/>
      <c r="AR41" s="984"/>
      <c r="AS41" s="984"/>
      <c r="AT41" s="984"/>
      <c r="AU41" s="984"/>
      <c r="AV41" s="984"/>
      <c r="AW41" s="984"/>
      <c r="AX41" s="984"/>
      <c r="AY41" s="984"/>
      <c r="AZ41" s="985"/>
      <c r="BA41" s="983">
        <f>ROUND(BG38/AVERAGE(BA40:BL40),1)</f>
        <v>268.2</v>
      </c>
      <c r="BB41" s="984"/>
      <c r="BC41" s="984"/>
      <c r="BD41" s="984"/>
      <c r="BE41" s="984"/>
      <c r="BF41" s="984"/>
      <c r="BG41" s="984"/>
      <c r="BH41" s="984"/>
      <c r="BI41" s="984"/>
      <c r="BJ41" s="984"/>
      <c r="BK41" s="984"/>
      <c r="BL41" s="985"/>
      <c r="BM41" s="983">
        <f>ROUND(BS38/AVERAGE(BM40:BX40),1)</f>
        <v>273.8</v>
      </c>
      <c r="BN41" s="984"/>
      <c r="BO41" s="984"/>
      <c r="BP41" s="984"/>
      <c r="BQ41" s="984"/>
      <c r="BR41" s="984"/>
      <c r="BS41" s="984"/>
      <c r="BT41" s="984"/>
      <c r="BU41" s="984"/>
      <c r="BV41" s="984"/>
      <c r="BW41" s="984"/>
      <c r="BX41" s="985"/>
      <c r="BY41" s="983">
        <f>ROUND(CE38/AVERAGE(BY40:CJ40),1)</f>
        <v>176.9</v>
      </c>
      <c r="BZ41" s="984"/>
      <c r="CA41" s="984"/>
      <c r="CB41" s="984"/>
      <c r="CC41" s="984"/>
      <c r="CD41" s="984"/>
      <c r="CE41" s="984"/>
      <c r="CF41" s="984"/>
      <c r="CG41" s="984"/>
      <c r="CH41" s="984"/>
      <c r="CI41" s="984"/>
      <c r="CJ41" s="985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8"/>
      <c r="EB41" s="8"/>
      <c r="EC41" s="8"/>
      <c r="EH41" s="13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IC41" s="28"/>
      <c r="ID41" s="611" t="str">
        <f t="shared" si="2"/>
        <v>N372</v>
      </c>
      <c r="IE41" s="25">
        <f t="shared" si="4"/>
        <v>48000</v>
      </c>
      <c r="IF41" s="25" t="str">
        <f>IF(COUNTIF($E31:$HX31,$IF$12)=0,"N",HLOOKUP($IF$12,$E31:$HX$35,$IM41,FALSE))</f>
        <v>N</v>
      </c>
      <c r="IG41" s="25">
        <f>IF(COUNTIF($E31:$HX31,$IG$12)=0,"N",HLOOKUP($IG$12,$E31:$HX$35,$IM41,FALSE))</f>
        <v>41852</v>
      </c>
      <c r="IH41" s="25" t="str">
        <f>IF(COUNTIF($E31:$HX31,$IH$12)=0,"N",HLOOKUP($IH$12,$E31:$HX$35,$IM41,FALSE))</f>
        <v>N</v>
      </c>
      <c r="II41" s="25" t="str">
        <f>IF(COUNTIF($E31:$HX31,$II$12)=0,"N",HLOOKUP($II$12,$E31:$HX$35,$IM41,FALSE))</f>
        <v>N</v>
      </c>
      <c r="IJ41" s="25" t="str">
        <f>IF(COUNTIF($E31:$HX31,$IJ$12)=0,"N",HLOOKUP($IJ$12,$E31:$HX$35,$IM41,FALSE))</f>
        <v>N</v>
      </c>
      <c r="IK41" s="25" t="str">
        <f>IF(COUNTIF($E31:$HX31,$IK$12)=0,"N",HLOOKUP($IK$12,$E31:$HX$35,$IM41,FALSE))</f>
        <v>N</v>
      </c>
      <c r="IM41" s="554">
        <v>5</v>
      </c>
      <c r="IN41" s="25" t="str">
        <f t="shared" si="5"/>
        <v>N</v>
      </c>
      <c r="IO41" s="25" t="str">
        <f t="shared" si="5"/>
        <v>N</v>
      </c>
      <c r="IP41" s="25" t="str">
        <f t="shared" si="5"/>
        <v>N</v>
      </c>
      <c r="IQ41" s="25" t="str">
        <f t="shared" si="5"/>
        <v>N</v>
      </c>
      <c r="IR41" s="25" t="str">
        <f t="shared" si="5"/>
        <v>N</v>
      </c>
      <c r="IS41" s="25" t="str">
        <f t="shared" si="5"/>
        <v>N</v>
      </c>
    </row>
    <row r="42" spans="1:255" ht="15.75" customHeight="1" x14ac:dyDescent="0.2">
      <c r="A42" s="11"/>
      <c r="B42" s="89"/>
      <c r="C42" s="90"/>
      <c r="D42" s="91" t="s">
        <v>190</v>
      </c>
      <c r="E42" s="983">
        <f>ROUND(E38/AVERAGE(E40:P40),1)</f>
        <v>266.10000000000002</v>
      </c>
      <c r="F42" s="984"/>
      <c r="G42" s="984"/>
      <c r="H42" s="984"/>
      <c r="I42" s="984"/>
      <c r="J42" s="984"/>
      <c r="K42" s="984"/>
      <c r="L42" s="984"/>
      <c r="M42" s="984"/>
      <c r="N42" s="984"/>
      <c r="O42" s="984"/>
      <c r="P42" s="985"/>
      <c r="Q42" s="983">
        <f>ROUND(Q38/AVERAGE(Q40:AB40),1)</f>
        <v>292</v>
      </c>
      <c r="R42" s="984"/>
      <c r="S42" s="984"/>
      <c r="T42" s="984"/>
      <c r="U42" s="984"/>
      <c r="V42" s="984"/>
      <c r="W42" s="984"/>
      <c r="X42" s="984"/>
      <c r="Y42" s="984"/>
      <c r="Z42" s="984"/>
      <c r="AA42" s="984"/>
      <c r="AB42" s="985"/>
      <c r="AC42" s="983">
        <f>ROUND(AC38/AVERAGE(AC40:AN40),1)</f>
        <v>244.5</v>
      </c>
      <c r="AD42" s="984"/>
      <c r="AE42" s="984"/>
      <c r="AF42" s="984"/>
      <c r="AG42" s="984"/>
      <c r="AH42" s="984"/>
      <c r="AI42" s="984"/>
      <c r="AJ42" s="984"/>
      <c r="AK42" s="984"/>
      <c r="AL42" s="984"/>
      <c r="AM42" s="984"/>
      <c r="AN42" s="985"/>
      <c r="AO42" s="983">
        <f>ROUND(AO38/AVERAGE(AO40:AZ40),1)</f>
        <v>230.6</v>
      </c>
      <c r="AP42" s="984"/>
      <c r="AQ42" s="984"/>
      <c r="AR42" s="984"/>
      <c r="AS42" s="984"/>
      <c r="AT42" s="984"/>
      <c r="AU42" s="984"/>
      <c r="AV42" s="984"/>
      <c r="AW42" s="984"/>
      <c r="AX42" s="984"/>
      <c r="AY42" s="984"/>
      <c r="AZ42" s="985"/>
      <c r="BA42" s="983">
        <f>ROUND(BA38/AVERAGE(BA40:BL40),1)</f>
        <v>210.8</v>
      </c>
      <c r="BB42" s="984"/>
      <c r="BC42" s="984"/>
      <c r="BD42" s="984"/>
      <c r="BE42" s="984"/>
      <c r="BF42" s="984"/>
      <c r="BG42" s="984"/>
      <c r="BH42" s="984"/>
      <c r="BI42" s="984"/>
      <c r="BJ42" s="984"/>
      <c r="BK42" s="984"/>
      <c r="BL42" s="985"/>
      <c r="BM42" s="983">
        <f>ROUND(BM38/AVERAGE(BM40:BX40),1)</f>
        <v>192.4</v>
      </c>
      <c r="BN42" s="984"/>
      <c r="BO42" s="984"/>
      <c r="BP42" s="984"/>
      <c r="BQ42" s="984"/>
      <c r="BR42" s="984"/>
      <c r="BS42" s="984"/>
      <c r="BT42" s="984"/>
      <c r="BU42" s="984"/>
      <c r="BV42" s="984"/>
      <c r="BW42" s="984"/>
      <c r="BX42" s="985"/>
      <c r="BY42" s="983">
        <f>ROUND(BY38/AVERAGE(BY40:CJ40),1)</f>
        <v>204.4</v>
      </c>
      <c r="BZ42" s="984"/>
      <c r="CA42" s="984"/>
      <c r="CB42" s="984"/>
      <c r="CC42" s="984"/>
      <c r="CD42" s="984"/>
      <c r="CE42" s="984"/>
      <c r="CF42" s="984"/>
      <c r="CG42" s="984"/>
      <c r="CH42" s="984"/>
      <c r="CI42" s="984"/>
      <c r="CJ42" s="985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H42" s="13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IC42" s="28"/>
      <c r="ID42" s="611" t="str">
        <f t="shared" si="2"/>
        <v>N373</v>
      </c>
      <c r="IE42" s="25">
        <f t="shared" si="4"/>
        <v>48000</v>
      </c>
      <c r="IF42" s="25" t="str">
        <f>IF(COUNTIF($E32:$HX32,$IF$12)=0,"N",HLOOKUP($IF$12,$E32:$HX$35,$IM42,FALSE))</f>
        <v>N</v>
      </c>
      <c r="IG42" s="25" t="str">
        <f>IF(COUNTIF($E32:$HX32,$IG$12)=0,"N",HLOOKUP($IG$12,$E32:$HX$35,$IM42,FALSE))</f>
        <v>N</v>
      </c>
      <c r="IH42" s="25" t="str">
        <f>IF(COUNTIF($E32:$HX32,$IH$12)=0,"N",HLOOKUP($IH$12,$E32:$HX$35,$IM42,FALSE))</f>
        <v>N</v>
      </c>
      <c r="II42" s="25" t="str">
        <f>IF(COUNTIF($E32:$HX32,$II$12)=0,"N",HLOOKUP($II$12,$E32:$HX$35,$IM42,FALSE))</f>
        <v>N</v>
      </c>
      <c r="IJ42" s="25">
        <f>IF(COUNTIF($E32:$HX32,$IJ$12)=0,"N",HLOOKUP($IJ$12,$E32:$HX$35,$IM42,FALSE))</f>
        <v>41699</v>
      </c>
      <c r="IK42" s="25" t="str">
        <f>IF(COUNTIF($E32:$HX32,$IK$12)=0,"N",HLOOKUP($IK$12,$E32:$HX$35,$IM42,FALSE))</f>
        <v>N</v>
      </c>
      <c r="IM42" s="554">
        <v>4</v>
      </c>
      <c r="IN42" s="25" t="str">
        <f t="shared" si="5"/>
        <v>N</v>
      </c>
      <c r="IO42" s="25" t="str">
        <f t="shared" si="5"/>
        <v>N</v>
      </c>
      <c r="IP42" s="25" t="str">
        <f t="shared" si="5"/>
        <v>N</v>
      </c>
      <c r="IQ42" s="25" t="str">
        <f t="shared" si="5"/>
        <v>N</v>
      </c>
      <c r="IR42" s="25" t="str">
        <f t="shared" si="5"/>
        <v>N</v>
      </c>
      <c r="IS42" s="25" t="str">
        <f t="shared" si="5"/>
        <v>N</v>
      </c>
    </row>
    <row r="43" spans="1:255" ht="15.75" customHeight="1" x14ac:dyDescent="0.2">
      <c r="A43" s="11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H43" s="13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IC43" s="28"/>
      <c r="ID43" s="611" t="str">
        <f t="shared" si="2"/>
        <v>N374</v>
      </c>
      <c r="IE43" s="25">
        <f t="shared" si="4"/>
        <v>48000</v>
      </c>
      <c r="IF43" s="25" t="str">
        <f>IF(COUNTIF($E33:$HX33,$IF$12)=0,"N",HLOOKUP($IF$12,$E33:$HX$35,$IM43,FALSE))</f>
        <v>N</v>
      </c>
      <c r="IG43" s="25" t="str">
        <f>IF(COUNTIF($E33:$HX33,$IG$12)=0,"N",HLOOKUP($IG$12,$E33:$HX$35,$IM43,FALSE))</f>
        <v>N</v>
      </c>
      <c r="IH43" s="25" t="str">
        <f>IF(COUNTIF($E33:$HX33,$IH$12)=0,"N",HLOOKUP($IH$12,$E33:$HX$35,$IM43,FALSE))</f>
        <v>N</v>
      </c>
      <c r="II43" s="25" t="str">
        <f>IF(COUNTIF($E33:$HX33,$II$12)=0,"N",HLOOKUP($II$12,$E33:$HX$35,$IM43,FALSE))</f>
        <v>N</v>
      </c>
      <c r="IJ43" s="25" t="str">
        <f>IF(COUNTIF($E33:$HX33,$IJ$12)=0,"N",HLOOKUP($IJ$12,$E33:$HX$35,$IM43,FALSE))</f>
        <v>N</v>
      </c>
      <c r="IK43" s="25" t="str">
        <f>IF(COUNTIF($E33:$HX33,$IK$12)=0,"N",HLOOKUP($IK$12,$E33:$HX$35,$IM43,FALSE))</f>
        <v>N</v>
      </c>
      <c r="IM43" s="554">
        <v>3</v>
      </c>
      <c r="IN43" s="25" t="str">
        <f t="shared" si="5"/>
        <v>N</v>
      </c>
      <c r="IO43" s="25" t="str">
        <f t="shared" si="5"/>
        <v>N</v>
      </c>
      <c r="IP43" s="25" t="str">
        <f t="shared" si="5"/>
        <v>N</v>
      </c>
      <c r="IQ43" s="25" t="str">
        <f t="shared" si="5"/>
        <v>N</v>
      </c>
      <c r="IR43" s="25" t="str">
        <f t="shared" si="5"/>
        <v>N</v>
      </c>
      <c r="IS43" s="25" t="str">
        <f t="shared" si="5"/>
        <v>N</v>
      </c>
    </row>
    <row r="44" spans="1:255" ht="15.75" customHeight="1" x14ac:dyDescent="0.2"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59"/>
      <c r="AL44" s="60"/>
      <c r="AM44" s="60"/>
      <c r="AN44" s="61" t="s">
        <v>192</v>
      </c>
      <c r="AO44" s="86">
        <v>23</v>
      </c>
      <c r="AP44" s="82"/>
      <c r="AQ44" s="82"/>
      <c r="AR44" s="82"/>
      <c r="AS44" s="82"/>
      <c r="AT44" s="83"/>
      <c r="AU44" s="84"/>
      <c r="AV44" s="82"/>
      <c r="AW44" s="82"/>
      <c r="AX44" s="82"/>
      <c r="AY44" s="82"/>
      <c r="AZ44" s="85"/>
      <c r="BA44" s="86">
        <v>22</v>
      </c>
      <c r="BB44" s="82"/>
      <c r="BC44" s="82"/>
      <c r="BD44" s="82"/>
      <c r="BE44" s="82"/>
      <c r="BF44" s="83"/>
      <c r="BG44" s="84"/>
      <c r="BH44" s="82"/>
      <c r="BI44" s="82"/>
      <c r="BJ44" s="82"/>
      <c r="BK44" s="82"/>
      <c r="BL44" s="85"/>
      <c r="BM44" s="86">
        <v>17</v>
      </c>
      <c r="BN44" s="87"/>
      <c r="BO44" s="87"/>
      <c r="BP44" s="87"/>
      <c r="BQ44" s="87"/>
      <c r="BR44" s="87"/>
      <c r="BS44" s="87"/>
      <c r="BT44" s="88"/>
      <c r="BU44" s="88"/>
      <c r="BV44" s="88"/>
      <c r="BW44" s="88"/>
      <c r="BX44" s="88"/>
      <c r="BY44" s="86">
        <v>11</v>
      </c>
      <c r="BZ44" s="87"/>
      <c r="CA44" s="87"/>
      <c r="CB44" s="87"/>
      <c r="CC44" s="87"/>
      <c r="CD44" s="87"/>
      <c r="CE44" s="87"/>
      <c r="CF44" s="87"/>
      <c r="CG44" s="167"/>
      <c r="CH44" s="60"/>
      <c r="CI44" s="60"/>
      <c r="CJ44" s="168"/>
      <c r="CK44" s="59"/>
      <c r="CL44" s="60"/>
      <c r="CM44" s="60"/>
      <c r="CN44" s="60"/>
      <c r="CO44" s="60"/>
      <c r="CP44" s="169"/>
      <c r="CQ44" s="169"/>
      <c r="CR44" s="60"/>
      <c r="CS44" s="60"/>
      <c r="CT44" s="60"/>
      <c r="CU44" s="60"/>
      <c r="CV44" s="168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H44" s="13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ID44" s="611" t="str">
        <f t="shared" si="2"/>
        <v>N375</v>
      </c>
      <c r="IE44" s="25">
        <f t="shared" si="4"/>
        <v>48000</v>
      </c>
      <c r="IF44" s="25" t="str">
        <f>IF(COUNTIF($E34:$HX34,$IF$12)=0,"N",HLOOKUP($IF$12,$E34:$HX$35,$IM44,FALSE))</f>
        <v>N</v>
      </c>
      <c r="IG44" s="25" t="str">
        <f>IF(COUNTIF($E34:$HX34,$IG$12)=0,"N",HLOOKUP($IG$12,$E34:$HX$35,$IM44,FALSE))</f>
        <v>N</v>
      </c>
      <c r="IH44" s="25" t="str">
        <f>IF(COUNTIF($E34:$HX34,$IH$12)=0,"N",HLOOKUP($IH$12,$E34:$HX$35,$IM44,FALSE))</f>
        <v>N</v>
      </c>
      <c r="II44" s="25" t="str">
        <f>IF(COUNTIF($E34:$HX34,$II$12)=0,"N",HLOOKUP($II$12,$E34:$HX$35,$IM44,FALSE))</f>
        <v>N</v>
      </c>
      <c r="IJ44" s="25">
        <f>IF(COUNTIF($E34:$HX34,$IJ$12)=0,"N",HLOOKUP($IJ$12,$E34:$HX$35,$IM44,FALSE))</f>
        <v>41609</v>
      </c>
      <c r="IK44" s="25" t="str">
        <f>IF(COUNTIF($E34:$HX34,$IK$12)=0,"N",HLOOKUP($IK$12,$E34:$HX$35,$IM44,FALSE))</f>
        <v>N</v>
      </c>
      <c r="IM44" s="554">
        <v>2</v>
      </c>
      <c r="IN44" s="25" t="str">
        <f t="shared" si="5"/>
        <v>N</v>
      </c>
      <c r="IO44" s="25" t="str">
        <f t="shared" si="5"/>
        <v>N</v>
      </c>
      <c r="IP44" s="25" t="str">
        <f t="shared" si="5"/>
        <v>N</v>
      </c>
      <c r="IQ44" s="25" t="str">
        <f t="shared" si="5"/>
        <v>N</v>
      </c>
      <c r="IR44" s="25" t="str">
        <f t="shared" si="5"/>
        <v>N</v>
      </c>
      <c r="IS44" s="25" t="str">
        <f t="shared" si="5"/>
        <v>N</v>
      </c>
    </row>
    <row r="45" spans="1:255" ht="15.75" customHeight="1" x14ac:dyDescent="0.2"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H45" s="13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IE45" s="563" t="s">
        <v>443</v>
      </c>
      <c r="IF45" s="606" t="s">
        <v>44</v>
      </c>
      <c r="IG45" s="606" t="s">
        <v>45</v>
      </c>
      <c r="IH45" s="606" t="s">
        <v>46</v>
      </c>
      <c r="II45" s="606" t="s">
        <v>47</v>
      </c>
      <c r="IJ45" s="606" t="s">
        <v>48</v>
      </c>
      <c r="IK45" s="606" t="s">
        <v>49</v>
      </c>
      <c r="IL45" s="606" t="s">
        <v>50</v>
      </c>
      <c r="IM45" s="29"/>
      <c r="IN45" s="563" t="s">
        <v>444</v>
      </c>
      <c r="IO45" s="605" t="s">
        <v>51</v>
      </c>
      <c r="IP45" s="605" t="s">
        <v>52</v>
      </c>
      <c r="IQ45" s="605" t="s">
        <v>53</v>
      </c>
      <c r="IR45" s="605" t="s">
        <v>54</v>
      </c>
      <c r="IS45" s="605" t="s">
        <v>55</v>
      </c>
      <c r="IT45" s="605" t="s">
        <v>56</v>
      </c>
      <c r="IU45" s="519">
        <v>33</v>
      </c>
    </row>
    <row r="46" spans="1:255" ht="15.75" customHeight="1" x14ac:dyDescent="0.2">
      <c r="K46" s="2"/>
      <c r="L46" s="2"/>
      <c r="M46" s="2"/>
      <c r="N46" s="2"/>
      <c r="O46" s="170"/>
      <c r="P46" s="2"/>
      <c r="Q46" s="2"/>
      <c r="R46" s="2"/>
      <c r="S46" s="2"/>
      <c r="T46" s="2"/>
      <c r="U46" s="2"/>
      <c r="V46" s="2"/>
      <c r="W46" s="2"/>
      <c r="X46" s="2"/>
      <c r="Y46" s="2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71" t="s">
        <v>200</v>
      </c>
      <c r="AV46" s="1">
        <f t="shared" ref="AV46:CV46" si="12">COUNTIF(AV5:AV34,80)</f>
        <v>3</v>
      </c>
      <c r="AW46" s="1">
        <f t="shared" si="12"/>
        <v>3</v>
      </c>
      <c r="AX46" s="1">
        <f t="shared" si="12"/>
        <v>3</v>
      </c>
      <c r="AY46" s="1">
        <f t="shared" si="12"/>
        <v>3</v>
      </c>
      <c r="AZ46" s="1">
        <f t="shared" si="12"/>
        <v>3</v>
      </c>
      <c r="BA46" s="1">
        <f t="shared" si="12"/>
        <v>0</v>
      </c>
      <c r="BB46" s="1">
        <f t="shared" si="12"/>
        <v>0</v>
      </c>
      <c r="BC46" s="1">
        <f t="shared" si="12"/>
        <v>0</v>
      </c>
      <c r="BD46" s="1">
        <f t="shared" si="12"/>
        <v>0</v>
      </c>
      <c r="BE46" s="1">
        <f t="shared" si="12"/>
        <v>0</v>
      </c>
      <c r="BF46" s="1">
        <f t="shared" si="12"/>
        <v>0</v>
      </c>
      <c r="BG46" s="1">
        <f t="shared" si="12"/>
        <v>0</v>
      </c>
      <c r="BH46" s="1">
        <f t="shared" si="12"/>
        <v>0</v>
      </c>
      <c r="BI46" s="1">
        <f t="shared" si="12"/>
        <v>0</v>
      </c>
      <c r="BJ46" s="1">
        <f t="shared" si="12"/>
        <v>0</v>
      </c>
      <c r="BK46" s="1">
        <f t="shared" si="12"/>
        <v>0</v>
      </c>
      <c r="BL46" s="1">
        <f t="shared" si="12"/>
        <v>0</v>
      </c>
      <c r="BM46" s="1">
        <f t="shared" si="12"/>
        <v>0</v>
      </c>
      <c r="BN46" s="1">
        <f t="shared" si="12"/>
        <v>0</v>
      </c>
      <c r="BO46" s="1">
        <f t="shared" si="12"/>
        <v>0</v>
      </c>
      <c r="BP46" s="1">
        <f t="shared" si="12"/>
        <v>0</v>
      </c>
      <c r="BQ46" s="1">
        <f t="shared" si="12"/>
        <v>0</v>
      </c>
      <c r="BR46" s="1">
        <f t="shared" si="12"/>
        <v>0</v>
      </c>
      <c r="BS46" s="1">
        <f t="shared" si="12"/>
        <v>0</v>
      </c>
      <c r="BT46" s="1">
        <f t="shared" si="12"/>
        <v>0</v>
      </c>
      <c r="BU46" s="1">
        <f t="shared" si="12"/>
        <v>0</v>
      </c>
      <c r="BV46" s="1">
        <f t="shared" si="12"/>
        <v>0</v>
      </c>
      <c r="BW46" s="1">
        <f t="shared" si="12"/>
        <v>0</v>
      </c>
      <c r="BX46" s="1">
        <f t="shared" si="12"/>
        <v>0</v>
      </c>
      <c r="BY46" s="1">
        <f t="shared" si="12"/>
        <v>0</v>
      </c>
      <c r="BZ46" s="1">
        <f t="shared" si="12"/>
        <v>0</v>
      </c>
      <c r="CA46" s="1">
        <f t="shared" si="12"/>
        <v>0</v>
      </c>
      <c r="CB46" s="1">
        <f t="shared" si="12"/>
        <v>0</v>
      </c>
      <c r="CC46" s="1">
        <f t="shared" si="12"/>
        <v>0</v>
      </c>
      <c r="CD46" s="1">
        <f t="shared" si="12"/>
        <v>0</v>
      </c>
      <c r="CE46" s="1">
        <f t="shared" si="12"/>
        <v>0</v>
      </c>
      <c r="CF46" s="72">
        <f t="shared" si="12"/>
        <v>0</v>
      </c>
      <c r="CG46" s="171">
        <f t="shared" si="12"/>
        <v>0</v>
      </c>
      <c r="CH46" s="1">
        <f t="shared" si="12"/>
        <v>0</v>
      </c>
      <c r="CI46" s="1">
        <f t="shared" si="12"/>
        <v>0</v>
      </c>
      <c r="CJ46" s="1">
        <f t="shared" si="12"/>
        <v>0</v>
      </c>
      <c r="CK46" s="1">
        <f t="shared" si="12"/>
        <v>0</v>
      </c>
      <c r="CL46" s="1">
        <f t="shared" si="12"/>
        <v>0</v>
      </c>
      <c r="CM46" s="1">
        <f t="shared" si="12"/>
        <v>0</v>
      </c>
      <c r="CN46" s="1">
        <f t="shared" si="12"/>
        <v>0</v>
      </c>
      <c r="CO46" s="1">
        <f t="shared" si="12"/>
        <v>0</v>
      </c>
      <c r="CP46" s="1">
        <f t="shared" si="12"/>
        <v>0</v>
      </c>
      <c r="CQ46" s="1">
        <f t="shared" si="12"/>
        <v>0</v>
      </c>
      <c r="CR46" s="1">
        <f t="shared" si="12"/>
        <v>0</v>
      </c>
      <c r="CS46" s="1">
        <f t="shared" si="12"/>
        <v>0</v>
      </c>
      <c r="CT46" s="1">
        <f t="shared" si="12"/>
        <v>0</v>
      </c>
      <c r="CU46" s="1">
        <f t="shared" si="12"/>
        <v>0</v>
      </c>
      <c r="CV46" s="1">
        <f t="shared" si="12"/>
        <v>0</v>
      </c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H46" s="13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IE46" s="364">
        <v>1</v>
      </c>
      <c r="IF46" s="364">
        <f>IF(COUNTIF($E5:$HX5,$IF$12)=0,0,HLOOKUP($IF$12,$E5:$HX$37,$IU45,FALSE))</f>
        <v>0</v>
      </c>
      <c r="IG46" s="364">
        <f>IF(COUNTIF($E5:$HX5,$IG$12)=0,0,HLOOKUP($IG$12,$E5:$HX$37,$IU45,FALSE))</f>
        <v>15</v>
      </c>
      <c r="IH46" s="364">
        <f>IF(COUNTIF($E5:$HX5,$IH$12)=0,0,HLOOKUP($IH$12,$E5:$HX$37,$IU45,FALSE))</f>
        <v>0</v>
      </c>
      <c r="II46" s="364">
        <f>IF(COUNTIF($E5:$HX5,$II$12)=0,0,HLOOKUP($II$12,$E5:$HX$37,$IU45,FALSE))</f>
        <v>0</v>
      </c>
      <c r="IJ46" s="364">
        <f>IF(COUNTIF($E5:$HX5,$IJ$12)=0,0,HLOOKUP($IJ$12,$E5:$HX$37,$IU45,FALSE))</f>
        <v>0</v>
      </c>
      <c r="IK46" s="364">
        <f>IF(COUNTIF($E5:$HX5,$IK$12)=0,0,HLOOKUP($IK$12,$E5:$HX$37,$IU45,FALSE))</f>
        <v>0</v>
      </c>
      <c r="IL46" s="364">
        <f>IF(COUNTIF($E5:$HX5,"X")=0,0,HLOOKUP("X",$E5:$HX$37,$IU45,FALSE))</f>
        <v>83</v>
      </c>
      <c r="IM46" s="7"/>
      <c r="IN46" s="37" t="s">
        <v>236</v>
      </c>
      <c r="IO46" s="578">
        <f>IF(IF46=0,0,IF(AND(IF46&lt;&gt;0,IG46=0),SUM(INDEX($E5:$HX5,1,IF46):INDEX($E5:$HX5,1,$IL46)),SUM(INDEX($E5:$HX5,1,IF46):INDEX($E5:$HX5,1,IG46))))</f>
        <v>0</v>
      </c>
      <c r="IP46" s="578">
        <f>IF(IG46=0,0,IF(AND(IG46&lt;&gt;0,IH46=0),SUM(INDEX($E5:$HX5,1,IG46):INDEX($E5:$HX5,1,$IL46)),SUM(INDEX($E5:$HX5,1,IG46):INDEX($E5:$HX5,1,IH46))))</f>
        <v>1038.5651360544218</v>
      </c>
      <c r="IQ46" s="578">
        <f>IF(IH46=0,0,IF(AND(IH46&lt;&gt;0,II46=0),SUM(INDEX($E5:$HX5,1,IH46):INDEX($E5:$HX5,1,$IL46)),SUM(INDEX($E5:$HX5,1,IH46):INDEX($E5:$HX5,1,II46))))</f>
        <v>0</v>
      </c>
      <c r="IR46" s="578">
        <f>IF(II46=0,0,IF(AND(II46&lt;&gt;0,IJ46=0),SUM(INDEX($E5:$HX5,1,II46):INDEX($E5:$HX5,1,$IL46)),SUM(INDEX($E5:$HX5,1,II46):INDEX($E5:$HX5,1,IJ46))))</f>
        <v>0</v>
      </c>
      <c r="IS46" s="578">
        <f>IF(IJ46=0,0,IF(AND(IJ46&lt;&gt;0,IK46=0),SUM(INDEX($E5:$HX5,1,IJ46):INDEX($E5:$HX5,1,$IL46)),SUM(INDEX($E5:$HX5,1,IJ46):INDEX($E5:$HX5,1,IK46))))</f>
        <v>0</v>
      </c>
      <c r="IT46" s="578">
        <f>IF(IK46=0,0,IF(AND(IK46&lt;&gt;0,IL46=0),SUM(INDEX($E5:$HX5,1,IK46):INDEX($E5:$HX5,1,$IL46)),SUM(INDEX($E5:$HX5,1,IK46):INDEX($E5:$HX5,1,IF46))))</f>
        <v>0</v>
      </c>
      <c r="IU46" s="519">
        <v>32</v>
      </c>
    </row>
    <row r="47" spans="1:255" ht="15.75" customHeight="1" x14ac:dyDescent="0.25"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67"/>
      <c r="BL47" s="68"/>
      <c r="BM47" s="69"/>
      <c r="BN47" s="69"/>
      <c r="BO47" s="69"/>
      <c r="BP47" s="69"/>
      <c r="BQ47" s="69"/>
      <c r="BR47" s="69"/>
      <c r="BS47" s="6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H47" s="13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IE47" s="364">
        <v>2</v>
      </c>
      <c r="IF47" s="364">
        <f>IF(COUNTIF($E6:$HX6,$IF$12)=0,0,HLOOKUP($IF$12,$E6:$HX$37,$IU46,FALSE))</f>
        <v>0</v>
      </c>
      <c r="IG47" s="364">
        <f>IF(COUNTIF($E6:$HX6,$IG$12)=0,0,HLOOKUP($IG$12,$E6:$HX$37,$IU46,FALSE))</f>
        <v>18</v>
      </c>
      <c r="IH47" s="364">
        <f>IF(COUNTIF($E6:$HX6,$IH$12)=0,0,HLOOKUP($IH$12,$E6:$HX$37,$IU46,FALSE))</f>
        <v>0</v>
      </c>
      <c r="II47" s="364">
        <f>IF(COUNTIF($E6:$HX6,$II$12)=0,0,HLOOKUP($II$12,$E6:$HX$37,$IU46,FALSE))</f>
        <v>0</v>
      </c>
      <c r="IJ47" s="364">
        <f>IF(COUNTIF($E6:$HX6,$IJ$12)=0,0,HLOOKUP($IJ$12,$E6:$HX$37,$IU46,FALSE))</f>
        <v>0</v>
      </c>
      <c r="IK47" s="364">
        <f>IF(COUNTIF($E6:$HX6,$IK$12)=0,0,HLOOKUP($IK$12,$E6:$HX$37,$IU46,FALSE))</f>
        <v>0</v>
      </c>
      <c r="IL47" s="364">
        <f>IF(COUNTIF($E6:$HX6,"X")=0,0,HLOOKUP("X",$E6:$HX$37,$IU46,FALSE))</f>
        <v>82</v>
      </c>
      <c r="IM47" s="8"/>
      <c r="IN47" s="37" t="s">
        <v>237</v>
      </c>
      <c r="IO47" s="578">
        <f>IF(IF47=0,0,IF(AND(IF47&lt;&gt;0,IG47=0),SUM(INDEX($E6:$HX6,1,IF47):INDEX($E6:$HX6,1,$IL47)),SUM(INDEX($E6:$HX6,1,IF47):INDEX($E6:$HX6,1,IG47))))</f>
        <v>0</v>
      </c>
      <c r="IP47" s="578">
        <f>IF(IG47=0,0,IF(AND(IG47&lt;&gt;0,IH47=0),SUM(INDEX($E6:$HX6,1,IG47):INDEX($E6:$HX6,1,$IL47)),SUM(INDEX($E6:$HX6,1,IG47):INDEX($E6:$HX6,1,IH47))))</f>
        <v>952.84822680825448</v>
      </c>
      <c r="IQ47" s="578">
        <f>IF(IH47=0,0,IF(AND(IH47&lt;&gt;0,II47=0),SUM(INDEX($E6:$HX6,1,IH47):INDEX($E6:$HX6,1,$IL47)),SUM(INDEX($E6:$HX6,1,IH47):INDEX($E6:$HX6,1,II47))))</f>
        <v>0</v>
      </c>
      <c r="IR47" s="578">
        <f>IF(II47=0,0,IF(AND(II47&lt;&gt;0,IJ47=0),SUM(INDEX($E6:$HX6,1,II47):INDEX($E6:$HX6,1,$IL47)),SUM(INDEX($E6:$HX6,1,II47):INDEX($E6:$HX6,1,IJ47))))</f>
        <v>0</v>
      </c>
      <c r="IS47" s="578">
        <f>IF(IJ47=0,0,IF(AND(IJ47&lt;&gt;0,IK47=0),SUM(INDEX($E6:$HX6,1,IJ47):INDEX($E6:$HX6,1,$IL47)),SUM(INDEX($E6:$HX6,1,IJ47):INDEX($E6:$HX6,1,IK47))))</f>
        <v>0</v>
      </c>
      <c r="IT47" s="578">
        <f>IF(IK47=0,0,IF(AND(IK47&lt;&gt;0,IL47=0),SUM(INDEX($E6:$HX6,1,IK47):INDEX($E6:$HX6,1,$IL47)),SUM(INDEX($E6:$HX6,1,IK47):INDEX($E6:$HX6,1,IF47))))</f>
        <v>0</v>
      </c>
      <c r="IU47" s="519">
        <v>31</v>
      </c>
    </row>
    <row r="48" spans="1:255" ht="15.75" customHeight="1" x14ac:dyDescent="0.2"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N48" s="95" t="s">
        <v>36</v>
      </c>
      <c r="AO48" s="31">
        <f>COUNTA($D5:$D34)-COUNTIF(AO5:AO34,"X")</f>
        <v>29</v>
      </c>
      <c r="AP48" s="31">
        <f t="shared" ref="AP48:AZ48" si="13">COUNTA($D5:$D34)-COUNTIF(AP5:AP34,"X")</f>
        <v>29</v>
      </c>
      <c r="AQ48" s="31">
        <f t="shared" si="13"/>
        <v>29</v>
      </c>
      <c r="AR48" s="31">
        <f t="shared" si="13"/>
        <v>29</v>
      </c>
      <c r="AS48" s="31">
        <f t="shared" si="13"/>
        <v>29</v>
      </c>
      <c r="AT48" s="31">
        <f t="shared" si="13"/>
        <v>29</v>
      </c>
      <c r="AU48" s="31">
        <f t="shared" si="13"/>
        <v>29</v>
      </c>
      <c r="AV48" s="31">
        <f t="shared" si="13"/>
        <v>29</v>
      </c>
      <c r="AW48" s="31">
        <f t="shared" si="13"/>
        <v>29</v>
      </c>
      <c r="AX48" s="31">
        <f t="shared" si="13"/>
        <v>29</v>
      </c>
      <c r="AY48" s="31">
        <f t="shared" si="13"/>
        <v>29</v>
      </c>
      <c r="AZ48" s="31">
        <f t="shared" si="13"/>
        <v>29</v>
      </c>
      <c r="BA48" s="31">
        <f>COUNTA($D5:$D34)-COUNTIF(BA5:BA34,"X")</f>
        <v>29</v>
      </c>
      <c r="BB48" s="31">
        <f t="shared" ref="BB48:DH48" si="14">COUNTA($D5:$D34)-COUNTIF(BB5:BB34,"X")</f>
        <v>29</v>
      </c>
      <c r="BC48" s="31">
        <f t="shared" si="14"/>
        <v>29</v>
      </c>
      <c r="BD48" s="31">
        <f t="shared" si="14"/>
        <v>29</v>
      </c>
      <c r="BE48" s="31">
        <f t="shared" si="14"/>
        <v>29</v>
      </c>
      <c r="BF48" s="31">
        <f t="shared" si="14"/>
        <v>28</v>
      </c>
      <c r="BG48" s="31">
        <f t="shared" si="14"/>
        <v>28</v>
      </c>
      <c r="BH48" s="31">
        <f t="shared" si="14"/>
        <v>27</v>
      </c>
      <c r="BI48" s="31">
        <f t="shared" si="14"/>
        <v>27</v>
      </c>
      <c r="BJ48" s="31">
        <f t="shared" si="14"/>
        <v>27</v>
      </c>
      <c r="BK48" s="31">
        <f t="shared" si="14"/>
        <v>26</v>
      </c>
      <c r="BL48" s="31">
        <f t="shared" si="14"/>
        <v>26</v>
      </c>
      <c r="BM48" s="31">
        <f t="shared" si="14"/>
        <v>26</v>
      </c>
      <c r="BN48" s="31">
        <f t="shared" si="14"/>
        <v>26</v>
      </c>
      <c r="BO48" s="31">
        <f t="shared" si="14"/>
        <v>26</v>
      </c>
      <c r="BP48" s="31">
        <f t="shared" si="14"/>
        <v>26</v>
      </c>
      <c r="BQ48" s="31">
        <f t="shared" si="14"/>
        <v>24</v>
      </c>
      <c r="BR48" s="31">
        <f t="shared" si="14"/>
        <v>23</v>
      </c>
      <c r="BS48" s="31">
        <f t="shared" si="14"/>
        <v>22</v>
      </c>
      <c r="BT48" s="31">
        <f t="shared" si="14"/>
        <v>19</v>
      </c>
      <c r="BU48" s="31">
        <f t="shared" si="14"/>
        <v>17</v>
      </c>
      <c r="BV48" s="31">
        <f t="shared" si="14"/>
        <v>16</v>
      </c>
      <c r="BW48" s="31">
        <f t="shared" si="14"/>
        <v>15</v>
      </c>
      <c r="BX48" s="31">
        <f t="shared" si="14"/>
        <v>14</v>
      </c>
      <c r="BY48" s="31">
        <f t="shared" si="14"/>
        <v>13</v>
      </c>
      <c r="BZ48" s="31">
        <f t="shared" si="14"/>
        <v>13</v>
      </c>
      <c r="CA48" s="31">
        <f t="shared" si="14"/>
        <v>13</v>
      </c>
      <c r="CB48" s="31">
        <f t="shared" si="14"/>
        <v>12</v>
      </c>
      <c r="CC48" s="31">
        <f t="shared" si="14"/>
        <v>12</v>
      </c>
      <c r="CD48" s="31">
        <f t="shared" si="14"/>
        <v>12</v>
      </c>
      <c r="CE48" s="31">
        <f t="shared" si="14"/>
        <v>12</v>
      </c>
      <c r="CF48" s="31">
        <f t="shared" si="14"/>
        <v>11</v>
      </c>
      <c r="CG48" s="31">
        <f t="shared" si="14"/>
        <v>10</v>
      </c>
      <c r="CH48" s="31">
        <f t="shared" si="14"/>
        <v>10</v>
      </c>
      <c r="CI48" s="31">
        <f t="shared" si="14"/>
        <v>9</v>
      </c>
      <c r="CJ48" s="31">
        <f t="shared" si="14"/>
        <v>9</v>
      </c>
      <c r="CK48" s="31">
        <f t="shared" si="14"/>
        <v>7</v>
      </c>
      <c r="CL48" s="31">
        <f t="shared" si="14"/>
        <v>7</v>
      </c>
      <c r="CM48" s="31">
        <f t="shared" si="14"/>
        <v>7</v>
      </c>
      <c r="CN48" s="31">
        <f t="shared" si="14"/>
        <v>7</v>
      </c>
      <c r="CO48" s="31">
        <f t="shared" si="14"/>
        <v>7</v>
      </c>
      <c r="CP48" s="31">
        <f t="shared" si="14"/>
        <v>7</v>
      </c>
      <c r="CQ48" s="31">
        <f t="shared" si="14"/>
        <v>6</v>
      </c>
      <c r="CR48" s="31">
        <f t="shared" si="14"/>
        <v>6</v>
      </c>
      <c r="CS48" s="31">
        <f t="shared" si="14"/>
        <v>6</v>
      </c>
      <c r="CT48" s="31">
        <f t="shared" si="14"/>
        <v>6</v>
      </c>
      <c r="CU48" s="31">
        <f t="shared" si="14"/>
        <v>6</v>
      </c>
      <c r="CV48" s="31">
        <f t="shared" si="14"/>
        <v>6</v>
      </c>
      <c r="CW48" s="172">
        <f t="shared" si="14"/>
        <v>0</v>
      </c>
      <c r="CX48" s="172">
        <f t="shared" si="14"/>
        <v>0</v>
      </c>
      <c r="CY48" s="172">
        <f t="shared" si="14"/>
        <v>0</v>
      </c>
      <c r="CZ48" s="172">
        <f t="shared" si="14"/>
        <v>0</v>
      </c>
      <c r="DA48" s="172">
        <f t="shared" si="14"/>
        <v>0</v>
      </c>
      <c r="DB48" s="172">
        <f t="shared" si="14"/>
        <v>0</v>
      </c>
      <c r="DC48" s="172">
        <f t="shared" si="14"/>
        <v>0</v>
      </c>
      <c r="DD48" s="172">
        <f t="shared" si="14"/>
        <v>0</v>
      </c>
      <c r="DE48" s="172">
        <f t="shared" si="14"/>
        <v>0</v>
      </c>
      <c r="DF48" s="172">
        <f t="shared" si="14"/>
        <v>0</v>
      </c>
      <c r="DG48" s="172">
        <f t="shared" si="14"/>
        <v>0</v>
      </c>
      <c r="DH48" s="172">
        <f t="shared" si="14"/>
        <v>0</v>
      </c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H48" s="13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IE48" s="364">
        <v>3</v>
      </c>
      <c r="IF48" s="364">
        <f>IF(COUNTIF($E7:$HX7,$IF$12)=0,0,HLOOKUP($IF$12,$E7:$HX$37,$IU47,FALSE))</f>
        <v>0</v>
      </c>
      <c r="IG48" s="364">
        <f>IF(COUNTIF($E7:$HX7,$IG$12)=0,0,HLOOKUP($IG$12,$E7:$HX$37,$IU47,FALSE))</f>
        <v>22</v>
      </c>
      <c r="IH48" s="364">
        <f>IF(COUNTIF($E7:$HX7,$IH$12)=0,0,HLOOKUP($IH$12,$E7:$HX$37,$IU47,FALSE))</f>
        <v>0</v>
      </c>
      <c r="II48" s="364">
        <f>IF(COUNTIF($E7:$HX7,$II$12)=0,0,HLOOKUP($II$12,$E7:$HX$37,$IU47,FALSE))</f>
        <v>0</v>
      </c>
      <c r="IJ48" s="364">
        <f>IF(COUNTIF($E7:$HX7,$IJ$12)=0,0,HLOOKUP($IJ$12,$E7:$HX$37,$IU47,FALSE))</f>
        <v>0</v>
      </c>
      <c r="IK48" s="364">
        <f>IF(COUNTIF($E7:$HX7,$IK$12)=0,0,HLOOKUP($IK$12,$E7:$HX$37,$IU47,FALSE))</f>
        <v>0</v>
      </c>
      <c r="IL48" s="364">
        <f>IF(COUNTIF($E7:$HX7,"X")=0,0,HLOOKUP("X",$E7:$HX$37,$IU47,FALSE))</f>
        <v>67</v>
      </c>
      <c r="IM48" s="8"/>
      <c r="IN48" s="37" t="s">
        <v>238</v>
      </c>
      <c r="IO48" s="578">
        <f>IF(IF48=0,0,IF(AND(IF48&lt;&gt;0,IG48=0),SUM(INDEX($E7:$HX7,1,IF48):INDEX($E7:$HX7,1,$IL48)),SUM(INDEX($E7:$HX7,1,IF48):INDEX($E7:$HX7,1,IG48))))</f>
        <v>0</v>
      </c>
      <c r="IP48" s="578">
        <f>IF(IG48=0,0,IF(AND(IG48&lt;&gt;0,IH48=0),SUM(INDEX($E7:$HX7,1,IG48):INDEX($E7:$HX7,1,$IL48)),SUM(INDEX($E7:$HX7,1,IG48):INDEX($E7:$HX7,1,IH48))))</f>
        <v>941.45523728493174</v>
      </c>
      <c r="IQ48" s="578">
        <f>IF(IH48=0,0,IF(AND(IH48&lt;&gt;0,II48=0),SUM(INDEX($E7:$HX7,1,IH48):INDEX($E7:$HX7,1,$IL48)),SUM(INDEX($E7:$HX7,1,IH48):INDEX($E7:$HX7,1,II48))))</f>
        <v>0</v>
      </c>
      <c r="IR48" s="578">
        <f>IF(II48=0,0,IF(AND(II48&lt;&gt;0,IJ48=0),SUM(INDEX($E7:$HX7,1,II48):INDEX($E7:$HX7,1,$IL48)),SUM(INDEX($E7:$HX7,1,II48):INDEX($E7:$HX7,1,IJ48))))</f>
        <v>0</v>
      </c>
      <c r="IS48" s="578">
        <f>IF(IJ48=0,0,IF(AND(IJ48&lt;&gt;0,IK48=0),SUM(INDEX($E7:$HX7,1,IJ48):INDEX($E7:$HX7,1,$IL48)),SUM(INDEX($E7:$HX7,1,IJ48):INDEX($E7:$HX7,1,IK48))))</f>
        <v>0</v>
      </c>
      <c r="IT48" s="578">
        <f>IF(IK48=0,0,IF(AND(IK48&lt;&gt;0,IL48=0),SUM(INDEX($E7:$HX7,1,IK48):INDEX($E7:$HX7,1,$IL48)),SUM(INDEX($E7:$HX7,1,IK48):INDEX($E7:$HX7,1,IF48))))</f>
        <v>0</v>
      </c>
      <c r="IU48" s="519">
        <v>30</v>
      </c>
    </row>
    <row r="49" spans="1:255" ht="15.75" customHeight="1" x14ac:dyDescent="0.2"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H49" s="13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IE49" s="364">
        <v>4</v>
      </c>
      <c r="IF49" s="364">
        <f>IF(COUNTIF($E8:$HX8,$IF$12)=0,0,HLOOKUP($IF$12,$E8:$HX$37,$IU48,FALSE))</f>
        <v>0</v>
      </c>
      <c r="IG49" s="364">
        <f>IF(COUNTIF($E8:$HX8,$IG$12)=0,0,HLOOKUP($IG$12,$E8:$HX$37,$IU48,FALSE))</f>
        <v>20</v>
      </c>
      <c r="IH49" s="364">
        <f>IF(COUNTIF($E8:$HX8,$IH$12)=0,0,HLOOKUP($IH$12,$E8:$HX$37,$IU48,FALSE))</f>
        <v>0</v>
      </c>
      <c r="II49" s="364">
        <f>IF(COUNTIF($E8:$HX8,$II$12)=0,0,HLOOKUP($II$12,$E8:$HX$37,$IU48,FALSE))</f>
        <v>0</v>
      </c>
      <c r="IJ49" s="364">
        <f>IF(COUNTIF($E8:$HX8,$IJ$12)=0,0,HLOOKUP($IJ$12,$E8:$HX$37,$IU48,FALSE))</f>
        <v>0</v>
      </c>
      <c r="IK49" s="364">
        <f>IF(COUNTIF($E8:$HX8,$IK$12)=0,0,HLOOKUP($IK$12,$E8:$HX$37,$IU48,FALSE))</f>
        <v>0</v>
      </c>
      <c r="IL49" s="364">
        <f>IF(COUNTIF($E8:$HX8,"X")=0,0,HLOOKUP("X",$E8:$HX$37,$IU48,FALSE))</f>
        <v>70</v>
      </c>
      <c r="IM49" s="8"/>
      <c r="IN49" s="37" t="s">
        <v>239</v>
      </c>
      <c r="IO49" s="578">
        <f>IF(IF49=0,0,IF(AND(IF49&lt;&gt;0,IG49=0),SUM(INDEX($E8:$HX8,1,IF49):INDEX($E8:$HX8,1,$IL49)),SUM(INDEX($E8:$HX8,1,IF49):INDEX($E8:$HX8,1,IG49))))</f>
        <v>0</v>
      </c>
      <c r="IP49" s="578">
        <f>IF(IG49=0,0,IF(AND(IG49&lt;&gt;0,IH49=0),SUM(INDEX($E8:$HX8,1,IG49):INDEX($E8:$HX8,1,$IL49)),SUM(INDEX($E8:$HX8,1,IG49):INDEX($E8:$HX8,1,IH49))))</f>
        <v>803.95528195774398</v>
      </c>
      <c r="IQ49" s="578">
        <f>IF(IH49=0,0,IF(AND(IH49&lt;&gt;0,II49=0),SUM(INDEX($E8:$HX8,1,IH49):INDEX($E8:$HX8,1,$IL49)),SUM(INDEX($E8:$HX8,1,IH49):INDEX($E8:$HX8,1,II49))))</f>
        <v>0</v>
      </c>
      <c r="IR49" s="578">
        <f>IF(II49=0,0,IF(AND(II49&lt;&gt;0,IJ49=0),SUM(INDEX($E8:$HX8,1,II49):INDEX($E8:$HX8,1,$IL49)),SUM(INDEX($E8:$HX8,1,II49):INDEX($E8:$HX8,1,IJ49))))</f>
        <v>0</v>
      </c>
      <c r="IS49" s="578">
        <f>IF(IJ49=0,0,IF(AND(IJ49&lt;&gt;0,IK49=0),SUM(INDEX($E8:$HX8,1,IJ49):INDEX($E8:$HX8,1,$IL49)),SUM(INDEX($E8:$HX8,1,IJ49):INDEX($E8:$HX8,1,IK49))))</f>
        <v>0</v>
      </c>
      <c r="IT49" s="578">
        <f>IF(IK49=0,0,IF(AND(IK49&lt;&gt;0,IL49=0),SUM(INDEX($E8:$HX8,1,IK49):INDEX($E8:$HX8,1,$IL49)),SUM(INDEX($E8:$HX8,1,IK49):INDEX($E8:$HX8,1,IF49))))</f>
        <v>0</v>
      </c>
      <c r="IU49" s="519">
        <v>29</v>
      </c>
    </row>
    <row r="50" spans="1:255" ht="15.75" customHeight="1" x14ac:dyDescent="0.2"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H50" s="13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IE50" s="364">
        <v>5</v>
      </c>
      <c r="IF50" s="364">
        <f>IF(COUNTIF($E9:$HX9,$IF$12)=0,0,HLOOKUP($IF$12,$E9:$HX$37,$IU49,FALSE))</f>
        <v>0</v>
      </c>
      <c r="IG50" s="364">
        <f>IF(COUNTIF($E9:$HX9,$IG$12)=0,0,HLOOKUP($IG$12,$E9:$HX$37,$IU49,FALSE))</f>
        <v>13</v>
      </c>
      <c r="IH50" s="364">
        <f>IF(COUNTIF($E9:$HX9,$IH$12)=0,0,HLOOKUP($IH$12,$E9:$HX$37,$IU49,FALSE))</f>
        <v>0</v>
      </c>
      <c r="II50" s="364">
        <f>IF(COUNTIF($E9:$HX9,$II$12)=0,0,HLOOKUP($II$12,$E9:$HX$37,$IU49,FALSE))</f>
        <v>0</v>
      </c>
      <c r="IJ50" s="364">
        <f>IF(COUNTIF($E9:$HX9,$IJ$12)=0,0,HLOOKUP($IJ$12,$E9:$HX$37,$IU49,FALSE))</f>
        <v>0</v>
      </c>
      <c r="IK50" s="364">
        <f>IF(COUNTIF($E9:$HX9,$IK$12)=0,0,HLOOKUP($IK$12,$E9:$HX$37,$IU49,FALSE))</f>
        <v>0</v>
      </c>
      <c r="IL50" s="364">
        <f>IF(COUNTIF($E9:$HX9,"X")=0,0,HLOOKUP("X",$E9:$HX$37,$IU49,FALSE))</f>
        <v>68</v>
      </c>
      <c r="IM50" s="8"/>
      <c r="IN50" s="37" t="s">
        <v>240</v>
      </c>
      <c r="IO50" s="578">
        <f>IF(IF50=0,0,IF(AND(IF50&lt;&gt;0,IG50=0),SUM(INDEX($E9:$HX9,1,IF50):INDEX($E9:$HX9,1,$IL50)),SUM(INDEX($E9:$HX9,1,IF50):INDEX($E9:$HX9,1,IG50))))</f>
        <v>0</v>
      </c>
      <c r="IP50" s="578">
        <f>IF(IG50=0,0,IF(AND(IG50&lt;&gt;0,IH50=0),SUM(INDEX($E9:$HX9,1,IG50):INDEX($E9:$HX9,1,$IL50)),SUM(INDEX($E9:$HX9,1,IG50):INDEX($E9:$HX9,1,IH50))))</f>
        <v>629.20836533320892</v>
      </c>
      <c r="IQ50" s="578">
        <f>IF(IH50=0,0,IF(AND(IH50&lt;&gt;0,II50=0),SUM(INDEX($E9:$HX9,1,IH50):INDEX($E9:$HX9,1,$IL50)),SUM(INDEX($E9:$HX9,1,IH50):INDEX($E9:$HX9,1,II50))))</f>
        <v>0</v>
      </c>
      <c r="IR50" s="578">
        <f>IF(II50=0,0,IF(AND(II50&lt;&gt;0,IJ50=0),SUM(INDEX($E9:$HX9,1,II50):INDEX($E9:$HX9,1,$IL50)),SUM(INDEX($E9:$HX9,1,II50):INDEX($E9:$HX9,1,IJ50))))</f>
        <v>0</v>
      </c>
      <c r="IS50" s="578">
        <f>IF(IJ50=0,0,IF(AND(IJ50&lt;&gt;0,IK50=0),SUM(INDEX($E9:$HX9,1,IJ50):INDEX($E9:$HX9,1,$IL50)),SUM(INDEX($E9:$HX9,1,IJ50):INDEX($E9:$HX9,1,IK50))))</f>
        <v>0</v>
      </c>
      <c r="IT50" s="578">
        <f>IF(IK50=0,0,IF(AND(IK50&lt;&gt;0,IL50=0),SUM(INDEX($E9:$HX9,1,IK50):INDEX($E9:$HX9,1,$IL50)),SUM(INDEX($E9:$HX9,1,IK50):INDEX($E9:$HX9,1,IF50))))</f>
        <v>0</v>
      </c>
      <c r="IU50" s="519">
        <v>28</v>
      </c>
    </row>
    <row r="51" spans="1:255" ht="15.75" customHeight="1" x14ac:dyDescent="0.25"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BH51" s="9"/>
      <c r="BI51" s="9"/>
      <c r="BJ51" s="9"/>
      <c r="BK51" s="67"/>
      <c r="BL51" s="67"/>
      <c r="BM51" s="66"/>
      <c r="BN51" s="66"/>
      <c r="BO51" s="66"/>
      <c r="BP51" s="66"/>
      <c r="BQ51" s="66"/>
      <c r="BR51" s="66"/>
      <c r="BS51" s="66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H51" s="13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IE51" s="364">
        <v>6</v>
      </c>
      <c r="IF51" s="364">
        <f>IF(COUNTIF($E10:$HX10,$IF$12)=0,0,HLOOKUP($IF$12,$E10:$HX$37,$IU50,FALSE))</f>
        <v>51</v>
      </c>
      <c r="IG51" s="364">
        <f>IF(COUNTIF($E10:$HX10,$IG$12)=0,0,HLOOKUP($IG$12,$E10:$HX$37,$IU50,FALSE))</f>
        <v>0</v>
      </c>
      <c r="IH51" s="364">
        <f>IF(COUNTIF($E10:$HX10,$IH$12)=0,0,HLOOKUP($IH$12,$E10:$HX$37,$IU50,FALSE))</f>
        <v>0</v>
      </c>
      <c r="II51" s="364">
        <f>IF(COUNTIF($E10:$HX10,$II$12)=0,0,HLOOKUP($II$12,$E10:$HX$37,$IU50,FALSE))</f>
        <v>0</v>
      </c>
      <c r="IJ51" s="364">
        <f>IF(COUNTIF($E10:$HX10,$IJ$12)=0,0,HLOOKUP($IJ$12,$E10:$HX$37,$IU50,FALSE))</f>
        <v>0</v>
      </c>
      <c r="IK51" s="364">
        <f>IF(COUNTIF($E10:$HX10,$IK$12)=0,0,HLOOKUP($IK$12,$E10:$HX$37,$IU50,FALSE))</f>
        <v>0</v>
      </c>
      <c r="IL51" s="364">
        <f>IF(COUNTIF($E10:$HX10,"X")=0,0,HLOOKUP("X",$E10:$HX$37,$IU50,FALSE))</f>
        <v>97</v>
      </c>
      <c r="IM51" s="8"/>
      <c r="IN51" s="37" t="s">
        <v>241</v>
      </c>
      <c r="IO51" s="578">
        <f>IF(IF51=0,0,IF(AND(IF51&lt;&gt;0,IG51=0),SUM(INDEX($E10:$HX10,1,IF51):INDEX($E10:$HX10,1,$IL51)),SUM(INDEX($E10:$HX10,1,IF51):INDEX($E10:$HX10,1,IG51))))</f>
        <v>999.99999999999955</v>
      </c>
      <c r="IP51" s="578">
        <f>IF(IG51=0,0,IF(AND(IG51&lt;&gt;0,IH51=0),SUM(INDEX($E10:$HX10,1,IG51):INDEX($E10:$HX10,1,$IL51)),SUM(INDEX($E10:$HX10,1,IG51):INDEX($E10:$HX10,1,IH51))))</f>
        <v>0</v>
      </c>
      <c r="IQ51" s="578">
        <f>IF(IH51=0,0,IF(AND(IH51&lt;&gt;0,II51=0),SUM(INDEX($E10:$HX10,1,IH51):INDEX($E10:$HX10,1,$IL51)),SUM(INDEX($E10:$HX10,1,IH51):INDEX($E10:$HX10,1,II51))))</f>
        <v>0</v>
      </c>
      <c r="IR51" s="578">
        <f>IF(II51=0,0,IF(AND(II51&lt;&gt;0,IJ51=0),SUM(INDEX($E10:$HX10,1,II51):INDEX($E10:$HX10,1,$IL51)),SUM(INDEX($E10:$HX10,1,II51):INDEX($E10:$HX10,1,IJ51))))</f>
        <v>0</v>
      </c>
      <c r="IS51" s="578">
        <f>IF(IJ51=0,0,IF(AND(IJ51&lt;&gt;0,IK51=0),SUM(INDEX($E10:$HX10,1,IJ51):INDEX($E10:$HX10,1,$IL51)),SUM(INDEX($E10:$HX10,1,IJ51):INDEX($E10:$HX10,1,IK51))))</f>
        <v>0</v>
      </c>
      <c r="IT51" s="578">
        <f>IF(IK51=0,0,IF(AND(IK51&lt;&gt;0,IL51=0),SUM(INDEX($E10:$HX10,1,IK51):INDEX($E10:$HX10,1,$IL51)),SUM(INDEX($E10:$HX10,1,IK51):INDEX($E10:$HX10,1,IF51))))</f>
        <v>0</v>
      </c>
      <c r="IU51" s="519">
        <v>27</v>
      </c>
    </row>
    <row r="52" spans="1:255" ht="15.75" customHeight="1" x14ac:dyDescent="0.25"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173" t="s">
        <v>43</v>
      </c>
      <c r="AP52" s="173">
        <v>2015</v>
      </c>
      <c r="AQ52" s="173">
        <v>2016</v>
      </c>
      <c r="AR52" s="173">
        <v>2017</v>
      </c>
      <c r="AS52" s="173">
        <v>2018</v>
      </c>
      <c r="AT52" s="173">
        <v>2019</v>
      </c>
      <c r="AU52" s="78">
        <v>2020</v>
      </c>
      <c r="AV52" s="173">
        <v>2021</v>
      </c>
      <c r="AW52" s="9"/>
      <c r="AX52" s="9"/>
      <c r="AY52" s="9"/>
      <c r="AZ52" s="9"/>
      <c r="BA52" s="9"/>
      <c r="BB52" s="9"/>
      <c r="BC52" s="9"/>
      <c r="BD52" s="9"/>
      <c r="BE52" s="9"/>
      <c r="BF52" s="99"/>
      <c r="BG52" s="99"/>
      <c r="BH52" s="99"/>
      <c r="BI52" s="99"/>
      <c r="BJ52" s="9"/>
      <c r="BK52" s="67"/>
      <c r="BL52" s="67"/>
      <c r="BM52" s="66"/>
      <c r="BN52" s="66"/>
      <c r="BO52" s="66"/>
      <c r="BP52" s="66"/>
      <c r="BQ52" s="66"/>
      <c r="BR52" s="66"/>
      <c r="BS52" s="66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H52" s="13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IE52" s="364">
        <v>7</v>
      </c>
      <c r="IF52" s="364">
        <f>IF(COUNTIF($E11:$HX11,$IF$12)=0,0,HLOOKUP($IF$12,$E11:$HX$37,$IU51,FALSE))</f>
        <v>0</v>
      </c>
      <c r="IG52" s="364">
        <f>IF(COUNTIF($E11:$HX11,$IG$12)=0,0,HLOOKUP($IG$12,$E11:$HX$37,$IU51,FALSE))</f>
        <v>27</v>
      </c>
      <c r="IH52" s="364">
        <f>IF(COUNTIF($E11:$HX11,$IH$12)=0,0,HLOOKUP($IH$12,$E11:$HX$37,$IU51,FALSE))</f>
        <v>0</v>
      </c>
      <c r="II52" s="364">
        <f>IF(COUNTIF($E11:$HX11,$II$12)=0,0,HLOOKUP($II$12,$E11:$HX$37,$IU51,FALSE))</f>
        <v>0</v>
      </c>
      <c r="IJ52" s="364">
        <f>IF(COUNTIF($E11:$HX11,$IJ$12)=0,0,HLOOKUP($IJ$12,$E11:$HX$37,$IU51,FALSE))</f>
        <v>0</v>
      </c>
      <c r="IK52" s="364">
        <f>IF(COUNTIF($E11:$HX11,$IK$12)=0,0,HLOOKUP($IK$12,$E11:$HX$37,$IU51,FALSE))</f>
        <v>0</v>
      </c>
      <c r="IL52" s="364">
        <f>IF(COUNTIF($E11:$HX11,"X")=0,0,HLOOKUP("X",$E11:$HX$37,$IU51,FALSE))</f>
        <v>97</v>
      </c>
      <c r="IM52" s="8"/>
      <c r="IN52" s="37" t="s">
        <v>242</v>
      </c>
      <c r="IO52" s="578">
        <f>IF(IF52=0,0,IF(AND(IF52&lt;&gt;0,IG52=0),SUM(INDEX($E11:$HX11,1,IF52):INDEX($E11:$HX11,1,$IL52)),SUM(INDEX($E11:$HX11,1,IF52):INDEX($E11:$HX11,1,IG52))))</f>
        <v>0</v>
      </c>
      <c r="IP52" s="578">
        <f>IF(IG52=0,0,IF(AND(IG52&lt;&gt;0,IH52=0),SUM(INDEX($E11:$HX11,1,IG52):INDEX($E11:$HX11,1,$IL52)),SUM(INDEX($E11:$HX11,1,IG52):INDEX($E11:$HX11,1,IH52))))</f>
        <v>1043.0851891127611</v>
      </c>
      <c r="IQ52" s="578">
        <f>IF(IH52=0,0,IF(AND(IH52&lt;&gt;0,II52=0),SUM(INDEX($E11:$HX11,1,IH52):INDEX($E11:$HX11,1,$IL52)),SUM(INDEX($E11:$HX11,1,IH52):INDEX($E11:$HX11,1,II52))))</f>
        <v>0</v>
      </c>
      <c r="IR52" s="578">
        <f>IF(II52=0,0,IF(AND(II52&lt;&gt;0,IJ52=0),SUM(INDEX($E11:$HX11,1,II52):INDEX($E11:$HX11,1,$IL52)),SUM(INDEX($E11:$HX11,1,II52):INDEX($E11:$HX11,1,IJ52))))</f>
        <v>0</v>
      </c>
      <c r="IS52" s="578">
        <f>IF(IJ52=0,0,IF(AND(IJ52&lt;&gt;0,IK52=0),SUM(INDEX($E11:$HX11,1,IJ52):INDEX($E11:$HX11,1,$IL52)),SUM(INDEX($E11:$HX11,1,IJ52):INDEX($E11:$HX11,1,IK52))))</f>
        <v>0</v>
      </c>
      <c r="IT52" s="578">
        <f>IF(IK52=0,0,IF(AND(IK52&lt;&gt;0,IL52=0),SUM(INDEX($E11:$HX11,1,IK52):INDEX($E11:$HX11,1,$IL52)),SUM(INDEX($E11:$HX11,1,IK52):INDEX($E11:$HX11,1,IF52))))</f>
        <v>0</v>
      </c>
      <c r="IU52" s="519">
        <v>26</v>
      </c>
    </row>
    <row r="53" spans="1:255" ht="15.75" customHeight="1" x14ac:dyDescent="0.25">
      <c r="A53" s="8"/>
      <c r="B53" s="8"/>
      <c r="C53" s="8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173" t="s">
        <v>37</v>
      </c>
      <c r="AP53" s="174">
        <f>AU38</f>
        <v>5207.4170956033713</v>
      </c>
      <c r="AQ53" s="174">
        <f>BG38</f>
        <v>5877.9354722772541</v>
      </c>
      <c r="AR53" s="174">
        <f>BS38</f>
        <v>4904.7741394304594</v>
      </c>
      <c r="AS53" s="174">
        <f>CE38</f>
        <v>1784.1762314990249</v>
      </c>
      <c r="AT53" s="173"/>
      <c r="AU53" s="173"/>
      <c r="AV53" s="173"/>
      <c r="AW53" s="9"/>
      <c r="AX53" s="9"/>
      <c r="AY53" s="9"/>
      <c r="AZ53" s="9"/>
      <c r="BA53" s="9"/>
      <c r="BB53" s="9"/>
      <c r="BC53" s="9"/>
      <c r="BD53" s="9"/>
      <c r="BE53" s="9"/>
      <c r="BF53" s="99"/>
      <c r="BG53" s="99"/>
      <c r="BH53" s="99"/>
      <c r="BI53" s="99"/>
      <c r="BJ53" s="9"/>
      <c r="BK53" s="67"/>
      <c r="BL53" s="67"/>
      <c r="BM53" s="66"/>
      <c r="BN53" s="66"/>
      <c r="BO53" s="66"/>
      <c r="BP53" s="66"/>
      <c r="BQ53" s="66"/>
      <c r="BR53" s="66"/>
      <c r="BS53" s="66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H53" s="13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IE53" s="364">
        <v>8</v>
      </c>
      <c r="IF53" s="364">
        <f>IF(COUNTIF($E12:$HX12,$IF$12)=0,0,HLOOKUP($IF$12,$E12:$HX$37,$IU52,FALSE))</f>
        <v>0</v>
      </c>
      <c r="IG53" s="364">
        <f>IF(COUNTIF($E12:$HX12,$IG$12)=0,0,HLOOKUP($IG$12,$E12:$HX$37,$IU52,FALSE))</f>
        <v>2</v>
      </c>
      <c r="IH53" s="364">
        <f>IF(COUNTIF($E12:$HX12,$IH$12)=0,0,HLOOKUP($IH$12,$E12:$HX$37,$IU52,FALSE))</f>
        <v>0</v>
      </c>
      <c r="II53" s="364">
        <f>IF(COUNTIF($E12:$HX12,$II$12)=0,0,HLOOKUP($II$12,$E12:$HX$37,$IU52,FALSE))</f>
        <v>0</v>
      </c>
      <c r="IJ53" s="364">
        <f>IF(COUNTIF($E12:$HX12,$IJ$12)=0,0,HLOOKUP($IJ$12,$E12:$HX$37,$IU52,FALSE))</f>
        <v>0</v>
      </c>
      <c r="IK53" s="364">
        <f>IF(COUNTIF($E12:$HX12,$IK$12)=0,0,HLOOKUP($IK$12,$E12:$HX$37,$IU52,FALSE))</f>
        <v>0</v>
      </c>
      <c r="IL53" s="364">
        <f>IF(COUNTIF($E12:$HX12,"X")=0,0,HLOOKUP("X",$E12:$HX$37,$IU52,FALSE))</f>
        <v>80</v>
      </c>
      <c r="IM53" s="8"/>
      <c r="IN53" s="37" t="s">
        <v>243</v>
      </c>
      <c r="IO53" s="578">
        <f>IF(IF53=0,0,IF(AND(IF53&lt;&gt;0,IG53=0),SUM(INDEX($E12:$HX12,1,IF53):INDEX($E12:$HX12,1,$IL53)),SUM(INDEX($E12:$HX12,1,IF53):INDEX($E12:$HX12,1,IG53))))</f>
        <v>0</v>
      </c>
      <c r="IP53" s="578">
        <f>IF(IG53=0,0,IF(AND(IG53&lt;&gt;0,IH53=0),SUM(INDEX($E12:$HX12,1,IG53):INDEX($E12:$HX12,1,$IL53)),SUM(INDEX($E12:$HX12,1,IG53):INDEX($E12:$HX12,1,IH53))))</f>
        <v>688.67703278379975</v>
      </c>
      <c r="IQ53" s="578">
        <f>IF(IH53=0,0,IF(AND(IH53&lt;&gt;0,II53=0),SUM(INDEX($E12:$HX12,1,IH53):INDEX($E12:$HX12,1,$IL53)),SUM(INDEX($E12:$HX12,1,IH53):INDEX($E12:$HX12,1,II53))))</f>
        <v>0</v>
      </c>
      <c r="IR53" s="578">
        <f>IF(II53=0,0,IF(AND(II53&lt;&gt;0,IJ53=0),SUM(INDEX($E12:$HX12,1,II53):INDEX($E12:$HX12,1,$IL53)),SUM(INDEX($E12:$HX12,1,II53):INDEX($E12:$HX12,1,IJ53))))</f>
        <v>0</v>
      </c>
      <c r="IS53" s="578">
        <f>IF(IJ53=0,0,IF(AND(IJ53&lt;&gt;0,IK53=0),SUM(INDEX($E12:$HX12,1,IJ53):INDEX($E12:$HX12,1,$IL53)),SUM(INDEX($E12:$HX12,1,IJ53):INDEX($E12:$HX12,1,IK53))))</f>
        <v>0</v>
      </c>
      <c r="IT53" s="578">
        <f>IF(IK53=0,0,IF(AND(IK53&lt;&gt;0,IL53=0),SUM(INDEX($E12:$HX12,1,IK53):INDEX($E12:$HX12,1,$IL53)),SUM(INDEX($E12:$HX12,1,IK53):INDEX($E12:$HX12,1,IF53))))</f>
        <v>0</v>
      </c>
      <c r="IU53" s="519">
        <v>25</v>
      </c>
    </row>
    <row r="54" spans="1:255" ht="15.75" customHeight="1" x14ac:dyDescent="0.25">
      <c r="A54" s="8"/>
      <c r="B54" s="8"/>
      <c r="C54" s="8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175" t="s">
        <v>38</v>
      </c>
      <c r="AP54" s="79">
        <f>AO38</f>
        <v>5150</v>
      </c>
      <c r="AQ54" s="78">
        <f>BA38</f>
        <v>4621</v>
      </c>
      <c r="AR54" s="78">
        <f>BM38</f>
        <v>3447</v>
      </c>
      <c r="AS54" s="78">
        <f>BY38</f>
        <v>2061</v>
      </c>
      <c r="AT54" s="173"/>
      <c r="AU54" s="173"/>
      <c r="AV54" s="173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67"/>
      <c r="BL54" s="67"/>
      <c r="BM54" s="66"/>
      <c r="BN54" s="66"/>
      <c r="BO54" s="66"/>
      <c r="BP54" s="66"/>
      <c r="BQ54" s="66"/>
      <c r="BR54" s="66"/>
      <c r="BS54" s="67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H54" s="13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IE54" s="364">
        <v>9</v>
      </c>
      <c r="IF54" s="364">
        <f>IF(COUNTIF($E13:$HX13,$IF$12)=0,0,HLOOKUP($IF$12,$E13:$HX$37,$IU53,FALSE))</f>
        <v>0</v>
      </c>
      <c r="IG54" s="364">
        <f>IF(COUNTIF($E13:$HX13,$IG$12)=0,0,HLOOKUP($IG$12,$E13:$HX$37,$IU53,FALSE))</f>
        <v>5</v>
      </c>
      <c r="IH54" s="364">
        <f>IF(COUNTIF($E13:$HX13,$IH$12)=0,0,HLOOKUP($IH$12,$E13:$HX$37,$IU53,FALSE))</f>
        <v>0</v>
      </c>
      <c r="II54" s="364">
        <f>IF(COUNTIF($E13:$HX13,$II$12)=0,0,HLOOKUP($II$12,$E13:$HX$37,$IU53,FALSE))</f>
        <v>0</v>
      </c>
      <c r="IJ54" s="364">
        <f>IF(COUNTIF($E13:$HX13,$IJ$12)=0,0,HLOOKUP($IJ$12,$E13:$HX$37,$IU53,FALSE))</f>
        <v>0</v>
      </c>
      <c r="IK54" s="364">
        <f>IF(COUNTIF($E13:$HX13,$IK$12)=0,0,HLOOKUP($IK$12,$E13:$HX$37,$IU53,FALSE))</f>
        <v>0</v>
      </c>
      <c r="IL54" s="364">
        <f>IF(COUNTIF($E13:$HX13,"X")=0,0,HLOOKUP("X",$E13:$HX$37,$IU53,FALSE))</f>
        <v>59</v>
      </c>
      <c r="IM54" s="8"/>
      <c r="IN54" s="37" t="s">
        <v>244</v>
      </c>
      <c r="IO54" s="578">
        <f>IF(IF54=0,0,IF(AND(IF54&lt;&gt;0,IG54=0),SUM(INDEX($E13:$HX13,1,IF54):INDEX($E13:$HX13,1,$IL54)),SUM(INDEX($E13:$HX13,1,IF54):INDEX($E13:$HX13,1,IG54))))</f>
        <v>0</v>
      </c>
      <c r="IP54" s="578">
        <f>IF(IG54=0,0,IF(AND(IG54&lt;&gt;0,IH54=0),SUM(INDEX($E13:$HX13,1,IG54):INDEX($E13:$HX13,1,$IL54)),SUM(INDEX($E13:$HX13,1,IG54):INDEX($E13:$HX13,1,IH54))))</f>
        <v>817.7092905551242</v>
      </c>
      <c r="IQ54" s="578">
        <f>IF(IH54=0,0,IF(AND(IH54&lt;&gt;0,II54=0),SUM(INDEX($E13:$HX13,1,IH54):INDEX($E13:$HX13,1,$IL54)),SUM(INDEX($E13:$HX13,1,IH54):INDEX($E13:$HX13,1,II54))))</f>
        <v>0</v>
      </c>
      <c r="IR54" s="578">
        <f>IF(II54=0,0,IF(AND(II54&lt;&gt;0,IJ54=0),SUM(INDEX($E13:$HX13,1,II54):INDEX($E13:$HX13,1,$IL54)),SUM(INDEX($E13:$HX13,1,II54):INDEX($E13:$HX13,1,IJ54))))</f>
        <v>0</v>
      </c>
      <c r="IS54" s="578">
        <f>IF(IJ54=0,0,IF(AND(IJ54&lt;&gt;0,IK54=0),SUM(INDEX($E13:$HX13,1,IJ54):INDEX($E13:$HX13,1,$IL54)),SUM(INDEX($E13:$HX13,1,IJ54):INDEX($E13:$HX13,1,IK54))))</f>
        <v>0</v>
      </c>
      <c r="IT54" s="578">
        <f>IF(IK54=0,0,IF(AND(IK54&lt;&gt;0,IL54=0),SUM(INDEX($E13:$HX13,1,IK54):INDEX($E13:$HX13,1,$IL54)),SUM(INDEX($E13:$HX13,1,IK54):INDEX($E13:$HX13,1,IF54))))</f>
        <v>0</v>
      </c>
      <c r="IU54" s="519">
        <v>24</v>
      </c>
    </row>
    <row r="55" spans="1:255" ht="15.75" customHeight="1" x14ac:dyDescent="0.25">
      <c r="A55" s="8"/>
      <c r="B55" s="8"/>
      <c r="C55" s="8"/>
      <c r="AO55" s="77" t="s">
        <v>202</v>
      </c>
      <c r="AP55" s="94">
        <f>AVERAGE(AO40:AZ40)</f>
        <v>22.333333333333332</v>
      </c>
      <c r="AQ55" s="94">
        <f>AVERAGE(BA40:BL40)</f>
        <v>21.916666666666668</v>
      </c>
      <c r="AR55" s="94">
        <f>AVERAGE(BM40:BX40)</f>
        <v>17.916666666666668</v>
      </c>
      <c r="AS55" s="94">
        <f>AVERAGE(BY40:CF40)</f>
        <v>10.875</v>
      </c>
      <c r="AT55" s="94"/>
      <c r="AU55" s="94"/>
      <c r="AV55" s="94"/>
      <c r="BK55" s="67"/>
      <c r="BL55" s="67"/>
      <c r="BM55" s="66"/>
      <c r="BN55" s="66"/>
      <c r="BO55" s="66"/>
      <c r="BP55" s="66"/>
      <c r="BQ55" s="66"/>
      <c r="BR55" s="66"/>
      <c r="BS55" s="66"/>
      <c r="IE55" s="364">
        <v>10</v>
      </c>
      <c r="IF55" s="364">
        <f>IF(COUNTIF($E14:$HX14,$IF$12)=0,0,HLOOKUP($IF$12,$E14:$HX$37,$IU54,FALSE))</f>
        <v>0</v>
      </c>
      <c r="IG55" s="364">
        <f>IF(COUNTIF($E14:$HX14,$IG$12)=0,0,HLOOKUP($IG$12,$E14:$HX$37,$IU54,FALSE))</f>
        <v>14</v>
      </c>
      <c r="IH55" s="364">
        <f>IF(COUNTIF($E14:$HX14,$IH$12)=0,0,HLOOKUP($IH$12,$E14:$HX$37,$IU54,FALSE))</f>
        <v>0</v>
      </c>
      <c r="II55" s="364">
        <f>IF(COUNTIF($E14:$HX14,$II$12)=0,0,HLOOKUP($II$12,$E14:$HX$37,$IU54,FALSE))</f>
        <v>0</v>
      </c>
      <c r="IJ55" s="364">
        <f>IF(COUNTIF($E14:$HX14,$IJ$12)=0,0,HLOOKUP($IJ$12,$E14:$HX$37,$IU54,FALSE))</f>
        <v>0</v>
      </c>
      <c r="IK55" s="364">
        <f>IF(COUNTIF($E14:$HX14,$IK$12)=0,0,HLOOKUP($IK$12,$E14:$HX$37,$IU54,FALSE))</f>
        <v>0</v>
      </c>
      <c r="IL55" s="364">
        <f>IF(COUNTIF($E14:$HX14,"X")=0,0,HLOOKUP("X",$E14:$HX$37,$IU54,FALSE))</f>
        <v>71</v>
      </c>
      <c r="IM55" s="8"/>
      <c r="IN55" s="37" t="s">
        <v>245</v>
      </c>
      <c r="IO55" s="578">
        <f>IF(IF55=0,0,IF(AND(IF55&lt;&gt;0,IG55=0),SUM(INDEX($E14:$HX14,1,IF55):INDEX($E14:$HX14,1,$IL55)),SUM(INDEX($E14:$HX14,1,IF55):INDEX($E14:$HX14,1,IG55))))</f>
        <v>0</v>
      </c>
      <c r="IP55" s="578">
        <f>IF(IG55=0,0,IF(AND(IG55&lt;&gt;0,IH55=0),SUM(INDEX($E14:$HX14,1,IG55):INDEX($E14:$HX14,1,$IL55)),SUM(INDEX($E14:$HX14,1,IG55):INDEX($E14:$HX14,1,IH55))))</f>
        <v>904.50524341649248</v>
      </c>
      <c r="IQ55" s="578">
        <f>IF(IH55=0,0,IF(AND(IH55&lt;&gt;0,II55=0),SUM(INDEX($E14:$HX14,1,IH55):INDEX($E14:$HX14,1,$IL55)),SUM(INDEX($E14:$HX14,1,IH55):INDEX($E14:$HX14,1,II55))))</f>
        <v>0</v>
      </c>
      <c r="IR55" s="578">
        <f>IF(II55=0,0,IF(AND(II55&lt;&gt;0,IJ55=0),SUM(INDEX($E14:$HX14,1,II55):INDEX($E14:$HX14,1,$IL55)),SUM(INDEX($E14:$HX14,1,II55):INDEX($E14:$HX14,1,IJ55))))</f>
        <v>0</v>
      </c>
      <c r="IS55" s="578">
        <f>IF(IJ55=0,0,IF(AND(IJ55&lt;&gt;0,IK55=0),SUM(INDEX($E14:$HX14,1,IJ55):INDEX($E14:$HX14,1,$IL55)),SUM(INDEX($E14:$HX14,1,IJ55):INDEX($E14:$HX14,1,IK55))))</f>
        <v>0</v>
      </c>
      <c r="IT55" s="578">
        <f>IF(IK55=0,0,IF(AND(IK55&lt;&gt;0,IL55=0),SUM(INDEX($E14:$HX14,1,IK55):INDEX($E14:$HX14,1,$IL55)),SUM(INDEX($E14:$HX14,1,IK55):INDEX($E14:$HX14,1,IF55))))</f>
        <v>0</v>
      </c>
      <c r="IU55" s="519">
        <v>23</v>
      </c>
    </row>
    <row r="56" spans="1:255" ht="15.75" customHeight="1" x14ac:dyDescent="0.25">
      <c r="A56" s="8"/>
      <c r="B56" s="8"/>
      <c r="C56" s="8"/>
      <c r="AO56" s="77" t="s">
        <v>36</v>
      </c>
      <c r="AP56" s="94">
        <f>AVERAGE(AO48:AZ48)</f>
        <v>29</v>
      </c>
      <c r="AQ56" s="94">
        <f>AVERAGE(BA48:BL48)</f>
        <v>27.833333333333332</v>
      </c>
      <c r="AR56" s="94">
        <f>AVERAGE(BM48:BX48)</f>
        <v>21.166666666666668</v>
      </c>
      <c r="AS56" s="94">
        <f>AVERAGE(BY48:CJ48)</f>
        <v>11.333333333333334</v>
      </c>
      <c r="AT56" s="94"/>
      <c r="AU56" s="94"/>
      <c r="AV56" s="94"/>
      <c r="BR56" s="66">
        <v>0</v>
      </c>
      <c r="BS56" s="66">
        <v>0</v>
      </c>
      <c r="IE56" s="364">
        <v>11</v>
      </c>
      <c r="IF56" s="364">
        <f>IF(COUNTIF($E15:$HX15,$IF$12)=0,0,HLOOKUP($IF$12,$E15:$HX$37,$IU55,FALSE))</f>
        <v>0</v>
      </c>
      <c r="IG56" s="364">
        <f>IF(COUNTIF($E15:$HX15,$IG$12)=0,0,HLOOKUP($IG$12,$E15:$HX$37,$IU55,FALSE))</f>
        <v>22</v>
      </c>
      <c r="IH56" s="364">
        <f>IF(COUNTIF($E15:$HX15,$IH$12)=0,0,HLOOKUP($IH$12,$E15:$HX$37,$IU55,FALSE))</f>
        <v>0</v>
      </c>
      <c r="II56" s="364">
        <f>IF(COUNTIF($E15:$HX15,$II$12)=0,0,HLOOKUP($II$12,$E15:$HX$37,$IU55,FALSE))</f>
        <v>0</v>
      </c>
      <c r="IJ56" s="364">
        <f>IF(COUNTIF($E15:$HX15,$IJ$12)=0,0,HLOOKUP($IJ$12,$E15:$HX$37,$IU55,FALSE))</f>
        <v>0</v>
      </c>
      <c r="IK56" s="364">
        <f>IF(COUNTIF($E15:$HX15,$IK$12)=0,0,HLOOKUP($IK$12,$E15:$HX$37,$IU55,FALSE))</f>
        <v>0</v>
      </c>
      <c r="IL56" s="364">
        <f>IF(COUNTIF($E15:$HX15,"X")=0,0,HLOOKUP("X",$E15:$HX$37,$IU55,FALSE))</f>
        <v>73</v>
      </c>
      <c r="IM56" s="8"/>
      <c r="IN56" s="37" t="s">
        <v>246</v>
      </c>
      <c r="IO56" s="578">
        <f>IF(IF56=0,0,IF(AND(IF56&lt;&gt;0,IG56=0),SUM(INDEX($E15:$HX15,1,IF56):INDEX($E15:$HX15,1,$IL56)),SUM(INDEX($E15:$HX15,1,IF56):INDEX($E15:$HX15,1,IG56))))</f>
        <v>0</v>
      </c>
      <c r="IP56" s="578">
        <f>IF(IG56=0,0,IF(AND(IG56&lt;&gt;0,IH56=0),SUM(INDEX($E15:$HX15,1,IG56):INDEX($E15:$HX15,1,$IL56)),SUM(INDEX($E15:$HX15,1,IG56):INDEX($E15:$HX15,1,IH56))))</f>
        <v>1012.8635668276979</v>
      </c>
      <c r="IQ56" s="578">
        <f>IF(IH56=0,0,IF(AND(IH56&lt;&gt;0,II56=0),SUM(INDEX($E15:$HX15,1,IH56):INDEX($E15:$HX15,1,$IL56)),SUM(INDEX($E15:$HX15,1,IH56):INDEX($E15:$HX15,1,II56))))</f>
        <v>0</v>
      </c>
      <c r="IR56" s="578">
        <f>IF(II56=0,0,IF(AND(II56&lt;&gt;0,IJ56=0),SUM(INDEX($E15:$HX15,1,II56):INDEX($E15:$HX15,1,$IL56)),SUM(INDEX($E15:$HX15,1,II56):INDEX($E15:$HX15,1,IJ56))))</f>
        <v>0</v>
      </c>
      <c r="IS56" s="578">
        <f>IF(IJ56=0,0,IF(AND(IJ56&lt;&gt;0,IK56=0),SUM(INDEX($E15:$HX15,1,IJ56):INDEX($E15:$HX15,1,$IL56)),SUM(INDEX($E15:$HX15,1,IJ56):INDEX($E15:$HX15,1,IK56))))</f>
        <v>0</v>
      </c>
      <c r="IT56" s="578">
        <f>IF(IK56=0,0,IF(AND(IK56&lt;&gt;0,IL56=0),SUM(INDEX($E15:$HX15,1,IK56):INDEX($E15:$HX15,1,$IL56)),SUM(INDEX($E15:$HX15,1,IK56):INDEX($E15:$HX15,1,IF56))))</f>
        <v>0</v>
      </c>
      <c r="IU56" s="519">
        <v>22</v>
      </c>
    </row>
    <row r="57" spans="1:255" ht="15.75" customHeight="1" x14ac:dyDescent="0.25">
      <c r="A57" s="8"/>
      <c r="B57" s="8"/>
      <c r="C57" s="8"/>
      <c r="BR57" s="66">
        <v>0</v>
      </c>
      <c r="BS57" s="66">
        <v>0</v>
      </c>
      <c r="IE57" s="364">
        <v>12</v>
      </c>
      <c r="IF57" s="364">
        <f>IF(COUNTIF($E16:$HX16,$IF$12)=0,0,HLOOKUP($IF$12,$E16:$HX$37,$IU56,FALSE))</f>
        <v>0</v>
      </c>
      <c r="IG57" s="364">
        <f>IF(COUNTIF($E16:$HX16,$IG$12)=0,0,HLOOKUP($IG$12,$E16:$HX$37,$IU56,FALSE))</f>
        <v>0</v>
      </c>
      <c r="IH57" s="364">
        <f>IF(COUNTIF($E16:$HX16,$IH$12)=0,0,HLOOKUP($IH$12,$E16:$HX$37,$IU56,FALSE))</f>
        <v>58</v>
      </c>
      <c r="II57" s="364">
        <f>IF(COUNTIF($E16:$HX16,$II$12)=0,0,HLOOKUP($II$12,$E16:$HX$37,$IU56,FALSE))</f>
        <v>0</v>
      </c>
      <c r="IJ57" s="364">
        <f>IF(COUNTIF($E16:$HX16,$IJ$12)=0,0,HLOOKUP($IJ$12,$E16:$HX$37,$IU56,FALSE))</f>
        <v>0</v>
      </c>
      <c r="IK57" s="364">
        <f>IF(COUNTIF($E16:$HX16,$IK$12)=0,0,HLOOKUP($IK$12,$E16:$HX$37,$IU56,FALSE))</f>
        <v>0</v>
      </c>
      <c r="IL57" s="364">
        <f>IF(COUNTIF($E16:$HX16,"X")=0,0,HLOOKUP("X",$E16:$HX$37,$IU56,FALSE))</f>
        <v>97</v>
      </c>
      <c r="IM57" s="28"/>
      <c r="IN57" s="37" t="s">
        <v>247</v>
      </c>
      <c r="IO57" s="578">
        <f>IF(IF57=0,0,IF(AND(IF57&lt;&gt;0,IG57=0),SUM(INDEX($E16:$HX16,1,IF57):INDEX($E16:$HX16,1,$IL57)),SUM(INDEX($E16:$HX16,1,IF57):INDEX($E16:$HX16,1,IG57))))</f>
        <v>0</v>
      </c>
      <c r="IP57" s="578">
        <f>IF(IG57=0,0,IF(AND(IG57&lt;&gt;0,IH57=0),SUM(INDEX($E16:$HX16,1,IG57):INDEX($E16:$HX16,1,$IL57)),SUM(INDEX($E16:$HX16,1,IG57):INDEX($E16:$HX16,1,IH57))))</f>
        <v>0</v>
      </c>
      <c r="IQ57" s="578">
        <f>IF(IH57=0,0,IF(AND(IH57&lt;&gt;0,II57=0),SUM(INDEX($E16:$HX16,1,IH57):INDEX($E16:$HX16,1,$IL57)),SUM(INDEX($E16:$HX16,1,IH57):INDEX($E16:$HX16,1,II57))))</f>
        <v>999.99999999999932</v>
      </c>
      <c r="IR57" s="578">
        <f>IF(II57=0,0,IF(AND(II57&lt;&gt;0,IJ57=0),SUM(INDEX($E16:$HX16,1,II57):INDEX($E16:$HX16,1,$IL57)),SUM(INDEX($E16:$HX16,1,II57):INDEX($E16:$HX16,1,IJ57))))</f>
        <v>0</v>
      </c>
      <c r="IS57" s="578">
        <f>IF(IJ57=0,0,IF(AND(IJ57&lt;&gt;0,IK57=0),SUM(INDEX($E16:$HX16,1,IJ57):INDEX($E16:$HX16,1,$IL57)),SUM(INDEX($E16:$HX16,1,IJ57):INDEX($E16:$HX16,1,IK57))))</f>
        <v>0</v>
      </c>
      <c r="IT57" s="578">
        <f>IF(IK57=0,0,IF(AND(IK57&lt;&gt;0,IL57=0),SUM(INDEX($E16:$HX16,1,IK57):INDEX($E16:$HX16,1,$IL57)),SUM(INDEX($E16:$HX16,1,IK57):INDEX($E16:$HX16,1,IF57))))</f>
        <v>0</v>
      </c>
      <c r="IU57" s="519">
        <v>21</v>
      </c>
    </row>
    <row r="58" spans="1:255" ht="15.75" customHeight="1" x14ac:dyDescent="0.2">
      <c r="A58" s="8"/>
      <c r="B58" s="8"/>
      <c r="C58" s="8"/>
      <c r="IE58" s="364">
        <v>13</v>
      </c>
      <c r="IF58" s="364">
        <f>IF(COUNTIF($E17:$HX17,$IF$12)=0,0,HLOOKUP($IF$12,$E17:$HX$37,$IU57,FALSE))</f>
        <v>0</v>
      </c>
      <c r="IG58" s="364">
        <f>IF(COUNTIF($E17:$HX17,$IG$12)=0,0,HLOOKUP($IG$12,$E17:$HX$37,$IU57,FALSE))</f>
        <v>25</v>
      </c>
      <c r="IH58" s="364">
        <f>IF(COUNTIF($E17:$HX17,$IH$12)=0,0,HLOOKUP($IH$12,$E17:$HX$37,$IU57,FALSE))</f>
        <v>0</v>
      </c>
      <c r="II58" s="364">
        <f>IF(COUNTIF($E17:$HX17,$II$12)=0,0,HLOOKUP($II$12,$E17:$HX$37,$IU57,FALSE))</f>
        <v>0</v>
      </c>
      <c r="IJ58" s="364">
        <f>IF(COUNTIF($E17:$HX17,$IJ$12)=0,0,HLOOKUP($IJ$12,$E17:$HX$37,$IU57,FALSE))</f>
        <v>0</v>
      </c>
      <c r="IK58" s="364">
        <f>IF(COUNTIF($E17:$HX17,$IK$12)=0,0,HLOOKUP($IK$12,$E17:$HX$37,$IU57,FALSE))</f>
        <v>0</v>
      </c>
      <c r="IL58" s="364">
        <f>IF(COUNTIF($E17:$HX17,"X")=0,0,HLOOKUP("X",$E17:$HX$37,$IU57,FALSE))</f>
        <v>72</v>
      </c>
      <c r="IM58" s="8"/>
      <c r="IN58" s="37" t="s">
        <v>248</v>
      </c>
      <c r="IO58" s="578">
        <f>IF(IF58=0,0,IF(AND(IF58&lt;&gt;0,IG58=0),SUM(INDEX($E17:$HX17,1,IF58):INDEX($E17:$HX17,1,$IL58)),SUM(INDEX($E17:$HX17,1,IF58):INDEX($E17:$HX17,1,IG58))))</f>
        <v>0</v>
      </c>
      <c r="IP58" s="578">
        <f>IF(IG58=0,0,IF(AND(IG58&lt;&gt;0,IH58=0),SUM(INDEX($E17:$HX17,1,IG58):INDEX($E17:$HX17,1,$IL58)),SUM(INDEX($E17:$HX17,1,IG58):INDEX($E17:$HX17,1,IH58))))</f>
        <v>896.37183462532266</v>
      </c>
      <c r="IQ58" s="578">
        <f>IF(IH58=0,0,IF(AND(IH58&lt;&gt;0,II58=0),SUM(INDEX($E17:$HX17,1,IH58):INDEX($E17:$HX17,1,$IL58)),SUM(INDEX($E17:$HX17,1,IH58):INDEX($E17:$HX17,1,II58))))</f>
        <v>0</v>
      </c>
      <c r="IR58" s="578">
        <f>IF(II58=0,0,IF(AND(II58&lt;&gt;0,IJ58=0),SUM(INDEX($E17:$HX17,1,II58):INDEX($E17:$HX17,1,$IL58)),SUM(INDEX($E17:$HX17,1,II58):INDEX($E17:$HX17,1,IJ58))))</f>
        <v>0</v>
      </c>
      <c r="IS58" s="578">
        <f>IF(IJ58=0,0,IF(AND(IJ58&lt;&gt;0,IK58=0),SUM(INDEX($E17:$HX17,1,IJ58):INDEX($E17:$HX17,1,$IL58)),SUM(INDEX($E17:$HX17,1,IJ58):INDEX($E17:$HX17,1,IK58))))</f>
        <v>0</v>
      </c>
      <c r="IT58" s="578">
        <f>IF(IK58=0,0,IF(AND(IK58&lt;&gt;0,IL58=0),SUM(INDEX($E17:$HX17,1,IK58):INDEX($E17:$HX17,1,$IL58)),SUM(INDEX($E17:$HX17,1,IK58):INDEX($E17:$HX17,1,IF58))))</f>
        <v>0</v>
      </c>
      <c r="IU58" s="519">
        <v>20</v>
      </c>
    </row>
    <row r="59" spans="1:255" ht="15.75" customHeight="1" x14ac:dyDescent="0.2">
      <c r="A59" s="8"/>
      <c r="B59" s="8"/>
      <c r="C59" s="8"/>
      <c r="IE59" s="364">
        <v>14</v>
      </c>
      <c r="IF59" s="364">
        <f>IF(COUNTIF($E18:$HX18,$IF$12)=0,0,HLOOKUP($IF$12,$E18:$HX$37,$IU58,FALSE))</f>
        <v>0</v>
      </c>
      <c r="IG59" s="364">
        <f>IF(COUNTIF($E18:$HX18,$IG$12)=0,0,HLOOKUP($IG$12,$E18:$HX$37,$IU58,FALSE))</f>
        <v>28</v>
      </c>
      <c r="IH59" s="364">
        <f>IF(COUNTIF($E18:$HX18,$IH$12)=0,0,HLOOKUP($IH$12,$E18:$HX$37,$IU58,FALSE))</f>
        <v>0</v>
      </c>
      <c r="II59" s="364">
        <f>IF(COUNTIF($E18:$HX18,$II$12)=0,0,HLOOKUP($II$12,$E18:$HX$37,$IU58,FALSE))</f>
        <v>0</v>
      </c>
      <c r="IJ59" s="364">
        <f>IF(COUNTIF($E18:$HX18,$IJ$12)=0,0,HLOOKUP($IJ$12,$E18:$HX$37,$IU58,FALSE))</f>
        <v>0</v>
      </c>
      <c r="IK59" s="364">
        <f>IF(COUNTIF($E18:$HX18,$IK$12)=0,0,HLOOKUP($IK$12,$E18:$HX$37,$IU58,FALSE))</f>
        <v>0</v>
      </c>
      <c r="IL59" s="364">
        <f>IF(COUNTIF($E18:$HX18,"X")=0,0,HLOOKUP("X",$E18:$HX$37,$IU58,FALSE))</f>
        <v>81</v>
      </c>
      <c r="IM59" s="8"/>
      <c r="IN59" s="37" t="s">
        <v>249</v>
      </c>
      <c r="IO59" s="578">
        <f>IF(IF59=0,0,IF(AND(IF59&lt;&gt;0,IG59=0),SUM(INDEX($E18:$HX18,1,IF59):INDEX($E18:$HX18,1,$IL59)),SUM(INDEX($E18:$HX18,1,IF59):INDEX($E18:$HX18,1,IG59))))</f>
        <v>0</v>
      </c>
      <c r="IP59" s="578">
        <f>IF(IG59=0,0,IF(AND(IG59&lt;&gt;0,IH59=0),SUM(INDEX($E18:$HX18,1,IG59):INDEX($E18:$HX18,1,$IL59)),SUM(INDEX($E18:$HX18,1,IG59):INDEX($E18:$HX18,1,IH59))))</f>
        <v>911.47500000000127</v>
      </c>
      <c r="IQ59" s="578">
        <f>IF(IH59=0,0,IF(AND(IH59&lt;&gt;0,II59=0),SUM(INDEX($E18:$HX18,1,IH59):INDEX($E18:$HX18,1,$IL59)),SUM(INDEX($E18:$HX18,1,IH59):INDEX($E18:$HX18,1,II59))))</f>
        <v>0</v>
      </c>
      <c r="IR59" s="578">
        <f>IF(II59=0,0,IF(AND(II59&lt;&gt;0,IJ59=0),SUM(INDEX($E18:$HX18,1,II59):INDEX($E18:$HX18,1,$IL59)),SUM(INDEX($E18:$HX18,1,II59):INDEX($E18:$HX18,1,IJ59))))</f>
        <v>0</v>
      </c>
      <c r="IS59" s="578">
        <f>IF(IJ59=0,0,IF(AND(IJ59&lt;&gt;0,IK59=0),SUM(INDEX($E18:$HX18,1,IJ59):INDEX($E18:$HX18,1,$IL59)),SUM(INDEX($E18:$HX18,1,IJ59):INDEX($E18:$HX18,1,IK59))))</f>
        <v>0</v>
      </c>
      <c r="IT59" s="578">
        <f>IF(IK59=0,0,IF(AND(IK59&lt;&gt;0,IL59=0),SUM(INDEX($E18:$HX18,1,IK59):INDEX($E18:$HX18,1,$IL59)),SUM(INDEX($E18:$HX18,1,IK59):INDEX($E18:$HX18,1,IF59))))</f>
        <v>0</v>
      </c>
      <c r="IU59" s="519">
        <v>19</v>
      </c>
    </row>
    <row r="60" spans="1:255" ht="15.75" customHeight="1" x14ac:dyDescent="0.2">
      <c r="A60" s="8"/>
      <c r="B60" s="8"/>
      <c r="C60" s="8"/>
      <c r="IE60" s="364">
        <v>15</v>
      </c>
      <c r="IF60" s="364">
        <f>IF(COUNTIF($E19:$HX19,$IF$12)=0,0,HLOOKUP($IF$12,$E19:$HX$37,$IU59,FALSE))</f>
        <v>0</v>
      </c>
      <c r="IG60" s="364">
        <f>IF(COUNTIF($E19:$HX19,$IG$12)=0,0,HLOOKUP($IG$12,$E19:$HX$37,$IU59,FALSE))</f>
        <v>0</v>
      </c>
      <c r="IH60" s="364">
        <f>IF(COUNTIF($E19:$HX19,$IH$12)=0,0,HLOOKUP($IH$12,$E19:$HX$37,$IU59,FALSE))</f>
        <v>0</v>
      </c>
      <c r="II60" s="364">
        <f>IF(COUNTIF($E19:$HX19,$II$12)=0,0,HLOOKUP($II$12,$E19:$HX$37,$IU59,FALSE))</f>
        <v>0</v>
      </c>
      <c r="IJ60" s="364">
        <f>IF(COUNTIF($E19:$HX19,$IJ$12)=0,0,HLOOKUP($IJ$12,$E19:$HX$37,$IU59,FALSE))</f>
        <v>0</v>
      </c>
      <c r="IK60" s="364">
        <f>IF(COUNTIF($E19:$HX19,$IK$12)=0,0,HLOOKUP($IK$12,$E19:$HX$37,$IU59,FALSE))</f>
        <v>0</v>
      </c>
      <c r="IL60" s="364">
        <f>IF(COUNTIF($E19:$HX19,"X")=0,0,HLOOKUP("X",$E19:$HX$37,$IU59,FALSE))</f>
        <v>54</v>
      </c>
      <c r="IM60" s="8"/>
      <c r="IN60" s="37" t="s">
        <v>250</v>
      </c>
      <c r="IO60" s="578">
        <f>IF(IF60=0,0,IF(AND(IF60&lt;&gt;0,IG60=0),SUM(INDEX($E19:$HX19,1,IF60):INDEX($E19:$HX19,1,$IL60)),SUM(INDEX($E19:$HX19,1,IF60):INDEX($E19:$HX19,1,IG60))))</f>
        <v>0</v>
      </c>
      <c r="IP60" s="578">
        <f>IF(IG60=0,0,IF(AND(IG60&lt;&gt;0,IH60=0),SUM(INDEX($E19:$HX19,1,IG60):INDEX($E19:$HX19,1,$IL60)),SUM(INDEX($E19:$HX19,1,IG60):INDEX($E19:$HX19,1,IH60))))</f>
        <v>0</v>
      </c>
      <c r="IQ60" s="578">
        <f>IF(IH60=0,0,IF(AND(IH60&lt;&gt;0,II60=0),SUM(INDEX($E19:$HX19,1,IH60):INDEX($E19:$HX19,1,$IL60)),SUM(INDEX($E19:$HX19,1,IH60):INDEX($E19:$HX19,1,II60))))</f>
        <v>0</v>
      </c>
      <c r="IR60" s="578">
        <f>IF(II60=0,0,IF(AND(II60&lt;&gt;0,IJ60=0),SUM(INDEX($E19:$HX19,1,II60):INDEX($E19:$HX19,1,$IL60)),SUM(INDEX($E19:$HX19,1,II60):INDEX($E19:$HX19,1,IJ60))))</f>
        <v>0</v>
      </c>
      <c r="IS60" s="578">
        <f>IF(IJ60=0,0,IF(AND(IJ60&lt;&gt;0,IK60=0),SUM(INDEX($E19:$HX19,1,IJ60):INDEX($E19:$HX19,1,$IL60)),SUM(INDEX($E19:$HX19,1,IJ60):INDEX($E19:$HX19,1,IK60))))</f>
        <v>0</v>
      </c>
      <c r="IT60" s="578">
        <f>IF(IK60=0,0,IF(AND(IK60&lt;&gt;0,IL60=0),SUM(INDEX($E19:$HX19,1,IK60):INDEX($E19:$HX19,1,$IL60)),SUM(INDEX($E19:$HX19,1,IK60):INDEX($E19:$HX19,1,IF60))))</f>
        <v>0</v>
      </c>
      <c r="IU60" s="519">
        <v>18</v>
      </c>
    </row>
    <row r="61" spans="1:255" ht="15.75" customHeight="1" x14ac:dyDescent="0.2">
      <c r="A61" s="8"/>
      <c r="B61" s="8"/>
      <c r="C61" s="8"/>
      <c r="IE61" s="364">
        <v>16</v>
      </c>
      <c r="IF61" s="364">
        <f>IF(COUNTIF($E20:$HX20,$IF$12)=0,0,HLOOKUP($IF$12,$E20:$HX$37,$IU60,FALSE))</f>
        <v>0</v>
      </c>
      <c r="IG61" s="364">
        <f>IF(COUNTIF($E20:$HX20,$IG$12)=0,0,HLOOKUP($IG$12,$E20:$HX$37,$IU60,FALSE))</f>
        <v>26</v>
      </c>
      <c r="IH61" s="364">
        <f>IF(COUNTIF($E20:$HX20,$IH$12)=0,0,HLOOKUP($IH$12,$E20:$HX$37,$IU60,FALSE))</f>
        <v>0</v>
      </c>
      <c r="II61" s="364">
        <f>IF(COUNTIF($E20:$HX20,$II$12)=0,0,HLOOKUP($II$12,$E20:$HX$37,$IU60,FALSE))</f>
        <v>0</v>
      </c>
      <c r="IJ61" s="364">
        <f>IF(COUNTIF($E20:$HX20,$IJ$12)=0,0,HLOOKUP($IJ$12,$E20:$HX$37,$IU60,FALSE))</f>
        <v>0</v>
      </c>
      <c r="IK61" s="364">
        <f>IF(COUNTIF($E20:$HX20,$IK$12)=0,0,HLOOKUP($IK$12,$E20:$HX$37,$IU60,FALSE))</f>
        <v>0</v>
      </c>
      <c r="IL61" s="364">
        <f>IF(COUNTIF($E20:$HX20,"X")=0,0,HLOOKUP("X",$E20:$HX$37,$IU60,FALSE))</f>
        <v>85</v>
      </c>
      <c r="IM61" s="8"/>
      <c r="IN61" s="37" t="s">
        <v>251</v>
      </c>
      <c r="IO61" s="578">
        <f>IF(IF61=0,0,IF(AND(IF61&lt;&gt;0,IG61=0),SUM(INDEX($E20:$HX20,1,IF61):INDEX($E20:$HX20,1,$IL61)),SUM(INDEX($E20:$HX20,1,IF61):INDEX($E20:$HX20,1,IG61))))</f>
        <v>0</v>
      </c>
      <c r="IP61" s="578">
        <f>IF(IG61=0,0,IF(AND(IG61&lt;&gt;0,IH61=0),SUM(INDEX($E20:$HX20,1,IG61):INDEX($E20:$HX20,1,$IL61)),SUM(INDEX($E20:$HX20,1,IG61):INDEX($E20:$HX20,1,IH61))))</f>
        <v>1144.7257718360077</v>
      </c>
      <c r="IQ61" s="578">
        <f>IF(IH61=0,0,IF(AND(IH61&lt;&gt;0,II61=0),SUM(INDEX($E20:$HX20,1,IH61):INDEX($E20:$HX20,1,$IL61)),SUM(INDEX($E20:$HX20,1,IH61):INDEX($E20:$HX20,1,II61))))</f>
        <v>0</v>
      </c>
      <c r="IR61" s="578">
        <f>IF(II61=0,0,IF(AND(II61&lt;&gt;0,IJ61=0),SUM(INDEX($E20:$HX20,1,II61):INDEX($E20:$HX20,1,$IL61)),SUM(INDEX($E20:$HX20,1,II61):INDEX($E20:$HX20,1,IJ61))))</f>
        <v>0</v>
      </c>
      <c r="IS61" s="578">
        <f>IF(IJ61=0,0,IF(AND(IJ61&lt;&gt;0,IK61=0),SUM(INDEX($E20:$HX20,1,IJ61):INDEX($E20:$HX20,1,$IL61)),SUM(INDEX($E20:$HX20,1,IJ61):INDEX($E20:$HX20,1,IK61))))</f>
        <v>0</v>
      </c>
      <c r="IT61" s="578">
        <f>IF(IK61=0,0,IF(AND(IK61&lt;&gt;0,IL61=0),SUM(INDEX($E20:$HX20,1,IK61):INDEX($E20:$HX20,1,$IL61)),SUM(INDEX($E20:$HX20,1,IK61):INDEX($E20:$HX20,1,IF61))))</f>
        <v>0</v>
      </c>
      <c r="IU61" s="519">
        <v>17</v>
      </c>
    </row>
    <row r="62" spans="1:255" ht="15.75" customHeight="1" x14ac:dyDescent="0.2">
      <c r="A62" s="8"/>
      <c r="B62" s="8"/>
      <c r="C62" s="8"/>
      <c r="IE62" s="364">
        <v>17</v>
      </c>
      <c r="IF62" s="364">
        <f>IF(COUNTIF($E21:$HX21,$IF$12)=0,0,HLOOKUP($IF$12,$E21:$HX$37,$IU61,FALSE))</f>
        <v>0</v>
      </c>
      <c r="IG62" s="364">
        <f>IF(COUNTIF($E21:$HX21,$IG$12)=0,0,HLOOKUP($IG$12,$E21:$HX$37,$IU61,FALSE))</f>
        <v>0</v>
      </c>
      <c r="IH62" s="364">
        <f>IF(COUNTIF($E21:$HX21,$IH$12)=0,0,HLOOKUP($IH$12,$E21:$HX$37,$IU61,FALSE))</f>
        <v>0</v>
      </c>
      <c r="II62" s="364">
        <f>IF(COUNTIF($E21:$HX21,$II$12)=0,0,HLOOKUP($II$12,$E21:$HX$37,$IU61,FALSE))</f>
        <v>0</v>
      </c>
      <c r="IJ62" s="364">
        <f>IF(COUNTIF($E21:$HX21,$IJ$12)=0,0,HLOOKUP($IJ$12,$E21:$HX$37,$IU61,FALSE))</f>
        <v>0</v>
      </c>
      <c r="IK62" s="364">
        <f>IF(COUNTIF($E21:$HX21,$IK$12)=0,0,HLOOKUP($IK$12,$E21:$HX$37,$IU61,FALSE))</f>
        <v>0</v>
      </c>
      <c r="IL62" s="364">
        <f>IF(COUNTIF($E21:$HX21,"X")=0,0,HLOOKUP("X",$E21:$HX$37,$IU61,FALSE))</f>
        <v>34</v>
      </c>
      <c r="IM62" s="8"/>
      <c r="IN62" s="37" t="s">
        <v>252</v>
      </c>
      <c r="IO62" s="578">
        <f>IF(IF62=0,0,IF(AND(IF62&lt;&gt;0,IG62=0),SUM(INDEX($E21:$HX21,1,IF62):INDEX($E21:$HX21,1,$IL62)),SUM(INDEX($E21:$HX21,1,IF62):INDEX($E21:$HX21,1,IG62))))</f>
        <v>0</v>
      </c>
      <c r="IP62" s="578">
        <f>IF(IG62=0,0,IF(AND(IG62&lt;&gt;0,IH62=0),SUM(INDEX($E21:$HX21,1,IG62):INDEX($E21:$HX21,1,$IL62)),SUM(INDEX($E21:$HX21,1,IG62):INDEX($E21:$HX21,1,IH62))))</f>
        <v>0</v>
      </c>
      <c r="IQ62" s="578">
        <f>IF(IH62=0,0,IF(AND(IH62&lt;&gt;0,II62=0),SUM(INDEX($E21:$HX21,1,IH62):INDEX($E21:$HX21,1,$IL62)),SUM(INDEX($E21:$HX21,1,IH62):INDEX($E21:$HX21,1,II62))))</f>
        <v>0</v>
      </c>
      <c r="IR62" s="578">
        <f>IF(II62=0,0,IF(AND(II62&lt;&gt;0,IJ62=0),SUM(INDEX($E21:$HX21,1,II62):INDEX($E21:$HX21,1,$IL62)),SUM(INDEX($E21:$HX21,1,II62):INDEX($E21:$HX21,1,IJ62))))</f>
        <v>0</v>
      </c>
      <c r="IS62" s="578">
        <f>IF(IJ62=0,0,IF(AND(IJ62&lt;&gt;0,IK62=0),SUM(INDEX($E21:$HX21,1,IJ62):INDEX($E21:$HX21,1,$IL62)),SUM(INDEX($E21:$HX21,1,IJ62):INDEX($E21:$HX21,1,IK62))))</f>
        <v>0</v>
      </c>
      <c r="IT62" s="578">
        <f>IF(IK62=0,0,IF(AND(IK62&lt;&gt;0,IL62=0),SUM(INDEX($E21:$HX21,1,IK62):INDEX($E21:$HX21,1,$IL62)),SUM(INDEX($E21:$HX21,1,IK62):INDEX($E21:$HX21,1,IF62))))</f>
        <v>0</v>
      </c>
      <c r="IU62" s="519">
        <v>16</v>
      </c>
    </row>
    <row r="63" spans="1:255" ht="15.75" customHeight="1" x14ac:dyDescent="0.2">
      <c r="A63" s="8"/>
      <c r="B63" s="8"/>
      <c r="C63" s="8"/>
      <c r="IE63" s="364">
        <v>18</v>
      </c>
      <c r="IF63" s="364">
        <f>IF(COUNTIF($E22:$HX22,$IF$12)=0,0,HLOOKUP($IF$12,$E22:$HX$37,$IU62,FALSE))</f>
        <v>0</v>
      </c>
      <c r="IG63" s="364">
        <f>IF(COUNTIF($E22:$HX22,$IG$12)=0,0,HLOOKUP($IG$12,$E22:$HX$37,$IU62,FALSE))</f>
        <v>23</v>
      </c>
      <c r="IH63" s="364">
        <f>IF(COUNTIF($E22:$HX22,$IH$12)=0,0,HLOOKUP($IH$12,$E22:$HX$37,$IU62,FALSE))</f>
        <v>0</v>
      </c>
      <c r="II63" s="364">
        <f>IF(COUNTIF($E22:$HX22,$II$12)=0,0,HLOOKUP($II$12,$E22:$HX$37,$IU62,FALSE))</f>
        <v>0</v>
      </c>
      <c r="IJ63" s="364">
        <f>IF(COUNTIF($E22:$HX22,$IJ$12)=0,0,HLOOKUP($IJ$12,$E22:$HX$37,$IU62,FALSE))</f>
        <v>0</v>
      </c>
      <c r="IK63" s="364">
        <f>IF(COUNTIF($E22:$HX22,$IK$12)=0,0,HLOOKUP($IK$12,$E22:$HX$37,$IU62,FALSE))</f>
        <v>0</v>
      </c>
      <c r="IL63" s="364">
        <f>IF(COUNTIF($E22:$HX22,"X")=0,0,HLOOKUP("X",$E22:$HX$37,$IU62,FALSE))</f>
        <v>66</v>
      </c>
      <c r="IM63" s="8"/>
      <c r="IN63" s="37" t="s">
        <v>253</v>
      </c>
      <c r="IO63" s="578">
        <f>IF(IF63=0,0,IF(AND(IF63&lt;&gt;0,IG63=0),SUM(INDEX($E22:$HX22,1,IF63):INDEX($E22:$HX22,1,$IL63)),SUM(INDEX($E22:$HX22,1,IF63):INDEX($E22:$HX22,1,IG63))))</f>
        <v>0</v>
      </c>
      <c r="IP63" s="578">
        <f>IF(IG63=0,0,IF(AND(IG63&lt;&gt;0,IH63=0),SUM(INDEX($E22:$HX22,1,IG63):INDEX($E22:$HX22,1,$IL63)),SUM(INDEX($E22:$HX22,1,IG63):INDEX($E22:$HX22,1,IH63))))</f>
        <v>1089.9744828349947</v>
      </c>
      <c r="IQ63" s="578">
        <f>IF(IH63=0,0,IF(AND(IH63&lt;&gt;0,II63=0),SUM(INDEX($E22:$HX22,1,IH63):INDEX($E22:$HX22,1,$IL63)),SUM(INDEX($E22:$HX22,1,IH63):INDEX($E22:$HX22,1,II63))))</f>
        <v>0</v>
      </c>
      <c r="IR63" s="578">
        <f>IF(II63=0,0,IF(AND(II63&lt;&gt;0,IJ63=0),SUM(INDEX($E22:$HX22,1,II63):INDEX($E22:$HX22,1,$IL63)),SUM(INDEX($E22:$HX22,1,II63):INDEX($E22:$HX22,1,IJ63))))</f>
        <v>0</v>
      </c>
      <c r="IS63" s="578">
        <f>IF(IJ63=0,0,IF(AND(IJ63&lt;&gt;0,IK63=0),SUM(INDEX($E22:$HX22,1,IJ63):INDEX($E22:$HX22,1,$IL63)),SUM(INDEX($E22:$HX22,1,IJ63):INDEX($E22:$HX22,1,IK63))))</f>
        <v>0</v>
      </c>
      <c r="IT63" s="578">
        <f>IF(IK63=0,0,IF(AND(IK63&lt;&gt;0,IL63=0),SUM(INDEX($E22:$HX22,1,IK63):INDEX($E22:$HX22,1,$IL63)),SUM(INDEX($E22:$HX22,1,IK63):INDEX($E22:$HX22,1,IF63))))</f>
        <v>0</v>
      </c>
      <c r="IU63" s="519">
        <v>15</v>
      </c>
    </row>
    <row r="64" spans="1:255" ht="15.75" customHeight="1" x14ac:dyDescent="0.2">
      <c r="A64" s="8"/>
      <c r="B64" s="8"/>
      <c r="C64" s="8"/>
      <c r="IE64" s="364">
        <v>19</v>
      </c>
      <c r="IF64" s="364">
        <f>IF(COUNTIF($E23:$HX23,$IF$12)=0,0,HLOOKUP($IF$12,$E23:$HX$37,$IU63,FALSE))</f>
        <v>0</v>
      </c>
      <c r="IG64" s="364">
        <f>IF(COUNTIF($E23:$HX23,$IG$12)=0,0,HLOOKUP($IG$12,$E23:$HX$37,$IU63,FALSE))</f>
        <v>0</v>
      </c>
      <c r="IH64" s="364">
        <f>IF(COUNTIF($E23:$HX23,$IH$12)=0,0,HLOOKUP($IH$12,$E23:$HX$37,$IU63,FALSE))</f>
        <v>0</v>
      </c>
      <c r="II64" s="364">
        <f>IF(COUNTIF($E23:$HX23,$II$12)=0,0,HLOOKUP($II$12,$E23:$HX$37,$IU63,FALSE))</f>
        <v>0</v>
      </c>
      <c r="IJ64" s="364">
        <f>IF(COUNTIF($E23:$HX23,$IJ$12)=0,0,HLOOKUP($IJ$12,$E23:$HX$37,$IU63,FALSE))</f>
        <v>0</v>
      </c>
      <c r="IK64" s="364">
        <f>IF(COUNTIF($E23:$HX23,$IK$12)=0,0,HLOOKUP($IK$12,$E23:$HX$37,$IU63,FALSE))</f>
        <v>0</v>
      </c>
      <c r="IL64" s="364">
        <f>IF(COUNTIF($E23:$HX23,"X")=0,0,HLOOKUP("X",$E23:$HX$37,$IU63,FALSE))</f>
        <v>68</v>
      </c>
      <c r="IM64" s="8"/>
      <c r="IN64" s="37" t="s">
        <v>254</v>
      </c>
      <c r="IO64" s="578">
        <f>IF(IF64=0,0,IF(AND(IF64&lt;&gt;0,IG64=0),SUM(INDEX($E23:$HX23,1,IF64):INDEX($E23:$HX23,1,$IL64)),SUM(INDEX($E23:$HX23,1,IF64):INDEX($E23:$HX23,1,IG64))))</f>
        <v>0</v>
      </c>
      <c r="IP64" s="578">
        <f>IF(IG64=0,0,IF(AND(IG64&lt;&gt;0,IH64=0),SUM(INDEX($E23:$HX23,1,IG64):INDEX($E23:$HX23,1,$IL64)),SUM(INDEX($E23:$HX23,1,IG64):INDEX($E23:$HX23,1,IH64))))</f>
        <v>0</v>
      </c>
      <c r="IQ64" s="578">
        <f>IF(IH64=0,0,IF(AND(IH64&lt;&gt;0,II64=0),SUM(INDEX($E23:$HX23,1,IH64):INDEX($E23:$HX23,1,$IL64)),SUM(INDEX($E23:$HX23,1,IH64):INDEX($E23:$HX23,1,II64))))</f>
        <v>0</v>
      </c>
      <c r="IR64" s="578">
        <f>IF(II64=0,0,IF(AND(II64&lt;&gt;0,IJ64=0),SUM(INDEX($E23:$HX23,1,II64):INDEX($E23:$HX23,1,$IL64)),SUM(INDEX($E23:$HX23,1,II64):INDEX($E23:$HX23,1,IJ64))))</f>
        <v>0</v>
      </c>
      <c r="IS64" s="578">
        <f>IF(IJ64=0,0,IF(AND(IJ64&lt;&gt;0,IK64=0),SUM(INDEX($E23:$HX23,1,IJ64):INDEX($E23:$HX23,1,$IL64)),SUM(INDEX($E23:$HX23,1,IJ64):INDEX($E23:$HX23,1,IK64))))</f>
        <v>0</v>
      </c>
      <c r="IT64" s="578">
        <f>IF(IK64=0,0,IF(AND(IK64&lt;&gt;0,IL64=0),SUM(INDEX($E23:$HX23,1,IK64):INDEX($E23:$HX23,1,$IL64)),SUM(INDEX($E23:$HX23,1,IK64):INDEX($E23:$HX23,1,IF64))))</f>
        <v>0</v>
      </c>
      <c r="IU64" s="519">
        <v>14</v>
      </c>
    </row>
    <row r="65" spans="1:255" ht="15.75" customHeight="1" x14ac:dyDescent="0.2">
      <c r="A65" s="8"/>
      <c r="B65" s="8"/>
      <c r="C65" s="8"/>
      <c r="IE65" s="364">
        <v>20</v>
      </c>
      <c r="IF65" s="364">
        <f>IF(COUNTIF($E24:$HX24,$IF$12)=0,0,HLOOKUP($IF$12,$E24:$HX$37,$IU64,FALSE))</f>
        <v>0</v>
      </c>
      <c r="IG65" s="364">
        <f>IF(COUNTIF($E24:$HX24,$IG$12)=0,0,HLOOKUP($IG$12,$E24:$HX$37,$IU64,FALSE))</f>
        <v>0</v>
      </c>
      <c r="IH65" s="364">
        <f>IF(COUNTIF($E24:$HX24,$IH$12)=0,0,HLOOKUP($IH$12,$E24:$HX$37,$IU64,FALSE))</f>
        <v>0</v>
      </c>
      <c r="II65" s="364">
        <f>IF(COUNTIF($E24:$HX24,$II$12)=0,0,HLOOKUP($II$12,$E24:$HX$37,$IU64,FALSE))</f>
        <v>0</v>
      </c>
      <c r="IJ65" s="364">
        <f>IF(COUNTIF($E24:$HX24,$IJ$12)=0,0,HLOOKUP($IJ$12,$E24:$HX$37,$IU64,FALSE))</f>
        <v>0</v>
      </c>
      <c r="IK65" s="364">
        <f>IF(COUNTIF($E24:$HX24,$IK$12)=0,0,HLOOKUP($IK$12,$E24:$HX$37,$IU64,FALSE))</f>
        <v>0</v>
      </c>
      <c r="IL65" s="364">
        <f>IF(COUNTIF($E24:$HX24,"X")=0,0,HLOOKUP("X",$E24:$HX$37,$IU64,FALSE))</f>
        <v>56</v>
      </c>
      <c r="IM65" s="8"/>
      <c r="IN65" s="37" t="s">
        <v>255</v>
      </c>
      <c r="IO65" s="578">
        <f>IF(IF65=0,0,IF(AND(IF65&lt;&gt;0,IG65=0),SUM(INDEX($E24:$HX24,1,IF65):INDEX($E24:$HX24,1,$IL65)),SUM(INDEX($E24:$HX24,1,IF65):INDEX($E24:$HX24,1,IG65))))</f>
        <v>0</v>
      </c>
      <c r="IP65" s="578">
        <f>IF(IG65=0,0,IF(AND(IG65&lt;&gt;0,IH65=0),SUM(INDEX($E24:$HX24,1,IG65):INDEX($E24:$HX24,1,$IL65)),SUM(INDEX($E24:$HX24,1,IG65):INDEX($E24:$HX24,1,IH65))))</f>
        <v>0</v>
      </c>
      <c r="IQ65" s="578">
        <f>IF(IH65=0,0,IF(AND(IH65&lt;&gt;0,II65=0),SUM(INDEX($E24:$HX24,1,IH65):INDEX($E24:$HX24,1,$IL65)),SUM(INDEX($E24:$HX24,1,IH65):INDEX($E24:$HX24,1,II65))))</f>
        <v>0</v>
      </c>
      <c r="IR65" s="578">
        <f>IF(II65=0,0,IF(AND(II65&lt;&gt;0,IJ65=0),SUM(INDEX($E24:$HX24,1,II65):INDEX($E24:$HX24,1,$IL65)),SUM(INDEX($E24:$HX24,1,II65):INDEX($E24:$HX24,1,IJ65))))</f>
        <v>0</v>
      </c>
      <c r="IS65" s="578">
        <f>IF(IJ65=0,0,IF(AND(IJ65&lt;&gt;0,IK65=0),SUM(INDEX($E24:$HX24,1,IJ65):INDEX($E24:$HX24,1,$IL65)),SUM(INDEX($E24:$HX24,1,IJ65):INDEX($E24:$HX24,1,IK65))))</f>
        <v>0</v>
      </c>
      <c r="IT65" s="578">
        <f>IF(IK65=0,0,IF(AND(IK65&lt;&gt;0,IL65=0),SUM(INDEX($E24:$HX24,1,IK65):INDEX($E24:$HX24,1,$IL65)),SUM(INDEX($E24:$HX24,1,IK65):INDEX($E24:$HX24,1,IF65))))</f>
        <v>0</v>
      </c>
      <c r="IU65" s="519">
        <v>13</v>
      </c>
    </row>
    <row r="66" spans="1:255" ht="15.75" customHeight="1" x14ac:dyDescent="0.2">
      <c r="A66" s="8"/>
      <c r="B66" s="8"/>
      <c r="C66" s="8"/>
      <c r="IE66" s="364">
        <v>21</v>
      </c>
      <c r="IF66" s="364">
        <f>IF(COUNTIF($E25:$HX25,$IF$12)=0,0,HLOOKUP($IF$12,$E25:$HX$37,$IU65,FALSE))</f>
        <v>0</v>
      </c>
      <c r="IG66" s="364">
        <f>IF(COUNTIF($E25:$HX25,$IG$12)=0,0,HLOOKUP($IG$12,$E25:$HX$37,$IU65,FALSE))</f>
        <v>0</v>
      </c>
      <c r="IH66" s="364">
        <f>IF(COUNTIF($E25:$HX25,$IH$12)=0,0,HLOOKUP($IH$12,$E25:$HX$37,$IU65,FALSE))</f>
        <v>0</v>
      </c>
      <c r="II66" s="364">
        <f>IF(COUNTIF($E25:$HX25,$II$12)=0,0,HLOOKUP($II$12,$E25:$HX$37,$IU65,FALSE))</f>
        <v>0</v>
      </c>
      <c r="IJ66" s="364">
        <f>IF(COUNTIF($E25:$HX25,$IJ$12)=0,0,HLOOKUP($IJ$12,$E25:$HX$37,$IU65,FALSE))</f>
        <v>18</v>
      </c>
      <c r="IK66" s="364">
        <f>IF(COUNTIF($E25:$HX25,$IK$12)=0,0,HLOOKUP($IK$12,$E25:$HX$37,$IU65,FALSE))</f>
        <v>0</v>
      </c>
      <c r="IL66" s="364">
        <f>IF(COUNTIF($E25:$HX25,"X")=0,0,HLOOKUP("X",$E25:$HX$37,$IU65,FALSE))</f>
        <v>69</v>
      </c>
      <c r="IM66" s="8"/>
      <c r="IN66" s="37" t="s">
        <v>256</v>
      </c>
      <c r="IO66" s="578">
        <f>IF(IF66=0,0,IF(AND(IF66&lt;&gt;0,IG66=0),SUM(INDEX($E25:$HX25,1,IF66):INDEX($E25:$HX25,1,$IL66)),SUM(INDEX($E25:$HX25,1,IF66):INDEX($E25:$HX25,1,IG66))))</f>
        <v>0</v>
      </c>
      <c r="IP66" s="578">
        <f>IF(IG66=0,0,IF(AND(IG66&lt;&gt;0,IH66=0),SUM(INDEX($E25:$HX25,1,IG66):INDEX($E25:$HX25,1,$IL66)),SUM(INDEX($E25:$HX25,1,IG66):INDEX($E25:$HX25,1,IH66))))</f>
        <v>0</v>
      </c>
      <c r="IQ66" s="578">
        <f>IF(IH66=0,0,IF(AND(IH66&lt;&gt;0,II66=0),SUM(INDEX($E25:$HX25,1,IH66):INDEX($E25:$HX25,1,$IL66)),SUM(INDEX($E25:$HX25,1,IH66):INDEX($E25:$HX25,1,II66))))</f>
        <v>0</v>
      </c>
      <c r="IR66" s="578">
        <f>IF(II66=0,0,IF(AND(II66&lt;&gt;0,IJ66=0),SUM(INDEX($E25:$HX25,1,II66):INDEX($E25:$HX25,1,$IL66)),SUM(INDEX($E25:$HX25,1,II66):INDEX($E25:$HX25,1,IJ66))))</f>
        <v>0</v>
      </c>
      <c r="IS66" s="578">
        <f>IF(IJ66=0,0,IF(AND(IJ66&lt;&gt;0,IK66=0),SUM(INDEX($E25:$HX25,1,IJ66):INDEX($E25:$HX25,1,$IL66)),SUM(INDEX($E25:$HX25,1,IJ66):INDEX($E25:$HX25,1,IK66))))</f>
        <v>1041.3819638966688</v>
      </c>
      <c r="IT66" s="578">
        <f>IF(IK66=0,0,IF(AND(IK66&lt;&gt;0,IL66=0),SUM(INDEX($E25:$HX25,1,IK66):INDEX($E25:$HX25,1,$IL66)),SUM(INDEX($E25:$HX25,1,IK66):INDEX($E25:$HX25,1,IF66))))</f>
        <v>0</v>
      </c>
      <c r="IU66" s="519">
        <v>12</v>
      </c>
    </row>
    <row r="67" spans="1:255" ht="15.75" customHeight="1" x14ac:dyDescent="0.2">
      <c r="A67" s="8"/>
      <c r="B67" s="8"/>
      <c r="C67" s="8"/>
      <c r="IE67" s="364">
        <v>22</v>
      </c>
      <c r="IF67" s="364">
        <f>IF(COUNTIF($E26:$HX26,$IF$12)=0,0,HLOOKUP($IF$12,$E26:$HX$37,$IU66,FALSE))</f>
        <v>0</v>
      </c>
      <c r="IG67" s="364">
        <f>IF(COUNTIF($E26:$HX26,$IG$12)=0,0,HLOOKUP($IG$12,$E26:$HX$37,$IU66,FALSE))</f>
        <v>0</v>
      </c>
      <c r="IH67" s="364">
        <f>IF(COUNTIF($E26:$HX26,$IH$12)=0,0,HLOOKUP($IH$12,$E26:$HX$37,$IU66,FALSE))</f>
        <v>0</v>
      </c>
      <c r="II67" s="364">
        <f>IF(COUNTIF($E26:$HX26,$II$12)=0,0,HLOOKUP($II$12,$E26:$HX$37,$IU66,FALSE))</f>
        <v>0</v>
      </c>
      <c r="IJ67" s="364">
        <f>IF(COUNTIF($E26:$HX26,$IJ$12)=0,0,HLOOKUP($IJ$12,$E26:$HX$37,$IU66,FALSE))</f>
        <v>2</v>
      </c>
      <c r="IK67" s="364">
        <f>IF(COUNTIF($E26:$HX26,$IK$12)=0,0,HLOOKUP($IK$12,$E26:$HX$37,$IU66,FALSE))</f>
        <v>0</v>
      </c>
      <c r="IL67" s="364">
        <f>IF(COUNTIF($E26:$HX26,"X")=0,0,HLOOKUP("X",$E26:$HX$37,$IU66,FALSE))</f>
        <v>69</v>
      </c>
      <c r="IM67" s="8"/>
      <c r="IN67" s="37" t="s">
        <v>257</v>
      </c>
      <c r="IO67" s="578">
        <f>IF(IF67=0,0,IF(AND(IF67&lt;&gt;0,IG67=0),SUM(INDEX($E26:$HX26,1,IF67):INDEX($E26:$HX26,1,$IL67)),SUM(INDEX($E26:$HX26,1,IF67):INDEX($E26:$HX26,1,IG67))))</f>
        <v>0</v>
      </c>
      <c r="IP67" s="578">
        <f>IF(IG67=0,0,IF(AND(IG67&lt;&gt;0,IH67=0),SUM(INDEX($E26:$HX26,1,IG67):INDEX($E26:$HX26,1,$IL67)),SUM(INDEX($E26:$HX26,1,IG67):INDEX($E26:$HX26,1,IH67))))</f>
        <v>0</v>
      </c>
      <c r="IQ67" s="578">
        <f>IF(IH67=0,0,IF(AND(IH67&lt;&gt;0,II67=0),SUM(INDEX($E26:$HX26,1,IH67):INDEX($E26:$HX26,1,$IL67)),SUM(INDEX($E26:$HX26,1,IH67):INDEX($E26:$HX26,1,II67))))</f>
        <v>0</v>
      </c>
      <c r="IR67" s="578">
        <f>IF(II67=0,0,IF(AND(II67&lt;&gt;0,IJ67=0),SUM(INDEX($E26:$HX26,1,II67):INDEX($E26:$HX26,1,$IL67)),SUM(INDEX($E26:$HX26,1,II67):INDEX($E26:$HX26,1,IJ67))))</f>
        <v>0</v>
      </c>
      <c r="IS67" s="578">
        <f>IF(IJ67=0,0,IF(AND(IJ67&lt;&gt;0,IK67=0),SUM(INDEX($E26:$HX26,1,IJ67):INDEX($E26:$HX26,1,$IL67)),SUM(INDEX($E26:$HX26,1,IJ67):INDEX($E26:$HX26,1,IK67))))</f>
        <v>953.91080671983946</v>
      </c>
      <c r="IT67" s="578">
        <f>IF(IK67=0,0,IF(AND(IK67&lt;&gt;0,IL67=0),SUM(INDEX($E26:$HX26,1,IK67):INDEX($E26:$HX26,1,$IL67)),SUM(INDEX($E26:$HX26,1,IK67):INDEX($E26:$HX26,1,IF67))))</f>
        <v>0</v>
      </c>
      <c r="IU67" s="519">
        <v>11</v>
      </c>
    </row>
    <row r="68" spans="1:255" ht="15.75" customHeight="1" x14ac:dyDescent="0.2">
      <c r="A68" s="8"/>
      <c r="B68" s="8"/>
      <c r="C68" s="8"/>
      <c r="IE68" s="364">
        <v>23</v>
      </c>
      <c r="IF68" s="364">
        <f>IF(COUNTIF($E27:$HX27,$IF$12)=0,0,HLOOKUP($IF$12,$E27:$HX$37,$IU67,FALSE))</f>
        <v>0</v>
      </c>
      <c r="IG68" s="364">
        <f>IF(COUNTIF($E27:$HX27,$IG$12)=0,0,HLOOKUP($IG$12,$E27:$HX$37,$IU67,FALSE))</f>
        <v>0</v>
      </c>
      <c r="IH68" s="364">
        <f>IF(COUNTIF($E27:$HX27,$IH$12)=0,0,HLOOKUP($IH$12,$E27:$HX$37,$IU67,FALSE))</f>
        <v>0</v>
      </c>
      <c r="II68" s="364">
        <f>IF(COUNTIF($E27:$HX27,$II$12)=0,0,HLOOKUP($II$12,$E27:$HX$37,$IU67,FALSE))</f>
        <v>0</v>
      </c>
      <c r="IJ68" s="364">
        <f>IF(COUNTIF($E27:$HX27,$IJ$12)=0,0,HLOOKUP($IJ$12,$E27:$HX$37,$IU67,FALSE))</f>
        <v>0</v>
      </c>
      <c r="IK68" s="364">
        <f>IF(COUNTIF($E27:$HX27,$IK$12)=0,0,HLOOKUP($IK$12,$E27:$HX$37,$IU67,FALSE))</f>
        <v>0</v>
      </c>
      <c r="IL68" s="364">
        <f>IF(COUNTIF($E27:$HX27,"X")=0,0,HLOOKUP("X",$E27:$HX$37,$IU67,FALSE))</f>
        <v>65</v>
      </c>
      <c r="IM68" s="8"/>
      <c r="IN68" s="37" t="s">
        <v>258</v>
      </c>
      <c r="IO68" s="578">
        <f>IF(IF68=0,0,IF(AND(IF68&lt;&gt;0,IG68=0),SUM(INDEX($E27:$HX27,1,IF68):INDEX($E27:$HX27,1,$IL68)),SUM(INDEX($E27:$HX27,1,IF68):INDEX($E27:$HX27,1,IG68))))</f>
        <v>0</v>
      </c>
      <c r="IP68" s="578">
        <f>IF(IG68=0,0,IF(AND(IG68&lt;&gt;0,IH68=0),SUM(INDEX($E27:$HX27,1,IG68):INDEX($E27:$HX27,1,$IL68)),SUM(INDEX($E27:$HX27,1,IG68):INDEX($E27:$HX27,1,IH68))))</f>
        <v>0</v>
      </c>
      <c r="IQ68" s="578">
        <f>IF(IH68=0,0,IF(AND(IH68&lt;&gt;0,II68=0),SUM(INDEX($E27:$HX27,1,IH68):INDEX($E27:$HX27,1,$IL68)),SUM(INDEX($E27:$HX27,1,IH68):INDEX($E27:$HX27,1,II68))))</f>
        <v>0</v>
      </c>
      <c r="IR68" s="578">
        <f>IF(II68=0,0,IF(AND(II68&lt;&gt;0,IJ68=0),SUM(INDEX($E27:$HX27,1,II68):INDEX($E27:$HX27,1,$IL68)),SUM(INDEX($E27:$HX27,1,II68):INDEX($E27:$HX27,1,IJ68))))</f>
        <v>0</v>
      </c>
      <c r="IS68" s="578">
        <f>IF(IJ68=0,0,IF(AND(IJ68&lt;&gt;0,IK68=0),SUM(INDEX($E27:$HX27,1,IJ68):INDEX($E27:$HX27,1,$IL68)),SUM(INDEX($E27:$HX27,1,IJ68):INDEX($E27:$HX27,1,IK68))))</f>
        <v>0</v>
      </c>
      <c r="IT68" s="578">
        <f>IF(IK68=0,0,IF(AND(IK68&lt;&gt;0,IL68=0),SUM(INDEX($E27:$HX27,1,IK68):INDEX($E27:$HX27,1,$IL68)),SUM(INDEX($E27:$HX27,1,IK68):INDEX($E27:$HX27,1,IF68))))</f>
        <v>0</v>
      </c>
      <c r="IU68" s="519">
        <v>10</v>
      </c>
    </row>
    <row r="69" spans="1:255" ht="15.75" customHeight="1" x14ac:dyDescent="0.2">
      <c r="A69" s="8"/>
      <c r="B69" s="8"/>
      <c r="C69" s="8"/>
      <c r="IE69" s="364">
        <v>24</v>
      </c>
      <c r="IF69" s="364">
        <f>IF(COUNTIF($E28:$HX28,$IF$12)=0,0,HLOOKUP($IF$12,$E28:$HX$37,$IU68,FALSE))</f>
        <v>0</v>
      </c>
      <c r="IG69" s="364">
        <f>IF(COUNTIF($E28:$HX28,$IG$12)=0,0,HLOOKUP($IG$12,$E28:$HX$37,$IU68,FALSE))</f>
        <v>41</v>
      </c>
      <c r="IH69" s="364">
        <f>IF(COUNTIF($E28:$HX28,$IH$12)=0,0,HLOOKUP($IH$12,$E28:$HX$37,$IU68,FALSE))</f>
        <v>0</v>
      </c>
      <c r="II69" s="364">
        <f>IF(COUNTIF($E28:$HX28,$II$12)=0,0,HLOOKUP($II$12,$E28:$HX$37,$IU68,FALSE))</f>
        <v>0</v>
      </c>
      <c r="IJ69" s="364">
        <f>IF(COUNTIF($E28:$HX28,$IJ$12)=0,0,HLOOKUP($IJ$12,$E28:$HX$37,$IU68,FALSE))</f>
        <v>0</v>
      </c>
      <c r="IK69" s="364">
        <f>IF(COUNTIF($E28:$HX28,$IK$12)=0,0,HLOOKUP($IK$12,$E28:$HX$37,$IU68,FALSE))</f>
        <v>0</v>
      </c>
      <c r="IL69" s="364">
        <f>IF(COUNTIF($E28:$HX28,"X")=0,0,HLOOKUP("X",$E28:$HX$37,$IU68,FALSE))</f>
        <v>97</v>
      </c>
      <c r="IM69" s="8"/>
      <c r="IN69" s="37" t="s">
        <v>259</v>
      </c>
      <c r="IO69" s="578">
        <f>IF(IF69=0,0,IF(AND(IF69&lt;&gt;0,IG69=0),SUM(INDEX($E28:$HX28,1,IF69):INDEX($E28:$HX28,1,$IL69)),SUM(INDEX($E28:$HX28,1,IF69):INDEX($E28:$HX28,1,IG69))))</f>
        <v>0</v>
      </c>
      <c r="IP69" s="578">
        <f>IF(IG69=0,0,IF(AND(IG69&lt;&gt;0,IH69=0),SUM(INDEX($E28:$HX28,1,IG69):INDEX($E28:$HX28,1,$IL69)),SUM(INDEX($E28:$HX28,1,IG69):INDEX($E28:$HX28,1,IH69))))</f>
        <v>999.99999999999898</v>
      </c>
      <c r="IQ69" s="578">
        <f>IF(IH69=0,0,IF(AND(IH69&lt;&gt;0,II69=0),SUM(INDEX($E28:$HX28,1,IH69):INDEX($E28:$HX28,1,$IL69)),SUM(INDEX($E28:$HX28,1,IH69):INDEX($E28:$HX28,1,II69))))</f>
        <v>0</v>
      </c>
      <c r="IR69" s="578">
        <f>IF(II69=0,0,IF(AND(II69&lt;&gt;0,IJ69=0),SUM(INDEX($E28:$HX28,1,II69):INDEX($E28:$HX28,1,$IL69)),SUM(INDEX($E28:$HX28,1,II69):INDEX($E28:$HX28,1,IJ69))))</f>
        <v>0</v>
      </c>
      <c r="IS69" s="578">
        <f>IF(IJ69=0,0,IF(AND(IJ69&lt;&gt;0,IK69=0),SUM(INDEX($E28:$HX28,1,IJ69):INDEX($E28:$HX28,1,$IL69)),SUM(INDEX($E28:$HX28,1,IJ69):INDEX($E28:$HX28,1,IK69))))</f>
        <v>0</v>
      </c>
      <c r="IT69" s="578">
        <f>IF(IK69=0,0,IF(AND(IK69&lt;&gt;0,IL69=0),SUM(INDEX($E28:$HX28,1,IK69):INDEX($E28:$HX28,1,$IL69)),SUM(INDEX($E28:$HX28,1,IK69):INDEX($E28:$HX28,1,IF69))))</f>
        <v>0</v>
      </c>
      <c r="IU69" s="519">
        <v>9</v>
      </c>
    </row>
    <row r="70" spans="1:255" ht="15.75" customHeight="1" x14ac:dyDescent="0.2">
      <c r="A70" s="8"/>
      <c r="B70" s="8"/>
      <c r="C70" s="8"/>
      <c r="IE70" s="364">
        <v>25</v>
      </c>
      <c r="IF70" s="364">
        <f>IF(COUNTIF($E29:$HX29,$IF$12)=0,0,HLOOKUP($IF$12,$E29:$HX$37,$IU69,FALSE))</f>
        <v>0</v>
      </c>
      <c r="IG70" s="364">
        <f>IF(COUNTIF($E29:$HX29,$IG$12)=0,0,HLOOKUP($IG$12,$E29:$HX$37,$IU69,FALSE))</f>
        <v>40</v>
      </c>
      <c r="IH70" s="364">
        <f>IF(COUNTIF($E29:$HX29,$IH$12)=0,0,HLOOKUP($IH$12,$E29:$HX$37,$IU69,FALSE))</f>
        <v>0</v>
      </c>
      <c r="II70" s="364">
        <f>IF(COUNTIF($E29:$HX29,$II$12)=0,0,HLOOKUP($II$12,$E29:$HX$37,$IU69,FALSE))</f>
        <v>0</v>
      </c>
      <c r="IJ70" s="364">
        <f>IF(COUNTIF($E29:$HX29,$IJ$12)=0,0,HLOOKUP($IJ$12,$E29:$HX$37,$IU69,FALSE))</f>
        <v>0</v>
      </c>
      <c r="IK70" s="364">
        <f>IF(COUNTIF($E29:$HX29,$IK$12)=0,0,HLOOKUP($IK$12,$E29:$HX$37,$IU69,FALSE))</f>
        <v>0</v>
      </c>
      <c r="IL70" s="364">
        <f>IF(COUNTIF($E29:$HX29,"X")=0,0,HLOOKUP("X",$E29:$HX$37,$IU69,FALSE))</f>
        <v>97</v>
      </c>
      <c r="IM70" s="8"/>
      <c r="IN70" s="37" t="s">
        <v>260</v>
      </c>
      <c r="IO70" s="578">
        <f>IF(IF70=0,0,IF(AND(IF70&lt;&gt;0,IG70=0),SUM(INDEX($E29:$HX29,1,IF70):INDEX($E29:$HX29,1,$IL70)),SUM(INDEX($E29:$HX29,1,IF70):INDEX($E29:$HX29,1,IG70))))</f>
        <v>0</v>
      </c>
      <c r="IP70" s="578">
        <f>IF(IG70=0,0,IF(AND(IG70&lt;&gt;0,IH70=0),SUM(INDEX($E29:$HX29,1,IG70):INDEX($E29:$HX29,1,$IL70)),SUM(INDEX($E29:$HX29,1,IG70):INDEX($E29:$HX29,1,IH70))))</f>
        <v>1067.5665551839468</v>
      </c>
      <c r="IQ70" s="578">
        <f>IF(IH70=0,0,IF(AND(IH70&lt;&gt;0,II70=0),SUM(INDEX($E29:$HX29,1,IH70):INDEX($E29:$HX29,1,$IL70)),SUM(INDEX($E29:$HX29,1,IH70):INDEX($E29:$HX29,1,II70))))</f>
        <v>0</v>
      </c>
      <c r="IR70" s="578">
        <f>IF(II70=0,0,IF(AND(II70&lt;&gt;0,IJ70=0),SUM(INDEX($E29:$HX29,1,II70):INDEX($E29:$HX29,1,$IL70)),SUM(INDEX($E29:$HX29,1,II70):INDEX($E29:$HX29,1,IJ70))))</f>
        <v>0</v>
      </c>
      <c r="IS70" s="578">
        <f>IF(IJ70=0,0,IF(AND(IJ70&lt;&gt;0,IK70=0),SUM(INDEX($E29:$HX29,1,IJ70):INDEX($E29:$HX29,1,$IL70)),SUM(INDEX($E29:$HX29,1,IJ70):INDEX($E29:$HX29,1,IK70))))</f>
        <v>0</v>
      </c>
      <c r="IT70" s="578">
        <f>IF(IK70=0,0,IF(AND(IK70&lt;&gt;0,IL70=0),SUM(INDEX($E29:$HX29,1,IK70):INDEX($E29:$HX29,1,$IL70)),SUM(INDEX($E29:$HX29,1,IK70):INDEX($E29:$HX29,1,IF70))))</f>
        <v>0</v>
      </c>
      <c r="IU70" s="519">
        <v>8</v>
      </c>
    </row>
    <row r="71" spans="1:255" ht="15.75" customHeight="1" x14ac:dyDescent="0.2">
      <c r="IE71" s="364">
        <v>26</v>
      </c>
      <c r="IF71" s="364">
        <f>IF(COUNTIF($E30:$HX30,$IF$12)=0,0,HLOOKUP($IF$12,$E30:$HX$37,$IU70,FALSE))</f>
        <v>0</v>
      </c>
      <c r="IG71" s="364">
        <f>IF(COUNTIF($E30:$HX30,$IG$12)=0,0,HLOOKUP($IG$12,$E30:$HX$37,$IU70,FALSE))</f>
        <v>0</v>
      </c>
      <c r="IH71" s="364">
        <f>IF(COUNTIF($E30:$HX30,$IH$12)=0,0,HLOOKUP($IH$12,$E30:$HX$37,$IU70,FALSE))</f>
        <v>0</v>
      </c>
      <c r="II71" s="364">
        <f>IF(COUNTIF($E30:$HX30,$II$12)=0,0,HLOOKUP($II$12,$E30:$HX$37,$IU70,FALSE))</f>
        <v>0</v>
      </c>
      <c r="IJ71" s="364">
        <f>IF(COUNTIF($E30:$HX30,$IJ$12)=0,0,HLOOKUP($IJ$12,$E30:$HX$37,$IU70,FALSE))</f>
        <v>1</v>
      </c>
      <c r="IK71" s="364">
        <f>IF(COUNTIF($E30:$HX30,$IK$12)=0,0,HLOOKUP($IK$12,$E30:$HX$37,$IU70,FALSE))</f>
        <v>0</v>
      </c>
      <c r="IL71" s="364">
        <f>IF(COUNTIF($E30:$HX30,"X")=0,0,HLOOKUP("X",$E30:$HX$37,$IU70,FALSE))</f>
        <v>65</v>
      </c>
      <c r="IM71" s="8"/>
      <c r="IN71" s="37" t="s">
        <v>261</v>
      </c>
      <c r="IO71" s="578">
        <f>IF(IF71=0,0,IF(AND(IF71&lt;&gt;0,IG71=0),SUM(INDEX($E30:$HX30,1,IF71):INDEX($E30:$HX30,1,$IL71)),SUM(INDEX($E30:$HX30,1,IF71):INDEX($E30:$HX30,1,IG71))))</f>
        <v>0</v>
      </c>
      <c r="IP71" s="578">
        <f>IF(IG71=0,0,IF(AND(IG71&lt;&gt;0,IH71=0),SUM(INDEX($E30:$HX30,1,IG71):INDEX($E30:$HX30,1,$IL71)),SUM(INDEX($E30:$HX30,1,IG71):INDEX($E30:$HX30,1,IH71))))</f>
        <v>0</v>
      </c>
      <c r="IQ71" s="578">
        <f>IF(IH71=0,0,IF(AND(IH71&lt;&gt;0,II71=0),SUM(INDEX($E30:$HX30,1,IH71):INDEX($E30:$HX30,1,$IL71)),SUM(INDEX($E30:$HX30,1,IH71):INDEX($E30:$HX30,1,II71))))</f>
        <v>0</v>
      </c>
      <c r="IR71" s="578">
        <f>IF(II71=0,0,IF(AND(II71&lt;&gt;0,IJ71=0),SUM(INDEX($E30:$HX30,1,II71):INDEX($E30:$HX30,1,$IL71)),SUM(INDEX($E30:$HX30,1,II71):INDEX($E30:$HX30,1,IJ71))))</f>
        <v>0</v>
      </c>
      <c r="IS71" s="578">
        <f>IF(IJ71=0,0,IF(AND(IJ71&lt;&gt;0,IK71=0),SUM(INDEX($E30:$HX30,1,IJ71):INDEX($E30:$HX30,1,$IL71)),SUM(INDEX($E30:$HX30,1,IJ71):INDEX($E30:$HX30,1,IK71))))</f>
        <v>733.61759406543308</v>
      </c>
      <c r="IT71" s="578">
        <f>IF(IK71=0,0,IF(AND(IK71&lt;&gt;0,IL71=0),SUM(INDEX($E30:$HX30,1,IK71):INDEX($E30:$HX30,1,$IL71)),SUM(INDEX($E30:$HX30,1,IK71):INDEX($E30:$HX30,1,IF71))))</f>
        <v>0</v>
      </c>
      <c r="IU71" s="519">
        <v>7</v>
      </c>
    </row>
    <row r="72" spans="1:255" ht="15.75" customHeight="1" x14ac:dyDescent="0.2">
      <c r="IE72" s="364">
        <v>27</v>
      </c>
      <c r="IF72" s="364">
        <f>IF(COUNTIF($E31:$HX31,$IF$12)=0,0,HLOOKUP($IF$12,$E31:$HX$37,$IU71,FALSE))</f>
        <v>0</v>
      </c>
      <c r="IG72" s="364">
        <f>IF(COUNTIF($E31:$HX31,$IG$12)=0,0,HLOOKUP($IG$12,$E31:$HX$37,$IU71,FALSE))</f>
        <v>32</v>
      </c>
      <c r="IH72" s="364">
        <f>IF(COUNTIF($E31:$HX31,$IH$12)=0,0,HLOOKUP($IH$12,$E31:$HX$37,$IU71,FALSE))</f>
        <v>0</v>
      </c>
      <c r="II72" s="364">
        <f>IF(COUNTIF($E31:$HX31,$II$12)=0,0,HLOOKUP($II$12,$E31:$HX$37,$IU71,FALSE))</f>
        <v>0</v>
      </c>
      <c r="IJ72" s="364">
        <f>IF(COUNTIF($E31:$HX31,$IJ$12)=0,0,HLOOKUP($IJ$12,$E31:$HX$37,$IU71,FALSE))</f>
        <v>0</v>
      </c>
      <c r="IK72" s="364">
        <f>IF(COUNTIF($E31:$HX31,$IK$12)=0,0,HLOOKUP($IK$12,$E31:$HX$37,$IU71,FALSE))</f>
        <v>0</v>
      </c>
      <c r="IL72" s="364">
        <f>IF(COUNTIF($E31:$HX31,"X")=0,0,HLOOKUP("X",$E31:$HX$37,$IU71,FALSE))</f>
        <v>97</v>
      </c>
      <c r="IM72" s="8"/>
      <c r="IN72" s="37" t="s">
        <v>262</v>
      </c>
      <c r="IO72" s="578">
        <f>IF(IF72=0,0,IF(AND(IF72&lt;&gt;0,IG72=0),SUM(INDEX($E31:$HX31,1,IF72):INDEX($E31:$HX31,1,$IL72)),SUM(INDEX($E31:$HX31,1,IF72):INDEX($E31:$HX31,1,IG72))))</f>
        <v>0</v>
      </c>
      <c r="IP72" s="578">
        <f>IF(IG72=0,0,IF(AND(IG72&lt;&gt;0,IH72=0),SUM(INDEX($E31:$HX31,1,IG72):INDEX($E31:$HX31,1,$IL72)),SUM(INDEX($E31:$HX31,1,IG72):INDEX($E31:$HX31,1,IH72))))</f>
        <v>986.41581027668144</v>
      </c>
      <c r="IQ72" s="578">
        <f>IF(IH72=0,0,IF(AND(IH72&lt;&gt;0,II72=0),SUM(INDEX($E31:$HX31,1,IH72):INDEX($E31:$HX31,1,$IL72)),SUM(INDEX($E31:$HX31,1,IH72):INDEX($E31:$HX31,1,II72))))</f>
        <v>0</v>
      </c>
      <c r="IR72" s="578">
        <f>IF(II72=0,0,IF(AND(II72&lt;&gt;0,IJ72=0),SUM(INDEX($E31:$HX31,1,II72):INDEX($E31:$HX31,1,$IL72)),SUM(INDEX($E31:$HX31,1,II72):INDEX($E31:$HX31,1,IJ72))))</f>
        <v>0</v>
      </c>
      <c r="IS72" s="578">
        <f>IF(IJ72=0,0,IF(AND(IJ72&lt;&gt;0,IK72=0),SUM(INDEX($E31:$HX31,1,IJ72):INDEX($E31:$HX31,1,$IL72)),SUM(INDEX($E31:$HX31,1,IJ72):INDEX($E31:$HX31,1,IK72))))</f>
        <v>0</v>
      </c>
      <c r="IT72" s="578">
        <f>IF(IK72=0,0,IF(AND(IK72&lt;&gt;0,IL72=0),SUM(INDEX($E31:$HX31,1,IK72):INDEX($E31:$HX31,1,$IL72)),SUM(INDEX($E31:$HX31,1,IK72):INDEX($E31:$HX31,1,IF72))))</f>
        <v>0</v>
      </c>
      <c r="IU72" s="519">
        <v>6</v>
      </c>
    </row>
    <row r="73" spans="1:255" ht="15.75" customHeight="1" x14ac:dyDescent="0.2">
      <c r="IE73" s="364">
        <v>28</v>
      </c>
      <c r="IF73" s="364">
        <f>IF(COUNTIF($E32:$HX32,$IF$12)=0,0,HLOOKUP($IF$12,$E32:$HX$37,$IU72,FALSE))</f>
        <v>0</v>
      </c>
      <c r="IG73" s="364">
        <f>IF(COUNTIF($E32:$HX32,$IG$12)=0,0,HLOOKUP($IG$12,$E32:$HX$37,$IU72,FALSE))</f>
        <v>0</v>
      </c>
      <c r="IH73" s="364">
        <f>IF(COUNTIF($E32:$HX32,$IH$12)=0,0,HLOOKUP($IH$12,$E32:$HX$37,$IU72,FALSE))</f>
        <v>0</v>
      </c>
      <c r="II73" s="364">
        <f>IF(COUNTIF($E32:$HX32,$II$12)=0,0,HLOOKUP($II$12,$E32:$HX$37,$IU72,FALSE))</f>
        <v>0</v>
      </c>
      <c r="IJ73" s="364">
        <f>IF(COUNTIF($E32:$HX32,$IJ$12)=0,0,HLOOKUP($IJ$12,$E32:$HX$37,$IU72,FALSE))</f>
        <v>27</v>
      </c>
      <c r="IK73" s="364">
        <f>IF(COUNTIF($E32:$HX32,$IK$12)=0,0,HLOOKUP($IK$12,$E32:$HX$37,$IU72,FALSE))</f>
        <v>0</v>
      </c>
      <c r="IL73" s="364">
        <f>IF(COUNTIF($E32:$HX32,"X")=0,0,HLOOKUP("X",$E32:$HX$37,$IU72,FALSE))</f>
        <v>85</v>
      </c>
      <c r="IM73" s="8"/>
      <c r="IN73" s="37" t="s">
        <v>263</v>
      </c>
      <c r="IO73" s="578">
        <f>IF(IF73=0,0,IF(AND(IF73&lt;&gt;0,IG73=0),SUM(INDEX($E32:$HX32,1,IF73):INDEX($E32:$HX32,1,$IL73)),SUM(INDEX($E32:$HX32,1,IF73):INDEX($E32:$HX32,1,IG73))))</f>
        <v>0</v>
      </c>
      <c r="IP73" s="578">
        <f>IF(IG73=0,0,IF(AND(IG73&lt;&gt;0,IH73=0),SUM(INDEX($E32:$HX32,1,IG73):INDEX($E32:$HX32,1,$IL73)),SUM(INDEX($E32:$HX32,1,IG73):INDEX($E32:$HX32,1,IH73))))</f>
        <v>0</v>
      </c>
      <c r="IQ73" s="578">
        <f>IF(IH73=0,0,IF(AND(IH73&lt;&gt;0,II73=0),SUM(INDEX($E32:$HX32,1,IH73):INDEX($E32:$HX32,1,$IL73)),SUM(INDEX($E32:$HX32,1,IH73):INDEX($E32:$HX32,1,II73))))</f>
        <v>0</v>
      </c>
      <c r="IR73" s="578">
        <f>IF(II73=0,0,IF(AND(II73&lt;&gt;0,IJ73=0),SUM(INDEX($E32:$HX32,1,II73):INDEX($E32:$HX32,1,$IL73)),SUM(INDEX($E32:$HX32,1,II73):INDEX($E32:$HX32,1,IJ73))))</f>
        <v>0</v>
      </c>
      <c r="IS73" s="578">
        <f>IF(IJ73=0,0,IF(AND(IJ73&lt;&gt;0,IK73=0),SUM(INDEX($E32:$HX32,1,IJ73):INDEX($E32:$HX32,1,$IL73)),SUM(INDEX($E32:$HX32,1,IJ73):INDEX($E32:$HX32,1,IK73))))</f>
        <v>1175.8017575757585</v>
      </c>
      <c r="IT73" s="578">
        <f>IF(IK73=0,0,IF(AND(IK73&lt;&gt;0,IL73=0),SUM(INDEX($E32:$HX32,1,IK73):INDEX($E32:$HX32,1,$IL73)),SUM(INDEX($E32:$HX32,1,IK73):INDEX($E32:$HX32,1,IF73))))</f>
        <v>0</v>
      </c>
      <c r="IU73" s="519">
        <v>5</v>
      </c>
    </row>
    <row r="74" spans="1:255" ht="15.75" customHeight="1" x14ac:dyDescent="0.2">
      <c r="IE74" s="364">
        <v>29</v>
      </c>
      <c r="IF74" s="364">
        <f>IF(COUNTIF($E33:$HX33,$IF$12)=0,0,HLOOKUP($IF$12,$E33:$HX$37,$IU73,FALSE))</f>
        <v>0</v>
      </c>
      <c r="IG74" s="364">
        <f>IF(COUNTIF($E33:$HX33,$IG$12)=0,0,HLOOKUP($IG$12,$E33:$HX$37,$IU73,FALSE))</f>
        <v>0</v>
      </c>
      <c r="IH74" s="364">
        <f>IF(COUNTIF($E33:$HX33,$IH$12)=0,0,HLOOKUP($IH$12,$E33:$HX$37,$IU73,FALSE))</f>
        <v>0</v>
      </c>
      <c r="II74" s="364">
        <f>IF(COUNTIF($E33:$HX33,$II$12)=0,0,HLOOKUP($II$12,$E33:$HX$37,$IU73,FALSE))</f>
        <v>0</v>
      </c>
      <c r="IJ74" s="364">
        <f>IF(COUNTIF($E33:$HX33,$IJ$12)=0,0,HLOOKUP($IJ$12,$E33:$HX$37,$IU73,FALSE))</f>
        <v>0</v>
      </c>
      <c r="IK74" s="364">
        <f>IF(COUNTIF($E33:$HX33,$IK$12)=0,0,HLOOKUP($IK$12,$E33:$HX$37,$IU73,FALSE))</f>
        <v>0</v>
      </c>
      <c r="IL74" s="364">
        <f>IF(COUNTIF($E33:$HX33,"X")=0,0,HLOOKUP("X",$E33:$HX$37,$IU73,FALSE))</f>
        <v>76</v>
      </c>
      <c r="IM74" s="8"/>
      <c r="IN74" s="37" t="s">
        <v>264</v>
      </c>
      <c r="IO74" s="578">
        <f>IF(IF74=0,0,IF(AND(IF74&lt;&gt;0,IG74=0),SUM(INDEX($E33:$HX33,1,IF74):INDEX($E33:$HX33,1,$IL74)),SUM(INDEX($E33:$HX33,1,IF74):INDEX($E33:$HX33,1,IG74))))</f>
        <v>0</v>
      </c>
      <c r="IP74" s="578">
        <f>IF(IG74=0,0,IF(AND(IG74&lt;&gt;0,IH74=0),SUM(INDEX($E33:$HX33,1,IG74):INDEX($E33:$HX33,1,$IL74)),SUM(INDEX($E33:$HX33,1,IG74):INDEX($E33:$HX33,1,IH74))))</f>
        <v>0</v>
      </c>
      <c r="IQ74" s="578">
        <f>IF(IH74=0,0,IF(AND(IH74&lt;&gt;0,II74=0),SUM(INDEX($E33:$HX33,1,IH74):INDEX($E33:$HX33,1,$IL74)),SUM(INDEX($E33:$HX33,1,IH74):INDEX($E33:$HX33,1,II74))))</f>
        <v>0</v>
      </c>
      <c r="IR74" s="578">
        <f>IF(II74=0,0,IF(AND(II74&lt;&gt;0,IJ74=0),SUM(INDEX($E33:$HX33,1,II74):INDEX($E33:$HX33,1,$IL74)),SUM(INDEX($E33:$HX33,1,II74):INDEX($E33:$HX33,1,IJ74))))</f>
        <v>0</v>
      </c>
      <c r="IS74" s="578">
        <f>IF(IJ74=0,0,IF(AND(IJ74&lt;&gt;0,IK74=0),SUM(INDEX($E33:$HX33,1,IJ74):INDEX($E33:$HX33,1,$IL74)),SUM(INDEX($E33:$HX33,1,IJ74):INDEX($E33:$HX33,1,IK74))))</f>
        <v>0</v>
      </c>
      <c r="IT74" s="578">
        <f>IF(IK74=0,0,IF(AND(IK74&lt;&gt;0,IL74=0),SUM(INDEX($E33:$HX33,1,IK74):INDEX($E33:$HX33,1,$IL74)),SUM(INDEX($E33:$HX33,1,IK74):INDEX($E33:$HX33,1,IF74))))</f>
        <v>0</v>
      </c>
      <c r="IU74" s="519">
        <v>4</v>
      </c>
    </row>
    <row r="75" spans="1:255" ht="15.75" customHeight="1" x14ac:dyDescent="0.2">
      <c r="IE75" s="398">
        <v>30</v>
      </c>
      <c r="IF75" s="398">
        <f>IF(COUNTIF($E34:$HX34,$IF$12)=0,0,HLOOKUP($IF$12,$E34:$HX$37,$IU74,FALSE))</f>
        <v>0</v>
      </c>
      <c r="IG75" s="398">
        <f>IF(COUNTIF($E34:$HX34,$IG$12)=0,0,HLOOKUP($IG$12,$E34:$HX$37,$IU74,FALSE))</f>
        <v>0</v>
      </c>
      <c r="IH75" s="398">
        <f>IF(COUNTIF($E34:$HX34,$IH$12)=0,0,HLOOKUP($IH$12,$E34:$HX$37,$IU74,FALSE))</f>
        <v>0</v>
      </c>
      <c r="II75" s="398">
        <f>IF(COUNTIF($E34:$HX34,$II$12)=0,0,HLOOKUP($II$12,$E34:$HX$37,$IU74,FALSE))</f>
        <v>0</v>
      </c>
      <c r="IJ75" s="398">
        <f>IF(COUNTIF($E34:$HX34,$IJ$12)=0,0,HLOOKUP($IJ$12,$E34:$HX$37,$IU74,FALSE))</f>
        <v>24</v>
      </c>
      <c r="IK75" s="398">
        <f>IF(COUNTIF($E34:$HX34,$IK$12)=0,0,HLOOKUP($IK$12,$E34:$HX$37,$IU74,FALSE))</f>
        <v>0</v>
      </c>
      <c r="IL75" s="398">
        <f>IF(COUNTIF($E34:$HX34,"X")=0,0,HLOOKUP("X",$E34:$HX$37,$IU74,FALSE))</f>
        <v>68</v>
      </c>
      <c r="IM75" s="8"/>
      <c r="IN75" s="37" t="s">
        <v>265</v>
      </c>
      <c r="IO75" s="579">
        <f>IF(IF75=0,0,IF(AND(IF75&lt;&gt;0,IG75=0),SUM(INDEX($E34:$HX34,1,IF75):INDEX($E34:$HX34,1,$IL75)),SUM(INDEX($E34:$HX34,1,IF75):INDEX($E34:$HX34,1,IG75))))</f>
        <v>0</v>
      </c>
      <c r="IP75" s="579">
        <f>IF(IG75=0,0,IF(AND(IG75&lt;&gt;0,IH75=0),SUM(INDEX($E34:$HX34,1,IG75):INDEX($E34:$HX34,1,$IL75)),SUM(INDEX($E34:$HX34,1,IG75):INDEX($E34:$HX34,1,IH75))))</f>
        <v>0</v>
      </c>
      <c r="IQ75" s="579">
        <f>IF(IH75=0,0,IF(AND(IH75&lt;&gt;0,II75=0),SUM(INDEX($E34:$HX34,1,IH75):INDEX($E34:$HX34,1,$IL75)),SUM(INDEX($E34:$HX34,1,IH75):INDEX($E34:$HX34,1,II75))))</f>
        <v>0</v>
      </c>
      <c r="IR75" s="579">
        <f>IF(II75=0,0,IF(AND(II75&lt;&gt;0,IJ75=0),SUM(INDEX($E34:$HX34,1,II75):INDEX($E34:$HX34,1,$IL75)),SUM(INDEX($E34:$HX34,1,II75):INDEX($E34:$HX34,1,IJ75))))</f>
        <v>0</v>
      </c>
      <c r="IS75" s="579">
        <f>IF(IJ75=0,0,IF(AND(IJ75&lt;&gt;0,IK75=0),SUM(INDEX($E34:$HX34,1,IJ75):INDEX($E34:$HX34,1,$IL75)),SUM(INDEX($E34:$HX34,1,IJ75):INDEX($E34:$HX34,1,IK75))))</f>
        <v>1104.9028773690075</v>
      </c>
      <c r="IT75" s="579">
        <f>IF(IK75=0,0,IF(AND(IK75&lt;&gt;0,IL75=0),SUM(INDEX($E34:$HX34,1,IK75):INDEX($E34:$HX34,1,$IL75)),SUM(INDEX($E34:$HX34,1,IK75):INDEX($E34:$HX34,1,IF75))))</f>
        <v>0</v>
      </c>
      <c r="IU75" s="519">
        <v>3</v>
      </c>
    </row>
    <row r="76" spans="1:255" ht="15.75" customHeight="1" x14ac:dyDescent="0.2">
      <c r="IE76" s="543" t="s">
        <v>65</v>
      </c>
      <c r="IF76" s="569"/>
      <c r="IG76" s="569"/>
      <c r="IH76" s="569"/>
      <c r="II76" s="569"/>
      <c r="IJ76" s="569"/>
      <c r="IK76" s="569"/>
      <c r="IL76" s="569"/>
      <c r="IM76" s="569"/>
      <c r="IN76" s="569"/>
      <c r="IO76" s="569"/>
      <c r="IP76" s="569"/>
      <c r="IQ76" s="569"/>
      <c r="IR76" s="569"/>
      <c r="IS76" s="569"/>
      <c r="IT76" s="570"/>
    </row>
    <row r="77" spans="1:255" ht="15.75" customHeight="1" x14ac:dyDescent="0.2"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</row>
    <row r="78" spans="1:255" ht="15.75" customHeight="1" x14ac:dyDescent="0.2">
      <c r="IE78" s="541" t="s">
        <v>266</v>
      </c>
      <c r="IF78" s="540">
        <v>2015</v>
      </c>
      <c r="IG78" s="540">
        <v>2016</v>
      </c>
      <c r="IH78" s="540">
        <v>2017</v>
      </c>
      <c r="II78" s="540">
        <v>2018</v>
      </c>
      <c r="IJ78" s="540">
        <v>2019</v>
      </c>
      <c r="IK78" s="540">
        <v>2020</v>
      </c>
      <c r="IL78" s="540">
        <v>2021</v>
      </c>
      <c r="IM78" s="540">
        <v>2022</v>
      </c>
      <c r="IN78" s="540">
        <v>2023</v>
      </c>
      <c r="IO78" s="540">
        <v>2024</v>
      </c>
      <c r="IP78" s="540">
        <v>2025</v>
      </c>
      <c r="IQ78" s="540">
        <v>2026</v>
      </c>
      <c r="IR78" s="540">
        <v>2027</v>
      </c>
      <c r="IS78" s="540">
        <v>2028</v>
      </c>
    </row>
    <row r="79" spans="1:255" ht="15.75" customHeight="1" x14ac:dyDescent="0.2">
      <c r="IE79" s="542" t="s">
        <v>17</v>
      </c>
      <c r="IF79" s="540">
        <f>IF($IF13="N",0,IF(YEAR($IF13)=IF$51,1,0))</f>
        <v>0</v>
      </c>
      <c r="IG79" s="540">
        <f t="shared" ref="IG79:IS79" si="15">IF($IF13="N",0,IF(YEAR($IF13)=IG$51,1,0))</f>
        <v>0</v>
      </c>
      <c r="IH79" s="540">
        <f t="shared" si="15"/>
        <v>0</v>
      </c>
      <c r="II79" s="540">
        <f t="shared" si="15"/>
        <v>0</v>
      </c>
      <c r="IJ79" s="540">
        <f t="shared" si="15"/>
        <v>0</v>
      </c>
      <c r="IK79" s="540">
        <f t="shared" si="15"/>
        <v>0</v>
      </c>
      <c r="IL79" s="540">
        <f t="shared" si="15"/>
        <v>0</v>
      </c>
      <c r="IM79" s="540">
        <f t="shared" si="15"/>
        <v>0</v>
      </c>
      <c r="IN79" s="540">
        <f t="shared" si="15"/>
        <v>0</v>
      </c>
      <c r="IO79" s="540">
        <f t="shared" si="15"/>
        <v>0</v>
      </c>
      <c r="IP79" s="540">
        <f t="shared" si="15"/>
        <v>0</v>
      </c>
      <c r="IQ79" s="540">
        <f t="shared" si="15"/>
        <v>0</v>
      </c>
      <c r="IR79" s="540">
        <f t="shared" si="15"/>
        <v>0</v>
      </c>
      <c r="IS79" s="540">
        <f t="shared" si="15"/>
        <v>0</v>
      </c>
    </row>
    <row r="80" spans="1:255" ht="15.75" customHeight="1" x14ac:dyDescent="0.2">
      <c r="IE80" s="542" t="s">
        <v>12</v>
      </c>
      <c r="IF80" s="540">
        <f>IF($IG13="N",0,IF(YEAR($IG13)=IF$51,1,0))</f>
        <v>0</v>
      </c>
      <c r="IG80" s="540">
        <f t="shared" ref="IG80:IS80" si="16">IF($IG13="N",0,IF(YEAR($IG13)=IG$51,1,0))</f>
        <v>0</v>
      </c>
      <c r="IH80" s="540">
        <f t="shared" si="16"/>
        <v>0</v>
      </c>
      <c r="II80" s="540">
        <f t="shared" si="16"/>
        <v>0</v>
      </c>
      <c r="IJ80" s="540">
        <f t="shared" si="16"/>
        <v>0</v>
      </c>
      <c r="IK80" s="540">
        <f t="shared" si="16"/>
        <v>0</v>
      </c>
      <c r="IL80" s="540">
        <f t="shared" si="16"/>
        <v>0</v>
      </c>
      <c r="IM80" s="540">
        <f t="shared" si="16"/>
        <v>0</v>
      </c>
      <c r="IN80" s="540">
        <f t="shared" si="16"/>
        <v>0</v>
      </c>
      <c r="IO80" s="540">
        <f t="shared" si="16"/>
        <v>0</v>
      </c>
      <c r="IP80" s="540">
        <f t="shared" si="16"/>
        <v>0</v>
      </c>
      <c r="IQ80" s="540">
        <f t="shared" si="16"/>
        <v>0</v>
      </c>
      <c r="IR80" s="540">
        <f t="shared" si="16"/>
        <v>0</v>
      </c>
      <c r="IS80" s="540">
        <f t="shared" si="16"/>
        <v>0</v>
      </c>
    </row>
    <row r="81" spans="239:253" ht="15.75" customHeight="1" x14ac:dyDescent="0.2">
      <c r="IE81" s="542" t="s">
        <v>13</v>
      </c>
      <c r="IF81" s="540">
        <f>IF($IH13="N",0,IF(YEAR($IH13)=IF$51,1,0))</f>
        <v>0</v>
      </c>
      <c r="IG81" s="540">
        <f t="shared" ref="IG81:IS81" si="17">IF($IH13="N",0,IF(YEAR($IH13)=IG$51,1,0))</f>
        <v>0</v>
      </c>
      <c r="IH81" s="540">
        <f t="shared" si="17"/>
        <v>0</v>
      </c>
      <c r="II81" s="540">
        <f t="shared" si="17"/>
        <v>0</v>
      </c>
      <c r="IJ81" s="540">
        <f t="shared" si="17"/>
        <v>0</v>
      </c>
      <c r="IK81" s="540">
        <f t="shared" si="17"/>
        <v>0</v>
      </c>
      <c r="IL81" s="540">
        <f t="shared" si="17"/>
        <v>0</v>
      </c>
      <c r="IM81" s="540">
        <f t="shared" si="17"/>
        <v>0</v>
      </c>
      <c r="IN81" s="540">
        <f t="shared" si="17"/>
        <v>0</v>
      </c>
      <c r="IO81" s="540">
        <f t="shared" si="17"/>
        <v>0</v>
      </c>
      <c r="IP81" s="540">
        <f t="shared" si="17"/>
        <v>0</v>
      </c>
      <c r="IQ81" s="540">
        <f t="shared" si="17"/>
        <v>0</v>
      </c>
      <c r="IR81" s="540">
        <f t="shared" si="17"/>
        <v>0</v>
      </c>
      <c r="IS81" s="540">
        <f t="shared" si="17"/>
        <v>0</v>
      </c>
    </row>
    <row r="82" spans="239:253" ht="15.75" customHeight="1" x14ac:dyDescent="0.2">
      <c r="IE82" s="542" t="s">
        <v>14</v>
      </c>
      <c r="IF82" s="540">
        <f>IF($II13="N",0,IF(YEAR($II13)=IF$51,1,0))</f>
        <v>0</v>
      </c>
      <c r="IG82" s="540">
        <f t="shared" ref="IG82:IS82" si="18">IF($II13="N",0,IF(YEAR($II13)=IG$51,1,0))</f>
        <v>0</v>
      </c>
      <c r="IH82" s="540">
        <f t="shared" si="18"/>
        <v>0</v>
      </c>
      <c r="II82" s="540">
        <f t="shared" si="18"/>
        <v>0</v>
      </c>
      <c r="IJ82" s="540">
        <f t="shared" si="18"/>
        <v>0</v>
      </c>
      <c r="IK82" s="540">
        <f t="shared" si="18"/>
        <v>0</v>
      </c>
      <c r="IL82" s="540">
        <f t="shared" si="18"/>
        <v>0</v>
      </c>
      <c r="IM82" s="540">
        <f t="shared" si="18"/>
        <v>0</v>
      </c>
      <c r="IN82" s="540">
        <f t="shared" si="18"/>
        <v>0</v>
      </c>
      <c r="IO82" s="540">
        <f t="shared" si="18"/>
        <v>0</v>
      </c>
      <c r="IP82" s="540">
        <f t="shared" si="18"/>
        <v>0</v>
      </c>
      <c r="IQ82" s="540">
        <f t="shared" si="18"/>
        <v>0</v>
      </c>
      <c r="IR82" s="540">
        <f t="shared" si="18"/>
        <v>0</v>
      </c>
      <c r="IS82" s="540">
        <f t="shared" si="18"/>
        <v>0</v>
      </c>
    </row>
    <row r="83" spans="239:253" ht="15.75" customHeight="1" x14ac:dyDescent="0.2">
      <c r="IE83" s="542" t="s">
        <v>15</v>
      </c>
      <c r="IF83" s="540">
        <f>IF($IJ13="N",0,IF(YEAR($IJ13)=IF$51,1,0))</f>
        <v>0</v>
      </c>
      <c r="IG83" s="540">
        <f t="shared" ref="IG83:IS83" si="19">IF($IJ13="N",0,IF(YEAR($IJ13)=IG$51,1,0))</f>
        <v>0</v>
      </c>
      <c r="IH83" s="540">
        <f t="shared" si="19"/>
        <v>0</v>
      </c>
      <c r="II83" s="540">
        <f t="shared" si="19"/>
        <v>0</v>
      </c>
      <c r="IJ83" s="540">
        <f t="shared" si="19"/>
        <v>0</v>
      </c>
      <c r="IK83" s="540">
        <f t="shared" si="19"/>
        <v>0</v>
      </c>
      <c r="IL83" s="540">
        <f t="shared" si="19"/>
        <v>0</v>
      </c>
      <c r="IM83" s="540">
        <f t="shared" si="19"/>
        <v>0</v>
      </c>
      <c r="IN83" s="540">
        <f t="shared" si="19"/>
        <v>0</v>
      </c>
      <c r="IO83" s="540">
        <f t="shared" si="19"/>
        <v>0</v>
      </c>
      <c r="IP83" s="540">
        <f t="shared" si="19"/>
        <v>0</v>
      </c>
      <c r="IQ83" s="540">
        <f t="shared" si="19"/>
        <v>0</v>
      </c>
      <c r="IR83" s="540">
        <f t="shared" si="19"/>
        <v>0</v>
      </c>
      <c r="IS83" s="540">
        <f t="shared" si="19"/>
        <v>0</v>
      </c>
    </row>
    <row r="84" spans="239:253" ht="15.75" customHeight="1" x14ac:dyDescent="0.2">
      <c r="IE84" s="542" t="s">
        <v>16</v>
      </c>
      <c r="IF84" s="540">
        <f>IF($IK13="N",0,IF(YEAR($IK13)=IF$51,1,0))</f>
        <v>0</v>
      </c>
      <c r="IG84" s="540">
        <f t="shared" ref="IG84:IS84" si="20">IF($IK13="N",0,IF(YEAR($IK13)=IG$51,1,0))</f>
        <v>0</v>
      </c>
      <c r="IH84" s="540">
        <f t="shared" si="20"/>
        <v>0</v>
      </c>
      <c r="II84" s="540">
        <f t="shared" si="20"/>
        <v>0</v>
      </c>
      <c r="IJ84" s="540">
        <f t="shared" si="20"/>
        <v>0</v>
      </c>
      <c r="IK84" s="540">
        <f t="shared" si="20"/>
        <v>0</v>
      </c>
      <c r="IL84" s="540">
        <f t="shared" si="20"/>
        <v>0</v>
      </c>
      <c r="IM84" s="540">
        <f t="shared" si="20"/>
        <v>0</v>
      </c>
      <c r="IN84" s="540">
        <f t="shared" si="20"/>
        <v>0</v>
      </c>
      <c r="IO84" s="540">
        <f t="shared" si="20"/>
        <v>0</v>
      </c>
      <c r="IP84" s="540">
        <f t="shared" si="20"/>
        <v>0</v>
      </c>
      <c r="IQ84" s="540">
        <f t="shared" si="20"/>
        <v>0</v>
      </c>
      <c r="IR84" s="540">
        <f t="shared" si="20"/>
        <v>0</v>
      </c>
      <c r="IS84" s="540">
        <f t="shared" si="20"/>
        <v>0</v>
      </c>
    </row>
    <row r="85" spans="239:253" ht="15.75" customHeight="1" x14ac:dyDescent="0.2">
      <c r="IE85" s="541" t="s">
        <v>267</v>
      </c>
      <c r="IF85" s="540">
        <v>2015</v>
      </c>
      <c r="IG85" s="540">
        <v>2016</v>
      </c>
      <c r="IH85" s="540">
        <v>2017</v>
      </c>
      <c r="II85" s="540">
        <v>2018</v>
      </c>
      <c r="IJ85" s="540">
        <v>2019</v>
      </c>
      <c r="IK85" s="540">
        <v>2020</v>
      </c>
      <c r="IL85" s="540">
        <v>2021</v>
      </c>
      <c r="IM85" s="540">
        <v>2022</v>
      </c>
      <c r="IN85" s="540">
        <v>2023</v>
      </c>
      <c r="IO85" s="540">
        <v>2024</v>
      </c>
      <c r="IP85" s="540">
        <v>2025</v>
      </c>
      <c r="IQ85" s="540">
        <v>2026</v>
      </c>
      <c r="IR85" s="540">
        <v>2027</v>
      </c>
      <c r="IS85" s="540">
        <v>2028</v>
      </c>
    </row>
    <row r="86" spans="239:253" ht="15.75" customHeight="1" x14ac:dyDescent="0.2">
      <c r="IE86" s="542" t="s">
        <v>17</v>
      </c>
      <c r="IF86" s="540">
        <f>IF($IF14="N",0,IF(YEAR($IF14)=IF$85,1,0))</f>
        <v>0</v>
      </c>
      <c r="IG86" s="540">
        <f t="shared" ref="IG86:IS86" si="21">IF($IF14="N",0,IF(YEAR($IF14)=IG$85,1,0))</f>
        <v>0</v>
      </c>
      <c r="IH86" s="540">
        <f t="shared" si="21"/>
        <v>0</v>
      </c>
      <c r="II86" s="540">
        <f t="shared" si="21"/>
        <v>0</v>
      </c>
      <c r="IJ86" s="540">
        <f t="shared" si="21"/>
        <v>0</v>
      </c>
      <c r="IK86" s="540">
        <f t="shared" si="21"/>
        <v>0</v>
      </c>
      <c r="IL86" s="540">
        <f t="shared" si="21"/>
        <v>0</v>
      </c>
      <c r="IM86" s="540">
        <f t="shared" si="21"/>
        <v>0</v>
      </c>
      <c r="IN86" s="540">
        <f t="shared" si="21"/>
        <v>0</v>
      </c>
      <c r="IO86" s="540">
        <f t="shared" si="21"/>
        <v>0</v>
      </c>
      <c r="IP86" s="540">
        <f t="shared" si="21"/>
        <v>0</v>
      </c>
      <c r="IQ86" s="540">
        <f t="shared" si="21"/>
        <v>0</v>
      </c>
      <c r="IR86" s="540">
        <f t="shared" si="21"/>
        <v>0</v>
      </c>
      <c r="IS86" s="540">
        <f t="shared" si="21"/>
        <v>0</v>
      </c>
    </row>
    <row r="87" spans="239:253" ht="15.75" customHeight="1" x14ac:dyDescent="0.2">
      <c r="IE87" s="542" t="s">
        <v>12</v>
      </c>
      <c r="IF87" s="540">
        <f>IF($IG14="N",0,IF(YEAR($IG14)=IF$85,1,0))</f>
        <v>0</v>
      </c>
      <c r="IG87" s="540">
        <f t="shared" ref="IG87:IS87" si="22">IF($IG14="N",0,IF(YEAR($IG14)=IG$85,1,0))</f>
        <v>0</v>
      </c>
      <c r="IH87" s="540">
        <f t="shared" si="22"/>
        <v>0</v>
      </c>
      <c r="II87" s="540">
        <f t="shared" si="22"/>
        <v>0</v>
      </c>
      <c r="IJ87" s="540">
        <f t="shared" si="22"/>
        <v>0</v>
      </c>
      <c r="IK87" s="540">
        <f t="shared" si="22"/>
        <v>0</v>
      </c>
      <c r="IL87" s="540">
        <f t="shared" si="22"/>
        <v>0</v>
      </c>
      <c r="IM87" s="540">
        <f t="shared" si="22"/>
        <v>0</v>
      </c>
      <c r="IN87" s="540">
        <f t="shared" si="22"/>
        <v>0</v>
      </c>
      <c r="IO87" s="540">
        <f t="shared" si="22"/>
        <v>0</v>
      </c>
      <c r="IP87" s="540">
        <f t="shared" si="22"/>
        <v>0</v>
      </c>
      <c r="IQ87" s="540">
        <f t="shared" si="22"/>
        <v>0</v>
      </c>
      <c r="IR87" s="540">
        <f t="shared" si="22"/>
        <v>0</v>
      </c>
      <c r="IS87" s="540">
        <f t="shared" si="22"/>
        <v>0</v>
      </c>
    </row>
    <row r="88" spans="239:253" ht="15.75" customHeight="1" x14ac:dyDescent="0.2">
      <c r="IE88" s="542" t="s">
        <v>13</v>
      </c>
      <c r="IF88" s="540">
        <f>IF($IH14="N",0,IF(YEAR($IH14)=IF$85,1,0))</f>
        <v>0</v>
      </c>
      <c r="IG88" s="540">
        <f t="shared" ref="IG88:IS88" si="23">IF($IH14="N",0,IF(YEAR($IH14)=IG$85,1,0))</f>
        <v>0</v>
      </c>
      <c r="IH88" s="540">
        <f t="shared" si="23"/>
        <v>0</v>
      </c>
      <c r="II88" s="540">
        <f t="shared" si="23"/>
        <v>0</v>
      </c>
      <c r="IJ88" s="540">
        <f t="shared" si="23"/>
        <v>0</v>
      </c>
      <c r="IK88" s="540">
        <f t="shared" si="23"/>
        <v>0</v>
      </c>
      <c r="IL88" s="540">
        <f t="shared" si="23"/>
        <v>0</v>
      </c>
      <c r="IM88" s="540">
        <f t="shared" si="23"/>
        <v>0</v>
      </c>
      <c r="IN88" s="540">
        <f t="shared" si="23"/>
        <v>0</v>
      </c>
      <c r="IO88" s="540">
        <f t="shared" si="23"/>
        <v>0</v>
      </c>
      <c r="IP88" s="540">
        <f t="shared" si="23"/>
        <v>0</v>
      </c>
      <c r="IQ88" s="540">
        <f t="shared" si="23"/>
        <v>0</v>
      </c>
      <c r="IR88" s="540">
        <f t="shared" si="23"/>
        <v>0</v>
      </c>
      <c r="IS88" s="540">
        <f t="shared" si="23"/>
        <v>0</v>
      </c>
    </row>
    <row r="89" spans="239:253" ht="15.75" customHeight="1" x14ac:dyDescent="0.2">
      <c r="IE89" s="542" t="s">
        <v>14</v>
      </c>
      <c r="IF89" s="540">
        <f>IF($II14="N",0,IF(YEAR($II14)=IF$85,1,0))</f>
        <v>0</v>
      </c>
      <c r="IG89" s="540">
        <f t="shared" ref="IG89:IS89" si="24">IF($II14="N",0,IF(YEAR($II14)=IG$85,1,0))</f>
        <v>0</v>
      </c>
      <c r="IH89" s="540">
        <f t="shared" si="24"/>
        <v>0</v>
      </c>
      <c r="II89" s="540">
        <f t="shared" si="24"/>
        <v>0</v>
      </c>
      <c r="IJ89" s="540">
        <f t="shared" si="24"/>
        <v>0</v>
      </c>
      <c r="IK89" s="540">
        <f t="shared" si="24"/>
        <v>0</v>
      </c>
      <c r="IL89" s="540">
        <f t="shared" si="24"/>
        <v>0</v>
      </c>
      <c r="IM89" s="540">
        <f t="shared" si="24"/>
        <v>0</v>
      </c>
      <c r="IN89" s="540">
        <f t="shared" si="24"/>
        <v>0</v>
      </c>
      <c r="IO89" s="540">
        <f t="shared" si="24"/>
        <v>0</v>
      </c>
      <c r="IP89" s="540">
        <f t="shared" si="24"/>
        <v>0</v>
      </c>
      <c r="IQ89" s="540">
        <f t="shared" si="24"/>
        <v>0</v>
      </c>
      <c r="IR89" s="540">
        <f t="shared" si="24"/>
        <v>0</v>
      </c>
      <c r="IS89" s="540">
        <f t="shared" si="24"/>
        <v>0</v>
      </c>
    </row>
    <row r="90" spans="239:253" ht="15.75" customHeight="1" x14ac:dyDescent="0.2">
      <c r="IE90" s="542" t="s">
        <v>15</v>
      </c>
      <c r="IF90" s="540">
        <f>IF($IJ14="N",0,IF(YEAR($IJ14)=IF$85,1,0))</f>
        <v>0</v>
      </c>
      <c r="IG90" s="540">
        <f t="shared" ref="IG90:IS90" si="25">IF($IJ14="N",0,IF(YEAR($IJ14)=IG$85,1,0))</f>
        <v>0</v>
      </c>
      <c r="IH90" s="540">
        <f t="shared" si="25"/>
        <v>0</v>
      </c>
      <c r="II90" s="540">
        <f t="shared" si="25"/>
        <v>0</v>
      </c>
      <c r="IJ90" s="540">
        <f t="shared" si="25"/>
        <v>0</v>
      </c>
      <c r="IK90" s="540">
        <f t="shared" si="25"/>
        <v>0</v>
      </c>
      <c r="IL90" s="540">
        <f t="shared" si="25"/>
        <v>0</v>
      </c>
      <c r="IM90" s="540">
        <f t="shared" si="25"/>
        <v>0</v>
      </c>
      <c r="IN90" s="540">
        <f t="shared" si="25"/>
        <v>0</v>
      </c>
      <c r="IO90" s="540">
        <f t="shared" si="25"/>
        <v>0</v>
      </c>
      <c r="IP90" s="540">
        <f t="shared" si="25"/>
        <v>0</v>
      </c>
      <c r="IQ90" s="540">
        <f t="shared" si="25"/>
        <v>0</v>
      </c>
      <c r="IR90" s="540">
        <f t="shared" si="25"/>
        <v>0</v>
      </c>
      <c r="IS90" s="540">
        <f t="shared" si="25"/>
        <v>0</v>
      </c>
    </row>
    <row r="91" spans="239:253" ht="15.75" customHeight="1" x14ac:dyDescent="0.2">
      <c r="IE91" s="542" t="s">
        <v>16</v>
      </c>
      <c r="IF91" s="540">
        <f>IF($IK14="N",0,IF(YEAR($IK14)=IF$85,1,0))</f>
        <v>0</v>
      </c>
      <c r="IG91" s="540">
        <f t="shared" ref="IG91:IS91" si="26">IF($IK14="N",0,IF(YEAR($IK14)=IG$85,1,0))</f>
        <v>0</v>
      </c>
      <c r="IH91" s="540">
        <f t="shared" si="26"/>
        <v>0</v>
      </c>
      <c r="II91" s="540">
        <f t="shared" si="26"/>
        <v>0</v>
      </c>
      <c r="IJ91" s="540">
        <f t="shared" si="26"/>
        <v>0</v>
      </c>
      <c r="IK91" s="540">
        <f t="shared" si="26"/>
        <v>0</v>
      </c>
      <c r="IL91" s="540">
        <f t="shared" si="26"/>
        <v>0</v>
      </c>
      <c r="IM91" s="540">
        <f t="shared" si="26"/>
        <v>0</v>
      </c>
      <c r="IN91" s="540">
        <f t="shared" si="26"/>
        <v>0</v>
      </c>
      <c r="IO91" s="540">
        <f t="shared" si="26"/>
        <v>0</v>
      </c>
      <c r="IP91" s="540">
        <f t="shared" si="26"/>
        <v>0</v>
      </c>
      <c r="IQ91" s="540">
        <f t="shared" si="26"/>
        <v>0</v>
      </c>
      <c r="IR91" s="540">
        <f t="shared" si="26"/>
        <v>0</v>
      </c>
      <c r="IS91" s="540">
        <f t="shared" si="26"/>
        <v>0</v>
      </c>
    </row>
    <row r="92" spans="239:253" ht="15.75" customHeight="1" x14ac:dyDescent="0.2"/>
    <row r="93" spans="239:253" ht="15.75" customHeight="1" x14ac:dyDescent="0.2"/>
    <row r="94" spans="239:253" ht="15.75" customHeight="1" x14ac:dyDescent="0.2"/>
    <row r="95" spans="239:253" ht="15.75" customHeight="1" x14ac:dyDescent="0.2"/>
    <row r="96" spans="239:253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</sheetData>
  <mergeCells count="67">
    <mergeCell ref="EG1:ER1"/>
    <mergeCell ref="E1:P1"/>
    <mergeCell ref="Q1:AB1"/>
    <mergeCell ref="AC1:AN1"/>
    <mergeCell ref="AO1:AZ1"/>
    <mergeCell ref="BA1:BK1"/>
    <mergeCell ref="BM1:BW1"/>
    <mergeCell ref="BY1:CI1"/>
    <mergeCell ref="CK1:CU1"/>
    <mergeCell ref="CW1:DG1"/>
    <mergeCell ref="DU1:EF1"/>
    <mergeCell ref="DI1:DS1"/>
    <mergeCell ref="HM1:HX1"/>
    <mergeCell ref="C37:D37"/>
    <mergeCell ref="C38:D38"/>
    <mergeCell ref="E38:J38"/>
    <mergeCell ref="K38:P38"/>
    <mergeCell ref="Q38:V38"/>
    <mergeCell ref="W38:AB38"/>
    <mergeCell ref="AC38:AH38"/>
    <mergeCell ref="AI38:AN38"/>
    <mergeCell ref="AO38:AT38"/>
    <mergeCell ref="ES1:FD1"/>
    <mergeCell ref="FE1:FP1"/>
    <mergeCell ref="FQ1:GB1"/>
    <mergeCell ref="GC1:GN1"/>
    <mergeCell ref="GO1:GZ1"/>
    <mergeCell ref="HA1:HL1"/>
    <mergeCell ref="CE38:CJ38"/>
    <mergeCell ref="CK38:CP38"/>
    <mergeCell ref="CQ38:CV38"/>
    <mergeCell ref="E39:J39"/>
    <mergeCell ref="K39:P39"/>
    <mergeCell ref="Q39:V39"/>
    <mergeCell ref="W39:AB39"/>
    <mergeCell ref="AC39:AH39"/>
    <mergeCell ref="AI39:AN39"/>
    <mergeCell ref="AO39:AT39"/>
    <mergeCell ref="AU38:AZ38"/>
    <mergeCell ref="BA38:BF38"/>
    <mergeCell ref="BG38:BL38"/>
    <mergeCell ref="BM38:BR38"/>
    <mergeCell ref="BS38:BX38"/>
    <mergeCell ref="BY38:CD38"/>
    <mergeCell ref="CE39:CJ39"/>
    <mergeCell ref="CK39:CP39"/>
    <mergeCell ref="CQ39:CV39"/>
    <mergeCell ref="E41:P41"/>
    <mergeCell ref="Q41:AB41"/>
    <mergeCell ref="AC41:AN41"/>
    <mergeCell ref="AO41:AZ41"/>
    <mergeCell ref="BA41:BL41"/>
    <mergeCell ref="BM41:BX41"/>
    <mergeCell ref="BY41:CJ41"/>
    <mergeCell ref="AU39:AZ39"/>
    <mergeCell ref="BA39:BF39"/>
    <mergeCell ref="BG39:BL39"/>
    <mergeCell ref="BM39:BR39"/>
    <mergeCell ref="BS39:BX39"/>
    <mergeCell ref="BY39:CD39"/>
    <mergeCell ref="BY42:CJ42"/>
    <mergeCell ref="E42:P42"/>
    <mergeCell ref="Q42:AB42"/>
    <mergeCell ref="AC42:AN42"/>
    <mergeCell ref="AO42:AZ42"/>
    <mergeCell ref="BA42:BL42"/>
    <mergeCell ref="BM42:BX42"/>
  </mergeCells>
  <conditionalFormatting sqref="E36:HX36">
    <cfRule type="cellIs" dxfId="2205" priority="16" stopIfTrue="1" operator="greaterThan">
      <formula>17</formula>
    </cfRule>
    <cfRule type="cellIs" dxfId="2204" priority="17" stopIfTrue="1" operator="between">
      <formula>15</formula>
      <formula>18</formula>
    </cfRule>
  </conditionalFormatting>
  <conditionalFormatting sqref="E3:HX34">
    <cfRule type="containsText" dxfId="2203" priority="8" stopIfTrue="1" operator="containsText" text="AIA">
      <formula>NOT(ISERROR(SEARCH("AIA",E3)))</formula>
    </cfRule>
    <cfRule type="containsText" dxfId="2202" priority="9" stopIfTrue="1" operator="containsText" text="S">
      <formula>NOT(ISERROR(SEARCH("S",E3)))</formula>
    </cfRule>
    <cfRule type="containsText" dxfId="2201" priority="10" stopIfTrue="1" operator="containsText" text="V30">
      <formula>NOT(ISERROR(SEARCH("V30",E3)))</formula>
    </cfRule>
    <cfRule type="containsText" dxfId="2200" priority="11" stopIfTrue="1" operator="containsText" text="V25">
      <formula>NOT(ISERROR(SEARCH("V25",E3)))</formula>
    </cfRule>
    <cfRule type="containsText" dxfId="2199" priority="12" stopIfTrue="1" operator="containsText" text="V20">
      <formula>NOT(ISERROR(SEARCH("V20",E3)))</formula>
    </cfRule>
    <cfRule type="containsText" dxfId="2198" priority="13" stopIfTrue="1" operator="containsText" text="V15">
      <formula>NOT(ISERROR(SEARCH("V15",E3)))</formula>
    </cfRule>
    <cfRule type="containsText" dxfId="2197" priority="14" stopIfTrue="1" operator="containsText" text="V10">
      <formula>NOT(ISERROR(SEARCH("V10",E3)))</formula>
    </cfRule>
    <cfRule type="containsText" dxfId="2196" priority="15" stopIfTrue="1" operator="containsText" text="V5">
      <formula>NOT(ISERROR(SEARCH("V5",E3)))</formula>
    </cfRule>
  </conditionalFormatting>
  <conditionalFormatting sqref="IM11 IM13:IM44">
    <cfRule type="cellIs" dxfId="2195" priority="7" stopIfTrue="1" operator="equal">
      <formula>0</formula>
    </cfRule>
  </conditionalFormatting>
  <conditionalFormatting sqref="IU16:IV34 IV35:IV43">
    <cfRule type="cellIs" dxfId="2194" priority="6" stopIfTrue="1" operator="equal">
      <formula>0</formula>
    </cfRule>
  </conditionalFormatting>
  <conditionalFormatting sqref="IM12">
    <cfRule type="cellIs" dxfId="2193" priority="5" stopIfTrue="1" operator="equal">
      <formula>0</formula>
    </cfRule>
  </conditionalFormatting>
  <conditionalFormatting sqref="IO46:IT75">
    <cfRule type="cellIs" dxfId="2192" priority="1" stopIfTrue="1" operator="lessThan">
      <formula>970</formula>
    </cfRule>
    <cfRule type="cellIs" dxfId="2191" priority="4" stopIfTrue="1" operator="greaterThan">
      <formula>999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IC100"/>
  <sheetViews>
    <sheetView showGridLines="0" showZeros="0" zoomScale="75" workbookViewId="0">
      <pane xSplit="6" ySplit="2" topLeftCell="G18" activePane="bottomRight" state="frozen"/>
      <selection activeCell="CV48" sqref="CV48"/>
      <selection pane="topRight" activeCell="CV48" sqref="CV48"/>
      <selection pane="bottomLeft" activeCell="CV48" sqref="CV48"/>
      <selection pane="bottomRight" activeCell="E52" sqref="E52"/>
    </sheetView>
  </sheetViews>
  <sheetFormatPr baseColWidth="10" defaultColWidth="9.85546875" defaultRowHeight="15" x14ac:dyDescent="0.2"/>
  <cols>
    <col min="1" max="1" width="7.140625" style="4" customWidth="1"/>
    <col min="2" max="2" width="9.7109375" style="4" bestFit="1" customWidth="1"/>
    <col min="3" max="3" width="10.42578125" style="4" bestFit="1" customWidth="1"/>
    <col min="4" max="4" width="12.7109375" style="4" customWidth="1"/>
    <col min="5" max="5" width="9.7109375" style="4" customWidth="1"/>
    <col min="6" max="6" width="6.5703125" style="2" bestFit="1" customWidth="1"/>
    <col min="7" max="14" width="4.5703125" style="6" customWidth="1"/>
    <col min="15" max="90" width="4.7109375" style="6" customWidth="1"/>
    <col min="91" max="96" width="4.7109375" style="7" customWidth="1"/>
    <col min="97" max="97" width="4.7109375" style="8" customWidth="1"/>
    <col min="98" max="98" width="4.7109375" style="12" customWidth="1"/>
    <col min="99" max="198" width="4.7109375" style="4" customWidth="1"/>
    <col min="199" max="199" width="9.5703125" style="4" customWidth="1"/>
    <col min="200" max="200" width="10.42578125" style="4" customWidth="1"/>
    <col min="201" max="237" width="8.7109375" style="4" customWidth="1"/>
    <col min="238" max="16384" width="9.85546875" style="4"/>
  </cols>
  <sheetData>
    <row r="1" spans="1:222" s="18" customFormat="1" ht="17.100000000000001" customHeight="1" x14ac:dyDescent="0.2">
      <c r="A1" s="633" t="s">
        <v>440</v>
      </c>
      <c r="B1" s="485">
        <v>42675</v>
      </c>
      <c r="C1" s="634">
        <f>'[2]AT 1292-15'!$Z$2</f>
        <v>42688</v>
      </c>
      <c r="D1" s="436" t="s">
        <v>376</v>
      </c>
      <c r="E1" s="437"/>
      <c r="F1" s="437"/>
      <c r="G1" s="995">
        <v>2015</v>
      </c>
      <c r="H1" s="995"/>
      <c r="I1" s="995"/>
      <c r="J1" s="995"/>
      <c r="K1" s="995"/>
      <c r="L1" s="995"/>
      <c r="M1" s="995"/>
      <c r="N1" s="995"/>
      <c r="O1" s="995"/>
      <c r="P1" s="995"/>
      <c r="Q1" s="995"/>
      <c r="R1" s="995"/>
      <c r="S1" s="998">
        <v>2016</v>
      </c>
      <c r="T1" s="999"/>
      <c r="U1" s="999"/>
      <c r="V1" s="999"/>
      <c r="W1" s="999"/>
      <c r="X1" s="999"/>
      <c r="Y1" s="999"/>
      <c r="Z1" s="999"/>
      <c r="AA1" s="999"/>
      <c r="AB1" s="999"/>
      <c r="AC1" s="999"/>
      <c r="AD1" s="713">
        <f>COUNTIFS($HL13:$HL21,"&gt;=42370",$HL13:$HL21,"&lt;42736")</f>
        <v>1</v>
      </c>
      <c r="AE1" s="998">
        <v>2017</v>
      </c>
      <c r="AF1" s="999"/>
      <c r="AG1" s="999"/>
      <c r="AH1" s="999"/>
      <c r="AI1" s="999"/>
      <c r="AJ1" s="999"/>
      <c r="AK1" s="999"/>
      <c r="AL1" s="999"/>
      <c r="AM1" s="999"/>
      <c r="AN1" s="999"/>
      <c r="AO1" s="999"/>
      <c r="AP1" s="713">
        <f>COUNTIFS($HL13:$HL21,"&gt;=42736",$HL13:$HL21,"&lt;43101")</f>
        <v>1</v>
      </c>
      <c r="AQ1" s="998">
        <v>2018</v>
      </c>
      <c r="AR1" s="999"/>
      <c r="AS1" s="999"/>
      <c r="AT1" s="999"/>
      <c r="AU1" s="999"/>
      <c r="AV1" s="999"/>
      <c r="AW1" s="999"/>
      <c r="AX1" s="999"/>
      <c r="AY1" s="999"/>
      <c r="AZ1" s="999"/>
      <c r="BA1" s="999"/>
      <c r="BB1" s="713">
        <f>COUNTIFS($HL13:$HL21,"&gt;=43101",$HL13:$HL21,"&lt;43466")</f>
        <v>0</v>
      </c>
      <c r="BC1" s="998">
        <v>2019</v>
      </c>
      <c r="BD1" s="999"/>
      <c r="BE1" s="999"/>
      <c r="BF1" s="999"/>
      <c r="BG1" s="999"/>
      <c r="BH1" s="999"/>
      <c r="BI1" s="999"/>
      <c r="BJ1" s="999"/>
      <c r="BK1" s="999"/>
      <c r="BL1" s="999"/>
      <c r="BM1" s="999"/>
      <c r="BN1" s="713">
        <f>COUNTIFS($HL13:$HL21,"&gt;=43466",$HL13:$HL21,"&lt;43831")</f>
        <v>0</v>
      </c>
      <c r="BO1" s="998">
        <v>2020</v>
      </c>
      <c r="BP1" s="999"/>
      <c r="BQ1" s="999"/>
      <c r="BR1" s="999"/>
      <c r="BS1" s="999"/>
      <c r="BT1" s="999"/>
      <c r="BU1" s="999"/>
      <c r="BV1" s="999"/>
      <c r="BW1" s="999"/>
      <c r="BX1" s="999"/>
      <c r="BY1" s="999"/>
      <c r="BZ1" s="713">
        <f>COUNTIFS($HL13:$HL21,"&gt;=43831",$HL13:$HL21,"&lt;44197")</f>
        <v>0</v>
      </c>
      <c r="CA1" s="998">
        <v>2021</v>
      </c>
      <c r="CB1" s="999"/>
      <c r="CC1" s="999"/>
      <c r="CD1" s="999"/>
      <c r="CE1" s="999"/>
      <c r="CF1" s="999"/>
      <c r="CG1" s="999"/>
      <c r="CH1" s="999"/>
      <c r="CI1" s="999"/>
      <c r="CJ1" s="999"/>
      <c r="CK1" s="999"/>
      <c r="CL1" s="713">
        <f>COUNTIFS($HL13:$HL21,"&gt;=44197",$HL13:$HL21,"&lt;44562")</f>
        <v>0</v>
      </c>
      <c r="CM1" s="995">
        <v>2022</v>
      </c>
      <c r="CN1" s="995"/>
      <c r="CO1" s="995"/>
      <c r="CP1" s="995"/>
      <c r="CQ1" s="995"/>
      <c r="CR1" s="995"/>
      <c r="CS1" s="995"/>
      <c r="CT1" s="995"/>
      <c r="CU1" s="995"/>
      <c r="CV1" s="995"/>
      <c r="CW1" s="995"/>
      <c r="CX1" s="995"/>
      <c r="CY1" s="995">
        <v>2023</v>
      </c>
      <c r="CZ1" s="995"/>
      <c r="DA1" s="995"/>
      <c r="DB1" s="995"/>
      <c r="DC1" s="995"/>
      <c r="DD1" s="995"/>
      <c r="DE1" s="995"/>
      <c r="DF1" s="995"/>
      <c r="DG1" s="995"/>
      <c r="DH1" s="995"/>
      <c r="DI1" s="995"/>
      <c r="DJ1" s="995"/>
      <c r="DK1" s="995">
        <v>2024</v>
      </c>
      <c r="DL1" s="995"/>
      <c r="DM1" s="995"/>
      <c r="DN1" s="995"/>
      <c r="DO1" s="995"/>
      <c r="DP1" s="995"/>
      <c r="DQ1" s="995"/>
      <c r="DR1" s="995"/>
      <c r="DS1" s="995"/>
      <c r="DT1" s="995"/>
      <c r="DU1" s="995"/>
      <c r="DV1" s="995"/>
      <c r="DW1" s="995">
        <v>2025</v>
      </c>
      <c r="DX1" s="995"/>
      <c r="DY1" s="995"/>
      <c r="DZ1" s="995"/>
      <c r="EA1" s="995"/>
      <c r="EB1" s="995"/>
      <c r="EC1" s="995"/>
      <c r="ED1" s="995"/>
      <c r="EE1" s="995"/>
      <c r="EF1" s="995"/>
      <c r="EG1" s="995"/>
      <c r="EH1" s="995"/>
      <c r="EI1" s="995">
        <v>2026</v>
      </c>
      <c r="EJ1" s="995"/>
      <c r="EK1" s="995"/>
      <c r="EL1" s="995"/>
      <c r="EM1" s="995"/>
      <c r="EN1" s="995"/>
      <c r="EO1" s="995"/>
      <c r="EP1" s="995"/>
      <c r="EQ1" s="995"/>
      <c r="ER1" s="995"/>
      <c r="ES1" s="995"/>
      <c r="ET1" s="995"/>
      <c r="EU1" s="995">
        <v>2027</v>
      </c>
      <c r="EV1" s="995"/>
      <c r="EW1" s="995"/>
      <c r="EX1" s="995"/>
      <c r="EY1" s="995"/>
      <c r="EZ1" s="995"/>
      <c r="FA1" s="995"/>
      <c r="FB1" s="995"/>
      <c r="FC1" s="995"/>
      <c r="FD1" s="995"/>
      <c r="FE1" s="995"/>
      <c r="FF1" s="995"/>
      <c r="FG1" s="995">
        <v>2028</v>
      </c>
      <c r="FH1" s="995"/>
      <c r="FI1" s="995"/>
      <c r="FJ1" s="995"/>
      <c r="FK1" s="995"/>
      <c r="FL1" s="995"/>
      <c r="FM1" s="995"/>
      <c r="FN1" s="995"/>
      <c r="FO1" s="995"/>
      <c r="FP1" s="995"/>
      <c r="FQ1" s="995"/>
      <c r="FR1" s="995"/>
      <c r="FS1" s="995">
        <v>2029</v>
      </c>
      <c r="FT1" s="995"/>
      <c r="FU1" s="995"/>
      <c r="FV1" s="995"/>
      <c r="FW1" s="995"/>
      <c r="FX1" s="995"/>
      <c r="FY1" s="995"/>
      <c r="FZ1" s="995"/>
      <c r="GA1" s="995"/>
      <c r="GB1" s="995"/>
      <c r="GC1" s="995"/>
      <c r="GD1" s="995"/>
      <c r="GE1" s="995">
        <v>2030</v>
      </c>
      <c r="GF1" s="995"/>
      <c r="GG1" s="995"/>
      <c r="GH1" s="995"/>
      <c r="GI1" s="995"/>
      <c r="GJ1" s="995"/>
      <c r="GK1" s="995"/>
      <c r="GL1" s="995"/>
      <c r="GM1" s="995"/>
      <c r="GN1" s="995"/>
      <c r="GO1" s="995"/>
      <c r="GP1" s="995"/>
      <c r="GQ1" s="564" t="s">
        <v>191</v>
      </c>
      <c r="GR1" s="564" t="s">
        <v>191</v>
      </c>
      <c r="GS1" s="564" t="s">
        <v>441</v>
      </c>
      <c r="GT1" s="4"/>
      <c r="GW1" s="34" t="s">
        <v>29</v>
      </c>
      <c r="HN1" s="567">
        <v>47849</v>
      </c>
    </row>
    <row r="2" spans="1:222" s="3" customFormat="1" ht="30" customHeight="1" x14ac:dyDescent="0.2">
      <c r="A2" s="561" t="s">
        <v>332</v>
      </c>
      <c r="B2" s="562" t="s">
        <v>372</v>
      </c>
      <c r="C2" s="745" t="s">
        <v>374</v>
      </c>
      <c r="D2" s="546" t="s">
        <v>19</v>
      </c>
      <c r="E2" s="546" t="s">
        <v>34</v>
      </c>
      <c r="F2" s="563" t="s">
        <v>18</v>
      </c>
      <c r="G2" s="636" t="s">
        <v>0</v>
      </c>
      <c r="H2" s="636" t="s">
        <v>1</v>
      </c>
      <c r="I2" s="636" t="s">
        <v>2</v>
      </c>
      <c r="J2" s="636" t="s">
        <v>3</v>
      </c>
      <c r="K2" s="636" t="s">
        <v>4</v>
      </c>
      <c r="L2" s="636" t="s">
        <v>5</v>
      </c>
      <c r="M2" s="636" t="s">
        <v>6</v>
      </c>
      <c r="N2" s="636" t="s">
        <v>7</v>
      </c>
      <c r="O2" s="636" t="s">
        <v>8</v>
      </c>
      <c r="P2" s="636" t="s">
        <v>9</v>
      </c>
      <c r="Q2" s="636" t="s">
        <v>10</v>
      </c>
      <c r="R2" s="636" t="s">
        <v>11</v>
      </c>
      <c r="S2" s="636" t="s">
        <v>0</v>
      </c>
      <c r="T2" s="636" t="s">
        <v>1</v>
      </c>
      <c r="U2" s="636" t="s">
        <v>2</v>
      </c>
      <c r="V2" s="636" t="s">
        <v>3</v>
      </c>
      <c r="W2" s="636" t="s">
        <v>4</v>
      </c>
      <c r="X2" s="551" t="s">
        <v>5</v>
      </c>
      <c r="Y2" s="551" t="s">
        <v>6</v>
      </c>
      <c r="Z2" s="551" t="s">
        <v>7</v>
      </c>
      <c r="AA2" s="551" t="s">
        <v>8</v>
      </c>
      <c r="AB2" s="551" t="s">
        <v>9</v>
      </c>
      <c r="AC2" s="551" t="s">
        <v>10</v>
      </c>
      <c r="AD2" s="816" t="s">
        <v>11</v>
      </c>
      <c r="AE2" s="815" t="s">
        <v>0</v>
      </c>
      <c r="AF2" s="551" t="s">
        <v>1</v>
      </c>
      <c r="AG2" s="551" t="s">
        <v>2</v>
      </c>
      <c r="AH2" s="551" t="s">
        <v>3</v>
      </c>
      <c r="AI2" s="551" t="s">
        <v>4</v>
      </c>
      <c r="AJ2" s="551" t="s">
        <v>5</v>
      </c>
      <c r="AK2" s="551" t="s">
        <v>6</v>
      </c>
      <c r="AL2" s="551" t="s">
        <v>7</v>
      </c>
      <c r="AM2" s="551" t="s">
        <v>8</v>
      </c>
      <c r="AN2" s="551" t="s">
        <v>9</v>
      </c>
      <c r="AO2" s="551" t="s">
        <v>10</v>
      </c>
      <c r="AP2" s="816" t="s">
        <v>11</v>
      </c>
      <c r="AQ2" s="815" t="s">
        <v>0</v>
      </c>
      <c r="AR2" s="551" t="s">
        <v>1</v>
      </c>
      <c r="AS2" s="551" t="s">
        <v>2</v>
      </c>
      <c r="AT2" s="551" t="s">
        <v>3</v>
      </c>
      <c r="AU2" s="551" t="s">
        <v>4</v>
      </c>
      <c r="AV2" s="551" t="s">
        <v>5</v>
      </c>
      <c r="AW2" s="551" t="s">
        <v>6</v>
      </c>
      <c r="AX2" s="551" t="s">
        <v>7</v>
      </c>
      <c r="AY2" s="551" t="s">
        <v>8</v>
      </c>
      <c r="AZ2" s="551" t="s">
        <v>9</v>
      </c>
      <c r="BA2" s="551" t="s">
        <v>10</v>
      </c>
      <c r="BB2" s="816" t="s">
        <v>11</v>
      </c>
      <c r="BC2" s="815" t="s">
        <v>0</v>
      </c>
      <c r="BD2" s="551" t="s">
        <v>1</v>
      </c>
      <c r="BE2" s="551" t="s">
        <v>2</v>
      </c>
      <c r="BF2" s="551" t="s">
        <v>3</v>
      </c>
      <c r="BG2" s="551" t="s">
        <v>4</v>
      </c>
      <c r="BH2" s="551" t="s">
        <v>5</v>
      </c>
      <c r="BI2" s="551" t="s">
        <v>6</v>
      </c>
      <c r="BJ2" s="551" t="s">
        <v>7</v>
      </c>
      <c r="BK2" s="551" t="s">
        <v>8</v>
      </c>
      <c r="BL2" s="551" t="s">
        <v>9</v>
      </c>
      <c r="BM2" s="551" t="s">
        <v>10</v>
      </c>
      <c r="BN2" s="816" t="s">
        <v>11</v>
      </c>
      <c r="BO2" s="815" t="s">
        <v>0</v>
      </c>
      <c r="BP2" s="551" t="s">
        <v>1</v>
      </c>
      <c r="BQ2" s="551" t="s">
        <v>2</v>
      </c>
      <c r="BR2" s="551" t="s">
        <v>3</v>
      </c>
      <c r="BS2" s="551" t="s">
        <v>4</v>
      </c>
      <c r="BT2" s="551" t="s">
        <v>5</v>
      </c>
      <c r="BU2" s="551" t="s">
        <v>6</v>
      </c>
      <c r="BV2" s="551" t="s">
        <v>7</v>
      </c>
      <c r="BW2" s="551" t="s">
        <v>8</v>
      </c>
      <c r="BX2" s="551" t="s">
        <v>9</v>
      </c>
      <c r="BY2" s="551" t="s">
        <v>10</v>
      </c>
      <c r="BZ2" s="551" t="s">
        <v>11</v>
      </c>
      <c r="CA2" s="551" t="s">
        <v>0</v>
      </c>
      <c r="CB2" s="551" t="s">
        <v>1</v>
      </c>
      <c r="CC2" s="551" t="s">
        <v>2</v>
      </c>
      <c r="CD2" s="551" t="s">
        <v>3</v>
      </c>
      <c r="CE2" s="551" t="s">
        <v>4</v>
      </c>
      <c r="CF2" s="551" t="s">
        <v>5</v>
      </c>
      <c r="CG2" s="551" t="s">
        <v>6</v>
      </c>
      <c r="CH2" s="551" t="s">
        <v>7</v>
      </c>
      <c r="CI2" s="551" t="s">
        <v>8</v>
      </c>
      <c r="CJ2" s="551" t="s">
        <v>9</v>
      </c>
      <c r="CK2" s="551" t="s">
        <v>10</v>
      </c>
      <c r="CL2" s="551" t="s">
        <v>11</v>
      </c>
      <c r="CM2" s="551" t="s">
        <v>0</v>
      </c>
      <c r="CN2" s="551" t="s">
        <v>1</v>
      </c>
      <c r="CO2" s="551" t="s">
        <v>2</v>
      </c>
      <c r="CP2" s="551" t="s">
        <v>3</v>
      </c>
      <c r="CQ2" s="551" t="s">
        <v>4</v>
      </c>
      <c r="CR2" s="551" t="s">
        <v>5</v>
      </c>
      <c r="CS2" s="551" t="s">
        <v>6</v>
      </c>
      <c r="CT2" s="551" t="s">
        <v>7</v>
      </c>
      <c r="CU2" s="551" t="s">
        <v>8</v>
      </c>
      <c r="CV2" s="551" t="s">
        <v>9</v>
      </c>
      <c r="CW2" s="551" t="s">
        <v>10</v>
      </c>
      <c r="CX2" s="551" t="s">
        <v>11</v>
      </c>
      <c r="CY2" s="551" t="s">
        <v>0</v>
      </c>
      <c r="CZ2" s="551" t="s">
        <v>1</v>
      </c>
      <c r="DA2" s="551" t="s">
        <v>2</v>
      </c>
      <c r="DB2" s="551" t="s">
        <v>3</v>
      </c>
      <c r="DC2" s="551" t="s">
        <v>4</v>
      </c>
      <c r="DD2" s="551" t="s">
        <v>5</v>
      </c>
      <c r="DE2" s="551" t="s">
        <v>6</v>
      </c>
      <c r="DF2" s="551" t="s">
        <v>7</v>
      </c>
      <c r="DG2" s="551" t="s">
        <v>8</v>
      </c>
      <c r="DH2" s="551" t="s">
        <v>9</v>
      </c>
      <c r="DI2" s="551" t="s">
        <v>10</v>
      </c>
      <c r="DJ2" s="551" t="s">
        <v>11</v>
      </c>
      <c r="DK2" s="551" t="s">
        <v>0</v>
      </c>
      <c r="DL2" s="551" t="s">
        <v>1</v>
      </c>
      <c r="DM2" s="551" t="s">
        <v>2</v>
      </c>
      <c r="DN2" s="551" t="s">
        <v>3</v>
      </c>
      <c r="DO2" s="551" t="s">
        <v>4</v>
      </c>
      <c r="DP2" s="551" t="s">
        <v>5</v>
      </c>
      <c r="DQ2" s="551" t="s">
        <v>6</v>
      </c>
      <c r="DR2" s="551" t="s">
        <v>7</v>
      </c>
      <c r="DS2" s="551" t="s">
        <v>8</v>
      </c>
      <c r="DT2" s="551" t="s">
        <v>9</v>
      </c>
      <c r="DU2" s="551" t="s">
        <v>10</v>
      </c>
      <c r="DV2" s="551" t="s">
        <v>11</v>
      </c>
      <c r="DW2" s="551" t="s">
        <v>0</v>
      </c>
      <c r="DX2" s="551" t="s">
        <v>1</v>
      </c>
      <c r="DY2" s="551" t="s">
        <v>2</v>
      </c>
      <c r="DZ2" s="551" t="s">
        <v>3</v>
      </c>
      <c r="EA2" s="551" t="s">
        <v>4</v>
      </c>
      <c r="EB2" s="551" t="s">
        <v>5</v>
      </c>
      <c r="EC2" s="551" t="s">
        <v>6</v>
      </c>
      <c r="ED2" s="551" t="s">
        <v>7</v>
      </c>
      <c r="EE2" s="551" t="s">
        <v>8</v>
      </c>
      <c r="EF2" s="551" t="s">
        <v>9</v>
      </c>
      <c r="EG2" s="551" t="s">
        <v>10</v>
      </c>
      <c r="EH2" s="551" t="s">
        <v>11</v>
      </c>
      <c r="EI2" s="551" t="s">
        <v>0</v>
      </c>
      <c r="EJ2" s="551" t="s">
        <v>1</v>
      </c>
      <c r="EK2" s="551" t="s">
        <v>2</v>
      </c>
      <c r="EL2" s="551" t="s">
        <v>3</v>
      </c>
      <c r="EM2" s="551" t="s">
        <v>4</v>
      </c>
      <c r="EN2" s="551" t="s">
        <v>5</v>
      </c>
      <c r="EO2" s="551" t="s">
        <v>6</v>
      </c>
      <c r="EP2" s="551" t="s">
        <v>7</v>
      </c>
      <c r="EQ2" s="551" t="s">
        <v>8</v>
      </c>
      <c r="ER2" s="551" t="s">
        <v>9</v>
      </c>
      <c r="ES2" s="551" t="s">
        <v>10</v>
      </c>
      <c r="ET2" s="551" t="s">
        <v>11</v>
      </c>
      <c r="EU2" s="551" t="s">
        <v>0</v>
      </c>
      <c r="EV2" s="551" t="s">
        <v>1</v>
      </c>
      <c r="EW2" s="551" t="s">
        <v>2</v>
      </c>
      <c r="EX2" s="551" t="s">
        <v>3</v>
      </c>
      <c r="EY2" s="551" t="s">
        <v>4</v>
      </c>
      <c r="EZ2" s="551" t="s">
        <v>5</v>
      </c>
      <c r="FA2" s="551" t="s">
        <v>6</v>
      </c>
      <c r="FB2" s="551" t="s">
        <v>7</v>
      </c>
      <c r="FC2" s="551" t="s">
        <v>8</v>
      </c>
      <c r="FD2" s="551" t="s">
        <v>9</v>
      </c>
      <c r="FE2" s="551" t="s">
        <v>10</v>
      </c>
      <c r="FF2" s="551" t="s">
        <v>11</v>
      </c>
      <c r="FG2" s="551" t="s">
        <v>0</v>
      </c>
      <c r="FH2" s="551" t="s">
        <v>1</v>
      </c>
      <c r="FI2" s="551" t="s">
        <v>2</v>
      </c>
      <c r="FJ2" s="551" t="s">
        <v>3</v>
      </c>
      <c r="FK2" s="551" t="s">
        <v>4</v>
      </c>
      <c r="FL2" s="551" t="s">
        <v>5</v>
      </c>
      <c r="FM2" s="551" t="s">
        <v>6</v>
      </c>
      <c r="FN2" s="551" t="s">
        <v>7</v>
      </c>
      <c r="FO2" s="551" t="s">
        <v>8</v>
      </c>
      <c r="FP2" s="551" t="s">
        <v>9</v>
      </c>
      <c r="FQ2" s="551" t="s">
        <v>10</v>
      </c>
      <c r="FR2" s="551" t="s">
        <v>11</v>
      </c>
      <c r="FS2" s="551" t="s">
        <v>0</v>
      </c>
      <c r="FT2" s="551" t="s">
        <v>1</v>
      </c>
      <c r="FU2" s="551" t="s">
        <v>2</v>
      </c>
      <c r="FV2" s="551" t="s">
        <v>3</v>
      </c>
      <c r="FW2" s="551" t="s">
        <v>4</v>
      </c>
      <c r="FX2" s="551" t="s">
        <v>5</v>
      </c>
      <c r="FY2" s="551" t="s">
        <v>6</v>
      </c>
      <c r="FZ2" s="551" t="s">
        <v>7</v>
      </c>
      <c r="GA2" s="551" t="s">
        <v>8</v>
      </c>
      <c r="GB2" s="551" t="s">
        <v>9</v>
      </c>
      <c r="GC2" s="551" t="s">
        <v>10</v>
      </c>
      <c r="GD2" s="551" t="s">
        <v>11</v>
      </c>
      <c r="GE2" s="551" t="s">
        <v>0</v>
      </c>
      <c r="GF2" s="551" t="s">
        <v>1</v>
      </c>
      <c r="GG2" s="551" t="s">
        <v>2</v>
      </c>
      <c r="GH2" s="551" t="s">
        <v>3</v>
      </c>
      <c r="GI2" s="551" t="s">
        <v>4</v>
      </c>
      <c r="GJ2" s="551" t="s">
        <v>5</v>
      </c>
      <c r="GK2" s="551" t="s">
        <v>6</v>
      </c>
      <c r="GL2" s="551" t="s">
        <v>7</v>
      </c>
      <c r="GM2" s="551" t="s">
        <v>8</v>
      </c>
      <c r="GN2" s="551" t="s">
        <v>9</v>
      </c>
      <c r="GO2" s="551" t="s">
        <v>10</v>
      </c>
      <c r="GP2" s="551" t="s">
        <v>11</v>
      </c>
      <c r="GQ2" s="565">
        <v>42005</v>
      </c>
      <c r="GR2" s="565">
        <v>45901</v>
      </c>
      <c r="GS2" s="565" t="s">
        <v>442</v>
      </c>
      <c r="GT2" s="4"/>
      <c r="GU2" s="26"/>
      <c r="GV2" s="18"/>
      <c r="GW2" s="549">
        <v>41275</v>
      </c>
      <c r="GX2" s="549">
        <v>41640</v>
      </c>
      <c r="GY2" s="549">
        <v>42005</v>
      </c>
      <c r="GZ2" s="549">
        <v>42370</v>
      </c>
      <c r="HA2" s="549">
        <v>42736</v>
      </c>
      <c r="HB2" s="549">
        <v>43101</v>
      </c>
      <c r="HC2" s="549">
        <v>43466</v>
      </c>
      <c r="HD2" s="549">
        <v>43831</v>
      </c>
      <c r="HE2" s="549">
        <v>44197</v>
      </c>
      <c r="HF2" s="549">
        <v>44562</v>
      </c>
      <c r="HG2" s="549">
        <v>44927</v>
      </c>
      <c r="HH2" s="549">
        <v>45292</v>
      </c>
      <c r="HI2" s="549">
        <v>45658</v>
      </c>
      <c r="HJ2" s="549">
        <v>46023</v>
      </c>
      <c r="HK2" s="549">
        <v>46388</v>
      </c>
      <c r="HL2" s="549">
        <v>46753</v>
      </c>
      <c r="HM2" s="549">
        <v>47119</v>
      </c>
      <c r="HN2" s="549">
        <v>47484</v>
      </c>
    </row>
    <row r="3" spans="1:222" s="3" customFormat="1" ht="15.75" customHeight="1" x14ac:dyDescent="0.2">
      <c r="A3" s="526" t="str">
        <f>[3]Résumé!$I$2</f>
        <v>V10</v>
      </c>
      <c r="B3" s="526" t="s">
        <v>278</v>
      </c>
      <c r="C3" s="526" t="str">
        <f>'[2]AT 1292-15'!$AC3</f>
        <v>-</v>
      </c>
      <c r="D3" s="526">
        <f>[3]Résumé!$J$2</f>
        <v>43394</v>
      </c>
      <c r="E3" s="530">
        <f t="shared" ref="E3:E11" si="0">GW13</f>
        <v>43070</v>
      </c>
      <c r="F3" s="533" t="s">
        <v>214</v>
      </c>
      <c r="G3" s="534" t="s">
        <v>194</v>
      </c>
      <c r="H3" s="534" t="s">
        <v>194</v>
      </c>
      <c r="I3" s="534" t="s">
        <v>194</v>
      </c>
      <c r="J3" s="534" t="s">
        <v>194</v>
      </c>
      <c r="K3" s="534" t="s">
        <v>194</v>
      </c>
      <c r="L3" s="534" t="s">
        <v>194</v>
      </c>
      <c r="M3" s="534" t="s">
        <v>194</v>
      </c>
      <c r="N3" s="534" t="s">
        <v>194</v>
      </c>
      <c r="O3" s="534" t="s">
        <v>194</v>
      </c>
      <c r="P3" s="534" t="s">
        <v>194</v>
      </c>
      <c r="Q3" s="534" t="s">
        <v>194</v>
      </c>
      <c r="R3" s="534" t="s">
        <v>194</v>
      </c>
      <c r="S3" s="493" t="s">
        <v>194</v>
      </c>
      <c r="T3" s="493" t="s">
        <v>194</v>
      </c>
      <c r="U3" s="493" t="s">
        <v>194</v>
      </c>
      <c r="V3" s="493" t="s">
        <v>194</v>
      </c>
      <c r="W3" s="493" t="s">
        <v>194</v>
      </c>
      <c r="X3" s="493" t="s">
        <v>194</v>
      </c>
      <c r="Y3" s="493" t="s">
        <v>194</v>
      </c>
      <c r="Z3" s="493" t="s">
        <v>194</v>
      </c>
      <c r="AA3" s="493" t="s">
        <v>194</v>
      </c>
      <c r="AB3" s="493" t="s">
        <v>194</v>
      </c>
      <c r="AC3" s="791" t="s">
        <v>194</v>
      </c>
      <c r="AD3" s="810" t="s">
        <v>194</v>
      </c>
      <c r="AE3" s="280" t="s">
        <v>194</v>
      </c>
      <c r="AF3" s="791" t="s">
        <v>194</v>
      </c>
      <c r="AG3" s="791" t="s">
        <v>194</v>
      </c>
      <c r="AH3" s="791" t="s">
        <v>194</v>
      </c>
      <c r="AI3" s="791" t="s">
        <v>194</v>
      </c>
      <c r="AJ3" s="791" t="s">
        <v>194</v>
      </c>
      <c r="AK3" s="791" t="s">
        <v>194</v>
      </c>
      <c r="AL3" s="791" t="s">
        <v>194</v>
      </c>
      <c r="AM3" s="791" t="s">
        <v>194</v>
      </c>
      <c r="AN3" s="791" t="s">
        <v>194</v>
      </c>
      <c r="AO3" s="791" t="s">
        <v>194</v>
      </c>
      <c r="AP3" s="810" t="s">
        <v>12</v>
      </c>
      <c r="AQ3" s="280" t="s">
        <v>12</v>
      </c>
      <c r="AR3" s="791" t="s">
        <v>12</v>
      </c>
      <c r="AS3" s="791" t="s">
        <v>12</v>
      </c>
      <c r="AT3" s="791" t="s">
        <v>12</v>
      </c>
      <c r="AU3" s="791" t="s">
        <v>12</v>
      </c>
      <c r="AV3" s="791" t="s">
        <v>194</v>
      </c>
      <c r="AW3" s="791" t="s">
        <v>194</v>
      </c>
      <c r="AX3" s="791" t="s">
        <v>194</v>
      </c>
      <c r="AY3" s="791" t="s">
        <v>194</v>
      </c>
      <c r="AZ3" s="791" t="s">
        <v>194</v>
      </c>
      <c r="BA3" s="791" t="s">
        <v>194</v>
      </c>
      <c r="BB3" s="810" t="s">
        <v>194</v>
      </c>
      <c r="BC3" s="280" t="s">
        <v>194</v>
      </c>
      <c r="BD3" s="791" t="s">
        <v>194</v>
      </c>
      <c r="BE3" s="791" t="s">
        <v>194</v>
      </c>
      <c r="BF3" s="791" t="s">
        <v>194</v>
      </c>
      <c r="BG3" s="791" t="s">
        <v>194</v>
      </c>
      <c r="BH3" s="791" t="s">
        <v>194</v>
      </c>
      <c r="BI3" s="791" t="s">
        <v>194</v>
      </c>
      <c r="BJ3" s="791" t="s">
        <v>194</v>
      </c>
      <c r="BK3" s="791" t="s">
        <v>194</v>
      </c>
      <c r="BL3" s="791" t="s">
        <v>194</v>
      </c>
      <c r="BM3" s="791" t="s">
        <v>194</v>
      </c>
      <c r="BN3" s="810" t="s">
        <v>194</v>
      </c>
      <c r="BO3" s="280" t="s">
        <v>194</v>
      </c>
      <c r="BP3" s="791" t="s">
        <v>194</v>
      </c>
      <c r="BQ3" s="791" t="s">
        <v>194</v>
      </c>
      <c r="BR3" s="791" t="s">
        <v>194</v>
      </c>
      <c r="BS3" s="791" t="s">
        <v>194</v>
      </c>
      <c r="BT3" s="791" t="s">
        <v>194</v>
      </c>
      <c r="BU3" s="791" t="s">
        <v>194</v>
      </c>
      <c r="BV3" s="791" t="s">
        <v>194</v>
      </c>
      <c r="BW3" s="791" t="s">
        <v>194</v>
      </c>
      <c r="BX3" s="791" t="s">
        <v>194</v>
      </c>
      <c r="BY3" s="791" t="s">
        <v>194</v>
      </c>
      <c r="BZ3" s="791" t="s">
        <v>194</v>
      </c>
      <c r="CA3" s="791" t="s">
        <v>194</v>
      </c>
      <c r="CB3" s="791" t="s">
        <v>194</v>
      </c>
      <c r="CC3" s="791" t="s">
        <v>194</v>
      </c>
      <c r="CD3" s="791" t="s">
        <v>194</v>
      </c>
      <c r="CE3" s="791" t="s">
        <v>194</v>
      </c>
      <c r="CF3" s="791" t="s">
        <v>194</v>
      </c>
      <c r="CG3" s="791" t="s">
        <v>194</v>
      </c>
      <c r="CH3" s="791" t="s">
        <v>194</v>
      </c>
      <c r="CI3" s="791" t="s">
        <v>194</v>
      </c>
      <c r="CJ3" s="791" t="s">
        <v>194</v>
      </c>
      <c r="CK3" s="791" t="s">
        <v>194</v>
      </c>
      <c r="CL3" s="791" t="s">
        <v>194</v>
      </c>
      <c r="CM3" s="791" t="s">
        <v>194</v>
      </c>
      <c r="CN3" s="791" t="s">
        <v>194</v>
      </c>
      <c r="CO3" s="791" t="s">
        <v>194</v>
      </c>
      <c r="CP3" s="791" t="s">
        <v>194</v>
      </c>
      <c r="CQ3" s="791" t="s">
        <v>194</v>
      </c>
      <c r="CR3" s="791" t="s">
        <v>194</v>
      </c>
      <c r="CS3" s="791" t="s">
        <v>194</v>
      </c>
      <c r="CT3" s="791" t="s">
        <v>194</v>
      </c>
      <c r="CU3" s="791" t="s">
        <v>194</v>
      </c>
      <c r="CV3" s="791" t="s">
        <v>194</v>
      </c>
      <c r="CW3" s="791" t="s">
        <v>194</v>
      </c>
      <c r="CX3" s="791" t="s">
        <v>194</v>
      </c>
      <c r="CY3" s="791" t="s">
        <v>194</v>
      </c>
      <c r="CZ3" s="791" t="s">
        <v>194</v>
      </c>
      <c r="DA3" s="791" t="s">
        <v>194</v>
      </c>
      <c r="DB3" s="791" t="s">
        <v>194</v>
      </c>
      <c r="DC3" s="791" t="s">
        <v>194</v>
      </c>
      <c r="DD3" s="791" t="s">
        <v>194</v>
      </c>
      <c r="DE3" s="791" t="s">
        <v>194</v>
      </c>
      <c r="DF3" s="791" t="s">
        <v>194</v>
      </c>
      <c r="DG3" s="791" t="s">
        <v>194</v>
      </c>
      <c r="DH3" s="791" t="s">
        <v>194</v>
      </c>
      <c r="DI3" s="791" t="s">
        <v>194</v>
      </c>
      <c r="DJ3" s="791" t="s">
        <v>194</v>
      </c>
      <c r="DK3" s="791" t="s">
        <v>194</v>
      </c>
      <c r="DL3" s="791" t="s">
        <v>194</v>
      </c>
      <c r="DM3" s="791" t="s">
        <v>13</v>
      </c>
      <c r="DN3" s="791" t="s">
        <v>13</v>
      </c>
      <c r="DO3" s="791" t="s">
        <v>13</v>
      </c>
      <c r="DP3" s="791" t="s">
        <v>13</v>
      </c>
      <c r="DQ3" s="791" t="s">
        <v>13</v>
      </c>
      <c r="DR3" s="791" t="s">
        <v>194</v>
      </c>
      <c r="DS3" s="791" t="s">
        <v>194</v>
      </c>
      <c r="DT3" s="791" t="s">
        <v>194</v>
      </c>
      <c r="DU3" s="791" t="s">
        <v>194</v>
      </c>
      <c r="DV3" s="791" t="s">
        <v>194</v>
      </c>
      <c r="DW3" s="791" t="s">
        <v>194</v>
      </c>
      <c r="DX3" s="791" t="s">
        <v>194</v>
      </c>
      <c r="DY3" s="791" t="s">
        <v>194</v>
      </c>
      <c r="DZ3" s="791" t="s">
        <v>194</v>
      </c>
      <c r="EA3" s="791" t="s">
        <v>194</v>
      </c>
      <c r="EB3" s="791" t="s">
        <v>194</v>
      </c>
      <c r="EC3" s="791" t="s">
        <v>194</v>
      </c>
      <c r="ED3" s="791" t="s">
        <v>194</v>
      </c>
      <c r="EE3" s="791" t="s">
        <v>194</v>
      </c>
      <c r="EF3" s="791" t="s">
        <v>194</v>
      </c>
      <c r="EG3" s="791" t="s">
        <v>194</v>
      </c>
      <c r="EH3" s="791" t="s">
        <v>194</v>
      </c>
      <c r="EI3" s="791" t="s">
        <v>194</v>
      </c>
      <c r="EJ3" s="791" t="s">
        <v>194</v>
      </c>
      <c r="EK3" s="791" t="s">
        <v>194</v>
      </c>
      <c r="EL3" s="791" t="s">
        <v>194</v>
      </c>
      <c r="EM3" s="791" t="s">
        <v>194</v>
      </c>
      <c r="EN3" s="791" t="s">
        <v>194</v>
      </c>
      <c r="EO3" s="791" t="s">
        <v>194</v>
      </c>
      <c r="EP3" s="791" t="s">
        <v>194</v>
      </c>
      <c r="EQ3" s="791" t="s">
        <v>194</v>
      </c>
      <c r="ER3" s="791" t="s">
        <v>194</v>
      </c>
      <c r="ES3" s="791" t="s">
        <v>194</v>
      </c>
      <c r="ET3" s="791" t="s">
        <v>194</v>
      </c>
      <c r="EU3" s="791" t="s">
        <v>194</v>
      </c>
      <c r="EV3" s="791" t="s">
        <v>194</v>
      </c>
      <c r="EW3" s="791" t="s">
        <v>194</v>
      </c>
      <c r="EX3" s="791" t="s">
        <v>194</v>
      </c>
      <c r="EY3" s="791" t="s">
        <v>194</v>
      </c>
      <c r="EZ3" s="791" t="s">
        <v>194</v>
      </c>
      <c r="FA3" s="791" t="s">
        <v>194</v>
      </c>
      <c r="FB3" s="791" t="s">
        <v>194</v>
      </c>
      <c r="FC3" s="791" t="s">
        <v>194</v>
      </c>
      <c r="FD3" s="791" t="s">
        <v>194</v>
      </c>
      <c r="FE3" s="791" t="s">
        <v>194</v>
      </c>
      <c r="FF3" s="791" t="s">
        <v>194</v>
      </c>
      <c r="FG3" s="791" t="s">
        <v>194</v>
      </c>
      <c r="FH3" s="791" t="s">
        <v>194</v>
      </c>
      <c r="FI3" s="791" t="s">
        <v>194</v>
      </c>
      <c r="FJ3" s="791" t="s">
        <v>194</v>
      </c>
      <c r="FK3" s="791" t="s">
        <v>194</v>
      </c>
      <c r="FL3" s="791" t="s">
        <v>194</v>
      </c>
      <c r="FM3" s="791" t="s">
        <v>194</v>
      </c>
      <c r="FN3" s="791" t="s">
        <v>194</v>
      </c>
      <c r="FO3" s="791" t="s">
        <v>194</v>
      </c>
      <c r="FP3" s="791" t="s">
        <v>194</v>
      </c>
      <c r="FQ3" s="791" t="s">
        <v>194</v>
      </c>
      <c r="FR3" s="791" t="s">
        <v>194</v>
      </c>
      <c r="FS3" s="791" t="s">
        <v>194</v>
      </c>
      <c r="FT3" s="791" t="s">
        <v>194</v>
      </c>
      <c r="FU3" s="791" t="s">
        <v>194</v>
      </c>
      <c r="FV3" s="791" t="s">
        <v>194</v>
      </c>
      <c r="FW3" s="791" t="s">
        <v>194</v>
      </c>
      <c r="FX3" s="791" t="s">
        <v>194</v>
      </c>
      <c r="FY3" s="791" t="s">
        <v>194</v>
      </c>
      <c r="FZ3" s="791" t="s">
        <v>195</v>
      </c>
      <c r="GA3" s="791" t="s">
        <v>195</v>
      </c>
      <c r="GB3" s="791" t="s">
        <v>195</v>
      </c>
      <c r="GC3" s="791" t="s">
        <v>195</v>
      </c>
      <c r="GD3" s="791" t="s">
        <v>195</v>
      </c>
      <c r="GE3" s="791" t="s">
        <v>195</v>
      </c>
      <c r="GF3" s="791" t="s">
        <v>195</v>
      </c>
      <c r="GG3" s="791" t="s">
        <v>195</v>
      </c>
      <c r="GH3" s="791" t="s">
        <v>195</v>
      </c>
      <c r="GI3" s="791" t="s">
        <v>195</v>
      </c>
      <c r="GJ3" s="791" t="s">
        <v>195</v>
      </c>
      <c r="GK3" s="791" t="s">
        <v>195</v>
      </c>
      <c r="GL3" s="791" t="s">
        <v>195</v>
      </c>
      <c r="GM3" s="791" t="s">
        <v>195</v>
      </c>
      <c r="GN3" s="791" t="s">
        <v>195</v>
      </c>
      <c r="GO3" s="791" t="s">
        <v>195</v>
      </c>
      <c r="GP3" s="791" t="s">
        <v>195</v>
      </c>
      <c r="GQ3" s="566" t="s">
        <v>195</v>
      </c>
      <c r="GR3" s="566" t="s">
        <v>195</v>
      </c>
      <c r="GS3" s="566" t="s">
        <v>195</v>
      </c>
      <c r="GT3" s="4"/>
      <c r="GV3" s="548" t="s">
        <v>17</v>
      </c>
      <c r="GW3" s="23">
        <f t="array" ref="GW3">SUM(($GX13:$GX21&gt;=GW2)*($GX13:$GX21&lt;GX2))</f>
        <v>0</v>
      </c>
      <c r="GX3" s="23">
        <f t="array" ref="GX3">SUM(($GX13:$GX21&gt;=GX2)*($GX13:$GX21&lt;GY2))</f>
        <v>0</v>
      </c>
      <c r="GY3" s="23">
        <f t="array" ref="GY3">SUM(($GX13:$GX21&gt;=GY2)*($GX13:$GX21&lt;GZ2))</f>
        <v>1</v>
      </c>
      <c r="GZ3" s="23">
        <f t="array" ref="GZ3">SUM(($GX13:$GX21&gt;=GZ2)*($GX13:$GX21&lt;HA2))</f>
        <v>0</v>
      </c>
      <c r="HA3" s="23">
        <f t="array" ref="HA3">SUM(($GX13:$GX21&gt;=HA2)*($GX13:$GX21&lt;HB2))</f>
        <v>0</v>
      </c>
      <c r="HB3" s="23">
        <f t="array" ref="HB3">SUM(($GX13:$GX21&gt;=HB2)*($GX13:$GX21&lt;HC2))</f>
        <v>0</v>
      </c>
      <c r="HC3" s="23">
        <f t="array" ref="HC3">SUM(($GX13:$GX21&gt;=HC2)*($GX13:$GX21&lt;HD2))</f>
        <v>0</v>
      </c>
      <c r="HD3" s="23">
        <f t="array" ref="HD3">SUM(($GX13:$GX21&gt;=HD2)*($GX13:$GX21&lt;HE2))</f>
        <v>0</v>
      </c>
      <c r="HE3" s="23">
        <f t="array" ref="HE3">SUM(($GX13:$GX21&gt;=HE2)*($GX13:$GX21&lt;HF2))</f>
        <v>0</v>
      </c>
      <c r="HF3" s="23">
        <f t="array" ref="HF3">SUM(($GX13:$GX21&gt;=HF2)*($GX13:$GX21&lt;HG2))</f>
        <v>0</v>
      </c>
      <c r="HG3" s="23">
        <f t="array" ref="HG3">SUM(($GX13:$GX21&gt;=HG2)*($GX13:$GX21&lt;HH2))</f>
        <v>1</v>
      </c>
      <c r="HH3" s="23">
        <f t="array" ref="HH3">SUM(($GX13:$GX21&gt;=HH2)*($GX13:$GX21&lt;HI2))</f>
        <v>0</v>
      </c>
      <c r="HI3" s="23">
        <f t="array" ref="HI3">SUM(($GX13:$GX21&gt;=HI2)*($GX13:$GX21&lt;HJ2))</f>
        <v>0</v>
      </c>
      <c r="HJ3" s="23">
        <f t="array" ref="HJ3">SUM(($GX13:$GX21&gt;=HJ2)*($GX13:$GX21&lt;HK2))</f>
        <v>0</v>
      </c>
      <c r="HK3" s="23">
        <f t="array" ref="HK3">SUM(($GX13:$GX21&gt;=HK2)*($GX13:$GX21&lt;HL2))</f>
        <v>0</v>
      </c>
      <c r="HL3" s="23">
        <f t="array" ref="HL3">SUM(($GX13:$GX21&gt;=HL2)*($GX13:$GX21&lt;HM2))</f>
        <v>0</v>
      </c>
      <c r="HM3" s="23">
        <f t="array" ref="HM3">SUM(($GX13:$GX21&gt;=HM2)*($GX13:$GX21&lt;HN2))</f>
        <v>0</v>
      </c>
      <c r="HN3" s="23">
        <f t="array" ref="HN3">SUM(($GX13:$GX21&gt;=HN2)*($GX13:$GX21&lt;HN1))</f>
        <v>0</v>
      </c>
    </row>
    <row r="4" spans="1:222" ht="15.75" customHeight="1" x14ac:dyDescent="0.2">
      <c r="A4" s="5" t="str">
        <f>[3]Résumé!$I20</f>
        <v>V15</v>
      </c>
      <c r="B4" s="36">
        <f>[3]Résumé!$L20</f>
        <v>757.34000000000015</v>
      </c>
      <c r="C4" s="510" t="str">
        <f>'[2]AT 1292-15'!$AC4</f>
        <v>Mi bagué</v>
      </c>
      <c r="D4" s="5">
        <f>[3]Résumé!$J20</f>
        <v>44024</v>
      </c>
      <c r="E4" s="14">
        <f t="shared" si="0"/>
        <v>43617</v>
      </c>
      <c r="F4" s="27" t="s">
        <v>57</v>
      </c>
      <c r="G4" s="508">
        <v>21</v>
      </c>
      <c r="H4" s="508">
        <v>1</v>
      </c>
      <c r="I4" s="508" t="s">
        <v>12</v>
      </c>
      <c r="J4" s="508" t="s">
        <v>12</v>
      </c>
      <c r="K4" s="508" t="s">
        <v>12</v>
      </c>
      <c r="L4" s="508" t="s">
        <v>12</v>
      </c>
      <c r="M4" s="508" t="s">
        <v>12</v>
      </c>
      <c r="N4" s="508">
        <v>1</v>
      </c>
      <c r="O4" s="508">
        <v>1</v>
      </c>
      <c r="P4" s="508">
        <v>5</v>
      </c>
      <c r="Q4" s="508">
        <v>22</v>
      </c>
      <c r="R4" s="508">
        <v>13</v>
      </c>
      <c r="S4" s="493">
        <v>20</v>
      </c>
      <c r="T4" s="493">
        <v>4</v>
      </c>
      <c r="U4" s="493">
        <v>19</v>
      </c>
      <c r="V4" s="493">
        <v>22</v>
      </c>
      <c r="W4" s="493">
        <v>35</v>
      </c>
      <c r="X4" s="493">
        <v>24</v>
      </c>
      <c r="Y4" s="493">
        <v>23</v>
      </c>
      <c r="Z4" s="493">
        <v>25</v>
      </c>
      <c r="AA4" s="493">
        <v>27</v>
      </c>
      <c r="AB4" s="493">
        <v>30</v>
      </c>
      <c r="AC4" s="791">
        <v>30</v>
      </c>
      <c r="AD4" s="810">
        <v>30</v>
      </c>
      <c r="AE4" s="280">
        <v>23</v>
      </c>
      <c r="AF4" s="791">
        <v>23</v>
      </c>
      <c r="AG4" s="791">
        <v>23</v>
      </c>
      <c r="AH4" s="791">
        <v>23</v>
      </c>
      <c r="AI4" s="791">
        <v>23</v>
      </c>
      <c r="AJ4" s="791">
        <v>23</v>
      </c>
      <c r="AK4" s="791">
        <v>23</v>
      </c>
      <c r="AL4" s="791">
        <v>23</v>
      </c>
      <c r="AM4" s="791">
        <v>23</v>
      </c>
      <c r="AN4" s="791">
        <v>23</v>
      </c>
      <c r="AO4" s="791">
        <v>23</v>
      </c>
      <c r="AP4" s="810">
        <v>23</v>
      </c>
      <c r="AQ4" s="280">
        <v>23</v>
      </c>
      <c r="AR4" s="791">
        <v>23</v>
      </c>
      <c r="AS4" s="791">
        <v>23</v>
      </c>
      <c r="AT4" s="791">
        <v>23</v>
      </c>
      <c r="AU4" s="791">
        <v>23</v>
      </c>
      <c r="AV4" s="791">
        <v>23</v>
      </c>
      <c r="AW4" s="791">
        <v>23</v>
      </c>
      <c r="AX4" s="791">
        <v>23</v>
      </c>
      <c r="AY4" s="791">
        <v>23</v>
      </c>
      <c r="AZ4" s="791">
        <v>23</v>
      </c>
      <c r="BA4" s="791">
        <v>23</v>
      </c>
      <c r="BB4" s="810">
        <v>23</v>
      </c>
      <c r="BC4" s="280">
        <v>23</v>
      </c>
      <c r="BD4" s="791">
        <v>23</v>
      </c>
      <c r="BE4" s="791">
        <v>23</v>
      </c>
      <c r="BF4" s="791">
        <v>20</v>
      </c>
      <c r="BG4" s="791">
        <v>20</v>
      </c>
      <c r="BH4" s="791" t="s">
        <v>13</v>
      </c>
      <c r="BI4" s="791" t="s">
        <v>13</v>
      </c>
      <c r="BJ4" s="791" t="s">
        <v>13</v>
      </c>
      <c r="BK4" s="791" t="s">
        <v>13</v>
      </c>
      <c r="BL4" s="791" t="s">
        <v>13</v>
      </c>
      <c r="BM4" s="791">
        <v>23</v>
      </c>
      <c r="BN4" s="810">
        <v>23</v>
      </c>
      <c r="BO4" s="280">
        <v>23</v>
      </c>
      <c r="BP4" s="791">
        <v>23</v>
      </c>
      <c r="BQ4" s="791">
        <v>23</v>
      </c>
      <c r="BR4" s="791">
        <v>23</v>
      </c>
      <c r="BS4" s="791">
        <v>23</v>
      </c>
      <c r="BT4" s="791">
        <v>23</v>
      </c>
      <c r="BU4" s="791">
        <v>23</v>
      </c>
      <c r="BV4" s="791">
        <v>23</v>
      </c>
      <c r="BW4" s="791">
        <v>23</v>
      </c>
      <c r="BX4" s="791">
        <v>23</v>
      </c>
      <c r="BY4" s="791">
        <v>23</v>
      </c>
      <c r="BZ4" s="791">
        <v>23</v>
      </c>
      <c r="CA4" s="791">
        <v>20</v>
      </c>
      <c r="CB4" s="791">
        <v>20</v>
      </c>
      <c r="CC4" s="791">
        <v>20</v>
      </c>
      <c r="CD4" s="791">
        <v>20</v>
      </c>
      <c r="CE4" s="791">
        <v>20</v>
      </c>
      <c r="CF4" s="791">
        <v>20</v>
      </c>
      <c r="CG4" s="791">
        <v>20</v>
      </c>
      <c r="CH4" s="791">
        <v>20</v>
      </c>
      <c r="CI4" s="791">
        <v>20</v>
      </c>
      <c r="CJ4" s="791">
        <v>20</v>
      </c>
      <c r="CK4" s="791">
        <v>20</v>
      </c>
      <c r="CL4" s="791">
        <v>20</v>
      </c>
      <c r="CM4" s="791">
        <v>20</v>
      </c>
      <c r="CN4" s="791">
        <v>20</v>
      </c>
      <c r="CO4" s="791">
        <v>20</v>
      </c>
      <c r="CP4" s="791">
        <v>20</v>
      </c>
      <c r="CQ4" s="791">
        <v>20</v>
      </c>
      <c r="CR4" s="791">
        <v>20</v>
      </c>
      <c r="CS4" s="791">
        <v>20</v>
      </c>
      <c r="CT4" s="791">
        <v>20</v>
      </c>
      <c r="CU4" s="791">
        <v>20</v>
      </c>
      <c r="CV4" s="791">
        <v>20</v>
      </c>
      <c r="CW4" s="791">
        <v>20</v>
      </c>
      <c r="CX4" s="791">
        <v>20</v>
      </c>
      <c r="CY4" s="791">
        <v>20</v>
      </c>
      <c r="CZ4" s="791">
        <v>20</v>
      </c>
      <c r="DA4" s="791">
        <v>20</v>
      </c>
      <c r="DB4" s="791">
        <v>20</v>
      </c>
      <c r="DC4" s="791">
        <v>20</v>
      </c>
      <c r="DD4" s="791">
        <v>20</v>
      </c>
      <c r="DE4" s="791">
        <v>20</v>
      </c>
      <c r="DF4" s="791">
        <v>20</v>
      </c>
      <c r="DG4" s="791" t="s">
        <v>197</v>
      </c>
      <c r="DH4" s="791" t="s">
        <v>197</v>
      </c>
      <c r="DI4" s="791" t="s">
        <v>197</v>
      </c>
      <c r="DJ4" s="791" t="s">
        <v>197</v>
      </c>
      <c r="DK4" s="791" t="s">
        <v>197</v>
      </c>
      <c r="DL4" s="791" t="s">
        <v>197</v>
      </c>
      <c r="DM4" s="791">
        <v>20</v>
      </c>
      <c r="DN4" s="791">
        <v>17</v>
      </c>
      <c r="DO4" s="791" t="s">
        <v>14</v>
      </c>
      <c r="DP4" s="791" t="s">
        <v>14</v>
      </c>
      <c r="DQ4" s="791" t="s">
        <v>14</v>
      </c>
      <c r="DR4" s="791" t="s">
        <v>14</v>
      </c>
      <c r="DS4" s="791" t="s">
        <v>14</v>
      </c>
      <c r="DT4" s="791" t="s">
        <v>14</v>
      </c>
      <c r="DU4" s="791">
        <v>20</v>
      </c>
      <c r="DV4" s="791">
        <v>20</v>
      </c>
      <c r="DW4" s="791">
        <v>20</v>
      </c>
      <c r="DX4" s="791">
        <v>20</v>
      </c>
      <c r="DY4" s="791">
        <v>20</v>
      </c>
      <c r="DZ4" s="791">
        <v>20</v>
      </c>
      <c r="EA4" s="791">
        <v>20</v>
      </c>
      <c r="EB4" s="791">
        <v>20</v>
      </c>
      <c r="EC4" s="791">
        <v>20</v>
      </c>
      <c r="ED4" s="791">
        <v>20</v>
      </c>
      <c r="EE4" s="791">
        <v>20</v>
      </c>
      <c r="EF4" s="791">
        <v>20</v>
      </c>
      <c r="EG4" s="791">
        <v>20</v>
      </c>
      <c r="EH4" s="791">
        <v>20</v>
      </c>
      <c r="EI4" s="791" t="s">
        <v>196</v>
      </c>
      <c r="EJ4" s="791" t="s">
        <v>196</v>
      </c>
      <c r="EK4" s="791" t="s">
        <v>196</v>
      </c>
      <c r="EL4" s="791" t="s">
        <v>196</v>
      </c>
      <c r="EM4" s="791" t="s">
        <v>196</v>
      </c>
      <c r="EN4" s="791" t="s">
        <v>196</v>
      </c>
      <c r="EO4" s="791" t="s">
        <v>196</v>
      </c>
      <c r="EP4" s="791" t="s">
        <v>196</v>
      </c>
      <c r="EQ4" s="791" t="s">
        <v>196</v>
      </c>
      <c r="ER4" s="791" t="s">
        <v>196</v>
      </c>
      <c r="ES4" s="791" t="s">
        <v>196</v>
      </c>
      <c r="ET4" s="791" t="s">
        <v>196</v>
      </c>
      <c r="EU4" s="791">
        <v>20</v>
      </c>
      <c r="EV4" s="791">
        <v>20</v>
      </c>
      <c r="EW4" s="791">
        <v>20</v>
      </c>
      <c r="EX4" s="791">
        <v>20</v>
      </c>
      <c r="EY4" s="791">
        <v>20</v>
      </c>
      <c r="EZ4" s="791">
        <v>20</v>
      </c>
      <c r="FA4" s="791">
        <v>20</v>
      </c>
      <c r="FB4" s="791">
        <v>20</v>
      </c>
      <c r="FC4" s="791">
        <v>20</v>
      </c>
      <c r="FD4" s="791">
        <v>20</v>
      </c>
      <c r="FE4" s="791">
        <v>20</v>
      </c>
      <c r="FF4" s="791">
        <v>20</v>
      </c>
      <c r="FG4" s="791">
        <v>20</v>
      </c>
      <c r="FH4" s="791">
        <v>20</v>
      </c>
      <c r="FI4" s="791">
        <v>20</v>
      </c>
      <c r="FJ4" s="791">
        <v>20</v>
      </c>
      <c r="FK4" s="791">
        <v>20</v>
      </c>
      <c r="FL4" s="791">
        <v>20</v>
      </c>
      <c r="FM4" s="791">
        <v>20</v>
      </c>
      <c r="FN4" s="791">
        <v>20</v>
      </c>
      <c r="FO4" s="791">
        <v>20</v>
      </c>
      <c r="FP4" s="791">
        <v>20</v>
      </c>
      <c r="FQ4" s="791">
        <v>20</v>
      </c>
      <c r="FR4" s="791">
        <v>20</v>
      </c>
      <c r="FS4" s="791">
        <v>20</v>
      </c>
      <c r="FT4" s="791">
        <v>20</v>
      </c>
      <c r="FU4" s="791">
        <v>20</v>
      </c>
      <c r="FV4" s="791">
        <v>20</v>
      </c>
      <c r="FW4" s="791">
        <v>20</v>
      </c>
      <c r="FX4" s="791">
        <v>20</v>
      </c>
      <c r="FY4" s="791">
        <v>20</v>
      </c>
      <c r="FZ4" s="791">
        <v>20</v>
      </c>
      <c r="GA4" s="791">
        <v>20</v>
      </c>
      <c r="GB4" s="791">
        <v>20</v>
      </c>
      <c r="GC4" s="791">
        <v>20</v>
      </c>
      <c r="GD4" s="791" t="s">
        <v>195</v>
      </c>
      <c r="GE4" s="791" t="s">
        <v>195</v>
      </c>
      <c r="GF4" s="791" t="s">
        <v>195</v>
      </c>
      <c r="GG4" s="791" t="s">
        <v>195</v>
      </c>
      <c r="GH4" s="791" t="s">
        <v>195</v>
      </c>
      <c r="GI4" s="791" t="s">
        <v>195</v>
      </c>
      <c r="GJ4" s="791" t="s">
        <v>195</v>
      </c>
      <c r="GK4" s="791" t="s">
        <v>195</v>
      </c>
      <c r="GL4" s="791" t="s">
        <v>195</v>
      </c>
      <c r="GM4" s="791" t="s">
        <v>195</v>
      </c>
      <c r="GN4" s="791" t="s">
        <v>195</v>
      </c>
      <c r="GO4" s="791" t="s">
        <v>195</v>
      </c>
      <c r="GP4" s="791" t="s">
        <v>195</v>
      </c>
      <c r="GQ4" s="62">
        <v>5101</v>
      </c>
      <c r="GR4" s="62">
        <f>SUM(G4:ED4)+GQ4</f>
        <v>7314</v>
      </c>
      <c r="GS4" s="487">
        <f>ROUND([3]Résumé!$P20/30.4,0)</f>
        <v>24</v>
      </c>
      <c r="GV4" s="548" t="s">
        <v>12</v>
      </c>
      <c r="GW4" s="23">
        <f t="array" ref="GW4">SUM(($GY13:$GY21&gt;=GW2)*($GY13:$GY21&lt;GX2))</f>
        <v>0</v>
      </c>
      <c r="GX4" s="23">
        <f t="array" ref="GX4">SUM(($GY13:$GY21&gt;=GX2)*($GY13:$GY21&lt;GY2))</f>
        <v>0</v>
      </c>
      <c r="GY4" s="23">
        <f t="array" ref="GY4">SUM(($GY13:$GY21&gt;=GY2)*($GY13:$GY21&lt;GZ2))</f>
        <v>1</v>
      </c>
      <c r="GZ4" s="23">
        <f t="array" ref="GZ4">SUM(($GY13:$GY21&gt;=GZ2)*($GY13:$GY21&lt;HA2))</f>
        <v>1</v>
      </c>
      <c r="HA4" s="23">
        <f t="array" ref="HA4">SUM(($GY13:$GY21&gt;=HA2)*($GY13:$GY21&lt;HB2))</f>
        <v>2</v>
      </c>
      <c r="HB4" s="23">
        <f t="array" ref="HB4">SUM(($GY13:$GY21&gt;=HB2)*($GY13:$GY21&lt;HC2))</f>
        <v>3</v>
      </c>
      <c r="HC4" s="23">
        <f t="array" ref="HC4">SUM(($GY13:$GY21&gt;=HC2)*($GY13:$GY21&lt;HD2))</f>
        <v>0</v>
      </c>
      <c r="HD4" s="23">
        <f t="array" ref="HD4">SUM(($GY13:$GY21&gt;=HD2)*($GY13:$GY21&lt;HE2))</f>
        <v>0</v>
      </c>
      <c r="HE4" s="23">
        <f t="array" ref="HE4">SUM(($GY13:$GY21&gt;=HE2)*($GY13:$GY21&lt;HF2))</f>
        <v>0</v>
      </c>
      <c r="HF4" s="23">
        <f t="array" ref="HF4">SUM(($GY13:$GY21&gt;=HF2)*($GY13:$GY21&lt;HG2))</f>
        <v>0</v>
      </c>
      <c r="HG4" s="23">
        <f t="array" ref="HG4">SUM(($GY13:$GY21&gt;=HG2)*($GY13:$GY21&lt;HH2))</f>
        <v>0</v>
      </c>
      <c r="HH4" s="23">
        <f t="array" ref="HH4">SUM(($GY13:$GY21&gt;=HH2)*($GY13:$GY21&lt;HI2))</f>
        <v>0</v>
      </c>
      <c r="HI4" s="23">
        <f t="array" ref="HI4">SUM(($GY13:$GY21&gt;=HI2)*($GY13:$GY21&lt;HJ2))</f>
        <v>0</v>
      </c>
      <c r="HJ4" s="23">
        <f t="array" ref="HJ4">SUM(($GY13:$GY21&gt;=HJ2)*($GY13:$GY21&lt;HK2))</f>
        <v>0</v>
      </c>
      <c r="HK4" s="23">
        <f t="array" ref="HK4">SUM(($GY13:$GY21&gt;=HK2)*($GY13:$GY21&lt;HL2))</f>
        <v>0</v>
      </c>
      <c r="HL4" s="23">
        <f t="array" ref="HL4">SUM(($GY13:$GY21&gt;=HL2)*($GY13:$GY21&lt;HM2))</f>
        <v>0</v>
      </c>
      <c r="HM4" s="23">
        <f t="array" ref="HM4">SUM(($GY13:$GY21&gt;=HM2)*($GY13:$GY21&lt;HN2))</f>
        <v>0</v>
      </c>
      <c r="HN4" s="23">
        <f t="array" ref="HN4">SUM(($GY13:$GY21&gt;=HN2)*($GY13:$GY21&lt;HN1))</f>
        <v>0</v>
      </c>
    </row>
    <row r="5" spans="1:222" ht="15.75" customHeight="1" x14ac:dyDescent="0.2">
      <c r="A5" s="5" t="str">
        <f>[3]Résumé!$I21</f>
        <v>V30</v>
      </c>
      <c r="B5" s="36">
        <f>[3]Résumé!$L21</f>
        <v>358.42666666666719</v>
      </c>
      <c r="C5" s="746">
        <f>'[2]AT 1292-15'!$AC5</f>
        <v>64.827242524917111</v>
      </c>
      <c r="D5" s="5">
        <f>[3]Résumé!$J21</f>
        <v>43286</v>
      </c>
      <c r="E5" s="14">
        <f t="shared" si="0"/>
        <v>43344</v>
      </c>
      <c r="F5" s="27" t="s">
        <v>58</v>
      </c>
      <c r="G5" s="508">
        <v>3</v>
      </c>
      <c r="H5" s="508">
        <v>33</v>
      </c>
      <c r="I5" s="508">
        <v>13</v>
      </c>
      <c r="J5" s="508">
        <v>22</v>
      </c>
      <c r="K5" s="508">
        <v>18</v>
      </c>
      <c r="L5" s="508">
        <v>39</v>
      </c>
      <c r="M5" s="508">
        <v>32</v>
      </c>
      <c r="N5" s="508">
        <v>21</v>
      </c>
      <c r="O5" s="508">
        <v>36</v>
      </c>
      <c r="P5" s="508">
        <v>24</v>
      </c>
      <c r="Q5" s="508">
        <v>42</v>
      </c>
      <c r="R5" s="508">
        <v>13</v>
      </c>
      <c r="S5" s="493">
        <v>15</v>
      </c>
      <c r="T5" s="493">
        <v>1</v>
      </c>
      <c r="U5" s="493">
        <v>12</v>
      </c>
      <c r="V5" s="493" t="s">
        <v>196</v>
      </c>
      <c r="W5" s="493" t="s">
        <v>196</v>
      </c>
      <c r="X5" s="493" t="s">
        <v>196</v>
      </c>
      <c r="Y5" s="493" t="s">
        <v>196</v>
      </c>
      <c r="Z5" s="493" t="s">
        <v>196</v>
      </c>
      <c r="AA5" s="493" t="s">
        <v>196</v>
      </c>
      <c r="AB5" s="493" t="s">
        <v>196</v>
      </c>
      <c r="AC5" s="791" t="s">
        <v>196</v>
      </c>
      <c r="AD5" s="810" t="s">
        <v>196</v>
      </c>
      <c r="AE5" s="280" t="s">
        <v>196</v>
      </c>
      <c r="AF5" s="791" t="s">
        <v>196</v>
      </c>
      <c r="AG5" s="804" t="s">
        <v>196</v>
      </c>
      <c r="AH5" s="791">
        <v>23</v>
      </c>
      <c r="AI5" s="791">
        <v>23</v>
      </c>
      <c r="AJ5" s="791" t="s">
        <v>277</v>
      </c>
      <c r="AK5" s="791" t="s">
        <v>277</v>
      </c>
      <c r="AL5" s="791">
        <v>23</v>
      </c>
      <c r="AM5" s="791">
        <v>23</v>
      </c>
      <c r="AN5" s="791">
        <v>23</v>
      </c>
      <c r="AO5" s="791">
        <v>23</v>
      </c>
      <c r="AP5" s="810">
        <v>23</v>
      </c>
      <c r="AQ5" s="280">
        <v>23</v>
      </c>
      <c r="AR5" s="791">
        <v>23</v>
      </c>
      <c r="AS5" s="791">
        <v>23</v>
      </c>
      <c r="AT5" s="791">
        <v>23</v>
      </c>
      <c r="AU5" s="791">
        <v>23</v>
      </c>
      <c r="AV5" s="791">
        <v>23</v>
      </c>
      <c r="AW5" s="791">
        <v>23</v>
      </c>
      <c r="AX5" s="791">
        <v>10</v>
      </c>
      <c r="AY5" s="791" t="s">
        <v>16</v>
      </c>
      <c r="AZ5" s="791" t="s">
        <v>16</v>
      </c>
      <c r="BA5" s="791" t="s">
        <v>16</v>
      </c>
      <c r="BB5" s="810" t="s">
        <v>16</v>
      </c>
      <c r="BC5" s="280" t="s">
        <v>16</v>
      </c>
      <c r="BD5" s="791" t="s">
        <v>16</v>
      </c>
      <c r="BE5" s="791">
        <v>23</v>
      </c>
      <c r="BF5" s="791">
        <v>23</v>
      </c>
      <c r="BG5" s="791">
        <v>23</v>
      </c>
      <c r="BH5" s="791">
        <v>23</v>
      </c>
      <c r="BI5" s="791">
        <v>23</v>
      </c>
      <c r="BJ5" s="791">
        <v>23</v>
      </c>
      <c r="BK5" s="791">
        <v>23</v>
      </c>
      <c r="BL5" s="791">
        <v>23</v>
      </c>
      <c r="BM5" s="791">
        <v>23</v>
      </c>
      <c r="BN5" s="810">
        <v>23</v>
      </c>
      <c r="BO5" s="280">
        <v>23</v>
      </c>
      <c r="BP5" s="791">
        <v>23</v>
      </c>
      <c r="BQ5" s="791">
        <v>23</v>
      </c>
      <c r="BR5" s="791">
        <v>23</v>
      </c>
      <c r="BS5" s="791">
        <v>23</v>
      </c>
      <c r="BT5" s="791">
        <v>23</v>
      </c>
      <c r="BU5" s="791">
        <v>23</v>
      </c>
      <c r="BV5" s="791">
        <v>23</v>
      </c>
      <c r="BW5" s="791">
        <v>23</v>
      </c>
      <c r="BX5" s="791">
        <v>23</v>
      </c>
      <c r="BY5" s="791">
        <v>23</v>
      </c>
      <c r="BZ5" s="791">
        <v>23</v>
      </c>
      <c r="CA5" s="791">
        <v>23</v>
      </c>
      <c r="CB5" s="791">
        <v>23</v>
      </c>
      <c r="CC5" s="791">
        <v>23</v>
      </c>
      <c r="CD5" s="791">
        <v>23</v>
      </c>
      <c r="CE5" s="791">
        <v>23</v>
      </c>
      <c r="CF5" s="791" t="s">
        <v>196</v>
      </c>
      <c r="CG5" s="791" t="s">
        <v>196</v>
      </c>
      <c r="CH5" s="791" t="s">
        <v>196</v>
      </c>
      <c r="CI5" s="791" t="s">
        <v>196</v>
      </c>
      <c r="CJ5" s="791" t="s">
        <v>196</v>
      </c>
      <c r="CK5" s="791" t="s">
        <v>196</v>
      </c>
      <c r="CL5" s="791" t="s">
        <v>196</v>
      </c>
      <c r="CM5" s="791" t="s">
        <v>196</v>
      </c>
      <c r="CN5" s="791" t="s">
        <v>196</v>
      </c>
      <c r="CO5" s="791" t="s">
        <v>196</v>
      </c>
      <c r="CP5" s="791">
        <v>20</v>
      </c>
      <c r="CQ5" s="791">
        <v>20</v>
      </c>
      <c r="CR5" s="791">
        <v>20</v>
      </c>
      <c r="CS5" s="791">
        <v>20</v>
      </c>
      <c r="CT5" s="791">
        <v>20</v>
      </c>
      <c r="CU5" s="791">
        <v>20</v>
      </c>
      <c r="CV5" s="791">
        <v>20</v>
      </c>
      <c r="CW5" s="791">
        <v>20</v>
      </c>
      <c r="CX5" s="791">
        <v>20</v>
      </c>
      <c r="CY5" s="791">
        <v>20</v>
      </c>
      <c r="CZ5" s="791">
        <v>20</v>
      </c>
      <c r="DA5" s="791">
        <v>20</v>
      </c>
      <c r="DB5" s="791">
        <v>20</v>
      </c>
      <c r="DC5" s="791">
        <v>20</v>
      </c>
      <c r="DD5" s="791">
        <v>20</v>
      </c>
      <c r="DE5" s="791">
        <v>20</v>
      </c>
      <c r="DF5" s="791">
        <v>20</v>
      </c>
      <c r="DG5" s="791" t="s">
        <v>17</v>
      </c>
      <c r="DH5" s="791" t="s">
        <v>17</v>
      </c>
      <c r="DI5" s="791" t="s">
        <v>17</v>
      </c>
      <c r="DJ5" s="791" t="s">
        <v>17</v>
      </c>
      <c r="DK5" s="791" t="s">
        <v>17</v>
      </c>
      <c r="DL5" s="791">
        <v>20</v>
      </c>
      <c r="DM5" s="791">
        <v>20</v>
      </c>
      <c r="DN5" s="791">
        <v>20</v>
      </c>
      <c r="DO5" s="791">
        <v>20</v>
      </c>
      <c r="DP5" s="791">
        <v>20</v>
      </c>
      <c r="DQ5" s="791">
        <v>20</v>
      </c>
      <c r="DR5" s="791">
        <v>20</v>
      </c>
      <c r="DS5" s="791">
        <v>20</v>
      </c>
      <c r="DT5" s="791">
        <v>20</v>
      </c>
      <c r="DU5" s="791">
        <v>20</v>
      </c>
      <c r="DV5" s="791">
        <v>20</v>
      </c>
      <c r="DW5" s="791" t="s">
        <v>196</v>
      </c>
      <c r="DX5" s="791" t="s">
        <v>196</v>
      </c>
      <c r="DY5" s="791" t="s">
        <v>196</v>
      </c>
      <c r="DZ5" s="791" t="s">
        <v>196</v>
      </c>
      <c r="EA5" s="791" t="s">
        <v>196</v>
      </c>
      <c r="EB5" s="791" t="s">
        <v>196</v>
      </c>
      <c r="EC5" s="791" t="s">
        <v>196</v>
      </c>
      <c r="ED5" s="791" t="s">
        <v>196</v>
      </c>
      <c r="EE5" s="791" t="s">
        <v>196</v>
      </c>
      <c r="EF5" s="791" t="s">
        <v>196</v>
      </c>
      <c r="EG5" s="791" t="s">
        <v>196</v>
      </c>
      <c r="EH5" s="791" t="s">
        <v>196</v>
      </c>
      <c r="EI5" s="791">
        <v>20</v>
      </c>
      <c r="EJ5" s="791">
        <v>20</v>
      </c>
      <c r="EK5" s="791">
        <v>20</v>
      </c>
      <c r="EL5" s="791">
        <v>20</v>
      </c>
      <c r="EM5" s="791">
        <v>20</v>
      </c>
      <c r="EN5" s="791">
        <v>20</v>
      </c>
      <c r="EO5" s="791">
        <v>20</v>
      </c>
      <c r="EP5" s="791">
        <v>20</v>
      </c>
      <c r="EQ5" s="791">
        <v>20</v>
      </c>
      <c r="ER5" s="791">
        <v>20</v>
      </c>
      <c r="ES5" s="791">
        <v>20</v>
      </c>
      <c r="ET5" s="791">
        <v>20</v>
      </c>
      <c r="EU5" s="791">
        <v>20</v>
      </c>
      <c r="EV5" s="791">
        <v>20</v>
      </c>
      <c r="EW5" s="791">
        <v>20</v>
      </c>
      <c r="EX5" s="791">
        <v>20</v>
      </c>
      <c r="EY5" s="791">
        <v>20</v>
      </c>
      <c r="EZ5" s="791">
        <v>20</v>
      </c>
      <c r="FA5" s="791">
        <v>20</v>
      </c>
      <c r="FB5" s="791">
        <v>20</v>
      </c>
      <c r="FC5" s="791">
        <v>20</v>
      </c>
      <c r="FD5" s="791">
        <v>20</v>
      </c>
      <c r="FE5" s="791">
        <v>20</v>
      </c>
      <c r="FF5" s="791">
        <v>20</v>
      </c>
      <c r="FG5" s="791">
        <v>20</v>
      </c>
      <c r="FH5" s="791">
        <v>20</v>
      </c>
      <c r="FI5" s="791">
        <v>20</v>
      </c>
      <c r="FJ5" s="791">
        <v>20</v>
      </c>
      <c r="FK5" s="791">
        <v>20</v>
      </c>
      <c r="FL5" s="791">
        <v>20</v>
      </c>
      <c r="FM5" s="791">
        <v>20</v>
      </c>
      <c r="FN5" s="791">
        <v>20</v>
      </c>
      <c r="FO5" s="791">
        <v>20</v>
      </c>
      <c r="FP5" s="791">
        <v>20</v>
      </c>
      <c r="FQ5" s="791">
        <v>20</v>
      </c>
      <c r="FR5" s="791">
        <v>20</v>
      </c>
      <c r="FS5" s="791">
        <v>20</v>
      </c>
      <c r="FT5" s="791">
        <v>20</v>
      </c>
      <c r="FU5" s="791" t="s">
        <v>195</v>
      </c>
      <c r="FV5" s="791" t="s">
        <v>195</v>
      </c>
      <c r="FW5" s="791" t="s">
        <v>195</v>
      </c>
      <c r="FX5" s="791" t="s">
        <v>195</v>
      </c>
      <c r="FY5" s="791" t="s">
        <v>195</v>
      </c>
      <c r="FZ5" s="791" t="s">
        <v>195</v>
      </c>
      <c r="GA5" s="791" t="s">
        <v>195</v>
      </c>
      <c r="GB5" s="791" t="s">
        <v>195</v>
      </c>
      <c r="GC5" s="791" t="s">
        <v>195</v>
      </c>
      <c r="GD5" s="791" t="s">
        <v>195</v>
      </c>
      <c r="GE5" s="791" t="s">
        <v>195</v>
      </c>
      <c r="GF5" s="791" t="s">
        <v>195</v>
      </c>
      <c r="GG5" s="791" t="s">
        <v>195</v>
      </c>
      <c r="GH5" s="791" t="s">
        <v>195</v>
      </c>
      <c r="GI5" s="791" t="s">
        <v>195</v>
      </c>
      <c r="GJ5" s="791" t="s">
        <v>195</v>
      </c>
      <c r="GK5" s="791" t="s">
        <v>195</v>
      </c>
      <c r="GL5" s="791" t="s">
        <v>195</v>
      </c>
      <c r="GM5" s="791" t="s">
        <v>195</v>
      </c>
      <c r="GN5" s="791" t="s">
        <v>195</v>
      </c>
      <c r="GO5" s="791" t="s">
        <v>195</v>
      </c>
      <c r="GP5" s="791" t="s">
        <v>195</v>
      </c>
      <c r="GQ5" s="62">
        <v>4130</v>
      </c>
      <c r="GR5" s="62">
        <f t="shared" ref="GR5:GR11" si="1">SUM(G5:ED5)+GQ5</f>
        <v>5967</v>
      </c>
      <c r="GS5" s="487">
        <f>ROUND([3]Résumé!$P21/30.4,0)</f>
        <v>4</v>
      </c>
      <c r="GV5" s="548" t="s">
        <v>13</v>
      </c>
      <c r="GW5" s="23">
        <f t="array" ref="GW5">SUM(($GZ13:$GZ21&gt;=GW2)*($GZ13:$GZ21&lt;GX2))</f>
        <v>0</v>
      </c>
      <c r="GX5" s="23">
        <f t="array" ref="GX5">SUM(($GZ13:$GZ21&gt;=GX2)*($GZ13:$GZ21&lt;GY2))</f>
        <v>0</v>
      </c>
      <c r="GY5" s="23">
        <f t="array" ref="GY5">SUM(($GZ13:$GZ21&gt;=GY2)*($GZ13:$GZ21&lt;GZ2))</f>
        <v>0</v>
      </c>
      <c r="GZ5" s="23">
        <f t="array" ref="GZ5">SUM(($GZ13:$GZ21&gt;=GZ2)*($GZ13:$GZ21&lt;HA2))</f>
        <v>0</v>
      </c>
      <c r="HA5" s="23">
        <f t="array" ref="HA5">SUM(($GZ13:$GZ21&gt;=HA2)*($GZ13:$GZ21&lt;HB2))</f>
        <v>0</v>
      </c>
      <c r="HB5" s="23">
        <f t="array" ref="HB5">SUM(($GZ13:$GZ21&gt;=HB2)*($GZ13:$GZ21&lt;HC2))</f>
        <v>0</v>
      </c>
      <c r="HC5" s="23">
        <f t="array" ref="HC5">SUM(($GZ13:$GZ21&gt;=HC2)*($GZ13:$GZ21&lt;HD2))</f>
        <v>1</v>
      </c>
      <c r="HD5" s="23">
        <f t="array" ref="HD5">SUM(($GZ13:$GZ21&gt;=HD2)*($GZ13:$GZ21&lt;HE2))</f>
        <v>0</v>
      </c>
      <c r="HE5" s="23">
        <f t="array" ref="HE5">SUM(($GZ13:$GZ21&gt;=HE2)*($GZ13:$GZ21&lt;HF2))</f>
        <v>1</v>
      </c>
      <c r="HF5" s="23">
        <f t="array" ref="HF5">SUM(($GZ13:$GZ21&gt;=HF2)*($GZ13:$GZ21&lt;HG2))</f>
        <v>2</v>
      </c>
      <c r="HG5" s="23">
        <f t="array" ref="HG5">SUM(($GZ13:$GZ21&gt;=HG2)*($GZ13:$GZ21&lt;HH2))</f>
        <v>0</v>
      </c>
      <c r="HH5" s="23">
        <f t="array" ref="HH5">SUM(($GZ13:$GZ21&gt;=HH2)*($GZ13:$GZ21&lt;HI2))</f>
        <v>3</v>
      </c>
      <c r="HI5" s="23">
        <f t="array" ref="HI5">SUM(($GZ13:$GZ21&gt;=HI2)*($GZ13:$GZ21&lt;HJ2))</f>
        <v>0</v>
      </c>
      <c r="HJ5" s="23">
        <f t="array" ref="HJ5">SUM(($GZ13:$GZ21&gt;=HJ2)*($GZ13:$GZ21&lt;HK2))</f>
        <v>0</v>
      </c>
      <c r="HK5" s="23">
        <f t="array" ref="HK5">SUM(($GZ13:$GZ21&gt;=HK2)*($GZ13:$GZ21&lt;HL2))</f>
        <v>0</v>
      </c>
      <c r="HL5" s="23">
        <f t="array" ref="HL5">SUM(($GZ13:$GZ21&gt;=HL2)*($GZ13:$GZ21&lt;HM2))</f>
        <v>0</v>
      </c>
      <c r="HM5" s="23">
        <f t="array" ref="HM5">SUM(($GZ13:$GZ21&gt;=HM2)*($GZ13:$GZ21&lt;HN2))</f>
        <v>0</v>
      </c>
      <c r="HN5" s="23">
        <f t="array" ref="HN5">SUM(($GZ13:$GZ21&gt;=HN2)*($GZ13:$GZ21&lt;HN1))</f>
        <v>0</v>
      </c>
    </row>
    <row r="6" spans="1:222" ht="15.75" customHeight="1" x14ac:dyDescent="0.2">
      <c r="A6" s="5" t="str">
        <f>[3]Résumé!$I22</f>
        <v>V10</v>
      </c>
      <c r="B6" s="36">
        <f>[3]Résumé!$L22</f>
        <v>108.26666666666642</v>
      </c>
      <c r="C6" s="486" t="str">
        <f>'[2]AT 1292-15'!$AC6</f>
        <v>Bagué</v>
      </c>
      <c r="D6" s="5">
        <f>[3]Résumé!$J22</f>
        <v>42671</v>
      </c>
      <c r="E6" s="14">
        <f t="shared" si="0"/>
        <v>42675</v>
      </c>
      <c r="F6" s="27" t="s">
        <v>59</v>
      </c>
      <c r="G6" s="508">
        <v>10</v>
      </c>
      <c r="H6" s="508">
        <v>22</v>
      </c>
      <c r="I6" s="508">
        <v>38</v>
      </c>
      <c r="J6" s="508">
        <v>42</v>
      </c>
      <c r="K6" s="508">
        <v>14</v>
      </c>
      <c r="L6" s="508">
        <v>20</v>
      </c>
      <c r="M6" s="508">
        <v>27</v>
      </c>
      <c r="N6" s="508">
        <v>13</v>
      </c>
      <c r="O6" s="508">
        <v>43</v>
      </c>
      <c r="P6" s="508">
        <v>19</v>
      </c>
      <c r="Q6" s="508">
        <v>33</v>
      </c>
      <c r="R6" s="508">
        <v>9</v>
      </c>
      <c r="S6" s="493">
        <v>2</v>
      </c>
      <c r="T6" s="493">
        <v>1</v>
      </c>
      <c r="U6" s="493">
        <v>16</v>
      </c>
      <c r="V6" s="493">
        <v>2</v>
      </c>
      <c r="W6" s="493"/>
      <c r="X6" s="493"/>
      <c r="Y6" s="493">
        <v>31</v>
      </c>
      <c r="Z6" s="493">
        <v>27</v>
      </c>
      <c r="AA6" s="493">
        <v>16</v>
      </c>
      <c r="AB6" s="493">
        <v>1</v>
      </c>
      <c r="AC6" s="791" t="s">
        <v>12</v>
      </c>
      <c r="AD6" s="810" t="s">
        <v>12</v>
      </c>
      <c r="AE6" s="280" t="s">
        <v>12</v>
      </c>
      <c r="AF6" s="791" t="s">
        <v>12</v>
      </c>
      <c r="AG6" s="791" t="s">
        <v>12</v>
      </c>
      <c r="AH6" s="791" t="s">
        <v>12</v>
      </c>
      <c r="AI6" s="791">
        <v>23</v>
      </c>
      <c r="AJ6" s="791">
        <v>23</v>
      </c>
      <c r="AK6" s="791">
        <v>23</v>
      </c>
      <c r="AL6" s="791">
        <v>23</v>
      </c>
      <c r="AM6" s="791">
        <v>23</v>
      </c>
      <c r="AN6" s="791">
        <v>23</v>
      </c>
      <c r="AO6" s="791">
        <v>23</v>
      </c>
      <c r="AP6" s="810">
        <v>23</v>
      </c>
      <c r="AQ6" s="280">
        <v>23</v>
      </c>
      <c r="AR6" s="791">
        <v>23</v>
      </c>
      <c r="AS6" s="791">
        <v>23</v>
      </c>
      <c r="AT6" s="791">
        <v>23</v>
      </c>
      <c r="AU6" s="791">
        <v>23</v>
      </c>
      <c r="AV6" s="791">
        <v>23</v>
      </c>
      <c r="AW6" s="791">
        <v>23</v>
      </c>
      <c r="AX6" s="791">
        <v>23</v>
      </c>
      <c r="AY6" s="791">
        <v>23</v>
      </c>
      <c r="AZ6" s="791">
        <v>23</v>
      </c>
      <c r="BA6" s="791">
        <v>23</v>
      </c>
      <c r="BB6" s="810">
        <v>23</v>
      </c>
      <c r="BC6" s="280">
        <v>23</v>
      </c>
      <c r="BD6" s="791">
        <v>23</v>
      </c>
      <c r="BE6" s="791">
        <v>23</v>
      </c>
      <c r="BF6" s="791">
        <v>23</v>
      </c>
      <c r="BG6" s="791">
        <v>23</v>
      </c>
      <c r="BH6" s="791">
        <v>23</v>
      </c>
      <c r="BI6" s="791">
        <v>23</v>
      </c>
      <c r="BJ6" s="791">
        <v>23</v>
      </c>
      <c r="BK6" s="791">
        <v>23</v>
      </c>
      <c r="BL6" s="791">
        <v>23</v>
      </c>
      <c r="BM6" s="791">
        <v>23</v>
      </c>
      <c r="BN6" s="810">
        <v>23</v>
      </c>
      <c r="BO6" s="280">
        <v>23</v>
      </c>
      <c r="BP6" s="791">
        <v>23</v>
      </c>
      <c r="BQ6" s="791" t="s">
        <v>196</v>
      </c>
      <c r="BR6" s="791" t="s">
        <v>196</v>
      </c>
      <c r="BS6" s="791" t="s">
        <v>196</v>
      </c>
      <c r="BT6" s="791" t="s">
        <v>196</v>
      </c>
      <c r="BU6" s="791" t="s">
        <v>196</v>
      </c>
      <c r="BV6" s="791" t="s">
        <v>196</v>
      </c>
      <c r="BW6" s="791" t="s">
        <v>196</v>
      </c>
      <c r="BX6" s="791" t="s">
        <v>196</v>
      </c>
      <c r="BY6" s="791" t="s">
        <v>196</v>
      </c>
      <c r="BZ6" s="791" t="s">
        <v>196</v>
      </c>
      <c r="CA6" s="791" t="s">
        <v>196</v>
      </c>
      <c r="CB6" s="791" t="s">
        <v>196</v>
      </c>
      <c r="CC6" s="791" t="s">
        <v>196</v>
      </c>
      <c r="CD6" s="791" t="s">
        <v>196</v>
      </c>
      <c r="CE6" s="791" t="s">
        <v>196</v>
      </c>
      <c r="CF6" s="791" t="s">
        <v>196</v>
      </c>
      <c r="CG6" s="791" t="s">
        <v>196</v>
      </c>
      <c r="CH6" s="791" t="s">
        <v>196</v>
      </c>
      <c r="CI6" s="791" t="s">
        <v>196</v>
      </c>
      <c r="CJ6" s="791" t="s">
        <v>196</v>
      </c>
      <c r="CK6" s="791">
        <v>23</v>
      </c>
      <c r="CL6" s="791">
        <v>23</v>
      </c>
      <c r="CM6" s="791">
        <v>23</v>
      </c>
      <c r="CN6" s="791">
        <v>23</v>
      </c>
      <c r="CO6" s="791">
        <v>23</v>
      </c>
      <c r="CP6" s="791">
        <v>23</v>
      </c>
      <c r="CQ6" s="791">
        <v>23</v>
      </c>
      <c r="CR6" s="791">
        <v>23</v>
      </c>
      <c r="CS6" s="791" t="s">
        <v>13</v>
      </c>
      <c r="CT6" s="791" t="s">
        <v>13</v>
      </c>
      <c r="CU6" s="791" t="s">
        <v>13</v>
      </c>
      <c r="CV6" s="791" t="s">
        <v>13</v>
      </c>
      <c r="CW6" s="791" t="s">
        <v>13</v>
      </c>
      <c r="CX6" s="791">
        <v>23</v>
      </c>
      <c r="CY6" s="791">
        <v>23</v>
      </c>
      <c r="CZ6" s="791">
        <v>23</v>
      </c>
      <c r="DA6" s="791">
        <v>23</v>
      </c>
      <c r="DB6" s="791">
        <v>23</v>
      </c>
      <c r="DC6" s="791">
        <v>23</v>
      </c>
      <c r="DD6" s="791">
        <v>23</v>
      </c>
      <c r="DE6" s="791">
        <v>23</v>
      </c>
      <c r="DF6" s="791">
        <v>23</v>
      </c>
      <c r="DG6" s="791">
        <v>23</v>
      </c>
      <c r="DH6" s="791">
        <v>23</v>
      </c>
      <c r="DI6" s="791">
        <v>23</v>
      </c>
      <c r="DJ6" s="791">
        <v>23</v>
      </c>
      <c r="DK6" s="791">
        <v>20</v>
      </c>
      <c r="DL6" s="791">
        <v>20</v>
      </c>
      <c r="DM6" s="791">
        <v>20</v>
      </c>
      <c r="DN6" s="791">
        <v>20</v>
      </c>
      <c r="DO6" s="791">
        <v>20</v>
      </c>
      <c r="DP6" s="791">
        <v>20</v>
      </c>
      <c r="DQ6" s="791">
        <v>20</v>
      </c>
      <c r="DR6" s="791">
        <v>20</v>
      </c>
      <c r="DS6" s="791">
        <v>20</v>
      </c>
      <c r="DT6" s="791">
        <v>20</v>
      </c>
      <c r="DU6" s="791">
        <v>20</v>
      </c>
      <c r="DV6" s="791">
        <v>20</v>
      </c>
      <c r="DW6" s="791">
        <v>20</v>
      </c>
      <c r="DX6" s="791">
        <v>20</v>
      </c>
      <c r="DY6" s="791">
        <v>20</v>
      </c>
      <c r="DZ6" s="791">
        <v>20</v>
      </c>
      <c r="EA6" s="791">
        <v>20</v>
      </c>
      <c r="EB6" s="791">
        <v>20</v>
      </c>
      <c r="EC6" s="791">
        <v>20</v>
      </c>
      <c r="ED6" s="791">
        <v>20</v>
      </c>
      <c r="EE6" s="791">
        <v>20</v>
      </c>
      <c r="EF6" s="791">
        <v>20</v>
      </c>
      <c r="EG6" s="791">
        <v>20</v>
      </c>
      <c r="EH6" s="791">
        <v>20</v>
      </c>
      <c r="EI6" s="791">
        <v>20</v>
      </c>
      <c r="EJ6" s="791">
        <v>20</v>
      </c>
      <c r="EK6" s="791">
        <v>20</v>
      </c>
      <c r="EL6" s="791">
        <v>20</v>
      </c>
      <c r="EM6" s="791">
        <v>20</v>
      </c>
      <c r="EN6" s="791">
        <v>20</v>
      </c>
      <c r="EO6" s="791">
        <v>20</v>
      </c>
      <c r="EP6" s="791">
        <v>20</v>
      </c>
      <c r="EQ6" s="791">
        <v>20</v>
      </c>
      <c r="ER6" s="791" t="s">
        <v>14</v>
      </c>
      <c r="ES6" s="791" t="s">
        <v>14</v>
      </c>
      <c r="ET6" s="791" t="s">
        <v>14</v>
      </c>
      <c r="EU6" s="791" t="s">
        <v>14</v>
      </c>
      <c r="EV6" s="791" t="s">
        <v>14</v>
      </c>
      <c r="EW6" s="791" t="s">
        <v>14</v>
      </c>
      <c r="EX6" s="791">
        <v>20</v>
      </c>
      <c r="EY6" s="791">
        <v>20</v>
      </c>
      <c r="EZ6" s="791">
        <v>20</v>
      </c>
      <c r="FA6" s="791">
        <v>20</v>
      </c>
      <c r="FB6" s="791">
        <v>20</v>
      </c>
      <c r="FC6" s="791">
        <v>20</v>
      </c>
      <c r="FD6" s="791">
        <v>20</v>
      </c>
      <c r="FE6" s="791">
        <v>20</v>
      </c>
      <c r="FF6" s="791">
        <v>20</v>
      </c>
      <c r="FG6" s="791">
        <v>20</v>
      </c>
      <c r="FH6" s="791">
        <v>20</v>
      </c>
      <c r="FI6" s="791">
        <v>20</v>
      </c>
      <c r="FJ6" s="791">
        <v>20</v>
      </c>
      <c r="FK6" s="791">
        <v>20</v>
      </c>
      <c r="FL6" s="791">
        <v>20</v>
      </c>
      <c r="FM6" s="791">
        <v>20</v>
      </c>
      <c r="FN6" s="791">
        <v>20</v>
      </c>
      <c r="FO6" s="791">
        <v>20</v>
      </c>
      <c r="FP6" s="791">
        <v>20</v>
      </c>
      <c r="FQ6" s="791">
        <v>20</v>
      </c>
      <c r="FR6" s="791">
        <v>20</v>
      </c>
      <c r="FS6" s="791">
        <v>20</v>
      </c>
      <c r="FT6" s="791">
        <v>20</v>
      </c>
      <c r="FU6" s="791">
        <v>20</v>
      </c>
      <c r="FV6" s="791">
        <v>20</v>
      </c>
      <c r="FW6" s="791">
        <v>20</v>
      </c>
      <c r="FX6" s="791">
        <v>20</v>
      </c>
      <c r="FY6" s="791">
        <v>20</v>
      </c>
      <c r="FZ6" s="791">
        <v>20</v>
      </c>
      <c r="GA6" s="791">
        <v>20</v>
      </c>
      <c r="GB6" s="791">
        <v>20</v>
      </c>
      <c r="GC6" s="791">
        <v>20</v>
      </c>
      <c r="GD6" s="791">
        <v>20</v>
      </c>
      <c r="GE6" s="791">
        <v>20</v>
      </c>
      <c r="GF6" s="791">
        <v>20</v>
      </c>
      <c r="GG6" s="791">
        <v>20</v>
      </c>
      <c r="GH6" s="791">
        <v>20</v>
      </c>
      <c r="GI6" s="791">
        <v>20</v>
      </c>
      <c r="GJ6" s="791">
        <v>20</v>
      </c>
      <c r="GK6" s="791">
        <v>20</v>
      </c>
      <c r="GL6" s="791">
        <v>20</v>
      </c>
      <c r="GM6" s="791" t="s">
        <v>195</v>
      </c>
      <c r="GN6" s="791" t="s">
        <v>195</v>
      </c>
      <c r="GO6" s="791" t="s">
        <v>195</v>
      </c>
      <c r="GP6" s="791" t="s">
        <v>195</v>
      </c>
      <c r="GQ6" s="62">
        <v>4055</v>
      </c>
      <c r="GR6" s="62">
        <f t="shared" si="1"/>
        <v>6106</v>
      </c>
      <c r="GS6" s="487">
        <f>ROUND([3]Résumé!$P22/30.4,0)</f>
        <v>1</v>
      </c>
      <c r="GV6" s="548" t="s">
        <v>14</v>
      </c>
      <c r="GW6" s="23">
        <f t="array" ref="GW6">SUM(($HA13:$HA21&gt;=GW2)*($HA13:$HA21&lt;GX2))</f>
        <v>0</v>
      </c>
      <c r="GX6" s="23">
        <f t="array" ref="GX6">SUM(($HA13:$HA21&gt;=GX2)*($HA13:$HA21&lt;GY2))</f>
        <v>0</v>
      </c>
      <c r="GY6" s="23">
        <f t="array" ref="GY6">SUM(($HA13:$HA21&gt;=GY2)*($HA13:$HA21&lt;GZ2))</f>
        <v>0</v>
      </c>
      <c r="GZ6" s="23">
        <f t="array" ref="GZ6">SUM(($HA13:$HA21&gt;=GZ2)*($HA13:$HA21&lt;HA2))</f>
        <v>0</v>
      </c>
      <c r="HA6" s="23">
        <f t="array" ref="HA6">SUM(($HA13:$HA21&gt;=HA2)*($HA13:$HA21&lt;HB2))</f>
        <v>0</v>
      </c>
      <c r="HB6" s="23">
        <f t="array" ref="HB6">SUM(($HA13:$HA21&gt;=HB2)*($HA13:$HA21&lt;HC2))</f>
        <v>0</v>
      </c>
      <c r="HC6" s="23">
        <f t="array" ref="HC6">SUM(($HA13:$HA21&gt;=HC2)*($HA13:$HA21&lt;HD2))</f>
        <v>0</v>
      </c>
      <c r="HD6" s="23">
        <f t="array" ref="HD6">SUM(($HA13:$HA21&gt;=HD2)*($HA13:$HA21&lt;HE2))</f>
        <v>0</v>
      </c>
      <c r="HE6" s="23">
        <f t="array" ref="HE6">SUM(($HA13:$HA21&gt;=HE2)*($HA13:$HA21&lt;HF2))</f>
        <v>0</v>
      </c>
      <c r="HF6" s="23">
        <f t="array" ref="HF6">SUM(($HA13:$HA21&gt;=HF2)*($HA13:$HA21&lt;HG2))</f>
        <v>0</v>
      </c>
      <c r="HG6" s="23">
        <f t="array" ref="HG6">SUM(($HA13:$HA21&gt;=HG2)*($HA13:$HA21&lt;HH2))</f>
        <v>0</v>
      </c>
      <c r="HH6" s="23">
        <f t="array" ref="HH6">SUM(($HA13:$HA21&gt;=HH2)*($HA13:$HA21&lt;HI2))</f>
        <v>1</v>
      </c>
      <c r="HI6" s="23">
        <f t="array" ref="HI6">SUM(($HA13:$HA21&gt;=HI2)*($HA13:$HA21&lt;HJ2))</f>
        <v>0</v>
      </c>
      <c r="HJ6" s="23">
        <f t="array" ref="HJ6">SUM(($HA13:$HA21&gt;=HJ2)*($HA13:$HA21&lt;HK2))</f>
        <v>2</v>
      </c>
      <c r="HK6" s="23">
        <f t="array" ref="HK6">SUM(($HA13:$HA21&gt;=HK2)*($HA13:$HA21&lt;HL2))</f>
        <v>1</v>
      </c>
      <c r="HL6" s="23">
        <f t="array" ref="HL6">SUM(($HA13:$HA21&gt;=HL2)*($HA13:$HA21&lt;HM2))</f>
        <v>0</v>
      </c>
      <c r="HM6" s="23">
        <f t="array" ref="HM6">SUM(($HA13:$HA21&gt;=HM2)*($HA13:$HA21&lt;HN2))</f>
        <v>0</v>
      </c>
      <c r="HN6" s="23">
        <f t="array" ref="HN6">SUM(($HA13:$HA21&gt;=HN2)*($HA13:$HA21&lt;HN1))</f>
        <v>0</v>
      </c>
    </row>
    <row r="7" spans="1:222" ht="15.75" customHeight="1" x14ac:dyDescent="0.2">
      <c r="A7" s="5"/>
      <c r="B7" s="36">
        <v>0</v>
      </c>
      <c r="C7" s="486" t="str">
        <f>'[2]AT 1292-15'!$AC7</f>
        <v>-</v>
      </c>
      <c r="D7" s="5"/>
      <c r="E7" s="14">
        <f t="shared" si="0"/>
        <v>48000</v>
      </c>
      <c r="F7" s="27" t="s">
        <v>60</v>
      </c>
      <c r="G7" s="508" t="s">
        <v>195</v>
      </c>
      <c r="H7" s="508" t="s">
        <v>195</v>
      </c>
      <c r="I7" s="508" t="s">
        <v>195</v>
      </c>
      <c r="J7" s="508" t="s">
        <v>195</v>
      </c>
      <c r="K7" s="508" t="s">
        <v>195</v>
      </c>
      <c r="L7" s="508" t="s">
        <v>195</v>
      </c>
      <c r="M7" s="508" t="s">
        <v>195</v>
      </c>
      <c r="N7" s="508" t="s">
        <v>195</v>
      </c>
      <c r="O7" s="508" t="s">
        <v>195</v>
      </c>
      <c r="P7" s="508" t="s">
        <v>195</v>
      </c>
      <c r="Q7" s="508" t="s">
        <v>195</v>
      </c>
      <c r="R7" s="508" t="s">
        <v>195</v>
      </c>
      <c r="S7" s="493" t="s">
        <v>195</v>
      </c>
      <c r="T7" s="493" t="s">
        <v>195</v>
      </c>
      <c r="U7" s="493" t="s">
        <v>195</v>
      </c>
      <c r="V7" s="493" t="s">
        <v>195</v>
      </c>
      <c r="W7" s="493" t="s">
        <v>195</v>
      </c>
      <c r="X7" s="493" t="s">
        <v>195</v>
      </c>
      <c r="Y7" s="493" t="s">
        <v>195</v>
      </c>
      <c r="Z7" s="493" t="s">
        <v>195</v>
      </c>
      <c r="AA7" s="493" t="s">
        <v>195</v>
      </c>
      <c r="AB7" s="493" t="s">
        <v>195</v>
      </c>
      <c r="AC7" s="791" t="s">
        <v>195</v>
      </c>
      <c r="AD7" s="810" t="s">
        <v>195</v>
      </c>
      <c r="AE7" s="280" t="s">
        <v>195</v>
      </c>
      <c r="AF7" s="791" t="s">
        <v>195</v>
      </c>
      <c r="AG7" s="791" t="s">
        <v>195</v>
      </c>
      <c r="AH7" s="791" t="s">
        <v>195</v>
      </c>
      <c r="AI7" s="791" t="s">
        <v>195</v>
      </c>
      <c r="AJ7" s="791" t="s">
        <v>195</v>
      </c>
      <c r="AK7" s="791" t="s">
        <v>195</v>
      </c>
      <c r="AL7" s="791" t="s">
        <v>195</v>
      </c>
      <c r="AM7" s="791" t="s">
        <v>195</v>
      </c>
      <c r="AN7" s="791" t="s">
        <v>195</v>
      </c>
      <c r="AO7" s="791" t="s">
        <v>195</v>
      </c>
      <c r="AP7" s="810" t="s">
        <v>195</v>
      </c>
      <c r="AQ7" s="280" t="s">
        <v>195</v>
      </c>
      <c r="AR7" s="791" t="s">
        <v>195</v>
      </c>
      <c r="AS7" s="791" t="s">
        <v>195</v>
      </c>
      <c r="AT7" s="791" t="s">
        <v>195</v>
      </c>
      <c r="AU7" s="791" t="s">
        <v>195</v>
      </c>
      <c r="AV7" s="791" t="s">
        <v>195</v>
      </c>
      <c r="AW7" s="791" t="s">
        <v>195</v>
      </c>
      <c r="AX7" s="791" t="s">
        <v>195</v>
      </c>
      <c r="AY7" s="791" t="s">
        <v>195</v>
      </c>
      <c r="AZ7" s="791" t="s">
        <v>195</v>
      </c>
      <c r="BA7" s="791" t="s">
        <v>195</v>
      </c>
      <c r="BB7" s="810" t="s">
        <v>195</v>
      </c>
      <c r="BC7" s="280" t="s">
        <v>195</v>
      </c>
      <c r="BD7" s="791" t="s">
        <v>195</v>
      </c>
      <c r="BE7" s="791" t="s">
        <v>195</v>
      </c>
      <c r="BF7" s="791" t="s">
        <v>195</v>
      </c>
      <c r="BG7" s="791" t="s">
        <v>195</v>
      </c>
      <c r="BH7" s="791" t="s">
        <v>195</v>
      </c>
      <c r="BI7" s="791" t="s">
        <v>195</v>
      </c>
      <c r="BJ7" s="791" t="s">
        <v>195</v>
      </c>
      <c r="BK7" s="791" t="s">
        <v>195</v>
      </c>
      <c r="BL7" s="791" t="s">
        <v>195</v>
      </c>
      <c r="BM7" s="791" t="s">
        <v>195</v>
      </c>
      <c r="BN7" s="810" t="s">
        <v>195</v>
      </c>
      <c r="BO7" s="280" t="s">
        <v>195</v>
      </c>
      <c r="BP7" s="791" t="s">
        <v>195</v>
      </c>
      <c r="BQ7" s="791" t="s">
        <v>195</v>
      </c>
      <c r="BR7" s="791" t="s">
        <v>195</v>
      </c>
      <c r="BS7" s="791" t="s">
        <v>195</v>
      </c>
      <c r="BT7" s="791" t="s">
        <v>195</v>
      </c>
      <c r="BU7" s="791" t="s">
        <v>195</v>
      </c>
      <c r="BV7" s="791" t="s">
        <v>195</v>
      </c>
      <c r="BW7" s="791" t="s">
        <v>195</v>
      </c>
      <c r="BX7" s="791" t="s">
        <v>195</v>
      </c>
      <c r="BY7" s="791" t="s">
        <v>195</v>
      </c>
      <c r="BZ7" s="791" t="s">
        <v>195</v>
      </c>
      <c r="CA7" s="791" t="s">
        <v>195</v>
      </c>
      <c r="CB7" s="791" t="s">
        <v>195</v>
      </c>
      <c r="CC7" s="791" t="s">
        <v>195</v>
      </c>
      <c r="CD7" s="791" t="s">
        <v>195</v>
      </c>
      <c r="CE7" s="791" t="s">
        <v>195</v>
      </c>
      <c r="CF7" s="791" t="s">
        <v>195</v>
      </c>
      <c r="CG7" s="791" t="s">
        <v>195</v>
      </c>
      <c r="CH7" s="791" t="s">
        <v>195</v>
      </c>
      <c r="CI7" s="791" t="s">
        <v>195</v>
      </c>
      <c r="CJ7" s="791" t="s">
        <v>195</v>
      </c>
      <c r="CK7" s="791" t="s">
        <v>195</v>
      </c>
      <c r="CL7" s="791" t="s">
        <v>195</v>
      </c>
      <c r="CM7" s="791" t="s">
        <v>195</v>
      </c>
      <c r="CN7" s="791" t="s">
        <v>195</v>
      </c>
      <c r="CO7" s="791" t="s">
        <v>195</v>
      </c>
      <c r="CP7" s="791" t="s">
        <v>195</v>
      </c>
      <c r="CQ7" s="791" t="s">
        <v>195</v>
      </c>
      <c r="CR7" s="791" t="s">
        <v>195</v>
      </c>
      <c r="CS7" s="791" t="s">
        <v>195</v>
      </c>
      <c r="CT7" s="791" t="s">
        <v>195</v>
      </c>
      <c r="CU7" s="791" t="s">
        <v>195</v>
      </c>
      <c r="CV7" s="791" t="s">
        <v>195</v>
      </c>
      <c r="CW7" s="791" t="s">
        <v>195</v>
      </c>
      <c r="CX7" s="791" t="s">
        <v>195</v>
      </c>
      <c r="CY7" s="791" t="s">
        <v>195</v>
      </c>
      <c r="CZ7" s="791" t="s">
        <v>195</v>
      </c>
      <c r="DA7" s="791" t="s">
        <v>195</v>
      </c>
      <c r="DB7" s="791" t="s">
        <v>195</v>
      </c>
      <c r="DC7" s="791" t="s">
        <v>195</v>
      </c>
      <c r="DD7" s="791" t="s">
        <v>195</v>
      </c>
      <c r="DE7" s="791" t="s">
        <v>195</v>
      </c>
      <c r="DF7" s="791" t="s">
        <v>195</v>
      </c>
      <c r="DG7" s="791" t="s">
        <v>195</v>
      </c>
      <c r="DH7" s="791" t="s">
        <v>195</v>
      </c>
      <c r="DI7" s="791" t="s">
        <v>195</v>
      </c>
      <c r="DJ7" s="791" t="s">
        <v>195</v>
      </c>
      <c r="DK7" s="791" t="s">
        <v>195</v>
      </c>
      <c r="DL7" s="791" t="s">
        <v>195</v>
      </c>
      <c r="DM7" s="791" t="s">
        <v>195</v>
      </c>
      <c r="DN7" s="791" t="s">
        <v>195</v>
      </c>
      <c r="DO7" s="791" t="s">
        <v>195</v>
      </c>
      <c r="DP7" s="791" t="s">
        <v>195</v>
      </c>
      <c r="DQ7" s="791" t="s">
        <v>195</v>
      </c>
      <c r="DR7" s="791" t="s">
        <v>195</v>
      </c>
      <c r="DS7" s="791" t="s">
        <v>195</v>
      </c>
      <c r="DT7" s="791" t="s">
        <v>195</v>
      </c>
      <c r="DU7" s="791" t="s">
        <v>195</v>
      </c>
      <c r="DV7" s="791" t="s">
        <v>195</v>
      </c>
      <c r="DW7" s="791" t="s">
        <v>195</v>
      </c>
      <c r="DX7" s="791" t="s">
        <v>195</v>
      </c>
      <c r="DY7" s="791" t="s">
        <v>195</v>
      </c>
      <c r="DZ7" s="791" t="s">
        <v>195</v>
      </c>
      <c r="EA7" s="791" t="s">
        <v>195</v>
      </c>
      <c r="EB7" s="791" t="s">
        <v>195</v>
      </c>
      <c r="EC7" s="791" t="s">
        <v>195</v>
      </c>
      <c r="ED7" s="791" t="s">
        <v>195</v>
      </c>
      <c r="EE7" s="791" t="s">
        <v>195</v>
      </c>
      <c r="EF7" s="791" t="s">
        <v>195</v>
      </c>
      <c r="EG7" s="791" t="s">
        <v>195</v>
      </c>
      <c r="EH7" s="791" t="s">
        <v>195</v>
      </c>
      <c r="EI7" s="791" t="s">
        <v>195</v>
      </c>
      <c r="EJ7" s="791" t="s">
        <v>195</v>
      </c>
      <c r="EK7" s="791" t="s">
        <v>195</v>
      </c>
      <c r="EL7" s="791" t="s">
        <v>195</v>
      </c>
      <c r="EM7" s="791" t="s">
        <v>195</v>
      </c>
      <c r="EN7" s="791" t="s">
        <v>195</v>
      </c>
      <c r="EO7" s="791" t="s">
        <v>195</v>
      </c>
      <c r="EP7" s="791" t="s">
        <v>195</v>
      </c>
      <c r="EQ7" s="791" t="s">
        <v>195</v>
      </c>
      <c r="ER7" s="791" t="s">
        <v>195</v>
      </c>
      <c r="ES7" s="791" t="s">
        <v>195</v>
      </c>
      <c r="ET7" s="791" t="s">
        <v>195</v>
      </c>
      <c r="EU7" s="791" t="s">
        <v>195</v>
      </c>
      <c r="EV7" s="791" t="s">
        <v>195</v>
      </c>
      <c r="EW7" s="791" t="s">
        <v>195</v>
      </c>
      <c r="EX7" s="791" t="s">
        <v>195</v>
      </c>
      <c r="EY7" s="791" t="s">
        <v>195</v>
      </c>
      <c r="EZ7" s="791" t="s">
        <v>195</v>
      </c>
      <c r="FA7" s="791" t="s">
        <v>195</v>
      </c>
      <c r="FB7" s="791" t="s">
        <v>195</v>
      </c>
      <c r="FC7" s="791" t="s">
        <v>195</v>
      </c>
      <c r="FD7" s="791" t="s">
        <v>195</v>
      </c>
      <c r="FE7" s="791" t="s">
        <v>195</v>
      </c>
      <c r="FF7" s="791" t="s">
        <v>195</v>
      </c>
      <c r="FG7" s="791" t="s">
        <v>195</v>
      </c>
      <c r="FH7" s="791" t="s">
        <v>195</v>
      </c>
      <c r="FI7" s="791" t="s">
        <v>195</v>
      </c>
      <c r="FJ7" s="791" t="s">
        <v>195</v>
      </c>
      <c r="FK7" s="791" t="s">
        <v>195</v>
      </c>
      <c r="FL7" s="791" t="s">
        <v>195</v>
      </c>
      <c r="FM7" s="791" t="s">
        <v>195</v>
      </c>
      <c r="FN7" s="791" t="s">
        <v>195</v>
      </c>
      <c r="FO7" s="791" t="s">
        <v>195</v>
      </c>
      <c r="FP7" s="791" t="s">
        <v>195</v>
      </c>
      <c r="FQ7" s="791" t="s">
        <v>195</v>
      </c>
      <c r="FR7" s="791" t="s">
        <v>195</v>
      </c>
      <c r="FS7" s="791" t="s">
        <v>195</v>
      </c>
      <c r="FT7" s="791" t="s">
        <v>195</v>
      </c>
      <c r="FU7" s="791" t="s">
        <v>195</v>
      </c>
      <c r="FV7" s="791" t="s">
        <v>195</v>
      </c>
      <c r="FW7" s="791" t="s">
        <v>195</v>
      </c>
      <c r="FX7" s="791" t="s">
        <v>195</v>
      </c>
      <c r="FY7" s="791" t="s">
        <v>195</v>
      </c>
      <c r="FZ7" s="791" t="s">
        <v>195</v>
      </c>
      <c r="GA7" s="791" t="s">
        <v>195</v>
      </c>
      <c r="GB7" s="791" t="s">
        <v>195</v>
      </c>
      <c r="GC7" s="791" t="s">
        <v>195</v>
      </c>
      <c r="GD7" s="791" t="s">
        <v>195</v>
      </c>
      <c r="GE7" s="791" t="s">
        <v>195</v>
      </c>
      <c r="GF7" s="791" t="s">
        <v>195</v>
      </c>
      <c r="GG7" s="791" t="s">
        <v>195</v>
      </c>
      <c r="GH7" s="791" t="s">
        <v>195</v>
      </c>
      <c r="GI7" s="791" t="s">
        <v>195</v>
      </c>
      <c r="GJ7" s="791" t="s">
        <v>195</v>
      </c>
      <c r="GK7" s="791" t="s">
        <v>195</v>
      </c>
      <c r="GL7" s="791" t="s">
        <v>195</v>
      </c>
      <c r="GM7" s="791" t="s">
        <v>195</v>
      </c>
      <c r="GN7" s="791" t="s">
        <v>195</v>
      </c>
      <c r="GO7" s="791" t="s">
        <v>195</v>
      </c>
      <c r="GP7" s="791" t="s">
        <v>195</v>
      </c>
      <c r="GQ7" s="43"/>
      <c r="GR7" s="62"/>
      <c r="GS7" s="487"/>
      <c r="GV7" s="548" t="s">
        <v>15</v>
      </c>
      <c r="GW7" s="23">
        <f t="array" ref="GW7">SUM(($HB13:$HB21&gt;=GW2)*($HB13:$HB21&lt;GX2))</f>
        <v>0</v>
      </c>
      <c r="GX7" s="23">
        <f t="array" ref="GX7">SUM(($HB13:$HB21&gt;=GX2)*($HB13:$HB21&lt;GY2))</f>
        <v>0</v>
      </c>
      <c r="GY7" s="23">
        <f t="array" ref="GY7">SUM(($HB13:$HB21&gt;=GY2)*($HB13:$HB21&lt;GZ2))</f>
        <v>0</v>
      </c>
      <c r="GZ7" s="23">
        <f t="array" ref="GZ7">SUM(($HB13:$HB21&gt;=GZ2)*($HB13:$HB21&lt;HA2))</f>
        <v>0</v>
      </c>
      <c r="HA7" s="23">
        <f t="array" ref="HA7">SUM(($HB13:$HB21&gt;=HA2)*($HB13:$HB21&lt;HB2))</f>
        <v>0</v>
      </c>
      <c r="HB7" s="23">
        <f t="array" ref="HB7">SUM(($HB13:$HB21&gt;=HB2)*($HB13:$HB21&lt;HC2))</f>
        <v>0</v>
      </c>
      <c r="HC7" s="23">
        <f t="array" ref="HC7">SUM(($HB13:$HB21&gt;=HC2)*($HB13:$HB21&lt;HD2))</f>
        <v>0</v>
      </c>
      <c r="HD7" s="23">
        <f t="array" ref="HD7">SUM(($HB13:$HB21&gt;=HD2)*($HB13:$HB21&lt;HE2))</f>
        <v>0</v>
      </c>
      <c r="HE7" s="23">
        <f t="array" ref="HE7">SUM(($HB13:$HB21&gt;=HE2)*($HB13:$HB21&lt;HF2))</f>
        <v>0</v>
      </c>
      <c r="HF7" s="23">
        <f t="array" ref="HF7">SUM(($HB13:$HB21&gt;=HF2)*($HB13:$HB21&lt;HG2))</f>
        <v>0</v>
      </c>
      <c r="HG7" s="23">
        <f t="array" ref="HG7">SUM(($HB13:$HB21&gt;=HG2)*($HB13:$HB21&lt;HH2))</f>
        <v>0</v>
      </c>
      <c r="HH7" s="23">
        <f t="array" ref="HH7">SUM(($HB13:$HB21&gt;=HH2)*($HB13:$HB21&lt;HI2))</f>
        <v>0</v>
      </c>
      <c r="HI7" s="23">
        <f t="array" ref="HI7">SUM(($HB13:$HB21&gt;=HI2)*($HB13:$HB21&lt;HJ2))</f>
        <v>0</v>
      </c>
      <c r="HJ7" s="23">
        <f t="array" ref="HJ7">SUM(($HB13:$HB21&gt;=HJ2)*($HB13:$HB21&lt;HK2))</f>
        <v>0</v>
      </c>
      <c r="HK7" s="23">
        <f t="array" ref="HK7">SUM(($HB13:$HB21&gt;=HK2)*($HB13:$HB21&lt;HL2))</f>
        <v>0</v>
      </c>
      <c r="HL7" s="23">
        <f t="array" ref="HL7">SUM(($HB13:$HB21&gt;=HL2)*($HB13:$HB21&lt;HM2))</f>
        <v>0</v>
      </c>
      <c r="HM7" s="23">
        <f t="array" ref="HM7">SUM(($HB13:$HB21&gt;=HM2)*($HB13:$HB21&lt;HN2))</f>
        <v>0</v>
      </c>
      <c r="HN7" s="23">
        <f t="array" ref="HN7">SUM(($HB13:$HB21&gt;=HN2)*($HB13:$HB21&lt;HN1))</f>
        <v>0</v>
      </c>
    </row>
    <row r="8" spans="1:222" ht="15.75" customHeight="1" x14ac:dyDescent="0.2">
      <c r="A8" s="5" t="str">
        <f>[3]Résumé!$I24</f>
        <v>V10</v>
      </c>
      <c r="B8" s="36">
        <f>[3]Résumé!$L24</f>
        <v>124.99000000000069</v>
      </c>
      <c r="C8" s="486" t="str">
        <f>'[2]AT 1292-15'!$AC8</f>
        <v>Bagué</v>
      </c>
      <c r="D8" s="5">
        <f>[3]Résumé!$J24</f>
        <v>43388</v>
      </c>
      <c r="E8" s="14">
        <f t="shared" si="0"/>
        <v>42887</v>
      </c>
      <c r="F8" s="27" t="s">
        <v>61</v>
      </c>
      <c r="G8" s="508">
        <v>29</v>
      </c>
      <c r="H8" s="508">
        <v>0</v>
      </c>
      <c r="I8" s="508">
        <v>37</v>
      </c>
      <c r="J8" s="508">
        <v>38</v>
      </c>
      <c r="K8" s="508">
        <v>21</v>
      </c>
      <c r="L8" s="508">
        <v>34</v>
      </c>
      <c r="M8" s="508">
        <v>31</v>
      </c>
      <c r="N8" s="508">
        <v>22</v>
      </c>
      <c r="O8" s="508">
        <v>40</v>
      </c>
      <c r="P8" s="508">
        <v>1</v>
      </c>
      <c r="Q8" s="508">
        <v>1</v>
      </c>
      <c r="R8" s="508">
        <v>21</v>
      </c>
      <c r="S8" s="493">
        <v>33</v>
      </c>
      <c r="T8" s="493">
        <v>38</v>
      </c>
      <c r="U8" s="493">
        <v>40</v>
      </c>
      <c r="V8" s="493">
        <v>27</v>
      </c>
      <c r="W8" s="493">
        <v>19</v>
      </c>
      <c r="X8" s="493">
        <v>20</v>
      </c>
      <c r="Y8" s="493">
        <v>9</v>
      </c>
      <c r="Z8" s="493">
        <v>9</v>
      </c>
      <c r="AA8" s="493">
        <v>40</v>
      </c>
      <c r="AB8" s="493">
        <v>33</v>
      </c>
      <c r="AC8" s="791">
        <v>23</v>
      </c>
      <c r="AD8" s="810">
        <v>23</v>
      </c>
      <c r="AE8" s="280">
        <v>17</v>
      </c>
      <c r="AF8" s="791">
        <v>17</v>
      </c>
      <c r="AG8" s="791">
        <v>17</v>
      </c>
      <c r="AH8" s="791">
        <v>17</v>
      </c>
      <c r="AI8" s="791">
        <v>10</v>
      </c>
      <c r="AJ8" s="791" t="s">
        <v>12</v>
      </c>
      <c r="AK8" s="791" t="s">
        <v>12</v>
      </c>
      <c r="AL8" s="791" t="s">
        <v>12</v>
      </c>
      <c r="AM8" s="791" t="s">
        <v>12</v>
      </c>
      <c r="AN8" s="791" t="s">
        <v>12</v>
      </c>
      <c r="AO8" s="791" t="s">
        <v>12</v>
      </c>
      <c r="AP8" s="810" t="s">
        <v>12</v>
      </c>
      <c r="AQ8" s="280">
        <v>23</v>
      </c>
      <c r="AR8" s="791">
        <v>23</v>
      </c>
      <c r="AS8" s="791">
        <v>23</v>
      </c>
      <c r="AT8" s="791">
        <v>23</v>
      </c>
      <c r="AU8" s="791">
        <v>23</v>
      </c>
      <c r="AV8" s="791">
        <v>23</v>
      </c>
      <c r="AW8" s="791">
        <v>23</v>
      </c>
      <c r="AX8" s="791">
        <v>23</v>
      </c>
      <c r="AY8" s="791">
        <v>23</v>
      </c>
      <c r="AZ8" s="791">
        <v>23</v>
      </c>
      <c r="BA8" s="791">
        <v>23</v>
      </c>
      <c r="BB8" s="810">
        <v>23</v>
      </c>
      <c r="BC8" s="280">
        <v>23</v>
      </c>
      <c r="BD8" s="791">
        <v>23</v>
      </c>
      <c r="BE8" s="791">
        <v>23</v>
      </c>
      <c r="BF8" s="791">
        <v>23</v>
      </c>
      <c r="BG8" s="791">
        <v>23</v>
      </c>
      <c r="BH8" s="791">
        <v>23</v>
      </c>
      <c r="BI8" s="791">
        <v>23</v>
      </c>
      <c r="BJ8" s="791">
        <v>23</v>
      </c>
      <c r="BK8" s="791">
        <v>23</v>
      </c>
      <c r="BL8" s="791">
        <v>23</v>
      </c>
      <c r="BM8" s="791">
        <v>23</v>
      </c>
      <c r="BN8" s="810">
        <v>23</v>
      </c>
      <c r="BO8" s="280">
        <v>23</v>
      </c>
      <c r="BP8" s="791">
        <v>23</v>
      </c>
      <c r="BQ8" s="791">
        <v>23</v>
      </c>
      <c r="BR8" s="791">
        <v>23</v>
      </c>
      <c r="BS8" s="791">
        <v>23</v>
      </c>
      <c r="BT8" s="791">
        <v>23</v>
      </c>
      <c r="BU8" s="791">
        <v>23</v>
      </c>
      <c r="BV8" s="791">
        <v>23</v>
      </c>
      <c r="BW8" s="791">
        <v>23</v>
      </c>
      <c r="BX8" s="791">
        <v>23</v>
      </c>
      <c r="BY8" s="791">
        <v>23</v>
      </c>
      <c r="BZ8" s="791">
        <v>23</v>
      </c>
      <c r="CA8" s="791">
        <v>23</v>
      </c>
      <c r="CB8" s="791">
        <v>23</v>
      </c>
      <c r="CC8" s="791">
        <v>23</v>
      </c>
      <c r="CD8" s="791">
        <v>23</v>
      </c>
      <c r="CE8" s="791">
        <v>23</v>
      </c>
      <c r="CF8" s="791" t="s">
        <v>13</v>
      </c>
      <c r="CG8" s="791" t="s">
        <v>13</v>
      </c>
      <c r="CH8" s="791" t="s">
        <v>13</v>
      </c>
      <c r="CI8" s="791" t="s">
        <v>13</v>
      </c>
      <c r="CJ8" s="791" t="s">
        <v>13</v>
      </c>
      <c r="CK8" s="791">
        <v>23</v>
      </c>
      <c r="CL8" s="791">
        <v>23</v>
      </c>
      <c r="CM8" s="791">
        <v>23</v>
      </c>
      <c r="CN8" s="791">
        <v>23</v>
      </c>
      <c r="CO8" s="791">
        <v>23</v>
      </c>
      <c r="CP8" s="791">
        <v>23</v>
      </c>
      <c r="CQ8" s="791">
        <v>23</v>
      </c>
      <c r="CR8" s="791">
        <v>23</v>
      </c>
      <c r="CS8" s="791">
        <v>23</v>
      </c>
      <c r="CT8" s="791">
        <v>23</v>
      </c>
      <c r="CU8" s="791">
        <v>23</v>
      </c>
      <c r="CV8" s="791">
        <v>23</v>
      </c>
      <c r="CW8" s="791">
        <v>23</v>
      </c>
      <c r="CX8" s="791">
        <v>23</v>
      </c>
      <c r="CY8" s="791">
        <v>23</v>
      </c>
      <c r="CZ8" s="791">
        <v>23</v>
      </c>
      <c r="DA8" s="791">
        <v>23</v>
      </c>
      <c r="DB8" s="791">
        <v>23</v>
      </c>
      <c r="DC8" s="791">
        <v>23</v>
      </c>
      <c r="DD8" s="791">
        <v>23</v>
      </c>
      <c r="DE8" s="791">
        <v>23</v>
      </c>
      <c r="DF8" s="791">
        <v>23</v>
      </c>
      <c r="DG8" s="791">
        <v>23</v>
      </c>
      <c r="DH8" s="791">
        <v>23</v>
      </c>
      <c r="DI8" s="791">
        <v>23</v>
      </c>
      <c r="DJ8" s="791">
        <v>23</v>
      </c>
      <c r="DK8" s="791" t="s">
        <v>197</v>
      </c>
      <c r="DL8" s="791" t="s">
        <v>197</v>
      </c>
      <c r="DM8" s="791" t="s">
        <v>197</v>
      </c>
      <c r="DN8" s="791" t="s">
        <v>197</v>
      </c>
      <c r="DO8" s="791" t="s">
        <v>197</v>
      </c>
      <c r="DP8" s="791" t="s">
        <v>197</v>
      </c>
      <c r="DQ8" s="791">
        <v>20</v>
      </c>
      <c r="DR8" s="791">
        <v>20</v>
      </c>
      <c r="DS8" s="791">
        <v>20</v>
      </c>
      <c r="DT8" s="791">
        <v>20</v>
      </c>
      <c r="DU8" s="791">
        <v>20</v>
      </c>
      <c r="DV8" s="791">
        <v>20</v>
      </c>
      <c r="DW8" s="791">
        <v>20</v>
      </c>
      <c r="DX8" s="791">
        <v>20</v>
      </c>
      <c r="DY8" s="791">
        <v>20</v>
      </c>
      <c r="DZ8" s="791">
        <v>20</v>
      </c>
      <c r="EA8" s="791">
        <v>20</v>
      </c>
      <c r="EB8" s="791">
        <v>20</v>
      </c>
      <c r="EC8" s="791">
        <v>20</v>
      </c>
      <c r="ED8" s="791">
        <v>20</v>
      </c>
      <c r="EE8" s="791">
        <v>20</v>
      </c>
      <c r="EF8" s="791">
        <v>20</v>
      </c>
      <c r="EG8" s="791">
        <v>20</v>
      </c>
      <c r="EH8" s="791">
        <v>20</v>
      </c>
      <c r="EI8" s="791">
        <v>20</v>
      </c>
      <c r="EJ8" s="791" t="s">
        <v>14</v>
      </c>
      <c r="EK8" s="791" t="s">
        <v>14</v>
      </c>
      <c r="EL8" s="791" t="s">
        <v>14</v>
      </c>
      <c r="EM8" s="791" t="s">
        <v>14</v>
      </c>
      <c r="EN8" s="791" t="s">
        <v>14</v>
      </c>
      <c r="EO8" s="791" t="s">
        <v>14</v>
      </c>
      <c r="EP8" s="791">
        <v>20</v>
      </c>
      <c r="EQ8" s="791">
        <v>20</v>
      </c>
      <c r="ER8" s="791">
        <v>20</v>
      </c>
      <c r="ES8" s="791">
        <v>20</v>
      </c>
      <c r="ET8" s="791">
        <v>20</v>
      </c>
      <c r="EU8" s="791">
        <v>20</v>
      </c>
      <c r="EV8" s="791">
        <v>20</v>
      </c>
      <c r="EW8" s="791">
        <v>20</v>
      </c>
      <c r="EX8" s="791">
        <v>20</v>
      </c>
      <c r="EY8" s="791">
        <v>20</v>
      </c>
      <c r="EZ8" s="791">
        <v>20</v>
      </c>
      <c r="FA8" s="791">
        <v>20</v>
      </c>
      <c r="FB8" s="791">
        <v>20</v>
      </c>
      <c r="FC8" s="791">
        <v>20</v>
      </c>
      <c r="FD8" s="791">
        <v>20</v>
      </c>
      <c r="FE8" s="791">
        <v>20</v>
      </c>
      <c r="FF8" s="791">
        <v>20</v>
      </c>
      <c r="FG8" s="791">
        <v>20</v>
      </c>
      <c r="FH8" s="791">
        <v>20</v>
      </c>
      <c r="FI8" s="791">
        <v>20</v>
      </c>
      <c r="FJ8" s="791">
        <v>20</v>
      </c>
      <c r="FK8" s="791">
        <v>20</v>
      </c>
      <c r="FL8" s="791">
        <v>20</v>
      </c>
      <c r="FM8" s="791">
        <v>20</v>
      </c>
      <c r="FN8" s="791">
        <v>20</v>
      </c>
      <c r="FO8" s="791">
        <v>20</v>
      </c>
      <c r="FP8" s="791">
        <v>20</v>
      </c>
      <c r="FQ8" s="791">
        <v>20</v>
      </c>
      <c r="FR8" s="791">
        <v>20</v>
      </c>
      <c r="FS8" s="791">
        <v>20</v>
      </c>
      <c r="FT8" s="791">
        <v>20</v>
      </c>
      <c r="FU8" s="791">
        <v>20</v>
      </c>
      <c r="FV8" s="791">
        <v>20</v>
      </c>
      <c r="FW8" s="791">
        <v>20</v>
      </c>
      <c r="FX8" s="791">
        <v>20</v>
      </c>
      <c r="FY8" s="791">
        <v>20</v>
      </c>
      <c r="FZ8" s="791">
        <v>20</v>
      </c>
      <c r="GA8" s="791">
        <v>20</v>
      </c>
      <c r="GB8" s="791">
        <v>20</v>
      </c>
      <c r="GC8" s="791">
        <v>20</v>
      </c>
      <c r="GD8" s="791">
        <v>20</v>
      </c>
      <c r="GE8" s="791">
        <v>20</v>
      </c>
      <c r="GF8" s="791">
        <v>20</v>
      </c>
      <c r="GG8" s="791">
        <v>20</v>
      </c>
      <c r="GH8" s="791">
        <v>20</v>
      </c>
      <c r="GI8" s="791">
        <v>20</v>
      </c>
      <c r="GJ8" s="791">
        <v>20</v>
      </c>
      <c r="GK8" s="791">
        <v>20</v>
      </c>
      <c r="GL8" s="791">
        <v>20</v>
      </c>
      <c r="GM8" s="791" t="s">
        <v>195</v>
      </c>
      <c r="GN8" s="791" t="s">
        <v>195</v>
      </c>
      <c r="GO8" s="791" t="s">
        <v>195</v>
      </c>
      <c r="GP8" s="791" t="s">
        <v>195</v>
      </c>
      <c r="GQ8" s="62">
        <v>3878</v>
      </c>
      <c r="GR8" s="62">
        <f t="shared" si="1"/>
        <v>6366</v>
      </c>
      <c r="GS8" s="487">
        <f>ROUND([3]Résumé!$P24/30.4,0)</f>
        <v>-5</v>
      </c>
      <c r="GV8" s="548" t="s">
        <v>16</v>
      </c>
      <c r="GW8" s="23">
        <f t="array" ref="GW8">SUM(($HC13:$HC21&gt;=GW2)*($HC13:$HC21&lt;GX2))</f>
        <v>0</v>
      </c>
      <c r="GX8" s="23">
        <f t="array" ref="GX8">SUM(($HC13:$HC21&gt;=GX2)*($HC13:$HC21&lt;GY2))</f>
        <v>0</v>
      </c>
      <c r="GY8" s="23">
        <f t="array" ref="GY8">SUM(($HC13:$HC21&gt;=GY2)*($HC13:$HC21&lt;GZ2))</f>
        <v>0</v>
      </c>
      <c r="GZ8" s="23">
        <f t="array" ref="GZ8">SUM(($HC13:$HC21&gt;=GZ2)*($HC13:$HC21&lt;HA2))</f>
        <v>0</v>
      </c>
      <c r="HA8" s="23">
        <f t="array" ref="HA8">SUM(($HC13:$HC21&gt;=HA2)*($HC13:$HC21&lt;HB2))</f>
        <v>0</v>
      </c>
      <c r="HB8" s="23">
        <f t="array" ref="HB8">SUM(($HC13:$HC21&gt;=HB2)*($HC13:$HC21&lt;HC2))</f>
        <v>1</v>
      </c>
      <c r="HC8" s="23">
        <f t="array" ref="HC8">SUM(($HC13:$HC21&gt;=HC2)*($HC13:$HC21&lt;HD2))</f>
        <v>0</v>
      </c>
      <c r="HD8" s="23">
        <f t="array" ref="HD8">SUM(($HC13:$HC21&gt;=HD2)*($HC13:$HC21&lt;HE2))</f>
        <v>0</v>
      </c>
      <c r="HE8" s="23">
        <f t="array" ref="HE8">SUM(($HC13:$HC21&gt;=HE2)*($HC13:$HC21&lt;HF2))</f>
        <v>0</v>
      </c>
      <c r="HF8" s="23">
        <f t="array" ref="HF8">SUM(($HC13:$HC21&gt;=HF2)*($HC13:$HC21&lt;HG2))</f>
        <v>0</v>
      </c>
      <c r="HG8" s="23">
        <f t="array" ref="HG8">SUM(($HC13:$HC21&gt;=HG2)*($HC13:$HC21&lt;HH2))</f>
        <v>0</v>
      </c>
      <c r="HH8" s="23">
        <f t="array" ref="HH8">SUM(($HC13:$HC21&gt;=HH2)*($HC13:$HC21&lt;HI2))</f>
        <v>0</v>
      </c>
      <c r="HI8" s="23">
        <f t="array" ref="HI8">SUM(($HC13:$HC21&gt;=HI2)*($HC13:$HC21&lt;HJ2))</f>
        <v>0</v>
      </c>
      <c r="HJ8" s="23">
        <f t="array" ref="HJ8">SUM(($HC13:$HC21&gt;=HJ2)*($HC13:$HC21&lt;HK2))</f>
        <v>0</v>
      </c>
      <c r="HK8" s="23">
        <f t="array" ref="HK8">SUM(($HC13:$HC21&gt;=HK2)*($HC13:$HC21&lt;HL2))</f>
        <v>0</v>
      </c>
      <c r="HL8" s="23">
        <f t="array" ref="HL8">SUM(($HC13:$HC21&gt;=HL2)*($HC13:$HC21&lt;HM2))</f>
        <v>0</v>
      </c>
      <c r="HM8" s="23">
        <f t="array" ref="HM8">SUM(($HC13:$HC21&gt;=HM2)*($HC13:$HC21&lt;HN2))</f>
        <v>0</v>
      </c>
      <c r="HN8" s="23">
        <f t="array" ref="HN8">SUM(($HC13:$HC21&gt;=HN2)*($HC13:$HC21&lt;HN1))</f>
        <v>0</v>
      </c>
    </row>
    <row r="9" spans="1:222" ht="15.75" customHeight="1" x14ac:dyDescent="0.2">
      <c r="A9" s="5" t="str">
        <f>[3]Résumé!$I25</f>
        <v>V10</v>
      </c>
      <c r="B9" s="36">
        <f>[3]Résumé!$L25</f>
        <v>353.85999999999967</v>
      </c>
      <c r="C9" s="746">
        <f>'[2]AT 1292-15'!$AC9</f>
        <v>12.840531561461907</v>
      </c>
      <c r="D9" s="5">
        <f>[3]Résumé!$J25</f>
        <v>43284</v>
      </c>
      <c r="E9" s="14">
        <f t="shared" si="0"/>
        <v>43191</v>
      </c>
      <c r="F9" s="27" t="s">
        <v>62</v>
      </c>
      <c r="G9" s="508" t="s">
        <v>196</v>
      </c>
      <c r="H9" s="508" t="s">
        <v>196</v>
      </c>
      <c r="I9" s="508" t="s">
        <v>196</v>
      </c>
      <c r="J9" s="508" t="s">
        <v>196</v>
      </c>
      <c r="K9" s="508" t="s">
        <v>196</v>
      </c>
      <c r="L9" s="508" t="s">
        <v>196</v>
      </c>
      <c r="M9" s="508" t="s">
        <v>196</v>
      </c>
      <c r="N9" s="508" t="s">
        <v>196</v>
      </c>
      <c r="O9" s="508" t="s">
        <v>196</v>
      </c>
      <c r="P9" s="508" t="s">
        <v>196</v>
      </c>
      <c r="Q9" s="508">
        <v>14</v>
      </c>
      <c r="R9" s="508">
        <v>5</v>
      </c>
      <c r="S9" s="493">
        <v>33</v>
      </c>
      <c r="T9" s="493">
        <v>21</v>
      </c>
      <c r="U9" s="493">
        <v>18</v>
      </c>
      <c r="V9" s="493">
        <v>13</v>
      </c>
      <c r="W9" s="493">
        <v>63</v>
      </c>
      <c r="X9" s="493">
        <v>9</v>
      </c>
      <c r="Y9" s="493">
        <v>1</v>
      </c>
      <c r="Z9" s="493">
        <v>4</v>
      </c>
      <c r="AA9" s="493">
        <v>12</v>
      </c>
      <c r="AB9" s="493">
        <v>20</v>
      </c>
      <c r="AC9" s="791" t="s">
        <v>277</v>
      </c>
      <c r="AD9" s="810" t="s">
        <v>277</v>
      </c>
      <c r="AE9" s="280">
        <v>23</v>
      </c>
      <c r="AF9" s="791">
        <v>23</v>
      </c>
      <c r="AG9" s="791">
        <v>23</v>
      </c>
      <c r="AH9" s="791">
        <v>23</v>
      </c>
      <c r="AI9" s="791">
        <v>23</v>
      </c>
      <c r="AJ9" s="791">
        <v>23</v>
      </c>
      <c r="AK9" s="791">
        <v>23</v>
      </c>
      <c r="AL9" s="791">
        <v>23</v>
      </c>
      <c r="AM9" s="791">
        <v>23</v>
      </c>
      <c r="AN9" s="791">
        <v>23</v>
      </c>
      <c r="AO9" s="791">
        <v>23</v>
      </c>
      <c r="AP9" s="810">
        <v>23</v>
      </c>
      <c r="AQ9" s="280">
        <v>23</v>
      </c>
      <c r="AR9" s="791">
        <v>23</v>
      </c>
      <c r="AS9" s="791">
        <v>23</v>
      </c>
      <c r="AT9" s="791" t="s">
        <v>12</v>
      </c>
      <c r="AU9" s="791" t="s">
        <v>12</v>
      </c>
      <c r="AV9" s="791" t="s">
        <v>12</v>
      </c>
      <c r="AW9" s="791" t="s">
        <v>12</v>
      </c>
      <c r="AX9" s="791" t="s">
        <v>12</v>
      </c>
      <c r="AY9" s="791" t="s">
        <v>12</v>
      </c>
      <c r="AZ9" s="791">
        <v>23</v>
      </c>
      <c r="BA9" s="791">
        <v>23</v>
      </c>
      <c r="BB9" s="810">
        <v>23</v>
      </c>
      <c r="BC9" s="280">
        <v>23</v>
      </c>
      <c r="BD9" s="791">
        <v>23</v>
      </c>
      <c r="BE9" s="791">
        <v>23</v>
      </c>
      <c r="BF9" s="791">
        <v>23</v>
      </c>
      <c r="BG9" s="791">
        <v>23</v>
      </c>
      <c r="BH9" s="791">
        <v>23</v>
      </c>
      <c r="BI9" s="791">
        <v>23</v>
      </c>
      <c r="BJ9" s="791">
        <v>23</v>
      </c>
      <c r="BK9" s="791">
        <v>23</v>
      </c>
      <c r="BL9" s="791">
        <v>23</v>
      </c>
      <c r="BM9" s="791">
        <v>23</v>
      </c>
      <c r="BN9" s="810">
        <v>23</v>
      </c>
      <c r="BO9" s="280">
        <v>23</v>
      </c>
      <c r="BP9" s="791">
        <v>23</v>
      </c>
      <c r="BQ9" s="791">
        <v>23</v>
      </c>
      <c r="BR9" s="791">
        <v>23</v>
      </c>
      <c r="BS9" s="791">
        <v>23</v>
      </c>
      <c r="BT9" s="791">
        <v>23</v>
      </c>
      <c r="BU9" s="791">
        <v>23</v>
      </c>
      <c r="BV9" s="791">
        <v>23</v>
      </c>
      <c r="BW9" s="791">
        <v>23</v>
      </c>
      <c r="BX9" s="791">
        <v>23</v>
      </c>
      <c r="BY9" s="791">
        <v>23</v>
      </c>
      <c r="BZ9" s="791">
        <v>23</v>
      </c>
      <c r="CA9" s="791">
        <v>23</v>
      </c>
      <c r="CB9" s="791">
        <v>23</v>
      </c>
      <c r="CC9" s="791">
        <v>23</v>
      </c>
      <c r="CD9" s="791">
        <v>23</v>
      </c>
      <c r="CE9" s="791">
        <v>23</v>
      </c>
      <c r="CF9" s="791">
        <v>23</v>
      </c>
      <c r="CG9" s="791">
        <v>23</v>
      </c>
      <c r="CH9" s="791">
        <v>23</v>
      </c>
      <c r="CI9" s="791">
        <v>23</v>
      </c>
      <c r="CJ9" s="791">
        <v>23</v>
      </c>
      <c r="CK9" s="791">
        <v>23</v>
      </c>
      <c r="CL9" s="791">
        <v>23</v>
      </c>
      <c r="CM9" s="791">
        <v>23</v>
      </c>
      <c r="CN9" s="791">
        <v>23</v>
      </c>
      <c r="CO9" s="791">
        <v>23</v>
      </c>
      <c r="CP9" s="791" t="s">
        <v>13</v>
      </c>
      <c r="CQ9" s="791" t="s">
        <v>13</v>
      </c>
      <c r="CR9" s="791" t="s">
        <v>13</v>
      </c>
      <c r="CS9" s="791" t="s">
        <v>13</v>
      </c>
      <c r="CT9" s="791" t="s">
        <v>13</v>
      </c>
      <c r="CU9" s="791">
        <v>23</v>
      </c>
      <c r="CV9" s="791">
        <v>20</v>
      </c>
      <c r="CW9" s="791">
        <v>20</v>
      </c>
      <c r="CX9" s="791">
        <v>20</v>
      </c>
      <c r="CY9" s="791">
        <v>20</v>
      </c>
      <c r="CZ9" s="791">
        <v>20</v>
      </c>
      <c r="DA9" s="791">
        <v>20</v>
      </c>
      <c r="DB9" s="791">
        <v>20</v>
      </c>
      <c r="DC9" s="791">
        <v>20</v>
      </c>
      <c r="DD9" s="791">
        <v>20</v>
      </c>
      <c r="DE9" s="791">
        <v>20</v>
      </c>
      <c r="DF9" s="791">
        <v>20</v>
      </c>
      <c r="DG9" s="791">
        <v>20</v>
      </c>
      <c r="DH9" s="791">
        <v>20</v>
      </c>
      <c r="DI9" s="791">
        <v>20</v>
      </c>
      <c r="DJ9" s="791">
        <v>20</v>
      </c>
      <c r="DK9" s="791">
        <v>20</v>
      </c>
      <c r="DL9" s="791">
        <v>20</v>
      </c>
      <c r="DM9" s="791">
        <v>20</v>
      </c>
      <c r="DN9" s="791">
        <v>20</v>
      </c>
      <c r="DO9" s="791">
        <v>20</v>
      </c>
      <c r="DP9" s="791">
        <v>20</v>
      </c>
      <c r="DQ9" s="791">
        <v>20</v>
      </c>
      <c r="DR9" s="791">
        <v>20</v>
      </c>
      <c r="DS9" s="791">
        <v>20</v>
      </c>
      <c r="DT9" s="791">
        <v>20</v>
      </c>
      <c r="DU9" s="791">
        <v>20</v>
      </c>
      <c r="DV9" s="791">
        <v>20</v>
      </c>
      <c r="DW9" s="791">
        <v>20</v>
      </c>
      <c r="DX9" s="791">
        <v>20</v>
      </c>
      <c r="DY9" s="791">
        <v>20</v>
      </c>
      <c r="DZ9" s="791">
        <v>20</v>
      </c>
      <c r="EA9" s="791">
        <v>20</v>
      </c>
      <c r="EB9" s="791">
        <v>20</v>
      </c>
      <c r="EC9" s="791">
        <v>20</v>
      </c>
      <c r="ED9" s="791">
        <v>20</v>
      </c>
      <c r="EE9" s="791">
        <v>20</v>
      </c>
      <c r="EF9" s="791">
        <v>20</v>
      </c>
      <c r="EG9" s="791">
        <v>20</v>
      </c>
      <c r="EH9" s="791">
        <v>20</v>
      </c>
      <c r="EI9" s="791" t="s">
        <v>197</v>
      </c>
      <c r="EJ9" s="791" t="s">
        <v>197</v>
      </c>
      <c r="EK9" s="791" t="s">
        <v>197</v>
      </c>
      <c r="EL9" s="791" t="s">
        <v>197</v>
      </c>
      <c r="EM9" s="791" t="s">
        <v>197</v>
      </c>
      <c r="EN9" s="791" t="s">
        <v>197</v>
      </c>
      <c r="EO9" s="791" t="s">
        <v>197</v>
      </c>
      <c r="EP9" s="791">
        <v>20</v>
      </c>
      <c r="EQ9" s="791">
        <v>20</v>
      </c>
      <c r="ER9" s="791">
        <v>20</v>
      </c>
      <c r="ES9" s="791">
        <v>20</v>
      </c>
      <c r="ET9" s="791">
        <v>20</v>
      </c>
      <c r="EU9" s="791">
        <v>20</v>
      </c>
      <c r="EV9" s="791">
        <v>20</v>
      </c>
      <c r="EW9" s="791">
        <v>20</v>
      </c>
      <c r="EX9" s="791">
        <v>20</v>
      </c>
      <c r="EY9" s="791">
        <v>15</v>
      </c>
      <c r="EZ9" s="791" t="s">
        <v>14</v>
      </c>
      <c r="FA9" s="791" t="s">
        <v>14</v>
      </c>
      <c r="FB9" s="791" t="s">
        <v>14</v>
      </c>
      <c r="FC9" s="791" t="s">
        <v>14</v>
      </c>
      <c r="FD9" s="791" t="s">
        <v>14</v>
      </c>
      <c r="FE9" s="791" t="s">
        <v>14</v>
      </c>
      <c r="FF9" s="791">
        <v>20</v>
      </c>
      <c r="FG9" s="791">
        <v>20</v>
      </c>
      <c r="FH9" s="791">
        <v>20</v>
      </c>
      <c r="FI9" s="791">
        <v>20</v>
      </c>
      <c r="FJ9" s="791">
        <v>20</v>
      </c>
      <c r="FK9" s="791">
        <v>20</v>
      </c>
      <c r="FL9" s="791">
        <v>20</v>
      </c>
      <c r="FM9" s="791">
        <v>20</v>
      </c>
      <c r="FN9" s="791">
        <v>20</v>
      </c>
      <c r="FO9" s="791">
        <v>20</v>
      </c>
      <c r="FP9" s="791">
        <v>20</v>
      </c>
      <c r="FQ9" s="791">
        <v>20</v>
      </c>
      <c r="FR9" s="791">
        <v>20</v>
      </c>
      <c r="FS9" s="791">
        <v>20</v>
      </c>
      <c r="FT9" s="791">
        <v>20</v>
      </c>
      <c r="FU9" s="791">
        <v>20</v>
      </c>
      <c r="FV9" s="791">
        <v>20</v>
      </c>
      <c r="FW9" s="791">
        <v>20</v>
      </c>
      <c r="FX9" s="791">
        <v>20</v>
      </c>
      <c r="FY9" s="791">
        <v>20</v>
      </c>
      <c r="FZ9" s="791">
        <v>20</v>
      </c>
      <c r="GA9" s="791">
        <v>20</v>
      </c>
      <c r="GB9" s="791">
        <v>20</v>
      </c>
      <c r="GC9" s="791">
        <v>20</v>
      </c>
      <c r="GD9" s="791">
        <v>20</v>
      </c>
      <c r="GE9" s="791">
        <v>20</v>
      </c>
      <c r="GF9" s="791">
        <v>20</v>
      </c>
      <c r="GG9" s="791">
        <v>20</v>
      </c>
      <c r="GH9" s="791">
        <v>20</v>
      </c>
      <c r="GI9" s="791">
        <v>20</v>
      </c>
      <c r="GJ9" s="791">
        <v>20</v>
      </c>
      <c r="GK9" s="791">
        <v>20</v>
      </c>
      <c r="GL9" s="791">
        <v>20</v>
      </c>
      <c r="GM9" s="791" t="s">
        <v>195</v>
      </c>
      <c r="GN9" s="791" t="s">
        <v>195</v>
      </c>
      <c r="GO9" s="791" t="s">
        <v>195</v>
      </c>
      <c r="GP9" s="791" t="s">
        <v>195</v>
      </c>
      <c r="GQ9" s="62">
        <v>3983</v>
      </c>
      <c r="GR9" s="62">
        <f t="shared" si="1"/>
        <v>6230</v>
      </c>
      <c r="GS9" s="487">
        <f>ROUND([3]Résumé!$P25/30.4,0)</f>
        <v>1</v>
      </c>
      <c r="GV9" s="548" t="s">
        <v>26</v>
      </c>
      <c r="GW9" s="27">
        <f t="shared" ref="GW9:HN9" si="2">SUM(GW3:GW8)</f>
        <v>0</v>
      </c>
      <c r="GX9" s="27">
        <f t="shared" si="2"/>
        <v>0</v>
      </c>
      <c r="GY9" s="27">
        <f t="shared" si="2"/>
        <v>2</v>
      </c>
      <c r="GZ9" s="27">
        <f t="shared" si="2"/>
        <v>1</v>
      </c>
      <c r="HA9" s="27">
        <f t="shared" si="2"/>
        <v>2</v>
      </c>
      <c r="HB9" s="27">
        <f t="shared" si="2"/>
        <v>4</v>
      </c>
      <c r="HC9" s="27">
        <f t="shared" si="2"/>
        <v>1</v>
      </c>
      <c r="HD9" s="27">
        <f t="shared" si="2"/>
        <v>0</v>
      </c>
      <c r="HE9" s="27">
        <f t="shared" si="2"/>
        <v>1</v>
      </c>
      <c r="HF9" s="27">
        <f t="shared" si="2"/>
        <v>2</v>
      </c>
      <c r="HG9" s="27">
        <f t="shared" si="2"/>
        <v>1</v>
      </c>
      <c r="HH9" s="27">
        <f t="shared" si="2"/>
        <v>4</v>
      </c>
      <c r="HI9" s="27">
        <f t="shared" si="2"/>
        <v>0</v>
      </c>
      <c r="HJ9" s="27">
        <f t="shared" si="2"/>
        <v>2</v>
      </c>
      <c r="HK9" s="27">
        <f t="shared" si="2"/>
        <v>1</v>
      </c>
      <c r="HL9" s="27">
        <f t="shared" si="2"/>
        <v>0</v>
      </c>
      <c r="HM9" s="27">
        <f t="shared" si="2"/>
        <v>0</v>
      </c>
      <c r="HN9" s="27">
        <f t="shared" si="2"/>
        <v>0</v>
      </c>
    </row>
    <row r="10" spans="1:222" ht="15.75" customHeight="1" x14ac:dyDescent="0.2">
      <c r="A10" s="5" t="str">
        <f>[3]Résumé!$I26</f>
        <v>V10</v>
      </c>
      <c r="B10" s="36">
        <f>[3]Résumé!$L26</f>
        <v>221.01000000000022</v>
      </c>
      <c r="C10" s="486" t="str">
        <f>'[2]AT 1292-15'!$AC10</f>
        <v>Bagué</v>
      </c>
      <c r="D10" s="5">
        <f>[3]Résumé!$J26</f>
        <v>43544</v>
      </c>
      <c r="E10" s="14">
        <f t="shared" si="0"/>
        <v>43101</v>
      </c>
      <c r="F10" s="27" t="s">
        <v>63</v>
      </c>
      <c r="G10" s="508">
        <v>46</v>
      </c>
      <c r="H10" s="508">
        <v>36</v>
      </c>
      <c r="I10" s="508">
        <v>28</v>
      </c>
      <c r="J10" s="508">
        <v>23</v>
      </c>
      <c r="K10" s="508">
        <v>22</v>
      </c>
      <c r="L10" s="508">
        <v>32</v>
      </c>
      <c r="M10" s="508">
        <v>6</v>
      </c>
      <c r="N10" s="508">
        <v>13</v>
      </c>
      <c r="O10" s="508"/>
      <c r="P10" s="508">
        <v>1</v>
      </c>
      <c r="Q10" s="508">
        <v>30</v>
      </c>
      <c r="R10" s="508">
        <v>17</v>
      </c>
      <c r="S10" s="493">
        <v>38</v>
      </c>
      <c r="T10" s="493">
        <v>34</v>
      </c>
      <c r="U10" s="493">
        <v>37</v>
      </c>
      <c r="V10" s="493">
        <v>44</v>
      </c>
      <c r="W10" s="493">
        <v>14</v>
      </c>
      <c r="X10" s="493">
        <v>21</v>
      </c>
      <c r="Y10" s="493">
        <v>31</v>
      </c>
      <c r="Z10" s="493">
        <v>7</v>
      </c>
      <c r="AA10" s="493">
        <v>13</v>
      </c>
      <c r="AB10" s="493">
        <v>29</v>
      </c>
      <c r="AC10" s="791">
        <v>18</v>
      </c>
      <c r="AD10" s="810">
        <v>18</v>
      </c>
      <c r="AE10" s="280">
        <v>17</v>
      </c>
      <c r="AF10" s="791">
        <v>17</v>
      </c>
      <c r="AG10" s="791">
        <v>17</v>
      </c>
      <c r="AH10" s="791">
        <v>17</v>
      </c>
      <c r="AI10" s="791">
        <v>17</v>
      </c>
      <c r="AJ10" s="791">
        <v>17</v>
      </c>
      <c r="AK10" s="791">
        <v>17</v>
      </c>
      <c r="AL10" s="791">
        <v>17</v>
      </c>
      <c r="AM10" s="791">
        <v>17</v>
      </c>
      <c r="AN10" s="791">
        <v>17</v>
      </c>
      <c r="AO10" s="791">
        <v>15</v>
      </c>
      <c r="AP10" s="810"/>
      <c r="AQ10" s="280" t="s">
        <v>12</v>
      </c>
      <c r="AR10" s="791" t="s">
        <v>12</v>
      </c>
      <c r="AS10" s="791" t="s">
        <v>12</v>
      </c>
      <c r="AT10" s="791" t="s">
        <v>12</v>
      </c>
      <c r="AU10" s="791" t="s">
        <v>12</v>
      </c>
      <c r="AV10" s="791" t="s">
        <v>12</v>
      </c>
      <c r="AW10" s="791">
        <v>23</v>
      </c>
      <c r="AX10" s="791">
        <v>23</v>
      </c>
      <c r="AY10" s="791">
        <v>23</v>
      </c>
      <c r="AZ10" s="791">
        <v>23</v>
      </c>
      <c r="BA10" s="791">
        <v>23</v>
      </c>
      <c r="BB10" s="810">
        <v>23</v>
      </c>
      <c r="BC10" s="280">
        <v>23</v>
      </c>
      <c r="BD10" s="791">
        <v>23</v>
      </c>
      <c r="BE10" s="791" t="s">
        <v>196</v>
      </c>
      <c r="BF10" s="791" t="s">
        <v>196</v>
      </c>
      <c r="BG10" s="791" t="s">
        <v>196</v>
      </c>
      <c r="BH10" s="791" t="s">
        <v>196</v>
      </c>
      <c r="BI10" s="791" t="s">
        <v>196</v>
      </c>
      <c r="BJ10" s="791" t="s">
        <v>196</v>
      </c>
      <c r="BK10" s="791" t="s">
        <v>196</v>
      </c>
      <c r="BL10" s="791" t="s">
        <v>196</v>
      </c>
      <c r="BM10" s="791" t="s">
        <v>196</v>
      </c>
      <c r="BN10" s="810" t="s">
        <v>196</v>
      </c>
      <c r="BO10" s="280" t="s">
        <v>196</v>
      </c>
      <c r="BP10" s="791" t="s">
        <v>196</v>
      </c>
      <c r="BQ10" s="791" t="s">
        <v>196</v>
      </c>
      <c r="BR10" s="791" t="s">
        <v>196</v>
      </c>
      <c r="BS10" s="791" t="s">
        <v>196</v>
      </c>
      <c r="BT10" s="791" t="s">
        <v>196</v>
      </c>
      <c r="BU10" s="791" t="s">
        <v>196</v>
      </c>
      <c r="BV10" s="791" t="s">
        <v>196</v>
      </c>
      <c r="BW10" s="791" t="s">
        <v>196</v>
      </c>
      <c r="BX10" s="791" t="s">
        <v>196</v>
      </c>
      <c r="BY10" s="791" t="s">
        <v>196</v>
      </c>
      <c r="BZ10" s="791" t="s">
        <v>196</v>
      </c>
      <c r="CA10" s="791" t="s">
        <v>196</v>
      </c>
      <c r="CB10" s="791" t="s">
        <v>196</v>
      </c>
      <c r="CC10" s="791">
        <v>20</v>
      </c>
      <c r="CD10" s="791">
        <v>20</v>
      </c>
      <c r="CE10" s="791">
        <v>20</v>
      </c>
      <c r="CF10" s="791">
        <v>20</v>
      </c>
      <c r="CG10" s="791">
        <v>20</v>
      </c>
      <c r="CH10" s="791">
        <v>20</v>
      </c>
      <c r="CI10" s="791">
        <v>20</v>
      </c>
      <c r="CJ10" s="791">
        <v>20</v>
      </c>
      <c r="CK10" s="791">
        <v>20</v>
      </c>
      <c r="CL10" s="791">
        <v>20</v>
      </c>
      <c r="CM10" s="791">
        <v>20</v>
      </c>
      <c r="CN10" s="791">
        <v>20</v>
      </c>
      <c r="CO10" s="791">
        <v>20</v>
      </c>
      <c r="CP10" s="791">
        <v>20</v>
      </c>
      <c r="CQ10" s="791">
        <v>20</v>
      </c>
      <c r="CR10" s="791">
        <v>20</v>
      </c>
      <c r="CS10" s="791">
        <v>20</v>
      </c>
      <c r="CT10" s="791">
        <v>20</v>
      </c>
      <c r="CU10" s="791">
        <v>20</v>
      </c>
      <c r="CV10" s="791">
        <v>20</v>
      </c>
      <c r="CW10" s="791">
        <v>20</v>
      </c>
      <c r="CX10" s="791">
        <v>20</v>
      </c>
      <c r="CY10" s="791">
        <v>20</v>
      </c>
      <c r="CZ10" s="791">
        <v>20</v>
      </c>
      <c r="DA10" s="791">
        <v>20</v>
      </c>
      <c r="DB10" s="791">
        <v>20</v>
      </c>
      <c r="DC10" s="791">
        <v>20</v>
      </c>
      <c r="DD10" s="791">
        <v>20</v>
      </c>
      <c r="DE10" s="791">
        <v>20</v>
      </c>
      <c r="DF10" s="791">
        <v>20</v>
      </c>
      <c r="DG10" s="791">
        <v>20</v>
      </c>
      <c r="DH10" s="791">
        <v>20</v>
      </c>
      <c r="DI10" s="791">
        <v>20</v>
      </c>
      <c r="DJ10" s="791">
        <v>20</v>
      </c>
      <c r="DK10" s="791">
        <v>20</v>
      </c>
      <c r="DL10" s="791">
        <v>20</v>
      </c>
      <c r="DM10" s="791">
        <v>20</v>
      </c>
      <c r="DN10" s="791">
        <v>20</v>
      </c>
      <c r="DO10" s="791">
        <v>20</v>
      </c>
      <c r="DP10" s="791" t="s">
        <v>13</v>
      </c>
      <c r="DQ10" s="791" t="s">
        <v>13</v>
      </c>
      <c r="DR10" s="791" t="s">
        <v>13</v>
      </c>
      <c r="DS10" s="791" t="s">
        <v>13</v>
      </c>
      <c r="DT10" s="791" t="s">
        <v>13</v>
      </c>
      <c r="DU10" s="791">
        <v>20</v>
      </c>
      <c r="DV10" s="791">
        <v>20</v>
      </c>
      <c r="DW10" s="791">
        <v>20</v>
      </c>
      <c r="DX10" s="791">
        <v>20</v>
      </c>
      <c r="DY10" s="791">
        <v>20</v>
      </c>
      <c r="DZ10" s="791">
        <v>20</v>
      </c>
      <c r="EA10" s="791">
        <v>20</v>
      </c>
      <c r="EB10" s="791">
        <v>20</v>
      </c>
      <c r="EC10" s="791">
        <v>20</v>
      </c>
      <c r="ED10" s="791">
        <v>20</v>
      </c>
      <c r="EE10" s="791">
        <v>20</v>
      </c>
      <c r="EF10" s="791">
        <v>20</v>
      </c>
      <c r="EG10" s="791">
        <v>20</v>
      </c>
      <c r="EH10" s="791">
        <v>20</v>
      </c>
      <c r="EI10" s="791">
        <v>20</v>
      </c>
      <c r="EJ10" s="791">
        <v>20</v>
      </c>
      <c r="EK10" s="791">
        <v>20</v>
      </c>
      <c r="EL10" s="791">
        <v>20</v>
      </c>
      <c r="EM10" s="791">
        <v>20</v>
      </c>
      <c r="EN10" s="791">
        <v>20</v>
      </c>
      <c r="EO10" s="791">
        <v>20</v>
      </c>
      <c r="EP10" s="791">
        <v>20</v>
      </c>
      <c r="EQ10" s="791">
        <v>20</v>
      </c>
      <c r="ER10" s="791">
        <v>20</v>
      </c>
      <c r="ES10" s="791">
        <v>20</v>
      </c>
      <c r="ET10" s="791">
        <v>20</v>
      </c>
      <c r="EU10" s="791">
        <v>20</v>
      </c>
      <c r="EV10" s="791">
        <v>20</v>
      </c>
      <c r="EW10" s="791">
        <v>20</v>
      </c>
      <c r="EX10" s="791">
        <v>20</v>
      </c>
      <c r="EY10" s="791">
        <v>20</v>
      </c>
      <c r="EZ10" s="791">
        <v>20</v>
      </c>
      <c r="FA10" s="791">
        <v>20</v>
      </c>
      <c r="FB10" s="791">
        <v>20</v>
      </c>
      <c r="FC10" s="791">
        <v>20</v>
      </c>
      <c r="FD10" s="791">
        <v>20</v>
      </c>
      <c r="FE10" s="791">
        <v>20</v>
      </c>
      <c r="FF10" s="791">
        <v>20</v>
      </c>
      <c r="FG10" s="791">
        <v>20</v>
      </c>
      <c r="FH10" s="791">
        <v>20</v>
      </c>
      <c r="FI10" s="791">
        <v>20</v>
      </c>
      <c r="FJ10" s="791">
        <v>20</v>
      </c>
      <c r="FK10" s="791">
        <v>20</v>
      </c>
      <c r="FL10" s="791">
        <v>20</v>
      </c>
      <c r="FM10" s="791">
        <v>20</v>
      </c>
      <c r="FN10" s="791">
        <v>20</v>
      </c>
      <c r="FO10" s="791">
        <v>20</v>
      </c>
      <c r="FP10" s="791">
        <v>20</v>
      </c>
      <c r="FQ10" s="791">
        <v>20</v>
      </c>
      <c r="FR10" s="791">
        <v>20</v>
      </c>
      <c r="FS10" s="791" t="s">
        <v>195</v>
      </c>
      <c r="FT10" s="791" t="s">
        <v>195</v>
      </c>
      <c r="FU10" s="791" t="s">
        <v>195</v>
      </c>
      <c r="FV10" s="791" t="s">
        <v>195</v>
      </c>
      <c r="FW10" s="791" t="s">
        <v>195</v>
      </c>
      <c r="FX10" s="791" t="s">
        <v>195</v>
      </c>
      <c r="FY10" s="791" t="s">
        <v>195</v>
      </c>
      <c r="FZ10" s="791" t="s">
        <v>195</v>
      </c>
      <c r="GA10" s="791" t="s">
        <v>195</v>
      </c>
      <c r="GB10" s="791" t="s">
        <v>195</v>
      </c>
      <c r="GC10" s="791" t="s">
        <v>195</v>
      </c>
      <c r="GD10" s="791" t="s">
        <v>195</v>
      </c>
      <c r="GE10" s="791" t="s">
        <v>195</v>
      </c>
      <c r="GF10" s="791" t="s">
        <v>195</v>
      </c>
      <c r="GG10" s="791" t="s">
        <v>195</v>
      </c>
      <c r="GH10" s="791" t="s">
        <v>195</v>
      </c>
      <c r="GI10" s="791" t="s">
        <v>195</v>
      </c>
      <c r="GJ10" s="791" t="s">
        <v>195</v>
      </c>
      <c r="GK10" s="791" t="s">
        <v>195</v>
      </c>
      <c r="GL10" s="791" t="s">
        <v>195</v>
      </c>
      <c r="GM10" s="791" t="s">
        <v>195</v>
      </c>
      <c r="GN10" s="791" t="s">
        <v>195</v>
      </c>
      <c r="GO10" s="791" t="s">
        <v>195</v>
      </c>
      <c r="GP10" s="791" t="s">
        <v>195</v>
      </c>
      <c r="GQ10" s="62">
        <v>3967</v>
      </c>
      <c r="GR10" s="62">
        <f t="shared" si="1"/>
        <v>5874</v>
      </c>
      <c r="GS10" s="487">
        <f>ROUND([3]Résumé!$P26/30.4,0)</f>
        <v>11</v>
      </c>
      <c r="GU10" s="28"/>
      <c r="GV10" s="28"/>
      <c r="GZ10" s="3"/>
      <c r="HA10" s="3"/>
      <c r="HB10" s="3"/>
      <c r="HC10" s="3"/>
      <c r="HD10" s="3"/>
      <c r="HE10" s="3"/>
      <c r="HF10" s="3"/>
      <c r="HG10" s="3"/>
      <c r="HH10" s="3"/>
    </row>
    <row r="11" spans="1:222" ht="15.75" customHeight="1" x14ac:dyDescent="0.2">
      <c r="A11" s="5" t="str">
        <f>[3]Résumé!$I27</f>
        <v>V10</v>
      </c>
      <c r="B11" s="36">
        <f>[3]Résumé!$L27</f>
        <v>545.21</v>
      </c>
      <c r="C11" s="486" t="str">
        <f>'[2]AT 1292-15'!$AC11</f>
        <v>Bagué</v>
      </c>
      <c r="D11" s="5">
        <f>[3]Résumé!$J27</f>
        <v>43885</v>
      </c>
      <c r="E11" s="14">
        <f t="shared" si="0"/>
        <v>43435</v>
      </c>
      <c r="F11" s="27" t="s">
        <v>64</v>
      </c>
      <c r="G11" s="508" t="s">
        <v>17</v>
      </c>
      <c r="H11" s="508">
        <v>26</v>
      </c>
      <c r="I11" s="508">
        <v>13</v>
      </c>
      <c r="J11" s="508">
        <v>49</v>
      </c>
      <c r="K11" s="508">
        <v>39</v>
      </c>
      <c r="L11" s="508">
        <v>29</v>
      </c>
      <c r="M11" s="508">
        <v>29</v>
      </c>
      <c r="N11" s="508">
        <v>28</v>
      </c>
      <c r="O11" s="508">
        <v>34</v>
      </c>
      <c r="P11" s="508">
        <v>43</v>
      </c>
      <c r="Q11" s="508">
        <v>10</v>
      </c>
      <c r="R11" s="508">
        <v>1</v>
      </c>
      <c r="S11" s="493" t="s">
        <v>197</v>
      </c>
      <c r="T11" s="493">
        <v>3</v>
      </c>
      <c r="U11" s="493">
        <v>26</v>
      </c>
      <c r="V11" s="493">
        <v>27</v>
      </c>
      <c r="W11" s="493">
        <v>45</v>
      </c>
      <c r="X11" s="493">
        <v>11</v>
      </c>
      <c r="Y11" s="493">
        <v>2</v>
      </c>
      <c r="Z11" s="493">
        <v>24</v>
      </c>
      <c r="AA11" s="493">
        <v>13</v>
      </c>
      <c r="AB11" s="493">
        <v>3</v>
      </c>
      <c r="AC11" s="791">
        <v>25</v>
      </c>
      <c r="AD11" s="810">
        <v>25</v>
      </c>
      <c r="AE11" s="280">
        <v>22</v>
      </c>
      <c r="AF11" s="791">
        <v>22</v>
      </c>
      <c r="AG11" s="791">
        <v>22</v>
      </c>
      <c r="AH11" s="791">
        <v>22</v>
      </c>
      <c r="AI11" s="791">
        <v>22</v>
      </c>
      <c r="AJ11" s="791">
        <v>22</v>
      </c>
      <c r="AK11" s="791">
        <v>22</v>
      </c>
      <c r="AL11" s="791">
        <v>22</v>
      </c>
      <c r="AM11" s="791">
        <v>22</v>
      </c>
      <c r="AN11" s="791">
        <v>22</v>
      </c>
      <c r="AO11" s="791">
        <v>22</v>
      </c>
      <c r="AP11" s="810">
        <v>22</v>
      </c>
      <c r="AQ11" s="280">
        <v>19</v>
      </c>
      <c r="AR11" s="791">
        <v>19</v>
      </c>
      <c r="AS11" s="791">
        <v>19</v>
      </c>
      <c r="AT11" s="791">
        <v>19</v>
      </c>
      <c r="AU11" s="791">
        <v>19</v>
      </c>
      <c r="AV11" s="791">
        <v>19</v>
      </c>
      <c r="AW11" s="791">
        <v>19</v>
      </c>
      <c r="AX11" s="791">
        <v>19</v>
      </c>
      <c r="AY11" s="791">
        <v>19</v>
      </c>
      <c r="AZ11" s="791">
        <v>19</v>
      </c>
      <c r="BA11" s="791">
        <v>19</v>
      </c>
      <c r="BB11" s="810" t="s">
        <v>12</v>
      </c>
      <c r="BC11" s="280" t="s">
        <v>12</v>
      </c>
      <c r="BD11" s="791" t="s">
        <v>12</v>
      </c>
      <c r="BE11" s="791" t="s">
        <v>12</v>
      </c>
      <c r="BF11" s="791" t="s">
        <v>12</v>
      </c>
      <c r="BG11" s="791" t="s">
        <v>12</v>
      </c>
      <c r="BH11" s="791">
        <v>23</v>
      </c>
      <c r="BI11" s="791">
        <v>23</v>
      </c>
      <c r="BJ11" s="791">
        <v>23</v>
      </c>
      <c r="BK11" s="791">
        <v>23</v>
      </c>
      <c r="BL11" s="791">
        <v>23</v>
      </c>
      <c r="BM11" s="791">
        <v>23</v>
      </c>
      <c r="BN11" s="810">
        <v>23</v>
      </c>
      <c r="BO11" s="280">
        <v>23</v>
      </c>
      <c r="BP11" s="791">
        <v>23</v>
      </c>
      <c r="BQ11" s="791">
        <v>23</v>
      </c>
      <c r="BR11" s="791">
        <v>23</v>
      </c>
      <c r="BS11" s="791">
        <v>23</v>
      </c>
      <c r="BT11" s="791">
        <v>23</v>
      </c>
      <c r="BU11" s="791">
        <v>23</v>
      </c>
      <c r="BV11" s="791">
        <v>23</v>
      </c>
      <c r="BW11" s="791">
        <v>23</v>
      </c>
      <c r="BX11" s="791">
        <v>23</v>
      </c>
      <c r="BY11" s="791">
        <v>23</v>
      </c>
      <c r="BZ11" s="791">
        <v>23</v>
      </c>
      <c r="CA11" s="791">
        <v>23</v>
      </c>
      <c r="CB11" s="791">
        <v>23</v>
      </c>
      <c r="CC11" s="791">
        <v>23</v>
      </c>
      <c r="CD11" s="791">
        <v>23</v>
      </c>
      <c r="CE11" s="791">
        <v>23</v>
      </c>
      <c r="CF11" s="791">
        <v>23</v>
      </c>
      <c r="CG11" s="791">
        <v>23</v>
      </c>
      <c r="CH11" s="791">
        <v>23</v>
      </c>
      <c r="CI11" s="791">
        <v>23</v>
      </c>
      <c r="CJ11" s="791">
        <v>23</v>
      </c>
      <c r="CK11" s="791" t="s">
        <v>196</v>
      </c>
      <c r="CL11" s="791" t="s">
        <v>196</v>
      </c>
      <c r="CM11" s="791" t="s">
        <v>196</v>
      </c>
      <c r="CN11" s="791" t="s">
        <v>196</v>
      </c>
      <c r="CO11" s="791" t="s">
        <v>196</v>
      </c>
      <c r="CP11" s="791" t="s">
        <v>196</v>
      </c>
      <c r="CQ11" s="791" t="s">
        <v>196</v>
      </c>
      <c r="CR11" s="791" t="s">
        <v>196</v>
      </c>
      <c r="CS11" s="791" t="s">
        <v>196</v>
      </c>
      <c r="CT11" s="791" t="s">
        <v>196</v>
      </c>
      <c r="CU11" s="791" t="s">
        <v>196</v>
      </c>
      <c r="CV11" s="791" t="s">
        <v>196</v>
      </c>
      <c r="CW11" s="791" t="s">
        <v>196</v>
      </c>
      <c r="CX11" s="791" t="s">
        <v>196</v>
      </c>
      <c r="CY11" s="791" t="s">
        <v>196</v>
      </c>
      <c r="CZ11" s="791" t="s">
        <v>196</v>
      </c>
      <c r="DA11" s="791" t="s">
        <v>196</v>
      </c>
      <c r="DB11" s="791" t="s">
        <v>196</v>
      </c>
      <c r="DC11" s="791" t="s">
        <v>196</v>
      </c>
      <c r="DD11" s="791" t="s">
        <v>196</v>
      </c>
      <c r="DE11" s="791" t="s">
        <v>196</v>
      </c>
      <c r="DF11" s="791" t="s">
        <v>196</v>
      </c>
      <c r="DG11" s="791">
        <v>23</v>
      </c>
      <c r="DH11" s="791">
        <v>23</v>
      </c>
      <c r="DI11" s="791">
        <v>23</v>
      </c>
      <c r="DJ11" s="791">
        <v>23</v>
      </c>
      <c r="DK11" s="791">
        <v>20</v>
      </c>
      <c r="DL11" s="791">
        <v>20</v>
      </c>
      <c r="DM11" s="791">
        <v>20</v>
      </c>
      <c r="DN11" s="791">
        <v>20</v>
      </c>
      <c r="DO11" s="791">
        <v>20</v>
      </c>
      <c r="DP11" s="791">
        <v>20</v>
      </c>
      <c r="DQ11" s="791">
        <v>20</v>
      </c>
      <c r="DR11" s="791">
        <v>20</v>
      </c>
      <c r="DS11" s="791" t="s">
        <v>13</v>
      </c>
      <c r="DT11" s="791" t="s">
        <v>13</v>
      </c>
      <c r="DU11" s="791" t="s">
        <v>13</v>
      </c>
      <c r="DV11" s="791" t="s">
        <v>13</v>
      </c>
      <c r="DW11" s="791" t="s">
        <v>13</v>
      </c>
      <c r="DX11" s="791">
        <v>20</v>
      </c>
      <c r="DY11" s="791">
        <v>20</v>
      </c>
      <c r="DZ11" s="791">
        <v>20</v>
      </c>
      <c r="EA11" s="791">
        <v>20</v>
      </c>
      <c r="EB11" s="791">
        <v>20</v>
      </c>
      <c r="EC11" s="791">
        <v>20</v>
      </c>
      <c r="ED11" s="791">
        <v>20</v>
      </c>
      <c r="EE11" s="791">
        <v>20</v>
      </c>
      <c r="EF11" s="791">
        <v>20</v>
      </c>
      <c r="EG11" s="791">
        <v>20</v>
      </c>
      <c r="EH11" s="791">
        <v>20</v>
      </c>
      <c r="EI11" s="791">
        <v>20</v>
      </c>
      <c r="EJ11" s="791">
        <v>20</v>
      </c>
      <c r="EK11" s="791">
        <v>20</v>
      </c>
      <c r="EL11" s="791">
        <v>20</v>
      </c>
      <c r="EM11" s="791">
        <v>20</v>
      </c>
      <c r="EN11" s="791">
        <v>20</v>
      </c>
      <c r="EO11" s="791">
        <v>20</v>
      </c>
      <c r="EP11" s="791">
        <v>20</v>
      </c>
      <c r="EQ11" s="791">
        <v>20</v>
      </c>
      <c r="ER11" s="791">
        <v>20</v>
      </c>
      <c r="ES11" s="791">
        <v>20</v>
      </c>
      <c r="ET11" s="791">
        <v>20</v>
      </c>
      <c r="EU11" s="791">
        <v>20</v>
      </c>
      <c r="EV11" s="791">
        <v>20</v>
      </c>
      <c r="EW11" s="791">
        <v>20</v>
      </c>
      <c r="EX11" s="791">
        <v>20</v>
      </c>
      <c r="EY11" s="791">
        <v>20</v>
      </c>
      <c r="EZ11" s="791">
        <v>20</v>
      </c>
      <c r="FA11" s="791">
        <v>20</v>
      </c>
      <c r="FB11" s="791">
        <v>20</v>
      </c>
      <c r="FC11" s="791">
        <v>20</v>
      </c>
      <c r="FD11" s="791">
        <v>20</v>
      </c>
      <c r="FE11" s="791">
        <v>20</v>
      </c>
      <c r="FF11" s="791">
        <v>20</v>
      </c>
      <c r="FG11" s="791">
        <v>20</v>
      </c>
      <c r="FH11" s="791">
        <v>20</v>
      </c>
      <c r="FI11" s="791">
        <v>20</v>
      </c>
      <c r="FJ11" s="791">
        <v>20</v>
      </c>
      <c r="FK11" s="791">
        <v>20</v>
      </c>
      <c r="FL11" s="791">
        <v>20</v>
      </c>
      <c r="FM11" s="791">
        <v>20</v>
      </c>
      <c r="FN11" s="791">
        <v>20</v>
      </c>
      <c r="FO11" s="791">
        <v>20</v>
      </c>
      <c r="FP11" s="791">
        <v>20</v>
      </c>
      <c r="FQ11" s="791">
        <v>20</v>
      </c>
      <c r="FR11" s="791">
        <v>20</v>
      </c>
      <c r="FS11" s="791">
        <v>20</v>
      </c>
      <c r="FT11" s="791">
        <v>20</v>
      </c>
      <c r="FU11" s="791">
        <v>20</v>
      </c>
      <c r="FV11" s="791" t="s">
        <v>195</v>
      </c>
      <c r="FW11" s="791" t="s">
        <v>195</v>
      </c>
      <c r="FX11" s="791" t="s">
        <v>195</v>
      </c>
      <c r="FY11" s="791" t="s">
        <v>195</v>
      </c>
      <c r="FZ11" s="791" t="s">
        <v>195</v>
      </c>
      <c r="GA11" s="791" t="s">
        <v>195</v>
      </c>
      <c r="GB11" s="791" t="s">
        <v>195</v>
      </c>
      <c r="GC11" s="791" t="s">
        <v>195</v>
      </c>
      <c r="GD11" s="791" t="s">
        <v>195</v>
      </c>
      <c r="GE11" s="791" t="s">
        <v>195</v>
      </c>
      <c r="GF11" s="791" t="s">
        <v>195</v>
      </c>
      <c r="GG11" s="791" t="s">
        <v>195</v>
      </c>
      <c r="GH11" s="791" t="s">
        <v>195</v>
      </c>
      <c r="GI11" s="791" t="s">
        <v>195</v>
      </c>
      <c r="GJ11" s="791" t="s">
        <v>195</v>
      </c>
      <c r="GK11" s="791" t="s">
        <v>195</v>
      </c>
      <c r="GL11" s="791" t="s">
        <v>195</v>
      </c>
      <c r="GM11" s="791" t="s">
        <v>195</v>
      </c>
      <c r="GN11" s="791" t="s">
        <v>195</v>
      </c>
      <c r="GO11" s="791" t="s">
        <v>195</v>
      </c>
      <c r="GP11" s="791" t="s">
        <v>195</v>
      </c>
      <c r="GQ11" s="62">
        <v>3545</v>
      </c>
      <c r="GR11" s="62">
        <f t="shared" si="1"/>
        <v>5582</v>
      </c>
      <c r="GS11" s="487">
        <f>ROUND([3]Résumé!$P27/30.4,0)</f>
        <v>7</v>
      </c>
      <c r="GU11" s="28"/>
      <c r="GV11" s="29"/>
      <c r="GX11" s="543" t="s">
        <v>28</v>
      </c>
      <c r="GY11" s="544"/>
      <c r="GZ11" s="544"/>
      <c r="HA11" s="544"/>
      <c r="HB11" s="544"/>
      <c r="HC11" s="545"/>
      <c r="HF11" s="543" t="s">
        <v>338</v>
      </c>
      <c r="HG11" s="544"/>
      <c r="HH11" s="544"/>
      <c r="HI11" s="544"/>
      <c r="HJ11" s="544"/>
      <c r="HK11" s="545"/>
    </row>
    <row r="12" spans="1:222" ht="15.75" customHeight="1" x14ac:dyDescent="0.2">
      <c r="A12" s="8"/>
      <c r="B12" s="8"/>
      <c r="C12" s="8"/>
      <c r="D12" s="8"/>
      <c r="E12" s="8"/>
      <c r="F12" s="572" t="s">
        <v>30</v>
      </c>
      <c r="G12" s="557">
        <v>42005</v>
      </c>
      <c r="H12" s="557">
        <v>42036</v>
      </c>
      <c r="I12" s="557">
        <v>42064</v>
      </c>
      <c r="J12" s="557">
        <v>42095</v>
      </c>
      <c r="K12" s="557">
        <v>42125</v>
      </c>
      <c r="L12" s="557">
        <v>42156</v>
      </c>
      <c r="M12" s="557">
        <v>42186</v>
      </c>
      <c r="N12" s="557">
        <v>42217</v>
      </c>
      <c r="O12" s="557">
        <v>42248</v>
      </c>
      <c r="P12" s="557">
        <v>42278</v>
      </c>
      <c r="Q12" s="557">
        <v>42309</v>
      </c>
      <c r="R12" s="557">
        <v>42339</v>
      </c>
      <c r="S12" s="557">
        <v>42370</v>
      </c>
      <c r="T12" s="557">
        <v>42401</v>
      </c>
      <c r="U12" s="557">
        <v>42430</v>
      </c>
      <c r="V12" s="557">
        <v>42461</v>
      </c>
      <c r="W12" s="557">
        <v>42491</v>
      </c>
      <c r="X12" s="557">
        <v>42522</v>
      </c>
      <c r="Y12" s="557">
        <v>42552</v>
      </c>
      <c r="Z12" s="558">
        <v>42583</v>
      </c>
      <c r="AA12" s="558">
        <v>42614</v>
      </c>
      <c r="AB12" s="557">
        <v>42644</v>
      </c>
      <c r="AC12" s="557">
        <v>42675</v>
      </c>
      <c r="AD12" s="824">
        <v>42705</v>
      </c>
      <c r="AE12" s="822">
        <v>42736</v>
      </c>
      <c r="AF12" s="557">
        <v>42767</v>
      </c>
      <c r="AG12" s="557">
        <v>42795</v>
      </c>
      <c r="AH12" s="557">
        <v>42826</v>
      </c>
      <c r="AI12" s="557">
        <v>42856</v>
      </c>
      <c r="AJ12" s="557">
        <v>42887</v>
      </c>
      <c r="AK12" s="557">
        <v>42917</v>
      </c>
      <c r="AL12" s="557">
        <v>42948</v>
      </c>
      <c r="AM12" s="557">
        <v>42979</v>
      </c>
      <c r="AN12" s="557">
        <v>43009</v>
      </c>
      <c r="AO12" s="557">
        <v>43040</v>
      </c>
      <c r="AP12" s="824">
        <v>43070</v>
      </c>
      <c r="AQ12" s="822">
        <v>43101</v>
      </c>
      <c r="AR12" s="557">
        <v>43132</v>
      </c>
      <c r="AS12" s="557">
        <v>43160</v>
      </c>
      <c r="AT12" s="557">
        <v>43191</v>
      </c>
      <c r="AU12" s="557">
        <v>43221</v>
      </c>
      <c r="AV12" s="557">
        <v>43252</v>
      </c>
      <c r="AW12" s="557">
        <v>43282</v>
      </c>
      <c r="AX12" s="557">
        <v>43313</v>
      </c>
      <c r="AY12" s="557">
        <v>43344</v>
      </c>
      <c r="AZ12" s="557">
        <v>43374</v>
      </c>
      <c r="BA12" s="557">
        <v>43405</v>
      </c>
      <c r="BB12" s="824">
        <v>43435</v>
      </c>
      <c r="BC12" s="822">
        <v>43466</v>
      </c>
      <c r="BD12" s="557">
        <v>43497</v>
      </c>
      <c r="BE12" s="557">
        <v>43525</v>
      </c>
      <c r="BF12" s="557">
        <v>43556</v>
      </c>
      <c r="BG12" s="557">
        <v>43586</v>
      </c>
      <c r="BH12" s="557">
        <v>43617</v>
      </c>
      <c r="BI12" s="557">
        <v>43647</v>
      </c>
      <c r="BJ12" s="557">
        <v>43678</v>
      </c>
      <c r="BK12" s="557">
        <v>43709</v>
      </c>
      <c r="BL12" s="557">
        <v>43739</v>
      </c>
      <c r="BM12" s="557">
        <v>43770</v>
      </c>
      <c r="BN12" s="824">
        <v>43800</v>
      </c>
      <c r="BO12" s="822">
        <v>43831</v>
      </c>
      <c r="BP12" s="557">
        <v>43862</v>
      </c>
      <c r="BQ12" s="557">
        <v>43891</v>
      </c>
      <c r="BR12" s="557">
        <v>43922</v>
      </c>
      <c r="BS12" s="557">
        <v>43952</v>
      </c>
      <c r="BT12" s="557">
        <v>43983</v>
      </c>
      <c r="BU12" s="557">
        <v>44013</v>
      </c>
      <c r="BV12" s="558">
        <v>44044</v>
      </c>
      <c r="BW12" s="558">
        <v>44075</v>
      </c>
      <c r="BX12" s="557">
        <v>44105</v>
      </c>
      <c r="BY12" s="557">
        <v>44136</v>
      </c>
      <c r="BZ12" s="557">
        <v>44166</v>
      </c>
      <c r="CA12" s="557">
        <v>44197</v>
      </c>
      <c r="CB12" s="557">
        <v>44228</v>
      </c>
      <c r="CC12" s="557">
        <v>44256</v>
      </c>
      <c r="CD12" s="557">
        <v>44287</v>
      </c>
      <c r="CE12" s="557">
        <v>44317</v>
      </c>
      <c r="CF12" s="557">
        <v>44348</v>
      </c>
      <c r="CG12" s="557">
        <v>44378</v>
      </c>
      <c r="CH12" s="558">
        <v>44409</v>
      </c>
      <c r="CI12" s="558">
        <v>44440</v>
      </c>
      <c r="CJ12" s="557">
        <v>44470</v>
      </c>
      <c r="CK12" s="557">
        <v>44501</v>
      </c>
      <c r="CL12" s="557">
        <v>44531</v>
      </c>
      <c r="CM12" s="557">
        <v>44562</v>
      </c>
      <c r="CN12" s="557">
        <v>44593</v>
      </c>
      <c r="CO12" s="557">
        <v>44621</v>
      </c>
      <c r="CP12" s="557">
        <v>44652</v>
      </c>
      <c r="CQ12" s="557">
        <v>44682</v>
      </c>
      <c r="CR12" s="557">
        <v>44713</v>
      </c>
      <c r="CS12" s="557">
        <v>44743</v>
      </c>
      <c r="CT12" s="557">
        <v>44774</v>
      </c>
      <c r="CU12" s="557">
        <v>44805</v>
      </c>
      <c r="CV12" s="557">
        <v>44835</v>
      </c>
      <c r="CW12" s="557">
        <v>44866</v>
      </c>
      <c r="CX12" s="557">
        <v>44896</v>
      </c>
      <c r="CY12" s="557">
        <v>44927</v>
      </c>
      <c r="CZ12" s="557">
        <v>44958</v>
      </c>
      <c r="DA12" s="557">
        <v>44986</v>
      </c>
      <c r="DB12" s="557">
        <v>45017</v>
      </c>
      <c r="DC12" s="557">
        <v>45047</v>
      </c>
      <c r="DD12" s="557">
        <v>45078</v>
      </c>
      <c r="DE12" s="557">
        <v>45108</v>
      </c>
      <c r="DF12" s="557">
        <v>45139</v>
      </c>
      <c r="DG12" s="557">
        <v>45170</v>
      </c>
      <c r="DH12" s="557">
        <v>45200</v>
      </c>
      <c r="DI12" s="557">
        <v>45231</v>
      </c>
      <c r="DJ12" s="557">
        <v>45261</v>
      </c>
      <c r="DK12" s="557">
        <v>45292</v>
      </c>
      <c r="DL12" s="557">
        <v>45323</v>
      </c>
      <c r="DM12" s="557">
        <v>45352</v>
      </c>
      <c r="DN12" s="557">
        <v>45383</v>
      </c>
      <c r="DO12" s="557">
        <v>45413</v>
      </c>
      <c r="DP12" s="557">
        <v>45444</v>
      </c>
      <c r="DQ12" s="557">
        <v>45474</v>
      </c>
      <c r="DR12" s="557">
        <v>45505</v>
      </c>
      <c r="DS12" s="557">
        <v>45536</v>
      </c>
      <c r="DT12" s="557">
        <v>45566</v>
      </c>
      <c r="DU12" s="557">
        <v>45597</v>
      </c>
      <c r="DV12" s="557">
        <v>45627</v>
      </c>
      <c r="DW12" s="557">
        <v>45658</v>
      </c>
      <c r="DX12" s="557">
        <v>45689</v>
      </c>
      <c r="DY12" s="557">
        <v>45717</v>
      </c>
      <c r="DZ12" s="557">
        <v>45748</v>
      </c>
      <c r="EA12" s="557">
        <v>45778</v>
      </c>
      <c r="EB12" s="557">
        <v>45809</v>
      </c>
      <c r="EC12" s="557">
        <v>45839</v>
      </c>
      <c r="ED12" s="557">
        <v>45870</v>
      </c>
      <c r="EE12" s="557">
        <v>45901</v>
      </c>
      <c r="EF12" s="557">
        <v>45931</v>
      </c>
      <c r="EG12" s="557">
        <v>45962</v>
      </c>
      <c r="EH12" s="557">
        <v>45992</v>
      </c>
      <c r="EI12" s="557">
        <v>46023</v>
      </c>
      <c r="EJ12" s="557">
        <v>46054</v>
      </c>
      <c r="EK12" s="557">
        <v>46082</v>
      </c>
      <c r="EL12" s="557">
        <v>46113</v>
      </c>
      <c r="EM12" s="557">
        <v>46143</v>
      </c>
      <c r="EN12" s="557">
        <v>46174</v>
      </c>
      <c r="EO12" s="557">
        <v>46204</v>
      </c>
      <c r="EP12" s="557">
        <v>46235</v>
      </c>
      <c r="EQ12" s="557">
        <v>46266</v>
      </c>
      <c r="ER12" s="557">
        <v>46296</v>
      </c>
      <c r="ES12" s="557">
        <v>46327</v>
      </c>
      <c r="ET12" s="557">
        <v>46357</v>
      </c>
      <c r="EU12" s="557">
        <v>46388</v>
      </c>
      <c r="EV12" s="557">
        <v>46419</v>
      </c>
      <c r="EW12" s="557">
        <v>46447</v>
      </c>
      <c r="EX12" s="557">
        <v>46478</v>
      </c>
      <c r="EY12" s="557">
        <v>46508</v>
      </c>
      <c r="EZ12" s="557">
        <v>46539</v>
      </c>
      <c r="FA12" s="557">
        <v>46569</v>
      </c>
      <c r="FB12" s="557">
        <v>46600</v>
      </c>
      <c r="FC12" s="557">
        <v>46631</v>
      </c>
      <c r="FD12" s="557">
        <v>46661</v>
      </c>
      <c r="FE12" s="557">
        <v>46692</v>
      </c>
      <c r="FF12" s="557">
        <v>46722</v>
      </c>
      <c r="FG12" s="557">
        <v>46753</v>
      </c>
      <c r="FH12" s="557">
        <v>46784</v>
      </c>
      <c r="FI12" s="557">
        <v>46813</v>
      </c>
      <c r="FJ12" s="557">
        <v>46844</v>
      </c>
      <c r="FK12" s="557">
        <v>46874</v>
      </c>
      <c r="FL12" s="557">
        <v>46905</v>
      </c>
      <c r="FM12" s="557">
        <v>46935</v>
      </c>
      <c r="FN12" s="557">
        <v>46966</v>
      </c>
      <c r="FO12" s="557">
        <v>46997</v>
      </c>
      <c r="FP12" s="557">
        <v>47027</v>
      </c>
      <c r="FQ12" s="557">
        <v>47058</v>
      </c>
      <c r="FR12" s="557">
        <v>47088</v>
      </c>
      <c r="FS12" s="557">
        <v>47119</v>
      </c>
      <c r="FT12" s="557">
        <v>47150</v>
      </c>
      <c r="FU12" s="557">
        <v>47178</v>
      </c>
      <c r="FV12" s="557">
        <v>47209</v>
      </c>
      <c r="FW12" s="557">
        <v>47239</v>
      </c>
      <c r="FX12" s="557">
        <v>47270</v>
      </c>
      <c r="FY12" s="557">
        <v>47300</v>
      </c>
      <c r="FZ12" s="557">
        <v>47331</v>
      </c>
      <c r="GA12" s="557">
        <v>47362</v>
      </c>
      <c r="GB12" s="557">
        <v>47392</v>
      </c>
      <c r="GC12" s="557">
        <v>47423</v>
      </c>
      <c r="GD12" s="557">
        <v>47453</v>
      </c>
      <c r="GE12" s="557">
        <v>47484</v>
      </c>
      <c r="GF12" s="557">
        <v>47515</v>
      </c>
      <c r="GG12" s="557">
        <v>47543</v>
      </c>
      <c r="GH12" s="557">
        <v>47574</v>
      </c>
      <c r="GI12" s="557">
        <v>47604</v>
      </c>
      <c r="GJ12" s="557">
        <v>47635</v>
      </c>
      <c r="GK12" s="557">
        <v>47665</v>
      </c>
      <c r="GL12" s="557">
        <v>47696</v>
      </c>
      <c r="GM12" s="557">
        <v>47727</v>
      </c>
      <c r="GN12" s="557">
        <v>47757</v>
      </c>
      <c r="GO12" s="557">
        <v>47788</v>
      </c>
      <c r="GP12" s="557">
        <v>47818</v>
      </c>
      <c r="GU12" s="28"/>
      <c r="GV12" s="29"/>
      <c r="GW12" s="547" t="s">
        <v>33</v>
      </c>
      <c r="GX12" s="546" t="s">
        <v>17</v>
      </c>
      <c r="GY12" s="546" t="s">
        <v>12</v>
      </c>
      <c r="GZ12" s="546" t="s">
        <v>13</v>
      </c>
      <c r="HA12" s="546" t="s">
        <v>14</v>
      </c>
      <c r="HB12" s="546" t="s">
        <v>15</v>
      </c>
      <c r="HC12" s="546" t="s">
        <v>16</v>
      </c>
      <c r="HE12" s="489">
        <f>'Visu totale'!C1</f>
        <v>42370</v>
      </c>
      <c r="HF12" s="546" t="s">
        <v>17</v>
      </c>
      <c r="HG12" s="546" t="s">
        <v>12</v>
      </c>
      <c r="HH12" s="546" t="s">
        <v>13</v>
      </c>
      <c r="HI12" s="546" t="s">
        <v>14</v>
      </c>
      <c r="HJ12" s="546" t="s">
        <v>15</v>
      </c>
      <c r="HK12" s="546" t="s">
        <v>16</v>
      </c>
      <c r="HL12" s="592" t="s">
        <v>198</v>
      </c>
    </row>
    <row r="13" spans="1:222" ht="15.75" customHeight="1" x14ac:dyDescent="0.2">
      <c r="A13" s="11"/>
      <c r="B13" s="11"/>
      <c r="C13" s="11"/>
      <c r="D13" s="8"/>
      <c r="E13" s="8"/>
      <c r="F13" s="523" t="s">
        <v>27</v>
      </c>
      <c r="G13" s="21">
        <f t="shared" ref="G13:AI13" si="3">COUNTIF(G3:G11,"AIA")+COUNTIF(G3:G11,"V5")+COUNTIF(G3:G11,"V10")+COUNTIF(G3:G11,"V15")+COUNTIF(G3:G11,"V20")+COUNTIF(G3:G11,"V25")+COUNTIF(G3:G11,"V30")</f>
        <v>1</v>
      </c>
      <c r="H13" s="21">
        <f t="shared" si="3"/>
        <v>0</v>
      </c>
      <c r="I13" s="21">
        <f t="shared" si="3"/>
        <v>1</v>
      </c>
      <c r="J13" s="21">
        <f t="shared" si="3"/>
        <v>1</v>
      </c>
      <c r="K13" s="21">
        <f t="shared" si="3"/>
        <v>1</v>
      </c>
      <c r="L13" s="21">
        <f t="shared" si="3"/>
        <v>1</v>
      </c>
      <c r="M13" s="21">
        <f t="shared" si="3"/>
        <v>1</v>
      </c>
      <c r="N13" s="21">
        <f t="shared" si="3"/>
        <v>0</v>
      </c>
      <c r="O13" s="21">
        <f t="shared" si="3"/>
        <v>0</v>
      </c>
      <c r="P13" s="21">
        <f t="shared" si="3"/>
        <v>0</v>
      </c>
      <c r="Q13" s="21">
        <f t="shared" si="3"/>
        <v>0</v>
      </c>
      <c r="R13" s="21">
        <f t="shared" si="3"/>
        <v>0</v>
      </c>
      <c r="S13" s="21">
        <f t="shared" si="3"/>
        <v>0</v>
      </c>
      <c r="T13" s="21">
        <f t="shared" si="3"/>
        <v>0</v>
      </c>
      <c r="U13" s="21">
        <f t="shared" si="3"/>
        <v>0</v>
      </c>
      <c r="V13" s="21">
        <f t="shared" si="3"/>
        <v>0</v>
      </c>
      <c r="W13" s="21">
        <f t="shared" si="3"/>
        <v>0</v>
      </c>
      <c r="X13" s="21">
        <f t="shared" si="3"/>
        <v>0</v>
      </c>
      <c r="Y13" s="21">
        <f t="shared" si="3"/>
        <v>0</v>
      </c>
      <c r="Z13" s="21">
        <f t="shared" si="3"/>
        <v>0</v>
      </c>
      <c r="AA13" s="21">
        <f t="shared" si="3"/>
        <v>0</v>
      </c>
      <c r="AB13" s="21">
        <f t="shared" si="3"/>
        <v>0</v>
      </c>
      <c r="AC13" s="21">
        <f t="shared" si="3"/>
        <v>1</v>
      </c>
      <c r="AD13" s="825">
        <f t="shared" si="3"/>
        <v>1</v>
      </c>
      <c r="AE13" s="823">
        <f t="shared" si="3"/>
        <v>1</v>
      </c>
      <c r="AF13" s="21">
        <f t="shared" si="3"/>
        <v>1</v>
      </c>
      <c r="AG13" s="21">
        <f t="shared" si="3"/>
        <v>1</v>
      </c>
      <c r="AH13" s="21">
        <f t="shared" si="3"/>
        <v>1</v>
      </c>
      <c r="AI13" s="21">
        <f t="shared" si="3"/>
        <v>0</v>
      </c>
      <c r="AJ13" s="21">
        <f t="shared" ref="AJ13:CU13" si="4">COUNTIF(AJ3:AJ11,"AIA")+COUNTIF(AJ3:AJ11,"V5")+COUNTIF(AJ3:AJ11,"V10")+COUNTIF(AJ3:AJ11,"V15")+COUNTIF(AJ3:AJ11,"V20")+COUNTIF(AJ3:AJ11,"V25")+COUNTIF(AJ3:AJ11,"V30")</f>
        <v>1</v>
      </c>
      <c r="AK13" s="21">
        <f t="shared" si="4"/>
        <v>1</v>
      </c>
      <c r="AL13" s="21">
        <f t="shared" si="4"/>
        <v>1</v>
      </c>
      <c r="AM13" s="21">
        <f t="shared" si="4"/>
        <v>1</v>
      </c>
      <c r="AN13" s="21">
        <f t="shared" si="4"/>
        <v>1</v>
      </c>
      <c r="AO13" s="21">
        <f t="shared" si="4"/>
        <v>1</v>
      </c>
      <c r="AP13" s="825">
        <f t="shared" si="4"/>
        <v>2</v>
      </c>
      <c r="AQ13" s="823">
        <f t="shared" si="4"/>
        <v>2</v>
      </c>
      <c r="AR13" s="21">
        <f t="shared" si="4"/>
        <v>2</v>
      </c>
      <c r="AS13" s="21">
        <f t="shared" si="4"/>
        <v>2</v>
      </c>
      <c r="AT13" s="21">
        <f t="shared" si="4"/>
        <v>3</v>
      </c>
      <c r="AU13" s="21">
        <f t="shared" si="4"/>
        <v>3</v>
      </c>
      <c r="AV13" s="21">
        <f t="shared" si="4"/>
        <v>2</v>
      </c>
      <c r="AW13" s="21">
        <f t="shared" si="4"/>
        <v>1</v>
      </c>
      <c r="AX13" s="21">
        <f t="shared" si="4"/>
        <v>1</v>
      </c>
      <c r="AY13" s="21">
        <f t="shared" si="4"/>
        <v>2</v>
      </c>
      <c r="AZ13" s="21">
        <f t="shared" si="4"/>
        <v>1</v>
      </c>
      <c r="BA13" s="21">
        <f t="shared" si="4"/>
        <v>1</v>
      </c>
      <c r="BB13" s="825">
        <f t="shared" si="4"/>
        <v>2</v>
      </c>
      <c r="BC13" s="823">
        <f t="shared" si="4"/>
        <v>2</v>
      </c>
      <c r="BD13" s="21">
        <f t="shared" si="4"/>
        <v>2</v>
      </c>
      <c r="BE13" s="21">
        <f t="shared" si="4"/>
        <v>1</v>
      </c>
      <c r="BF13" s="21">
        <f t="shared" si="4"/>
        <v>1</v>
      </c>
      <c r="BG13" s="21">
        <f t="shared" si="4"/>
        <v>1</v>
      </c>
      <c r="BH13" s="21">
        <f t="shared" si="4"/>
        <v>1</v>
      </c>
      <c r="BI13" s="21">
        <f t="shared" si="4"/>
        <v>1</v>
      </c>
      <c r="BJ13" s="21">
        <f t="shared" si="4"/>
        <v>1</v>
      </c>
      <c r="BK13" s="21">
        <f t="shared" si="4"/>
        <v>1</v>
      </c>
      <c r="BL13" s="21">
        <f t="shared" si="4"/>
        <v>1</v>
      </c>
      <c r="BM13" s="21">
        <f t="shared" si="4"/>
        <v>0</v>
      </c>
      <c r="BN13" s="825">
        <f t="shared" si="4"/>
        <v>0</v>
      </c>
      <c r="BO13" s="823">
        <f t="shared" si="4"/>
        <v>0</v>
      </c>
      <c r="BP13" s="21">
        <f t="shared" si="4"/>
        <v>0</v>
      </c>
      <c r="BQ13" s="21">
        <f t="shared" si="4"/>
        <v>0</v>
      </c>
      <c r="BR13" s="21">
        <f t="shared" si="4"/>
        <v>0</v>
      </c>
      <c r="BS13" s="21">
        <f t="shared" si="4"/>
        <v>0</v>
      </c>
      <c r="BT13" s="21">
        <f t="shared" si="4"/>
        <v>0</v>
      </c>
      <c r="BU13" s="21">
        <f t="shared" si="4"/>
        <v>0</v>
      </c>
      <c r="BV13" s="21">
        <f t="shared" si="4"/>
        <v>0</v>
      </c>
      <c r="BW13" s="21">
        <f t="shared" si="4"/>
        <v>0</v>
      </c>
      <c r="BX13" s="21">
        <f t="shared" si="4"/>
        <v>0</v>
      </c>
      <c r="BY13" s="21">
        <f t="shared" si="4"/>
        <v>0</v>
      </c>
      <c r="BZ13" s="21">
        <f t="shared" si="4"/>
        <v>0</v>
      </c>
      <c r="CA13" s="21">
        <f t="shared" si="4"/>
        <v>0</v>
      </c>
      <c r="CB13" s="21">
        <f t="shared" si="4"/>
        <v>0</v>
      </c>
      <c r="CC13" s="21">
        <f t="shared" si="4"/>
        <v>0</v>
      </c>
      <c r="CD13" s="21">
        <f t="shared" si="4"/>
        <v>0</v>
      </c>
      <c r="CE13" s="21">
        <f t="shared" si="4"/>
        <v>0</v>
      </c>
      <c r="CF13" s="21">
        <f t="shared" si="4"/>
        <v>1</v>
      </c>
      <c r="CG13" s="21">
        <f t="shared" si="4"/>
        <v>1</v>
      </c>
      <c r="CH13" s="21">
        <f t="shared" si="4"/>
        <v>1</v>
      </c>
      <c r="CI13" s="21">
        <f t="shared" si="4"/>
        <v>1</v>
      </c>
      <c r="CJ13" s="21">
        <f t="shared" si="4"/>
        <v>1</v>
      </c>
      <c r="CK13" s="21">
        <f t="shared" si="4"/>
        <v>0</v>
      </c>
      <c r="CL13" s="21">
        <f t="shared" si="4"/>
        <v>0</v>
      </c>
      <c r="CM13" s="21">
        <f t="shared" si="4"/>
        <v>0</v>
      </c>
      <c r="CN13" s="21">
        <f t="shared" si="4"/>
        <v>0</v>
      </c>
      <c r="CO13" s="21">
        <f t="shared" si="4"/>
        <v>0</v>
      </c>
      <c r="CP13" s="21">
        <f t="shared" si="4"/>
        <v>1</v>
      </c>
      <c r="CQ13" s="21">
        <f t="shared" si="4"/>
        <v>1</v>
      </c>
      <c r="CR13" s="21">
        <f t="shared" si="4"/>
        <v>1</v>
      </c>
      <c r="CS13" s="21">
        <f t="shared" si="4"/>
        <v>2</v>
      </c>
      <c r="CT13" s="21">
        <f t="shared" si="4"/>
        <v>2</v>
      </c>
      <c r="CU13" s="21">
        <f t="shared" si="4"/>
        <v>1</v>
      </c>
      <c r="CV13" s="21">
        <f t="shared" ref="CV13:FG13" si="5">COUNTIF(CV3:CV11,"AIA")+COUNTIF(CV3:CV11,"V5")+COUNTIF(CV3:CV11,"V10")+COUNTIF(CV3:CV11,"V15")+COUNTIF(CV3:CV11,"V20")+COUNTIF(CV3:CV11,"V25")+COUNTIF(CV3:CV11,"V30")</f>
        <v>1</v>
      </c>
      <c r="CW13" s="21">
        <f t="shared" si="5"/>
        <v>1</v>
      </c>
      <c r="CX13" s="21">
        <f t="shared" si="5"/>
        <v>0</v>
      </c>
      <c r="CY13" s="21">
        <f t="shared" si="5"/>
        <v>0</v>
      </c>
      <c r="CZ13" s="21">
        <f t="shared" si="5"/>
        <v>0</v>
      </c>
      <c r="DA13" s="21">
        <f t="shared" si="5"/>
        <v>0</v>
      </c>
      <c r="DB13" s="21">
        <f t="shared" si="5"/>
        <v>0</v>
      </c>
      <c r="DC13" s="21">
        <f t="shared" si="5"/>
        <v>0</v>
      </c>
      <c r="DD13" s="21">
        <f t="shared" si="5"/>
        <v>0</v>
      </c>
      <c r="DE13" s="21">
        <f t="shared" si="5"/>
        <v>0</v>
      </c>
      <c r="DF13" s="21">
        <f t="shared" si="5"/>
        <v>0</v>
      </c>
      <c r="DG13" s="21">
        <f t="shared" si="5"/>
        <v>1</v>
      </c>
      <c r="DH13" s="21">
        <f t="shared" si="5"/>
        <v>1</v>
      </c>
      <c r="DI13" s="21">
        <f t="shared" si="5"/>
        <v>1</v>
      </c>
      <c r="DJ13" s="21">
        <f t="shared" si="5"/>
        <v>1</v>
      </c>
      <c r="DK13" s="21">
        <f t="shared" si="5"/>
        <v>1</v>
      </c>
      <c r="DL13" s="21">
        <f t="shared" si="5"/>
        <v>0</v>
      </c>
      <c r="DM13" s="21">
        <f t="shared" si="5"/>
        <v>1</v>
      </c>
      <c r="DN13" s="21">
        <f t="shared" si="5"/>
        <v>1</v>
      </c>
      <c r="DO13" s="21">
        <f t="shared" si="5"/>
        <v>2</v>
      </c>
      <c r="DP13" s="21">
        <f t="shared" si="5"/>
        <v>3</v>
      </c>
      <c r="DQ13" s="21">
        <f t="shared" si="5"/>
        <v>3</v>
      </c>
      <c r="DR13" s="21">
        <f t="shared" si="5"/>
        <v>2</v>
      </c>
      <c r="DS13" s="21">
        <f t="shared" si="5"/>
        <v>3</v>
      </c>
      <c r="DT13" s="21">
        <f t="shared" si="5"/>
        <v>3</v>
      </c>
      <c r="DU13" s="21">
        <f t="shared" si="5"/>
        <v>1</v>
      </c>
      <c r="DV13" s="21">
        <f t="shared" si="5"/>
        <v>1</v>
      </c>
      <c r="DW13" s="21">
        <f t="shared" si="5"/>
        <v>1</v>
      </c>
      <c r="DX13" s="21">
        <f t="shared" si="5"/>
        <v>0</v>
      </c>
      <c r="DY13" s="21">
        <f t="shared" si="5"/>
        <v>0</v>
      </c>
      <c r="DZ13" s="21">
        <f t="shared" si="5"/>
        <v>0</v>
      </c>
      <c r="EA13" s="21">
        <f t="shared" si="5"/>
        <v>0</v>
      </c>
      <c r="EB13" s="21">
        <f t="shared" si="5"/>
        <v>0</v>
      </c>
      <c r="EC13" s="21">
        <f t="shared" si="5"/>
        <v>0</v>
      </c>
      <c r="ED13" s="21">
        <f t="shared" si="5"/>
        <v>0</v>
      </c>
      <c r="EE13" s="21">
        <f t="shared" si="5"/>
        <v>0</v>
      </c>
      <c r="EF13" s="21">
        <f t="shared" si="5"/>
        <v>0</v>
      </c>
      <c r="EG13" s="21">
        <f t="shared" si="5"/>
        <v>0</v>
      </c>
      <c r="EH13" s="21">
        <f t="shared" si="5"/>
        <v>0</v>
      </c>
      <c r="EI13" s="21">
        <f t="shared" si="5"/>
        <v>0</v>
      </c>
      <c r="EJ13" s="21">
        <f t="shared" si="5"/>
        <v>1</v>
      </c>
      <c r="EK13" s="21">
        <f t="shared" si="5"/>
        <v>1</v>
      </c>
      <c r="EL13" s="21">
        <f t="shared" si="5"/>
        <v>1</v>
      </c>
      <c r="EM13" s="21">
        <f t="shared" si="5"/>
        <v>1</v>
      </c>
      <c r="EN13" s="21">
        <f t="shared" si="5"/>
        <v>1</v>
      </c>
      <c r="EO13" s="21">
        <f t="shared" si="5"/>
        <v>1</v>
      </c>
      <c r="EP13" s="21">
        <f t="shared" si="5"/>
        <v>0</v>
      </c>
      <c r="EQ13" s="21">
        <f t="shared" si="5"/>
        <v>0</v>
      </c>
      <c r="ER13" s="21">
        <f t="shared" si="5"/>
        <v>1</v>
      </c>
      <c r="ES13" s="21">
        <f t="shared" si="5"/>
        <v>1</v>
      </c>
      <c r="ET13" s="21">
        <f t="shared" si="5"/>
        <v>1</v>
      </c>
      <c r="EU13" s="21">
        <f t="shared" si="5"/>
        <v>1</v>
      </c>
      <c r="EV13" s="21">
        <f t="shared" si="5"/>
        <v>1</v>
      </c>
      <c r="EW13" s="21">
        <f t="shared" si="5"/>
        <v>1</v>
      </c>
      <c r="EX13" s="21">
        <f t="shared" si="5"/>
        <v>0</v>
      </c>
      <c r="EY13" s="21">
        <f t="shared" si="5"/>
        <v>0</v>
      </c>
      <c r="EZ13" s="21">
        <f t="shared" si="5"/>
        <v>1</v>
      </c>
      <c r="FA13" s="21">
        <f t="shared" si="5"/>
        <v>1</v>
      </c>
      <c r="FB13" s="21">
        <f t="shared" si="5"/>
        <v>1</v>
      </c>
      <c r="FC13" s="21">
        <f t="shared" si="5"/>
        <v>1</v>
      </c>
      <c r="FD13" s="21">
        <f t="shared" si="5"/>
        <v>1</v>
      </c>
      <c r="FE13" s="21">
        <f t="shared" si="5"/>
        <v>1</v>
      </c>
      <c r="FF13" s="21">
        <f t="shared" si="5"/>
        <v>0</v>
      </c>
      <c r="FG13" s="21">
        <f t="shared" si="5"/>
        <v>0</v>
      </c>
      <c r="FH13" s="21">
        <f t="shared" ref="FH13:GP13" si="6">COUNTIF(FH3:FH11,"AIA")+COUNTIF(FH3:FH11,"V5")+COUNTIF(FH3:FH11,"V10")+COUNTIF(FH3:FH11,"V15")+COUNTIF(FH3:FH11,"V20")+COUNTIF(FH3:FH11,"V25")+COUNTIF(FH3:FH11,"V30")</f>
        <v>0</v>
      </c>
      <c r="FI13" s="21">
        <f t="shared" si="6"/>
        <v>0</v>
      </c>
      <c r="FJ13" s="21">
        <f t="shared" si="6"/>
        <v>0</v>
      </c>
      <c r="FK13" s="21">
        <f t="shared" si="6"/>
        <v>0</v>
      </c>
      <c r="FL13" s="21">
        <f t="shared" si="6"/>
        <v>0</v>
      </c>
      <c r="FM13" s="21">
        <f t="shared" si="6"/>
        <v>0</v>
      </c>
      <c r="FN13" s="21">
        <f t="shared" si="6"/>
        <v>0</v>
      </c>
      <c r="FO13" s="21">
        <f t="shared" si="6"/>
        <v>0</v>
      </c>
      <c r="FP13" s="21">
        <f t="shared" si="6"/>
        <v>0</v>
      </c>
      <c r="FQ13" s="21">
        <f t="shared" si="6"/>
        <v>0</v>
      </c>
      <c r="FR13" s="21">
        <f t="shared" si="6"/>
        <v>0</v>
      </c>
      <c r="FS13" s="21">
        <f t="shared" si="6"/>
        <v>0</v>
      </c>
      <c r="FT13" s="21">
        <f t="shared" si="6"/>
        <v>0</v>
      </c>
      <c r="FU13" s="21">
        <f t="shared" si="6"/>
        <v>0</v>
      </c>
      <c r="FV13" s="21">
        <f t="shared" si="6"/>
        <v>0</v>
      </c>
      <c r="FW13" s="21">
        <f t="shared" si="6"/>
        <v>0</v>
      </c>
      <c r="FX13" s="21">
        <f t="shared" si="6"/>
        <v>0</v>
      </c>
      <c r="FY13" s="21">
        <f t="shared" si="6"/>
        <v>0</v>
      </c>
      <c r="FZ13" s="21">
        <f t="shared" si="6"/>
        <v>0</v>
      </c>
      <c r="GA13" s="21">
        <f t="shared" si="6"/>
        <v>0</v>
      </c>
      <c r="GB13" s="21">
        <f t="shared" si="6"/>
        <v>0</v>
      </c>
      <c r="GC13" s="21">
        <f t="shared" si="6"/>
        <v>0</v>
      </c>
      <c r="GD13" s="21">
        <f t="shared" si="6"/>
        <v>0</v>
      </c>
      <c r="GE13" s="21">
        <f t="shared" si="6"/>
        <v>0</v>
      </c>
      <c r="GF13" s="21">
        <f t="shared" si="6"/>
        <v>0</v>
      </c>
      <c r="GG13" s="21">
        <f t="shared" si="6"/>
        <v>0</v>
      </c>
      <c r="GH13" s="21">
        <f t="shared" si="6"/>
        <v>0</v>
      </c>
      <c r="GI13" s="21">
        <f t="shared" si="6"/>
        <v>0</v>
      </c>
      <c r="GJ13" s="21">
        <f t="shared" si="6"/>
        <v>0</v>
      </c>
      <c r="GK13" s="21">
        <f t="shared" si="6"/>
        <v>0</v>
      </c>
      <c r="GL13" s="21">
        <f t="shared" si="6"/>
        <v>0</v>
      </c>
      <c r="GM13" s="21">
        <f t="shared" si="6"/>
        <v>0</v>
      </c>
      <c r="GN13" s="21">
        <f t="shared" si="6"/>
        <v>0</v>
      </c>
      <c r="GO13" s="21">
        <f t="shared" si="6"/>
        <v>0</v>
      </c>
      <c r="GP13" s="21">
        <f t="shared" si="6"/>
        <v>0</v>
      </c>
      <c r="GU13" s="28"/>
      <c r="GV13" s="571" t="str">
        <f t="shared" ref="GV13:GV21" si="7">F3</f>
        <v>B501</v>
      </c>
      <c r="GW13" s="539">
        <f t="shared" ref="GW13:GW21" si="8">IF(MIN(HF13:HK13)=0,48000,MIN(HF13:HK13))</f>
        <v>43070</v>
      </c>
      <c r="GX13" s="539" t="str">
        <f>IF(COUNTIF($G3:$GD3,$GX$12)=0,"N",HLOOKUP($GX$12,$G3:$GD$12,$HE13,FALSE))</f>
        <v>N</v>
      </c>
      <c r="GY13" s="539">
        <f>IF(COUNTIF($G3:$GD3,$GY$12)=0,"N",HLOOKUP($GY$12,$G3:$GD$12,$HE13,FALSE))</f>
        <v>43070</v>
      </c>
      <c r="GZ13" s="539">
        <f>IF(COUNTIF($G3:$GD3,$GZ$12)=0,"N",HLOOKUP($GZ$12,$G3:$GD$12,$HE13,FALSE))</f>
        <v>45352</v>
      </c>
      <c r="HA13" s="539" t="str">
        <f>IF(COUNTIF($G3:$GD3,$HA$12)=0,"N",HLOOKUP($HA$12,$G3:$GD$12,$HE13,FALSE))</f>
        <v>N</v>
      </c>
      <c r="HB13" s="539" t="str">
        <f>IF(COUNTIF($G3:$GD3,$HB$12)=0,"N",HLOOKUP($HB$12,$G3:$GD$12,$HE13,FALSE))</f>
        <v>N</v>
      </c>
      <c r="HC13" s="539" t="str">
        <f>IF(COUNTIF($G3:$GD3,$HC$12)=0,"N",HLOOKUP($HC$12,$G3:$GD$12,$HE13,FALSE))</f>
        <v>N</v>
      </c>
      <c r="HE13" s="554">
        <v>10</v>
      </c>
      <c r="HF13" s="539" t="str">
        <f t="shared" ref="HF13:HK13" si="9">IF(GX13&gt;=$HE$12,GX13,"N")</f>
        <v>N</v>
      </c>
      <c r="HG13" s="539">
        <f t="shared" si="9"/>
        <v>43070</v>
      </c>
      <c r="HH13" s="539">
        <f t="shared" si="9"/>
        <v>45352</v>
      </c>
      <c r="HI13" s="539" t="str">
        <f t="shared" si="9"/>
        <v>N</v>
      </c>
      <c r="HJ13" s="539" t="str">
        <f t="shared" si="9"/>
        <v>N</v>
      </c>
      <c r="HK13" s="539" t="str">
        <f t="shared" si="9"/>
        <v>N</v>
      </c>
      <c r="HL13" s="25" t="str">
        <f>IF(COUNTIF($G3:$GD3,"F")=0,"N",HLOOKUP("F",$G3:$GD$12,$HE13,FALSE))</f>
        <v>N</v>
      </c>
    </row>
    <row r="14" spans="1:222" ht="15.75" customHeight="1" x14ac:dyDescent="0.2">
      <c r="A14" s="8"/>
      <c r="B14" s="8"/>
      <c r="C14" s="8"/>
      <c r="D14" s="8"/>
      <c r="E14" s="8"/>
      <c r="F14" s="187" t="s">
        <v>37</v>
      </c>
      <c r="G14" s="952">
        <f>SUM(G3:R11)</f>
        <v>1499</v>
      </c>
      <c r="H14" s="952"/>
      <c r="I14" s="952"/>
      <c r="J14" s="952"/>
      <c r="K14" s="952"/>
      <c r="L14" s="952"/>
      <c r="M14" s="952"/>
      <c r="N14" s="952"/>
      <c r="O14" s="952"/>
      <c r="P14" s="952"/>
      <c r="Q14" s="952"/>
      <c r="R14" s="952"/>
      <c r="S14" s="952">
        <f>SUM(S3:AD11)</f>
        <v>1429</v>
      </c>
      <c r="T14" s="952"/>
      <c r="U14" s="952"/>
      <c r="V14" s="952"/>
      <c r="W14" s="952"/>
      <c r="X14" s="952"/>
      <c r="Y14" s="952"/>
      <c r="Z14" s="952"/>
      <c r="AA14" s="952"/>
      <c r="AB14" s="952"/>
      <c r="AC14" s="952"/>
      <c r="AD14" s="952"/>
      <c r="AE14" s="952">
        <f>SUM(AE3:AP11)</f>
        <v>1424</v>
      </c>
      <c r="AF14" s="952"/>
      <c r="AG14" s="952"/>
      <c r="AH14" s="952"/>
      <c r="AI14" s="952"/>
      <c r="AJ14" s="952"/>
      <c r="AK14" s="952"/>
      <c r="AL14" s="952"/>
      <c r="AM14" s="952"/>
      <c r="AN14" s="952"/>
      <c r="AO14" s="952"/>
      <c r="AP14" s="952"/>
      <c r="AQ14" s="952">
        <f>SUM(AQ3:BB11)</f>
        <v>1484</v>
      </c>
      <c r="AR14" s="952"/>
      <c r="AS14" s="952"/>
      <c r="AT14" s="952"/>
      <c r="AU14" s="952"/>
      <c r="AV14" s="952"/>
      <c r="AW14" s="952"/>
      <c r="AX14" s="952"/>
      <c r="AY14" s="952"/>
      <c r="AZ14" s="952"/>
      <c r="BA14" s="952"/>
      <c r="BB14" s="952"/>
      <c r="BC14" s="952">
        <f>SUM(BC3:BN11)</f>
        <v>1420</v>
      </c>
      <c r="BD14" s="952"/>
      <c r="BE14" s="952"/>
      <c r="BF14" s="952"/>
      <c r="BG14" s="952"/>
      <c r="BH14" s="952"/>
      <c r="BI14" s="952"/>
      <c r="BJ14" s="952"/>
      <c r="BK14" s="952"/>
      <c r="BL14" s="952"/>
      <c r="BM14" s="952"/>
      <c r="BN14" s="952"/>
      <c r="BO14" s="952">
        <f>SUM(BO3:BZ11)</f>
        <v>1426</v>
      </c>
      <c r="BP14" s="952"/>
      <c r="BQ14" s="952"/>
      <c r="BR14" s="952"/>
      <c r="BS14" s="952"/>
      <c r="BT14" s="952"/>
      <c r="BU14" s="952"/>
      <c r="BV14" s="952"/>
      <c r="BW14" s="952"/>
      <c r="BX14" s="952"/>
      <c r="BY14" s="952"/>
      <c r="BZ14" s="952"/>
      <c r="CA14" s="952">
        <f>SUM(CA3:CL11)</f>
        <v>1268</v>
      </c>
      <c r="CB14" s="952"/>
      <c r="CC14" s="952"/>
      <c r="CD14" s="952"/>
      <c r="CE14" s="952"/>
      <c r="CF14" s="952"/>
      <c r="CG14" s="952"/>
      <c r="CH14" s="952"/>
      <c r="CI14" s="952"/>
      <c r="CJ14" s="952"/>
      <c r="CK14" s="952"/>
      <c r="CL14" s="952"/>
      <c r="CM14" s="952">
        <f>SUM(CM3:CX11)</f>
        <v>1249</v>
      </c>
      <c r="CN14" s="952"/>
      <c r="CO14" s="952"/>
      <c r="CP14" s="952"/>
      <c r="CQ14" s="952"/>
      <c r="CR14" s="952"/>
      <c r="CS14" s="952"/>
      <c r="CT14" s="952"/>
      <c r="CU14" s="952"/>
      <c r="CV14" s="952"/>
      <c r="CW14" s="952"/>
      <c r="CX14" s="952"/>
      <c r="CY14" s="952">
        <f>SUM(CY3:DJ11)</f>
        <v>1444</v>
      </c>
      <c r="CZ14" s="952"/>
      <c r="DA14" s="952"/>
      <c r="DB14" s="952"/>
      <c r="DC14" s="952"/>
      <c r="DD14" s="952"/>
      <c r="DE14" s="952"/>
      <c r="DF14" s="952"/>
      <c r="DG14" s="952"/>
      <c r="DH14" s="952"/>
      <c r="DI14" s="952"/>
      <c r="DJ14" s="952"/>
      <c r="DK14" s="952">
        <f>SUM(DK3:DV11)</f>
        <v>1197</v>
      </c>
      <c r="DL14" s="952"/>
      <c r="DM14" s="952"/>
      <c r="DN14" s="952"/>
      <c r="DO14" s="952"/>
      <c r="DP14" s="952"/>
      <c r="DQ14" s="952"/>
      <c r="DR14" s="952"/>
      <c r="DS14" s="952"/>
      <c r="DT14" s="952"/>
      <c r="DU14" s="952"/>
      <c r="DV14" s="952"/>
      <c r="DW14" s="952">
        <f>SUM(DW3:EH11)</f>
        <v>1420</v>
      </c>
      <c r="DX14" s="952"/>
      <c r="DY14" s="952"/>
      <c r="DZ14" s="952"/>
      <c r="EA14" s="952"/>
      <c r="EB14" s="952"/>
      <c r="EC14" s="952"/>
      <c r="ED14" s="952"/>
      <c r="EE14" s="952"/>
      <c r="EF14" s="952"/>
      <c r="EG14" s="952"/>
      <c r="EH14" s="952"/>
      <c r="EI14" s="952">
        <f>SUM(EI3:ET11)</f>
        <v>1120</v>
      </c>
      <c r="EJ14" s="952"/>
      <c r="EK14" s="952"/>
      <c r="EL14" s="952"/>
      <c r="EM14" s="952"/>
      <c r="EN14" s="952"/>
      <c r="EO14" s="952"/>
      <c r="EP14" s="952"/>
      <c r="EQ14" s="952"/>
      <c r="ER14" s="952"/>
      <c r="ES14" s="952"/>
      <c r="ET14" s="952"/>
      <c r="EU14" s="952">
        <f>SUM(EU3:FF11)</f>
        <v>1495</v>
      </c>
      <c r="EV14" s="952"/>
      <c r="EW14" s="952"/>
      <c r="EX14" s="952"/>
      <c r="EY14" s="952"/>
      <c r="EZ14" s="952"/>
      <c r="FA14" s="952"/>
      <c r="FB14" s="952"/>
      <c r="FC14" s="952"/>
      <c r="FD14" s="952"/>
      <c r="FE14" s="952"/>
      <c r="FF14" s="952"/>
      <c r="FG14" s="952">
        <f>SUM(FG3:FR11)</f>
        <v>1680</v>
      </c>
      <c r="FH14" s="952"/>
      <c r="FI14" s="952"/>
      <c r="FJ14" s="952"/>
      <c r="FK14" s="952"/>
      <c r="FL14" s="952"/>
      <c r="FM14" s="952"/>
      <c r="FN14" s="952"/>
      <c r="FO14" s="952"/>
      <c r="FP14" s="952"/>
      <c r="FQ14" s="952"/>
      <c r="FR14" s="952"/>
      <c r="FS14" s="952">
        <f>SUM(FS3:GD11)</f>
        <v>1040</v>
      </c>
      <c r="FT14" s="952"/>
      <c r="FU14" s="952"/>
      <c r="FV14" s="952"/>
      <c r="FW14" s="952"/>
      <c r="FX14" s="952"/>
      <c r="FY14" s="952"/>
      <c r="FZ14" s="952"/>
      <c r="GA14" s="952"/>
      <c r="GB14" s="952"/>
      <c r="GC14" s="952"/>
      <c r="GD14" s="952"/>
      <c r="GE14" s="952">
        <f>SUM(GE3:GP11)</f>
        <v>480</v>
      </c>
      <c r="GF14" s="952"/>
      <c r="GG14" s="952"/>
      <c r="GH14" s="952"/>
      <c r="GI14" s="952"/>
      <c r="GJ14" s="952"/>
      <c r="GK14" s="952"/>
      <c r="GL14" s="952"/>
      <c r="GM14" s="952"/>
      <c r="GN14" s="952"/>
      <c r="GO14" s="952"/>
      <c r="GP14" s="952"/>
      <c r="GU14" s="28"/>
      <c r="GV14" s="606" t="str">
        <f t="shared" si="7"/>
        <v>B523</v>
      </c>
      <c r="GW14" s="25">
        <f t="shared" si="8"/>
        <v>43617</v>
      </c>
      <c r="GX14" s="25" t="str">
        <f>IF(COUNTIF($G4:$GD4,$GX$12)=0,"N",HLOOKUP($GX$12,$G4:$GD$12,$HE14,FALSE))</f>
        <v>N</v>
      </c>
      <c r="GY14" s="25">
        <f>IF(COUNTIF($G4:$GD4,$GY$12)=0,"N",HLOOKUP($GY$12,$G4:$GD$12,$HE14,FALSE))</f>
        <v>42064</v>
      </c>
      <c r="GZ14" s="25">
        <f>IF(COUNTIF($G4:$GD4,$GZ$12)=0,"N",HLOOKUP($GZ$12,$G4:$GD$12,$HE14,FALSE))</f>
        <v>43617</v>
      </c>
      <c r="HA14" s="25">
        <f>IF(COUNTIF($G4:$GD4,$HA$12)=0,"N",HLOOKUP($HA$12,$G4:$GD$12,$HE14,FALSE))</f>
        <v>45413</v>
      </c>
      <c r="HB14" s="25" t="str">
        <f>IF(COUNTIF($G4:$GD4,$HB$12)=0,"N",HLOOKUP($HB$12,$G4:$GD$12,$HE14,FALSE))</f>
        <v>N</v>
      </c>
      <c r="HC14" s="25" t="str">
        <f>IF(COUNTIF($G4:$GD4,$HC$12)=0,"N",HLOOKUP($HC$12,$G4:$GD$12,$HE14,FALSE))</f>
        <v>N</v>
      </c>
      <c r="HE14" s="554">
        <v>9</v>
      </c>
      <c r="HF14" s="25" t="str">
        <f t="shared" ref="HF14:HF21" si="10">IF(GX14&gt;=$HE$12,GX14,"N")</f>
        <v>N</v>
      </c>
      <c r="HG14" s="25" t="str">
        <f t="shared" ref="HG14:HG21" si="11">IF(GY14&gt;=$HE$12,GY14,"N")</f>
        <v>N</v>
      </c>
      <c r="HH14" s="25">
        <f t="shared" ref="HH14:HH21" si="12">IF(GZ14&gt;=$HE$12,GZ14,"N")</f>
        <v>43617</v>
      </c>
      <c r="HI14" s="25">
        <f t="shared" ref="HI14:HI21" si="13">IF(HA14&gt;=$HE$12,HA14,"N")</f>
        <v>45413</v>
      </c>
      <c r="HJ14" s="25" t="str">
        <f t="shared" ref="HJ14:HJ21" si="14">IF(HB14&gt;=$HE$12,HB14,"N")</f>
        <v>N</v>
      </c>
      <c r="HK14" s="25" t="str">
        <f t="shared" ref="HK14:HK21" si="15">IF(HC14&gt;=$HE$12,HC14,"N")</f>
        <v>N</v>
      </c>
      <c r="HL14" s="25" t="str">
        <f>IF(COUNTIF($G4:$GD4,"F")=0,"N",HLOOKUP("F",$G4:$GD$12,$HE14,FALSE))</f>
        <v>N</v>
      </c>
    </row>
    <row r="15" spans="1:222" ht="15.75" customHeight="1" x14ac:dyDescent="0.2">
      <c r="F15" s="564" t="s">
        <v>38</v>
      </c>
      <c r="G15" s="1005">
        <v>1460</v>
      </c>
      <c r="H15" s="1005"/>
      <c r="I15" s="1005"/>
      <c r="J15" s="1005"/>
      <c r="K15" s="1005"/>
      <c r="L15" s="1005"/>
      <c r="M15" s="1005"/>
      <c r="N15" s="1005"/>
      <c r="O15" s="1005"/>
      <c r="P15" s="1005"/>
      <c r="Q15" s="1005"/>
      <c r="R15" s="1005"/>
      <c r="S15" s="1005">
        <v>1496</v>
      </c>
      <c r="T15" s="1005"/>
      <c r="U15" s="1005"/>
      <c r="V15" s="1005"/>
      <c r="W15" s="1005"/>
      <c r="X15" s="1005"/>
      <c r="Y15" s="1005"/>
      <c r="Z15" s="1005"/>
      <c r="AA15" s="1005"/>
      <c r="AB15" s="1005"/>
      <c r="AC15" s="1005"/>
      <c r="AD15" s="1005"/>
      <c r="AE15" s="1005">
        <v>1300</v>
      </c>
      <c r="AF15" s="1005"/>
      <c r="AG15" s="1005"/>
      <c r="AH15" s="1005"/>
      <c r="AI15" s="1005"/>
      <c r="AJ15" s="1005"/>
      <c r="AK15" s="1005"/>
      <c r="AL15" s="1005"/>
      <c r="AM15" s="1005"/>
      <c r="AN15" s="1005"/>
      <c r="AO15" s="1005"/>
      <c r="AP15" s="1005"/>
      <c r="AQ15" s="1005">
        <v>1237</v>
      </c>
      <c r="AR15" s="1005"/>
      <c r="AS15" s="1005"/>
      <c r="AT15" s="1005"/>
      <c r="AU15" s="1005"/>
      <c r="AV15" s="1005"/>
      <c r="AW15" s="1005"/>
      <c r="AX15" s="1005"/>
      <c r="AY15" s="1005"/>
      <c r="AZ15" s="1005"/>
      <c r="BA15" s="1005"/>
      <c r="BB15" s="1005"/>
      <c r="BC15" s="1005">
        <v>1350</v>
      </c>
      <c r="BD15" s="1005"/>
      <c r="BE15" s="1005"/>
      <c r="BF15" s="1005"/>
      <c r="BG15" s="1005"/>
      <c r="BH15" s="1005"/>
      <c r="BI15" s="1005"/>
      <c r="BJ15" s="1005"/>
      <c r="BK15" s="1005"/>
      <c r="BL15" s="1005"/>
      <c r="BM15" s="1005"/>
      <c r="BN15" s="1005"/>
      <c r="BO15" s="1005">
        <v>1140</v>
      </c>
      <c r="BP15" s="1005"/>
      <c r="BQ15" s="1005"/>
      <c r="BR15" s="1005"/>
      <c r="BS15" s="1005"/>
      <c r="BT15" s="1005"/>
      <c r="BU15" s="1005"/>
      <c r="BV15" s="1005"/>
      <c r="BW15" s="1005"/>
      <c r="BX15" s="1005"/>
      <c r="BY15" s="1005"/>
      <c r="BZ15" s="1005"/>
      <c r="CA15" s="1005">
        <v>900</v>
      </c>
      <c r="CB15" s="1005"/>
      <c r="CC15" s="1005"/>
      <c r="CD15" s="1005"/>
      <c r="CE15" s="1005"/>
      <c r="CF15" s="1005"/>
      <c r="CG15" s="1005"/>
      <c r="CH15" s="1005"/>
      <c r="CI15" s="1005"/>
      <c r="CJ15" s="1005"/>
      <c r="CK15" s="1005"/>
      <c r="CL15" s="1005"/>
      <c r="CM15" s="1005">
        <v>900</v>
      </c>
      <c r="CN15" s="1005"/>
      <c r="CO15" s="1005"/>
      <c r="CP15" s="1005"/>
      <c r="CQ15" s="1005"/>
      <c r="CR15" s="1005"/>
      <c r="CS15" s="1005"/>
      <c r="CT15" s="1005"/>
      <c r="CU15" s="1005"/>
      <c r="CV15" s="1005"/>
      <c r="CW15" s="1005"/>
      <c r="CX15" s="1005"/>
      <c r="CY15" s="1005">
        <v>900</v>
      </c>
      <c r="CZ15" s="1005"/>
      <c r="DA15" s="1005"/>
      <c r="DB15" s="1005"/>
      <c r="DC15" s="1005"/>
      <c r="DD15" s="1005"/>
      <c r="DE15" s="1005"/>
      <c r="DF15" s="1005"/>
      <c r="DG15" s="1005"/>
      <c r="DH15" s="1005"/>
      <c r="DI15" s="1005"/>
      <c r="DJ15" s="1005"/>
      <c r="DK15" s="1005">
        <v>900</v>
      </c>
      <c r="DL15" s="1005"/>
      <c r="DM15" s="1005"/>
      <c r="DN15" s="1005"/>
      <c r="DO15" s="1005"/>
      <c r="DP15" s="1005"/>
      <c r="DQ15" s="1005"/>
      <c r="DR15" s="1005"/>
      <c r="DS15" s="1005"/>
      <c r="DT15" s="1005"/>
      <c r="DU15" s="1005"/>
      <c r="DV15" s="1005"/>
      <c r="DW15" s="1005">
        <v>900</v>
      </c>
      <c r="DX15" s="1005"/>
      <c r="DY15" s="1005"/>
      <c r="DZ15" s="1005"/>
      <c r="EA15" s="1005"/>
      <c r="EB15" s="1005"/>
      <c r="EC15" s="1005"/>
      <c r="ED15" s="1005"/>
      <c r="EE15" s="1005"/>
      <c r="EF15" s="1005"/>
      <c r="EG15" s="1005"/>
      <c r="EH15" s="1005"/>
      <c r="EI15" s="1005">
        <v>900</v>
      </c>
      <c r="EJ15" s="1005"/>
      <c r="EK15" s="1005"/>
      <c r="EL15" s="1005"/>
      <c r="EM15" s="1005"/>
      <c r="EN15" s="1005"/>
      <c r="EO15" s="1005"/>
      <c r="EP15" s="1005"/>
      <c r="EQ15" s="1005"/>
      <c r="ER15" s="1005"/>
      <c r="ES15" s="1005"/>
      <c r="ET15" s="1005"/>
      <c r="EU15" s="1005">
        <v>900</v>
      </c>
      <c r="EV15" s="1005"/>
      <c r="EW15" s="1005"/>
      <c r="EX15" s="1005"/>
      <c r="EY15" s="1005"/>
      <c r="EZ15" s="1005"/>
      <c r="FA15" s="1005"/>
      <c r="FB15" s="1005"/>
      <c r="FC15" s="1005"/>
      <c r="FD15" s="1005"/>
      <c r="FE15" s="1005"/>
      <c r="FF15" s="1005"/>
      <c r="FG15" s="1005">
        <v>900</v>
      </c>
      <c r="FH15" s="1005"/>
      <c r="FI15" s="1005"/>
      <c r="FJ15" s="1005"/>
      <c r="FK15" s="1005"/>
      <c r="FL15" s="1005"/>
      <c r="FM15" s="1005"/>
      <c r="FN15" s="1005"/>
      <c r="FO15" s="1005"/>
      <c r="FP15" s="1005"/>
      <c r="FQ15" s="1005"/>
      <c r="FR15" s="1005"/>
      <c r="FS15" s="1005">
        <v>900</v>
      </c>
      <c r="FT15" s="1005"/>
      <c r="FU15" s="1005"/>
      <c r="FV15" s="1005"/>
      <c r="FW15" s="1005"/>
      <c r="FX15" s="1005"/>
      <c r="FY15" s="1005"/>
      <c r="FZ15" s="1005"/>
      <c r="GA15" s="1005"/>
      <c r="GB15" s="1005"/>
      <c r="GC15" s="1005"/>
      <c r="GD15" s="1005"/>
      <c r="GE15" s="1005">
        <v>900</v>
      </c>
      <c r="GF15" s="1005"/>
      <c r="GG15" s="1005"/>
      <c r="GH15" s="1005"/>
      <c r="GI15" s="1005"/>
      <c r="GJ15" s="1005"/>
      <c r="GK15" s="1005"/>
      <c r="GL15" s="1005"/>
      <c r="GM15" s="1005"/>
      <c r="GN15" s="1005"/>
      <c r="GO15" s="1005"/>
      <c r="GP15" s="1005"/>
      <c r="GU15" s="28"/>
      <c r="GV15" s="606" t="str">
        <f t="shared" si="7"/>
        <v>B524</v>
      </c>
      <c r="GW15" s="25">
        <f t="shared" si="8"/>
        <v>43344</v>
      </c>
      <c r="GX15" s="25">
        <f>IF(COUNTIF($G5:$GD5,$GX$12)=0,"N",HLOOKUP($GX$12,$G5:$GD$12,$HE15,FALSE))</f>
        <v>45170</v>
      </c>
      <c r="GY15" s="25" t="str">
        <f>IF(COUNTIF($G5:$GD5,$GY$12)=0,"N",HLOOKUP($GY$12,$G5:$GD$12,$HE15,FALSE))</f>
        <v>N</v>
      </c>
      <c r="GZ15" s="25" t="str">
        <f>IF(COUNTIF($G5:$GD5,$GZ$12)=0,"N",HLOOKUP($GZ$12,$G5:$GD$12,$HE15,FALSE))</f>
        <v>N</v>
      </c>
      <c r="HA15" s="25" t="str">
        <f>IF(COUNTIF($G5:$GD5,$HA$12)=0,"N",HLOOKUP($HA$12,$G5:$GD$12,$HE15,FALSE))</f>
        <v>N</v>
      </c>
      <c r="HB15" s="25" t="str">
        <f>IF(COUNTIF($G5:$GD5,$HB$12)=0,"N",HLOOKUP($HB$12,$G5:$GD$12,$HE15,FALSE))</f>
        <v>N</v>
      </c>
      <c r="HC15" s="25">
        <f>IF(COUNTIF($G5:$GD5,$HC$12)=0,"N",HLOOKUP($HC$12,$G5:$GD$12,$HE15,FALSE))</f>
        <v>43344</v>
      </c>
      <c r="HE15" s="554">
        <v>8</v>
      </c>
      <c r="HF15" s="25">
        <f t="shared" si="10"/>
        <v>45170</v>
      </c>
      <c r="HG15" s="25" t="str">
        <f t="shared" si="11"/>
        <v>N</v>
      </c>
      <c r="HH15" s="25" t="str">
        <f t="shared" si="12"/>
        <v>N</v>
      </c>
      <c r="HI15" s="25" t="str">
        <f t="shared" si="13"/>
        <v>N</v>
      </c>
      <c r="HJ15" s="25" t="str">
        <f t="shared" si="14"/>
        <v>N</v>
      </c>
      <c r="HK15" s="25">
        <f t="shared" si="15"/>
        <v>43344</v>
      </c>
      <c r="HL15" s="25">
        <f>IF(COUNTIF($G5:$GD5,"F")=0,"N",HLOOKUP("F",$G5:$GD$12,$HE15,FALSE))</f>
        <v>42887</v>
      </c>
    </row>
    <row r="16" spans="1:222" ht="15.75" customHeight="1" x14ac:dyDescent="0.2">
      <c r="D16" s="89"/>
      <c r="E16" s="90"/>
      <c r="F16" s="91" t="str">
        <f>CONCATENATE("Contrôle ",F27,"h + 60 mois")</f>
        <v>Contrôle 1000h + 60 mois</v>
      </c>
      <c r="G16" s="186">
        <v>1</v>
      </c>
      <c r="H16" s="186">
        <v>2</v>
      </c>
      <c r="I16" s="186">
        <v>3</v>
      </c>
      <c r="J16" s="186">
        <v>4</v>
      </c>
      <c r="K16" s="186">
        <v>5</v>
      </c>
      <c r="L16" s="186">
        <v>6</v>
      </c>
      <c r="M16" s="186">
        <v>7</v>
      </c>
      <c r="N16" s="186">
        <v>8</v>
      </c>
      <c r="O16" s="186">
        <v>9</v>
      </c>
      <c r="P16" s="186">
        <v>10</v>
      </c>
      <c r="Q16" s="186">
        <v>11</v>
      </c>
      <c r="R16" s="186">
        <v>12</v>
      </c>
      <c r="S16" s="186">
        <v>13</v>
      </c>
      <c r="T16" s="186">
        <v>14</v>
      </c>
      <c r="U16" s="186">
        <v>15</v>
      </c>
      <c r="V16" s="186">
        <v>16</v>
      </c>
      <c r="W16" s="186">
        <v>17</v>
      </c>
      <c r="X16" s="186">
        <v>18</v>
      </c>
      <c r="Y16" s="186">
        <v>19</v>
      </c>
      <c r="Z16" s="186">
        <v>20</v>
      </c>
      <c r="AA16" s="186">
        <v>21</v>
      </c>
      <c r="AB16" s="186">
        <v>22</v>
      </c>
      <c r="AC16" s="186">
        <v>23</v>
      </c>
      <c r="AD16" s="186">
        <v>24</v>
      </c>
      <c r="AE16" s="186">
        <v>25</v>
      </c>
      <c r="AF16" s="186">
        <v>26</v>
      </c>
      <c r="AG16" s="186">
        <v>27</v>
      </c>
      <c r="AH16" s="186">
        <v>28</v>
      </c>
      <c r="AI16" s="186">
        <v>29</v>
      </c>
      <c r="AJ16" s="186">
        <v>30</v>
      </c>
      <c r="AK16" s="186">
        <v>31</v>
      </c>
      <c r="AL16" s="186">
        <v>32</v>
      </c>
      <c r="AM16" s="186">
        <v>33</v>
      </c>
      <c r="AN16" s="186">
        <v>34</v>
      </c>
      <c r="AO16" s="186">
        <v>35</v>
      </c>
      <c r="AP16" s="186">
        <v>36</v>
      </c>
      <c r="AQ16" s="186">
        <v>37</v>
      </c>
      <c r="AR16" s="186">
        <v>38</v>
      </c>
      <c r="AS16" s="186">
        <v>39</v>
      </c>
      <c r="AT16" s="186">
        <v>40</v>
      </c>
      <c r="AU16" s="186">
        <v>41</v>
      </c>
      <c r="AV16" s="186">
        <v>42</v>
      </c>
      <c r="AW16" s="186">
        <v>43</v>
      </c>
      <c r="AX16" s="186">
        <v>44</v>
      </c>
      <c r="AY16" s="186">
        <v>45</v>
      </c>
      <c r="AZ16" s="186">
        <v>46</v>
      </c>
      <c r="BA16" s="186">
        <v>47</v>
      </c>
      <c r="BB16" s="186">
        <v>48</v>
      </c>
      <c r="BC16" s="186">
        <v>49</v>
      </c>
      <c r="BD16" s="186">
        <v>50</v>
      </c>
      <c r="BE16" s="186">
        <v>51</v>
      </c>
      <c r="BF16" s="186">
        <v>52</v>
      </c>
      <c r="BG16" s="186">
        <v>53</v>
      </c>
      <c r="BH16" s="186">
        <v>54</v>
      </c>
      <c r="BI16" s="186">
        <v>55</v>
      </c>
      <c r="BJ16" s="186">
        <v>56</v>
      </c>
      <c r="BK16" s="186">
        <v>57</v>
      </c>
      <c r="BL16" s="186">
        <v>58</v>
      </c>
      <c r="BM16" s="186">
        <v>59</v>
      </c>
      <c r="BN16" s="186">
        <v>60</v>
      </c>
      <c r="BO16" s="186">
        <v>61</v>
      </c>
      <c r="BP16" s="186">
        <v>62</v>
      </c>
      <c r="BQ16" s="186">
        <v>63</v>
      </c>
      <c r="BR16" s="186">
        <v>64</v>
      </c>
      <c r="BS16" s="186">
        <v>65</v>
      </c>
      <c r="BT16" s="186">
        <v>66</v>
      </c>
      <c r="BU16" s="186">
        <v>67</v>
      </c>
      <c r="BV16" s="186">
        <v>68</v>
      </c>
      <c r="BW16" s="186">
        <v>69</v>
      </c>
      <c r="BX16" s="186">
        <v>70</v>
      </c>
      <c r="BY16" s="186">
        <v>71</v>
      </c>
      <c r="BZ16" s="186">
        <v>72</v>
      </c>
      <c r="CA16" s="186">
        <v>73</v>
      </c>
      <c r="CB16" s="186">
        <v>74</v>
      </c>
      <c r="CC16" s="186">
        <v>75</v>
      </c>
      <c r="CD16" s="186">
        <v>76</v>
      </c>
      <c r="CE16" s="186">
        <v>77</v>
      </c>
      <c r="CF16" s="186">
        <v>78</v>
      </c>
      <c r="CG16" s="186">
        <v>79</v>
      </c>
      <c r="CH16" s="186">
        <v>80</v>
      </c>
      <c r="CI16" s="186">
        <v>81</v>
      </c>
      <c r="CJ16" s="186">
        <v>82</v>
      </c>
      <c r="CK16" s="186">
        <v>83</v>
      </c>
      <c r="CL16" s="186">
        <v>84</v>
      </c>
      <c r="CM16" s="186">
        <v>85</v>
      </c>
      <c r="CN16" s="186">
        <v>86</v>
      </c>
      <c r="CO16" s="186">
        <v>87</v>
      </c>
      <c r="CP16" s="186">
        <v>88</v>
      </c>
      <c r="CQ16" s="186">
        <v>89</v>
      </c>
      <c r="CR16" s="186">
        <v>90</v>
      </c>
      <c r="CS16" s="186">
        <v>91</v>
      </c>
      <c r="CT16" s="186">
        <v>92</v>
      </c>
      <c r="CU16" s="186">
        <v>93</v>
      </c>
      <c r="CV16" s="186">
        <v>94</v>
      </c>
      <c r="CW16" s="186">
        <v>95</v>
      </c>
      <c r="CX16" s="186">
        <v>96</v>
      </c>
      <c r="CY16" s="186">
        <v>97</v>
      </c>
      <c r="CZ16" s="186">
        <v>98</v>
      </c>
      <c r="DA16" s="186">
        <v>99</v>
      </c>
      <c r="DB16" s="186">
        <v>100</v>
      </c>
      <c r="DC16" s="186">
        <v>101</v>
      </c>
      <c r="DD16" s="186">
        <v>102</v>
      </c>
      <c r="DE16" s="186">
        <v>103</v>
      </c>
      <c r="DF16" s="186">
        <v>104</v>
      </c>
      <c r="DG16" s="186">
        <v>105</v>
      </c>
      <c r="DH16" s="186">
        <v>106</v>
      </c>
      <c r="DI16" s="186">
        <v>107</v>
      </c>
      <c r="DJ16" s="186">
        <v>108</v>
      </c>
      <c r="DK16" s="186">
        <v>109</v>
      </c>
      <c r="DL16" s="186">
        <v>110</v>
      </c>
      <c r="DM16" s="186">
        <v>111</v>
      </c>
      <c r="DN16" s="186">
        <v>112</v>
      </c>
      <c r="DO16" s="186">
        <v>113</v>
      </c>
      <c r="DP16" s="186">
        <v>114</v>
      </c>
      <c r="DQ16" s="186">
        <v>115</v>
      </c>
      <c r="DR16" s="186">
        <v>116</v>
      </c>
      <c r="DS16" s="186">
        <v>117</v>
      </c>
      <c r="DT16" s="186">
        <v>118</v>
      </c>
      <c r="DU16" s="186">
        <v>119</v>
      </c>
      <c r="DV16" s="186">
        <v>120</v>
      </c>
      <c r="DW16" s="186">
        <v>121</v>
      </c>
      <c r="DX16" s="186">
        <v>122</v>
      </c>
      <c r="DY16" s="186">
        <v>123</v>
      </c>
      <c r="DZ16" s="186">
        <v>124</v>
      </c>
      <c r="EA16" s="186">
        <v>125</v>
      </c>
      <c r="EB16" s="186">
        <v>126</v>
      </c>
      <c r="EC16" s="186">
        <v>127</v>
      </c>
      <c r="ED16" s="186">
        <v>128</v>
      </c>
      <c r="EE16" s="186">
        <v>129</v>
      </c>
      <c r="EF16" s="186">
        <v>130</v>
      </c>
      <c r="EG16" s="186">
        <v>131</v>
      </c>
      <c r="EH16" s="186">
        <v>132</v>
      </c>
      <c r="EI16" s="186">
        <v>133</v>
      </c>
      <c r="EJ16" s="186">
        <v>134</v>
      </c>
      <c r="EK16" s="186">
        <v>135</v>
      </c>
      <c r="EL16" s="186">
        <v>136</v>
      </c>
      <c r="EM16" s="186">
        <v>137</v>
      </c>
      <c r="EN16" s="186">
        <v>138</v>
      </c>
      <c r="EO16" s="186">
        <v>139</v>
      </c>
      <c r="EP16" s="186">
        <v>140</v>
      </c>
      <c r="EQ16" s="186">
        <v>141</v>
      </c>
      <c r="ER16" s="186">
        <v>142</v>
      </c>
      <c r="ES16" s="186">
        <v>143</v>
      </c>
      <c r="ET16" s="186">
        <v>144</v>
      </c>
      <c r="EU16" s="186">
        <v>145</v>
      </c>
      <c r="EV16" s="186">
        <v>146</v>
      </c>
      <c r="EW16" s="186">
        <v>147</v>
      </c>
      <c r="EX16" s="186">
        <v>148</v>
      </c>
      <c r="EY16" s="186">
        <v>149</v>
      </c>
      <c r="EZ16" s="186">
        <v>150</v>
      </c>
      <c r="FA16" s="186">
        <v>151</v>
      </c>
      <c r="FB16" s="186">
        <v>152</v>
      </c>
      <c r="FC16" s="186">
        <v>153</v>
      </c>
      <c r="FD16" s="186">
        <v>154</v>
      </c>
      <c r="FE16" s="186">
        <v>155</v>
      </c>
      <c r="FF16" s="186">
        <v>156</v>
      </c>
      <c r="FG16" s="186">
        <v>157</v>
      </c>
      <c r="FH16" s="186">
        <v>158</v>
      </c>
      <c r="FI16" s="186">
        <v>159</v>
      </c>
      <c r="FJ16" s="186">
        <v>160</v>
      </c>
      <c r="FK16" s="186">
        <v>161</v>
      </c>
      <c r="FL16" s="186">
        <v>162</v>
      </c>
      <c r="FM16" s="186">
        <v>163</v>
      </c>
      <c r="FN16" s="186">
        <v>164</v>
      </c>
      <c r="FO16" s="186">
        <v>165</v>
      </c>
      <c r="FP16" s="186">
        <v>166</v>
      </c>
      <c r="FQ16" s="186">
        <v>167</v>
      </c>
      <c r="FR16" s="186">
        <v>168</v>
      </c>
      <c r="FS16" s="186">
        <v>169</v>
      </c>
      <c r="FT16" s="186">
        <v>170</v>
      </c>
      <c r="FU16" s="186">
        <v>171</v>
      </c>
      <c r="FV16" s="186">
        <v>172</v>
      </c>
      <c r="FW16" s="186">
        <v>173</v>
      </c>
      <c r="FX16" s="186">
        <v>174</v>
      </c>
      <c r="FY16" s="186">
        <v>175</v>
      </c>
      <c r="FZ16" s="186">
        <v>176</v>
      </c>
      <c r="GA16" s="186">
        <v>177</v>
      </c>
      <c r="GB16" s="186">
        <v>178</v>
      </c>
      <c r="GC16" s="186">
        <v>179</v>
      </c>
      <c r="GD16" s="186">
        <v>180</v>
      </c>
      <c r="GE16" s="186">
        <v>181</v>
      </c>
      <c r="GF16" s="186">
        <v>182</v>
      </c>
      <c r="GG16" s="186">
        <v>183</v>
      </c>
      <c r="GH16" s="186">
        <v>184</v>
      </c>
      <c r="GI16" s="186">
        <v>185</v>
      </c>
      <c r="GJ16" s="186">
        <v>186</v>
      </c>
      <c r="GK16" s="186">
        <v>187</v>
      </c>
      <c r="GL16" s="186">
        <v>188</v>
      </c>
      <c r="GM16" s="186">
        <v>189</v>
      </c>
      <c r="GN16" s="186">
        <v>190</v>
      </c>
      <c r="GO16" s="186">
        <v>191</v>
      </c>
      <c r="GP16" s="186">
        <v>192</v>
      </c>
      <c r="GU16" s="28"/>
      <c r="GV16" s="606" t="str">
        <f t="shared" si="7"/>
        <v>B525</v>
      </c>
      <c r="GW16" s="25">
        <f t="shared" si="8"/>
        <v>42675</v>
      </c>
      <c r="GX16" s="25" t="str">
        <f>IF(COUNTIF($G6:$GD6,$GX$12)=0,"N",HLOOKUP($GX$12,$G6:$GD$12,$HE16,FALSE))</f>
        <v>N</v>
      </c>
      <c r="GY16" s="25">
        <f>IF(COUNTIF($G6:$GD6,$GY$12)=0,"N",HLOOKUP($GY$12,$G6:$GD$12,$HE16,FALSE))</f>
        <v>42675</v>
      </c>
      <c r="GZ16" s="25">
        <f>IF(COUNTIF($G6:$GD6,$GZ$12)=0,"N",HLOOKUP($GZ$12,$G6:$GD$12,$HE16,FALSE))</f>
        <v>44743</v>
      </c>
      <c r="HA16" s="25">
        <f>IF(COUNTIF($G6:$GD6,$HA$12)=0,"N",HLOOKUP($HA$12,$G6:$GD$12,$HE16,FALSE))</f>
        <v>46296</v>
      </c>
      <c r="HB16" s="25" t="str">
        <f>IF(COUNTIF($G6:$GD6,$HB$12)=0,"N",HLOOKUP($HB$12,$G6:$GD$12,$HE16,FALSE))</f>
        <v>N</v>
      </c>
      <c r="HC16" s="25" t="str">
        <f>IF(COUNTIF($G6:$GD6,$HC$12)=0,"N",HLOOKUP($HC$12,$G6:$GD$12,$HE16,FALSE))</f>
        <v>N</v>
      </c>
      <c r="HE16" s="554">
        <v>7</v>
      </c>
      <c r="HF16" s="25" t="str">
        <f t="shared" si="10"/>
        <v>N</v>
      </c>
      <c r="HG16" s="25">
        <f t="shared" si="11"/>
        <v>42675</v>
      </c>
      <c r="HH16" s="25">
        <f t="shared" si="12"/>
        <v>44743</v>
      </c>
      <c r="HI16" s="25">
        <f t="shared" si="13"/>
        <v>46296</v>
      </c>
      <c r="HJ16" s="25" t="str">
        <f t="shared" si="14"/>
        <v>N</v>
      </c>
      <c r="HK16" s="25" t="str">
        <f t="shared" si="15"/>
        <v>N</v>
      </c>
      <c r="HL16" s="25" t="str">
        <f>IF(COUNTIF($G6:$GD6,"F")=0,"N",HLOOKUP("F",$G6:$GD$12,$HE16,FALSE))</f>
        <v>N</v>
      </c>
    </row>
    <row r="17" spans="1:237" ht="15.75" customHeight="1" x14ac:dyDescent="0.2">
      <c r="D17" s="89"/>
      <c r="E17" s="90"/>
      <c r="F17" s="91" t="s">
        <v>188</v>
      </c>
      <c r="G17" s="1000">
        <f>G14/G15-1</f>
        <v>2.6712328767123372E-2</v>
      </c>
      <c r="H17" s="1001"/>
      <c r="I17" s="1001"/>
      <c r="J17" s="1001"/>
      <c r="K17" s="1001"/>
      <c r="L17" s="1002"/>
      <c r="M17" s="986" t="str">
        <f>CONCATENATE(G14-G15," heures")</f>
        <v>39 heures</v>
      </c>
      <c r="N17" s="987"/>
      <c r="O17" s="987"/>
      <c r="P17" s="987"/>
      <c r="Q17" s="987"/>
      <c r="R17" s="988"/>
      <c r="S17" s="1000">
        <f>S14/S15-1</f>
        <v>-4.4786096256684504E-2</v>
      </c>
      <c r="T17" s="1001"/>
      <c r="U17" s="1001"/>
      <c r="V17" s="1001"/>
      <c r="W17" s="1001"/>
      <c r="X17" s="1002"/>
      <c r="Y17" s="986" t="str">
        <f>CONCATENATE(S14-S15," heures")</f>
        <v>-67 heures</v>
      </c>
      <c r="Z17" s="987"/>
      <c r="AA17" s="987"/>
      <c r="AB17" s="987"/>
      <c r="AC17" s="987"/>
      <c r="AD17" s="988"/>
      <c r="AE17" s="1000">
        <f>AE14/AE15-1</f>
        <v>9.5384615384615401E-2</v>
      </c>
      <c r="AF17" s="1001"/>
      <c r="AG17" s="1001"/>
      <c r="AH17" s="1001"/>
      <c r="AI17" s="1001"/>
      <c r="AJ17" s="1002"/>
      <c r="AK17" s="986" t="str">
        <f>CONCATENATE(AE14-AE15," heures")</f>
        <v>124 heures</v>
      </c>
      <c r="AL17" s="987"/>
      <c r="AM17" s="987"/>
      <c r="AN17" s="987"/>
      <c r="AO17" s="987"/>
      <c r="AP17" s="988"/>
      <c r="AQ17" s="1000">
        <f>AQ14/AQ15-1</f>
        <v>0.19967663702506067</v>
      </c>
      <c r="AR17" s="1001"/>
      <c r="AS17" s="1001"/>
      <c r="AT17" s="1001"/>
      <c r="AU17" s="1001"/>
      <c r="AV17" s="1002"/>
      <c r="AW17" s="986" t="str">
        <f>CONCATENATE(AQ14-AQ15," heures")</f>
        <v>247 heures</v>
      </c>
      <c r="AX17" s="987"/>
      <c r="AY17" s="987"/>
      <c r="AZ17" s="987"/>
      <c r="BA17" s="987"/>
      <c r="BB17" s="988"/>
      <c r="BC17" s="1000">
        <f>BC14/BC15-1</f>
        <v>5.1851851851851816E-2</v>
      </c>
      <c r="BD17" s="1001"/>
      <c r="BE17" s="1001"/>
      <c r="BF17" s="1001"/>
      <c r="BG17" s="1001"/>
      <c r="BH17" s="1002"/>
      <c r="BI17" s="986" t="str">
        <f>CONCATENATE(BC14-BC15," heures")</f>
        <v>70 heures</v>
      </c>
      <c r="BJ17" s="987"/>
      <c r="BK17" s="987"/>
      <c r="BL17" s="987"/>
      <c r="BM17" s="987"/>
      <c r="BN17" s="988"/>
      <c r="BO17" s="1000">
        <f>BO14/BO15-1</f>
        <v>0.25087719298245603</v>
      </c>
      <c r="BP17" s="1001"/>
      <c r="BQ17" s="1001"/>
      <c r="BR17" s="1001"/>
      <c r="BS17" s="1001"/>
      <c r="BT17" s="1002"/>
      <c r="BU17" s="986" t="str">
        <f>CONCATENATE(BO14-BO15," heures")</f>
        <v>286 heures</v>
      </c>
      <c r="BV17" s="987"/>
      <c r="BW17" s="987"/>
      <c r="BX17" s="987"/>
      <c r="BY17" s="987"/>
      <c r="BZ17" s="988"/>
      <c r="CA17" s="1000">
        <f>CA14/CA15-1</f>
        <v>0.40888888888888886</v>
      </c>
      <c r="CB17" s="1001"/>
      <c r="CC17" s="1001"/>
      <c r="CD17" s="1001"/>
      <c r="CE17" s="1001"/>
      <c r="CF17" s="1002"/>
      <c r="CG17" s="986" t="str">
        <f>CONCATENATE(CA14-CA15," heures")</f>
        <v>368 heures</v>
      </c>
      <c r="CH17" s="987"/>
      <c r="CI17" s="987"/>
      <c r="CJ17" s="987"/>
      <c r="CK17" s="987"/>
      <c r="CL17" s="988"/>
      <c r="CM17" s="1000">
        <f>CM14/CM15-1</f>
        <v>0.38777777777777778</v>
      </c>
      <c r="CN17" s="1001"/>
      <c r="CO17" s="1001"/>
      <c r="CP17" s="1001"/>
      <c r="CQ17" s="1001"/>
      <c r="CR17" s="1002"/>
      <c r="CS17" s="986" t="str">
        <f>CONCATENATE(CM14-CM15," heures")</f>
        <v>349 heures</v>
      </c>
      <c r="CT17" s="987"/>
      <c r="CU17" s="987"/>
      <c r="CV17" s="987"/>
      <c r="CW17" s="987"/>
      <c r="CX17" s="988"/>
      <c r="CY17" s="1000">
        <f>CY14/CY15-1</f>
        <v>0.60444444444444434</v>
      </c>
      <c r="CZ17" s="1001"/>
      <c r="DA17" s="1001"/>
      <c r="DB17" s="1001"/>
      <c r="DC17" s="1001"/>
      <c r="DD17" s="1002"/>
      <c r="DE17" s="986" t="str">
        <f>CONCATENATE(CY14-CY15," heures")</f>
        <v>544 heures</v>
      </c>
      <c r="DF17" s="987"/>
      <c r="DG17" s="987"/>
      <c r="DH17" s="987"/>
      <c r="DI17" s="987"/>
      <c r="DJ17" s="988"/>
      <c r="DK17" s="1000">
        <f>DK14/DK15-1</f>
        <v>0.33000000000000007</v>
      </c>
      <c r="DL17" s="1001"/>
      <c r="DM17" s="1001"/>
      <c r="DN17" s="1001"/>
      <c r="DO17" s="1001"/>
      <c r="DP17" s="1002"/>
      <c r="DQ17" s="986" t="str">
        <f>CONCATENATE(DK14-DK15," heures")</f>
        <v>297 heures</v>
      </c>
      <c r="DR17" s="987"/>
      <c r="DS17" s="987"/>
      <c r="DT17" s="987"/>
      <c r="DU17" s="987"/>
      <c r="DV17" s="988"/>
      <c r="DW17" s="1000">
        <f>DW14/DW15-1</f>
        <v>0.57777777777777772</v>
      </c>
      <c r="DX17" s="1001"/>
      <c r="DY17" s="1001"/>
      <c r="DZ17" s="1001"/>
      <c r="EA17" s="1001"/>
      <c r="EB17" s="1002"/>
      <c r="EC17" s="986" t="str">
        <f>CONCATENATE(DW14-DW15," heures")</f>
        <v>520 heures</v>
      </c>
      <c r="ED17" s="987"/>
      <c r="EE17" s="987"/>
      <c r="EF17" s="987"/>
      <c r="EG17" s="987"/>
      <c r="EH17" s="988"/>
      <c r="EI17" s="1000">
        <f>EI14/EI15-1</f>
        <v>0.24444444444444446</v>
      </c>
      <c r="EJ17" s="1001"/>
      <c r="EK17" s="1001"/>
      <c r="EL17" s="1001"/>
      <c r="EM17" s="1001"/>
      <c r="EN17" s="1002"/>
      <c r="EO17" s="986" t="str">
        <f>CONCATENATE(EI14-EI15," heures")</f>
        <v>220 heures</v>
      </c>
      <c r="EP17" s="987"/>
      <c r="EQ17" s="987"/>
      <c r="ER17" s="987"/>
      <c r="ES17" s="987"/>
      <c r="ET17" s="988"/>
      <c r="EU17" s="1000">
        <f>EU14/EU15-1</f>
        <v>0.6611111111111112</v>
      </c>
      <c r="EV17" s="1001"/>
      <c r="EW17" s="1001"/>
      <c r="EX17" s="1001"/>
      <c r="EY17" s="1001"/>
      <c r="EZ17" s="1002"/>
      <c r="FA17" s="986" t="str">
        <f>CONCATENATE(EU14-EU15," heures")</f>
        <v>595 heures</v>
      </c>
      <c r="FB17" s="987"/>
      <c r="FC17" s="987"/>
      <c r="FD17" s="987"/>
      <c r="FE17" s="987"/>
      <c r="FF17" s="988"/>
      <c r="FG17" s="1000">
        <f>FG14/FG15-1</f>
        <v>0.8666666666666667</v>
      </c>
      <c r="FH17" s="1001"/>
      <c r="FI17" s="1001"/>
      <c r="FJ17" s="1001"/>
      <c r="FK17" s="1001"/>
      <c r="FL17" s="1002"/>
      <c r="FM17" s="986" t="str">
        <f>CONCATENATE(FG14-FG15," heures")</f>
        <v>780 heures</v>
      </c>
      <c r="FN17" s="987"/>
      <c r="FO17" s="987"/>
      <c r="FP17" s="987"/>
      <c r="FQ17" s="987"/>
      <c r="FR17" s="988"/>
      <c r="FS17" s="1000">
        <f>FS14/FS15-1</f>
        <v>0.15555555555555545</v>
      </c>
      <c r="FT17" s="1001"/>
      <c r="FU17" s="1001"/>
      <c r="FV17" s="1001"/>
      <c r="FW17" s="1001"/>
      <c r="FX17" s="1002"/>
      <c r="FY17" s="986" t="str">
        <f>CONCATENATE(FS14-FS15," heures")</f>
        <v>140 heures</v>
      </c>
      <c r="FZ17" s="987"/>
      <c r="GA17" s="987"/>
      <c r="GB17" s="987"/>
      <c r="GC17" s="987"/>
      <c r="GD17" s="988"/>
      <c r="GE17" s="1000">
        <f>GE14/GE15-1</f>
        <v>-0.46666666666666667</v>
      </c>
      <c r="GF17" s="1001"/>
      <c r="GG17" s="1001"/>
      <c r="GH17" s="1001"/>
      <c r="GI17" s="1001"/>
      <c r="GJ17" s="1002"/>
      <c r="GK17" s="986" t="str">
        <f>CONCATENATE(GE14-GE15," heures")</f>
        <v>-420 heures</v>
      </c>
      <c r="GL17" s="987"/>
      <c r="GM17" s="987"/>
      <c r="GN17" s="987"/>
      <c r="GO17" s="987"/>
      <c r="GP17" s="988"/>
      <c r="GU17" s="28"/>
      <c r="GV17" s="606" t="str">
        <f t="shared" si="7"/>
        <v>B526</v>
      </c>
      <c r="GW17" s="25">
        <f t="shared" si="8"/>
        <v>48000</v>
      </c>
      <c r="GX17" s="25" t="str">
        <f>IF(COUNTIF($G7:$GD7,$GX$12)=0,"N",HLOOKUP($GX$12,$G7:$GD$12,$HE17,FALSE))</f>
        <v>N</v>
      </c>
      <c r="GY17" s="25" t="str">
        <f>IF(COUNTIF($G7:$GD7,$GY$12)=0,"N",HLOOKUP($GY$12,$G7:$GD$12,$HE17,FALSE))</f>
        <v>N</v>
      </c>
      <c r="GZ17" s="25" t="str">
        <f>IF(COUNTIF($G7:$GD7,$GZ$12)=0,"N",HLOOKUP($GZ$12,$G7:$GD$12,$HE17,FALSE))</f>
        <v>N</v>
      </c>
      <c r="HA17" s="25" t="str">
        <f>IF(COUNTIF($G7:$GD7,$HA$12)=0,"N",HLOOKUP($HA$12,$G7:$GD$12,$HE17,FALSE))</f>
        <v>N</v>
      </c>
      <c r="HB17" s="25" t="str">
        <f>IF(COUNTIF($G7:$GD7,$HB$12)=0,"N",HLOOKUP($HB$12,$G7:$GD$12,$HE17,FALSE))</f>
        <v>N</v>
      </c>
      <c r="HC17" s="25" t="str">
        <f>IF(COUNTIF($G7:$GD7,$HC$12)=0,"N",HLOOKUP($HC$12,$G7:$GD$12,$HE17,FALSE))</f>
        <v>N</v>
      </c>
      <c r="HE17" s="554">
        <v>6</v>
      </c>
      <c r="HF17" s="25" t="str">
        <f t="shared" si="10"/>
        <v>N</v>
      </c>
      <c r="HG17" s="25" t="str">
        <f t="shared" si="11"/>
        <v>N</v>
      </c>
      <c r="HH17" s="25" t="str">
        <f t="shared" si="12"/>
        <v>N</v>
      </c>
      <c r="HI17" s="25" t="str">
        <f t="shared" si="13"/>
        <v>N</v>
      </c>
      <c r="HJ17" s="25" t="str">
        <f t="shared" si="14"/>
        <v>N</v>
      </c>
      <c r="HK17" s="25" t="str">
        <f t="shared" si="15"/>
        <v>N</v>
      </c>
      <c r="HL17" s="25" t="str">
        <f>IF(COUNTIF($G7:$GD7,"F")=0,"N",HLOOKUP("F",$G7:$GD$12,$HE17,FALSE))</f>
        <v>N</v>
      </c>
    </row>
    <row r="18" spans="1:237" ht="15.75" customHeight="1" x14ac:dyDescent="0.2">
      <c r="D18" s="89"/>
      <c r="E18" s="90"/>
      <c r="F18" s="91" t="s">
        <v>202</v>
      </c>
      <c r="G18" s="191">
        <f>COUNTIF(G4:G11,"&gt;=0")+COUNTBLANK(G4:G11)</f>
        <v>5</v>
      </c>
      <c r="H18" s="191">
        <f t="shared" ref="H18:BS18" si="16">COUNTIF(H4:H11,"&gt;=0")+COUNTBLANK(H4:H11)</f>
        <v>6</v>
      </c>
      <c r="I18" s="191">
        <f t="shared" si="16"/>
        <v>5</v>
      </c>
      <c r="J18" s="191">
        <f t="shared" si="16"/>
        <v>5</v>
      </c>
      <c r="K18" s="191">
        <f t="shared" si="16"/>
        <v>5</v>
      </c>
      <c r="L18" s="191">
        <f t="shared" si="16"/>
        <v>5</v>
      </c>
      <c r="M18" s="191">
        <f t="shared" si="16"/>
        <v>5</v>
      </c>
      <c r="N18" s="191">
        <f t="shared" si="16"/>
        <v>6</v>
      </c>
      <c r="O18" s="191">
        <f t="shared" si="16"/>
        <v>6</v>
      </c>
      <c r="P18" s="191">
        <f t="shared" si="16"/>
        <v>6</v>
      </c>
      <c r="Q18" s="191">
        <f t="shared" si="16"/>
        <v>7</v>
      </c>
      <c r="R18" s="191">
        <f t="shared" si="16"/>
        <v>7</v>
      </c>
      <c r="S18" s="191">
        <f t="shared" si="16"/>
        <v>6</v>
      </c>
      <c r="T18" s="191">
        <f t="shared" si="16"/>
        <v>7</v>
      </c>
      <c r="U18" s="191">
        <f t="shared" si="16"/>
        <v>7</v>
      </c>
      <c r="V18" s="191">
        <f t="shared" si="16"/>
        <v>6</v>
      </c>
      <c r="W18" s="191">
        <f t="shared" si="16"/>
        <v>6</v>
      </c>
      <c r="X18" s="191">
        <f t="shared" si="16"/>
        <v>6</v>
      </c>
      <c r="Y18" s="191">
        <f t="shared" si="16"/>
        <v>6</v>
      </c>
      <c r="Z18" s="191">
        <f t="shared" si="16"/>
        <v>6</v>
      </c>
      <c r="AA18" s="191">
        <f t="shared" si="16"/>
        <v>6</v>
      </c>
      <c r="AB18" s="191">
        <f t="shared" si="16"/>
        <v>6</v>
      </c>
      <c r="AC18" s="191">
        <f t="shared" si="16"/>
        <v>4</v>
      </c>
      <c r="AD18" s="191">
        <f t="shared" si="16"/>
        <v>4</v>
      </c>
      <c r="AE18" s="191">
        <f t="shared" si="16"/>
        <v>5</v>
      </c>
      <c r="AF18" s="191">
        <f t="shared" si="16"/>
        <v>5</v>
      </c>
      <c r="AG18" s="191">
        <f t="shared" si="16"/>
        <v>5</v>
      </c>
      <c r="AH18" s="191">
        <f t="shared" si="16"/>
        <v>6</v>
      </c>
      <c r="AI18" s="191">
        <f t="shared" si="16"/>
        <v>7</v>
      </c>
      <c r="AJ18" s="191">
        <f t="shared" si="16"/>
        <v>5</v>
      </c>
      <c r="AK18" s="191">
        <f t="shared" si="16"/>
        <v>5</v>
      </c>
      <c r="AL18" s="191">
        <f t="shared" si="16"/>
        <v>6</v>
      </c>
      <c r="AM18" s="191">
        <f t="shared" si="16"/>
        <v>6</v>
      </c>
      <c r="AN18" s="191">
        <f t="shared" si="16"/>
        <v>6</v>
      </c>
      <c r="AO18" s="191">
        <f t="shared" si="16"/>
        <v>6</v>
      </c>
      <c r="AP18" s="191">
        <f t="shared" si="16"/>
        <v>6</v>
      </c>
      <c r="AQ18" s="191">
        <f t="shared" si="16"/>
        <v>6</v>
      </c>
      <c r="AR18" s="191">
        <f t="shared" si="16"/>
        <v>6</v>
      </c>
      <c r="AS18" s="191">
        <f t="shared" si="16"/>
        <v>6</v>
      </c>
      <c r="AT18" s="191">
        <f t="shared" si="16"/>
        <v>5</v>
      </c>
      <c r="AU18" s="191">
        <f t="shared" si="16"/>
        <v>5</v>
      </c>
      <c r="AV18" s="191">
        <f t="shared" si="16"/>
        <v>5</v>
      </c>
      <c r="AW18" s="191">
        <f t="shared" si="16"/>
        <v>6</v>
      </c>
      <c r="AX18" s="191">
        <f t="shared" si="16"/>
        <v>6</v>
      </c>
      <c r="AY18" s="191">
        <f t="shared" si="16"/>
        <v>5</v>
      </c>
      <c r="AZ18" s="191">
        <f t="shared" si="16"/>
        <v>6</v>
      </c>
      <c r="BA18" s="191">
        <f t="shared" si="16"/>
        <v>6</v>
      </c>
      <c r="BB18" s="191">
        <f t="shared" si="16"/>
        <v>5</v>
      </c>
      <c r="BC18" s="191">
        <f t="shared" si="16"/>
        <v>5</v>
      </c>
      <c r="BD18" s="191">
        <f t="shared" si="16"/>
        <v>5</v>
      </c>
      <c r="BE18" s="191">
        <f t="shared" si="16"/>
        <v>5</v>
      </c>
      <c r="BF18" s="191">
        <f t="shared" si="16"/>
        <v>5</v>
      </c>
      <c r="BG18" s="191">
        <f t="shared" si="16"/>
        <v>5</v>
      </c>
      <c r="BH18" s="191">
        <f t="shared" si="16"/>
        <v>5</v>
      </c>
      <c r="BI18" s="191">
        <f t="shared" si="16"/>
        <v>5</v>
      </c>
      <c r="BJ18" s="191">
        <f t="shared" si="16"/>
        <v>5</v>
      </c>
      <c r="BK18" s="191">
        <f t="shared" si="16"/>
        <v>5</v>
      </c>
      <c r="BL18" s="191">
        <f t="shared" si="16"/>
        <v>5</v>
      </c>
      <c r="BM18" s="191">
        <f t="shared" si="16"/>
        <v>6</v>
      </c>
      <c r="BN18" s="191">
        <f t="shared" si="16"/>
        <v>6</v>
      </c>
      <c r="BO18" s="191">
        <f t="shared" si="16"/>
        <v>6</v>
      </c>
      <c r="BP18" s="191">
        <f t="shared" si="16"/>
        <v>6</v>
      </c>
      <c r="BQ18" s="191">
        <f t="shared" si="16"/>
        <v>5</v>
      </c>
      <c r="BR18" s="191">
        <f t="shared" si="16"/>
        <v>5</v>
      </c>
      <c r="BS18" s="191">
        <f t="shared" si="16"/>
        <v>5</v>
      </c>
      <c r="BT18" s="191">
        <f t="shared" ref="BT18:EE18" si="17">COUNTIF(BT4:BT11,"&gt;=0")+COUNTBLANK(BT4:BT11)</f>
        <v>5</v>
      </c>
      <c r="BU18" s="191">
        <f t="shared" si="17"/>
        <v>5</v>
      </c>
      <c r="BV18" s="191">
        <f t="shared" si="17"/>
        <v>5</v>
      </c>
      <c r="BW18" s="191">
        <f t="shared" si="17"/>
        <v>5</v>
      </c>
      <c r="BX18" s="191">
        <f t="shared" si="17"/>
        <v>5</v>
      </c>
      <c r="BY18" s="191">
        <f t="shared" si="17"/>
        <v>5</v>
      </c>
      <c r="BZ18" s="191">
        <f t="shared" si="17"/>
        <v>5</v>
      </c>
      <c r="CA18" s="191">
        <f t="shared" si="17"/>
        <v>5</v>
      </c>
      <c r="CB18" s="191">
        <f t="shared" si="17"/>
        <v>5</v>
      </c>
      <c r="CC18" s="191">
        <f t="shared" si="17"/>
        <v>6</v>
      </c>
      <c r="CD18" s="191">
        <f t="shared" si="17"/>
        <v>6</v>
      </c>
      <c r="CE18" s="191">
        <f t="shared" si="17"/>
        <v>6</v>
      </c>
      <c r="CF18" s="191">
        <f t="shared" si="17"/>
        <v>4</v>
      </c>
      <c r="CG18" s="191">
        <f t="shared" si="17"/>
        <v>4</v>
      </c>
      <c r="CH18" s="191">
        <f t="shared" si="17"/>
        <v>4</v>
      </c>
      <c r="CI18" s="191">
        <f t="shared" si="17"/>
        <v>4</v>
      </c>
      <c r="CJ18" s="191">
        <f t="shared" si="17"/>
        <v>4</v>
      </c>
      <c r="CK18" s="191">
        <f t="shared" si="17"/>
        <v>5</v>
      </c>
      <c r="CL18" s="191">
        <f t="shared" si="17"/>
        <v>5</v>
      </c>
      <c r="CM18" s="191">
        <f t="shared" si="17"/>
        <v>5</v>
      </c>
      <c r="CN18" s="191">
        <f t="shared" si="17"/>
        <v>5</v>
      </c>
      <c r="CO18" s="191">
        <f t="shared" si="17"/>
        <v>5</v>
      </c>
      <c r="CP18" s="191">
        <f t="shared" si="17"/>
        <v>5</v>
      </c>
      <c r="CQ18" s="191">
        <f t="shared" si="17"/>
        <v>5</v>
      </c>
      <c r="CR18" s="191">
        <f t="shared" si="17"/>
        <v>5</v>
      </c>
      <c r="CS18" s="191">
        <f t="shared" si="17"/>
        <v>4</v>
      </c>
      <c r="CT18" s="191">
        <f t="shared" si="17"/>
        <v>4</v>
      </c>
      <c r="CU18" s="191">
        <f t="shared" si="17"/>
        <v>5</v>
      </c>
      <c r="CV18" s="191">
        <f t="shared" si="17"/>
        <v>5</v>
      </c>
      <c r="CW18" s="191">
        <f t="shared" si="17"/>
        <v>5</v>
      </c>
      <c r="CX18" s="191">
        <f t="shared" si="17"/>
        <v>6</v>
      </c>
      <c r="CY18" s="191">
        <f t="shared" si="17"/>
        <v>6</v>
      </c>
      <c r="CZ18" s="191">
        <f t="shared" si="17"/>
        <v>6</v>
      </c>
      <c r="DA18" s="191">
        <f t="shared" si="17"/>
        <v>6</v>
      </c>
      <c r="DB18" s="191">
        <f t="shared" si="17"/>
        <v>6</v>
      </c>
      <c r="DC18" s="191">
        <f t="shared" si="17"/>
        <v>6</v>
      </c>
      <c r="DD18" s="191">
        <f t="shared" si="17"/>
        <v>6</v>
      </c>
      <c r="DE18" s="191">
        <f t="shared" si="17"/>
        <v>6</v>
      </c>
      <c r="DF18" s="191">
        <f t="shared" si="17"/>
        <v>6</v>
      </c>
      <c r="DG18" s="191">
        <f t="shared" si="17"/>
        <v>5</v>
      </c>
      <c r="DH18" s="191">
        <f t="shared" si="17"/>
        <v>5</v>
      </c>
      <c r="DI18" s="191">
        <f t="shared" si="17"/>
        <v>5</v>
      </c>
      <c r="DJ18" s="191">
        <f t="shared" si="17"/>
        <v>5</v>
      </c>
      <c r="DK18" s="191">
        <f t="shared" si="17"/>
        <v>4</v>
      </c>
      <c r="DL18" s="191">
        <f t="shared" si="17"/>
        <v>5</v>
      </c>
      <c r="DM18" s="191">
        <f t="shared" si="17"/>
        <v>6</v>
      </c>
      <c r="DN18" s="191">
        <f t="shared" si="17"/>
        <v>6</v>
      </c>
      <c r="DO18" s="191">
        <f t="shared" si="17"/>
        <v>5</v>
      </c>
      <c r="DP18" s="191">
        <f t="shared" si="17"/>
        <v>4</v>
      </c>
      <c r="DQ18" s="191">
        <f t="shared" si="17"/>
        <v>5</v>
      </c>
      <c r="DR18" s="191">
        <f t="shared" si="17"/>
        <v>5</v>
      </c>
      <c r="DS18" s="191">
        <f t="shared" si="17"/>
        <v>4</v>
      </c>
      <c r="DT18" s="191">
        <f t="shared" si="17"/>
        <v>4</v>
      </c>
      <c r="DU18" s="191">
        <f t="shared" si="17"/>
        <v>6</v>
      </c>
      <c r="DV18" s="191">
        <f t="shared" si="17"/>
        <v>6</v>
      </c>
      <c r="DW18" s="191">
        <f t="shared" si="17"/>
        <v>5</v>
      </c>
      <c r="DX18" s="191">
        <f t="shared" si="17"/>
        <v>6</v>
      </c>
      <c r="DY18" s="191">
        <f t="shared" si="17"/>
        <v>6</v>
      </c>
      <c r="DZ18" s="191">
        <f t="shared" si="17"/>
        <v>6</v>
      </c>
      <c r="EA18" s="191">
        <f t="shared" si="17"/>
        <v>6</v>
      </c>
      <c r="EB18" s="191">
        <f t="shared" si="17"/>
        <v>6</v>
      </c>
      <c r="EC18" s="191">
        <f t="shared" si="17"/>
        <v>6</v>
      </c>
      <c r="ED18" s="191">
        <f t="shared" si="17"/>
        <v>6</v>
      </c>
      <c r="EE18" s="191">
        <f t="shared" si="17"/>
        <v>6</v>
      </c>
      <c r="EF18" s="191">
        <f t="shared" ref="EF18:GP18" si="18">COUNTIF(EF4:EF11,"&gt;=0")+COUNTBLANK(EF4:EF11)</f>
        <v>6</v>
      </c>
      <c r="EG18" s="191">
        <f t="shared" si="18"/>
        <v>6</v>
      </c>
      <c r="EH18" s="191">
        <f t="shared" si="18"/>
        <v>6</v>
      </c>
      <c r="EI18" s="191">
        <f t="shared" si="18"/>
        <v>5</v>
      </c>
      <c r="EJ18" s="191">
        <f t="shared" si="18"/>
        <v>4</v>
      </c>
      <c r="EK18" s="191">
        <f t="shared" si="18"/>
        <v>4</v>
      </c>
      <c r="EL18" s="191">
        <f t="shared" si="18"/>
        <v>4</v>
      </c>
      <c r="EM18" s="191">
        <f t="shared" si="18"/>
        <v>4</v>
      </c>
      <c r="EN18" s="191">
        <f t="shared" si="18"/>
        <v>4</v>
      </c>
      <c r="EO18" s="191">
        <f t="shared" si="18"/>
        <v>4</v>
      </c>
      <c r="EP18" s="191">
        <f t="shared" si="18"/>
        <v>6</v>
      </c>
      <c r="EQ18" s="191">
        <f t="shared" si="18"/>
        <v>6</v>
      </c>
      <c r="ER18" s="191">
        <f t="shared" si="18"/>
        <v>5</v>
      </c>
      <c r="ES18" s="191">
        <f t="shared" si="18"/>
        <v>5</v>
      </c>
      <c r="ET18" s="191">
        <f t="shared" si="18"/>
        <v>5</v>
      </c>
      <c r="EU18" s="191">
        <f t="shared" si="18"/>
        <v>6</v>
      </c>
      <c r="EV18" s="191">
        <f t="shared" si="18"/>
        <v>6</v>
      </c>
      <c r="EW18" s="191">
        <f t="shared" si="18"/>
        <v>6</v>
      </c>
      <c r="EX18" s="191">
        <f t="shared" si="18"/>
        <v>7</v>
      </c>
      <c r="EY18" s="191">
        <f t="shared" si="18"/>
        <v>7</v>
      </c>
      <c r="EZ18" s="191">
        <f t="shared" si="18"/>
        <v>6</v>
      </c>
      <c r="FA18" s="191">
        <f t="shared" si="18"/>
        <v>6</v>
      </c>
      <c r="FB18" s="191">
        <f t="shared" si="18"/>
        <v>6</v>
      </c>
      <c r="FC18" s="191">
        <f t="shared" si="18"/>
        <v>6</v>
      </c>
      <c r="FD18" s="191">
        <f t="shared" si="18"/>
        <v>6</v>
      </c>
      <c r="FE18" s="191">
        <f t="shared" si="18"/>
        <v>6</v>
      </c>
      <c r="FF18" s="191">
        <f t="shared" si="18"/>
        <v>7</v>
      </c>
      <c r="FG18" s="191">
        <f t="shared" si="18"/>
        <v>7</v>
      </c>
      <c r="FH18" s="191">
        <f t="shared" si="18"/>
        <v>7</v>
      </c>
      <c r="FI18" s="191">
        <f t="shared" si="18"/>
        <v>7</v>
      </c>
      <c r="FJ18" s="191">
        <f t="shared" si="18"/>
        <v>7</v>
      </c>
      <c r="FK18" s="191">
        <f t="shared" si="18"/>
        <v>7</v>
      </c>
      <c r="FL18" s="191">
        <f t="shared" si="18"/>
        <v>7</v>
      </c>
      <c r="FM18" s="191">
        <f t="shared" si="18"/>
        <v>7</v>
      </c>
      <c r="FN18" s="191">
        <f t="shared" si="18"/>
        <v>7</v>
      </c>
      <c r="FO18" s="191">
        <f t="shared" si="18"/>
        <v>7</v>
      </c>
      <c r="FP18" s="191">
        <f t="shared" si="18"/>
        <v>7</v>
      </c>
      <c r="FQ18" s="191">
        <f t="shared" si="18"/>
        <v>7</v>
      </c>
      <c r="FR18" s="191">
        <f t="shared" si="18"/>
        <v>7</v>
      </c>
      <c r="FS18" s="191">
        <f t="shared" si="18"/>
        <v>6</v>
      </c>
      <c r="FT18" s="191">
        <f t="shared" si="18"/>
        <v>6</v>
      </c>
      <c r="FU18" s="191">
        <f t="shared" si="18"/>
        <v>5</v>
      </c>
      <c r="FV18" s="191">
        <f t="shared" si="18"/>
        <v>4</v>
      </c>
      <c r="FW18" s="191">
        <f t="shared" si="18"/>
        <v>4</v>
      </c>
      <c r="FX18" s="191">
        <f t="shared" si="18"/>
        <v>4</v>
      </c>
      <c r="FY18" s="191">
        <f t="shared" si="18"/>
        <v>4</v>
      </c>
      <c r="FZ18" s="191">
        <f t="shared" si="18"/>
        <v>4</v>
      </c>
      <c r="GA18" s="191">
        <f t="shared" si="18"/>
        <v>4</v>
      </c>
      <c r="GB18" s="191">
        <f t="shared" si="18"/>
        <v>4</v>
      </c>
      <c r="GC18" s="191">
        <f t="shared" si="18"/>
        <v>4</v>
      </c>
      <c r="GD18" s="191">
        <f t="shared" si="18"/>
        <v>3</v>
      </c>
      <c r="GE18" s="191">
        <f t="shared" si="18"/>
        <v>3</v>
      </c>
      <c r="GF18" s="191">
        <f t="shared" si="18"/>
        <v>3</v>
      </c>
      <c r="GG18" s="191">
        <f t="shared" si="18"/>
        <v>3</v>
      </c>
      <c r="GH18" s="191">
        <f t="shared" si="18"/>
        <v>3</v>
      </c>
      <c r="GI18" s="191">
        <f t="shared" si="18"/>
        <v>3</v>
      </c>
      <c r="GJ18" s="191">
        <f t="shared" si="18"/>
        <v>3</v>
      </c>
      <c r="GK18" s="191">
        <f t="shared" si="18"/>
        <v>3</v>
      </c>
      <c r="GL18" s="191">
        <f t="shared" si="18"/>
        <v>3</v>
      </c>
      <c r="GM18" s="191">
        <f t="shared" si="18"/>
        <v>0</v>
      </c>
      <c r="GN18" s="191">
        <f t="shared" si="18"/>
        <v>0</v>
      </c>
      <c r="GO18" s="191">
        <f t="shared" si="18"/>
        <v>0</v>
      </c>
      <c r="GP18" s="191">
        <f t="shared" si="18"/>
        <v>0</v>
      </c>
      <c r="GU18" s="28"/>
      <c r="GV18" s="606" t="str">
        <f t="shared" si="7"/>
        <v>B527</v>
      </c>
      <c r="GW18" s="25">
        <f t="shared" si="8"/>
        <v>42887</v>
      </c>
      <c r="GX18" s="25" t="str">
        <f>IF(COUNTIF($G8:$GD8,$GX$12)=0,"N",HLOOKUP($GX$12,$G8:$GD$12,$HE18,FALSE))</f>
        <v>N</v>
      </c>
      <c r="GY18" s="25">
        <f>IF(COUNTIF($G8:$GD8,$GY$12)=0,"N",HLOOKUP($GY$12,$G8:$GD$12,$HE18,FALSE))</f>
        <v>42887</v>
      </c>
      <c r="GZ18" s="25">
        <f>IF(COUNTIF($G8:$GD8,$GZ$12)=0,"N",HLOOKUP($GZ$12,$G8:$GD$12,$HE18,FALSE))</f>
        <v>44348</v>
      </c>
      <c r="HA18" s="25">
        <f>IF(COUNTIF($G8:$GD8,$HA$12)=0,"N",HLOOKUP($HA$12,$G8:$GD$12,$HE18,FALSE))</f>
        <v>46054</v>
      </c>
      <c r="HB18" s="25" t="str">
        <f>IF(COUNTIF($G8:$GD8,$HB$12)=0,"N",HLOOKUP($HB$12,$G8:$GD$12,$HE18,FALSE))</f>
        <v>N</v>
      </c>
      <c r="HC18" s="25" t="str">
        <f>IF(COUNTIF($G8:$GD8,$HC$12)=0,"N",HLOOKUP($HC$12,$G8:$GD$12,$HE18,FALSE))</f>
        <v>N</v>
      </c>
      <c r="HE18" s="554">
        <v>5</v>
      </c>
      <c r="HF18" s="25" t="str">
        <f t="shared" si="10"/>
        <v>N</v>
      </c>
      <c r="HG18" s="25">
        <f t="shared" si="11"/>
        <v>42887</v>
      </c>
      <c r="HH18" s="25">
        <f t="shared" si="12"/>
        <v>44348</v>
      </c>
      <c r="HI18" s="25">
        <f t="shared" si="13"/>
        <v>46054</v>
      </c>
      <c r="HJ18" s="25" t="str">
        <f t="shared" si="14"/>
        <v>N</v>
      </c>
      <c r="HK18" s="25" t="str">
        <f t="shared" si="15"/>
        <v>N</v>
      </c>
      <c r="HL18" s="25" t="str">
        <f>IF(COUNTIF($G8:$GD8,"F")=0,"N",HLOOKUP("F",$G8:$GD$12,$HE18,FALSE))</f>
        <v>N</v>
      </c>
    </row>
    <row r="19" spans="1:237" ht="15.75" customHeight="1" x14ac:dyDescent="0.2">
      <c r="D19" s="89"/>
      <c r="E19" s="90"/>
      <c r="F19" s="91" t="s">
        <v>189</v>
      </c>
      <c r="G19" s="983">
        <f>ROUND(G14/AVERAGE(G18:R18),1)</f>
        <v>264.5</v>
      </c>
      <c r="H19" s="984"/>
      <c r="I19" s="984"/>
      <c r="J19" s="984"/>
      <c r="K19" s="984"/>
      <c r="L19" s="984"/>
      <c r="M19" s="984"/>
      <c r="N19" s="984"/>
      <c r="O19" s="984"/>
      <c r="P19" s="984"/>
      <c r="Q19" s="984"/>
      <c r="R19" s="985"/>
      <c r="S19" s="983">
        <f>ROUND(S14/AVERAGE(S18:AD18),1)</f>
        <v>245</v>
      </c>
      <c r="T19" s="984"/>
      <c r="U19" s="984"/>
      <c r="V19" s="984"/>
      <c r="W19" s="984"/>
      <c r="X19" s="984"/>
      <c r="Y19" s="984"/>
      <c r="Z19" s="984"/>
      <c r="AA19" s="984"/>
      <c r="AB19" s="984"/>
      <c r="AC19" s="984"/>
      <c r="AD19" s="985"/>
      <c r="AE19" s="983">
        <f>ROUND(AE14/AVERAGE(AE18:AP18),1)</f>
        <v>251.3</v>
      </c>
      <c r="AF19" s="984"/>
      <c r="AG19" s="984"/>
      <c r="AH19" s="984"/>
      <c r="AI19" s="984"/>
      <c r="AJ19" s="984"/>
      <c r="AK19" s="984"/>
      <c r="AL19" s="984"/>
      <c r="AM19" s="984"/>
      <c r="AN19" s="984"/>
      <c r="AO19" s="984"/>
      <c r="AP19" s="985"/>
      <c r="AQ19" s="983">
        <f>ROUND(AQ14/AVERAGE(AQ18:BB18),1)</f>
        <v>265.8</v>
      </c>
      <c r="AR19" s="984"/>
      <c r="AS19" s="984"/>
      <c r="AT19" s="984"/>
      <c r="AU19" s="984"/>
      <c r="AV19" s="984"/>
      <c r="AW19" s="984"/>
      <c r="AX19" s="984"/>
      <c r="AY19" s="984"/>
      <c r="AZ19" s="984"/>
      <c r="BA19" s="984"/>
      <c r="BB19" s="985"/>
      <c r="BC19" s="983">
        <f>ROUND(BC14/AVERAGE(BC18:BN18),1)</f>
        <v>274.8</v>
      </c>
      <c r="BD19" s="984"/>
      <c r="BE19" s="984"/>
      <c r="BF19" s="984"/>
      <c r="BG19" s="984"/>
      <c r="BH19" s="984"/>
      <c r="BI19" s="984"/>
      <c r="BJ19" s="984"/>
      <c r="BK19" s="984"/>
      <c r="BL19" s="984"/>
      <c r="BM19" s="984"/>
      <c r="BN19" s="985"/>
      <c r="BO19" s="983">
        <f>ROUND(BO14/AVERAGE(BO18:BZ18),1)</f>
        <v>276</v>
      </c>
      <c r="BP19" s="984"/>
      <c r="BQ19" s="984"/>
      <c r="BR19" s="984"/>
      <c r="BS19" s="984"/>
      <c r="BT19" s="984"/>
      <c r="BU19" s="984"/>
      <c r="BV19" s="984"/>
      <c r="BW19" s="984"/>
      <c r="BX19" s="984"/>
      <c r="BY19" s="984"/>
      <c r="BZ19" s="985"/>
      <c r="CA19" s="983">
        <f>ROUND(CA14/AVERAGE(CA18:CL18),1)</f>
        <v>262.3</v>
      </c>
      <c r="CB19" s="984"/>
      <c r="CC19" s="984"/>
      <c r="CD19" s="984"/>
      <c r="CE19" s="984"/>
      <c r="CF19" s="984"/>
      <c r="CG19" s="984"/>
      <c r="CH19" s="984"/>
      <c r="CI19" s="984"/>
      <c r="CJ19" s="984"/>
      <c r="CK19" s="984"/>
      <c r="CL19" s="985"/>
      <c r="CM19" s="983">
        <f>ROUND(CM14/AVERAGE(CM18:CX18),1)</f>
        <v>254</v>
      </c>
      <c r="CN19" s="984"/>
      <c r="CO19" s="984"/>
      <c r="CP19" s="984"/>
      <c r="CQ19" s="984"/>
      <c r="CR19" s="984"/>
      <c r="CS19" s="984"/>
      <c r="CT19" s="984"/>
      <c r="CU19" s="984"/>
      <c r="CV19" s="984"/>
      <c r="CW19" s="984"/>
      <c r="CX19" s="985"/>
      <c r="CY19" s="983">
        <f>ROUND(CY14/AVERAGE(CY18:DJ18),1)</f>
        <v>254.8</v>
      </c>
      <c r="CZ19" s="984"/>
      <c r="DA19" s="984"/>
      <c r="DB19" s="984"/>
      <c r="DC19" s="984"/>
      <c r="DD19" s="984"/>
      <c r="DE19" s="984"/>
      <c r="DF19" s="984"/>
      <c r="DG19" s="984"/>
      <c r="DH19" s="984"/>
      <c r="DI19" s="984"/>
      <c r="DJ19" s="985"/>
      <c r="DK19" s="983">
        <f>ROUND(DK14/AVERAGE(DK18:DV18),1)</f>
        <v>239.4</v>
      </c>
      <c r="DL19" s="984"/>
      <c r="DM19" s="984"/>
      <c r="DN19" s="984"/>
      <c r="DO19" s="984"/>
      <c r="DP19" s="984"/>
      <c r="DQ19" s="984"/>
      <c r="DR19" s="984"/>
      <c r="DS19" s="984"/>
      <c r="DT19" s="984"/>
      <c r="DU19" s="984"/>
      <c r="DV19" s="985"/>
      <c r="DW19" s="983">
        <f>ROUND(DW14/AVERAGE(DW18:EH18),1)</f>
        <v>240</v>
      </c>
      <c r="DX19" s="984"/>
      <c r="DY19" s="984"/>
      <c r="DZ19" s="984"/>
      <c r="EA19" s="984"/>
      <c r="EB19" s="984"/>
      <c r="EC19" s="984"/>
      <c r="ED19" s="984"/>
      <c r="EE19" s="984"/>
      <c r="EF19" s="984"/>
      <c r="EG19" s="984"/>
      <c r="EH19" s="985"/>
      <c r="EI19" s="983">
        <f>ROUND(EI14/AVERAGE(EI18:ET18),1)</f>
        <v>240</v>
      </c>
      <c r="EJ19" s="984"/>
      <c r="EK19" s="984"/>
      <c r="EL19" s="984"/>
      <c r="EM19" s="984"/>
      <c r="EN19" s="984"/>
      <c r="EO19" s="984"/>
      <c r="EP19" s="984"/>
      <c r="EQ19" s="984"/>
      <c r="ER19" s="984"/>
      <c r="ES19" s="984"/>
      <c r="ET19" s="985"/>
      <c r="EU19" s="983">
        <f>ROUND(EU14/AVERAGE(EU18:FF18),1)</f>
        <v>239.2</v>
      </c>
      <c r="EV19" s="984"/>
      <c r="EW19" s="984"/>
      <c r="EX19" s="984"/>
      <c r="EY19" s="984"/>
      <c r="EZ19" s="984"/>
      <c r="FA19" s="984"/>
      <c r="FB19" s="984"/>
      <c r="FC19" s="984"/>
      <c r="FD19" s="984"/>
      <c r="FE19" s="984"/>
      <c r="FF19" s="985"/>
      <c r="FG19" s="983">
        <f>ROUND(FG14/AVERAGE(FG18:FR18),1)</f>
        <v>240</v>
      </c>
      <c r="FH19" s="984"/>
      <c r="FI19" s="984"/>
      <c r="FJ19" s="984"/>
      <c r="FK19" s="984"/>
      <c r="FL19" s="984"/>
      <c r="FM19" s="984"/>
      <c r="FN19" s="984"/>
      <c r="FO19" s="984"/>
      <c r="FP19" s="984"/>
      <c r="FQ19" s="984"/>
      <c r="FR19" s="985"/>
      <c r="FS19" s="983">
        <f>ROUND(FS14/AVERAGE(FS18:GD18),1)</f>
        <v>240</v>
      </c>
      <c r="FT19" s="984"/>
      <c r="FU19" s="984"/>
      <c r="FV19" s="984"/>
      <c r="FW19" s="984"/>
      <c r="FX19" s="984"/>
      <c r="FY19" s="984"/>
      <c r="FZ19" s="984"/>
      <c r="GA19" s="984"/>
      <c r="GB19" s="984"/>
      <c r="GC19" s="984"/>
      <c r="GD19" s="985"/>
      <c r="GE19" s="983">
        <f>ROUND(GE14/AVERAGE(GE18:GP18),1)</f>
        <v>240</v>
      </c>
      <c r="GF19" s="984"/>
      <c r="GG19" s="984"/>
      <c r="GH19" s="984"/>
      <c r="GI19" s="984"/>
      <c r="GJ19" s="984"/>
      <c r="GK19" s="984"/>
      <c r="GL19" s="984"/>
      <c r="GM19" s="984"/>
      <c r="GN19" s="984"/>
      <c r="GO19" s="984"/>
      <c r="GP19" s="985"/>
      <c r="GU19" s="28"/>
      <c r="GV19" s="606" t="str">
        <f t="shared" si="7"/>
        <v>B528</v>
      </c>
      <c r="GW19" s="25">
        <f t="shared" si="8"/>
        <v>43191</v>
      </c>
      <c r="GX19" s="25" t="str">
        <f>IF(COUNTIF($G9:$GD9,$GX$12)=0,"N",HLOOKUP($GX$12,$G9:$GD$12,$HE19,FALSE))</f>
        <v>N</v>
      </c>
      <c r="GY19" s="25">
        <f>IF(COUNTIF($G9:$GD9,$GY$12)=0,"N",HLOOKUP($GY$12,$G9:$GD$12,$HE19,FALSE))</f>
        <v>43191</v>
      </c>
      <c r="GZ19" s="25">
        <f>IF(COUNTIF($G9:$GD9,$GZ$12)=0,"N",HLOOKUP($GZ$12,$G9:$GD$12,$HE19,FALSE))</f>
        <v>44652</v>
      </c>
      <c r="HA19" s="25">
        <f>IF(COUNTIF($G9:$GD9,$HA$12)=0,"N",HLOOKUP($HA$12,$G9:$GD$12,$HE19,FALSE))</f>
        <v>46539</v>
      </c>
      <c r="HB19" s="25" t="str">
        <f>IF(COUNTIF($G9:$GD9,$HB$12)=0,"N",HLOOKUP($HB$12,$G9:$GD$12,$HE19,FALSE))</f>
        <v>N</v>
      </c>
      <c r="HC19" s="25" t="str">
        <f>IF(COUNTIF($G9:$GD9,$HC$12)=0,"N",HLOOKUP($HC$12,$G9:$GD$12,$HE19,FALSE))</f>
        <v>N</v>
      </c>
      <c r="HE19" s="554">
        <v>4</v>
      </c>
      <c r="HF19" s="25" t="str">
        <f t="shared" si="10"/>
        <v>N</v>
      </c>
      <c r="HG19" s="25">
        <f t="shared" si="11"/>
        <v>43191</v>
      </c>
      <c r="HH19" s="25">
        <f t="shared" si="12"/>
        <v>44652</v>
      </c>
      <c r="HI19" s="25">
        <f t="shared" si="13"/>
        <v>46539</v>
      </c>
      <c r="HJ19" s="25" t="str">
        <f t="shared" si="14"/>
        <v>N</v>
      </c>
      <c r="HK19" s="25" t="str">
        <f t="shared" si="15"/>
        <v>N</v>
      </c>
      <c r="HL19" s="25">
        <f>IF(COUNTIF($G9:$GD9,"F")=0,"N",HLOOKUP("F",$G9:$GD$12,$HE19,FALSE))</f>
        <v>42675</v>
      </c>
    </row>
    <row r="20" spans="1:237" ht="15.75" customHeight="1" x14ac:dyDescent="0.2">
      <c r="D20" s="89"/>
      <c r="E20" s="90"/>
      <c r="F20" s="91" t="s">
        <v>190</v>
      </c>
      <c r="G20" s="983">
        <f>ROUND(G15/AVERAGE(G18:R18),1)</f>
        <v>257.60000000000002</v>
      </c>
      <c r="H20" s="984"/>
      <c r="I20" s="984"/>
      <c r="J20" s="984"/>
      <c r="K20" s="984"/>
      <c r="L20" s="984"/>
      <c r="M20" s="984"/>
      <c r="N20" s="984"/>
      <c r="O20" s="984"/>
      <c r="P20" s="984"/>
      <c r="Q20" s="984"/>
      <c r="R20" s="985"/>
      <c r="S20" s="983">
        <f>ROUND(S15/AVERAGE(S18:AD18),1)</f>
        <v>256.5</v>
      </c>
      <c r="T20" s="984"/>
      <c r="U20" s="984"/>
      <c r="V20" s="984"/>
      <c r="W20" s="984"/>
      <c r="X20" s="984"/>
      <c r="Y20" s="984"/>
      <c r="Z20" s="984"/>
      <c r="AA20" s="984"/>
      <c r="AB20" s="984"/>
      <c r="AC20" s="984"/>
      <c r="AD20" s="985"/>
      <c r="AE20" s="983">
        <f>ROUND(AE15/AVERAGE(AE18:AP18),1)</f>
        <v>229.4</v>
      </c>
      <c r="AF20" s="984"/>
      <c r="AG20" s="984"/>
      <c r="AH20" s="984"/>
      <c r="AI20" s="984"/>
      <c r="AJ20" s="984"/>
      <c r="AK20" s="984"/>
      <c r="AL20" s="984"/>
      <c r="AM20" s="984"/>
      <c r="AN20" s="984"/>
      <c r="AO20" s="984"/>
      <c r="AP20" s="985"/>
      <c r="AQ20" s="983">
        <f>ROUND(AQ15/AVERAGE(AQ18:BB18),1)</f>
        <v>221.6</v>
      </c>
      <c r="AR20" s="984"/>
      <c r="AS20" s="984"/>
      <c r="AT20" s="984"/>
      <c r="AU20" s="984"/>
      <c r="AV20" s="984"/>
      <c r="AW20" s="984"/>
      <c r="AX20" s="984"/>
      <c r="AY20" s="984"/>
      <c r="AZ20" s="984"/>
      <c r="BA20" s="984"/>
      <c r="BB20" s="985"/>
      <c r="BC20" s="983">
        <f>ROUND(BC15/AVERAGE(BC18:BN18),1)</f>
        <v>261.3</v>
      </c>
      <c r="BD20" s="984"/>
      <c r="BE20" s="984"/>
      <c r="BF20" s="984"/>
      <c r="BG20" s="984"/>
      <c r="BH20" s="984"/>
      <c r="BI20" s="984"/>
      <c r="BJ20" s="984"/>
      <c r="BK20" s="984"/>
      <c r="BL20" s="984"/>
      <c r="BM20" s="984"/>
      <c r="BN20" s="985"/>
      <c r="BO20" s="983">
        <f>ROUND(BO15/AVERAGE(BO18:BZ18),1)</f>
        <v>220.6</v>
      </c>
      <c r="BP20" s="984"/>
      <c r="BQ20" s="984"/>
      <c r="BR20" s="984"/>
      <c r="BS20" s="984"/>
      <c r="BT20" s="984"/>
      <c r="BU20" s="984"/>
      <c r="BV20" s="984"/>
      <c r="BW20" s="984"/>
      <c r="BX20" s="984"/>
      <c r="BY20" s="984"/>
      <c r="BZ20" s="985"/>
      <c r="CA20" s="983">
        <f>ROUND(CA15/AVERAGE(CA18:CL18),1)</f>
        <v>186.2</v>
      </c>
      <c r="CB20" s="984"/>
      <c r="CC20" s="984"/>
      <c r="CD20" s="984"/>
      <c r="CE20" s="984"/>
      <c r="CF20" s="984"/>
      <c r="CG20" s="984"/>
      <c r="CH20" s="984"/>
      <c r="CI20" s="984"/>
      <c r="CJ20" s="984"/>
      <c r="CK20" s="984"/>
      <c r="CL20" s="985"/>
      <c r="CM20" s="983">
        <f>ROUND(CM15/AVERAGE(CM18:CX18),1)</f>
        <v>183.1</v>
      </c>
      <c r="CN20" s="984"/>
      <c r="CO20" s="984"/>
      <c r="CP20" s="984"/>
      <c r="CQ20" s="984"/>
      <c r="CR20" s="984"/>
      <c r="CS20" s="984"/>
      <c r="CT20" s="984"/>
      <c r="CU20" s="984"/>
      <c r="CV20" s="984"/>
      <c r="CW20" s="984"/>
      <c r="CX20" s="985"/>
      <c r="CY20" s="983">
        <f>ROUND(CY15/AVERAGE(CY18:DJ18),1)</f>
        <v>158.80000000000001</v>
      </c>
      <c r="CZ20" s="984"/>
      <c r="DA20" s="984"/>
      <c r="DB20" s="984"/>
      <c r="DC20" s="984"/>
      <c r="DD20" s="984"/>
      <c r="DE20" s="984"/>
      <c r="DF20" s="984"/>
      <c r="DG20" s="984"/>
      <c r="DH20" s="984"/>
      <c r="DI20" s="984"/>
      <c r="DJ20" s="985"/>
      <c r="DK20" s="983">
        <f>ROUND(DK15/AVERAGE(DK18:DV18),1)</f>
        <v>180</v>
      </c>
      <c r="DL20" s="984"/>
      <c r="DM20" s="984"/>
      <c r="DN20" s="984"/>
      <c r="DO20" s="984"/>
      <c r="DP20" s="984"/>
      <c r="DQ20" s="984"/>
      <c r="DR20" s="984"/>
      <c r="DS20" s="984"/>
      <c r="DT20" s="984"/>
      <c r="DU20" s="984"/>
      <c r="DV20" s="985"/>
      <c r="DW20" s="983">
        <f>ROUND(DW15/AVERAGE(DW18:EH18),1)</f>
        <v>152.1</v>
      </c>
      <c r="DX20" s="984"/>
      <c r="DY20" s="984"/>
      <c r="DZ20" s="984"/>
      <c r="EA20" s="984"/>
      <c r="EB20" s="984"/>
      <c r="EC20" s="984"/>
      <c r="ED20" s="984"/>
      <c r="EE20" s="984"/>
      <c r="EF20" s="984"/>
      <c r="EG20" s="984"/>
      <c r="EH20" s="985"/>
      <c r="EI20" s="983">
        <f>ROUND(EI15/AVERAGE(EI18:ET18),1)</f>
        <v>192.9</v>
      </c>
      <c r="EJ20" s="984"/>
      <c r="EK20" s="984"/>
      <c r="EL20" s="984"/>
      <c r="EM20" s="984"/>
      <c r="EN20" s="984"/>
      <c r="EO20" s="984"/>
      <c r="EP20" s="984"/>
      <c r="EQ20" s="984"/>
      <c r="ER20" s="984"/>
      <c r="ES20" s="984"/>
      <c r="ET20" s="985"/>
      <c r="EU20" s="983">
        <f>ROUND(EU15/AVERAGE(EU18:FF18),1)</f>
        <v>144</v>
      </c>
      <c r="EV20" s="984"/>
      <c r="EW20" s="984"/>
      <c r="EX20" s="984"/>
      <c r="EY20" s="984"/>
      <c r="EZ20" s="984"/>
      <c r="FA20" s="984"/>
      <c r="FB20" s="984"/>
      <c r="FC20" s="984"/>
      <c r="FD20" s="984"/>
      <c r="FE20" s="984"/>
      <c r="FF20" s="985"/>
      <c r="FG20" s="983">
        <f>ROUND(FG15/AVERAGE(FG18:FR18),1)</f>
        <v>128.6</v>
      </c>
      <c r="FH20" s="984"/>
      <c r="FI20" s="984"/>
      <c r="FJ20" s="984"/>
      <c r="FK20" s="984"/>
      <c r="FL20" s="984"/>
      <c r="FM20" s="984"/>
      <c r="FN20" s="984"/>
      <c r="FO20" s="984"/>
      <c r="FP20" s="984"/>
      <c r="FQ20" s="984"/>
      <c r="FR20" s="985"/>
      <c r="FS20" s="983">
        <f>ROUND(FS15/AVERAGE(FS18:GD18),1)</f>
        <v>207.7</v>
      </c>
      <c r="FT20" s="984"/>
      <c r="FU20" s="984"/>
      <c r="FV20" s="984"/>
      <c r="FW20" s="984"/>
      <c r="FX20" s="984"/>
      <c r="FY20" s="984"/>
      <c r="FZ20" s="984"/>
      <c r="GA20" s="984"/>
      <c r="GB20" s="984"/>
      <c r="GC20" s="984"/>
      <c r="GD20" s="985"/>
      <c r="GE20" s="983">
        <f>ROUND(GE15/AVERAGE(GE18:GP18),1)</f>
        <v>450</v>
      </c>
      <c r="GF20" s="984"/>
      <c r="GG20" s="984"/>
      <c r="GH20" s="984"/>
      <c r="GI20" s="984"/>
      <c r="GJ20" s="984"/>
      <c r="GK20" s="984"/>
      <c r="GL20" s="984"/>
      <c r="GM20" s="984"/>
      <c r="GN20" s="984"/>
      <c r="GO20" s="984"/>
      <c r="GP20" s="985"/>
      <c r="GU20" s="28"/>
      <c r="GV20" s="606" t="str">
        <f t="shared" si="7"/>
        <v>B529</v>
      </c>
      <c r="GW20" s="25">
        <f t="shared" si="8"/>
        <v>43101</v>
      </c>
      <c r="GX20" s="25" t="str">
        <f>IF(COUNTIF($G10:$GD10,$GX$12)=0,"N",HLOOKUP($GX$12,$G10:$GD$12,$HE20,FALSE))</f>
        <v>N</v>
      </c>
      <c r="GY20" s="25">
        <f>IF(COUNTIF($G10:$GD10,$GY$12)=0,"N",HLOOKUP($GY$12,$G10:$GD$12,$HE20,FALSE))</f>
        <v>43101</v>
      </c>
      <c r="GZ20" s="25">
        <f>IF(COUNTIF($G10:$GD10,$GZ$12)=0,"N",HLOOKUP($GZ$12,$G10:$GD$12,$HE20,FALSE))</f>
        <v>45444</v>
      </c>
      <c r="HA20" s="25" t="str">
        <f>IF(COUNTIF($G10:$GD10,$HA$12)=0,"N",HLOOKUP($HA$12,$G10:$GD$12,$HE20,FALSE))</f>
        <v>N</v>
      </c>
      <c r="HB20" s="25" t="str">
        <f>IF(COUNTIF($G10:$GD10,$HB$12)=0,"N",HLOOKUP($HB$12,$G10:$GD$12,$HE20,FALSE))</f>
        <v>N</v>
      </c>
      <c r="HC20" s="25" t="str">
        <f>IF(COUNTIF($G10:$GD10,$HC$12)=0,"N",HLOOKUP($HC$12,$G10:$GD$12,$HE20,FALSE))</f>
        <v>N</v>
      </c>
      <c r="HE20" s="554">
        <v>3</v>
      </c>
      <c r="HF20" s="25" t="str">
        <f t="shared" si="10"/>
        <v>N</v>
      </c>
      <c r="HG20" s="25">
        <f t="shared" si="11"/>
        <v>43101</v>
      </c>
      <c r="HH20" s="25">
        <f t="shared" si="12"/>
        <v>45444</v>
      </c>
      <c r="HI20" s="25" t="str">
        <f t="shared" si="13"/>
        <v>N</v>
      </c>
      <c r="HJ20" s="25" t="str">
        <f t="shared" si="14"/>
        <v>N</v>
      </c>
      <c r="HK20" s="25" t="str">
        <f t="shared" si="15"/>
        <v>N</v>
      </c>
      <c r="HL20" s="25" t="str">
        <f>IF(COUNTIF($G10:$GD10,"F")=0,"N",HLOOKUP("F",$G10:$GD$12,$HE20,FALSE))</f>
        <v>N</v>
      </c>
    </row>
    <row r="21" spans="1:237" ht="15.75" customHeight="1" thickBot="1" x14ac:dyDescent="0.25">
      <c r="A21" s="8"/>
      <c r="B21" s="8"/>
      <c r="C21" s="8"/>
      <c r="D21" s="8"/>
      <c r="E21" s="8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T21" s="13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GU21" s="28"/>
      <c r="GV21" s="606" t="str">
        <f t="shared" si="7"/>
        <v>B530</v>
      </c>
      <c r="GW21" s="25">
        <f t="shared" si="8"/>
        <v>43435</v>
      </c>
      <c r="GX21" s="25">
        <f>IF(COUNTIF($G11:$GD11,$GX$12)=0,"N",HLOOKUP($GX$12,$G11:$GD$12,$HE21,FALSE))</f>
        <v>42005</v>
      </c>
      <c r="GY21" s="25">
        <f>IF(COUNTIF($G11:$GD11,$GY$12)=0,"N",HLOOKUP($GY$12,$G11:$GD$12,$HE21,FALSE))</f>
        <v>43435</v>
      </c>
      <c r="GZ21" s="25">
        <f>IF(COUNTIF($G11:$GD11,$GZ$12)=0,"N",HLOOKUP($GZ$12,$G11:$GD$12,$HE21,FALSE))</f>
        <v>45536</v>
      </c>
      <c r="HA21" s="25" t="str">
        <f>IF(COUNTIF($G11:$GD11,$HA$12)=0,"N",HLOOKUP($HA$12,$G11:$GD$12,$HE21,FALSE))</f>
        <v>N</v>
      </c>
      <c r="HB21" s="25" t="str">
        <f>IF(COUNTIF($G11:$GD11,$HB$12)=0,"N",HLOOKUP($HB$12,$G11:$GD$12,$HE21,FALSE))</f>
        <v>N</v>
      </c>
      <c r="HC21" s="25" t="str">
        <f>IF(COUNTIF($G11:$GD11,$HC$12)=0,"N",HLOOKUP($HC$12,$G11:$GD$12,$HE21,FALSE))</f>
        <v>N</v>
      </c>
      <c r="HE21" s="554">
        <v>2</v>
      </c>
      <c r="HF21" s="25" t="str">
        <f t="shared" si="10"/>
        <v>N</v>
      </c>
      <c r="HG21" s="25">
        <f t="shared" si="11"/>
        <v>43435</v>
      </c>
      <c r="HH21" s="25">
        <f t="shared" si="12"/>
        <v>45536</v>
      </c>
      <c r="HI21" s="25" t="str">
        <f t="shared" si="13"/>
        <v>N</v>
      </c>
      <c r="HJ21" s="25" t="str">
        <f t="shared" si="14"/>
        <v>N</v>
      </c>
      <c r="HK21" s="25" t="str">
        <f t="shared" si="15"/>
        <v>N</v>
      </c>
      <c r="HL21" s="25" t="str">
        <f>IF(COUNTIF($G11:$GD11,"F")=0,"N",HLOOKUP("F",$G11:$GD$12,$HE21,FALSE))</f>
        <v>N</v>
      </c>
      <c r="HP21" s="192"/>
      <c r="HQ21" s="617" t="s">
        <v>330</v>
      </c>
      <c r="HR21" s="615">
        <f>COUNTIF(G$3:$GT$32,"STK")+COUNTIF(G$3:$GT$32,"SB")</f>
        <v>142</v>
      </c>
      <c r="HS21" s="616"/>
      <c r="HT21" s="617" t="s">
        <v>331</v>
      </c>
      <c r="HU21" s="522">
        <f>SUM(HP23:HV39)</f>
        <v>142</v>
      </c>
    </row>
    <row r="22" spans="1:237" ht="15.75" customHeight="1" x14ac:dyDescent="0.2">
      <c r="A22" s="8"/>
      <c r="B22" s="8"/>
      <c r="C22" s="8"/>
      <c r="D22" s="8"/>
      <c r="E22" s="8"/>
      <c r="G22" s="86">
        <v>6</v>
      </c>
      <c r="H22" s="82"/>
      <c r="I22" s="82"/>
      <c r="J22" s="82"/>
      <c r="K22" s="82"/>
      <c r="L22" s="83"/>
      <c r="M22" s="84"/>
      <c r="N22" s="82"/>
      <c r="O22" s="82"/>
      <c r="P22" s="82"/>
      <c r="Q22" s="82"/>
      <c r="R22" s="85"/>
      <c r="S22" s="86">
        <v>6</v>
      </c>
      <c r="T22" s="82"/>
      <c r="U22" s="82"/>
      <c r="V22" s="82"/>
      <c r="W22" s="82"/>
      <c r="X22" s="83"/>
      <c r="Y22" s="84"/>
      <c r="Z22" s="82"/>
      <c r="AA22" s="82"/>
      <c r="AB22" s="82"/>
      <c r="AC22" s="82"/>
      <c r="AD22" s="85"/>
      <c r="AE22" s="86">
        <v>6</v>
      </c>
      <c r="AF22" s="82"/>
      <c r="AG22" s="82"/>
      <c r="AH22" s="82"/>
      <c r="AI22" s="82"/>
      <c r="AJ22" s="83"/>
      <c r="AK22" s="84"/>
      <c r="AL22" s="82"/>
      <c r="AM22" s="82"/>
      <c r="AN22" s="82"/>
      <c r="AO22" s="82"/>
      <c r="AP22" s="85"/>
      <c r="AQ22" s="86">
        <v>6</v>
      </c>
      <c r="AR22" s="82"/>
      <c r="AS22" s="82"/>
      <c r="AT22" s="82"/>
      <c r="AU22" s="82"/>
      <c r="AV22" s="83"/>
      <c r="AW22" s="84"/>
      <c r="AX22" s="82"/>
      <c r="AY22" s="82"/>
      <c r="AZ22" s="82"/>
      <c r="BA22" s="82"/>
      <c r="BB22" s="85"/>
      <c r="BC22" s="86">
        <v>5</v>
      </c>
      <c r="BD22" s="82"/>
      <c r="BE22" s="82"/>
      <c r="BF22" s="82"/>
      <c r="BG22" s="82"/>
      <c r="BH22" s="83"/>
      <c r="BI22" s="84"/>
      <c r="BJ22" s="82"/>
      <c r="BK22" s="82"/>
      <c r="BL22" s="82"/>
      <c r="BM22" s="82"/>
      <c r="BN22" s="85"/>
      <c r="BO22" s="86">
        <v>5</v>
      </c>
      <c r="BP22" s="82"/>
      <c r="BQ22" s="82"/>
      <c r="BR22" s="82"/>
      <c r="BS22" s="82"/>
      <c r="BT22" s="83"/>
      <c r="BU22" s="84"/>
      <c r="BV22" s="82"/>
      <c r="BW22" s="82"/>
      <c r="BX22" s="82"/>
      <c r="BY22" s="82"/>
      <c r="BZ22" s="85"/>
      <c r="CA22" s="86">
        <v>5</v>
      </c>
      <c r="CB22" s="82"/>
      <c r="CC22" s="82"/>
      <c r="CD22" s="82"/>
      <c r="CE22" s="82"/>
      <c r="CF22" s="83"/>
      <c r="CG22" s="84"/>
      <c r="CH22" s="82"/>
      <c r="CI22" s="82"/>
      <c r="CJ22" s="82"/>
      <c r="CK22" s="82"/>
      <c r="CL22" s="85"/>
      <c r="CM22" s="86">
        <v>5</v>
      </c>
      <c r="CN22" s="82"/>
      <c r="CO22" s="82"/>
      <c r="CP22" s="82"/>
      <c r="CQ22" s="82"/>
      <c r="CR22" s="83"/>
      <c r="CS22" s="84"/>
      <c r="CT22" s="82"/>
      <c r="CU22" s="82"/>
      <c r="CV22" s="82"/>
      <c r="CW22" s="82"/>
      <c r="CX22" s="85"/>
      <c r="CY22" s="86">
        <v>5</v>
      </c>
      <c r="CZ22" s="82"/>
      <c r="DA22" s="82"/>
      <c r="DB22" s="82"/>
      <c r="DC22" s="82"/>
      <c r="DD22" s="83"/>
      <c r="DE22" s="84"/>
      <c r="DF22" s="82"/>
      <c r="DG22" s="82"/>
      <c r="DH22" s="82"/>
      <c r="DI22" s="82"/>
      <c r="DJ22" s="85"/>
      <c r="DK22" s="86">
        <v>5</v>
      </c>
      <c r="DL22" s="82"/>
      <c r="DM22" s="82"/>
      <c r="DN22" s="82"/>
      <c r="DO22" s="82"/>
      <c r="DP22" s="83"/>
      <c r="DQ22" s="84"/>
      <c r="DR22" s="82"/>
      <c r="DS22" s="82"/>
      <c r="DT22" s="82"/>
      <c r="DU22" s="82"/>
      <c r="DV22" s="85"/>
      <c r="DW22" s="86">
        <v>5</v>
      </c>
      <c r="DX22" s="82"/>
      <c r="DY22" s="82"/>
      <c r="DZ22" s="82"/>
      <c r="EA22" s="82"/>
      <c r="EB22" s="83"/>
      <c r="EC22" s="84"/>
      <c r="ED22" s="82"/>
      <c r="EE22" s="82"/>
      <c r="EF22" s="82"/>
      <c r="EG22" s="82"/>
      <c r="EH22" s="85"/>
      <c r="EI22" s="86">
        <v>3</v>
      </c>
      <c r="EJ22" s="82"/>
      <c r="EK22" s="82"/>
      <c r="EL22" s="82"/>
      <c r="EM22" s="82"/>
      <c r="EN22" s="83"/>
      <c r="EO22" s="84"/>
      <c r="EP22" s="82"/>
      <c r="EQ22" s="82"/>
      <c r="ER22" s="82"/>
      <c r="ES22" s="82"/>
      <c r="ET22" s="85"/>
      <c r="EU22" s="86">
        <v>3</v>
      </c>
      <c r="EV22" s="82"/>
      <c r="EW22" s="82"/>
      <c r="EX22" s="82"/>
      <c r="EY22" s="82"/>
      <c r="EZ22" s="83"/>
      <c r="FA22" s="84"/>
      <c r="FB22" s="82"/>
      <c r="FC22" s="82"/>
      <c r="FD22" s="82"/>
      <c r="FE22" s="82"/>
      <c r="FF22" s="85"/>
      <c r="FG22" s="86">
        <v>3</v>
      </c>
      <c r="FH22" s="82"/>
      <c r="FI22" s="82"/>
      <c r="FJ22" s="82"/>
      <c r="FK22" s="82"/>
      <c r="FL22" s="83"/>
      <c r="FM22" s="84"/>
      <c r="FN22" s="82"/>
      <c r="FO22" s="82"/>
      <c r="FP22" s="82"/>
      <c r="FQ22" s="82"/>
      <c r="FR22" s="85"/>
      <c r="FS22" s="86">
        <v>3</v>
      </c>
      <c r="FT22" s="82"/>
      <c r="FU22" s="82"/>
      <c r="FV22" s="82"/>
      <c r="FW22" s="82"/>
      <c r="FX22" s="83"/>
      <c r="FY22" s="84"/>
      <c r="FZ22" s="82"/>
      <c r="GA22" s="82"/>
      <c r="GB22" s="82"/>
      <c r="GC22" s="82"/>
      <c r="GD22" s="85"/>
      <c r="GE22" s="86">
        <v>3</v>
      </c>
      <c r="GF22" s="82"/>
      <c r="GG22" s="82"/>
      <c r="GH22" s="82"/>
      <c r="GI22" s="82"/>
      <c r="GJ22" s="83"/>
      <c r="GK22" s="84"/>
      <c r="GL22" s="82"/>
      <c r="GM22" s="82"/>
      <c r="GN22" s="82"/>
      <c r="GO22" s="82"/>
      <c r="GP22" s="85"/>
      <c r="GU22" s="28"/>
      <c r="GW22" s="563" t="s">
        <v>443</v>
      </c>
      <c r="GX22" s="606" t="s">
        <v>44</v>
      </c>
      <c r="GY22" s="606" t="s">
        <v>45</v>
      </c>
      <c r="GZ22" s="606" t="s">
        <v>46</v>
      </c>
      <c r="HA22" s="606" t="s">
        <v>47</v>
      </c>
      <c r="HB22" s="606" t="s">
        <v>48</v>
      </c>
      <c r="HC22" s="606" t="s">
        <v>49</v>
      </c>
      <c r="HD22" s="606" t="s">
        <v>50</v>
      </c>
      <c r="HE22" s="29"/>
      <c r="HF22" s="563" t="s">
        <v>444</v>
      </c>
      <c r="HG22" s="605" t="s">
        <v>51</v>
      </c>
      <c r="HH22" s="605" t="s">
        <v>52</v>
      </c>
      <c r="HI22" s="605" t="s">
        <v>53</v>
      </c>
      <c r="HJ22" s="605" t="s">
        <v>54</v>
      </c>
      <c r="HK22" s="605" t="s">
        <v>55</v>
      </c>
      <c r="HL22" s="605" t="s">
        <v>56</v>
      </c>
      <c r="HO22" s="563" t="s">
        <v>196</v>
      </c>
      <c r="HP22" s="612" t="s">
        <v>51</v>
      </c>
      <c r="HQ22" s="599" t="s">
        <v>52</v>
      </c>
      <c r="HR22" s="598" t="s">
        <v>53</v>
      </c>
      <c r="HS22" s="599" t="s">
        <v>54</v>
      </c>
      <c r="HT22" s="598" t="s">
        <v>55</v>
      </c>
      <c r="HU22" s="613" t="s">
        <v>56</v>
      </c>
      <c r="HW22" s="563" t="s">
        <v>445</v>
      </c>
      <c r="HX22" s="600" t="s">
        <v>51</v>
      </c>
      <c r="HY22" s="600" t="s">
        <v>52</v>
      </c>
      <c r="HZ22" s="600" t="s">
        <v>53</v>
      </c>
      <c r="IA22" s="600" t="s">
        <v>54</v>
      </c>
      <c r="IB22" s="600" t="s">
        <v>55</v>
      </c>
      <c r="IC22" s="600" t="s">
        <v>56</v>
      </c>
    </row>
    <row r="23" spans="1:237" ht="15.75" customHeight="1" x14ac:dyDescent="0.2">
      <c r="A23" s="8"/>
      <c r="B23" s="8"/>
      <c r="C23" s="8"/>
      <c r="D23" s="8"/>
      <c r="E23" s="8"/>
      <c r="CM23" s="9"/>
      <c r="CN23" s="9"/>
      <c r="CO23" s="9"/>
      <c r="CT23" s="13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GU23" s="28"/>
      <c r="GW23" s="519">
        <v>1</v>
      </c>
      <c r="GX23" s="364">
        <f>IF(COUNTIF($G4:$GP$4,$GX$12)=0,0,HLOOKUP($GX$12,$G4:$GP$16,$HM23,FALSE))</f>
        <v>0</v>
      </c>
      <c r="GY23" s="364">
        <f>IF(COUNTIF($G4:$GP$4,$GY$12)=0,0,HLOOKUP($GY$12,$G4:$GP$16,$HM23,FALSE))</f>
        <v>3</v>
      </c>
      <c r="GZ23" s="364">
        <f>IF(COUNTIF($G4:$GP$4,$GZ$12)=0,0,HLOOKUP($GZ$12,$G4:$GP$16,$HM23,FALSE))</f>
        <v>54</v>
      </c>
      <c r="HA23" s="364">
        <f>IF(COUNTIF($G4:$GP$4,$HA$12)=0,0,HLOOKUP($HA$12,$G4:$GP$16,$HM23,FALSE))</f>
        <v>113</v>
      </c>
      <c r="HB23" s="364">
        <f>IF(COUNTIF($G4:$GP$4,$HB$12)=0,0,HLOOKUP($HB$12,$G4:$GP$16,$HM23,FALSE))</f>
        <v>0</v>
      </c>
      <c r="HC23" s="364">
        <f>IF(COUNTIF($G4:$GP$4,$HC$12)=0,0,HLOOKUP($HC$12,$G4:$GP$16,$HM23,FALSE))</f>
        <v>0</v>
      </c>
      <c r="HD23" s="364">
        <f>IF(COUNTIF($G4:$GP$4,"X")=0,0,HLOOKUP("X",$G4:$GP$16,$HM23,FALSE))</f>
        <v>180</v>
      </c>
      <c r="HE23" s="7"/>
      <c r="HF23" s="606" t="s">
        <v>57</v>
      </c>
      <c r="HG23" s="364">
        <f>IF(GX23=0,0,IF(AND(GX23&lt;&gt;0,GY23=0),SUM(INDEX($G4:$GP4,1,GX23):INDEX($G4:$GP4,1,$HD23)),SUM(INDEX($G4:$GP4,1,GX23):INDEX($G4:$GP4,1,GY23))))</f>
        <v>0</v>
      </c>
      <c r="HH23" s="364">
        <f>IF(GY23=0,0,IF(AND(GY23&lt;&gt;0,GZ23=0),SUM(INDEX($G4:$GP4,1,GY23):INDEX($G4:$GP4,1,$HD23)),SUM(INDEX($G4:$GP4,1,GY23):INDEX($G4:$GP4,1,GZ23))))</f>
        <v>992</v>
      </c>
      <c r="HI23" s="364">
        <f>IF(GZ23=0,0,IF(AND(GZ23&lt;&gt;0,HA23=0),SUM(INDEX($G4:$GP4,1,GZ23):INDEX($G4:$GP4,1,$HD23)),SUM(INDEX($G4:$GP4,1,GZ23):INDEX($G4:$GP4,1,HA23))))</f>
        <v>999</v>
      </c>
      <c r="HJ23" s="364">
        <f>IF(HA23=0,0,IF(AND(HA23&lt;&gt;0,HB23=0),SUM(INDEX($G4:$GP4,1,HA23):INDEX($G4:$GP4,1,$HD23)),SUM(INDEX($G4:$GP4,1,HA23):INDEX($G4:$GP4,1,HB23))))</f>
        <v>980</v>
      </c>
      <c r="HK23" s="364">
        <f>IF(HB23=0,0,IF(AND(HB23&lt;&gt;0,HC23=0),SUM(INDEX($G4:$GP4,1,HB23):INDEX($G4:$GP4,1,$HD23)),SUM(INDEX($G4:$GP4,1,HB23):INDEX($G4:$GP4,1,HC23))))</f>
        <v>0</v>
      </c>
      <c r="HL23" s="364">
        <f>IF(HC23=0,0,IF(AND(HC23&lt;&gt;0,GX23=0),SUM(INDEX($G4:$GP4,1,HC23):INDEX($G4:$GP4,1,$HD23)),SUM(INDEX($G4:$GP4,1,HC23):INDEX($G4:$GP4,1,GX23))))</f>
        <v>0</v>
      </c>
      <c r="HM23" s="519">
        <v>13</v>
      </c>
      <c r="HN23" s="28"/>
      <c r="HO23" s="606" t="s">
        <v>57</v>
      </c>
      <c r="HP23" s="369">
        <f>IF(AND(GX23=0,GY23=0),0,IF(AND(GX23=0,GY23&lt;&gt;0),COUNTIF(INDEX($G$4:$GP$16,$GW23,GX23+1):INDEX($G$4:$GP$16,$GW23,GY23),"STK")+COUNTIF(INDEX($G$4:$GP$16,$GW23,GX23+1):INDEX($G$4:$GP$16,$GW23,GY23),"SB"),IF(AND(GX23&lt;&gt;0,GY23=0),COUNTIF(INDEX($G$4:$GP$16,$GW23,GX23):INDEX($G$4:$GP$16,$GW23,HD23),"STK")+COUNTIF(INDEX($G$4:$GP$16,$GW23,GX23):INDEX($G$4:$GP$16,$GW23,HD23),"SB"),COUNTIF(INDEX($G$4:$GP$16,$GW23,GX23):INDEX($G$4:$GP$16,$GW23,GY23),"STK")+COUNTIF(INDEX($G$4:$GP$16,$GW23,GX23):INDEX($G$4:$GP$16,$GW23,GY23),"SB"))))</f>
        <v>0</v>
      </c>
      <c r="HQ23" s="405">
        <f>IF(AND(GY23=0,GZ23=0),0,IF(AND(GY23=0,GZ23&lt;&gt;0),COUNTIF(INDEX($G$4:$GP$16,$GW23,GY23+1):INDEX($G$4:$GP$16,$GW23,GZ23),"STK")+COUNTIF(INDEX($G$4:$GP$16,$GW23,GY23+1):INDEX($G$4:$GP$16,$GW23,GZ23),"SB"),IF(AND(GY23&lt;&gt;0,GZ23=0),COUNTIF(INDEX($G$4:$GP$16,$GW23,GY23):INDEX($G$4:$GP$16,$GW23,HD23),"STK")+COUNTIF(INDEX($G$4:$GP$16,$GW23,GY23):INDEX($G$4:$GP$16,$GW23,HD23),"SB"),COUNTIF(INDEX($G$4:$GP$16,$GW23,GY23):INDEX($G$4:$GP$16,$GW23,GZ23),"STK")+COUNTIF(INDEX($G$4:$GP$16,$GW23,GY23):INDEX($G$4:$GP$16,$GW23,GZ23),"SB"))))</f>
        <v>0</v>
      </c>
      <c r="HR23" s="406">
        <f>IF(AND(GZ23=0,HA23=0),0,IF(AND(GZ23=0,HA23&lt;&gt;0),COUNTIF(INDEX($G$4:$GP$16,$GW23,GZ23+1):INDEX($G$4:$GP$16,$GW23,HA23),"STK")+COUNTIF(INDEX($G$4:$GP$16,$GW23,GZ23+1):INDEX($G$4:$GP$16,$GW23,HA23),"SB"),IF(AND(GZ23&lt;&gt;0,HA23=0),COUNTIF(INDEX($G$4:$GP$16,$GW23,GZ23):INDEX($G$4:$GP$16,$GW23,HD23),"STK")+COUNTIF(INDEX($G$4:$GP$16,$GW23,GZ23):INDEX($G$4:$GP$16,$GW23,HD23),"SB"),COUNTIF(INDEX($G$4:$GP$16,$GW23,GZ23):INDEX($G$4:$GP$16,$GW23,HA23),"STK")+COUNTIF(INDEX($G$4:$GP$16,$GW23,GZ23):INDEX($G$4:$GP$16,$GW23,HA23),"SB"))))</f>
        <v>6</v>
      </c>
      <c r="HS23" s="405">
        <f>IF(AND(HA23=0,HB23=0),0,IF(AND(HA23=0,HB23&lt;&gt;0),COUNTIF(INDEX($G$4:$GP$16,$GW23,HA23+1):INDEX($G$4:$GP$16,$GW23,HB23),"STK")+COUNTIF(INDEX($G$4:$GP$16,$GW23,HA23+1):INDEX($G$4:$GP$16,$GW23,HB23),"SB"),IF(AND(HA23&lt;&gt;0,HB23=0),COUNTIF(INDEX($G$4:$GP$16,$GW23,HA23):INDEX($G$4:$GP$16,$GW23,HD23),"STK")+COUNTIF(INDEX($G$4:$GP$16,$GW23,HA23):INDEX($G$4:$GP$16,$GW23,HD23),"SB"),COUNTIF(INDEX($G$4:$GP$16,$GW23,HA23):INDEX($G$4:$GP$16,$GW23,HB23),"STK")+COUNTIF(INDEX($G$4:$GP$16,$GW23,HA23):INDEX($G$4:$GP$16,$GW23,HB23),"SB"))))</f>
        <v>12</v>
      </c>
      <c r="HT23" s="701">
        <f>IF(AND(HB23=0,HC23=0),0,IF(AND(HB23=0,HC23&lt;&gt;0),COUNTIF(INDEX($G$4:$GP$16,$GW23,HB23+1):INDEX($G$4:$GP$16,$GW23,HC23),"STK")+COUNTIF(INDEX($G$4:$GP$16,$GW23,HB23+1):INDEX($G$4:$GP$16,$GW23,HC23),"SB"),IF(AND(HB23&lt;&gt;0,HC23=0),COUNTIF(INDEX($G$4:$GP$16,$GW23,HB23):INDEX($G$4:$GP$16,$GW23,HD23),"STK")+COUNTIF(INDEX($G$4:$GP$16,$GW23,HB23):INDEX($G$4:$GP$16,$GW23,HD23),"SB"),COUNTIF(INDEX($G$4:$GP$16,$GW23,HB23):INDEX($G$4:$GP$16,$GW23,HC23),"STK")+COUNTIF(INDEX($G$4:$GP$16,$GW23,HB23):INDEX($G$4:$GP$16,$GW23,HC23),"SB"))))</f>
        <v>0</v>
      </c>
      <c r="HU23" s="370">
        <f>IF(AND(HC23=0,GX23=0),0,IF(AND(HC23=0,GX23&lt;&gt;0),COUNTIF(INDEX($G$4:$GP$16,$GW23,HC23+1):INDEX($G$4:$GP$16,$GW23,GX23),"STK")+COUNTIF(INDEX($G$4:$GP$16,$GW23,HC23+1):INDEX($G$4:$GP$16,$GW23,GX23),"SB"),IF(AND(HC23&lt;&gt;0,GX23=0),COUNTIF(INDEX($G$4:$GP$16,$GW23,HC23):INDEX($G$4:$GP$16,$GW23,HD23),"STK")+COUNTIF(INDEX($G$4:$GP$16,$GW23,HC23):INDEX($G$4:$GP$16,$GW23,HD23),"SB"),COUNTIF(INDEX($G$4:$GP$16,$GW23,HC23):INDEX($G$4:$GP$16,$GW23,GX23),"STK")+COUNTIF(INDEX($G$4:$GP$16,$GW23,HC23):INDEX($G$4:$GP$16,$GW23,GX23),"SB"))))</f>
        <v>0</v>
      </c>
      <c r="HV23" s="3"/>
      <c r="HW23" s="606" t="s">
        <v>57</v>
      </c>
      <c r="HX23" s="364">
        <f>IF(GX23=0,0,IF(AND(GX23&lt;&gt;0,GY23=0),HD23-GX23-5-HP23,GY23-GX23-5-HP23))</f>
        <v>0</v>
      </c>
      <c r="HY23" s="364">
        <f>IF(GY23=0,0,IF(AND(GY23&lt;&gt;0,GZ23=0),HD23-GY23-5-HQ23,GZ23-GY23-5-HQ23))</f>
        <v>46</v>
      </c>
      <c r="HZ23" s="364">
        <f>IF(GZ23=0,0,IF(AND(GZ23&lt;&gt;0,HA23=0),HD23-GZ23-5-HR23,HA23-GZ23-5-HR23))</f>
        <v>48</v>
      </c>
      <c r="IA23" s="364">
        <f>IF(HA23=0,0,IF(AND(HA23&lt;&gt;0,HB23=0),HD23-HA23-5-HS23,HB23-HA23-5-HS23))</f>
        <v>50</v>
      </c>
      <c r="IB23" s="364">
        <f>IF(HB23=0,0,IF(AND(HB23&lt;&gt;0,HC23=0),HD23-HB23-5-HT23,HC23-HB23-5-HT23))</f>
        <v>0</v>
      </c>
      <c r="IC23" s="364">
        <f>IF(HC23=0,0,IF(AND(HC23&lt;&gt;0,GX23=0),HD23-HC23-5-HU23,GX23-HC23-5-HU23))</f>
        <v>0</v>
      </c>
    </row>
    <row r="24" spans="1:237" ht="15.75" customHeight="1" x14ac:dyDescent="0.2">
      <c r="A24" s="8"/>
      <c r="B24" s="8"/>
      <c r="C24" s="8"/>
      <c r="D24" s="8"/>
      <c r="E24" s="8"/>
      <c r="CT24" s="13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GO24" s="28"/>
      <c r="GW24" s="554">
        <v>2</v>
      </c>
      <c r="GX24" s="364">
        <f>IF(COUNTIF($G5:$GP5,$GX$12)=0,0,HLOOKUP($GX$12,$G5:$GP$16,$HM24,FALSE))</f>
        <v>105</v>
      </c>
      <c r="GY24" s="364">
        <f>IF(COUNTIF($G5:$GP5,$GY$12)=0,0,HLOOKUP($GY$12,$G5:$GP$16,$HM24,FALSE))</f>
        <v>0</v>
      </c>
      <c r="GZ24" s="364">
        <f>IF(COUNTIF($G5:$GP5,$GZ$12)=0,0,HLOOKUP($GZ$12,$G5:$GP$16,$HM24,FALSE))</f>
        <v>0</v>
      </c>
      <c r="HA24" s="364">
        <f>IF(COUNTIF($G5:$GP5,$HA$12)=0,0,HLOOKUP($HA$12,$G5:$GP$16,$HM24,FALSE))</f>
        <v>0</v>
      </c>
      <c r="HB24" s="364">
        <f>IF(COUNTIF($G5:$GP5,$HB$12)=0,0,HLOOKUP($HB$12,$G5:$GP$16,$HM24,FALSE))</f>
        <v>0</v>
      </c>
      <c r="HC24" s="364">
        <f>IF(COUNTIF($G5:$GP5,$HC$12)=0,0,HLOOKUP($HC$12,$G5:$GP$16,$HM24,FALSE))</f>
        <v>45</v>
      </c>
      <c r="HD24" s="364">
        <f>IF(COUNTIF($G5:$GP5,"X")=0,0,HLOOKUP("X",$G5:$GP$16,$HM24,FALSE))</f>
        <v>171</v>
      </c>
      <c r="HE24" s="8"/>
      <c r="HF24" s="606" t="s">
        <v>58</v>
      </c>
      <c r="HG24" s="364">
        <f>IF(GX24=0,0,IF(AND(GX24&lt;&gt;0,GY24=0),SUM(INDEX($G5:$GP5,1,GX24):INDEX($G5:$GP5,1,$HD24)),SUM(INDEX($G5:$GP5,1,GX24):INDEX($G5:$GP5,1,GY24))))</f>
        <v>980</v>
      </c>
      <c r="HH24" s="364">
        <f>IF(GY24=0,0,IF(AND(GY24&lt;&gt;0,GZ24=0),SUM(INDEX($G5:$GP5,1,GY24):INDEX($G5:$GP5,1,$HD24)),SUM(INDEX($G5:$GP5,1,GY24):INDEX($G5:$GP5,1,GZ24))))</f>
        <v>0</v>
      </c>
      <c r="HI24" s="364">
        <f>IF(GZ24=0,0,IF(AND(GZ24&lt;&gt;0,HA24=0),SUM(INDEX($G5:$GP5,1,GZ24):INDEX($G5:$GP5,1,$HD24)),SUM(INDEX($G5:$GP5,1,GZ24):INDEX($G5:$GP5,1,HA24))))</f>
        <v>0</v>
      </c>
      <c r="HJ24" s="364">
        <f>IF(HA24=0,0,IF(AND(HA24&lt;&gt;0,HB24=0),SUM(INDEX($G5:$GP5,1,HA24):INDEX($G5:$GP5,1,$HD24)),SUM(INDEX($G5:$GP5,1,HA24):INDEX($G5:$GP5,1,HB24))))</f>
        <v>0</v>
      </c>
      <c r="HK24" s="364">
        <f>IF(HB24=0,0,IF(AND(HB24&lt;&gt;0,HC24=0),SUM(INDEX($G5:$GP5,1,HB24):INDEX($G5:$GP5,1,$HD24)),SUM(INDEX($G5:$GP5,1,HB24):INDEX($G5:$GP5,1,HC24))))</f>
        <v>0</v>
      </c>
      <c r="HL24" s="364">
        <f>IF(HC24=0,0,IF(AND(HC24&lt;&gt;0,GX24=0),SUM(INDEX($G5:$GP5,1,HC24):INDEX($G5:$GP5,1,$HD24)),SUM(INDEX($G5:$GP5,1,HC24):INDEX($G5:$GP5,1,GX24))))</f>
        <v>961</v>
      </c>
      <c r="HM24" s="519">
        <v>12</v>
      </c>
      <c r="HO24" s="606" t="s">
        <v>58</v>
      </c>
      <c r="HP24" s="369">
        <f>IF(AND(GX24=0,GY24=0),0,IF(AND(GX24=0,GY24&lt;&gt;0),COUNTIF(INDEX($G$4:$GP$16,$GW24,GX24+1):INDEX($G$4:$GP$16,$GW24,GY24),"STK")+COUNTIF(INDEX($G$4:$GP$16,$GW24,GX24+1):INDEX($G$4:$GP$16,$GW24,GY24),"SB"),IF(AND(GX24&lt;&gt;0,GY24=0),COUNTIF(INDEX($G$4:$GP$16,$GW24,GX24):INDEX($G$4:$GP$16,$GW24,HD24),"STK")+COUNTIF(INDEX($G$4:$GP$16,$GW24,GX24):INDEX($G$4:$GP$16,$GW24,HD24),"SB"),COUNTIF(INDEX($G$4:$GP$16,$GW24,GX24):INDEX($G$4:$GP$16,$GW24,GY24),"STK")+COUNTIF(INDEX($G$4:$GP$16,$GW24,GX24):INDEX($G$4:$GP$16,$GW24,GY24),"SB"))))</f>
        <v>12</v>
      </c>
      <c r="HQ24" s="405">
        <f>IF(AND(GY24=0,GZ24=0),0,IF(AND(GY24=0,GZ24&lt;&gt;0),COUNTIF(INDEX($G$4:$GP$16,$GW24,GY24+1):INDEX($G$4:$GP$16,$GW24,GZ24),"STK")+COUNTIF(INDEX($G$4:$GP$16,$GW24,GY24+1):INDEX($G$4:$GP$16,$GW24,GZ24),"SB"),IF(AND(GY24&lt;&gt;0,GZ24=0),COUNTIF(INDEX($G$4:$GP$16,$GW24,GY24):INDEX($G$4:$GP$16,$GW24,HD24),"STK")+COUNTIF(INDEX($G$4:$GP$16,$GW24,GY24):INDEX($G$4:$GP$16,$GW24,HD24),"SB"),COUNTIF(INDEX($G$4:$GP$16,$GW24,GY24):INDEX($G$4:$GP$16,$GW24,GZ24),"STK")+COUNTIF(INDEX($G$4:$GP$16,$GW24,GY24):INDEX($G$4:$GP$16,$GW24,GZ24),"SB"))))</f>
        <v>0</v>
      </c>
      <c r="HR24" s="406">
        <f>IF(AND(GZ24=0,HA24=0),0,IF(AND(GZ24=0,HA24&lt;&gt;0),COUNTIF(INDEX($G$4:$GP$16,$GW24,GZ24+1):INDEX($G$4:$GP$16,$GW24,HA24),"STK")+COUNTIF(INDEX($G$4:$GP$16,$GW24,GZ24+1):INDEX($G$4:$GP$16,$GW24,HA24),"SB"),IF(AND(GZ24&lt;&gt;0,HA24=0),COUNTIF(INDEX($G$4:$GP$16,$GW24,GZ24):INDEX($G$4:$GP$16,$GW24,HD24),"STK")+COUNTIF(INDEX($G$4:$GP$16,$GW24,GZ24):INDEX($G$4:$GP$16,$GW24,HD24),"SB"),COUNTIF(INDEX($G$4:$GP$16,$GW24,GZ24):INDEX($G$4:$GP$16,$GW24,HA24),"STK")+COUNTIF(INDEX($G$4:$GP$16,$GW24,GZ24):INDEX($G$4:$GP$16,$GW24,HA24),"SB"))))</f>
        <v>0</v>
      </c>
      <c r="HS24" s="405">
        <f>IF(AND(HA24=0,HB24=0),0,IF(AND(HA24=0,HB24&lt;&gt;0),COUNTIF(INDEX($G$4:$GP$16,$GW24,HA24+1):INDEX($G$4:$GP$16,$GW24,HB24),"STK")+COUNTIF(INDEX($G$4:$GP$16,$GW24,HA24+1):INDEX($G$4:$GP$16,$GW24,HB24),"SB"),IF(AND(HA24&lt;&gt;0,HB24=0),COUNTIF(INDEX($G$4:$GP$16,$GW24,HA24):INDEX($G$4:$GP$16,$GW24,HD24),"STK")+COUNTIF(INDEX($G$4:$GP$16,$GW24,HA24):INDEX($G$4:$GP$16,$GW24,HD24),"SB"),COUNTIF(INDEX($G$4:$GP$16,$GW24,HA24):INDEX($G$4:$GP$16,$GW24,HB24),"STK")+COUNTIF(INDEX($G$4:$GP$16,$GW24,HA24):INDEX($G$4:$GP$16,$GW24,HB24),"SB"))))</f>
        <v>0</v>
      </c>
      <c r="HT24" s="701">
        <f>IF(AND(HB24=0,HC24=0),0,IF(AND(HB24=0,HC24&lt;&gt;0),COUNTIF(INDEX($G$4:$GP$16,$GW24,HB24+1):INDEX($G$4:$GP$16,$GW24,HC24),"STK")+COUNTIF(INDEX($G$4:$GP$16,$GW24,HB24+1):INDEX($G$4:$GP$16,$GW24,HC24),"SB"),IF(AND(HB24&lt;&gt;0,HC24=0),COUNTIF(INDEX($G$4:$GP$16,$GW24,HB24):INDEX($G$4:$GP$16,$GW24,HD24),"STK")+COUNTIF(INDEX($G$4:$GP$16,$GW24,HB24):INDEX($G$4:$GP$16,$GW24,HD24),"SB"),COUNTIF(INDEX($G$4:$GP$16,$GW24,HB24):INDEX($G$4:$GP$16,$GW24,HC24),"STK")+COUNTIF(INDEX($G$4:$GP$16,$GW24,HB24):INDEX($G$4:$GP$16,$GW24,HC24),"SB"))))</f>
        <v>12</v>
      </c>
      <c r="HU24" s="370">
        <f>IF(AND(HC24=0,GX24=0),0,IF(AND(HC24=0,GX24&lt;&gt;0),COUNTIF(INDEX($G$4:$GP$16,$GW24,HC24+1):INDEX($G$4:$GP$16,$GW24,GX24),"STK")+COUNTIF(INDEX($G$4:$GP$16,$GW24,HC24+1):INDEX($G$4:$GP$16,$GW24,GX24),"SB"),IF(AND(HC24&lt;&gt;0,GX24=0),COUNTIF(INDEX($G$4:$GP$16,$GW24,HC24):INDEX($G$4:$GP$16,$GW24,HD24),"STK")+COUNTIF(INDEX($G$4:$GP$16,$GW24,HC24):INDEX($G$4:$GP$16,$GW24,HD24),"SB"),COUNTIF(INDEX($G$4:$GP$16,$GW24,HC24):INDEX($G$4:$GP$16,$GW24,GX24),"STK")+COUNTIF(INDEX($G$4:$GP$16,$GW24,HC24):INDEX($G$4:$GP$16,$GW24,GX24),"SB"))))</f>
        <v>10</v>
      </c>
      <c r="HV24" s="176"/>
      <c r="HW24" s="606" t="s">
        <v>58</v>
      </c>
      <c r="HX24" s="364">
        <f>IF(GX24=0,0,IF(AND(GX24&lt;&gt;0,GY24=0),HD24-GX24-5-HP24,GY24-GX24-5-HP24))</f>
        <v>49</v>
      </c>
      <c r="HY24" s="364">
        <f t="shared" ref="HY24:HY30" si="19">IF(GY24=0,0,IF(AND(GY24&lt;&gt;0,GZ24=0),HD24-GY24-5-HQ24,GZ24-GY24-5-HQ24))</f>
        <v>0</v>
      </c>
      <c r="HZ24" s="364">
        <f t="shared" ref="HZ24:HZ30" si="20">IF(GZ24=0,0,IF(AND(GZ24&lt;&gt;0,HA24=0),HD24-GZ24-5-HR24,HA24-GZ24-5-HR24))</f>
        <v>0</v>
      </c>
      <c r="IA24" s="364">
        <f t="shared" ref="IA24:IA30" si="21">IF(HA24=0,0,IF(AND(HA24&lt;&gt;0,HB24=0),HD24-HA24-5-HS24,HB24-HA24-5-HS24))</f>
        <v>0</v>
      </c>
      <c r="IB24" s="364">
        <f t="shared" ref="IB24:IB30" si="22">IF(HB24=0,0,IF(AND(HB24&lt;&gt;0,HC24=0),HD24-HB24-5-HT24,HC24-HB24-5-HT24))</f>
        <v>0</v>
      </c>
      <c r="IC24" s="364">
        <f t="shared" ref="IC24:IC30" si="23">IF(HC24=0,0,IF(AND(HC24&lt;&gt;0,GX24=0),HD24-HC24-5-HU24,GX24-HC24-5-HU24))</f>
        <v>45</v>
      </c>
    </row>
    <row r="25" spans="1:237" ht="15.75" customHeight="1" x14ac:dyDescent="0.2">
      <c r="R25" s="95" t="s">
        <v>36</v>
      </c>
      <c r="S25" s="789">
        <f t="shared" ref="S25:AP25" si="24">COUNTA($F4:$F11)-COUNTIF(S4:S11,"X")</f>
        <v>7</v>
      </c>
      <c r="T25" s="789">
        <f t="shared" si="24"/>
        <v>7</v>
      </c>
      <c r="U25" s="789">
        <f t="shared" si="24"/>
        <v>7</v>
      </c>
      <c r="V25" s="789">
        <f t="shared" si="24"/>
        <v>7</v>
      </c>
      <c r="W25" s="789">
        <f t="shared" si="24"/>
        <v>7</v>
      </c>
      <c r="X25" s="789">
        <f t="shared" si="24"/>
        <v>7</v>
      </c>
      <c r="Y25" s="789">
        <f t="shared" si="24"/>
        <v>7</v>
      </c>
      <c r="Z25" s="789">
        <f t="shared" si="24"/>
        <v>7</v>
      </c>
      <c r="AA25" s="789">
        <f t="shared" si="24"/>
        <v>7</v>
      </c>
      <c r="AB25" s="789">
        <f t="shared" si="24"/>
        <v>7</v>
      </c>
      <c r="AC25" s="789">
        <f t="shared" si="24"/>
        <v>7</v>
      </c>
      <c r="AD25" s="789">
        <f t="shared" si="24"/>
        <v>7</v>
      </c>
      <c r="AE25" s="789">
        <f t="shared" si="24"/>
        <v>7</v>
      </c>
      <c r="AF25" s="789">
        <f t="shared" si="24"/>
        <v>7</v>
      </c>
      <c r="AG25" s="21">
        <f t="shared" si="24"/>
        <v>7</v>
      </c>
      <c r="AH25" s="789">
        <f t="shared" si="24"/>
        <v>7</v>
      </c>
      <c r="AI25" s="789">
        <f t="shared" si="24"/>
        <v>7</v>
      </c>
      <c r="AJ25" s="789">
        <f t="shared" si="24"/>
        <v>7</v>
      </c>
      <c r="AK25" s="789">
        <f t="shared" si="24"/>
        <v>7</v>
      </c>
      <c r="AL25" s="789">
        <f t="shared" si="24"/>
        <v>7</v>
      </c>
      <c r="AM25" s="789">
        <f t="shared" si="24"/>
        <v>7</v>
      </c>
      <c r="AN25" s="789">
        <f t="shared" si="24"/>
        <v>7</v>
      </c>
      <c r="AO25" s="789">
        <f t="shared" si="24"/>
        <v>7</v>
      </c>
      <c r="AP25" s="789">
        <f t="shared" si="24"/>
        <v>7</v>
      </c>
      <c r="AQ25" s="689">
        <v>6</v>
      </c>
      <c r="AR25" s="689">
        <v>6</v>
      </c>
      <c r="AS25" s="689">
        <v>6</v>
      </c>
      <c r="AT25" s="689">
        <v>6</v>
      </c>
      <c r="AU25" s="689">
        <v>6</v>
      </c>
      <c r="AV25" s="689">
        <v>6</v>
      </c>
      <c r="AW25" s="689">
        <v>6</v>
      </c>
      <c r="AX25" s="689">
        <v>6</v>
      </c>
      <c r="AY25" s="689">
        <v>6</v>
      </c>
      <c r="AZ25" s="689">
        <v>6</v>
      </c>
      <c r="BA25" s="689">
        <v>6</v>
      </c>
      <c r="BB25" s="689">
        <v>6</v>
      </c>
      <c r="BC25" s="21">
        <v>5</v>
      </c>
      <c r="BD25" s="689">
        <v>5</v>
      </c>
      <c r="BE25" s="689">
        <v>5</v>
      </c>
      <c r="BF25" s="689">
        <v>5</v>
      </c>
      <c r="BG25" s="689">
        <v>5</v>
      </c>
      <c r="BH25" s="689">
        <v>5</v>
      </c>
      <c r="BI25" s="689">
        <v>5</v>
      </c>
      <c r="BJ25" s="689">
        <v>5</v>
      </c>
      <c r="BK25" s="689">
        <v>5</v>
      </c>
      <c r="BL25" s="689">
        <v>5</v>
      </c>
      <c r="BM25" s="689">
        <v>5</v>
      </c>
      <c r="BN25" s="689">
        <v>5</v>
      </c>
      <c r="BO25" s="689">
        <v>5</v>
      </c>
      <c r="BP25" s="689">
        <v>5</v>
      </c>
      <c r="BQ25" s="689">
        <v>5</v>
      </c>
      <c r="BR25" s="689">
        <v>5</v>
      </c>
      <c r="BS25" s="689">
        <v>5</v>
      </c>
      <c r="BT25" s="689">
        <v>5</v>
      </c>
      <c r="BU25" s="689">
        <v>5</v>
      </c>
      <c r="BV25" s="689">
        <v>5</v>
      </c>
      <c r="BW25" s="689">
        <v>5</v>
      </c>
      <c r="BX25" s="689">
        <v>5</v>
      </c>
      <c r="BY25" s="689">
        <v>5</v>
      </c>
      <c r="BZ25" s="689">
        <v>5</v>
      </c>
      <c r="CA25" s="689">
        <v>5</v>
      </c>
      <c r="CB25" s="689">
        <v>5</v>
      </c>
      <c r="CC25" s="689">
        <v>5</v>
      </c>
      <c r="CD25" s="689">
        <v>5</v>
      </c>
      <c r="CE25" s="689">
        <v>5</v>
      </c>
      <c r="CF25" s="689">
        <v>5</v>
      </c>
      <c r="CG25" s="689">
        <v>5</v>
      </c>
      <c r="CH25" s="689">
        <v>5</v>
      </c>
      <c r="CI25" s="689">
        <v>5</v>
      </c>
      <c r="CJ25" s="689">
        <v>5</v>
      </c>
      <c r="CK25" s="689">
        <v>5</v>
      </c>
      <c r="CL25" s="689">
        <v>5</v>
      </c>
      <c r="CM25" s="21">
        <f t="shared" ref="CM25:EQ25" si="25">COUNTA($F4:$F11)-COUNTIF(CM4:CM11,"X")</f>
        <v>7</v>
      </c>
      <c r="CN25" s="21">
        <f t="shared" si="25"/>
        <v>7</v>
      </c>
      <c r="CO25" s="21">
        <f t="shared" si="25"/>
        <v>7</v>
      </c>
      <c r="CP25" s="21">
        <f t="shared" si="25"/>
        <v>7</v>
      </c>
      <c r="CQ25" s="21">
        <f t="shared" si="25"/>
        <v>7</v>
      </c>
      <c r="CR25" s="21">
        <f t="shared" si="25"/>
        <v>7</v>
      </c>
      <c r="CS25" s="21">
        <f t="shared" si="25"/>
        <v>7</v>
      </c>
      <c r="CT25" s="21">
        <f t="shared" si="25"/>
        <v>7</v>
      </c>
      <c r="CU25" s="21">
        <f t="shared" si="25"/>
        <v>7</v>
      </c>
      <c r="CV25" s="21">
        <f t="shared" si="25"/>
        <v>7</v>
      </c>
      <c r="CW25" s="21">
        <f t="shared" si="25"/>
        <v>7</v>
      </c>
      <c r="CX25" s="21">
        <f t="shared" si="25"/>
        <v>7</v>
      </c>
      <c r="CY25" s="21">
        <f t="shared" si="25"/>
        <v>7</v>
      </c>
      <c r="CZ25" s="21">
        <f t="shared" si="25"/>
        <v>7</v>
      </c>
      <c r="DA25" s="21">
        <f t="shared" si="25"/>
        <v>7</v>
      </c>
      <c r="DB25" s="21">
        <f t="shared" si="25"/>
        <v>7</v>
      </c>
      <c r="DC25" s="21">
        <f t="shared" si="25"/>
        <v>7</v>
      </c>
      <c r="DD25" s="21">
        <f t="shared" si="25"/>
        <v>7</v>
      </c>
      <c r="DE25" s="21">
        <f t="shared" si="25"/>
        <v>7</v>
      </c>
      <c r="DF25" s="21">
        <f t="shared" si="25"/>
        <v>7</v>
      </c>
      <c r="DG25" s="21">
        <f t="shared" si="25"/>
        <v>7</v>
      </c>
      <c r="DH25" s="21">
        <f t="shared" si="25"/>
        <v>7</v>
      </c>
      <c r="DI25" s="21">
        <f t="shared" si="25"/>
        <v>7</v>
      </c>
      <c r="DJ25" s="21">
        <f t="shared" si="25"/>
        <v>7</v>
      </c>
      <c r="DK25" s="21">
        <f t="shared" si="25"/>
        <v>7</v>
      </c>
      <c r="DL25" s="21">
        <f t="shared" si="25"/>
        <v>7</v>
      </c>
      <c r="DM25" s="21">
        <f t="shared" si="25"/>
        <v>7</v>
      </c>
      <c r="DN25" s="21">
        <f t="shared" si="25"/>
        <v>7</v>
      </c>
      <c r="DO25" s="21">
        <f t="shared" si="25"/>
        <v>7</v>
      </c>
      <c r="DP25" s="21">
        <f t="shared" si="25"/>
        <v>7</v>
      </c>
      <c r="DQ25" s="21">
        <f t="shared" si="25"/>
        <v>7</v>
      </c>
      <c r="DR25" s="21">
        <f t="shared" si="25"/>
        <v>7</v>
      </c>
      <c r="DS25" s="21">
        <f t="shared" si="25"/>
        <v>7</v>
      </c>
      <c r="DT25" s="21">
        <f t="shared" si="25"/>
        <v>7</v>
      </c>
      <c r="DU25" s="21">
        <f t="shared" si="25"/>
        <v>7</v>
      </c>
      <c r="DV25" s="21">
        <f t="shared" si="25"/>
        <v>7</v>
      </c>
      <c r="DW25" s="21">
        <f t="shared" si="25"/>
        <v>7</v>
      </c>
      <c r="DX25" s="21">
        <f t="shared" si="25"/>
        <v>7</v>
      </c>
      <c r="DY25" s="21">
        <f t="shared" si="25"/>
        <v>7</v>
      </c>
      <c r="DZ25" s="21">
        <f t="shared" si="25"/>
        <v>7</v>
      </c>
      <c r="EA25" s="21">
        <f t="shared" si="25"/>
        <v>7</v>
      </c>
      <c r="EB25" s="21">
        <f t="shared" si="25"/>
        <v>7</v>
      </c>
      <c r="EC25" s="21">
        <f t="shared" si="25"/>
        <v>7</v>
      </c>
      <c r="ED25" s="21">
        <f t="shared" si="25"/>
        <v>7</v>
      </c>
      <c r="EE25" s="21">
        <f t="shared" si="25"/>
        <v>7</v>
      </c>
      <c r="EF25" s="21">
        <f t="shared" si="25"/>
        <v>7</v>
      </c>
      <c r="EG25" s="21">
        <f t="shared" si="25"/>
        <v>7</v>
      </c>
      <c r="EH25" s="21">
        <f t="shared" si="25"/>
        <v>7</v>
      </c>
      <c r="EI25" s="21">
        <f t="shared" si="25"/>
        <v>7</v>
      </c>
      <c r="EJ25" s="21">
        <f t="shared" si="25"/>
        <v>7</v>
      </c>
      <c r="EK25" s="21">
        <f t="shared" si="25"/>
        <v>7</v>
      </c>
      <c r="EL25" s="21">
        <f t="shared" si="25"/>
        <v>7</v>
      </c>
      <c r="EM25" s="21">
        <f t="shared" si="25"/>
        <v>7</v>
      </c>
      <c r="EN25" s="21">
        <f t="shared" si="25"/>
        <v>7</v>
      </c>
      <c r="EO25" s="21">
        <f t="shared" si="25"/>
        <v>7</v>
      </c>
      <c r="EP25" s="21">
        <f t="shared" si="25"/>
        <v>7</v>
      </c>
      <c r="EQ25" s="21">
        <f t="shared" si="25"/>
        <v>7</v>
      </c>
      <c r="ER25" s="21">
        <f t="shared" ref="ER25:GP25" si="26">COUNTA($F4:$F11)-COUNTIF(ER4:ER11,"X")</f>
        <v>7</v>
      </c>
      <c r="ES25" s="21">
        <f t="shared" si="26"/>
        <v>7</v>
      </c>
      <c r="ET25" s="21">
        <f t="shared" si="26"/>
        <v>7</v>
      </c>
      <c r="EU25" s="21">
        <f t="shared" si="26"/>
        <v>7</v>
      </c>
      <c r="EV25" s="21">
        <f t="shared" si="26"/>
        <v>7</v>
      </c>
      <c r="EW25" s="21">
        <f t="shared" si="26"/>
        <v>7</v>
      </c>
      <c r="EX25" s="21">
        <f t="shared" si="26"/>
        <v>7</v>
      </c>
      <c r="EY25" s="21">
        <f t="shared" si="26"/>
        <v>7</v>
      </c>
      <c r="EZ25" s="21">
        <f t="shared" si="26"/>
        <v>7</v>
      </c>
      <c r="FA25" s="21">
        <f t="shared" si="26"/>
        <v>7</v>
      </c>
      <c r="FB25" s="21">
        <f t="shared" si="26"/>
        <v>7</v>
      </c>
      <c r="FC25" s="21">
        <f t="shared" si="26"/>
        <v>7</v>
      </c>
      <c r="FD25" s="21">
        <f t="shared" si="26"/>
        <v>7</v>
      </c>
      <c r="FE25" s="21">
        <f t="shared" si="26"/>
        <v>7</v>
      </c>
      <c r="FF25" s="21">
        <f t="shared" si="26"/>
        <v>7</v>
      </c>
      <c r="FG25" s="21">
        <f t="shared" si="26"/>
        <v>7</v>
      </c>
      <c r="FH25" s="21">
        <f t="shared" si="26"/>
        <v>7</v>
      </c>
      <c r="FI25" s="21">
        <f t="shared" si="26"/>
        <v>7</v>
      </c>
      <c r="FJ25" s="21">
        <f t="shared" si="26"/>
        <v>7</v>
      </c>
      <c r="FK25" s="21">
        <f t="shared" si="26"/>
        <v>7</v>
      </c>
      <c r="FL25" s="21">
        <f t="shared" si="26"/>
        <v>7</v>
      </c>
      <c r="FM25" s="21">
        <f t="shared" si="26"/>
        <v>7</v>
      </c>
      <c r="FN25" s="21">
        <f t="shared" si="26"/>
        <v>7</v>
      </c>
      <c r="FO25" s="21">
        <f t="shared" si="26"/>
        <v>7</v>
      </c>
      <c r="FP25" s="21">
        <f t="shared" si="26"/>
        <v>7</v>
      </c>
      <c r="FQ25" s="21">
        <f t="shared" si="26"/>
        <v>7</v>
      </c>
      <c r="FR25" s="21">
        <f t="shared" si="26"/>
        <v>7</v>
      </c>
      <c r="FS25" s="21">
        <f t="shared" si="26"/>
        <v>6</v>
      </c>
      <c r="FT25" s="21">
        <f t="shared" si="26"/>
        <v>6</v>
      </c>
      <c r="FU25" s="21">
        <f t="shared" si="26"/>
        <v>5</v>
      </c>
      <c r="FV25" s="21">
        <f t="shared" si="26"/>
        <v>4</v>
      </c>
      <c r="FW25" s="21">
        <f t="shared" si="26"/>
        <v>4</v>
      </c>
      <c r="FX25" s="21">
        <f t="shared" si="26"/>
        <v>4</v>
      </c>
      <c r="FY25" s="21">
        <f t="shared" si="26"/>
        <v>4</v>
      </c>
      <c r="FZ25" s="21">
        <f t="shared" si="26"/>
        <v>4</v>
      </c>
      <c r="GA25" s="21">
        <f t="shared" si="26"/>
        <v>4</v>
      </c>
      <c r="GB25" s="21">
        <f t="shared" si="26"/>
        <v>4</v>
      </c>
      <c r="GC25" s="21">
        <f t="shared" si="26"/>
        <v>4</v>
      </c>
      <c r="GD25" s="21">
        <f t="shared" si="26"/>
        <v>3</v>
      </c>
      <c r="GE25" s="21">
        <f t="shared" si="26"/>
        <v>3</v>
      </c>
      <c r="GF25" s="21">
        <f t="shared" si="26"/>
        <v>3</v>
      </c>
      <c r="GG25" s="21">
        <f t="shared" si="26"/>
        <v>3</v>
      </c>
      <c r="GH25" s="21">
        <f t="shared" si="26"/>
        <v>3</v>
      </c>
      <c r="GI25" s="21">
        <f t="shared" si="26"/>
        <v>3</v>
      </c>
      <c r="GJ25" s="21">
        <f t="shared" si="26"/>
        <v>3</v>
      </c>
      <c r="GK25" s="21">
        <f t="shared" si="26"/>
        <v>3</v>
      </c>
      <c r="GL25" s="21">
        <f t="shared" si="26"/>
        <v>3</v>
      </c>
      <c r="GM25" s="21">
        <f t="shared" si="26"/>
        <v>0</v>
      </c>
      <c r="GN25" s="21">
        <f t="shared" si="26"/>
        <v>0</v>
      </c>
      <c r="GO25" s="21">
        <f t="shared" si="26"/>
        <v>0</v>
      </c>
      <c r="GP25" s="21">
        <f t="shared" si="26"/>
        <v>0</v>
      </c>
      <c r="GW25" s="519">
        <v>3</v>
      </c>
      <c r="GX25" s="364">
        <f>IF(COUNTIF($G6:$GP6,$GX$12)=0,0,HLOOKUP($GX$12,$G6:$GP$16,$HM25,FALSE))</f>
        <v>0</v>
      </c>
      <c r="GY25" s="364">
        <f>IF(COUNTIF($G6:$GP6,$GY$12)=0,0,HLOOKUP($GY$12,$G6:$GP$16,$HM25,FALSE))</f>
        <v>23</v>
      </c>
      <c r="GZ25" s="364">
        <f>IF(COUNTIF($G6:$GP6,$GZ$12)=0,0,HLOOKUP($GZ$12,$G6:$GP$16,$HM25,FALSE))</f>
        <v>91</v>
      </c>
      <c r="HA25" s="364">
        <f>IF(COUNTIF($G6:$GP6,$HA$12)=0,0,HLOOKUP($HA$12,$G6:$GP$16,$HM25,FALSE))</f>
        <v>142</v>
      </c>
      <c r="HB25" s="364">
        <f>IF(COUNTIF($G6:$GP6,$HB$12)=0,0,HLOOKUP($HB$12,$G6:$GP$16,$HM25,FALSE))</f>
        <v>0</v>
      </c>
      <c r="HC25" s="364">
        <f>IF(COUNTIF($G6:$GP6,$HC$12)=0,0,HLOOKUP($HC$12,$G6:$GP$16,$HM25,FALSE))</f>
        <v>0</v>
      </c>
      <c r="HD25" s="364">
        <f>IF(COUNTIF($G6:$GP6,"X")=0,0,HLOOKUP("X",$G6:$GP$16,$HM25,FALSE))</f>
        <v>189</v>
      </c>
      <c r="HE25" s="8"/>
      <c r="HF25" s="606" t="s">
        <v>59</v>
      </c>
      <c r="HG25" s="364">
        <f>IF(GX25=0,0,IF(AND(GX25&lt;&gt;0,GY25=0),SUM(INDEX($G6:$GP6,1,GX25):INDEX($G6:$GP6,1,$HD25)),SUM(INDEX($G6:$GP6,1,GX25):INDEX($G6:$GP6,1,GY25))))</f>
        <v>0</v>
      </c>
      <c r="HH25" s="364">
        <f>IF(GY25=0,0,IF(AND(GY25&lt;&gt;0,GZ25=0),SUM(INDEX($G6:$GP6,1,GY25):INDEX($G6:$GP6,1,$HD25)),SUM(INDEX($G6:$GP6,1,GY25):INDEX($G6:$GP6,1,GZ25))))</f>
        <v>966</v>
      </c>
      <c r="HI25" s="364">
        <f>IF(GZ25=0,0,IF(AND(GZ25&lt;&gt;0,HA25=0),SUM(INDEX($G6:$GP6,1,GZ25):INDEX($G6:$GP6,1,$HD25)),SUM(INDEX($G6:$GP6,1,GZ25):INDEX($G6:$GP6,1,HA25))))</f>
        <v>959</v>
      </c>
      <c r="HJ25" s="364">
        <f>IF(HA25=0,0,IF(AND(HA25&lt;&gt;0,HB25=0),SUM(INDEX($G6:$GP6,1,HA25):INDEX($G6:$GP6,1,$HD25)),SUM(INDEX($G6:$GP6,1,HA25):INDEX($G6:$GP6,1,HB25))))</f>
        <v>820</v>
      </c>
      <c r="HK25" s="364">
        <f>IF(HB25=0,0,IF(AND(HB25&lt;&gt;0,HC25=0),SUM(INDEX($G6:$GP6,1,HB25):INDEX($G6:$GP6,1,$HD25)),SUM(INDEX($G6:$GP6,1,HB25):INDEX($G6:$GP6,1,HC25))))</f>
        <v>0</v>
      </c>
      <c r="HL25" s="364">
        <f>IF(HC25=0,0,IF(AND(HC25&lt;&gt;0,GX25=0),SUM(INDEX($G6:$GP6,1,HC25):INDEX($G6:$GP6,1,$HD25)),SUM(INDEX($G6:$GP6,1,HC25):INDEX($G6:$GP6,1,GX25))))</f>
        <v>0</v>
      </c>
      <c r="HM25" s="519">
        <v>11</v>
      </c>
      <c r="HO25" s="606" t="s">
        <v>59</v>
      </c>
      <c r="HP25" s="369">
        <f>IF(AND(GX25=0,GY25=0),0,IF(AND(GX25=0,GY25&lt;&gt;0),COUNTIF(INDEX($G$4:$GP$16,$GW25,GX25+1):INDEX($G$4:$GP$16,$GW25,GY25),"STK")+COUNTIF(INDEX($G$4:$GP$16,$GW25,GX25+1):INDEX($G$4:$GP$16,$GW25,GY25),"SB"),IF(AND(GX25&lt;&gt;0,GY25=0),COUNTIF(INDEX($G$4:$GP$16,$GW25,GX25):INDEX($G$4:$GP$16,$GW25,HD25),"STK")+COUNTIF(INDEX($G$4:$GP$16,$GW25,GX25):INDEX($G$4:$GP$16,$GW25,HD25),"SB"),COUNTIF(INDEX($G$4:$GP$16,$GW25,GX25):INDEX($G$4:$GP$16,$GW25,GY25),"STK")+COUNTIF(INDEX($G$4:$GP$16,$GW25,GX25):INDEX($G$4:$GP$16,$GW25,GY25),"SB"))))</f>
        <v>0</v>
      </c>
      <c r="HQ25" s="405">
        <f>IF(AND(GY25=0,GZ25=0),0,IF(AND(GY25=0,GZ25&lt;&gt;0),COUNTIF(INDEX($G$4:$GP$16,$GW25,GY25+1):INDEX($G$4:$GP$16,$GW25,GZ25),"STK")+COUNTIF(INDEX($G$4:$GP$16,$GW25,GY25+1):INDEX($G$4:$GP$16,$GW25,GZ25),"SB"),IF(AND(GY25&lt;&gt;0,GZ25=0),COUNTIF(INDEX($G$4:$GP$16,$GW25,GY25):INDEX($G$4:$GP$16,$GW25,HD25),"STK")+COUNTIF(INDEX($G$4:$GP$16,$GW25,GY25):INDEX($G$4:$GP$16,$GW25,HD25),"SB"),COUNTIF(INDEX($G$4:$GP$16,$GW25,GY25):INDEX($G$4:$GP$16,$GW25,GZ25),"STK")+COUNTIF(INDEX($G$4:$GP$16,$GW25,GY25):INDEX($G$4:$GP$16,$GW25,GZ25),"SB"))))</f>
        <v>20</v>
      </c>
      <c r="HR25" s="406">
        <f>IF(AND(GZ25=0,HA25=0),0,IF(AND(GZ25=0,HA25&lt;&gt;0),COUNTIF(INDEX($G$4:$GP$16,$GW25,GZ25+1):INDEX($G$4:$GP$16,$GW25,HA25),"STK")+COUNTIF(INDEX($G$4:$GP$16,$GW25,GZ25+1):INDEX($G$4:$GP$16,$GW25,HA25),"SB"),IF(AND(GZ25&lt;&gt;0,HA25=0),COUNTIF(INDEX($G$4:$GP$16,$GW25,GZ25):INDEX($G$4:$GP$16,$GW25,HD25),"STK")+COUNTIF(INDEX($G$4:$GP$16,$GW25,GZ25):INDEX($G$4:$GP$16,$GW25,HD25),"SB"),COUNTIF(INDEX($G$4:$GP$16,$GW25,GZ25):INDEX($G$4:$GP$16,$GW25,HA25),"STK")+COUNTIF(INDEX($G$4:$GP$16,$GW25,GZ25):INDEX($G$4:$GP$16,$GW25,HA25),"SB"))))</f>
        <v>0</v>
      </c>
      <c r="HS25" s="405">
        <f>IF(AND(HA25=0,HB25=0),0,IF(AND(HA25=0,HB25&lt;&gt;0),COUNTIF(INDEX($G$4:$GP$16,$GW25,HA25+1):INDEX($G$4:$GP$16,$GW25,HB25),"STK")+COUNTIF(INDEX($G$4:$GP$16,$GW25,HA25+1):INDEX($G$4:$GP$16,$GW25,HB25),"SB"),IF(AND(HA25&lt;&gt;0,HB25=0),COUNTIF(INDEX($G$4:$GP$16,$GW25,HA25):INDEX($G$4:$GP$16,$GW25,HD25),"STK")+COUNTIF(INDEX($G$4:$GP$16,$GW25,HA25):INDEX($G$4:$GP$16,$GW25,HD25),"SB"),COUNTIF(INDEX($G$4:$GP$16,$GW25,HA25):INDEX($G$4:$GP$16,$GW25,HB25),"STK")+COUNTIF(INDEX($G$4:$GP$16,$GW25,HA25):INDEX($G$4:$GP$16,$GW25,HB25),"SB"))))</f>
        <v>0</v>
      </c>
      <c r="HT25" s="701">
        <f>IF(AND(HB25=0,HC25=0),0,IF(AND(HB25=0,HC25&lt;&gt;0),COUNTIF(INDEX($G$4:$GP$16,$GW25,HB25+1):INDEX($G$4:$GP$16,$GW25,HC25),"STK")+COUNTIF(INDEX($G$4:$GP$16,$GW25,HB25+1):INDEX($G$4:$GP$16,$GW25,HC25),"SB"),IF(AND(HB25&lt;&gt;0,HC25=0),COUNTIF(INDEX($G$4:$GP$16,$GW25,HB25):INDEX($G$4:$GP$16,$GW25,HD25),"STK")+COUNTIF(INDEX($G$4:$GP$16,$GW25,HB25):INDEX($G$4:$GP$16,$GW25,HD25),"SB"),COUNTIF(INDEX($G$4:$GP$16,$GW25,HB25):INDEX($G$4:$GP$16,$GW25,HC25),"STK")+COUNTIF(INDEX($G$4:$GP$16,$GW25,HB25):INDEX($G$4:$GP$16,$GW25,HC25),"SB"))))</f>
        <v>0</v>
      </c>
      <c r="HU25" s="370">
        <f>IF(AND(HC25=0,GX25=0),0,IF(AND(HC25=0,GX25&lt;&gt;0),COUNTIF(INDEX($G$4:$GP$16,$GW25,HC25+1):INDEX($G$4:$GP$16,$GW25,GX25),"STK")+COUNTIF(INDEX($G$4:$GP$16,$GW25,HC25+1):INDEX($G$4:$GP$16,$GW25,GX25),"SB"),IF(AND(HC25&lt;&gt;0,GX25=0),COUNTIF(INDEX($G$4:$GP$16,$GW25,HC25):INDEX($G$4:$GP$16,$GW25,HD25),"STK")+COUNTIF(INDEX($G$4:$GP$16,$GW25,HC25):INDEX($G$4:$GP$16,$GW25,HD25),"SB"),COUNTIF(INDEX($G$4:$GP$16,$GW25,HC25):INDEX($G$4:$GP$16,$GW25,GX25),"STK")+COUNTIF(INDEX($G$4:$GP$16,$GW25,HC25):INDEX($G$4:$GP$16,$GW25,GX25),"SB"))))</f>
        <v>0</v>
      </c>
      <c r="HV25" s="176"/>
      <c r="HW25" s="606" t="s">
        <v>59</v>
      </c>
      <c r="HX25" s="364">
        <f t="shared" ref="HX25:HX30" si="27">IF(GX25=0,0,IF(AND(GX25&lt;&gt;0,GY25=0),HD25-GX25-5-HP25,GY25-GX25-5-HP25))</f>
        <v>0</v>
      </c>
      <c r="HY25" s="364">
        <f t="shared" si="19"/>
        <v>43</v>
      </c>
      <c r="HZ25" s="364">
        <f t="shared" si="20"/>
        <v>46</v>
      </c>
      <c r="IA25" s="364">
        <f t="shared" si="21"/>
        <v>42</v>
      </c>
      <c r="IB25" s="364">
        <f t="shared" si="22"/>
        <v>0</v>
      </c>
      <c r="IC25" s="364">
        <f t="shared" si="23"/>
        <v>0</v>
      </c>
    </row>
    <row r="26" spans="1:237" ht="15.75" customHeight="1" x14ac:dyDescent="0.2"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T26" s="13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GO26" s="28"/>
      <c r="GW26" s="554">
        <v>4</v>
      </c>
      <c r="GX26" s="364">
        <f>IF(COUNTIF($G7:$GP7,$GX$12)=0,0,HLOOKUP($GX$12,$G7:$GP$16,$HM26,FALSE))</f>
        <v>0</v>
      </c>
      <c r="GY26" s="364">
        <f>IF(COUNTIF($G7:$GP7,$GY$12)=0,0,HLOOKUP($GY$12,$G7:$GP$16,$HM26,FALSE))</f>
        <v>0</v>
      </c>
      <c r="GZ26" s="364">
        <f>IF(COUNTIF($G7:$GP7,$GZ$12)=0,0,HLOOKUP($GZ$12,$G7:$GP$16,$HM26,FALSE))</f>
        <v>0</v>
      </c>
      <c r="HA26" s="364">
        <f>IF(COUNTIF($G7:$GP7,$HA$12)=0,0,HLOOKUP($HA$12,$G7:$GP$16,$HM26,FALSE))</f>
        <v>0</v>
      </c>
      <c r="HB26" s="364">
        <f>IF(COUNTIF($G7:$GP7,$HB$12)=0,0,HLOOKUP($HB$12,$G7:$GP$16,$HM26,FALSE))</f>
        <v>0</v>
      </c>
      <c r="HC26" s="364">
        <f>IF(COUNTIF($G7:$GP7,$HC$12)=0,0,HLOOKUP($HC$12,$G7:$GP$16,$HM26,FALSE))</f>
        <v>0</v>
      </c>
      <c r="HD26" s="364">
        <f>IF(COUNTIF($G7:$GP7,"X")=0,0,HLOOKUP("X",$G7:$GP$16,$HM26,FALSE))</f>
        <v>1</v>
      </c>
      <c r="HE26" s="8"/>
      <c r="HF26" s="606" t="s">
        <v>60</v>
      </c>
      <c r="HG26" s="364">
        <f>IF(GX26=0,0,IF(AND(GX26&lt;&gt;0,GY26=0),SUM(INDEX($G7:$GP7,1,GX26):INDEX($G7:$GP7,1,$HD26)),SUM(INDEX($G7:$GP7,1,GX26):INDEX($G7:$GP7,1,GY26))))</f>
        <v>0</v>
      </c>
      <c r="HH26" s="364">
        <f>IF(GY26=0,0,IF(AND(GY26&lt;&gt;0,GZ26=0),SUM(INDEX($G7:$GP7,1,GY26):INDEX($G7:$GP7,1,$HD26)),SUM(INDEX($G7:$GP7,1,GY26):INDEX($G7:$GP7,1,GZ26))))</f>
        <v>0</v>
      </c>
      <c r="HI26" s="364">
        <f>IF(GZ26=0,0,IF(AND(GZ26&lt;&gt;0,HA26=0),SUM(INDEX($G7:$GP7,1,GZ26):INDEX($G7:$GP7,1,$HD26)),SUM(INDEX($G7:$GP7,1,GZ26):INDEX($G7:$GP7,1,HA26))))</f>
        <v>0</v>
      </c>
      <c r="HJ26" s="364">
        <f>IF(HA26=0,0,IF(AND(HA26&lt;&gt;0,HB26=0),SUM(INDEX($G7:$GP7,1,HA26):INDEX($G7:$GP7,1,$HD26)),SUM(INDEX($G7:$GP7,1,HA26):INDEX($G7:$GP7,1,HB26))))</f>
        <v>0</v>
      </c>
      <c r="HK26" s="364">
        <f>IF(HB26=0,0,IF(AND(HB26&lt;&gt;0,HC26=0),SUM(INDEX($G7:$GP7,1,HB26):INDEX($G7:$GP7,1,$HD26)),SUM(INDEX($G7:$GP7,1,HB26):INDEX($G7:$GP7,1,HC26))))</f>
        <v>0</v>
      </c>
      <c r="HL26" s="364">
        <f>IF(HC26=0,0,IF(AND(HC26&lt;&gt;0,GX26=0),SUM(INDEX($G7:$GP7,1,HC26):INDEX($G7:$GP7,1,$HD26)),SUM(INDEX($G7:$GP7,1,HC26):INDEX($G7:$GP7,1,GX26))))</f>
        <v>0</v>
      </c>
      <c r="HM26" s="519">
        <v>10</v>
      </c>
      <c r="HO26" s="606" t="s">
        <v>60</v>
      </c>
      <c r="HP26" s="369">
        <f>IF(AND(GX26=0,GY26=0),0,IF(AND(GX26=0,GY26&lt;&gt;0),COUNTIF(INDEX($G$4:$GP$16,$GW26,GX26+1):INDEX($G$4:$GP$16,$GW26,GY26),"STK")+COUNTIF(INDEX($G$4:$GP$16,$GW26,GX26+1):INDEX($G$4:$GP$16,$GW26,GY26),"SB"),IF(AND(GX26&lt;&gt;0,GY26=0),COUNTIF(INDEX($G$4:$GP$16,$GW26,GX26):INDEX($G$4:$GP$16,$GW26,HD26),"STK")+COUNTIF(INDEX($G$4:$GP$16,$GW26,GX26):INDEX($G$4:$GP$16,$GW26,HD26),"SB"),COUNTIF(INDEX($G$4:$GP$16,$GW26,GX26):INDEX($G$4:$GP$16,$GW26,GY26),"STK")+COUNTIF(INDEX($G$4:$GP$16,$GW26,GX26):INDEX($G$4:$GP$16,$GW26,GY26),"SB"))))</f>
        <v>0</v>
      </c>
      <c r="HQ26" s="405">
        <f>IF(AND(GY26=0,GZ26=0),0,IF(AND(GY26=0,GZ26&lt;&gt;0),COUNTIF(INDEX($G$4:$GP$16,$GW26,GY26+1):INDEX($G$4:$GP$16,$GW26,GZ26),"STK")+COUNTIF(INDEX($G$4:$GP$16,$GW26,GY26+1):INDEX($G$4:$GP$16,$GW26,GZ26),"SB"),IF(AND(GY26&lt;&gt;0,GZ26=0),COUNTIF(INDEX($G$4:$GP$16,$GW26,GY26):INDEX($G$4:$GP$16,$GW26,HD26),"STK")+COUNTIF(INDEX($G$4:$GP$16,$GW26,GY26):INDEX($G$4:$GP$16,$GW26,HD26),"SB"),COUNTIF(INDEX($G$4:$GP$16,$GW26,GY26):INDEX($G$4:$GP$16,$GW26,GZ26),"STK")+COUNTIF(INDEX($G$4:$GP$16,$GW26,GY26):INDEX($G$4:$GP$16,$GW26,GZ26),"SB"))))</f>
        <v>0</v>
      </c>
      <c r="HR26" s="406">
        <f>IF(AND(GZ26=0,HA26=0),0,IF(AND(GZ26=0,HA26&lt;&gt;0),COUNTIF(INDEX($G$4:$GP$16,$GW26,GZ26+1):INDEX($G$4:$GP$16,$GW26,HA26),"STK")+COUNTIF(INDEX($G$4:$GP$16,$GW26,GZ26+1):INDEX($G$4:$GP$16,$GW26,HA26),"SB"),IF(AND(GZ26&lt;&gt;0,HA26=0),COUNTIF(INDEX($G$4:$GP$16,$GW26,GZ26):INDEX($G$4:$GP$16,$GW26,HD26),"STK")+COUNTIF(INDEX($G$4:$GP$16,$GW26,GZ26):INDEX($G$4:$GP$16,$GW26,HD26),"SB"),COUNTIF(INDEX($G$4:$GP$16,$GW26,GZ26):INDEX($G$4:$GP$16,$GW26,HA26),"STK")+COUNTIF(INDEX($G$4:$GP$16,$GW26,GZ26):INDEX($G$4:$GP$16,$GW26,HA26),"SB"))))</f>
        <v>0</v>
      </c>
      <c r="HS26" s="405">
        <f>IF(AND(HA26=0,HB26=0),0,IF(AND(HA26=0,HB26&lt;&gt;0),COUNTIF(INDEX($G$4:$GP$16,$GW26,HA26+1):INDEX($G$4:$GP$16,$GW26,HB26),"STK")+COUNTIF(INDEX($G$4:$GP$16,$GW26,HA26+1):INDEX($G$4:$GP$16,$GW26,HB26),"SB"),IF(AND(HA26&lt;&gt;0,HB26=0),COUNTIF(INDEX($G$4:$GP$16,$GW26,HA26):INDEX($G$4:$GP$16,$GW26,HD26),"STK")+COUNTIF(INDEX($G$4:$GP$16,$GW26,HA26):INDEX($G$4:$GP$16,$GW26,HD26),"SB"),COUNTIF(INDEX($G$4:$GP$16,$GW26,HA26):INDEX($G$4:$GP$16,$GW26,HB26),"STK")+COUNTIF(INDEX($G$4:$GP$16,$GW26,HA26):INDEX($G$4:$GP$16,$GW26,HB26),"SB"))))</f>
        <v>0</v>
      </c>
      <c r="HT26" s="701">
        <f>IF(AND(HB26=0,HC26=0),0,IF(AND(HB26=0,HC26&lt;&gt;0),COUNTIF(INDEX($G$4:$GP$16,$GW26,HB26+1):INDEX($G$4:$GP$16,$GW26,HC26),"STK")+COUNTIF(INDEX($G$4:$GP$16,$GW26,HB26+1):INDEX($G$4:$GP$16,$GW26,HC26),"SB"),IF(AND(HB26&lt;&gt;0,HC26=0),COUNTIF(INDEX($G$4:$GP$16,$GW26,HB26):INDEX($G$4:$GP$16,$GW26,HD26),"STK")+COUNTIF(INDEX($G$4:$GP$16,$GW26,HB26):INDEX($G$4:$GP$16,$GW26,HD26),"SB"),COUNTIF(INDEX($G$4:$GP$16,$GW26,HB26):INDEX($G$4:$GP$16,$GW26,HC26),"STK")+COUNTIF(INDEX($G$4:$GP$16,$GW26,HB26):INDEX($G$4:$GP$16,$GW26,HC26),"SB"))))</f>
        <v>0</v>
      </c>
      <c r="HU26" s="370">
        <f>IF(AND(HC26=0,GX26=0),0,IF(AND(HC26=0,GX26&lt;&gt;0),COUNTIF(INDEX($G$4:$GP$16,$GW26,HC26+1):INDEX($G$4:$GP$16,$GW26,GX26),"STK")+COUNTIF(INDEX($G$4:$GP$16,$GW26,HC26+1):INDEX($G$4:$GP$16,$GW26,GX26),"SB"),IF(AND(HC26&lt;&gt;0,GX26=0),COUNTIF(INDEX($G$4:$GP$16,$GW26,HC26):INDEX($G$4:$GP$16,$GW26,HD26),"STK")+COUNTIF(INDEX($G$4:$GP$16,$GW26,HC26):INDEX($G$4:$GP$16,$GW26,HD26),"SB"),COUNTIF(INDEX($G$4:$GP$16,$GW26,HC26):INDEX($G$4:$GP$16,$GW26,GX26),"STK")+COUNTIF(INDEX($G$4:$GP$16,$GW26,HC26):INDEX($G$4:$GP$16,$GW26,GX26),"SB"))))</f>
        <v>0</v>
      </c>
      <c r="HV26" s="176"/>
      <c r="HW26" s="606" t="s">
        <v>60</v>
      </c>
      <c r="HX26" s="364">
        <f t="shared" si="27"/>
        <v>0</v>
      </c>
      <c r="HY26" s="364">
        <f t="shared" si="19"/>
        <v>0</v>
      </c>
      <c r="HZ26" s="364">
        <f t="shared" si="20"/>
        <v>0</v>
      </c>
      <c r="IA26" s="364">
        <f t="shared" si="21"/>
        <v>0</v>
      </c>
      <c r="IB26" s="364">
        <f t="shared" si="22"/>
        <v>0</v>
      </c>
      <c r="IC26" s="364">
        <f t="shared" si="23"/>
        <v>0</v>
      </c>
    </row>
    <row r="27" spans="1:237" ht="15.75" customHeight="1" x14ac:dyDescent="0.2">
      <c r="D27" s="1003" t="s">
        <v>479</v>
      </c>
      <c r="E27" s="1004"/>
      <c r="F27" s="705">
        <v>1000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63"/>
      <c r="AA27" s="64"/>
      <c r="AB27" s="65"/>
      <c r="AC27" s="70"/>
      <c r="AD27" s="69"/>
      <c r="AE27" s="69"/>
      <c r="AF27" s="69"/>
      <c r="AG27" s="69"/>
      <c r="AH27" s="69"/>
      <c r="AI27" s="6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138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P27" s="179"/>
      <c r="DA27" s="8"/>
      <c r="DB27" s="8"/>
      <c r="DC27" s="8"/>
      <c r="DD27" s="8"/>
      <c r="DE27" s="8"/>
      <c r="DF27" s="8"/>
      <c r="DG27" s="8"/>
      <c r="DH27" s="8"/>
      <c r="DI27" s="8"/>
      <c r="DJ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GW27" s="519">
        <v>5</v>
      </c>
      <c r="GX27" s="364">
        <f>IF(COUNTIF($G8:$GP8,$GX$12)=0,0,HLOOKUP($GX$12,$G8:$GP$16,$HM27,FALSE))</f>
        <v>0</v>
      </c>
      <c r="GY27" s="364">
        <f>IF(COUNTIF($G8:$GP8,$GY$12)=0,0,HLOOKUP($GY$12,$G8:$GP$16,$HM27,FALSE))</f>
        <v>30</v>
      </c>
      <c r="GZ27" s="364">
        <f>IF(COUNTIF($G8:$GP8,$GZ$12)=0,0,HLOOKUP($GZ$12,$G8:$GP$16,$HM27,FALSE))</f>
        <v>78</v>
      </c>
      <c r="HA27" s="364">
        <f>IF(COUNTIF($G8:$GP8,$HA$12)=0,0,HLOOKUP($HA$12,$G8:$GP$16,$HM27,FALSE))</f>
        <v>134</v>
      </c>
      <c r="HB27" s="364">
        <f>IF(COUNTIF($G8:$GP8,$HB$12)=0,0,HLOOKUP($HB$12,$G8:$GP$16,$HM27,FALSE))</f>
        <v>0</v>
      </c>
      <c r="HC27" s="364">
        <f>IF(COUNTIF($G8:$GP8,$HC$12)=0,0,HLOOKUP($HC$12,$G8:$GP$16,$HM27,FALSE))</f>
        <v>0</v>
      </c>
      <c r="HD27" s="364">
        <f>IF(COUNTIF($G8:$GP8,"X")=0,0,HLOOKUP("X",$G8:$GP$16,$HM27,FALSE))</f>
        <v>189</v>
      </c>
      <c r="HE27" s="8"/>
      <c r="HF27" s="606" t="s">
        <v>61</v>
      </c>
      <c r="HG27" s="364">
        <f>IF(GX27=0,0,IF(AND(GX27&lt;&gt;0,GY27=0),SUM(INDEX($G8:$GP8,1,GX27):INDEX($G8:$GP8,1,$HD27)),SUM(INDEX($G8:$GP8,1,GX27):INDEX($G8:$GP8,1,GY27))))</f>
        <v>0</v>
      </c>
      <c r="HH27" s="364">
        <f>IF(GY27=0,0,IF(AND(GY27&lt;&gt;0,GZ27=0),SUM(INDEX($G8:$GP8,1,GY27):INDEX($G8:$GP8,1,$HD27)),SUM(INDEX($G8:$GP8,1,GY27):INDEX($G8:$GP8,1,GZ27))))</f>
        <v>943</v>
      </c>
      <c r="HI27" s="364">
        <f>IF(GZ27=0,0,IF(AND(GZ27&lt;&gt;0,HA27=0),SUM(INDEX($G8:$GP8,1,GZ27):INDEX($G8:$GP8,1,$HD27)),SUM(INDEX($G8:$GP8,1,GZ27):INDEX($G8:$GP8,1,HA27))))</f>
        <v>978</v>
      </c>
      <c r="HJ27" s="364">
        <f>IF(HA27=0,0,IF(AND(HA27&lt;&gt;0,HB27=0),SUM(INDEX($G8:$GP8,1,HA27):INDEX($G8:$GP8,1,$HD27)),SUM(INDEX($G8:$GP8,1,HA27):INDEX($G8:$GP8,1,HB27))))</f>
        <v>980</v>
      </c>
      <c r="HK27" s="364">
        <f>IF(HB27=0,0,IF(AND(HB27&lt;&gt;0,HC27=0),SUM(INDEX($G8:$GP8,1,HB27):INDEX($G8:$GP8,1,$HD27)),SUM(INDEX($G8:$GP8,1,HB27):INDEX($G8:$GP8,1,HC27))))</f>
        <v>0</v>
      </c>
      <c r="HL27" s="364">
        <f>IF(HC27=0,0,IF(AND(HC27&lt;&gt;0,GX27=0),SUM(INDEX($G8:$GP8,1,HC27):INDEX($G8:$GP8,1,$HD27)),SUM(INDEX($G8:$GP8,1,HC27):INDEX($G8:$GP8,1,GX27))))</f>
        <v>0</v>
      </c>
      <c r="HM27" s="519">
        <v>9</v>
      </c>
      <c r="HO27" s="606" t="s">
        <v>61</v>
      </c>
      <c r="HP27" s="369">
        <f>IF(AND(GX27=0,GY27=0),0,IF(AND(GX27=0,GY27&lt;&gt;0),COUNTIF(INDEX($G$4:$GP$16,$GW27,GX27+1):INDEX($G$4:$GP$16,$GW27,GY27),"STK")+COUNTIF(INDEX($G$4:$GP$16,$GW27,GX27+1):INDEX($G$4:$GP$16,$GW27,GY27),"SB"),IF(AND(GX27&lt;&gt;0,GY27=0),COUNTIF(INDEX($G$4:$GP$16,$GW27,GX27):INDEX($G$4:$GP$16,$GW27,HD27),"STK")+COUNTIF(INDEX($G$4:$GP$16,$GW27,GX27):INDEX($G$4:$GP$16,$GW27,HD27),"SB"),COUNTIF(INDEX($G$4:$GP$16,$GW27,GX27):INDEX($G$4:$GP$16,$GW27,GY27),"STK")+COUNTIF(INDEX($G$4:$GP$16,$GW27,GX27):INDEX($G$4:$GP$16,$GW27,GY27),"SB"))))</f>
        <v>0</v>
      </c>
      <c r="HQ27" s="405">
        <f>IF(AND(GY27=0,GZ27=0),0,IF(AND(GY27=0,GZ27&lt;&gt;0),COUNTIF(INDEX($G$4:$GP$16,$GW27,GY27+1):INDEX($G$4:$GP$16,$GW27,GZ27),"STK")+COUNTIF(INDEX($G$4:$GP$16,$GW27,GY27+1):INDEX($G$4:$GP$16,$GW27,GZ27),"SB"),IF(AND(GY27&lt;&gt;0,GZ27=0),COUNTIF(INDEX($G$4:$GP$16,$GW27,GY27):INDEX($G$4:$GP$16,$GW27,HD27),"STK")+COUNTIF(INDEX($G$4:$GP$16,$GW27,GY27):INDEX($G$4:$GP$16,$GW27,HD27),"SB"),COUNTIF(INDEX($G$4:$GP$16,$GW27,GY27):INDEX($G$4:$GP$16,$GW27,GZ27),"STK")+COUNTIF(INDEX($G$4:$GP$16,$GW27,GY27):INDEX($G$4:$GP$16,$GW27,GZ27),"SB"))))</f>
        <v>0</v>
      </c>
      <c r="HR27" s="406">
        <f>IF(AND(GZ27=0,HA27=0),0,IF(AND(GZ27=0,HA27&lt;&gt;0),COUNTIF(INDEX($G$4:$GP$16,$GW27,GZ27+1):INDEX($G$4:$GP$16,$GW27,HA27),"STK")+COUNTIF(INDEX($G$4:$GP$16,$GW27,GZ27+1):INDEX($G$4:$GP$16,$GW27,HA27),"SB"),IF(AND(GZ27&lt;&gt;0,HA27=0),COUNTIF(INDEX($G$4:$GP$16,$GW27,GZ27):INDEX($G$4:$GP$16,$GW27,HD27),"STK")+COUNTIF(INDEX($G$4:$GP$16,$GW27,GZ27):INDEX($G$4:$GP$16,$GW27,HD27),"SB"),COUNTIF(INDEX($G$4:$GP$16,$GW27,GZ27):INDEX($G$4:$GP$16,$GW27,HA27),"STK")+COUNTIF(INDEX($G$4:$GP$16,$GW27,GZ27):INDEX($G$4:$GP$16,$GW27,HA27),"SB"))))</f>
        <v>6</v>
      </c>
      <c r="HS27" s="405">
        <f>IF(AND(HA27=0,HB27=0),0,IF(AND(HA27=0,HB27&lt;&gt;0),COUNTIF(INDEX($G$4:$GP$16,$GW27,HA27+1):INDEX($G$4:$GP$16,$GW27,HB27),"STK")+COUNTIF(INDEX($G$4:$GP$16,$GW27,HA27+1):INDEX($G$4:$GP$16,$GW27,HB27),"SB"),IF(AND(HA27&lt;&gt;0,HB27=0),COUNTIF(INDEX($G$4:$GP$16,$GW27,HA27):INDEX($G$4:$GP$16,$GW27,HD27),"STK")+COUNTIF(INDEX($G$4:$GP$16,$GW27,HA27):INDEX($G$4:$GP$16,$GW27,HD27),"SB"),COUNTIF(INDEX($G$4:$GP$16,$GW27,HA27):INDEX($G$4:$GP$16,$GW27,HB27),"STK")+COUNTIF(INDEX($G$4:$GP$16,$GW27,HA27):INDEX($G$4:$GP$16,$GW27,HB27),"SB"))))</f>
        <v>0</v>
      </c>
      <c r="HT27" s="701">
        <f>IF(AND(HB27=0,HC27=0),0,IF(AND(HB27=0,HC27&lt;&gt;0),COUNTIF(INDEX($G$4:$GP$16,$GW27,HB27+1):INDEX($G$4:$GP$16,$GW27,HC27),"STK")+COUNTIF(INDEX($G$4:$GP$16,$GW27,HB27+1):INDEX($G$4:$GP$16,$GW27,HC27),"SB"),IF(AND(HB27&lt;&gt;0,HC27=0),COUNTIF(INDEX($G$4:$GP$16,$GW27,HB27):INDEX($G$4:$GP$16,$GW27,HD27),"STK")+COUNTIF(INDEX($G$4:$GP$16,$GW27,HB27):INDEX($G$4:$GP$16,$GW27,HD27),"SB"),COUNTIF(INDEX($G$4:$GP$16,$GW27,HB27):INDEX($G$4:$GP$16,$GW27,HC27),"STK")+COUNTIF(INDEX($G$4:$GP$16,$GW27,HB27):INDEX($G$4:$GP$16,$GW27,HC27),"SB"))))</f>
        <v>0</v>
      </c>
      <c r="HU27" s="370">
        <f>IF(AND(HC27=0,GX27=0),0,IF(AND(HC27=0,GX27&lt;&gt;0),COUNTIF(INDEX($G$4:$GP$16,$GW27,HC27+1):INDEX($G$4:$GP$16,$GW27,GX27),"STK")+COUNTIF(INDEX($G$4:$GP$16,$GW27,HC27+1):INDEX($G$4:$GP$16,$GW27,GX27),"SB"),IF(AND(HC27&lt;&gt;0,GX27=0),COUNTIF(INDEX($G$4:$GP$16,$GW27,HC27):INDEX($G$4:$GP$16,$GW27,HD27),"STK")+COUNTIF(INDEX($G$4:$GP$16,$GW27,HC27):INDEX($G$4:$GP$16,$GW27,HD27),"SB"),COUNTIF(INDEX($G$4:$GP$16,$GW27,HC27):INDEX($G$4:$GP$16,$GW27,GX27),"STK")+COUNTIF(INDEX($G$4:$GP$16,$GW27,HC27):INDEX($G$4:$GP$16,$GW27,GX27),"SB"))))</f>
        <v>0</v>
      </c>
      <c r="HV27" s="176"/>
      <c r="HW27" s="606" t="s">
        <v>61</v>
      </c>
      <c r="HX27" s="364">
        <f t="shared" si="27"/>
        <v>0</v>
      </c>
      <c r="HY27" s="364">
        <f t="shared" si="19"/>
        <v>43</v>
      </c>
      <c r="HZ27" s="364">
        <f t="shared" si="20"/>
        <v>45</v>
      </c>
      <c r="IA27" s="364">
        <f t="shared" si="21"/>
        <v>50</v>
      </c>
      <c r="IB27" s="364">
        <f t="shared" si="22"/>
        <v>0</v>
      </c>
      <c r="IC27" s="364">
        <f t="shared" si="23"/>
        <v>0</v>
      </c>
    </row>
    <row r="28" spans="1:237" ht="15.75" customHeight="1" x14ac:dyDescent="0.2"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64"/>
      <c r="AC28" s="70"/>
      <c r="AD28" s="68"/>
      <c r="AE28" s="68"/>
      <c r="AF28" s="68"/>
      <c r="AG28" s="68"/>
      <c r="AH28" s="68"/>
      <c r="AI28" s="68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138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GW28" s="554">
        <v>6</v>
      </c>
      <c r="GX28" s="364">
        <f>IF(COUNTIF($G9:$GP9,$GX$12)=0,0,HLOOKUP($GX$12,$G9:$GP$16,$HM28,FALSE))</f>
        <v>0</v>
      </c>
      <c r="GY28" s="364">
        <f>IF(COUNTIF($G9:$GP9,$GY$12)=0,0,HLOOKUP($GY$12,$G9:$GP$16,$HM28,FALSE))</f>
        <v>40</v>
      </c>
      <c r="GZ28" s="364">
        <f>IF(COUNTIF($G9:$GP9,$GZ$12)=0,0,HLOOKUP($GZ$12,$G9:$GP$16,$HM28,FALSE))</f>
        <v>88</v>
      </c>
      <c r="HA28" s="364">
        <f>IF(COUNTIF($G9:$GP9,$HA$12)=0,0,HLOOKUP($HA$12,$G9:$GP$16,$HM28,FALSE))</f>
        <v>150</v>
      </c>
      <c r="HB28" s="364">
        <f>IF(COUNTIF($G9:$GP9,$HB$12)=0,0,HLOOKUP($HB$12,$G9:$GP$16,$HM28,FALSE))</f>
        <v>0</v>
      </c>
      <c r="HC28" s="364">
        <f>IF(COUNTIF($G9:$GP9,$HC$12)=0,0,HLOOKUP($HC$12,$G9:$GP$16,$HM28,FALSE))</f>
        <v>0</v>
      </c>
      <c r="HD28" s="364">
        <f>IF(COUNTIF($G9:$GP9,"X")=0,0,HLOOKUP("X",$G9:$GP$16,$HM28,FALSE))</f>
        <v>189</v>
      </c>
      <c r="HE28" s="8"/>
      <c r="HF28" s="606" t="s">
        <v>62</v>
      </c>
      <c r="HG28" s="364">
        <f>IF(GX28=0,0,IF(AND(GX28&lt;&gt;0,GY28=0),SUM(INDEX($G9:$GP9,1,GX28):INDEX($G9:$GP9,1,$HD28)),SUM(INDEX($G9:$GP9,1,GX28):INDEX($G9:$GP9,1,GY28))))</f>
        <v>0</v>
      </c>
      <c r="HH28" s="364">
        <f>IF(GY28=0,0,IF(AND(GY28&lt;&gt;0,GZ28=0),SUM(INDEX($G9:$GP9,1,GY28):INDEX($G9:$GP9,1,$HD28)),SUM(INDEX($G9:$GP9,1,GY28):INDEX($G9:$GP9,1,GZ28))))</f>
        <v>966</v>
      </c>
      <c r="HI28" s="364">
        <f>IF(GZ28=0,0,IF(AND(GZ28&lt;&gt;0,HA28=0),SUM(INDEX($G9:$GP9,1,GZ28):INDEX($G9:$GP9,1,$HD28)),SUM(INDEX($G9:$GP9,1,GZ28):INDEX($G9:$GP9,1,HA28))))</f>
        <v>998</v>
      </c>
      <c r="HJ28" s="364">
        <f>IF(HA28=0,0,IF(AND(HA28&lt;&gt;0,HB28=0),SUM(INDEX($G9:$GP9,1,HA28):INDEX($G9:$GP9,1,$HD28)),SUM(INDEX($G9:$GP9,1,HA28):INDEX($G9:$GP9,1,HB28))))</f>
        <v>660</v>
      </c>
      <c r="HK28" s="364">
        <f>IF(HB28=0,0,IF(AND(HB28&lt;&gt;0,HC28=0),SUM(INDEX($G9:$GP9,1,HB28):INDEX($G9:$GP9,1,$HD28)),SUM(INDEX($G9:$GP9,1,HB28):INDEX($G9:$GP9,1,HC28))))</f>
        <v>0</v>
      </c>
      <c r="HL28" s="364">
        <f>IF(HC28=0,0,IF(AND(HC28&lt;&gt;0,GX28=0),SUM(INDEX($G9:$GP9,1,HC28):INDEX($G9:$GP9,1,$HD28)),SUM(INDEX($G9:$GP9,1,HC28):INDEX($G9:$GP9,1,GX28))))</f>
        <v>0</v>
      </c>
      <c r="HM28" s="519">
        <v>8</v>
      </c>
      <c r="HO28" s="606" t="s">
        <v>62</v>
      </c>
      <c r="HP28" s="369">
        <f>IF(AND(GX28=0,GY28=0),0,IF(AND(GX28=0,GY28&lt;&gt;0),COUNTIF(INDEX($G$4:$GP$16,$GW28,GX28+1):INDEX($G$4:$GP$16,$GW28,GY28),"STK")+COUNTIF(INDEX($G$4:$GP$16,$GW28,GX28+1):INDEX($G$4:$GP$16,$GW28,GY28),"SB"),IF(AND(GX28&lt;&gt;0,GY28=0),COUNTIF(INDEX($G$4:$GP$16,$GW28,GX28):INDEX($G$4:$GP$16,$GW28,HD28),"STK")+COUNTIF(INDEX($G$4:$GP$16,$GW28,GX28):INDEX($G$4:$GP$16,$GW28,HD28),"SB"),COUNTIF(INDEX($G$4:$GP$16,$GW28,GX28):INDEX($G$4:$GP$16,$GW28,GY28),"STK")+COUNTIF(INDEX($G$4:$GP$16,$GW28,GX28):INDEX($G$4:$GP$16,$GW28,GY28),"SB"))))</f>
        <v>10</v>
      </c>
      <c r="HQ28" s="405">
        <f>IF(AND(GY28=0,GZ28=0),0,IF(AND(GY28=0,GZ28&lt;&gt;0),COUNTIF(INDEX($G$4:$GP$16,$GW28,GY28+1):INDEX($G$4:$GP$16,$GW28,GZ28),"STK")+COUNTIF(INDEX($G$4:$GP$16,$GW28,GY28+1):INDEX($G$4:$GP$16,$GW28,GZ28),"SB"),IF(AND(GY28&lt;&gt;0,GZ28=0),COUNTIF(INDEX($G$4:$GP$16,$GW28,GY28):INDEX($G$4:$GP$16,$GW28,HD28),"STK")+COUNTIF(INDEX($G$4:$GP$16,$GW28,GY28):INDEX($G$4:$GP$16,$GW28,HD28),"SB"),COUNTIF(INDEX($G$4:$GP$16,$GW28,GY28):INDEX($G$4:$GP$16,$GW28,GZ28),"STK")+COUNTIF(INDEX($G$4:$GP$16,$GW28,GY28):INDEX($G$4:$GP$16,$GW28,GZ28),"SB"))))</f>
        <v>0</v>
      </c>
      <c r="HR28" s="406">
        <f>IF(AND(GZ28=0,HA28=0),0,IF(AND(GZ28=0,HA28&lt;&gt;0),COUNTIF(INDEX($G$4:$GP$16,$GW28,GZ28+1):INDEX($G$4:$GP$16,$GW28,HA28),"STK")+COUNTIF(INDEX($G$4:$GP$16,$GW28,GZ28+1):INDEX($G$4:$GP$16,$GW28,HA28),"SB"),IF(AND(GZ28&lt;&gt;0,HA28=0),COUNTIF(INDEX($G$4:$GP$16,$GW28,GZ28):INDEX($G$4:$GP$16,$GW28,HD28),"STK")+COUNTIF(INDEX($G$4:$GP$16,$GW28,GZ28):INDEX($G$4:$GP$16,$GW28,HD28),"SB"),COUNTIF(INDEX($G$4:$GP$16,$GW28,GZ28):INDEX($G$4:$GP$16,$GW28,HA28),"STK")+COUNTIF(INDEX($G$4:$GP$16,$GW28,GZ28):INDEX($G$4:$GP$16,$GW28,HA28),"SB"))))</f>
        <v>7</v>
      </c>
      <c r="HS28" s="405">
        <f>IF(AND(HA28=0,HB28=0),0,IF(AND(HA28=0,HB28&lt;&gt;0),COUNTIF(INDEX($G$4:$GP$16,$GW28,HA28+1):INDEX($G$4:$GP$16,$GW28,HB28),"STK")+COUNTIF(INDEX($G$4:$GP$16,$GW28,HA28+1):INDEX($G$4:$GP$16,$GW28,HB28),"SB"),IF(AND(HA28&lt;&gt;0,HB28=0),COUNTIF(INDEX($G$4:$GP$16,$GW28,HA28):INDEX($G$4:$GP$16,$GW28,HD28),"STK")+COUNTIF(INDEX($G$4:$GP$16,$GW28,HA28):INDEX($G$4:$GP$16,$GW28,HD28),"SB"),COUNTIF(INDEX($G$4:$GP$16,$GW28,HA28):INDEX($G$4:$GP$16,$GW28,HB28),"STK")+COUNTIF(INDEX($G$4:$GP$16,$GW28,HA28):INDEX($G$4:$GP$16,$GW28,HB28),"SB"))))</f>
        <v>0</v>
      </c>
      <c r="HT28" s="701">
        <f>IF(AND(HB28=0,HC28=0),0,IF(AND(HB28=0,HC28&lt;&gt;0),COUNTIF(INDEX($G$4:$GP$16,$GW28,HB28+1):INDEX($G$4:$GP$16,$GW28,HC28),"STK")+COUNTIF(INDEX($G$4:$GP$16,$GW28,HB28+1):INDEX($G$4:$GP$16,$GW28,HC28),"SB"),IF(AND(HB28&lt;&gt;0,HC28=0),COUNTIF(INDEX($G$4:$GP$16,$GW28,HB28):INDEX($G$4:$GP$16,$GW28,HD28),"STK")+COUNTIF(INDEX($G$4:$GP$16,$GW28,HB28):INDEX($G$4:$GP$16,$GW28,HD28),"SB"),COUNTIF(INDEX($G$4:$GP$16,$GW28,HB28):INDEX($G$4:$GP$16,$GW28,HC28),"STK")+COUNTIF(INDEX($G$4:$GP$16,$GW28,HB28):INDEX($G$4:$GP$16,$GW28,HC28),"SB"))))</f>
        <v>0</v>
      </c>
      <c r="HU28" s="370">
        <f>IF(AND(HC28=0,GX28=0),0,IF(AND(HC28=0,GX28&lt;&gt;0),COUNTIF(INDEX($G$4:$GP$16,$GW28,HC28+1):INDEX($G$4:$GP$16,$GW28,GX28),"STK")+COUNTIF(INDEX($G$4:$GP$16,$GW28,HC28+1):INDEX($G$4:$GP$16,$GW28,GX28),"SB"),IF(AND(HC28&lt;&gt;0,GX28=0),COUNTIF(INDEX($G$4:$GP$16,$GW28,HC28):INDEX($G$4:$GP$16,$GW28,HD28),"STK")+COUNTIF(INDEX($G$4:$GP$16,$GW28,HC28):INDEX($G$4:$GP$16,$GW28,HD28),"SB"),COUNTIF(INDEX($G$4:$GP$16,$GW28,HC28):INDEX($G$4:$GP$16,$GW28,GX28),"STK")+COUNTIF(INDEX($G$4:$GP$16,$GW28,HC28):INDEX($G$4:$GP$16,$GW28,GX28),"SB"))))</f>
        <v>0</v>
      </c>
      <c r="HV28" s="176"/>
      <c r="HW28" s="606" t="s">
        <v>62</v>
      </c>
      <c r="HX28" s="364">
        <f t="shared" si="27"/>
        <v>0</v>
      </c>
      <c r="HY28" s="364">
        <f t="shared" si="19"/>
        <v>43</v>
      </c>
      <c r="HZ28" s="364">
        <f t="shared" si="20"/>
        <v>50</v>
      </c>
      <c r="IA28" s="364">
        <f t="shared" si="21"/>
        <v>34</v>
      </c>
      <c r="IB28" s="364">
        <f t="shared" si="22"/>
        <v>0</v>
      </c>
      <c r="IC28" s="364">
        <f t="shared" si="23"/>
        <v>0</v>
      </c>
    </row>
    <row r="29" spans="1:237" ht="15.75" customHeight="1" x14ac:dyDescent="0.2"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76" t="s">
        <v>40</v>
      </c>
      <c r="S29" s="73">
        <v>2015</v>
      </c>
      <c r="T29" s="73">
        <v>2016</v>
      </c>
      <c r="U29" s="73">
        <v>2017</v>
      </c>
      <c r="V29" s="73">
        <v>2018</v>
      </c>
      <c r="W29" s="73">
        <v>2019</v>
      </c>
      <c r="X29" s="74">
        <v>2020</v>
      </c>
      <c r="Y29" s="73">
        <v>2021</v>
      </c>
      <c r="Z29" s="9"/>
      <c r="AA29" s="9"/>
      <c r="AB29" s="64"/>
      <c r="AC29" s="70"/>
      <c r="AD29" s="68"/>
      <c r="AE29" s="68"/>
      <c r="AF29" s="68"/>
      <c r="AG29" s="68"/>
      <c r="AH29" s="68"/>
      <c r="AI29" s="68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138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GW29" s="519">
        <v>7</v>
      </c>
      <c r="GX29" s="364">
        <f>IF(COUNTIF($G10:$GP10,$GX$12)=0,0,HLOOKUP($GX$12,$G10:$GP$16,$HM29,FALSE))</f>
        <v>0</v>
      </c>
      <c r="GY29" s="364">
        <f>IF(COUNTIF($G10:$GP10,$GY$12)=0,0,HLOOKUP($GY$12,$G10:$GP$16,$HM29,FALSE))</f>
        <v>37</v>
      </c>
      <c r="GZ29" s="364">
        <f>IF(COUNTIF($G10:$GP10,$GZ$12)=0,0,HLOOKUP($GZ$12,$G10:$GP$16,$HM29,FALSE))</f>
        <v>114</v>
      </c>
      <c r="HA29" s="364">
        <f>IF(COUNTIF($G10:$GP10,$HA$12)=0,0,HLOOKUP($HA$12,$G10:$GP$16,$HM29,FALSE))</f>
        <v>0</v>
      </c>
      <c r="HB29" s="364">
        <f>IF(COUNTIF($G10:$GP10,$HB$12)=0,0,HLOOKUP($HB$12,$G10:$GP$16,$HM29,FALSE))</f>
        <v>0</v>
      </c>
      <c r="HC29" s="364">
        <f>IF(COUNTIF($G10:$GP10,$HC$12)=0,0,HLOOKUP($HC$12,$G10:$GP$16,$HM29,FALSE))</f>
        <v>0</v>
      </c>
      <c r="HD29" s="364">
        <f>IF(COUNTIF($G10:$GP10,"X")=0,0,HLOOKUP("X",$G10:$GP$16,$HM29,FALSE))</f>
        <v>169</v>
      </c>
      <c r="HE29" s="8"/>
      <c r="HF29" s="606" t="s">
        <v>63</v>
      </c>
      <c r="HG29" s="364">
        <f>IF(GX29=0,0,IF(AND(GX29&lt;&gt;0,GY29=0),SUM(INDEX($G10:$GP10,1,GX29):INDEX($G10:$GP10,1,$HD29)),SUM(INDEX($G10:$GP10,1,GX29):INDEX($G10:$GP10,1,GY29))))</f>
        <v>0</v>
      </c>
      <c r="HH29" s="364">
        <f>IF(GY29=0,0,IF(AND(GY29&lt;&gt;0,GZ29=0),SUM(INDEX($G10:$GP10,1,GY29):INDEX($G10:$GP10,1,$HD29)),SUM(INDEX($G10:$GP10,1,GY29):INDEX($G10:$GP10,1,GZ29))))</f>
        <v>964</v>
      </c>
      <c r="HI29" s="364">
        <f>IF(GZ29=0,0,IF(AND(GZ29&lt;&gt;0,HA29=0),SUM(INDEX($G10:$GP10,1,GZ29):INDEX($G10:$GP10,1,$HD29)),SUM(INDEX($G10:$GP10,1,GZ29):INDEX($G10:$GP10,1,HA29))))</f>
        <v>1000</v>
      </c>
      <c r="HJ29" s="364">
        <f>IF(HA29=0,0,IF(AND(HA29&lt;&gt;0,HB29=0),SUM(INDEX($G10:$GP10,1,HA29):INDEX($G10:$GP10,1,$HD29)),SUM(INDEX($G10:$GP10,1,HA29):INDEX($G10:$GP10,1,HB29))))</f>
        <v>0</v>
      </c>
      <c r="HK29" s="364">
        <f>IF(HB29=0,0,IF(AND(HB29&lt;&gt;0,HC29=0),SUM(INDEX($G10:$GP10,1,HB29):INDEX($G10:$GP10,1,$HD29)),SUM(INDEX($G10:$GP10,1,HB29):INDEX($G10:$GP10,1,HC29))))</f>
        <v>0</v>
      </c>
      <c r="HL29" s="364">
        <f>IF(HC29=0,0,IF(AND(HC29&lt;&gt;0,GX29=0),SUM(INDEX($G10:$GP10,1,HC29):INDEX($G10:$GP10,1,$HD29)),SUM(INDEX($G10:$GP10,1,HC29):INDEX($G10:$GP10,1,GX29))))</f>
        <v>0</v>
      </c>
      <c r="HM29" s="519">
        <v>7</v>
      </c>
      <c r="HO29" s="606" t="s">
        <v>63</v>
      </c>
      <c r="HP29" s="369">
        <f>IF(AND(GX29=0,GY29=0),0,IF(AND(GX29=0,GY29&lt;&gt;0),COUNTIF(INDEX($G$4:$GP$16,$GW29,GX29+1):INDEX($G$4:$GP$16,$GW29,GY29),"STK")+COUNTIF(INDEX($G$4:$GP$16,$GW29,GX29+1):INDEX($G$4:$GP$16,$GW29,GY29),"SB"),IF(AND(GX29&lt;&gt;0,GY29=0),COUNTIF(INDEX($G$4:$GP$16,$GW29,GX29):INDEX($G$4:$GP$16,$GW29,HD29),"STK")+COUNTIF(INDEX($G$4:$GP$16,$GW29,GX29):INDEX($G$4:$GP$16,$GW29,HD29),"SB"),COUNTIF(INDEX($G$4:$GP$16,$GW29,GX29):INDEX($G$4:$GP$16,$GW29,GY29),"STK")+COUNTIF(INDEX($G$4:$GP$16,$GW29,GX29):INDEX($G$4:$GP$16,$GW29,GY29),"SB"))))</f>
        <v>0</v>
      </c>
      <c r="HQ29" s="405">
        <f>IF(AND(GY29=0,GZ29=0),0,IF(AND(GY29=0,GZ29&lt;&gt;0),COUNTIF(INDEX($G$4:$GP$16,$GW29,GY29+1):INDEX($G$4:$GP$16,$GW29,GZ29),"STK")+COUNTIF(INDEX($G$4:$GP$16,$GW29,GY29+1):INDEX($G$4:$GP$16,$GW29,GZ29),"SB"),IF(AND(GY29&lt;&gt;0,GZ29=0),COUNTIF(INDEX($G$4:$GP$16,$GW29,GY29):INDEX($G$4:$GP$16,$GW29,HD29),"STK")+COUNTIF(INDEX($G$4:$GP$16,$GW29,GY29):INDEX($G$4:$GP$16,$GW29,HD29),"SB"),COUNTIF(INDEX($G$4:$GP$16,$GW29,GY29):INDEX($G$4:$GP$16,$GW29,GZ29),"STK")+COUNTIF(INDEX($G$4:$GP$16,$GW29,GY29):INDEX($G$4:$GP$16,$GW29,GZ29),"SB"))))</f>
        <v>24</v>
      </c>
      <c r="HR29" s="406">
        <f>IF(AND(GZ29=0,HA29=0),0,IF(AND(GZ29=0,HA29&lt;&gt;0),COUNTIF(INDEX($G$4:$GP$16,$GW29,GZ29+1):INDEX($G$4:$GP$16,$GW29,HA29),"STK")+COUNTIF(INDEX($G$4:$GP$16,$GW29,GZ29+1):INDEX($G$4:$GP$16,$GW29,HA29),"SB"),IF(AND(GZ29&lt;&gt;0,HA29=0),COUNTIF(INDEX($G$4:$GP$16,$GW29,GZ29):INDEX($G$4:$GP$16,$GW29,HD29),"STK")+COUNTIF(INDEX($G$4:$GP$16,$GW29,GZ29):INDEX($G$4:$GP$16,$GW29,HD29),"SB"),COUNTIF(INDEX($G$4:$GP$16,$GW29,GZ29):INDEX($G$4:$GP$16,$GW29,HA29),"STK")+COUNTIF(INDEX($G$4:$GP$16,$GW29,GZ29):INDEX($G$4:$GP$16,$GW29,HA29),"SB"))))</f>
        <v>0</v>
      </c>
      <c r="HS29" s="405">
        <f>IF(AND(HA29=0,HB29=0),0,IF(AND(HA29=0,HB29&lt;&gt;0),COUNTIF(INDEX($G$4:$GP$16,$GW29,HA29+1):INDEX($G$4:$GP$16,$GW29,HB29),"STK")+COUNTIF(INDEX($G$4:$GP$16,$GW29,HA29+1):INDEX($G$4:$GP$16,$GW29,HB29),"SB"),IF(AND(HA29&lt;&gt;0,HB29=0),COUNTIF(INDEX($G$4:$GP$16,$GW29,HA29):INDEX($G$4:$GP$16,$GW29,HD29),"STK")+COUNTIF(INDEX($G$4:$GP$16,$GW29,HA29):INDEX($G$4:$GP$16,$GW29,HD29),"SB"),COUNTIF(INDEX($G$4:$GP$16,$GW29,HA29):INDEX($G$4:$GP$16,$GW29,HB29),"STK")+COUNTIF(INDEX($G$4:$GP$16,$GW29,HA29):INDEX($G$4:$GP$16,$GW29,HB29),"SB"))))</f>
        <v>0</v>
      </c>
      <c r="HT29" s="701">
        <f>IF(AND(HB29=0,HC29=0),0,IF(AND(HB29=0,HC29&lt;&gt;0),COUNTIF(INDEX($G$4:$GP$16,$GW29,HB29+1):INDEX($G$4:$GP$16,$GW29,HC29),"STK")+COUNTIF(INDEX($G$4:$GP$16,$GW29,HB29+1):INDEX($G$4:$GP$16,$GW29,HC29),"SB"),IF(AND(HB29&lt;&gt;0,HC29=0),COUNTIF(INDEX($G$4:$GP$16,$GW29,HB29):INDEX($G$4:$GP$16,$GW29,HD29),"STK")+COUNTIF(INDEX($G$4:$GP$16,$GW29,HB29):INDEX($G$4:$GP$16,$GW29,HD29),"SB"),COUNTIF(INDEX($G$4:$GP$16,$GW29,HB29):INDEX($G$4:$GP$16,$GW29,HC29),"STK")+COUNTIF(INDEX($G$4:$GP$16,$GW29,HB29):INDEX($G$4:$GP$16,$GW29,HC29),"SB"))))</f>
        <v>0</v>
      </c>
      <c r="HU29" s="370">
        <f>IF(AND(HC29=0,GX29=0),0,IF(AND(HC29=0,GX29&lt;&gt;0),COUNTIF(INDEX($G$4:$GP$16,$GW29,HC29+1):INDEX($G$4:$GP$16,$GW29,GX29),"STK")+COUNTIF(INDEX($G$4:$GP$16,$GW29,HC29+1):INDEX($G$4:$GP$16,$GW29,GX29),"SB"),IF(AND(HC29&lt;&gt;0,GX29=0),COUNTIF(INDEX($G$4:$GP$16,$GW29,HC29):INDEX($G$4:$GP$16,$GW29,HD29),"STK")+COUNTIF(INDEX($G$4:$GP$16,$GW29,HC29):INDEX($G$4:$GP$16,$GW29,HD29),"SB"),COUNTIF(INDEX($G$4:$GP$16,$GW29,HC29):INDEX($G$4:$GP$16,$GW29,GX29),"STK")+COUNTIF(INDEX($G$4:$GP$16,$GW29,HC29):INDEX($G$4:$GP$16,$GW29,GX29),"SB"))))</f>
        <v>0</v>
      </c>
      <c r="HV29" s="176"/>
      <c r="HW29" s="606" t="s">
        <v>63</v>
      </c>
      <c r="HX29" s="364">
        <f t="shared" si="27"/>
        <v>0</v>
      </c>
      <c r="HY29" s="364">
        <f t="shared" si="19"/>
        <v>48</v>
      </c>
      <c r="HZ29" s="364">
        <f t="shared" si="20"/>
        <v>50</v>
      </c>
      <c r="IA29" s="364">
        <f t="shared" si="21"/>
        <v>0</v>
      </c>
      <c r="IB29" s="364">
        <f t="shared" si="22"/>
        <v>0</v>
      </c>
      <c r="IC29" s="364">
        <f t="shared" si="23"/>
        <v>0</v>
      </c>
    </row>
    <row r="30" spans="1:237" ht="15.75" customHeight="1" thickBot="1" x14ac:dyDescent="0.25">
      <c r="G30" s="9"/>
      <c r="O30" s="9"/>
      <c r="P30" s="9"/>
      <c r="Q30" s="9"/>
      <c r="R30" s="76" t="s">
        <v>37</v>
      </c>
      <c r="S30" s="73">
        <f>G14</f>
        <v>1499</v>
      </c>
      <c r="T30" s="73">
        <f>S14</f>
        <v>1429</v>
      </c>
      <c r="U30" s="73">
        <f>AE14</f>
        <v>1424</v>
      </c>
      <c r="V30" s="73">
        <f>AQ14</f>
        <v>1484</v>
      </c>
      <c r="W30" s="73">
        <f>BC14</f>
        <v>1420</v>
      </c>
      <c r="X30" s="73">
        <f>BO14</f>
        <v>1426</v>
      </c>
      <c r="Y30" s="73">
        <f>CA14</f>
        <v>1268</v>
      </c>
      <c r="Z30" s="63"/>
      <c r="AJ30" s="98"/>
      <c r="AK30" s="98"/>
      <c r="AL30" s="98"/>
      <c r="AM30" s="98"/>
      <c r="AN30" s="98"/>
      <c r="AO30" s="98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GW30" s="614">
        <v>8</v>
      </c>
      <c r="GX30" s="364">
        <f>IF(COUNTIF($G11:$GP11,$GX$12)=0,0,HLOOKUP($GX$12,$G11:$GP$16,$HM30,FALSE))</f>
        <v>1</v>
      </c>
      <c r="GY30" s="364">
        <f>IF(COUNTIF($G11:$GP11,$GY$12)=0,0,HLOOKUP($GY$12,$G11:$GP$16,$HM30,FALSE))</f>
        <v>48</v>
      </c>
      <c r="GZ30" s="364">
        <f>IF(COUNTIF($G11:$GP11,$GZ$12)=0,0,HLOOKUP($GZ$12,$G11:$GP$16,$HM30,FALSE))</f>
        <v>117</v>
      </c>
      <c r="HA30" s="364">
        <f>IF(COUNTIF($G11:$GP11,$HA$12)=0,0,HLOOKUP($HA$12,$G11:$GP$16,$HM30,FALSE))</f>
        <v>0</v>
      </c>
      <c r="HB30" s="364">
        <f>IF(COUNTIF($G11:$GP11,$HB$12)=0,0,HLOOKUP($HB$12,$G11:$GP$16,$HM30,FALSE))</f>
        <v>0</v>
      </c>
      <c r="HC30" s="364">
        <f>IF(COUNTIF($G11:$GP11,$HC$12)=0,0,HLOOKUP($HC$12,$G11:$GP$16,$HM30,FALSE))</f>
        <v>0</v>
      </c>
      <c r="HD30" s="364">
        <f>IF(COUNTIF($G11:$GP11,"X")=0,0,HLOOKUP("X",$G11:$GP$16,$HM30,FALSE))</f>
        <v>172</v>
      </c>
      <c r="HE30" s="8"/>
      <c r="HF30" s="597" t="s">
        <v>64</v>
      </c>
      <c r="HG30" s="364">
        <f>IF(GX30=0,0,IF(AND(GX30&lt;&gt;0,GY30=0),SUM(INDEX($G11:$GP11,1,GX30):INDEX($G11:$GP11,1,$HD30)),SUM(INDEX($G11:$GP11,1,GX30):INDEX($G11:$GP11,1,GY30))))</f>
        <v>978</v>
      </c>
      <c r="HH30" s="364">
        <f>IF(GY30=0,0,IF(AND(GY30&lt;&gt;0,GZ30=0),SUM(INDEX($G11:$GP11,1,GY30):INDEX($G11:$GP11,1,$HD30)),SUM(INDEX($G11:$GP11,1,GY30):INDEX($G11:$GP11,1,GZ30))))</f>
        <v>919</v>
      </c>
      <c r="HI30" s="364">
        <f>IF(GZ30=0,0,IF(AND(GZ30&lt;&gt;0,HA30=0),SUM(INDEX($G11:$GP11,1,GZ30):INDEX($G11:$GP11,1,$HD30)),SUM(INDEX($G11:$GP11,1,GZ30):INDEX($G11:$GP11,1,HA30))))</f>
        <v>1000</v>
      </c>
      <c r="HJ30" s="364">
        <f>IF(HA30=0,0,IF(AND(HA30&lt;&gt;0,HB30=0),SUM(INDEX($G11:$GP11,1,HA30):INDEX($G11:$GP11,1,$HD30)),SUM(INDEX($G11:$GP11,1,HA30):INDEX($G11:$GP11,1,HB30))))</f>
        <v>0</v>
      </c>
      <c r="HK30" s="364">
        <f>IF(HB30=0,0,IF(AND(HB30&lt;&gt;0,HC30=0),SUM(INDEX($G11:$GP11,1,HB30):INDEX($G11:$GP11,1,$HD30)),SUM(INDEX($G11:$GP11,1,HB30):INDEX($G11:$GP11,1,HC30))))</f>
        <v>0</v>
      </c>
      <c r="HL30" s="364">
        <f>IF(HC30=0,0,IF(AND(HC30&lt;&gt;0,GX30=0),SUM(INDEX($G11:$GP11,1,HC30):INDEX($G11:$GP11,1,$HD30)),SUM(INDEX($G11:$GP11,1,HC30):INDEX($G11:$GP11,1,GX30))))</f>
        <v>0</v>
      </c>
      <c r="HM30" s="519">
        <v>6</v>
      </c>
      <c r="HO30" s="606" t="s">
        <v>64</v>
      </c>
      <c r="HP30" s="369">
        <f>IF(AND(GX30=0,GY30=0),0,IF(AND(GX30=0,GY30&lt;&gt;0),COUNTIF(INDEX($G$4:$GP$16,$GW30,GX30+1):INDEX($G$4:$GP$16,$GW30,GY30),"STK")+COUNTIF(INDEX($G$4:$GP$16,$GW30,GX30+1):INDEX($G$4:$GP$16,$GW30,GY30),"SB"),IF(AND(GX30&lt;&gt;0,GY30=0),COUNTIF(INDEX($G$4:$GP$16,$GW30,GX30):INDEX($G$4:$GP$16,$GW30,HD30),"STK")+COUNTIF(INDEX($G$4:$GP$16,$GW30,GX30):INDEX($G$4:$GP$16,$GW30,HD30),"SB"),COUNTIF(INDEX($G$4:$GP$16,$GW30,GX30):INDEX($G$4:$GP$16,$GW30,GY30),"STK")+COUNTIF(INDEX($G$4:$GP$16,$GW30,GX30):INDEX($G$4:$GP$16,$GW30,GY30),"SB"))))</f>
        <v>1</v>
      </c>
      <c r="HQ30" s="407">
        <f>IF(AND(GY30=0,GZ30=0),0,IF(AND(GY30=0,GZ30&lt;&gt;0),COUNTIF(INDEX($G$4:$GP$16,$GW30,GY30+1):INDEX($G$4:$GP$16,$GW30,GZ30),"STK")+COUNTIF(INDEX($G$4:$GP$16,$GW30,GY30+1):INDEX($G$4:$GP$16,$GW30,GZ30),"SB"),IF(AND(GY30&lt;&gt;0,GZ30=0),COUNTIF(INDEX($G$4:$GP$16,$GW30,GY30):INDEX($G$4:$GP$16,$GW30,HD30),"STK")+COUNTIF(INDEX($G$4:$GP$16,$GW30,GY30):INDEX($G$4:$GP$16,$GW30,HD30),"SB"),COUNTIF(INDEX($G$4:$GP$16,$GW30,GY30):INDEX($G$4:$GP$16,$GW30,GZ30),"STK")+COUNTIF(INDEX($G$4:$GP$16,$GW30,GY30):INDEX($G$4:$GP$16,$GW30,GZ30),"SB"))))</f>
        <v>22</v>
      </c>
      <c r="HR30" s="408">
        <f>IF(AND(GZ30=0,HA30=0),0,IF(AND(GZ30=0,HA30&lt;&gt;0),COUNTIF(INDEX($G$4:$GP$16,$GW30,GZ30+1):INDEX($G$4:$GP$16,$GW30,HA30),"STK")+COUNTIF(INDEX($G$4:$GP$16,$GW30,GZ30+1):INDEX($G$4:$GP$16,$GW30,HA30),"SB"),IF(AND(GZ30&lt;&gt;0,HA30=0),COUNTIF(INDEX($G$4:$GP$16,$GW30,GZ30):INDEX($G$4:$GP$16,$GW30,HD30),"STK")+COUNTIF(INDEX($G$4:$GP$16,$GW30,GZ30):INDEX($G$4:$GP$16,$GW30,HD30),"SB"),COUNTIF(INDEX($G$4:$GP$16,$GW30,GZ30):INDEX($G$4:$GP$16,$GW30,HA30),"STK")+COUNTIF(INDEX($G$4:$GP$16,$GW30,GZ30):INDEX($G$4:$GP$16,$GW30,HA30),"SB"))))</f>
        <v>0</v>
      </c>
      <c r="HS30" s="407">
        <f>IF(AND(HA30=0,HB30=0),0,IF(AND(HA30=0,HB30&lt;&gt;0),COUNTIF(INDEX($G$4:$GP$16,$GW30,HA30+1):INDEX($G$4:$GP$16,$GW30,HB30),"STK")+COUNTIF(INDEX($G$4:$GP$16,$GW30,HA30+1):INDEX($G$4:$GP$16,$GW30,HB30),"SB"),IF(AND(HA30&lt;&gt;0,HB30=0),COUNTIF(INDEX($G$4:$GP$16,$GW30,HA30):INDEX($G$4:$GP$16,$GW30,HD30),"STK")+COUNTIF(INDEX($G$4:$GP$16,$GW30,HA30):INDEX($G$4:$GP$16,$GW30,HD30),"SB"),COUNTIF(INDEX($G$4:$GP$16,$GW30,HA30):INDEX($G$4:$GP$16,$GW30,HB30),"STK")+COUNTIF(INDEX($G$4:$GP$16,$GW30,HA30):INDEX($G$4:$GP$16,$GW30,HB30),"SB"))))</f>
        <v>0</v>
      </c>
      <c r="HT30" s="408">
        <f>IF(AND(HB30=0,HC30=0),0,IF(AND(HB30=0,HC30&lt;&gt;0),COUNTIF(INDEX($G$4:$GP$16,$GW30,HB30+1):INDEX($G$4:$GP$16,$GW30,HC30),"STK")+COUNTIF(INDEX($G$4:$GP$16,$GW30,HB30+1):INDEX($G$4:$GP$16,$GW30,HC30),"SB"),IF(AND(HB30&lt;&gt;0,HC30=0),COUNTIF(INDEX($G$4:$GP$16,$GW30,HB30):INDEX($G$4:$GP$16,$GW30,HD30),"STK")+COUNTIF(INDEX($G$4:$GP$16,$GW30,HB30):INDEX($G$4:$GP$16,$GW30,HD30),"SB"),COUNTIF(INDEX($G$4:$GP$16,$GW30,HB30):INDEX($G$4:$GP$16,$GW30,HC30),"STK")+COUNTIF(INDEX($G$4:$GP$16,$GW30,HB30):INDEX($G$4:$GP$16,$GW30,HC30),"SB"))))</f>
        <v>0</v>
      </c>
      <c r="HU30" s="370">
        <f>IF(AND(HC30=0,GX30=0),0,IF(AND(HC30=0,GX30&lt;&gt;0),COUNTIF(INDEX($G$4:$GP$16,$GW30,HC30+1):INDEX($G$4:$GP$16,$GW30,GX30),"STK")+COUNTIF(INDEX($G$4:$GP$16,$GW30,HC30+1):INDEX($G$4:$GP$16,$GW30,GX30),"SB"),IF(AND(HC30&lt;&gt;0,GX30=0),COUNTIF(INDEX($G$4:$GP$16,$GW30,HC30):INDEX($G$4:$GP$16,$GW30,HD30),"STK")+COUNTIF(INDEX($G$4:$GP$16,$GW30,HC30):INDEX($G$4:$GP$16,$GW30,HD30),"SB"),COUNTIF(INDEX($G$4:$GP$16,$GW30,HC30):INDEX($G$4:$GP$16,$GW30,GX30),"STK")+COUNTIF(INDEX($G$4:$GP$16,$GW30,HC30):INDEX($G$4:$GP$16,$GW30,GX30),"SB"))))</f>
        <v>0</v>
      </c>
      <c r="HV30" s="176"/>
      <c r="HW30" s="606" t="s">
        <v>64</v>
      </c>
      <c r="HX30" s="364">
        <f t="shared" si="27"/>
        <v>41</v>
      </c>
      <c r="HY30" s="364">
        <f t="shared" si="19"/>
        <v>42</v>
      </c>
      <c r="HZ30" s="364">
        <f t="shared" si="20"/>
        <v>50</v>
      </c>
      <c r="IA30" s="364">
        <f t="shared" si="21"/>
        <v>0</v>
      </c>
      <c r="IB30" s="364">
        <f t="shared" si="22"/>
        <v>0</v>
      </c>
      <c r="IC30" s="364">
        <f t="shared" si="23"/>
        <v>0</v>
      </c>
    </row>
    <row r="31" spans="1:237" ht="15.75" customHeight="1" x14ac:dyDescent="0.2">
      <c r="R31" s="77" t="s">
        <v>38</v>
      </c>
      <c r="S31" s="75">
        <f>G15</f>
        <v>1460</v>
      </c>
      <c r="T31" s="73">
        <f>S15</f>
        <v>1496</v>
      </c>
      <c r="U31" s="73">
        <f>AE15</f>
        <v>1300</v>
      </c>
      <c r="V31" s="73">
        <f>AQ15</f>
        <v>1237</v>
      </c>
      <c r="W31" s="73">
        <f>BC15</f>
        <v>1350</v>
      </c>
      <c r="X31" s="73">
        <f>BO15</f>
        <v>1140</v>
      </c>
      <c r="Y31" s="73">
        <f>CA15</f>
        <v>900</v>
      </c>
      <c r="Z31" s="63"/>
      <c r="GW31" s="568" t="str">
        <f>CONCATENATE("Contrôle ",$F$27," heures entre Vxx + doublons Vxx")</f>
        <v>Contrôle 1000 heures entre Vxx + doublons Vxx</v>
      </c>
      <c r="GX31" s="569"/>
      <c r="GY31" s="569"/>
      <c r="GZ31" s="569"/>
      <c r="HA31" s="569"/>
      <c r="HB31" s="569"/>
      <c r="HC31" s="569"/>
      <c r="HD31" s="569"/>
      <c r="HE31" s="569"/>
      <c r="HF31" s="569"/>
      <c r="HG31" s="569"/>
      <c r="HH31" s="569"/>
      <c r="HI31" s="569"/>
      <c r="HJ31" s="569"/>
      <c r="HK31" s="569"/>
      <c r="HL31" s="570"/>
    </row>
    <row r="32" spans="1:237" ht="15.75" customHeight="1" x14ac:dyDescent="0.2">
      <c r="R32" s="95" t="s">
        <v>202</v>
      </c>
      <c r="S32" s="93">
        <f>AVERAGE(G18:R18)</f>
        <v>5.666666666666667</v>
      </c>
      <c r="T32" s="93">
        <f>AVERAGE(S18:AD18)</f>
        <v>5.833333333333333</v>
      </c>
      <c r="U32" s="93">
        <f>AVERAGE(AE18:AP18)</f>
        <v>5.666666666666667</v>
      </c>
      <c r="V32" s="93">
        <f>AVERAGE(AQ18:BB18)</f>
        <v>5.583333333333333</v>
      </c>
      <c r="W32" s="93">
        <f>AVERAGE(BC18:BN18)</f>
        <v>5.166666666666667</v>
      </c>
      <c r="X32" s="93">
        <f>AVERAGE(BO18:BZ18)</f>
        <v>5.166666666666667</v>
      </c>
      <c r="Y32" s="93">
        <f>AVERAGE(CA18:CL18)</f>
        <v>4.833333333333333</v>
      </c>
      <c r="HG32" s="177"/>
      <c r="HH32" s="434" t="str">
        <f>CONCATENATE("&lt; ",$F$27-30)</f>
        <v>&lt; 970</v>
      </c>
      <c r="HI32" s="986" t="str">
        <f>CONCATENATE($F$27-30," &lt; X &lt; ",$F$27)</f>
        <v>970 &lt; X &lt; 1000</v>
      </c>
      <c r="HJ32" s="988"/>
      <c r="HK32" s="524" t="str">
        <f>CONCATENATE("&gt; ",$F$27)</f>
        <v>&gt; 1000</v>
      </c>
    </row>
    <row r="33" spans="6:219" ht="15.75" customHeight="1" x14ac:dyDescent="0.2">
      <c r="R33" s="95" t="s">
        <v>36</v>
      </c>
      <c r="S33" s="93"/>
      <c r="T33" s="93">
        <f>AVERAGE(S25:AD25)</f>
        <v>7</v>
      </c>
      <c r="U33" s="93">
        <f>AVERAGE(AE25:AP25)</f>
        <v>7</v>
      </c>
      <c r="V33" s="93">
        <f>AVERAGE(AQ25:BB25)</f>
        <v>6</v>
      </c>
      <c r="W33" s="93">
        <f>AVERAGE(BC25:BN25)</f>
        <v>5</v>
      </c>
      <c r="X33" s="93">
        <f>AVERAGE(BO25:BZ25)</f>
        <v>5</v>
      </c>
      <c r="Y33" s="93">
        <f>AVERAGE(CA25:CL25)</f>
        <v>5</v>
      </c>
      <c r="GW33" s="541" t="s">
        <v>214</v>
      </c>
      <c r="GX33" s="540">
        <v>2015</v>
      </c>
      <c r="GY33" s="540">
        <v>2016</v>
      </c>
      <c r="GZ33" s="540">
        <v>2017</v>
      </c>
      <c r="HA33" s="540">
        <v>2018</v>
      </c>
      <c r="HB33" s="540">
        <v>2019</v>
      </c>
      <c r="HC33" s="540">
        <v>2020</v>
      </c>
      <c r="HD33" s="540">
        <v>2021</v>
      </c>
      <c r="HE33" s="540">
        <v>2022</v>
      </c>
      <c r="HF33" s="540">
        <v>2023</v>
      </c>
      <c r="HG33" s="540">
        <v>2024</v>
      </c>
      <c r="HH33" s="540">
        <v>2025</v>
      </c>
      <c r="HI33" s="540">
        <v>2026</v>
      </c>
      <c r="HJ33" s="540">
        <v>2027</v>
      </c>
      <c r="HK33" s="540">
        <v>2028</v>
      </c>
    </row>
    <row r="34" spans="6:219" ht="15.75" customHeight="1" x14ac:dyDescent="0.2">
      <c r="GW34" s="542" t="s">
        <v>17</v>
      </c>
      <c r="GX34" s="540">
        <f>IF($HF13="N",0,IF(YEAR($HF13)=GX$33,1,0))</f>
        <v>0</v>
      </c>
      <c r="GY34" s="540">
        <f t="shared" ref="GY34:HK34" si="28">IF($HF13="N",0,IF(YEAR($HF13)=GY$33,1,0))</f>
        <v>0</v>
      </c>
      <c r="GZ34" s="540">
        <f t="shared" si="28"/>
        <v>0</v>
      </c>
      <c r="HA34" s="540">
        <f t="shared" si="28"/>
        <v>0</v>
      </c>
      <c r="HB34" s="540">
        <f t="shared" si="28"/>
        <v>0</v>
      </c>
      <c r="HC34" s="540">
        <f t="shared" si="28"/>
        <v>0</v>
      </c>
      <c r="HD34" s="540">
        <f t="shared" si="28"/>
        <v>0</v>
      </c>
      <c r="HE34" s="540">
        <f t="shared" si="28"/>
        <v>0</v>
      </c>
      <c r="HF34" s="540">
        <f t="shared" si="28"/>
        <v>0</v>
      </c>
      <c r="HG34" s="540">
        <f t="shared" si="28"/>
        <v>0</v>
      </c>
      <c r="HH34" s="540">
        <f t="shared" si="28"/>
        <v>0</v>
      </c>
      <c r="HI34" s="540">
        <f t="shared" si="28"/>
        <v>0</v>
      </c>
      <c r="HJ34" s="540">
        <f t="shared" si="28"/>
        <v>0</v>
      </c>
      <c r="HK34" s="540">
        <f t="shared" si="28"/>
        <v>0</v>
      </c>
    </row>
    <row r="35" spans="6:219" ht="15.75" customHeight="1" x14ac:dyDescent="0.2">
      <c r="F35" s="566" t="s">
        <v>214</v>
      </c>
      <c r="R35" s="751" t="s">
        <v>214</v>
      </c>
      <c r="S35" s="100" t="s">
        <v>195</v>
      </c>
      <c r="T35" s="100" t="s">
        <v>195</v>
      </c>
      <c r="U35" s="100" t="s">
        <v>195</v>
      </c>
      <c r="V35" s="100" t="s">
        <v>195</v>
      </c>
      <c r="W35" s="100" t="s">
        <v>195</v>
      </c>
      <c r="X35" s="100" t="s">
        <v>195</v>
      </c>
      <c r="Y35" s="100" t="s">
        <v>195</v>
      </c>
      <c r="Z35" s="100" t="s">
        <v>195</v>
      </c>
      <c r="AA35" s="100" t="s">
        <v>195</v>
      </c>
      <c r="AB35" s="100" t="s">
        <v>195</v>
      </c>
      <c r="AC35" s="100" t="s">
        <v>195</v>
      </c>
      <c r="AD35" s="100" t="s">
        <v>195</v>
      </c>
      <c r="AE35" s="100" t="s">
        <v>195</v>
      </c>
      <c r="AF35" s="100" t="s">
        <v>195</v>
      </c>
      <c r="AG35" s="100" t="s">
        <v>195</v>
      </c>
      <c r="AH35" s="100" t="s">
        <v>195</v>
      </c>
      <c r="AI35" s="100" t="s">
        <v>195</v>
      </c>
      <c r="AJ35" s="100" t="s">
        <v>195</v>
      </c>
      <c r="AK35" s="100" t="s">
        <v>195</v>
      </c>
      <c r="AL35" s="100" t="s">
        <v>195</v>
      </c>
      <c r="AM35" s="100" t="s">
        <v>195</v>
      </c>
      <c r="AN35" s="100" t="s">
        <v>195</v>
      </c>
      <c r="AO35" s="100" t="s">
        <v>195</v>
      </c>
      <c r="AP35" s="100" t="s">
        <v>195</v>
      </c>
      <c r="AQ35" s="100" t="s">
        <v>195</v>
      </c>
      <c r="AR35" s="100" t="s">
        <v>195</v>
      </c>
      <c r="AS35" s="100" t="s">
        <v>195</v>
      </c>
      <c r="AT35" s="100" t="s">
        <v>195</v>
      </c>
      <c r="AU35" s="100" t="s">
        <v>195</v>
      </c>
      <c r="AV35" s="100" t="s">
        <v>195</v>
      </c>
      <c r="AW35" s="100" t="s">
        <v>195</v>
      </c>
      <c r="AX35" s="100" t="s">
        <v>195</v>
      </c>
      <c r="AY35" s="100" t="s">
        <v>195</v>
      </c>
      <c r="AZ35" s="100" t="s">
        <v>195</v>
      </c>
      <c r="BA35" s="100" t="s">
        <v>195</v>
      </c>
      <c r="BB35" s="100" t="s">
        <v>195</v>
      </c>
      <c r="BC35" s="100" t="s">
        <v>195</v>
      </c>
      <c r="BD35" s="100" t="s">
        <v>195</v>
      </c>
      <c r="BE35" s="100" t="s">
        <v>195</v>
      </c>
      <c r="BF35" s="100" t="s">
        <v>195</v>
      </c>
      <c r="BG35" s="100" t="s">
        <v>195</v>
      </c>
      <c r="BH35" s="100" t="s">
        <v>195</v>
      </c>
      <c r="BI35" s="100" t="s">
        <v>195</v>
      </c>
      <c r="BJ35" s="100" t="s">
        <v>195</v>
      </c>
      <c r="BK35" s="100" t="s">
        <v>195</v>
      </c>
      <c r="BL35" s="100" t="s">
        <v>195</v>
      </c>
      <c r="BM35" s="100" t="s">
        <v>195</v>
      </c>
      <c r="BN35" s="100" t="s">
        <v>195</v>
      </c>
      <c r="BO35" s="100" t="s">
        <v>195</v>
      </c>
      <c r="BP35" s="100" t="s">
        <v>195</v>
      </c>
      <c r="BQ35" s="100" t="s">
        <v>195</v>
      </c>
      <c r="BR35" s="100" t="s">
        <v>195</v>
      </c>
      <c r="BS35" s="100" t="s">
        <v>195</v>
      </c>
      <c r="BT35" s="100" t="s">
        <v>195</v>
      </c>
      <c r="BU35" s="100" t="s">
        <v>195</v>
      </c>
      <c r="BV35" s="100" t="s">
        <v>195</v>
      </c>
      <c r="BW35" s="100" t="s">
        <v>195</v>
      </c>
      <c r="BX35" s="100" t="s">
        <v>195</v>
      </c>
      <c r="BY35" s="100" t="s">
        <v>195</v>
      </c>
      <c r="BZ35" s="100" t="s">
        <v>195</v>
      </c>
      <c r="CA35" s="100" t="s">
        <v>195</v>
      </c>
      <c r="CB35" s="100" t="s">
        <v>195</v>
      </c>
      <c r="CC35" s="100" t="s">
        <v>195</v>
      </c>
      <c r="CD35" s="100" t="s">
        <v>195</v>
      </c>
      <c r="CE35" s="100" t="s">
        <v>195</v>
      </c>
      <c r="CF35" s="100" t="s">
        <v>195</v>
      </c>
      <c r="CG35" s="100" t="s">
        <v>195</v>
      </c>
      <c r="CH35" s="100" t="s">
        <v>195</v>
      </c>
      <c r="CI35" s="100" t="s">
        <v>195</v>
      </c>
      <c r="CJ35" s="100" t="s">
        <v>195</v>
      </c>
      <c r="CK35" s="100" t="s">
        <v>195</v>
      </c>
      <c r="CL35" s="100" t="s">
        <v>195</v>
      </c>
      <c r="CM35" s="100" t="s">
        <v>195</v>
      </c>
      <c r="CN35" s="100" t="s">
        <v>195</v>
      </c>
      <c r="CO35" s="100" t="s">
        <v>195</v>
      </c>
      <c r="CP35" s="100" t="s">
        <v>195</v>
      </c>
      <c r="CQ35" s="100" t="s">
        <v>195</v>
      </c>
      <c r="CR35" s="100" t="s">
        <v>195</v>
      </c>
      <c r="CS35" s="100" t="s">
        <v>195</v>
      </c>
      <c r="CT35" s="100" t="s">
        <v>195</v>
      </c>
      <c r="CU35" s="100" t="s">
        <v>195</v>
      </c>
      <c r="CV35" s="100" t="s">
        <v>195</v>
      </c>
      <c r="CW35" s="100" t="s">
        <v>195</v>
      </c>
      <c r="CX35" s="100" t="s">
        <v>195</v>
      </c>
      <c r="CY35" s="100" t="s">
        <v>195</v>
      </c>
      <c r="CZ35" s="100" t="s">
        <v>195</v>
      </c>
      <c r="DA35" s="100" t="s">
        <v>195</v>
      </c>
      <c r="DB35" s="100" t="s">
        <v>195</v>
      </c>
      <c r="DC35" s="100" t="s">
        <v>195</v>
      </c>
      <c r="DD35" s="100" t="s">
        <v>195</v>
      </c>
      <c r="DE35" s="100" t="s">
        <v>195</v>
      </c>
      <c r="DF35" s="100" t="s">
        <v>195</v>
      </c>
      <c r="DG35" s="100" t="s">
        <v>195</v>
      </c>
      <c r="DH35" s="100" t="s">
        <v>195</v>
      </c>
      <c r="DI35" s="100" t="s">
        <v>195</v>
      </c>
      <c r="DJ35" s="100" t="s">
        <v>195</v>
      </c>
      <c r="DK35" s="100" t="s">
        <v>195</v>
      </c>
      <c r="DL35" s="100" t="s">
        <v>195</v>
      </c>
      <c r="DM35" s="100" t="s">
        <v>195</v>
      </c>
      <c r="DN35" s="100" t="s">
        <v>195</v>
      </c>
      <c r="DO35" s="100" t="s">
        <v>195</v>
      </c>
      <c r="DP35" s="100" t="s">
        <v>195</v>
      </c>
      <c r="DQ35" s="100" t="s">
        <v>195</v>
      </c>
      <c r="DR35" s="100" t="s">
        <v>195</v>
      </c>
      <c r="DS35" s="100" t="s">
        <v>195</v>
      </c>
      <c r="DT35" s="100" t="s">
        <v>195</v>
      </c>
      <c r="DU35" s="100" t="s">
        <v>195</v>
      </c>
      <c r="DV35" s="100" t="s">
        <v>195</v>
      </c>
      <c r="DW35" s="100" t="s">
        <v>195</v>
      </c>
      <c r="DX35" s="100" t="s">
        <v>195</v>
      </c>
      <c r="DY35" s="100" t="s">
        <v>195</v>
      </c>
      <c r="DZ35" s="100" t="s">
        <v>195</v>
      </c>
      <c r="EA35" s="100" t="s">
        <v>195</v>
      </c>
      <c r="EB35" s="100" t="s">
        <v>195</v>
      </c>
      <c r="EC35" s="100" t="s">
        <v>195</v>
      </c>
      <c r="ED35" s="100" t="s">
        <v>195</v>
      </c>
      <c r="EE35" s="100" t="s">
        <v>195</v>
      </c>
      <c r="EF35" s="100" t="s">
        <v>195</v>
      </c>
      <c r="EG35" s="100" t="s">
        <v>195</v>
      </c>
      <c r="EH35" s="100" t="s">
        <v>195</v>
      </c>
      <c r="EI35" s="100" t="s">
        <v>195</v>
      </c>
      <c r="EJ35" s="100" t="s">
        <v>195</v>
      </c>
      <c r="EK35" s="100" t="s">
        <v>195</v>
      </c>
      <c r="EL35" s="100" t="s">
        <v>195</v>
      </c>
      <c r="EM35" s="100" t="s">
        <v>195</v>
      </c>
      <c r="EN35" s="100" t="s">
        <v>195</v>
      </c>
      <c r="EO35" s="100" t="s">
        <v>195</v>
      </c>
      <c r="EP35" s="100" t="s">
        <v>195</v>
      </c>
      <c r="EQ35" s="100" t="s">
        <v>195</v>
      </c>
      <c r="ER35" s="100" t="s">
        <v>195</v>
      </c>
      <c r="ES35" s="100" t="s">
        <v>195</v>
      </c>
      <c r="ET35" s="100" t="s">
        <v>195</v>
      </c>
      <c r="EU35" s="100" t="s">
        <v>195</v>
      </c>
      <c r="EV35" s="100" t="s">
        <v>195</v>
      </c>
      <c r="EW35" s="100" t="s">
        <v>195</v>
      </c>
      <c r="EX35" s="100" t="s">
        <v>195</v>
      </c>
      <c r="EY35" s="100" t="s">
        <v>195</v>
      </c>
      <c r="EZ35" s="100" t="s">
        <v>195</v>
      </c>
      <c r="FA35" s="100" t="s">
        <v>195</v>
      </c>
      <c r="FB35" s="100" t="s">
        <v>195</v>
      </c>
      <c r="FC35" s="100" t="s">
        <v>195</v>
      </c>
      <c r="FD35" s="100" t="s">
        <v>195</v>
      </c>
      <c r="FE35" s="100" t="s">
        <v>195</v>
      </c>
      <c r="FF35" s="100" t="s">
        <v>195</v>
      </c>
      <c r="FG35" s="100" t="s">
        <v>195</v>
      </c>
      <c r="FH35" s="100" t="s">
        <v>195</v>
      </c>
      <c r="FI35" s="100" t="s">
        <v>195</v>
      </c>
      <c r="FJ35" s="100" t="s">
        <v>195</v>
      </c>
      <c r="FK35" s="100" t="s">
        <v>195</v>
      </c>
      <c r="FL35" s="100" t="s">
        <v>195</v>
      </c>
      <c r="FM35" s="100" t="s">
        <v>195</v>
      </c>
      <c r="FN35" s="100" t="s">
        <v>195</v>
      </c>
      <c r="FO35" s="100" t="s">
        <v>195</v>
      </c>
      <c r="FP35" s="100" t="s">
        <v>195</v>
      </c>
      <c r="FQ35" s="100" t="s">
        <v>195</v>
      </c>
      <c r="FR35" s="100" t="s">
        <v>195</v>
      </c>
      <c r="FS35" s="100" t="s">
        <v>195</v>
      </c>
      <c r="FT35" s="100" t="s">
        <v>195</v>
      </c>
      <c r="FU35" s="100" t="s">
        <v>195</v>
      </c>
      <c r="FV35" s="100" t="s">
        <v>195</v>
      </c>
      <c r="FW35" s="100" t="s">
        <v>195</v>
      </c>
      <c r="FX35" s="100" t="s">
        <v>195</v>
      </c>
      <c r="FY35" s="100" t="s">
        <v>195</v>
      </c>
      <c r="FZ35" s="100" t="s">
        <v>195</v>
      </c>
      <c r="GA35" s="100" t="s">
        <v>195</v>
      </c>
      <c r="GB35" s="100" t="s">
        <v>195</v>
      </c>
      <c r="GC35" s="100" t="s">
        <v>195</v>
      </c>
      <c r="GD35" s="100" t="s">
        <v>195</v>
      </c>
      <c r="GE35" s="100" t="s">
        <v>195</v>
      </c>
      <c r="GF35" s="100" t="s">
        <v>195</v>
      </c>
      <c r="GG35" s="100" t="s">
        <v>195</v>
      </c>
      <c r="GH35" s="100" t="s">
        <v>195</v>
      </c>
      <c r="GI35" s="100" t="s">
        <v>195</v>
      </c>
      <c r="GJ35" s="100" t="s">
        <v>195</v>
      </c>
      <c r="GK35" s="100" t="s">
        <v>195</v>
      </c>
      <c r="GL35" s="100" t="s">
        <v>195</v>
      </c>
      <c r="GM35" s="100" t="s">
        <v>195</v>
      </c>
      <c r="GN35" s="100" t="s">
        <v>195</v>
      </c>
      <c r="GO35" s="100" t="s">
        <v>195</v>
      </c>
      <c r="GP35" s="100" t="s">
        <v>195</v>
      </c>
      <c r="GW35" s="542" t="s">
        <v>12</v>
      </c>
      <c r="GX35" s="540">
        <f>IF($HG13="N",0,IF(YEAR($HG13)=GX$33,1,0))</f>
        <v>0</v>
      </c>
      <c r="GY35" s="540">
        <f t="shared" ref="GY35:HK35" si="29">IF($HG13="N",0,IF(YEAR($HG13)=GY$33,1,0))</f>
        <v>0</v>
      </c>
      <c r="GZ35" s="540">
        <f t="shared" si="29"/>
        <v>1</v>
      </c>
      <c r="HA35" s="540">
        <f t="shared" si="29"/>
        <v>0</v>
      </c>
      <c r="HB35" s="540">
        <f t="shared" si="29"/>
        <v>0</v>
      </c>
      <c r="HC35" s="540">
        <f t="shared" si="29"/>
        <v>0</v>
      </c>
      <c r="HD35" s="540">
        <f t="shared" si="29"/>
        <v>0</v>
      </c>
      <c r="HE35" s="540">
        <f t="shared" si="29"/>
        <v>0</v>
      </c>
      <c r="HF35" s="540">
        <f t="shared" si="29"/>
        <v>0</v>
      </c>
      <c r="HG35" s="540">
        <f t="shared" si="29"/>
        <v>0</v>
      </c>
      <c r="HH35" s="540">
        <f t="shared" si="29"/>
        <v>0</v>
      </c>
      <c r="HI35" s="540">
        <f t="shared" si="29"/>
        <v>0</v>
      </c>
      <c r="HJ35" s="540">
        <f t="shared" si="29"/>
        <v>0</v>
      </c>
      <c r="HK35" s="540">
        <f t="shared" si="29"/>
        <v>0</v>
      </c>
    </row>
    <row r="36" spans="6:219" ht="15.75" customHeight="1" x14ac:dyDescent="0.2">
      <c r="F36" s="368" t="s">
        <v>57</v>
      </c>
      <c r="R36" s="80" t="s">
        <v>57</v>
      </c>
      <c r="S36" s="100">
        <f t="shared" ref="S36:S38" si="30">T36+T4</f>
        <v>936</v>
      </c>
      <c r="T36" s="100">
        <f>U36+U4</f>
        <v>932</v>
      </c>
      <c r="U36" s="100">
        <v>913</v>
      </c>
      <c r="V36" s="100">
        <f>IF(LEFT(V4,1)="V",$F$27,IF(ISNUMBER(V4),U36-V4,U36))</f>
        <v>891</v>
      </c>
      <c r="W36" s="100">
        <f t="shared" ref="W36:BJ37" si="31">IF(LEFT(W4,1)="V",$F$27,IF(ISNUMBER(W4),V36-W4,V36))</f>
        <v>856</v>
      </c>
      <c r="X36" s="100">
        <f t="shared" si="31"/>
        <v>832</v>
      </c>
      <c r="Y36" s="100">
        <f t="shared" si="31"/>
        <v>809</v>
      </c>
      <c r="Z36" s="100">
        <f t="shared" si="31"/>
        <v>784</v>
      </c>
      <c r="AA36" s="100">
        <f t="shared" si="31"/>
        <v>757</v>
      </c>
      <c r="AB36" s="100">
        <f t="shared" si="31"/>
        <v>727</v>
      </c>
      <c r="AC36" s="100">
        <f t="shared" si="31"/>
        <v>697</v>
      </c>
      <c r="AD36" s="100">
        <f t="shared" si="31"/>
        <v>667</v>
      </c>
      <c r="AE36" s="100">
        <f t="shared" si="31"/>
        <v>644</v>
      </c>
      <c r="AF36" s="100">
        <f t="shared" si="31"/>
        <v>621</v>
      </c>
      <c r="AG36" s="100">
        <f t="shared" si="31"/>
        <v>598</v>
      </c>
      <c r="AH36" s="100">
        <f t="shared" si="31"/>
        <v>575</v>
      </c>
      <c r="AI36" s="100">
        <f t="shared" si="31"/>
        <v>552</v>
      </c>
      <c r="AJ36" s="100">
        <f t="shared" si="31"/>
        <v>529</v>
      </c>
      <c r="AK36" s="100">
        <f t="shared" si="31"/>
        <v>506</v>
      </c>
      <c r="AL36" s="100">
        <f t="shared" si="31"/>
        <v>483</v>
      </c>
      <c r="AM36" s="100">
        <f t="shared" si="31"/>
        <v>460</v>
      </c>
      <c r="AN36" s="100">
        <f t="shared" si="31"/>
        <v>437</v>
      </c>
      <c r="AO36" s="100">
        <f t="shared" si="31"/>
        <v>414</v>
      </c>
      <c r="AP36" s="100">
        <f t="shared" si="31"/>
        <v>391</v>
      </c>
      <c r="AQ36" s="100">
        <f t="shared" si="31"/>
        <v>368</v>
      </c>
      <c r="AR36" s="100">
        <f t="shared" si="31"/>
        <v>345</v>
      </c>
      <c r="AS36" s="100">
        <f t="shared" si="31"/>
        <v>322</v>
      </c>
      <c r="AT36" s="100">
        <f t="shared" si="31"/>
        <v>299</v>
      </c>
      <c r="AU36" s="100">
        <f t="shared" si="31"/>
        <v>276</v>
      </c>
      <c r="AV36" s="100">
        <f t="shared" si="31"/>
        <v>253</v>
      </c>
      <c r="AW36" s="100">
        <f t="shared" si="31"/>
        <v>230</v>
      </c>
      <c r="AX36" s="100">
        <f t="shared" si="31"/>
        <v>207</v>
      </c>
      <c r="AY36" s="100">
        <f t="shared" si="31"/>
        <v>184</v>
      </c>
      <c r="AZ36" s="100">
        <f t="shared" si="31"/>
        <v>161</v>
      </c>
      <c r="BA36" s="100">
        <f t="shared" si="31"/>
        <v>138</v>
      </c>
      <c r="BB36" s="100">
        <f t="shared" si="31"/>
        <v>115</v>
      </c>
      <c r="BC36" s="100">
        <f t="shared" si="31"/>
        <v>92</v>
      </c>
      <c r="BD36" s="100">
        <f t="shared" si="31"/>
        <v>69</v>
      </c>
      <c r="BE36" s="100">
        <f t="shared" si="31"/>
        <v>46</v>
      </c>
      <c r="BF36" s="100">
        <f t="shared" si="31"/>
        <v>26</v>
      </c>
      <c r="BG36" s="100">
        <f t="shared" si="31"/>
        <v>6</v>
      </c>
      <c r="BH36" s="100">
        <f t="shared" si="31"/>
        <v>1000</v>
      </c>
      <c r="BI36" s="100">
        <f t="shared" si="31"/>
        <v>1000</v>
      </c>
      <c r="BJ36" s="100">
        <f t="shared" si="31"/>
        <v>1000</v>
      </c>
      <c r="BK36" s="100">
        <f t="shared" ref="BK36:CH37" si="32">IF(LEFT(BK4,1)="V",$F$27,IF(ISNUMBER(BK4),BJ36-BK4,BJ36))</f>
        <v>1000</v>
      </c>
      <c r="BL36" s="100">
        <f t="shared" si="32"/>
        <v>1000</v>
      </c>
      <c r="BM36" s="100">
        <f t="shared" si="32"/>
        <v>977</v>
      </c>
      <c r="BN36" s="100">
        <f t="shared" si="32"/>
        <v>954</v>
      </c>
      <c r="BO36" s="100">
        <f t="shared" si="32"/>
        <v>931</v>
      </c>
      <c r="BP36" s="100">
        <f t="shared" si="32"/>
        <v>908</v>
      </c>
      <c r="BQ36" s="100">
        <f t="shared" si="32"/>
        <v>885</v>
      </c>
      <c r="BR36" s="100">
        <f t="shared" si="32"/>
        <v>862</v>
      </c>
      <c r="BS36" s="100">
        <f t="shared" si="32"/>
        <v>839</v>
      </c>
      <c r="BT36" s="100">
        <f t="shared" si="32"/>
        <v>816</v>
      </c>
      <c r="BU36" s="100">
        <f t="shared" si="32"/>
        <v>793</v>
      </c>
      <c r="BV36" s="100">
        <f t="shared" si="32"/>
        <v>770</v>
      </c>
      <c r="BW36" s="100">
        <f t="shared" si="32"/>
        <v>747</v>
      </c>
      <c r="BX36" s="100">
        <f t="shared" si="32"/>
        <v>724</v>
      </c>
      <c r="BY36" s="100">
        <f t="shared" si="32"/>
        <v>701</v>
      </c>
      <c r="BZ36" s="100">
        <f t="shared" si="32"/>
        <v>678</v>
      </c>
      <c r="CA36" s="100">
        <f t="shared" si="32"/>
        <v>658</v>
      </c>
      <c r="CB36" s="100">
        <f t="shared" si="32"/>
        <v>638</v>
      </c>
      <c r="CC36" s="100">
        <f t="shared" si="32"/>
        <v>618</v>
      </c>
      <c r="CD36" s="100">
        <f t="shared" si="32"/>
        <v>598</v>
      </c>
      <c r="CE36" s="100">
        <f t="shared" si="32"/>
        <v>578</v>
      </c>
      <c r="CF36" s="100">
        <f t="shared" si="32"/>
        <v>558</v>
      </c>
      <c r="CG36" s="100">
        <f t="shared" si="32"/>
        <v>538</v>
      </c>
      <c r="CH36" s="100">
        <f t="shared" si="32"/>
        <v>518</v>
      </c>
      <c r="CI36" s="100">
        <f t="shared" ref="CI36:ET38" si="33">IF(LEFT(CI4,1)="V",$F$27,IF(ISNUMBER(CI4),CH36-CI4,CH36))</f>
        <v>498</v>
      </c>
      <c r="CJ36" s="100">
        <f t="shared" si="33"/>
        <v>478</v>
      </c>
      <c r="CK36" s="100">
        <f t="shared" si="33"/>
        <v>458</v>
      </c>
      <c r="CL36" s="100">
        <f t="shared" si="33"/>
        <v>438</v>
      </c>
      <c r="CM36" s="100">
        <f t="shared" si="33"/>
        <v>418</v>
      </c>
      <c r="CN36" s="100">
        <f t="shared" si="33"/>
        <v>398</v>
      </c>
      <c r="CO36" s="100">
        <f t="shared" si="33"/>
        <v>378</v>
      </c>
      <c r="CP36" s="100">
        <f t="shared" si="33"/>
        <v>358</v>
      </c>
      <c r="CQ36" s="100">
        <f t="shared" si="33"/>
        <v>338</v>
      </c>
      <c r="CR36" s="100">
        <f t="shared" si="33"/>
        <v>318</v>
      </c>
      <c r="CS36" s="100">
        <f t="shared" si="33"/>
        <v>298</v>
      </c>
      <c r="CT36" s="100">
        <f t="shared" si="33"/>
        <v>278</v>
      </c>
      <c r="CU36" s="100">
        <f t="shared" si="33"/>
        <v>258</v>
      </c>
      <c r="CV36" s="100">
        <f t="shared" si="33"/>
        <v>238</v>
      </c>
      <c r="CW36" s="100">
        <f t="shared" si="33"/>
        <v>218</v>
      </c>
      <c r="CX36" s="100">
        <f t="shared" si="33"/>
        <v>198</v>
      </c>
      <c r="CY36" s="100">
        <f t="shared" si="33"/>
        <v>178</v>
      </c>
      <c r="CZ36" s="100">
        <f t="shared" si="33"/>
        <v>158</v>
      </c>
      <c r="DA36" s="100">
        <f t="shared" si="33"/>
        <v>138</v>
      </c>
      <c r="DB36" s="100">
        <f t="shared" si="33"/>
        <v>118</v>
      </c>
      <c r="DC36" s="100">
        <f t="shared" si="33"/>
        <v>98</v>
      </c>
      <c r="DD36" s="100">
        <f t="shared" si="33"/>
        <v>78</v>
      </c>
      <c r="DE36" s="100">
        <f t="shared" si="33"/>
        <v>58</v>
      </c>
      <c r="DF36" s="100">
        <f t="shared" si="33"/>
        <v>38</v>
      </c>
      <c r="DG36" s="100">
        <f t="shared" si="33"/>
        <v>38</v>
      </c>
      <c r="DH36" s="100">
        <f t="shared" si="33"/>
        <v>38</v>
      </c>
      <c r="DI36" s="100">
        <f t="shared" si="33"/>
        <v>38</v>
      </c>
      <c r="DJ36" s="100">
        <f t="shared" si="33"/>
        <v>38</v>
      </c>
      <c r="DK36" s="100">
        <f t="shared" si="33"/>
        <v>38</v>
      </c>
      <c r="DL36" s="100">
        <f t="shared" si="33"/>
        <v>38</v>
      </c>
      <c r="DM36" s="100">
        <f t="shared" si="33"/>
        <v>18</v>
      </c>
      <c r="DN36" s="100">
        <f t="shared" si="33"/>
        <v>1</v>
      </c>
      <c r="DO36" s="100">
        <f t="shared" si="33"/>
        <v>1000</v>
      </c>
      <c r="DP36" s="100">
        <f t="shared" si="33"/>
        <v>1000</v>
      </c>
      <c r="DQ36" s="100">
        <f t="shared" si="33"/>
        <v>1000</v>
      </c>
      <c r="DR36" s="100">
        <f t="shared" si="33"/>
        <v>1000</v>
      </c>
      <c r="DS36" s="100">
        <f t="shared" si="33"/>
        <v>1000</v>
      </c>
      <c r="DT36" s="100">
        <f t="shared" si="33"/>
        <v>1000</v>
      </c>
      <c r="DU36" s="100">
        <f t="shared" si="33"/>
        <v>980</v>
      </c>
      <c r="DV36" s="100">
        <f t="shared" si="33"/>
        <v>960</v>
      </c>
      <c r="DW36" s="100">
        <f t="shared" si="33"/>
        <v>940</v>
      </c>
      <c r="DX36" s="100">
        <f t="shared" si="33"/>
        <v>920</v>
      </c>
      <c r="DY36" s="100">
        <f t="shared" si="33"/>
        <v>900</v>
      </c>
      <c r="DZ36" s="100">
        <f t="shared" si="33"/>
        <v>880</v>
      </c>
      <c r="EA36" s="100">
        <f t="shared" si="33"/>
        <v>860</v>
      </c>
      <c r="EB36" s="100">
        <f t="shared" si="33"/>
        <v>840</v>
      </c>
      <c r="EC36" s="100">
        <f t="shared" si="33"/>
        <v>820</v>
      </c>
      <c r="ED36" s="100">
        <f t="shared" si="33"/>
        <v>800</v>
      </c>
      <c r="EE36" s="100">
        <f t="shared" si="33"/>
        <v>780</v>
      </c>
      <c r="EF36" s="100">
        <f t="shared" si="33"/>
        <v>760</v>
      </c>
      <c r="EG36" s="100">
        <f t="shared" si="33"/>
        <v>740</v>
      </c>
      <c r="EH36" s="100">
        <f t="shared" si="33"/>
        <v>720</v>
      </c>
      <c r="EI36" s="100">
        <f t="shared" si="33"/>
        <v>720</v>
      </c>
      <c r="EJ36" s="100">
        <f t="shared" si="33"/>
        <v>720</v>
      </c>
      <c r="EK36" s="100">
        <f t="shared" si="33"/>
        <v>720</v>
      </c>
      <c r="EL36" s="100">
        <f t="shared" si="33"/>
        <v>720</v>
      </c>
      <c r="EM36" s="100">
        <f t="shared" si="33"/>
        <v>720</v>
      </c>
      <c r="EN36" s="100">
        <f t="shared" si="33"/>
        <v>720</v>
      </c>
      <c r="EO36" s="100">
        <f t="shared" si="33"/>
        <v>720</v>
      </c>
      <c r="EP36" s="100">
        <f t="shared" si="33"/>
        <v>720</v>
      </c>
      <c r="EQ36" s="100">
        <f t="shared" si="33"/>
        <v>720</v>
      </c>
      <c r="ER36" s="100">
        <f t="shared" si="33"/>
        <v>720</v>
      </c>
      <c r="ES36" s="100">
        <f t="shared" si="33"/>
        <v>720</v>
      </c>
      <c r="ET36" s="100">
        <f t="shared" si="33"/>
        <v>720</v>
      </c>
      <c r="EU36" s="100">
        <f t="shared" ref="EU36:GP38" si="34">IF(LEFT(EU4,1)="V",$F$27,IF(ISNUMBER(EU4),ET36-EU4,ET36))</f>
        <v>700</v>
      </c>
      <c r="EV36" s="100">
        <f t="shared" si="34"/>
        <v>680</v>
      </c>
      <c r="EW36" s="100">
        <f t="shared" si="34"/>
        <v>660</v>
      </c>
      <c r="EX36" s="100">
        <f t="shared" si="34"/>
        <v>640</v>
      </c>
      <c r="EY36" s="100">
        <f t="shared" si="34"/>
        <v>620</v>
      </c>
      <c r="EZ36" s="100">
        <f t="shared" si="34"/>
        <v>600</v>
      </c>
      <c r="FA36" s="100">
        <f t="shared" si="34"/>
        <v>580</v>
      </c>
      <c r="FB36" s="100">
        <f t="shared" si="34"/>
        <v>560</v>
      </c>
      <c r="FC36" s="100">
        <f t="shared" si="34"/>
        <v>540</v>
      </c>
      <c r="FD36" s="100">
        <f t="shared" si="34"/>
        <v>520</v>
      </c>
      <c r="FE36" s="100">
        <f t="shared" si="34"/>
        <v>500</v>
      </c>
      <c r="FF36" s="100">
        <f t="shared" si="34"/>
        <v>480</v>
      </c>
      <c r="FG36" s="100">
        <f t="shared" si="34"/>
        <v>460</v>
      </c>
      <c r="FH36" s="100">
        <f t="shared" si="34"/>
        <v>440</v>
      </c>
      <c r="FI36" s="100">
        <f t="shared" si="34"/>
        <v>420</v>
      </c>
      <c r="FJ36" s="100">
        <f t="shared" si="34"/>
        <v>400</v>
      </c>
      <c r="FK36" s="100">
        <f t="shared" si="34"/>
        <v>380</v>
      </c>
      <c r="FL36" s="100">
        <f t="shared" si="34"/>
        <v>360</v>
      </c>
      <c r="FM36" s="100">
        <f t="shared" si="34"/>
        <v>340</v>
      </c>
      <c r="FN36" s="100">
        <f t="shared" si="34"/>
        <v>320</v>
      </c>
      <c r="FO36" s="100">
        <f t="shared" si="34"/>
        <v>300</v>
      </c>
      <c r="FP36" s="100">
        <f t="shared" si="34"/>
        <v>280</v>
      </c>
      <c r="FQ36" s="100">
        <f t="shared" si="34"/>
        <v>260</v>
      </c>
      <c r="FR36" s="100">
        <f t="shared" si="34"/>
        <v>240</v>
      </c>
      <c r="FS36" s="100">
        <f t="shared" si="34"/>
        <v>220</v>
      </c>
      <c r="FT36" s="100">
        <f t="shared" si="34"/>
        <v>200</v>
      </c>
      <c r="FU36" s="100">
        <f t="shared" si="34"/>
        <v>180</v>
      </c>
      <c r="FV36" s="100">
        <f t="shared" si="34"/>
        <v>160</v>
      </c>
      <c r="FW36" s="100">
        <f t="shared" si="34"/>
        <v>140</v>
      </c>
      <c r="FX36" s="100">
        <f t="shared" si="34"/>
        <v>120</v>
      </c>
      <c r="FY36" s="100">
        <f t="shared" si="34"/>
        <v>100</v>
      </c>
      <c r="FZ36" s="100">
        <f t="shared" si="34"/>
        <v>80</v>
      </c>
      <c r="GA36" s="100">
        <f t="shared" si="34"/>
        <v>60</v>
      </c>
      <c r="GB36" s="100">
        <f t="shared" si="34"/>
        <v>40</v>
      </c>
      <c r="GC36" s="100">
        <f t="shared" si="34"/>
        <v>20</v>
      </c>
      <c r="GD36" s="100">
        <f t="shared" si="34"/>
        <v>20</v>
      </c>
      <c r="GE36" s="100">
        <f t="shared" si="34"/>
        <v>20</v>
      </c>
      <c r="GF36" s="100">
        <f t="shared" si="34"/>
        <v>20</v>
      </c>
      <c r="GG36" s="100">
        <f t="shared" si="34"/>
        <v>20</v>
      </c>
      <c r="GH36" s="100">
        <f t="shared" si="34"/>
        <v>20</v>
      </c>
      <c r="GI36" s="100">
        <f t="shared" si="34"/>
        <v>20</v>
      </c>
      <c r="GJ36" s="100">
        <f t="shared" si="34"/>
        <v>20</v>
      </c>
      <c r="GK36" s="100">
        <f t="shared" si="34"/>
        <v>20</v>
      </c>
      <c r="GL36" s="100">
        <f t="shared" si="34"/>
        <v>20</v>
      </c>
      <c r="GM36" s="100">
        <f t="shared" si="34"/>
        <v>20</v>
      </c>
      <c r="GN36" s="100">
        <f t="shared" si="34"/>
        <v>20</v>
      </c>
      <c r="GO36" s="100">
        <f t="shared" si="34"/>
        <v>20</v>
      </c>
      <c r="GP36" s="100">
        <f t="shared" si="34"/>
        <v>20</v>
      </c>
      <c r="GW36" s="542" t="s">
        <v>13</v>
      </c>
      <c r="GX36" s="540">
        <f>IF($HH13="N",0,IF(YEAR($HH13)=GX$33,1,0))</f>
        <v>0</v>
      </c>
      <c r="GY36" s="540">
        <f t="shared" ref="GY36:HK36" si="35">IF($HH13="N",0,IF(YEAR($HH13)=GY$33,1,0))</f>
        <v>0</v>
      </c>
      <c r="GZ36" s="540">
        <f t="shared" si="35"/>
        <v>0</v>
      </c>
      <c r="HA36" s="540">
        <f t="shared" si="35"/>
        <v>0</v>
      </c>
      <c r="HB36" s="540">
        <f t="shared" si="35"/>
        <v>0</v>
      </c>
      <c r="HC36" s="540">
        <f t="shared" si="35"/>
        <v>0</v>
      </c>
      <c r="HD36" s="540">
        <f t="shared" si="35"/>
        <v>0</v>
      </c>
      <c r="HE36" s="540">
        <f t="shared" si="35"/>
        <v>0</v>
      </c>
      <c r="HF36" s="540">
        <f t="shared" si="35"/>
        <v>0</v>
      </c>
      <c r="HG36" s="540">
        <f t="shared" si="35"/>
        <v>1</v>
      </c>
      <c r="HH36" s="540">
        <f t="shared" si="35"/>
        <v>0</v>
      </c>
      <c r="HI36" s="540">
        <f t="shared" si="35"/>
        <v>0</v>
      </c>
      <c r="HJ36" s="540">
        <f t="shared" si="35"/>
        <v>0</v>
      </c>
      <c r="HK36" s="540">
        <f t="shared" si="35"/>
        <v>0</v>
      </c>
    </row>
    <row r="37" spans="6:219" ht="15.75" customHeight="1" x14ac:dyDescent="0.2">
      <c r="F37" s="368" t="s">
        <v>58</v>
      </c>
      <c r="R37" s="80" t="s">
        <v>58</v>
      </c>
      <c r="S37" s="100">
        <f t="shared" si="30"/>
        <v>371</v>
      </c>
      <c r="T37" s="100">
        <f t="shared" ref="T37:T43" si="36">U37+U5</f>
        <v>370</v>
      </c>
      <c r="U37" s="100">
        <v>358</v>
      </c>
      <c r="V37" s="100">
        <f t="shared" ref="V37:V43" si="37">IF(LEFT(V5,1)="V",$F$27,IF(ISNUMBER(V5),U37-V5,U37))</f>
        <v>358</v>
      </c>
      <c r="W37" s="100">
        <f t="shared" ref="W37:BJ37" si="38">IF(LEFT(W5,1)="V",$F$27,IF(ISNUMBER(W5),V37-W5,V37))</f>
        <v>358</v>
      </c>
      <c r="X37" s="100">
        <f t="shared" si="38"/>
        <v>358</v>
      </c>
      <c r="Y37" s="100">
        <f t="shared" si="38"/>
        <v>358</v>
      </c>
      <c r="Z37" s="100">
        <f t="shared" si="38"/>
        <v>358</v>
      </c>
      <c r="AA37" s="100">
        <f t="shared" si="38"/>
        <v>358</v>
      </c>
      <c r="AB37" s="100">
        <f t="shared" si="38"/>
        <v>358</v>
      </c>
      <c r="AC37" s="100">
        <f t="shared" si="38"/>
        <v>358</v>
      </c>
      <c r="AD37" s="100">
        <f t="shared" si="38"/>
        <v>358</v>
      </c>
      <c r="AE37" s="100">
        <f t="shared" si="38"/>
        <v>358</v>
      </c>
      <c r="AF37" s="100">
        <f t="shared" si="38"/>
        <v>358</v>
      </c>
      <c r="AG37" s="100">
        <f t="shared" si="38"/>
        <v>358</v>
      </c>
      <c r="AH37" s="100">
        <f t="shared" si="38"/>
        <v>335</v>
      </c>
      <c r="AI37" s="100">
        <f t="shared" si="38"/>
        <v>312</v>
      </c>
      <c r="AJ37" s="100">
        <f t="shared" si="31"/>
        <v>312</v>
      </c>
      <c r="AK37" s="100">
        <f t="shared" si="31"/>
        <v>312</v>
      </c>
      <c r="AL37" s="100">
        <f t="shared" si="31"/>
        <v>289</v>
      </c>
      <c r="AM37" s="100">
        <f t="shared" si="31"/>
        <v>266</v>
      </c>
      <c r="AN37" s="100">
        <f t="shared" si="31"/>
        <v>243</v>
      </c>
      <c r="AO37" s="100">
        <f t="shared" si="31"/>
        <v>220</v>
      </c>
      <c r="AP37" s="100">
        <f t="shared" si="31"/>
        <v>197</v>
      </c>
      <c r="AQ37" s="100">
        <f t="shared" si="31"/>
        <v>174</v>
      </c>
      <c r="AR37" s="100">
        <f t="shared" si="31"/>
        <v>151</v>
      </c>
      <c r="AS37" s="100">
        <f t="shared" si="31"/>
        <v>128</v>
      </c>
      <c r="AT37" s="100">
        <f t="shared" si="31"/>
        <v>105</v>
      </c>
      <c r="AU37" s="100">
        <f t="shared" si="31"/>
        <v>82</v>
      </c>
      <c r="AV37" s="100">
        <f t="shared" si="31"/>
        <v>59</v>
      </c>
      <c r="AW37" s="100">
        <f t="shared" si="31"/>
        <v>36</v>
      </c>
      <c r="AX37" s="100">
        <f t="shared" si="31"/>
        <v>26</v>
      </c>
      <c r="AY37" s="100">
        <f t="shared" si="31"/>
        <v>1000</v>
      </c>
      <c r="AZ37" s="100">
        <f t="shared" si="31"/>
        <v>1000</v>
      </c>
      <c r="BA37" s="100">
        <f t="shared" si="38"/>
        <v>1000</v>
      </c>
      <c r="BB37" s="100">
        <f t="shared" si="38"/>
        <v>1000</v>
      </c>
      <c r="BC37" s="100">
        <f t="shared" si="38"/>
        <v>1000</v>
      </c>
      <c r="BD37" s="100">
        <f t="shared" si="38"/>
        <v>1000</v>
      </c>
      <c r="BE37" s="100">
        <f t="shared" si="38"/>
        <v>977</v>
      </c>
      <c r="BF37" s="100">
        <f t="shared" si="38"/>
        <v>954</v>
      </c>
      <c r="BG37" s="100">
        <f t="shared" si="38"/>
        <v>931</v>
      </c>
      <c r="BH37" s="100">
        <f t="shared" si="38"/>
        <v>908</v>
      </c>
      <c r="BI37" s="100">
        <f t="shared" si="38"/>
        <v>885</v>
      </c>
      <c r="BJ37" s="100">
        <f t="shared" si="38"/>
        <v>862</v>
      </c>
      <c r="BK37" s="100">
        <f t="shared" si="32"/>
        <v>839</v>
      </c>
      <c r="BL37" s="100">
        <f t="shared" si="32"/>
        <v>816</v>
      </c>
      <c r="BM37" s="100">
        <f t="shared" si="32"/>
        <v>793</v>
      </c>
      <c r="BN37" s="100">
        <f t="shared" si="32"/>
        <v>770</v>
      </c>
      <c r="BO37" s="100">
        <f t="shared" si="32"/>
        <v>747</v>
      </c>
      <c r="BP37" s="100">
        <f t="shared" si="32"/>
        <v>724</v>
      </c>
      <c r="BQ37" s="100">
        <f t="shared" si="32"/>
        <v>701</v>
      </c>
      <c r="BR37" s="100">
        <f t="shared" si="32"/>
        <v>678</v>
      </c>
      <c r="BS37" s="100">
        <f t="shared" si="32"/>
        <v>655</v>
      </c>
      <c r="BT37" s="100">
        <f t="shared" si="32"/>
        <v>632</v>
      </c>
      <c r="BU37" s="100">
        <f t="shared" si="32"/>
        <v>609</v>
      </c>
      <c r="BV37" s="100">
        <f t="shared" si="32"/>
        <v>586</v>
      </c>
      <c r="BW37" s="100">
        <f t="shared" si="32"/>
        <v>563</v>
      </c>
      <c r="BX37" s="100">
        <f t="shared" si="32"/>
        <v>540</v>
      </c>
      <c r="BY37" s="100">
        <f t="shared" si="32"/>
        <v>517</v>
      </c>
      <c r="BZ37" s="100">
        <f t="shared" si="32"/>
        <v>494</v>
      </c>
      <c r="CA37" s="100">
        <f t="shared" si="32"/>
        <v>471</v>
      </c>
      <c r="CB37" s="100">
        <f t="shared" si="32"/>
        <v>448</v>
      </c>
      <c r="CC37" s="100">
        <f t="shared" si="32"/>
        <v>425</v>
      </c>
      <c r="CD37" s="100">
        <f t="shared" si="32"/>
        <v>402</v>
      </c>
      <c r="CE37" s="100">
        <f t="shared" si="32"/>
        <v>379</v>
      </c>
      <c r="CF37" s="100">
        <f t="shared" si="32"/>
        <v>379</v>
      </c>
      <c r="CG37" s="100">
        <f t="shared" si="32"/>
        <v>379</v>
      </c>
      <c r="CH37" s="100">
        <f t="shared" si="32"/>
        <v>379</v>
      </c>
      <c r="CI37" s="100">
        <f t="shared" si="33"/>
        <v>379</v>
      </c>
      <c r="CJ37" s="100">
        <f t="shared" si="33"/>
        <v>379</v>
      </c>
      <c r="CK37" s="100">
        <f t="shared" si="33"/>
        <v>379</v>
      </c>
      <c r="CL37" s="100">
        <f t="shared" si="33"/>
        <v>379</v>
      </c>
      <c r="CM37" s="100">
        <f t="shared" si="33"/>
        <v>379</v>
      </c>
      <c r="CN37" s="100">
        <f t="shared" si="33"/>
        <v>379</v>
      </c>
      <c r="CO37" s="100">
        <f t="shared" si="33"/>
        <v>379</v>
      </c>
      <c r="CP37" s="100">
        <f t="shared" si="33"/>
        <v>359</v>
      </c>
      <c r="CQ37" s="100">
        <f t="shared" si="33"/>
        <v>339</v>
      </c>
      <c r="CR37" s="100">
        <f t="shared" si="33"/>
        <v>319</v>
      </c>
      <c r="CS37" s="100">
        <f t="shared" si="33"/>
        <v>299</v>
      </c>
      <c r="CT37" s="100">
        <f t="shared" si="33"/>
        <v>279</v>
      </c>
      <c r="CU37" s="100">
        <f t="shared" si="33"/>
        <v>259</v>
      </c>
      <c r="CV37" s="100">
        <f t="shared" si="33"/>
        <v>239</v>
      </c>
      <c r="CW37" s="100">
        <f t="shared" si="33"/>
        <v>219</v>
      </c>
      <c r="CX37" s="100">
        <f t="shared" si="33"/>
        <v>199</v>
      </c>
      <c r="CY37" s="100">
        <f t="shared" si="33"/>
        <v>179</v>
      </c>
      <c r="CZ37" s="100">
        <f t="shared" si="33"/>
        <v>159</v>
      </c>
      <c r="DA37" s="100">
        <f t="shared" si="33"/>
        <v>139</v>
      </c>
      <c r="DB37" s="100">
        <f t="shared" si="33"/>
        <v>119</v>
      </c>
      <c r="DC37" s="100">
        <f t="shared" si="33"/>
        <v>99</v>
      </c>
      <c r="DD37" s="100">
        <f t="shared" si="33"/>
        <v>79</v>
      </c>
      <c r="DE37" s="100">
        <f t="shared" si="33"/>
        <v>59</v>
      </c>
      <c r="DF37" s="100">
        <f t="shared" si="33"/>
        <v>39</v>
      </c>
      <c r="DG37" s="100">
        <f t="shared" si="33"/>
        <v>1000</v>
      </c>
      <c r="DH37" s="100">
        <f t="shared" si="33"/>
        <v>1000</v>
      </c>
      <c r="DI37" s="100">
        <f t="shared" si="33"/>
        <v>1000</v>
      </c>
      <c r="DJ37" s="100">
        <f t="shared" si="33"/>
        <v>1000</v>
      </c>
      <c r="DK37" s="100">
        <f t="shared" si="33"/>
        <v>1000</v>
      </c>
      <c r="DL37" s="100">
        <f t="shared" si="33"/>
        <v>980</v>
      </c>
      <c r="DM37" s="100">
        <f t="shared" si="33"/>
        <v>960</v>
      </c>
      <c r="DN37" s="100">
        <f t="shared" si="33"/>
        <v>940</v>
      </c>
      <c r="DO37" s="100">
        <f t="shared" si="33"/>
        <v>920</v>
      </c>
      <c r="DP37" s="100">
        <f t="shared" si="33"/>
        <v>900</v>
      </c>
      <c r="DQ37" s="100">
        <f t="shared" si="33"/>
        <v>880</v>
      </c>
      <c r="DR37" s="100">
        <f t="shared" si="33"/>
        <v>860</v>
      </c>
      <c r="DS37" s="100">
        <f t="shared" si="33"/>
        <v>840</v>
      </c>
      <c r="DT37" s="100">
        <f t="shared" si="33"/>
        <v>820</v>
      </c>
      <c r="DU37" s="100">
        <f t="shared" si="33"/>
        <v>800</v>
      </c>
      <c r="DV37" s="100">
        <f t="shared" si="33"/>
        <v>780</v>
      </c>
      <c r="DW37" s="100">
        <f t="shared" si="33"/>
        <v>780</v>
      </c>
      <c r="DX37" s="100">
        <f t="shared" si="33"/>
        <v>780</v>
      </c>
      <c r="DY37" s="100">
        <f t="shared" si="33"/>
        <v>780</v>
      </c>
      <c r="DZ37" s="100">
        <f t="shared" si="33"/>
        <v>780</v>
      </c>
      <c r="EA37" s="100">
        <f t="shared" si="33"/>
        <v>780</v>
      </c>
      <c r="EB37" s="100">
        <f t="shared" si="33"/>
        <v>780</v>
      </c>
      <c r="EC37" s="100">
        <f t="shared" si="33"/>
        <v>780</v>
      </c>
      <c r="ED37" s="100">
        <f t="shared" si="33"/>
        <v>780</v>
      </c>
      <c r="EE37" s="100">
        <f t="shared" si="33"/>
        <v>780</v>
      </c>
      <c r="EF37" s="100">
        <f t="shared" si="33"/>
        <v>780</v>
      </c>
      <c r="EG37" s="100">
        <f t="shared" si="33"/>
        <v>780</v>
      </c>
      <c r="EH37" s="100">
        <f t="shared" si="33"/>
        <v>780</v>
      </c>
      <c r="EI37" s="100">
        <f t="shared" si="33"/>
        <v>760</v>
      </c>
      <c r="EJ37" s="100">
        <f t="shared" si="33"/>
        <v>740</v>
      </c>
      <c r="EK37" s="100">
        <f t="shared" si="33"/>
        <v>720</v>
      </c>
      <c r="EL37" s="100">
        <f t="shared" si="33"/>
        <v>700</v>
      </c>
      <c r="EM37" s="100">
        <f t="shared" si="33"/>
        <v>680</v>
      </c>
      <c r="EN37" s="100">
        <f t="shared" si="33"/>
        <v>660</v>
      </c>
      <c r="EO37" s="100">
        <f t="shared" si="33"/>
        <v>640</v>
      </c>
      <c r="EP37" s="100">
        <f t="shared" si="33"/>
        <v>620</v>
      </c>
      <c r="EQ37" s="100">
        <f t="shared" si="33"/>
        <v>600</v>
      </c>
      <c r="ER37" s="100">
        <f t="shared" si="33"/>
        <v>580</v>
      </c>
      <c r="ES37" s="100">
        <f t="shared" si="33"/>
        <v>560</v>
      </c>
      <c r="ET37" s="100">
        <f t="shared" si="33"/>
        <v>540</v>
      </c>
      <c r="EU37" s="100">
        <f t="shared" si="34"/>
        <v>520</v>
      </c>
      <c r="EV37" s="100">
        <f t="shared" si="34"/>
        <v>500</v>
      </c>
      <c r="EW37" s="100">
        <f t="shared" si="34"/>
        <v>480</v>
      </c>
      <c r="EX37" s="100">
        <f t="shared" si="34"/>
        <v>460</v>
      </c>
      <c r="EY37" s="100">
        <f t="shared" si="34"/>
        <v>440</v>
      </c>
      <c r="EZ37" s="100">
        <f t="shared" si="34"/>
        <v>420</v>
      </c>
      <c r="FA37" s="100">
        <f t="shared" si="34"/>
        <v>400</v>
      </c>
      <c r="FB37" s="100">
        <f t="shared" si="34"/>
        <v>380</v>
      </c>
      <c r="FC37" s="100">
        <f t="shared" si="34"/>
        <v>360</v>
      </c>
      <c r="FD37" s="100">
        <f t="shared" si="34"/>
        <v>340</v>
      </c>
      <c r="FE37" s="100">
        <f t="shared" si="34"/>
        <v>320</v>
      </c>
      <c r="FF37" s="100">
        <f t="shared" si="34"/>
        <v>300</v>
      </c>
      <c r="FG37" s="100">
        <f t="shared" si="34"/>
        <v>280</v>
      </c>
      <c r="FH37" s="100">
        <f t="shared" si="34"/>
        <v>260</v>
      </c>
      <c r="FI37" s="100">
        <f t="shared" si="34"/>
        <v>240</v>
      </c>
      <c r="FJ37" s="100">
        <f t="shared" si="34"/>
        <v>220</v>
      </c>
      <c r="FK37" s="100">
        <f t="shared" si="34"/>
        <v>200</v>
      </c>
      <c r="FL37" s="100">
        <f t="shared" si="34"/>
        <v>180</v>
      </c>
      <c r="FM37" s="100">
        <f t="shared" si="34"/>
        <v>160</v>
      </c>
      <c r="FN37" s="100">
        <f t="shared" si="34"/>
        <v>140</v>
      </c>
      <c r="FO37" s="100">
        <f t="shared" si="34"/>
        <v>120</v>
      </c>
      <c r="FP37" s="100">
        <f t="shared" si="34"/>
        <v>100</v>
      </c>
      <c r="FQ37" s="100">
        <f t="shared" si="34"/>
        <v>80</v>
      </c>
      <c r="FR37" s="100">
        <f t="shared" si="34"/>
        <v>60</v>
      </c>
      <c r="FS37" s="100">
        <f t="shared" si="34"/>
        <v>40</v>
      </c>
      <c r="FT37" s="100">
        <f t="shared" si="34"/>
        <v>20</v>
      </c>
      <c r="FU37" s="100">
        <f t="shared" si="34"/>
        <v>20</v>
      </c>
      <c r="FV37" s="100">
        <f t="shared" si="34"/>
        <v>20</v>
      </c>
      <c r="FW37" s="100">
        <f t="shared" si="34"/>
        <v>20</v>
      </c>
      <c r="FX37" s="100">
        <f t="shared" si="34"/>
        <v>20</v>
      </c>
      <c r="FY37" s="100">
        <f t="shared" si="34"/>
        <v>20</v>
      </c>
      <c r="FZ37" s="100">
        <f t="shared" si="34"/>
        <v>20</v>
      </c>
      <c r="GA37" s="100">
        <f t="shared" si="34"/>
        <v>20</v>
      </c>
      <c r="GB37" s="100">
        <f t="shared" si="34"/>
        <v>20</v>
      </c>
      <c r="GC37" s="100">
        <f t="shared" si="34"/>
        <v>20</v>
      </c>
      <c r="GD37" s="100">
        <f t="shared" si="34"/>
        <v>20</v>
      </c>
      <c r="GE37" s="100">
        <f t="shared" si="34"/>
        <v>20</v>
      </c>
      <c r="GF37" s="100">
        <f t="shared" si="34"/>
        <v>20</v>
      </c>
      <c r="GG37" s="100">
        <f t="shared" si="34"/>
        <v>20</v>
      </c>
      <c r="GH37" s="100">
        <f t="shared" si="34"/>
        <v>20</v>
      </c>
      <c r="GI37" s="100">
        <f t="shared" si="34"/>
        <v>20</v>
      </c>
      <c r="GJ37" s="100">
        <f t="shared" si="34"/>
        <v>20</v>
      </c>
      <c r="GK37" s="100">
        <f t="shared" si="34"/>
        <v>20</v>
      </c>
      <c r="GL37" s="100">
        <f t="shared" si="34"/>
        <v>20</v>
      </c>
      <c r="GM37" s="100">
        <f t="shared" si="34"/>
        <v>20</v>
      </c>
      <c r="GN37" s="100">
        <f t="shared" si="34"/>
        <v>20</v>
      </c>
      <c r="GO37" s="100">
        <f t="shared" si="34"/>
        <v>20</v>
      </c>
      <c r="GP37" s="100">
        <f t="shared" si="34"/>
        <v>20</v>
      </c>
      <c r="GW37" s="542" t="s">
        <v>14</v>
      </c>
      <c r="GX37" s="540">
        <f>IF($HI13="N",0,IF(YEAR($HI13)=GX$33,1,0))</f>
        <v>0</v>
      </c>
      <c r="GY37" s="540">
        <f t="shared" ref="GY37:HK37" si="39">IF($HI13="N",0,IF(YEAR($HI13)=GY$33,1,0))</f>
        <v>0</v>
      </c>
      <c r="GZ37" s="540">
        <f t="shared" si="39"/>
        <v>0</v>
      </c>
      <c r="HA37" s="540">
        <f t="shared" si="39"/>
        <v>0</v>
      </c>
      <c r="HB37" s="540">
        <f t="shared" si="39"/>
        <v>0</v>
      </c>
      <c r="HC37" s="540">
        <f t="shared" si="39"/>
        <v>0</v>
      </c>
      <c r="HD37" s="540">
        <f t="shared" si="39"/>
        <v>0</v>
      </c>
      <c r="HE37" s="540">
        <f t="shared" si="39"/>
        <v>0</v>
      </c>
      <c r="HF37" s="540">
        <f t="shared" si="39"/>
        <v>0</v>
      </c>
      <c r="HG37" s="540">
        <f t="shared" si="39"/>
        <v>0</v>
      </c>
      <c r="HH37" s="540">
        <f t="shared" si="39"/>
        <v>0</v>
      </c>
      <c r="HI37" s="540">
        <f t="shared" si="39"/>
        <v>0</v>
      </c>
      <c r="HJ37" s="540">
        <f t="shared" si="39"/>
        <v>0</v>
      </c>
      <c r="HK37" s="540">
        <f t="shared" si="39"/>
        <v>0</v>
      </c>
    </row>
    <row r="38" spans="6:219" ht="15.75" customHeight="1" x14ac:dyDescent="0.2">
      <c r="F38" s="368" t="s">
        <v>59</v>
      </c>
      <c r="R38" s="80" t="s">
        <v>59</v>
      </c>
      <c r="S38" s="100">
        <f t="shared" si="30"/>
        <v>205</v>
      </c>
      <c r="T38" s="100">
        <f t="shared" si="36"/>
        <v>204</v>
      </c>
      <c r="U38" s="100">
        <v>188</v>
      </c>
      <c r="V38" s="100">
        <f t="shared" si="37"/>
        <v>186</v>
      </c>
      <c r="W38" s="100">
        <f t="shared" ref="W38:BJ38" si="40">IF(LEFT(W6,1)="V",$F$27,IF(ISNUMBER(W6),V38-W6,V38))</f>
        <v>186</v>
      </c>
      <c r="X38" s="100">
        <f t="shared" si="40"/>
        <v>186</v>
      </c>
      <c r="Y38" s="100">
        <f t="shared" si="40"/>
        <v>155</v>
      </c>
      <c r="Z38" s="100">
        <f t="shared" si="40"/>
        <v>128</v>
      </c>
      <c r="AA38" s="100">
        <f t="shared" si="40"/>
        <v>112</v>
      </c>
      <c r="AB38" s="100">
        <f t="shared" si="40"/>
        <v>111</v>
      </c>
      <c r="AC38" s="100">
        <f t="shared" si="40"/>
        <v>1000</v>
      </c>
      <c r="AD38" s="100">
        <f t="shared" si="40"/>
        <v>1000</v>
      </c>
      <c r="AE38" s="100">
        <f t="shared" si="40"/>
        <v>1000</v>
      </c>
      <c r="AF38" s="100">
        <f t="shared" si="40"/>
        <v>1000</v>
      </c>
      <c r="AG38" s="100">
        <f t="shared" si="40"/>
        <v>1000</v>
      </c>
      <c r="AH38" s="100">
        <f t="shared" si="40"/>
        <v>1000</v>
      </c>
      <c r="AI38" s="100">
        <f t="shared" si="40"/>
        <v>977</v>
      </c>
      <c r="AJ38" s="100">
        <f t="shared" si="40"/>
        <v>954</v>
      </c>
      <c r="AK38" s="100">
        <f t="shared" si="40"/>
        <v>931</v>
      </c>
      <c r="AL38" s="100">
        <f t="shared" si="40"/>
        <v>908</v>
      </c>
      <c r="AM38" s="100">
        <f t="shared" si="40"/>
        <v>885</v>
      </c>
      <c r="AN38" s="100">
        <f t="shared" si="40"/>
        <v>862</v>
      </c>
      <c r="AO38" s="100">
        <f t="shared" si="40"/>
        <v>839</v>
      </c>
      <c r="AP38" s="100">
        <f t="shared" si="40"/>
        <v>816</v>
      </c>
      <c r="AQ38" s="100">
        <f t="shared" si="40"/>
        <v>793</v>
      </c>
      <c r="AR38" s="100">
        <f t="shared" si="40"/>
        <v>770</v>
      </c>
      <c r="AS38" s="100">
        <f t="shared" si="40"/>
        <v>747</v>
      </c>
      <c r="AT38" s="100">
        <f t="shared" si="40"/>
        <v>724</v>
      </c>
      <c r="AU38" s="100">
        <f t="shared" si="40"/>
        <v>701</v>
      </c>
      <c r="AV38" s="100">
        <f t="shared" si="40"/>
        <v>678</v>
      </c>
      <c r="AW38" s="100">
        <f t="shared" si="40"/>
        <v>655</v>
      </c>
      <c r="AX38" s="100">
        <f t="shared" si="40"/>
        <v>632</v>
      </c>
      <c r="AY38" s="100">
        <f t="shared" si="40"/>
        <v>609</v>
      </c>
      <c r="AZ38" s="100">
        <f t="shared" si="40"/>
        <v>586</v>
      </c>
      <c r="BA38" s="100">
        <f t="shared" si="40"/>
        <v>563</v>
      </c>
      <c r="BB38" s="100">
        <f t="shared" si="40"/>
        <v>540</v>
      </c>
      <c r="BC38" s="100">
        <f t="shared" si="40"/>
        <v>517</v>
      </c>
      <c r="BD38" s="100">
        <f t="shared" si="40"/>
        <v>494</v>
      </c>
      <c r="BE38" s="100">
        <f t="shared" si="40"/>
        <v>471</v>
      </c>
      <c r="BF38" s="100">
        <f t="shared" si="40"/>
        <v>448</v>
      </c>
      <c r="BG38" s="100">
        <f t="shared" si="40"/>
        <v>425</v>
      </c>
      <c r="BH38" s="100">
        <f t="shared" si="40"/>
        <v>402</v>
      </c>
      <c r="BI38" s="100">
        <f t="shared" si="40"/>
        <v>379</v>
      </c>
      <c r="BJ38" s="100">
        <f t="shared" si="40"/>
        <v>356</v>
      </c>
      <c r="BK38" s="100">
        <f t="shared" ref="BK38:CH38" si="41">IF(LEFT(BK6,1)="V",$F$27,IF(ISNUMBER(BK6),BJ38-BK6,BJ38))</f>
        <v>333</v>
      </c>
      <c r="BL38" s="100">
        <f t="shared" si="41"/>
        <v>310</v>
      </c>
      <c r="BM38" s="100">
        <f t="shared" si="41"/>
        <v>287</v>
      </c>
      <c r="BN38" s="100">
        <f t="shared" si="41"/>
        <v>264</v>
      </c>
      <c r="BO38" s="100">
        <f t="shared" si="41"/>
        <v>241</v>
      </c>
      <c r="BP38" s="100">
        <f t="shared" si="41"/>
        <v>218</v>
      </c>
      <c r="BQ38" s="100">
        <f t="shared" si="41"/>
        <v>218</v>
      </c>
      <c r="BR38" s="100">
        <f t="shared" si="41"/>
        <v>218</v>
      </c>
      <c r="BS38" s="100">
        <f t="shared" si="41"/>
        <v>218</v>
      </c>
      <c r="BT38" s="100">
        <f t="shared" si="41"/>
        <v>218</v>
      </c>
      <c r="BU38" s="100">
        <f t="shared" si="41"/>
        <v>218</v>
      </c>
      <c r="BV38" s="100">
        <f t="shared" si="41"/>
        <v>218</v>
      </c>
      <c r="BW38" s="100">
        <f t="shared" si="41"/>
        <v>218</v>
      </c>
      <c r="BX38" s="100">
        <f t="shared" si="41"/>
        <v>218</v>
      </c>
      <c r="BY38" s="100">
        <f t="shared" si="41"/>
        <v>218</v>
      </c>
      <c r="BZ38" s="100">
        <f t="shared" si="41"/>
        <v>218</v>
      </c>
      <c r="CA38" s="100">
        <f t="shared" si="41"/>
        <v>218</v>
      </c>
      <c r="CB38" s="100">
        <f t="shared" si="41"/>
        <v>218</v>
      </c>
      <c r="CC38" s="100">
        <f t="shared" si="41"/>
        <v>218</v>
      </c>
      <c r="CD38" s="100">
        <f t="shared" si="41"/>
        <v>218</v>
      </c>
      <c r="CE38" s="100">
        <f t="shared" si="41"/>
        <v>218</v>
      </c>
      <c r="CF38" s="100">
        <f t="shared" si="41"/>
        <v>218</v>
      </c>
      <c r="CG38" s="100">
        <f t="shared" si="41"/>
        <v>218</v>
      </c>
      <c r="CH38" s="100">
        <f t="shared" si="41"/>
        <v>218</v>
      </c>
      <c r="CI38" s="100">
        <f t="shared" si="33"/>
        <v>218</v>
      </c>
      <c r="CJ38" s="100">
        <f t="shared" si="33"/>
        <v>218</v>
      </c>
      <c r="CK38" s="100">
        <f t="shared" si="33"/>
        <v>195</v>
      </c>
      <c r="CL38" s="100">
        <f t="shared" si="33"/>
        <v>172</v>
      </c>
      <c r="CM38" s="100">
        <f t="shared" si="33"/>
        <v>149</v>
      </c>
      <c r="CN38" s="100">
        <f t="shared" si="33"/>
        <v>126</v>
      </c>
      <c r="CO38" s="100">
        <f t="shared" si="33"/>
        <v>103</v>
      </c>
      <c r="CP38" s="100">
        <f t="shared" si="33"/>
        <v>80</v>
      </c>
      <c r="CQ38" s="100">
        <f t="shared" si="33"/>
        <v>57</v>
      </c>
      <c r="CR38" s="100">
        <f t="shared" si="33"/>
        <v>34</v>
      </c>
      <c r="CS38" s="100">
        <f t="shared" si="33"/>
        <v>1000</v>
      </c>
      <c r="CT38" s="100">
        <f t="shared" si="33"/>
        <v>1000</v>
      </c>
      <c r="CU38" s="100">
        <f t="shared" si="33"/>
        <v>1000</v>
      </c>
      <c r="CV38" s="100">
        <f t="shared" si="33"/>
        <v>1000</v>
      </c>
      <c r="CW38" s="100">
        <f t="shared" si="33"/>
        <v>1000</v>
      </c>
      <c r="CX38" s="100">
        <f t="shared" si="33"/>
        <v>977</v>
      </c>
      <c r="CY38" s="100">
        <f t="shared" si="33"/>
        <v>954</v>
      </c>
      <c r="CZ38" s="100">
        <f t="shared" si="33"/>
        <v>931</v>
      </c>
      <c r="DA38" s="100">
        <f t="shared" si="33"/>
        <v>908</v>
      </c>
      <c r="DB38" s="100">
        <f t="shared" si="33"/>
        <v>885</v>
      </c>
      <c r="DC38" s="100">
        <f t="shared" si="33"/>
        <v>862</v>
      </c>
      <c r="DD38" s="100">
        <f t="shared" si="33"/>
        <v>839</v>
      </c>
      <c r="DE38" s="100">
        <f t="shared" si="33"/>
        <v>816</v>
      </c>
      <c r="DF38" s="100">
        <f t="shared" si="33"/>
        <v>793</v>
      </c>
      <c r="DG38" s="100">
        <f t="shared" si="33"/>
        <v>770</v>
      </c>
      <c r="DH38" s="100">
        <f t="shared" si="33"/>
        <v>747</v>
      </c>
      <c r="DI38" s="100">
        <f t="shared" si="33"/>
        <v>724</v>
      </c>
      <c r="DJ38" s="100">
        <f t="shared" si="33"/>
        <v>701</v>
      </c>
      <c r="DK38" s="100">
        <f t="shared" si="33"/>
        <v>681</v>
      </c>
      <c r="DL38" s="100">
        <f t="shared" si="33"/>
        <v>661</v>
      </c>
      <c r="DM38" s="100">
        <f t="shared" si="33"/>
        <v>641</v>
      </c>
      <c r="DN38" s="100">
        <f t="shared" si="33"/>
        <v>621</v>
      </c>
      <c r="DO38" s="100">
        <f t="shared" si="33"/>
        <v>601</v>
      </c>
      <c r="DP38" s="100">
        <f t="shared" si="33"/>
        <v>581</v>
      </c>
      <c r="DQ38" s="100">
        <f t="shared" si="33"/>
        <v>561</v>
      </c>
      <c r="DR38" s="100">
        <f t="shared" si="33"/>
        <v>541</v>
      </c>
      <c r="DS38" s="100">
        <f t="shared" si="33"/>
        <v>521</v>
      </c>
      <c r="DT38" s="100">
        <f t="shared" si="33"/>
        <v>501</v>
      </c>
      <c r="DU38" s="100">
        <f t="shared" si="33"/>
        <v>481</v>
      </c>
      <c r="DV38" s="100">
        <f t="shared" si="33"/>
        <v>461</v>
      </c>
      <c r="DW38" s="100">
        <f t="shared" si="33"/>
        <v>441</v>
      </c>
      <c r="DX38" s="100">
        <f t="shared" si="33"/>
        <v>421</v>
      </c>
      <c r="DY38" s="100">
        <f t="shared" si="33"/>
        <v>401</v>
      </c>
      <c r="DZ38" s="100">
        <f t="shared" si="33"/>
        <v>381</v>
      </c>
      <c r="EA38" s="100">
        <f t="shared" si="33"/>
        <v>361</v>
      </c>
      <c r="EB38" s="100">
        <f t="shared" si="33"/>
        <v>341</v>
      </c>
      <c r="EC38" s="100">
        <f t="shared" si="33"/>
        <v>321</v>
      </c>
      <c r="ED38" s="100">
        <f t="shared" si="33"/>
        <v>301</v>
      </c>
      <c r="EE38" s="100">
        <f t="shared" si="33"/>
        <v>281</v>
      </c>
      <c r="EF38" s="100">
        <f t="shared" si="33"/>
        <v>261</v>
      </c>
      <c r="EG38" s="100">
        <f t="shared" si="33"/>
        <v>241</v>
      </c>
      <c r="EH38" s="100">
        <f t="shared" si="33"/>
        <v>221</v>
      </c>
      <c r="EI38" s="100">
        <f t="shared" si="33"/>
        <v>201</v>
      </c>
      <c r="EJ38" s="100">
        <f t="shared" si="33"/>
        <v>181</v>
      </c>
      <c r="EK38" s="100">
        <f t="shared" si="33"/>
        <v>161</v>
      </c>
      <c r="EL38" s="100">
        <f t="shared" si="33"/>
        <v>141</v>
      </c>
      <c r="EM38" s="100">
        <f t="shared" si="33"/>
        <v>121</v>
      </c>
      <c r="EN38" s="100">
        <f t="shared" si="33"/>
        <v>101</v>
      </c>
      <c r="EO38" s="100">
        <f t="shared" si="33"/>
        <v>81</v>
      </c>
      <c r="EP38" s="100">
        <f t="shared" si="33"/>
        <v>61</v>
      </c>
      <c r="EQ38" s="100">
        <f t="shared" si="33"/>
        <v>41</v>
      </c>
      <c r="ER38" s="100">
        <f t="shared" si="33"/>
        <v>1000</v>
      </c>
      <c r="ES38" s="100">
        <f t="shared" si="33"/>
        <v>1000</v>
      </c>
      <c r="ET38" s="100">
        <f t="shared" si="33"/>
        <v>1000</v>
      </c>
      <c r="EU38" s="100">
        <f t="shared" si="34"/>
        <v>1000</v>
      </c>
      <c r="EV38" s="100">
        <f t="shared" si="34"/>
        <v>1000</v>
      </c>
      <c r="EW38" s="100">
        <f t="shared" si="34"/>
        <v>1000</v>
      </c>
      <c r="EX38" s="100">
        <f t="shared" si="34"/>
        <v>980</v>
      </c>
      <c r="EY38" s="100">
        <f t="shared" si="34"/>
        <v>960</v>
      </c>
      <c r="EZ38" s="100">
        <f t="shared" si="34"/>
        <v>940</v>
      </c>
      <c r="FA38" s="100">
        <f t="shared" si="34"/>
        <v>920</v>
      </c>
      <c r="FB38" s="100">
        <f t="shared" si="34"/>
        <v>900</v>
      </c>
      <c r="FC38" s="100">
        <f t="shared" si="34"/>
        <v>880</v>
      </c>
      <c r="FD38" s="100">
        <f t="shared" si="34"/>
        <v>860</v>
      </c>
      <c r="FE38" s="100">
        <f t="shared" si="34"/>
        <v>840</v>
      </c>
      <c r="FF38" s="100">
        <f t="shared" si="34"/>
        <v>820</v>
      </c>
      <c r="FG38" s="100">
        <f t="shared" si="34"/>
        <v>800</v>
      </c>
      <c r="FH38" s="100">
        <f t="shared" si="34"/>
        <v>780</v>
      </c>
      <c r="FI38" s="100">
        <f t="shared" si="34"/>
        <v>760</v>
      </c>
      <c r="FJ38" s="100">
        <f t="shared" si="34"/>
        <v>740</v>
      </c>
      <c r="FK38" s="100">
        <f t="shared" si="34"/>
        <v>720</v>
      </c>
      <c r="FL38" s="100">
        <f t="shared" si="34"/>
        <v>700</v>
      </c>
      <c r="FM38" s="100">
        <f t="shared" si="34"/>
        <v>680</v>
      </c>
      <c r="FN38" s="100">
        <f t="shared" si="34"/>
        <v>660</v>
      </c>
      <c r="FO38" s="100">
        <f t="shared" si="34"/>
        <v>640</v>
      </c>
      <c r="FP38" s="100">
        <f t="shared" si="34"/>
        <v>620</v>
      </c>
      <c r="FQ38" s="100">
        <f t="shared" si="34"/>
        <v>600</v>
      </c>
      <c r="FR38" s="100">
        <f t="shared" si="34"/>
        <v>580</v>
      </c>
      <c r="FS38" s="100">
        <f t="shared" si="34"/>
        <v>560</v>
      </c>
      <c r="FT38" s="100">
        <f t="shared" si="34"/>
        <v>540</v>
      </c>
      <c r="FU38" s="100">
        <f t="shared" si="34"/>
        <v>520</v>
      </c>
      <c r="FV38" s="100">
        <f t="shared" si="34"/>
        <v>500</v>
      </c>
      <c r="FW38" s="100">
        <f t="shared" si="34"/>
        <v>480</v>
      </c>
      <c r="FX38" s="100">
        <f t="shared" si="34"/>
        <v>460</v>
      </c>
      <c r="FY38" s="100">
        <f t="shared" si="34"/>
        <v>440</v>
      </c>
      <c r="FZ38" s="100">
        <f t="shared" si="34"/>
        <v>420</v>
      </c>
      <c r="GA38" s="100">
        <f t="shared" si="34"/>
        <v>400</v>
      </c>
      <c r="GB38" s="100">
        <f t="shared" si="34"/>
        <v>380</v>
      </c>
      <c r="GC38" s="100">
        <f t="shared" si="34"/>
        <v>360</v>
      </c>
      <c r="GD38" s="100">
        <f t="shared" si="34"/>
        <v>340</v>
      </c>
      <c r="GE38" s="100">
        <f t="shared" si="34"/>
        <v>320</v>
      </c>
      <c r="GF38" s="100">
        <f t="shared" si="34"/>
        <v>300</v>
      </c>
      <c r="GG38" s="100">
        <f t="shared" si="34"/>
        <v>280</v>
      </c>
      <c r="GH38" s="100">
        <f t="shared" si="34"/>
        <v>260</v>
      </c>
      <c r="GI38" s="100">
        <f t="shared" si="34"/>
        <v>240</v>
      </c>
      <c r="GJ38" s="100">
        <f t="shared" si="34"/>
        <v>220</v>
      </c>
      <c r="GK38" s="100">
        <f t="shared" si="34"/>
        <v>200</v>
      </c>
      <c r="GL38" s="100">
        <f t="shared" si="34"/>
        <v>180</v>
      </c>
      <c r="GM38" s="100">
        <f t="shared" si="34"/>
        <v>180</v>
      </c>
      <c r="GN38" s="100">
        <f t="shared" si="34"/>
        <v>180</v>
      </c>
      <c r="GO38" s="100">
        <f t="shared" si="34"/>
        <v>180</v>
      </c>
      <c r="GP38" s="100">
        <f t="shared" si="34"/>
        <v>180</v>
      </c>
      <c r="GW38" s="542" t="s">
        <v>15</v>
      </c>
      <c r="GX38" s="540">
        <f>IF($HJ13="N",0,IF(YEAR($HJ13)=GX$33,1,0))</f>
        <v>0</v>
      </c>
      <c r="GY38" s="540">
        <f t="shared" ref="GY38:HK38" si="42">IF($HJ13="N",0,IF(YEAR($HJ13)=GY$33,1,0))</f>
        <v>0</v>
      </c>
      <c r="GZ38" s="540">
        <f t="shared" si="42"/>
        <v>0</v>
      </c>
      <c r="HA38" s="540">
        <f t="shared" si="42"/>
        <v>0</v>
      </c>
      <c r="HB38" s="540">
        <f t="shared" si="42"/>
        <v>0</v>
      </c>
      <c r="HC38" s="540">
        <f t="shared" si="42"/>
        <v>0</v>
      </c>
      <c r="HD38" s="540">
        <f t="shared" si="42"/>
        <v>0</v>
      </c>
      <c r="HE38" s="540">
        <f t="shared" si="42"/>
        <v>0</v>
      </c>
      <c r="HF38" s="540">
        <f t="shared" si="42"/>
        <v>0</v>
      </c>
      <c r="HG38" s="540">
        <f t="shared" si="42"/>
        <v>0</v>
      </c>
      <c r="HH38" s="540">
        <f t="shared" si="42"/>
        <v>0</v>
      </c>
      <c r="HI38" s="540">
        <f t="shared" si="42"/>
        <v>0</v>
      </c>
      <c r="HJ38" s="540">
        <f t="shared" si="42"/>
        <v>0</v>
      </c>
      <c r="HK38" s="540">
        <f t="shared" si="42"/>
        <v>0</v>
      </c>
    </row>
    <row r="39" spans="6:219" ht="15.75" customHeight="1" x14ac:dyDescent="0.2">
      <c r="F39" s="368" t="s">
        <v>60</v>
      </c>
      <c r="R39" s="80" t="s">
        <v>60</v>
      </c>
      <c r="S39" s="100" t="s">
        <v>195</v>
      </c>
      <c r="T39" s="100" t="s">
        <v>195</v>
      </c>
      <c r="U39" s="100" t="s">
        <v>195</v>
      </c>
      <c r="V39" s="100" t="s">
        <v>195</v>
      </c>
      <c r="W39" s="100" t="s">
        <v>195</v>
      </c>
      <c r="X39" s="100" t="s">
        <v>195</v>
      </c>
      <c r="Y39" s="100" t="s">
        <v>195</v>
      </c>
      <c r="Z39" s="100" t="s">
        <v>195</v>
      </c>
      <c r="AA39" s="100" t="s">
        <v>195</v>
      </c>
      <c r="AB39" s="100" t="s">
        <v>195</v>
      </c>
      <c r="AC39" s="100" t="s">
        <v>195</v>
      </c>
      <c r="AD39" s="100" t="s">
        <v>195</v>
      </c>
      <c r="AE39" s="100" t="s">
        <v>195</v>
      </c>
      <c r="AF39" s="100" t="s">
        <v>195</v>
      </c>
      <c r="AG39" s="100" t="s">
        <v>195</v>
      </c>
      <c r="AH39" s="100" t="s">
        <v>195</v>
      </c>
      <c r="AI39" s="100" t="s">
        <v>195</v>
      </c>
      <c r="AJ39" s="100" t="s">
        <v>195</v>
      </c>
      <c r="AK39" s="100" t="s">
        <v>195</v>
      </c>
      <c r="AL39" s="100" t="s">
        <v>195</v>
      </c>
      <c r="AM39" s="100" t="s">
        <v>195</v>
      </c>
      <c r="AN39" s="100" t="s">
        <v>195</v>
      </c>
      <c r="AO39" s="100" t="s">
        <v>195</v>
      </c>
      <c r="AP39" s="100" t="s">
        <v>195</v>
      </c>
      <c r="AQ39" s="100" t="s">
        <v>195</v>
      </c>
      <c r="AR39" s="100" t="s">
        <v>195</v>
      </c>
      <c r="AS39" s="100" t="s">
        <v>195</v>
      </c>
      <c r="AT39" s="100" t="s">
        <v>195</v>
      </c>
      <c r="AU39" s="100" t="s">
        <v>195</v>
      </c>
      <c r="AV39" s="100" t="s">
        <v>195</v>
      </c>
      <c r="AW39" s="100" t="s">
        <v>195</v>
      </c>
      <c r="AX39" s="100" t="s">
        <v>195</v>
      </c>
      <c r="AY39" s="100" t="s">
        <v>195</v>
      </c>
      <c r="AZ39" s="100" t="s">
        <v>195</v>
      </c>
      <c r="BA39" s="100" t="s">
        <v>195</v>
      </c>
      <c r="BB39" s="100" t="s">
        <v>195</v>
      </c>
      <c r="BC39" s="100" t="s">
        <v>195</v>
      </c>
      <c r="BD39" s="100" t="s">
        <v>195</v>
      </c>
      <c r="BE39" s="100" t="s">
        <v>195</v>
      </c>
      <c r="BF39" s="100" t="s">
        <v>195</v>
      </c>
      <c r="BG39" s="100" t="s">
        <v>195</v>
      </c>
      <c r="BH39" s="100" t="s">
        <v>195</v>
      </c>
      <c r="BI39" s="100" t="s">
        <v>195</v>
      </c>
      <c r="BJ39" s="100" t="s">
        <v>195</v>
      </c>
      <c r="BK39" s="100" t="s">
        <v>195</v>
      </c>
      <c r="BL39" s="100" t="s">
        <v>195</v>
      </c>
      <c r="BM39" s="100" t="s">
        <v>195</v>
      </c>
      <c r="BN39" s="100" t="s">
        <v>195</v>
      </c>
      <c r="BO39" s="100" t="s">
        <v>195</v>
      </c>
      <c r="BP39" s="100" t="s">
        <v>195</v>
      </c>
      <c r="BQ39" s="100" t="s">
        <v>195</v>
      </c>
      <c r="BR39" s="100" t="s">
        <v>195</v>
      </c>
      <c r="BS39" s="100" t="s">
        <v>195</v>
      </c>
      <c r="BT39" s="100" t="s">
        <v>195</v>
      </c>
      <c r="BU39" s="100" t="s">
        <v>195</v>
      </c>
      <c r="BV39" s="100" t="s">
        <v>195</v>
      </c>
      <c r="BW39" s="100" t="s">
        <v>195</v>
      </c>
      <c r="BX39" s="100" t="s">
        <v>195</v>
      </c>
      <c r="BY39" s="100" t="s">
        <v>195</v>
      </c>
      <c r="BZ39" s="100" t="s">
        <v>195</v>
      </c>
      <c r="CA39" s="100" t="s">
        <v>195</v>
      </c>
      <c r="CB39" s="100" t="s">
        <v>195</v>
      </c>
      <c r="CC39" s="100" t="s">
        <v>195</v>
      </c>
      <c r="CD39" s="100" t="s">
        <v>195</v>
      </c>
      <c r="CE39" s="100" t="s">
        <v>195</v>
      </c>
      <c r="CF39" s="100" t="s">
        <v>195</v>
      </c>
      <c r="CG39" s="100" t="s">
        <v>195</v>
      </c>
      <c r="CH39" s="100" t="s">
        <v>195</v>
      </c>
      <c r="CI39" s="100" t="s">
        <v>195</v>
      </c>
      <c r="CJ39" s="100" t="s">
        <v>195</v>
      </c>
      <c r="CK39" s="100" t="s">
        <v>195</v>
      </c>
      <c r="CL39" s="100" t="s">
        <v>195</v>
      </c>
      <c r="CM39" s="100" t="s">
        <v>195</v>
      </c>
      <c r="CN39" s="100" t="s">
        <v>195</v>
      </c>
      <c r="CO39" s="100" t="s">
        <v>195</v>
      </c>
      <c r="CP39" s="100" t="s">
        <v>195</v>
      </c>
      <c r="CQ39" s="100" t="s">
        <v>195</v>
      </c>
      <c r="CR39" s="100" t="s">
        <v>195</v>
      </c>
      <c r="CS39" s="100" t="s">
        <v>195</v>
      </c>
      <c r="CT39" s="100" t="s">
        <v>195</v>
      </c>
      <c r="CU39" s="100" t="s">
        <v>195</v>
      </c>
      <c r="CV39" s="100" t="s">
        <v>195</v>
      </c>
      <c r="CW39" s="100" t="s">
        <v>195</v>
      </c>
      <c r="CX39" s="100" t="s">
        <v>195</v>
      </c>
      <c r="CY39" s="100" t="s">
        <v>195</v>
      </c>
      <c r="CZ39" s="100" t="s">
        <v>195</v>
      </c>
      <c r="DA39" s="100" t="s">
        <v>195</v>
      </c>
      <c r="DB39" s="100" t="s">
        <v>195</v>
      </c>
      <c r="DC39" s="100" t="s">
        <v>195</v>
      </c>
      <c r="DD39" s="100" t="s">
        <v>195</v>
      </c>
      <c r="DE39" s="100" t="s">
        <v>195</v>
      </c>
      <c r="DF39" s="100" t="s">
        <v>195</v>
      </c>
      <c r="DG39" s="100" t="s">
        <v>195</v>
      </c>
      <c r="DH39" s="100" t="s">
        <v>195</v>
      </c>
      <c r="DI39" s="100" t="s">
        <v>195</v>
      </c>
      <c r="DJ39" s="100" t="s">
        <v>195</v>
      </c>
      <c r="DK39" s="100" t="s">
        <v>195</v>
      </c>
      <c r="DL39" s="100" t="s">
        <v>195</v>
      </c>
      <c r="DM39" s="100" t="s">
        <v>195</v>
      </c>
      <c r="DN39" s="100" t="s">
        <v>195</v>
      </c>
      <c r="DO39" s="100" t="s">
        <v>195</v>
      </c>
      <c r="DP39" s="100" t="s">
        <v>195</v>
      </c>
      <c r="DQ39" s="100" t="s">
        <v>195</v>
      </c>
      <c r="DR39" s="100" t="s">
        <v>195</v>
      </c>
      <c r="DS39" s="100" t="s">
        <v>195</v>
      </c>
      <c r="DT39" s="100" t="s">
        <v>195</v>
      </c>
      <c r="DU39" s="100" t="s">
        <v>195</v>
      </c>
      <c r="DV39" s="100" t="s">
        <v>195</v>
      </c>
      <c r="DW39" s="100" t="s">
        <v>195</v>
      </c>
      <c r="DX39" s="100" t="s">
        <v>195</v>
      </c>
      <c r="DY39" s="100" t="s">
        <v>195</v>
      </c>
      <c r="DZ39" s="100" t="s">
        <v>195</v>
      </c>
      <c r="EA39" s="100" t="s">
        <v>195</v>
      </c>
      <c r="EB39" s="100" t="s">
        <v>195</v>
      </c>
      <c r="EC39" s="100" t="s">
        <v>195</v>
      </c>
      <c r="ED39" s="100" t="s">
        <v>195</v>
      </c>
      <c r="EE39" s="100" t="s">
        <v>195</v>
      </c>
      <c r="EF39" s="100" t="s">
        <v>195</v>
      </c>
      <c r="EG39" s="100" t="s">
        <v>195</v>
      </c>
      <c r="EH39" s="100" t="s">
        <v>195</v>
      </c>
      <c r="EI39" s="100" t="s">
        <v>195</v>
      </c>
      <c r="EJ39" s="100" t="s">
        <v>195</v>
      </c>
      <c r="EK39" s="100" t="s">
        <v>195</v>
      </c>
      <c r="EL39" s="100" t="s">
        <v>195</v>
      </c>
      <c r="EM39" s="100" t="s">
        <v>195</v>
      </c>
      <c r="EN39" s="100" t="s">
        <v>195</v>
      </c>
      <c r="EO39" s="100" t="s">
        <v>195</v>
      </c>
      <c r="EP39" s="100" t="s">
        <v>195</v>
      </c>
      <c r="EQ39" s="100" t="s">
        <v>195</v>
      </c>
      <c r="ER39" s="100" t="s">
        <v>195</v>
      </c>
      <c r="ES39" s="100" t="s">
        <v>195</v>
      </c>
      <c r="ET39" s="100" t="s">
        <v>195</v>
      </c>
      <c r="EU39" s="100" t="s">
        <v>195</v>
      </c>
      <c r="EV39" s="100" t="s">
        <v>195</v>
      </c>
      <c r="EW39" s="100" t="s">
        <v>195</v>
      </c>
      <c r="EX39" s="100" t="s">
        <v>195</v>
      </c>
      <c r="EY39" s="100" t="s">
        <v>195</v>
      </c>
      <c r="EZ39" s="100" t="s">
        <v>195</v>
      </c>
      <c r="FA39" s="100" t="s">
        <v>195</v>
      </c>
      <c r="FB39" s="100" t="s">
        <v>195</v>
      </c>
      <c r="FC39" s="100" t="s">
        <v>195</v>
      </c>
      <c r="FD39" s="100" t="s">
        <v>195</v>
      </c>
      <c r="FE39" s="100" t="s">
        <v>195</v>
      </c>
      <c r="FF39" s="100" t="s">
        <v>195</v>
      </c>
      <c r="FG39" s="100" t="s">
        <v>195</v>
      </c>
      <c r="FH39" s="100" t="s">
        <v>195</v>
      </c>
      <c r="FI39" s="100" t="s">
        <v>195</v>
      </c>
      <c r="FJ39" s="100" t="s">
        <v>195</v>
      </c>
      <c r="FK39" s="100" t="s">
        <v>195</v>
      </c>
      <c r="FL39" s="100" t="s">
        <v>195</v>
      </c>
      <c r="FM39" s="100" t="s">
        <v>195</v>
      </c>
      <c r="FN39" s="100" t="s">
        <v>195</v>
      </c>
      <c r="FO39" s="100" t="s">
        <v>195</v>
      </c>
      <c r="FP39" s="100" t="s">
        <v>195</v>
      </c>
      <c r="FQ39" s="100" t="s">
        <v>195</v>
      </c>
      <c r="FR39" s="100" t="s">
        <v>195</v>
      </c>
      <c r="FS39" s="100" t="s">
        <v>195</v>
      </c>
      <c r="FT39" s="100" t="s">
        <v>195</v>
      </c>
      <c r="FU39" s="100" t="s">
        <v>195</v>
      </c>
      <c r="FV39" s="100" t="s">
        <v>195</v>
      </c>
      <c r="FW39" s="100" t="s">
        <v>195</v>
      </c>
      <c r="FX39" s="100" t="s">
        <v>195</v>
      </c>
      <c r="FY39" s="100" t="s">
        <v>195</v>
      </c>
      <c r="FZ39" s="100" t="s">
        <v>195</v>
      </c>
      <c r="GA39" s="100" t="s">
        <v>195</v>
      </c>
      <c r="GB39" s="100" t="s">
        <v>195</v>
      </c>
      <c r="GC39" s="100" t="s">
        <v>195</v>
      </c>
      <c r="GD39" s="100" t="s">
        <v>195</v>
      </c>
      <c r="GE39" s="100" t="s">
        <v>195</v>
      </c>
      <c r="GF39" s="100" t="s">
        <v>195</v>
      </c>
      <c r="GG39" s="100" t="s">
        <v>195</v>
      </c>
      <c r="GH39" s="100" t="s">
        <v>195</v>
      </c>
      <c r="GI39" s="100" t="s">
        <v>195</v>
      </c>
      <c r="GJ39" s="100" t="s">
        <v>195</v>
      </c>
      <c r="GK39" s="100" t="s">
        <v>195</v>
      </c>
      <c r="GL39" s="100" t="s">
        <v>195</v>
      </c>
      <c r="GM39" s="100" t="s">
        <v>195</v>
      </c>
      <c r="GN39" s="100" t="s">
        <v>195</v>
      </c>
      <c r="GO39" s="100" t="s">
        <v>195</v>
      </c>
      <c r="GP39" s="100" t="s">
        <v>195</v>
      </c>
      <c r="GW39" s="542" t="s">
        <v>16</v>
      </c>
      <c r="GX39" s="540">
        <f>IF($HK13="N",0,IF(YEAR($HK13)=GX$33,1,0))</f>
        <v>0</v>
      </c>
      <c r="GY39" s="540">
        <f t="shared" ref="GY39:HK39" si="43">IF($HK13="N",0,IF(YEAR($HK13)=GY$33,1,0))</f>
        <v>0</v>
      </c>
      <c r="GZ39" s="540">
        <f t="shared" si="43"/>
        <v>0</v>
      </c>
      <c r="HA39" s="540">
        <f t="shared" si="43"/>
        <v>0</v>
      </c>
      <c r="HB39" s="540">
        <f t="shared" si="43"/>
        <v>0</v>
      </c>
      <c r="HC39" s="540">
        <f t="shared" si="43"/>
        <v>0</v>
      </c>
      <c r="HD39" s="540">
        <f t="shared" si="43"/>
        <v>0</v>
      </c>
      <c r="HE39" s="540">
        <f t="shared" si="43"/>
        <v>0</v>
      </c>
      <c r="HF39" s="540">
        <f t="shared" si="43"/>
        <v>0</v>
      </c>
      <c r="HG39" s="540">
        <f t="shared" si="43"/>
        <v>0</v>
      </c>
      <c r="HH39" s="540">
        <f t="shared" si="43"/>
        <v>0</v>
      </c>
      <c r="HI39" s="540">
        <f t="shared" si="43"/>
        <v>0</v>
      </c>
      <c r="HJ39" s="540">
        <f t="shared" si="43"/>
        <v>0</v>
      </c>
      <c r="HK39" s="540">
        <f t="shared" si="43"/>
        <v>0</v>
      </c>
    </row>
    <row r="40" spans="6:219" ht="15.75" customHeight="1" x14ac:dyDescent="0.2">
      <c r="F40" s="368" t="s">
        <v>61</v>
      </c>
      <c r="R40" s="80" t="s">
        <v>61</v>
      </c>
      <c r="S40" s="100">
        <f t="shared" ref="S40:S43" si="44">T40+T8</f>
        <v>360</v>
      </c>
      <c r="T40" s="100">
        <f t="shared" si="36"/>
        <v>322</v>
      </c>
      <c r="U40" s="100">
        <v>282</v>
      </c>
      <c r="V40" s="100">
        <f t="shared" si="37"/>
        <v>255</v>
      </c>
      <c r="W40" s="100">
        <f t="shared" ref="W40:BJ40" si="45">IF(LEFT(W8,1)="V",$F$27,IF(ISNUMBER(W8),V40-W8,V40))</f>
        <v>236</v>
      </c>
      <c r="X40" s="100">
        <f t="shared" si="45"/>
        <v>216</v>
      </c>
      <c r="Y40" s="100">
        <f t="shared" si="45"/>
        <v>207</v>
      </c>
      <c r="Z40" s="100">
        <f t="shared" si="45"/>
        <v>198</v>
      </c>
      <c r="AA40" s="100">
        <f t="shared" si="45"/>
        <v>158</v>
      </c>
      <c r="AB40" s="100">
        <f t="shared" si="45"/>
        <v>125</v>
      </c>
      <c r="AC40" s="100">
        <f t="shared" si="45"/>
        <v>102</v>
      </c>
      <c r="AD40" s="100">
        <f t="shared" si="45"/>
        <v>79</v>
      </c>
      <c r="AE40" s="100">
        <f t="shared" si="45"/>
        <v>62</v>
      </c>
      <c r="AF40" s="100">
        <f t="shared" si="45"/>
        <v>45</v>
      </c>
      <c r="AG40" s="100">
        <f t="shared" si="45"/>
        <v>28</v>
      </c>
      <c r="AH40" s="100">
        <f t="shared" si="45"/>
        <v>11</v>
      </c>
      <c r="AI40" s="100">
        <f t="shared" si="45"/>
        <v>1</v>
      </c>
      <c r="AJ40" s="100">
        <f t="shared" si="45"/>
        <v>1000</v>
      </c>
      <c r="AK40" s="100">
        <f t="shared" si="45"/>
        <v>1000</v>
      </c>
      <c r="AL40" s="100">
        <f t="shared" si="45"/>
        <v>1000</v>
      </c>
      <c r="AM40" s="100">
        <f t="shared" si="45"/>
        <v>1000</v>
      </c>
      <c r="AN40" s="100">
        <f t="shared" si="45"/>
        <v>1000</v>
      </c>
      <c r="AO40" s="100">
        <f t="shared" si="45"/>
        <v>1000</v>
      </c>
      <c r="AP40" s="100">
        <f t="shared" si="45"/>
        <v>1000</v>
      </c>
      <c r="AQ40" s="100">
        <f t="shared" si="45"/>
        <v>977</v>
      </c>
      <c r="AR40" s="100">
        <f t="shared" si="45"/>
        <v>954</v>
      </c>
      <c r="AS40" s="100">
        <f t="shared" si="45"/>
        <v>931</v>
      </c>
      <c r="AT40" s="100">
        <f t="shared" si="45"/>
        <v>908</v>
      </c>
      <c r="AU40" s="100">
        <f t="shared" si="45"/>
        <v>885</v>
      </c>
      <c r="AV40" s="100">
        <f t="shared" si="45"/>
        <v>862</v>
      </c>
      <c r="AW40" s="100">
        <f t="shared" si="45"/>
        <v>839</v>
      </c>
      <c r="AX40" s="100">
        <f t="shared" si="45"/>
        <v>816</v>
      </c>
      <c r="AY40" s="100">
        <f t="shared" si="45"/>
        <v>793</v>
      </c>
      <c r="AZ40" s="100">
        <f t="shared" si="45"/>
        <v>770</v>
      </c>
      <c r="BA40" s="100">
        <f t="shared" si="45"/>
        <v>747</v>
      </c>
      <c r="BB40" s="100">
        <f t="shared" si="45"/>
        <v>724</v>
      </c>
      <c r="BC40" s="100">
        <f t="shared" si="45"/>
        <v>701</v>
      </c>
      <c r="BD40" s="100">
        <f t="shared" si="45"/>
        <v>678</v>
      </c>
      <c r="BE40" s="100">
        <f t="shared" si="45"/>
        <v>655</v>
      </c>
      <c r="BF40" s="100">
        <f t="shared" si="45"/>
        <v>632</v>
      </c>
      <c r="BG40" s="100">
        <f t="shared" si="45"/>
        <v>609</v>
      </c>
      <c r="BH40" s="100">
        <f t="shared" si="45"/>
        <v>586</v>
      </c>
      <c r="BI40" s="100">
        <f t="shared" si="45"/>
        <v>563</v>
      </c>
      <c r="BJ40" s="100">
        <f t="shared" si="45"/>
        <v>540</v>
      </c>
      <c r="BK40" s="100">
        <f t="shared" ref="BK40:CH43" si="46">IF(LEFT(BK8,1)="V",$F$27,IF(ISNUMBER(BK8),BJ40-BK8,BJ40))</f>
        <v>517</v>
      </c>
      <c r="BL40" s="100">
        <f t="shared" si="46"/>
        <v>494</v>
      </c>
      <c r="BM40" s="100">
        <f t="shared" si="46"/>
        <v>471</v>
      </c>
      <c r="BN40" s="100">
        <f t="shared" si="46"/>
        <v>448</v>
      </c>
      <c r="BO40" s="100">
        <f t="shared" si="46"/>
        <v>425</v>
      </c>
      <c r="BP40" s="100">
        <f t="shared" si="46"/>
        <v>402</v>
      </c>
      <c r="BQ40" s="100">
        <f t="shared" si="46"/>
        <v>379</v>
      </c>
      <c r="BR40" s="100">
        <f t="shared" si="46"/>
        <v>356</v>
      </c>
      <c r="BS40" s="100">
        <f t="shared" si="46"/>
        <v>333</v>
      </c>
      <c r="BT40" s="100">
        <f t="shared" si="46"/>
        <v>310</v>
      </c>
      <c r="BU40" s="100">
        <f t="shared" si="46"/>
        <v>287</v>
      </c>
      <c r="BV40" s="100">
        <f t="shared" si="46"/>
        <v>264</v>
      </c>
      <c r="BW40" s="100">
        <f t="shared" si="46"/>
        <v>241</v>
      </c>
      <c r="BX40" s="100">
        <f t="shared" si="46"/>
        <v>218</v>
      </c>
      <c r="BY40" s="100">
        <f t="shared" si="46"/>
        <v>195</v>
      </c>
      <c r="BZ40" s="100">
        <f t="shared" si="46"/>
        <v>172</v>
      </c>
      <c r="CA40" s="100">
        <f t="shared" si="46"/>
        <v>149</v>
      </c>
      <c r="CB40" s="100">
        <f t="shared" si="46"/>
        <v>126</v>
      </c>
      <c r="CC40" s="100">
        <f t="shared" si="46"/>
        <v>103</v>
      </c>
      <c r="CD40" s="100">
        <f t="shared" si="46"/>
        <v>80</v>
      </c>
      <c r="CE40" s="100">
        <f t="shared" si="46"/>
        <v>57</v>
      </c>
      <c r="CF40" s="100">
        <f t="shared" si="46"/>
        <v>1000</v>
      </c>
      <c r="CG40" s="100">
        <f t="shared" si="46"/>
        <v>1000</v>
      </c>
      <c r="CH40" s="100">
        <f t="shared" si="46"/>
        <v>1000</v>
      </c>
      <c r="CI40" s="100">
        <f t="shared" ref="CI40:ET43" si="47">IF(LEFT(CI8,1)="V",$F$27,IF(ISNUMBER(CI8),CH40-CI8,CH40))</f>
        <v>1000</v>
      </c>
      <c r="CJ40" s="100">
        <f t="shared" si="47"/>
        <v>1000</v>
      </c>
      <c r="CK40" s="100">
        <f t="shared" si="47"/>
        <v>977</v>
      </c>
      <c r="CL40" s="100">
        <f t="shared" si="47"/>
        <v>954</v>
      </c>
      <c r="CM40" s="100">
        <f t="shared" si="47"/>
        <v>931</v>
      </c>
      <c r="CN40" s="100">
        <f t="shared" si="47"/>
        <v>908</v>
      </c>
      <c r="CO40" s="100">
        <f t="shared" si="47"/>
        <v>885</v>
      </c>
      <c r="CP40" s="100">
        <f t="shared" si="47"/>
        <v>862</v>
      </c>
      <c r="CQ40" s="100">
        <f t="shared" si="47"/>
        <v>839</v>
      </c>
      <c r="CR40" s="100">
        <f t="shared" si="47"/>
        <v>816</v>
      </c>
      <c r="CS40" s="100">
        <f t="shared" si="47"/>
        <v>793</v>
      </c>
      <c r="CT40" s="100">
        <f t="shared" si="47"/>
        <v>770</v>
      </c>
      <c r="CU40" s="100">
        <f t="shared" si="47"/>
        <v>747</v>
      </c>
      <c r="CV40" s="100">
        <f t="shared" si="47"/>
        <v>724</v>
      </c>
      <c r="CW40" s="100">
        <f t="shared" si="47"/>
        <v>701</v>
      </c>
      <c r="CX40" s="100">
        <f t="shared" si="47"/>
        <v>678</v>
      </c>
      <c r="CY40" s="100">
        <f t="shared" si="47"/>
        <v>655</v>
      </c>
      <c r="CZ40" s="100">
        <f t="shared" si="47"/>
        <v>632</v>
      </c>
      <c r="DA40" s="100">
        <f t="shared" si="47"/>
        <v>609</v>
      </c>
      <c r="DB40" s="100">
        <f t="shared" si="47"/>
        <v>586</v>
      </c>
      <c r="DC40" s="100">
        <f t="shared" si="47"/>
        <v>563</v>
      </c>
      <c r="DD40" s="100">
        <f t="shared" si="47"/>
        <v>540</v>
      </c>
      <c r="DE40" s="100">
        <f t="shared" si="47"/>
        <v>517</v>
      </c>
      <c r="DF40" s="100">
        <f t="shared" si="47"/>
        <v>494</v>
      </c>
      <c r="DG40" s="100">
        <f t="shared" si="47"/>
        <v>471</v>
      </c>
      <c r="DH40" s="100">
        <f t="shared" si="47"/>
        <v>448</v>
      </c>
      <c r="DI40" s="100">
        <f t="shared" si="47"/>
        <v>425</v>
      </c>
      <c r="DJ40" s="100">
        <f t="shared" si="47"/>
        <v>402</v>
      </c>
      <c r="DK40" s="100">
        <f t="shared" si="47"/>
        <v>402</v>
      </c>
      <c r="DL40" s="100">
        <f t="shared" si="47"/>
        <v>402</v>
      </c>
      <c r="DM40" s="100">
        <f t="shared" si="47"/>
        <v>402</v>
      </c>
      <c r="DN40" s="100">
        <f t="shared" si="47"/>
        <v>402</v>
      </c>
      <c r="DO40" s="100">
        <f t="shared" si="47"/>
        <v>402</v>
      </c>
      <c r="DP40" s="100">
        <f t="shared" si="47"/>
        <v>402</v>
      </c>
      <c r="DQ40" s="100">
        <f t="shared" si="47"/>
        <v>382</v>
      </c>
      <c r="DR40" s="100">
        <f t="shared" si="47"/>
        <v>362</v>
      </c>
      <c r="DS40" s="100">
        <f t="shared" si="47"/>
        <v>342</v>
      </c>
      <c r="DT40" s="100">
        <f t="shared" si="47"/>
        <v>322</v>
      </c>
      <c r="DU40" s="100">
        <f t="shared" si="47"/>
        <v>302</v>
      </c>
      <c r="DV40" s="100">
        <f t="shared" si="47"/>
        <v>282</v>
      </c>
      <c r="DW40" s="100">
        <f t="shared" si="47"/>
        <v>262</v>
      </c>
      <c r="DX40" s="100">
        <f t="shared" si="47"/>
        <v>242</v>
      </c>
      <c r="DY40" s="100">
        <f t="shared" si="47"/>
        <v>222</v>
      </c>
      <c r="DZ40" s="100">
        <f t="shared" si="47"/>
        <v>202</v>
      </c>
      <c r="EA40" s="100">
        <f t="shared" si="47"/>
        <v>182</v>
      </c>
      <c r="EB40" s="100">
        <f t="shared" si="47"/>
        <v>162</v>
      </c>
      <c r="EC40" s="100">
        <f t="shared" si="47"/>
        <v>142</v>
      </c>
      <c r="ED40" s="100">
        <f t="shared" si="47"/>
        <v>122</v>
      </c>
      <c r="EE40" s="100">
        <f t="shared" si="47"/>
        <v>102</v>
      </c>
      <c r="EF40" s="100">
        <f t="shared" si="47"/>
        <v>82</v>
      </c>
      <c r="EG40" s="100">
        <f t="shared" si="47"/>
        <v>62</v>
      </c>
      <c r="EH40" s="100">
        <f t="shared" si="47"/>
        <v>42</v>
      </c>
      <c r="EI40" s="100">
        <f t="shared" si="47"/>
        <v>22</v>
      </c>
      <c r="EJ40" s="100">
        <f t="shared" si="47"/>
        <v>1000</v>
      </c>
      <c r="EK40" s="100">
        <f t="shared" si="47"/>
        <v>1000</v>
      </c>
      <c r="EL40" s="100">
        <f t="shared" si="47"/>
        <v>1000</v>
      </c>
      <c r="EM40" s="100">
        <f t="shared" si="47"/>
        <v>1000</v>
      </c>
      <c r="EN40" s="100">
        <f t="shared" si="47"/>
        <v>1000</v>
      </c>
      <c r="EO40" s="100">
        <f t="shared" si="47"/>
        <v>1000</v>
      </c>
      <c r="EP40" s="100">
        <f t="shared" si="47"/>
        <v>980</v>
      </c>
      <c r="EQ40" s="100">
        <f t="shared" si="47"/>
        <v>960</v>
      </c>
      <c r="ER40" s="100">
        <f t="shared" si="47"/>
        <v>940</v>
      </c>
      <c r="ES40" s="100">
        <f t="shared" si="47"/>
        <v>920</v>
      </c>
      <c r="ET40" s="100">
        <f t="shared" si="47"/>
        <v>900</v>
      </c>
      <c r="EU40" s="100">
        <f t="shared" ref="EU40:GP43" si="48">IF(LEFT(EU8,1)="V",$F$27,IF(ISNUMBER(EU8),ET40-EU8,ET40))</f>
        <v>880</v>
      </c>
      <c r="EV40" s="100">
        <f t="shared" si="48"/>
        <v>860</v>
      </c>
      <c r="EW40" s="100">
        <f t="shared" si="48"/>
        <v>840</v>
      </c>
      <c r="EX40" s="100">
        <f t="shared" si="48"/>
        <v>820</v>
      </c>
      <c r="EY40" s="100">
        <f t="shared" si="48"/>
        <v>800</v>
      </c>
      <c r="EZ40" s="100">
        <f t="shared" si="48"/>
        <v>780</v>
      </c>
      <c r="FA40" s="100">
        <f t="shared" si="48"/>
        <v>760</v>
      </c>
      <c r="FB40" s="100">
        <f t="shared" si="48"/>
        <v>740</v>
      </c>
      <c r="FC40" s="100">
        <f t="shared" si="48"/>
        <v>720</v>
      </c>
      <c r="FD40" s="100">
        <f t="shared" si="48"/>
        <v>700</v>
      </c>
      <c r="FE40" s="100">
        <f t="shared" si="48"/>
        <v>680</v>
      </c>
      <c r="FF40" s="100">
        <f t="shared" si="48"/>
        <v>660</v>
      </c>
      <c r="FG40" s="100">
        <f t="shared" si="48"/>
        <v>640</v>
      </c>
      <c r="FH40" s="100">
        <f t="shared" si="48"/>
        <v>620</v>
      </c>
      <c r="FI40" s="100">
        <f t="shared" si="48"/>
        <v>600</v>
      </c>
      <c r="FJ40" s="100">
        <f t="shared" si="48"/>
        <v>580</v>
      </c>
      <c r="FK40" s="100">
        <f t="shared" si="48"/>
        <v>560</v>
      </c>
      <c r="FL40" s="100">
        <f t="shared" si="48"/>
        <v>540</v>
      </c>
      <c r="FM40" s="100">
        <f t="shared" si="48"/>
        <v>520</v>
      </c>
      <c r="FN40" s="100">
        <f t="shared" si="48"/>
        <v>500</v>
      </c>
      <c r="FO40" s="100">
        <f t="shared" si="48"/>
        <v>480</v>
      </c>
      <c r="FP40" s="100">
        <f t="shared" si="48"/>
        <v>460</v>
      </c>
      <c r="FQ40" s="100">
        <f t="shared" si="48"/>
        <v>440</v>
      </c>
      <c r="FR40" s="100">
        <f t="shared" si="48"/>
        <v>420</v>
      </c>
      <c r="FS40" s="100">
        <f t="shared" si="48"/>
        <v>400</v>
      </c>
      <c r="FT40" s="100">
        <f t="shared" si="48"/>
        <v>380</v>
      </c>
      <c r="FU40" s="100">
        <f t="shared" si="48"/>
        <v>360</v>
      </c>
      <c r="FV40" s="100">
        <f t="shared" si="48"/>
        <v>340</v>
      </c>
      <c r="FW40" s="100">
        <f t="shared" si="48"/>
        <v>320</v>
      </c>
      <c r="FX40" s="100">
        <f t="shared" si="48"/>
        <v>300</v>
      </c>
      <c r="FY40" s="100">
        <f t="shared" si="48"/>
        <v>280</v>
      </c>
      <c r="FZ40" s="100">
        <f t="shared" si="48"/>
        <v>260</v>
      </c>
      <c r="GA40" s="100">
        <f t="shared" si="48"/>
        <v>240</v>
      </c>
      <c r="GB40" s="100">
        <f t="shared" si="48"/>
        <v>220</v>
      </c>
      <c r="GC40" s="100">
        <f t="shared" si="48"/>
        <v>200</v>
      </c>
      <c r="GD40" s="100">
        <f t="shared" si="48"/>
        <v>180</v>
      </c>
      <c r="GE40" s="100">
        <f t="shared" si="48"/>
        <v>160</v>
      </c>
      <c r="GF40" s="100">
        <f t="shared" si="48"/>
        <v>140</v>
      </c>
      <c r="GG40" s="100">
        <f t="shared" si="48"/>
        <v>120</v>
      </c>
      <c r="GH40" s="100">
        <f t="shared" si="48"/>
        <v>100</v>
      </c>
      <c r="GI40" s="100">
        <f t="shared" si="48"/>
        <v>80</v>
      </c>
      <c r="GJ40" s="100">
        <f t="shared" si="48"/>
        <v>60</v>
      </c>
      <c r="GK40" s="100">
        <f t="shared" si="48"/>
        <v>40</v>
      </c>
      <c r="GL40" s="100">
        <f t="shared" si="48"/>
        <v>20</v>
      </c>
      <c r="GM40" s="100">
        <f t="shared" si="48"/>
        <v>20</v>
      </c>
      <c r="GN40" s="100">
        <f t="shared" si="48"/>
        <v>20</v>
      </c>
      <c r="GO40" s="100">
        <f t="shared" si="48"/>
        <v>20</v>
      </c>
      <c r="GP40" s="100">
        <f t="shared" si="48"/>
        <v>20</v>
      </c>
    </row>
    <row r="41" spans="6:219" ht="15.75" customHeight="1" x14ac:dyDescent="0.2">
      <c r="F41" s="368" t="s">
        <v>62</v>
      </c>
      <c r="R41" s="80" t="s">
        <v>62</v>
      </c>
      <c r="S41" s="100">
        <f t="shared" si="44"/>
        <v>515</v>
      </c>
      <c r="T41" s="100">
        <f t="shared" si="36"/>
        <v>494</v>
      </c>
      <c r="U41" s="100">
        <v>476</v>
      </c>
      <c r="V41" s="100">
        <f t="shared" si="37"/>
        <v>463</v>
      </c>
      <c r="W41" s="100">
        <f t="shared" ref="W41:BJ41" si="49">IF(LEFT(W9,1)="V",$F$27,IF(ISNUMBER(W9),V41-W9,V41))</f>
        <v>400</v>
      </c>
      <c r="X41" s="100">
        <f t="shared" si="49"/>
        <v>391</v>
      </c>
      <c r="Y41" s="100">
        <f t="shared" si="49"/>
        <v>390</v>
      </c>
      <c r="Z41" s="100">
        <f t="shared" si="49"/>
        <v>386</v>
      </c>
      <c r="AA41" s="100">
        <f t="shared" si="49"/>
        <v>374</v>
      </c>
      <c r="AB41" s="100">
        <f t="shared" si="49"/>
        <v>354</v>
      </c>
      <c r="AC41" s="100">
        <f t="shared" si="49"/>
        <v>354</v>
      </c>
      <c r="AD41" s="100">
        <f t="shared" si="49"/>
        <v>354</v>
      </c>
      <c r="AE41" s="100">
        <f t="shared" si="49"/>
        <v>331</v>
      </c>
      <c r="AF41" s="100">
        <f t="shared" si="49"/>
        <v>308</v>
      </c>
      <c r="AG41" s="100">
        <f t="shared" si="49"/>
        <v>285</v>
      </c>
      <c r="AH41" s="100">
        <f t="shared" si="49"/>
        <v>262</v>
      </c>
      <c r="AI41" s="100">
        <f t="shared" si="49"/>
        <v>239</v>
      </c>
      <c r="AJ41" s="100">
        <f t="shared" si="49"/>
        <v>216</v>
      </c>
      <c r="AK41" s="100">
        <f t="shared" si="49"/>
        <v>193</v>
      </c>
      <c r="AL41" s="100">
        <f t="shared" si="49"/>
        <v>170</v>
      </c>
      <c r="AM41" s="100">
        <f t="shared" si="49"/>
        <v>147</v>
      </c>
      <c r="AN41" s="100">
        <f t="shared" si="49"/>
        <v>124</v>
      </c>
      <c r="AO41" s="100">
        <f t="shared" si="49"/>
        <v>101</v>
      </c>
      <c r="AP41" s="100">
        <f t="shared" si="49"/>
        <v>78</v>
      </c>
      <c r="AQ41" s="100">
        <f t="shared" si="49"/>
        <v>55</v>
      </c>
      <c r="AR41" s="100">
        <f t="shared" si="49"/>
        <v>32</v>
      </c>
      <c r="AS41" s="100">
        <f t="shared" si="49"/>
        <v>9</v>
      </c>
      <c r="AT41" s="100">
        <f t="shared" si="49"/>
        <v>1000</v>
      </c>
      <c r="AU41" s="100">
        <f t="shared" si="49"/>
        <v>1000</v>
      </c>
      <c r="AV41" s="100">
        <f t="shared" si="49"/>
        <v>1000</v>
      </c>
      <c r="AW41" s="100">
        <f t="shared" si="49"/>
        <v>1000</v>
      </c>
      <c r="AX41" s="100">
        <f t="shared" si="49"/>
        <v>1000</v>
      </c>
      <c r="AY41" s="100">
        <f t="shared" si="49"/>
        <v>1000</v>
      </c>
      <c r="AZ41" s="100">
        <f t="shared" si="49"/>
        <v>977</v>
      </c>
      <c r="BA41" s="100">
        <f t="shared" si="49"/>
        <v>954</v>
      </c>
      <c r="BB41" s="100">
        <f t="shared" si="49"/>
        <v>931</v>
      </c>
      <c r="BC41" s="100">
        <f t="shared" si="49"/>
        <v>908</v>
      </c>
      <c r="BD41" s="100">
        <f t="shared" si="49"/>
        <v>885</v>
      </c>
      <c r="BE41" s="100">
        <f t="shared" si="49"/>
        <v>862</v>
      </c>
      <c r="BF41" s="100">
        <f t="shared" si="49"/>
        <v>839</v>
      </c>
      <c r="BG41" s="100">
        <f t="shared" si="49"/>
        <v>816</v>
      </c>
      <c r="BH41" s="100">
        <f t="shared" si="49"/>
        <v>793</v>
      </c>
      <c r="BI41" s="100">
        <f t="shared" si="49"/>
        <v>770</v>
      </c>
      <c r="BJ41" s="100">
        <f t="shared" si="49"/>
        <v>747</v>
      </c>
      <c r="BK41" s="100">
        <f t="shared" si="46"/>
        <v>724</v>
      </c>
      <c r="BL41" s="100">
        <f t="shared" si="46"/>
        <v>701</v>
      </c>
      <c r="BM41" s="100">
        <f t="shared" si="46"/>
        <v>678</v>
      </c>
      <c r="BN41" s="100">
        <f t="shared" si="46"/>
        <v>655</v>
      </c>
      <c r="BO41" s="100">
        <f t="shared" si="46"/>
        <v>632</v>
      </c>
      <c r="BP41" s="100">
        <f t="shared" si="46"/>
        <v>609</v>
      </c>
      <c r="BQ41" s="100">
        <f t="shared" si="46"/>
        <v>586</v>
      </c>
      <c r="BR41" s="100">
        <f t="shared" si="46"/>
        <v>563</v>
      </c>
      <c r="BS41" s="100">
        <f t="shared" si="46"/>
        <v>540</v>
      </c>
      <c r="BT41" s="100">
        <f t="shared" si="46"/>
        <v>517</v>
      </c>
      <c r="BU41" s="100">
        <f t="shared" si="46"/>
        <v>494</v>
      </c>
      <c r="BV41" s="100">
        <f t="shared" si="46"/>
        <v>471</v>
      </c>
      <c r="BW41" s="100">
        <f t="shared" si="46"/>
        <v>448</v>
      </c>
      <c r="BX41" s="100">
        <f t="shared" si="46"/>
        <v>425</v>
      </c>
      <c r="BY41" s="100">
        <f t="shared" si="46"/>
        <v>402</v>
      </c>
      <c r="BZ41" s="100">
        <f t="shared" si="46"/>
        <v>379</v>
      </c>
      <c r="CA41" s="100">
        <f t="shared" si="46"/>
        <v>356</v>
      </c>
      <c r="CB41" s="100">
        <f t="shared" si="46"/>
        <v>333</v>
      </c>
      <c r="CC41" s="100">
        <f t="shared" si="46"/>
        <v>310</v>
      </c>
      <c r="CD41" s="100">
        <f t="shared" si="46"/>
        <v>287</v>
      </c>
      <c r="CE41" s="100">
        <f t="shared" si="46"/>
        <v>264</v>
      </c>
      <c r="CF41" s="100">
        <f t="shared" si="46"/>
        <v>241</v>
      </c>
      <c r="CG41" s="100">
        <f t="shared" si="46"/>
        <v>218</v>
      </c>
      <c r="CH41" s="100">
        <f t="shared" si="46"/>
        <v>195</v>
      </c>
      <c r="CI41" s="100">
        <f t="shared" si="47"/>
        <v>172</v>
      </c>
      <c r="CJ41" s="100">
        <f t="shared" si="47"/>
        <v>149</v>
      </c>
      <c r="CK41" s="100">
        <f t="shared" si="47"/>
        <v>126</v>
      </c>
      <c r="CL41" s="100">
        <f t="shared" si="47"/>
        <v>103</v>
      </c>
      <c r="CM41" s="100">
        <f t="shared" si="47"/>
        <v>80</v>
      </c>
      <c r="CN41" s="100">
        <f t="shared" si="47"/>
        <v>57</v>
      </c>
      <c r="CO41" s="100">
        <f t="shared" si="47"/>
        <v>34</v>
      </c>
      <c r="CP41" s="100">
        <f t="shared" si="47"/>
        <v>1000</v>
      </c>
      <c r="CQ41" s="100">
        <f t="shared" si="47"/>
        <v>1000</v>
      </c>
      <c r="CR41" s="100">
        <f t="shared" si="47"/>
        <v>1000</v>
      </c>
      <c r="CS41" s="100">
        <f t="shared" si="47"/>
        <v>1000</v>
      </c>
      <c r="CT41" s="100">
        <f t="shared" si="47"/>
        <v>1000</v>
      </c>
      <c r="CU41" s="100">
        <f t="shared" si="47"/>
        <v>977</v>
      </c>
      <c r="CV41" s="100">
        <f t="shared" si="47"/>
        <v>957</v>
      </c>
      <c r="CW41" s="100">
        <f t="shared" si="47"/>
        <v>937</v>
      </c>
      <c r="CX41" s="100">
        <f t="shared" si="47"/>
        <v>917</v>
      </c>
      <c r="CY41" s="100">
        <f t="shared" si="47"/>
        <v>897</v>
      </c>
      <c r="CZ41" s="100">
        <f t="shared" si="47"/>
        <v>877</v>
      </c>
      <c r="DA41" s="100">
        <f t="shared" si="47"/>
        <v>857</v>
      </c>
      <c r="DB41" s="100">
        <f t="shared" si="47"/>
        <v>837</v>
      </c>
      <c r="DC41" s="100">
        <f t="shared" si="47"/>
        <v>817</v>
      </c>
      <c r="DD41" s="100">
        <f t="shared" si="47"/>
        <v>797</v>
      </c>
      <c r="DE41" s="100">
        <f t="shared" si="47"/>
        <v>777</v>
      </c>
      <c r="DF41" s="100">
        <f t="shared" si="47"/>
        <v>757</v>
      </c>
      <c r="DG41" s="100">
        <f t="shared" si="47"/>
        <v>737</v>
      </c>
      <c r="DH41" s="100">
        <f t="shared" si="47"/>
        <v>717</v>
      </c>
      <c r="DI41" s="100">
        <f t="shared" si="47"/>
        <v>697</v>
      </c>
      <c r="DJ41" s="100">
        <f t="shared" si="47"/>
        <v>677</v>
      </c>
      <c r="DK41" s="100">
        <f t="shared" si="47"/>
        <v>657</v>
      </c>
      <c r="DL41" s="100">
        <f t="shared" si="47"/>
        <v>637</v>
      </c>
      <c r="DM41" s="100">
        <f t="shared" si="47"/>
        <v>617</v>
      </c>
      <c r="DN41" s="100">
        <f t="shared" si="47"/>
        <v>597</v>
      </c>
      <c r="DO41" s="100">
        <f t="shared" si="47"/>
        <v>577</v>
      </c>
      <c r="DP41" s="100">
        <f t="shared" si="47"/>
        <v>557</v>
      </c>
      <c r="DQ41" s="100">
        <f t="shared" si="47"/>
        <v>537</v>
      </c>
      <c r="DR41" s="100">
        <f t="shared" si="47"/>
        <v>517</v>
      </c>
      <c r="DS41" s="100">
        <f t="shared" si="47"/>
        <v>497</v>
      </c>
      <c r="DT41" s="100">
        <f t="shared" si="47"/>
        <v>477</v>
      </c>
      <c r="DU41" s="100">
        <f t="shared" si="47"/>
        <v>457</v>
      </c>
      <c r="DV41" s="100">
        <f t="shared" si="47"/>
        <v>437</v>
      </c>
      <c r="DW41" s="100">
        <f t="shared" si="47"/>
        <v>417</v>
      </c>
      <c r="DX41" s="100">
        <f t="shared" si="47"/>
        <v>397</v>
      </c>
      <c r="DY41" s="100">
        <f t="shared" si="47"/>
        <v>377</v>
      </c>
      <c r="DZ41" s="100">
        <f t="shared" si="47"/>
        <v>357</v>
      </c>
      <c r="EA41" s="100">
        <f t="shared" si="47"/>
        <v>337</v>
      </c>
      <c r="EB41" s="100">
        <f t="shared" si="47"/>
        <v>317</v>
      </c>
      <c r="EC41" s="100">
        <f t="shared" si="47"/>
        <v>297</v>
      </c>
      <c r="ED41" s="100">
        <f t="shared" si="47"/>
        <v>277</v>
      </c>
      <c r="EE41" s="100">
        <f t="shared" si="47"/>
        <v>257</v>
      </c>
      <c r="EF41" s="100">
        <f t="shared" si="47"/>
        <v>237</v>
      </c>
      <c r="EG41" s="100">
        <f t="shared" si="47"/>
        <v>217</v>
      </c>
      <c r="EH41" s="100">
        <f t="shared" si="47"/>
        <v>197</v>
      </c>
      <c r="EI41" s="100">
        <f t="shared" si="47"/>
        <v>197</v>
      </c>
      <c r="EJ41" s="100">
        <f t="shared" si="47"/>
        <v>197</v>
      </c>
      <c r="EK41" s="100">
        <f t="shared" si="47"/>
        <v>197</v>
      </c>
      <c r="EL41" s="100">
        <f t="shared" si="47"/>
        <v>197</v>
      </c>
      <c r="EM41" s="100">
        <f t="shared" si="47"/>
        <v>197</v>
      </c>
      <c r="EN41" s="100">
        <f t="shared" si="47"/>
        <v>197</v>
      </c>
      <c r="EO41" s="100">
        <f t="shared" si="47"/>
        <v>197</v>
      </c>
      <c r="EP41" s="100">
        <f t="shared" si="47"/>
        <v>177</v>
      </c>
      <c r="EQ41" s="100">
        <f t="shared" si="47"/>
        <v>157</v>
      </c>
      <c r="ER41" s="100">
        <f t="shared" si="47"/>
        <v>137</v>
      </c>
      <c r="ES41" s="100">
        <f t="shared" si="47"/>
        <v>117</v>
      </c>
      <c r="ET41" s="100">
        <f t="shared" si="47"/>
        <v>97</v>
      </c>
      <c r="EU41" s="100">
        <f t="shared" si="48"/>
        <v>77</v>
      </c>
      <c r="EV41" s="100">
        <f t="shared" si="48"/>
        <v>57</v>
      </c>
      <c r="EW41" s="100">
        <f t="shared" si="48"/>
        <v>37</v>
      </c>
      <c r="EX41" s="100">
        <f t="shared" si="48"/>
        <v>17</v>
      </c>
      <c r="EY41" s="100">
        <f t="shared" si="48"/>
        <v>2</v>
      </c>
      <c r="EZ41" s="100">
        <f t="shared" si="48"/>
        <v>1000</v>
      </c>
      <c r="FA41" s="100">
        <f t="shared" si="48"/>
        <v>1000</v>
      </c>
      <c r="FB41" s="100">
        <f t="shared" si="48"/>
        <v>1000</v>
      </c>
      <c r="FC41" s="100">
        <f t="shared" si="48"/>
        <v>1000</v>
      </c>
      <c r="FD41" s="100">
        <f t="shared" si="48"/>
        <v>1000</v>
      </c>
      <c r="FE41" s="100">
        <f t="shared" si="48"/>
        <v>1000</v>
      </c>
      <c r="FF41" s="100">
        <f t="shared" si="48"/>
        <v>980</v>
      </c>
      <c r="FG41" s="100">
        <f t="shared" si="48"/>
        <v>960</v>
      </c>
      <c r="FH41" s="100">
        <f t="shared" si="48"/>
        <v>940</v>
      </c>
      <c r="FI41" s="100">
        <f t="shared" si="48"/>
        <v>920</v>
      </c>
      <c r="FJ41" s="100">
        <f t="shared" si="48"/>
        <v>900</v>
      </c>
      <c r="FK41" s="100">
        <f t="shared" si="48"/>
        <v>880</v>
      </c>
      <c r="FL41" s="100">
        <f t="shared" si="48"/>
        <v>860</v>
      </c>
      <c r="FM41" s="100">
        <f t="shared" si="48"/>
        <v>840</v>
      </c>
      <c r="FN41" s="100">
        <f t="shared" si="48"/>
        <v>820</v>
      </c>
      <c r="FO41" s="100">
        <f t="shared" si="48"/>
        <v>800</v>
      </c>
      <c r="FP41" s="100">
        <f t="shared" si="48"/>
        <v>780</v>
      </c>
      <c r="FQ41" s="100">
        <f t="shared" si="48"/>
        <v>760</v>
      </c>
      <c r="FR41" s="100">
        <f t="shared" si="48"/>
        <v>740</v>
      </c>
      <c r="FS41" s="100">
        <f t="shared" si="48"/>
        <v>720</v>
      </c>
      <c r="FT41" s="100">
        <f t="shared" si="48"/>
        <v>700</v>
      </c>
      <c r="FU41" s="100">
        <f t="shared" si="48"/>
        <v>680</v>
      </c>
      <c r="FV41" s="100">
        <f t="shared" si="48"/>
        <v>660</v>
      </c>
      <c r="FW41" s="100">
        <f t="shared" si="48"/>
        <v>640</v>
      </c>
      <c r="FX41" s="100">
        <f t="shared" si="48"/>
        <v>620</v>
      </c>
      <c r="FY41" s="100">
        <f t="shared" si="48"/>
        <v>600</v>
      </c>
      <c r="FZ41" s="100">
        <f t="shared" si="48"/>
        <v>580</v>
      </c>
      <c r="GA41" s="100">
        <f t="shared" si="48"/>
        <v>560</v>
      </c>
      <c r="GB41" s="100">
        <f t="shared" si="48"/>
        <v>540</v>
      </c>
      <c r="GC41" s="100">
        <f t="shared" si="48"/>
        <v>520</v>
      </c>
      <c r="GD41" s="100">
        <f t="shared" si="48"/>
        <v>500</v>
      </c>
      <c r="GE41" s="100">
        <f t="shared" si="48"/>
        <v>480</v>
      </c>
      <c r="GF41" s="100">
        <f t="shared" si="48"/>
        <v>460</v>
      </c>
      <c r="GG41" s="100">
        <f t="shared" si="48"/>
        <v>440</v>
      </c>
      <c r="GH41" s="100">
        <f t="shared" si="48"/>
        <v>420</v>
      </c>
      <c r="GI41" s="100">
        <f t="shared" si="48"/>
        <v>400</v>
      </c>
      <c r="GJ41" s="100">
        <f t="shared" si="48"/>
        <v>380</v>
      </c>
      <c r="GK41" s="100">
        <f t="shared" si="48"/>
        <v>360</v>
      </c>
      <c r="GL41" s="100">
        <f t="shared" si="48"/>
        <v>340</v>
      </c>
      <c r="GM41" s="100">
        <f t="shared" si="48"/>
        <v>340</v>
      </c>
      <c r="GN41" s="100">
        <f t="shared" si="48"/>
        <v>340</v>
      </c>
      <c r="GO41" s="100">
        <f t="shared" si="48"/>
        <v>340</v>
      </c>
      <c r="GP41" s="100">
        <f t="shared" si="48"/>
        <v>340</v>
      </c>
    </row>
    <row r="42" spans="6:219" ht="15.75" customHeight="1" x14ac:dyDescent="0.2">
      <c r="F42" s="368" t="s">
        <v>63</v>
      </c>
      <c r="R42" s="80" t="s">
        <v>63</v>
      </c>
      <c r="S42" s="100">
        <f t="shared" si="44"/>
        <v>452</v>
      </c>
      <c r="T42" s="100">
        <f t="shared" si="36"/>
        <v>418</v>
      </c>
      <c r="U42" s="100">
        <v>381</v>
      </c>
      <c r="V42" s="100">
        <f t="shared" si="37"/>
        <v>337</v>
      </c>
      <c r="W42" s="100">
        <f t="shared" ref="W42:BJ42" si="50">IF(LEFT(W10,1)="V",$F$27,IF(ISNUMBER(W10),V42-W10,V42))</f>
        <v>323</v>
      </c>
      <c r="X42" s="100">
        <f t="shared" si="50"/>
        <v>302</v>
      </c>
      <c r="Y42" s="100">
        <f t="shared" si="50"/>
        <v>271</v>
      </c>
      <c r="Z42" s="100">
        <f t="shared" si="50"/>
        <v>264</v>
      </c>
      <c r="AA42" s="100">
        <f t="shared" si="50"/>
        <v>251</v>
      </c>
      <c r="AB42" s="100">
        <f t="shared" si="50"/>
        <v>222</v>
      </c>
      <c r="AC42" s="100">
        <f t="shared" si="50"/>
        <v>204</v>
      </c>
      <c r="AD42" s="100">
        <f t="shared" si="50"/>
        <v>186</v>
      </c>
      <c r="AE42" s="100">
        <f t="shared" si="50"/>
        <v>169</v>
      </c>
      <c r="AF42" s="100">
        <f t="shared" si="50"/>
        <v>152</v>
      </c>
      <c r="AG42" s="100">
        <f t="shared" si="50"/>
        <v>135</v>
      </c>
      <c r="AH42" s="100">
        <f t="shared" si="50"/>
        <v>118</v>
      </c>
      <c r="AI42" s="100">
        <f t="shared" si="50"/>
        <v>101</v>
      </c>
      <c r="AJ42" s="100">
        <f t="shared" si="50"/>
        <v>84</v>
      </c>
      <c r="AK42" s="100">
        <f t="shared" si="50"/>
        <v>67</v>
      </c>
      <c r="AL42" s="100">
        <f t="shared" si="50"/>
        <v>50</v>
      </c>
      <c r="AM42" s="100">
        <f t="shared" si="50"/>
        <v>33</v>
      </c>
      <c r="AN42" s="100">
        <f t="shared" si="50"/>
        <v>16</v>
      </c>
      <c r="AO42" s="100">
        <f t="shared" si="50"/>
        <v>1</v>
      </c>
      <c r="AP42" s="100">
        <f t="shared" si="50"/>
        <v>1</v>
      </c>
      <c r="AQ42" s="100">
        <f t="shared" si="50"/>
        <v>1000</v>
      </c>
      <c r="AR42" s="100">
        <f t="shared" si="50"/>
        <v>1000</v>
      </c>
      <c r="AS42" s="100">
        <f t="shared" si="50"/>
        <v>1000</v>
      </c>
      <c r="AT42" s="100">
        <f t="shared" si="50"/>
        <v>1000</v>
      </c>
      <c r="AU42" s="100">
        <f t="shared" si="50"/>
        <v>1000</v>
      </c>
      <c r="AV42" s="100">
        <f t="shared" si="50"/>
        <v>1000</v>
      </c>
      <c r="AW42" s="100">
        <f t="shared" si="50"/>
        <v>977</v>
      </c>
      <c r="AX42" s="100">
        <f t="shared" si="50"/>
        <v>954</v>
      </c>
      <c r="AY42" s="100">
        <f t="shared" si="50"/>
        <v>931</v>
      </c>
      <c r="AZ42" s="100">
        <f t="shared" si="50"/>
        <v>908</v>
      </c>
      <c r="BA42" s="100">
        <f t="shared" si="50"/>
        <v>885</v>
      </c>
      <c r="BB42" s="100">
        <f t="shared" si="50"/>
        <v>862</v>
      </c>
      <c r="BC42" s="100">
        <f t="shared" si="50"/>
        <v>839</v>
      </c>
      <c r="BD42" s="100">
        <f t="shared" si="50"/>
        <v>816</v>
      </c>
      <c r="BE42" s="100">
        <f t="shared" si="50"/>
        <v>816</v>
      </c>
      <c r="BF42" s="100">
        <f t="shared" si="50"/>
        <v>816</v>
      </c>
      <c r="BG42" s="100">
        <f t="shared" si="50"/>
        <v>816</v>
      </c>
      <c r="BH42" s="100">
        <f t="shared" si="50"/>
        <v>816</v>
      </c>
      <c r="BI42" s="100">
        <f t="shared" si="50"/>
        <v>816</v>
      </c>
      <c r="BJ42" s="100">
        <f t="shared" si="50"/>
        <v>816</v>
      </c>
      <c r="BK42" s="100">
        <f t="shared" si="46"/>
        <v>816</v>
      </c>
      <c r="BL42" s="100">
        <f t="shared" si="46"/>
        <v>816</v>
      </c>
      <c r="BM42" s="100">
        <f t="shared" si="46"/>
        <v>816</v>
      </c>
      <c r="BN42" s="100">
        <f t="shared" si="46"/>
        <v>816</v>
      </c>
      <c r="BO42" s="100">
        <f t="shared" si="46"/>
        <v>816</v>
      </c>
      <c r="BP42" s="100">
        <f t="shared" si="46"/>
        <v>816</v>
      </c>
      <c r="BQ42" s="100">
        <f t="shared" si="46"/>
        <v>816</v>
      </c>
      <c r="BR42" s="100">
        <f t="shared" si="46"/>
        <v>816</v>
      </c>
      <c r="BS42" s="100">
        <f t="shared" si="46"/>
        <v>816</v>
      </c>
      <c r="BT42" s="100">
        <f t="shared" si="46"/>
        <v>816</v>
      </c>
      <c r="BU42" s="100">
        <f t="shared" si="46"/>
        <v>816</v>
      </c>
      <c r="BV42" s="100">
        <f t="shared" si="46"/>
        <v>816</v>
      </c>
      <c r="BW42" s="100">
        <f t="shared" si="46"/>
        <v>816</v>
      </c>
      <c r="BX42" s="100">
        <f t="shared" si="46"/>
        <v>816</v>
      </c>
      <c r="BY42" s="100">
        <f t="shared" si="46"/>
        <v>816</v>
      </c>
      <c r="BZ42" s="100">
        <f t="shared" si="46"/>
        <v>816</v>
      </c>
      <c r="CA42" s="100">
        <f t="shared" si="46"/>
        <v>816</v>
      </c>
      <c r="CB42" s="100">
        <f t="shared" si="46"/>
        <v>816</v>
      </c>
      <c r="CC42" s="100">
        <f t="shared" si="46"/>
        <v>796</v>
      </c>
      <c r="CD42" s="100">
        <f t="shared" si="46"/>
        <v>776</v>
      </c>
      <c r="CE42" s="100">
        <f t="shared" si="46"/>
        <v>756</v>
      </c>
      <c r="CF42" s="100">
        <f t="shared" si="46"/>
        <v>736</v>
      </c>
      <c r="CG42" s="100">
        <f t="shared" si="46"/>
        <v>716</v>
      </c>
      <c r="CH42" s="100">
        <f t="shared" si="46"/>
        <v>696</v>
      </c>
      <c r="CI42" s="100">
        <f t="shared" si="47"/>
        <v>676</v>
      </c>
      <c r="CJ42" s="100">
        <f t="shared" si="47"/>
        <v>656</v>
      </c>
      <c r="CK42" s="100">
        <f t="shared" si="47"/>
        <v>636</v>
      </c>
      <c r="CL42" s="100">
        <f t="shared" si="47"/>
        <v>616</v>
      </c>
      <c r="CM42" s="100">
        <f t="shared" si="47"/>
        <v>596</v>
      </c>
      <c r="CN42" s="100">
        <f t="shared" si="47"/>
        <v>576</v>
      </c>
      <c r="CO42" s="100">
        <f t="shared" si="47"/>
        <v>556</v>
      </c>
      <c r="CP42" s="100">
        <f t="shared" si="47"/>
        <v>536</v>
      </c>
      <c r="CQ42" s="100">
        <f t="shared" si="47"/>
        <v>516</v>
      </c>
      <c r="CR42" s="100">
        <f t="shared" si="47"/>
        <v>496</v>
      </c>
      <c r="CS42" s="100">
        <f t="shared" si="47"/>
        <v>476</v>
      </c>
      <c r="CT42" s="100">
        <f t="shared" si="47"/>
        <v>456</v>
      </c>
      <c r="CU42" s="100">
        <f t="shared" si="47"/>
        <v>436</v>
      </c>
      <c r="CV42" s="100">
        <f t="shared" si="47"/>
        <v>416</v>
      </c>
      <c r="CW42" s="100">
        <f t="shared" si="47"/>
        <v>396</v>
      </c>
      <c r="CX42" s="100">
        <f t="shared" si="47"/>
        <v>376</v>
      </c>
      <c r="CY42" s="100">
        <f t="shared" si="47"/>
        <v>356</v>
      </c>
      <c r="CZ42" s="100">
        <f t="shared" si="47"/>
        <v>336</v>
      </c>
      <c r="DA42" s="100">
        <f t="shared" si="47"/>
        <v>316</v>
      </c>
      <c r="DB42" s="100">
        <f t="shared" si="47"/>
        <v>296</v>
      </c>
      <c r="DC42" s="100">
        <f t="shared" si="47"/>
        <v>276</v>
      </c>
      <c r="DD42" s="100">
        <f t="shared" si="47"/>
        <v>256</v>
      </c>
      <c r="DE42" s="100">
        <f t="shared" si="47"/>
        <v>236</v>
      </c>
      <c r="DF42" s="100">
        <f t="shared" si="47"/>
        <v>216</v>
      </c>
      <c r="DG42" s="100">
        <f t="shared" si="47"/>
        <v>196</v>
      </c>
      <c r="DH42" s="100">
        <f t="shared" si="47"/>
        <v>176</v>
      </c>
      <c r="DI42" s="100">
        <f t="shared" si="47"/>
        <v>156</v>
      </c>
      <c r="DJ42" s="100">
        <f t="shared" si="47"/>
        <v>136</v>
      </c>
      <c r="DK42" s="100">
        <f t="shared" si="47"/>
        <v>116</v>
      </c>
      <c r="DL42" s="100">
        <f t="shared" si="47"/>
        <v>96</v>
      </c>
      <c r="DM42" s="100">
        <f t="shared" si="47"/>
        <v>76</v>
      </c>
      <c r="DN42" s="100">
        <f t="shared" si="47"/>
        <v>56</v>
      </c>
      <c r="DO42" s="100">
        <f t="shared" si="47"/>
        <v>36</v>
      </c>
      <c r="DP42" s="100">
        <f t="shared" si="47"/>
        <v>1000</v>
      </c>
      <c r="DQ42" s="100">
        <f t="shared" si="47"/>
        <v>1000</v>
      </c>
      <c r="DR42" s="100">
        <f t="shared" si="47"/>
        <v>1000</v>
      </c>
      <c r="DS42" s="100">
        <f t="shared" si="47"/>
        <v>1000</v>
      </c>
      <c r="DT42" s="100">
        <f t="shared" si="47"/>
        <v>1000</v>
      </c>
      <c r="DU42" s="100">
        <f t="shared" si="47"/>
        <v>980</v>
      </c>
      <c r="DV42" s="100">
        <f t="shared" si="47"/>
        <v>960</v>
      </c>
      <c r="DW42" s="100">
        <f t="shared" si="47"/>
        <v>940</v>
      </c>
      <c r="DX42" s="100">
        <f t="shared" si="47"/>
        <v>920</v>
      </c>
      <c r="DY42" s="100">
        <f t="shared" si="47"/>
        <v>900</v>
      </c>
      <c r="DZ42" s="100">
        <f t="shared" si="47"/>
        <v>880</v>
      </c>
      <c r="EA42" s="100">
        <f t="shared" si="47"/>
        <v>860</v>
      </c>
      <c r="EB42" s="100">
        <f t="shared" si="47"/>
        <v>840</v>
      </c>
      <c r="EC42" s="100">
        <f t="shared" si="47"/>
        <v>820</v>
      </c>
      <c r="ED42" s="100">
        <f t="shared" si="47"/>
        <v>800</v>
      </c>
      <c r="EE42" s="100">
        <f t="shared" si="47"/>
        <v>780</v>
      </c>
      <c r="EF42" s="100">
        <f t="shared" si="47"/>
        <v>760</v>
      </c>
      <c r="EG42" s="100">
        <f t="shared" si="47"/>
        <v>740</v>
      </c>
      <c r="EH42" s="100">
        <f t="shared" si="47"/>
        <v>720</v>
      </c>
      <c r="EI42" s="100">
        <f t="shared" si="47"/>
        <v>700</v>
      </c>
      <c r="EJ42" s="100">
        <f t="shared" si="47"/>
        <v>680</v>
      </c>
      <c r="EK42" s="100">
        <f t="shared" si="47"/>
        <v>660</v>
      </c>
      <c r="EL42" s="100">
        <f t="shared" si="47"/>
        <v>640</v>
      </c>
      <c r="EM42" s="100">
        <f t="shared" si="47"/>
        <v>620</v>
      </c>
      <c r="EN42" s="100">
        <f t="shared" si="47"/>
        <v>600</v>
      </c>
      <c r="EO42" s="100">
        <f t="shared" si="47"/>
        <v>580</v>
      </c>
      <c r="EP42" s="100">
        <f t="shared" si="47"/>
        <v>560</v>
      </c>
      <c r="EQ42" s="100">
        <f t="shared" si="47"/>
        <v>540</v>
      </c>
      <c r="ER42" s="100">
        <f t="shared" si="47"/>
        <v>520</v>
      </c>
      <c r="ES42" s="100">
        <f t="shared" si="47"/>
        <v>500</v>
      </c>
      <c r="ET42" s="100">
        <f t="shared" si="47"/>
        <v>480</v>
      </c>
      <c r="EU42" s="100">
        <f t="shared" si="48"/>
        <v>460</v>
      </c>
      <c r="EV42" s="100">
        <f t="shared" si="48"/>
        <v>440</v>
      </c>
      <c r="EW42" s="100">
        <f t="shared" si="48"/>
        <v>420</v>
      </c>
      <c r="EX42" s="100">
        <f t="shared" si="48"/>
        <v>400</v>
      </c>
      <c r="EY42" s="100">
        <f t="shared" si="48"/>
        <v>380</v>
      </c>
      <c r="EZ42" s="100">
        <f t="shared" si="48"/>
        <v>360</v>
      </c>
      <c r="FA42" s="100">
        <f t="shared" si="48"/>
        <v>340</v>
      </c>
      <c r="FB42" s="100">
        <f t="shared" si="48"/>
        <v>320</v>
      </c>
      <c r="FC42" s="100">
        <f t="shared" si="48"/>
        <v>300</v>
      </c>
      <c r="FD42" s="100">
        <f t="shared" si="48"/>
        <v>280</v>
      </c>
      <c r="FE42" s="100">
        <f t="shared" si="48"/>
        <v>260</v>
      </c>
      <c r="FF42" s="100">
        <f t="shared" si="48"/>
        <v>240</v>
      </c>
      <c r="FG42" s="100">
        <f t="shared" si="48"/>
        <v>220</v>
      </c>
      <c r="FH42" s="100">
        <f t="shared" si="48"/>
        <v>200</v>
      </c>
      <c r="FI42" s="100">
        <f t="shared" si="48"/>
        <v>180</v>
      </c>
      <c r="FJ42" s="100">
        <f t="shared" si="48"/>
        <v>160</v>
      </c>
      <c r="FK42" s="100">
        <f t="shared" si="48"/>
        <v>140</v>
      </c>
      <c r="FL42" s="100">
        <f t="shared" si="48"/>
        <v>120</v>
      </c>
      <c r="FM42" s="100">
        <f t="shared" si="48"/>
        <v>100</v>
      </c>
      <c r="FN42" s="100">
        <f t="shared" si="48"/>
        <v>80</v>
      </c>
      <c r="FO42" s="100">
        <f t="shared" si="48"/>
        <v>60</v>
      </c>
      <c r="FP42" s="100">
        <f t="shared" si="48"/>
        <v>40</v>
      </c>
      <c r="FQ42" s="100">
        <f t="shared" si="48"/>
        <v>20</v>
      </c>
      <c r="FR42" s="100">
        <f t="shared" si="48"/>
        <v>0</v>
      </c>
      <c r="FS42" s="100">
        <f t="shared" si="48"/>
        <v>0</v>
      </c>
      <c r="FT42" s="100">
        <f t="shared" si="48"/>
        <v>0</v>
      </c>
      <c r="FU42" s="100">
        <f t="shared" si="48"/>
        <v>0</v>
      </c>
      <c r="FV42" s="100">
        <f t="shared" si="48"/>
        <v>0</v>
      </c>
      <c r="FW42" s="100">
        <f t="shared" si="48"/>
        <v>0</v>
      </c>
      <c r="FX42" s="100">
        <f t="shared" si="48"/>
        <v>0</v>
      </c>
      <c r="FY42" s="100">
        <f t="shared" si="48"/>
        <v>0</v>
      </c>
      <c r="FZ42" s="100">
        <f t="shared" si="48"/>
        <v>0</v>
      </c>
      <c r="GA42" s="100">
        <f t="shared" si="48"/>
        <v>0</v>
      </c>
      <c r="GB42" s="100">
        <f t="shared" si="48"/>
        <v>0</v>
      </c>
      <c r="GC42" s="100">
        <f t="shared" si="48"/>
        <v>0</v>
      </c>
      <c r="GD42" s="100">
        <f t="shared" si="48"/>
        <v>0</v>
      </c>
      <c r="GE42" s="100">
        <f t="shared" si="48"/>
        <v>0</v>
      </c>
      <c r="GF42" s="100">
        <f t="shared" si="48"/>
        <v>0</v>
      </c>
      <c r="GG42" s="100">
        <f t="shared" si="48"/>
        <v>0</v>
      </c>
      <c r="GH42" s="100">
        <f t="shared" si="48"/>
        <v>0</v>
      </c>
      <c r="GI42" s="100">
        <f t="shared" si="48"/>
        <v>0</v>
      </c>
      <c r="GJ42" s="100">
        <f t="shared" si="48"/>
        <v>0</v>
      </c>
      <c r="GK42" s="100">
        <f t="shared" si="48"/>
        <v>0</v>
      </c>
      <c r="GL42" s="100">
        <f t="shared" si="48"/>
        <v>0</v>
      </c>
      <c r="GM42" s="100">
        <f t="shared" si="48"/>
        <v>0</v>
      </c>
      <c r="GN42" s="100">
        <f t="shared" si="48"/>
        <v>0</v>
      </c>
      <c r="GO42" s="100">
        <f t="shared" si="48"/>
        <v>0</v>
      </c>
      <c r="GP42" s="100">
        <f t="shared" si="48"/>
        <v>0</v>
      </c>
    </row>
    <row r="43" spans="6:219" ht="15.75" customHeight="1" x14ac:dyDescent="0.2">
      <c r="F43" s="368" t="s">
        <v>64</v>
      </c>
      <c r="R43" s="80" t="s">
        <v>64</v>
      </c>
      <c r="S43" s="100">
        <f t="shared" si="44"/>
        <v>699</v>
      </c>
      <c r="T43" s="100">
        <f t="shared" si="36"/>
        <v>696</v>
      </c>
      <c r="U43" s="100">
        <v>670</v>
      </c>
      <c r="V43" s="100">
        <f t="shared" si="37"/>
        <v>643</v>
      </c>
      <c r="W43" s="100">
        <f t="shared" ref="W43:BJ43" si="51">IF(LEFT(W11,1)="V",$F$27,IF(ISNUMBER(W11),V43-W11,V43))</f>
        <v>598</v>
      </c>
      <c r="X43" s="100">
        <f t="shared" si="51"/>
        <v>587</v>
      </c>
      <c r="Y43" s="100">
        <f t="shared" si="51"/>
        <v>585</v>
      </c>
      <c r="Z43" s="100">
        <f t="shared" si="51"/>
        <v>561</v>
      </c>
      <c r="AA43" s="100">
        <f t="shared" si="51"/>
        <v>548</v>
      </c>
      <c r="AB43" s="100">
        <f t="shared" si="51"/>
        <v>545</v>
      </c>
      <c r="AC43" s="100">
        <f t="shared" si="51"/>
        <v>520</v>
      </c>
      <c r="AD43" s="100">
        <f t="shared" si="51"/>
        <v>495</v>
      </c>
      <c r="AE43" s="100">
        <f t="shared" si="51"/>
        <v>473</v>
      </c>
      <c r="AF43" s="100">
        <f t="shared" si="51"/>
        <v>451</v>
      </c>
      <c r="AG43" s="100">
        <f t="shared" si="51"/>
        <v>429</v>
      </c>
      <c r="AH43" s="100">
        <f t="shared" si="51"/>
        <v>407</v>
      </c>
      <c r="AI43" s="100">
        <f t="shared" si="51"/>
        <v>385</v>
      </c>
      <c r="AJ43" s="100">
        <f t="shared" si="51"/>
        <v>363</v>
      </c>
      <c r="AK43" s="100">
        <f t="shared" si="51"/>
        <v>341</v>
      </c>
      <c r="AL43" s="100">
        <f t="shared" si="51"/>
        <v>319</v>
      </c>
      <c r="AM43" s="100">
        <f t="shared" si="51"/>
        <v>297</v>
      </c>
      <c r="AN43" s="100">
        <f t="shared" si="51"/>
        <v>275</v>
      </c>
      <c r="AO43" s="100">
        <f t="shared" si="51"/>
        <v>253</v>
      </c>
      <c r="AP43" s="100">
        <f t="shared" si="51"/>
        <v>231</v>
      </c>
      <c r="AQ43" s="100">
        <f t="shared" si="51"/>
        <v>212</v>
      </c>
      <c r="AR43" s="100">
        <f t="shared" si="51"/>
        <v>193</v>
      </c>
      <c r="AS43" s="100">
        <f t="shared" si="51"/>
        <v>174</v>
      </c>
      <c r="AT43" s="100">
        <f t="shared" si="51"/>
        <v>155</v>
      </c>
      <c r="AU43" s="100">
        <f t="shared" si="51"/>
        <v>136</v>
      </c>
      <c r="AV43" s="100">
        <f t="shared" si="51"/>
        <v>117</v>
      </c>
      <c r="AW43" s="100">
        <f t="shared" si="51"/>
        <v>98</v>
      </c>
      <c r="AX43" s="100">
        <f t="shared" si="51"/>
        <v>79</v>
      </c>
      <c r="AY43" s="100">
        <f t="shared" si="51"/>
        <v>60</v>
      </c>
      <c r="AZ43" s="100">
        <f t="shared" si="51"/>
        <v>41</v>
      </c>
      <c r="BA43" s="100">
        <f t="shared" si="51"/>
        <v>22</v>
      </c>
      <c r="BB43" s="100">
        <f t="shared" si="51"/>
        <v>1000</v>
      </c>
      <c r="BC43" s="100">
        <f t="shared" si="51"/>
        <v>1000</v>
      </c>
      <c r="BD43" s="100">
        <f t="shared" si="51"/>
        <v>1000</v>
      </c>
      <c r="BE43" s="100">
        <f t="shared" si="51"/>
        <v>1000</v>
      </c>
      <c r="BF43" s="100">
        <f t="shared" si="51"/>
        <v>1000</v>
      </c>
      <c r="BG43" s="100">
        <f t="shared" si="51"/>
        <v>1000</v>
      </c>
      <c r="BH43" s="100">
        <f t="shared" si="51"/>
        <v>977</v>
      </c>
      <c r="BI43" s="100">
        <f t="shared" si="51"/>
        <v>954</v>
      </c>
      <c r="BJ43" s="100">
        <f t="shared" si="51"/>
        <v>931</v>
      </c>
      <c r="BK43" s="100">
        <f t="shared" si="46"/>
        <v>908</v>
      </c>
      <c r="BL43" s="100">
        <f t="shared" si="46"/>
        <v>885</v>
      </c>
      <c r="BM43" s="100">
        <f t="shared" si="46"/>
        <v>862</v>
      </c>
      <c r="BN43" s="100">
        <f t="shared" si="46"/>
        <v>839</v>
      </c>
      <c r="BO43" s="100">
        <f t="shared" si="46"/>
        <v>816</v>
      </c>
      <c r="BP43" s="100">
        <f t="shared" si="46"/>
        <v>793</v>
      </c>
      <c r="BQ43" s="100">
        <f t="shared" si="46"/>
        <v>770</v>
      </c>
      <c r="BR43" s="100">
        <f t="shared" si="46"/>
        <v>747</v>
      </c>
      <c r="BS43" s="100">
        <f t="shared" si="46"/>
        <v>724</v>
      </c>
      <c r="BT43" s="100">
        <f t="shared" si="46"/>
        <v>701</v>
      </c>
      <c r="BU43" s="100">
        <f t="shared" si="46"/>
        <v>678</v>
      </c>
      <c r="BV43" s="100">
        <f t="shared" si="46"/>
        <v>655</v>
      </c>
      <c r="BW43" s="100">
        <f t="shared" si="46"/>
        <v>632</v>
      </c>
      <c r="BX43" s="100">
        <f t="shared" si="46"/>
        <v>609</v>
      </c>
      <c r="BY43" s="100">
        <f t="shared" si="46"/>
        <v>586</v>
      </c>
      <c r="BZ43" s="100">
        <f t="shared" si="46"/>
        <v>563</v>
      </c>
      <c r="CA43" s="100">
        <f t="shared" si="46"/>
        <v>540</v>
      </c>
      <c r="CB43" s="100">
        <f t="shared" si="46"/>
        <v>517</v>
      </c>
      <c r="CC43" s="100">
        <f t="shared" si="46"/>
        <v>494</v>
      </c>
      <c r="CD43" s="100">
        <f t="shared" si="46"/>
        <v>471</v>
      </c>
      <c r="CE43" s="100">
        <f t="shared" si="46"/>
        <v>448</v>
      </c>
      <c r="CF43" s="100">
        <f t="shared" si="46"/>
        <v>425</v>
      </c>
      <c r="CG43" s="100">
        <f t="shared" si="46"/>
        <v>402</v>
      </c>
      <c r="CH43" s="100">
        <f t="shared" ref="CH43:ES43" si="52">IF(LEFT(CH11,1)="V",$F$27,IF(ISNUMBER(CH11),CG43-CH11,CG43))</f>
        <v>379</v>
      </c>
      <c r="CI43" s="100">
        <f t="shared" si="52"/>
        <v>356</v>
      </c>
      <c r="CJ43" s="100">
        <f t="shared" si="52"/>
        <v>333</v>
      </c>
      <c r="CK43" s="100">
        <f t="shared" si="52"/>
        <v>333</v>
      </c>
      <c r="CL43" s="100">
        <f t="shared" si="52"/>
        <v>333</v>
      </c>
      <c r="CM43" s="100">
        <f t="shared" si="52"/>
        <v>333</v>
      </c>
      <c r="CN43" s="100">
        <f t="shared" si="52"/>
        <v>333</v>
      </c>
      <c r="CO43" s="100">
        <f t="shared" si="52"/>
        <v>333</v>
      </c>
      <c r="CP43" s="100">
        <f t="shared" si="52"/>
        <v>333</v>
      </c>
      <c r="CQ43" s="100">
        <f t="shared" si="52"/>
        <v>333</v>
      </c>
      <c r="CR43" s="100">
        <f t="shared" si="52"/>
        <v>333</v>
      </c>
      <c r="CS43" s="100">
        <f t="shared" si="52"/>
        <v>333</v>
      </c>
      <c r="CT43" s="100">
        <f t="shared" si="52"/>
        <v>333</v>
      </c>
      <c r="CU43" s="100">
        <f t="shared" si="52"/>
        <v>333</v>
      </c>
      <c r="CV43" s="100">
        <f t="shared" si="52"/>
        <v>333</v>
      </c>
      <c r="CW43" s="100">
        <f t="shared" si="52"/>
        <v>333</v>
      </c>
      <c r="CX43" s="100">
        <f t="shared" si="52"/>
        <v>333</v>
      </c>
      <c r="CY43" s="100">
        <f t="shared" si="52"/>
        <v>333</v>
      </c>
      <c r="CZ43" s="100">
        <f t="shared" si="52"/>
        <v>333</v>
      </c>
      <c r="DA43" s="100">
        <f t="shared" si="52"/>
        <v>333</v>
      </c>
      <c r="DB43" s="100">
        <f t="shared" si="52"/>
        <v>333</v>
      </c>
      <c r="DC43" s="100">
        <f t="shared" si="52"/>
        <v>333</v>
      </c>
      <c r="DD43" s="100">
        <f t="shared" si="52"/>
        <v>333</v>
      </c>
      <c r="DE43" s="100">
        <f t="shared" si="52"/>
        <v>333</v>
      </c>
      <c r="DF43" s="100">
        <f t="shared" si="52"/>
        <v>333</v>
      </c>
      <c r="DG43" s="100">
        <f t="shared" si="52"/>
        <v>310</v>
      </c>
      <c r="DH43" s="100">
        <f t="shared" si="52"/>
        <v>287</v>
      </c>
      <c r="DI43" s="100">
        <f t="shared" si="52"/>
        <v>264</v>
      </c>
      <c r="DJ43" s="100">
        <f t="shared" si="52"/>
        <v>241</v>
      </c>
      <c r="DK43" s="100">
        <f t="shared" si="52"/>
        <v>221</v>
      </c>
      <c r="DL43" s="100">
        <f t="shared" si="52"/>
        <v>201</v>
      </c>
      <c r="DM43" s="100">
        <f t="shared" si="52"/>
        <v>181</v>
      </c>
      <c r="DN43" s="100">
        <f t="shared" si="52"/>
        <v>161</v>
      </c>
      <c r="DO43" s="100">
        <f t="shared" si="52"/>
        <v>141</v>
      </c>
      <c r="DP43" s="100">
        <f t="shared" si="52"/>
        <v>121</v>
      </c>
      <c r="DQ43" s="100">
        <f t="shared" si="52"/>
        <v>101</v>
      </c>
      <c r="DR43" s="100">
        <f t="shared" si="52"/>
        <v>81</v>
      </c>
      <c r="DS43" s="100">
        <f t="shared" si="52"/>
        <v>1000</v>
      </c>
      <c r="DT43" s="100">
        <f t="shared" si="52"/>
        <v>1000</v>
      </c>
      <c r="DU43" s="100">
        <f t="shared" si="52"/>
        <v>1000</v>
      </c>
      <c r="DV43" s="100">
        <f t="shared" si="52"/>
        <v>1000</v>
      </c>
      <c r="DW43" s="100">
        <f t="shared" si="52"/>
        <v>1000</v>
      </c>
      <c r="DX43" s="100">
        <f t="shared" si="52"/>
        <v>980</v>
      </c>
      <c r="DY43" s="100">
        <f t="shared" si="52"/>
        <v>960</v>
      </c>
      <c r="DZ43" s="100">
        <f t="shared" si="52"/>
        <v>940</v>
      </c>
      <c r="EA43" s="100">
        <f t="shared" si="52"/>
        <v>920</v>
      </c>
      <c r="EB43" s="100">
        <f t="shared" si="52"/>
        <v>900</v>
      </c>
      <c r="EC43" s="100">
        <f t="shared" si="52"/>
        <v>880</v>
      </c>
      <c r="ED43" s="100">
        <f t="shared" si="52"/>
        <v>860</v>
      </c>
      <c r="EE43" s="100">
        <f t="shared" si="52"/>
        <v>840</v>
      </c>
      <c r="EF43" s="100">
        <f t="shared" si="52"/>
        <v>820</v>
      </c>
      <c r="EG43" s="100">
        <f t="shared" si="52"/>
        <v>800</v>
      </c>
      <c r="EH43" s="100">
        <f t="shared" si="52"/>
        <v>780</v>
      </c>
      <c r="EI43" s="100">
        <f t="shared" si="52"/>
        <v>760</v>
      </c>
      <c r="EJ43" s="100">
        <f t="shared" si="52"/>
        <v>740</v>
      </c>
      <c r="EK43" s="100">
        <f t="shared" si="52"/>
        <v>720</v>
      </c>
      <c r="EL43" s="100">
        <f t="shared" si="52"/>
        <v>700</v>
      </c>
      <c r="EM43" s="100">
        <f t="shared" si="52"/>
        <v>680</v>
      </c>
      <c r="EN43" s="100">
        <f t="shared" si="52"/>
        <v>660</v>
      </c>
      <c r="EO43" s="100">
        <f t="shared" si="52"/>
        <v>640</v>
      </c>
      <c r="EP43" s="100">
        <f t="shared" si="52"/>
        <v>620</v>
      </c>
      <c r="EQ43" s="100">
        <f t="shared" si="52"/>
        <v>600</v>
      </c>
      <c r="ER43" s="100">
        <f t="shared" si="52"/>
        <v>580</v>
      </c>
      <c r="ES43" s="100">
        <f t="shared" si="52"/>
        <v>560</v>
      </c>
      <c r="ET43" s="100">
        <f t="shared" si="47"/>
        <v>540</v>
      </c>
      <c r="EU43" s="100">
        <f t="shared" si="48"/>
        <v>520</v>
      </c>
      <c r="EV43" s="100">
        <f t="shared" si="48"/>
        <v>500</v>
      </c>
      <c r="EW43" s="100">
        <f t="shared" si="48"/>
        <v>480</v>
      </c>
      <c r="EX43" s="100">
        <f t="shared" si="48"/>
        <v>460</v>
      </c>
      <c r="EY43" s="100">
        <f t="shared" si="48"/>
        <v>440</v>
      </c>
      <c r="EZ43" s="100">
        <f t="shared" si="48"/>
        <v>420</v>
      </c>
      <c r="FA43" s="100">
        <f t="shared" si="48"/>
        <v>400</v>
      </c>
      <c r="FB43" s="100">
        <f t="shared" si="48"/>
        <v>380</v>
      </c>
      <c r="FC43" s="100">
        <f t="shared" si="48"/>
        <v>360</v>
      </c>
      <c r="FD43" s="100">
        <f t="shared" si="48"/>
        <v>340</v>
      </c>
      <c r="FE43" s="100">
        <f t="shared" si="48"/>
        <v>320</v>
      </c>
      <c r="FF43" s="100">
        <f t="shared" si="48"/>
        <v>300</v>
      </c>
      <c r="FG43" s="100">
        <f t="shared" si="48"/>
        <v>280</v>
      </c>
      <c r="FH43" s="100">
        <f t="shared" si="48"/>
        <v>260</v>
      </c>
      <c r="FI43" s="100">
        <f t="shared" si="48"/>
        <v>240</v>
      </c>
      <c r="FJ43" s="100">
        <f t="shared" si="48"/>
        <v>220</v>
      </c>
      <c r="FK43" s="100">
        <f t="shared" si="48"/>
        <v>200</v>
      </c>
      <c r="FL43" s="100">
        <f t="shared" si="48"/>
        <v>180</v>
      </c>
      <c r="FM43" s="100">
        <f t="shared" si="48"/>
        <v>160</v>
      </c>
      <c r="FN43" s="100">
        <f t="shared" si="48"/>
        <v>140</v>
      </c>
      <c r="FO43" s="100">
        <f t="shared" si="48"/>
        <v>120</v>
      </c>
      <c r="FP43" s="100">
        <f t="shared" si="48"/>
        <v>100</v>
      </c>
      <c r="FQ43" s="100">
        <f t="shared" si="48"/>
        <v>80</v>
      </c>
      <c r="FR43" s="100">
        <f t="shared" si="48"/>
        <v>60</v>
      </c>
      <c r="FS43" s="100">
        <f t="shared" si="48"/>
        <v>40</v>
      </c>
      <c r="FT43" s="100">
        <f t="shared" si="48"/>
        <v>20</v>
      </c>
      <c r="FU43" s="100">
        <f t="shared" si="48"/>
        <v>0</v>
      </c>
      <c r="FV43" s="100">
        <f t="shared" si="48"/>
        <v>0</v>
      </c>
      <c r="FW43" s="100">
        <f t="shared" si="48"/>
        <v>0</v>
      </c>
      <c r="FX43" s="100">
        <f t="shared" si="48"/>
        <v>0</v>
      </c>
      <c r="FY43" s="100">
        <f t="shared" si="48"/>
        <v>0</v>
      </c>
      <c r="FZ43" s="100">
        <f t="shared" si="48"/>
        <v>0</v>
      </c>
      <c r="GA43" s="100">
        <f t="shared" si="48"/>
        <v>0</v>
      </c>
      <c r="GB43" s="100">
        <f t="shared" si="48"/>
        <v>0</v>
      </c>
      <c r="GC43" s="100">
        <f t="shared" si="48"/>
        <v>0</v>
      </c>
      <c r="GD43" s="100">
        <f t="shared" si="48"/>
        <v>0</v>
      </c>
      <c r="GE43" s="100">
        <f t="shared" si="48"/>
        <v>0</v>
      </c>
      <c r="GF43" s="100">
        <f t="shared" si="48"/>
        <v>0</v>
      </c>
      <c r="GG43" s="100">
        <f t="shared" si="48"/>
        <v>0</v>
      </c>
      <c r="GH43" s="100">
        <f t="shared" si="48"/>
        <v>0</v>
      </c>
      <c r="GI43" s="100">
        <f t="shared" si="48"/>
        <v>0</v>
      </c>
      <c r="GJ43" s="100">
        <f t="shared" si="48"/>
        <v>0</v>
      </c>
      <c r="GK43" s="100">
        <f t="shared" si="48"/>
        <v>0</v>
      </c>
      <c r="GL43" s="100">
        <f t="shared" si="48"/>
        <v>0</v>
      </c>
      <c r="GM43" s="100">
        <f t="shared" si="48"/>
        <v>0</v>
      </c>
      <c r="GN43" s="100">
        <f t="shared" si="48"/>
        <v>0</v>
      </c>
      <c r="GO43" s="100">
        <f t="shared" si="48"/>
        <v>0</v>
      </c>
      <c r="GP43" s="100">
        <f t="shared" si="48"/>
        <v>0</v>
      </c>
    </row>
    <row r="44" spans="6:219" ht="15.75" customHeight="1" x14ac:dyDescent="0.2"/>
    <row r="45" spans="6:219" ht="15.75" customHeight="1" x14ac:dyDescent="0.2"/>
    <row r="46" spans="6:219" ht="15.75" customHeight="1" x14ac:dyDescent="0.2"/>
    <row r="47" spans="6:219" ht="15.75" customHeight="1" x14ac:dyDescent="0.2"/>
    <row r="48" spans="6:219" ht="15.75" customHeight="1" x14ac:dyDescent="0.2"/>
    <row r="49" spans="1:198" ht="15.75" customHeight="1" x14ac:dyDescent="0.2"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</row>
    <row r="50" spans="1:198" ht="15.75" customHeight="1" x14ac:dyDescent="0.2"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</row>
    <row r="51" spans="1:198" ht="15.75" customHeight="1" x14ac:dyDescent="0.2"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</row>
    <row r="52" spans="1:198" ht="15.75" customHeight="1" x14ac:dyDescent="0.2"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</row>
    <row r="53" spans="1:198" ht="15.75" customHeight="1" x14ac:dyDescent="0.2"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</row>
    <row r="54" spans="1:198" ht="15.75" customHeight="1" x14ac:dyDescent="0.2"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</row>
    <row r="55" spans="1:198" ht="15.75" customHeight="1" x14ac:dyDescent="0.2"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</row>
    <row r="56" spans="1:198" ht="15.75" customHeight="1" x14ac:dyDescent="0.2"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</row>
    <row r="57" spans="1:198" ht="15.75" customHeight="1" x14ac:dyDescent="0.2">
      <c r="B57" s="3"/>
      <c r="C57" s="869">
        <v>6700</v>
      </c>
      <c r="D57" s="870">
        <v>7500</v>
      </c>
      <c r="E57" s="845">
        <v>9000</v>
      </c>
      <c r="S57" s="998">
        <v>2016</v>
      </c>
      <c r="T57" s="999"/>
      <c r="U57" s="999"/>
      <c r="V57" s="999"/>
      <c r="W57" s="999"/>
      <c r="X57" s="999"/>
      <c r="Y57" s="999"/>
      <c r="Z57" s="999"/>
      <c r="AA57" s="999"/>
      <c r="AB57" s="999"/>
      <c r="AC57" s="999"/>
      <c r="AD57" s="713">
        <f>COUNTIFS($HL69:$HL77,"&gt;=42370",$HL69:$HL77,"&lt;42736")</f>
        <v>0</v>
      </c>
      <c r="AE57" s="998">
        <v>2017</v>
      </c>
      <c r="AF57" s="999"/>
      <c r="AG57" s="999"/>
      <c r="AH57" s="999"/>
      <c r="AI57" s="999"/>
      <c r="AJ57" s="999"/>
      <c r="AK57" s="999"/>
      <c r="AL57" s="999"/>
      <c r="AM57" s="999"/>
      <c r="AN57" s="999"/>
      <c r="AO57" s="999"/>
      <c r="AP57" s="713">
        <f>COUNTIFS($HL69:$HL77,"&gt;=42736",$HL69:$HL77,"&lt;43101")</f>
        <v>0</v>
      </c>
      <c r="AQ57" s="998">
        <v>2018</v>
      </c>
      <c r="AR57" s="999"/>
      <c r="AS57" s="999"/>
      <c r="AT57" s="999"/>
      <c r="AU57" s="999"/>
      <c r="AV57" s="999"/>
      <c r="AW57" s="999"/>
      <c r="AX57" s="999"/>
      <c r="AY57" s="999"/>
      <c r="AZ57" s="999"/>
      <c r="BA57" s="999"/>
      <c r="BB57" s="713">
        <f>COUNTIFS($HL69:$HL77,"&gt;=43101",$HL69:$HL77,"&lt;43466")</f>
        <v>0</v>
      </c>
      <c r="BC57" s="998">
        <v>2019</v>
      </c>
      <c r="BD57" s="999"/>
      <c r="BE57" s="999"/>
      <c r="BF57" s="999"/>
      <c r="BG57" s="999"/>
      <c r="BH57" s="999"/>
      <c r="BI57" s="999"/>
      <c r="BJ57" s="999"/>
      <c r="BK57" s="999"/>
      <c r="BL57" s="999"/>
      <c r="BM57" s="999"/>
      <c r="BN57" s="713">
        <f>COUNTIFS($HL69:$HL77,"&gt;=43466",$HL69:$HL77,"&lt;43831")</f>
        <v>0</v>
      </c>
      <c r="BO57" s="998">
        <v>2020</v>
      </c>
      <c r="BP57" s="999"/>
      <c r="BQ57" s="999"/>
      <c r="BR57" s="999"/>
      <c r="BS57" s="999"/>
      <c r="BT57" s="999"/>
      <c r="BU57" s="999"/>
      <c r="BV57" s="999"/>
      <c r="BW57" s="999"/>
      <c r="BX57" s="999"/>
      <c r="BY57" s="999"/>
      <c r="BZ57" s="713">
        <f>COUNTIFS($HL69:$HL77,"&gt;=43831",$HL69:$HL77,"&lt;44197")</f>
        <v>0</v>
      </c>
      <c r="CA57" s="998">
        <v>2021</v>
      </c>
      <c r="CB57" s="999"/>
      <c r="CC57" s="999"/>
      <c r="CD57" s="999"/>
      <c r="CE57" s="999"/>
      <c r="CF57" s="999"/>
      <c r="CG57" s="999"/>
      <c r="CH57" s="999"/>
      <c r="CI57" s="999"/>
      <c r="CJ57" s="999"/>
      <c r="CK57" s="999"/>
      <c r="CL57" s="713">
        <f>COUNTIFS($HL69:$HL77,"&gt;=44197",$HL69:$HL77,"&lt;44562")</f>
        <v>0</v>
      </c>
      <c r="CM57" s="995">
        <v>2022</v>
      </c>
      <c r="CN57" s="995"/>
      <c r="CO57" s="995"/>
      <c r="CP57" s="995"/>
      <c r="CQ57" s="995"/>
      <c r="CR57" s="995"/>
      <c r="CS57" s="995"/>
      <c r="CT57" s="995"/>
      <c r="CU57" s="995"/>
      <c r="CV57" s="995"/>
      <c r="CW57" s="995"/>
      <c r="CX57" s="995"/>
      <c r="CY57" s="995">
        <v>2023</v>
      </c>
      <c r="CZ57" s="995"/>
      <c r="DA57" s="995"/>
      <c r="DB57" s="995"/>
      <c r="DC57" s="995"/>
      <c r="DD57" s="995"/>
      <c r="DE57" s="995"/>
      <c r="DF57" s="995"/>
      <c r="DG57" s="995"/>
      <c r="DH57" s="995"/>
      <c r="DI57" s="995"/>
      <c r="DJ57" s="995"/>
      <c r="DK57" s="995">
        <v>2024</v>
      </c>
      <c r="DL57" s="995"/>
      <c r="DM57" s="995"/>
      <c r="DN57" s="995"/>
      <c r="DO57" s="995"/>
      <c r="DP57" s="995"/>
      <c r="DQ57" s="995"/>
      <c r="DR57" s="995"/>
      <c r="DS57" s="995"/>
      <c r="DT57" s="995"/>
      <c r="DU57" s="995"/>
      <c r="DV57" s="995"/>
      <c r="DW57" s="995">
        <v>2025</v>
      </c>
      <c r="DX57" s="995"/>
      <c r="DY57" s="995"/>
      <c r="DZ57" s="995"/>
      <c r="EA57" s="995"/>
      <c r="EB57" s="995"/>
      <c r="EC57" s="995"/>
      <c r="ED57" s="995"/>
      <c r="EE57" s="995"/>
      <c r="EF57" s="995"/>
      <c r="EG57" s="995"/>
      <c r="EH57" s="995"/>
      <c r="EI57" s="995">
        <v>2026</v>
      </c>
      <c r="EJ57" s="995"/>
      <c r="EK57" s="995"/>
      <c r="EL57" s="995"/>
      <c r="EM57" s="995"/>
      <c r="EN57" s="995"/>
      <c r="EO57" s="995"/>
      <c r="EP57" s="995"/>
      <c r="EQ57" s="995"/>
      <c r="ER57" s="995"/>
      <c r="ES57" s="995"/>
      <c r="ET57" s="995"/>
      <c r="EU57" s="995">
        <v>2027</v>
      </c>
      <c r="EV57" s="995"/>
      <c r="EW57" s="995"/>
      <c r="EX57" s="995"/>
      <c r="EY57" s="995"/>
      <c r="EZ57" s="995"/>
      <c r="FA57" s="995"/>
      <c r="FB57" s="995"/>
      <c r="FC57" s="995"/>
      <c r="FD57" s="995"/>
      <c r="FE57" s="995"/>
      <c r="FF57" s="995"/>
      <c r="FG57" s="995">
        <v>2028</v>
      </c>
      <c r="FH57" s="995"/>
      <c r="FI57" s="995"/>
      <c r="FJ57" s="995"/>
      <c r="FK57" s="995"/>
      <c r="FL57" s="995"/>
      <c r="FM57" s="995"/>
      <c r="FN57" s="995"/>
      <c r="FO57" s="995"/>
      <c r="FP57" s="995"/>
      <c r="FQ57" s="995"/>
      <c r="FR57" s="995"/>
      <c r="FS57" s="995">
        <v>2029</v>
      </c>
      <c r="FT57" s="995"/>
      <c r="FU57" s="995"/>
      <c r="FV57" s="995"/>
      <c r="FW57" s="995"/>
      <c r="FX57" s="995"/>
      <c r="FY57" s="995"/>
      <c r="FZ57" s="995"/>
      <c r="GA57" s="995"/>
      <c r="GB57" s="995"/>
      <c r="GC57" s="995"/>
      <c r="GD57" s="995"/>
      <c r="GE57" s="995">
        <v>2030</v>
      </c>
      <c r="GF57" s="995"/>
      <c r="GG57" s="995"/>
      <c r="GH57" s="995"/>
      <c r="GI57" s="995"/>
      <c r="GJ57" s="995"/>
      <c r="GK57" s="995"/>
      <c r="GL57" s="995"/>
      <c r="GM57" s="995"/>
      <c r="GN57" s="995"/>
      <c r="GO57" s="995"/>
      <c r="GP57" s="995"/>
    </row>
    <row r="58" spans="1:198" ht="15.75" customHeight="1" x14ac:dyDescent="0.2">
      <c r="B58" s="33" t="s">
        <v>598</v>
      </c>
      <c r="C58" s="33" t="s">
        <v>600</v>
      </c>
      <c r="D58" s="33" t="s">
        <v>601</v>
      </c>
      <c r="E58" s="33" t="s">
        <v>602</v>
      </c>
      <c r="O58" s="844" t="s">
        <v>8</v>
      </c>
      <c r="P58" s="844" t="s">
        <v>9</v>
      </c>
      <c r="Q58" s="844" t="s">
        <v>10</v>
      </c>
      <c r="R58" s="867" t="s">
        <v>11</v>
      </c>
      <c r="S58" s="865" t="s">
        <v>0</v>
      </c>
      <c r="T58" s="844" t="s">
        <v>1</v>
      </c>
      <c r="U58" s="844" t="s">
        <v>2</v>
      </c>
      <c r="V58" s="844" t="s">
        <v>3</v>
      </c>
      <c r="W58" s="844" t="s">
        <v>4</v>
      </c>
      <c r="X58" s="551" t="s">
        <v>5</v>
      </c>
      <c r="Y58" s="551" t="s">
        <v>6</v>
      </c>
      <c r="Z58" s="551" t="s">
        <v>7</v>
      </c>
      <c r="AA58" s="551" t="s">
        <v>8</v>
      </c>
      <c r="AB58" s="551" t="s">
        <v>9</v>
      </c>
      <c r="AC58" s="551" t="s">
        <v>10</v>
      </c>
      <c r="AD58" s="584" t="s">
        <v>11</v>
      </c>
      <c r="AE58" s="815" t="s">
        <v>0</v>
      </c>
      <c r="AF58" s="551" t="s">
        <v>1</v>
      </c>
      <c r="AG58" s="551" t="s">
        <v>2</v>
      </c>
      <c r="AH58" s="551" t="s">
        <v>3</v>
      </c>
      <c r="AI58" s="551" t="s">
        <v>4</v>
      </c>
      <c r="AJ58" s="551" t="s">
        <v>5</v>
      </c>
      <c r="AK58" s="551" t="s">
        <v>6</v>
      </c>
      <c r="AL58" s="551" t="s">
        <v>7</v>
      </c>
      <c r="AM58" s="551" t="s">
        <v>8</v>
      </c>
      <c r="AN58" s="551" t="s">
        <v>9</v>
      </c>
      <c r="AO58" s="551" t="s">
        <v>10</v>
      </c>
      <c r="AP58" s="584" t="s">
        <v>11</v>
      </c>
      <c r="AQ58" s="815" t="s">
        <v>0</v>
      </c>
      <c r="AR58" s="551" t="s">
        <v>1</v>
      </c>
      <c r="AS58" s="551" t="s">
        <v>2</v>
      </c>
      <c r="AT58" s="551" t="s">
        <v>3</v>
      </c>
      <c r="AU58" s="551" t="s">
        <v>4</v>
      </c>
      <c r="AV58" s="551" t="s">
        <v>5</v>
      </c>
      <c r="AW58" s="551" t="s">
        <v>6</v>
      </c>
      <c r="AX58" s="551" t="s">
        <v>7</v>
      </c>
      <c r="AY58" s="551" t="s">
        <v>8</v>
      </c>
      <c r="AZ58" s="551" t="s">
        <v>9</v>
      </c>
      <c r="BA58" s="551" t="s">
        <v>10</v>
      </c>
      <c r="BB58" s="584" t="s">
        <v>11</v>
      </c>
      <c r="BC58" s="815" t="s">
        <v>0</v>
      </c>
      <c r="BD58" s="551" t="s">
        <v>1</v>
      </c>
      <c r="BE58" s="551" t="s">
        <v>2</v>
      </c>
      <c r="BF58" s="551" t="s">
        <v>3</v>
      </c>
      <c r="BG58" s="551" t="s">
        <v>4</v>
      </c>
      <c r="BH58" s="551" t="s">
        <v>5</v>
      </c>
      <c r="BI58" s="551" t="s">
        <v>6</v>
      </c>
      <c r="BJ58" s="551" t="s">
        <v>7</v>
      </c>
      <c r="BK58" s="551" t="s">
        <v>8</v>
      </c>
      <c r="BL58" s="551" t="s">
        <v>9</v>
      </c>
      <c r="BM58" s="551" t="s">
        <v>10</v>
      </c>
      <c r="BN58" s="584" t="s">
        <v>11</v>
      </c>
      <c r="BO58" s="815" t="s">
        <v>0</v>
      </c>
      <c r="BP58" s="551" t="s">
        <v>1</v>
      </c>
      <c r="BQ58" s="551" t="s">
        <v>2</v>
      </c>
      <c r="BR58" s="551" t="s">
        <v>3</v>
      </c>
      <c r="BS58" s="551" t="s">
        <v>4</v>
      </c>
      <c r="BT58" s="551" t="s">
        <v>5</v>
      </c>
      <c r="BU58" s="551" t="s">
        <v>6</v>
      </c>
      <c r="BV58" s="551" t="s">
        <v>7</v>
      </c>
      <c r="BW58" s="551" t="s">
        <v>8</v>
      </c>
      <c r="BX58" s="551" t="s">
        <v>9</v>
      </c>
      <c r="BY58" s="551" t="s">
        <v>10</v>
      </c>
      <c r="BZ58" s="551" t="s">
        <v>11</v>
      </c>
      <c r="CA58" s="551" t="s">
        <v>0</v>
      </c>
      <c r="CB58" s="551" t="s">
        <v>1</v>
      </c>
      <c r="CC58" s="551" t="s">
        <v>2</v>
      </c>
      <c r="CD58" s="551" t="s">
        <v>3</v>
      </c>
      <c r="CE58" s="551" t="s">
        <v>4</v>
      </c>
      <c r="CF58" s="551" t="s">
        <v>5</v>
      </c>
      <c r="CG58" s="551" t="s">
        <v>6</v>
      </c>
      <c r="CH58" s="551" t="s">
        <v>7</v>
      </c>
      <c r="CI58" s="551" t="s">
        <v>8</v>
      </c>
      <c r="CJ58" s="551" t="s">
        <v>9</v>
      </c>
      <c r="CK58" s="551" t="s">
        <v>10</v>
      </c>
      <c r="CL58" s="584" t="s">
        <v>11</v>
      </c>
      <c r="CM58" s="815" t="s">
        <v>0</v>
      </c>
      <c r="CN58" s="551" t="s">
        <v>1</v>
      </c>
      <c r="CO58" s="551" t="s">
        <v>2</v>
      </c>
      <c r="CP58" s="551" t="s">
        <v>3</v>
      </c>
      <c r="CQ58" s="551" t="s">
        <v>4</v>
      </c>
      <c r="CR58" s="551" t="s">
        <v>5</v>
      </c>
      <c r="CS58" s="551" t="s">
        <v>6</v>
      </c>
      <c r="CT58" s="551" t="s">
        <v>7</v>
      </c>
      <c r="CU58" s="551" t="s">
        <v>8</v>
      </c>
      <c r="CV58" s="551" t="s">
        <v>9</v>
      </c>
      <c r="CW58" s="551" t="s">
        <v>10</v>
      </c>
      <c r="CX58" s="584" t="s">
        <v>11</v>
      </c>
      <c r="CY58" s="815" t="s">
        <v>0</v>
      </c>
      <c r="CZ58" s="551" t="s">
        <v>1</v>
      </c>
      <c r="DA58" s="551" t="s">
        <v>2</v>
      </c>
      <c r="DB58" s="551" t="s">
        <v>3</v>
      </c>
      <c r="DC58" s="551" t="s">
        <v>4</v>
      </c>
      <c r="DD58" s="551" t="s">
        <v>5</v>
      </c>
      <c r="DE58" s="551" t="s">
        <v>6</v>
      </c>
      <c r="DF58" s="551" t="s">
        <v>7</v>
      </c>
      <c r="DG58" s="551" t="s">
        <v>8</v>
      </c>
      <c r="DH58" s="551" t="s">
        <v>9</v>
      </c>
      <c r="DI58" s="551" t="s">
        <v>10</v>
      </c>
      <c r="DJ58" s="584" t="s">
        <v>11</v>
      </c>
      <c r="DK58" s="815" t="s">
        <v>0</v>
      </c>
      <c r="DL58" s="551" t="s">
        <v>1</v>
      </c>
      <c r="DM58" s="551" t="s">
        <v>2</v>
      </c>
      <c r="DN58" s="551" t="s">
        <v>3</v>
      </c>
      <c r="DO58" s="551" t="s">
        <v>4</v>
      </c>
      <c r="DP58" s="551" t="s">
        <v>5</v>
      </c>
      <c r="DQ58" s="551" t="s">
        <v>6</v>
      </c>
      <c r="DR58" s="551" t="s">
        <v>7</v>
      </c>
      <c r="DS58" s="551" t="s">
        <v>8</v>
      </c>
      <c r="DT58" s="551" t="s">
        <v>9</v>
      </c>
      <c r="DU58" s="551" t="s">
        <v>10</v>
      </c>
      <c r="DV58" s="584" t="s">
        <v>11</v>
      </c>
      <c r="DW58" s="815" t="s">
        <v>0</v>
      </c>
      <c r="DX58" s="551" t="s">
        <v>1</v>
      </c>
      <c r="DY58" s="551" t="s">
        <v>2</v>
      </c>
      <c r="DZ58" s="551" t="s">
        <v>3</v>
      </c>
      <c r="EA58" s="551" t="s">
        <v>4</v>
      </c>
      <c r="EB58" s="551" t="s">
        <v>5</v>
      </c>
      <c r="EC58" s="551" t="s">
        <v>6</v>
      </c>
      <c r="ED58" s="551" t="s">
        <v>7</v>
      </c>
      <c r="EE58" s="551" t="s">
        <v>8</v>
      </c>
      <c r="EF58" s="551" t="s">
        <v>9</v>
      </c>
      <c r="EG58" s="551" t="s">
        <v>10</v>
      </c>
      <c r="EH58" s="584" t="s">
        <v>11</v>
      </c>
      <c r="EI58" s="815" t="s">
        <v>0</v>
      </c>
      <c r="EJ58" s="551" t="s">
        <v>1</v>
      </c>
      <c r="EK58" s="551" t="s">
        <v>2</v>
      </c>
      <c r="EL58" s="551" t="s">
        <v>3</v>
      </c>
      <c r="EM58" s="551" t="s">
        <v>4</v>
      </c>
      <c r="EN58" s="551" t="s">
        <v>5</v>
      </c>
      <c r="EO58" s="551" t="s">
        <v>6</v>
      </c>
      <c r="EP58" s="551" t="s">
        <v>7</v>
      </c>
      <c r="EQ58" s="551" t="s">
        <v>8</v>
      </c>
      <c r="ER58" s="551" t="s">
        <v>9</v>
      </c>
      <c r="ES58" s="551" t="s">
        <v>10</v>
      </c>
      <c r="ET58" s="584" t="s">
        <v>11</v>
      </c>
      <c r="EU58" s="815" t="s">
        <v>0</v>
      </c>
      <c r="EV58" s="551" t="s">
        <v>1</v>
      </c>
      <c r="EW58" s="551" t="s">
        <v>2</v>
      </c>
      <c r="EX58" s="551" t="s">
        <v>3</v>
      </c>
      <c r="EY58" s="551" t="s">
        <v>4</v>
      </c>
      <c r="EZ58" s="551" t="s">
        <v>5</v>
      </c>
      <c r="FA58" s="551" t="s">
        <v>6</v>
      </c>
      <c r="FB58" s="551" t="s">
        <v>7</v>
      </c>
      <c r="FC58" s="551" t="s">
        <v>8</v>
      </c>
      <c r="FD58" s="551" t="s">
        <v>9</v>
      </c>
      <c r="FE58" s="551" t="s">
        <v>10</v>
      </c>
      <c r="FF58" s="584" t="s">
        <v>11</v>
      </c>
      <c r="FG58" s="815" t="s">
        <v>0</v>
      </c>
      <c r="FH58" s="551" t="s">
        <v>1</v>
      </c>
      <c r="FI58" s="551" t="s">
        <v>2</v>
      </c>
      <c r="FJ58" s="551" t="s">
        <v>3</v>
      </c>
      <c r="FK58" s="551" t="s">
        <v>4</v>
      </c>
      <c r="FL58" s="551" t="s">
        <v>5</v>
      </c>
      <c r="FM58" s="551" t="s">
        <v>6</v>
      </c>
      <c r="FN58" s="551" t="s">
        <v>7</v>
      </c>
      <c r="FO58" s="551" t="s">
        <v>8</v>
      </c>
      <c r="FP58" s="551" t="s">
        <v>9</v>
      </c>
      <c r="FQ58" s="551" t="s">
        <v>10</v>
      </c>
      <c r="FR58" s="584" t="s">
        <v>11</v>
      </c>
      <c r="FS58" s="815" t="s">
        <v>0</v>
      </c>
      <c r="FT58" s="551" t="s">
        <v>1</v>
      </c>
      <c r="FU58" s="551" t="s">
        <v>2</v>
      </c>
      <c r="FV58" s="551" t="s">
        <v>3</v>
      </c>
      <c r="FW58" s="551" t="s">
        <v>4</v>
      </c>
      <c r="FX58" s="551" t="s">
        <v>5</v>
      </c>
      <c r="FY58" s="551" t="s">
        <v>6</v>
      </c>
      <c r="FZ58" s="551" t="s">
        <v>7</v>
      </c>
      <c r="GA58" s="551" t="s">
        <v>8</v>
      </c>
      <c r="GB58" s="551" t="s">
        <v>9</v>
      </c>
      <c r="GC58" s="551" t="s">
        <v>10</v>
      </c>
      <c r="GD58" s="584" t="s">
        <v>11</v>
      </c>
      <c r="GE58" s="815" t="s">
        <v>0</v>
      </c>
      <c r="GF58" s="551" t="s">
        <v>1</v>
      </c>
      <c r="GG58" s="551" t="s">
        <v>2</v>
      </c>
      <c r="GH58" s="551" t="s">
        <v>3</v>
      </c>
      <c r="GI58" s="551" t="s">
        <v>4</v>
      </c>
      <c r="GJ58" s="551" t="s">
        <v>5</v>
      </c>
      <c r="GK58" s="551" t="s">
        <v>6</v>
      </c>
      <c r="GL58" s="551" t="s">
        <v>7</v>
      </c>
      <c r="GM58" s="551" t="s">
        <v>8</v>
      </c>
      <c r="GN58" s="551" t="s">
        <v>9</v>
      </c>
      <c r="GO58" s="551" t="s">
        <v>10</v>
      </c>
      <c r="GP58" s="584" t="s">
        <v>11</v>
      </c>
    </row>
    <row r="59" spans="1:198" ht="15.75" customHeight="1" x14ac:dyDescent="0.2">
      <c r="A59" s="847" t="s">
        <v>57</v>
      </c>
      <c r="B59" s="864">
        <v>33611</v>
      </c>
      <c r="C59" s="864">
        <f>B59+10950</f>
        <v>44561</v>
      </c>
      <c r="D59" s="864">
        <f>B59+12775</f>
        <v>46386</v>
      </c>
      <c r="E59" s="851">
        <f>B59+14600</f>
        <v>48211</v>
      </c>
      <c r="N59" s="847" t="s">
        <v>57</v>
      </c>
      <c r="O59" s="846">
        <v>5122.92</v>
      </c>
      <c r="P59" s="846">
        <f>IF(COUNT(P4)=1,O59+P4,O59)</f>
        <v>5127.92</v>
      </c>
      <c r="Q59" s="846">
        <f t="shared" ref="Q59:V59" si="53">IF(COUNT(Q4)=1,P59+Q4,P59)</f>
        <v>5149.92</v>
      </c>
      <c r="R59" s="868">
        <f t="shared" si="53"/>
        <v>5162.92</v>
      </c>
      <c r="S59" s="866">
        <f t="shared" si="53"/>
        <v>5182.92</v>
      </c>
      <c r="T59" s="846">
        <f t="shared" si="53"/>
        <v>5186.92</v>
      </c>
      <c r="U59" s="846">
        <f t="shared" si="53"/>
        <v>5205.92</v>
      </c>
      <c r="V59" s="846">
        <f t="shared" si="53"/>
        <v>5227.92</v>
      </c>
      <c r="W59" s="846">
        <f t="shared" ref="W59:CH59" si="54">IF(COUNT(W4)=1,V59+W4,V59)</f>
        <v>5262.92</v>
      </c>
      <c r="X59" s="846">
        <f t="shared" si="54"/>
        <v>5286.92</v>
      </c>
      <c r="Y59" s="846">
        <f t="shared" si="54"/>
        <v>5309.92</v>
      </c>
      <c r="Z59" s="846">
        <f t="shared" si="54"/>
        <v>5334.92</v>
      </c>
      <c r="AA59" s="846">
        <f t="shared" si="54"/>
        <v>5361.92</v>
      </c>
      <c r="AB59" s="846">
        <f t="shared" si="54"/>
        <v>5391.92</v>
      </c>
      <c r="AC59" s="846">
        <f t="shared" si="54"/>
        <v>5421.92</v>
      </c>
      <c r="AD59" s="868">
        <f t="shared" si="54"/>
        <v>5451.92</v>
      </c>
      <c r="AE59" s="866">
        <f t="shared" si="54"/>
        <v>5474.92</v>
      </c>
      <c r="AF59" s="846">
        <f t="shared" si="54"/>
        <v>5497.92</v>
      </c>
      <c r="AG59" s="846">
        <f t="shared" si="54"/>
        <v>5520.92</v>
      </c>
      <c r="AH59" s="846">
        <f t="shared" si="54"/>
        <v>5543.92</v>
      </c>
      <c r="AI59" s="846">
        <f t="shared" si="54"/>
        <v>5566.92</v>
      </c>
      <c r="AJ59" s="846">
        <f t="shared" si="54"/>
        <v>5589.92</v>
      </c>
      <c r="AK59" s="846">
        <f t="shared" si="54"/>
        <v>5612.92</v>
      </c>
      <c r="AL59" s="846">
        <f t="shared" si="54"/>
        <v>5635.92</v>
      </c>
      <c r="AM59" s="846">
        <f t="shared" si="54"/>
        <v>5658.92</v>
      </c>
      <c r="AN59" s="846">
        <f t="shared" si="54"/>
        <v>5681.92</v>
      </c>
      <c r="AO59" s="846">
        <f t="shared" si="54"/>
        <v>5704.92</v>
      </c>
      <c r="AP59" s="868">
        <f t="shared" si="54"/>
        <v>5727.92</v>
      </c>
      <c r="AQ59" s="866">
        <f t="shared" si="54"/>
        <v>5750.92</v>
      </c>
      <c r="AR59" s="846">
        <f t="shared" si="54"/>
        <v>5773.92</v>
      </c>
      <c r="AS59" s="846">
        <f t="shared" si="54"/>
        <v>5796.92</v>
      </c>
      <c r="AT59" s="846">
        <f t="shared" si="54"/>
        <v>5819.92</v>
      </c>
      <c r="AU59" s="846">
        <f t="shared" si="54"/>
        <v>5842.92</v>
      </c>
      <c r="AV59" s="846">
        <f t="shared" si="54"/>
        <v>5865.92</v>
      </c>
      <c r="AW59" s="846">
        <f t="shared" si="54"/>
        <v>5888.92</v>
      </c>
      <c r="AX59" s="846">
        <f t="shared" si="54"/>
        <v>5911.92</v>
      </c>
      <c r="AY59" s="846">
        <f t="shared" si="54"/>
        <v>5934.92</v>
      </c>
      <c r="AZ59" s="846">
        <f t="shared" si="54"/>
        <v>5957.92</v>
      </c>
      <c r="BA59" s="846">
        <f t="shared" si="54"/>
        <v>5980.92</v>
      </c>
      <c r="BB59" s="868">
        <f t="shared" si="54"/>
        <v>6003.92</v>
      </c>
      <c r="BC59" s="866">
        <f t="shared" si="54"/>
        <v>6026.92</v>
      </c>
      <c r="BD59" s="846">
        <f t="shared" si="54"/>
        <v>6049.92</v>
      </c>
      <c r="BE59" s="846">
        <f t="shared" si="54"/>
        <v>6072.92</v>
      </c>
      <c r="BF59" s="846">
        <f t="shared" si="54"/>
        <v>6092.92</v>
      </c>
      <c r="BG59" s="846">
        <f t="shared" si="54"/>
        <v>6112.92</v>
      </c>
      <c r="BH59" s="846">
        <f t="shared" si="54"/>
        <v>6112.92</v>
      </c>
      <c r="BI59" s="846">
        <f t="shared" si="54"/>
        <v>6112.92</v>
      </c>
      <c r="BJ59" s="846">
        <f t="shared" si="54"/>
        <v>6112.92</v>
      </c>
      <c r="BK59" s="846">
        <f t="shared" si="54"/>
        <v>6112.92</v>
      </c>
      <c r="BL59" s="846">
        <f t="shared" si="54"/>
        <v>6112.92</v>
      </c>
      <c r="BM59" s="846">
        <f t="shared" si="54"/>
        <v>6135.92</v>
      </c>
      <c r="BN59" s="868">
        <f t="shared" si="54"/>
        <v>6158.92</v>
      </c>
      <c r="BO59" s="866">
        <f t="shared" si="54"/>
        <v>6181.92</v>
      </c>
      <c r="BP59" s="846">
        <f t="shared" si="54"/>
        <v>6204.92</v>
      </c>
      <c r="BQ59" s="846">
        <f t="shared" si="54"/>
        <v>6227.92</v>
      </c>
      <c r="BR59" s="846">
        <f t="shared" si="54"/>
        <v>6250.92</v>
      </c>
      <c r="BS59" s="846">
        <f t="shared" si="54"/>
        <v>6273.92</v>
      </c>
      <c r="BT59" s="846">
        <f t="shared" si="54"/>
        <v>6296.92</v>
      </c>
      <c r="BU59" s="846">
        <f t="shared" si="54"/>
        <v>6319.92</v>
      </c>
      <c r="BV59" s="846">
        <f t="shared" si="54"/>
        <v>6342.92</v>
      </c>
      <c r="BW59" s="846">
        <f t="shared" si="54"/>
        <v>6365.92</v>
      </c>
      <c r="BX59" s="846">
        <f t="shared" si="54"/>
        <v>6388.92</v>
      </c>
      <c r="BY59" s="846">
        <f t="shared" si="54"/>
        <v>6411.92</v>
      </c>
      <c r="BZ59" s="868">
        <f t="shared" si="54"/>
        <v>6434.92</v>
      </c>
      <c r="CA59" s="866">
        <f t="shared" si="54"/>
        <v>6454.92</v>
      </c>
      <c r="CB59" s="846">
        <f t="shared" si="54"/>
        <v>6474.92</v>
      </c>
      <c r="CC59" s="846">
        <f t="shared" si="54"/>
        <v>6494.92</v>
      </c>
      <c r="CD59" s="846">
        <f t="shared" si="54"/>
        <v>6514.92</v>
      </c>
      <c r="CE59" s="846">
        <f t="shared" si="54"/>
        <v>6534.92</v>
      </c>
      <c r="CF59" s="846">
        <f t="shared" si="54"/>
        <v>6554.92</v>
      </c>
      <c r="CG59" s="846">
        <f t="shared" si="54"/>
        <v>6574.92</v>
      </c>
      <c r="CH59" s="846">
        <f t="shared" si="54"/>
        <v>6594.92</v>
      </c>
      <c r="CI59" s="846">
        <f t="shared" ref="CI59:ES59" si="55">IF(COUNT(CI4)=1,CH59+CI4,CH59)</f>
        <v>6614.92</v>
      </c>
      <c r="CJ59" s="846">
        <f t="shared" si="55"/>
        <v>6634.92</v>
      </c>
      <c r="CK59" s="846">
        <f t="shared" si="55"/>
        <v>6654.92</v>
      </c>
      <c r="CL59" s="868">
        <f t="shared" ref="CI59:ET66" si="56">IF(COUNT(CL4)=1,CK59+CL4,CK59)</f>
        <v>6674.92</v>
      </c>
      <c r="CM59" s="866">
        <f t="shared" si="55"/>
        <v>6694.92</v>
      </c>
      <c r="CN59" s="846">
        <f t="shared" si="55"/>
        <v>6714.92</v>
      </c>
      <c r="CO59" s="846">
        <f t="shared" si="55"/>
        <v>6734.92</v>
      </c>
      <c r="CP59" s="846">
        <f t="shared" si="55"/>
        <v>6754.92</v>
      </c>
      <c r="CQ59" s="846">
        <f t="shared" si="55"/>
        <v>6774.92</v>
      </c>
      <c r="CR59" s="846">
        <f t="shared" si="55"/>
        <v>6794.92</v>
      </c>
      <c r="CS59" s="846">
        <f t="shared" si="55"/>
        <v>6814.92</v>
      </c>
      <c r="CT59" s="846">
        <f t="shared" si="55"/>
        <v>6834.92</v>
      </c>
      <c r="CU59" s="846">
        <f t="shared" si="55"/>
        <v>6854.92</v>
      </c>
      <c r="CV59" s="846">
        <f t="shared" si="55"/>
        <v>6874.92</v>
      </c>
      <c r="CW59" s="846">
        <f t="shared" si="55"/>
        <v>6894.92</v>
      </c>
      <c r="CX59" s="868">
        <f t="shared" si="55"/>
        <v>6914.92</v>
      </c>
      <c r="CY59" s="866">
        <f t="shared" si="55"/>
        <v>6934.92</v>
      </c>
      <c r="CZ59" s="846">
        <f t="shared" si="55"/>
        <v>6954.92</v>
      </c>
      <c r="DA59" s="846">
        <f t="shared" si="55"/>
        <v>6974.92</v>
      </c>
      <c r="DB59" s="846">
        <f t="shared" si="55"/>
        <v>6994.92</v>
      </c>
      <c r="DC59" s="846">
        <f t="shared" si="55"/>
        <v>7014.92</v>
      </c>
      <c r="DD59" s="846">
        <f t="shared" si="55"/>
        <v>7034.92</v>
      </c>
      <c r="DE59" s="846">
        <f t="shared" si="55"/>
        <v>7054.92</v>
      </c>
      <c r="DF59" s="846">
        <f t="shared" si="55"/>
        <v>7074.92</v>
      </c>
      <c r="DG59" s="846">
        <f t="shared" si="55"/>
        <v>7074.92</v>
      </c>
      <c r="DH59" s="846">
        <f t="shared" si="55"/>
        <v>7074.92</v>
      </c>
      <c r="DI59" s="846">
        <f t="shared" si="55"/>
        <v>7074.92</v>
      </c>
      <c r="DJ59" s="868">
        <f t="shared" si="55"/>
        <v>7074.92</v>
      </c>
      <c r="DK59" s="866">
        <f t="shared" si="55"/>
        <v>7074.92</v>
      </c>
      <c r="DL59" s="846">
        <f t="shared" si="55"/>
        <v>7074.92</v>
      </c>
      <c r="DM59" s="846">
        <f t="shared" si="55"/>
        <v>7094.92</v>
      </c>
      <c r="DN59" s="846">
        <f t="shared" si="55"/>
        <v>7111.92</v>
      </c>
      <c r="DO59" s="846">
        <f t="shared" si="55"/>
        <v>7111.92</v>
      </c>
      <c r="DP59" s="846">
        <f t="shared" si="55"/>
        <v>7111.92</v>
      </c>
      <c r="DQ59" s="846">
        <f t="shared" si="55"/>
        <v>7111.92</v>
      </c>
      <c r="DR59" s="846">
        <f t="shared" si="55"/>
        <v>7111.92</v>
      </c>
      <c r="DS59" s="846">
        <f t="shared" si="55"/>
        <v>7111.92</v>
      </c>
      <c r="DT59" s="846">
        <f t="shared" si="55"/>
        <v>7111.92</v>
      </c>
      <c r="DU59" s="846">
        <f t="shared" si="55"/>
        <v>7131.92</v>
      </c>
      <c r="DV59" s="868">
        <f t="shared" si="55"/>
        <v>7151.92</v>
      </c>
      <c r="DW59" s="866">
        <f t="shared" si="55"/>
        <v>7171.92</v>
      </c>
      <c r="DX59" s="846">
        <f t="shared" si="55"/>
        <v>7191.92</v>
      </c>
      <c r="DY59" s="846">
        <f t="shared" si="55"/>
        <v>7211.92</v>
      </c>
      <c r="DZ59" s="846">
        <f t="shared" si="55"/>
        <v>7231.92</v>
      </c>
      <c r="EA59" s="846">
        <f t="shared" si="55"/>
        <v>7251.92</v>
      </c>
      <c r="EB59" s="846">
        <f t="shared" si="55"/>
        <v>7271.92</v>
      </c>
      <c r="EC59" s="846">
        <f t="shared" si="55"/>
        <v>7291.92</v>
      </c>
      <c r="ED59" s="846">
        <f t="shared" si="55"/>
        <v>7311.92</v>
      </c>
      <c r="EE59" s="846">
        <f t="shared" si="55"/>
        <v>7331.92</v>
      </c>
      <c r="EF59" s="846">
        <f t="shared" si="55"/>
        <v>7351.92</v>
      </c>
      <c r="EG59" s="846">
        <f t="shared" si="55"/>
        <v>7371.92</v>
      </c>
      <c r="EH59" s="868">
        <f t="shared" si="55"/>
        <v>7391.92</v>
      </c>
      <c r="EI59" s="866">
        <f t="shared" si="55"/>
        <v>7391.92</v>
      </c>
      <c r="EJ59" s="846">
        <f t="shared" si="55"/>
        <v>7391.92</v>
      </c>
      <c r="EK59" s="846">
        <f t="shared" si="55"/>
        <v>7391.92</v>
      </c>
      <c r="EL59" s="846">
        <f t="shared" si="55"/>
        <v>7391.92</v>
      </c>
      <c r="EM59" s="846">
        <f t="shared" si="55"/>
        <v>7391.92</v>
      </c>
      <c r="EN59" s="846">
        <f t="shared" si="55"/>
        <v>7391.92</v>
      </c>
      <c r="EO59" s="846">
        <f t="shared" si="55"/>
        <v>7391.92</v>
      </c>
      <c r="EP59" s="846">
        <f t="shared" si="55"/>
        <v>7391.92</v>
      </c>
      <c r="EQ59" s="846">
        <f t="shared" si="55"/>
        <v>7391.92</v>
      </c>
      <c r="ER59" s="846">
        <f t="shared" si="55"/>
        <v>7391.92</v>
      </c>
      <c r="ES59" s="846">
        <f t="shared" si="55"/>
        <v>7391.92</v>
      </c>
      <c r="ET59" s="868">
        <f t="shared" si="56"/>
        <v>7391.92</v>
      </c>
      <c r="EU59" s="866">
        <f t="shared" ref="EU59:GP60" si="57">IF(COUNT(EU4)=1,ET59+EU4,ET59)</f>
        <v>7411.92</v>
      </c>
      <c r="EV59" s="846">
        <f t="shared" si="57"/>
        <v>7431.92</v>
      </c>
      <c r="EW59" s="846">
        <f t="shared" si="57"/>
        <v>7451.92</v>
      </c>
      <c r="EX59" s="846">
        <f t="shared" si="57"/>
        <v>7471.92</v>
      </c>
      <c r="EY59" s="846">
        <f t="shared" si="57"/>
        <v>7491.92</v>
      </c>
      <c r="EZ59" s="846">
        <f t="shared" si="57"/>
        <v>7511.92</v>
      </c>
      <c r="FA59" s="846">
        <f t="shared" si="57"/>
        <v>7531.92</v>
      </c>
      <c r="FB59" s="846">
        <f t="shared" si="57"/>
        <v>7551.92</v>
      </c>
      <c r="FC59" s="846">
        <f t="shared" si="57"/>
        <v>7571.92</v>
      </c>
      <c r="FD59" s="846">
        <f t="shared" si="57"/>
        <v>7591.92</v>
      </c>
      <c r="FE59" s="846">
        <f t="shared" si="57"/>
        <v>7611.92</v>
      </c>
      <c r="FF59" s="868">
        <f t="shared" si="57"/>
        <v>7631.92</v>
      </c>
      <c r="FG59" s="866">
        <f t="shared" si="57"/>
        <v>7651.92</v>
      </c>
      <c r="FH59" s="846">
        <f t="shared" si="57"/>
        <v>7671.92</v>
      </c>
      <c r="FI59" s="846">
        <f t="shared" si="57"/>
        <v>7691.92</v>
      </c>
      <c r="FJ59" s="846">
        <f t="shared" si="57"/>
        <v>7711.92</v>
      </c>
      <c r="FK59" s="846">
        <f t="shared" si="57"/>
        <v>7731.92</v>
      </c>
      <c r="FL59" s="846">
        <f t="shared" si="57"/>
        <v>7751.92</v>
      </c>
      <c r="FM59" s="846">
        <f t="shared" si="57"/>
        <v>7771.92</v>
      </c>
      <c r="FN59" s="846">
        <f t="shared" si="57"/>
        <v>7791.92</v>
      </c>
      <c r="FO59" s="846">
        <f t="shared" si="57"/>
        <v>7811.92</v>
      </c>
      <c r="FP59" s="846">
        <f t="shared" si="57"/>
        <v>7831.92</v>
      </c>
      <c r="FQ59" s="846">
        <f t="shared" si="57"/>
        <v>7851.92</v>
      </c>
      <c r="FR59" s="868">
        <f t="shared" si="57"/>
        <v>7871.92</v>
      </c>
      <c r="FS59" s="866">
        <f t="shared" si="57"/>
        <v>7891.92</v>
      </c>
      <c r="FT59" s="846">
        <f t="shared" si="57"/>
        <v>7911.92</v>
      </c>
      <c r="FU59" s="846">
        <f t="shared" si="57"/>
        <v>7931.92</v>
      </c>
      <c r="FV59" s="846">
        <f t="shared" si="57"/>
        <v>7951.92</v>
      </c>
      <c r="FW59" s="846">
        <f t="shared" si="57"/>
        <v>7971.92</v>
      </c>
      <c r="FX59" s="846">
        <f t="shared" si="57"/>
        <v>7991.92</v>
      </c>
      <c r="FY59" s="846">
        <f t="shared" si="57"/>
        <v>8011.92</v>
      </c>
      <c r="FZ59" s="846">
        <f t="shared" si="57"/>
        <v>8031.92</v>
      </c>
      <c r="GA59" s="846">
        <f t="shared" si="57"/>
        <v>8051.92</v>
      </c>
      <c r="GB59" s="846">
        <f t="shared" si="57"/>
        <v>8071.92</v>
      </c>
      <c r="GC59" s="846">
        <f t="shared" si="57"/>
        <v>8091.92</v>
      </c>
      <c r="GD59" s="868">
        <f t="shared" si="57"/>
        <v>8091.92</v>
      </c>
      <c r="GE59" s="866">
        <f t="shared" si="57"/>
        <v>8091.92</v>
      </c>
      <c r="GF59" s="846">
        <f t="shared" si="57"/>
        <v>8091.92</v>
      </c>
      <c r="GG59" s="846">
        <f t="shared" si="57"/>
        <v>8091.92</v>
      </c>
      <c r="GH59" s="846">
        <f t="shared" si="57"/>
        <v>8091.92</v>
      </c>
      <c r="GI59" s="846">
        <f t="shared" si="57"/>
        <v>8091.92</v>
      </c>
      <c r="GJ59" s="846">
        <f t="shared" si="57"/>
        <v>8091.92</v>
      </c>
      <c r="GK59" s="846">
        <f t="shared" si="57"/>
        <v>8091.92</v>
      </c>
      <c r="GL59" s="846">
        <f t="shared" si="57"/>
        <v>8091.92</v>
      </c>
      <c r="GM59" s="846">
        <f t="shared" si="57"/>
        <v>8091.92</v>
      </c>
      <c r="GN59" s="846">
        <f t="shared" si="57"/>
        <v>8091.92</v>
      </c>
      <c r="GO59" s="846">
        <f t="shared" si="57"/>
        <v>8091.92</v>
      </c>
      <c r="GP59" s="868">
        <f t="shared" si="57"/>
        <v>8091.92</v>
      </c>
    </row>
    <row r="60" spans="1:198" ht="15.75" customHeight="1" x14ac:dyDescent="0.2">
      <c r="A60" s="847" t="s">
        <v>58</v>
      </c>
      <c r="B60" s="864">
        <v>34002</v>
      </c>
      <c r="C60" s="864">
        <f t="shared" ref="C60:C66" si="58">B60+10950</f>
        <v>44952</v>
      </c>
      <c r="D60" s="864">
        <f t="shared" ref="D60:D66" si="59">B60+12775</f>
        <v>46777</v>
      </c>
      <c r="E60" s="851">
        <f t="shared" ref="E60:E66" si="60">B60+14600</f>
        <v>48602</v>
      </c>
      <c r="N60" s="847" t="s">
        <v>58</v>
      </c>
      <c r="O60" s="846">
        <v>4350.97</v>
      </c>
      <c r="P60" s="846">
        <f t="shared" ref="P60:V66" si="61">IF(COUNT(P5)=1,O60+P5,O60)</f>
        <v>4374.97</v>
      </c>
      <c r="Q60" s="846">
        <f t="shared" si="61"/>
        <v>4416.97</v>
      </c>
      <c r="R60" s="868">
        <f t="shared" si="61"/>
        <v>4429.97</v>
      </c>
      <c r="S60" s="866">
        <f t="shared" si="61"/>
        <v>4444.97</v>
      </c>
      <c r="T60" s="846">
        <f t="shared" si="61"/>
        <v>4445.97</v>
      </c>
      <c r="U60" s="846">
        <f t="shared" si="61"/>
        <v>4457.97</v>
      </c>
      <c r="V60" s="846">
        <f t="shared" si="61"/>
        <v>4457.97</v>
      </c>
      <c r="W60" s="846">
        <f t="shared" ref="W60:CH60" si="62">IF(COUNT(W5)=1,V60+W5,V60)</f>
        <v>4457.97</v>
      </c>
      <c r="X60" s="846">
        <f t="shared" si="62"/>
        <v>4457.97</v>
      </c>
      <c r="Y60" s="846">
        <f t="shared" si="62"/>
        <v>4457.97</v>
      </c>
      <c r="Z60" s="846">
        <f t="shared" si="62"/>
        <v>4457.97</v>
      </c>
      <c r="AA60" s="846">
        <f t="shared" si="62"/>
        <v>4457.97</v>
      </c>
      <c r="AB60" s="846">
        <f t="shared" si="62"/>
        <v>4457.97</v>
      </c>
      <c r="AC60" s="846">
        <f t="shared" si="62"/>
        <v>4457.97</v>
      </c>
      <c r="AD60" s="868">
        <f t="shared" si="62"/>
        <v>4457.97</v>
      </c>
      <c r="AE60" s="866">
        <f t="shared" si="62"/>
        <v>4457.97</v>
      </c>
      <c r="AF60" s="846">
        <f t="shared" si="62"/>
        <v>4457.97</v>
      </c>
      <c r="AG60" s="846">
        <f t="shared" si="62"/>
        <v>4457.97</v>
      </c>
      <c r="AH60" s="846">
        <f t="shared" si="62"/>
        <v>4480.97</v>
      </c>
      <c r="AI60" s="846">
        <f t="shared" si="62"/>
        <v>4503.97</v>
      </c>
      <c r="AJ60" s="846">
        <f>IF(COUNT(#REF!)=1,AI60+#REF!,AI60)</f>
        <v>4503.97</v>
      </c>
      <c r="AK60" s="846">
        <f t="shared" si="62"/>
        <v>4503.97</v>
      </c>
      <c r="AL60" s="846">
        <f>IF(COUNT(AJ5)=1,AK60+AJ5,AK60)</f>
        <v>4503.97</v>
      </c>
      <c r="AM60" s="846">
        <f t="shared" si="62"/>
        <v>4526.97</v>
      </c>
      <c r="AN60" s="846">
        <f t="shared" si="62"/>
        <v>4549.97</v>
      </c>
      <c r="AO60" s="846">
        <f t="shared" si="62"/>
        <v>4572.97</v>
      </c>
      <c r="AP60" s="868">
        <f t="shared" si="62"/>
        <v>4595.97</v>
      </c>
      <c r="AQ60" s="866">
        <f t="shared" si="62"/>
        <v>4618.97</v>
      </c>
      <c r="AR60" s="846">
        <f t="shared" si="62"/>
        <v>4641.97</v>
      </c>
      <c r="AS60" s="846">
        <f t="shared" si="62"/>
        <v>4664.97</v>
      </c>
      <c r="AT60" s="846">
        <f t="shared" si="62"/>
        <v>4687.97</v>
      </c>
      <c r="AU60" s="846">
        <f t="shared" si="62"/>
        <v>4710.97</v>
      </c>
      <c r="AV60" s="846">
        <f t="shared" si="62"/>
        <v>4733.97</v>
      </c>
      <c r="AW60" s="846">
        <f t="shared" si="62"/>
        <v>4756.97</v>
      </c>
      <c r="AX60" s="846">
        <f t="shared" si="62"/>
        <v>4766.97</v>
      </c>
      <c r="AY60" s="846">
        <f t="shared" si="62"/>
        <v>4766.97</v>
      </c>
      <c r="AZ60" s="846">
        <f t="shared" si="62"/>
        <v>4766.97</v>
      </c>
      <c r="BA60" s="846">
        <f t="shared" si="62"/>
        <v>4766.97</v>
      </c>
      <c r="BB60" s="868">
        <f t="shared" si="62"/>
        <v>4766.97</v>
      </c>
      <c r="BC60" s="866">
        <f t="shared" si="62"/>
        <v>4766.97</v>
      </c>
      <c r="BD60" s="846">
        <f t="shared" si="62"/>
        <v>4766.97</v>
      </c>
      <c r="BE60" s="846">
        <f t="shared" si="62"/>
        <v>4789.97</v>
      </c>
      <c r="BF60" s="846">
        <f t="shared" si="62"/>
        <v>4812.97</v>
      </c>
      <c r="BG60" s="846">
        <f t="shared" si="62"/>
        <v>4835.97</v>
      </c>
      <c r="BH60" s="846">
        <f t="shared" si="62"/>
        <v>4858.97</v>
      </c>
      <c r="BI60" s="846">
        <f t="shared" si="62"/>
        <v>4881.97</v>
      </c>
      <c r="BJ60" s="846">
        <f t="shared" si="62"/>
        <v>4904.97</v>
      </c>
      <c r="BK60" s="846">
        <f t="shared" si="62"/>
        <v>4927.97</v>
      </c>
      <c r="BL60" s="846">
        <f t="shared" si="62"/>
        <v>4950.97</v>
      </c>
      <c r="BM60" s="846">
        <f t="shared" si="62"/>
        <v>4973.97</v>
      </c>
      <c r="BN60" s="868">
        <f t="shared" si="62"/>
        <v>4996.97</v>
      </c>
      <c r="BO60" s="866">
        <f t="shared" si="62"/>
        <v>5019.97</v>
      </c>
      <c r="BP60" s="846">
        <f t="shared" si="62"/>
        <v>5042.97</v>
      </c>
      <c r="BQ60" s="846">
        <f t="shared" si="62"/>
        <v>5065.97</v>
      </c>
      <c r="BR60" s="846">
        <f t="shared" si="62"/>
        <v>5088.97</v>
      </c>
      <c r="BS60" s="846">
        <f t="shared" si="62"/>
        <v>5111.97</v>
      </c>
      <c r="BT60" s="846">
        <f t="shared" si="62"/>
        <v>5134.97</v>
      </c>
      <c r="BU60" s="846">
        <f t="shared" si="62"/>
        <v>5157.97</v>
      </c>
      <c r="BV60" s="846">
        <f t="shared" si="62"/>
        <v>5180.97</v>
      </c>
      <c r="BW60" s="846">
        <f t="shared" si="62"/>
        <v>5203.97</v>
      </c>
      <c r="BX60" s="846">
        <f t="shared" si="62"/>
        <v>5226.97</v>
      </c>
      <c r="BY60" s="846">
        <f t="shared" si="62"/>
        <v>5249.97</v>
      </c>
      <c r="BZ60" s="868">
        <f t="shared" si="62"/>
        <v>5272.97</v>
      </c>
      <c r="CA60" s="866">
        <f t="shared" si="62"/>
        <v>5295.97</v>
      </c>
      <c r="CB60" s="846">
        <f t="shared" si="62"/>
        <v>5318.97</v>
      </c>
      <c r="CC60" s="846">
        <f t="shared" si="62"/>
        <v>5341.97</v>
      </c>
      <c r="CD60" s="846">
        <f t="shared" si="62"/>
        <v>5364.97</v>
      </c>
      <c r="CE60" s="846">
        <f t="shared" si="62"/>
        <v>5387.97</v>
      </c>
      <c r="CF60" s="846">
        <f t="shared" si="62"/>
        <v>5387.97</v>
      </c>
      <c r="CG60" s="846">
        <f t="shared" si="62"/>
        <v>5387.97</v>
      </c>
      <c r="CH60" s="846">
        <f t="shared" si="62"/>
        <v>5387.97</v>
      </c>
      <c r="CI60" s="846">
        <f t="shared" si="56"/>
        <v>5387.97</v>
      </c>
      <c r="CJ60" s="846">
        <f t="shared" si="56"/>
        <v>5387.97</v>
      </c>
      <c r="CK60" s="846">
        <f t="shared" si="56"/>
        <v>5387.97</v>
      </c>
      <c r="CL60" s="868">
        <f t="shared" si="56"/>
        <v>5387.97</v>
      </c>
      <c r="CM60" s="866">
        <f t="shared" si="56"/>
        <v>5387.97</v>
      </c>
      <c r="CN60" s="846">
        <f t="shared" si="56"/>
        <v>5387.97</v>
      </c>
      <c r="CO60" s="846">
        <f t="shared" si="56"/>
        <v>5387.97</v>
      </c>
      <c r="CP60" s="846">
        <f t="shared" si="56"/>
        <v>5407.97</v>
      </c>
      <c r="CQ60" s="846">
        <f t="shared" si="56"/>
        <v>5427.97</v>
      </c>
      <c r="CR60" s="846">
        <f t="shared" si="56"/>
        <v>5447.97</v>
      </c>
      <c r="CS60" s="846">
        <f t="shared" si="56"/>
        <v>5467.97</v>
      </c>
      <c r="CT60" s="846">
        <f t="shared" si="56"/>
        <v>5487.97</v>
      </c>
      <c r="CU60" s="846">
        <f t="shared" si="56"/>
        <v>5507.97</v>
      </c>
      <c r="CV60" s="846">
        <f t="shared" si="56"/>
        <v>5527.97</v>
      </c>
      <c r="CW60" s="846">
        <f t="shared" si="56"/>
        <v>5547.97</v>
      </c>
      <c r="CX60" s="868">
        <f t="shared" si="56"/>
        <v>5567.97</v>
      </c>
      <c r="CY60" s="871">
        <f t="shared" si="56"/>
        <v>5587.97</v>
      </c>
      <c r="CZ60" s="866">
        <f t="shared" si="56"/>
        <v>5607.97</v>
      </c>
      <c r="DA60" s="846">
        <f t="shared" si="56"/>
        <v>5627.97</v>
      </c>
      <c r="DB60" s="846">
        <f t="shared" si="56"/>
        <v>5647.97</v>
      </c>
      <c r="DC60" s="846">
        <f t="shared" si="56"/>
        <v>5667.97</v>
      </c>
      <c r="DD60" s="846">
        <f t="shared" si="56"/>
        <v>5687.97</v>
      </c>
      <c r="DE60" s="846">
        <f t="shared" si="56"/>
        <v>5707.97</v>
      </c>
      <c r="DF60" s="846">
        <f t="shared" si="56"/>
        <v>5727.97</v>
      </c>
      <c r="DG60" s="846">
        <f t="shared" si="56"/>
        <v>5727.97</v>
      </c>
      <c r="DH60" s="846">
        <f t="shared" si="56"/>
        <v>5727.97</v>
      </c>
      <c r="DI60" s="846">
        <f t="shared" si="56"/>
        <v>5727.97</v>
      </c>
      <c r="DJ60" s="868">
        <f t="shared" si="56"/>
        <v>5727.97</v>
      </c>
      <c r="DK60" s="866">
        <f t="shared" si="56"/>
        <v>5727.97</v>
      </c>
      <c r="DL60" s="846">
        <f t="shared" si="56"/>
        <v>5747.97</v>
      </c>
      <c r="DM60" s="846">
        <f t="shared" si="56"/>
        <v>5767.97</v>
      </c>
      <c r="DN60" s="846">
        <f t="shared" si="56"/>
        <v>5787.97</v>
      </c>
      <c r="DO60" s="846">
        <f t="shared" si="56"/>
        <v>5807.97</v>
      </c>
      <c r="DP60" s="846">
        <f t="shared" si="56"/>
        <v>5827.97</v>
      </c>
      <c r="DQ60" s="846">
        <f t="shared" si="56"/>
        <v>5847.97</v>
      </c>
      <c r="DR60" s="846">
        <f t="shared" si="56"/>
        <v>5867.97</v>
      </c>
      <c r="DS60" s="846">
        <f t="shared" si="56"/>
        <v>5887.97</v>
      </c>
      <c r="DT60" s="846">
        <f t="shared" si="56"/>
        <v>5907.97</v>
      </c>
      <c r="DU60" s="846">
        <f t="shared" si="56"/>
        <v>5927.97</v>
      </c>
      <c r="DV60" s="868">
        <f t="shared" si="56"/>
        <v>5947.97</v>
      </c>
      <c r="DW60" s="866">
        <f t="shared" si="56"/>
        <v>5947.97</v>
      </c>
      <c r="DX60" s="846">
        <f t="shared" si="56"/>
        <v>5947.97</v>
      </c>
      <c r="DY60" s="846">
        <f t="shared" si="56"/>
        <v>5947.97</v>
      </c>
      <c r="DZ60" s="846">
        <f t="shared" si="56"/>
        <v>5947.97</v>
      </c>
      <c r="EA60" s="846">
        <f t="shared" si="56"/>
        <v>5947.97</v>
      </c>
      <c r="EB60" s="846">
        <f t="shared" si="56"/>
        <v>5947.97</v>
      </c>
      <c r="EC60" s="846">
        <f t="shared" si="56"/>
        <v>5947.97</v>
      </c>
      <c r="ED60" s="846">
        <f t="shared" si="56"/>
        <v>5947.97</v>
      </c>
      <c r="EE60" s="846">
        <f t="shared" si="56"/>
        <v>5947.97</v>
      </c>
      <c r="EF60" s="846">
        <f t="shared" si="56"/>
        <v>5947.97</v>
      </c>
      <c r="EG60" s="846">
        <f t="shared" si="56"/>
        <v>5947.97</v>
      </c>
      <c r="EH60" s="868">
        <f t="shared" si="56"/>
        <v>5947.97</v>
      </c>
      <c r="EI60" s="866">
        <f t="shared" si="56"/>
        <v>5967.97</v>
      </c>
      <c r="EJ60" s="846">
        <f t="shared" si="56"/>
        <v>5987.97</v>
      </c>
      <c r="EK60" s="846">
        <f t="shared" si="56"/>
        <v>6007.97</v>
      </c>
      <c r="EL60" s="846">
        <f t="shared" si="56"/>
        <v>6027.97</v>
      </c>
      <c r="EM60" s="846">
        <f t="shared" si="56"/>
        <v>6047.97</v>
      </c>
      <c r="EN60" s="846">
        <f t="shared" si="56"/>
        <v>6067.97</v>
      </c>
      <c r="EO60" s="846">
        <f t="shared" si="56"/>
        <v>6087.97</v>
      </c>
      <c r="EP60" s="846">
        <f t="shared" si="56"/>
        <v>6107.97</v>
      </c>
      <c r="EQ60" s="846">
        <f t="shared" si="56"/>
        <v>6127.97</v>
      </c>
      <c r="ER60" s="846">
        <f t="shared" si="56"/>
        <v>6147.97</v>
      </c>
      <c r="ES60" s="846">
        <f t="shared" si="56"/>
        <v>6167.97</v>
      </c>
      <c r="ET60" s="868">
        <f t="shared" si="56"/>
        <v>6187.97</v>
      </c>
      <c r="EU60" s="866">
        <f t="shared" ref="EU60:GP66" si="63">IF(COUNT(EU5)=1,ET60+EU5,ET60)</f>
        <v>6207.97</v>
      </c>
      <c r="EV60" s="846">
        <f t="shared" si="63"/>
        <v>6227.97</v>
      </c>
      <c r="EW60" s="846">
        <f t="shared" si="63"/>
        <v>6247.97</v>
      </c>
      <c r="EX60" s="846">
        <f t="shared" si="63"/>
        <v>6267.97</v>
      </c>
      <c r="EY60" s="846">
        <f t="shared" si="63"/>
        <v>6287.97</v>
      </c>
      <c r="EZ60" s="846">
        <f t="shared" si="63"/>
        <v>6307.97</v>
      </c>
      <c r="FA60" s="846">
        <f t="shared" si="63"/>
        <v>6327.97</v>
      </c>
      <c r="FB60" s="846">
        <f t="shared" si="63"/>
        <v>6347.97</v>
      </c>
      <c r="FC60" s="846">
        <f t="shared" si="63"/>
        <v>6367.97</v>
      </c>
      <c r="FD60" s="846">
        <f t="shared" si="63"/>
        <v>6387.97</v>
      </c>
      <c r="FE60" s="846">
        <f t="shared" si="63"/>
        <v>6407.97</v>
      </c>
      <c r="FF60" s="868">
        <f t="shared" si="63"/>
        <v>6427.97</v>
      </c>
      <c r="FG60" s="846">
        <f t="shared" si="57"/>
        <v>6447.97</v>
      </c>
      <c r="FH60" s="846">
        <f t="shared" si="63"/>
        <v>6467.97</v>
      </c>
      <c r="FI60" s="846">
        <f t="shared" si="63"/>
        <v>6487.97</v>
      </c>
      <c r="FJ60" s="846">
        <f t="shared" si="63"/>
        <v>6507.97</v>
      </c>
      <c r="FK60" s="846">
        <f t="shared" si="63"/>
        <v>6527.97</v>
      </c>
      <c r="FL60" s="846">
        <f t="shared" si="63"/>
        <v>6547.97</v>
      </c>
      <c r="FM60" s="846">
        <f t="shared" si="63"/>
        <v>6567.97</v>
      </c>
      <c r="FN60" s="846">
        <f t="shared" si="63"/>
        <v>6587.97</v>
      </c>
      <c r="FO60" s="846">
        <f t="shared" si="63"/>
        <v>6607.97</v>
      </c>
      <c r="FP60" s="846">
        <f t="shared" si="63"/>
        <v>6627.97</v>
      </c>
      <c r="FQ60" s="846">
        <f t="shared" si="63"/>
        <v>6647.97</v>
      </c>
      <c r="FR60" s="868">
        <f t="shared" si="63"/>
        <v>6667.97</v>
      </c>
      <c r="FS60" s="866">
        <f t="shared" si="63"/>
        <v>6687.97</v>
      </c>
      <c r="FT60" s="846">
        <f t="shared" si="63"/>
        <v>6707.97</v>
      </c>
      <c r="FU60" s="846">
        <f t="shared" si="63"/>
        <v>6707.97</v>
      </c>
      <c r="FV60" s="846">
        <f t="shared" si="63"/>
        <v>6707.97</v>
      </c>
      <c r="FW60" s="846">
        <f t="shared" si="63"/>
        <v>6707.97</v>
      </c>
      <c r="FX60" s="846">
        <f t="shared" si="63"/>
        <v>6707.97</v>
      </c>
      <c r="FY60" s="846">
        <f t="shared" si="63"/>
        <v>6707.97</v>
      </c>
      <c r="FZ60" s="846">
        <f t="shared" si="63"/>
        <v>6707.97</v>
      </c>
      <c r="GA60" s="846">
        <f t="shared" si="63"/>
        <v>6707.97</v>
      </c>
      <c r="GB60" s="846">
        <f t="shared" si="63"/>
        <v>6707.97</v>
      </c>
      <c r="GC60" s="846">
        <f t="shared" si="63"/>
        <v>6707.97</v>
      </c>
      <c r="GD60" s="868">
        <f t="shared" si="63"/>
        <v>6707.97</v>
      </c>
      <c r="GE60" s="866">
        <f t="shared" si="63"/>
        <v>6707.97</v>
      </c>
      <c r="GF60" s="846">
        <f t="shared" si="63"/>
        <v>6707.97</v>
      </c>
      <c r="GG60" s="846">
        <f t="shared" si="63"/>
        <v>6707.97</v>
      </c>
      <c r="GH60" s="846">
        <f t="shared" si="63"/>
        <v>6707.97</v>
      </c>
      <c r="GI60" s="846">
        <f t="shared" si="63"/>
        <v>6707.97</v>
      </c>
      <c r="GJ60" s="846">
        <f t="shared" si="63"/>
        <v>6707.97</v>
      </c>
      <c r="GK60" s="846">
        <f t="shared" si="63"/>
        <v>6707.97</v>
      </c>
      <c r="GL60" s="846">
        <f t="shared" si="63"/>
        <v>6707.97</v>
      </c>
      <c r="GM60" s="846">
        <f t="shared" si="63"/>
        <v>6707.97</v>
      </c>
      <c r="GN60" s="846">
        <f t="shared" si="63"/>
        <v>6707.97</v>
      </c>
      <c r="GO60" s="846">
        <f t="shared" si="63"/>
        <v>6707.97</v>
      </c>
      <c r="GP60" s="868">
        <f t="shared" si="63"/>
        <v>6707.97</v>
      </c>
    </row>
    <row r="61" spans="1:198" ht="15.75" customHeight="1" x14ac:dyDescent="0.2">
      <c r="A61" s="847" t="s">
        <v>59</v>
      </c>
      <c r="B61" s="864">
        <v>34214</v>
      </c>
      <c r="C61" s="864">
        <f t="shared" si="58"/>
        <v>45164</v>
      </c>
      <c r="D61" s="864">
        <f t="shared" si="59"/>
        <v>46989</v>
      </c>
      <c r="E61" s="851">
        <f t="shared" si="60"/>
        <v>48814</v>
      </c>
      <c r="N61" s="847" t="s">
        <v>59</v>
      </c>
      <c r="O61" s="846">
        <v>4285.0600000000004</v>
      </c>
      <c r="P61" s="846">
        <f t="shared" si="61"/>
        <v>4304.0600000000004</v>
      </c>
      <c r="Q61" s="846">
        <f t="shared" si="61"/>
        <v>4337.0600000000004</v>
      </c>
      <c r="R61" s="868">
        <f t="shared" si="61"/>
        <v>4346.0600000000004</v>
      </c>
      <c r="S61" s="866">
        <f t="shared" si="61"/>
        <v>4348.0600000000004</v>
      </c>
      <c r="T61" s="846">
        <f t="shared" si="61"/>
        <v>4349.0600000000004</v>
      </c>
      <c r="U61" s="846">
        <f t="shared" si="61"/>
        <v>4365.0600000000004</v>
      </c>
      <c r="V61" s="846">
        <f t="shared" si="61"/>
        <v>4367.0600000000004</v>
      </c>
      <c r="W61" s="846">
        <f t="shared" ref="W61:CH61" si="64">IF(COUNT(W6)=1,V61+W6,V61)</f>
        <v>4367.0600000000004</v>
      </c>
      <c r="X61" s="846">
        <f t="shared" si="64"/>
        <v>4367.0600000000004</v>
      </c>
      <c r="Y61" s="846">
        <f t="shared" si="64"/>
        <v>4398.0600000000004</v>
      </c>
      <c r="Z61" s="846">
        <f t="shared" si="64"/>
        <v>4425.0600000000004</v>
      </c>
      <c r="AA61" s="846">
        <f t="shared" si="64"/>
        <v>4441.0600000000004</v>
      </c>
      <c r="AB61" s="846">
        <f t="shared" si="64"/>
        <v>4442.0600000000004</v>
      </c>
      <c r="AC61" s="846">
        <f t="shared" si="64"/>
        <v>4442.0600000000004</v>
      </c>
      <c r="AD61" s="868">
        <f t="shared" si="64"/>
        <v>4442.0600000000004</v>
      </c>
      <c r="AE61" s="866">
        <f t="shared" si="64"/>
        <v>4442.0600000000004</v>
      </c>
      <c r="AF61" s="846">
        <f t="shared" si="64"/>
        <v>4442.0600000000004</v>
      </c>
      <c r="AG61" s="846">
        <f t="shared" si="64"/>
        <v>4442.0600000000004</v>
      </c>
      <c r="AH61" s="846">
        <f t="shared" si="64"/>
        <v>4442.0600000000004</v>
      </c>
      <c r="AI61" s="846">
        <f t="shared" si="64"/>
        <v>4465.0600000000004</v>
      </c>
      <c r="AJ61" s="846">
        <f t="shared" si="64"/>
        <v>4488.0600000000004</v>
      </c>
      <c r="AK61" s="846">
        <f t="shared" si="64"/>
        <v>4511.0600000000004</v>
      </c>
      <c r="AL61" s="846">
        <f t="shared" si="64"/>
        <v>4534.0600000000004</v>
      </c>
      <c r="AM61" s="846">
        <f t="shared" si="64"/>
        <v>4557.0600000000004</v>
      </c>
      <c r="AN61" s="846">
        <f t="shared" si="64"/>
        <v>4580.0600000000004</v>
      </c>
      <c r="AO61" s="846">
        <f t="shared" si="64"/>
        <v>4603.0600000000004</v>
      </c>
      <c r="AP61" s="868">
        <f t="shared" si="64"/>
        <v>4626.0600000000004</v>
      </c>
      <c r="AQ61" s="866">
        <f t="shared" si="64"/>
        <v>4649.0600000000004</v>
      </c>
      <c r="AR61" s="846">
        <f t="shared" si="64"/>
        <v>4672.0600000000004</v>
      </c>
      <c r="AS61" s="846">
        <f t="shared" si="64"/>
        <v>4695.0600000000004</v>
      </c>
      <c r="AT61" s="846">
        <f t="shared" si="64"/>
        <v>4718.0600000000004</v>
      </c>
      <c r="AU61" s="846">
        <f t="shared" si="64"/>
        <v>4741.0600000000004</v>
      </c>
      <c r="AV61" s="846">
        <f t="shared" si="64"/>
        <v>4764.0600000000004</v>
      </c>
      <c r="AW61" s="846">
        <f t="shared" si="64"/>
        <v>4787.0600000000004</v>
      </c>
      <c r="AX61" s="846">
        <f t="shared" si="64"/>
        <v>4810.0600000000004</v>
      </c>
      <c r="AY61" s="846">
        <f t="shared" si="64"/>
        <v>4833.0600000000004</v>
      </c>
      <c r="AZ61" s="846">
        <f t="shared" si="64"/>
        <v>4856.0600000000004</v>
      </c>
      <c r="BA61" s="846">
        <f t="shared" si="64"/>
        <v>4879.0600000000004</v>
      </c>
      <c r="BB61" s="868">
        <f t="shared" si="64"/>
        <v>4902.0600000000004</v>
      </c>
      <c r="BC61" s="866">
        <f t="shared" si="64"/>
        <v>4925.0600000000004</v>
      </c>
      <c r="BD61" s="846">
        <f t="shared" si="64"/>
        <v>4948.0600000000004</v>
      </c>
      <c r="BE61" s="846">
        <f t="shared" si="64"/>
        <v>4971.0600000000004</v>
      </c>
      <c r="BF61" s="846">
        <f t="shared" si="64"/>
        <v>4994.0600000000004</v>
      </c>
      <c r="BG61" s="846">
        <f t="shared" si="64"/>
        <v>5017.0600000000004</v>
      </c>
      <c r="BH61" s="846">
        <f t="shared" si="64"/>
        <v>5040.0600000000004</v>
      </c>
      <c r="BI61" s="846">
        <f t="shared" si="64"/>
        <v>5063.0600000000004</v>
      </c>
      <c r="BJ61" s="846">
        <f t="shared" si="64"/>
        <v>5086.0600000000004</v>
      </c>
      <c r="BK61" s="846">
        <f t="shared" si="64"/>
        <v>5109.0600000000004</v>
      </c>
      <c r="BL61" s="846">
        <f t="shared" si="64"/>
        <v>5132.0600000000004</v>
      </c>
      <c r="BM61" s="846">
        <f t="shared" si="64"/>
        <v>5155.0600000000004</v>
      </c>
      <c r="BN61" s="868">
        <f t="shared" si="64"/>
        <v>5178.0600000000004</v>
      </c>
      <c r="BO61" s="866">
        <f t="shared" si="64"/>
        <v>5201.0600000000004</v>
      </c>
      <c r="BP61" s="846">
        <f t="shared" si="64"/>
        <v>5224.0600000000004</v>
      </c>
      <c r="BQ61" s="846">
        <f t="shared" si="64"/>
        <v>5224.0600000000004</v>
      </c>
      <c r="BR61" s="846">
        <f t="shared" si="64"/>
        <v>5224.0600000000004</v>
      </c>
      <c r="BS61" s="846">
        <f t="shared" si="64"/>
        <v>5224.0600000000004</v>
      </c>
      <c r="BT61" s="846">
        <f t="shared" si="64"/>
        <v>5224.0600000000004</v>
      </c>
      <c r="BU61" s="846">
        <f t="shared" si="64"/>
        <v>5224.0600000000004</v>
      </c>
      <c r="BV61" s="846">
        <f t="shared" si="64"/>
        <v>5224.0600000000004</v>
      </c>
      <c r="BW61" s="846">
        <f t="shared" si="64"/>
        <v>5224.0600000000004</v>
      </c>
      <c r="BX61" s="846">
        <f t="shared" si="64"/>
        <v>5224.0600000000004</v>
      </c>
      <c r="BY61" s="846">
        <f t="shared" si="64"/>
        <v>5224.0600000000004</v>
      </c>
      <c r="BZ61" s="868">
        <f t="shared" si="64"/>
        <v>5224.0600000000004</v>
      </c>
      <c r="CA61" s="866">
        <f t="shared" si="64"/>
        <v>5224.0600000000004</v>
      </c>
      <c r="CB61" s="846">
        <f t="shared" si="64"/>
        <v>5224.0600000000004</v>
      </c>
      <c r="CC61" s="846">
        <f t="shared" si="64"/>
        <v>5224.0600000000004</v>
      </c>
      <c r="CD61" s="846">
        <f t="shared" si="64"/>
        <v>5224.0600000000004</v>
      </c>
      <c r="CE61" s="846">
        <f t="shared" si="64"/>
        <v>5224.0600000000004</v>
      </c>
      <c r="CF61" s="846">
        <f t="shared" si="64"/>
        <v>5224.0600000000004</v>
      </c>
      <c r="CG61" s="846">
        <f t="shared" si="64"/>
        <v>5224.0600000000004</v>
      </c>
      <c r="CH61" s="846">
        <f t="shared" si="64"/>
        <v>5224.0600000000004</v>
      </c>
      <c r="CI61" s="846">
        <f t="shared" ref="CI61:ET61" si="65">IF(COUNT(CI6)=1,CH61+CI6,CH61)</f>
        <v>5224.0600000000004</v>
      </c>
      <c r="CJ61" s="846">
        <f t="shared" si="65"/>
        <v>5224.0600000000004</v>
      </c>
      <c r="CK61" s="846">
        <f t="shared" si="65"/>
        <v>5247.06</v>
      </c>
      <c r="CL61" s="868">
        <f t="shared" si="65"/>
        <v>5270.06</v>
      </c>
      <c r="CM61" s="866">
        <f t="shared" si="65"/>
        <v>5293.06</v>
      </c>
      <c r="CN61" s="846">
        <f t="shared" si="65"/>
        <v>5316.06</v>
      </c>
      <c r="CO61" s="846">
        <f t="shared" si="65"/>
        <v>5339.06</v>
      </c>
      <c r="CP61" s="846">
        <f t="shared" si="65"/>
        <v>5362.06</v>
      </c>
      <c r="CQ61" s="846">
        <f t="shared" si="65"/>
        <v>5385.06</v>
      </c>
      <c r="CR61" s="846">
        <f t="shared" si="65"/>
        <v>5408.06</v>
      </c>
      <c r="CS61" s="846">
        <f t="shared" si="65"/>
        <v>5408.06</v>
      </c>
      <c r="CT61" s="846">
        <f t="shared" si="65"/>
        <v>5408.06</v>
      </c>
      <c r="CU61" s="846">
        <f t="shared" si="65"/>
        <v>5408.06</v>
      </c>
      <c r="CV61" s="846">
        <f t="shared" si="65"/>
        <v>5408.06</v>
      </c>
      <c r="CW61" s="846">
        <f t="shared" si="65"/>
        <v>5408.06</v>
      </c>
      <c r="CX61" s="868">
        <f t="shared" si="65"/>
        <v>5431.06</v>
      </c>
      <c r="CY61" s="866">
        <f t="shared" si="65"/>
        <v>5454.06</v>
      </c>
      <c r="CZ61" s="846">
        <f t="shared" si="65"/>
        <v>5477.06</v>
      </c>
      <c r="DA61" s="846">
        <f t="shared" si="65"/>
        <v>5500.06</v>
      </c>
      <c r="DB61" s="846">
        <f t="shared" si="65"/>
        <v>5523.06</v>
      </c>
      <c r="DC61" s="846">
        <f t="shared" si="65"/>
        <v>5546.06</v>
      </c>
      <c r="DD61" s="846">
        <f t="shared" si="65"/>
        <v>5569.06</v>
      </c>
      <c r="DE61" s="846">
        <f t="shared" si="56"/>
        <v>5592.06</v>
      </c>
      <c r="DF61" s="866">
        <f t="shared" si="65"/>
        <v>5615.06</v>
      </c>
      <c r="DG61" s="846">
        <f t="shared" si="65"/>
        <v>5638.06</v>
      </c>
      <c r="DH61" s="846">
        <f t="shared" si="65"/>
        <v>5661.06</v>
      </c>
      <c r="DI61" s="846">
        <f t="shared" si="65"/>
        <v>5684.06</v>
      </c>
      <c r="DJ61" s="868">
        <f t="shared" si="65"/>
        <v>5707.06</v>
      </c>
      <c r="DK61" s="866">
        <f t="shared" si="65"/>
        <v>5727.06</v>
      </c>
      <c r="DL61" s="846">
        <f t="shared" si="65"/>
        <v>5747.06</v>
      </c>
      <c r="DM61" s="846">
        <f t="shared" si="65"/>
        <v>5767.06</v>
      </c>
      <c r="DN61" s="846">
        <f t="shared" si="65"/>
        <v>5787.06</v>
      </c>
      <c r="DO61" s="846">
        <f t="shared" si="65"/>
        <v>5807.06</v>
      </c>
      <c r="DP61" s="846">
        <f t="shared" si="65"/>
        <v>5827.06</v>
      </c>
      <c r="DQ61" s="846">
        <f t="shared" si="65"/>
        <v>5847.06</v>
      </c>
      <c r="DR61" s="846">
        <f t="shared" si="65"/>
        <v>5867.06</v>
      </c>
      <c r="DS61" s="846">
        <f t="shared" si="65"/>
        <v>5887.06</v>
      </c>
      <c r="DT61" s="846">
        <f t="shared" si="65"/>
        <v>5907.06</v>
      </c>
      <c r="DU61" s="846">
        <f t="shared" si="65"/>
        <v>5927.06</v>
      </c>
      <c r="DV61" s="868">
        <f t="shared" si="65"/>
        <v>5947.06</v>
      </c>
      <c r="DW61" s="866">
        <f t="shared" si="65"/>
        <v>5967.06</v>
      </c>
      <c r="DX61" s="846">
        <f t="shared" si="65"/>
        <v>5987.06</v>
      </c>
      <c r="DY61" s="846">
        <f t="shared" si="65"/>
        <v>6007.06</v>
      </c>
      <c r="DZ61" s="846">
        <f t="shared" si="65"/>
        <v>6027.06</v>
      </c>
      <c r="EA61" s="846">
        <f t="shared" si="65"/>
        <v>6047.06</v>
      </c>
      <c r="EB61" s="846">
        <f t="shared" si="65"/>
        <v>6067.06</v>
      </c>
      <c r="EC61" s="846">
        <f t="shared" si="65"/>
        <v>6087.06</v>
      </c>
      <c r="ED61" s="846">
        <f t="shared" si="65"/>
        <v>6107.06</v>
      </c>
      <c r="EE61" s="846">
        <f t="shared" si="65"/>
        <v>6127.06</v>
      </c>
      <c r="EF61" s="846">
        <f t="shared" si="65"/>
        <v>6147.06</v>
      </c>
      <c r="EG61" s="846">
        <f t="shared" si="65"/>
        <v>6167.06</v>
      </c>
      <c r="EH61" s="868">
        <f t="shared" si="65"/>
        <v>6187.06</v>
      </c>
      <c r="EI61" s="866">
        <f t="shared" si="65"/>
        <v>6207.06</v>
      </c>
      <c r="EJ61" s="846">
        <f t="shared" si="65"/>
        <v>6227.06</v>
      </c>
      <c r="EK61" s="846">
        <f t="shared" si="65"/>
        <v>6247.06</v>
      </c>
      <c r="EL61" s="846">
        <f t="shared" si="65"/>
        <v>6267.06</v>
      </c>
      <c r="EM61" s="846">
        <f t="shared" si="65"/>
        <v>6287.06</v>
      </c>
      <c r="EN61" s="846">
        <f t="shared" si="65"/>
        <v>6307.06</v>
      </c>
      <c r="EO61" s="846">
        <f t="shared" si="65"/>
        <v>6327.06</v>
      </c>
      <c r="EP61" s="846">
        <f t="shared" si="65"/>
        <v>6347.06</v>
      </c>
      <c r="EQ61" s="846">
        <f t="shared" si="65"/>
        <v>6367.06</v>
      </c>
      <c r="ER61" s="846">
        <f t="shared" si="65"/>
        <v>6367.06</v>
      </c>
      <c r="ES61" s="846">
        <f t="shared" si="65"/>
        <v>6367.06</v>
      </c>
      <c r="ET61" s="868">
        <f t="shared" si="65"/>
        <v>6367.06</v>
      </c>
      <c r="EU61" s="866">
        <f t="shared" ref="EU61:GP61" si="66">IF(COUNT(EU6)=1,ET61+EU6,ET61)</f>
        <v>6367.06</v>
      </c>
      <c r="EV61" s="846">
        <f t="shared" si="66"/>
        <v>6367.06</v>
      </c>
      <c r="EW61" s="846">
        <f t="shared" si="66"/>
        <v>6367.06</v>
      </c>
      <c r="EX61" s="846">
        <f t="shared" si="66"/>
        <v>6387.06</v>
      </c>
      <c r="EY61" s="846">
        <f t="shared" si="66"/>
        <v>6407.06</v>
      </c>
      <c r="EZ61" s="846">
        <f t="shared" si="66"/>
        <v>6427.06</v>
      </c>
      <c r="FA61" s="846">
        <f t="shared" si="66"/>
        <v>6447.06</v>
      </c>
      <c r="FB61" s="846">
        <f t="shared" si="66"/>
        <v>6467.06</v>
      </c>
      <c r="FC61" s="846">
        <f t="shared" si="66"/>
        <v>6487.06</v>
      </c>
      <c r="FD61" s="846">
        <f t="shared" si="66"/>
        <v>6507.06</v>
      </c>
      <c r="FE61" s="846">
        <f t="shared" si="66"/>
        <v>6527.06</v>
      </c>
      <c r="FF61" s="868">
        <f t="shared" si="66"/>
        <v>6547.06</v>
      </c>
      <c r="FG61" s="866">
        <f t="shared" si="66"/>
        <v>6567.06</v>
      </c>
      <c r="FH61" s="846">
        <f t="shared" si="66"/>
        <v>6587.06</v>
      </c>
      <c r="FI61" s="846">
        <f t="shared" si="66"/>
        <v>6607.06</v>
      </c>
      <c r="FJ61" s="846">
        <f t="shared" si="66"/>
        <v>6627.06</v>
      </c>
      <c r="FK61" s="846">
        <f t="shared" si="66"/>
        <v>6647.06</v>
      </c>
      <c r="FL61" s="846">
        <f t="shared" si="66"/>
        <v>6667.06</v>
      </c>
      <c r="FM61" s="846">
        <f t="shared" si="66"/>
        <v>6687.06</v>
      </c>
      <c r="FN61" s="846">
        <f t="shared" si="63"/>
        <v>6707.06</v>
      </c>
      <c r="FO61" s="846">
        <f t="shared" si="66"/>
        <v>6727.06</v>
      </c>
      <c r="FP61" s="846">
        <f t="shared" si="66"/>
        <v>6747.06</v>
      </c>
      <c r="FQ61" s="846">
        <f t="shared" si="66"/>
        <v>6767.06</v>
      </c>
      <c r="FR61" s="868">
        <f t="shared" si="66"/>
        <v>6787.06</v>
      </c>
      <c r="FS61" s="866">
        <f t="shared" si="66"/>
        <v>6807.06</v>
      </c>
      <c r="FT61" s="846">
        <f t="shared" si="66"/>
        <v>6827.06</v>
      </c>
      <c r="FU61" s="846">
        <f t="shared" si="66"/>
        <v>6847.06</v>
      </c>
      <c r="FV61" s="846">
        <f t="shared" si="66"/>
        <v>6867.06</v>
      </c>
      <c r="FW61" s="846">
        <f t="shared" si="66"/>
        <v>6887.06</v>
      </c>
      <c r="FX61" s="846">
        <f t="shared" si="66"/>
        <v>6907.06</v>
      </c>
      <c r="FY61" s="846">
        <f t="shared" si="66"/>
        <v>6927.06</v>
      </c>
      <c r="FZ61" s="846">
        <f t="shared" si="66"/>
        <v>6947.06</v>
      </c>
      <c r="GA61" s="846">
        <f t="shared" si="66"/>
        <v>6967.06</v>
      </c>
      <c r="GB61" s="846">
        <f t="shared" si="66"/>
        <v>6987.06</v>
      </c>
      <c r="GC61" s="846">
        <f t="shared" si="66"/>
        <v>7007.06</v>
      </c>
      <c r="GD61" s="868">
        <f t="shared" si="66"/>
        <v>7027.06</v>
      </c>
      <c r="GE61" s="866">
        <f t="shared" si="66"/>
        <v>7047.06</v>
      </c>
      <c r="GF61" s="846">
        <f t="shared" si="66"/>
        <v>7067.06</v>
      </c>
      <c r="GG61" s="846">
        <f t="shared" si="66"/>
        <v>7087.06</v>
      </c>
      <c r="GH61" s="846">
        <f t="shared" si="66"/>
        <v>7107.06</v>
      </c>
      <c r="GI61" s="846">
        <f t="shared" si="66"/>
        <v>7127.06</v>
      </c>
      <c r="GJ61" s="846">
        <f t="shared" si="66"/>
        <v>7147.06</v>
      </c>
      <c r="GK61" s="846">
        <f t="shared" si="66"/>
        <v>7167.06</v>
      </c>
      <c r="GL61" s="846">
        <f t="shared" si="66"/>
        <v>7187.06</v>
      </c>
      <c r="GM61" s="846">
        <f t="shared" si="66"/>
        <v>7187.06</v>
      </c>
      <c r="GN61" s="846">
        <f t="shared" si="66"/>
        <v>7187.06</v>
      </c>
      <c r="GO61" s="846">
        <f t="shared" si="66"/>
        <v>7187.06</v>
      </c>
      <c r="GP61" s="868">
        <f t="shared" si="66"/>
        <v>7187.06</v>
      </c>
    </row>
    <row r="62" spans="1:198" ht="15.75" customHeight="1" x14ac:dyDescent="0.2">
      <c r="A62" s="847" t="s">
        <v>60</v>
      </c>
      <c r="B62" s="864"/>
      <c r="C62" s="864"/>
      <c r="D62" s="864"/>
      <c r="E62" s="851"/>
      <c r="N62" s="847" t="s">
        <v>60</v>
      </c>
      <c r="O62" s="846"/>
      <c r="P62" s="846">
        <f t="shared" si="61"/>
        <v>0</v>
      </c>
      <c r="Q62" s="846">
        <f t="shared" si="61"/>
        <v>0</v>
      </c>
      <c r="R62" s="868">
        <f t="shared" si="61"/>
        <v>0</v>
      </c>
      <c r="S62" s="866">
        <f t="shared" si="61"/>
        <v>0</v>
      </c>
      <c r="T62" s="846">
        <f t="shared" si="61"/>
        <v>0</v>
      </c>
      <c r="U62" s="846">
        <f t="shared" si="61"/>
        <v>0</v>
      </c>
      <c r="V62" s="846">
        <f t="shared" si="61"/>
        <v>0</v>
      </c>
      <c r="W62" s="846">
        <f t="shared" ref="W62:CH62" si="67">IF(COUNT(W7)=1,V62+W7,V62)</f>
        <v>0</v>
      </c>
      <c r="X62" s="846">
        <f t="shared" si="67"/>
        <v>0</v>
      </c>
      <c r="Y62" s="846">
        <f t="shared" si="67"/>
        <v>0</v>
      </c>
      <c r="Z62" s="846">
        <f t="shared" si="67"/>
        <v>0</v>
      </c>
      <c r="AA62" s="846">
        <f t="shared" si="67"/>
        <v>0</v>
      </c>
      <c r="AB62" s="846">
        <f t="shared" si="67"/>
        <v>0</v>
      </c>
      <c r="AC62" s="846">
        <f t="shared" si="67"/>
        <v>0</v>
      </c>
      <c r="AD62" s="868">
        <f t="shared" si="67"/>
        <v>0</v>
      </c>
      <c r="AE62" s="866">
        <f t="shared" si="67"/>
        <v>0</v>
      </c>
      <c r="AF62" s="846">
        <f t="shared" si="67"/>
        <v>0</v>
      </c>
      <c r="AG62" s="846">
        <f t="shared" si="67"/>
        <v>0</v>
      </c>
      <c r="AH62" s="846">
        <f t="shared" si="67"/>
        <v>0</v>
      </c>
      <c r="AI62" s="846">
        <f t="shared" si="67"/>
        <v>0</v>
      </c>
      <c r="AJ62" s="846">
        <f t="shared" si="67"/>
        <v>0</v>
      </c>
      <c r="AK62" s="846">
        <f t="shared" si="67"/>
        <v>0</v>
      </c>
      <c r="AL62" s="846">
        <f t="shared" si="67"/>
        <v>0</v>
      </c>
      <c r="AM62" s="846">
        <f t="shared" si="67"/>
        <v>0</v>
      </c>
      <c r="AN62" s="846">
        <f t="shared" si="67"/>
        <v>0</v>
      </c>
      <c r="AO62" s="846">
        <f t="shared" si="67"/>
        <v>0</v>
      </c>
      <c r="AP62" s="868">
        <f t="shared" si="67"/>
        <v>0</v>
      </c>
      <c r="AQ62" s="866">
        <f t="shared" si="67"/>
        <v>0</v>
      </c>
      <c r="AR62" s="846">
        <f t="shared" si="67"/>
        <v>0</v>
      </c>
      <c r="AS62" s="846">
        <f t="shared" si="67"/>
        <v>0</v>
      </c>
      <c r="AT62" s="846">
        <f t="shared" si="67"/>
        <v>0</v>
      </c>
      <c r="AU62" s="846">
        <f t="shared" si="67"/>
        <v>0</v>
      </c>
      <c r="AV62" s="846">
        <f t="shared" si="67"/>
        <v>0</v>
      </c>
      <c r="AW62" s="846">
        <f t="shared" si="67"/>
        <v>0</v>
      </c>
      <c r="AX62" s="846">
        <f t="shared" si="67"/>
        <v>0</v>
      </c>
      <c r="AY62" s="846">
        <f t="shared" si="67"/>
        <v>0</v>
      </c>
      <c r="AZ62" s="846">
        <f t="shared" si="67"/>
        <v>0</v>
      </c>
      <c r="BA62" s="846">
        <f t="shared" si="67"/>
        <v>0</v>
      </c>
      <c r="BB62" s="868">
        <f t="shared" si="67"/>
        <v>0</v>
      </c>
      <c r="BC62" s="866">
        <f t="shared" si="67"/>
        <v>0</v>
      </c>
      <c r="BD62" s="846">
        <f t="shared" si="67"/>
        <v>0</v>
      </c>
      <c r="BE62" s="846">
        <f t="shared" si="67"/>
        <v>0</v>
      </c>
      <c r="BF62" s="846">
        <f t="shared" si="67"/>
        <v>0</v>
      </c>
      <c r="BG62" s="846">
        <f t="shared" si="67"/>
        <v>0</v>
      </c>
      <c r="BH62" s="846">
        <f t="shared" si="67"/>
        <v>0</v>
      </c>
      <c r="BI62" s="846">
        <f t="shared" si="67"/>
        <v>0</v>
      </c>
      <c r="BJ62" s="846">
        <f t="shared" si="67"/>
        <v>0</v>
      </c>
      <c r="BK62" s="846">
        <f t="shared" si="67"/>
        <v>0</v>
      </c>
      <c r="BL62" s="846">
        <f t="shared" si="67"/>
        <v>0</v>
      </c>
      <c r="BM62" s="846">
        <f t="shared" si="67"/>
        <v>0</v>
      </c>
      <c r="BN62" s="868">
        <f t="shared" si="67"/>
        <v>0</v>
      </c>
      <c r="BO62" s="866">
        <f t="shared" si="67"/>
        <v>0</v>
      </c>
      <c r="BP62" s="846">
        <f t="shared" si="67"/>
        <v>0</v>
      </c>
      <c r="BQ62" s="846">
        <f t="shared" si="67"/>
        <v>0</v>
      </c>
      <c r="BR62" s="846">
        <f t="shared" si="67"/>
        <v>0</v>
      </c>
      <c r="BS62" s="846">
        <f t="shared" si="67"/>
        <v>0</v>
      </c>
      <c r="BT62" s="846">
        <f t="shared" si="67"/>
        <v>0</v>
      </c>
      <c r="BU62" s="846">
        <f t="shared" si="67"/>
        <v>0</v>
      </c>
      <c r="BV62" s="846">
        <f t="shared" si="67"/>
        <v>0</v>
      </c>
      <c r="BW62" s="846">
        <f t="shared" si="67"/>
        <v>0</v>
      </c>
      <c r="BX62" s="846">
        <f t="shared" si="67"/>
        <v>0</v>
      </c>
      <c r="BY62" s="846">
        <f t="shared" si="67"/>
        <v>0</v>
      </c>
      <c r="BZ62" s="868">
        <f t="shared" si="67"/>
        <v>0</v>
      </c>
      <c r="CA62" s="866">
        <f t="shared" si="67"/>
        <v>0</v>
      </c>
      <c r="CB62" s="846">
        <f t="shared" si="67"/>
        <v>0</v>
      </c>
      <c r="CC62" s="846">
        <f t="shared" si="67"/>
        <v>0</v>
      </c>
      <c r="CD62" s="846">
        <f t="shared" si="67"/>
        <v>0</v>
      </c>
      <c r="CE62" s="846">
        <f t="shared" si="67"/>
        <v>0</v>
      </c>
      <c r="CF62" s="846">
        <f t="shared" si="67"/>
        <v>0</v>
      </c>
      <c r="CG62" s="846">
        <f t="shared" si="67"/>
        <v>0</v>
      </c>
      <c r="CH62" s="846">
        <f t="shared" si="67"/>
        <v>0</v>
      </c>
      <c r="CI62" s="846">
        <f t="shared" ref="CI62:ET62" si="68">IF(COUNT(CI7)=1,CH62+CI7,CH62)</f>
        <v>0</v>
      </c>
      <c r="CJ62" s="846">
        <f t="shared" si="68"/>
        <v>0</v>
      </c>
      <c r="CK62" s="846">
        <f t="shared" si="68"/>
        <v>0</v>
      </c>
      <c r="CL62" s="868">
        <f t="shared" si="68"/>
        <v>0</v>
      </c>
      <c r="CM62" s="866">
        <f t="shared" si="68"/>
        <v>0</v>
      </c>
      <c r="CN62" s="846">
        <f t="shared" si="68"/>
        <v>0</v>
      </c>
      <c r="CO62" s="846">
        <f t="shared" si="68"/>
        <v>0</v>
      </c>
      <c r="CP62" s="846">
        <f t="shared" si="68"/>
        <v>0</v>
      </c>
      <c r="CQ62" s="846">
        <f t="shared" si="68"/>
        <v>0</v>
      </c>
      <c r="CR62" s="846">
        <f t="shared" si="68"/>
        <v>0</v>
      </c>
      <c r="CS62" s="846">
        <f t="shared" si="68"/>
        <v>0</v>
      </c>
      <c r="CT62" s="846">
        <f t="shared" si="68"/>
        <v>0</v>
      </c>
      <c r="CU62" s="846">
        <f t="shared" si="68"/>
        <v>0</v>
      </c>
      <c r="CV62" s="846">
        <f t="shared" si="68"/>
        <v>0</v>
      </c>
      <c r="CW62" s="846">
        <f t="shared" si="68"/>
        <v>0</v>
      </c>
      <c r="CX62" s="868">
        <f t="shared" si="68"/>
        <v>0</v>
      </c>
      <c r="CY62" s="866">
        <f t="shared" si="68"/>
        <v>0</v>
      </c>
      <c r="CZ62" s="846">
        <f t="shared" si="68"/>
        <v>0</v>
      </c>
      <c r="DA62" s="846">
        <f t="shared" si="68"/>
        <v>0</v>
      </c>
      <c r="DB62" s="846">
        <f t="shared" si="68"/>
        <v>0</v>
      </c>
      <c r="DC62" s="846">
        <f t="shared" si="68"/>
        <v>0</v>
      </c>
      <c r="DD62" s="846">
        <f t="shared" si="68"/>
        <v>0</v>
      </c>
      <c r="DE62" s="846">
        <f t="shared" si="68"/>
        <v>0</v>
      </c>
      <c r="DF62" s="846">
        <f t="shared" si="68"/>
        <v>0</v>
      </c>
      <c r="DG62" s="846">
        <f t="shared" si="68"/>
        <v>0</v>
      </c>
      <c r="DH62" s="846">
        <f t="shared" si="68"/>
        <v>0</v>
      </c>
      <c r="DI62" s="846">
        <f t="shared" si="68"/>
        <v>0</v>
      </c>
      <c r="DJ62" s="868">
        <f t="shared" si="68"/>
        <v>0</v>
      </c>
      <c r="DK62" s="866">
        <f t="shared" si="68"/>
        <v>0</v>
      </c>
      <c r="DL62" s="846">
        <f t="shared" si="68"/>
        <v>0</v>
      </c>
      <c r="DM62" s="846">
        <f t="shared" si="68"/>
        <v>0</v>
      </c>
      <c r="DN62" s="846">
        <f t="shared" si="68"/>
        <v>0</v>
      </c>
      <c r="DO62" s="846">
        <f t="shared" si="68"/>
        <v>0</v>
      </c>
      <c r="DP62" s="846">
        <f t="shared" si="68"/>
        <v>0</v>
      </c>
      <c r="DQ62" s="846">
        <f t="shared" si="68"/>
        <v>0</v>
      </c>
      <c r="DR62" s="846">
        <f t="shared" si="68"/>
        <v>0</v>
      </c>
      <c r="DS62" s="846">
        <f t="shared" si="68"/>
        <v>0</v>
      </c>
      <c r="DT62" s="846">
        <f t="shared" si="68"/>
        <v>0</v>
      </c>
      <c r="DU62" s="846">
        <f t="shared" si="68"/>
        <v>0</v>
      </c>
      <c r="DV62" s="868">
        <f t="shared" si="68"/>
        <v>0</v>
      </c>
      <c r="DW62" s="866">
        <f t="shared" si="68"/>
        <v>0</v>
      </c>
      <c r="DX62" s="846">
        <f t="shared" si="68"/>
        <v>0</v>
      </c>
      <c r="DY62" s="846">
        <f t="shared" si="68"/>
        <v>0</v>
      </c>
      <c r="DZ62" s="846">
        <f t="shared" si="68"/>
        <v>0</v>
      </c>
      <c r="EA62" s="846">
        <f t="shared" si="68"/>
        <v>0</v>
      </c>
      <c r="EB62" s="846">
        <f t="shared" si="68"/>
        <v>0</v>
      </c>
      <c r="EC62" s="846">
        <f t="shared" si="68"/>
        <v>0</v>
      </c>
      <c r="ED62" s="846">
        <f t="shared" si="68"/>
        <v>0</v>
      </c>
      <c r="EE62" s="846">
        <f t="shared" si="68"/>
        <v>0</v>
      </c>
      <c r="EF62" s="846">
        <f t="shared" si="68"/>
        <v>0</v>
      </c>
      <c r="EG62" s="846">
        <f t="shared" si="68"/>
        <v>0</v>
      </c>
      <c r="EH62" s="868">
        <f t="shared" si="68"/>
        <v>0</v>
      </c>
      <c r="EI62" s="866">
        <f t="shared" si="68"/>
        <v>0</v>
      </c>
      <c r="EJ62" s="846">
        <f t="shared" si="68"/>
        <v>0</v>
      </c>
      <c r="EK62" s="846">
        <f t="shared" si="68"/>
        <v>0</v>
      </c>
      <c r="EL62" s="846">
        <f t="shared" si="68"/>
        <v>0</v>
      </c>
      <c r="EM62" s="846">
        <f t="shared" si="68"/>
        <v>0</v>
      </c>
      <c r="EN62" s="846">
        <f t="shared" si="68"/>
        <v>0</v>
      </c>
      <c r="EO62" s="846">
        <f t="shared" si="68"/>
        <v>0</v>
      </c>
      <c r="EP62" s="846">
        <f t="shared" si="68"/>
        <v>0</v>
      </c>
      <c r="EQ62" s="846">
        <f t="shared" si="68"/>
        <v>0</v>
      </c>
      <c r="ER62" s="846">
        <f t="shared" si="68"/>
        <v>0</v>
      </c>
      <c r="ES62" s="846">
        <f t="shared" si="68"/>
        <v>0</v>
      </c>
      <c r="ET62" s="868">
        <f t="shared" si="68"/>
        <v>0</v>
      </c>
      <c r="EU62" s="866">
        <f t="shared" ref="EU62:GP62" si="69">IF(COUNT(EU7)=1,ET62+EU7,ET62)</f>
        <v>0</v>
      </c>
      <c r="EV62" s="846">
        <f t="shared" si="69"/>
        <v>0</v>
      </c>
      <c r="EW62" s="846">
        <f t="shared" si="69"/>
        <v>0</v>
      </c>
      <c r="EX62" s="846">
        <f t="shared" si="69"/>
        <v>0</v>
      </c>
      <c r="EY62" s="846">
        <f t="shared" si="69"/>
        <v>0</v>
      </c>
      <c r="EZ62" s="846">
        <f t="shared" si="69"/>
        <v>0</v>
      </c>
      <c r="FA62" s="846">
        <f t="shared" si="69"/>
        <v>0</v>
      </c>
      <c r="FB62" s="846">
        <f t="shared" si="69"/>
        <v>0</v>
      </c>
      <c r="FC62" s="846">
        <f t="shared" si="69"/>
        <v>0</v>
      </c>
      <c r="FD62" s="846">
        <f t="shared" si="69"/>
        <v>0</v>
      </c>
      <c r="FE62" s="846">
        <f t="shared" si="69"/>
        <v>0</v>
      </c>
      <c r="FF62" s="868">
        <f t="shared" si="69"/>
        <v>0</v>
      </c>
      <c r="FG62" s="866">
        <f t="shared" si="69"/>
        <v>0</v>
      </c>
      <c r="FH62" s="846">
        <f t="shared" si="69"/>
        <v>0</v>
      </c>
      <c r="FI62" s="846">
        <f t="shared" si="69"/>
        <v>0</v>
      </c>
      <c r="FJ62" s="846">
        <f t="shared" si="69"/>
        <v>0</v>
      </c>
      <c r="FK62" s="846">
        <f t="shared" si="69"/>
        <v>0</v>
      </c>
      <c r="FL62" s="846">
        <f t="shared" si="69"/>
        <v>0</v>
      </c>
      <c r="FM62" s="846">
        <f t="shared" si="69"/>
        <v>0</v>
      </c>
      <c r="FN62" s="846">
        <f t="shared" si="69"/>
        <v>0</v>
      </c>
      <c r="FO62" s="846">
        <f t="shared" si="69"/>
        <v>0</v>
      </c>
      <c r="FP62" s="846">
        <f t="shared" si="69"/>
        <v>0</v>
      </c>
      <c r="FQ62" s="846">
        <f t="shared" si="69"/>
        <v>0</v>
      </c>
      <c r="FR62" s="868">
        <f t="shared" si="69"/>
        <v>0</v>
      </c>
      <c r="FS62" s="866">
        <f t="shared" si="69"/>
        <v>0</v>
      </c>
      <c r="FT62" s="846">
        <f t="shared" si="69"/>
        <v>0</v>
      </c>
      <c r="FU62" s="846">
        <f t="shared" si="69"/>
        <v>0</v>
      </c>
      <c r="FV62" s="846">
        <f t="shared" si="69"/>
        <v>0</v>
      </c>
      <c r="FW62" s="846">
        <f t="shared" si="69"/>
        <v>0</v>
      </c>
      <c r="FX62" s="846">
        <f t="shared" si="69"/>
        <v>0</v>
      </c>
      <c r="FY62" s="846">
        <f t="shared" si="69"/>
        <v>0</v>
      </c>
      <c r="FZ62" s="846">
        <f t="shared" si="69"/>
        <v>0</v>
      </c>
      <c r="GA62" s="846">
        <f t="shared" si="69"/>
        <v>0</v>
      </c>
      <c r="GB62" s="846">
        <f t="shared" si="69"/>
        <v>0</v>
      </c>
      <c r="GC62" s="846">
        <f t="shared" si="69"/>
        <v>0</v>
      </c>
      <c r="GD62" s="868">
        <f t="shared" si="69"/>
        <v>0</v>
      </c>
      <c r="GE62" s="866">
        <f t="shared" si="69"/>
        <v>0</v>
      </c>
      <c r="GF62" s="846">
        <f t="shared" si="69"/>
        <v>0</v>
      </c>
      <c r="GG62" s="846">
        <f t="shared" si="69"/>
        <v>0</v>
      </c>
      <c r="GH62" s="846">
        <f t="shared" si="69"/>
        <v>0</v>
      </c>
      <c r="GI62" s="846">
        <f t="shared" si="69"/>
        <v>0</v>
      </c>
      <c r="GJ62" s="846">
        <f t="shared" si="69"/>
        <v>0</v>
      </c>
      <c r="GK62" s="846">
        <f t="shared" si="69"/>
        <v>0</v>
      </c>
      <c r="GL62" s="846">
        <f t="shared" si="69"/>
        <v>0</v>
      </c>
      <c r="GM62" s="846">
        <f t="shared" si="69"/>
        <v>0</v>
      </c>
      <c r="GN62" s="846">
        <f t="shared" si="69"/>
        <v>0</v>
      </c>
      <c r="GO62" s="846">
        <f t="shared" si="69"/>
        <v>0</v>
      </c>
      <c r="GP62" s="868">
        <f t="shared" si="69"/>
        <v>0</v>
      </c>
    </row>
    <row r="63" spans="1:198" ht="15.75" customHeight="1" x14ac:dyDescent="0.2">
      <c r="A63" s="847" t="s">
        <v>61</v>
      </c>
      <c r="B63" s="864">
        <v>34367</v>
      </c>
      <c r="C63" s="864">
        <f t="shared" si="58"/>
        <v>45317</v>
      </c>
      <c r="D63" s="864">
        <f t="shared" si="59"/>
        <v>47142</v>
      </c>
      <c r="E63" s="851">
        <f t="shared" si="60"/>
        <v>48967</v>
      </c>
      <c r="N63" s="847" t="s">
        <v>61</v>
      </c>
      <c r="O63" s="846">
        <v>4128.53</v>
      </c>
      <c r="P63" s="846">
        <f t="shared" si="61"/>
        <v>4129.53</v>
      </c>
      <c r="Q63" s="846">
        <f t="shared" si="61"/>
        <v>4130.53</v>
      </c>
      <c r="R63" s="868">
        <f t="shared" si="61"/>
        <v>4151.53</v>
      </c>
      <c r="S63" s="866">
        <f t="shared" si="61"/>
        <v>4184.53</v>
      </c>
      <c r="T63" s="846">
        <f t="shared" si="61"/>
        <v>4222.53</v>
      </c>
      <c r="U63" s="846">
        <f t="shared" si="61"/>
        <v>4262.53</v>
      </c>
      <c r="V63" s="846">
        <f t="shared" si="61"/>
        <v>4289.53</v>
      </c>
      <c r="W63" s="846">
        <f t="shared" ref="W63:CH63" si="70">IF(COUNT(W8)=1,V63+W8,V63)</f>
        <v>4308.53</v>
      </c>
      <c r="X63" s="846">
        <f t="shared" si="70"/>
        <v>4328.53</v>
      </c>
      <c r="Y63" s="846">
        <f t="shared" si="70"/>
        <v>4337.53</v>
      </c>
      <c r="Z63" s="846">
        <f t="shared" si="70"/>
        <v>4346.53</v>
      </c>
      <c r="AA63" s="846">
        <f t="shared" si="70"/>
        <v>4386.53</v>
      </c>
      <c r="AB63" s="846">
        <f t="shared" si="70"/>
        <v>4419.53</v>
      </c>
      <c r="AC63" s="846">
        <f t="shared" si="70"/>
        <v>4442.53</v>
      </c>
      <c r="AD63" s="868">
        <f t="shared" si="70"/>
        <v>4465.53</v>
      </c>
      <c r="AE63" s="866">
        <f t="shared" si="70"/>
        <v>4482.53</v>
      </c>
      <c r="AF63" s="846">
        <f t="shared" si="70"/>
        <v>4499.53</v>
      </c>
      <c r="AG63" s="846">
        <f t="shared" si="70"/>
        <v>4516.53</v>
      </c>
      <c r="AH63" s="846">
        <f t="shared" si="70"/>
        <v>4533.53</v>
      </c>
      <c r="AI63" s="846">
        <f t="shared" si="70"/>
        <v>4543.53</v>
      </c>
      <c r="AJ63" s="846">
        <f t="shared" si="70"/>
        <v>4543.53</v>
      </c>
      <c r="AK63" s="846">
        <f t="shared" si="70"/>
        <v>4543.53</v>
      </c>
      <c r="AL63" s="846">
        <f t="shared" si="70"/>
        <v>4543.53</v>
      </c>
      <c r="AM63" s="846">
        <f t="shared" si="70"/>
        <v>4543.53</v>
      </c>
      <c r="AN63" s="846">
        <f t="shared" si="70"/>
        <v>4543.53</v>
      </c>
      <c r="AO63" s="846">
        <f t="shared" si="70"/>
        <v>4543.53</v>
      </c>
      <c r="AP63" s="868">
        <f t="shared" si="70"/>
        <v>4543.53</v>
      </c>
      <c r="AQ63" s="866">
        <f t="shared" si="70"/>
        <v>4566.53</v>
      </c>
      <c r="AR63" s="846">
        <f t="shared" si="70"/>
        <v>4589.53</v>
      </c>
      <c r="AS63" s="846">
        <f t="shared" si="70"/>
        <v>4612.53</v>
      </c>
      <c r="AT63" s="846">
        <f t="shared" si="70"/>
        <v>4635.53</v>
      </c>
      <c r="AU63" s="846">
        <f t="shared" si="70"/>
        <v>4658.53</v>
      </c>
      <c r="AV63" s="846">
        <f t="shared" si="70"/>
        <v>4681.53</v>
      </c>
      <c r="AW63" s="846">
        <f t="shared" si="70"/>
        <v>4704.53</v>
      </c>
      <c r="AX63" s="846">
        <f t="shared" si="70"/>
        <v>4727.53</v>
      </c>
      <c r="AY63" s="846">
        <f t="shared" si="70"/>
        <v>4750.53</v>
      </c>
      <c r="AZ63" s="846">
        <f t="shared" si="70"/>
        <v>4773.53</v>
      </c>
      <c r="BA63" s="846">
        <f t="shared" si="70"/>
        <v>4796.53</v>
      </c>
      <c r="BB63" s="868">
        <f t="shared" si="70"/>
        <v>4819.53</v>
      </c>
      <c r="BC63" s="866">
        <f t="shared" si="70"/>
        <v>4842.53</v>
      </c>
      <c r="BD63" s="846">
        <f t="shared" si="70"/>
        <v>4865.53</v>
      </c>
      <c r="BE63" s="846">
        <f t="shared" si="70"/>
        <v>4888.53</v>
      </c>
      <c r="BF63" s="846">
        <f t="shared" si="70"/>
        <v>4911.53</v>
      </c>
      <c r="BG63" s="846">
        <f t="shared" si="70"/>
        <v>4934.53</v>
      </c>
      <c r="BH63" s="846">
        <f t="shared" si="70"/>
        <v>4957.53</v>
      </c>
      <c r="BI63" s="846">
        <f t="shared" si="70"/>
        <v>4980.53</v>
      </c>
      <c r="BJ63" s="846">
        <f t="shared" si="70"/>
        <v>5003.53</v>
      </c>
      <c r="BK63" s="846">
        <f t="shared" si="70"/>
        <v>5026.53</v>
      </c>
      <c r="BL63" s="846">
        <f t="shared" si="70"/>
        <v>5049.53</v>
      </c>
      <c r="BM63" s="846">
        <f t="shared" si="70"/>
        <v>5072.53</v>
      </c>
      <c r="BN63" s="868">
        <f t="shared" si="70"/>
        <v>5095.53</v>
      </c>
      <c r="BO63" s="866">
        <f t="shared" si="70"/>
        <v>5118.53</v>
      </c>
      <c r="BP63" s="846">
        <f t="shared" si="70"/>
        <v>5141.53</v>
      </c>
      <c r="BQ63" s="846">
        <f t="shared" si="70"/>
        <v>5164.53</v>
      </c>
      <c r="BR63" s="846">
        <f t="shared" si="70"/>
        <v>5187.53</v>
      </c>
      <c r="BS63" s="846">
        <f t="shared" si="70"/>
        <v>5210.53</v>
      </c>
      <c r="BT63" s="846">
        <f t="shared" si="70"/>
        <v>5233.53</v>
      </c>
      <c r="BU63" s="846">
        <f t="shared" si="70"/>
        <v>5256.53</v>
      </c>
      <c r="BV63" s="846">
        <f t="shared" si="70"/>
        <v>5279.53</v>
      </c>
      <c r="BW63" s="846">
        <f t="shared" si="70"/>
        <v>5302.53</v>
      </c>
      <c r="BX63" s="846">
        <f t="shared" si="70"/>
        <v>5325.53</v>
      </c>
      <c r="BY63" s="846">
        <f t="shared" si="70"/>
        <v>5348.53</v>
      </c>
      <c r="BZ63" s="868">
        <f t="shared" si="70"/>
        <v>5371.53</v>
      </c>
      <c r="CA63" s="866">
        <f t="shared" si="70"/>
        <v>5394.53</v>
      </c>
      <c r="CB63" s="846">
        <f t="shared" si="70"/>
        <v>5417.53</v>
      </c>
      <c r="CC63" s="846">
        <f t="shared" si="70"/>
        <v>5440.53</v>
      </c>
      <c r="CD63" s="846">
        <f t="shared" si="70"/>
        <v>5463.53</v>
      </c>
      <c r="CE63" s="846">
        <f t="shared" si="70"/>
        <v>5486.53</v>
      </c>
      <c r="CF63" s="846">
        <f t="shared" si="70"/>
        <v>5486.53</v>
      </c>
      <c r="CG63" s="846">
        <f t="shared" si="70"/>
        <v>5486.53</v>
      </c>
      <c r="CH63" s="846">
        <f t="shared" si="70"/>
        <v>5486.53</v>
      </c>
      <c r="CI63" s="846">
        <f t="shared" ref="CI63:ET63" si="71">IF(COUNT(CI8)=1,CH63+CI8,CH63)</f>
        <v>5486.53</v>
      </c>
      <c r="CJ63" s="846">
        <f t="shared" si="71"/>
        <v>5486.53</v>
      </c>
      <c r="CK63" s="846">
        <f t="shared" si="71"/>
        <v>5509.53</v>
      </c>
      <c r="CL63" s="868">
        <f t="shared" si="71"/>
        <v>5532.53</v>
      </c>
      <c r="CM63" s="866">
        <f t="shared" si="71"/>
        <v>5555.53</v>
      </c>
      <c r="CN63" s="846">
        <f t="shared" si="71"/>
        <v>5578.53</v>
      </c>
      <c r="CO63" s="846">
        <f t="shared" si="71"/>
        <v>5601.53</v>
      </c>
      <c r="CP63" s="846">
        <f t="shared" si="71"/>
        <v>5624.53</v>
      </c>
      <c r="CQ63" s="846">
        <f t="shared" si="71"/>
        <v>5647.53</v>
      </c>
      <c r="CR63" s="846">
        <f t="shared" si="71"/>
        <v>5670.53</v>
      </c>
      <c r="CS63" s="846">
        <f t="shared" si="71"/>
        <v>5693.53</v>
      </c>
      <c r="CT63" s="846">
        <f t="shared" si="71"/>
        <v>5716.53</v>
      </c>
      <c r="CU63" s="846">
        <f t="shared" si="71"/>
        <v>5739.53</v>
      </c>
      <c r="CV63" s="846">
        <f t="shared" si="71"/>
        <v>5762.53</v>
      </c>
      <c r="CW63" s="846">
        <f t="shared" si="71"/>
        <v>5785.53</v>
      </c>
      <c r="CX63" s="868">
        <f t="shared" si="71"/>
        <v>5808.53</v>
      </c>
      <c r="CY63" s="866">
        <f t="shared" si="71"/>
        <v>5831.53</v>
      </c>
      <c r="CZ63" s="846">
        <f t="shared" si="71"/>
        <v>5854.53</v>
      </c>
      <c r="DA63" s="846">
        <f t="shared" si="71"/>
        <v>5877.53</v>
      </c>
      <c r="DB63" s="846">
        <f t="shared" si="71"/>
        <v>5900.53</v>
      </c>
      <c r="DC63" s="846">
        <f t="shared" si="71"/>
        <v>5923.53</v>
      </c>
      <c r="DD63" s="846">
        <f t="shared" si="71"/>
        <v>5946.53</v>
      </c>
      <c r="DE63" s="846">
        <f t="shared" si="71"/>
        <v>5969.53</v>
      </c>
      <c r="DF63" s="846">
        <f t="shared" si="71"/>
        <v>5992.53</v>
      </c>
      <c r="DG63" s="846">
        <f t="shared" si="71"/>
        <v>6015.53</v>
      </c>
      <c r="DH63" s="846">
        <f t="shared" si="71"/>
        <v>6038.53</v>
      </c>
      <c r="DI63" s="846">
        <f t="shared" si="71"/>
        <v>6061.53</v>
      </c>
      <c r="DJ63" s="868">
        <f t="shared" si="71"/>
        <v>6084.53</v>
      </c>
      <c r="DK63" s="871">
        <f t="shared" si="56"/>
        <v>6084.53</v>
      </c>
      <c r="DL63" s="866">
        <f t="shared" si="71"/>
        <v>6084.53</v>
      </c>
      <c r="DM63" s="846">
        <f t="shared" si="71"/>
        <v>6084.53</v>
      </c>
      <c r="DN63" s="846">
        <f t="shared" si="71"/>
        <v>6084.53</v>
      </c>
      <c r="DO63" s="846">
        <f t="shared" si="71"/>
        <v>6084.53</v>
      </c>
      <c r="DP63" s="846">
        <f t="shared" si="71"/>
        <v>6084.53</v>
      </c>
      <c r="DQ63" s="846">
        <f t="shared" si="71"/>
        <v>6104.53</v>
      </c>
      <c r="DR63" s="846">
        <f t="shared" si="71"/>
        <v>6124.53</v>
      </c>
      <c r="DS63" s="846">
        <f t="shared" si="71"/>
        <v>6144.53</v>
      </c>
      <c r="DT63" s="846">
        <f t="shared" si="71"/>
        <v>6164.53</v>
      </c>
      <c r="DU63" s="846">
        <f t="shared" si="71"/>
        <v>6184.53</v>
      </c>
      <c r="DV63" s="868">
        <f t="shared" si="71"/>
        <v>6204.53</v>
      </c>
      <c r="DW63" s="866">
        <f t="shared" si="71"/>
        <v>6224.53</v>
      </c>
      <c r="DX63" s="846">
        <f t="shared" si="71"/>
        <v>6244.53</v>
      </c>
      <c r="DY63" s="846">
        <f t="shared" si="71"/>
        <v>6264.53</v>
      </c>
      <c r="DZ63" s="846">
        <f t="shared" si="71"/>
        <v>6284.53</v>
      </c>
      <c r="EA63" s="846">
        <f t="shared" si="71"/>
        <v>6304.53</v>
      </c>
      <c r="EB63" s="846">
        <f t="shared" si="71"/>
        <v>6324.53</v>
      </c>
      <c r="EC63" s="846">
        <f t="shared" si="71"/>
        <v>6344.53</v>
      </c>
      <c r="ED63" s="846">
        <f t="shared" si="71"/>
        <v>6364.53</v>
      </c>
      <c r="EE63" s="846">
        <f t="shared" si="71"/>
        <v>6384.53</v>
      </c>
      <c r="EF63" s="846">
        <f t="shared" si="71"/>
        <v>6404.53</v>
      </c>
      <c r="EG63" s="846">
        <f t="shared" si="71"/>
        <v>6424.53</v>
      </c>
      <c r="EH63" s="868">
        <f t="shared" si="71"/>
        <v>6444.53</v>
      </c>
      <c r="EI63" s="866">
        <f t="shared" si="71"/>
        <v>6464.53</v>
      </c>
      <c r="EJ63" s="846">
        <f t="shared" si="71"/>
        <v>6464.53</v>
      </c>
      <c r="EK63" s="846">
        <f t="shared" si="71"/>
        <v>6464.53</v>
      </c>
      <c r="EL63" s="846">
        <f t="shared" si="71"/>
        <v>6464.53</v>
      </c>
      <c r="EM63" s="846">
        <f t="shared" si="71"/>
        <v>6464.53</v>
      </c>
      <c r="EN63" s="846">
        <f t="shared" si="71"/>
        <v>6464.53</v>
      </c>
      <c r="EO63" s="846">
        <f t="shared" si="71"/>
        <v>6464.53</v>
      </c>
      <c r="EP63" s="846">
        <f t="shared" si="71"/>
        <v>6484.53</v>
      </c>
      <c r="EQ63" s="846">
        <f t="shared" si="71"/>
        <v>6504.53</v>
      </c>
      <c r="ER63" s="846">
        <f t="shared" si="71"/>
        <v>6524.53</v>
      </c>
      <c r="ES63" s="846">
        <f t="shared" si="71"/>
        <v>6544.53</v>
      </c>
      <c r="ET63" s="868">
        <f t="shared" si="71"/>
        <v>6564.53</v>
      </c>
      <c r="EU63" s="866">
        <f t="shared" ref="EU63:GP63" si="72">IF(COUNT(EU8)=1,ET63+EU8,ET63)</f>
        <v>6584.53</v>
      </c>
      <c r="EV63" s="846">
        <f t="shared" si="72"/>
        <v>6604.53</v>
      </c>
      <c r="EW63" s="846">
        <f t="shared" si="72"/>
        <v>6624.53</v>
      </c>
      <c r="EX63" s="846">
        <f t="shared" si="72"/>
        <v>6644.53</v>
      </c>
      <c r="EY63" s="846">
        <f t="shared" si="72"/>
        <v>6664.53</v>
      </c>
      <c r="EZ63" s="846">
        <f t="shared" si="72"/>
        <v>6684.53</v>
      </c>
      <c r="FA63" s="846">
        <f t="shared" si="72"/>
        <v>6704.53</v>
      </c>
      <c r="FB63" s="846">
        <f t="shared" si="72"/>
        <v>6724.53</v>
      </c>
      <c r="FC63" s="846">
        <f t="shared" si="72"/>
        <v>6744.53</v>
      </c>
      <c r="FD63" s="846">
        <f t="shared" si="72"/>
        <v>6764.53</v>
      </c>
      <c r="FE63" s="846">
        <f t="shared" si="72"/>
        <v>6784.53</v>
      </c>
      <c r="FF63" s="868">
        <f t="shared" si="72"/>
        <v>6804.53</v>
      </c>
      <c r="FG63" s="866">
        <f t="shared" si="72"/>
        <v>6824.53</v>
      </c>
      <c r="FH63" s="846">
        <f t="shared" si="72"/>
        <v>6844.53</v>
      </c>
      <c r="FI63" s="846">
        <f t="shared" si="72"/>
        <v>6864.53</v>
      </c>
      <c r="FJ63" s="846">
        <f t="shared" si="72"/>
        <v>6884.53</v>
      </c>
      <c r="FK63" s="846">
        <f t="shared" si="72"/>
        <v>6904.53</v>
      </c>
      <c r="FL63" s="846">
        <f t="shared" si="72"/>
        <v>6924.53</v>
      </c>
      <c r="FM63" s="846">
        <f t="shared" si="72"/>
        <v>6944.53</v>
      </c>
      <c r="FN63" s="846">
        <f t="shared" si="72"/>
        <v>6964.53</v>
      </c>
      <c r="FO63" s="846">
        <f t="shared" si="72"/>
        <v>6984.53</v>
      </c>
      <c r="FP63" s="846">
        <f t="shared" si="72"/>
        <v>7004.53</v>
      </c>
      <c r="FQ63" s="846">
        <f t="shared" si="72"/>
        <v>7024.53</v>
      </c>
      <c r="FR63" s="868">
        <f t="shared" si="72"/>
        <v>7044.53</v>
      </c>
      <c r="FS63" s="846">
        <f t="shared" si="63"/>
        <v>7064.53</v>
      </c>
      <c r="FT63" s="846">
        <f t="shared" si="72"/>
        <v>7084.53</v>
      </c>
      <c r="FU63" s="846">
        <f t="shared" si="72"/>
        <v>7104.53</v>
      </c>
      <c r="FV63" s="846">
        <f t="shared" si="72"/>
        <v>7124.53</v>
      </c>
      <c r="FW63" s="846">
        <f t="shared" si="72"/>
        <v>7144.53</v>
      </c>
      <c r="FX63" s="846">
        <f t="shared" si="72"/>
        <v>7164.53</v>
      </c>
      <c r="FY63" s="846">
        <f t="shared" si="72"/>
        <v>7184.53</v>
      </c>
      <c r="FZ63" s="846">
        <f t="shared" si="72"/>
        <v>7204.53</v>
      </c>
      <c r="GA63" s="846">
        <f t="shared" si="72"/>
        <v>7224.53</v>
      </c>
      <c r="GB63" s="846">
        <f t="shared" si="72"/>
        <v>7244.53</v>
      </c>
      <c r="GC63" s="846">
        <f t="shared" si="72"/>
        <v>7264.53</v>
      </c>
      <c r="GD63" s="868">
        <f t="shared" si="72"/>
        <v>7284.53</v>
      </c>
      <c r="GE63" s="866">
        <f t="shared" si="72"/>
        <v>7304.53</v>
      </c>
      <c r="GF63" s="846">
        <f t="shared" si="72"/>
        <v>7324.53</v>
      </c>
      <c r="GG63" s="846">
        <f t="shared" si="72"/>
        <v>7344.53</v>
      </c>
      <c r="GH63" s="846">
        <f t="shared" si="72"/>
        <v>7364.53</v>
      </c>
      <c r="GI63" s="846">
        <f t="shared" si="72"/>
        <v>7384.53</v>
      </c>
      <c r="GJ63" s="846">
        <f t="shared" si="72"/>
        <v>7404.53</v>
      </c>
      <c r="GK63" s="846">
        <f t="shared" si="72"/>
        <v>7424.53</v>
      </c>
      <c r="GL63" s="846">
        <f t="shared" si="72"/>
        <v>7444.53</v>
      </c>
      <c r="GM63" s="846">
        <f t="shared" si="72"/>
        <v>7444.53</v>
      </c>
      <c r="GN63" s="846">
        <f t="shared" si="72"/>
        <v>7444.53</v>
      </c>
      <c r="GO63" s="846">
        <f t="shared" si="72"/>
        <v>7444.53</v>
      </c>
      <c r="GP63" s="868">
        <f t="shared" si="72"/>
        <v>7444.53</v>
      </c>
    </row>
    <row r="64" spans="1:198" ht="15.75" customHeight="1" x14ac:dyDescent="0.2">
      <c r="A64" s="847" t="s">
        <v>62</v>
      </c>
      <c r="B64" s="864">
        <v>34494</v>
      </c>
      <c r="C64" s="864">
        <f t="shared" si="58"/>
        <v>45444</v>
      </c>
      <c r="D64" s="864">
        <f t="shared" si="59"/>
        <v>47269</v>
      </c>
      <c r="E64" s="851">
        <f t="shared" si="60"/>
        <v>49094</v>
      </c>
      <c r="N64" s="847" t="s">
        <v>62</v>
      </c>
      <c r="O64" s="846">
        <v>3984</v>
      </c>
      <c r="P64" s="846">
        <f t="shared" si="61"/>
        <v>3984</v>
      </c>
      <c r="Q64" s="846">
        <f t="shared" si="61"/>
        <v>3998</v>
      </c>
      <c r="R64" s="868">
        <f t="shared" si="61"/>
        <v>4003</v>
      </c>
      <c r="S64" s="866">
        <f t="shared" si="61"/>
        <v>4036</v>
      </c>
      <c r="T64" s="846">
        <f t="shared" si="61"/>
        <v>4057</v>
      </c>
      <c r="U64" s="846">
        <f t="shared" si="61"/>
        <v>4075</v>
      </c>
      <c r="V64" s="846">
        <f t="shared" si="61"/>
        <v>4088</v>
      </c>
      <c r="W64" s="846">
        <f t="shared" ref="W64:CH64" si="73">IF(COUNT(W9)=1,V64+W9,V64)</f>
        <v>4151</v>
      </c>
      <c r="X64" s="846">
        <f t="shared" si="73"/>
        <v>4160</v>
      </c>
      <c r="Y64" s="846">
        <f t="shared" si="73"/>
        <v>4161</v>
      </c>
      <c r="Z64" s="846">
        <f t="shared" si="73"/>
        <v>4165</v>
      </c>
      <c r="AA64" s="846">
        <f t="shared" si="73"/>
        <v>4177</v>
      </c>
      <c r="AB64" s="846">
        <f t="shared" si="73"/>
        <v>4197</v>
      </c>
      <c r="AC64" s="846">
        <f t="shared" si="73"/>
        <v>4197</v>
      </c>
      <c r="AD64" s="868">
        <f t="shared" si="73"/>
        <v>4197</v>
      </c>
      <c r="AE64" s="866">
        <f t="shared" si="73"/>
        <v>4220</v>
      </c>
      <c r="AF64" s="846">
        <f t="shared" si="73"/>
        <v>4243</v>
      </c>
      <c r="AG64" s="846">
        <f t="shared" si="73"/>
        <v>4266</v>
      </c>
      <c r="AH64" s="846">
        <f t="shared" si="73"/>
        <v>4289</v>
      </c>
      <c r="AI64" s="846">
        <f t="shared" si="73"/>
        <v>4312</v>
      </c>
      <c r="AJ64" s="846">
        <f t="shared" si="73"/>
        <v>4335</v>
      </c>
      <c r="AK64" s="846">
        <f t="shared" si="73"/>
        <v>4358</v>
      </c>
      <c r="AL64" s="846">
        <f t="shared" si="73"/>
        <v>4381</v>
      </c>
      <c r="AM64" s="846">
        <f t="shared" si="73"/>
        <v>4404</v>
      </c>
      <c r="AN64" s="846">
        <f t="shared" si="73"/>
        <v>4427</v>
      </c>
      <c r="AO64" s="846">
        <f t="shared" si="73"/>
        <v>4450</v>
      </c>
      <c r="AP64" s="868">
        <f t="shared" si="73"/>
        <v>4473</v>
      </c>
      <c r="AQ64" s="866">
        <f t="shared" si="73"/>
        <v>4496</v>
      </c>
      <c r="AR64" s="846">
        <f t="shared" si="73"/>
        <v>4519</v>
      </c>
      <c r="AS64" s="846">
        <f t="shared" si="73"/>
        <v>4542</v>
      </c>
      <c r="AT64" s="846">
        <f t="shared" si="73"/>
        <v>4542</v>
      </c>
      <c r="AU64" s="846">
        <f t="shared" si="73"/>
        <v>4542</v>
      </c>
      <c r="AV64" s="846">
        <f t="shared" si="73"/>
        <v>4542</v>
      </c>
      <c r="AW64" s="846">
        <f t="shared" si="73"/>
        <v>4542</v>
      </c>
      <c r="AX64" s="846">
        <f t="shared" si="73"/>
        <v>4542</v>
      </c>
      <c r="AY64" s="846">
        <f t="shared" si="73"/>
        <v>4542</v>
      </c>
      <c r="AZ64" s="846">
        <f t="shared" si="73"/>
        <v>4565</v>
      </c>
      <c r="BA64" s="846">
        <f t="shared" si="73"/>
        <v>4588</v>
      </c>
      <c r="BB64" s="868">
        <f t="shared" si="73"/>
        <v>4611</v>
      </c>
      <c r="BC64" s="866">
        <f t="shared" si="73"/>
        <v>4634</v>
      </c>
      <c r="BD64" s="846">
        <f t="shared" si="73"/>
        <v>4657</v>
      </c>
      <c r="BE64" s="846">
        <f t="shared" si="73"/>
        <v>4680</v>
      </c>
      <c r="BF64" s="846">
        <f t="shared" si="73"/>
        <v>4703</v>
      </c>
      <c r="BG64" s="846">
        <f t="shared" si="73"/>
        <v>4726</v>
      </c>
      <c r="BH64" s="846">
        <f t="shared" si="73"/>
        <v>4749</v>
      </c>
      <c r="BI64" s="846">
        <f t="shared" si="73"/>
        <v>4772</v>
      </c>
      <c r="BJ64" s="846">
        <f t="shared" si="73"/>
        <v>4795</v>
      </c>
      <c r="BK64" s="846">
        <f t="shared" si="73"/>
        <v>4818</v>
      </c>
      <c r="BL64" s="846">
        <f t="shared" si="73"/>
        <v>4841</v>
      </c>
      <c r="BM64" s="846">
        <f t="shared" si="73"/>
        <v>4864</v>
      </c>
      <c r="BN64" s="868">
        <f t="shared" si="73"/>
        <v>4887</v>
      </c>
      <c r="BO64" s="866">
        <f t="shared" si="73"/>
        <v>4910</v>
      </c>
      <c r="BP64" s="846">
        <f t="shared" si="73"/>
        <v>4933</v>
      </c>
      <c r="BQ64" s="846">
        <f t="shared" si="73"/>
        <v>4956</v>
      </c>
      <c r="BR64" s="846">
        <f t="shared" si="73"/>
        <v>4979</v>
      </c>
      <c r="BS64" s="846">
        <f t="shared" si="73"/>
        <v>5002</v>
      </c>
      <c r="BT64" s="846">
        <f t="shared" si="73"/>
        <v>5025</v>
      </c>
      <c r="BU64" s="846">
        <f t="shared" si="73"/>
        <v>5048</v>
      </c>
      <c r="BV64" s="846">
        <f t="shared" si="73"/>
        <v>5071</v>
      </c>
      <c r="BW64" s="846">
        <f t="shared" si="73"/>
        <v>5094</v>
      </c>
      <c r="BX64" s="846">
        <f t="shared" si="73"/>
        <v>5117</v>
      </c>
      <c r="BY64" s="846">
        <f t="shared" si="73"/>
        <v>5140</v>
      </c>
      <c r="BZ64" s="868">
        <f t="shared" si="73"/>
        <v>5163</v>
      </c>
      <c r="CA64" s="866">
        <f t="shared" si="73"/>
        <v>5186</v>
      </c>
      <c r="CB64" s="846">
        <f t="shared" si="73"/>
        <v>5209</v>
      </c>
      <c r="CC64" s="846">
        <f t="shared" si="73"/>
        <v>5232</v>
      </c>
      <c r="CD64" s="846">
        <f t="shared" si="73"/>
        <v>5255</v>
      </c>
      <c r="CE64" s="846">
        <f t="shared" si="73"/>
        <v>5278</v>
      </c>
      <c r="CF64" s="846">
        <f t="shared" si="73"/>
        <v>5301</v>
      </c>
      <c r="CG64" s="846">
        <f t="shared" si="73"/>
        <v>5324</v>
      </c>
      <c r="CH64" s="846">
        <f t="shared" si="73"/>
        <v>5347</v>
      </c>
      <c r="CI64" s="846">
        <f t="shared" ref="CI64:ET64" si="74">IF(COUNT(CI9)=1,CH64+CI9,CH64)</f>
        <v>5370</v>
      </c>
      <c r="CJ64" s="846">
        <f t="shared" si="74"/>
        <v>5393</v>
      </c>
      <c r="CK64" s="846">
        <f t="shared" si="74"/>
        <v>5416</v>
      </c>
      <c r="CL64" s="868">
        <f t="shared" si="74"/>
        <v>5439</v>
      </c>
      <c r="CM64" s="866">
        <f t="shared" si="74"/>
        <v>5462</v>
      </c>
      <c r="CN64" s="846">
        <f t="shared" si="74"/>
        <v>5485</v>
      </c>
      <c r="CO64" s="846">
        <f t="shared" si="74"/>
        <v>5508</v>
      </c>
      <c r="CP64" s="846">
        <f t="shared" si="74"/>
        <v>5508</v>
      </c>
      <c r="CQ64" s="846">
        <f t="shared" si="74"/>
        <v>5508</v>
      </c>
      <c r="CR64" s="846">
        <f t="shared" si="74"/>
        <v>5508</v>
      </c>
      <c r="CS64" s="846">
        <f t="shared" si="74"/>
        <v>5508</v>
      </c>
      <c r="CT64" s="846">
        <f t="shared" si="74"/>
        <v>5508</v>
      </c>
      <c r="CU64" s="846">
        <f t="shared" si="74"/>
        <v>5531</v>
      </c>
      <c r="CV64" s="846">
        <f t="shared" si="74"/>
        <v>5551</v>
      </c>
      <c r="CW64" s="846">
        <f t="shared" si="74"/>
        <v>5571</v>
      </c>
      <c r="CX64" s="868">
        <f t="shared" si="74"/>
        <v>5591</v>
      </c>
      <c r="CY64" s="866">
        <f t="shared" si="74"/>
        <v>5611</v>
      </c>
      <c r="CZ64" s="846">
        <f t="shared" si="74"/>
        <v>5631</v>
      </c>
      <c r="DA64" s="846">
        <f t="shared" si="74"/>
        <v>5651</v>
      </c>
      <c r="DB64" s="846">
        <f t="shared" si="74"/>
        <v>5671</v>
      </c>
      <c r="DC64" s="846">
        <f t="shared" si="74"/>
        <v>5691</v>
      </c>
      <c r="DD64" s="846">
        <f t="shared" si="74"/>
        <v>5711</v>
      </c>
      <c r="DE64" s="846">
        <f t="shared" si="74"/>
        <v>5731</v>
      </c>
      <c r="DF64" s="846">
        <f t="shared" si="74"/>
        <v>5751</v>
      </c>
      <c r="DG64" s="846">
        <f t="shared" si="74"/>
        <v>5771</v>
      </c>
      <c r="DH64" s="846">
        <f t="shared" si="74"/>
        <v>5791</v>
      </c>
      <c r="DI64" s="846">
        <f t="shared" si="74"/>
        <v>5811</v>
      </c>
      <c r="DJ64" s="868">
        <f t="shared" si="74"/>
        <v>5831</v>
      </c>
      <c r="DK64" s="866">
        <f t="shared" si="74"/>
        <v>5851</v>
      </c>
      <c r="DL64" s="846">
        <f t="shared" si="74"/>
        <v>5871</v>
      </c>
      <c r="DM64" s="846">
        <f t="shared" si="74"/>
        <v>5891</v>
      </c>
      <c r="DN64" s="846">
        <f t="shared" si="74"/>
        <v>5911</v>
      </c>
      <c r="DO64" s="846">
        <f t="shared" si="74"/>
        <v>5931</v>
      </c>
      <c r="DP64" s="846">
        <f t="shared" si="56"/>
        <v>5951</v>
      </c>
      <c r="DQ64" s="866">
        <f t="shared" si="74"/>
        <v>5971</v>
      </c>
      <c r="DR64" s="846">
        <f t="shared" si="74"/>
        <v>5991</v>
      </c>
      <c r="DS64" s="846">
        <f t="shared" si="74"/>
        <v>6011</v>
      </c>
      <c r="DT64" s="846">
        <f t="shared" si="74"/>
        <v>6031</v>
      </c>
      <c r="DU64" s="846">
        <f t="shared" si="74"/>
        <v>6051</v>
      </c>
      <c r="DV64" s="868">
        <f t="shared" si="74"/>
        <v>6071</v>
      </c>
      <c r="DW64" s="866">
        <f t="shared" si="74"/>
        <v>6091</v>
      </c>
      <c r="DX64" s="846">
        <f t="shared" si="74"/>
        <v>6111</v>
      </c>
      <c r="DY64" s="846">
        <f t="shared" si="74"/>
        <v>6131</v>
      </c>
      <c r="DZ64" s="846">
        <f t="shared" si="74"/>
        <v>6151</v>
      </c>
      <c r="EA64" s="846">
        <f t="shared" si="74"/>
        <v>6171</v>
      </c>
      <c r="EB64" s="846">
        <f t="shared" si="74"/>
        <v>6191</v>
      </c>
      <c r="EC64" s="846">
        <f t="shared" si="74"/>
        <v>6211</v>
      </c>
      <c r="ED64" s="846">
        <f t="shared" si="74"/>
        <v>6231</v>
      </c>
      <c r="EE64" s="846">
        <f t="shared" si="74"/>
        <v>6251</v>
      </c>
      <c r="EF64" s="846">
        <f t="shared" si="74"/>
        <v>6271</v>
      </c>
      <c r="EG64" s="846">
        <f t="shared" si="74"/>
        <v>6291</v>
      </c>
      <c r="EH64" s="868">
        <f t="shared" si="74"/>
        <v>6311</v>
      </c>
      <c r="EI64" s="866">
        <f t="shared" si="74"/>
        <v>6311</v>
      </c>
      <c r="EJ64" s="846">
        <f t="shared" si="74"/>
        <v>6311</v>
      </c>
      <c r="EK64" s="846">
        <f t="shared" si="74"/>
        <v>6311</v>
      </c>
      <c r="EL64" s="846">
        <f t="shared" si="74"/>
        <v>6311</v>
      </c>
      <c r="EM64" s="846">
        <f t="shared" si="74"/>
        <v>6311</v>
      </c>
      <c r="EN64" s="846">
        <f t="shared" si="74"/>
        <v>6311</v>
      </c>
      <c r="EO64" s="846">
        <f t="shared" si="74"/>
        <v>6311</v>
      </c>
      <c r="EP64" s="846">
        <f t="shared" si="74"/>
        <v>6331</v>
      </c>
      <c r="EQ64" s="846">
        <f t="shared" si="74"/>
        <v>6351</v>
      </c>
      <c r="ER64" s="846">
        <f t="shared" si="74"/>
        <v>6371</v>
      </c>
      <c r="ES64" s="846">
        <f t="shared" si="74"/>
        <v>6391</v>
      </c>
      <c r="ET64" s="868">
        <f t="shared" si="74"/>
        <v>6411</v>
      </c>
      <c r="EU64" s="866">
        <f t="shared" ref="EU64:GP64" si="75">IF(COUNT(EU9)=1,ET64+EU9,ET64)</f>
        <v>6431</v>
      </c>
      <c r="EV64" s="846">
        <f t="shared" si="75"/>
        <v>6451</v>
      </c>
      <c r="EW64" s="846">
        <f t="shared" si="75"/>
        <v>6471</v>
      </c>
      <c r="EX64" s="846">
        <f t="shared" si="75"/>
        <v>6491</v>
      </c>
      <c r="EY64" s="846">
        <f t="shared" si="75"/>
        <v>6506</v>
      </c>
      <c r="EZ64" s="846">
        <f t="shared" si="75"/>
        <v>6506</v>
      </c>
      <c r="FA64" s="846">
        <f t="shared" si="75"/>
        <v>6506</v>
      </c>
      <c r="FB64" s="846">
        <f t="shared" si="75"/>
        <v>6506</v>
      </c>
      <c r="FC64" s="846">
        <f t="shared" si="75"/>
        <v>6506</v>
      </c>
      <c r="FD64" s="846">
        <f t="shared" si="75"/>
        <v>6506</v>
      </c>
      <c r="FE64" s="846">
        <f t="shared" si="75"/>
        <v>6506</v>
      </c>
      <c r="FF64" s="868">
        <f t="shared" si="75"/>
        <v>6526</v>
      </c>
      <c r="FG64" s="866">
        <f t="shared" si="75"/>
        <v>6546</v>
      </c>
      <c r="FH64" s="846">
        <f t="shared" si="75"/>
        <v>6566</v>
      </c>
      <c r="FI64" s="846">
        <f t="shared" si="75"/>
        <v>6586</v>
      </c>
      <c r="FJ64" s="846">
        <f t="shared" si="75"/>
        <v>6606</v>
      </c>
      <c r="FK64" s="846">
        <f t="shared" si="75"/>
        <v>6626</v>
      </c>
      <c r="FL64" s="846">
        <f t="shared" si="75"/>
        <v>6646</v>
      </c>
      <c r="FM64" s="846">
        <f t="shared" si="75"/>
        <v>6666</v>
      </c>
      <c r="FN64" s="846">
        <f t="shared" si="75"/>
        <v>6686</v>
      </c>
      <c r="FO64" s="846">
        <f t="shared" si="75"/>
        <v>6706</v>
      </c>
      <c r="FP64" s="846">
        <f t="shared" si="75"/>
        <v>6726</v>
      </c>
      <c r="FQ64" s="846">
        <f t="shared" si="75"/>
        <v>6746</v>
      </c>
      <c r="FR64" s="868">
        <f t="shared" si="75"/>
        <v>6766</v>
      </c>
      <c r="FS64" s="866">
        <f t="shared" si="75"/>
        <v>6786</v>
      </c>
      <c r="FT64" s="846">
        <f t="shared" si="75"/>
        <v>6806</v>
      </c>
      <c r="FU64" s="846">
        <f t="shared" si="75"/>
        <v>6826</v>
      </c>
      <c r="FV64" s="846">
        <f t="shared" si="75"/>
        <v>6846</v>
      </c>
      <c r="FW64" s="846">
        <f t="shared" si="63"/>
        <v>6866</v>
      </c>
      <c r="FX64" s="846">
        <f t="shared" si="75"/>
        <v>6886</v>
      </c>
      <c r="FY64" s="846">
        <f t="shared" si="75"/>
        <v>6906</v>
      </c>
      <c r="FZ64" s="846">
        <f t="shared" si="75"/>
        <v>6926</v>
      </c>
      <c r="GA64" s="846">
        <f t="shared" si="75"/>
        <v>6946</v>
      </c>
      <c r="GB64" s="846">
        <f t="shared" si="75"/>
        <v>6966</v>
      </c>
      <c r="GC64" s="846">
        <f t="shared" si="75"/>
        <v>6986</v>
      </c>
      <c r="GD64" s="868">
        <f t="shared" si="75"/>
        <v>7006</v>
      </c>
      <c r="GE64" s="866">
        <f t="shared" si="75"/>
        <v>7026</v>
      </c>
      <c r="GF64" s="846">
        <f t="shared" si="75"/>
        <v>7046</v>
      </c>
      <c r="GG64" s="846">
        <f t="shared" si="75"/>
        <v>7066</v>
      </c>
      <c r="GH64" s="846">
        <f t="shared" si="75"/>
        <v>7086</v>
      </c>
      <c r="GI64" s="846">
        <f t="shared" si="75"/>
        <v>7106</v>
      </c>
      <c r="GJ64" s="846">
        <f t="shared" si="75"/>
        <v>7126</v>
      </c>
      <c r="GK64" s="846">
        <f t="shared" si="75"/>
        <v>7146</v>
      </c>
      <c r="GL64" s="846">
        <f t="shared" si="75"/>
        <v>7166</v>
      </c>
      <c r="GM64" s="846">
        <f t="shared" si="75"/>
        <v>7166</v>
      </c>
      <c r="GN64" s="846">
        <f t="shared" si="75"/>
        <v>7166</v>
      </c>
      <c r="GO64" s="846">
        <f t="shared" si="75"/>
        <v>7166</v>
      </c>
      <c r="GP64" s="868">
        <f t="shared" si="75"/>
        <v>7166</v>
      </c>
    </row>
    <row r="65" spans="1:198" ht="15.75" customHeight="1" x14ac:dyDescent="0.2">
      <c r="A65" s="847" t="s">
        <v>63</v>
      </c>
      <c r="B65" s="864">
        <v>34646</v>
      </c>
      <c r="C65" s="864">
        <f t="shared" si="58"/>
        <v>45596</v>
      </c>
      <c r="D65" s="864">
        <f t="shared" si="59"/>
        <v>47421</v>
      </c>
      <c r="E65" s="851">
        <f t="shared" si="60"/>
        <v>49246</v>
      </c>
      <c r="N65" s="847" t="s">
        <v>63</v>
      </c>
      <c r="O65" s="846">
        <v>4171.25</v>
      </c>
      <c r="P65" s="846">
        <f t="shared" si="61"/>
        <v>4172.25</v>
      </c>
      <c r="Q65" s="846">
        <f t="shared" si="61"/>
        <v>4202.25</v>
      </c>
      <c r="R65" s="868">
        <f t="shared" si="61"/>
        <v>4219.25</v>
      </c>
      <c r="S65" s="866">
        <f t="shared" si="61"/>
        <v>4257.25</v>
      </c>
      <c r="T65" s="846">
        <f t="shared" si="61"/>
        <v>4291.25</v>
      </c>
      <c r="U65" s="846">
        <f t="shared" si="61"/>
        <v>4328.25</v>
      </c>
      <c r="V65" s="846">
        <f t="shared" si="61"/>
        <v>4372.25</v>
      </c>
      <c r="W65" s="846">
        <f t="shared" ref="W65:CH65" si="76">IF(COUNT(W10)=1,V65+W10,V65)</f>
        <v>4386.25</v>
      </c>
      <c r="X65" s="846">
        <f t="shared" si="76"/>
        <v>4407.25</v>
      </c>
      <c r="Y65" s="846">
        <f t="shared" si="76"/>
        <v>4438.25</v>
      </c>
      <c r="Z65" s="846">
        <f t="shared" si="76"/>
        <v>4445.25</v>
      </c>
      <c r="AA65" s="846">
        <f t="shared" si="76"/>
        <v>4458.25</v>
      </c>
      <c r="AB65" s="846">
        <f t="shared" si="76"/>
        <v>4487.25</v>
      </c>
      <c r="AC65" s="846">
        <f t="shared" si="76"/>
        <v>4505.25</v>
      </c>
      <c r="AD65" s="868">
        <f t="shared" si="76"/>
        <v>4523.25</v>
      </c>
      <c r="AE65" s="866">
        <f t="shared" si="76"/>
        <v>4540.25</v>
      </c>
      <c r="AF65" s="846">
        <f t="shared" si="76"/>
        <v>4557.25</v>
      </c>
      <c r="AG65" s="846">
        <f t="shared" si="76"/>
        <v>4574.25</v>
      </c>
      <c r="AH65" s="846">
        <f t="shared" si="76"/>
        <v>4591.25</v>
      </c>
      <c r="AI65" s="846">
        <f t="shared" si="76"/>
        <v>4608.25</v>
      </c>
      <c r="AJ65" s="846">
        <f t="shared" si="76"/>
        <v>4625.25</v>
      </c>
      <c r="AK65" s="846">
        <f t="shared" si="76"/>
        <v>4642.25</v>
      </c>
      <c r="AL65" s="846">
        <f t="shared" si="76"/>
        <v>4659.25</v>
      </c>
      <c r="AM65" s="846">
        <f t="shared" si="76"/>
        <v>4676.25</v>
      </c>
      <c r="AN65" s="846">
        <f t="shared" si="76"/>
        <v>4693.25</v>
      </c>
      <c r="AO65" s="846">
        <f t="shared" si="76"/>
        <v>4708.25</v>
      </c>
      <c r="AP65" s="868">
        <f t="shared" si="76"/>
        <v>4708.25</v>
      </c>
      <c r="AQ65" s="866">
        <f t="shared" si="76"/>
        <v>4708.25</v>
      </c>
      <c r="AR65" s="846">
        <f t="shared" si="76"/>
        <v>4708.25</v>
      </c>
      <c r="AS65" s="846">
        <f t="shared" si="76"/>
        <v>4708.25</v>
      </c>
      <c r="AT65" s="846">
        <f t="shared" si="76"/>
        <v>4708.25</v>
      </c>
      <c r="AU65" s="846">
        <f t="shared" si="76"/>
        <v>4708.25</v>
      </c>
      <c r="AV65" s="846">
        <f t="shared" si="76"/>
        <v>4708.25</v>
      </c>
      <c r="AW65" s="846">
        <f t="shared" si="76"/>
        <v>4731.25</v>
      </c>
      <c r="AX65" s="846">
        <f t="shared" si="76"/>
        <v>4754.25</v>
      </c>
      <c r="AY65" s="846">
        <f t="shared" si="76"/>
        <v>4777.25</v>
      </c>
      <c r="AZ65" s="846">
        <f t="shared" si="76"/>
        <v>4800.25</v>
      </c>
      <c r="BA65" s="846">
        <f t="shared" si="76"/>
        <v>4823.25</v>
      </c>
      <c r="BB65" s="868">
        <f t="shared" si="76"/>
        <v>4846.25</v>
      </c>
      <c r="BC65" s="866">
        <f t="shared" si="76"/>
        <v>4869.25</v>
      </c>
      <c r="BD65" s="846">
        <f t="shared" si="76"/>
        <v>4892.25</v>
      </c>
      <c r="BE65" s="846">
        <f t="shared" si="76"/>
        <v>4892.25</v>
      </c>
      <c r="BF65" s="846">
        <f t="shared" si="76"/>
        <v>4892.25</v>
      </c>
      <c r="BG65" s="846">
        <f t="shared" si="76"/>
        <v>4892.25</v>
      </c>
      <c r="BH65" s="846">
        <f t="shared" si="76"/>
        <v>4892.25</v>
      </c>
      <c r="BI65" s="846">
        <f t="shared" si="76"/>
        <v>4892.25</v>
      </c>
      <c r="BJ65" s="846">
        <f t="shared" si="76"/>
        <v>4892.25</v>
      </c>
      <c r="BK65" s="846">
        <f t="shared" si="76"/>
        <v>4892.25</v>
      </c>
      <c r="BL65" s="846">
        <f t="shared" si="76"/>
        <v>4892.25</v>
      </c>
      <c r="BM65" s="846">
        <f t="shared" si="76"/>
        <v>4892.25</v>
      </c>
      <c r="BN65" s="868">
        <f t="shared" si="76"/>
        <v>4892.25</v>
      </c>
      <c r="BO65" s="866">
        <f t="shared" si="76"/>
        <v>4892.25</v>
      </c>
      <c r="BP65" s="846">
        <f t="shared" si="76"/>
        <v>4892.25</v>
      </c>
      <c r="BQ65" s="846">
        <f t="shared" si="76"/>
        <v>4892.25</v>
      </c>
      <c r="BR65" s="846">
        <f t="shared" si="76"/>
        <v>4892.25</v>
      </c>
      <c r="BS65" s="846">
        <f t="shared" si="76"/>
        <v>4892.25</v>
      </c>
      <c r="BT65" s="846">
        <f t="shared" si="76"/>
        <v>4892.25</v>
      </c>
      <c r="BU65" s="846">
        <f t="shared" si="76"/>
        <v>4892.25</v>
      </c>
      <c r="BV65" s="846">
        <f t="shared" si="76"/>
        <v>4892.25</v>
      </c>
      <c r="BW65" s="846">
        <f t="shared" si="76"/>
        <v>4892.25</v>
      </c>
      <c r="BX65" s="846">
        <f t="shared" si="76"/>
        <v>4892.25</v>
      </c>
      <c r="BY65" s="846">
        <f t="shared" si="76"/>
        <v>4892.25</v>
      </c>
      <c r="BZ65" s="868">
        <f t="shared" si="76"/>
        <v>4892.25</v>
      </c>
      <c r="CA65" s="866">
        <f t="shared" si="76"/>
        <v>4892.25</v>
      </c>
      <c r="CB65" s="846">
        <f t="shared" si="76"/>
        <v>4892.25</v>
      </c>
      <c r="CC65" s="846">
        <f t="shared" si="76"/>
        <v>4912.25</v>
      </c>
      <c r="CD65" s="846">
        <f t="shared" si="76"/>
        <v>4932.25</v>
      </c>
      <c r="CE65" s="846">
        <f t="shared" si="76"/>
        <v>4952.25</v>
      </c>
      <c r="CF65" s="846">
        <f t="shared" si="76"/>
        <v>4972.25</v>
      </c>
      <c r="CG65" s="846">
        <f t="shared" si="76"/>
        <v>4992.25</v>
      </c>
      <c r="CH65" s="846">
        <f t="shared" si="76"/>
        <v>5012.25</v>
      </c>
      <c r="CI65" s="846">
        <f t="shared" ref="CI65:ET65" si="77">IF(COUNT(CI10)=1,CH65+CI10,CH65)</f>
        <v>5032.25</v>
      </c>
      <c r="CJ65" s="846">
        <f t="shared" si="77"/>
        <v>5052.25</v>
      </c>
      <c r="CK65" s="846">
        <f t="shared" si="77"/>
        <v>5072.25</v>
      </c>
      <c r="CL65" s="868">
        <f t="shared" si="77"/>
        <v>5092.25</v>
      </c>
      <c r="CM65" s="866">
        <f t="shared" si="77"/>
        <v>5112.25</v>
      </c>
      <c r="CN65" s="846">
        <f t="shared" si="77"/>
        <v>5132.25</v>
      </c>
      <c r="CO65" s="846">
        <f t="shared" si="77"/>
        <v>5152.25</v>
      </c>
      <c r="CP65" s="846">
        <f t="shared" si="77"/>
        <v>5172.25</v>
      </c>
      <c r="CQ65" s="846">
        <f t="shared" si="77"/>
        <v>5192.25</v>
      </c>
      <c r="CR65" s="846">
        <f t="shared" si="77"/>
        <v>5212.25</v>
      </c>
      <c r="CS65" s="846">
        <f t="shared" si="77"/>
        <v>5232.25</v>
      </c>
      <c r="CT65" s="846">
        <f t="shared" si="77"/>
        <v>5252.25</v>
      </c>
      <c r="CU65" s="846">
        <f t="shared" si="77"/>
        <v>5272.25</v>
      </c>
      <c r="CV65" s="846">
        <f t="shared" si="77"/>
        <v>5292.25</v>
      </c>
      <c r="CW65" s="846">
        <f t="shared" si="77"/>
        <v>5312.25</v>
      </c>
      <c r="CX65" s="868">
        <f t="shared" si="77"/>
        <v>5332.25</v>
      </c>
      <c r="CY65" s="866">
        <f t="shared" si="77"/>
        <v>5352.25</v>
      </c>
      <c r="CZ65" s="846">
        <f t="shared" si="77"/>
        <v>5372.25</v>
      </c>
      <c r="DA65" s="846">
        <f t="shared" si="77"/>
        <v>5392.25</v>
      </c>
      <c r="DB65" s="846">
        <f t="shared" si="77"/>
        <v>5412.25</v>
      </c>
      <c r="DC65" s="846">
        <f t="shared" si="77"/>
        <v>5432.25</v>
      </c>
      <c r="DD65" s="846">
        <f t="shared" si="77"/>
        <v>5452.25</v>
      </c>
      <c r="DE65" s="846">
        <f t="shared" si="77"/>
        <v>5472.25</v>
      </c>
      <c r="DF65" s="846">
        <f t="shared" si="77"/>
        <v>5492.25</v>
      </c>
      <c r="DG65" s="846">
        <f t="shared" si="77"/>
        <v>5512.25</v>
      </c>
      <c r="DH65" s="846">
        <f t="shared" si="77"/>
        <v>5532.25</v>
      </c>
      <c r="DI65" s="846">
        <f t="shared" si="77"/>
        <v>5552.25</v>
      </c>
      <c r="DJ65" s="868">
        <f t="shared" si="77"/>
        <v>5572.25</v>
      </c>
      <c r="DK65" s="866">
        <f t="shared" si="77"/>
        <v>5592.25</v>
      </c>
      <c r="DL65" s="846">
        <f t="shared" si="77"/>
        <v>5612.25</v>
      </c>
      <c r="DM65" s="846">
        <f t="shared" si="77"/>
        <v>5632.25</v>
      </c>
      <c r="DN65" s="846">
        <f t="shared" si="77"/>
        <v>5652.25</v>
      </c>
      <c r="DO65" s="846">
        <f t="shared" si="77"/>
        <v>5672.25</v>
      </c>
      <c r="DP65" s="846">
        <f t="shared" si="77"/>
        <v>5672.25</v>
      </c>
      <c r="DQ65" s="846">
        <f t="shared" si="77"/>
        <v>5672.25</v>
      </c>
      <c r="DR65" s="846">
        <f t="shared" si="77"/>
        <v>5672.25</v>
      </c>
      <c r="DS65" s="846">
        <f t="shared" si="77"/>
        <v>5672.25</v>
      </c>
      <c r="DT65" s="846">
        <f t="shared" si="56"/>
        <v>5672.25</v>
      </c>
      <c r="DU65" s="866">
        <f t="shared" si="77"/>
        <v>5692.25</v>
      </c>
      <c r="DV65" s="868">
        <f t="shared" si="77"/>
        <v>5712.25</v>
      </c>
      <c r="DW65" s="866">
        <f t="shared" si="77"/>
        <v>5732.25</v>
      </c>
      <c r="DX65" s="846">
        <f t="shared" si="77"/>
        <v>5752.25</v>
      </c>
      <c r="DY65" s="846">
        <f t="shared" si="77"/>
        <v>5772.25</v>
      </c>
      <c r="DZ65" s="846">
        <f t="shared" si="77"/>
        <v>5792.25</v>
      </c>
      <c r="EA65" s="846">
        <f t="shared" si="77"/>
        <v>5812.25</v>
      </c>
      <c r="EB65" s="846">
        <f t="shared" si="77"/>
        <v>5832.25</v>
      </c>
      <c r="EC65" s="846">
        <f t="shared" si="77"/>
        <v>5852.25</v>
      </c>
      <c r="ED65" s="846">
        <f t="shared" si="77"/>
        <v>5872.25</v>
      </c>
      <c r="EE65" s="846">
        <f t="shared" si="77"/>
        <v>5892.25</v>
      </c>
      <c r="EF65" s="846">
        <f t="shared" si="77"/>
        <v>5912.25</v>
      </c>
      <c r="EG65" s="846">
        <f t="shared" si="77"/>
        <v>5932.25</v>
      </c>
      <c r="EH65" s="868">
        <f t="shared" si="77"/>
        <v>5952.25</v>
      </c>
      <c r="EI65" s="866">
        <f t="shared" si="77"/>
        <v>5972.25</v>
      </c>
      <c r="EJ65" s="846">
        <f t="shared" si="77"/>
        <v>5992.25</v>
      </c>
      <c r="EK65" s="846">
        <f t="shared" si="77"/>
        <v>6012.25</v>
      </c>
      <c r="EL65" s="846">
        <f t="shared" si="77"/>
        <v>6032.25</v>
      </c>
      <c r="EM65" s="846">
        <f t="shared" si="77"/>
        <v>6052.25</v>
      </c>
      <c r="EN65" s="846">
        <f t="shared" si="77"/>
        <v>6072.25</v>
      </c>
      <c r="EO65" s="846">
        <f t="shared" si="77"/>
        <v>6092.25</v>
      </c>
      <c r="EP65" s="846">
        <f t="shared" si="77"/>
        <v>6112.25</v>
      </c>
      <c r="EQ65" s="846">
        <f t="shared" si="77"/>
        <v>6132.25</v>
      </c>
      <c r="ER65" s="846">
        <f t="shared" si="77"/>
        <v>6152.25</v>
      </c>
      <c r="ES65" s="846">
        <f t="shared" si="77"/>
        <v>6172.25</v>
      </c>
      <c r="ET65" s="868">
        <f t="shared" si="77"/>
        <v>6192.25</v>
      </c>
      <c r="EU65" s="866">
        <f t="shared" ref="EU65:GP65" si="78">IF(COUNT(EU10)=1,ET65+EU10,ET65)</f>
        <v>6212.25</v>
      </c>
      <c r="EV65" s="846">
        <f t="shared" si="78"/>
        <v>6232.25</v>
      </c>
      <c r="EW65" s="846">
        <f t="shared" si="78"/>
        <v>6252.25</v>
      </c>
      <c r="EX65" s="846">
        <f t="shared" si="78"/>
        <v>6272.25</v>
      </c>
      <c r="EY65" s="846">
        <f t="shared" si="78"/>
        <v>6292.25</v>
      </c>
      <c r="EZ65" s="846">
        <f t="shared" si="78"/>
        <v>6312.25</v>
      </c>
      <c r="FA65" s="846">
        <f t="shared" si="78"/>
        <v>6332.25</v>
      </c>
      <c r="FB65" s="846">
        <f t="shared" si="78"/>
        <v>6352.25</v>
      </c>
      <c r="FC65" s="846">
        <f t="shared" si="78"/>
        <v>6372.25</v>
      </c>
      <c r="FD65" s="846">
        <f t="shared" si="78"/>
        <v>6392.25</v>
      </c>
      <c r="FE65" s="846">
        <f t="shared" si="78"/>
        <v>6412.25</v>
      </c>
      <c r="FF65" s="868">
        <f t="shared" si="78"/>
        <v>6432.25</v>
      </c>
      <c r="FG65" s="866">
        <f t="shared" si="78"/>
        <v>6452.25</v>
      </c>
      <c r="FH65" s="846">
        <f t="shared" si="78"/>
        <v>6472.25</v>
      </c>
      <c r="FI65" s="846">
        <f t="shared" si="78"/>
        <v>6492.25</v>
      </c>
      <c r="FJ65" s="846">
        <f t="shared" si="78"/>
        <v>6512.25</v>
      </c>
      <c r="FK65" s="846">
        <f t="shared" si="78"/>
        <v>6532.25</v>
      </c>
      <c r="FL65" s="846">
        <f t="shared" si="78"/>
        <v>6552.25</v>
      </c>
      <c r="FM65" s="846">
        <f t="shared" si="78"/>
        <v>6572.25</v>
      </c>
      <c r="FN65" s="846">
        <f t="shared" si="78"/>
        <v>6592.25</v>
      </c>
      <c r="FO65" s="846">
        <f t="shared" si="78"/>
        <v>6612.25</v>
      </c>
      <c r="FP65" s="846">
        <f t="shared" si="78"/>
        <v>6632.25</v>
      </c>
      <c r="FQ65" s="846">
        <f t="shared" si="78"/>
        <v>6652.25</v>
      </c>
      <c r="FR65" s="868">
        <f t="shared" si="78"/>
        <v>6672.25</v>
      </c>
      <c r="FS65" s="866">
        <f t="shared" si="78"/>
        <v>6672.25</v>
      </c>
      <c r="FT65" s="846">
        <f t="shared" si="78"/>
        <v>6672.25</v>
      </c>
      <c r="FU65" s="846">
        <f t="shared" si="78"/>
        <v>6672.25</v>
      </c>
      <c r="FV65" s="846">
        <f t="shared" si="78"/>
        <v>6672.25</v>
      </c>
      <c r="FW65" s="846">
        <f t="shared" si="78"/>
        <v>6672.25</v>
      </c>
      <c r="FX65" s="846">
        <f t="shared" si="78"/>
        <v>6672.25</v>
      </c>
      <c r="FY65" s="846">
        <f t="shared" si="78"/>
        <v>6672.25</v>
      </c>
      <c r="FZ65" s="846">
        <f t="shared" si="78"/>
        <v>6672.25</v>
      </c>
      <c r="GA65" s="846">
        <f t="shared" si="78"/>
        <v>6672.25</v>
      </c>
      <c r="GB65" s="846">
        <f t="shared" si="63"/>
        <v>6672.25</v>
      </c>
      <c r="GC65" s="846">
        <f t="shared" si="78"/>
        <v>6672.25</v>
      </c>
      <c r="GD65" s="868">
        <f t="shared" si="78"/>
        <v>6672.25</v>
      </c>
      <c r="GE65" s="866">
        <f t="shared" si="78"/>
        <v>6672.25</v>
      </c>
      <c r="GF65" s="846">
        <f t="shared" si="78"/>
        <v>6672.25</v>
      </c>
      <c r="GG65" s="846">
        <f t="shared" si="78"/>
        <v>6672.25</v>
      </c>
      <c r="GH65" s="846">
        <f t="shared" si="78"/>
        <v>6672.25</v>
      </c>
      <c r="GI65" s="846">
        <f t="shared" si="78"/>
        <v>6672.25</v>
      </c>
      <c r="GJ65" s="846">
        <f t="shared" si="78"/>
        <v>6672.25</v>
      </c>
      <c r="GK65" s="846">
        <f t="shared" si="78"/>
        <v>6672.25</v>
      </c>
      <c r="GL65" s="846">
        <f t="shared" si="78"/>
        <v>6672.25</v>
      </c>
      <c r="GM65" s="846">
        <f t="shared" si="78"/>
        <v>6672.25</v>
      </c>
      <c r="GN65" s="846">
        <f t="shared" si="78"/>
        <v>6672.25</v>
      </c>
      <c r="GO65" s="846">
        <f t="shared" si="78"/>
        <v>6672.25</v>
      </c>
      <c r="GP65" s="868">
        <f t="shared" si="78"/>
        <v>6672.25</v>
      </c>
    </row>
    <row r="66" spans="1:198" ht="15.75" customHeight="1" x14ac:dyDescent="0.2">
      <c r="A66" s="847" t="s">
        <v>64</v>
      </c>
      <c r="B66" s="864">
        <v>34703</v>
      </c>
      <c r="C66" s="864">
        <f t="shared" si="58"/>
        <v>45653</v>
      </c>
      <c r="D66" s="864">
        <f t="shared" si="59"/>
        <v>47478</v>
      </c>
      <c r="E66" s="851">
        <f t="shared" si="60"/>
        <v>49303</v>
      </c>
      <c r="N66" s="847" t="s">
        <v>64</v>
      </c>
      <c r="O66" s="846">
        <v>3791.64</v>
      </c>
      <c r="P66" s="846">
        <f t="shared" si="61"/>
        <v>3834.64</v>
      </c>
      <c r="Q66" s="846">
        <f t="shared" si="61"/>
        <v>3844.64</v>
      </c>
      <c r="R66" s="868">
        <f t="shared" si="61"/>
        <v>3845.64</v>
      </c>
      <c r="S66" s="866">
        <f t="shared" si="61"/>
        <v>3845.64</v>
      </c>
      <c r="T66" s="846">
        <f t="shared" si="61"/>
        <v>3848.64</v>
      </c>
      <c r="U66" s="846">
        <f t="shared" si="61"/>
        <v>3874.64</v>
      </c>
      <c r="V66" s="846">
        <f t="shared" si="61"/>
        <v>3901.64</v>
      </c>
      <c r="W66" s="846">
        <f t="shared" ref="W66:CH66" si="79">IF(COUNT(W11)=1,V66+W11,V66)</f>
        <v>3946.64</v>
      </c>
      <c r="X66" s="846">
        <f t="shared" si="79"/>
        <v>3957.64</v>
      </c>
      <c r="Y66" s="846">
        <f t="shared" si="79"/>
        <v>3959.64</v>
      </c>
      <c r="Z66" s="846">
        <f t="shared" si="79"/>
        <v>3983.64</v>
      </c>
      <c r="AA66" s="846">
        <f t="shared" si="79"/>
        <v>3996.64</v>
      </c>
      <c r="AB66" s="846">
        <f t="shared" si="79"/>
        <v>3999.64</v>
      </c>
      <c r="AC66" s="846">
        <f t="shared" si="79"/>
        <v>4024.64</v>
      </c>
      <c r="AD66" s="868">
        <f t="shared" si="79"/>
        <v>4049.64</v>
      </c>
      <c r="AE66" s="866">
        <f t="shared" si="79"/>
        <v>4071.64</v>
      </c>
      <c r="AF66" s="846">
        <f t="shared" si="79"/>
        <v>4093.64</v>
      </c>
      <c r="AG66" s="846">
        <f t="shared" si="79"/>
        <v>4115.6399999999994</v>
      </c>
      <c r="AH66" s="846">
        <f t="shared" si="79"/>
        <v>4137.6399999999994</v>
      </c>
      <c r="AI66" s="846">
        <f t="shared" si="79"/>
        <v>4159.6399999999994</v>
      </c>
      <c r="AJ66" s="846">
        <f t="shared" si="79"/>
        <v>4181.6399999999994</v>
      </c>
      <c r="AK66" s="846">
        <f t="shared" si="79"/>
        <v>4203.6399999999994</v>
      </c>
      <c r="AL66" s="846">
        <f t="shared" si="79"/>
        <v>4225.6399999999994</v>
      </c>
      <c r="AM66" s="846">
        <f t="shared" si="79"/>
        <v>4247.6399999999994</v>
      </c>
      <c r="AN66" s="846">
        <f t="shared" si="79"/>
        <v>4269.6399999999994</v>
      </c>
      <c r="AO66" s="846">
        <f t="shared" si="79"/>
        <v>4291.6399999999994</v>
      </c>
      <c r="AP66" s="868">
        <f t="shared" si="79"/>
        <v>4313.6399999999994</v>
      </c>
      <c r="AQ66" s="866">
        <f t="shared" si="79"/>
        <v>4332.6399999999994</v>
      </c>
      <c r="AR66" s="846">
        <f t="shared" si="79"/>
        <v>4351.6399999999994</v>
      </c>
      <c r="AS66" s="846">
        <f t="shared" si="79"/>
        <v>4370.6399999999994</v>
      </c>
      <c r="AT66" s="846">
        <f t="shared" si="79"/>
        <v>4389.6399999999994</v>
      </c>
      <c r="AU66" s="846">
        <f t="shared" si="79"/>
        <v>4408.6399999999994</v>
      </c>
      <c r="AV66" s="846">
        <f t="shared" si="79"/>
        <v>4427.6399999999994</v>
      </c>
      <c r="AW66" s="846">
        <f t="shared" si="79"/>
        <v>4446.6399999999994</v>
      </c>
      <c r="AX66" s="846">
        <f t="shared" si="79"/>
        <v>4465.6399999999994</v>
      </c>
      <c r="AY66" s="846">
        <f t="shared" si="79"/>
        <v>4484.6399999999994</v>
      </c>
      <c r="AZ66" s="846">
        <f t="shared" si="79"/>
        <v>4503.6399999999994</v>
      </c>
      <c r="BA66" s="846">
        <f t="shared" si="79"/>
        <v>4522.6399999999994</v>
      </c>
      <c r="BB66" s="846">
        <f t="shared" si="79"/>
        <v>4522.6399999999994</v>
      </c>
      <c r="BC66" s="846">
        <f t="shared" si="79"/>
        <v>4522.6399999999994</v>
      </c>
      <c r="BD66" s="846">
        <f t="shared" si="79"/>
        <v>4522.6399999999994</v>
      </c>
      <c r="BE66" s="846">
        <f t="shared" si="79"/>
        <v>4522.6399999999994</v>
      </c>
      <c r="BF66" s="846">
        <f t="shared" si="79"/>
        <v>4522.6399999999994</v>
      </c>
      <c r="BG66" s="846">
        <f t="shared" si="79"/>
        <v>4522.6399999999994</v>
      </c>
      <c r="BH66" s="846">
        <f t="shared" si="79"/>
        <v>4545.6399999999994</v>
      </c>
      <c r="BI66" s="846">
        <f t="shared" si="79"/>
        <v>4568.6399999999994</v>
      </c>
      <c r="BJ66" s="846">
        <f t="shared" si="79"/>
        <v>4591.6399999999994</v>
      </c>
      <c r="BK66" s="846">
        <f t="shared" si="79"/>
        <v>4614.6399999999994</v>
      </c>
      <c r="BL66" s="846">
        <f t="shared" si="79"/>
        <v>4637.6399999999994</v>
      </c>
      <c r="BM66" s="846">
        <f t="shared" si="79"/>
        <v>4660.6399999999994</v>
      </c>
      <c r="BN66" s="868">
        <f t="shared" si="79"/>
        <v>4683.6399999999994</v>
      </c>
      <c r="BO66" s="866">
        <f t="shared" si="79"/>
        <v>4706.6399999999994</v>
      </c>
      <c r="BP66" s="846">
        <f t="shared" si="79"/>
        <v>4729.6399999999994</v>
      </c>
      <c r="BQ66" s="846">
        <f t="shared" si="79"/>
        <v>4752.6399999999994</v>
      </c>
      <c r="BR66" s="846">
        <f t="shared" si="79"/>
        <v>4775.6399999999994</v>
      </c>
      <c r="BS66" s="846">
        <f t="shared" si="79"/>
        <v>4798.6399999999994</v>
      </c>
      <c r="BT66" s="846">
        <f t="shared" si="79"/>
        <v>4821.6399999999994</v>
      </c>
      <c r="BU66" s="846">
        <f t="shared" si="79"/>
        <v>4844.6399999999994</v>
      </c>
      <c r="BV66" s="846">
        <f t="shared" si="79"/>
        <v>4867.6399999999994</v>
      </c>
      <c r="BW66" s="846">
        <f t="shared" si="79"/>
        <v>4890.6399999999994</v>
      </c>
      <c r="BX66" s="846">
        <f t="shared" si="79"/>
        <v>4913.6399999999994</v>
      </c>
      <c r="BY66" s="846">
        <f t="shared" si="79"/>
        <v>4936.6399999999994</v>
      </c>
      <c r="BZ66" s="868">
        <f t="shared" si="79"/>
        <v>4959.6399999999994</v>
      </c>
      <c r="CA66" s="866">
        <f t="shared" si="79"/>
        <v>4982.6399999999994</v>
      </c>
      <c r="CB66" s="846">
        <f t="shared" si="79"/>
        <v>5005.6399999999994</v>
      </c>
      <c r="CC66" s="846">
        <f t="shared" si="79"/>
        <v>5028.6399999999994</v>
      </c>
      <c r="CD66" s="846">
        <f t="shared" si="79"/>
        <v>5051.6399999999994</v>
      </c>
      <c r="CE66" s="846">
        <f t="shared" si="79"/>
        <v>5074.6399999999994</v>
      </c>
      <c r="CF66" s="846">
        <f t="shared" si="79"/>
        <v>5097.6399999999994</v>
      </c>
      <c r="CG66" s="846">
        <f t="shared" si="79"/>
        <v>5120.6399999999994</v>
      </c>
      <c r="CH66" s="846">
        <f t="shared" si="79"/>
        <v>5143.6399999999994</v>
      </c>
      <c r="CI66" s="846">
        <f t="shared" ref="CI66:ET66" si="80">IF(COUNT(CI11)=1,CH66+CI11,CH66)</f>
        <v>5166.6399999999994</v>
      </c>
      <c r="CJ66" s="846">
        <f t="shared" si="80"/>
        <v>5189.6399999999994</v>
      </c>
      <c r="CK66" s="846">
        <f t="shared" si="80"/>
        <v>5189.6399999999994</v>
      </c>
      <c r="CL66" s="868">
        <f t="shared" si="80"/>
        <v>5189.6399999999994</v>
      </c>
      <c r="CM66" s="866">
        <f t="shared" si="80"/>
        <v>5189.6399999999994</v>
      </c>
      <c r="CN66" s="846">
        <f t="shared" si="80"/>
        <v>5189.6399999999994</v>
      </c>
      <c r="CO66" s="846">
        <f t="shared" si="80"/>
        <v>5189.6399999999994</v>
      </c>
      <c r="CP66" s="846">
        <f t="shared" si="80"/>
        <v>5189.6399999999994</v>
      </c>
      <c r="CQ66" s="846">
        <f t="shared" si="80"/>
        <v>5189.6399999999994</v>
      </c>
      <c r="CR66" s="846">
        <f t="shared" si="80"/>
        <v>5189.6399999999994</v>
      </c>
      <c r="CS66" s="846">
        <f t="shared" si="80"/>
        <v>5189.6399999999994</v>
      </c>
      <c r="CT66" s="846">
        <f t="shared" si="80"/>
        <v>5189.6399999999994</v>
      </c>
      <c r="CU66" s="846">
        <f t="shared" si="80"/>
        <v>5189.6399999999994</v>
      </c>
      <c r="CV66" s="846">
        <f t="shared" si="80"/>
        <v>5189.6399999999994</v>
      </c>
      <c r="CW66" s="846">
        <f t="shared" si="80"/>
        <v>5189.6399999999994</v>
      </c>
      <c r="CX66" s="868">
        <f t="shared" si="80"/>
        <v>5189.6399999999994</v>
      </c>
      <c r="CY66" s="866">
        <f t="shared" si="80"/>
        <v>5189.6399999999994</v>
      </c>
      <c r="CZ66" s="846">
        <f t="shared" si="80"/>
        <v>5189.6399999999994</v>
      </c>
      <c r="DA66" s="846">
        <f t="shared" si="80"/>
        <v>5189.6399999999994</v>
      </c>
      <c r="DB66" s="846">
        <f t="shared" si="80"/>
        <v>5189.6399999999994</v>
      </c>
      <c r="DC66" s="846">
        <f t="shared" si="80"/>
        <v>5189.6399999999994</v>
      </c>
      <c r="DD66" s="846">
        <f t="shared" si="80"/>
        <v>5189.6399999999994</v>
      </c>
      <c r="DE66" s="846">
        <f t="shared" si="80"/>
        <v>5189.6399999999994</v>
      </c>
      <c r="DF66" s="846">
        <f t="shared" si="80"/>
        <v>5189.6399999999994</v>
      </c>
      <c r="DG66" s="846">
        <f t="shared" si="80"/>
        <v>5212.6399999999994</v>
      </c>
      <c r="DH66" s="846">
        <f t="shared" si="80"/>
        <v>5235.6399999999994</v>
      </c>
      <c r="DI66" s="846">
        <f t="shared" si="80"/>
        <v>5258.6399999999994</v>
      </c>
      <c r="DJ66" s="868">
        <f t="shared" si="80"/>
        <v>5281.6399999999994</v>
      </c>
      <c r="DK66" s="866">
        <f t="shared" si="80"/>
        <v>5301.6399999999994</v>
      </c>
      <c r="DL66" s="846">
        <f t="shared" si="80"/>
        <v>5321.6399999999994</v>
      </c>
      <c r="DM66" s="846">
        <f t="shared" si="80"/>
        <v>5341.6399999999994</v>
      </c>
      <c r="DN66" s="846">
        <f t="shared" si="80"/>
        <v>5361.6399999999994</v>
      </c>
      <c r="DO66" s="846">
        <f t="shared" si="80"/>
        <v>5381.6399999999994</v>
      </c>
      <c r="DP66" s="846">
        <f t="shared" si="80"/>
        <v>5401.6399999999994</v>
      </c>
      <c r="DQ66" s="846">
        <f t="shared" si="80"/>
        <v>5421.6399999999994</v>
      </c>
      <c r="DR66" s="846">
        <f t="shared" si="80"/>
        <v>5441.6399999999994</v>
      </c>
      <c r="DS66" s="846">
        <f t="shared" si="80"/>
        <v>5441.6399999999994</v>
      </c>
      <c r="DT66" s="846">
        <f t="shared" si="80"/>
        <v>5441.6399999999994</v>
      </c>
      <c r="DU66" s="846">
        <f t="shared" si="80"/>
        <v>5441.6399999999994</v>
      </c>
      <c r="DV66" s="868">
        <f t="shared" si="56"/>
        <v>5441.6399999999994</v>
      </c>
      <c r="DW66" s="866">
        <f t="shared" si="80"/>
        <v>5441.6399999999994</v>
      </c>
      <c r="DX66" s="846">
        <f t="shared" si="80"/>
        <v>5461.6399999999994</v>
      </c>
      <c r="DY66" s="846">
        <f t="shared" si="80"/>
        <v>5481.6399999999994</v>
      </c>
      <c r="DZ66" s="846">
        <f t="shared" si="80"/>
        <v>5501.6399999999994</v>
      </c>
      <c r="EA66" s="846">
        <f t="shared" si="80"/>
        <v>5521.6399999999994</v>
      </c>
      <c r="EB66" s="846">
        <f t="shared" si="80"/>
        <v>5541.6399999999994</v>
      </c>
      <c r="EC66" s="846">
        <f t="shared" si="80"/>
        <v>5561.6399999999994</v>
      </c>
      <c r="ED66" s="846">
        <f t="shared" si="80"/>
        <v>5581.6399999999994</v>
      </c>
      <c r="EE66" s="846">
        <f t="shared" si="80"/>
        <v>5601.6399999999994</v>
      </c>
      <c r="EF66" s="846">
        <f t="shared" si="80"/>
        <v>5621.6399999999994</v>
      </c>
      <c r="EG66" s="846">
        <f t="shared" si="80"/>
        <v>5641.6399999999994</v>
      </c>
      <c r="EH66" s="868">
        <f t="shared" si="80"/>
        <v>5661.6399999999994</v>
      </c>
      <c r="EI66" s="866">
        <f t="shared" si="80"/>
        <v>5681.6399999999994</v>
      </c>
      <c r="EJ66" s="846">
        <f t="shared" si="80"/>
        <v>5701.6399999999994</v>
      </c>
      <c r="EK66" s="846">
        <f t="shared" si="80"/>
        <v>5721.6399999999994</v>
      </c>
      <c r="EL66" s="846">
        <f t="shared" si="80"/>
        <v>5741.6399999999994</v>
      </c>
      <c r="EM66" s="846">
        <f t="shared" si="80"/>
        <v>5761.6399999999994</v>
      </c>
      <c r="EN66" s="846">
        <f t="shared" si="80"/>
        <v>5781.6399999999994</v>
      </c>
      <c r="EO66" s="846">
        <f t="shared" si="80"/>
        <v>5801.6399999999994</v>
      </c>
      <c r="EP66" s="846">
        <f t="shared" si="80"/>
        <v>5821.6399999999994</v>
      </c>
      <c r="EQ66" s="846">
        <f t="shared" si="80"/>
        <v>5841.6399999999994</v>
      </c>
      <c r="ER66" s="846">
        <f t="shared" si="80"/>
        <v>5861.6399999999994</v>
      </c>
      <c r="ES66" s="846">
        <f t="shared" si="80"/>
        <v>5881.6399999999994</v>
      </c>
      <c r="ET66" s="868">
        <f t="shared" si="80"/>
        <v>5901.6399999999994</v>
      </c>
      <c r="EU66" s="866">
        <f t="shared" ref="EU66:GP66" si="81">IF(COUNT(EU11)=1,ET66+EU11,ET66)</f>
        <v>5921.6399999999994</v>
      </c>
      <c r="EV66" s="846">
        <f t="shared" si="81"/>
        <v>5941.6399999999994</v>
      </c>
      <c r="EW66" s="846">
        <f t="shared" si="81"/>
        <v>5961.6399999999994</v>
      </c>
      <c r="EX66" s="846">
        <f t="shared" si="81"/>
        <v>5981.6399999999994</v>
      </c>
      <c r="EY66" s="846">
        <f t="shared" si="81"/>
        <v>6001.6399999999994</v>
      </c>
      <c r="EZ66" s="846">
        <f t="shared" si="81"/>
        <v>6021.6399999999994</v>
      </c>
      <c r="FA66" s="846">
        <f t="shared" si="81"/>
        <v>6041.6399999999994</v>
      </c>
      <c r="FB66" s="846">
        <f t="shared" si="81"/>
        <v>6061.6399999999994</v>
      </c>
      <c r="FC66" s="846">
        <f t="shared" si="81"/>
        <v>6081.6399999999994</v>
      </c>
      <c r="FD66" s="846">
        <f t="shared" si="81"/>
        <v>6101.6399999999994</v>
      </c>
      <c r="FE66" s="846">
        <f t="shared" si="81"/>
        <v>6121.6399999999994</v>
      </c>
      <c r="FF66" s="868">
        <f t="shared" si="81"/>
        <v>6141.6399999999994</v>
      </c>
      <c r="FG66" s="866">
        <f t="shared" si="81"/>
        <v>6161.6399999999994</v>
      </c>
      <c r="FH66" s="846">
        <f t="shared" si="81"/>
        <v>6181.6399999999994</v>
      </c>
      <c r="FI66" s="846">
        <f t="shared" si="81"/>
        <v>6201.6399999999994</v>
      </c>
      <c r="FJ66" s="846">
        <f t="shared" si="81"/>
        <v>6221.6399999999994</v>
      </c>
      <c r="FK66" s="846">
        <f t="shared" si="81"/>
        <v>6241.6399999999994</v>
      </c>
      <c r="FL66" s="846">
        <f t="shared" si="81"/>
        <v>6261.6399999999994</v>
      </c>
      <c r="FM66" s="846">
        <f t="shared" si="81"/>
        <v>6281.6399999999994</v>
      </c>
      <c r="FN66" s="846">
        <f t="shared" si="81"/>
        <v>6301.6399999999994</v>
      </c>
      <c r="FO66" s="846">
        <f t="shared" si="81"/>
        <v>6321.6399999999994</v>
      </c>
      <c r="FP66" s="846">
        <f t="shared" si="81"/>
        <v>6341.6399999999994</v>
      </c>
      <c r="FQ66" s="846">
        <f t="shared" si="81"/>
        <v>6361.6399999999994</v>
      </c>
      <c r="FR66" s="868">
        <f t="shared" si="81"/>
        <v>6381.6399999999994</v>
      </c>
      <c r="FS66" s="866">
        <f t="shared" si="81"/>
        <v>6401.6399999999994</v>
      </c>
      <c r="FT66" s="846">
        <f t="shared" si="81"/>
        <v>6421.6399999999994</v>
      </c>
      <c r="FU66" s="846">
        <f t="shared" si="81"/>
        <v>6441.6399999999994</v>
      </c>
      <c r="FV66" s="846">
        <f t="shared" si="81"/>
        <v>6441.6399999999994</v>
      </c>
      <c r="FW66" s="846">
        <f t="shared" si="81"/>
        <v>6441.6399999999994</v>
      </c>
      <c r="FX66" s="846">
        <f t="shared" si="81"/>
        <v>6441.6399999999994</v>
      </c>
      <c r="FY66" s="846">
        <f t="shared" si="81"/>
        <v>6441.6399999999994</v>
      </c>
      <c r="FZ66" s="846">
        <f t="shared" si="81"/>
        <v>6441.6399999999994</v>
      </c>
      <c r="GA66" s="846">
        <f t="shared" si="81"/>
        <v>6441.6399999999994</v>
      </c>
      <c r="GB66" s="846">
        <f t="shared" si="81"/>
        <v>6441.6399999999994</v>
      </c>
      <c r="GC66" s="846">
        <f t="shared" si="81"/>
        <v>6441.6399999999994</v>
      </c>
      <c r="GD66" s="868">
        <f t="shared" si="63"/>
        <v>6441.6399999999994</v>
      </c>
      <c r="GE66" s="866">
        <f t="shared" si="81"/>
        <v>6441.6399999999994</v>
      </c>
      <c r="GF66" s="846">
        <f t="shared" si="81"/>
        <v>6441.6399999999994</v>
      </c>
      <c r="GG66" s="846">
        <f t="shared" si="81"/>
        <v>6441.6399999999994</v>
      </c>
      <c r="GH66" s="846">
        <f t="shared" si="81"/>
        <v>6441.6399999999994</v>
      </c>
      <c r="GI66" s="846">
        <f t="shared" si="81"/>
        <v>6441.6399999999994</v>
      </c>
      <c r="GJ66" s="846">
        <f t="shared" si="81"/>
        <v>6441.6399999999994</v>
      </c>
      <c r="GK66" s="846">
        <f t="shared" si="81"/>
        <v>6441.6399999999994</v>
      </c>
      <c r="GL66" s="846">
        <f t="shared" si="81"/>
        <v>6441.6399999999994</v>
      </c>
      <c r="GM66" s="846">
        <f t="shared" si="81"/>
        <v>6441.6399999999994</v>
      </c>
      <c r="GN66" s="846">
        <f t="shared" si="81"/>
        <v>6441.6399999999994</v>
      </c>
      <c r="GO66" s="846">
        <f t="shared" si="81"/>
        <v>6441.6399999999994</v>
      </c>
      <c r="GP66" s="868">
        <f t="shared" si="81"/>
        <v>6441.6399999999994</v>
      </c>
    </row>
    <row r="67" spans="1:198" ht="15.75" customHeight="1" x14ac:dyDescent="0.2"/>
    <row r="68" spans="1:198" ht="15.75" customHeight="1" x14ac:dyDescent="0.2"/>
    <row r="69" spans="1:198" ht="15.75" customHeight="1" x14ac:dyDescent="0.2"/>
    <row r="70" spans="1:198" ht="15.75" customHeight="1" x14ac:dyDescent="0.2"/>
    <row r="71" spans="1:198" ht="15.75" customHeight="1" x14ac:dyDescent="0.2"/>
    <row r="72" spans="1:198" ht="15.75" customHeight="1" x14ac:dyDescent="0.2"/>
    <row r="73" spans="1:198" ht="15.75" customHeight="1" x14ac:dyDescent="0.2"/>
    <row r="74" spans="1:198" ht="15.75" customHeight="1" x14ac:dyDescent="0.2"/>
    <row r="75" spans="1:198" ht="15.75" customHeight="1" x14ac:dyDescent="0.2"/>
    <row r="76" spans="1:198" ht="15.75" customHeight="1" x14ac:dyDescent="0.2"/>
    <row r="77" spans="1:198" ht="15.75" customHeight="1" x14ac:dyDescent="0.2"/>
    <row r="78" spans="1:198" ht="15.75" customHeight="1" x14ac:dyDescent="0.2"/>
    <row r="79" spans="1:198" ht="15.75" customHeight="1" x14ac:dyDescent="0.2"/>
    <row r="80" spans="1:198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</sheetData>
  <mergeCells count="129">
    <mergeCell ref="HI32:HJ32"/>
    <mergeCell ref="BO20:BZ20"/>
    <mergeCell ref="CA20:CL20"/>
    <mergeCell ref="G19:R19"/>
    <mergeCell ref="S19:AD19"/>
    <mergeCell ref="AE19:AP19"/>
    <mergeCell ref="AQ19:BB19"/>
    <mergeCell ref="BC19:BN19"/>
    <mergeCell ref="BO19:BZ19"/>
    <mergeCell ref="CA19:CL19"/>
    <mergeCell ref="AQ20:BB20"/>
    <mergeCell ref="BC20:BN20"/>
    <mergeCell ref="G20:R20"/>
    <mergeCell ref="G15:R15"/>
    <mergeCell ref="G1:R1"/>
    <mergeCell ref="AE14:AP14"/>
    <mergeCell ref="AQ14:BB14"/>
    <mergeCell ref="BC14:BN14"/>
    <mergeCell ref="S1:AC1"/>
    <mergeCell ref="AE1:AO1"/>
    <mergeCell ref="G14:R14"/>
    <mergeCell ref="S14:AD14"/>
    <mergeCell ref="S15:AD15"/>
    <mergeCell ref="CM1:CX1"/>
    <mergeCell ref="CY1:DJ1"/>
    <mergeCell ref="CY15:DJ15"/>
    <mergeCell ref="AE15:AP15"/>
    <mergeCell ref="AQ15:BB15"/>
    <mergeCell ref="BC15:BN15"/>
    <mergeCell ref="AQ1:BA1"/>
    <mergeCell ref="BC1:BM1"/>
    <mergeCell ref="BO1:BY1"/>
    <mergeCell ref="BO14:BZ14"/>
    <mergeCell ref="CM14:CX14"/>
    <mergeCell ref="CY14:DJ14"/>
    <mergeCell ref="CA1:CK1"/>
    <mergeCell ref="GE1:GP1"/>
    <mergeCell ref="DK1:DV1"/>
    <mergeCell ref="DW1:EH1"/>
    <mergeCell ref="EI1:ET1"/>
    <mergeCell ref="EU1:FF1"/>
    <mergeCell ref="FG1:FR1"/>
    <mergeCell ref="FS1:GD1"/>
    <mergeCell ref="FS15:GD15"/>
    <mergeCell ref="GE15:GP15"/>
    <mergeCell ref="EU15:FF15"/>
    <mergeCell ref="DK14:DV14"/>
    <mergeCell ref="DW14:EH14"/>
    <mergeCell ref="EI14:ET14"/>
    <mergeCell ref="EU14:FF14"/>
    <mergeCell ref="FG14:FR14"/>
    <mergeCell ref="FS14:GD14"/>
    <mergeCell ref="GE14:GP14"/>
    <mergeCell ref="FY17:GD17"/>
    <mergeCell ref="GE17:GJ17"/>
    <mergeCell ref="GK17:GP17"/>
    <mergeCell ref="FS17:FX17"/>
    <mergeCell ref="FG15:FR15"/>
    <mergeCell ref="BU17:BZ17"/>
    <mergeCell ref="CM15:CX15"/>
    <mergeCell ref="CM17:CR17"/>
    <mergeCell ref="CS17:CX17"/>
    <mergeCell ref="BO15:BZ15"/>
    <mergeCell ref="CA15:CL15"/>
    <mergeCell ref="EO17:ET17"/>
    <mergeCell ref="EU17:EZ17"/>
    <mergeCell ref="FA17:FF17"/>
    <mergeCell ref="FG17:FL17"/>
    <mergeCell ref="FM17:FR17"/>
    <mergeCell ref="DK17:DP17"/>
    <mergeCell ref="DQ17:DV17"/>
    <mergeCell ref="DW17:EB17"/>
    <mergeCell ref="EC17:EH17"/>
    <mergeCell ref="EI17:EN17"/>
    <mergeCell ref="DK15:DV15"/>
    <mergeCell ref="DW15:EH15"/>
    <mergeCell ref="EI15:ET15"/>
    <mergeCell ref="BI17:BN17"/>
    <mergeCell ref="AQ17:AV17"/>
    <mergeCell ref="AW17:BB17"/>
    <mergeCell ref="BC17:BH17"/>
    <mergeCell ref="CA17:CF17"/>
    <mergeCell ref="CG17:CL17"/>
    <mergeCell ref="S17:X17"/>
    <mergeCell ref="G17:L17"/>
    <mergeCell ref="M17:R17"/>
    <mergeCell ref="Y17:AD17"/>
    <mergeCell ref="AE17:AJ17"/>
    <mergeCell ref="AK17:AP17"/>
    <mergeCell ref="BO17:BT17"/>
    <mergeCell ref="CY17:DD17"/>
    <mergeCell ref="DE17:DJ17"/>
    <mergeCell ref="CA14:CL14"/>
    <mergeCell ref="D27:E27"/>
    <mergeCell ref="GE20:GP20"/>
    <mergeCell ref="FS19:GD19"/>
    <mergeCell ref="GE19:GP19"/>
    <mergeCell ref="CM20:CX20"/>
    <mergeCell ref="CY20:DJ20"/>
    <mergeCell ref="DK20:DV20"/>
    <mergeCell ref="DW20:EH20"/>
    <mergeCell ref="EI20:ET20"/>
    <mergeCell ref="EU20:FF20"/>
    <mergeCell ref="FG20:FR20"/>
    <mergeCell ref="FS20:GD20"/>
    <mergeCell ref="CM19:CX19"/>
    <mergeCell ref="CY19:DJ19"/>
    <mergeCell ref="DK19:DV19"/>
    <mergeCell ref="DW19:EH19"/>
    <mergeCell ref="EI19:ET19"/>
    <mergeCell ref="EU19:FF19"/>
    <mergeCell ref="FG19:FR19"/>
    <mergeCell ref="S20:AD20"/>
    <mergeCell ref="AE20:AP20"/>
    <mergeCell ref="DW57:EH57"/>
    <mergeCell ref="EI57:ET57"/>
    <mergeCell ref="EU57:FF57"/>
    <mergeCell ref="FG57:FR57"/>
    <mergeCell ref="FS57:GD57"/>
    <mergeCell ref="GE57:GP57"/>
    <mergeCell ref="S57:AC57"/>
    <mergeCell ref="AE57:AO57"/>
    <mergeCell ref="AQ57:BA57"/>
    <mergeCell ref="BC57:BM57"/>
    <mergeCell ref="BO57:BY57"/>
    <mergeCell ref="CA57:CK57"/>
    <mergeCell ref="CM57:CX57"/>
    <mergeCell ref="CY57:DJ57"/>
    <mergeCell ref="DK57:DV57"/>
  </mergeCells>
  <phoneticPr fontId="7" type="noConversion"/>
  <conditionalFormatting sqref="G4:R4">
    <cfRule type="cellIs" dxfId="2190" priority="858" stopIfTrue="1" operator="equal">
      <formula>"RMV"</formula>
    </cfRule>
    <cfRule type="cellIs" dxfId="2189" priority="859" stopIfTrue="1" operator="equal">
      <formula>"X"</formula>
    </cfRule>
    <cfRule type="cellIs" dxfId="2188" priority="860" stopIfTrue="1" operator="equal">
      <formula>"VD"</formula>
    </cfRule>
    <cfRule type="cellIs" dxfId="2187" priority="861" stopIfTrue="1" operator="equal">
      <formula>"CV"</formula>
    </cfRule>
    <cfRule type="expression" dxfId="2186" priority="862" stopIfTrue="1">
      <formula>IF(LEFT(G4,1)="V",1,0)</formula>
    </cfRule>
    <cfRule type="cellIs" dxfId="2185" priority="863" stopIfTrue="1" operator="equal">
      <formula>"AIA"</formula>
    </cfRule>
    <cfRule type="cellIs" dxfId="2184" priority="864" stopIfTrue="1" operator="equal">
      <formula>"STK"</formula>
    </cfRule>
  </conditionalFormatting>
  <conditionalFormatting sqref="G5:R11">
    <cfRule type="cellIs" dxfId="2183" priority="851" stopIfTrue="1" operator="equal">
      <formula>"RMV"</formula>
    </cfRule>
    <cfRule type="cellIs" dxfId="2182" priority="852" stopIfTrue="1" operator="equal">
      <formula>"X"</formula>
    </cfRule>
    <cfRule type="cellIs" dxfId="2181" priority="853" stopIfTrue="1" operator="equal">
      <formula>"VD"</formula>
    </cfRule>
    <cfRule type="cellIs" dxfId="2180" priority="854" stopIfTrue="1" operator="equal">
      <formula>"CV"</formula>
    </cfRule>
    <cfRule type="expression" dxfId="2179" priority="855" stopIfTrue="1">
      <formula>IF(LEFT(G5,1)="V",1,0)</formula>
    </cfRule>
    <cfRule type="cellIs" dxfId="2178" priority="856" stopIfTrue="1" operator="equal">
      <formula>"AIA"</formula>
    </cfRule>
    <cfRule type="cellIs" dxfId="2177" priority="857" stopIfTrue="1" operator="equal">
      <formula>"STK"</formula>
    </cfRule>
  </conditionalFormatting>
  <conditionalFormatting sqref="D27 F27">
    <cfRule type="cellIs" dxfId="2176" priority="816" stopIfTrue="1" operator="equal">
      <formula>"RMV"</formula>
    </cfRule>
    <cfRule type="cellIs" dxfId="2175" priority="817" stopIfTrue="1" operator="equal">
      <formula>"X"</formula>
    </cfRule>
    <cfRule type="cellIs" dxfId="2174" priority="818" stopIfTrue="1" operator="equal">
      <formula>"VD"</formula>
    </cfRule>
    <cfRule type="cellIs" dxfId="2173" priority="819" stopIfTrue="1" operator="equal">
      <formula>"CV"</formula>
    </cfRule>
    <cfRule type="expression" dxfId="2172" priority="820" stopIfTrue="1">
      <formula>IF(LEFT(D27,1)="V",1,0)</formula>
    </cfRule>
    <cfRule type="cellIs" dxfId="2171" priority="821" stopIfTrue="1" operator="equal">
      <formula>"AIA"</formula>
    </cfRule>
    <cfRule type="cellIs" dxfId="2170" priority="822" stopIfTrue="1" operator="equal">
      <formula>"STK"</formula>
    </cfRule>
  </conditionalFormatting>
  <conditionalFormatting sqref="S39:T39 S35:T35 U35:GP43">
    <cfRule type="cellIs" dxfId="2169" priority="808" stopIfTrue="1" operator="equal">
      <formula>"RMV"</formula>
    </cfRule>
    <cfRule type="cellIs" dxfId="2168" priority="809" stopIfTrue="1" operator="equal">
      <formula>"X"</formula>
    </cfRule>
    <cfRule type="cellIs" dxfId="2167" priority="812" stopIfTrue="1" operator="equal">
      <formula>"CV"</formula>
    </cfRule>
    <cfRule type="expression" dxfId="2166" priority="813" stopIfTrue="1">
      <formula>IF(LEFT(S35,1)="V",1,0)</formula>
    </cfRule>
    <cfRule type="cellIs" dxfId="2165" priority="814" stopIfTrue="1" operator="equal">
      <formula>"AIA"</formula>
    </cfRule>
    <cfRule type="cellIs" dxfId="2164" priority="815" stopIfTrue="1" operator="equal">
      <formula>"STK"</formula>
    </cfRule>
  </conditionalFormatting>
  <conditionalFormatting sqref="S39:T39 S35:T35 U35:GP43">
    <cfRule type="colorScale" priority="811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S39:T39 S35:T35 U35:GP43">
    <cfRule type="cellIs" dxfId="2163" priority="807" stopIfTrue="1" operator="lessThan">
      <formula>0</formula>
    </cfRule>
  </conditionalFormatting>
  <conditionalFormatting sqref="S4:U11 X9:Y9 X10:AB11 AB9 S3:AB3 X4:AB8">
    <cfRule type="cellIs" dxfId="2162" priority="796" stopIfTrue="1" operator="equal">
      <formula>"X"</formula>
    </cfRule>
    <cfRule type="cellIs" dxfId="2161" priority="797" stopIfTrue="1" operator="equal">
      <formula>"VD"</formula>
    </cfRule>
    <cfRule type="cellIs" dxfId="2160" priority="799" stopIfTrue="1" operator="equal">
      <formula>"CV"</formula>
    </cfRule>
    <cfRule type="expression" dxfId="2159" priority="800" stopIfTrue="1">
      <formula>IF(LEFT(S3,1)="V",1,0)</formula>
    </cfRule>
    <cfRule type="cellIs" dxfId="2158" priority="801" stopIfTrue="1" operator="equal">
      <formula>"AIA"</formula>
    </cfRule>
    <cfRule type="cellIs" dxfId="2157" priority="802" stopIfTrue="1" operator="equal">
      <formula>"STK"</formula>
    </cfRule>
  </conditionalFormatting>
  <conditionalFormatting sqref="S4:U11 X9:Y9 X10:AB11 AB9 S3:AB3 X4:AB8">
    <cfRule type="cellIs" dxfId="2156" priority="794" stopIfTrue="1" operator="equal">
      <formula>"SB"</formula>
    </cfRule>
    <cfRule type="cellIs" dxfId="2155" priority="795" stopIfTrue="1" operator="equal">
      <formula>"SSP"</formula>
    </cfRule>
  </conditionalFormatting>
  <conditionalFormatting sqref="S4:U11 X9:Y9 X10:AB11 AB9 S3:AB3 X4:AB8">
    <cfRule type="expression" dxfId="2154" priority="803" stopIfTrue="1">
      <formula>IF(S35&lt;10,1,0)</formula>
    </cfRule>
    <cfRule type="expression" dxfId="2153" priority="804">
      <formula>IF(S35&lt;50,1,0)</formula>
    </cfRule>
  </conditionalFormatting>
  <conditionalFormatting sqref="HG23:HL30">
    <cfRule type="cellIs" dxfId="2152" priority="791" operator="lessThan">
      <formula>$F$27-30</formula>
    </cfRule>
    <cfRule type="cellIs" dxfId="2151" priority="792" operator="greaterThan">
      <formula>$F$27</formula>
    </cfRule>
  </conditionalFormatting>
  <conditionalFormatting sqref="HX23:IC30">
    <cfRule type="cellIs" dxfId="2150" priority="789" operator="greaterThan">
      <formula>60</formula>
    </cfRule>
  </conditionalFormatting>
  <conditionalFormatting sqref="HQ23:HQ30">
    <cfRule type="expression" dxfId="2149" priority="786">
      <formula>HQ23+HR23&gt;24</formula>
    </cfRule>
  </conditionalFormatting>
  <conditionalFormatting sqref="HR23:HR30">
    <cfRule type="expression" dxfId="2148" priority="785">
      <formula>HR23+HQ23&gt;24</formula>
    </cfRule>
  </conditionalFormatting>
  <conditionalFormatting sqref="HS23:HS30">
    <cfRule type="expression" dxfId="2147" priority="784">
      <formula>HS23+HT23&gt;24</formula>
    </cfRule>
  </conditionalFormatting>
  <conditionalFormatting sqref="HT23:HT30">
    <cfRule type="expression" dxfId="2146" priority="776">
      <formula>HT23+HS23&gt;24</formula>
    </cfRule>
  </conditionalFormatting>
  <conditionalFormatting sqref="HP23">
    <cfRule type="expression" dxfId="2145" priority="774">
      <formula>HP23+HU23&gt;24</formula>
    </cfRule>
  </conditionalFormatting>
  <conditionalFormatting sqref="HP24:HP30">
    <cfRule type="expression" dxfId="2144" priority="773">
      <formula>HP24+HU24&gt;24</formula>
    </cfRule>
  </conditionalFormatting>
  <conditionalFormatting sqref="HU23">
    <cfRule type="expression" dxfId="2143" priority="772">
      <formula>HU23+HP23&gt;24</formula>
    </cfRule>
  </conditionalFormatting>
  <conditionalFormatting sqref="HU24:HU30">
    <cfRule type="expression" dxfId="2142" priority="771">
      <formula>HU24+HP24&gt;24</formula>
    </cfRule>
  </conditionalFormatting>
  <conditionalFormatting sqref="D3:D6 D8:D11">
    <cfRule type="cellIs" dxfId="2141" priority="768" operator="lessThan">
      <formula>E3</formula>
    </cfRule>
  </conditionalFormatting>
  <conditionalFormatting sqref="V4">
    <cfRule type="cellIs" dxfId="2140" priority="760" stopIfTrue="1" operator="equal">
      <formula>"X"</formula>
    </cfRule>
    <cfRule type="cellIs" dxfId="2139" priority="761" stopIfTrue="1" operator="equal">
      <formula>"VD"</formula>
    </cfRule>
    <cfRule type="cellIs" dxfId="2138" priority="762" stopIfTrue="1" operator="equal">
      <formula>"CV"</formula>
    </cfRule>
    <cfRule type="expression" dxfId="2137" priority="763" stopIfTrue="1">
      <formula>IF(LEFT(V4,1)="V",1,0)</formula>
    </cfRule>
    <cfRule type="cellIs" dxfId="2136" priority="764" stopIfTrue="1" operator="equal">
      <formula>"AIA"</formula>
    </cfRule>
    <cfRule type="cellIs" dxfId="2135" priority="765" stopIfTrue="1" operator="equal">
      <formula>"STK"</formula>
    </cfRule>
  </conditionalFormatting>
  <conditionalFormatting sqref="V4">
    <cfRule type="cellIs" dxfId="2134" priority="758" stopIfTrue="1" operator="equal">
      <formula>"SB"</formula>
    </cfRule>
    <cfRule type="cellIs" dxfId="2133" priority="759" stopIfTrue="1" operator="equal">
      <formula>"SSP"</formula>
    </cfRule>
  </conditionalFormatting>
  <conditionalFormatting sqref="V4">
    <cfRule type="expression" dxfId="2132" priority="766" stopIfTrue="1">
      <formula>IF(V36&lt;10,1,0)</formula>
    </cfRule>
    <cfRule type="expression" dxfId="2131" priority="767">
      <formula>IF(V36&lt;50,1,0)</formula>
    </cfRule>
  </conditionalFormatting>
  <conditionalFormatting sqref="V5">
    <cfRule type="cellIs" dxfId="2130" priority="750" stopIfTrue="1" operator="equal">
      <formula>"X"</formula>
    </cfRule>
    <cfRule type="cellIs" dxfId="2129" priority="751" stopIfTrue="1" operator="equal">
      <formula>"VD"</formula>
    </cfRule>
    <cfRule type="cellIs" dxfId="2128" priority="752" stopIfTrue="1" operator="equal">
      <formula>"CV"</formula>
    </cfRule>
    <cfRule type="expression" dxfId="2127" priority="753" stopIfTrue="1">
      <formula>IF(LEFT(V5,1)="V",1,0)</formula>
    </cfRule>
    <cfRule type="cellIs" dxfId="2126" priority="754" stopIfTrue="1" operator="equal">
      <formula>"AIA"</formula>
    </cfRule>
    <cfRule type="cellIs" dxfId="2125" priority="755" stopIfTrue="1" operator="equal">
      <formula>"STK"</formula>
    </cfRule>
  </conditionalFormatting>
  <conditionalFormatting sqref="V5">
    <cfRule type="cellIs" dxfId="2124" priority="748" stopIfTrue="1" operator="equal">
      <formula>"SB"</formula>
    </cfRule>
    <cfRule type="cellIs" dxfId="2123" priority="749" stopIfTrue="1" operator="equal">
      <formula>"SSP"</formula>
    </cfRule>
  </conditionalFormatting>
  <conditionalFormatting sqref="V5">
    <cfRule type="expression" dxfId="2122" priority="756" stopIfTrue="1">
      <formula>IF(V37&lt;10,1,0)</formula>
    </cfRule>
    <cfRule type="expression" dxfId="2121" priority="757">
      <formula>IF(V37&lt;50,1,0)</formula>
    </cfRule>
  </conditionalFormatting>
  <conditionalFormatting sqref="V6">
    <cfRule type="cellIs" dxfId="2120" priority="740" stopIfTrue="1" operator="equal">
      <formula>"X"</formula>
    </cfRule>
    <cfRule type="cellIs" dxfId="2119" priority="741" stopIfTrue="1" operator="equal">
      <formula>"VD"</formula>
    </cfRule>
    <cfRule type="cellIs" dxfId="2118" priority="742" stopIfTrue="1" operator="equal">
      <formula>"CV"</formula>
    </cfRule>
    <cfRule type="expression" dxfId="2117" priority="743" stopIfTrue="1">
      <formula>IF(LEFT(V6,1)="V",1,0)</formula>
    </cfRule>
    <cfRule type="cellIs" dxfId="2116" priority="744" stopIfTrue="1" operator="equal">
      <formula>"AIA"</formula>
    </cfRule>
    <cfRule type="cellIs" dxfId="2115" priority="745" stopIfTrue="1" operator="equal">
      <formula>"STK"</formula>
    </cfRule>
  </conditionalFormatting>
  <conditionalFormatting sqref="V6">
    <cfRule type="cellIs" dxfId="2114" priority="738" stopIfTrue="1" operator="equal">
      <formula>"SB"</formula>
    </cfRule>
    <cfRule type="cellIs" dxfId="2113" priority="739" stopIfTrue="1" operator="equal">
      <formula>"SSP"</formula>
    </cfRule>
  </conditionalFormatting>
  <conditionalFormatting sqref="V6">
    <cfRule type="expression" dxfId="2112" priority="746" stopIfTrue="1">
      <formula>IF(V38&lt;10,1,0)</formula>
    </cfRule>
    <cfRule type="expression" dxfId="2111" priority="747">
      <formula>IF(V38&lt;50,1,0)</formula>
    </cfRule>
  </conditionalFormatting>
  <conditionalFormatting sqref="V7">
    <cfRule type="cellIs" dxfId="2110" priority="730" stopIfTrue="1" operator="equal">
      <formula>"X"</formula>
    </cfRule>
    <cfRule type="cellIs" dxfId="2109" priority="731" stopIfTrue="1" operator="equal">
      <formula>"VD"</formula>
    </cfRule>
    <cfRule type="cellIs" dxfId="2108" priority="732" stopIfTrue="1" operator="equal">
      <formula>"CV"</formula>
    </cfRule>
    <cfRule type="expression" dxfId="2107" priority="733" stopIfTrue="1">
      <formula>IF(LEFT(V7,1)="V",1,0)</formula>
    </cfRule>
    <cfRule type="cellIs" dxfId="2106" priority="734" stopIfTrue="1" operator="equal">
      <formula>"AIA"</formula>
    </cfRule>
    <cfRule type="cellIs" dxfId="2105" priority="735" stopIfTrue="1" operator="equal">
      <formula>"STK"</formula>
    </cfRule>
  </conditionalFormatting>
  <conditionalFormatting sqref="V7">
    <cfRule type="cellIs" dxfId="2104" priority="728" stopIfTrue="1" operator="equal">
      <formula>"SB"</formula>
    </cfRule>
    <cfRule type="cellIs" dxfId="2103" priority="729" stopIfTrue="1" operator="equal">
      <formula>"SSP"</formula>
    </cfRule>
  </conditionalFormatting>
  <conditionalFormatting sqref="V7">
    <cfRule type="expression" dxfId="2102" priority="736" stopIfTrue="1">
      <formula>IF(V39&lt;10,1,0)</formula>
    </cfRule>
    <cfRule type="expression" dxfId="2101" priority="737">
      <formula>IF(V39&lt;50,1,0)</formula>
    </cfRule>
  </conditionalFormatting>
  <conditionalFormatting sqref="V8">
    <cfRule type="cellIs" dxfId="2100" priority="720" stopIfTrue="1" operator="equal">
      <formula>"X"</formula>
    </cfRule>
    <cfRule type="cellIs" dxfId="2099" priority="721" stopIfTrue="1" operator="equal">
      <formula>"VD"</formula>
    </cfRule>
    <cfRule type="cellIs" dxfId="2098" priority="722" stopIfTrue="1" operator="equal">
      <formula>"CV"</formula>
    </cfRule>
    <cfRule type="expression" dxfId="2097" priority="723" stopIfTrue="1">
      <formula>IF(LEFT(V8,1)="V",1,0)</formula>
    </cfRule>
    <cfRule type="cellIs" dxfId="2096" priority="724" stopIfTrue="1" operator="equal">
      <formula>"AIA"</formula>
    </cfRule>
    <cfRule type="cellIs" dxfId="2095" priority="725" stopIfTrue="1" operator="equal">
      <formula>"STK"</formula>
    </cfRule>
  </conditionalFormatting>
  <conditionalFormatting sqref="V8">
    <cfRule type="cellIs" dxfId="2094" priority="718" stopIfTrue="1" operator="equal">
      <formula>"SB"</formula>
    </cfRule>
    <cfRule type="cellIs" dxfId="2093" priority="719" stopIfTrue="1" operator="equal">
      <formula>"SSP"</formula>
    </cfRule>
  </conditionalFormatting>
  <conditionalFormatting sqref="V8">
    <cfRule type="expression" dxfId="2092" priority="726" stopIfTrue="1">
      <formula>IF(V40&lt;10,1,0)</formula>
    </cfRule>
    <cfRule type="expression" dxfId="2091" priority="727">
      <formula>IF(V40&lt;50,1,0)</formula>
    </cfRule>
  </conditionalFormatting>
  <conditionalFormatting sqref="V9">
    <cfRule type="cellIs" dxfId="2090" priority="710" stopIfTrue="1" operator="equal">
      <formula>"X"</formula>
    </cfRule>
    <cfRule type="cellIs" dxfId="2089" priority="711" stopIfTrue="1" operator="equal">
      <formula>"VD"</formula>
    </cfRule>
    <cfRule type="cellIs" dxfId="2088" priority="712" stopIfTrue="1" operator="equal">
      <formula>"CV"</formula>
    </cfRule>
    <cfRule type="expression" dxfId="2087" priority="713" stopIfTrue="1">
      <formula>IF(LEFT(V9,1)="V",1,0)</formula>
    </cfRule>
    <cfRule type="cellIs" dxfId="2086" priority="714" stopIfTrue="1" operator="equal">
      <formula>"AIA"</formula>
    </cfRule>
    <cfRule type="cellIs" dxfId="2085" priority="715" stopIfTrue="1" operator="equal">
      <formula>"STK"</formula>
    </cfRule>
  </conditionalFormatting>
  <conditionalFormatting sqref="V9">
    <cfRule type="cellIs" dxfId="2084" priority="708" stopIfTrue="1" operator="equal">
      <formula>"SB"</formula>
    </cfRule>
    <cfRule type="cellIs" dxfId="2083" priority="709" stopIfTrue="1" operator="equal">
      <formula>"SSP"</formula>
    </cfRule>
  </conditionalFormatting>
  <conditionalFormatting sqref="V9">
    <cfRule type="expression" dxfId="2082" priority="716" stopIfTrue="1">
      <formula>IF(V41&lt;10,1,0)</formula>
    </cfRule>
    <cfRule type="expression" dxfId="2081" priority="717">
      <formula>IF(V41&lt;50,1,0)</formula>
    </cfRule>
  </conditionalFormatting>
  <conditionalFormatting sqref="V10">
    <cfRule type="cellIs" dxfId="2080" priority="700" stopIfTrue="1" operator="equal">
      <formula>"X"</formula>
    </cfRule>
    <cfRule type="cellIs" dxfId="2079" priority="701" stopIfTrue="1" operator="equal">
      <formula>"VD"</formula>
    </cfRule>
    <cfRule type="cellIs" dxfId="2078" priority="702" stopIfTrue="1" operator="equal">
      <formula>"CV"</formula>
    </cfRule>
    <cfRule type="expression" dxfId="2077" priority="703" stopIfTrue="1">
      <formula>IF(LEFT(V10,1)="V",1,0)</formula>
    </cfRule>
    <cfRule type="cellIs" dxfId="2076" priority="704" stopIfTrue="1" operator="equal">
      <formula>"AIA"</formula>
    </cfRule>
    <cfRule type="cellIs" dxfId="2075" priority="705" stopIfTrue="1" operator="equal">
      <formula>"STK"</formula>
    </cfRule>
  </conditionalFormatting>
  <conditionalFormatting sqref="V10">
    <cfRule type="cellIs" dxfId="2074" priority="698" stopIfTrue="1" operator="equal">
      <formula>"SB"</formula>
    </cfRule>
    <cfRule type="cellIs" dxfId="2073" priority="699" stopIfTrue="1" operator="equal">
      <formula>"SSP"</formula>
    </cfRule>
  </conditionalFormatting>
  <conditionalFormatting sqref="V10">
    <cfRule type="expression" dxfId="2072" priority="706" stopIfTrue="1">
      <formula>IF(V42&lt;10,1,0)</formula>
    </cfRule>
    <cfRule type="expression" dxfId="2071" priority="707">
      <formula>IF(V42&lt;50,1,0)</formula>
    </cfRule>
  </conditionalFormatting>
  <conditionalFormatting sqref="V11">
    <cfRule type="cellIs" dxfId="2070" priority="690" stopIfTrue="1" operator="equal">
      <formula>"X"</formula>
    </cfRule>
    <cfRule type="cellIs" dxfId="2069" priority="691" stopIfTrue="1" operator="equal">
      <formula>"VD"</formula>
    </cfRule>
    <cfRule type="cellIs" dxfId="2068" priority="692" stopIfTrue="1" operator="equal">
      <formula>"CV"</formula>
    </cfRule>
    <cfRule type="expression" dxfId="2067" priority="693" stopIfTrue="1">
      <formula>IF(LEFT(V11,1)="V",1,0)</formula>
    </cfRule>
    <cfRule type="cellIs" dxfId="2066" priority="694" stopIfTrue="1" operator="equal">
      <formula>"AIA"</formula>
    </cfRule>
    <cfRule type="cellIs" dxfId="2065" priority="695" stopIfTrue="1" operator="equal">
      <formula>"STK"</formula>
    </cfRule>
  </conditionalFormatting>
  <conditionalFormatting sqref="V11">
    <cfRule type="cellIs" dxfId="2064" priority="688" stopIfTrue="1" operator="equal">
      <formula>"SB"</formula>
    </cfRule>
    <cfRule type="cellIs" dxfId="2063" priority="689" stopIfTrue="1" operator="equal">
      <formula>"SSP"</formula>
    </cfRule>
  </conditionalFormatting>
  <conditionalFormatting sqref="V11">
    <cfRule type="expression" dxfId="2062" priority="696" stopIfTrue="1">
      <formula>IF(V43&lt;10,1,0)</formula>
    </cfRule>
    <cfRule type="expression" dxfId="2061" priority="697">
      <formula>IF(V43&lt;50,1,0)</formula>
    </cfRule>
  </conditionalFormatting>
  <conditionalFormatting sqref="W4:X4">
    <cfRule type="cellIs" dxfId="2060" priority="680" stopIfTrue="1" operator="equal">
      <formula>"X"</formula>
    </cfRule>
    <cfRule type="cellIs" dxfId="2059" priority="681" stopIfTrue="1" operator="equal">
      <formula>"VD"</formula>
    </cfRule>
    <cfRule type="cellIs" dxfId="2058" priority="682" stopIfTrue="1" operator="equal">
      <formula>"CV"</formula>
    </cfRule>
    <cfRule type="expression" dxfId="2057" priority="683" stopIfTrue="1">
      <formula>IF(LEFT(W4,1)="V",1,0)</formula>
    </cfRule>
    <cfRule type="cellIs" dxfId="2056" priority="684" stopIfTrue="1" operator="equal">
      <formula>"AIA"</formula>
    </cfRule>
    <cfRule type="cellIs" dxfId="2055" priority="685" stopIfTrue="1" operator="equal">
      <formula>"STK"</formula>
    </cfRule>
  </conditionalFormatting>
  <conditionalFormatting sqref="W4:X4">
    <cfRule type="cellIs" dxfId="2054" priority="678" stopIfTrue="1" operator="equal">
      <formula>"SB"</formula>
    </cfRule>
    <cfRule type="cellIs" dxfId="2053" priority="679" stopIfTrue="1" operator="equal">
      <formula>"SSP"</formula>
    </cfRule>
  </conditionalFormatting>
  <conditionalFormatting sqref="W4:X4">
    <cfRule type="expression" dxfId="2052" priority="686" stopIfTrue="1">
      <formula>IF(W36&lt;10,1,0)</formula>
    </cfRule>
    <cfRule type="expression" dxfId="2051" priority="687">
      <formula>IF(W36&lt;50,1,0)</formula>
    </cfRule>
  </conditionalFormatting>
  <conditionalFormatting sqref="W5:X5">
    <cfRule type="cellIs" dxfId="2050" priority="670" stopIfTrue="1" operator="equal">
      <formula>"X"</formula>
    </cfRule>
    <cfRule type="cellIs" dxfId="2049" priority="671" stopIfTrue="1" operator="equal">
      <formula>"VD"</formula>
    </cfRule>
    <cfRule type="cellIs" dxfId="2048" priority="672" stopIfTrue="1" operator="equal">
      <formula>"CV"</formula>
    </cfRule>
    <cfRule type="expression" dxfId="2047" priority="673" stopIfTrue="1">
      <formula>IF(LEFT(W5,1)="V",1,0)</formula>
    </cfRule>
    <cfRule type="cellIs" dxfId="2046" priority="674" stopIfTrue="1" operator="equal">
      <formula>"AIA"</formula>
    </cfRule>
    <cfRule type="cellIs" dxfId="2045" priority="675" stopIfTrue="1" operator="equal">
      <formula>"STK"</formula>
    </cfRule>
  </conditionalFormatting>
  <conditionalFormatting sqref="W5:X5">
    <cfRule type="cellIs" dxfId="2044" priority="668" stopIfTrue="1" operator="equal">
      <formula>"SB"</formula>
    </cfRule>
    <cfRule type="cellIs" dxfId="2043" priority="669" stopIfTrue="1" operator="equal">
      <formula>"SSP"</formula>
    </cfRule>
  </conditionalFormatting>
  <conditionalFormatting sqref="W5:X5">
    <cfRule type="expression" dxfId="2042" priority="676" stopIfTrue="1">
      <formula>IF(W37&lt;10,1,0)</formula>
    </cfRule>
    <cfRule type="expression" dxfId="2041" priority="677">
      <formula>IF(W37&lt;50,1,0)</formula>
    </cfRule>
  </conditionalFormatting>
  <conditionalFormatting sqref="W6:X6">
    <cfRule type="cellIs" dxfId="2040" priority="660" stopIfTrue="1" operator="equal">
      <formula>"X"</formula>
    </cfRule>
    <cfRule type="cellIs" dxfId="2039" priority="661" stopIfTrue="1" operator="equal">
      <formula>"VD"</formula>
    </cfRule>
    <cfRule type="cellIs" dxfId="2038" priority="662" stopIfTrue="1" operator="equal">
      <formula>"CV"</formula>
    </cfRule>
    <cfRule type="expression" dxfId="2037" priority="663" stopIfTrue="1">
      <formula>IF(LEFT(W6,1)="V",1,0)</formula>
    </cfRule>
    <cfRule type="cellIs" dxfId="2036" priority="664" stopIfTrue="1" operator="equal">
      <formula>"AIA"</formula>
    </cfRule>
    <cfRule type="cellIs" dxfId="2035" priority="665" stopIfTrue="1" operator="equal">
      <formula>"STK"</formula>
    </cfRule>
  </conditionalFormatting>
  <conditionalFormatting sqref="W6:X6">
    <cfRule type="cellIs" dxfId="2034" priority="658" stopIfTrue="1" operator="equal">
      <formula>"SB"</formula>
    </cfRule>
    <cfRule type="cellIs" dxfId="2033" priority="659" stopIfTrue="1" operator="equal">
      <formula>"SSP"</formula>
    </cfRule>
  </conditionalFormatting>
  <conditionalFormatting sqref="W6:X6">
    <cfRule type="expression" dxfId="2032" priority="666" stopIfTrue="1">
      <formula>IF(W38&lt;10,1,0)</formula>
    </cfRule>
    <cfRule type="expression" dxfId="2031" priority="667">
      <formula>IF(W38&lt;50,1,0)</formula>
    </cfRule>
  </conditionalFormatting>
  <conditionalFormatting sqref="W7">
    <cfRule type="cellIs" dxfId="2030" priority="650" stopIfTrue="1" operator="equal">
      <formula>"X"</formula>
    </cfRule>
    <cfRule type="cellIs" dxfId="2029" priority="651" stopIfTrue="1" operator="equal">
      <formula>"VD"</formula>
    </cfRule>
    <cfRule type="cellIs" dxfId="2028" priority="652" stopIfTrue="1" operator="equal">
      <formula>"CV"</formula>
    </cfRule>
    <cfRule type="expression" dxfId="2027" priority="653" stopIfTrue="1">
      <formula>IF(LEFT(W7,1)="V",1,0)</formula>
    </cfRule>
    <cfRule type="cellIs" dxfId="2026" priority="654" stopIfTrue="1" operator="equal">
      <formula>"AIA"</formula>
    </cfRule>
    <cfRule type="cellIs" dxfId="2025" priority="655" stopIfTrue="1" operator="equal">
      <formula>"STK"</formula>
    </cfRule>
  </conditionalFormatting>
  <conditionalFormatting sqref="W7">
    <cfRule type="cellIs" dxfId="2024" priority="648" stopIfTrue="1" operator="equal">
      <formula>"SB"</formula>
    </cfRule>
    <cfRule type="cellIs" dxfId="2023" priority="649" stopIfTrue="1" operator="equal">
      <formula>"SSP"</formula>
    </cfRule>
  </conditionalFormatting>
  <conditionalFormatting sqref="W7">
    <cfRule type="expression" dxfId="2022" priority="656" stopIfTrue="1">
      <formula>IF(W39&lt;10,1,0)</formula>
    </cfRule>
    <cfRule type="expression" dxfId="2021" priority="657">
      <formula>IF(W39&lt;50,1,0)</formula>
    </cfRule>
  </conditionalFormatting>
  <conditionalFormatting sqref="W8:X8">
    <cfRule type="cellIs" dxfId="2020" priority="640" stopIfTrue="1" operator="equal">
      <formula>"X"</formula>
    </cfRule>
    <cfRule type="cellIs" dxfId="2019" priority="641" stopIfTrue="1" operator="equal">
      <formula>"VD"</formula>
    </cfRule>
    <cfRule type="cellIs" dxfId="2018" priority="642" stopIfTrue="1" operator="equal">
      <formula>"CV"</formula>
    </cfRule>
    <cfRule type="expression" dxfId="2017" priority="643" stopIfTrue="1">
      <formula>IF(LEFT(W8,1)="V",1,0)</formula>
    </cfRule>
    <cfRule type="cellIs" dxfId="2016" priority="644" stopIfTrue="1" operator="equal">
      <formula>"AIA"</formula>
    </cfRule>
    <cfRule type="cellIs" dxfId="2015" priority="645" stopIfTrue="1" operator="equal">
      <formula>"STK"</formula>
    </cfRule>
  </conditionalFormatting>
  <conditionalFormatting sqref="W8:X8">
    <cfRule type="cellIs" dxfId="2014" priority="638" stopIfTrue="1" operator="equal">
      <formula>"SB"</formula>
    </cfRule>
    <cfRule type="cellIs" dxfId="2013" priority="639" stopIfTrue="1" operator="equal">
      <formula>"SSP"</formula>
    </cfRule>
  </conditionalFormatting>
  <conditionalFormatting sqref="W8:X8">
    <cfRule type="expression" dxfId="2012" priority="646" stopIfTrue="1">
      <formula>IF(W40&lt;10,1,0)</formula>
    </cfRule>
    <cfRule type="expression" dxfId="2011" priority="647">
      <formula>IF(W40&lt;50,1,0)</formula>
    </cfRule>
  </conditionalFormatting>
  <conditionalFormatting sqref="W9:X9">
    <cfRule type="cellIs" dxfId="2010" priority="630" stopIfTrue="1" operator="equal">
      <formula>"X"</formula>
    </cfRule>
    <cfRule type="cellIs" dxfId="2009" priority="631" stopIfTrue="1" operator="equal">
      <formula>"VD"</formula>
    </cfRule>
    <cfRule type="cellIs" dxfId="2008" priority="632" stopIfTrue="1" operator="equal">
      <formula>"CV"</formula>
    </cfRule>
    <cfRule type="expression" dxfId="2007" priority="633" stopIfTrue="1">
      <formula>IF(LEFT(W9,1)="V",1,0)</formula>
    </cfRule>
    <cfRule type="cellIs" dxfId="2006" priority="634" stopIfTrue="1" operator="equal">
      <formula>"AIA"</formula>
    </cfRule>
    <cfRule type="cellIs" dxfId="2005" priority="635" stopIfTrue="1" operator="equal">
      <formula>"STK"</formula>
    </cfRule>
  </conditionalFormatting>
  <conditionalFormatting sqref="W9:X9">
    <cfRule type="cellIs" dxfId="2004" priority="628" stopIfTrue="1" operator="equal">
      <formula>"SB"</formula>
    </cfRule>
    <cfRule type="cellIs" dxfId="2003" priority="629" stopIfTrue="1" operator="equal">
      <formula>"SSP"</formula>
    </cfRule>
  </conditionalFormatting>
  <conditionalFormatting sqref="W9:X9">
    <cfRule type="expression" dxfId="2002" priority="636" stopIfTrue="1">
      <formula>IF(W41&lt;10,1,0)</formula>
    </cfRule>
    <cfRule type="expression" dxfId="2001" priority="637">
      <formula>IF(W41&lt;50,1,0)</formula>
    </cfRule>
  </conditionalFormatting>
  <conditionalFormatting sqref="W10:X10">
    <cfRule type="cellIs" dxfId="2000" priority="620" stopIfTrue="1" operator="equal">
      <formula>"X"</formula>
    </cfRule>
    <cfRule type="cellIs" dxfId="1999" priority="621" stopIfTrue="1" operator="equal">
      <formula>"VD"</formula>
    </cfRule>
    <cfRule type="cellIs" dxfId="1998" priority="622" stopIfTrue="1" operator="equal">
      <formula>"CV"</formula>
    </cfRule>
    <cfRule type="expression" dxfId="1997" priority="623" stopIfTrue="1">
      <formula>IF(LEFT(W10,1)="V",1,0)</formula>
    </cfRule>
    <cfRule type="cellIs" dxfId="1996" priority="624" stopIfTrue="1" operator="equal">
      <formula>"AIA"</formula>
    </cfRule>
    <cfRule type="cellIs" dxfId="1995" priority="625" stopIfTrue="1" operator="equal">
      <formula>"STK"</formula>
    </cfRule>
  </conditionalFormatting>
  <conditionalFormatting sqref="W10:X10">
    <cfRule type="cellIs" dxfId="1994" priority="618" stopIfTrue="1" operator="equal">
      <formula>"SB"</formula>
    </cfRule>
    <cfRule type="cellIs" dxfId="1993" priority="619" stopIfTrue="1" operator="equal">
      <formula>"SSP"</formula>
    </cfRule>
  </conditionalFormatting>
  <conditionalFormatting sqref="W10:X10">
    <cfRule type="expression" dxfId="1992" priority="626" stopIfTrue="1">
      <formula>IF(W42&lt;10,1,0)</formula>
    </cfRule>
    <cfRule type="expression" dxfId="1991" priority="627">
      <formula>IF(W42&lt;50,1,0)</formula>
    </cfRule>
  </conditionalFormatting>
  <conditionalFormatting sqref="W11:X11">
    <cfRule type="cellIs" dxfId="1990" priority="610" stopIfTrue="1" operator="equal">
      <formula>"X"</formula>
    </cfRule>
    <cfRule type="cellIs" dxfId="1989" priority="611" stopIfTrue="1" operator="equal">
      <formula>"VD"</formula>
    </cfRule>
    <cfRule type="cellIs" dxfId="1988" priority="612" stopIfTrue="1" operator="equal">
      <formula>"CV"</formula>
    </cfRule>
    <cfRule type="expression" dxfId="1987" priority="613" stopIfTrue="1">
      <formula>IF(LEFT(W11,1)="V",1,0)</formula>
    </cfRule>
    <cfRule type="cellIs" dxfId="1986" priority="614" stopIfTrue="1" operator="equal">
      <formula>"AIA"</formula>
    </cfRule>
    <cfRule type="cellIs" dxfId="1985" priority="615" stopIfTrue="1" operator="equal">
      <formula>"STK"</formula>
    </cfRule>
  </conditionalFormatting>
  <conditionalFormatting sqref="W11:X11">
    <cfRule type="cellIs" dxfId="1984" priority="608" stopIfTrue="1" operator="equal">
      <formula>"SB"</formula>
    </cfRule>
    <cfRule type="cellIs" dxfId="1983" priority="609" stopIfTrue="1" operator="equal">
      <formula>"SSP"</formula>
    </cfRule>
  </conditionalFormatting>
  <conditionalFormatting sqref="W11:X11">
    <cfRule type="expression" dxfId="1982" priority="616" stopIfTrue="1">
      <formula>IF(W43&lt;10,1,0)</formula>
    </cfRule>
    <cfRule type="expression" dxfId="1981" priority="617">
      <formula>IF(W43&lt;50,1,0)</formula>
    </cfRule>
  </conditionalFormatting>
  <conditionalFormatting sqref="Z9:AA9">
    <cfRule type="cellIs" dxfId="1980" priority="600" stopIfTrue="1" operator="equal">
      <formula>"X"</formula>
    </cfRule>
    <cfRule type="cellIs" dxfId="1979" priority="601" stopIfTrue="1" operator="equal">
      <formula>"VD"</formula>
    </cfRule>
    <cfRule type="cellIs" dxfId="1978" priority="602" stopIfTrue="1" operator="equal">
      <formula>"CV"</formula>
    </cfRule>
    <cfRule type="expression" dxfId="1977" priority="603" stopIfTrue="1">
      <formula>IF(LEFT(Z9,1)="V",1,0)</formula>
    </cfRule>
    <cfRule type="cellIs" dxfId="1976" priority="604" stopIfTrue="1" operator="equal">
      <formula>"AIA"</formula>
    </cfRule>
    <cfRule type="cellIs" dxfId="1975" priority="605" stopIfTrue="1" operator="equal">
      <formula>"STK"</formula>
    </cfRule>
  </conditionalFormatting>
  <conditionalFormatting sqref="Z9:AA9">
    <cfRule type="cellIs" dxfId="1974" priority="598" stopIfTrue="1" operator="equal">
      <formula>"SB"</formula>
    </cfRule>
    <cfRule type="cellIs" dxfId="1973" priority="599" stopIfTrue="1" operator="equal">
      <formula>"SSP"</formula>
    </cfRule>
  </conditionalFormatting>
  <conditionalFormatting sqref="Z9:AA9">
    <cfRule type="expression" dxfId="1972" priority="606" stopIfTrue="1">
      <formula>IF(Z41&lt;10,1,0)</formula>
    </cfRule>
    <cfRule type="expression" dxfId="1971" priority="607">
      <formula>IF(Z41&lt;50,1,0)</formula>
    </cfRule>
  </conditionalFormatting>
  <conditionalFormatting sqref="G3:AB11">
    <cfRule type="cellIs" dxfId="1970" priority="587" operator="equal">
      <formula>"F"</formula>
    </cfRule>
  </conditionalFormatting>
  <conditionalFormatting sqref="GE17:GJ17 FS17:FX17 FG17:FL17 EU17:EZ17 EI17:EN17 DW17:EB17 DK17:DP17 CY17:DD17 CM17:CR17 CA17:CF17 BO17:BT17 BC17:BH17 AQ17:AV17 AE17:AJ17 S17:X17 G17:L17">
    <cfRule type="cellIs" dxfId="1969" priority="569" operator="lessThan">
      <formula>0</formula>
    </cfRule>
    <cfRule type="cellIs" dxfId="1968" priority="570" operator="lessThan">
      <formula>0.08</formula>
    </cfRule>
    <cfRule type="cellIs" dxfId="1967" priority="571" operator="greaterThan">
      <formula>0.079</formula>
    </cfRule>
  </conditionalFormatting>
  <conditionalFormatting sqref="S36:T38">
    <cfRule type="cellIs" dxfId="1966" priority="562" stopIfTrue="1" operator="equal">
      <formula>"RMV"</formula>
    </cfRule>
    <cfRule type="cellIs" dxfId="1965" priority="563" stopIfTrue="1" operator="equal">
      <formula>"X"</formula>
    </cfRule>
    <cfRule type="cellIs" dxfId="1964" priority="565" stopIfTrue="1" operator="equal">
      <formula>"CV"</formula>
    </cfRule>
    <cfRule type="expression" dxfId="1963" priority="566" stopIfTrue="1">
      <formula>IF(LEFT(S36,1)="V",1,0)</formula>
    </cfRule>
    <cfRule type="cellIs" dxfId="1962" priority="567" stopIfTrue="1" operator="equal">
      <formula>"AIA"</formula>
    </cfRule>
    <cfRule type="cellIs" dxfId="1961" priority="568" stopIfTrue="1" operator="equal">
      <formula>"STK"</formula>
    </cfRule>
  </conditionalFormatting>
  <conditionalFormatting sqref="S36:T38">
    <cfRule type="colorScale" priority="564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S36:T38">
    <cfRule type="cellIs" dxfId="1960" priority="561" stopIfTrue="1" operator="lessThan">
      <formula>0</formula>
    </cfRule>
  </conditionalFormatting>
  <conditionalFormatting sqref="S40:T43">
    <cfRule type="cellIs" dxfId="1959" priority="554" stopIfTrue="1" operator="equal">
      <formula>"RMV"</formula>
    </cfRule>
    <cfRule type="cellIs" dxfId="1958" priority="555" stopIfTrue="1" operator="equal">
      <formula>"X"</formula>
    </cfRule>
    <cfRule type="cellIs" dxfId="1957" priority="557" stopIfTrue="1" operator="equal">
      <formula>"CV"</formula>
    </cfRule>
    <cfRule type="expression" dxfId="1956" priority="558" stopIfTrue="1">
      <formula>IF(LEFT(S40,1)="V",1,0)</formula>
    </cfRule>
    <cfRule type="cellIs" dxfId="1955" priority="559" stopIfTrue="1" operator="equal">
      <formula>"AIA"</formula>
    </cfRule>
    <cfRule type="cellIs" dxfId="1954" priority="560" stopIfTrue="1" operator="equal">
      <formula>"STK"</formula>
    </cfRule>
  </conditionalFormatting>
  <conditionalFormatting sqref="S40:T43">
    <cfRule type="colorScale" priority="556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S40:T43">
    <cfRule type="cellIs" dxfId="1953" priority="553" stopIfTrue="1" operator="lessThan">
      <formula>0</formula>
    </cfRule>
  </conditionalFormatting>
  <conditionalFormatting sqref="Y4">
    <cfRule type="cellIs" dxfId="1952" priority="545" stopIfTrue="1" operator="equal">
      <formula>"X"</formula>
    </cfRule>
    <cfRule type="cellIs" dxfId="1951" priority="546" stopIfTrue="1" operator="equal">
      <formula>"VD"</formula>
    </cfRule>
    <cfRule type="cellIs" dxfId="1950" priority="547" stopIfTrue="1" operator="equal">
      <formula>"CV"</formula>
    </cfRule>
    <cfRule type="expression" dxfId="1949" priority="548" stopIfTrue="1">
      <formula>IF(LEFT(Y4,1)="V",1,0)</formula>
    </cfRule>
    <cfRule type="cellIs" dxfId="1948" priority="549" stopIfTrue="1" operator="equal">
      <formula>"AIA"</formula>
    </cfRule>
    <cfRule type="cellIs" dxfId="1947" priority="550" stopIfTrue="1" operator="equal">
      <formula>"STK"</formula>
    </cfRule>
  </conditionalFormatting>
  <conditionalFormatting sqref="Y4">
    <cfRule type="cellIs" dxfId="1946" priority="543" stopIfTrue="1" operator="equal">
      <formula>"SB"</formula>
    </cfRule>
    <cfRule type="cellIs" dxfId="1945" priority="544" stopIfTrue="1" operator="equal">
      <formula>"SSP"</formula>
    </cfRule>
  </conditionalFormatting>
  <conditionalFormatting sqref="Y4">
    <cfRule type="expression" dxfId="1944" priority="551" stopIfTrue="1">
      <formula>IF(Y36&lt;10,1,0)</formula>
    </cfRule>
    <cfRule type="expression" dxfId="1943" priority="552">
      <formula>IF(Y36&lt;50,1,0)</formula>
    </cfRule>
  </conditionalFormatting>
  <conditionalFormatting sqref="Y6">
    <cfRule type="cellIs" dxfId="1942" priority="535" stopIfTrue="1" operator="equal">
      <formula>"X"</formula>
    </cfRule>
    <cfRule type="cellIs" dxfId="1941" priority="536" stopIfTrue="1" operator="equal">
      <formula>"VD"</formula>
    </cfRule>
    <cfRule type="cellIs" dxfId="1940" priority="537" stopIfTrue="1" operator="equal">
      <formula>"CV"</formula>
    </cfRule>
    <cfRule type="expression" dxfId="1939" priority="538" stopIfTrue="1">
      <formula>IF(LEFT(Y6,1)="V",1,0)</formula>
    </cfRule>
    <cfRule type="cellIs" dxfId="1938" priority="539" stopIfTrue="1" operator="equal">
      <formula>"AIA"</formula>
    </cfRule>
    <cfRule type="cellIs" dxfId="1937" priority="540" stopIfTrue="1" operator="equal">
      <formula>"STK"</formula>
    </cfRule>
  </conditionalFormatting>
  <conditionalFormatting sqref="Y6">
    <cfRule type="cellIs" dxfId="1936" priority="533" stopIfTrue="1" operator="equal">
      <formula>"SB"</formula>
    </cfRule>
    <cfRule type="cellIs" dxfId="1935" priority="534" stopIfTrue="1" operator="equal">
      <formula>"SSP"</formula>
    </cfRule>
  </conditionalFormatting>
  <conditionalFormatting sqref="Y6">
    <cfRule type="expression" dxfId="1934" priority="541" stopIfTrue="1">
      <formula>IF(Y38&lt;10,1,0)</formula>
    </cfRule>
    <cfRule type="expression" dxfId="1933" priority="542">
      <formula>IF(Y38&lt;50,1,0)</formula>
    </cfRule>
  </conditionalFormatting>
  <conditionalFormatting sqref="Y8">
    <cfRule type="cellIs" dxfId="1932" priority="525" stopIfTrue="1" operator="equal">
      <formula>"X"</formula>
    </cfRule>
    <cfRule type="cellIs" dxfId="1931" priority="526" stopIfTrue="1" operator="equal">
      <formula>"VD"</formula>
    </cfRule>
    <cfRule type="cellIs" dxfId="1930" priority="527" stopIfTrue="1" operator="equal">
      <formula>"CV"</formula>
    </cfRule>
    <cfRule type="expression" dxfId="1929" priority="528" stopIfTrue="1">
      <formula>IF(LEFT(Y8,1)="V",1,0)</formula>
    </cfRule>
    <cfRule type="cellIs" dxfId="1928" priority="529" stopIfTrue="1" operator="equal">
      <formula>"AIA"</formula>
    </cfRule>
    <cfRule type="cellIs" dxfId="1927" priority="530" stopIfTrue="1" operator="equal">
      <formula>"STK"</formula>
    </cfRule>
  </conditionalFormatting>
  <conditionalFormatting sqref="Y8">
    <cfRule type="cellIs" dxfId="1926" priority="523" stopIfTrue="1" operator="equal">
      <formula>"SB"</formula>
    </cfRule>
    <cfRule type="cellIs" dxfId="1925" priority="524" stopIfTrue="1" operator="equal">
      <formula>"SSP"</formula>
    </cfRule>
  </conditionalFormatting>
  <conditionalFormatting sqref="Y8">
    <cfRule type="expression" dxfId="1924" priority="531" stopIfTrue="1">
      <formula>IF(Y40&lt;10,1,0)</formula>
    </cfRule>
    <cfRule type="expression" dxfId="1923" priority="532">
      <formula>IF(Y40&lt;50,1,0)</formula>
    </cfRule>
  </conditionalFormatting>
  <conditionalFormatting sqref="Y9">
    <cfRule type="cellIs" dxfId="1922" priority="515" stopIfTrue="1" operator="equal">
      <formula>"X"</formula>
    </cfRule>
    <cfRule type="cellIs" dxfId="1921" priority="516" stopIfTrue="1" operator="equal">
      <formula>"VD"</formula>
    </cfRule>
    <cfRule type="cellIs" dxfId="1920" priority="517" stopIfTrue="1" operator="equal">
      <formula>"CV"</formula>
    </cfRule>
    <cfRule type="expression" dxfId="1919" priority="518" stopIfTrue="1">
      <formula>IF(LEFT(Y9,1)="V",1,0)</formula>
    </cfRule>
    <cfRule type="cellIs" dxfId="1918" priority="519" stopIfTrue="1" operator="equal">
      <formula>"AIA"</formula>
    </cfRule>
    <cfRule type="cellIs" dxfId="1917" priority="520" stopIfTrue="1" operator="equal">
      <formula>"STK"</formula>
    </cfRule>
  </conditionalFormatting>
  <conditionalFormatting sqref="Y9">
    <cfRule type="cellIs" dxfId="1916" priority="513" stopIfTrue="1" operator="equal">
      <formula>"SB"</formula>
    </cfRule>
    <cfRule type="cellIs" dxfId="1915" priority="514" stopIfTrue="1" operator="equal">
      <formula>"SSP"</formula>
    </cfRule>
  </conditionalFormatting>
  <conditionalFormatting sqref="Y9">
    <cfRule type="expression" dxfId="1914" priority="521" stopIfTrue="1">
      <formula>IF(Y41&lt;10,1,0)</formula>
    </cfRule>
    <cfRule type="expression" dxfId="1913" priority="522">
      <formula>IF(Y41&lt;50,1,0)</formula>
    </cfRule>
  </conditionalFormatting>
  <conditionalFormatting sqref="Y10">
    <cfRule type="cellIs" dxfId="1912" priority="505" stopIfTrue="1" operator="equal">
      <formula>"X"</formula>
    </cfRule>
    <cfRule type="cellIs" dxfId="1911" priority="506" stopIfTrue="1" operator="equal">
      <formula>"VD"</formula>
    </cfRule>
    <cfRule type="cellIs" dxfId="1910" priority="507" stopIfTrue="1" operator="equal">
      <formula>"CV"</formula>
    </cfRule>
    <cfRule type="expression" dxfId="1909" priority="508" stopIfTrue="1">
      <formula>IF(LEFT(Y10,1)="V",1,0)</formula>
    </cfRule>
    <cfRule type="cellIs" dxfId="1908" priority="509" stopIfTrue="1" operator="equal">
      <formula>"AIA"</formula>
    </cfRule>
    <cfRule type="cellIs" dxfId="1907" priority="510" stopIfTrue="1" operator="equal">
      <formula>"STK"</formula>
    </cfRule>
  </conditionalFormatting>
  <conditionalFormatting sqref="Y10">
    <cfRule type="cellIs" dxfId="1906" priority="503" stopIfTrue="1" operator="equal">
      <formula>"SB"</formula>
    </cfRule>
    <cfRule type="cellIs" dxfId="1905" priority="504" stopIfTrue="1" operator="equal">
      <formula>"SSP"</formula>
    </cfRule>
  </conditionalFormatting>
  <conditionalFormatting sqref="Y10">
    <cfRule type="expression" dxfId="1904" priority="511" stopIfTrue="1">
      <formula>IF(Y42&lt;10,1,0)</formula>
    </cfRule>
    <cfRule type="expression" dxfId="1903" priority="512">
      <formula>IF(Y42&lt;50,1,0)</formula>
    </cfRule>
  </conditionalFormatting>
  <conditionalFormatting sqref="Y11">
    <cfRule type="cellIs" dxfId="1902" priority="495" stopIfTrue="1" operator="equal">
      <formula>"X"</formula>
    </cfRule>
    <cfRule type="cellIs" dxfId="1901" priority="496" stopIfTrue="1" operator="equal">
      <formula>"VD"</formula>
    </cfRule>
    <cfRule type="cellIs" dxfId="1900" priority="497" stopIfTrue="1" operator="equal">
      <formula>"CV"</formula>
    </cfRule>
    <cfRule type="expression" dxfId="1899" priority="498" stopIfTrue="1">
      <formula>IF(LEFT(Y11,1)="V",1,0)</formula>
    </cfRule>
    <cfRule type="cellIs" dxfId="1898" priority="499" stopIfTrue="1" operator="equal">
      <formula>"AIA"</formula>
    </cfRule>
    <cfRule type="cellIs" dxfId="1897" priority="500" stopIfTrue="1" operator="equal">
      <formula>"STK"</formula>
    </cfRule>
  </conditionalFormatting>
  <conditionalFormatting sqref="Y11">
    <cfRule type="cellIs" dxfId="1896" priority="493" stopIfTrue="1" operator="equal">
      <formula>"SB"</formula>
    </cfRule>
    <cfRule type="cellIs" dxfId="1895" priority="494" stopIfTrue="1" operator="equal">
      <formula>"SSP"</formula>
    </cfRule>
  </conditionalFormatting>
  <conditionalFormatting sqref="Y11">
    <cfRule type="expression" dxfId="1894" priority="501" stopIfTrue="1">
      <formula>IF(Y43&lt;10,1,0)</formula>
    </cfRule>
    <cfRule type="expression" dxfId="1893" priority="502">
      <formula>IF(Y43&lt;50,1,0)</formula>
    </cfRule>
  </conditionalFormatting>
  <conditionalFormatting sqref="Z9:AA9">
    <cfRule type="cellIs" dxfId="1892" priority="475" stopIfTrue="1" operator="equal">
      <formula>"X"</formula>
    </cfRule>
    <cfRule type="cellIs" dxfId="1891" priority="476" stopIfTrue="1" operator="equal">
      <formula>"VD"</formula>
    </cfRule>
    <cfRule type="cellIs" dxfId="1890" priority="477" stopIfTrue="1" operator="equal">
      <formula>"CV"</formula>
    </cfRule>
    <cfRule type="expression" dxfId="1889" priority="478" stopIfTrue="1">
      <formula>IF(LEFT(Z9,1)="V",1,0)</formula>
    </cfRule>
    <cfRule type="cellIs" dxfId="1888" priority="479" stopIfTrue="1" operator="equal">
      <formula>"AIA"</formula>
    </cfRule>
    <cfRule type="cellIs" dxfId="1887" priority="480" stopIfTrue="1" operator="equal">
      <formula>"STK"</formula>
    </cfRule>
  </conditionalFormatting>
  <conditionalFormatting sqref="Z9:AA9">
    <cfRule type="cellIs" dxfId="1886" priority="473" stopIfTrue="1" operator="equal">
      <formula>"SB"</formula>
    </cfRule>
    <cfRule type="cellIs" dxfId="1885" priority="474" stopIfTrue="1" operator="equal">
      <formula>"SSP"</formula>
    </cfRule>
  </conditionalFormatting>
  <conditionalFormatting sqref="Z9:AA9">
    <cfRule type="expression" dxfId="1884" priority="481" stopIfTrue="1">
      <formula>IF(Z41&lt;10,1,0)</formula>
    </cfRule>
    <cfRule type="expression" dxfId="1883" priority="482">
      <formula>IF(Z41&lt;50,1,0)</formula>
    </cfRule>
  </conditionalFormatting>
  <conditionalFormatting sqref="Y3">
    <cfRule type="cellIs" dxfId="1882" priority="454" stopIfTrue="1" operator="equal">
      <formula>"X"</formula>
    </cfRule>
    <cfRule type="cellIs" dxfId="1881" priority="455" stopIfTrue="1" operator="equal">
      <formula>"VD"</formula>
    </cfRule>
    <cfRule type="cellIs" dxfId="1880" priority="456" stopIfTrue="1" operator="equal">
      <formula>"CV"</formula>
    </cfRule>
    <cfRule type="expression" dxfId="1879" priority="457" stopIfTrue="1">
      <formula>IF(LEFT(Y3,1)="V",1,0)</formula>
    </cfRule>
    <cfRule type="cellIs" dxfId="1878" priority="458" stopIfTrue="1" operator="equal">
      <formula>"AIA"</formula>
    </cfRule>
    <cfRule type="cellIs" dxfId="1877" priority="459" stopIfTrue="1" operator="equal">
      <formula>"STK"</formula>
    </cfRule>
  </conditionalFormatting>
  <conditionalFormatting sqref="Y3">
    <cfRule type="cellIs" dxfId="1876" priority="452" stopIfTrue="1" operator="equal">
      <formula>"SB"</formula>
    </cfRule>
    <cfRule type="cellIs" dxfId="1875" priority="453" stopIfTrue="1" operator="equal">
      <formula>"SSP"</formula>
    </cfRule>
  </conditionalFormatting>
  <conditionalFormatting sqref="Y3">
    <cfRule type="expression" dxfId="1874" priority="460" stopIfTrue="1">
      <formula>IF(Y35&lt;10,1,0)</formula>
    </cfRule>
    <cfRule type="expression" dxfId="1873" priority="461">
      <formula>IF(Y35&lt;50,1,0)</formula>
    </cfRule>
  </conditionalFormatting>
  <conditionalFormatting sqref="Z3">
    <cfRule type="cellIs" dxfId="1872" priority="444" stopIfTrue="1" operator="equal">
      <formula>"X"</formula>
    </cfRule>
    <cfRule type="cellIs" dxfId="1871" priority="445" stopIfTrue="1" operator="equal">
      <formula>"VD"</formula>
    </cfRule>
    <cfRule type="cellIs" dxfId="1870" priority="446" stopIfTrue="1" operator="equal">
      <formula>"CV"</formula>
    </cfRule>
    <cfRule type="expression" dxfId="1869" priority="447" stopIfTrue="1">
      <formula>IF(LEFT(Z3,1)="V",1,0)</formula>
    </cfRule>
    <cfRule type="cellIs" dxfId="1868" priority="448" stopIfTrue="1" operator="equal">
      <formula>"AIA"</formula>
    </cfRule>
    <cfRule type="cellIs" dxfId="1867" priority="449" stopIfTrue="1" operator="equal">
      <formula>"STK"</formula>
    </cfRule>
  </conditionalFormatting>
  <conditionalFormatting sqref="Z3">
    <cfRule type="cellIs" dxfId="1866" priority="442" stopIfTrue="1" operator="equal">
      <formula>"SB"</formula>
    </cfRule>
    <cfRule type="cellIs" dxfId="1865" priority="443" stopIfTrue="1" operator="equal">
      <formula>"SSP"</formula>
    </cfRule>
  </conditionalFormatting>
  <conditionalFormatting sqref="Z3">
    <cfRule type="expression" dxfId="1864" priority="450" stopIfTrue="1">
      <formula>IF(Z35&lt;10,1,0)</formula>
    </cfRule>
    <cfRule type="expression" dxfId="1863" priority="451">
      <formula>IF(Z35&lt;50,1,0)</formula>
    </cfRule>
  </conditionalFormatting>
  <conditionalFormatting sqref="Z4">
    <cfRule type="cellIs" dxfId="1862" priority="434" stopIfTrue="1" operator="equal">
      <formula>"X"</formula>
    </cfRule>
    <cfRule type="cellIs" dxfId="1861" priority="435" stopIfTrue="1" operator="equal">
      <formula>"VD"</formula>
    </cfRule>
    <cfRule type="cellIs" dxfId="1860" priority="436" stopIfTrue="1" operator="equal">
      <formula>"CV"</formula>
    </cfRule>
    <cfRule type="expression" dxfId="1859" priority="437" stopIfTrue="1">
      <formula>IF(LEFT(Z4,1)="V",1,0)</formula>
    </cfRule>
    <cfRule type="cellIs" dxfId="1858" priority="438" stopIfTrue="1" operator="equal">
      <formula>"AIA"</formula>
    </cfRule>
    <cfRule type="cellIs" dxfId="1857" priority="439" stopIfTrue="1" operator="equal">
      <formula>"STK"</formula>
    </cfRule>
  </conditionalFormatting>
  <conditionalFormatting sqref="Z4">
    <cfRule type="cellIs" dxfId="1856" priority="432" stopIfTrue="1" operator="equal">
      <formula>"SB"</formula>
    </cfRule>
    <cfRule type="cellIs" dxfId="1855" priority="433" stopIfTrue="1" operator="equal">
      <formula>"SSP"</formula>
    </cfRule>
  </conditionalFormatting>
  <conditionalFormatting sqref="Z4">
    <cfRule type="expression" dxfId="1854" priority="440" stopIfTrue="1">
      <formula>IF(Z36&lt;10,1,0)</formula>
    </cfRule>
    <cfRule type="expression" dxfId="1853" priority="441">
      <formula>IF(Z36&lt;50,1,0)</formula>
    </cfRule>
  </conditionalFormatting>
  <conditionalFormatting sqref="Y5:Z5">
    <cfRule type="cellIs" dxfId="1852" priority="424" stopIfTrue="1" operator="equal">
      <formula>"X"</formula>
    </cfRule>
    <cfRule type="cellIs" dxfId="1851" priority="425" stopIfTrue="1" operator="equal">
      <formula>"VD"</formula>
    </cfRule>
    <cfRule type="cellIs" dxfId="1850" priority="426" stopIfTrue="1" operator="equal">
      <formula>"CV"</formula>
    </cfRule>
    <cfRule type="expression" dxfId="1849" priority="427" stopIfTrue="1">
      <formula>IF(LEFT(Y5,1)="V",1,0)</formula>
    </cfRule>
    <cfRule type="cellIs" dxfId="1848" priority="428" stopIfTrue="1" operator="equal">
      <formula>"AIA"</formula>
    </cfRule>
    <cfRule type="cellIs" dxfId="1847" priority="429" stopIfTrue="1" operator="equal">
      <formula>"STK"</formula>
    </cfRule>
  </conditionalFormatting>
  <conditionalFormatting sqref="Y5:Z5">
    <cfRule type="cellIs" dxfId="1846" priority="422" stopIfTrue="1" operator="equal">
      <formula>"SB"</formula>
    </cfRule>
    <cfRule type="cellIs" dxfId="1845" priority="423" stopIfTrue="1" operator="equal">
      <formula>"SSP"</formula>
    </cfRule>
  </conditionalFormatting>
  <conditionalFormatting sqref="Y5:Z5">
    <cfRule type="expression" dxfId="1844" priority="430" stopIfTrue="1">
      <formula>IF(Y37&lt;10,1,0)</formula>
    </cfRule>
    <cfRule type="expression" dxfId="1843" priority="431">
      <formula>IF(Y37&lt;50,1,0)</formula>
    </cfRule>
  </conditionalFormatting>
  <conditionalFormatting sqref="Y4">
    <cfRule type="cellIs" dxfId="1842" priority="414" stopIfTrue="1" operator="equal">
      <formula>"X"</formula>
    </cfRule>
    <cfRule type="cellIs" dxfId="1841" priority="415" stopIfTrue="1" operator="equal">
      <formula>"VD"</formula>
    </cfRule>
    <cfRule type="cellIs" dxfId="1840" priority="416" stopIfTrue="1" operator="equal">
      <formula>"CV"</formula>
    </cfRule>
    <cfRule type="expression" dxfId="1839" priority="417" stopIfTrue="1">
      <formula>IF(LEFT(Y4,1)="V",1,0)</formula>
    </cfRule>
    <cfRule type="cellIs" dxfId="1838" priority="418" stopIfTrue="1" operator="equal">
      <formula>"AIA"</formula>
    </cfRule>
    <cfRule type="cellIs" dxfId="1837" priority="419" stopIfTrue="1" operator="equal">
      <formula>"STK"</formula>
    </cfRule>
  </conditionalFormatting>
  <conditionalFormatting sqref="Y4">
    <cfRule type="cellIs" dxfId="1836" priority="412" stopIfTrue="1" operator="equal">
      <formula>"SB"</formula>
    </cfRule>
    <cfRule type="cellIs" dxfId="1835" priority="413" stopIfTrue="1" operator="equal">
      <formula>"SSP"</formula>
    </cfRule>
  </conditionalFormatting>
  <conditionalFormatting sqref="Y4">
    <cfRule type="expression" dxfId="1834" priority="420" stopIfTrue="1">
      <formula>IF(Y36&lt;10,1,0)</formula>
    </cfRule>
    <cfRule type="expression" dxfId="1833" priority="421">
      <formula>IF(Y36&lt;50,1,0)</formula>
    </cfRule>
  </conditionalFormatting>
  <conditionalFormatting sqref="Z6">
    <cfRule type="cellIs" dxfId="1832" priority="404" stopIfTrue="1" operator="equal">
      <formula>"X"</formula>
    </cfRule>
    <cfRule type="cellIs" dxfId="1831" priority="405" stopIfTrue="1" operator="equal">
      <formula>"VD"</formula>
    </cfRule>
    <cfRule type="cellIs" dxfId="1830" priority="406" stopIfTrue="1" operator="equal">
      <formula>"CV"</formula>
    </cfRule>
    <cfRule type="expression" dxfId="1829" priority="407" stopIfTrue="1">
      <formula>IF(LEFT(Z6,1)="V",1,0)</formula>
    </cfRule>
    <cfRule type="cellIs" dxfId="1828" priority="408" stopIfTrue="1" operator="equal">
      <formula>"AIA"</formula>
    </cfRule>
    <cfRule type="cellIs" dxfId="1827" priority="409" stopIfTrue="1" operator="equal">
      <formula>"STK"</formula>
    </cfRule>
  </conditionalFormatting>
  <conditionalFormatting sqref="Z6">
    <cfRule type="cellIs" dxfId="1826" priority="402" stopIfTrue="1" operator="equal">
      <formula>"SB"</formula>
    </cfRule>
    <cfRule type="cellIs" dxfId="1825" priority="403" stopIfTrue="1" operator="equal">
      <formula>"SSP"</formula>
    </cfRule>
  </conditionalFormatting>
  <conditionalFormatting sqref="Z6">
    <cfRule type="expression" dxfId="1824" priority="410" stopIfTrue="1">
      <formula>IF(Z38&lt;10,1,0)</formula>
    </cfRule>
    <cfRule type="expression" dxfId="1823" priority="411">
      <formula>IF(Z38&lt;50,1,0)</formula>
    </cfRule>
  </conditionalFormatting>
  <conditionalFormatting sqref="Z6">
    <cfRule type="cellIs" dxfId="1822" priority="394" stopIfTrue="1" operator="equal">
      <formula>"X"</formula>
    </cfRule>
    <cfRule type="cellIs" dxfId="1821" priority="395" stopIfTrue="1" operator="equal">
      <formula>"VD"</formula>
    </cfRule>
    <cfRule type="cellIs" dxfId="1820" priority="396" stopIfTrue="1" operator="equal">
      <formula>"CV"</formula>
    </cfRule>
    <cfRule type="expression" dxfId="1819" priority="397" stopIfTrue="1">
      <formula>IF(LEFT(Z6,1)="V",1,0)</formula>
    </cfRule>
    <cfRule type="cellIs" dxfId="1818" priority="398" stopIfTrue="1" operator="equal">
      <formula>"AIA"</formula>
    </cfRule>
    <cfRule type="cellIs" dxfId="1817" priority="399" stopIfTrue="1" operator="equal">
      <formula>"STK"</formula>
    </cfRule>
  </conditionalFormatting>
  <conditionalFormatting sqref="Z6">
    <cfRule type="cellIs" dxfId="1816" priority="392" stopIfTrue="1" operator="equal">
      <formula>"SB"</formula>
    </cfRule>
    <cfRule type="cellIs" dxfId="1815" priority="393" stopIfTrue="1" operator="equal">
      <formula>"SSP"</formula>
    </cfRule>
  </conditionalFormatting>
  <conditionalFormatting sqref="Z6">
    <cfRule type="expression" dxfId="1814" priority="400" stopIfTrue="1">
      <formula>IF(Z38&lt;10,1,0)</formula>
    </cfRule>
    <cfRule type="expression" dxfId="1813" priority="401">
      <formula>IF(Z38&lt;50,1,0)</formula>
    </cfRule>
  </conditionalFormatting>
  <conditionalFormatting sqref="X7:Z7">
    <cfRule type="cellIs" dxfId="1812" priority="384" stopIfTrue="1" operator="equal">
      <formula>"X"</formula>
    </cfRule>
    <cfRule type="cellIs" dxfId="1811" priority="385" stopIfTrue="1" operator="equal">
      <formula>"VD"</formula>
    </cfRule>
    <cfRule type="cellIs" dxfId="1810" priority="386" stopIfTrue="1" operator="equal">
      <formula>"CV"</formula>
    </cfRule>
    <cfRule type="expression" dxfId="1809" priority="387" stopIfTrue="1">
      <formula>IF(LEFT(X7,1)="V",1,0)</formula>
    </cfRule>
    <cfRule type="cellIs" dxfId="1808" priority="388" stopIfTrue="1" operator="equal">
      <formula>"AIA"</formula>
    </cfRule>
    <cfRule type="cellIs" dxfId="1807" priority="389" stopIfTrue="1" operator="equal">
      <formula>"STK"</formula>
    </cfRule>
  </conditionalFormatting>
  <conditionalFormatting sqref="X7:Z7">
    <cfRule type="cellIs" dxfId="1806" priority="382" stopIfTrue="1" operator="equal">
      <formula>"SB"</formula>
    </cfRule>
    <cfRule type="cellIs" dxfId="1805" priority="383" stopIfTrue="1" operator="equal">
      <formula>"SSP"</formula>
    </cfRule>
  </conditionalFormatting>
  <conditionalFormatting sqref="X7:Z7">
    <cfRule type="expression" dxfId="1804" priority="390" stopIfTrue="1">
      <formula>IF(X39&lt;10,1,0)</formula>
    </cfRule>
    <cfRule type="expression" dxfId="1803" priority="391">
      <formula>IF(X39&lt;50,1,0)</formula>
    </cfRule>
  </conditionalFormatting>
  <conditionalFormatting sqref="Z8">
    <cfRule type="cellIs" dxfId="1802" priority="374" stopIfTrue="1" operator="equal">
      <formula>"X"</formula>
    </cfRule>
    <cfRule type="cellIs" dxfId="1801" priority="375" stopIfTrue="1" operator="equal">
      <formula>"VD"</formula>
    </cfRule>
    <cfRule type="cellIs" dxfId="1800" priority="376" stopIfTrue="1" operator="equal">
      <formula>"CV"</formula>
    </cfRule>
    <cfRule type="expression" dxfId="1799" priority="377" stopIfTrue="1">
      <formula>IF(LEFT(Z8,1)="V",1,0)</formula>
    </cfRule>
    <cfRule type="cellIs" dxfId="1798" priority="378" stopIfTrue="1" operator="equal">
      <formula>"AIA"</formula>
    </cfRule>
    <cfRule type="cellIs" dxfId="1797" priority="379" stopIfTrue="1" operator="equal">
      <formula>"STK"</formula>
    </cfRule>
  </conditionalFormatting>
  <conditionalFormatting sqref="Z8">
    <cfRule type="cellIs" dxfId="1796" priority="372" stopIfTrue="1" operator="equal">
      <formula>"SB"</formula>
    </cfRule>
    <cfRule type="cellIs" dxfId="1795" priority="373" stopIfTrue="1" operator="equal">
      <formula>"SSP"</formula>
    </cfRule>
  </conditionalFormatting>
  <conditionalFormatting sqref="Z8">
    <cfRule type="expression" dxfId="1794" priority="380" stopIfTrue="1">
      <formula>IF(Z40&lt;10,1,0)</formula>
    </cfRule>
    <cfRule type="expression" dxfId="1793" priority="381">
      <formula>IF(Z40&lt;50,1,0)</formula>
    </cfRule>
  </conditionalFormatting>
  <conditionalFormatting sqref="Z9">
    <cfRule type="cellIs" dxfId="1792" priority="364" stopIfTrue="1" operator="equal">
      <formula>"X"</formula>
    </cfRule>
    <cfRule type="cellIs" dxfId="1791" priority="365" stopIfTrue="1" operator="equal">
      <formula>"VD"</formula>
    </cfRule>
    <cfRule type="cellIs" dxfId="1790" priority="366" stopIfTrue="1" operator="equal">
      <formula>"CV"</formula>
    </cfRule>
    <cfRule type="expression" dxfId="1789" priority="367" stopIfTrue="1">
      <formula>IF(LEFT(Z9,1)="V",1,0)</formula>
    </cfRule>
    <cfRule type="cellIs" dxfId="1788" priority="368" stopIfTrue="1" operator="equal">
      <formula>"AIA"</formula>
    </cfRule>
    <cfRule type="cellIs" dxfId="1787" priority="369" stopIfTrue="1" operator="equal">
      <formula>"STK"</formula>
    </cfRule>
  </conditionalFormatting>
  <conditionalFormatting sqref="Z9">
    <cfRule type="cellIs" dxfId="1786" priority="362" stopIfTrue="1" operator="equal">
      <formula>"SB"</formula>
    </cfRule>
    <cfRule type="cellIs" dxfId="1785" priority="363" stopIfTrue="1" operator="equal">
      <formula>"SSP"</formula>
    </cfRule>
  </conditionalFormatting>
  <conditionalFormatting sqref="Z9">
    <cfRule type="expression" dxfId="1784" priority="370" stopIfTrue="1">
      <formula>IF(Z41&lt;10,1,0)</formula>
    </cfRule>
    <cfRule type="expression" dxfId="1783" priority="371">
      <formula>IF(Z41&lt;50,1,0)</formula>
    </cfRule>
  </conditionalFormatting>
  <conditionalFormatting sqref="Z9">
    <cfRule type="cellIs" dxfId="1782" priority="354" stopIfTrue="1" operator="equal">
      <formula>"X"</formula>
    </cfRule>
    <cfRule type="cellIs" dxfId="1781" priority="355" stopIfTrue="1" operator="equal">
      <formula>"VD"</formula>
    </cfRule>
    <cfRule type="cellIs" dxfId="1780" priority="356" stopIfTrue="1" operator="equal">
      <formula>"CV"</formula>
    </cfRule>
    <cfRule type="expression" dxfId="1779" priority="357" stopIfTrue="1">
      <formula>IF(LEFT(Z9,1)="V",1,0)</formula>
    </cfRule>
    <cfRule type="cellIs" dxfId="1778" priority="358" stopIfTrue="1" operator="equal">
      <formula>"AIA"</formula>
    </cfRule>
    <cfRule type="cellIs" dxfId="1777" priority="359" stopIfTrue="1" operator="equal">
      <formula>"STK"</formula>
    </cfRule>
  </conditionalFormatting>
  <conditionalFormatting sqref="Z9">
    <cfRule type="cellIs" dxfId="1776" priority="352" stopIfTrue="1" operator="equal">
      <formula>"SB"</formula>
    </cfRule>
    <cfRule type="cellIs" dxfId="1775" priority="353" stopIfTrue="1" operator="equal">
      <formula>"SSP"</formula>
    </cfRule>
  </conditionalFormatting>
  <conditionalFormatting sqref="Z9">
    <cfRule type="expression" dxfId="1774" priority="360" stopIfTrue="1">
      <formula>IF(Z41&lt;10,1,0)</formula>
    </cfRule>
    <cfRule type="expression" dxfId="1773" priority="361">
      <formula>IF(Z41&lt;50,1,0)</formula>
    </cfRule>
  </conditionalFormatting>
  <conditionalFormatting sqref="Z10">
    <cfRule type="cellIs" dxfId="1772" priority="344" stopIfTrue="1" operator="equal">
      <formula>"X"</formula>
    </cfRule>
    <cfRule type="cellIs" dxfId="1771" priority="345" stopIfTrue="1" operator="equal">
      <formula>"VD"</formula>
    </cfRule>
    <cfRule type="cellIs" dxfId="1770" priority="346" stopIfTrue="1" operator="equal">
      <formula>"CV"</formula>
    </cfRule>
    <cfRule type="expression" dxfId="1769" priority="347" stopIfTrue="1">
      <formula>IF(LEFT(Z10,1)="V",1,0)</formula>
    </cfRule>
    <cfRule type="cellIs" dxfId="1768" priority="348" stopIfTrue="1" operator="equal">
      <formula>"AIA"</formula>
    </cfRule>
    <cfRule type="cellIs" dxfId="1767" priority="349" stopIfTrue="1" operator="equal">
      <formula>"STK"</formula>
    </cfRule>
  </conditionalFormatting>
  <conditionalFormatting sqref="Z10">
    <cfRule type="cellIs" dxfId="1766" priority="342" stopIfTrue="1" operator="equal">
      <formula>"SB"</formula>
    </cfRule>
    <cfRule type="cellIs" dxfId="1765" priority="343" stopIfTrue="1" operator="equal">
      <formula>"SSP"</formula>
    </cfRule>
  </conditionalFormatting>
  <conditionalFormatting sqref="Z10">
    <cfRule type="expression" dxfId="1764" priority="350" stopIfTrue="1">
      <formula>IF(Z42&lt;10,1,0)</formula>
    </cfRule>
    <cfRule type="expression" dxfId="1763" priority="351">
      <formula>IF(Z42&lt;50,1,0)</formula>
    </cfRule>
  </conditionalFormatting>
  <conditionalFormatting sqref="Z11">
    <cfRule type="cellIs" dxfId="1762" priority="334" stopIfTrue="1" operator="equal">
      <formula>"X"</formula>
    </cfRule>
    <cfRule type="cellIs" dxfId="1761" priority="335" stopIfTrue="1" operator="equal">
      <formula>"VD"</formula>
    </cfRule>
    <cfRule type="cellIs" dxfId="1760" priority="336" stopIfTrue="1" operator="equal">
      <formula>"CV"</formula>
    </cfRule>
    <cfRule type="expression" dxfId="1759" priority="337" stopIfTrue="1">
      <formula>IF(LEFT(Z11,1)="V",1,0)</formula>
    </cfRule>
    <cfRule type="cellIs" dxfId="1758" priority="338" stopIfTrue="1" operator="equal">
      <formula>"AIA"</formula>
    </cfRule>
    <cfRule type="cellIs" dxfId="1757" priority="339" stopIfTrue="1" operator="equal">
      <formula>"STK"</formula>
    </cfRule>
  </conditionalFormatting>
  <conditionalFormatting sqref="Z11">
    <cfRule type="cellIs" dxfId="1756" priority="332" stopIfTrue="1" operator="equal">
      <formula>"SB"</formula>
    </cfRule>
    <cfRule type="cellIs" dxfId="1755" priority="333" stopIfTrue="1" operator="equal">
      <formula>"SSP"</formula>
    </cfRule>
  </conditionalFormatting>
  <conditionalFormatting sqref="Z11">
    <cfRule type="expression" dxfId="1754" priority="340" stopIfTrue="1">
      <formula>IF(Z43&lt;10,1,0)</formula>
    </cfRule>
    <cfRule type="expression" dxfId="1753" priority="341">
      <formula>IF(Z43&lt;50,1,0)</formula>
    </cfRule>
  </conditionalFormatting>
  <conditionalFormatting sqref="AA3">
    <cfRule type="cellIs" dxfId="1752" priority="324" stopIfTrue="1" operator="equal">
      <formula>"X"</formula>
    </cfRule>
    <cfRule type="cellIs" dxfId="1751" priority="325" stopIfTrue="1" operator="equal">
      <formula>"VD"</formula>
    </cfRule>
    <cfRule type="cellIs" dxfId="1750" priority="326" stopIfTrue="1" operator="equal">
      <formula>"CV"</formula>
    </cfRule>
    <cfRule type="expression" dxfId="1749" priority="327" stopIfTrue="1">
      <formula>IF(LEFT(AA3,1)="V",1,0)</formula>
    </cfRule>
    <cfRule type="cellIs" dxfId="1748" priority="328" stopIfTrue="1" operator="equal">
      <formula>"AIA"</formula>
    </cfRule>
    <cfRule type="cellIs" dxfId="1747" priority="329" stopIfTrue="1" operator="equal">
      <formula>"STK"</formula>
    </cfRule>
  </conditionalFormatting>
  <conditionalFormatting sqref="AA3">
    <cfRule type="cellIs" dxfId="1746" priority="322" stopIfTrue="1" operator="equal">
      <formula>"SB"</formula>
    </cfRule>
    <cfRule type="cellIs" dxfId="1745" priority="323" stopIfTrue="1" operator="equal">
      <formula>"SSP"</formula>
    </cfRule>
  </conditionalFormatting>
  <conditionalFormatting sqref="AA3">
    <cfRule type="expression" dxfId="1744" priority="330" stopIfTrue="1">
      <formula>IF(AA35&lt;10,1,0)</formula>
    </cfRule>
    <cfRule type="expression" dxfId="1743" priority="331">
      <formula>IF(AA35&lt;50,1,0)</formula>
    </cfRule>
  </conditionalFormatting>
  <conditionalFormatting sqref="AA4">
    <cfRule type="cellIs" dxfId="1742" priority="314" stopIfTrue="1" operator="equal">
      <formula>"X"</formula>
    </cfRule>
    <cfRule type="cellIs" dxfId="1741" priority="315" stopIfTrue="1" operator="equal">
      <formula>"VD"</formula>
    </cfRule>
    <cfRule type="cellIs" dxfId="1740" priority="316" stopIfTrue="1" operator="equal">
      <formula>"CV"</formula>
    </cfRule>
    <cfRule type="expression" dxfId="1739" priority="317" stopIfTrue="1">
      <formula>IF(LEFT(AA4,1)="V",1,0)</formula>
    </cfRule>
    <cfRule type="cellIs" dxfId="1738" priority="318" stopIfTrue="1" operator="equal">
      <formula>"AIA"</formula>
    </cfRule>
    <cfRule type="cellIs" dxfId="1737" priority="319" stopIfTrue="1" operator="equal">
      <formula>"STK"</formula>
    </cfRule>
  </conditionalFormatting>
  <conditionalFormatting sqref="AA4">
    <cfRule type="cellIs" dxfId="1736" priority="312" stopIfTrue="1" operator="equal">
      <formula>"SB"</formula>
    </cfRule>
    <cfRule type="cellIs" dxfId="1735" priority="313" stopIfTrue="1" operator="equal">
      <formula>"SSP"</formula>
    </cfRule>
  </conditionalFormatting>
  <conditionalFormatting sqref="AA4">
    <cfRule type="expression" dxfId="1734" priority="320" stopIfTrue="1">
      <formula>IF(AA36&lt;10,1,0)</formula>
    </cfRule>
    <cfRule type="expression" dxfId="1733" priority="321">
      <formula>IF(AA36&lt;50,1,0)</formula>
    </cfRule>
  </conditionalFormatting>
  <conditionalFormatting sqref="AA5">
    <cfRule type="cellIs" dxfId="1732" priority="304" stopIfTrue="1" operator="equal">
      <formula>"X"</formula>
    </cfRule>
    <cfRule type="cellIs" dxfId="1731" priority="305" stopIfTrue="1" operator="equal">
      <formula>"VD"</formula>
    </cfRule>
    <cfRule type="cellIs" dxfId="1730" priority="306" stopIfTrue="1" operator="equal">
      <formula>"CV"</formula>
    </cfRule>
    <cfRule type="expression" dxfId="1729" priority="307" stopIfTrue="1">
      <formula>IF(LEFT(AA5,1)="V",1,0)</formula>
    </cfRule>
    <cfRule type="cellIs" dxfId="1728" priority="308" stopIfTrue="1" operator="equal">
      <formula>"AIA"</formula>
    </cfRule>
    <cfRule type="cellIs" dxfId="1727" priority="309" stopIfTrue="1" operator="equal">
      <formula>"STK"</formula>
    </cfRule>
  </conditionalFormatting>
  <conditionalFormatting sqref="AA5">
    <cfRule type="cellIs" dxfId="1726" priority="302" stopIfTrue="1" operator="equal">
      <formula>"SB"</formula>
    </cfRule>
    <cfRule type="cellIs" dxfId="1725" priority="303" stopIfTrue="1" operator="equal">
      <formula>"SSP"</formula>
    </cfRule>
  </conditionalFormatting>
  <conditionalFormatting sqref="AA5">
    <cfRule type="expression" dxfId="1724" priority="310" stopIfTrue="1">
      <formula>IF(AA37&lt;10,1,0)</formula>
    </cfRule>
    <cfRule type="expression" dxfId="1723" priority="311">
      <formula>IF(AA37&lt;50,1,0)</formula>
    </cfRule>
  </conditionalFormatting>
  <conditionalFormatting sqref="AA6">
    <cfRule type="cellIs" dxfId="1722" priority="294" stopIfTrue="1" operator="equal">
      <formula>"X"</formula>
    </cfRule>
    <cfRule type="cellIs" dxfId="1721" priority="295" stopIfTrue="1" operator="equal">
      <formula>"VD"</formula>
    </cfRule>
    <cfRule type="cellIs" dxfId="1720" priority="296" stopIfTrue="1" operator="equal">
      <formula>"CV"</formula>
    </cfRule>
    <cfRule type="expression" dxfId="1719" priority="297" stopIfTrue="1">
      <formula>IF(LEFT(AA6,1)="V",1,0)</formula>
    </cfRule>
    <cfRule type="cellIs" dxfId="1718" priority="298" stopIfTrue="1" operator="equal">
      <formula>"AIA"</formula>
    </cfRule>
    <cfRule type="cellIs" dxfId="1717" priority="299" stopIfTrue="1" operator="equal">
      <formula>"STK"</formula>
    </cfRule>
  </conditionalFormatting>
  <conditionalFormatting sqref="AA6">
    <cfRule type="cellIs" dxfId="1716" priority="292" stopIfTrue="1" operator="equal">
      <formula>"SB"</formula>
    </cfRule>
    <cfRule type="cellIs" dxfId="1715" priority="293" stopIfTrue="1" operator="equal">
      <formula>"SSP"</formula>
    </cfRule>
  </conditionalFormatting>
  <conditionalFormatting sqref="AA6">
    <cfRule type="expression" dxfId="1714" priority="300" stopIfTrue="1">
      <formula>IF(AA38&lt;10,1,0)</formula>
    </cfRule>
    <cfRule type="expression" dxfId="1713" priority="301">
      <formula>IF(AA38&lt;50,1,0)</formula>
    </cfRule>
  </conditionalFormatting>
  <conditionalFormatting sqref="AA6">
    <cfRule type="cellIs" dxfId="1712" priority="284" stopIfTrue="1" operator="equal">
      <formula>"X"</formula>
    </cfRule>
    <cfRule type="cellIs" dxfId="1711" priority="285" stopIfTrue="1" operator="equal">
      <formula>"VD"</formula>
    </cfRule>
    <cfRule type="cellIs" dxfId="1710" priority="286" stopIfTrue="1" operator="equal">
      <formula>"CV"</formula>
    </cfRule>
    <cfRule type="expression" dxfId="1709" priority="287" stopIfTrue="1">
      <formula>IF(LEFT(AA6,1)="V",1,0)</formula>
    </cfRule>
    <cfRule type="cellIs" dxfId="1708" priority="288" stopIfTrue="1" operator="equal">
      <formula>"AIA"</formula>
    </cfRule>
    <cfRule type="cellIs" dxfId="1707" priority="289" stopIfTrue="1" operator="equal">
      <formula>"STK"</formula>
    </cfRule>
  </conditionalFormatting>
  <conditionalFormatting sqref="AA6">
    <cfRule type="cellIs" dxfId="1706" priority="282" stopIfTrue="1" operator="equal">
      <formula>"SB"</formula>
    </cfRule>
    <cfRule type="cellIs" dxfId="1705" priority="283" stopIfTrue="1" operator="equal">
      <formula>"SSP"</formula>
    </cfRule>
  </conditionalFormatting>
  <conditionalFormatting sqref="AA6">
    <cfRule type="expression" dxfId="1704" priority="290" stopIfTrue="1">
      <formula>IF(AA38&lt;10,1,0)</formula>
    </cfRule>
    <cfRule type="expression" dxfId="1703" priority="291">
      <formula>IF(AA38&lt;50,1,0)</formula>
    </cfRule>
  </conditionalFormatting>
  <conditionalFormatting sqref="AA7">
    <cfRule type="cellIs" dxfId="1702" priority="274" stopIfTrue="1" operator="equal">
      <formula>"X"</formula>
    </cfRule>
    <cfRule type="cellIs" dxfId="1701" priority="275" stopIfTrue="1" operator="equal">
      <formula>"VD"</formula>
    </cfRule>
    <cfRule type="cellIs" dxfId="1700" priority="276" stopIfTrue="1" operator="equal">
      <formula>"CV"</formula>
    </cfRule>
    <cfRule type="expression" dxfId="1699" priority="277" stopIfTrue="1">
      <formula>IF(LEFT(AA7,1)="V",1,0)</formula>
    </cfRule>
    <cfRule type="cellIs" dxfId="1698" priority="278" stopIfTrue="1" operator="equal">
      <formula>"AIA"</formula>
    </cfRule>
    <cfRule type="cellIs" dxfId="1697" priority="279" stopIfTrue="1" operator="equal">
      <formula>"STK"</formula>
    </cfRule>
  </conditionalFormatting>
  <conditionalFormatting sqref="AA7">
    <cfRule type="cellIs" dxfId="1696" priority="272" stopIfTrue="1" operator="equal">
      <formula>"SB"</formula>
    </cfRule>
    <cfRule type="cellIs" dxfId="1695" priority="273" stopIfTrue="1" operator="equal">
      <formula>"SSP"</formula>
    </cfRule>
  </conditionalFormatting>
  <conditionalFormatting sqref="AA7">
    <cfRule type="expression" dxfId="1694" priority="280" stopIfTrue="1">
      <formula>IF(AA39&lt;10,1,0)</formula>
    </cfRule>
    <cfRule type="expression" dxfId="1693" priority="281">
      <formula>IF(AA39&lt;50,1,0)</formula>
    </cfRule>
  </conditionalFormatting>
  <conditionalFormatting sqref="AA8">
    <cfRule type="cellIs" dxfId="1692" priority="264" stopIfTrue="1" operator="equal">
      <formula>"X"</formula>
    </cfRule>
    <cfRule type="cellIs" dxfId="1691" priority="265" stopIfTrue="1" operator="equal">
      <formula>"VD"</formula>
    </cfRule>
    <cfRule type="cellIs" dxfId="1690" priority="266" stopIfTrue="1" operator="equal">
      <formula>"CV"</formula>
    </cfRule>
    <cfRule type="expression" dxfId="1689" priority="267" stopIfTrue="1">
      <formula>IF(LEFT(AA8,1)="V",1,0)</formula>
    </cfRule>
    <cfRule type="cellIs" dxfId="1688" priority="268" stopIfTrue="1" operator="equal">
      <formula>"AIA"</formula>
    </cfRule>
    <cfRule type="cellIs" dxfId="1687" priority="269" stopIfTrue="1" operator="equal">
      <formula>"STK"</formula>
    </cfRule>
  </conditionalFormatting>
  <conditionalFormatting sqref="AA8">
    <cfRule type="cellIs" dxfId="1686" priority="262" stopIfTrue="1" operator="equal">
      <formula>"SB"</formula>
    </cfRule>
    <cfRule type="cellIs" dxfId="1685" priority="263" stopIfTrue="1" operator="equal">
      <formula>"SSP"</formula>
    </cfRule>
  </conditionalFormatting>
  <conditionalFormatting sqref="AA8">
    <cfRule type="expression" dxfId="1684" priority="270" stopIfTrue="1">
      <formula>IF(AA40&lt;10,1,0)</formula>
    </cfRule>
    <cfRule type="expression" dxfId="1683" priority="271">
      <formula>IF(AA40&lt;50,1,0)</formula>
    </cfRule>
  </conditionalFormatting>
  <conditionalFormatting sqref="AA9">
    <cfRule type="cellIs" dxfId="1682" priority="254" stopIfTrue="1" operator="equal">
      <formula>"X"</formula>
    </cfRule>
    <cfRule type="cellIs" dxfId="1681" priority="255" stopIfTrue="1" operator="equal">
      <formula>"VD"</formula>
    </cfRule>
    <cfRule type="cellIs" dxfId="1680" priority="256" stopIfTrue="1" operator="equal">
      <formula>"CV"</formula>
    </cfRule>
    <cfRule type="expression" dxfId="1679" priority="257" stopIfTrue="1">
      <formula>IF(LEFT(AA9,1)="V",1,0)</formula>
    </cfRule>
    <cfRule type="cellIs" dxfId="1678" priority="258" stopIfTrue="1" operator="equal">
      <formula>"AIA"</formula>
    </cfRule>
    <cfRule type="cellIs" dxfId="1677" priority="259" stopIfTrue="1" operator="equal">
      <formula>"STK"</formula>
    </cfRule>
  </conditionalFormatting>
  <conditionalFormatting sqref="AA9">
    <cfRule type="cellIs" dxfId="1676" priority="252" stopIfTrue="1" operator="equal">
      <formula>"SB"</formula>
    </cfRule>
    <cfRule type="cellIs" dxfId="1675" priority="253" stopIfTrue="1" operator="equal">
      <formula>"SSP"</formula>
    </cfRule>
  </conditionalFormatting>
  <conditionalFormatting sqref="AA9">
    <cfRule type="expression" dxfId="1674" priority="260" stopIfTrue="1">
      <formula>IF(AA41&lt;10,1,0)</formula>
    </cfRule>
    <cfRule type="expression" dxfId="1673" priority="261">
      <formula>IF(AA41&lt;50,1,0)</formula>
    </cfRule>
  </conditionalFormatting>
  <conditionalFormatting sqref="AA9">
    <cfRule type="cellIs" dxfId="1672" priority="244" stopIfTrue="1" operator="equal">
      <formula>"X"</formula>
    </cfRule>
    <cfRule type="cellIs" dxfId="1671" priority="245" stopIfTrue="1" operator="equal">
      <formula>"VD"</formula>
    </cfRule>
    <cfRule type="cellIs" dxfId="1670" priority="246" stopIfTrue="1" operator="equal">
      <formula>"CV"</formula>
    </cfRule>
    <cfRule type="expression" dxfId="1669" priority="247" stopIfTrue="1">
      <formula>IF(LEFT(AA9,1)="V",1,0)</formula>
    </cfRule>
    <cfRule type="cellIs" dxfId="1668" priority="248" stopIfTrue="1" operator="equal">
      <formula>"AIA"</formula>
    </cfRule>
    <cfRule type="cellIs" dxfId="1667" priority="249" stopIfTrue="1" operator="equal">
      <formula>"STK"</formula>
    </cfRule>
  </conditionalFormatting>
  <conditionalFormatting sqref="AA9">
    <cfRule type="cellIs" dxfId="1666" priority="242" stopIfTrue="1" operator="equal">
      <formula>"SB"</formula>
    </cfRule>
    <cfRule type="cellIs" dxfId="1665" priority="243" stopIfTrue="1" operator="equal">
      <formula>"SSP"</formula>
    </cfRule>
  </conditionalFormatting>
  <conditionalFormatting sqref="AA9">
    <cfRule type="expression" dxfId="1664" priority="250" stopIfTrue="1">
      <formula>IF(AA41&lt;10,1,0)</formula>
    </cfRule>
    <cfRule type="expression" dxfId="1663" priority="251">
      <formula>IF(AA41&lt;50,1,0)</formula>
    </cfRule>
  </conditionalFormatting>
  <conditionalFormatting sqref="Z10">
    <cfRule type="cellIs" dxfId="1662" priority="234" stopIfTrue="1" operator="equal">
      <formula>"X"</formula>
    </cfRule>
    <cfRule type="cellIs" dxfId="1661" priority="235" stopIfTrue="1" operator="equal">
      <formula>"VD"</formula>
    </cfRule>
    <cfRule type="cellIs" dxfId="1660" priority="236" stopIfTrue="1" operator="equal">
      <formula>"CV"</formula>
    </cfRule>
    <cfRule type="expression" dxfId="1659" priority="237" stopIfTrue="1">
      <formula>IF(LEFT(Z10,1)="V",1,0)</formula>
    </cfRule>
    <cfRule type="cellIs" dxfId="1658" priority="238" stopIfTrue="1" operator="equal">
      <formula>"AIA"</formula>
    </cfRule>
    <cfRule type="cellIs" dxfId="1657" priority="239" stopIfTrue="1" operator="equal">
      <formula>"STK"</formula>
    </cfRule>
  </conditionalFormatting>
  <conditionalFormatting sqref="Z10">
    <cfRule type="cellIs" dxfId="1656" priority="232" stopIfTrue="1" operator="equal">
      <formula>"SB"</formula>
    </cfRule>
    <cfRule type="cellIs" dxfId="1655" priority="233" stopIfTrue="1" operator="equal">
      <formula>"SSP"</formula>
    </cfRule>
  </conditionalFormatting>
  <conditionalFormatting sqref="Z10">
    <cfRule type="expression" dxfId="1654" priority="240" stopIfTrue="1">
      <formula>IF(Z42&lt;10,1,0)</formula>
    </cfRule>
    <cfRule type="expression" dxfId="1653" priority="241">
      <formula>IF(Z42&lt;50,1,0)</formula>
    </cfRule>
  </conditionalFormatting>
  <conditionalFormatting sqref="AA10">
    <cfRule type="cellIs" dxfId="1652" priority="224" stopIfTrue="1" operator="equal">
      <formula>"X"</formula>
    </cfRule>
    <cfRule type="cellIs" dxfId="1651" priority="225" stopIfTrue="1" operator="equal">
      <formula>"VD"</formula>
    </cfRule>
    <cfRule type="cellIs" dxfId="1650" priority="226" stopIfTrue="1" operator="equal">
      <formula>"CV"</formula>
    </cfRule>
    <cfRule type="expression" dxfId="1649" priority="227" stopIfTrue="1">
      <formula>IF(LEFT(AA10,1)="V",1,0)</formula>
    </cfRule>
    <cfRule type="cellIs" dxfId="1648" priority="228" stopIfTrue="1" operator="equal">
      <formula>"AIA"</formula>
    </cfRule>
    <cfRule type="cellIs" dxfId="1647" priority="229" stopIfTrue="1" operator="equal">
      <formula>"STK"</formula>
    </cfRule>
  </conditionalFormatting>
  <conditionalFormatting sqref="AA10">
    <cfRule type="cellIs" dxfId="1646" priority="222" stopIfTrue="1" operator="equal">
      <formula>"SB"</formula>
    </cfRule>
    <cfRule type="cellIs" dxfId="1645" priority="223" stopIfTrue="1" operator="equal">
      <formula>"SSP"</formula>
    </cfRule>
  </conditionalFormatting>
  <conditionalFormatting sqref="AA10">
    <cfRule type="expression" dxfId="1644" priority="230" stopIfTrue="1">
      <formula>IF(AA42&lt;10,1,0)</formula>
    </cfRule>
    <cfRule type="expression" dxfId="1643" priority="231">
      <formula>IF(AA42&lt;50,1,0)</formula>
    </cfRule>
  </conditionalFormatting>
  <conditionalFormatting sqref="AA10">
    <cfRule type="cellIs" dxfId="1642" priority="214" stopIfTrue="1" operator="equal">
      <formula>"X"</formula>
    </cfRule>
    <cfRule type="cellIs" dxfId="1641" priority="215" stopIfTrue="1" operator="equal">
      <formula>"VD"</formula>
    </cfRule>
    <cfRule type="cellIs" dxfId="1640" priority="216" stopIfTrue="1" operator="equal">
      <formula>"CV"</formula>
    </cfRule>
    <cfRule type="expression" dxfId="1639" priority="217" stopIfTrue="1">
      <formula>IF(LEFT(AA10,1)="V",1,0)</formula>
    </cfRule>
    <cfRule type="cellIs" dxfId="1638" priority="218" stopIfTrue="1" operator="equal">
      <formula>"AIA"</formula>
    </cfRule>
    <cfRule type="cellIs" dxfId="1637" priority="219" stopIfTrue="1" operator="equal">
      <formula>"STK"</formula>
    </cfRule>
  </conditionalFormatting>
  <conditionalFormatting sqref="AA10">
    <cfRule type="cellIs" dxfId="1636" priority="212" stopIfTrue="1" operator="equal">
      <formula>"SB"</formula>
    </cfRule>
    <cfRule type="cellIs" dxfId="1635" priority="213" stopIfTrue="1" operator="equal">
      <formula>"SSP"</formula>
    </cfRule>
  </conditionalFormatting>
  <conditionalFormatting sqref="AA10">
    <cfRule type="expression" dxfId="1634" priority="220" stopIfTrue="1">
      <formula>IF(AA42&lt;10,1,0)</formula>
    </cfRule>
    <cfRule type="expression" dxfId="1633" priority="221">
      <formula>IF(AA42&lt;50,1,0)</formula>
    </cfRule>
  </conditionalFormatting>
  <conditionalFormatting sqref="AA10">
    <cfRule type="cellIs" dxfId="1632" priority="204" stopIfTrue="1" operator="equal">
      <formula>"X"</formula>
    </cfRule>
    <cfRule type="cellIs" dxfId="1631" priority="205" stopIfTrue="1" operator="equal">
      <formula>"VD"</formula>
    </cfRule>
    <cfRule type="cellIs" dxfId="1630" priority="206" stopIfTrue="1" operator="equal">
      <formula>"CV"</formula>
    </cfRule>
    <cfRule type="expression" dxfId="1629" priority="207" stopIfTrue="1">
      <formula>IF(LEFT(AA10,1)="V",1,0)</formula>
    </cfRule>
    <cfRule type="cellIs" dxfId="1628" priority="208" stopIfTrue="1" operator="equal">
      <formula>"AIA"</formula>
    </cfRule>
    <cfRule type="cellIs" dxfId="1627" priority="209" stopIfTrue="1" operator="equal">
      <formula>"STK"</formula>
    </cfRule>
  </conditionalFormatting>
  <conditionalFormatting sqref="AA10">
    <cfRule type="cellIs" dxfId="1626" priority="202" stopIfTrue="1" operator="equal">
      <formula>"SB"</formula>
    </cfRule>
    <cfRule type="cellIs" dxfId="1625" priority="203" stopIfTrue="1" operator="equal">
      <formula>"SSP"</formula>
    </cfRule>
  </conditionalFormatting>
  <conditionalFormatting sqref="AA10">
    <cfRule type="expression" dxfId="1624" priority="210" stopIfTrue="1">
      <formula>IF(AA42&lt;10,1,0)</formula>
    </cfRule>
    <cfRule type="expression" dxfId="1623" priority="211">
      <formula>IF(AA42&lt;50,1,0)</formula>
    </cfRule>
  </conditionalFormatting>
  <conditionalFormatting sqref="AA10">
    <cfRule type="cellIs" dxfId="1622" priority="194" stopIfTrue="1" operator="equal">
      <formula>"X"</formula>
    </cfRule>
    <cfRule type="cellIs" dxfId="1621" priority="195" stopIfTrue="1" operator="equal">
      <formula>"VD"</formula>
    </cfRule>
    <cfRule type="cellIs" dxfId="1620" priority="196" stopIfTrue="1" operator="equal">
      <formula>"CV"</formula>
    </cfRule>
    <cfRule type="expression" dxfId="1619" priority="197" stopIfTrue="1">
      <formula>IF(LEFT(AA10,1)="V",1,0)</formula>
    </cfRule>
    <cfRule type="cellIs" dxfId="1618" priority="198" stopIfTrue="1" operator="equal">
      <formula>"AIA"</formula>
    </cfRule>
    <cfRule type="cellIs" dxfId="1617" priority="199" stopIfTrue="1" operator="equal">
      <formula>"STK"</formula>
    </cfRule>
  </conditionalFormatting>
  <conditionalFormatting sqref="AA10">
    <cfRule type="cellIs" dxfId="1616" priority="192" stopIfTrue="1" operator="equal">
      <formula>"SB"</formula>
    </cfRule>
    <cfRule type="cellIs" dxfId="1615" priority="193" stopIfTrue="1" operator="equal">
      <formula>"SSP"</formula>
    </cfRule>
  </conditionalFormatting>
  <conditionalFormatting sqref="AA10">
    <cfRule type="expression" dxfId="1614" priority="200" stopIfTrue="1">
      <formula>IF(AA42&lt;10,1,0)</formula>
    </cfRule>
    <cfRule type="expression" dxfId="1613" priority="201">
      <formula>IF(AA42&lt;50,1,0)</formula>
    </cfRule>
  </conditionalFormatting>
  <conditionalFormatting sqref="AA11">
    <cfRule type="cellIs" dxfId="1612" priority="184" stopIfTrue="1" operator="equal">
      <formula>"X"</formula>
    </cfRule>
    <cfRule type="cellIs" dxfId="1611" priority="185" stopIfTrue="1" operator="equal">
      <formula>"VD"</formula>
    </cfRule>
    <cfRule type="cellIs" dxfId="1610" priority="186" stopIfTrue="1" operator="equal">
      <formula>"CV"</formula>
    </cfRule>
    <cfRule type="expression" dxfId="1609" priority="187" stopIfTrue="1">
      <formula>IF(LEFT(AA11,1)="V",1,0)</formula>
    </cfRule>
    <cfRule type="cellIs" dxfId="1608" priority="188" stopIfTrue="1" operator="equal">
      <formula>"AIA"</formula>
    </cfRule>
    <cfRule type="cellIs" dxfId="1607" priority="189" stopIfTrue="1" operator="equal">
      <formula>"STK"</formula>
    </cfRule>
  </conditionalFormatting>
  <conditionalFormatting sqref="AA11">
    <cfRule type="cellIs" dxfId="1606" priority="182" stopIfTrue="1" operator="equal">
      <formula>"SB"</formula>
    </cfRule>
    <cfRule type="cellIs" dxfId="1605" priority="183" stopIfTrue="1" operator="equal">
      <formula>"SSP"</formula>
    </cfRule>
  </conditionalFormatting>
  <conditionalFormatting sqref="AA11">
    <cfRule type="expression" dxfId="1604" priority="190" stopIfTrue="1">
      <formula>IF(AA43&lt;10,1,0)</formula>
    </cfRule>
    <cfRule type="expression" dxfId="1603" priority="191">
      <formula>IF(AA43&lt;50,1,0)</formula>
    </cfRule>
  </conditionalFormatting>
  <conditionalFormatting sqref="AA11">
    <cfRule type="cellIs" dxfId="1602" priority="174" stopIfTrue="1" operator="equal">
      <formula>"X"</formula>
    </cfRule>
    <cfRule type="cellIs" dxfId="1601" priority="175" stopIfTrue="1" operator="equal">
      <formula>"VD"</formula>
    </cfRule>
    <cfRule type="cellIs" dxfId="1600" priority="176" stopIfTrue="1" operator="equal">
      <formula>"CV"</formula>
    </cfRule>
    <cfRule type="expression" dxfId="1599" priority="177" stopIfTrue="1">
      <formula>IF(LEFT(AA11,1)="V",1,0)</formula>
    </cfRule>
    <cfRule type="cellIs" dxfId="1598" priority="178" stopIfTrue="1" operator="equal">
      <formula>"AIA"</formula>
    </cfRule>
    <cfRule type="cellIs" dxfId="1597" priority="179" stopIfTrue="1" operator="equal">
      <formula>"STK"</formula>
    </cfRule>
  </conditionalFormatting>
  <conditionalFormatting sqref="AA11">
    <cfRule type="cellIs" dxfId="1596" priority="172" stopIfTrue="1" operator="equal">
      <formula>"SB"</formula>
    </cfRule>
    <cfRule type="cellIs" dxfId="1595" priority="173" stopIfTrue="1" operator="equal">
      <formula>"SSP"</formula>
    </cfRule>
  </conditionalFormatting>
  <conditionalFormatting sqref="AA11">
    <cfRule type="expression" dxfId="1594" priority="180" stopIfTrue="1">
      <formula>IF(AA43&lt;10,1,0)</formula>
    </cfRule>
    <cfRule type="expression" dxfId="1593" priority="181">
      <formula>IF(AA43&lt;50,1,0)</formula>
    </cfRule>
  </conditionalFormatting>
  <conditionalFormatting sqref="AA11">
    <cfRule type="cellIs" dxfId="1592" priority="164" stopIfTrue="1" operator="equal">
      <formula>"X"</formula>
    </cfRule>
    <cfRule type="cellIs" dxfId="1591" priority="165" stopIfTrue="1" operator="equal">
      <formula>"VD"</formula>
    </cfRule>
    <cfRule type="cellIs" dxfId="1590" priority="166" stopIfTrue="1" operator="equal">
      <formula>"CV"</formula>
    </cfRule>
    <cfRule type="expression" dxfId="1589" priority="167" stopIfTrue="1">
      <formula>IF(LEFT(AA11,1)="V",1,0)</formula>
    </cfRule>
    <cfRule type="cellIs" dxfId="1588" priority="168" stopIfTrue="1" operator="equal">
      <formula>"AIA"</formula>
    </cfRule>
    <cfRule type="cellIs" dxfId="1587" priority="169" stopIfTrue="1" operator="equal">
      <formula>"STK"</formula>
    </cfRule>
  </conditionalFormatting>
  <conditionalFormatting sqref="AA11">
    <cfRule type="cellIs" dxfId="1586" priority="162" stopIfTrue="1" operator="equal">
      <formula>"SB"</formula>
    </cfRule>
    <cfRule type="cellIs" dxfId="1585" priority="163" stopIfTrue="1" operator="equal">
      <formula>"SSP"</formula>
    </cfRule>
  </conditionalFormatting>
  <conditionalFormatting sqref="AA11">
    <cfRule type="expression" dxfId="1584" priority="170" stopIfTrue="1">
      <formula>IF(AA43&lt;10,1,0)</formula>
    </cfRule>
    <cfRule type="expression" dxfId="1583" priority="171">
      <formula>IF(AA43&lt;50,1,0)</formula>
    </cfRule>
  </conditionalFormatting>
  <conditionalFormatting sqref="AA11">
    <cfRule type="cellIs" dxfId="1582" priority="154" stopIfTrue="1" operator="equal">
      <formula>"X"</formula>
    </cfRule>
    <cfRule type="cellIs" dxfId="1581" priority="155" stopIfTrue="1" operator="equal">
      <formula>"VD"</formula>
    </cfRule>
    <cfRule type="cellIs" dxfId="1580" priority="156" stopIfTrue="1" operator="equal">
      <formula>"CV"</formula>
    </cfRule>
    <cfRule type="expression" dxfId="1579" priority="157" stopIfTrue="1">
      <formula>IF(LEFT(AA11,1)="V",1,0)</formula>
    </cfRule>
    <cfRule type="cellIs" dxfId="1578" priority="158" stopIfTrue="1" operator="equal">
      <formula>"AIA"</formula>
    </cfRule>
    <cfRule type="cellIs" dxfId="1577" priority="159" stopIfTrue="1" operator="equal">
      <formula>"STK"</formula>
    </cfRule>
  </conditionalFormatting>
  <conditionalFormatting sqref="AA11">
    <cfRule type="cellIs" dxfId="1576" priority="152" stopIfTrue="1" operator="equal">
      <formula>"SB"</formula>
    </cfRule>
    <cfRule type="cellIs" dxfId="1575" priority="153" stopIfTrue="1" operator="equal">
      <formula>"SSP"</formula>
    </cfRule>
  </conditionalFormatting>
  <conditionalFormatting sqref="AA11">
    <cfRule type="expression" dxfId="1574" priority="160" stopIfTrue="1">
      <formula>IF(AA43&lt;10,1,0)</formula>
    </cfRule>
    <cfRule type="expression" dxfId="1573" priority="161">
      <formula>IF(AA43&lt;50,1,0)</formula>
    </cfRule>
  </conditionalFormatting>
  <conditionalFormatting sqref="AB6">
    <cfRule type="cellIs" dxfId="1572" priority="144" stopIfTrue="1" operator="equal">
      <formula>"X"</formula>
    </cfRule>
    <cfRule type="cellIs" dxfId="1571" priority="145" stopIfTrue="1" operator="equal">
      <formula>"VD"</formula>
    </cfRule>
    <cfRule type="cellIs" dxfId="1570" priority="146" stopIfTrue="1" operator="equal">
      <formula>"CV"</formula>
    </cfRule>
    <cfRule type="expression" dxfId="1569" priority="147" stopIfTrue="1">
      <formula>IF(LEFT(AB6,1)="V",1,0)</formula>
    </cfRule>
    <cfRule type="cellIs" dxfId="1568" priority="148" stopIfTrue="1" operator="equal">
      <formula>"AIA"</formula>
    </cfRule>
    <cfRule type="cellIs" dxfId="1567" priority="149" stopIfTrue="1" operator="equal">
      <formula>"STK"</formula>
    </cfRule>
  </conditionalFormatting>
  <conditionalFormatting sqref="AB6">
    <cfRule type="cellIs" dxfId="1566" priority="142" stopIfTrue="1" operator="equal">
      <formula>"SB"</formula>
    </cfRule>
    <cfRule type="cellIs" dxfId="1565" priority="143" stopIfTrue="1" operator="equal">
      <formula>"SSP"</formula>
    </cfRule>
  </conditionalFormatting>
  <conditionalFormatting sqref="AB6">
    <cfRule type="expression" dxfId="1564" priority="150" stopIfTrue="1">
      <formula>IF(AB38&lt;10,1,0)</formula>
    </cfRule>
    <cfRule type="expression" dxfId="1563" priority="151">
      <formula>IF(AB38&lt;50,1,0)</formula>
    </cfRule>
  </conditionalFormatting>
  <conditionalFormatting sqref="AB6">
    <cfRule type="cellIs" dxfId="1562" priority="134" stopIfTrue="1" operator="equal">
      <formula>"X"</formula>
    </cfRule>
    <cfRule type="cellIs" dxfId="1561" priority="135" stopIfTrue="1" operator="equal">
      <formula>"VD"</formula>
    </cfRule>
    <cfRule type="cellIs" dxfId="1560" priority="136" stopIfTrue="1" operator="equal">
      <formula>"CV"</formula>
    </cfRule>
    <cfRule type="expression" dxfId="1559" priority="137" stopIfTrue="1">
      <formula>IF(LEFT(AB6,1)="V",1,0)</formula>
    </cfRule>
    <cfRule type="cellIs" dxfId="1558" priority="138" stopIfTrue="1" operator="equal">
      <formula>"AIA"</formula>
    </cfRule>
    <cfRule type="cellIs" dxfId="1557" priority="139" stopIfTrue="1" operator="equal">
      <formula>"STK"</formula>
    </cfRule>
  </conditionalFormatting>
  <conditionalFormatting sqref="AB6">
    <cfRule type="cellIs" dxfId="1556" priority="132" stopIfTrue="1" operator="equal">
      <formula>"SB"</formula>
    </cfRule>
    <cfRule type="cellIs" dxfId="1555" priority="133" stopIfTrue="1" operator="equal">
      <formula>"SSP"</formula>
    </cfRule>
  </conditionalFormatting>
  <conditionalFormatting sqref="AB6">
    <cfRule type="expression" dxfId="1554" priority="140" stopIfTrue="1">
      <formula>IF(AB38&lt;10,1,0)</formula>
    </cfRule>
    <cfRule type="expression" dxfId="1553" priority="141">
      <formula>IF(AB38&lt;50,1,0)</formula>
    </cfRule>
  </conditionalFormatting>
  <conditionalFormatting sqref="AB8">
    <cfRule type="cellIs" dxfId="1552" priority="124" stopIfTrue="1" operator="equal">
      <formula>"X"</formula>
    </cfRule>
    <cfRule type="cellIs" dxfId="1551" priority="125" stopIfTrue="1" operator="equal">
      <formula>"VD"</formula>
    </cfRule>
    <cfRule type="cellIs" dxfId="1550" priority="126" stopIfTrue="1" operator="equal">
      <formula>"CV"</formula>
    </cfRule>
    <cfRule type="expression" dxfId="1549" priority="127" stopIfTrue="1">
      <formula>IF(LEFT(AB8,1)="V",1,0)</formula>
    </cfRule>
    <cfRule type="cellIs" dxfId="1548" priority="128" stopIfTrue="1" operator="equal">
      <formula>"AIA"</formula>
    </cfRule>
    <cfRule type="cellIs" dxfId="1547" priority="129" stopIfTrue="1" operator="equal">
      <formula>"STK"</formula>
    </cfRule>
  </conditionalFormatting>
  <conditionalFormatting sqref="AB8">
    <cfRule type="cellIs" dxfId="1546" priority="122" stopIfTrue="1" operator="equal">
      <formula>"SB"</formula>
    </cfRule>
    <cfRule type="cellIs" dxfId="1545" priority="123" stopIfTrue="1" operator="equal">
      <formula>"SSP"</formula>
    </cfRule>
  </conditionalFormatting>
  <conditionalFormatting sqref="AB8">
    <cfRule type="expression" dxfId="1544" priority="130" stopIfTrue="1">
      <formula>IF(AB40&lt;10,1,0)</formula>
    </cfRule>
    <cfRule type="expression" dxfId="1543" priority="131">
      <formula>IF(AB40&lt;50,1,0)</formula>
    </cfRule>
  </conditionalFormatting>
  <conditionalFormatting sqref="AB9:AB11">
    <cfRule type="cellIs" dxfId="1542" priority="114" stopIfTrue="1" operator="equal">
      <formula>"X"</formula>
    </cfRule>
    <cfRule type="cellIs" dxfId="1541" priority="115" stopIfTrue="1" operator="equal">
      <formula>"VD"</formula>
    </cfRule>
    <cfRule type="cellIs" dxfId="1540" priority="116" stopIfTrue="1" operator="equal">
      <formula>"CV"</formula>
    </cfRule>
    <cfRule type="expression" dxfId="1539" priority="117" stopIfTrue="1">
      <formula>IF(LEFT(AB9,1)="V",1,0)</formula>
    </cfRule>
    <cfRule type="cellIs" dxfId="1538" priority="118" stopIfTrue="1" operator="equal">
      <formula>"AIA"</formula>
    </cfRule>
    <cfRule type="cellIs" dxfId="1537" priority="119" stopIfTrue="1" operator="equal">
      <formula>"STK"</formula>
    </cfRule>
  </conditionalFormatting>
  <conditionalFormatting sqref="AB9:AB11">
    <cfRule type="cellIs" dxfId="1536" priority="112" stopIfTrue="1" operator="equal">
      <formula>"SB"</formula>
    </cfRule>
    <cfRule type="cellIs" dxfId="1535" priority="113" stopIfTrue="1" operator="equal">
      <formula>"SSP"</formula>
    </cfRule>
  </conditionalFormatting>
  <conditionalFormatting sqref="AB9:AB11">
    <cfRule type="expression" dxfId="1534" priority="120" stopIfTrue="1">
      <formula>IF(AB41&lt;10,1,0)</formula>
    </cfRule>
    <cfRule type="expression" dxfId="1533" priority="121">
      <formula>IF(AB41&lt;50,1,0)</formula>
    </cfRule>
  </conditionalFormatting>
  <conditionalFormatting sqref="AB9:AB11">
    <cfRule type="cellIs" dxfId="1532" priority="104" stopIfTrue="1" operator="equal">
      <formula>"X"</formula>
    </cfRule>
    <cfRule type="cellIs" dxfId="1531" priority="105" stopIfTrue="1" operator="equal">
      <formula>"VD"</formula>
    </cfRule>
    <cfRule type="cellIs" dxfId="1530" priority="106" stopIfTrue="1" operator="equal">
      <formula>"CV"</formula>
    </cfRule>
    <cfRule type="expression" dxfId="1529" priority="107" stopIfTrue="1">
      <formula>IF(LEFT(AB9,1)="V",1,0)</formula>
    </cfRule>
    <cfRule type="cellIs" dxfId="1528" priority="108" stopIfTrue="1" operator="equal">
      <formula>"AIA"</formula>
    </cfRule>
    <cfRule type="cellIs" dxfId="1527" priority="109" stopIfTrue="1" operator="equal">
      <formula>"STK"</formula>
    </cfRule>
  </conditionalFormatting>
  <conditionalFormatting sqref="AB9:AB11">
    <cfRule type="cellIs" dxfId="1526" priority="102" stopIfTrue="1" operator="equal">
      <formula>"SB"</formula>
    </cfRule>
    <cfRule type="cellIs" dxfId="1525" priority="103" stopIfTrue="1" operator="equal">
      <formula>"SSP"</formula>
    </cfRule>
  </conditionalFormatting>
  <conditionalFormatting sqref="AB9:AB11">
    <cfRule type="expression" dxfId="1524" priority="110" stopIfTrue="1">
      <formula>IF(AB41&lt;10,1,0)</formula>
    </cfRule>
    <cfRule type="expression" dxfId="1523" priority="111">
      <formula>IF(AB41&lt;50,1,0)</formula>
    </cfRule>
  </conditionalFormatting>
  <conditionalFormatting sqref="AB9:AB11">
    <cfRule type="cellIs" dxfId="1522" priority="94" stopIfTrue="1" operator="equal">
      <formula>"X"</formula>
    </cfRule>
    <cfRule type="cellIs" dxfId="1521" priority="95" stopIfTrue="1" operator="equal">
      <formula>"VD"</formula>
    </cfRule>
    <cfRule type="cellIs" dxfId="1520" priority="96" stopIfTrue="1" operator="equal">
      <formula>"CV"</formula>
    </cfRule>
    <cfRule type="expression" dxfId="1519" priority="97" stopIfTrue="1">
      <formula>IF(LEFT(AB9,1)="V",1,0)</formula>
    </cfRule>
    <cfRule type="cellIs" dxfId="1518" priority="98" stopIfTrue="1" operator="equal">
      <formula>"AIA"</formula>
    </cfRule>
    <cfRule type="cellIs" dxfId="1517" priority="99" stopIfTrue="1" operator="equal">
      <formula>"STK"</formula>
    </cfRule>
  </conditionalFormatting>
  <conditionalFormatting sqref="AB9:AB11">
    <cfRule type="cellIs" dxfId="1516" priority="92" stopIfTrue="1" operator="equal">
      <formula>"SB"</formula>
    </cfRule>
    <cfRule type="cellIs" dxfId="1515" priority="93" stopIfTrue="1" operator="equal">
      <formula>"SSP"</formula>
    </cfRule>
  </conditionalFormatting>
  <conditionalFormatting sqref="AB9:AB11">
    <cfRule type="expression" dxfId="1514" priority="100" stopIfTrue="1">
      <formula>IF(AB41&lt;10,1,0)</formula>
    </cfRule>
    <cfRule type="expression" dxfId="1513" priority="101">
      <formula>IF(AB41&lt;50,1,0)</formula>
    </cfRule>
  </conditionalFormatting>
  <conditionalFormatting sqref="AB9:AB11">
    <cfRule type="cellIs" dxfId="1512" priority="84" stopIfTrue="1" operator="equal">
      <formula>"X"</formula>
    </cfRule>
    <cfRule type="cellIs" dxfId="1511" priority="85" stopIfTrue="1" operator="equal">
      <formula>"VD"</formula>
    </cfRule>
    <cfRule type="cellIs" dxfId="1510" priority="86" stopIfTrue="1" operator="equal">
      <formula>"CV"</formula>
    </cfRule>
    <cfRule type="expression" dxfId="1509" priority="87" stopIfTrue="1">
      <formula>IF(LEFT(AB9,1)="V",1,0)</formula>
    </cfRule>
    <cfRule type="cellIs" dxfId="1508" priority="88" stopIfTrue="1" operator="equal">
      <formula>"AIA"</formula>
    </cfRule>
    <cfRule type="cellIs" dxfId="1507" priority="89" stopIfTrue="1" operator="equal">
      <formula>"STK"</formula>
    </cfRule>
  </conditionalFormatting>
  <conditionalFormatting sqref="AB9:AB11">
    <cfRule type="cellIs" dxfId="1506" priority="82" stopIfTrue="1" operator="equal">
      <formula>"SB"</formula>
    </cfRule>
    <cfRule type="cellIs" dxfId="1505" priority="83" stopIfTrue="1" operator="equal">
      <formula>"SSP"</formula>
    </cfRule>
  </conditionalFormatting>
  <conditionalFormatting sqref="AB9:AB11">
    <cfRule type="expression" dxfId="1504" priority="90" stopIfTrue="1">
      <formula>IF(AB41&lt;10,1,0)</formula>
    </cfRule>
    <cfRule type="expression" dxfId="1503" priority="91">
      <formula>IF(AB41&lt;50,1,0)</formula>
    </cfRule>
  </conditionalFormatting>
  <conditionalFormatting sqref="AB4">
    <cfRule type="cellIs" dxfId="1502" priority="74" stopIfTrue="1" operator="equal">
      <formula>"X"</formula>
    </cfRule>
    <cfRule type="cellIs" dxfId="1501" priority="75" stopIfTrue="1" operator="equal">
      <formula>"VD"</formula>
    </cfRule>
    <cfRule type="cellIs" dxfId="1500" priority="76" stopIfTrue="1" operator="equal">
      <formula>"CV"</formula>
    </cfRule>
    <cfRule type="expression" dxfId="1499" priority="77" stopIfTrue="1">
      <formula>IF(LEFT(AB4,1)="V",1,0)</formula>
    </cfRule>
    <cfRule type="cellIs" dxfId="1498" priority="78" stopIfTrue="1" operator="equal">
      <formula>"AIA"</formula>
    </cfRule>
    <cfRule type="cellIs" dxfId="1497" priority="79" stopIfTrue="1" operator="equal">
      <formula>"STK"</formula>
    </cfRule>
  </conditionalFormatting>
  <conditionalFormatting sqref="AB4">
    <cfRule type="cellIs" dxfId="1496" priority="72" stopIfTrue="1" operator="equal">
      <formula>"SB"</formula>
    </cfRule>
    <cfRule type="cellIs" dxfId="1495" priority="73" stopIfTrue="1" operator="equal">
      <formula>"SSP"</formula>
    </cfRule>
  </conditionalFormatting>
  <conditionalFormatting sqref="AB4">
    <cfRule type="expression" dxfId="1494" priority="80" stopIfTrue="1">
      <formula>IF(AB36&lt;10,1,0)</formula>
    </cfRule>
    <cfRule type="expression" dxfId="1493" priority="81">
      <formula>IF(AB36&lt;50,1,0)</formula>
    </cfRule>
  </conditionalFormatting>
  <conditionalFormatting sqref="AB3">
    <cfRule type="cellIs" dxfId="1492" priority="64" stopIfTrue="1" operator="equal">
      <formula>"X"</formula>
    </cfRule>
    <cfRule type="cellIs" dxfId="1491" priority="65" stopIfTrue="1" operator="equal">
      <formula>"VD"</formula>
    </cfRule>
    <cfRule type="cellIs" dxfId="1490" priority="66" stopIfTrue="1" operator="equal">
      <formula>"CV"</formula>
    </cfRule>
    <cfRule type="expression" dxfId="1489" priority="67" stopIfTrue="1">
      <formula>IF(LEFT(AB3,1)="V",1,0)</formula>
    </cfRule>
    <cfRule type="cellIs" dxfId="1488" priority="68" stopIfTrue="1" operator="equal">
      <formula>"AIA"</formula>
    </cfRule>
    <cfRule type="cellIs" dxfId="1487" priority="69" stopIfTrue="1" operator="equal">
      <formula>"STK"</formula>
    </cfRule>
  </conditionalFormatting>
  <conditionalFormatting sqref="AB3">
    <cfRule type="cellIs" dxfId="1486" priority="62" stopIfTrue="1" operator="equal">
      <formula>"SB"</formula>
    </cfRule>
    <cfRule type="cellIs" dxfId="1485" priority="63" stopIfTrue="1" operator="equal">
      <formula>"SSP"</formula>
    </cfRule>
  </conditionalFormatting>
  <conditionalFormatting sqref="AB3">
    <cfRule type="expression" dxfId="1484" priority="70" stopIfTrue="1">
      <formula>IF(AB35&lt;10,1,0)</formula>
    </cfRule>
    <cfRule type="expression" dxfId="1483" priority="71">
      <formula>IF(AB35&lt;50,1,0)</formula>
    </cfRule>
  </conditionalFormatting>
  <conditionalFormatting sqref="AB5">
    <cfRule type="cellIs" dxfId="1482" priority="54" stopIfTrue="1" operator="equal">
      <formula>"X"</formula>
    </cfRule>
    <cfRule type="cellIs" dxfId="1481" priority="55" stopIfTrue="1" operator="equal">
      <formula>"VD"</formula>
    </cfRule>
    <cfRule type="cellIs" dxfId="1480" priority="56" stopIfTrue="1" operator="equal">
      <formula>"CV"</formula>
    </cfRule>
    <cfRule type="expression" dxfId="1479" priority="57" stopIfTrue="1">
      <formula>IF(LEFT(AB5,1)="V",1,0)</formula>
    </cfRule>
    <cfRule type="cellIs" dxfId="1478" priority="58" stopIfTrue="1" operator="equal">
      <formula>"AIA"</formula>
    </cfRule>
    <cfRule type="cellIs" dxfId="1477" priority="59" stopIfTrue="1" operator="equal">
      <formula>"STK"</formula>
    </cfRule>
  </conditionalFormatting>
  <conditionalFormatting sqref="AB5">
    <cfRule type="cellIs" dxfId="1476" priority="52" stopIfTrue="1" operator="equal">
      <formula>"SB"</formula>
    </cfRule>
    <cfRule type="cellIs" dxfId="1475" priority="53" stopIfTrue="1" operator="equal">
      <formula>"SSP"</formula>
    </cfRule>
  </conditionalFormatting>
  <conditionalFormatting sqref="AB5">
    <cfRule type="expression" dxfId="1474" priority="60" stopIfTrue="1">
      <formula>IF(AB37&lt;10,1,0)</formula>
    </cfRule>
    <cfRule type="expression" dxfId="1473" priority="61">
      <formula>IF(AB37&lt;50,1,0)</formula>
    </cfRule>
  </conditionalFormatting>
  <conditionalFormatting sqref="AB7">
    <cfRule type="cellIs" dxfId="1472" priority="44" stopIfTrue="1" operator="equal">
      <formula>"X"</formula>
    </cfRule>
    <cfRule type="cellIs" dxfId="1471" priority="45" stopIfTrue="1" operator="equal">
      <formula>"VD"</formula>
    </cfRule>
    <cfRule type="cellIs" dxfId="1470" priority="46" stopIfTrue="1" operator="equal">
      <formula>"CV"</formula>
    </cfRule>
    <cfRule type="expression" dxfId="1469" priority="47" stopIfTrue="1">
      <formula>IF(LEFT(AB7,1)="V",1,0)</formula>
    </cfRule>
    <cfRule type="cellIs" dxfId="1468" priority="48" stopIfTrue="1" operator="equal">
      <formula>"AIA"</formula>
    </cfRule>
    <cfRule type="cellIs" dxfId="1467" priority="49" stopIfTrue="1" operator="equal">
      <formula>"STK"</formula>
    </cfRule>
  </conditionalFormatting>
  <conditionalFormatting sqref="AB7">
    <cfRule type="cellIs" dxfId="1466" priority="42" stopIfTrue="1" operator="equal">
      <formula>"SB"</formula>
    </cfRule>
    <cfRule type="cellIs" dxfId="1465" priority="43" stopIfTrue="1" operator="equal">
      <formula>"SSP"</formula>
    </cfRule>
  </conditionalFormatting>
  <conditionalFormatting sqref="AB7">
    <cfRule type="expression" dxfId="1464" priority="50" stopIfTrue="1">
      <formula>IF(AB39&lt;10,1,0)</formula>
    </cfRule>
    <cfRule type="expression" dxfId="1463" priority="51">
      <formula>IF(AB39&lt;50,1,0)</formula>
    </cfRule>
  </conditionalFormatting>
  <conditionalFormatting sqref="AM5:GP5 AC3:GP4 AC6:GP11 AC5:AK5">
    <cfRule type="cellIs" dxfId="1462" priority="32" stopIfTrue="1" operator="equal">
      <formula>"X"</formula>
    </cfRule>
    <cfRule type="cellIs" dxfId="1461" priority="33" stopIfTrue="1" operator="equal">
      <formula>"VD"</formula>
    </cfRule>
    <cfRule type="cellIs" dxfId="1460" priority="34" stopIfTrue="1" operator="equal">
      <formula>"CV"</formula>
    </cfRule>
    <cfRule type="expression" dxfId="1459" priority="35" stopIfTrue="1">
      <formula>IF(LEFT(AC3,1)="V",1,0)</formula>
    </cfRule>
    <cfRule type="cellIs" dxfId="1458" priority="36" stopIfTrue="1" operator="equal">
      <formula>"AIA"</formula>
    </cfRule>
    <cfRule type="cellIs" dxfId="1457" priority="37" stopIfTrue="1" operator="equal">
      <formula>"STK"</formula>
    </cfRule>
  </conditionalFormatting>
  <conditionalFormatting sqref="AM5:GP5 AC3:GP4 AC6:GP11 AC5:AK5">
    <cfRule type="cellIs" dxfId="1456" priority="30" stopIfTrue="1" operator="equal">
      <formula>"SB"</formula>
    </cfRule>
    <cfRule type="cellIs" dxfId="1455" priority="31" stopIfTrue="1" operator="equal">
      <formula>"SSP"</formula>
    </cfRule>
  </conditionalFormatting>
  <conditionalFormatting sqref="AM5:GP5 AK5 AC3:GP4 AC6:GP11 AC5:AI5">
    <cfRule type="expression" dxfId="1454" priority="38" stopIfTrue="1">
      <formula>IF(AC35&lt;10,1,0)</formula>
    </cfRule>
    <cfRule type="expression" dxfId="1453" priority="39">
      <formula>IF(AC35&lt;50,1,0)</formula>
    </cfRule>
  </conditionalFormatting>
  <conditionalFormatting sqref="AM5:GP5 AC3:GP4 AC6:GP11 AC5:AK5">
    <cfRule type="cellIs" dxfId="1452" priority="29" operator="equal">
      <formula>"F"</formula>
    </cfRule>
  </conditionalFormatting>
  <conditionalFormatting sqref="AC9:AD9">
    <cfRule type="cellIs" dxfId="1451" priority="21" stopIfTrue="1" operator="equal">
      <formula>"X"</formula>
    </cfRule>
    <cfRule type="cellIs" dxfId="1450" priority="22" stopIfTrue="1" operator="equal">
      <formula>"VD"</formula>
    </cfRule>
    <cfRule type="cellIs" dxfId="1449" priority="23" stopIfTrue="1" operator="equal">
      <formula>"CV"</formula>
    </cfRule>
    <cfRule type="expression" dxfId="1448" priority="24" stopIfTrue="1">
      <formula>IF(LEFT(AC9,1)="V",1,0)</formula>
    </cfRule>
    <cfRule type="cellIs" dxfId="1447" priority="25" stopIfTrue="1" operator="equal">
      <formula>"AIA"</formula>
    </cfRule>
    <cfRule type="cellIs" dxfId="1446" priority="26" stopIfTrue="1" operator="equal">
      <formula>"STK"</formula>
    </cfRule>
  </conditionalFormatting>
  <conditionalFormatting sqref="AC9:AD9">
    <cfRule type="cellIs" dxfId="1445" priority="19" stopIfTrue="1" operator="equal">
      <formula>"SB"</formula>
    </cfRule>
    <cfRule type="cellIs" dxfId="1444" priority="20" stopIfTrue="1" operator="equal">
      <formula>"SSP"</formula>
    </cfRule>
  </conditionalFormatting>
  <conditionalFormatting sqref="AC9:AD9">
    <cfRule type="expression" dxfId="1443" priority="27" stopIfTrue="1">
      <formula>IF(AC41&lt;10,1,0)</formula>
    </cfRule>
    <cfRule type="expression" dxfId="1442" priority="28">
      <formula>IF(AC41&lt;50,1,0)</formula>
    </cfRule>
  </conditionalFormatting>
  <conditionalFormatting sqref="AJ5">
    <cfRule type="expression" dxfId="1441" priority="40" stopIfTrue="1">
      <formula>IF(AL37&lt;10,1,0)</formula>
    </cfRule>
    <cfRule type="expression" dxfId="1440" priority="41">
      <formula>IF(AL37&lt;50,1,0)</formula>
    </cfRule>
  </conditionalFormatting>
  <conditionalFormatting sqref="AL5">
    <cfRule type="cellIs" dxfId="1439" priority="11" stopIfTrue="1" operator="equal">
      <formula>"X"</formula>
    </cfRule>
    <cfRule type="cellIs" dxfId="1438" priority="12" stopIfTrue="1" operator="equal">
      <formula>"VD"</formula>
    </cfRule>
    <cfRule type="cellIs" dxfId="1437" priority="13" stopIfTrue="1" operator="equal">
      <formula>"CV"</formula>
    </cfRule>
    <cfRule type="expression" dxfId="1436" priority="14" stopIfTrue="1">
      <formula>IF(LEFT(AL5,1)="V",1,0)</formula>
    </cfRule>
    <cfRule type="cellIs" dxfId="1435" priority="15" stopIfTrue="1" operator="equal">
      <formula>"AIA"</formula>
    </cfRule>
    <cfRule type="cellIs" dxfId="1434" priority="16" stopIfTrue="1" operator="equal">
      <formula>"STK"</formula>
    </cfRule>
  </conditionalFormatting>
  <conditionalFormatting sqref="AL5">
    <cfRule type="cellIs" dxfId="1433" priority="9" stopIfTrue="1" operator="equal">
      <formula>"SB"</formula>
    </cfRule>
    <cfRule type="cellIs" dxfId="1432" priority="10" stopIfTrue="1" operator="equal">
      <formula>"SSP"</formula>
    </cfRule>
  </conditionalFormatting>
  <conditionalFormatting sqref="AL5">
    <cfRule type="expression" dxfId="1431" priority="17" stopIfTrue="1">
      <formula>IF(AL37&lt;10,1,0)</formula>
    </cfRule>
    <cfRule type="expression" dxfId="1430" priority="18">
      <formula>IF(AL37&lt;50,1,0)</formula>
    </cfRule>
  </conditionalFormatting>
  <conditionalFormatting sqref="AL5">
    <cfRule type="cellIs" dxfId="1429" priority="8" operator="equal">
      <formula>"F"</formula>
    </cfRule>
  </conditionalFormatting>
  <conditionalFormatting sqref="O59:GP66">
    <cfRule type="cellIs" dxfId="1428" priority="6" operator="greaterThan">
      <formula>7500</formula>
    </cfRule>
    <cfRule type="cellIs" dxfId="1427" priority="7" operator="greaterThan">
      <formula>6999</formula>
    </cfRule>
  </conditionalFormatting>
  <conditionalFormatting sqref="P59:GP66">
    <cfRule type="cellIs" dxfId="1426" priority="1" operator="greaterThan">
      <formula>7499</formula>
    </cfRule>
    <cfRule type="cellIs" dxfId="1425" priority="2" operator="greaterThan">
      <formula>6699</formula>
    </cfRule>
    <cfRule type="cellIs" dxfId="1424" priority="3" operator="greaterThan">
      <formula>6699</formula>
    </cfRule>
  </conditionalFormatting>
  <pageMargins left="0.78740157499999996" right="0.78740157499999996" top="0.984251969" bottom="0.984251969" header="0.4921259845" footer="0.4921259845"/>
  <pageSetup paperSize="9" orientation="portrait" horizontalDpi="3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C100"/>
  <sheetViews>
    <sheetView showGridLines="0" showZeros="0" zoomScale="70" zoomScaleNormal="70" workbookViewId="0">
      <pane xSplit="6" ySplit="2" topLeftCell="G3" activePane="bottomRight" state="frozen"/>
      <selection activeCell="BY49" sqref="BY49"/>
      <selection pane="topRight" activeCell="BY49" sqref="BY49"/>
      <selection pane="bottomLeft" activeCell="BY49" sqref="BY49"/>
      <selection pane="bottomRight" activeCell="AL16" sqref="AL16"/>
    </sheetView>
  </sheetViews>
  <sheetFormatPr baseColWidth="10" defaultColWidth="8.7109375" defaultRowHeight="15" x14ac:dyDescent="0.2"/>
  <cols>
    <col min="1" max="1" width="7.140625" style="4" customWidth="1"/>
    <col min="2" max="2" width="9.7109375" style="4" bestFit="1" customWidth="1"/>
    <col min="3" max="3" width="11.28515625" style="4" bestFit="1" customWidth="1"/>
    <col min="4" max="4" width="13.7109375" style="4" customWidth="1"/>
    <col min="5" max="5" width="9.7109375" style="4" customWidth="1"/>
    <col min="6" max="6" width="6.85546875" style="2" customWidth="1"/>
    <col min="7" max="18" width="4.5703125" style="6" customWidth="1"/>
    <col min="19" max="22" width="4.7109375" style="6" customWidth="1"/>
    <col min="23" max="28" width="4.5703125" style="6" customWidth="1"/>
    <col min="29" max="29" width="4.85546875" style="6" customWidth="1"/>
    <col min="30" max="78" width="4.5703125" style="6" customWidth="1"/>
    <col min="79" max="84" width="4.7109375" style="6" customWidth="1"/>
    <col min="85" max="96" width="4.7109375" style="4" customWidth="1"/>
    <col min="97" max="102" width="4.7109375" style="7" customWidth="1"/>
    <col min="103" max="103" width="4.7109375" style="8" customWidth="1"/>
    <col min="104" max="104" width="4.7109375" style="12" customWidth="1"/>
    <col min="105" max="198" width="4.7109375" style="4" customWidth="1"/>
    <col min="199" max="199" width="11" style="4" bestFit="1" customWidth="1"/>
    <col min="200" max="202" width="3.7109375" style="4" customWidth="1"/>
    <col min="203" max="212" width="8.7109375" style="4"/>
    <col min="213" max="213" width="9.85546875" style="4" bestFit="1" customWidth="1"/>
    <col min="214" max="221" width="8.7109375" style="4"/>
    <col min="222" max="222" width="9.85546875" style="4" bestFit="1" customWidth="1"/>
    <col min="223" max="16384" width="8.7109375" style="4"/>
  </cols>
  <sheetData>
    <row r="1" spans="1:222" s="18" customFormat="1" ht="17.100000000000001" customHeight="1" x14ac:dyDescent="0.2">
      <c r="A1" s="633" t="s">
        <v>440</v>
      </c>
      <c r="B1" s="485">
        <v>42675</v>
      </c>
      <c r="C1" s="634">
        <f>'[2]AT 1292-15'!$Z$2</f>
        <v>42688</v>
      </c>
      <c r="D1" s="24"/>
      <c r="E1" s="24"/>
      <c r="F1" s="24"/>
      <c r="G1" s="995">
        <v>2015</v>
      </c>
      <c r="H1" s="995"/>
      <c r="I1" s="995"/>
      <c r="J1" s="995"/>
      <c r="K1" s="995"/>
      <c r="L1" s="995"/>
      <c r="M1" s="995"/>
      <c r="N1" s="995"/>
      <c r="O1" s="995"/>
      <c r="P1" s="995"/>
      <c r="Q1" s="995"/>
      <c r="R1" s="995"/>
      <c r="S1" s="998">
        <v>2016</v>
      </c>
      <c r="T1" s="999"/>
      <c r="U1" s="999"/>
      <c r="V1" s="999"/>
      <c r="W1" s="999"/>
      <c r="X1" s="999"/>
      <c r="Y1" s="999"/>
      <c r="Z1" s="999"/>
      <c r="AA1" s="999"/>
      <c r="AB1" s="999"/>
      <c r="AC1" s="999"/>
      <c r="AD1" s="713">
        <f>COUNTIFS($HL13:$HL30,"&gt;=42370",$HL13:$HL30,"&lt;42736")</f>
        <v>0</v>
      </c>
      <c r="AE1" s="998">
        <v>2017</v>
      </c>
      <c r="AF1" s="999"/>
      <c r="AG1" s="999"/>
      <c r="AH1" s="999"/>
      <c r="AI1" s="999"/>
      <c r="AJ1" s="999"/>
      <c r="AK1" s="999"/>
      <c r="AL1" s="999"/>
      <c r="AM1" s="999"/>
      <c r="AN1" s="999"/>
      <c r="AO1" s="999"/>
      <c r="AP1" s="713">
        <f>COUNTIFS($HL13:$HL30,"&gt;=42736",$HL13:$HL30,"&lt;43101")</f>
        <v>0</v>
      </c>
      <c r="AQ1" s="998">
        <v>2018</v>
      </c>
      <c r="AR1" s="999"/>
      <c r="AS1" s="999"/>
      <c r="AT1" s="999"/>
      <c r="AU1" s="999"/>
      <c r="AV1" s="999"/>
      <c r="AW1" s="999"/>
      <c r="AX1" s="999"/>
      <c r="AY1" s="999"/>
      <c r="AZ1" s="999"/>
      <c r="BA1" s="999"/>
      <c r="BB1" s="713">
        <f>COUNTIFS($HL13:$HL30,"&gt;=43101",$HL13:$HL30,"&lt;43466")</f>
        <v>0</v>
      </c>
      <c r="BC1" s="998">
        <v>2019</v>
      </c>
      <c r="BD1" s="999"/>
      <c r="BE1" s="999"/>
      <c r="BF1" s="999"/>
      <c r="BG1" s="999"/>
      <c r="BH1" s="999"/>
      <c r="BI1" s="999"/>
      <c r="BJ1" s="999"/>
      <c r="BK1" s="999"/>
      <c r="BL1" s="999"/>
      <c r="BM1" s="999"/>
      <c r="BN1" s="713">
        <f>COUNTIFS($HL13:$HL30,"&gt;=43466",$HL13:$HL30,"&lt;43831")</f>
        <v>0</v>
      </c>
      <c r="BO1" s="998">
        <v>2020</v>
      </c>
      <c r="BP1" s="999"/>
      <c r="BQ1" s="999"/>
      <c r="BR1" s="999"/>
      <c r="BS1" s="999"/>
      <c r="BT1" s="999"/>
      <c r="BU1" s="999"/>
      <c r="BV1" s="999"/>
      <c r="BW1" s="999"/>
      <c r="BX1" s="999"/>
      <c r="BY1" s="999"/>
      <c r="BZ1" s="713">
        <f>COUNTIFS($HL13:$HL30,"&gt;=43831",$HL13:$HL30,"&lt;44197")</f>
        <v>0</v>
      </c>
      <c r="CA1" s="998">
        <v>2021</v>
      </c>
      <c r="CB1" s="999"/>
      <c r="CC1" s="999"/>
      <c r="CD1" s="999"/>
      <c r="CE1" s="999"/>
      <c r="CF1" s="999"/>
      <c r="CG1" s="999"/>
      <c r="CH1" s="999"/>
      <c r="CI1" s="999"/>
      <c r="CJ1" s="999"/>
      <c r="CK1" s="999"/>
      <c r="CL1" s="713">
        <f>COUNTIFS($HL13:$HL30,"&gt;=44197",$HL13:$HL30,"&lt;44562")</f>
        <v>0</v>
      </c>
      <c r="CM1" s="995">
        <v>2022</v>
      </c>
      <c r="CN1" s="995"/>
      <c r="CO1" s="995"/>
      <c r="CP1" s="995"/>
      <c r="CQ1" s="995"/>
      <c r="CR1" s="995"/>
      <c r="CS1" s="995"/>
      <c r="CT1" s="995"/>
      <c r="CU1" s="995"/>
      <c r="CV1" s="995"/>
      <c r="CW1" s="995"/>
      <c r="CX1" s="995"/>
      <c r="CY1" s="995">
        <v>2023</v>
      </c>
      <c r="CZ1" s="995"/>
      <c r="DA1" s="995"/>
      <c r="DB1" s="995"/>
      <c r="DC1" s="995"/>
      <c r="DD1" s="995"/>
      <c r="DE1" s="995"/>
      <c r="DF1" s="995"/>
      <c r="DG1" s="995"/>
      <c r="DH1" s="995"/>
      <c r="DI1" s="995"/>
      <c r="DJ1" s="995"/>
      <c r="DK1" s="995">
        <v>2024</v>
      </c>
      <c r="DL1" s="995"/>
      <c r="DM1" s="995"/>
      <c r="DN1" s="995"/>
      <c r="DO1" s="995"/>
      <c r="DP1" s="995"/>
      <c r="DQ1" s="995"/>
      <c r="DR1" s="995"/>
      <c r="DS1" s="995"/>
      <c r="DT1" s="995"/>
      <c r="DU1" s="995"/>
      <c r="DV1" s="995"/>
      <c r="DW1" s="995">
        <v>2025</v>
      </c>
      <c r="DX1" s="995"/>
      <c r="DY1" s="995"/>
      <c r="DZ1" s="995"/>
      <c r="EA1" s="995"/>
      <c r="EB1" s="995"/>
      <c r="EC1" s="995"/>
      <c r="ED1" s="995"/>
      <c r="EE1" s="995"/>
      <c r="EF1" s="995"/>
      <c r="EG1" s="995"/>
      <c r="EH1" s="995"/>
      <c r="EI1" s="995">
        <v>2026</v>
      </c>
      <c r="EJ1" s="995"/>
      <c r="EK1" s="995"/>
      <c r="EL1" s="995"/>
      <c r="EM1" s="995"/>
      <c r="EN1" s="995"/>
      <c r="EO1" s="995"/>
      <c r="EP1" s="995"/>
      <c r="EQ1" s="995"/>
      <c r="ER1" s="995"/>
      <c r="ES1" s="995"/>
      <c r="ET1" s="995"/>
      <c r="EU1" s="995">
        <v>2027</v>
      </c>
      <c r="EV1" s="995"/>
      <c r="EW1" s="995"/>
      <c r="EX1" s="995"/>
      <c r="EY1" s="995"/>
      <c r="EZ1" s="995"/>
      <c r="FA1" s="995"/>
      <c r="FB1" s="995"/>
      <c r="FC1" s="995"/>
      <c r="FD1" s="995"/>
      <c r="FE1" s="995"/>
      <c r="FF1" s="995"/>
      <c r="FG1" s="995">
        <v>2028</v>
      </c>
      <c r="FH1" s="995"/>
      <c r="FI1" s="995"/>
      <c r="FJ1" s="995"/>
      <c r="FK1" s="995"/>
      <c r="FL1" s="995"/>
      <c r="FM1" s="995"/>
      <c r="FN1" s="995"/>
      <c r="FO1" s="995"/>
      <c r="FP1" s="995"/>
      <c r="FQ1" s="995"/>
      <c r="FR1" s="995"/>
      <c r="FS1" s="995">
        <v>2029</v>
      </c>
      <c r="FT1" s="995"/>
      <c r="FU1" s="995"/>
      <c r="FV1" s="995"/>
      <c r="FW1" s="995"/>
      <c r="FX1" s="995"/>
      <c r="FY1" s="995"/>
      <c r="FZ1" s="995"/>
      <c r="GA1" s="995"/>
      <c r="GB1" s="995"/>
      <c r="GC1" s="995"/>
      <c r="GD1" s="995"/>
      <c r="GE1" s="995">
        <v>2030</v>
      </c>
      <c r="GF1" s="995"/>
      <c r="GG1" s="995"/>
      <c r="GH1" s="995"/>
      <c r="GI1" s="995"/>
      <c r="GJ1" s="995"/>
      <c r="GK1" s="995"/>
      <c r="GL1" s="995"/>
      <c r="GM1" s="995"/>
      <c r="GN1" s="995"/>
      <c r="GO1" s="995"/>
      <c r="GP1" s="995"/>
      <c r="GQ1" s="564" t="s">
        <v>441</v>
      </c>
      <c r="GW1" s="34" t="s">
        <v>32</v>
      </c>
      <c r="HN1" s="489">
        <v>47849</v>
      </c>
    </row>
    <row r="2" spans="1:222" s="3" customFormat="1" ht="26.25" x14ac:dyDescent="0.2">
      <c r="A2" s="561" t="s">
        <v>332</v>
      </c>
      <c r="B2" s="574" t="s">
        <v>372</v>
      </c>
      <c r="C2" s="747" t="s">
        <v>374</v>
      </c>
      <c r="D2" s="546" t="s">
        <v>19</v>
      </c>
      <c r="E2" s="546" t="s">
        <v>34</v>
      </c>
      <c r="F2" s="563" t="s">
        <v>18</v>
      </c>
      <c r="G2" s="636" t="s">
        <v>0</v>
      </c>
      <c r="H2" s="636" t="s">
        <v>1</v>
      </c>
      <c r="I2" s="636" t="s">
        <v>2</v>
      </c>
      <c r="J2" s="636" t="s">
        <v>3</v>
      </c>
      <c r="K2" s="636" t="s">
        <v>4</v>
      </c>
      <c r="L2" s="636" t="s">
        <v>5</v>
      </c>
      <c r="M2" s="636" t="s">
        <v>6</v>
      </c>
      <c r="N2" s="636" t="s">
        <v>7</v>
      </c>
      <c r="O2" s="636" t="s">
        <v>8</v>
      </c>
      <c r="P2" s="636" t="s">
        <v>9</v>
      </c>
      <c r="Q2" s="636" t="s">
        <v>10</v>
      </c>
      <c r="R2" s="636" t="s">
        <v>11</v>
      </c>
      <c r="S2" s="636" t="s">
        <v>0</v>
      </c>
      <c r="T2" s="636" t="s">
        <v>1</v>
      </c>
      <c r="U2" s="636" t="s">
        <v>2</v>
      </c>
      <c r="V2" s="636" t="s">
        <v>3</v>
      </c>
      <c r="W2" s="636" t="s">
        <v>4</v>
      </c>
      <c r="X2" s="551" t="s">
        <v>5</v>
      </c>
      <c r="Y2" s="551" t="s">
        <v>6</v>
      </c>
      <c r="Z2" s="551" t="s">
        <v>7</v>
      </c>
      <c r="AA2" s="551" t="s">
        <v>8</v>
      </c>
      <c r="AB2" s="551" t="s">
        <v>9</v>
      </c>
      <c r="AC2" s="551" t="s">
        <v>10</v>
      </c>
      <c r="AD2" s="551" t="s">
        <v>11</v>
      </c>
      <c r="AE2" s="551" t="s">
        <v>0</v>
      </c>
      <c r="AF2" s="551" t="s">
        <v>1</v>
      </c>
      <c r="AG2" s="551" t="s">
        <v>2</v>
      </c>
      <c r="AH2" s="551" t="s">
        <v>3</v>
      </c>
      <c r="AI2" s="551" t="s">
        <v>4</v>
      </c>
      <c r="AJ2" s="551" t="s">
        <v>5</v>
      </c>
      <c r="AK2" s="551" t="s">
        <v>6</v>
      </c>
      <c r="AL2" s="551" t="s">
        <v>7</v>
      </c>
      <c r="AM2" s="551" t="s">
        <v>8</v>
      </c>
      <c r="AN2" s="551" t="s">
        <v>9</v>
      </c>
      <c r="AO2" s="551" t="s">
        <v>10</v>
      </c>
      <c r="AP2" s="551" t="s">
        <v>11</v>
      </c>
      <c r="AQ2" s="551" t="s">
        <v>0</v>
      </c>
      <c r="AR2" s="551" t="s">
        <v>1</v>
      </c>
      <c r="AS2" s="551" t="s">
        <v>2</v>
      </c>
      <c r="AT2" s="551" t="s">
        <v>3</v>
      </c>
      <c r="AU2" s="551" t="s">
        <v>4</v>
      </c>
      <c r="AV2" s="551" t="s">
        <v>5</v>
      </c>
      <c r="AW2" s="551" t="s">
        <v>6</v>
      </c>
      <c r="AX2" s="551" t="s">
        <v>7</v>
      </c>
      <c r="AY2" s="551" t="s">
        <v>8</v>
      </c>
      <c r="AZ2" s="551" t="s">
        <v>9</v>
      </c>
      <c r="BA2" s="551" t="s">
        <v>10</v>
      </c>
      <c r="BB2" s="551" t="s">
        <v>11</v>
      </c>
      <c r="BC2" s="551" t="s">
        <v>0</v>
      </c>
      <c r="BD2" s="551" t="s">
        <v>1</v>
      </c>
      <c r="BE2" s="551" t="s">
        <v>2</v>
      </c>
      <c r="BF2" s="551" t="s">
        <v>3</v>
      </c>
      <c r="BG2" s="551" t="s">
        <v>4</v>
      </c>
      <c r="BH2" s="551" t="s">
        <v>5</v>
      </c>
      <c r="BI2" s="551" t="s">
        <v>6</v>
      </c>
      <c r="BJ2" s="551" t="s">
        <v>7</v>
      </c>
      <c r="BK2" s="551" t="s">
        <v>8</v>
      </c>
      <c r="BL2" s="551" t="s">
        <v>9</v>
      </c>
      <c r="BM2" s="551" t="s">
        <v>10</v>
      </c>
      <c r="BN2" s="551" t="s">
        <v>11</v>
      </c>
      <c r="BO2" s="551" t="s">
        <v>0</v>
      </c>
      <c r="BP2" s="551" t="s">
        <v>1</v>
      </c>
      <c r="BQ2" s="551" t="s">
        <v>2</v>
      </c>
      <c r="BR2" s="551" t="s">
        <v>3</v>
      </c>
      <c r="BS2" s="551" t="s">
        <v>4</v>
      </c>
      <c r="BT2" s="551" t="s">
        <v>5</v>
      </c>
      <c r="BU2" s="551" t="s">
        <v>6</v>
      </c>
      <c r="BV2" s="551" t="s">
        <v>7</v>
      </c>
      <c r="BW2" s="551" t="s">
        <v>8</v>
      </c>
      <c r="BX2" s="551" t="s">
        <v>9</v>
      </c>
      <c r="BY2" s="551" t="s">
        <v>10</v>
      </c>
      <c r="BZ2" s="551" t="s">
        <v>11</v>
      </c>
      <c r="CA2" s="551" t="s">
        <v>0</v>
      </c>
      <c r="CB2" s="551" t="s">
        <v>1</v>
      </c>
      <c r="CC2" s="551" t="s">
        <v>2</v>
      </c>
      <c r="CD2" s="551" t="s">
        <v>3</v>
      </c>
      <c r="CE2" s="551" t="s">
        <v>4</v>
      </c>
      <c r="CF2" s="551" t="s">
        <v>5</v>
      </c>
      <c r="CG2" s="551" t="s">
        <v>6</v>
      </c>
      <c r="CH2" s="551" t="s">
        <v>7</v>
      </c>
      <c r="CI2" s="551" t="s">
        <v>8</v>
      </c>
      <c r="CJ2" s="551" t="s">
        <v>9</v>
      </c>
      <c r="CK2" s="551" t="s">
        <v>10</v>
      </c>
      <c r="CL2" s="551" t="s">
        <v>11</v>
      </c>
      <c r="CM2" s="551" t="s">
        <v>0</v>
      </c>
      <c r="CN2" s="551" t="s">
        <v>1</v>
      </c>
      <c r="CO2" s="551" t="s">
        <v>2</v>
      </c>
      <c r="CP2" s="551" t="s">
        <v>3</v>
      </c>
      <c r="CQ2" s="551" t="s">
        <v>4</v>
      </c>
      <c r="CR2" s="551" t="s">
        <v>5</v>
      </c>
      <c r="CS2" s="551" t="s">
        <v>6</v>
      </c>
      <c r="CT2" s="551" t="s">
        <v>7</v>
      </c>
      <c r="CU2" s="551" t="s">
        <v>8</v>
      </c>
      <c r="CV2" s="551" t="s">
        <v>9</v>
      </c>
      <c r="CW2" s="551" t="s">
        <v>10</v>
      </c>
      <c r="CX2" s="551" t="s">
        <v>11</v>
      </c>
      <c r="CY2" s="551" t="s">
        <v>0</v>
      </c>
      <c r="CZ2" s="551" t="s">
        <v>1</v>
      </c>
      <c r="DA2" s="551" t="s">
        <v>2</v>
      </c>
      <c r="DB2" s="551" t="s">
        <v>3</v>
      </c>
      <c r="DC2" s="551" t="s">
        <v>4</v>
      </c>
      <c r="DD2" s="551" t="s">
        <v>5</v>
      </c>
      <c r="DE2" s="551" t="s">
        <v>6</v>
      </c>
      <c r="DF2" s="551" t="s">
        <v>7</v>
      </c>
      <c r="DG2" s="551" t="s">
        <v>8</v>
      </c>
      <c r="DH2" s="551" t="s">
        <v>9</v>
      </c>
      <c r="DI2" s="551" t="s">
        <v>10</v>
      </c>
      <c r="DJ2" s="551" t="s">
        <v>11</v>
      </c>
      <c r="DK2" s="551" t="s">
        <v>0</v>
      </c>
      <c r="DL2" s="551" t="s">
        <v>1</v>
      </c>
      <c r="DM2" s="551" t="s">
        <v>2</v>
      </c>
      <c r="DN2" s="551" t="s">
        <v>3</v>
      </c>
      <c r="DO2" s="551" t="s">
        <v>4</v>
      </c>
      <c r="DP2" s="551" t="s">
        <v>5</v>
      </c>
      <c r="DQ2" s="551" t="s">
        <v>6</v>
      </c>
      <c r="DR2" s="551" t="s">
        <v>7</v>
      </c>
      <c r="DS2" s="551" t="s">
        <v>8</v>
      </c>
      <c r="DT2" s="551" t="s">
        <v>9</v>
      </c>
      <c r="DU2" s="551" t="s">
        <v>10</v>
      </c>
      <c r="DV2" s="551" t="s">
        <v>11</v>
      </c>
      <c r="DW2" s="551" t="s">
        <v>0</v>
      </c>
      <c r="DX2" s="551" t="s">
        <v>1</v>
      </c>
      <c r="DY2" s="551" t="s">
        <v>2</v>
      </c>
      <c r="DZ2" s="551" t="s">
        <v>3</v>
      </c>
      <c r="EA2" s="551" t="s">
        <v>4</v>
      </c>
      <c r="EB2" s="551" t="s">
        <v>5</v>
      </c>
      <c r="EC2" s="551" t="s">
        <v>6</v>
      </c>
      <c r="ED2" s="551" t="s">
        <v>7</v>
      </c>
      <c r="EE2" s="551" t="s">
        <v>8</v>
      </c>
      <c r="EF2" s="551" t="s">
        <v>9</v>
      </c>
      <c r="EG2" s="551" t="s">
        <v>10</v>
      </c>
      <c r="EH2" s="551" t="s">
        <v>11</v>
      </c>
      <c r="EI2" s="551" t="s">
        <v>0</v>
      </c>
      <c r="EJ2" s="551" t="s">
        <v>1</v>
      </c>
      <c r="EK2" s="551" t="s">
        <v>2</v>
      </c>
      <c r="EL2" s="551" t="s">
        <v>3</v>
      </c>
      <c r="EM2" s="551" t="s">
        <v>4</v>
      </c>
      <c r="EN2" s="551" t="s">
        <v>5</v>
      </c>
      <c r="EO2" s="551" t="s">
        <v>6</v>
      </c>
      <c r="EP2" s="551" t="s">
        <v>7</v>
      </c>
      <c r="EQ2" s="551" t="s">
        <v>8</v>
      </c>
      <c r="ER2" s="551" t="s">
        <v>9</v>
      </c>
      <c r="ES2" s="551" t="s">
        <v>10</v>
      </c>
      <c r="ET2" s="551" t="s">
        <v>11</v>
      </c>
      <c r="EU2" s="551" t="s">
        <v>0</v>
      </c>
      <c r="EV2" s="551" t="s">
        <v>1</v>
      </c>
      <c r="EW2" s="551" t="s">
        <v>2</v>
      </c>
      <c r="EX2" s="551" t="s">
        <v>3</v>
      </c>
      <c r="EY2" s="551" t="s">
        <v>4</v>
      </c>
      <c r="EZ2" s="551" t="s">
        <v>5</v>
      </c>
      <c r="FA2" s="551" t="s">
        <v>6</v>
      </c>
      <c r="FB2" s="551" t="s">
        <v>7</v>
      </c>
      <c r="FC2" s="551" t="s">
        <v>8</v>
      </c>
      <c r="FD2" s="551" t="s">
        <v>9</v>
      </c>
      <c r="FE2" s="551" t="s">
        <v>10</v>
      </c>
      <c r="FF2" s="551" t="s">
        <v>11</v>
      </c>
      <c r="FG2" s="551" t="s">
        <v>0</v>
      </c>
      <c r="FH2" s="551" t="s">
        <v>1</v>
      </c>
      <c r="FI2" s="551" t="s">
        <v>2</v>
      </c>
      <c r="FJ2" s="551" t="s">
        <v>3</v>
      </c>
      <c r="FK2" s="551" t="s">
        <v>4</v>
      </c>
      <c r="FL2" s="551" t="s">
        <v>5</v>
      </c>
      <c r="FM2" s="551" t="s">
        <v>6</v>
      </c>
      <c r="FN2" s="551" t="s">
        <v>7</v>
      </c>
      <c r="FO2" s="551" t="s">
        <v>8</v>
      </c>
      <c r="FP2" s="551" t="s">
        <v>9</v>
      </c>
      <c r="FQ2" s="551" t="s">
        <v>10</v>
      </c>
      <c r="FR2" s="551" t="s">
        <v>11</v>
      </c>
      <c r="FS2" s="551" t="s">
        <v>0</v>
      </c>
      <c r="FT2" s="551" t="s">
        <v>1</v>
      </c>
      <c r="FU2" s="551" t="s">
        <v>2</v>
      </c>
      <c r="FV2" s="551" t="s">
        <v>3</v>
      </c>
      <c r="FW2" s="551" t="s">
        <v>4</v>
      </c>
      <c r="FX2" s="551" t="s">
        <v>5</v>
      </c>
      <c r="FY2" s="551" t="s">
        <v>6</v>
      </c>
      <c r="FZ2" s="551" t="s">
        <v>7</v>
      </c>
      <c r="GA2" s="551" t="s">
        <v>8</v>
      </c>
      <c r="GB2" s="551" t="s">
        <v>9</v>
      </c>
      <c r="GC2" s="551" t="s">
        <v>10</v>
      </c>
      <c r="GD2" s="551" t="s">
        <v>11</v>
      </c>
      <c r="GE2" s="551" t="s">
        <v>0</v>
      </c>
      <c r="GF2" s="551" t="s">
        <v>1</v>
      </c>
      <c r="GG2" s="551" t="s">
        <v>2</v>
      </c>
      <c r="GH2" s="551" t="s">
        <v>3</v>
      </c>
      <c r="GI2" s="551" t="s">
        <v>4</v>
      </c>
      <c r="GJ2" s="551" t="s">
        <v>5</v>
      </c>
      <c r="GK2" s="551" t="s">
        <v>6</v>
      </c>
      <c r="GL2" s="551" t="s">
        <v>7</v>
      </c>
      <c r="GM2" s="551" t="s">
        <v>8</v>
      </c>
      <c r="GN2" s="551" t="s">
        <v>9</v>
      </c>
      <c r="GO2" s="551" t="s">
        <v>10</v>
      </c>
      <c r="GP2" s="551" t="s">
        <v>11</v>
      </c>
      <c r="GQ2" s="565" t="s">
        <v>442</v>
      </c>
      <c r="GU2" s="26"/>
      <c r="GV2" s="18"/>
      <c r="GW2" s="549">
        <v>41275</v>
      </c>
      <c r="GX2" s="549">
        <v>41640</v>
      </c>
      <c r="GY2" s="549">
        <v>42005</v>
      </c>
      <c r="GZ2" s="549">
        <v>42370</v>
      </c>
      <c r="HA2" s="549">
        <v>42736</v>
      </c>
      <c r="HB2" s="549">
        <v>43101</v>
      </c>
      <c r="HC2" s="549">
        <v>43466</v>
      </c>
      <c r="HD2" s="549">
        <v>43831</v>
      </c>
      <c r="HE2" s="549">
        <v>44197</v>
      </c>
      <c r="HF2" s="549">
        <v>44562</v>
      </c>
      <c r="HG2" s="549">
        <v>44927</v>
      </c>
      <c r="HH2" s="549">
        <v>45292</v>
      </c>
      <c r="HI2" s="549">
        <v>45658</v>
      </c>
      <c r="HJ2" s="549">
        <v>46023</v>
      </c>
      <c r="HK2" s="549">
        <v>46388</v>
      </c>
      <c r="HL2" s="549">
        <v>46753</v>
      </c>
      <c r="HM2" s="549">
        <v>47119</v>
      </c>
      <c r="HN2" s="549">
        <v>47484</v>
      </c>
    </row>
    <row r="3" spans="1:222" ht="15.75" customHeight="1" x14ac:dyDescent="0.2">
      <c r="A3" s="526" t="s">
        <v>17</v>
      </c>
      <c r="B3" s="526" t="s">
        <v>278</v>
      </c>
      <c r="C3" s="526" t="str">
        <f>'[2]AT 1292-15'!$AC12</f>
        <v>-</v>
      </c>
      <c r="D3" s="526" t="s">
        <v>278</v>
      </c>
      <c r="E3" s="530">
        <f>GW13</f>
        <v>42644</v>
      </c>
      <c r="F3" s="531" t="s">
        <v>201</v>
      </c>
      <c r="G3" s="493" t="s">
        <v>194</v>
      </c>
      <c r="H3" s="493" t="s">
        <v>194</v>
      </c>
      <c r="I3" s="493" t="s">
        <v>194</v>
      </c>
      <c r="J3" s="493" t="s">
        <v>194</v>
      </c>
      <c r="K3" s="493" t="s">
        <v>194</v>
      </c>
      <c r="L3" s="493" t="s">
        <v>194</v>
      </c>
      <c r="M3" s="493" t="s">
        <v>194</v>
      </c>
      <c r="N3" s="493" t="s">
        <v>194</v>
      </c>
      <c r="O3" s="493" t="s">
        <v>194</v>
      </c>
      <c r="P3" s="493" t="s">
        <v>194</v>
      </c>
      <c r="Q3" s="493" t="s">
        <v>194</v>
      </c>
      <c r="R3" s="493" t="s">
        <v>194</v>
      </c>
      <c r="S3" s="493" t="s">
        <v>194</v>
      </c>
      <c r="T3" s="493" t="s">
        <v>194</v>
      </c>
      <c r="U3" s="493" t="s">
        <v>194</v>
      </c>
      <c r="V3" s="493" t="s">
        <v>194</v>
      </c>
      <c r="W3" s="493" t="s">
        <v>194</v>
      </c>
      <c r="X3" s="493" t="s">
        <v>194</v>
      </c>
      <c r="Y3" s="493" t="s">
        <v>194</v>
      </c>
      <c r="Z3" s="493" t="s">
        <v>194</v>
      </c>
      <c r="AA3" s="493" t="s">
        <v>194</v>
      </c>
      <c r="AB3" s="261" t="s">
        <v>17</v>
      </c>
      <c r="AC3" s="791" t="s">
        <v>17</v>
      </c>
      <c r="AD3" s="791" t="s">
        <v>17</v>
      </c>
      <c r="AE3" s="791" t="s">
        <v>17</v>
      </c>
      <c r="AF3" s="791" t="s">
        <v>17</v>
      </c>
      <c r="AG3" s="791" t="s">
        <v>194</v>
      </c>
      <c r="AH3" s="791" t="s">
        <v>194</v>
      </c>
      <c r="AI3" s="791" t="s">
        <v>194</v>
      </c>
      <c r="AJ3" s="791" t="s">
        <v>194</v>
      </c>
      <c r="AK3" s="791" t="s">
        <v>194</v>
      </c>
      <c r="AL3" s="791" t="s">
        <v>194</v>
      </c>
      <c r="AM3" s="791" t="s">
        <v>194</v>
      </c>
      <c r="AN3" s="791" t="s">
        <v>194</v>
      </c>
      <c r="AO3" s="791" t="s">
        <v>194</v>
      </c>
      <c r="AP3" s="791" t="s">
        <v>194</v>
      </c>
      <c r="AQ3" s="791" t="s">
        <v>194</v>
      </c>
      <c r="AR3" s="791" t="s">
        <v>194</v>
      </c>
      <c r="AS3" s="791" t="s">
        <v>194</v>
      </c>
      <c r="AT3" s="791" t="s">
        <v>194</v>
      </c>
      <c r="AU3" s="791" t="s">
        <v>194</v>
      </c>
      <c r="AV3" s="791" t="s">
        <v>194</v>
      </c>
      <c r="AW3" s="791" t="s">
        <v>194</v>
      </c>
      <c r="AX3" s="791" t="s">
        <v>194</v>
      </c>
      <c r="AY3" s="791" t="s">
        <v>194</v>
      </c>
      <c r="AZ3" s="791" t="s">
        <v>194</v>
      </c>
      <c r="BA3" s="791" t="s">
        <v>194</v>
      </c>
      <c r="BB3" s="791" t="s">
        <v>194</v>
      </c>
      <c r="BC3" s="791" t="s">
        <v>194</v>
      </c>
      <c r="BD3" s="791" t="s">
        <v>194</v>
      </c>
      <c r="BE3" s="791" t="s">
        <v>194</v>
      </c>
      <c r="BF3" s="791" t="s">
        <v>194</v>
      </c>
      <c r="BG3" s="791" t="s">
        <v>194</v>
      </c>
      <c r="BH3" s="791" t="s">
        <v>194</v>
      </c>
      <c r="BI3" s="791" t="s">
        <v>194</v>
      </c>
      <c r="BJ3" s="791" t="s">
        <v>194</v>
      </c>
      <c r="BK3" s="791" t="s">
        <v>194</v>
      </c>
      <c r="BL3" s="791" t="s">
        <v>194</v>
      </c>
      <c r="BM3" s="791" t="s">
        <v>194</v>
      </c>
      <c r="BN3" s="791" t="s">
        <v>194</v>
      </c>
      <c r="BO3" s="791" t="s">
        <v>194</v>
      </c>
      <c r="BP3" s="791" t="s">
        <v>194</v>
      </c>
      <c r="BQ3" s="791" t="s">
        <v>194</v>
      </c>
      <c r="BR3" s="791" t="s">
        <v>194</v>
      </c>
      <c r="BS3" s="791" t="s">
        <v>194</v>
      </c>
      <c r="BT3" s="791" t="s">
        <v>194</v>
      </c>
      <c r="BU3" s="791" t="s">
        <v>194</v>
      </c>
      <c r="BV3" s="791" t="s">
        <v>194</v>
      </c>
      <c r="BW3" s="791" t="s">
        <v>194</v>
      </c>
      <c r="BX3" s="791" t="s">
        <v>194</v>
      </c>
      <c r="BY3" s="791" t="s">
        <v>194</v>
      </c>
      <c r="BZ3" s="791" t="s">
        <v>194</v>
      </c>
      <c r="CA3" s="791" t="s">
        <v>31</v>
      </c>
      <c r="CB3" s="791" t="s">
        <v>31</v>
      </c>
      <c r="CC3" s="791" t="s">
        <v>31</v>
      </c>
      <c r="CD3" s="791" t="s">
        <v>31</v>
      </c>
      <c r="CE3" s="791" t="s">
        <v>31</v>
      </c>
      <c r="CF3" s="791" t="s">
        <v>31</v>
      </c>
      <c r="CG3" s="791" t="s">
        <v>31</v>
      </c>
      <c r="CH3" s="791" t="s">
        <v>31</v>
      </c>
      <c r="CI3" s="791" t="s">
        <v>31</v>
      </c>
      <c r="CJ3" s="791" t="s">
        <v>31</v>
      </c>
      <c r="CK3" s="791" t="s">
        <v>31</v>
      </c>
      <c r="CL3" s="791" t="s">
        <v>31</v>
      </c>
      <c r="CM3" s="791" t="s">
        <v>31</v>
      </c>
      <c r="CN3" s="791" t="s">
        <v>31</v>
      </c>
      <c r="CO3" s="791" t="s">
        <v>31</v>
      </c>
      <c r="CP3" s="791" t="s">
        <v>31</v>
      </c>
      <c r="CQ3" s="791" t="s">
        <v>31</v>
      </c>
      <c r="CR3" s="791" t="s">
        <v>31</v>
      </c>
      <c r="CS3" s="791" t="s">
        <v>31</v>
      </c>
      <c r="CT3" s="791" t="s">
        <v>31</v>
      </c>
      <c r="CU3" s="791" t="s">
        <v>31</v>
      </c>
      <c r="CV3" s="791" t="s">
        <v>31</v>
      </c>
      <c r="CW3" s="791" t="s">
        <v>31</v>
      </c>
      <c r="CX3" s="791" t="s">
        <v>31</v>
      </c>
      <c r="CY3" s="791" t="s">
        <v>31</v>
      </c>
      <c r="CZ3" s="791" t="s">
        <v>31</v>
      </c>
      <c r="DA3" s="791" t="s">
        <v>31</v>
      </c>
      <c r="DB3" s="791" t="s">
        <v>31</v>
      </c>
      <c r="DC3" s="791" t="s">
        <v>31</v>
      </c>
      <c r="DD3" s="791" t="s">
        <v>31</v>
      </c>
      <c r="DE3" s="791" t="s">
        <v>31</v>
      </c>
      <c r="DF3" s="791" t="s">
        <v>31</v>
      </c>
      <c r="DG3" s="791" t="s">
        <v>31</v>
      </c>
      <c r="DH3" s="791" t="s">
        <v>31</v>
      </c>
      <c r="DI3" s="791" t="s">
        <v>31</v>
      </c>
      <c r="DJ3" s="791" t="s">
        <v>31</v>
      </c>
      <c r="DK3" s="791" t="s">
        <v>31</v>
      </c>
      <c r="DL3" s="791" t="s">
        <v>31</v>
      </c>
      <c r="DM3" s="791" t="s">
        <v>31</v>
      </c>
      <c r="DN3" s="791" t="s">
        <v>31</v>
      </c>
      <c r="DO3" s="791" t="s">
        <v>31</v>
      </c>
      <c r="DP3" s="791" t="s">
        <v>31</v>
      </c>
      <c r="DQ3" s="791" t="s">
        <v>31</v>
      </c>
      <c r="DR3" s="791" t="s">
        <v>31</v>
      </c>
      <c r="DS3" s="791" t="s">
        <v>31</v>
      </c>
      <c r="DT3" s="791" t="s">
        <v>31</v>
      </c>
      <c r="DU3" s="791" t="s">
        <v>31</v>
      </c>
      <c r="DV3" s="791" t="s">
        <v>31</v>
      </c>
      <c r="DW3" s="791" t="s">
        <v>31</v>
      </c>
      <c r="DX3" s="791" t="s">
        <v>31</v>
      </c>
      <c r="DY3" s="791" t="s">
        <v>31</v>
      </c>
      <c r="DZ3" s="791" t="s">
        <v>31</v>
      </c>
      <c r="EA3" s="791" t="s">
        <v>31</v>
      </c>
      <c r="EB3" s="791" t="s">
        <v>31</v>
      </c>
      <c r="EC3" s="791" t="s">
        <v>31</v>
      </c>
      <c r="ED3" s="791" t="s">
        <v>31</v>
      </c>
      <c r="EE3" s="791" t="s">
        <v>31</v>
      </c>
      <c r="EF3" s="791" t="s">
        <v>31</v>
      </c>
      <c r="EG3" s="791" t="s">
        <v>31</v>
      </c>
      <c r="EH3" s="791" t="s">
        <v>31</v>
      </c>
      <c r="EI3" s="791" t="s">
        <v>31</v>
      </c>
      <c r="EJ3" s="791" t="s">
        <v>31</v>
      </c>
      <c r="EK3" s="791" t="s">
        <v>31</v>
      </c>
      <c r="EL3" s="791" t="s">
        <v>31</v>
      </c>
      <c r="EM3" s="791" t="s">
        <v>31</v>
      </c>
      <c r="EN3" s="791" t="s">
        <v>31</v>
      </c>
      <c r="EO3" s="791" t="s">
        <v>31</v>
      </c>
      <c r="EP3" s="791" t="s">
        <v>31</v>
      </c>
      <c r="EQ3" s="791" t="s">
        <v>31</v>
      </c>
      <c r="ER3" s="791" t="s">
        <v>31</v>
      </c>
      <c r="ES3" s="791" t="s">
        <v>31</v>
      </c>
      <c r="ET3" s="791" t="s">
        <v>31</v>
      </c>
      <c r="EU3" s="791" t="s">
        <v>31</v>
      </c>
      <c r="EV3" s="791" t="s">
        <v>31</v>
      </c>
      <c r="EW3" s="791" t="s">
        <v>31</v>
      </c>
      <c r="EX3" s="791" t="s">
        <v>31</v>
      </c>
      <c r="EY3" s="791" t="s">
        <v>31</v>
      </c>
      <c r="EZ3" s="791" t="s">
        <v>31</v>
      </c>
      <c r="FA3" s="791" t="s">
        <v>31</v>
      </c>
      <c r="FB3" s="791" t="s">
        <v>31</v>
      </c>
      <c r="FC3" s="791" t="s">
        <v>31</v>
      </c>
      <c r="FD3" s="791" t="s">
        <v>31</v>
      </c>
      <c r="FE3" s="791" t="s">
        <v>31</v>
      </c>
      <c r="FF3" s="791" t="s">
        <v>31</v>
      </c>
      <c r="FG3" s="791" t="s">
        <v>31</v>
      </c>
      <c r="FH3" s="791" t="s">
        <v>31</v>
      </c>
      <c r="FI3" s="791" t="s">
        <v>31</v>
      </c>
      <c r="FJ3" s="791" t="s">
        <v>31</v>
      </c>
      <c r="FK3" s="791" t="s">
        <v>31</v>
      </c>
      <c r="FL3" s="791" t="s">
        <v>31</v>
      </c>
      <c r="FM3" s="791" t="s">
        <v>31</v>
      </c>
      <c r="FN3" s="791" t="s">
        <v>31</v>
      </c>
      <c r="FO3" s="791" t="s">
        <v>31</v>
      </c>
      <c r="FP3" s="791" t="s">
        <v>31</v>
      </c>
      <c r="FQ3" s="791" t="s">
        <v>31</v>
      </c>
      <c r="FR3" s="791" t="s">
        <v>31</v>
      </c>
      <c r="FS3" s="791" t="s">
        <v>31</v>
      </c>
      <c r="FT3" s="791" t="s">
        <v>31</v>
      </c>
      <c r="FU3" s="791" t="s">
        <v>31</v>
      </c>
      <c r="FV3" s="791" t="s">
        <v>31</v>
      </c>
      <c r="FW3" s="791" t="s">
        <v>31</v>
      </c>
      <c r="FX3" s="791" t="s">
        <v>31</v>
      </c>
      <c r="FY3" s="791" t="s">
        <v>31</v>
      </c>
      <c r="FZ3" s="791" t="s">
        <v>31</v>
      </c>
      <c r="GA3" s="791" t="s">
        <v>31</v>
      </c>
      <c r="GB3" s="791" t="s">
        <v>31</v>
      </c>
      <c r="GC3" s="791" t="s">
        <v>31</v>
      </c>
      <c r="GD3" s="791" t="s">
        <v>31</v>
      </c>
      <c r="GE3" s="791" t="s">
        <v>31</v>
      </c>
      <c r="GF3" s="791" t="s">
        <v>31</v>
      </c>
      <c r="GG3" s="791" t="s">
        <v>31</v>
      </c>
      <c r="GH3" s="791" t="s">
        <v>31</v>
      </c>
      <c r="GI3" s="791" t="s">
        <v>31</v>
      </c>
      <c r="GJ3" s="791" t="s">
        <v>31</v>
      </c>
      <c r="GK3" s="791" t="s">
        <v>31</v>
      </c>
      <c r="GL3" s="791" t="s">
        <v>31</v>
      </c>
      <c r="GM3" s="791" t="s">
        <v>31</v>
      </c>
      <c r="GN3" s="791" t="s">
        <v>31</v>
      </c>
      <c r="GO3" s="791" t="s">
        <v>31</v>
      </c>
      <c r="GP3" s="791" t="s">
        <v>31</v>
      </c>
      <c r="GQ3" s="566" t="s">
        <v>195</v>
      </c>
      <c r="GV3" s="548" t="s">
        <v>17</v>
      </c>
      <c r="GW3" s="23">
        <f t="array" ref="GW3">SUM(($GX13:$GX30&gt;=GW2)*($GX13:$GX30&lt;GX2))</f>
        <v>0</v>
      </c>
      <c r="GX3" s="23">
        <f t="array" ref="GX3">SUM(($GX13:$GX30&gt;=GX2)*($GX13:$GX30&lt;GY2))</f>
        <v>0</v>
      </c>
      <c r="GY3" s="23">
        <f t="array" ref="GY3">SUM(($GX13:$GX30&gt;=GY2)*($GX13:$GX30&lt;GZ2))</f>
        <v>0</v>
      </c>
      <c r="GZ3" s="23">
        <f t="array" ref="GZ3">SUM(($GX13:$GX30&gt;=GZ2)*($GX13:$GX30&lt;HA2))</f>
        <v>1</v>
      </c>
      <c r="HA3" s="23">
        <f t="array" ref="HA3">SUM(($GX13:$GX30&gt;=HA2)*($GX13:$GX30&lt;HB2))</f>
        <v>0</v>
      </c>
      <c r="HB3" s="23">
        <f t="array" ref="HB3">SUM(($GX13:$GX30&gt;=HB2)*($GX13:$GX30&lt;HC2))</f>
        <v>0</v>
      </c>
      <c r="HC3" s="23">
        <f t="array" ref="HC3">SUM(($GX13:$GX30&gt;=HC2)*($GX13:$GX30&lt;HD2))</f>
        <v>0</v>
      </c>
      <c r="HD3" s="23">
        <f t="array" ref="HD3">SUM(($GX13:$GX30&gt;=HD2)*($GX13:$GX30&lt;HE2))</f>
        <v>0</v>
      </c>
      <c r="HE3" s="23">
        <f t="array" ref="HE3">SUM(($GX13:$GX30&gt;=HE2)*($GX13:$GX30&lt;HF2))</f>
        <v>0</v>
      </c>
      <c r="HF3" s="23">
        <f t="array" ref="HF3">SUM(($GX13:$GX30&gt;=HF2)*($GX13:$GX30&lt;HG2))</f>
        <v>0</v>
      </c>
      <c r="HG3" s="23">
        <f t="array" ref="HG3">SUM(($GX13:$GX30&gt;=HG2)*($GX13:$GX30&lt;HH2))</f>
        <v>0</v>
      </c>
      <c r="HH3" s="23">
        <f t="array" ref="HH3">SUM(($GX13:$GX30&gt;=HH2)*($GX13:$GX30&lt;HI2))</f>
        <v>0</v>
      </c>
      <c r="HI3" s="23">
        <f t="array" ref="HI3">SUM(($GX13:$GX30&gt;=HI2)*($GX13:$GX30&lt;HJ2))</f>
        <v>0</v>
      </c>
      <c r="HJ3" s="23">
        <f t="array" ref="HJ3">SUM(($GX13:$GX30&gt;=HJ2)*($GX13:$GX30&lt;HK2))</f>
        <v>0</v>
      </c>
      <c r="HK3" s="23">
        <f t="array" ref="HK3">SUM(($GX13:$GX30&gt;=HK2)*($GX13:$GX30&lt;HL2))</f>
        <v>0</v>
      </c>
      <c r="HL3" s="23">
        <f t="array" ref="HL3">SUM(($GX13:$GX30&gt;=HL2)*($GX13:$GX30&lt;HM2))</f>
        <v>0</v>
      </c>
      <c r="HM3" s="23">
        <f t="array" ref="HM3">SUM(($GX13:$GX30&gt;=HM2)*($GX13:$GX30&lt;HN2))</f>
        <v>0</v>
      </c>
      <c r="HN3" s="23">
        <f t="array" ref="HN3">SUM(($GX13:$GX30&gt;=HN2)*($GX13:$GX30&lt;HN1))</f>
        <v>0</v>
      </c>
    </row>
    <row r="4" spans="1:222" ht="15.75" customHeight="1" x14ac:dyDescent="0.2">
      <c r="A4" s="5" t="str">
        <f>[4]Résumé!$I50</f>
        <v>V30</v>
      </c>
      <c r="B4" s="36">
        <f>[4]Résumé!$L50</f>
        <v>101.02000000000044</v>
      </c>
      <c r="C4" s="486" t="str">
        <f>'[2]AT 1292-15'!$AC13</f>
        <v>-</v>
      </c>
      <c r="D4" s="5">
        <f>[4]Résumé!$J50</f>
        <v>42762</v>
      </c>
      <c r="E4" s="14">
        <f>GW14</f>
        <v>48000</v>
      </c>
      <c r="F4" s="439" t="s">
        <v>74</v>
      </c>
      <c r="G4" s="508">
        <v>5</v>
      </c>
      <c r="H4" s="508">
        <v>22</v>
      </c>
      <c r="I4" s="508">
        <v>16</v>
      </c>
      <c r="J4" s="508">
        <v>13</v>
      </c>
      <c r="K4" s="508">
        <v>7</v>
      </c>
      <c r="L4" s="508">
        <v>10</v>
      </c>
      <c r="M4" s="508">
        <v>18</v>
      </c>
      <c r="N4" s="508">
        <v>8</v>
      </c>
      <c r="O4" s="508">
        <v>5</v>
      </c>
      <c r="P4" s="508">
        <v>4</v>
      </c>
      <c r="Q4" s="508">
        <v>13</v>
      </c>
      <c r="R4" s="508">
        <v>12</v>
      </c>
      <c r="S4" s="508">
        <v>13</v>
      </c>
      <c r="T4" s="508">
        <v>20</v>
      </c>
      <c r="U4" s="493">
        <v>21</v>
      </c>
      <c r="V4" s="493">
        <v>16</v>
      </c>
      <c r="W4" s="493">
        <v>19</v>
      </c>
      <c r="X4" s="493">
        <v>4</v>
      </c>
      <c r="Y4" s="493">
        <v>19</v>
      </c>
      <c r="Z4" s="493">
        <v>6</v>
      </c>
      <c r="AA4" s="493">
        <v>4</v>
      </c>
      <c r="AB4" s="493">
        <v>13</v>
      </c>
      <c r="AC4" s="791">
        <v>16</v>
      </c>
      <c r="AD4" s="791">
        <v>16</v>
      </c>
      <c r="AE4" s="791">
        <v>16</v>
      </c>
      <c r="AF4" s="791" t="s">
        <v>196</v>
      </c>
      <c r="AG4" s="791" t="s">
        <v>196</v>
      </c>
      <c r="AH4" s="791" t="s">
        <v>31</v>
      </c>
      <c r="AI4" s="791" t="s">
        <v>31</v>
      </c>
      <c r="AJ4" s="791" t="s">
        <v>31</v>
      </c>
      <c r="AK4" s="791" t="s">
        <v>31</v>
      </c>
      <c r="AL4" s="791" t="s">
        <v>31</v>
      </c>
      <c r="AM4" s="791" t="s">
        <v>31</v>
      </c>
      <c r="AN4" s="791" t="s">
        <v>31</v>
      </c>
      <c r="AO4" s="791" t="s">
        <v>31</v>
      </c>
      <c r="AP4" s="791" t="s">
        <v>31</v>
      </c>
      <c r="AQ4" s="791" t="s">
        <v>31</v>
      </c>
      <c r="AR4" s="791" t="s">
        <v>31</v>
      </c>
      <c r="AS4" s="791" t="s">
        <v>31</v>
      </c>
      <c r="AT4" s="791" t="s">
        <v>31</v>
      </c>
      <c r="AU4" s="791" t="s">
        <v>31</v>
      </c>
      <c r="AV4" s="791" t="s">
        <v>31</v>
      </c>
      <c r="AW4" s="791" t="s">
        <v>31</v>
      </c>
      <c r="AX4" s="791" t="s">
        <v>31</v>
      </c>
      <c r="AY4" s="791" t="s">
        <v>31</v>
      </c>
      <c r="AZ4" s="791" t="s">
        <v>31</v>
      </c>
      <c r="BA4" s="791" t="s">
        <v>31</v>
      </c>
      <c r="BB4" s="791" t="s">
        <v>31</v>
      </c>
      <c r="BC4" s="791" t="s">
        <v>31</v>
      </c>
      <c r="BD4" s="791" t="s">
        <v>31</v>
      </c>
      <c r="BE4" s="791" t="s">
        <v>31</v>
      </c>
      <c r="BF4" s="791" t="s">
        <v>31</v>
      </c>
      <c r="BG4" s="791" t="s">
        <v>31</v>
      </c>
      <c r="BH4" s="791" t="s">
        <v>31</v>
      </c>
      <c r="BI4" s="791" t="s">
        <v>31</v>
      </c>
      <c r="BJ4" s="791" t="s">
        <v>31</v>
      </c>
      <c r="BK4" s="791" t="s">
        <v>31</v>
      </c>
      <c r="BL4" s="791" t="s">
        <v>31</v>
      </c>
      <c r="BM4" s="791" t="s">
        <v>31</v>
      </c>
      <c r="BN4" s="791" t="s">
        <v>31</v>
      </c>
      <c r="BO4" s="791" t="s">
        <v>31</v>
      </c>
      <c r="BP4" s="791" t="s">
        <v>31</v>
      </c>
      <c r="BQ4" s="791" t="s">
        <v>31</v>
      </c>
      <c r="BR4" s="791" t="s">
        <v>31</v>
      </c>
      <c r="BS4" s="791" t="s">
        <v>31</v>
      </c>
      <c r="BT4" s="791" t="s">
        <v>31</v>
      </c>
      <c r="BU4" s="791" t="s">
        <v>31</v>
      </c>
      <c r="BV4" s="791" t="s">
        <v>31</v>
      </c>
      <c r="BW4" s="791" t="s">
        <v>31</v>
      </c>
      <c r="BX4" s="791" t="s">
        <v>31</v>
      </c>
      <c r="BY4" s="791" t="s">
        <v>31</v>
      </c>
      <c r="BZ4" s="791" t="s">
        <v>31</v>
      </c>
      <c r="CA4" s="791" t="s">
        <v>31</v>
      </c>
      <c r="CB4" s="791" t="s">
        <v>31</v>
      </c>
      <c r="CC4" s="791" t="s">
        <v>31</v>
      </c>
      <c r="CD4" s="791" t="s">
        <v>31</v>
      </c>
      <c r="CE4" s="791" t="s">
        <v>31</v>
      </c>
      <c r="CF4" s="791" t="s">
        <v>31</v>
      </c>
      <c r="CG4" s="791" t="s">
        <v>31</v>
      </c>
      <c r="CH4" s="791" t="s">
        <v>31</v>
      </c>
      <c r="CI4" s="791" t="s">
        <v>31</v>
      </c>
      <c r="CJ4" s="791" t="s">
        <v>31</v>
      </c>
      <c r="CK4" s="791" t="s">
        <v>31</v>
      </c>
      <c r="CL4" s="791" t="s">
        <v>31</v>
      </c>
      <c r="CM4" s="791" t="s">
        <v>31</v>
      </c>
      <c r="CN4" s="791" t="s">
        <v>31</v>
      </c>
      <c r="CO4" s="791" t="s">
        <v>31</v>
      </c>
      <c r="CP4" s="791" t="s">
        <v>31</v>
      </c>
      <c r="CQ4" s="791" t="s">
        <v>31</v>
      </c>
      <c r="CR4" s="791" t="s">
        <v>31</v>
      </c>
      <c r="CS4" s="791" t="s">
        <v>31</v>
      </c>
      <c r="CT4" s="791" t="s">
        <v>31</v>
      </c>
      <c r="CU4" s="791" t="s">
        <v>31</v>
      </c>
      <c r="CV4" s="791" t="s">
        <v>31</v>
      </c>
      <c r="CW4" s="791" t="s">
        <v>31</v>
      </c>
      <c r="CX4" s="791" t="s">
        <v>31</v>
      </c>
      <c r="CY4" s="791" t="s">
        <v>31</v>
      </c>
      <c r="CZ4" s="791" t="s">
        <v>31</v>
      </c>
      <c r="DA4" s="791" t="s">
        <v>31</v>
      </c>
      <c r="DB4" s="791" t="s">
        <v>31</v>
      </c>
      <c r="DC4" s="791" t="s">
        <v>31</v>
      </c>
      <c r="DD4" s="791" t="s">
        <v>31</v>
      </c>
      <c r="DE4" s="791" t="s">
        <v>31</v>
      </c>
      <c r="DF4" s="791" t="s">
        <v>31</v>
      </c>
      <c r="DG4" s="791" t="s">
        <v>31</v>
      </c>
      <c r="DH4" s="791" t="s">
        <v>31</v>
      </c>
      <c r="DI4" s="791" t="s">
        <v>31</v>
      </c>
      <c r="DJ4" s="791" t="s">
        <v>31</v>
      </c>
      <c r="DK4" s="791" t="s">
        <v>31</v>
      </c>
      <c r="DL4" s="791" t="s">
        <v>31</v>
      </c>
      <c r="DM4" s="791" t="s">
        <v>31</v>
      </c>
      <c r="DN4" s="791" t="s">
        <v>31</v>
      </c>
      <c r="DO4" s="791" t="s">
        <v>31</v>
      </c>
      <c r="DP4" s="791" t="s">
        <v>31</v>
      </c>
      <c r="DQ4" s="791" t="s">
        <v>31</v>
      </c>
      <c r="DR4" s="791" t="s">
        <v>31</v>
      </c>
      <c r="DS4" s="791" t="s">
        <v>31</v>
      </c>
      <c r="DT4" s="791" t="s">
        <v>31</v>
      </c>
      <c r="DU4" s="791" t="s">
        <v>31</v>
      </c>
      <c r="DV4" s="791" t="s">
        <v>31</v>
      </c>
      <c r="DW4" s="791" t="s">
        <v>31</v>
      </c>
      <c r="DX4" s="791" t="s">
        <v>31</v>
      </c>
      <c r="DY4" s="791" t="s">
        <v>31</v>
      </c>
      <c r="DZ4" s="791" t="s">
        <v>31</v>
      </c>
      <c r="EA4" s="791" t="s">
        <v>31</v>
      </c>
      <c r="EB4" s="791" t="s">
        <v>31</v>
      </c>
      <c r="EC4" s="791" t="s">
        <v>31</v>
      </c>
      <c r="ED4" s="791" t="s">
        <v>31</v>
      </c>
      <c r="EE4" s="791" t="s">
        <v>31</v>
      </c>
      <c r="EF4" s="791" t="s">
        <v>31</v>
      </c>
      <c r="EG4" s="791" t="s">
        <v>31</v>
      </c>
      <c r="EH4" s="791" t="s">
        <v>31</v>
      </c>
      <c r="EI4" s="791" t="s">
        <v>31</v>
      </c>
      <c r="EJ4" s="791" t="s">
        <v>31</v>
      </c>
      <c r="EK4" s="791" t="s">
        <v>31</v>
      </c>
      <c r="EL4" s="791" t="s">
        <v>31</v>
      </c>
      <c r="EM4" s="791" t="s">
        <v>31</v>
      </c>
      <c r="EN4" s="791" t="s">
        <v>31</v>
      </c>
      <c r="EO4" s="791" t="s">
        <v>31</v>
      </c>
      <c r="EP4" s="791" t="s">
        <v>31</v>
      </c>
      <c r="EQ4" s="791" t="s">
        <v>31</v>
      </c>
      <c r="ER4" s="791" t="s">
        <v>31</v>
      </c>
      <c r="ES4" s="791" t="s">
        <v>31</v>
      </c>
      <c r="ET4" s="791" t="s">
        <v>31</v>
      </c>
      <c r="EU4" s="791" t="s">
        <v>31</v>
      </c>
      <c r="EV4" s="791" t="s">
        <v>31</v>
      </c>
      <c r="EW4" s="791" t="s">
        <v>31</v>
      </c>
      <c r="EX4" s="791" t="s">
        <v>31</v>
      </c>
      <c r="EY4" s="791" t="s">
        <v>31</v>
      </c>
      <c r="EZ4" s="791" t="s">
        <v>31</v>
      </c>
      <c r="FA4" s="791" t="s">
        <v>31</v>
      </c>
      <c r="FB4" s="791" t="s">
        <v>31</v>
      </c>
      <c r="FC4" s="791" t="s">
        <v>31</v>
      </c>
      <c r="FD4" s="791" t="s">
        <v>31</v>
      </c>
      <c r="FE4" s="791" t="s">
        <v>31</v>
      </c>
      <c r="FF4" s="791" t="s">
        <v>31</v>
      </c>
      <c r="FG4" s="791" t="s">
        <v>31</v>
      </c>
      <c r="FH4" s="791" t="s">
        <v>31</v>
      </c>
      <c r="FI4" s="791" t="s">
        <v>31</v>
      </c>
      <c r="FJ4" s="791" t="s">
        <v>31</v>
      </c>
      <c r="FK4" s="791" t="s">
        <v>31</v>
      </c>
      <c r="FL4" s="791" t="s">
        <v>31</v>
      </c>
      <c r="FM4" s="791" t="s">
        <v>31</v>
      </c>
      <c r="FN4" s="791" t="s">
        <v>31</v>
      </c>
      <c r="FO4" s="791" t="s">
        <v>31</v>
      </c>
      <c r="FP4" s="791" t="s">
        <v>31</v>
      </c>
      <c r="FQ4" s="791" t="s">
        <v>31</v>
      </c>
      <c r="FR4" s="791" t="s">
        <v>31</v>
      </c>
      <c r="FS4" s="791" t="s">
        <v>31</v>
      </c>
      <c r="FT4" s="791" t="s">
        <v>31</v>
      </c>
      <c r="FU4" s="791" t="s">
        <v>31</v>
      </c>
      <c r="FV4" s="791" t="s">
        <v>31</v>
      </c>
      <c r="FW4" s="791" t="s">
        <v>31</v>
      </c>
      <c r="FX4" s="791" t="s">
        <v>31</v>
      </c>
      <c r="FY4" s="791" t="s">
        <v>31</v>
      </c>
      <c r="FZ4" s="791" t="s">
        <v>31</v>
      </c>
      <c r="GA4" s="791" t="s">
        <v>31</v>
      </c>
      <c r="GB4" s="791" t="s">
        <v>31</v>
      </c>
      <c r="GC4" s="791" t="s">
        <v>31</v>
      </c>
      <c r="GD4" s="791" t="s">
        <v>31</v>
      </c>
      <c r="GE4" s="791" t="s">
        <v>31</v>
      </c>
      <c r="GF4" s="791" t="s">
        <v>31</v>
      </c>
      <c r="GG4" s="791" t="s">
        <v>31</v>
      </c>
      <c r="GH4" s="791" t="s">
        <v>31</v>
      </c>
      <c r="GI4" s="791" t="s">
        <v>31</v>
      </c>
      <c r="GJ4" s="791" t="s">
        <v>31</v>
      </c>
      <c r="GK4" s="791" t="s">
        <v>31</v>
      </c>
      <c r="GL4" s="791" t="s">
        <v>31</v>
      </c>
      <c r="GM4" s="791" t="s">
        <v>31</v>
      </c>
      <c r="GN4" s="791" t="s">
        <v>31</v>
      </c>
      <c r="GO4" s="791" t="s">
        <v>31</v>
      </c>
      <c r="GP4" s="791" t="s">
        <v>31</v>
      </c>
      <c r="GQ4" s="487" t="e">
        <f>ROUND(#REF!/30.4,0)</f>
        <v>#REF!</v>
      </c>
      <c r="GV4" s="548" t="s">
        <v>12</v>
      </c>
      <c r="GW4" s="23">
        <f t="array" ref="GW4">SUM(($GY13:$GY30&gt;=GW2)*($GY13:$GY30&lt;GX2))</f>
        <v>0</v>
      </c>
      <c r="GX4" s="23">
        <f t="array" ref="GX4">SUM(($GY13:$GY30&gt;=GX2)*($GY13:$GY30&lt;GY2))</f>
        <v>0</v>
      </c>
      <c r="GY4" s="23">
        <f t="array" ref="GY4">SUM(($GY13:$GY30&gt;=GY2)*($GY13:$GY30&lt;GZ2))</f>
        <v>4</v>
      </c>
      <c r="GZ4" s="23">
        <f t="array" ref="GZ4">SUM(($GY13:$GY30&gt;=GZ2)*($GY13:$GY30&lt;HA2))</f>
        <v>5</v>
      </c>
      <c r="HA4" s="23">
        <f t="array" ref="HA4">SUM(($GY13:$GY30&gt;=HA2)*($GY13:$GY30&lt;HB2))</f>
        <v>0</v>
      </c>
      <c r="HB4" s="23">
        <f t="array" ref="HB4">SUM(($GY13:$GY30&gt;=HB2)*($GY13:$GY30&lt;HC2))</f>
        <v>0</v>
      </c>
      <c r="HC4" s="23">
        <f t="array" ref="HC4">SUM(($GY13:$GY30&gt;=HC2)*($GY13:$GY30&lt;HD2))</f>
        <v>0</v>
      </c>
      <c r="HD4" s="23">
        <f t="array" ref="HD4">SUM(($GY13:$GY30&gt;=HD2)*($GY13:$GY30&lt;HE2))</f>
        <v>0</v>
      </c>
      <c r="HE4" s="23">
        <f t="array" ref="HE4">SUM(($GY13:$GY30&gt;=HE2)*($GY13:$GY30&lt;HF2))</f>
        <v>0</v>
      </c>
      <c r="HF4" s="23">
        <f t="array" ref="HF4">SUM(($GY13:$GY30&gt;=HF2)*($GY13:$GY30&lt;HG2))</f>
        <v>0</v>
      </c>
      <c r="HG4" s="23">
        <f t="array" ref="HG4">SUM(($GY13:$GY30&gt;=HG2)*($GY13:$GY30&lt;HH2))</f>
        <v>0</v>
      </c>
      <c r="HH4" s="23">
        <f t="array" ref="HH4">SUM(($GY13:$GY30&gt;=HH2)*($GY13:$GY30&lt;HI2))</f>
        <v>0</v>
      </c>
      <c r="HI4" s="23">
        <f t="array" ref="HI4">SUM(($GY13:$GY30&gt;=HI2)*($GY13:$GY30&lt;HJ2))</f>
        <v>0</v>
      </c>
      <c r="HJ4" s="23">
        <f t="array" ref="HJ4">SUM(($GY13:$GY30&gt;=HJ2)*($GY13:$GY30&lt;HK2))</f>
        <v>0</v>
      </c>
      <c r="HK4" s="23">
        <f t="array" ref="HK4">SUM(($GY13:$GY30&gt;=HK2)*($GY13:$GY30&lt;HL2))</f>
        <v>0</v>
      </c>
      <c r="HL4" s="23">
        <f t="array" ref="HL4">SUM(($GY13:$GY30&gt;=HL2)*($GY13:$GY30&lt;HM2))</f>
        <v>0</v>
      </c>
      <c r="HM4" s="23">
        <f t="array" ref="HM4">SUM(($GY13:$GY30&gt;=HM2)*($GY13:$GY30&lt;HN2))</f>
        <v>0</v>
      </c>
      <c r="HN4" s="23">
        <f t="array" ref="HN4">SUM(($GY13:$GY30&gt;=HN2)*($GY13:$GY30&lt;HN1))</f>
        <v>0</v>
      </c>
    </row>
    <row r="5" spans="1:222" ht="15.75" customHeight="1" x14ac:dyDescent="0.2">
      <c r="A5" s="5" t="str">
        <f>[4]Résumé!$I55</f>
        <v>V30</v>
      </c>
      <c r="B5" s="36">
        <f>[4]Résumé!$L55</f>
        <v>21.220000000000255</v>
      </c>
      <c r="C5" s="486" t="str">
        <f>'[2]AT 1292-15'!$AC14</f>
        <v>-</v>
      </c>
      <c r="D5" s="5">
        <f>[4]Résumé!$J55</f>
        <v>42789</v>
      </c>
      <c r="E5" s="14">
        <f t="shared" ref="E5:E20" si="0">GW15</f>
        <v>48000</v>
      </c>
      <c r="F5" s="439" t="s">
        <v>75</v>
      </c>
      <c r="G5" s="508">
        <v>16</v>
      </c>
      <c r="H5" s="508">
        <v>38</v>
      </c>
      <c r="I5" s="508">
        <v>23</v>
      </c>
      <c r="J5" s="508">
        <v>32</v>
      </c>
      <c r="K5" s="508">
        <v>0</v>
      </c>
      <c r="L5" s="508">
        <v>17</v>
      </c>
      <c r="M5" s="726">
        <v>53</v>
      </c>
      <c r="N5" s="726">
        <v>48</v>
      </c>
      <c r="O5" s="726">
        <v>23</v>
      </c>
      <c r="P5" s="508">
        <v>35</v>
      </c>
      <c r="Q5" s="508">
        <v>24</v>
      </c>
      <c r="R5" s="508">
        <v>1</v>
      </c>
      <c r="S5" s="508">
        <v>18</v>
      </c>
      <c r="T5" s="508">
        <v>10</v>
      </c>
      <c r="U5" s="493">
        <v>21</v>
      </c>
      <c r="V5" s="493">
        <v>8</v>
      </c>
      <c r="W5" s="493">
        <v>14</v>
      </c>
      <c r="X5" s="493">
        <v>4</v>
      </c>
      <c r="Y5" s="496">
        <v>14</v>
      </c>
      <c r="Z5" s="493">
        <v>1</v>
      </c>
      <c r="AA5" s="493">
        <v>1</v>
      </c>
      <c r="AB5" s="493">
        <v>16</v>
      </c>
      <c r="AC5" s="791">
        <v>10</v>
      </c>
      <c r="AD5" s="791" t="s">
        <v>31</v>
      </c>
      <c r="AE5" s="791" t="s">
        <v>31</v>
      </c>
      <c r="AF5" s="791" t="s">
        <v>196</v>
      </c>
      <c r="AG5" s="791" t="s">
        <v>196</v>
      </c>
      <c r="AH5" s="791" t="s">
        <v>31</v>
      </c>
      <c r="AI5" s="791" t="s">
        <v>31</v>
      </c>
      <c r="AJ5" s="791" t="s">
        <v>31</v>
      </c>
      <c r="AK5" s="791" t="s">
        <v>31</v>
      </c>
      <c r="AL5" s="791" t="s">
        <v>31</v>
      </c>
      <c r="AM5" s="791" t="s">
        <v>31</v>
      </c>
      <c r="AN5" s="791" t="s">
        <v>31</v>
      </c>
      <c r="AO5" s="791" t="s">
        <v>31</v>
      </c>
      <c r="AP5" s="791" t="s">
        <v>31</v>
      </c>
      <c r="AQ5" s="791" t="s">
        <v>31</v>
      </c>
      <c r="AR5" s="791" t="s">
        <v>31</v>
      </c>
      <c r="AS5" s="791" t="s">
        <v>31</v>
      </c>
      <c r="AT5" s="791" t="s">
        <v>31</v>
      </c>
      <c r="AU5" s="791" t="s">
        <v>31</v>
      </c>
      <c r="AV5" s="791" t="s">
        <v>31</v>
      </c>
      <c r="AW5" s="791" t="s">
        <v>31</v>
      </c>
      <c r="AX5" s="791" t="s">
        <v>31</v>
      </c>
      <c r="AY5" s="791" t="s">
        <v>31</v>
      </c>
      <c r="AZ5" s="791" t="s">
        <v>31</v>
      </c>
      <c r="BA5" s="791" t="s">
        <v>31</v>
      </c>
      <c r="BB5" s="791" t="s">
        <v>31</v>
      </c>
      <c r="BC5" s="791" t="s">
        <v>31</v>
      </c>
      <c r="BD5" s="791" t="s">
        <v>31</v>
      </c>
      <c r="BE5" s="791" t="s">
        <v>31</v>
      </c>
      <c r="BF5" s="791" t="s">
        <v>31</v>
      </c>
      <c r="BG5" s="791" t="s">
        <v>31</v>
      </c>
      <c r="BH5" s="791" t="s">
        <v>31</v>
      </c>
      <c r="BI5" s="791" t="s">
        <v>31</v>
      </c>
      <c r="BJ5" s="791" t="s">
        <v>31</v>
      </c>
      <c r="BK5" s="791" t="s">
        <v>31</v>
      </c>
      <c r="BL5" s="791" t="s">
        <v>31</v>
      </c>
      <c r="BM5" s="791" t="s">
        <v>31</v>
      </c>
      <c r="BN5" s="791" t="s">
        <v>31</v>
      </c>
      <c r="BO5" s="791" t="s">
        <v>31</v>
      </c>
      <c r="BP5" s="791" t="s">
        <v>31</v>
      </c>
      <c r="BQ5" s="791" t="s">
        <v>31</v>
      </c>
      <c r="BR5" s="791" t="s">
        <v>31</v>
      </c>
      <c r="BS5" s="791" t="s">
        <v>31</v>
      </c>
      <c r="BT5" s="791" t="s">
        <v>31</v>
      </c>
      <c r="BU5" s="791" t="s">
        <v>31</v>
      </c>
      <c r="BV5" s="791" t="s">
        <v>31</v>
      </c>
      <c r="BW5" s="791" t="s">
        <v>31</v>
      </c>
      <c r="BX5" s="791" t="s">
        <v>31</v>
      </c>
      <c r="BY5" s="791" t="s">
        <v>31</v>
      </c>
      <c r="BZ5" s="791" t="s">
        <v>31</v>
      </c>
      <c r="CA5" s="791" t="s">
        <v>31</v>
      </c>
      <c r="CB5" s="791" t="s">
        <v>31</v>
      </c>
      <c r="CC5" s="791" t="s">
        <v>31</v>
      </c>
      <c r="CD5" s="791" t="s">
        <v>31</v>
      </c>
      <c r="CE5" s="791" t="s">
        <v>31</v>
      </c>
      <c r="CF5" s="791" t="s">
        <v>31</v>
      </c>
      <c r="CG5" s="791" t="s">
        <v>31</v>
      </c>
      <c r="CH5" s="791" t="s">
        <v>31</v>
      </c>
      <c r="CI5" s="791" t="s">
        <v>31</v>
      </c>
      <c r="CJ5" s="791" t="s">
        <v>31</v>
      </c>
      <c r="CK5" s="791" t="s">
        <v>31</v>
      </c>
      <c r="CL5" s="791" t="s">
        <v>31</v>
      </c>
      <c r="CM5" s="791" t="s">
        <v>31</v>
      </c>
      <c r="CN5" s="791" t="s">
        <v>31</v>
      </c>
      <c r="CO5" s="791" t="s">
        <v>31</v>
      </c>
      <c r="CP5" s="791" t="s">
        <v>31</v>
      </c>
      <c r="CQ5" s="791" t="s">
        <v>31</v>
      </c>
      <c r="CR5" s="791" t="s">
        <v>31</v>
      </c>
      <c r="CS5" s="791" t="s">
        <v>31</v>
      </c>
      <c r="CT5" s="791" t="s">
        <v>31</v>
      </c>
      <c r="CU5" s="791" t="s">
        <v>31</v>
      </c>
      <c r="CV5" s="791" t="s">
        <v>31</v>
      </c>
      <c r="CW5" s="791" t="s">
        <v>31</v>
      </c>
      <c r="CX5" s="791" t="s">
        <v>31</v>
      </c>
      <c r="CY5" s="791" t="s">
        <v>31</v>
      </c>
      <c r="CZ5" s="791" t="s">
        <v>31</v>
      </c>
      <c r="DA5" s="791" t="s">
        <v>31</v>
      </c>
      <c r="DB5" s="791" t="s">
        <v>31</v>
      </c>
      <c r="DC5" s="791" t="s">
        <v>31</v>
      </c>
      <c r="DD5" s="791" t="s">
        <v>31</v>
      </c>
      <c r="DE5" s="791" t="s">
        <v>31</v>
      </c>
      <c r="DF5" s="791" t="s">
        <v>31</v>
      </c>
      <c r="DG5" s="791" t="s">
        <v>31</v>
      </c>
      <c r="DH5" s="791" t="s">
        <v>31</v>
      </c>
      <c r="DI5" s="791" t="s">
        <v>31</v>
      </c>
      <c r="DJ5" s="791" t="s">
        <v>31</v>
      </c>
      <c r="DK5" s="791" t="s">
        <v>31</v>
      </c>
      <c r="DL5" s="791" t="s">
        <v>31</v>
      </c>
      <c r="DM5" s="791" t="s">
        <v>31</v>
      </c>
      <c r="DN5" s="791" t="s">
        <v>31</v>
      </c>
      <c r="DO5" s="791" t="s">
        <v>31</v>
      </c>
      <c r="DP5" s="791" t="s">
        <v>31</v>
      </c>
      <c r="DQ5" s="791" t="s">
        <v>31</v>
      </c>
      <c r="DR5" s="791" t="s">
        <v>31</v>
      </c>
      <c r="DS5" s="791" t="s">
        <v>31</v>
      </c>
      <c r="DT5" s="791" t="s">
        <v>31</v>
      </c>
      <c r="DU5" s="791" t="s">
        <v>31</v>
      </c>
      <c r="DV5" s="791" t="s">
        <v>31</v>
      </c>
      <c r="DW5" s="791" t="s">
        <v>31</v>
      </c>
      <c r="DX5" s="791" t="s">
        <v>31</v>
      </c>
      <c r="DY5" s="791" t="s">
        <v>31</v>
      </c>
      <c r="DZ5" s="791" t="s">
        <v>31</v>
      </c>
      <c r="EA5" s="791" t="s">
        <v>31</v>
      </c>
      <c r="EB5" s="791" t="s">
        <v>31</v>
      </c>
      <c r="EC5" s="791" t="s">
        <v>31</v>
      </c>
      <c r="ED5" s="791" t="s">
        <v>31</v>
      </c>
      <c r="EE5" s="791" t="s">
        <v>31</v>
      </c>
      <c r="EF5" s="791" t="s">
        <v>31</v>
      </c>
      <c r="EG5" s="791" t="s">
        <v>31</v>
      </c>
      <c r="EH5" s="791" t="s">
        <v>31</v>
      </c>
      <c r="EI5" s="791" t="s">
        <v>31</v>
      </c>
      <c r="EJ5" s="791" t="s">
        <v>31</v>
      </c>
      <c r="EK5" s="791" t="s">
        <v>31</v>
      </c>
      <c r="EL5" s="791" t="s">
        <v>31</v>
      </c>
      <c r="EM5" s="791" t="s">
        <v>31</v>
      </c>
      <c r="EN5" s="791" t="s">
        <v>31</v>
      </c>
      <c r="EO5" s="791" t="s">
        <v>31</v>
      </c>
      <c r="EP5" s="791" t="s">
        <v>31</v>
      </c>
      <c r="EQ5" s="791" t="s">
        <v>31</v>
      </c>
      <c r="ER5" s="791" t="s">
        <v>31</v>
      </c>
      <c r="ES5" s="791" t="s">
        <v>31</v>
      </c>
      <c r="ET5" s="791" t="s">
        <v>31</v>
      </c>
      <c r="EU5" s="791" t="s">
        <v>31</v>
      </c>
      <c r="EV5" s="791" t="s">
        <v>31</v>
      </c>
      <c r="EW5" s="791" t="s">
        <v>31</v>
      </c>
      <c r="EX5" s="791" t="s">
        <v>31</v>
      </c>
      <c r="EY5" s="791" t="s">
        <v>31</v>
      </c>
      <c r="EZ5" s="791" t="s">
        <v>31</v>
      </c>
      <c r="FA5" s="791" t="s">
        <v>31</v>
      </c>
      <c r="FB5" s="791" t="s">
        <v>31</v>
      </c>
      <c r="FC5" s="791" t="s">
        <v>31</v>
      </c>
      <c r="FD5" s="791" t="s">
        <v>31</v>
      </c>
      <c r="FE5" s="791" t="s">
        <v>31</v>
      </c>
      <c r="FF5" s="791" t="s">
        <v>31</v>
      </c>
      <c r="FG5" s="791" t="s">
        <v>31</v>
      </c>
      <c r="FH5" s="791" t="s">
        <v>31</v>
      </c>
      <c r="FI5" s="791" t="s">
        <v>31</v>
      </c>
      <c r="FJ5" s="791" t="s">
        <v>31</v>
      </c>
      <c r="FK5" s="791" t="s">
        <v>31</v>
      </c>
      <c r="FL5" s="791" t="s">
        <v>31</v>
      </c>
      <c r="FM5" s="791" t="s">
        <v>31</v>
      </c>
      <c r="FN5" s="791" t="s">
        <v>31</v>
      </c>
      <c r="FO5" s="791" t="s">
        <v>31</v>
      </c>
      <c r="FP5" s="791" t="s">
        <v>31</v>
      </c>
      <c r="FQ5" s="791" t="s">
        <v>31</v>
      </c>
      <c r="FR5" s="791" t="s">
        <v>31</v>
      </c>
      <c r="FS5" s="791" t="s">
        <v>31</v>
      </c>
      <c r="FT5" s="791" t="s">
        <v>31</v>
      </c>
      <c r="FU5" s="791" t="s">
        <v>31</v>
      </c>
      <c r="FV5" s="791" t="s">
        <v>31</v>
      </c>
      <c r="FW5" s="791" t="s">
        <v>31</v>
      </c>
      <c r="FX5" s="791" t="s">
        <v>31</v>
      </c>
      <c r="FY5" s="791" t="s">
        <v>31</v>
      </c>
      <c r="FZ5" s="791" t="s">
        <v>31</v>
      </c>
      <c r="GA5" s="791" t="s">
        <v>31</v>
      </c>
      <c r="GB5" s="791" t="s">
        <v>31</v>
      </c>
      <c r="GC5" s="791" t="s">
        <v>31</v>
      </c>
      <c r="GD5" s="791" t="s">
        <v>31</v>
      </c>
      <c r="GE5" s="791" t="s">
        <v>31</v>
      </c>
      <c r="GF5" s="791" t="s">
        <v>31</v>
      </c>
      <c r="GG5" s="791" t="s">
        <v>31</v>
      </c>
      <c r="GH5" s="791" t="s">
        <v>31</v>
      </c>
      <c r="GI5" s="791" t="s">
        <v>31</v>
      </c>
      <c r="GJ5" s="791" t="s">
        <v>31</v>
      </c>
      <c r="GK5" s="791" t="s">
        <v>31</v>
      </c>
      <c r="GL5" s="791" t="s">
        <v>31</v>
      </c>
      <c r="GM5" s="791" t="s">
        <v>31</v>
      </c>
      <c r="GN5" s="791" t="s">
        <v>31</v>
      </c>
      <c r="GO5" s="791" t="s">
        <v>31</v>
      </c>
      <c r="GP5" s="791" t="s">
        <v>31</v>
      </c>
      <c r="GQ5" s="487" t="e">
        <f>ROUND(#REF!/30.4,0)</f>
        <v>#REF!</v>
      </c>
      <c r="GV5" s="548" t="s">
        <v>13</v>
      </c>
      <c r="GW5" s="23">
        <f t="array" ref="GW5">SUM(($GZ13:$GZ30&gt;=GW2)*($GZ13:$GZ30&lt;GX2))</f>
        <v>0</v>
      </c>
      <c r="GX5" s="23">
        <f t="array" ref="GX5">SUM(($GZ13:$GZ30&gt;=GX2)*($GZ13:$GZ30&lt;GY2))</f>
        <v>0</v>
      </c>
      <c r="GY5" s="23">
        <f t="array" ref="GY5">SUM(($GZ13:$GZ30&gt;=GY2)*($GZ13:$GZ30&lt;GZ2))</f>
        <v>0</v>
      </c>
      <c r="GZ5" s="23">
        <f t="array" ref="GZ5">SUM(($GZ13:$GZ30&gt;=GZ2)*($GZ13:$GZ30&lt;HA2))</f>
        <v>0</v>
      </c>
      <c r="HA5" s="23">
        <f t="array" ref="HA5">SUM(($GZ13:$GZ30&gt;=HA2)*($GZ13:$GZ30&lt;HB2))</f>
        <v>0</v>
      </c>
      <c r="HB5" s="23">
        <f t="array" ref="HB5">SUM(($GZ13:$GZ30&gt;=HB2)*($GZ13:$GZ30&lt;HC2))</f>
        <v>0</v>
      </c>
      <c r="HC5" s="23">
        <f t="array" ref="HC5">SUM(($GZ13:$GZ30&gt;=HC2)*($GZ13:$GZ30&lt;HD2))</f>
        <v>0</v>
      </c>
      <c r="HD5" s="23">
        <f t="array" ref="HD5">SUM(($GZ13:$GZ30&gt;=HD2)*($GZ13:$GZ30&lt;HE2))</f>
        <v>0</v>
      </c>
      <c r="HE5" s="23">
        <f t="array" ref="HE5">SUM(($GZ13:$GZ30&gt;=HE2)*($GZ13:$GZ30&lt;HF2))</f>
        <v>0</v>
      </c>
      <c r="HF5" s="23">
        <f t="array" ref="HF5">SUM(($GZ13:$GZ30&gt;=HF2)*($GZ13:$GZ30&lt;HG2))</f>
        <v>0</v>
      </c>
      <c r="HG5" s="23">
        <f t="array" ref="HG5">SUM(($GZ13:$GZ30&gt;=HG2)*($GZ13:$GZ30&lt;HH2))</f>
        <v>0</v>
      </c>
      <c r="HH5" s="23">
        <f t="array" ref="HH5">SUM(($GZ13:$GZ30&gt;=HH2)*($GZ13:$GZ30&lt;HI2))</f>
        <v>0</v>
      </c>
      <c r="HI5" s="23">
        <f t="array" ref="HI5">SUM(($GZ13:$GZ30&gt;=HI2)*($GZ13:$GZ30&lt;HJ2))</f>
        <v>0</v>
      </c>
      <c r="HJ5" s="23">
        <f t="array" ref="HJ5">SUM(($GZ13:$GZ30&gt;=HJ2)*($GZ13:$GZ30&lt;HK2))</f>
        <v>0</v>
      </c>
      <c r="HK5" s="23">
        <f t="array" ref="HK5">SUM(($GZ13:$GZ30&gt;=HK2)*($GZ13:$GZ30&lt;HL2))</f>
        <v>0</v>
      </c>
      <c r="HL5" s="23">
        <f t="array" ref="HL5">SUM(($GZ13:$GZ30&gt;=HL2)*($GZ13:$GZ30&lt;HM2))</f>
        <v>0</v>
      </c>
      <c r="HM5" s="23">
        <f t="array" ref="HM5">SUM(($GZ13:$GZ30&gt;=HM2)*($GZ13:$GZ30&lt;HN2))</f>
        <v>0</v>
      </c>
      <c r="HN5" s="23">
        <f t="array" ref="HN5">SUM(($GZ13:$GZ30&gt;=HN2)*($GZ13:$GZ30&lt;HN1))</f>
        <v>0</v>
      </c>
    </row>
    <row r="6" spans="1:222" ht="15.75" customHeight="1" x14ac:dyDescent="0.2">
      <c r="A6" s="5" t="str">
        <f>[4]Résumé!$I56</f>
        <v>V15</v>
      </c>
      <c r="B6" s="36">
        <f>[4]Résumé!$L56</f>
        <v>804.94000000000051</v>
      </c>
      <c r="C6" s="746">
        <f>'[2]AT 1292-15'!$AC15</f>
        <v>268.11475409836061</v>
      </c>
      <c r="D6" s="5">
        <f>[4]Résumé!$J56</f>
        <v>44302</v>
      </c>
      <c r="E6" s="14">
        <f t="shared" si="0"/>
        <v>48000</v>
      </c>
      <c r="F6" s="439" t="s">
        <v>76</v>
      </c>
      <c r="G6" s="508">
        <v>7</v>
      </c>
      <c r="H6" s="508">
        <v>7</v>
      </c>
      <c r="I6" s="508">
        <v>12</v>
      </c>
      <c r="J6" s="493" t="s">
        <v>197</v>
      </c>
      <c r="K6" s="493" t="s">
        <v>197</v>
      </c>
      <c r="L6" s="493" t="s">
        <v>197</v>
      </c>
      <c r="M6" s="493" t="s">
        <v>197</v>
      </c>
      <c r="N6" s="493" t="s">
        <v>197</v>
      </c>
      <c r="O6" s="493" t="s">
        <v>197</v>
      </c>
      <c r="P6" s="508"/>
      <c r="Q6" s="508">
        <v>1</v>
      </c>
      <c r="R6" s="509" t="s">
        <v>12</v>
      </c>
      <c r="S6" s="509" t="s">
        <v>12</v>
      </c>
      <c r="T6" s="509" t="s">
        <v>12</v>
      </c>
      <c r="U6" s="493" t="s">
        <v>12</v>
      </c>
      <c r="V6" s="493" t="s">
        <v>12</v>
      </c>
      <c r="W6" s="493">
        <v>8</v>
      </c>
      <c r="X6" s="493">
        <v>18</v>
      </c>
      <c r="Y6" s="493">
        <v>16</v>
      </c>
      <c r="Z6" s="513">
        <v>27</v>
      </c>
      <c r="AA6" s="513">
        <v>62</v>
      </c>
      <c r="AB6" s="513">
        <v>63</v>
      </c>
      <c r="AC6" s="154">
        <v>50</v>
      </c>
      <c r="AD6" s="791">
        <v>1</v>
      </c>
      <c r="AE6" s="791">
        <v>21</v>
      </c>
      <c r="AF6" s="791">
        <v>21</v>
      </c>
      <c r="AG6" s="791">
        <v>21</v>
      </c>
      <c r="AH6" s="791">
        <v>21</v>
      </c>
      <c r="AI6" s="791">
        <v>21</v>
      </c>
      <c r="AJ6" s="791">
        <v>21</v>
      </c>
      <c r="AK6" s="791">
        <v>21</v>
      </c>
      <c r="AL6" s="791">
        <v>21</v>
      </c>
      <c r="AM6" s="791">
        <v>21</v>
      </c>
      <c r="AN6" s="791">
        <v>21</v>
      </c>
      <c r="AO6" s="791">
        <v>21</v>
      </c>
      <c r="AP6" s="791">
        <v>21</v>
      </c>
      <c r="AQ6" s="791">
        <v>21</v>
      </c>
      <c r="AR6" s="791">
        <v>21</v>
      </c>
      <c r="AS6" s="791">
        <v>21</v>
      </c>
      <c r="AT6" s="791">
        <v>21</v>
      </c>
      <c r="AU6" s="791">
        <v>21</v>
      </c>
      <c r="AV6" s="791">
        <v>1</v>
      </c>
      <c r="AW6" s="154">
        <v>50</v>
      </c>
      <c r="AX6" s="154">
        <v>50</v>
      </c>
      <c r="AY6" s="791">
        <v>1</v>
      </c>
      <c r="AZ6" s="791">
        <v>21</v>
      </c>
      <c r="BA6" s="791">
        <v>21</v>
      </c>
      <c r="BB6" s="791">
        <v>21</v>
      </c>
      <c r="BC6" s="791">
        <v>21</v>
      </c>
      <c r="BD6" s="791">
        <v>21</v>
      </c>
      <c r="BE6" s="791">
        <v>21</v>
      </c>
      <c r="BF6" s="791">
        <v>21</v>
      </c>
      <c r="BG6" s="791">
        <v>21</v>
      </c>
      <c r="BH6" s="791">
        <v>21</v>
      </c>
      <c r="BI6" s="791">
        <v>21</v>
      </c>
      <c r="BJ6" s="791">
        <v>21</v>
      </c>
      <c r="BK6" s="791">
        <v>21</v>
      </c>
      <c r="BL6" s="791">
        <v>21</v>
      </c>
      <c r="BM6" s="791">
        <v>12</v>
      </c>
      <c r="BN6" s="791">
        <v>10</v>
      </c>
      <c r="BO6" s="791" t="s">
        <v>31</v>
      </c>
      <c r="BP6" s="791" t="s">
        <v>31</v>
      </c>
      <c r="BQ6" s="791" t="s">
        <v>31</v>
      </c>
      <c r="BR6" s="791" t="s">
        <v>31</v>
      </c>
      <c r="BS6" s="791" t="s">
        <v>31</v>
      </c>
      <c r="BT6" s="791" t="s">
        <v>31</v>
      </c>
      <c r="BU6" s="791" t="s">
        <v>31</v>
      </c>
      <c r="BV6" s="791" t="s">
        <v>31</v>
      </c>
      <c r="BW6" s="791" t="s">
        <v>31</v>
      </c>
      <c r="BX6" s="791" t="s">
        <v>31</v>
      </c>
      <c r="BY6" s="791" t="s">
        <v>31</v>
      </c>
      <c r="BZ6" s="791" t="s">
        <v>31</v>
      </c>
      <c r="CA6" s="791" t="s">
        <v>31</v>
      </c>
      <c r="CB6" s="791" t="s">
        <v>31</v>
      </c>
      <c r="CC6" s="791" t="s">
        <v>31</v>
      </c>
      <c r="CD6" s="791" t="s">
        <v>31</v>
      </c>
      <c r="CE6" s="791" t="s">
        <v>31</v>
      </c>
      <c r="CF6" s="791" t="s">
        <v>31</v>
      </c>
      <c r="CG6" s="791" t="s">
        <v>31</v>
      </c>
      <c r="CH6" s="791" t="s">
        <v>31</v>
      </c>
      <c r="CI6" s="791" t="s">
        <v>31</v>
      </c>
      <c r="CJ6" s="791" t="s">
        <v>31</v>
      </c>
      <c r="CK6" s="791" t="s">
        <v>31</v>
      </c>
      <c r="CL6" s="791" t="s">
        <v>31</v>
      </c>
      <c r="CM6" s="791" t="s">
        <v>31</v>
      </c>
      <c r="CN6" s="791" t="s">
        <v>31</v>
      </c>
      <c r="CO6" s="791" t="s">
        <v>31</v>
      </c>
      <c r="CP6" s="791" t="s">
        <v>31</v>
      </c>
      <c r="CQ6" s="791" t="s">
        <v>31</v>
      </c>
      <c r="CR6" s="791" t="s">
        <v>31</v>
      </c>
      <c r="CS6" s="791" t="s">
        <v>31</v>
      </c>
      <c r="CT6" s="791" t="s">
        <v>31</v>
      </c>
      <c r="CU6" s="791" t="s">
        <v>31</v>
      </c>
      <c r="CV6" s="791" t="s">
        <v>31</v>
      </c>
      <c r="CW6" s="791" t="s">
        <v>31</v>
      </c>
      <c r="CX6" s="791" t="s">
        <v>31</v>
      </c>
      <c r="CY6" s="791" t="s">
        <v>31</v>
      </c>
      <c r="CZ6" s="791" t="s">
        <v>31</v>
      </c>
      <c r="DA6" s="791" t="s">
        <v>31</v>
      </c>
      <c r="DB6" s="791" t="s">
        <v>31</v>
      </c>
      <c r="DC6" s="791" t="s">
        <v>31</v>
      </c>
      <c r="DD6" s="791" t="s">
        <v>31</v>
      </c>
      <c r="DE6" s="791" t="s">
        <v>31</v>
      </c>
      <c r="DF6" s="791" t="s">
        <v>31</v>
      </c>
      <c r="DG6" s="791" t="s">
        <v>31</v>
      </c>
      <c r="DH6" s="791" t="s">
        <v>31</v>
      </c>
      <c r="DI6" s="791" t="s">
        <v>31</v>
      </c>
      <c r="DJ6" s="791" t="s">
        <v>31</v>
      </c>
      <c r="DK6" s="791" t="s">
        <v>31</v>
      </c>
      <c r="DL6" s="791" t="s">
        <v>31</v>
      </c>
      <c r="DM6" s="791" t="s">
        <v>31</v>
      </c>
      <c r="DN6" s="791" t="s">
        <v>31</v>
      </c>
      <c r="DO6" s="791" t="s">
        <v>31</v>
      </c>
      <c r="DP6" s="791" t="s">
        <v>31</v>
      </c>
      <c r="DQ6" s="791" t="s">
        <v>31</v>
      </c>
      <c r="DR6" s="791" t="s">
        <v>31</v>
      </c>
      <c r="DS6" s="791" t="s">
        <v>31</v>
      </c>
      <c r="DT6" s="791" t="s">
        <v>31</v>
      </c>
      <c r="DU6" s="791" t="s">
        <v>31</v>
      </c>
      <c r="DV6" s="791" t="s">
        <v>31</v>
      </c>
      <c r="DW6" s="791" t="s">
        <v>31</v>
      </c>
      <c r="DX6" s="791" t="s">
        <v>31</v>
      </c>
      <c r="DY6" s="791" t="s">
        <v>31</v>
      </c>
      <c r="DZ6" s="791" t="s">
        <v>31</v>
      </c>
      <c r="EA6" s="791" t="s">
        <v>31</v>
      </c>
      <c r="EB6" s="791" t="s">
        <v>31</v>
      </c>
      <c r="EC6" s="791" t="s">
        <v>31</v>
      </c>
      <c r="ED6" s="791" t="s">
        <v>31</v>
      </c>
      <c r="EE6" s="791" t="s">
        <v>31</v>
      </c>
      <c r="EF6" s="791" t="s">
        <v>31</v>
      </c>
      <c r="EG6" s="791" t="s">
        <v>31</v>
      </c>
      <c r="EH6" s="791" t="s">
        <v>31</v>
      </c>
      <c r="EI6" s="791" t="s">
        <v>31</v>
      </c>
      <c r="EJ6" s="791" t="s">
        <v>31</v>
      </c>
      <c r="EK6" s="791" t="s">
        <v>31</v>
      </c>
      <c r="EL6" s="791" t="s">
        <v>31</v>
      </c>
      <c r="EM6" s="791" t="s">
        <v>31</v>
      </c>
      <c r="EN6" s="791" t="s">
        <v>31</v>
      </c>
      <c r="EO6" s="791" t="s">
        <v>31</v>
      </c>
      <c r="EP6" s="791" t="s">
        <v>31</v>
      </c>
      <c r="EQ6" s="791" t="s">
        <v>31</v>
      </c>
      <c r="ER6" s="791" t="s">
        <v>31</v>
      </c>
      <c r="ES6" s="791" t="s">
        <v>31</v>
      </c>
      <c r="ET6" s="791" t="s">
        <v>31</v>
      </c>
      <c r="EU6" s="791" t="s">
        <v>31</v>
      </c>
      <c r="EV6" s="791" t="s">
        <v>31</v>
      </c>
      <c r="EW6" s="791" t="s">
        <v>31</v>
      </c>
      <c r="EX6" s="791" t="s">
        <v>31</v>
      </c>
      <c r="EY6" s="791" t="s">
        <v>31</v>
      </c>
      <c r="EZ6" s="791" t="s">
        <v>31</v>
      </c>
      <c r="FA6" s="791" t="s">
        <v>31</v>
      </c>
      <c r="FB6" s="791" t="s">
        <v>31</v>
      </c>
      <c r="FC6" s="791" t="s">
        <v>31</v>
      </c>
      <c r="FD6" s="791" t="s">
        <v>31</v>
      </c>
      <c r="FE6" s="791" t="s">
        <v>31</v>
      </c>
      <c r="FF6" s="791" t="s">
        <v>31</v>
      </c>
      <c r="FG6" s="791" t="s">
        <v>31</v>
      </c>
      <c r="FH6" s="791" t="s">
        <v>31</v>
      </c>
      <c r="FI6" s="791" t="s">
        <v>31</v>
      </c>
      <c r="FJ6" s="791" t="s">
        <v>31</v>
      </c>
      <c r="FK6" s="791" t="s">
        <v>31</v>
      </c>
      <c r="FL6" s="791" t="s">
        <v>31</v>
      </c>
      <c r="FM6" s="791" t="s">
        <v>31</v>
      </c>
      <c r="FN6" s="791" t="s">
        <v>31</v>
      </c>
      <c r="FO6" s="791" t="s">
        <v>31</v>
      </c>
      <c r="FP6" s="791" t="s">
        <v>31</v>
      </c>
      <c r="FQ6" s="791" t="s">
        <v>31</v>
      </c>
      <c r="FR6" s="791" t="s">
        <v>31</v>
      </c>
      <c r="FS6" s="791" t="s">
        <v>31</v>
      </c>
      <c r="FT6" s="791" t="s">
        <v>31</v>
      </c>
      <c r="FU6" s="791" t="s">
        <v>31</v>
      </c>
      <c r="FV6" s="791" t="s">
        <v>31</v>
      </c>
      <c r="FW6" s="791" t="s">
        <v>31</v>
      </c>
      <c r="FX6" s="791" t="s">
        <v>31</v>
      </c>
      <c r="FY6" s="791" t="s">
        <v>31</v>
      </c>
      <c r="FZ6" s="791" t="s">
        <v>31</v>
      </c>
      <c r="GA6" s="791" t="s">
        <v>31</v>
      </c>
      <c r="GB6" s="791" t="s">
        <v>31</v>
      </c>
      <c r="GC6" s="791" t="s">
        <v>31</v>
      </c>
      <c r="GD6" s="791" t="s">
        <v>31</v>
      </c>
      <c r="GE6" s="791" t="s">
        <v>31</v>
      </c>
      <c r="GF6" s="791" t="s">
        <v>31</v>
      </c>
      <c r="GG6" s="791" t="s">
        <v>31</v>
      </c>
      <c r="GH6" s="791" t="s">
        <v>31</v>
      </c>
      <c r="GI6" s="791" t="s">
        <v>31</v>
      </c>
      <c r="GJ6" s="791" t="s">
        <v>31</v>
      </c>
      <c r="GK6" s="791" t="s">
        <v>31</v>
      </c>
      <c r="GL6" s="791" t="s">
        <v>31</v>
      </c>
      <c r="GM6" s="791" t="s">
        <v>31</v>
      </c>
      <c r="GN6" s="791" t="s">
        <v>31</v>
      </c>
      <c r="GO6" s="791" t="s">
        <v>31</v>
      </c>
      <c r="GP6" s="791" t="s">
        <v>31</v>
      </c>
      <c r="GQ6" s="487" t="e">
        <f>ROUND(#REF!/30.4,0)</f>
        <v>#REF!</v>
      </c>
      <c r="GV6" s="548" t="s">
        <v>14</v>
      </c>
      <c r="GW6" s="23">
        <f t="array" ref="GW6">SUM(($HA13:$HA30&gt;=GW2)*($HA13:$HA30&lt;GX2))</f>
        <v>0</v>
      </c>
      <c r="GX6" s="23">
        <f t="array" ref="GX6">SUM(($HA13:$HA30&gt;=GX2)*($HA13:$HA30&lt;GY2))</f>
        <v>0</v>
      </c>
      <c r="GY6" s="23">
        <f t="array" ref="GY6">SUM(($HA13:$HA30&gt;=GY2)*($HA13:$HA30&lt;GZ2))</f>
        <v>0</v>
      </c>
      <c r="GZ6" s="23">
        <f t="array" ref="GZ6">SUM(($HA13:$HA30&gt;=GZ2)*($HA13:$HA30&lt;HA2))</f>
        <v>0</v>
      </c>
      <c r="HA6" s="23">
        <f t="array" ref="HA6">SUM(($HA13:$HA30&gt;=HA2)*($HA13:$HA30&lt;HB2))</f>
        <v>0</v>
      </c>
      <c r="HB6" s="23">
        <f t="array" ref="HB6">SUM(($HA13:$HA30&gt;=HB2)*($HA13:$HA30&lt;HC2))</f>
        <v>0</v>
      </c>
      <c r="HC6" s="23">
        <f t="array" ref="HC6">SUM(($HA13:$HA30&gt;=HC2)*($HA13:$HA30&lt;HD2))</f>
        <v>0</v>
      </c>
      <c r="HD6" s="23">
        <f t="array" ref="HD6">SUM(($HA13:$HA30&gt;=HD2)*($HA13:$HA30&lt;HE2))</f>
        <v>0</v>
      </c>
      <c r="HE6" s="23">
        <f t="array" ref="HE6">SUM(($HA13:$HA30&gt;=HE2)*($HA13:$HA30&lt;HF2))</f>
        <v>0</v>
      </c>
      <c r="HF6" s="23">
        <f t="array" ref="HF6">SUM(($HA13:$HA30&gt;=HF2)*($HA13:$HA30&lt;HG2))</f>
        <v>0</v>
      </c>
      <c r="HG6" s="23">
        <f t="array" ref="HG6">SUM(($HA13:$HA30&gt;=HG2)*($HA13:$HA30&lt;HH2))</f>
        <v>0</v>
      </c>
      <c r="HH6" s="23">
        <f t="array" ref="HH6">SUM(($HA13:$HA30&gt;=HH2)*($HA13:$HA30&lt;HI2))</f>
        <v>0</v>
      </c>
      <c r="HI6" s="23">
        <f t="array" ref="HI6">SUM(($HA13:$HA30&gt;=HI2)*($HA13:$HA30&lt;HJ2))</f>
        <v>0</v>
      </c>
      <c r="HJ6" s="23">
        <f t="array" ref="HJ6">SUM(($HA13:$HA30&gt;=HJ2)*($HA13:$HA30&lt;HK2))</f>
        <v>0</v>
      </c>
      <c r="HK6" s="23">
        <f t="array" ref="HK6">SUM(($HA13:$HA30&gt;=HK2)*($HA13:$HA30&lt;HL2))</f>
        <v>0</v>
      </c>
      <c r="HL6" s="23">
        <f t="array" ref="HL6">SUM(($HA13:$HA30&gt;=HL2)*($HA13:$HA30&lt;HM2))</f>
        <v>0</v>
      </c>
      <c r="HM6" s="23">
        <f t="array" ref="HM6">SUM(($HA13:$HA30&gt;=HM2)*($HA13:$HA30&lt;HN2))</f>
        <v>0</v>
      </c>
      <c r="HN6" s="23">
        <f t="array" ref="HN6">SUM(($HA13:$HA30&gt;=HN2)*($HA13:$HA30&lt;HN1))</f>
        <v>0</v>
      </c>
    </row>
    <row r="7" spans="1:222" ht="15.75" customHeight="1" x14ac:dyDescent="0.2">
      <c r="A7" s="5" t="str">
        <f>[4]Résumé!$I59</f>
        <v>V15</v>
      </c>
      <c r="B7" s="36">
        <f>[4]Résumé!$L59</f>
        <v>518.98999999999978</v>
      </c>
      <c r="C7" s="486" t="str">
        <f>'[2]AT 1292-15'!$AC16</f>
        <v>-</v>
      </c>
      <c r="D7" s="5">
        <f>[4]Résumé!$J59</f>
        <v>43803</v>
      </c>
      <c r="E7" s="14">
        <f t="shared" si="0"/>
        <v>48000</v>
      </c>
      <c r="F7" s="439" t="s">
        <v>77</v>
      </c>
      <c r="G7" s="509" t="s">
        <v>12</v>
      </c>
      <c r="H7" s="509" t="s">
        <v>12</v>
      </c>
      <c r="I7" s="509" t="s">
        <v>12</v>
      </c>
      <c r="J7" s="508">
        <v>2</v>
      </c>
      <c r="K7" s="508">
        <v>6</v>
      </c>
      <c r="L7" s="508">
        <v>2</v>
      </c>
      <c r="M7" s="508">
        <v>7</v>
      </c>
      <c r="N7" s="508">
        <v>22</v>
      </c>
      <c r="O7" s="508">
        <v>14</v>
      </c>
      <c r="P7" s="726">
        <v>46</v>
      </c>
      <c r="Q7" s="726">
        <v>51</v>
      </c>
      <c r="R7" s="726">
        <v>85</v>
      </c>
      <c r="S7" s="726">
        <v>54</v>
      </c>
      <c r="T7" s="726">
        <v>5</v>
      </c>
      <c r="U7" s="493"/>
      <c r="V7" s="493">
        <v>32</v>
      </c>
      <c r="W7" s="493">
        <v>25</v>
      </c>
      <c r="X7" s="493">
        <v>34</v>
      </c>
      <c r="Y7" s="493">
        <v>6</v>
      </c>
      <c r="Z7" s="493">
        <v>22</v>
      </c>
      <c r="AA7" s="493">
        <v>35</v>
      </c>
      <c r="AB7" s="493">
        <v>20</v>
      </c>
      <c r="AC7" s="791">
        <v>23</v>
      </c>
      <c r="AD7" s="791">
        <v>23</v>
      </c>
      <c r="AE7" s="791">
        <v>21</v>
      </c>
      <c r="AF7" s="791">
        <v>20</v>
      </c>
      <c r="AG7" s="791">
        <v>1</v>
      </c>
      <c r="AH7" s="154">
        <v>50</v>
      </c>
      <c r="AI7" s="154">
        <v>50</v>
      </c>
      <c r="AJ7" s="154">
        <v>50</v>
      </c>
      <c r="AK7" s="154">
        <v>50</v>
      </c>
      <c r="AL7" s="791">
        <v>1</v>
      </c>
      <c r="AM7" s="791">
        <v>23</v>
      </c>
      <c r="AN7" s="791">
        <v>23</v>
      </c>
      <c r="AO7" s="791">
        <v>23</v>
      </c>
      <c r="AP7" s="791" t="s">
        <v>197</v>
      </c>
      <c r="AQ7" s="791" t="s">
        <v>197</v>
      </c>
      <c r="AR7" s="791" t="s">
        <v>197</v>
      </c>
      <c r="AS7" s="791" t="s">
        <v>197</v>
      </c>
      <c r="AT7" s="791">
        <v>23</v>
      </c>
      <c r="AU7" s="791">
        <v>23</v>
      </c>
      <c r="AV7" s="791">
        <v>23</v>
      </c>
      <c r="AW7" s="791">
        <v>23</v>
      </c>
      <c r="AX7" s="791">
        <v>23</v>
      </c>
      <c r="AY7" s="791">
        <v>23</v>
      </c>
      <c r="AZ7" s="791" t="s">
        <v>31</v>
      </c>
      <c r="BA7" s="791" t="s">
        <v>31</v>
      </c>
      <c r="BB7" s="791" t="s">
        <v>31</v>
      </c>
      <c r="BC7" s="791" t="s">
        <v>31</v>
      </c>
      <c r="BD7" s="791" t="s">
        <v>31</v>
      </c>
      <c r="BE7" s="791" t="s">
        <v>31</v>
      </c>
      <c r="BF7" s="791" t="s">
        <v>31</v>
      </c>
      <c r="BG7" s="791" t="s">
        <v>31</v>
      </c>
      <c r="BH7" s="791" t="s">
        <v>31</v>
      </c>
      <c r="BI7" s="791" t="s">
        <v>31</v>
      </c>
      <c r="BJ7" s="791" t="s">
        <v>31</v>
      </c>
      <c r="BK7" s="791" t="s">
        <v>31</v>
      </c>
      <c r="BL7" s="791" t="s">
        <v>31</v>
      </c>
      <c r="BM7" s="791" t="s">
        <v>31</v>
      </c>
      <c r="BN7" s="791" t="s">
        <v>31</v>
      </c>
      <c r="BO7" s="791" t="s">
        <v>31</v>
      </c>
      <c r="BP7" s="791" t="s">
        <v>31</v>
      </c>
      <c r="BQ7" s="791" t="s">
        <v>31</v>
      </c>
      <c r="BR7" s="791" t="s">
        <v>31</v>
      </c>
      <c r="BS7" s="791" t="s">
        <v>31</v>
      </c>
      <c r="BT7" s="791" t="s">
        <v>31</v>
      </c>
      <c r="BU7" s="791" t="s">
        <v>31</v>
      </c>
      <c r="BV7" s="791" t="s">
        <v>31</v>
      </c>
      <c r="BW7" s="791" t="s">
        <v>31</v>
      </c>
      <c r="BX7" s="791" t="s">
        <v>31</v>
      </c>
      <c r="BY7" s="791" t="s">
        <v>31</v>
      </c>
      <c r="BZ7" s="791" t="s">
        <v>31</v>
      </c>
      <c r="CA7" s="791" t="s">
        <v>31</v>
      </c>
      <c r="CB7" s="791" t="s">
        <v>31</v>
      </c>
      <c r="CC7" s="791" t="s">
        <v>31</v>
      </c>
      <c r="CD7" s="791" t="s">
        <v>31</v>
      </c>
      <c r="CE7" s="791" t="s">
        <v>31</v>
      </c>
      <c r="CF7" s="791" t="s">
        <v>31</v>
      </c>
      <c r="CG7" s="791" t="s">
        <v>31</v>
      </c>
      <c r="CH7" s="791" t="s">
        <v>31</v>
      </c>
      <c r="CI7" s="791" t="s">
        <v>31</v>
      </c>
      <c r="CJ7" s="791" t="s">
        <v>31</v>
      </c>
      <c r="CK7" s="791" t="s">
        <v>31</v>
      </c>
      <c r="CL7" s="791" t="s">
        <v>31</v>
      </c>
      <c r="CM7" s="791" t="s">
        <v>31</v>
      </c>
      <c r="CN7" s="791" t="s">
        <v>31</v>
      </c>
      <c r="CO7" s="791" t="s">
        <v>31</v>
      </c>
      <c r="CP7" s="791" t="s">
        <v>31</v>
      </c>
      <c r="CQ7" s="791" t="s">
        <v>31</v>
      </c>
      <c r="CR7" s="791" t="s">
        <v>31</v>
      </c>
      <c r="CS7" s="791" t="s">
        <v>31</v>
      </c>
      <c r="CT7" s="791" t="s">
        <v>31</v>
      </c>
      <c r="CU7" s="791" t="s">
        <v>31</v>
      </c>
      <c r="CV7" s="791" t="s">
        <v>31</v>
      </c>
      <c r="CW7" s="791" t="s">
        <v>31</v>
      </c>
      <c r="CX7" s="791" t="s">
        <v>31</v>
      </c>
      <c r="CY7" s="791" t="s">
        <v>31</v>
      </c>
      <c r="CZ7" s="791" t="s">
        <v>31</v>
      </c>
      <c r="DA7" s="791" t="s">
        <v>31</v>
      </c>
      <c r="DB7" s="791" t="s">
        <v>31</v>
      </c>
      <c r="DC7" s="791" t="s">
        <v>31</v>
      </c>
      <c r="DD7" s="791" t="s">
        <v>31</v>
      </c>
      <c r="DE7" s="791" t="s">
        <v>31</v>
      </c>
      <c r="DF7" s="791" t="s">
        <v>31</v>
      </c>
      <c r="DG7" s="791" t="s">
        <v>31</v>
      </c>
      <c r="DH7" s="791" t="s">
        <v>31</v>
      </c>
      <c r="DI7" s="791" t="s">
        <v>31</v>
      </c>
      <c r="DJ7" s="791" t="s">
        <v>31</v>
      </c>
      <c r="DK7" s="791" t="s">
        <v>31</v>
      </c>
      <c r="DL7" s="791" t="s">
        <v>31</v>
      </c>
      <c r="DM7" s="791" t="s">
        <v>31</v>
      </c>
      <c r="DN7" s="791" t="s">
        <v>31</v>
      </c>
      <c r="DO7" s="791" t="s">
        <v>31</v>
      </c>
      <c r="DP7" s="791" t="s">
        <v>31</v>
      </c>
      <c r="DQ7" s="791" t="s">
        <v>31</v>
      </c>
      <c r="DR7" s="791" t="s">
        <v>31</v>
      </c>
      <c r="DS7" s="791" t="s">
        <v>31</v>
      </c>
      <c r="DT7" s="791" t="s">
        <v>31</v>
      </c>
      <c r="DU7" s="791" t="s">
        <v>31</v>
      </c>
      <c r="DV7" s="791" t="s">
        <v>31</v>
      </c>
      <c r="DW7" s="791" t="s">
        <v>31</v>
      </c>
      <c r="DX7" s="791" t="s">
        <v>31</v>
      </c>
      <c r="DY7" s="791" t="s">
        <v>31</v>
      </c>
      <c r="DZ7" s="791" t="s">
        <v>31</v>
      </c>
      <c r="EA7" s="791" t="s">
        <v>31</v>
      </c>
      <c r="EB7" s="791" t="s">
        <v>31</v>
      </c>
      <c r="EC7" s="791" t="s">
        <v>31</v>
      </c>
      <c r="ED7" s="791" t="s">
        <v>31</v>
      </c>
      <c r="EE7" s="791" t="s">
        <v>31</v>
      </c>
      <c r="EF7" s="791" t="s">
        <v>31</v>
      </c>
      <c r="EG7" s="791" t="s">
        <v>31</v>
      </c>
      <c r="EH7" s="791" t="s">
        <v>31</v>
      </c>
      <c r="EI7" s="791" t="s">
        <v>31</v>
      </c>
      <c r="EJ7" s="791" t="s">
        <v>31</v>
      </c>
      <c r="EK7" s="791" t="s">
        <v>31</v>
      </c>
      <c r="EL7" s="791" t="s">
        <v>31</v>
      </c>
      <c r="EM7" s="791" t="s">
        <v>31</v>
      </c>
      <c r="EN7" s="791" t="s">
        <v>31</v>
      </c>
      <c r="EO7" s="791" t="s">
        <v>31</v>
      </c>
      <c r="EP7" s="791" t="s">
        <v>31</v>
      </c>
      <c r="EQ7" s="791" t="s">
        <v>31</v>
      </c>
      <c r="ER7" s="791" t="s">
        <v>31</v>
      </c>
      <c r="ES7" s="791" t="s">
        <v>31</v>
      </c>
      <c r="ET7" s="791" t="s">
        <v>31</v>
      </c>
      <c r="EU7" s="791" t="s">
        <v>31</v>
      </c>
      <c r="EV7" s="791" t="s">
        <v>31</v>
      </c>
      <c r="EW7" s="791" t="s">
        <v>31</v>
      </c>
      <c r="EX7" s="791" t="s">
        <v>31</v>
      </c>
      <c r="EY7" s="791" t="s">
        <v>31</v>
      </c>
      <c r="EZ7" s="791" t="s">
        <v>31</v>
      </c>
      <c r="FA7" s="791" t="s">
        <v>31</v>
      </c>
      <c r="FB7" s="791" t="s">
        <v>31</v>
      </c>
      <c r="FC7" s="791" t="s">
        <v>31</v>
      </c>
      <c r="FD7" s="791" t="s">
        <v>31</v>
      </c>
      <c r="FE7" s="791" t="s">
        <v>31</v>
      </c>
      <c r="FF7" s="791" t="s">
        <v>31</v>
      </c>
      <c r="FG7" s="791" t="s">
        <v>31</v>
      </c>
      <c r="FH7" s="791" t="s">
        <v>31</v>
      </c>
      <c r="FI7" s="791" t="s">
        <v>31</v>
      </c>
      <c r="FJ7" s="791" t="s">
        <v>31</v>
      </c>
      <c r="FK7" s="791" t="s">
        <v>31</v>
      </c>
      <c r="FL7" s="791" t="s">
        <v>31</v>
      </c>
      <c r="FM7" s="791" t="s">
        <v>31</v>
      </c>
      <c r="FN7" s="791" t="s">
        <v>31</v>
      </c>
      <c r="FO7" s="791" t="s">
        <v>31</v>
      </c>
      <c r="FP7" s="791" t="s">
        <v>31</v>
      </c>
      <c r="FQ7" s="791" t="s">
        <v>31</v>
      </c>
      <c r="FR7" s="791" t="s">
        <v>31</v>
      </c>
      <c r="FS7" s="791" t="s">
        <v>31</v>
      </c>
      <c r="FT7" s="791" t="s">
        <v>31</v>
      </c>
      <c r="FU7" s="791" t="s">
        <v>31</v>
      </c>
      <c r="FV7" s="791" t="s">
        <v>31</v>
      </c>
      <c r="FW7" s="791" t="s">
        <v>31</v>
      </c>
      <c r="FX7" s="791" t="s">
        <v>31</v>
      </c>
      <c r="FY7" s="791" t="s">
        <v>31</v>
      </c>
      <c r="FZ7" s="791" t="s">
        <v>31</v>
      </c>
      <c r="GA7" s="791" t="s">
        <v>31</v>
      </c>
      <c r="GB7" s="791" t="s">
        <v>31</v>
      </c>
      <c r="GC7" s="791" t="s">
        <v>31</v>
      </c>
      <c r="GD7" s="791" t="s">
        <v>31</v>
      </c>
      <c r="GE7" s="791" t="s">
        <v>31</v>
      </c>
      <c r="GF7" s="791" t="s">
        <v>31</v>
      </c>
      <c r="GG7" s="791" t="s">
        <v>31</v>
      </c>
      <c r="GH7" s="791" t="s">
        <v>31</v>
      </c>
      <c r="GI7" s="791" t="s">
        <v>31</v>
      </c>
      <c r="GJ7" s="791" t="s">
        <v>31</v>
      </c>
      <c r="GK7" s="791" t="s">
        <v>31</v>
      </c>
      <c r="GL7" s="791" t="s">
        <v>31</v>
      </c>
      <c r="GM7" s="791" t="s">
        <v>31</v>
      </c>
      <c r="GN7" s="791" t="s">
        <v>31</v>
      </c>
      <c r="GO7" s="791" t="s">
        <v>31</v>
      </c>
      <c r="GP7" s="791" t="s">
        <v>31</v>
      </c>
      <c r="GQ7" s="487" t="e">
        <f>ROUND(#REF!/30.4,0)</f>
        <v>#REF!</v>
      </c>
      <c r="GV7" s="548" t="s">
        <v>15</v>
      </c>
      <c r="GW7" s="23">
        <f t="array" ref="GW7">SUM(($HB13:$HB30&gt;=GW2)*($HB13:$HB30&lt;GX2))</f>
        <v>0</v>
      </c>
      <c r="GX7" s="23">
        <f t="array" ref="GX7">SUM(($HB13:$HB30&gt;=GX2)*($HB13:$HB30&lt;GY2))</f>
        <v>0</v>
      </c>
      <c r="GY7" s="23">
        <f t="array" ref="GY7">SUM(($HB13:$HB30&gt;=GY2)*($HB13:$HB30&lt;GZ2))</f>
        <v>1</v>
      </c>
      <c r="GZ7" s="23">
        <f t="array" ref="GZ7">SUM(($HB13:$HB30&gt;=GZ2)*($HB13:$HB30&lt;HA2))</f>
        <v>0</v>
      </c>
      <c r="HA7" s="23">
        <f t="array" ref="HA7">SUM(($HB13:$HB30&gt;=HA2)*($HB13:$HB30&lt;HB2))</f>
        <v>0</v>
      </c>
      <c r="HB7" s="23">
        <f t="array" ref="HB7">SUM(($HB13:$HB30&gt;=HB2)*($HB13:$HB30&lt;HC2))</f>
        <v>0</v>
      </c>
      <c r="HC7" s="23">
        <f t="array" ref="HC7">SUM(($HB13:$HB30&gt;=HC2)*($HB13:$HB30&lt;HD2))</f>
        <v>0</v>
      </c>
      <c r="HD7" s="23">
        <f t="array" ref="HD7">SUM(($HB13:$HB30&gt;=HD2)*($HB13:$HB30&lt;HE2))</f>
        <v>0</v>
      </c>
      <c r="HE7" s="23">
        <f t="array" ref="HE7">SUM(($HB13:$HB30&gt;=HE2)*($HB13:$HB30&lt;HF2))</f>
        <v>0</v>
      </c>
      <c r="HF7" s="23">
        <f t="array" ref="HF7">SUM(($HB13:$HB30&gt;=HF2)*($HB13:$HB30&lt;HG2))</f>
        <v>0</v>
      </c>
      <c r="HG7" s="23">
        <f t="array" ref="HG7">SUM(($HB13:$HB30&gt;=HG2)*($HB13:$HB30&lt;HH2))</f>
        <v>0</v>
      </c>
      <c r="HH7" s="23">
        <f t="array" ref="HH7">SUM(($HB13:$HB30&gt;=HH2)*($HB13:$HB30&lt;HI2))</f>
        <v>0</v>
      </c>
      <c r="HI7" s="23">
        <f t="array" ref="HI7">SUM(($HB13:$HB30&gt;=HI2)*($HB13:$HB30&lt;HJ2))</f>
        <v>0</v>
      </c>
      <c r="HJ7" s="23">
        <f t="array" ref="HJ7">SUM(($HB13:$HB30&gt;=HJ2)*($HB13:$HB30&lt;HK2))</f>
        <v>0</v>
      </c>
      <c r="HK7" s="23">
        <f t="array" ref="HK7">SUM(($HB13:$HB30&gt;=HK2)*($HB13:$HB30&lt;HL2))</f>
        <v>0</v>
      </c>
      <c r="HL7" s="23">
        <f t="array" ref="HL7">SUM(($HB13:$HB30&gt;=HL2)*($HB13:$HB30&lt;HM2))</f>
        <v>0</v>
      </c>
      <c r="HM7" s="23">
        <f t="array" ref="HM7">SUM(($HB13:$HB30&gt;=HM2)*($HB13:$HB30&lt;HN2))</f>
        <v>0</v>
      </c>
      <c r="HN7" s="23">
        <f t="array" ref="HN7">SUM(($HB13:$HB30&gt;=HN2)*($HB13:$HB30&lt;HN1))</f>
        <v>0</v>
      </c>
    </row>
    <row r="8" spans="1:222" ht="15.75" customHeight="1" x14ac:dyDescent="0.2">
      <c r="A8" s="5" t="str">
        <f>[4]Résumé!$I60</f>
        <v>V30</v>
      </c>
      <c r="B8" s="36">
        <f>[4]Résumé!$L60</f>
        <v>27.090000000000146</v>
      </c>
      <c r="C8" s="486" t="str">
        <f>'[2]AT 1292-15'!$AC17</f>
        <v>-</v>
      </c>
      <c r="D8" s="5">
        <f>[4]Résumé!$J60</f>
        <v>42710</v>
      </c>
      <c r="E8" s="14">
        <f t="shared" si="0"/>
        <v>48000</v>
      </c>
      <c r="F8" s="439" t="s">
        <v>78</v>
      </c>
      <c r="G8" s="508">
        <v>31</v>
      </c>
      <c r="H8" s="508">
        <v>19</v>
      </c>
      <c r="I8" s="508">
        <v>21</v>
      </c>
      <c r="J8" s="508">
        <v>12</v>
      </c>
      <c r="K8" s="508">
        <v>20</v>
      </c>
      <c r="L8" s="508">
        <v>13</v>
      </c>
      <c r="M8" s="508">
        <v>14</v>
      </c>
      <c r="N8" s="508">
        <v>11</v>
      </c>
      <c r="O8" s="508">
        <v>3</v>
      </c>
      <c r="P8" s="508">
        <v>24</v>
      </c>
      <c r="Q8" s="508">
        <v>8</v>
      </c>
      <c r="R8" s="508">
        <v>12</v>
      </c>
      <c r="S8" s="508">
        <v>11</v>
      </c>
      <c r="T8" s="508">
        <v>3</v>
      </c>
      <c r="U8" s="493">
        <v>9</v>
      </c>
      <c r="V8" s="493">
        <v>24</v>
      </c>
      <c r="W8" s="493">
        <v>33</v>
      </c>
      <c r="X8" s="493">
        <v>8</v>
      </c>
      <c r="Y8" s="493">
        <v>11</v>
      </c>
      <c r="Z8" s="493">
        <v>5</v>
      </c>
      <c r="AA8" s="493">
        <v>14</v>
      </c>
      <c r="AB8" s="703">
        <v>16</v>
      </c>
      <c r="AC8" s="791">
        <v>14</v>
      </c>
      <c r="AD8" s="791" t="s">
        <v>31</v>
      </c>
      <c r="AE8" s="791" t="s">
        <v>31</v>
      </c>
      <c r="AF8" s="791" t="s">
        <v>31</v>
      </c>
      <c r="AG8" s="791" t="s">
        <v>31</v>
      </c>
      <c r="AH8" s="791" t="s">
        <v>31</v>
      </c>
      <c r="AI8" s="791" t="s">
        <v>31</v>
      </c>
      <c r="AJ8" s="791" t="s">
        <v>31</v>
      </c>
      <c r="AK8" s="791" t="s">
        <v>31</v>
      </c>
      <c r="AL8" s="791" t="s">
        <v>31</v>
      </c>
      <c r="AM8" s="791" t="s">
        <v>31</v>
      </c>
      <c r="AN8" s="791" t="s">
        <v>31</v>
      </c>
      <c r="AO8" s="791" t="s">
        <v>31</v>
      </c>
      <c r="AP8" s="791" t="s">
        <v>31</v>
      </c>
      <c r="AQ8" s="791" t="s">
        <v>31</v>
      </c>
      <c r="AR8" s="791" t="s">
        <v>31</v>
      </c>
      <c r="AS8" s="791" t="s">
        <v>31</v>
      </c>
      <c r="AT8" s="791" t="s">
        <v>31</v>
      </c>
      <c r="AU8" s="791" t="s">
        <v>31</v>
      </c>
      <c r="AV8" s="791" t="s">
        <v>31</v>
      </c>
      <c r="AW8" s="791" t="s">
        <v>31</v>
      </c>
      <c r="AX8" s="791" t="s">
        <v>31</v>
      </c>
      <c r="AY8" s="791" t="s">
        <v>31</v>
      </c>
      <c r="AZ8" s="791" t="s">
        <v>31</v>
      </c>
      <c r="BA8" s="791" t="s">
        <v>31</v>
      </c>
      <c r="BB8" s="791" t="s">
        <v>31</v>
      </c>
      <c r="BC8" s="791" t="s">
        <v>31</v>
      </c>
      <c r="BD8" s="791" t="s">
        <v>31</v>
      </c>
      <c r="BE8" s="791" t="s">
        <v>31</v>
      </c>
      <c r="BF8" s="791" t="s">
        <v>31</v>
      </c>
      <c r="BG8" s="791" t="s">
        <v>31</v>
      </c>
      <c r="BH8" s="791" t="s">
        <v>31</v>
      </c>
      <c r="BI8" s="791" t="s">
        <v>31</v>
      </c>
      <c r="BJ8" s="791" t="s">
        <v>31</v>
      </c>
      <c r="BK8" s="791" t="s">
        <v>31</v>
      </c>
      <c r="BL8" s="791" t="s">
        <v>31</v>
      </c>
      <c r="BM8" s="791" t="s">
        <v>31</v>
      </c>
      <c r="BN8" s="791" t="s">
        <v>31</v>
      </c>
      <c r="BO8" s="791" t="s">
        <v>31</v>
      </c>
      <c r="BP8" s="791" t="s">
        <v>31</v>
      </c>
      <c r="BQ8" s="791" t="s">
        <v>31</v>
      </c>
      <c r="BR8" s="791" t="s">
        <v>31</v>
      </c>
      <c r="BS8" s="791" t="s">
        <v>31</v>
      </c>
      <c r="BT8" s="791" t="s">
        <v>31</v>
      </c>
      <c r="BU8" s="791" t="s">
        <v>31</v>
      </c>
      <c r="BV8" s="791" t="s">
        <v>31</v>
      </c>
      <c r="BW8" s="791" t="s">
        <v>31</v>
      </c>
      <c r="BX8" s="791" t="s">
        <v>31</v>
      </c>
      <c r="BY8" s="791" t="s">
        <v>31</v>
      </c>
      <c r="BZ8" s="791" t="s">
        <v>31</v>
      </c>
      <c r="CA8" s="791" t="s">
        <v>31</v>
      </c>
      <c r="CB8" s="791" t="s">
        <v>31</v>
      </c>
      <c r="CC8" s="791" t="s">
        <v>31</v>
      </c>
      <c r="CD8" s="791" t="s">
        <v>31</v>
      </c>
      <c r="CE8" s="791" t="s">
        <v>31</v>
      </c>
      <c r="CF8" s="791" t="s">
        <v>31</v>
      </c>
      <c r="CG8" s="791" t="s">
        <v>31</v>
      </c>
      <c r="CH8" s="791" t="s">
        <v>31</v>
      </c>
      <c r="CI8" s="791" t="s">
        <v>31</v>
      </c>
      <c r="CJ8" s="791" t="s">
        <v>31</v>
      </c>
      <c r="CK8" s="791" t="s">
        <v>31</v>
      </c>
      <c r="CL8" s="791" t="s">
        <v>31</v>
      </c>
      <c r="CM8" s="791" t="s">
        <v>31</v>
      </c>
      <c r="CN8" s="791" t="s">
        <v>31</v>
      </c>
      <c r="CO8" s="791" t="s">
        <v>31</v>
      </c>
      <c r="CP8" s="791" t="s">
        <v>31</v>
      </c>
      <c r="CQ8" s="791" t="s">
        <v>31</v>
      </c>
      <c r="CR8" s="791" t="s">
        <v>31</v>
      </c>
      <c r="CS8" s="791" t="s">
        <v>31</v>
      </c>
      <c r="CT8" s="791" t="s">
        <v>31</v>
      </c>
      <c r="CU8" s="791" t="s">
        <v>31</v>
      </c>
      <c r="CV8" s="791" t="s">
        <v>31</v>
      </c>
      <c r="CW8" s="791" t="s">
        <v>31</v>
      </c>
      <c r="CX8" s="791" t="s">
        <v>31</v>
      </c>
      <c r="CY8" s="791" t="s">
        <v>31</v>
      </c>
      <c r="CZ8" s="791" t="s">
        <v>31</v>
      </c>
      <c r="DA8" s="791" t="s">
        <v>31</v>
      </c>
      <c r="DB8" s="791" t="s">
        <v>31</v>
      </c>
      <c r="DC8" s="791" t="s">
        <v>31</v>
      </c>
      <c r="DD8" s="791" t="s">
        <v>31</v>
      </c>
      <c r="DE8" s="791" t="s">
        <v>31</v>
      </c>
      <c r="DF8" s="791" t="s">
        <v>31</v>
      </c>
      <c r="DG8" s="791" t="s">
        <v>31</v>
      </c>
      <c r="DH8" s="791" t="s">
        <v>31</v>
      </c>
      <c r="DI8" s="791" t="s">
        <v>31</v>
      </c>
      <c r="DJ8" s="791" t="s">
        <v>31</v>
      </c>
      <c r="DK8" s="791" t="s">
        <v>31</v>
      </c>
      <c r="DL8" s="791" t="s">
        <v>31</v>
      </c>
      <c r="DM8" s="791" t="s">
        <v>31</v>
      </c>
      <c r="DN8" s="791" t="s">
        <v>31</v>
      </c>
      <c r="DO8" s="791" t="s">
        <v>31</v>
      </c>
      <c r="DP8" s="791" t="s">
        <v>31</v>
      </c>
      <c r="DQ8" s="791" t="s">
        <v>31</v>
      </c>
      <c r="DR8" s="791" t="s">
        <v>31</v>
      </c>
      <c r="DS8" s="791" t="s">
        <v>31</v>
      </c>
      <c r="DT8" s="791" t="s">
        <v>31</v>
      </c>
      <c r="DU8" s="791" t="s">
        <v>31</v>
      </c>
      <c r="DV8" s="791" t="s">
        <v>31</v>
      </c>
      <c r="DW8" s="791" t="s">
        <v>31</v>
      </c>
      <c r="DX8" s="791" t="s">
        <v>31</v>
      </c>
      <c r="DY8" s="791" t="s">
        <v>31</v>
      </c>
      <c r="DZ8" s="791" t="s">
        <v>31</v>
      </c>
      <c r="EA8" s="791" t="s">
        <v>31</v>
      </c>
      <c r="EB8" s="791" t="s">
        <v>31</v>
      </c>
      <c r="EC8" s="791" t="s">
        <v>31</v>
      </c>
      <c r="ED8" s="791" t="s">
        <v>31</v>
      </c>
      <c r="EE8" s="791" t="s">
        <v>31</v>
      </c>
      <c r="EF8" s="791" t="s">
        <v>31</v>
      </c>
      <c r="EG8" s="791" t="s">
        <v>31</v>
      </c>
      <c r="EH8" s="791" t="s">
        <v>31</v>
      </c>
      <c r="EI8" s="791" t="s">
        <v>31</v>
      </c>
      <c r="EJ8" s="791" t="s">
        <v>31</v>
      </c>
      <c r="EK8" s="791" t="s">
        <v>31</v>
      </c>
      <c r="EL8" s="791" t="s">
        <v>31</v>
      </c>
      <c r="EM8" s="791" t="s">
        <v>31</v>
      </c>
      <c r="EN8" s="791" t="s">
        <v>31</v>
      </c>
      <c r="EO8" s="791" t="s">
        <v>31</v>
      </c>
      <c r="EP8" s="791" t="s">
        <v>31</v>
      </c>
      <c r="EQ8" s="791" t="s">
        <v>31</v>
      </c>
      <c r="ER8" s="791" t="s">
        <v>31</v>
      </c>
      <c r="ES8" s="791" t="s">
        <v>31</v>
      </c>
      <c r="ET8" s="791" t="s">
        <v>31</v>
      </c>
      <c r="EU8" s="791" t="s">
        <v>31</v>
      </c>
      <c r="EV8" s="791" t="s">
        <v>31</v>
      </c>
      <c r="EW8" s="791" t="s">
        <v>31</v>
      </c>
      <c r="EX8" s="791" t="s">
        <v>31</v>
      </c>
      <c r="EY8" s="791" t="s">
        <v>31</v>
      </c>
      <c r="EZ8" s="791" t="s">
        <v>31</v>
      </c>
      <c r="FA8" s="791" t="s">
        <v>31</v>
      </c>
      <c r="FB8" s="791" t="s">
        <v>31</v>
      </c>
      <c r="FC8" s="791" t="s">
        <v>31</v>
      </c>
      <c r="FD8" s="791" t="s">
        <v>31</v>
      </c>
      <c r="FE8" s="791" t="s">
        <v>31</v>
      </c>
      <c r="FF8" s="791" t="s">
        <v>31</v>
      </c>
      <c r="FG8" s="791" t="s">
        <v>31</v>
      </c>
      <c r="FH8" s="791" t="s">
        <v>31</v>
      </c>
      <c r="FI8" s="791" t="s">
        <v>31</v>
      </c>
      <c r="FJ8" s="791" t="s">
        <v>31</v>
      </c>
      <c r="FK8" s="791" t="s">
        <v>31</v>
      </c>
      <c r="FL8" s="791" t="s">
        <v>31</v>
      </c>
      <c r="FM8" s="791" t="s">
        <v>31</v>
      </c>
      <c r="FN8" s="791" t="s">
        <v>31</v>
      </c>
      <c r="FO8" s="791" t="s">
        <v>31</v>
      </c>
      <c r="FP8" s="791" t="s">
        <v>31</v>
      </c>
      <c r="FQ8" s="791" t="s">
        <v>31</v>
      </c>
      <c r="FR8" s="791" t="s">
        <v>31</v>
      </c>
      <c r="FS8" s="791" t="s">
        <v>31</v>
      </c>
      <c r="FT8" s="791" t="s">
        <v>31</v>
      </c>
      <c r="FU8" s="791" t="s">
        <v>31</v>
      </c>
      <c r="FV8" s="791" t="s">
        <v>31</v>
      </c>
      <c r="FW8" s="791" t="s">
        <v>31</v>
      </c>
      <c r="FX8" s="791" t="s">
        <v>31</v>
      </c>
      <c r="FY8" s="791" t="s">
        <v>31</v>
      </c>
      <c r="FZ8" s="791" t="s">
        <v>31</v>
      </c>
      <c r="GA8" s="791" t="s">
        <v>31</v>
      </c>
      <c r="GB8" s="791" t="s">
        <v>31</v>
      </c>
      <c r="GC8" s="791" t="s">
        <v>31</v>
      </c>
      <c r="GD8" s="791" t="s">
        <v>31</v>
      </c>
      <c r="GE8" s="791" t="s">
        <v>31</v>
      </c>
      <c r="GF8" s="791" t="s">
        <v>31</v>
      </c>
      <c r="GG8" s="791" t="s">
        <v>31</v>
      </c>
      <c r="GH8" s="791" t="s">
        <v>31</v>
      </c>
      <c r="GI8" s="791" t="s">
        <v>31</v>
      </c>
      <c r="GJ8" s="791" t="s">
        <v>31</v>
      </c>
      <c r="GK8" s="791" t="s">
        <v>31</v>
      </c>
      <c r="GL8" s="791" t="s">
        <v>31</v>
      </c>
      <c r="GM8" s="791" t="s">
        <v>31</v>
      </c>
      <c r="GN8" s="791" t="s">
        <v>31</v>
      </c>
      <c r="GO8" s="791" t="s">
        <v>31</v>
      </c>
      <c r="GP8" s="791" t="s">
        <v>31</v>
      </c>
      <c r="GQ8" s="487" t="e">
        <f>ROUND(#REF!/30.4,0)</f>
        <v>#REF!</v>
      </c>
      <c r="GV8" s="548" t="s">
        <v>16</v>
      </c>
      <c r="GW8" s="23">
        <f t="array" ref="GW8">SUM(($HC13:$HC30&gt;=GW2)*($HC13:$HC30&lt;GX2))</f>
        <v>0</v>
      </c>
      <c r="GX8" s="23">
        <f t="array" ref="GX8">SUM(($HC13:$HC30&gt;=GX2)*($HC13:$HC30&lt;GY2))</f>
        <v>0</v>
      </c>
      <c r="GY8" s="23">
        <f t="array" ref="GY8">SUM(($HC13:$HC30&gt;=GY2)*($HC13:$HC30&lt;GZ2))</f>
        <v>0</v>
      </c>
      <c r="GZ8" s="23">
        <f t="array" ref="GZ8">SUM(($HC13:$HC30&gt;=GZ2)*($HC13:$HC30&lt;HA2))</f>
        <v>0</v>
      </c>
      <c r="HA8" s="23">
        <f t="array" ref="HA8">SUM(($HC13:$HC30&gt;=HA2)*($HC13:$HC30&lt;HB2))</f>
        <v>0</v>
      </c>
      <c r="HB8" s="23">
        <f t="array" ref="HB8">SUM(($HC13:$HC30&gt;=HB2)*($HC13:$HC30&lt;HC2))</f>
        <v>0</v>
      </c>
      <c r="HC8" s="23">
        <f t="array" ref="HC8">SUM(($HC13:$HC30&gt;=HC2)*($HC13:$HC30&lt;HD2))</f>
        <v>0</v>
      </c>
      <c r="HD8" s="23">
        <f t="array" ref="HD8">SUM(($HC13:$HC30&gt;=HD2)*($HC13:$HC30&lt;HE2))</f>
        <v>0</v>
      </c>
      <c r="HE8" s="23">
        <f t="array" ref="HE8">SUM(($HC13:$HC30&gt;=HE2)*($HC13:$HC30&lt;HF2))</f>
        <v>0</v>
      </c>
      <c r="HF8" s="23">
        <f t="array" ref="HF8">SUM(($HC13:$HC30&gt;=HF2)*($HC13:$HC30&lt;HG2))</f>
        <v>0</v>
      </c>
      <c r="HG8" s="23">
        <f t="array" ref="HG8">SUM(($HC13:$HC30&gt;=HG2)*($HC13:$HC30&lt;HH2))</f>
        <v>0</v>
      </c>
      <c r="HH8" s="23">
        <f t="array" ref="HH8">SUM(($HC13:$HC30&gt;=HH2)*($HC13:$HC30&lt;HI2))</f>
        <v>0</v>
      </c>
      <c r="HI8" s="23">
        <f t="array" ref="HI8">SUM(($HC13:$HC30&gt;=HI2)*($HC13:$HC30&lt;HJ2))</f>
        <v>0</v>
      </c>
      <c r="HJ8" s="23">
        <f t="array" ref="HJ8">SUM(($HC13:$HC30&gt;=HJ2)*($HC13:$HC30&lt;HK2))</f>
        <v>0</v>
      </c>
      <c r="HK8" s="23">
        <f t="array" ref="HK8">SUM(($HC13:$HC30&gt;=HK2)*($HC13:$HC30&lt;HL2))</f>
        <v>0</v>
      </c>
      <c r="HL8" s="23">
        <f t="array" ref="HL8">SUM(($HC13:$HC30&gt;=HL2)*($HC13:$HC30&lt;HM2))</f>
        <v>0</v>
      </c>
      <c r="HM8" s="23">
        <f t="array" ref="HM8">SUM(($HC13:$HC30&gt;=HM2)*($HC13:$HC30&lt;HN2))</f>
        <v>0</v>
      </c>
      <c r="HN8" s="23">
        <f t="array" ref="HN8">SUM(($HC13:$HC30&gt;=HN2)*($HC13:$HC30&lt;HN1))</f>
        <v>0</v>
      </c>
    </row>
    <row r="9" spans="1:222" ht="15.75" customHeight="1" x14ac:dyDescent="0.2">
      <c r="A9" s="5" t="str">
        <f>[4]Résumé!$I61</f>
        <v>V15</v>
      </c>
      <c r="B9" s="36">
        <f>[4]Résumé!$L61</f>
        <v>1000</v>
      </c>
      <c r="C9" s="486" t="str">
        <f>'[2]AT 1292-15'!$AC18</f>
        <v>-</v>
      </c>
      <c r="D9" s="5">
        <f>[4]Résumé!$J61</f>
        <v>44399</v>
      </c>
      <c r="E9" s="14">
        <f t="shared" si="0"/>
        <v>42401</v>
      </c>
      <c r="F9" s="439" t="s">
        <v>79</v>
      </c>
      <c r="G9" s="493" t="s">
        <v>196</v>
      </c>
      <c r="H9" s="493" t="s">
        <v>196</v>
      </c>
      <c r="I9" s="493" t="s">
        <v>196</v>
      </c>
      <c r="J9" s="493" t="s">
        <v>196</v>
      </c>
      <c r="K9" s="493" t="s">
        <v>196</v>
      </c>
      <c r="L9" s="493" t="s">
        <v>196</v>
      </c>
      <c r="M9" s="493" t="s">
        <v>196</v>
      </c>
      <c r="N9" s="493" t="s">
        <v>196</v>
      </c>
      <c r="O9" s="493" t="s">
        <v>196</v>
      </c>
      <c r="P9" s="493" t="s">
        <v>196</v>
      </c>
      <c r="Q9" s="493" t="s">
        <v>196</v>
      </c>
      <c r="R9" s="493" t="s">
        <v>196</v>
      </c>
      <c r="S9" s="508">
        <v>1</v>
      </c>
      <c r="T9" s="509" t="s">
        <v>12</v>
      </c>
      <c r="U9" s="493" t="s">
        <v>12</v>
      </c>
      <c r="V9" s="493" t="s">
        <v>12</v>
      </c>
      <c r="W9" s="261" t="s">
        <v>12</v>
      </c>
      <c r="X9" s="261" t="s">
        <v>12</v>
      </c>
      <c r="Y9" s="493" t="s">
        <v>12</v>
      </c>
      <c r="Z9" s="493">
        <v>2</v>
      </c>
      <c r="AA9" s="493">
        <v>15</v>
      </c>
      <c r="AB9" s="493">
        <v>10</v>
      </c>
      <c r="AC9" s="807">
        <v>1</v>
      </c>
      <c r="AD9" s="154">
        <v>50</v>
      </c>
      <c r="AE9" s="154">
        <v>50</v>
      </c>
      <c r="AF9" s="154">
        <v>50</v>
      </c>
      <c r="AG9" s="154">
        <v>50</v>
      </c>
      <c r="AH9" s="807">
        <v>1</v>
      </c>
      <c r="AI9" s="807">
        <v>21</v>
      </c>
      <c r="AJ9" s="807">
        <v>21</v>
      </c>
      <c r="AK9" s="807">
        <v>21</v>
      </c>
      <c r="AL9" s="807">
        <v>21</v>
      </c>
      <c r="AM9" s="791">
        <v>21</v>
      </c>
      <c r="AN9" s="791">
        <v>21</v>
      </c>
      <c r="AO9" s="791">
        <v>21</v>
      </c>
      <c r="AP9" s="791">
        <v>21</v>
      </c>
      <c r="AQ9" s="791">
        <v>21</v>
      </c>
      <c r="AR9" s="791">
        <v>21</v>
      </c>
      <c r="AS9" s="791">
        <v>21</v>
      </c>
      <c r="AT9" s="791">
        <v>21</v>
      </c>
      <c r="AU9" s="791">
        <v>21</v>
      </c>
      <c r="AV9" s="791">
        <v>1</v>
      </c>
      <c r="AW9" s="154">
        <v>50</v>
      </c>
      <c r="AX9" s="154">
        <v>50</v>
      </c>
      <c r="AY9" s="791">
        <v>1</v>
      </c>
      <c r="AZ9" s="791">
        <v>23</v>
      </c>
      <c r="BA9" s="791">
        <v>23</v>
      </c>
      <c r="BB9" s="791">
        <v>23</v>
      </c>
      <c r="BC9" s="791">
        <v>23</v>
      </c>
      <c r="BD9" s="791">
        <v>23</v>
      </c>
      <c r="BE9" s="791">
        <v>23</v>
      </c>
      <c r="BF9" s="791">
        <v>23</v>
      </c>
      <c r="BG9" s="791">
        <v>23</v>
      </c>
      <c r="BH9" s="791">
        <v>23</v>
      </c>
      <c r="BI9" s="791">
        <v>23</v>
      </c>
      <c r="BJ9" s="791">
        <v>23</v>
      </c>
      <c r="BK9" s="791">
        <v>23</v>
      </c>
      <c r="BL9" s="791">
        <v>23</v>
      </c>
      <c r="BM9" s="791">
        <v>23</v>
      </c>
      <c r="BN9" s="791">
        <v>23</v>
      </c>
      <c r="BO9" s="791" t="s">
        <v>31</v>
      </c>
      <c r="BP9" s="791" t="s">
        <v>31</v>
      </c>
      <c r="BQ9" s="791" t="s">
        <v>31</v>
      </c>
      <c r="BR9" s="791" t="s">
        <v>31</v>
      </c>
      <c r="BS9" s="791" t="s">
        <v>31</v>
      </c>
      <c r="BT9" s="791" t="s">
        <v>31</v>
      </c>
      <c r="BU9" s="791" t="s">
        <v>31</v>
      </c>
      <c r="BV9" s="791" t="s">
        <v>31</v>
      </c>
      <c r="BW9" s="791" t="s">
        <v>31</v>
      </c>
      <c r="BX9" s="791" t="s">
        <v>31</v>
      </c>
      <c r="BY9" s="791" t="s">
        <v>31</v>
      </c>
      <c r="BZ9" s="791" t="s">
        <v>31</v>
      </c>
      <c r="CA9" s="791" t="s">
        <v>31</v>
      </c>
      <c r="CB9" s="791" t="s">
        <v>31</v>
      </c>
      <c r="CC9" s="791" t="s">
        <v>31</v>
      </c>
      <c r="CD9" s="791" t="s">
        <v>31</v>
      </c>
      <c r="CE9" s="791" t="s">
        <v>31</v>
      </c>
      <c r="CF9" s="791" t="s">
        <v>31</v>
      </c>
      <c r="CG9" s="791" t="s">
        <v>31</v>
      </c>
      <c r="CH9" s="791" t="s">
        <v>31</v>
      </c>
      <c r="CI9" s="791" t="s">
        <v>31</v>
      </c>
      <c r="CJ9" s="791" t="s">
        <v>31</v>
      </c>
      <c r="CK9" s="791" t="s">
        <v>31</v>
      </c>
      <c r="CL9" s="791" t="s">
        <v>31</v>
      </c>
      <c r="CM9" s="791" t="s">
        <v>31</v>
      </c>
      <c r="CN9" s="791" t="s">
        <v>31</v>
      </c>
      <c r="CO9" s="791" t="s">
        <v>31</v>
      </c>
      <c r="CP9" s="791" t="s">
        <v>31</v>
      </c>
      <c r="CQ9" s="791" t="s">
        <v>31</v>
      </c>
      <c r="CR9" s="791" t="s">
        <v>31</v>
      </c>
      <c r="CS9" s="791" t="s">
        <v>31</v>
      </c>
      <c r="CT9" s="791" t="s">
        <v>31</v>
      </c>
      <c r="CU9" s="791" t="s">
        <v>31</v>
      </c>
      <c r="CV9" s="791" t="s">
        <v>31</v>
      </c>
      <c r="CW9" s="791" t="s">
        <v>31</v>
      </c>
      <c r="CX9" s="791" t="s">
        <v>31</v>
      </c>
      <c r="CY9" s="791" t="s">
        <v>31</v>
      </c>
      <c r="CZ9" s="791" t="s">
        <v>31</v>
      </c>
      <c r="DA9" s="791" t="s">
        <v>31</v>
      </c>
      <c r="DB9" s="791" t="s">
        <v>31</v>
      </c>
      <c r="DC9" s="791" t="s">
        <v>31</v>
      </c>
      <c r="DD9" s="791" t="s">
        <v>31</v>
      </c>
      <c r="DE9" s="791" t="s">
        <v>31</v>
      </c>
      <c r="DF9" s="791" t="s">
        <v>31</v>
      </c>
      <c r="DG9" s="791" t="s">
        <v>31</v>
      </c>
      <c r="DH9" s="791" t="s">
        <v>31</v>
      </c>
      <c r="DI9" s="791" t="s">
        <v>31</v>
      </c>
      <c r="DJ9" s="791" t="s">
        <v>31</v>
      </c>
      <c r="DK9" s="791" t="s">
        <v>31</v>
      </c>
      <c r="DL9" s="791" t="s">
        <v>31</v>
      </c>
      <c r="DM9" s="791" t="s">
        <v>31</v>
      </c>
      <c r="DN9" s="791" t="s">
        <v>31</v>
      </c>
      <c r="DO9" s="791" t="s">
        <v>31</v>
      </c>
      <c r="DP9" s="791" t="s">
        <v>31</v>
      </c>
      <c r="DQ9" s="791" t="s">
        <v>31</v>
      </c>
      <c r="DR9" s="791" t="s">
        <v>31</v>
      </c>
      <c r="DS9" s="791" t="s">
        <v>31</v>
      </c>
      <c r="DT9" s="791" t="s">
        <v>31</v>
      </c>
      <c r="DU9" s="791" t="s">
        <v>31</v>
      </c>
      <c r="DV9" s="791" t="s">
        <v>31</v>
      </c>
      <c r="DW9" s="791" t="s">
        <v>31</v>
      </c>
      <c r="DX9" s="791" t="s">
        <v>31</v>
      </c>
      <c r="DY9" s="791" t="s">
        <v>31</v>
      </c>
      <c r="DZ9" s="791" t="s">
        <v>31</v>
      </c>
      <c r="EA9" s="791" t="s">
        <v>31</v>
      </c>
      <c r="EB9" s="791" t="s">
        <v>31</v>
      </c>
      <c r="EC9" s="791" t="s">
        <v>31</v>
      </c>
      <c r="ED9" s="791" t="s">
        <v>31</v>
      </c>
      <c r="EE9" s="791" t="s">
        <v>31</v>
      </c>
      <c r="EF9" s="791" t="s">
        <v>31</v>
      </c>
      <c r="EG9" s="791" t="s">
        <v>31</v>
      </c>
      <c r="EH9" s="791" t="s">
        <v>31</v>
      </c>
      <c r="EI9" s="791" t="s">
        <v>31</v>
      </c>
      <c r="EJ9" s="791" t="s">
        <v>31</v>
      </c>
      <c r="EK9" s="791" t="s">
        <v>31</v>
      </c>
      <c r="EL9" s="791" t="s">
        <v>31</v>
      </c>
      <c r="EM9" s="791" t="s">
        <v>31</v>
      </c>
      <c r="EN9" s="791" t="s">
        <v>31</v>
      </c>
      <c r="EO9" s="791" t="s">
        <v>31</v>
      </c>
      <c r="EP9" s="791" t="s">
        <v>31</v>
      </c>
      <c r="EQ9" s="791" t="s">
        <v>31</v>
      </c>
      <c r="ER9" s="791" t="s">
        <v>31</v>
      </c>
      <c r="ES9" s="791" t="s">
        <v>31</v>
      </c>
      <c r="ET9" s="791" t="s">
        <v>31</v>
      </c>
      <c r="EU9" s="791" t="s">
        <v>31</v>
      </c>
      <c r="EV9" s="791" t="s">
        <v>31</v>
      </c>
      <c r="EW9" s="791" t="s">
        <v>31</v>
      </c>
      <c r="EX9" s="791" t="s">
        <v>31</v>
      </c>
      <c r="EY9" s="791" t="s">
        <v>31</v>
      </c>
      <c r="EZ9" s="791" t="s">
        <v>31</v>
      </c>
      <c r="FA9" s="791" t="s">
        <v>31</v>
      </c>
      <c r="FB9" s="791" t="s">
        <v>31</v>
      </c>
      <c r="FC9" s="791" t="s">
        <v>31</v>
      </c>
      <c r="FD9" s="791" t="s">
        <v>31</v>
      </c>
      <c r="FE9" s="791" t="s">
        <v>31</v>
      </c>
      <c r="FF9" s="791" t="s">
        <v>31</v>
      </c>
      <c r="FG9" s="791" t="s">
        <v>31</v>
      </c>
      <c r="FH9" s="791" t="s">
        <v>31</v>
      </c>
      <c r="FI9" s="791" t="s">
        <v>31</v>
      </c>
      <c r="FJ9" s="791" t="s">
        <v>31</v>
      </c>
      <c r="FK9" s="791" t="s">
        <v>31</v>
      </c>
      <c r="FL9" s="791" t="s">
        <v>31</v>
      </c>
      <c r="FM9" s="791" t="s">
        <v>31</v>
      </c>
      <c r="FN9" s="791" t="s">
        <v>31</v>
      </c>
      <c r="FO9" s="791" t="s">
        <v>31</v>
      </c>
      <c r="FP9" s="791" t="s">
        <v>31</v>
      </c>
      <c r="FQ9" s="791" t="s">
        <v>31</v>
      </c>
      <c r="FR9" s="791" t="s">
        <v>31</v>
      </c>
      <c r="FS9" s="791" t="s">
        <v>31</v>
      </c>
      <c r="FT9" s="791" t="s">
        <v>31</v>
      </c>
      <c r="FU9" s="791" t="s">
        <v>31</v>
      </c>
      <c r="FV9" s="791" t="s">
        <v>31</v>
      </c>
      <c r="FW9" s="791" t="s">
        <v>31</v>
      </c>
      <c r="FX9" s="791" t="s">
        <v>31</v>
      </c>
      <c r="FY9" s="791" t="s">
        <v>31</v>
      </c>
      <c r="FZ9" s="791" t="s">
        <v>31</v>
      </c>
      <c r="GA9" s="791" t="s">
        <v>31</v>
      </c>
      <c r="GB9" s="791" t="s">
        <v>31</v>
      </c>
      <c r="GC9" s="791" t="s">
        <v>31</v>
      </c>
      <c r="GD9" s="791" t="s">
        <v>31</v>
      </c>
      <c r="GE9" s="791" t="s">
        <v>31</v>
      </c>
      <c r="GF9" s="791" t="s">
        <v>31</v>
      </c>
      <c r="GG9" s="791" t="s">
        <v>31</v>
      </c>
      <c r="GH9" s="791" t="s">
        <v>31</v>
      </c>
      <c r="GI9" s="791" t="s">
        <v>31</v>
      </c>
      <c r="GJ9" s="791" t="s">
        <v>31</v>
      </c>
      <c r="GK9" s="791" t="s">
        <v>31</v>
      </c>
      <c r="GL9" s="791" t="s">
        <v>31</v>
      </c>
      <c r="GM9" s="791" t="s">
        <v>31</v>
      </c>
      <c r="GN9" s="791" t="s">
        <v>31</v>
      </c>
      <c r="GO9" s="791" t="s">
        <v>31</v>
      </c>
      <c r="GP9" s="791" t="s">
        <v>31</v>
      </c>
      <c r="GQ9" s="487" t="e">
        <f>ROUND(#REF!/30.4,0)</f>
        <v>#REF!</v>
      </c>
      <c r="GV9" s="548" t="s">
        <v>26</v>
      </c>
      <c r="GW9" s="27">
        <f t="shared" ref="GW9:HN9" si="1">SUM(GW3:GW8)</f>
        <v>0</v>
      </c>
      <c r="GX9" s="27">
        <f t="shared" si="1"/>
        <v>0</v>
      </c>
      <c r="GY9" s="27">
        <f t="shared" si="1"/>
        <v>5</v>
      </c>
      <c r="GZ9" s="27">
        <f t="shared" si="1"/>
        <v>6</v>
      </c>
      <c r="HA9" s="27">
        <f t="shared" si="1"/>
        <v>0</v>
      </c>
      <c r="HB9" s="27">
        <f t="shared" si="1"/>
        <v>0</v>
      </c>
      <c r="HC9" s="27">
        <f t="shared" si="1"/>
        <v>0</v>
      </c>
      <c r="HD9" s="27">
        <f t="shared" si="1"/>
        <v>0</v>
      </c>
      <c r="HE9" s="27">
        <f t="shared" si="1"/>
        <v>0</v>
      </c>
      <c r="HF9" s="27">
        <f t="shared" si="1"/>
        <v>0</v>
      </c>
      <c r="HG9" s="27">
        <f t="shared" si="1"/>
        <v>0</v>
      </c>
      <c r="HH9" s="27">
        <f t="shared" si="1"/>
        <v>0</v>
      </c>
      <c r="HI9" s="27">
        <f t="shared" si="1"/>
        <v>0</v>
      </c>
      <c r="HJ9" s="27">
        <f t="shared" si="1"/>
        <v>0</v>
      </c>
      <c r="HK9" s="27">
        <f t="shared" si="1"/>
        <v>0</v>
      </c>
      <c r="HL9" s="27">
        <f t="shared" si="1"/>
        <v>0</v>
      </c>
      <c r="HM9" s="27">
        <f t="shared" si="1"/>
        <v>0</v>
      </c>
      <c r="HN9" s="27">
        <f t="shared" si="1"/>
        <v>0</v>
      </c>
    </row>
    <row r="10" spans="1:222" ht="15.75" customHeight="1" x14ac:dyDescent="0.2">
      <c r="A10" s="5" t="str">
        <f>[4]Résumé!$I62</f>
        <v>V10T</v>
      </c>
      <c r="B10" s="36">
        <f>[4]Résumé!$L62</f>
        <v>109.28999999999996</v>
      </c>
      <c r="C10" s="746">
        <f>'[2]AT 1292-15'!$AC19</f>
        <v>372.54901960784315</v>
      </c>
      <c r="D10" s="5">
        <f>[4]Résumé!$J62</f>
        <v>42414</v>
      </c>
      <c r="E10" s="14">
        <f t="shared" si="0"/>
        <v>42491</v>
      </c>
      <c r="F10" s="439" t="s">
        <v>80</v>
      </c>
      <c r="G10" s="493" t="s">
        <v>196</v>
      </c>
      <c r="H10" s="493" t="s">
        <v>196</v>
      </c>
      <c r="I10" s="493" t="s">
        <v>196</v>
      </c>
      <c r="J10" s="508">
        <v>14</v>
      </c>
      <c r="K10" s="508">
        <v>23</v>
      </c>
      <c r="L10" s="508">
        <v>15</v>
      </c>
      <c r="M10" s="508">
        <v>1</v>
      </c>
      <c r="N10" s="508">
        <v>6</v>
      </c>
      <c r="O10" s="508">
        <v>5</v>
      </c>
      <c r="P10" s="508">
        <v>20</v>
      </c>
      <c r="Q10" s="508">
        <v>25</v>
      </c>
      <c r="R10" s="508">
        <v>25</v>
      </c>
      <c r="S10" s="508">
        <v>12</v>
      </c>
      <c r="T10" s="508">
        <v>16</v>
      </c>
      <c r="U10" s="493">
        <v>37</v>
      </c>
      <c r="V10" s="493">
        <v>15</v>
      </c>
      <c r="W10" s="261" t="s">
        <v>12</v>
      </c>
      <c r="X10" s="261" t="s">
        <v>12</v>
      </c>
      <c r="Y10" s="261" t="s">
        <v>12</v>
      </c>
      <c r="Z10" s="261" t="s">
        <v>12</v>
      </c>
      <c r="AA10" s="261" t="s">
        <v>12</v>
      </c>
      <c r="AB10" s="261" t="s">
        <v>12</v>
      </c>
      <c r="AC10" s="791" t="s">
        <v>12</v>
      </c>
      <c r="AD10" s="566">
        <v>10</v>
      </c>
      <c r="AE10" s="791">
        <v>20</v>
      </c>
      <c r="AF10" s="791">
        <v>20</v>
      </c>
      <c r="AG10" s="791">
        <v>20</v>
      </c>
      <c r="AH10" s="791">
        <v>20</v>
      </c>
      <c r="AI10" s="791">
        <v>20</v>
      </c>
      <c r="AJ10" s="791">
        <v>20</v>
      </c>
      <c r="AK10" s="791" t="s">
        <v>197</v>
      </c>
      <c r="AL10" s="791" t="s">
        <v>197</v>
      </c>
      <c r="AM10" s="791" t="s">
        <v>197</v>
      </c>
      <c r="AN10" s="791" t="s">
        <v>197</v>
      </c>
      <c r="AO10" s="791" t="s">
        <v>197</v>
      </c>
      <c r="AP10" s="791">
        <v>20</v>
      </c>
      <c r="AQ10" s="791">
        <v>20</v>
      </c>
      <c r="AR10" s="791">
        <v>20</v>
      </c>
      <c r="AS10" s="791">
        <v>1</v>
      </c>
      <c r="AT10" s="154">
        <v>50</v>
      </c>
      <c r="AU10" s="154">
        <v>50</v>
      </c>
      <c r="AV10" s="154">
        <v>50</v>
      </c>
      <c r="AW10" s="791">
        <v>1</v>
      </c>
      <c r="AX10" s="791">
        <v>23</v>
      </c>
      <c r="AY10" s="791">
        <v>23</v>
      </c>
      <c r="AZ10" s="791">
        <v>23</v>
      </c>
      <c r="BA10" s="791">
        <v>23</v>
      </c>
      <c r="BB10" s="791">
        <v>23</v>
      </c>
      <c r="BC10" s="791">
        <v>23</v>
      </c>
      <c r="BD10" s="791">
        <v>23</v>
      </c>
      <c r="BE10" s="791">
        <v>23</v>
      </c>
      <c r="BF10" s="791">
        <v>23</v>
      </c>
      <c r="BG10" s="791">
        <v>23</v>
      </c>
      <c r="BH10" s="791">
        <v>23</v>
      </c>
      <c r="BI10" s="791">
        <v>23</v>
      </c>
      <c r="BJ10" s="791">
        <v>23</v>
      </c>
      <c r="BK10" s="791">
        <v>23</v>
      </c>
      <c r="BL10" s="791">
        <v>23</v>
      </c>
      <c r="BM10" s="791">
        <v>23</v>
      </c>
      <c r="BN10" s="791">
        <v>23</v>
      </c>
      <c r="BO10" s="791" t="s">
        <v>31</v>
      </c>
      <c r="BP10" s="791" t="s">
        <v>31</v>
      </c>
      <c r="BQ10" s="791" t="s">
        <v>31</v>
      </c>
      <c r="BR10" s="791" t="s">
        <v>31</v>
      </c>
      <c r="BS10" s="791" t="s">
        <v>31</v>
      </c>
      <c r="BT10" s="791" t="s">
        <v>31</v>
      </c>
      <c r="BU10" s="791" t="s">
        <v>31</v>
      </c>
      <c r="BV10" s="791" t="s">
        <v>31</v>
      </c>
      <c r="BW10" s="791" t="s">
        <v>31</v>
      </c>
      <c r="BX10" s="791" t="s">
        <v>31</v>
      </c>
      <c r="BY10" s="791" t="s">
        <v>31</v>
      </c>
      <c r="BZ10" s="791" t="s">
        <v>31</v>
      </c>
      <c r="CA10" s="791" t="s">
        <v>31</v>
      </c>
      <c r="CB10" s="791" t="s">
        <v>31</v>
      </c>
      <c r="CC10" s="791" t="s">
        <v>31</v>
      </c>
      <c r="CD10" s="791" t="s">
        <v>31</v>
      </c>
      <c r="CE10" s="791" t="s">
        <v>31</v>
      </c>
      <c r="CF10" s="791" t="s">
        <v>31</v>
      </c>
      <c r="CG10" s="791" t="s">
        <v>31</v>
      </c>
      <c r="CH10" s="791" t="s">
        <v>31</v>
      </c>
      <c r="CI10" s="791" t="s">
        <v>31</v>
      </c>
      <c r="CJ10" s="791" t="s">
        <v>31</v>
      </c>
      <c r="CK10" s="791" t="s">
        <v>31</v>
      </c>
      <c r="CL10" s="791" t="s">
        <v>31</v>
      </c>
      <c r="CM10" s="791" t="s">
        <v>31</v>
      </c>
      <c r="CN10" s="791" t="s">
        <v>31</v>
      </c>
      <c r="CO10" s="791" t="s">
        <v>31</v>
      </c>
      <c r="CP10" s="791" t="s">
        <v>31</v>
      </c>
      <c r="CQ10" s="791" t="s">
        <v>31</v>
      </c>
      <c r="CR10" s="791" t="s">
        <v>31</v>
      </c>
      <c r="CS10" s="791" t="s">
        <v>31</v>
      </c>
      <c r="CT10" s="791" t="s">
        <v>31</v>
      </c>
      <c r="CU10" s="791" t="s">
        <v>31</v>
      </c>
      <c r="CV10" s="791" t="s">
        <v>31</v>
      </c>
      <c r="CW10" s="791" t="s">
        <v>31</v>
      </c>
      <c r="CX10" s="791" t="s">
        <v>31</v>
      </c>
      <c r="CY10" s="791" t="s">
        <v>31</v>
      </c>
      <c r="CZ10" s="791" t="s">
        <v>31</v>
      </c>
      <c r="DA10" s="791" t="s">
        <v>31</v>
      </c>
      <c r="DB10" s="791" t="s">
        <v>31</v>
      </c>
      <c r="DC10" s="791" t="s">
        <v>31</v>
      </c>
      <c r="DD10" s="791" t="s">
        <v>31</v>
      </c>
      <c r="DE10" s="791" t="s">
        <v>31</v>
      </c>
      <c r="DF10" s="791" t="s">
        <v>31</v>
      </c>
      <c r="DG10" s="791" t="s">
        <v>31</v>
      </c>
      <c r="DH10" s="791" t="s">
        <v>31</v>
      </c>
      <c r="DI10" s="791" t="s">
        <v>31</v>
      </c>
      <c r="DJ10" s="791" t="s">
        <v>31</v>
      </c>
      <c r="DK10" s="791" t="s">
        <v>31</v>
      </c>
      <c r="DL10" s="791" t="s">
        <v>31</v>
      </c>
      <c r="DM10" s="791" t="s">
        <v>31</v>
      </c>
      <c r="DN10" s="791" t="s">
        <v>31</v>
      </c>
      <c r="DO10" s="791" t="s">
        <v>31</v>
      </c>
      <c r="DP10" s="791" t="s">
        <v>31</v>
      </c>
      <c r="DQ10" s="791" t="s">
        <v>31</v>
      </c>
      <c r="DR10" s="791" t="s">
        <v>31</v>
      </c>
      <c r="DS10" s="791" t="s">
        <v>31</v>
      </c>
      <c r="DT10" s="791" t="s">
        <v>31</v>
      </c>
      <c r="DU10" s="791" t="s">
        <v>31</v>
      </c>
      <c r="DV10" s="791" t="s">
        <v>31</v>
      </c>
      <c r="DW10" s="791" t="s">
        <v>31</v>
      </c>
      <c r="DX10" s="791" t="s">
        <v>31</v>
      </c>
      <c r="DY10" s="791" t="s">
        <v>31</v>
      </c>
      <c r="DZ10" s="791" t="s">
        <v>31</v>
      </c>
      <c r="EA10" s="791" t="s">
        <v>31</v>
      </c>
      <c r="EB10" s="791" t="s">
        <v>31</v>
      </c>
      <c r="EC10" s="791" t="s">
        <v>31</v>
      </c>
      <c r="ED10" s="791" t="s">
        <v>31</v>
      </c>
      <c r="EE10" s="791" t="s">
        <v>31</v>
      </c>
      <c r="EF10" s="791" t="s">
        <v>31</v>
      </c>
      <c r="EG10" s="791" t="s">
        <v>31</v>
      </c>
      <c r="EH10" s="791" t="s">
        <v>31</v>
      </c>
      <c r="EI10" s="791" t="s">
        <v>31</v>
      </c>
      <c r="EJ10" s="791" t="s">
        <v>31</v>
      </c>
      <c r="EK10" s="791" t="s">
        <v>31</v>
      </c>
      <c r="EL10" s="791" t="s">
        <v>31</v>
      </c>
      <c r="EM10" s="791" t="s">
        <v>31</v>
      </c>
      <c r="EN10" s="791" t="s">
        <v>31</v>
      </c>
      <c r="EO10" s="791" t="s">
        <v>31</v>
      </c>
      <c r="EP10" s="791" t="s">
        <v>31</v>
      </c>
      <c r="EQ10" s="791" t="s">
        <v>31</v>
      </c>
      <c r="ER10" s="791" t="s">
        <v>31</v>
      </c>
      <c r="ES10" s="791" t="s">
        <v>31</v>
      </c>
      <c r="ET10" s="791" t="s">
        <v>31</v>
      </c>
      <c r="EU10" s="791" t="s">
        <v>31</v>
      </c>
      <c r="EV10" s="791" t="s">
        <v>31</v>
      </c>
      <c r="EW10" s="791" t="s">
        <v>31</v>
      </c>
      <c r="EX10" s="791" t="s">
        <v>31</v>
      </c>
      <c r="EY10" s="791" t="s">
        <v>31</v>
      </c>
      <c r="EZ10" s="791" t="s">
        <v>31</v>
      </c>
      <c r="FA10" s="791" t="s">
        <v>31</v>
      </c>
      <c r="FB10" s="791" t="s">
        <v>31</v>
      </c>
      <c r="FC10" s="791" t="s">
        <v>31</v>
      </c>
      <c r="FD10" s="791" t="s">
        <v>31</v>
      </c>
      <c r="FE10" s="791" t="s">
        <v>31</v>
      </c>
      <c r="FF10" s="791" t="s">
        <v>31</v>
      </c>
      <c r="FG10" s="791" t="s">
        <v>31</v>
      </c>
      <c r="FH10" s="791" t="s">
        <v>31</v>
      </c>
      <c r="FI10" s="791" t="s">
        <v>31</v>
      </c>
      <c r="FJ10" s="791" t="s">
        <v>31</v>
      </c>
      <c r="FK10" s="791" t="s">
        <v>31</v>
      </c>
      <c r="FL10" s="791" t="s">
        <v>31</v>
      </c>
      <c r="FM10" s="791" t="s">
        <v>31</v>
      </c>
      <c r="FN10" s="791" t="s">
        <v>31</v>
      </c>
      <c r="FO10" s="791" t="s">
        <v>31</v>
      </c>
      <c r="FP10" s="791" t="s">
        <v>31</v>
      </c>
      <c r="FQ10" s="791" t="s">
        <v>31</v>
      </c>
      <c r="FR10" s="791" t="s">
        <v>31</v>
      </c>
      <c r="FS10" s="791" t="s">
        <v>31</v>
      </c>
      <c r="FT10" s="791" t="s">
        <v>31</v>
      </c>
      <c r="FU10" s="791" t="s">
        <v>31</v>
      </c>
      <c r="FV10" s="791" t="s">
        <v>31</v>
      </c>
      <c r="FW10" s="791" t="s">
        <v>31</v>
      </c>
      <c r="FX10" s="791" t="s">
        <v>31</v>
      </c>
      <c r="FY10" s="791" t="s">
        <v>31</v>
      </c>
      <c r="FZ10" s="791" t="s">
        <v>31</v>
      </c>
      <c r="GA10" s="791" t="s">
        <v>31</v>
      </c>
      <c r="GB10" s="791" t="s">
        <v>31</v>
      </c>
      <c r="GC10" s="791" t="s">
        <v>31</v>
      </c>
      <c r="GD10" s="791" t="s">
        <v>31</v>
      </c>
      <c r="GE10" s="791" t="s">
        <v>31</v>
      </c>
      <c r="GF10" s="791" t="s">
        <v>31</v>
      </c>
      <c r="GG10" s="791" t="s">
        <v>31</v>
      </c>
      <c r="GH10" s="791" t="s">
        <v>31</v>
      </c>
      <c r="GI10" s="791" t="s">
        <v>31</v>
      </c>
      <c r="GJ10" s="791" t="s">
        <v>31</v>
      </c>
      <c r="GK10" s="791" t="s">
        <v>31</v>
      </c>
      <c r="GL10" s="791" t="s">
        <v>31</v>
      </c>
      <c r="GM10" s="791" t="s">
        <v>31</v>
      </c>
      <c r="GN10" s="791" t="s">
        <v>31</v>
      </c>
      <c r="GO10" s="791" t="s">
        <v>31</v>
      </c>
      <c r="GP10" s="791" t="s">
        <v>31</v>
      </c>
      <c r="GQ10" s="487" t="e">
        <f>ROUND(#REF!/30.4,0)</f>
        <v>#REF!</v>
      </c>
      <c r="GU10" s="28"/>
      <c r="GV10" s="18"/>
    </row>
    <row r="11" spans="1:222" ht="15.75" customHeight="1" x14ac:dyDescent="0.2">
      <c r="A11" s="5" t="str">
        <f>[4]Résumé!$I63</f>
        <v>V10T</v>
      </c>
      <c r="B11" s="36">
        <f>[4]Résumé!$L63</f>
        <v>152.72000000000025</v>
      </c>
      <c r="C11" s="746">
        <f>'[2]AT 1292-15'!$AC20</f>
        <v>372.54901960784315</v>
      </c>
      <c r="D11" s="5">
        <f>[4]Résumé!$J63</f>
        <v>42368</v>
      </c>
      <c r="E11" s="14">
        <f t="shared" si="0"/>
        <v>42522</v>
      </c>
      <c r="F11" s="439" t="s">
        <v>81</v>
      </c>
      <c r="G11" s="508">
        <v>0</v>
      </c>
      <c r="H11" s="508">
        <v>6</v>
      </c>
      <c r="I11" s="493" t="s">
        <v>196</v>
      </c>
      <c r="J11" s="493" t="s">
        <v>196</v>
      </c>
      <c r="K11" s="493" t="s">
        <v>196</v>
      </c>
      <c r="L11" s="493" t="s">
        <v>196</v>
      </c>
      <c r="M11" s="493" t="s">
        <v>196</v>
      </c>
      <c r="N11" s="493" t="s">
        <v>196</v>
      </c>
      <c r="O11" s="493" t="s">
        <v>196</v>
      </c>
      <c r="P11" s="493" t="s">
        <v>196</v>
      </c>
      <c r="Q11" s="493" t="s">
        <v>196</v>
      </c>
      <c r="R11" s="493" t="s">
        <v>196</v>
      </c>
      <c r="S11" s="493" t="s">
        <v>196</v>
      </c>
      <c r="T11" s="493" t="s">
        <v>196</v>
      </c>
      <c r="U11" s="493" t="s">
        <v>196</v>
      </c>
      <c r="V11" s="493" t="s">
        <v>196</v>
      </c>
      <c r="W11" s="493"/>
      <c r="X11" s="261" t="s">
        <v>12</v>
      </c>
      <c r="Y11" s="261" t="s">
        <v>12</v>
      </c>
      <c r="Z11" s="261" t="s">
        <v>12</v>
      </c>
      <c r="AA11" s="261" t="s">
        <v>12</v>
      </c>
      <c r="AB11" s="261" t="s">
        <v>12</v>
      </c>
      <c r="AC11" s="791" t="s">
        <v>12</v>
      </c>
      <c r="AD11" s="791" t="s">
        <v>12</v>
      </c>
      <c r="AE11" s="566">
        <v>15</v>
      </c>
      <c r="AF11" s="566">
        <v>23</v>
      </c>
      <c r="AG11" s="791">
        <v>23</v>
      </c>
      <c r="AH11" s="791">
        <v>25</v>
      </c>
      <c r="AI11" s="791">
        <v>25</v>
      </c>
      <c r="AJ11" s="791">
        <v>25</v>
      </c>
      <c r="AK11" s="791">
        <v>1</v>
      </c>
      <c r="AL11" s="154">
        <v>50</v>
      </c>
      <c r="AM11" s="154">
        <v>50</v>
      </c>
      <c r="AN11" s="154">
        <v>50</v>
      </c>
      <c r="AO11" s="154">
        <v>50</v>
      </c>
      <c r="AP11" s="791">
        <v>1</v>
      </c>
      <c r="AQ11" s="791">
        <v>25</v>
      </c>
      <c r="AR11" s="791">
        <v>25</v>
      </c>
      <c r="AS11" s="791">
        <v>1</v>
      </c>
      <c r="AT11" s="154">
        <v>50</v>
      </c>
      <c r="AU11" s="154">
        <v>50</v>
      </c>
      <c r="AV11" s="154">
        <v>50</v>
      </c>
      <c r="AW11" s="791">
        <v>1</v>
      </c>
      <c r="AX11" s="791">
        <v>23</v>
      </c>
      <c r="AY11" s="791">
        <v>23</v>
      </c>
      <c r="AZ11" s="791">
        <v>23</v>
      </c>
      <c r="BA11" s="791">
        <v>23</v>
      </c>
      <c r="BB11" s="791">
        <v>23</v>
      </c>
      <c r="BC11" s="791">
        <v>23</v>
      </c>
      <c r="BD11" s="791">
        <v>23</v>
      </c>
      <c r="BE11" s="791">
        <v>23</v>
      </c>
      <c r="BF11" s="791">
        <v>23</v>
      </c>
      <c r="BG11" s="791">
        <v>23</v>
      </c>
      <c r="BH11" s="791">
        <v>23</v>
      </c>
      <c r="BI11" s="791">
        <v>23</v>
      </c>
      <c r="BJ11" s="791">
        <v>23</v>
      </c>
      <c r="BK11" s="791">
        <v>23</v>
      </c>
      <c r="BL11" s="791">
        <v>23</v>
      </c>
      <c r="BM11" s="791">
        <v>23</v>
      </c>
      <c r="BN11" s="791">
        <v>23</v>
      </c>
      <c r="BO11" s="791" t="s">
        <v>31</v>
      </c>
      <c r="BP11" s="791" t="s">
        <v>31</v>
      </c>
      <c r="BQ11" s="791" t="s">
        <v>31</v>
      </c>
      <c r="BR11" s="791" t="s">
        <v>31</v>
      </c>
      <c r="BS11" s="791" t="s">
        <v>31</v>
      </c>
      <c r="BT11" s="791" t="s">
        <v>31</v>
      </c>
      <c r="BU11" s="791" t="s">
        <v>31</v>
      </c>
      <c r="BV11" s="791" t="s">
        <v>31</v>
      </c>
      <c r="BW11" s="791" t="s">
        <v>31</v>
      </c>
      <c r="BX11" s="791" t="s">
        <v>31</v>
      </c>
      <c r="BY11" s="791" t="s">
        <v>31</v>
      </c>
      <c r="BZ11" s="791" t="s">
        <v>31</v>
      </c>
      <c r="CA11" s="791" t="s">
        <v>31</v>
      </c>
      <c r="CB11" s="791" t="s">
        <v>31</v>
      </c>
      <c r="CC11" s="791" t="s">
        <v>31</v>
      </c>
      <c r="CD11" s="791" t="s">
        <v>31</v>
      </c>
      <c r="CE11" s="791" t="s">
        <v>31</v>
      </c>
      <c r="CF11" s="791" t="s">
        <v>31</v>
      </c>
      <c r="CG11" s="791" t="s">
        <v>31</v>
      </c>
      <c r="CH11" s="791" t="s">
        <v>31</v>
      </c>
      <c r="CI11" s="791" t="s">
        <v>31</v>
      </c>
      <c r="CJ11" s="791" t="s">
        <v>31</v>
      </c>
      <c r="CK11" s="791" t="s">
        <v>31</v>
      </c>
      <c r="CL11" s="791" t="s">
        <v>31</v>
      </c>
      <c r="CM11" s="791" t="s">
        <v>31</v>
      </c>
      <c r="CN11" s="791" t="s">
        <v>31</v>
      </c>
      <c r="CO11" s="791" t="s">
        <v>31</v>
      </c>
      <c r="CP11" s="791" t="s">
        <v>31</v>
      </c>
      <c r="CQ11" s="791" t="s">
        <v>31</v>
      </c>
      <c r="CR11" s="791" t="s">
        <v>31</v>
      </c>
      <c r="CS11" s="791" t="s">
        <v>31</v>
      </c>
      <c r="CT11" s="791" t="s">
        <v>31</v>
      </c>
      <c r="CU11" s="791" t="s">
        <v>31</v>
      </c>
      <c r="CV11" s="791" t="s">
        <v>31</v>
      </c>
      <c r="CW11" s="791" t="s">
        <v>31</v>
      </c>
      <c r="CX11" s="791" t="s">
        <v>31</v>
      </c>
      <c r="CY11" s="791" t="s">
        <v>31</v>
      </c>
      <c r="CZ11" s="791" t="s">
        <v>31</v>
      </c>
      <c r="DA11" s="791" t="s">
        <v>31</v>
      </c>
      <c r="DB11" s="791" t="s">
        <v>31</v>
      </c>
      <c r="DC11" s="791" t="s">
        <v>31</v>
      </c>
      <c r="DD11" s="791" t="s">
        <v>31</v>
      </c>
      <c r="DE11" s="791" t="s">
        <v>31</v>
      </c>
      <c r="DF11" s="791" t="s">
        <v>31</v>
      </c>
      <c r="DG11" s="791" t="s">
        <v>31</v>
      </c>
      <c r="DH11" s="791" t="s">
        <v>31</v>
      </c>
      <c r="DI11" s="791" t="s">
        <v>31</v>
      </c>
      <c r="DJ11" s="791" t="s">
        <v>31</v>
      </c>
      <c r="DK11" s="791" t="s">
        <v>31</v>
      </c>
      <c r="DL11" s="791" t="s">
        <v>31</v>
      </c>
      <c r="DM11" s="791" t="s">
        <v>31</v>
      </c>
      <c r="DN11" s="791" t="s">
        <v>31</v>
      </c>
      <c r="DO11" s="791" t="s">
        <v>31</v>
      </c>
      <c r="DP11" s="791" t="s">
        <v>31</v>
      </c>
      <c r="DQ11" s="791" t="s">
        <v>31</v>
      </c>
      <c r="DR11" s="791" t="s">
        <v>31</v>
      </c>
      <c r="DS11" s="791" t="s">
        <v>31</v>
      </c>
      <c r="DT11" s="791" t="s">
        <v>31</v>
      </c>
      <c r="DU11" s="791" t="s">
        <v>31</v>
      </c>
      <c r="DV11" s="791" t="s">
        <v>31</v>
      </c>
      <c r="DW11" s="791" t="s">
        <v>31</v>
      </c>
      <c r="DX11" s="791" t="s">
        <v>31</v>
      </c>
      <c r="DY11" s="791" t="s">
        <v>31</v>
      </c>
      <c r="DZ11" s="791" t="s">
        <v>31</v>
      </c>
      <c r="EA11" s="791" t="s">
        <v>31</v>
      </c>
      <c r="EB11" s="791" t="s">
        <v>31</v>
      </c>
      <c r="EC11" s="791" t="s">
        <v>31</v>
      </c>
      <c r="ED11" s="791" t="s">
        <v>31</v>
      </c>
      <c r="EE11" s="791" t="s">
        <v>31</v>
      </c>
      <c r="EF11" s="791" t="s">
        <v>31</v>
      </c>
      <c r="EG11" s="791" t="s">
        <v>31</v>
      </c>
      <c r="EH11" s="791" t="s">
        <v>31</v>
      </c>
      <c r="EI11" s="791" t="s">
        <v>31</v>
      </c>
      <c r="EJ11" s="791" t="s">
        <v>31</v>
      </c>
      <c r="EK11" s="791" t="s">
        <v>31</v>
      </c>
      <c r="EL11" s="791" t="s">
        <v>31</v>
      </c>
      <c r="EM11" s="791" t="s">
        <v>31</v>
      </c>
      <c r="EN11" s="791" t="s">
        <v>31</v>
      </c>
      <c r="EO11" s="791" t="s">
        <v>31</v>
      </c>
      <c r="EP11" s="791" t="s">
        <v>31</v>
      </c>
      <c r="EQ11" s="791" t="s">
        <v>31</v>
      </c>
      <c r="ER11" s="791" t="s">
        <v>31</v>
      </c>
      <c r="ES11" s="791" t="s">
        <v>31</v>
      </c>
      <c r="ET11" s="791" t="s">
        <v>31</v>
      </c>
      <c r="EU11" s="791" t="s">
        <v>31</v>
      </c>
      <c r="EV11" s="791" t="s">
        <v>31</v>
      </c>
      <c r="EW11" s="791" t="s">
        <v>31</v>
      </c>
      <c r="EX11" s="791" t="s">
        <v>31</v>
      </c>
      <c r="EY11" s="791" t="s">
        <v>31</v>
      </c>
      <c r="EZ11" s="791" t="s">
        <v>31</v>
      </c>
      <c r="FA11" s="791" t="s">
        <v>31</v>
      </c>
      <c r="FB11" s="791" t="s">
        <v>31</v>
      </c>
      <c r="FC11" s="791" t="s">
        <v>31</v>
      </c>
      <c r="FD11" s="791" t="s">
        <v>31</v>
      </c>
      <c r="FE11" s="791" t="s">
        <v>31</v>
      </c>
      <c r="FF11" s="791" t="s">
        <v>31</v>
      </c>
      <c r="FG11" s="791" t="s">
        <v>31</v>
      </c>
      <c r="FH11" s="791" t="s">
        <v>31</v>
      </c>
      <c r="FI11" s="791" t="s">
        <v>31</v>
      </c>
      <c r="FJ11" s="791" t="s">
        <v>31</v>
      </c>
      <c r="FK11" s="791" t="s">
        <v>31</v>
      </c>
      <c r="FL11" s="791" t="s">
        <v>31</v>
      </c>
      <c r="FM11" s="791" t="s">
        <v>31</v>
      </c>
      <c r="FN11" s="791" t="s">
        <v>31</v>
      </c>
      <c r="FO11" s="791" t="s">
        <v>31</v>
      </c>
      <c r="FP11" s="791" t="s">
        <v>31</v>
      </c>
      <c r="FQ11" s="791" t="s">
        <v>31</v>
      </c>
      <c r="FR11" s="791" t="s">
        <v>31</v>
      </c>
      <c r="FS11" s="791" t="s">
        <v>31</v>
      </c>
      <c r="FT11" s="791" t="s">
        <v>31</v>
      </c>
      <c r="FU11" s="791" t="s">
        <v>31</v>
      </c>
      <c r="FV11" s="791" t="s">
        <v>31</v>
      </c>
      <c r="FW11" s="791" t="s">
        <v>31</v>
      </c>
      <c r="FX11" s="791" t="s">
        <v>31</v>
      </c>
      <c r="FY11" s="791" t="s">
        <v>31</v>
      </c>
      <c r="FZ11" s="791" t="s">
        <v>31</v>
      </c>
      <c r="GA11" s="791" t="s">
        <v>31</v>
      </c>
      <c r="GB11" s="791" t="s">
        <v>31</v>
      </c>
      <c r="GC11" s="791" t="s">
        <v>31</v>
      </c>
      <c r="GD11" s="791" t="s">
        <v>31</v>
      </c>
      <c r="GE11" s="791" t="s">
        <v>31</v>
      </c>
      <c r="GF11" s="791" t="s">
        <v>31</v>
      </c>
      <c r="GG11" s="791" t="s">
        <v>31</v>
      </c>
      <c r="GH11" s="791" t="s">
        <v>31</v>
      </c>
      <c r="GI11" s="791" t="s">
        <v>31</v>
      </c>
      <c r="GJ11" s="791" t="s">
        <v>31</v>
      </c>
      <c r="GK11" s="791" t="s">
        <v>31</v>
      </c>
      <c r="GL11" s="791" t="s">
        <v>31</v>
      </c>
      <c r="GM11" s="791" t="s">
        <v>31</v>
      </c>
      <c r="GN11" s="791" t="s">
        <v>31</v>
      </c>
      <c r="GO11" s="791" t="s">
        <v>31</v>
      </c>
      <c r="GP11" s="791" t="s">
        <v>31</v>
      </c>
      <c r="GQ11" s="487" t="e">
        <f>ROUND(#REF!/30.4,0)</f>
        <v>#REF!</v>
      </c>
      <c r="GU11" s="28"/>
      <c r="GV11" s="28"/>
      <c r="GX11" s="543" t="s">
        <v>28</v>
      </c>
      <c r="GY11" s="544"/>
      <c r="GZ11" s="544"/>
      <c r="HA11" s="544"/>
      <c r="HB11" s="544"/>
      <c r="HC11" s="545"/>
      <c r="HF11" s="543" t="s">
        <v>338</v>
      </c>
      <c r="HG11" s="544"/>
      <c r="HH11" s="544"/>
      <c r="HI11" s="544"/>
      <c r="HJ11" s="544"/>
      <c r="HK11" s="545"/>
    </row>
    <row r="12" spans="1:222" ht="15.75" customHeight="1" x14ac:dyDescent="0.2">
      <c r="A12" s="5" t="str">
        <f>[4]Résumé!$I66</f>
        <v>V15</v>
      </c>
      <c r="B12" s="36">
        <f>[4]Résumé!$L66</f>
        <v>846.59999999999945</v>
      </c>
      <c r="C12" s="486" t="str">
        <f>'[2]AT 1292-15'!$AC21</f>
        <v>-</v>
      </c>
      <c r="D12" s="5">
        <f>[4]Résumé!$J66</f>
        <v>44323</v>
      </c>
      <c r="E12" s="14">
        <f t="shared" si="0"/>
        <v>48000</v>
      </c>
      <c r="F12" s="439" t="s">
        <v>82</v>
      </c>
      <c r="G12" s="508">
        <v>39</v>
      </c>
      <c r="H12" s="508">
        <v>9</v>
      </c>
      <c r="I12" s="508">
        <v>28</v>
      </c>
      <c r="J12" s="508">
        <v>8</v>
      </c>
      <c r="K12" s="508">
        <v>8</v>
      </c>
      <c r="L12" s="493" t="s">
        <v>197</v>
      </c>
      <c r="M12" s="493" t="s">
        <v>197</v>
      </c>
      <c r="N12" s="493" t="s">
        <v>197</v>
      </c>
      <c r="O12" s="493" t="s">
        <v>197</v>
      </c>
      <c r="P12" s="493" t="s">
        <v>197</v>
      </c>
      <c r="Q12" s="508">
        <v>0</v>
      </c>
      <c r="R12" s="509" t="s">
        <v>12</v>
      </c>
      <c r="S12" s="509" t="s">
        <v>12</v>
      </c>
      <c r="T12" s="509" t="s">
        <v>12</v>
      </c>
      <c r="U12" s="493" t="s">
        <v>12</v>
      </c>
      <c r="V12" s="493" t="s">
        <v>12</v>
      </c>
      <c r="W12" s="493">
        <v>1</v>
      </c>
      <c r="X12" s="493">
        <v>15</v>
      </c>
      <c r="Y12" s="493">
        <v>20</v>
      </c>
      <c r="Z12" s="513">
        <v>48</v>
      </c>
      <c r="AA12" s="513">
        <v>32</v>
      </c>
      <c r="AB12" s="513">
        <v>36</v>
      </c>
      <c r="AC12" s="154">
        <v>50</v>
      </c>
      <c r="AD12" s="791">
        <v>1</v>
      </c>
      <c r="AE12" s="791">
        <v>25</v>
      </c>
      <c r="AF12" s="791">
        <v>25</v>
      </c>
      <c r="AG12" s="791">
        <v>25</v>
      </c>
      <c r="AH12" s="791">
        <v>25</v>
      </c>
      <c r="AI12" s="791">
        <v>25</v>
      </c>
      <c r="AJ12" s="791">
        <v>25</v>
      </c>
      <c r="AK12" s="791">
        <v>1</v>
      </c>
      <c r="AL12" s="154">
        <v>50</v>
      </c>
      <c r="AM12" s="154">
        <v>50</v>
      </c>
      <c r="AN12" s="154">
        <v>50</v>
      </c>
      <c r="AO12" s="154">
        <v>50</v>
      </c>
      <c r="AP12" s="791">
        <v>1</v>
      </c>
      <c r="AQ12" s="791">
        <v>25</v>
      </c>
      <c r="AR12" s="791">
        <v>25</v>
      </c>
      <c r="AS12" s="791">
        <v>25</v>
      </c>
      <c r="AT12" s="791">
        <v>25</v>
      </c>
      <c r="AU12" s="791">
        <v>25</v>
      </c>
      <c r="AV12" s="791">
        <v>25</v>
      </c>
      <c r="AW12" s="791">
        <v>25</v>
      </c>
      <c r="AX12" s="791" t="s">
        <v>196</v>
      </c>
      <c r="AY12" s="791" t="s">
        <v>196</v>
      </c>
      <c r="AZ12" s="791" t="s">
        <v>196</v>
      </c>
      <c r="BA12" s="791" t="s">
        <v>196</v>
      </c>
      <c r="BB12" s="791" t="s">
        <v>196</v>
      </c>
      <c r="BC12" s="791" t="s">
        <v>196</v>
      </c>
      <c r="BD12" s="791" t="s">
        <v>196</v>
      </c>
      <c r="BE12" s="791" t="s">
        <v>196</v>
      </c>
      <c r="BF12" s="791" t="s">
        <v>196</v>
      </c>
      <c r="BG12" s="791" t="s">
        <v>196</v>
      </c>
      <c r="BH12" s="791" t="s">
        <v>196</v>
      </c>
      <c r="BI12" s="791" t="s">
        <v>196</v>
      </c>
      <c r="BJ12" s="791" t="s">
        <v>196</v>
      </c>
      <c r="BK12" s="791" t="s">
        <v>196</v>
      </c>
      <c r="BL12" s="791" t="s">
        <v>196</v>
      </c>
      <c r="BM12" s="791" t="s">
        <v>196</v>
      </c>
      <c r="BN12" s="791" t="s">
        <v>196</v>
      </c>
      <c r="BO12" s="791" t="s">
        <v>31</v>
      </c>
      <c r="BP12" s="791" t="s">
        <v>31</v>
      </c>
      <c r="BQ12" s="791" t="s">
        <v>31</v>
      </c>
      <c r="BR12" s="791" t="s">
        <v>31</v>
      </c>
      <c r="BS12" s="791" t="s">
        <v>31</v>
      </c>
      <c r="BT12" s="791" t="s">
        <v>31</v>
      </c>
      <c r="BU12" s="791" t="s">
        <v>31</v>
      </c>
      <c r="BV12" s="791" t="s">
        <v>31</v>
      </c>
      <c r="BW12" s="791" t="s">
        <v>31</v>
      </c>
      <c r="BX12" s="791" t="s">
        <v>31</v>
      </c>
      <c r="BY12" s="791" t="s">
        <v>31</v>
      </c>
      <c r="BZ12" s="791" t="s">
        <v>31</v>
      </c>
      <c r="CA12" s="791" t="s">
        <v>31</v>
      </c>
      <c r="CB12" s="791" t="s">
        <v>31</v>
      </c>
      <c r="CC12" s="791" t="s">
        <v>31</v>
      </c>
      <c r="CD12" s="791" t="s">
        <v>31</v>
      </c>
      <c r="CE12" s="791" t="s">
        <v>31</v>
      </c>
      <c r="CF12" s="791" t="s">
        <v>31</v>
      </c>
      <c r="CG12" s="791" t="s">
        <v>31</v>
      </c>
      <c r="CH12" s="791" t="s">
        <v>31</v>
      </c>
      <c r="CI12" s="791" t="s">
        <v>31</v>
      </c>
      <c r="CJ12" s="791" t="s">
        <v>31</v>
      </c>
      <c r="CK12" s="791" t="s">
        <v>31</v>
      </c>
      <c r="CL12" s="791" t="s">
        <v>31</v>
      </c>
      <c r="CM12" s="791" t="s">
        <v>31</v>
      </c>
      <c r="CN12" s="791" t="s">
        <v>31</v>
      </c>
      <c r="CO12" s="791" t="s">
        <v>31</v>
      </c>
      <c r="CP12" s="791" t="s">
        <v>31</v>
      </c>
      <c r="CQ12" s="791" t="s">
        <v>31</v>
      </c>
      <c r="CR12" s="791" t="s">
        <v>31</v>
      </c>
      <c r="CS12" s="791" t="s">
        <v>31</v>
      </c>
      <c r="CT12" s="791" t="s">
        <v>31</v>
      </c>
      <c r="CU12" s="791" t="s">
        <v>31</v>
      </c>
      <c r="CV12" s="791" t="s">
        <v>31</v>
      </c>
      <c r="CW12" s="791" t="s">
        <v>31</v>
      </c>
      <c r="CX12" s="791" t="s">
        <v>31</v>
      </c>
      <c r="CY12" s="791" t="s">
        <v>31</v>
      </c>
      <c r="CZ12" s="791" t="s">
        <v>31</v>
      </c>
      <c r="DA12" s="791" t="s">
        <v>31</v>
      </c>
      <c r="DB12" s="791" t="s">
        <v>31</v>
      </c>
      <c r="DC12" s="791" t="s">
        <v>31</v>
      </c>
      <c r="DD12" s="791" t="s">
        <v>31</v>
      </c>
      <c r="DE12" s="791" t="s">
        <v>31</v>
      </c>
      <c r="DF12" s="791" t="s">
        <v>31</v>
      </c>
      <c r="DG12" s="791" t="s">
        <v>31</v>
      </c>
      <c r="DH12" s="791" t="s">
        <v>31</v>
      </c>
      <c r="DI12" s="791" t="s">
        <v>31</v>
      </c>
      <c r="DJ12" s="791" t="s">
        <v>31</v>
      </c>
      <c r="DK12" s="791" t="s">
        <v>31</v>
      </c>
      <c r="DL12" s="791" t="s">
        <v>31</v>
      </c>
      <c r="DM12" s="791" t="s">
        <v>31</v>
      </c>
      <c r="DN12" s="791" t="s">
        <v>31</v>
      </c>
      <c r="DO12" s="791" t="s">
        <v>31</v>
      </c>
      <c r="DP12" s="791" t="s">
        <v>31</v>
      </c>
      <c r="DQ12" s="791" t="s">
        <v>31</v>
      </c>
      <c r="DR12" s="791" t="s">
        <v>31</v>
      </c>
      <c r="DS12" s="791" t="s">
        <v>31</v>
      </c>
      <c r="DT12" s="791" t="s">
        <v>31</v>
      </c>
      <c r="DU12" s="791" t="s">
        <v>31</v>
      </c>
      <c r="DV12" s="791" t="s">
        <v>31</v>
      </c>
      <c r="DW12" s="791" t="s">
        <v>31</v>
      </c>
      <c r="DX12" s="791" t="s">
        <v>31</v>
      </c>
      <c r="DY12" s="791" t="s">
        <v>31</v>
      </c>
      <c r="DZ12" s="791" t="s">
        <v>31</v>
      </c>
      <c r="EA12" s="791" t="s">
        <v>31</v>
      </c>
      <c r="EB12" s="791" t="s">
        <v>31</v>
      </c>
      <c r="EC12" s="791" t="s">
        <v>31</v>
      </c>
      <c r="ED12" s="791" t="s">
        <v>31</v>
      </c>
      <c r="EE12" s="791" t="s">
        <v>31</v>
      </c>
      <c r="EF12" s="791" t="s">
        <v>31</v>
      </c>
      <c r="EG12" s="791" t="s">
        <v>31</v>
      </c>
      <c r="EH12" s="791" t="s">
        <v>31</v>
      </c>
      <c r="EI12" s="791" t="s">
        <v>31</v>
      </c>
      <c r="EJ12" s="791" t="s">
        <v>31</v>
      </c>
      <c r="EK12" s="791" t="s">
        <v>31</v>
      </c>
      <c r="EL12" s="791" t="s">
        <v>31</v>
      </c>
      <c r="EM12" s="791" t="s">
        <v>31</v>
      </c>
      <c r="EN12" s="791" t="s">
        <v>31</v>
      </c>
      <c r="EO12" s="791" t="s">
        <v>31</v>
      </c>
      <c r="EP12" s="791" t="s">
        <v>31</v>
      </c>
      <c r="EQ12" s="791" t="s">
        <v>31</v>
      </c>
      <c r="ER12" s="791" t="s">
        <v>31</v>
      </c>
      <c r="ES12" s="791" t="s">
        <v>31</v>
      </c>
      <c r="ET12" s="791" t="s">
        <v>31</v>
      </c>
      <c r="EU12" s="791" t="s">
        <v>31</v>
      </c>
      <c r="EV12" s="791" t="s">
        <v>31</v>
      </c>
      <c r="EW12" s="791" t="s">
        <v>31</v>
      </c>
      <c r="EX12" s="791" t="s">
        <v>31</v>
      </c>
      <c r="EY12" s="791" t="s">
        <v>31</v>
      </c>
      <c r="EZ12" s="791" t="s">
        <v>31</v>
      </c>
      <c r="FA12" s="791" t="s">
        <v>31</v>
      </c>
      <c r="FB12" s="791" t="s">
        <v>31</v>
      </c>
      <c r="FC12" s="791" t="s">
        <v>31</v>
      </c>
      <c r="FD12" s="791" t="s">
        <v>31</v>
      </c>
      <c r="FE12" s="791" t="s">
        <v>31</v>
      </c>
      <c r="FF12" s="791" t="s">
        <v>31</v>
      </c>
      <c r="FG12" s="791" t="s">
        <v>31</v>
      </c>
      <c r="FH12" s="791" t="s">
        <v>31</v>
      </c>
      <c r="FI12" s="791" t="s">
        <v>31</v>
      </c>
      <c r="FJ12" s="791" t="s">
        <v>31</v>
      </c>
      <c r="FK12" s="791" t="s">
        <v>31</v>
      </c>
      <c r="FL12" s="791" t="s">
        <v>31</v>
      </c>
      <c r="FM12" s="791" t="s">
        <v>31</v>
      </c>
      <c r="FN12" s="791" t="s">
        <v>31</v>
      </c>
      <c r="FO12" s="791" t="s">
        <v>31</v>
      </c>
      <c r="FP12" s="791" t="s">
        <v>31</v>
      </c>
      <c r="FQ12" s="791" t="s">
        <v>31</v>
      </c>
      <c r="FR12" s="791" t="s">
        <v>31</v>
      </c>
      <c r="FS12" s="791" t="s">
        <v>31</v>
      </c>
      <c r="FT12" s="791" t="s">
        <v>31</v>
      </c>
      <c r="FU12" s="791" t="s">
        <v>31</v>
      </c>
      <c r="FV12" s="791" t="s">
        <v>31</v>
      </c>
      <c r="FW12" s="791" t="s">
        <v>31</v>
      </c>
      <c r="FX12" s="791" t="s">
        <v>31</v>
      </c>
      <c r="FY12" s="791" t="s">
        <v>31</v>
      </c>
      <c r="FZ12" s="791" t="s">
        <v>31</v>
      </c>
      <c r="GA12" s="791" t="s">
        <v>31</v>
      </c>
      <c r="GB12" s="791" t="s">
        <v>31</v>
      </c>
      <c r="GC12" s="791" t="s">
        <v>31</v>
      </c>
      <c r="GD12" s="791" t="s">
        <v>31</v>
      </c>
      <c r="GE12" s="791" t="s">
        <v>31</v>
      </c>
      <c r="GF12" s="791" t="s">
        <v>31</v>
      </c>
      <c r="GG12" s="791" t="s">
        <v>31</v>
      </c>
      <c r="GH12" s="791" t="s">
        <v>31</v>
      </c>
      <c r="GI12" s="791" t="s">
        <v>31</v>
      </c>
      <c r="GJ12" s="791" t="s">
        <v>31</v>
      </c>
      <c r="GK12" s="791" t="s">
        <v>31</v>
      </c>
      <c r="GL12" s="791" t="s">
        <v>31</v>
      </c>
      <c r="GM12" s="791" t="s">
        <v>31</v>
      </c>
      <c r="GN12" s="791" t="s">
        <v>31</v>
      </c>
      <c r="GO12" s="791" t="s">
        <v>31</v>
      </c>
      <c r="GP12" s="791" t="s">
        <v>31</v>
      </c>
      <c r="GQ12" s="487" t="e">
        <f>ROUND(#REF!/30.4,0)</f>
        <v>#REF!</v>
      </c>
      <c r="GU12" s="28"/>
      <c r="GV12" s="29"/>
      <c r="GW12" s="547" t="s">
        <v>33</v>
      </c>
      <c r="GX12" s="546" t="s">
        <v>17</v>
      </c>
      <c r="GY12" s="546" t="s">
        <v>12</v>
      </c>
      <c r="GZ12" s="546" t="s">
        <v>13</v>
      </c>
      <c r="HA12" s="546" t="s">
        <v>14</v>
      </c>
      <c r="HB12" s="546" t="s">
        <v>15</v>
      </c>
      <c r="HC12" s="546" t="s">
        <v>16</v>
      </c>
      <c r="HE12" s="489">
        <f>'Visu totale'!C1</f>
        <v>42370</v>
      </c>
      <c r="HF12" s="546" t="s">
        <v>17</v>
      </c>
      <c r="HG12" s="546" t="s">
        <v>12</v>
      </c>
      <c r="HH12" s="546" t="s">
        <v>13</v>
      </c>
      <c r="HI12" s="546" t="s">
        <v>14</v>
      </c>
      <c r="HJ12" s="546" t="s">
        <v>15</v>
      </c>
      <c r="HK12" s="546" t="s">
        <v>16</v>
      </c>
      <c r="HL12" s="592" t="s">
        <v>198</v>
      </c>
    </row>
    <row r="13" spans="1:222" ht="15.75" customHeight="1" x14ac:dyDescent="0.2">
      <c r="A13" s="5"/>
      <c r="B13" s="36"/>
      <c r="C13" s="486" t="str">
        <f>'[2]AT 1292-15'!$AC22</f>
        <v>-</v>
      </c>
      <c r="D13" s="5"/>
      <c r="E13" s="14">
        <f t="shared" si="0"/>
        <v>48000</v>
      </c>
      <c r="F13" s="439" t="s">
        <v>83</v>
      </c>
      <c r="G13" s="493" t="s">
        <v>196</v>
      </c>
      <c r="H13" s="493" t="s">
        <v>196</v>
      </c>
      <c r="I13" s="493" t="s">
        <v>196</v>
      </c>
      <c r="J13" s="493" t="s">
        <v>196</v>
      </c>
      <c r="K13" s="493" t="s">
        <v>196</v>
      </c>
      <c r="L13" s="493" t="s">
        <v>196</v>
      </c>
      <c r="M13" s="493" t="s">
        <v>196</v>
      </c>
      <c r="N13" s="493" t="s">
        <v>196</v>
      </c>
      <c r="O13" s="493" t="s">
        <v>196</v>
      </c>
      <c r="P13" s="493" t="s">
        <v>196</v>
      </c>
      <c r="Q13" s="493" t="s">
        <v>196</v>
      </c>
      <c r="R13" s="493" t="s">
        <v>196</v>
      </c>
      <c r="S13" s="493" t="s">
        <v>196</v>
      </c>
      <c r="T13" s="493" t="s">
        <v>31</v>
      </c>
      <c r="U13" s="493" t="s">
        <v>31</v>
      </c>
      <c r="V13" s="493" t="s">
        <v>31</v>
      </c>
      <c r="W13" s="493" t="s">
        <v>31</v>
      </c>
      <c r="X13" s="493" t="s">
        <v>31</v>
      </c>
      <c r="Y13" s="493" t="s">
        <v>31</v>
      </c>
      <c r="Z13" s="493" t="s">
        <v>31</v>
      </c>
      <c r="AA13" s="493" t="s">
        <v>31</v>
      </c>
      <c r="AB13" s="493" t="s">
        <v>31</v>
      </c>
      <c r="AC13" s="791" t="s">
        <v>31</v>
      </c>
      <c r="AD13" s="791" t="s">
        <v>31</v>
      </c>
      <c r="AE13" s="791" t="s">
        <v>31</v>
      </c>
      <c r="AF13" s="791" t="s">
        <v>31</v>
      </c>
      <c r="AG13" s="791" t="s">
        <v>31</v>
      </c>
      <c r="AH13" s="791" t="s">
        <v>31</v>
      </c>
      <c r="AI13" s="791" t="s">
        <v>31</v>
      </c>
      <c r="AJ13" s="791" t="s">
        <v>31</v>
      </c>
      <c r="AK13" s="791" t="s">
        <v>31</v>
      </c>
      <c r="AL13" s="791" t="s">
        <v>31</v>
      </c>
      <c r="AM13" s="791" t="s">
        <v>31</v>
      </c>
      <c r="AN13" s="791" t="s">
        <v>31</v>
      </c>
      <c r="AO13" s="791" t="s">
        <v>31</v>
      </c>
      <c r="AP13" s="791" t="s">
        <v>31</v>
      </c>
      <c r="AQ13" s="791" t="s">
        <v>31</v>
      </c>
      <c r="AR13" s="791" t="s">
        <v>31</v>
      </c>
      <c r="AS13" s="791" t="s">
        <v>31</v>
      </c>
      <c r="AT13" s="791" t="s">
        <v>31</v>
      </c>
      <c r="AU13" s="791" t="s">
        <v>31</v>
      </c>
      <c r="AV13" s="791" t="s">
        <v>31</v>
      </c>
      <c r="AW13" s="791" t="s">
        <v>31</v>
      </c>
      <c r="AX13" s="791" t="s">
        <v>31</v>
      </c>
      <c r="AY13" s="791" t="s">
        <v>31</v>
      </c>
      <c r="AZ13" s="791" t="s">
        <v>31</v>
      </c>
      <c r="BA13" s="791" t="s">
        <v>31</v>
      </c>
      <c r="BB13" s="791" t="s">
        <v>31</v>
      </c>
      <c r="BC13" s="791" t="s">
        <v>31</v>
      </c>
      <c r="BD13" s="791" t="s">
        <v>31</v>
      </c>
      <c r="BE13" s="791" t="s">
        <v>31</v>
      </c>
      <c r="BF13" s="791" t="s">
        <v>31</v>
      </c>
      <c r="BG13" s="791" t="s">
        <v>31</v>
      </c>
      <c r="BH13" s="791" t="s">
        <v>31</v>
      </c>
      <c r="BI13" s="791" t="s">
        <v>31</v>
      </c>
      <c r="BJ13" s="791" t="s">
        <v>31</v>
      </c>
      <c r="BK13" s="791" t="s">
        <v>31</v>
      </c>
      <c r="BL13" s="791" t="s">
        <v>31</v>
      </c>
      <c r="BM13" s="791" t="s">
        <v>31</v>
      </c>
      <c r="BN13" s="791" t="s">
        <v>31</v>
      </c>
      <c r="BO13" s="791" t="s">
        <v>31</v>
      </c>
      <c r="BP13" s="791" t="s">
        <v>31</v>
      </c>
      <c r="BQ13" s="791" t="s">
        <v>31</v>
      </c>
      <c r="BR13" s="791" t="s">
        <v>31</v>
      </c>
      <c r="BS13" s="791" t="s">
        <v>31</v>
      </c>
      <c r="BT13" s="791" t="s">
        <v>31</v>
      </c>
      <c r="BU13" s="791" t="s">
        <v>31</v>
      </c>
      <c r="BV13" s="791" t="s">
        <v>31</v>
      </c>
      <c r="BW13" s="791" t="s">
        <v>31</v>
      </c>
      <c r="BX13" s="791" t="s">
        <v>31</v>
      </c>
      <c r="BY13" s="791" t="s">
        <v>31</v>
      </c>
      <c r="BZ13" s="791" t="s">
        <v>31</v>
      </c>
      <c r="CA13" s="791" t="s">
        <v>31</v>
      </c>
      <c r="CB13" s="791" t="s">
        <v>31</v>
      </c>
      <c r="CC13" s="791" t="s">
        <v>31</v>
      </c>
      <c r="CD13" s="791" t="s">
        <v>31</v>
      </c>
      <c r="CE13" s="791" t="s">
        <v>31</v>
      </c>
      <c r="CF13" s="791" t="s">
        <v>31</v>
      </c>
      <c r="CG13" s="791" t="s">
        <v>31</v>
      </c>
      <c r="CH13" s="791" t="s">
        <v>31</v>
      </c>
      <c r="CI13" s="791" t="s">
        <v>31</v>
      </c>
      <c r="CJ13" s="791" t="s">
        <v>31</v>
      </c>
      <c r="CK13" s="791" t="s">
        <v>31</v>
      </c>
      <c r="CL13" s="791" t="s">
        <v>31</v>
      </c>
      <c r="CM13" s="791" t="s">
        <v>31</v>
      </c>
      <c r="CN13" s="791" t="s">
        <v>31</v>
      </c>
      <c r="CO13" s="791" t="s">
        <v>31</v>
      </c>
      <c r="CP13" s="791" t="s">
        <v>31</v>
      </c>
      <c r="CQ13" s="791" t="s">
        <v>31</v>
      </c>
      <c r="CR13" s="791" t="s">
        <v>31</v>
      </c>
      <c r="CS13" s="791" t="s">
        <v>31</v>
      </c>
      <c r="CT13" s="791" t="s">
        <v>31</v>
      </c>
      <c r="CU13" s="791" t="s">
        <v>31</v>
      </c>
      <c r="CV13" s="791" t="s">
        <v>31</v>
      </c>
      <c r="CW13" s="791" t="s">
        <v>31</v>
      </c>
      <c r="CX13" s="791" t="s">
        <v>31</v>
      </c>
      <c r="CY13" s="791" t="s">
        <v>31</v>
      </c>
      <c r="CZ13" s="791" t="s">
        <v>31</v>
      </c>
      <c r="DA13" s="791" t="s">
        <v>31</v>
      </c>
      <c r="DB13" s="791" t="s">
        <v>31</v>
      </c>
      <c r="DC13" s="791" t="s">
        <v>31</v>
      </c>
      <c r="DD13" s="791" t="s">
        <v>31</v>
      </c>
      <c r="DE13" s="791" t="s">
        <v>31</v>
      </c>
      <c r="DF13" s="791" t="s">
        <v>31</v>
      </c>
      <c r="DG13" s="791" t="s">
        <v>31</v>
      </c>
      <c r="DH13" s="791" t="s">
        <v>31</v>
      </c>
      <c r="DI13" s="791" t="s">
        <v>31</v>
      </c>
      <c r="DJ13" s="791" t="s">
        <v>31</v>
      </c>
      <c r="DK13" s="791" t="s">
        <v>31</v>
      </c>
      <c r="DL13" s="791" t="s">
        <v>31</v>
      </c>
      <c r="DM13" s="791" t="s">
        <v>31</v>
      </c>
      <c r="DN13" s="791" t="s">
        <v>31</v>
      </c>
      <c r="DO13" s="791" t="s">
        <v>31</v>
      </c>
      <c r="DP13" s="791" t="s">
        <v>31</v>
      </c>
      <c r="DQ13" s="791" t="s">
        <v>31</v>
      </c>
      <c r="DR13" s="791" t="s">
        <v>31</v>
      </c>
      <c r="DS13" s="791" t="s">
        <v>31</v>
      </c>
      <c r="DT13" s="791" t="s">
        <v>31</v>
      </c>
      <c r="DU13" s="791" t="s">
        <v>31</v>
      </c>
      <c r="DV13" s="791" t="s">
        <v>31</v>
      </c>
      <c r="DW13" s="791" t="s">
        <v>31</v>
      </c>
      <c r="DX13" s="791" t="s">
        <v>31</v>
      </c>
      <c r="DY13" s="791" t="s">
        <v>31</v>
      </c>
      <c r="DZ13" s="791" t="s">
        <v>31</v>
      </c>
      <c r="EA13" s="791" t="s">
        <v>31</v>
      </c>
      <c r="EB13" s="791" t="s">
        <v>31</v>
      </c>
      <c r="EC13" s="791" t="s">
        <v>31</v>
      </c>
      <c r="ED13" s="791" t="s">
        <v>31</v>
      </c>
      <c r="EE13" s="791" t="s">
        <v>31</v>
      </c>
      <c r="EF13" s="791" t="s">
        <v>31</v>
      </c>
      <c r="EG13" s="791" t="s">
        <v>31</v>
      </c>
      <c r="EH13" s="791" t="s">
        <v>31</v>
      </c>
      <c r="EI13" s="791" t="s">
        <v>31</v>
      </c>
      <c r="EJ13" s="791" t="s">
        <v>31</v>
      </c>
      <c r="EK13" s="791" t="s">
        <v>31</v>
      </c>
      <c r="EL13" s="791" t="s">
        <v>31</v>
      </c>
      <c r="EM13" s="791" t="s">
        <v>31</v>
      </c>
      <c r="EN13" s="791" t="s">
        <v>31</v>
      </c>
      <c r="EO13" s="791" t="s">
        <v>31</v>
      </c>
      <c r="EP13" s="791" t="s">
        <v>31</v>
      </c>
      <c r="EQ13" s="791" t="s">
        <v>31</v>
      </c>
      <c r="ER13" s="791" t="s">
        <v>31</v>
      </c>
      <c r="ES13" s="791" t="s">
        <v>31</v>
      </c>
      <c r="ET13" s="791" t="s">
        <v>31</v>
      </c>
      <c r="EU13" s="791" t="s">
        <v>31</v>
      </c>
      <c r="EV13" s="791" t="s">
        <v>31</v>
      </c>
      <c r="EW13" s="791" t="s">
        <v>31</v>
      </c>
      <c r="EX13" s="791" t="s">
        <v>31</v>
      </c>
      <c r="EY13" s="791" t="s">
        <v>31</v>
      </c>
      <c r="EZ13" s="791" t="s">
        <v>31</v>
      </c>
      <c r="FA13" s="791" t="s">
        <v>31</v>
      </c>
      <c r="FB13" s="791" t="s">
        <v>31</v>
      </c>
      <c r="FC13" s="791" t="s">
        <v>31</v>
      </c>
      <c r="FD13" s="791" t="s">
        <v>31</v>
      </c>
      <c r="FE13" s="791" t="s">
        <v>31</v>
      </c>
      <c r="FF13" s="791" t="s">
        <v>31</v>
      </c>
      <c r="FG13" s="791" t="s">
        <v>31</v>
      </c>
      <c r="FH13" s="791" t="s">
        <v>31</v>
      </c>
      <c r="FI13" s="791" t="s">
        <v>31</v>
      </c>
      <c r="FJ13" s="791" t="s">
        <v>31</v>
      </c>
      <c r="FK13" s="791" t="s">
        <v>31</v>
      </c>
      <c r="FL13" s="791" t="s">
        <v>31</v>
      </c>
      <c r="FM13" s="791" t="s">
        <v>31</v>
      </c>
      <c r="FN13" s="791" t="s">
        <v>31</v>
      </c>
      <c r="FO13" s="791" t="s">
        <v>31</v>
      </c>
      <c r="FP13" s="791" t="s">
        <v>31</v>
      </c>
      <c r="FQ13" s="791" t="s">
        <v>31</v>
      </c>
      <c r="FR13" s="791" t="s">
        <v>31</v>
      </c>
      <c r="FS13" s="791" t="s">
        <v>31</v>
      </c>
      <c r="FT13" s="791" t="s">
        <v>31</v>
      </c>
      <c r="FU13" s="791" t="s">
        <v>31</v>
      </c>
      <c r="FV13" s="791" t="s">
        <v>31</v>
      </c>
      <c r="FW13" s="791" t="s">
        <v>31</v>
      </c>
      <c r="FX13" s="791" t="s">
        <v>31</v>
      </c>
      <c r="FY13" s="791" t="s">
        <v>31</v>
      </c>
      <c r="FZ13" s="791" t="s">
        <v>31</v>
      </c>
      <c r="GA13" s="791" t="s">
        <v>31</v>
      </c>
      <c r="GB13" s="791" t="s">
        <v>31</v>
      </c>
      <c r="GC13" s="791" t="s">
        <v>31</v>
      </c>
      <c r="GD13" s="791" t="s">
        <v>31</v>
      </c>
      <c r="GE13" s="791" t="s">
        <v>31</v>
      </c>
      <c r="GF13" s="791" t="s">
        <v>31</v>
      </c>
      <c r="GG13" s="791" t="s">
        <v>31</v>
      </c>
      <c r="GH13" s="791" t="s">
        <v>31</v>
      </c>
      <c r="GI13" s="791" t="s">
        <v>31</v>
      </c>
      <c r="GJ13" s="791" t="s">
        <v>31</v>
      </c>
      <c r="GK13" s="791" t="s">
        <v>31</v>
      </c>
      <c r="GL13" s="791" t="s">
        <v>31</v>
      </c>
      <c r="GM13" s="791" t="s">
        <v>31</v>
      </c>
      <c r="GN13" s="791" t="s">
        <v>31</v>
      </c>
      <c r="GO13" s="791" t="s">
        <v>31</v>
      </c>
      <c r="GP13" s="791" t="s">
        <v>31</v>
      </c>
      <c r="GQ13" s="487"/>
      <c r="GU13" s="28"/>
      <c r="GV13" s="538" t="str">
        <f t="shared" ref="GV13:GV30" si="2">F3</f>
        <v>C002</v>
      </c>
      <c r="GW13" s="539">
        <f>IF(MIN(HF13:HK13)=0,48000,MIN(HF13:HK13))</f>
        <v>42644</v>
      </c>
      <c r="GX13" s="539">
        <f>IF(COUNTIF($G3:$GP3,$GX$12)=0,"N",HLOOKUP($GX$12,$G3:$GP$21,$HE13,FALSE))</f>
        <v>42644</v>
      </c>
      <c r="GY13" s="539" t="str">
        <f>IF(COUNTIF($G3:$GP3,$GY$12)=0,"N",HLOOKUP($GY$12,$G3:$GP$21,$HE13,FALSE))</f>
        <v>N</v>
      </c>
      <c r="GZ13" s="539" t="str">
        <f>IF(COUNTIF($G3:$GP3,$GZ$12)=0,"N",HLOOKUP($GZ$12,$G3:$GP$21,$HE13,FALSE))</f>
        <v>N</v>
      </c>
      <c r="HA13" s="539" t="str">
        <f>IF(COUNTIF($G3:$GP3,$HA$12)=0,"N",HLOOKUP($HA$12,$G3:$GP$21,$HE13,FALSE))</f>
        <v>N</v>
      </c>
      <c r="HB13" s="539" t="str">
        <f>IF(COUNTIF($G3:$GP3,$HB$12)=0,"N",HLOOKUP($HB$12,$G3:$GP$21,$HE13,FALSE))</f>
        <v>N</v>
      </c>
      <c r="HC13" s="539" t="str">
        <f>IF(COUNTIF($G3:$GP3,$HC$12)=0,"N",HLOOKUP($HC$12,$G3:$GP$21,$HE13,FALSE))</f>
        <v>N</v>
      </c>
      <c r="HE13" s="554">
        <v>19</v>
      </c>
      <c r="HF13" s="539">
        <f t="shared" ref="HF13:HK13" si="3">IF(GX13&gt;=$HE$12,GX13,"N")</f>
        <v>42644</v>
      </c>
      <c r="HG13" s="539" t="str">
        <f t="shared" si="3"/>
        <v>N</v>
      </c>
      <c r="HH13" s="539" t="str">
        <f t="shared" si="3"/>
        <v>N</v>
      </c>
      <c r="HI13" s="539" t="str">
        <f t="shared" si="3"/>
        <v>N</v>
      </c>
      <c r="HJ13" s="539" t="str">
        <f t="shared" si="3"/>
        <v>N</v>
      </c>
      <c r="HK13" s="539" t="str">
        <f t="shared" si="3"/>
        <v>N</v>
      </c>
      <c r="HL13" s="25" t="str">
        <f>IF(COUNTIF($G3:$GP3,"F")=0,"N",HLOOKUP("F",$G3:$GP$21,$HE13,FALSE))</f>
        <v>N</v>
      </c>
    </row>
    <row r="14" spans="1:222" ht="15.75" customHeight="1" x14ac:dyDescent="0.2">
      <c r="A14" s="5" t="str">
        <f>[4]Résumé!$I71</f>
        <v>V30</v>
      </c>
      <c r="B14" s="36">
        <f>[4]Résumé!$L71</f>
        <v>697.48999999999978</v>
      </c>
      <c r="C14" s="486" t="str">
        <f>'[2]AT 1292-15'!$AC23</f>
        <v>-</v>
      </c>
      <c r="D14" s="5">
        <f>[4]Résumé!$J71</f>
        <v>43775</v>
      </c>
      <c r="E14" s="14">
        <f t="shared" si="0"/>
        <v>48000</v>
      </c>
      <c r="F14" s="439" t="s">
        <v>84</v>
      </c>
      <c r="G14" s="509" t="s">
        <v>15</v>
      </c>
      <c r="H14" s="508">
        <v>1</v>
      </c>
      <c r="I14" s="508">
        <v>7</v>
      </c>
      <c r="J14" s="508">
        <v>25</v>
      </c>
      <c r="K14" s="508">
        <v>32</v>
      </c>
      <c r="L14" s="508">
        <v>17</v>
      </c>
      <c r="M14" s="508">
        <v>16</v>
      </c>
      <c r="N14" s="508">
        <v>15</v>
      </c>
      <c r="O14" s="508">
        <v>30</v>
      </c>
      <c r="P14" s="508">
        <v>21</v>
      </c>
      <c r="Q14" s="508">
        <v>17</v>
      </c>
      <c r="R14" s="508">
        <v>15</v>
      </c>
      <c r="S14" s="508">
        <v>2</v>
      </c>
      <c r="T14" s="508">
        <v>45</v>
      </c>
      <c r="U14" s="493">
        <v>45</v>
      </c>
      <c r="V14" s="493">
        <v>14</v>
      </c>
      <c r="W14" s="261"/>
      <c r="X14" s="703"/>
      <c r="Y14" s="261"/>
      <c r="Z14" s="517"/>
      <c r="AA14" s="517"/>
      <c r="AB14" s="517"/>
      <c r="AC14" s="807">
        <v>23</v>
      </c>
      <c r="AD14" s="807">
        <v>23</v>
      </c>
      <c r="AE14" s="807">
        <v>23</v>
      </c>
      <c r="AF14" s="807">
        <v>23</v>
      </c>
      <c r="AG14" s="807">
        <v>1</v>
      </c>
      <c r="AH14" s="154">
        <v>50</v>
      </c>
      <c r="AI14" s="154">
        <v>50</v>
      </c>
      <c r="AJ14" s="154">
        <v>50</v>
      </c>
      <c r="AK14" s="154">
        <v>50</v>
      </c>
      <c r="AL14" s="807">
        <v>1</v>
      </c>
      <c r="AM14" s="791">
        <v>23</v>
      </c>
      <c r="AN14" s="791">
        <v>23</v>
      </c>
      <c r="AO14" s="791">
        <v>23</v>
      </c>
      <c r="AP14" s="791">
        <v>23</v>
      </c>
      <c r="AQ14" s="791">
        <v>23</v>
      </c>
      <c r="AR14" s="791">
        <v>23</v>
      </c>
      <c r="AS14" s="791">
        <v>23</v>
      </c>
      <c r="AT14" s="791">
        <v>23</v>
      </c>
      <c r="AU14" s="791">
        <v>23</v>
      </c>
      <c r="AV14" s="791">
        <v>23</v>
      </c>
      <c r="AW14" s="791">
        <v>23</v>
      </c>
      <c r="AX14" s="791">
        <v>23</v>
      </c>
      <c r="AY14" s="791">
        <v>23</v>
      </c>
      <c r="AZ14" s="791">
        <v>23</v>
      </c>
      <c r="BA14" s="791" t="s">
        <v>195</v>
      </c>
      <c r="BB14" s="791" t="s">
        <v>195</v>
      </c>
      <c r="BC14" s="791" t="s">
        <v>195</v>
      </c>
      <c r="BD14" s="791" t="s">
        <v>195</v>
      </c>
      <c r="BE14" s="791" t="s">
        <v>195</v>
      </c>
      <c r="BF14" s="791" t="s">
        <v>195</v>
      </c>
      <c r="BG14" s="791" t="s">
        <v>195</v>
      </c>
      <c r="BH14" s="791" t="s">
        <v>195</v>
      </c>
      <c r="BI14" s="791" t="s">
        <v>195</v>
      </c>
      <c r="BJ14" s="791" t="s">
        <v>195</v>
      </c>
      <c r="BK14" s="791" t="s">
        <v>195</v>
      </c>
      <c r="BL14" s="791" t="s">
        <v>31</v>
      </c>
      <c r="BM14" s="791" t="s">
        <v>31</v>
      </c>
      <c r="BN14" s="791" t="s">
        <v>31</v>
      </c>
      <c r="BO14" s="791" t="s">
        <v>31</v>
      </c>
      <c r="BP14" s="791" t="s">
        <v>31</v>
      </c>
      <c r="BQ14" s="791" t="s">
        <v>31</v>
      </c>
      <c r="BR14" s="791" t="s">
        <v>31</v>
      </c>
      <c r="BS14" s="791" t="s">
        <v>31</v>
      </c>
      <c r="BT14" s="791" t="s">
        <v>31</v>
      </c>
      <c r="BU14" s="791" t="s">
        <v>31</v>
      </c>
      <c r="BV14" s="791" t="s">
        <v>31</v>
      </c>
      <c r="BW14" s="791" t="s">
        <v>31</v>
      </c>
      <c r="BX14" s="791" t="s">
        <v>31</v>
      </c>
      <c r="BY14" s="791" t="s">
        <v>31</v>
      </c>
      <c r="BZ14" s="791" t="s">
        <v>31</v>
      </c>
      <c r="CA14" s="791" t="s">
        <v>31</v>
      </c>
      <c r="CB14" s="791" t="s">
        <v>31</v>
      </c>
      <c r="CC14" s="791" t="s">
        <v>31</v>
      </c>
      <c r="CD14" s="791" t="s">
        <v>31</v>
      </c>
      <c r="CE14" s="791" t="s">
        <v>31</v>
      </c>
      <c r="CF14" s="791" t="s">
        <v>31</v>
      </c>
      <c r="CG14" s="791" t="s">
        <v>31</v>
      </c>
      <c r="CH14" s="791" t="s">
        <v>31</v>
      </c>
      <c r="CI14" s="791" t="s">
        <v>31</v>
      </c>
      <c r="CJ14" s="791" t="s">
        <v>31</v>
      </c>
      <c r="CK14" s="791" t="s">
        <v>31</v>
      </c>
      <c r="CL14" s="791" t="s">
        <v>31</v>
      </c>
      <c r="CM14" s="791" t="s">
        <v>31</v>
      </c>
      <c r="CN14" s="791" t="s">
        <v>31</v>
      </c>
      <c r="CO14" s="791" t="s">
        <v>31</v>
      </c>
      <c r="CP14" s="791" t="s">
        <v>31</v>
      </c>
      <c r="CQ14" s="791" t="s">
        <v>31</v>
      </c>
      <c r="CR14" s="791" t="s">
        <v>31</v>
      </c>
      <c r="CS14" s="791" t="s">
        <v>31</v>
      </c>
      <c r="CT14" s="791" t="s">
        <v>31</v>
      </c>
      <c r="CU14" s="791" t="s">
        <v>31</v>
      </c>
      <c r="CV14" s="791" t="s">
        <v>31</v>
      </c>
      <c r="CW14" s="791" t="s">
        <v>31</v>
      </c>
      <c r="CX14" s="791" t="s">
        <v>31</v>
      </c>
      <c r="CY14" s="791" t="s">
        <v>31</v>
      </c>
      <c r="CZ14" s="791" t="s">
        <v>31</v>
      </c>
      <c r="DA14" s="791" t="s">
        <v>31</v>
      </c>
      <c r="DB14" s="791" t="s">
        <v>31</v>
      </c>
      <c r="DC14" s="791" t="s">
        <v>31</v>
      </c>
      <c r="DD14" s="791" t="s">
        <v>31</v>
      </c>
      <c r="DE14" s="791" t="s">
        <v>31</v>
      </c>
      <c r="DF14" s="791" t="s">
        <v>31</v>
      </c>
      <c r="DG14" s="791" t="s">
        <v>31</v>
      </c>
      <c r="DH14" s="791" t="s">
        <v>31</v>
      </c>
      <c r="DI14" s="791" t="s">
        <v>31</v>
      </c>
      <c r="DJ14" s="791" t="s">
        <v>31</v>
      </c>
      <c r="DK14" s="791" t="s">
        <v>31</v>
      </c>
      <c r="DL14" s="791" t="s">
        <v>31</v>
      </c>
      <c r="DM14" s="791" t="s">
        <v>31</v>
      </c>
      <c r="DN14" s="791" t="s">
        <v>31</v>
      </c>
      <c r="DO14" s="791" t="s">
        <v>31</v>
      </c>
      <c r="DP14" s="791" t="s">
        <v>31</v>
      </c>
      <c r="DQ14" s="791" t="s">
        <v>31</v>
      </c>
      <c r="DR14" s="791" t="s">
        <v>31</v>
      </c>
      <c r="DS14" s="791" t="s">
        <v>31</v>
      </c>
      <c r="DT14" s="791" t="s">
        <v>31</v>
      </c>
      <c r="DU14" s="791" t="s">
        <v>31</v>
      </c>
      <c r="DV14" s="791" t="s">
        <v>31</v>
      </c>
      <c r="DW14" s="791" t="s">
        <v>31</v>
      </c>
      <c r="DX14" s="791" t="s">
        <v>31</v>
      </c>
      <c r="DY14" s="791" t="s">
        <v>31</v>
      </c>
      <c r="DZ14" s="791" t="s">
        <v>31</v>
      </c>
      <c r="EA14" s="791" t="s">
        <v>31</v>
      </c>
      <c r="EB14" s="791" t="s">
        <v>31</v>
      </c>
      <c r="EC14" s="791" t="s">
        <v>31</v>
      </c>
      <c r="ED14" s="791" t="s">
        <v>31</v>
      </c>
      <c r="EE14" s="791" t="s">
        <v>31</v>
      </c>
      <c r="EF14" s="791" t="s">
        <v>31</v>
      </c>
      <c r="EG14" s="791" t="s">
        <v>31</v>
      </c>
      <c r="EH14" s="791" t="s">
        <v>31</v>
      </c>
      <c r="EI14" s="791" t="s">
        <v>31</v>
      </c>
      <c r="EJ14" s="791" t="s">
        <v>31</v>
      </c>
      <c r="EK14" s="791" t="s">
        <v>31</v>
      </c>
      <c r="EL14" s="791" t="s">
        <v>31</v>
      </c>
      <c r="EM14" s="791" t="s">
        <v>31</v>
      </c>
      <c r="EN14" s="791" t="s">
        <v>31</v>
      </c>
      <c r="EO14" s="791" t="s">
        <v>31</v>
      </c>
      <c r="EP14" s="791" t="s">
        <v>31</v>
      </c>
      <c r="EQ14" s="791" t="s">
        <v>31</v>
      </c>
      <c r="ER14" s="791" t="s">
        <v>31</v>
      </c>
      <c r="ES14" s="791" t="s">
        <v>31</v>
      </c>
      <c r="ET14" s="791" t="s">
        <v>31</v>
      </c>
      <c r="EU14" s="791" t="s">
        <v>31</v>
      </c>
      <c r="EV14" s="791" t="s">
        <v>31</v>
      </c>
      <c r="EW14" s="791" t="s">
        <v>31</v>
      </c>
      <c r="EX14" s="791" t="s">
        <v>31</v>
      </c>
      <c r="EY14" s="791" t="s">
        <v>31</v>
      </c>
      <c r="EZ14" s="791" t="s">
        <v>31</v>
      </c>
      <c r="FA14" s="791" t="s">
        <v>31</v>
      </c>
      <c r="FB14" s="791" t="s">
        <v>31</v>
      </c>
      <c r="FC14" s="791" t="s">
        <v>31</v>
      </c>
      <c r="FD14" s="791" t="s">
        <v>31</v>
      </c>
      <c r="FE14" s="791" t="s">
        <v>31</v>
      </c>
      <c r="FF14" s="791" t="s">
        <v>31</v>
      </c>
      <c r="FG14" s="791" t="s">
        <v>31</v>
      </c>
      <c r="FH14" s="791" t="s">
        <v>31</v>
      </c>
      <c r="FI14" s="791" t="s">
        <v>31</v>
      </c>
      <c r="FJ14" s="791" t="s">
        <v>31</v>
      </c>
      <c r="FK14" s="791" t="s">
        <v>31</v>
      </c>
      <c r="FL14" s="791" t="s">
        <v>31</v>
      </c>
      <c r="FM14" s="791" t="s">
        <v>31</v>
      </c>
      <c r="FN14" s="791" t="s">
        <v>31</v>
      </c>
      <c r="FO14" s="791" t="s">
        <v>31</v>
      </c>
      <c r="FP14" s="791" t="s">
        <v>31</v>
      </c>
      <c r="FQ14" s="791" t="s">
        <v>31</v>
      </c>
      <c r="FR14" s="791" t="s">
        <v>31</v>
      </c>
      <c r="FS14" s="791" t="s">
        <v>31</v>
      </c>
      <c r="FT14" s="791" t="s">
        <v>31</v>
      </c>
      <c r="FU14" s="791" t="s">
        <v>31</v>
      </c>
      <c r="FV14" s="791" t="s">
        <v>31</v>
      </c>
      <c r="FW14" s="791" t="s">
        <v>31</v>
      </c>
      <c r="FX14" s="791" t="s">
        <v>31</v>
      </c>
      <c r="FY14" s="791" t="s">
        <v>31</v>
      </c>
      <c r="FZ14" s="791" t="s">
        <v>31</v>
      </c>
      <c r="GA14" s="791" t="s">
        <v>31</v>
      </c>
      <c r="GB14" s="791" t="s">
        <v>31</v>
      </c>
      <c r="GC14" s="791" t="s">
        <v>31</v>
      </c>
      <c r="GD14" s="791" t="s">
        <v>31</v>
      </c>
      <c r="GE14" s="791" t="s">
        <v>31</v>
      </c>
      <c r="GF14" s="791" t="s">
        <v>31</v>
      </c>
      <c r="GG14" s="791" t="s">
        <v>31</v>
      </c>
      <c r="GH14" s="791" t="s">
        <v>31</v>
      </c>
      <c r="GI14" s="791" t="s">
        <v>31</v>
      </c>
      <c r="GJ14" s="791" t="s">
        <v>31</v>
      </c>
      <c r="GK14" s="791" t="s">
        <v>31</v>
      </c>
      <c r="GL14" s="791" t="s">
        <v>31</v>
      </c>
      <c r="GM14" s="791" t="s">
        <v>31</v>
      </c>
      <c r="GN14" s="791" t="s">
        <v>31</v>
      </c>
      <c r="GO14" s="791" t="s">
        <v>31</v>
      </c>
      <c r="GP14" s="791" t="s">
        <v>31</v>
      </c>
      <c r="GQ14" s="487" t="e">
        <f>ROUND(#REF!/30.4,0)</f>
        <v>#REF!</v>
      </c>
      <c r="GU14" s="28"/>
      <c r="GV14" s="611" t="str">
        <f t="shared" si="2"/>
        <v>C096</v>
      </c>
      <c r="GW14" s="30">
        <f t="shared" ref="GW14:GW30" si="4">IF(MIN(HF14:HK14)=0,48000,MIN(HF14:HK14))</f>
        <v>48000</v>
      </c>
      <c r="GX14" s="25" t="str">
        <f>IF(COUNTIF($G4:$GP4,$GX$12)=0,"N",HLOOKUP($GX$12,$G4:$GP$21,$HE14,FALSE))</f>
        <v>N</v>
      </c>
      <c r="GY14" s="25" t="str">
        <f>IF(COUNTIF($G4:$GP4,$GY$12)=0,"N",HLOOKUP($GY$12,$G4:$GP$21,$HE14,FALSE))</f>
        <v>N</v>
      </c>
      <c r="GZ14" s="25" t="str">
        <f>IF(COUNTIF($G4:$GP4,$GZ$12)=0,"N",HLOOKUP($GZ$12,$G4:$GP$21,$HE14,FALSE))</f>
        <v>N</v>
      </c>
      <c r="HA14" s="25" t="str">
        <f>IF(COUNTIF($G4:$GP4,$HA$12)=0,"N",HLOOKUP($HA$12,$G4:$GP$21,$HE14,FALSE))</f>
        <v>N</v>
      </c>
      <c r="HB14" s="25" t="str">
        <f>IF(COUNTIF($G4:$GP4,$HB$12)=0,"N",HLOOKUP($HB$12,$G4:$GP$21,$HE14,FALSE))</f>
        <v>N</v>
      </c>
      <c r="HC14" s="25" t="str">
        <f>IF(COUNTIF($G4:$GP4,$HC$12)=0,"N",HLOOKUP($HC$12,$G4:$GP$21,$HE14,FALSE))</f>
        <v>N</v>
      </c>
      <c r="HE14" s="554">
        <v>18</v>
      </c>
      <c r="HF14" s="25" t="str">
        <f t="shared" ref="HF14:HF30" si="5">IF(GX14&gt;=$HE$12,GX14,"N")</f>
        <v>N</v>
      </c>
      <c r="HG14" s="25" t="str">
        <f t="shared" ref="HG14:HG30" si="6">IF(GY14&gt;=$HE$12,GY14,"N")</f>
        <v>N</v>
      </c>
      <c r="HH14" s="25" t="str">
        <f t="shared" ref="HH14:HH30" si="7">IF(GZ14&gt;=$HE$12,GZ14,"N")</f>
        <v>N</v>
      </c>
      <c r="HI14" s="25" t="str">
        <f t="shared" ref="HI14:HI30" si="8">IF(HA14&gt;=$HE$12,HA14,"N")</f>
        <v>N</v>
      </c>
      <c r="HJ14" s="25" t="str">
        <f t="shared" ref="HJ14:HJ30" si="9">IF(HB14&gt;=$HE$12,HB14,"N")</f>
        <v>N</v>
      </c>
      <c r="HK14" s="25" t="str">
        <f t="shared" ref="HK14:HK30" si="10">IF(HC14&gt;=$HE$12,HC14,"N")</f>
        <v>N</v>
      </c>
      <c r="HL14" s="25" t="str">
        <f>IF(COUNTIF($G4:$GP4,"F")=0,"N",HLOOKUP("F",$G4:$GP$21,$HE14,FALSE))</f>
        <v>N</v>
      </c>
    </row>
    <row r="15" spans="1:222" ht="15.75" customHeight="1" x14ac:dyDescent="0.2">
      <c r="A15" s="5" t="str">
        <f>[4]Résumé!$I73</f>
        <v>V10T</v>
      </c>
      <c r="B15" s="36">
        <f>[4]Résumé!$L73</f>
        <v>66.679999999999382</v>
      </c>
      <c r="C15" s="486" t="str">
        <f>'[2]AT 1292-15'!$AC24</f>
        <v>-</v>
      </c>
      <c r="D15" s="5">
        <f>[4]Résumé!$J73</f>
        <v>42628</v>
      </c>
      <c r="E15" s="14">
        <f t="shared" si="0"/>
        <v>42644</v>
      </c>
      <c r="F15" s="439" t="s">
        <v>85</v>
      </c>
      <c r="G15" s="508">
        <v>31</v>
      </c>
      <c r="H15" s="508">
        <v>23</v>
      </c>
      <c r="I15" s="508">
        <v>36</v>
      </c>
      <c r="J15" s="508">
        <v>38</v>
      </c>
      <c r="K15" s="508">
        <v>26</v>
      </c>
      <c r="L15" s="508">
        <v>30</v>
      </c>
      <c r="M15" s="508">
        <v>26</v>
      </c>
      <c r="N15" s="508">
        <v>29</v>
      </c>
      <c r="O15" s="508">
        <v>14</v>
      </c>
      <c r="P15" s="508">
        <v>10</v>
      </c>
      <c r="Q15" s="508">
        <v>1</v>
      </c>
      <c r="R15" s="493" t="s">
        <v>197</v>
      </c>
      <c r="S15" s="493" t="s">
        <v>197</v>
      </c>
      <c r="T15" s="493" t="s">
        <v>197</v>
      </c>
      <c r="U15" s="493" t="s">
        <v>197</v>
      </c>
      <c r="V15" s="493" t="s">
        <v>197</v>
      </c>
      <c r="W15" s="261" t="s">
        <v>197</v>
      </c>
      <c r="X15" s="261" t="s">
        <v>197</v>
      </c>
      <c r="Y15" s="261" t="s">
        <v>197</v>
      </c>
      <c r="Z15" s="493">
        <v>17</v>
      </c>
      <c r="AA15" s="493">
        <v>1</v>
      </c>
      <c r="AB15" s="36" t="s">
        <v>12</v>
      </c>
      <c r="AC15" s="36" t="s">
        <v>12</v>
      </c>
      <c r="AD15" s="36" t="s">
        <v>12</v>
      </c>
      <c r="AE15" s="36" t="s">
        <v>12</v>
      </c>
      <c r="AF15" s="36" t="s">
        <v>12</v>
      </c>
      <c r="AG15" s="527">
        <v>23</v>
      </c>
      <c r="AH15" s="527">
        <v>23</v>
      </c>
      <c r="AI15" s="791">
        <v>21</v>
      </c>
      <c r="AJ15" s="791">
        <v>21</v>
      </c>
      <c r="AK15" s="791">
        <v>21</v>
      </c>
      <c r="AL15" s="791">
        <v>21</v>
      </c>
      <c r="AM15" s="791">
        <v>21</v>
      </c>
      <c r="AN15" s="791">
        <v>21</v>
      </c>
      <c r="AO15" s="791">
        <v>1</v>
      </c>
      <c r="AP15" s="154">
        <v>50</v>
      </c>
      <c r="AQ15" s="154">
        <v>50</v>
      </c>
      <c r="AR15" s="154">
        <v>50</v>
      </c>
      <c r="AS15" s="154">
        <v>50</v>
      </c>
      <c r="AT15" s="791">
        <v>1</v>
      </c>
      <c r="AU15" s="791">
        <v>21</v>
      </c>
      <c r="AV15" s="791">
        <v>21</v>
      </c>
      <c r="AW15" s="791">
        <v>21</v>
      </c>
      <c r="AX15" s="791">
        <v>21</v>
      </c>
      <c r="AY15" s="791">
        <v>21</v>
      </c>
      <c r="AZ15" s="791">
        <v>21</v>
      </c>
      <c r="BA15" s="791">
        <v>21</v>
      </c>
      <c r="BB15" s="791">
        <v>21</v>
      </c>
      <c r="BC15" s="791">
        <v>21</v>
      </c>
      <c r="BD15" s="791">
        <v>21</v>
      </c>
      <c r="BE15" s="791">
        <v>21</v>
      </c>
      <c r="BF15" s="791">
        <v>21</v>
      </c>
      <c r="BG15" s="791">
        <v>21</v>
      </c>
      <c r="BH15" s="791">
        <v>21</v>
      </c>
      <c r="BI15" s="791">
        <v>21</v>
      </c>
      <c r="BJ15" s="791">
        <v>21</v>
      </c>
      <c r="BK15" s="791">
        <v>21</v>
      </c>
      <c r="BL15" s="791">
        <v>21</v>
      </c>
      <c r="BM15" s="791">
        <v>21</v>
      </c>
      <c r="BN15" s="791">
        <v>21</v>
      </c>
      <c r="BO15" s="791" t="s">
        <v>31</v>
      </c>
      <c r="BP15" s="791" t="s">
        <v>31</v>
      </c>
      <c r="BQ15" s="791" t="s">
        <v>31</v>
      </c>
      <c r="BR15" s="791" t="s">
        <v>31</v>
      </c>
      <c r="BS15" s="791" t="s">
        <v>31</v>
      </c>
      <c r="BT15" s="791" t="s">
        <v>31</v>
      </c>
      <c r="BU15" s="791" t="s">
        <v>31</v>
      </c>
      <c r="BV15" s="791" t="s">
        <v>31</v>
      </c>
      <c r="BW15" s="791" t="s">
        <v>31</v>
      </c>
      <c r="BX15" s="791" t="s">
        <v>31</v>
      </c>
      <c r="BY15" s="791" t="s">
        <v>31</v>
      </c>
      <c r="BZ15" s="791" t="s">
        <v>31</v>
      </c>
      <c r="CA15" s="791" t="s">
        <v>31</v>
      </c>
      <c r="CB15" s="791" t="s">
        <v>31</v>
      </c>
      <c r="CC15" s="791" t="s">
        <v>31</v>
      </c>
      <c r="CD15" s="791" t="s">
        <v>31</v>
      </c>
      <c r="CE15" s="791" t="s">
        <v>31</v>
      </c>
      <c r="CF15" s="791" t="s">
        <v>31</v>
      </c>
      <c r="CG15" s="791" t="s">
        <v>31</v>
      </c>
      <c r="CH15" s="791" t="s">
        <v>31</v>
      </c>
      <c r="CI15" s="791" t="s">
        <v>31</v>
      </c>
      <c r="CJ15" s="791" t="s">
        <v>31</v>
      </c>
      <c r="CK15" s="791" t="s">
        <v>31</v>
      </c>
      <c r="CL15" s="791" t="s">
        <v>31</v>
      </c>
      <c r="CM15" s="791" t="s">
        <v>31</v>
      </c>
      <c r="CN15" s="791" t="s">
        <v>31</v>
      </c>
      <c r="CO15" s="791" t="s">
        <v>31</v>
      </c>
      <c r="CP15" s="791" t="s">
        <v>31</v>
      </c>
      <c r="CQ15" s="791" t="s">
        <v>31</v>
      </c>
      <c r="CR15" s="791" t="s">
        <v>31</v>
      </c>
      <c r="CS15" s="791" t="s">
        <v>31</v>
      </c>
      <c r="CT15" s="791" t="s">
        <v>31</v>
      </c>
      <c r="CU15" s="791" t="s">
        <v>31</v>
      </c>
      <c r="CV15" s="791" t="s">
        <v>31</v>
      </c>
      <c r="CW15" s="791" t="s">
        <v>31</v>
      </c>
      <c r="CX15" s="791" t="s">
        <v>31</v>
      </c>
      <c r="CY15" s="791" t="s">
        <v>31</v>
      </c>
      <c r="CZ15" s="791" t="s">
        <v>31</v>
      </c>
      <c r="DA15" s="791" t="s">
        <v>31</v>
      </c>
      <c r="DB15" s="791" t="s">
        <v>31</v>
      </c>
      <c r="DC15" s="791" t="s">
        <v>31</v>
      </c>
      <c r="DD15" s="791" t="s">
        <v>31</v>
      </c>
      <c r="DE15" s="791" t="s">
        <v>31</v>
      </c>
      <c r="DF15" s="791" t="s">
        <v>31</v>
      </c>
      <c r="DG15" s="791" t="s">
        <v>31</v>
      </c>
      <c r="DH15" s="791" t="s">
        <v>31</v>
      </c>
      <c r="DI15" s="791" t="s">
        <v>31</v>
      </c>
      <c r="DJ15" s="791" t="s">
        <v>31</v>
      </c>
      <c r="DK15" s="791" t="s">
        <v>31</v>
      </c>
      <c r="DL15" s="791" t="s">
        <v>31</v>
      </c>
      <c r="DM15" s="791" t="s">
        <v>31</v>
      </c>
      <c r="DN15" s="791" t="s">
        <v>31</v>
      </c>
      <c r="DO15" s="791" t="s">
        <v>31</v>
      </c>
      <c r="DP15" s="791" t="s">
        <v>31</v>
      </c>
      <c r="DQ15" s="791" t="s">
        <v>31</v>
      </c>
      <c r="DR15" s="791" t="s">
        <v>31</v>
      </c>
      <c r="DS15" s="791" t="s">
        <v>31</v>
      </c>
      <c r="DT15" s="791" t="s">
        <v>31</v>
      </c>
      <c r="DU15" s="791" t="s">
        <v>31</v>
      </c>
      <c r="DV15" s="791" t="s">
        <v>31</v>
      </c>
      <c r="DW15" s="791" t="s">
        <v>31</v>
      </c>
      <c r="DX15" s="791" t="s">
        <v>31</v>
      </c>
      <c r="DY15" s="791" t="s">
        <v>31</v>
      </c>
      <c r="DZ15" s="791" t="s">
        <v>31</v>
      </c>
      <c r="EA15" s="791" t="s">
        <v>31</v>
      </c>
      <c r="EB15" s="791" t="s">
        <v>31</v>
      </c>
      <c r="EC15" s="791" t="s">
        <v>31</v>
      </c>
      <c r="ED15" s="791" t="s">
        <v>31</v>
      </c>
      <c r="EE15" s="791" t="s">
        <v>31</v>
      </c>
      <c r="EF15" s="791" t="s">
        <v>31</v>
      </c>
      <c r="EG15" s="791" t="s">
        <v>31</v>
      </c>
      <c r="EH15" s="791" t="s">
        <v>31</v>
      </c>
      <c r="EI15" s="791" t="s">
        <v>31</v>
      </c>
      <c r="EJ15" s="791" t="s">
        <v>31</v>
      </c>
      <c r="EK15" s="791" t="s">
        <v>31</v>
      </c>
      <c r="EL15" s="791" t="s">
        <v>31</v>
      </c>
      <c r="EM15" s="791" t="s">
        <v>31</v>
      </c>
      <c r="EN15" s="791" t="s">
        <v>31</v>
      </c>
      <c r="EO15" s="791" t="s">
        <v>31</v>
      </c>
      <c r="EP15" s="791" t="s">
        <v>31</v>
      </c>
      <c r="EQ15" s="791" t="s">
        <v>31</v>
      </c>
      <c r="ER15" s="791" t="s">
        <v>31</v>
      </c>
      <c r="ES15" s="791" t="s">
        <v>31</v>
      </c>
      <c r="ET15" s="791" t="s">
        <v>31</v>
      </c>
      <c r="EU15" s="791" t="s">
        <v>31</v>
      </c>
      <c r="EV15" s="791" t="s">
        <v>31</v>
      </c>
      <c r="EW15" s="791" t="s">
        <v>31</v>
      </c>
      <c r="EX15" s="791" t="s">
        <v>31</v>
      </c>
      <c r="EY15" s="791" t="s">
        <v>31</v>
      </c>
      <c r="EZ15" s="791" t="s">
        <v>31</v>
      </c>
      <c r="FA15" s="791" t="s">
        <v>31</v>
      </c>
      <c r="FB15" s="791" t="s">
        <v>31</v>
      </c>
      <c r="FC15" s="791" t="s">
        <v>31</v>
      </c>
      <c r="FD15" s="791" t="s">
        <v>31</v>
      </c>
      <c r="FE15" s="791" t="s">
        <v>31</v>
      </c>
      <c r="FF15" s="791" t="s">
        <v>31</v>
      </c>
      <c r="FG15" s="791" t="s">
        <v>31</v>
      </c>
      <c r="FH15" s="791" t="s">
        <v>31</v>
      </c>
      <c r="FI15" s="791" t="s">
        <v>31</v>
      </c>
      <c r="FJ15" s="791" t="s">
        <v>31</v>
      </c>
      <c r="FK15" s="791" t="s">
        <v>31</v>
      </c>
      <c r="FL15" s="791" t="s">
        <v>31</v>
      </c>
      <c r="FM15" s="791" t="s">
        <v>31</v>
      </c>
      <c r="FN15" s="791" t="s">
        <v>31</v>
      </c>
      <c r="FO15" s="791" t="s">
        <v>31</v>
      </c>
      <c r="FP15" s="791" t="s">
        <v>31</v>
      </c>
      <c r="FQ15" s="791" t="s">
        <v>31</v>
      </c>
      <c r="FR15" s="791" t="s">
        <v>31</v>
      </c>
      <c r="FS15" s="791" t="s">
        <v>31</v>
      </c>
      <c r="FT15" s="791" t="s">
        <v>31</v>
      </c>
      <c r="FU15" s="791" t="s">
        <v>31</v>
      </c>
      <c r="FV15" s="791" t="s">
        <v>31</v>
      </c>
      <c r="FW15" s="791" t="s">
        <v>31</v>
      </c>
      <c r="FX15" s="791" t="s">
        <v>31</v>
      </c>
      <c r="FY15" s="791" t="s">
        <v>31</v>
      </c>
      <c r="FZ15" s="791" t="s">
        <v>31</v>
      </c>
      <c r="GA15" s="791" t="s">
        <v>31</v>
      </c>
      <c r="GB15" s="791" t="s">
        <v>31</v>
      </c>
      <c r="GC15" s="791" t="s">
        <v>31</v>
      </c>
      <c r="GD15" s="791" t="s">
        <v>31</v>
      </c>
      <c r="GE15" s="791" t="s">
        <v>31</v>
      </c>
      <c r="GF15" s="791" t="s">
        <v>31</v>
      </c>
      <c r="GG15" s="791" t="s">
        <v>31</v>
      </c>
      <c r="GH15" s="791" t="s">
        <v>31</v>
      </c>
      <c r="GI15" s="791" t="s">
        <v>31</v>
      </c>
      <c r="GJ15" s="791" t="s">
        <v>31</v>
      </c>
      <c r="GK15" s="791" t="s">
        <v>31</v>
      </c>
      <c r="GL15" s="791" t="s">
        <v>31</v>
      </c>
      <c r="GM15" s="791" t="s">
        <v>31</v>
      </c>
      <c r="GN15" s="791" t="s">
        <v>31</v>
      </c>
      <c r="GO15" s="791" t="s">
        <v>31</v>
      </c>
      <c r="GP15" s="791" t="s">
        <v>31</v>
      </c>
      <c r="GQ15" s="487" t="e">
        <f>ROUND(#REF!/30.4,0)</f>
        <v>#REF!</v>
      </c>
      <c r="GU15" s="28"/>
      <c r="GV15" s="611" t="str">
        <f t="shared" si="2"/>
        <v>C101</v>
      </c>
      <c r="GW15" s="30">
        <f t="shared" si="4"/>
        <v>48000</v>
      </c>
      <c r="GX15" s="25" t="str">
        <f>IF(COUNTIF($G5:$GP5,$GX$12)=0,"N",HLOOKUP($GX$12,$G5:$GP$21,$HE15,FALSE))</f>
        <v>N</v>
      </c>
      <c r="GY15" s="25" t="str">
        <f>IF(COUNTIF($G5:$GP5,$GY$12)=0,"N",HLOOKUP($GY$12,$G5:$GP$21,$HE15,FALSE))</f>
        <v>N</v>
      </c>
      <c r="GZ15" s="25" t="str">
        <f>IF(COUNTIF($G5:$GP5,$GZ$12)=0,"N",HLOOKUP($GZ$12,$G5:$GP$21,$HE15,FALSE))</f>
        <v>N</v>
      </c>
      <c r="HA15" s="25" t="str">
        <f>IF(COUNTIF($G5:$GP5,$HA$12)=0,"N",HLOOKUP($HA$12,$G5:$GP$21,$HE15,FALSE))</f>
        <v>N</v>
      </c>
      <c r="HB15" s="25" t="str">
        <f>IF(COUNTIF($G5:$GP5,$HB$12)=0,"N",HLOOKUP($HB$12,$G5:$GP$21,$HE15,FALSE))</f>
        <v>N</v>
      </c>
      <c r="HC15" s="25" t="str">
        <f>IF(COUNTIF($G5:$GP5,$HC$12)=0,"N",HLOOKUP($HC$12,$G5:$GP$21,$HE15,FALSE))</f>
        <v>N</v>
      </c>
      <c r="HE15" s="554">
        <v>17</v>
      </c>
      <c r="HF15" s="25" t="str">
        <f t="shared" si="5"/>
        <v>N</v>
      </c>
      <c r="HG15" s="25" t="str">
        <f t="shared" si="6"/>
        <v>N</v>
      </c>
      <c r="HH15" s="25" t="str">
        <f t="shared" si="7"/>
        <v>N</v>
      </c>
      <c r="HI15" s="25" t="str">
        <f t="shared" si="8"/>
        <v>N</v>
      </c>
      <c r="HJ15" s="25" t="str">
        <f t="shared" si="9"/>
        <v>N</v>
      </c>
      <c r="HK15" s="25" t="str">
        <f t="shared" si="10"/>
        <v>N</v>
      </c>
      <c r="HL15" s="25" t="str">
        <f>IF(COUNTIF($G5:$GP5,"F")=0,"N",HLOOKUP("F",$G5:$GP$21,$HE15,FALSE))</f>
        <v>N</v>
      </c>
    </row>
    <row r="16" spans="1:222" ht="15.75" customHeight="1" x14ac:dyDescent="0.2">
      <c r="A16" s="5" t="str">
        <f>[4]Résumé!$I74</f>
        <v>V15</v>
      </c>
      <c r="B16" s="36">
        <f>[4]Résumé!$L74</f>
        <v>895.48999999999978</v>
      </c>
      <c r="C16" s="486" t="str">
        <f>'[2]AT 1292-15'!$AC25</f>
        <v>-</v>
      </c>
      <c r="D16" s="5">
        <f>[4]Résumé!$J74</f>
        <v>44267</v>
      </c>
      <c r="E16" s="14">
        <f t="shared" si="0"/>
        <v>48000</v>
      </c>
      <c r="F16" s="439" t="s">
        <v>86</v>
      </c>
      <c r="G16" s="493" t="s">
        <v>197</v>
      </c>
      <c r="H16" s="493" t="s">
        <v>197</v>
      </c>
      <c r="I16" s="493" t="s">
        <v>197</v>
      </c>
      <c r="J16" s="493" t="s">
        <v>197</v>
      </c>
      <c r="K16" s="493" t="s">
        <v>197</v>
      </c>
      <c r="L16" s="508"/>
      <c r="M16" s="508">
        <v>7</v>
      </c>
      <c r="N16" s="508">
        <v>13</v>
      </c>
      <c r="O16" s="508">
        <v>34</v>
      </c>
      <c r="P16" s="508">
        <v>27</v>
      </c>
      <c r="Q16" s="508">
        <v>15</v>
      </c>
      <c r="R16" s="509" t="s">
        <v>12</v>
      </c>
      <c r="S16" s="509" t="s">
        <v>12</v>
      </c>
      <c r="T16" s="509" t="s">
        <v>12</v>
      </c>
      <c r="U16" s="493" t="s">
        <v>12</v>
      </c>
      <c r="V16" s="493" t="s">
        <v>12</v>
      </c>
      <c r="W16" s="493">
        <v>1</v>
      </c>
      <c r="X16" s="493">
        <v>19</v>
      </c>
      <c r="Y16" s="493">
        <v>24</v>
      </c>
      <c r="Z16" s="493">
        <v>15</v>
      </c>
      <c r="AA16" s="493">
        <v>21</v>
      </c>
      <c r="AB16" s="493">
        <v>23</v>
      </c>
      <c r="AC16" s="791">
        <v>1</v>
      </c>
      <c r="AD16" s="154">
        <v>50</v>
      </c>
      <c r="AE16" s="154">
        <v>50</v>
      </c>
      <c r="AF16" s="154">
        <v>50</v>
      </c>
      <c r="AG16" s="154">
        <v>50</v>
      </c>
      <c r="AH16" s="791">
        <v>1</v>
      </c>
      <c r="AI16" s="791">
        <v>21</v>
      </c>
      <c r="AJ16" s="791">
        <v>21</v>
      </c>
      <c r="AK16" s="791">
        <v>21</v>
      </c>
      <c r="AL16" s="791">
        <v>21</v>
      </c>
      <c r="AM16" s="791">
        <v>21</v>
      </c>
      <c r="AN16" s="791">
        <v>21</v>
      </c>
      <c r="AO16" s="791">
        <v>21</v>
      </c>
      <c r="AP16" s="791">
        <v>21</v>
      </c>
      <c r="AQ16" s="791">
        <v>21</v>
      </c>
      <c r="AR16" s="791">
        <v>21</v>
      </c>
      <c r="AS16" s="791">
        <v>21</v>
      </c>
      <c r="AT16" s="791">
        <v>21</v>
      </c>
      <c r="AU16" s="791">
        <v>21</v>
      </c>
      <c r="AV16" s="791">
        <v>21</v>
      </c>
      <c r="AW16" s="791" t="s">
        <v>196</v>
      </c>
      <c r="AX16" s="791" t="s">
        <v>196</v>
      </c>
      <c r="AY16" s="791" t="s">
        <v>196</v>
      </c>
      <c r="AZ16" s="791" t="s">
        <v>196</v>
      </c>
      <c r="BA16" s="791" t="s">
        <v>196</v>
      </c>
      <c r="BB16" s="791" t="s">
        <v>196</v>
      </c>
      <c r="BC16" s="791" t="s">
        <v>196</v>
      </c>
      <c r="BD16" s="791" t="s">
        <v>196</v>
      </c>
      <c r="BE16" s="791" t="s">
        <v>196</v>
      </c>
      <c r="BF16" s="791" t="s">
        <v>196</v>
      </c>
      <c r="BG16" s="791" t="s">
        <v>196</v>
      </c>
      <c r="BH16" s="791" t="s">
        <v>196</v>
      </c>
      <c r="BI16" s="791" t="s">
        <v>196</v>
      </c>
      <c r="BJ16" s="791" t="s">
        <v>196</v>
      </c>
      <c r="BK16" s="791" t="s">
        <v>196</v>
      </c>
      <c r="BL16" s="791" t="s">
        <v>196</v>
      </c>
      <c r="BM16" s="791" t="s">
        <v>196</v>
      </c>
      <c r="BN16" s="791" t="s">
        <v>196</v>
      </c>
      <c r="BO16" s="791" t="s">
        <v>31</v>
      </c>
      <c r="BP16" s="791" t="s">
        <v>31</v>
      </c>
      <c r="BQ16" s="791" t="s">
        <v>31</v>
      </c>
      <c r="BR16" s="791" t="s">
        <v>31</v>
      </c>
      <c r="BS16" s="791" t="s">
        <v>31</v>
      </c>
      <c r="BT16" s="791" t="s">
        <v>31</v>
      </c>
      <c r="BU16" s="791" t="s">
        <v>31</v>
      </c>
      <c r="BV16" s="791" t="s">
        <v>31</v>
      </c>
      <c r="BW16" s="791" t="s">
        <v>31</v>
      </c>
      <c r="BX16" s="791" t="s">
        <v>31</v>
      </c>
      <c r="BY16" s="791" t="s">
        <v>31</v>
      </c>
      <c r="BZ16" s="791" t="s">
        <v>31</v>
      </c>
      <c r="CA16" s="791" t="s">
        <v>31</v>
      </c>
      <c r="CB16" s="791" t="s">
        <v>31</v>
      </c>
      <c r="CC16" s="791" t="s">
        <v>31</v>
      </c>
      <c r="CD16" s="791" t="s">
        <v>31</v>
      </c>
      <c r="CE16" s="791" t="s">
        <v>31</v>
      </c>
      <c r="CF16" s="791" t="s">
        <v>31</v>
      </c>
      <c r="CG16" s="791" t="s">
        <v>31</v>
      </c>
      <c r="CH16" s="791" t="s">
        <v>31</v>
      </c>
      <c r="CI16" s="791" t="s">
        <v>31</v>
      </c>
      <c r="CJ16" s="791" t="s">
        <v>31</v>
      </c>
      <c r="CK16" s="791" t="s">
        <v>31</v>
      </c>
      <c r="CL16" s="791" t="s">
        <v>31</v>
      </c>
      <c r="CM16" s="791" t="s">
        <v>31</v>
      </c>
      <c r="CN16" s="791" t="s">
        <v>31</v>
      </c>
      <c r="CO16" s="791" t="s">
        <v>31</v>
      </c>
      <c r="CP16" s="791" t="s">
        <v>31</v>
      </c>
      <c r="CQ16" s="791" t="s">
        <v>31</v>
      </c>
      <c r="CR16" s="791" t="s">
        <v>31</v>
      </c>
      <c r="CS16" s="791" t="s">
        <v>31</v>
      </c>
      <c r="CT16" s="791" t="s">
        <v>31</v>
      </c>
      <c r="CU16" s="791" t="s">
        <v>31</v>
      </c>
      <c r="CV16" s="791" t="s">
        <v>31</v>
      </c>
      <c r="CW16" s="791" t="s">
        <v>31</v>
      </c>
      <c r="CX16" s="791" t="s">
        <v>31</v>
      </c>
      <c r="CY16" s="791" t="s">
        <v>31</v>
      </c>
      <c r="CZ16" s="791" t="s">
        <v>31</v>
      </c>
      <c r="DA16" s="791" t="s">
        <v>31</v>
      </c>
      <c r="DB16" s="791" t="s">
        <v>31</v>
      </c>
      <c r="DC16" s="791" t="s">
        <v>31</v>
      </c>
      <c r="DD16" s="791" t="s">
        <v>31</v>
      </c>
      <c r="DE16" s="791" t="s">
        <v>31</v>
      </c>
      <c r="DF16" s="791" t="s">
        <v>31</v>
      </c>
      <c r="DG16" s="791" t="s">
        <v>31</v>
      </c>
      <c r="DH16" s="791" t="s">
        <v>31</v>
      </c>
      <c r="DI16" s="791" t="s">
        <v>31</v>
      </c>
      <c r="DJ16" s="791" t="s">
        <v>31</v>
      </c>
      <c r="DK16" s="791" t="s">
        <v>31</v>
      </c>
      <c r="DL16" s="791" t="s">
        <v>31</v>
      </c>
      <c r="DM16" s="791" t="s">
        <v>31</v>
      </c>
      <c r="DN16" s="791" t="s">
        <v>31</v>
      </c>
      <c r="DO16" s="791" t="s">
        <v>31</v>
      </c>
      <c r="DP16" s="791" t="s">
        <v>31</v>
      </c>
      <c r="DQ16" s="791" t="s">
        <v>31</v>
      </c>
      <c r="DR16" s="791" t="s">
        <v>31</v>
      </c>
      <c r="DS16" s="791" t="s">
        <v>31</v>
      </c>
      <c r="DT16" s="791" t="s">
        <v>31</v>
      </c>
      <c r="DU16" s="791" t="s">
        <v>31</v>
      </c>
      <c r="DV16" s="791" t="s">
        <v>31</v>
      </c>
      <c r="DW16" s="791" t="s">
        <v>31</v>
      </c>
      <c r="DX16" s="791" t="s">
        <v>31</v>
      </c>
      <c r="DY16" s="791" t="s">
        <v>31</v>
      </c>
      <c r="DZ16" s="791" t="s">
        <v>31</v>
      </c>
      <c r="EA16" s="791" t="s">
        <v>31</v>
      </c>
      <c r="EB16" s="791" t="s">
        <v>31</v>
      </c>
      <c r="EC16" s="791" t="s">
        <v>31</v>
      </c>
      <c r="ED16" s="791" t="s">
        <v>31</v>
      </c>
      <c r="EE16" s="791" t="s">
        <v>31</v>
      </c>
      <c r="EF16" s="791" t="s">
        <v>31</v>
      </c>
      <c r="EG16" s="791" t="s">
        <v>31</v>
      </c>
      <c r="EH16" s="791" t="s">
        <v>31</v>
      </c>
      <c r="EI16" s="791" t="s">
        <v>31</v>
      </c>
      <c r="EJ16" s="791" t="s">
        <v>31</v>
      </c>
      <c r="EK16" s="791" t="s">
        <v>31</v>
      </c>
      <c r="EL16" s="791" t="s">
        <v>31</v>
      </c>
      <c r="EM16" s="791" t="s">
        <v>31</v>
      </c>
      <c r="EN16" s="791" t="s">
        <v>31</v>
      </c>
      <c r="EO16" s="791" t="s">
        <v>31</v>
      </c>
      <c r="EP16" s="791" t="s">
        <v>31</v>
      </c>
      <c r="EQ16" s="791" t="s">
        <v>31</v>
      </c>
      <c r="ER16" s="791" t="s">
        <v>31</v>
      </c>
      <c r="ES16" s="791" t="s">
        <v>31</v>
      </c>
      <c r="ET16" s="791" t="s">
        <v>31</v>
      </c>
      <c r="EU16" s="791" t="s">
        <v>31</v>
      </c>
      <c r="EV16" s="791" t="s">
        <v>31</v>
      </c>
      <c r="EW16" s="791" t="s">
        <v>31</v>
      </c>
      <c r="EX16" s="791" t="s">
        <v>31</v>
      </c>
      <c r="EY16" s="791" t="s">
        <v>31</v>
      </c>
      <c r="EZ16" s="791" t="s">
        <v>31</v>
      </c>
      <c r="FA16" s="791" t="s">
        <v>31</v>
      </c>
      <c r="FB16" s="791" t="s">
        <v>31</v>
      </c>
      <c r="FC16" s="791" t="s">
        <v>31</v>
      </c>
      <c r="FD16" s="791" t="s">
        <v>31</v>
      </c>
      <c r="FE16" s="791" t="s">
        <v>31</v>
      </c>
      <c r="FF16" s="791" t="s">
        <v>31</v>
      </c>
      <c r="FG16" s="791" t="s">
        <v>31</v>
      </c>
      <c r="FH16" s="791" t="s">
        <v>31</v>
      </c>
      <c r="FI16" s="791" t="s">
        <v>31</v>
      </c>
      <c r="FJ16" s="791" t="s">
        <v>31</v>
      </c>
      <c r="FK16" s="791" t="s">
        <v>31</v>
      </c>
      <c r="FL16" s="791" t="s">
        <v>31</v>
      </c>
      <c r="FM16" s="791" t="s">
        <v>31</v>
      </c>
      <c r="FN16" s="791" t="s">
        <v>31</v>
      </c>
      <c r="FO16" s="791" t="s">
        <v>31</v>
      </c>
      <c r="FP16" s="791" t="s">
        <v>31</v>
      </c>
      <c r="FQ16" s="791" t="s">
        <v>31</v>
      </c>
      <c r="FR16" s="791" t="s">
        <v>31</v>
      </c>
      <c r="FS16" s="791" t="s">
        <v>31</v>
      </c>
      <c r="FT16" s="791" t="s">
        <v>31</v>
      </c>
      <c r="FU16" s="791" t="s">
        <v>31</v>
      </c>
      <c r="FV16" s="791" t="s">
        <v>31</v>
      </c>
      <c r="FW16" s="791" t="s">
        <v>31</v>
      </c>
      <c r="FX16" s="791" t="s">
        <v>31</v>
      </c>
      <c r="FY16" s="791" t="s">
        <v>31</v>
      </c>
      <c r="FZ16" s="791" t="s">
        <v>31</v>
      </c>
      <c r="GA16" s="791" t="s">
        <v>31</v>
      </c>
      <c r="GB16" s="791" t="s">
        <v>31</v>
      </c>
      <c r="GC16" s="791" t="s">
        <v>31</v>
      </c>
      <c r="GD16" s="791" t="s">
        <v>31</v>
      </c>
      <c r="GE16" s="791" t="s">
        <v>31</v>
      </c>
      <c r="GF16" s="791" t="s">
        <v>31</v>
      </c>
      <c r="GG16" s="791" t="s">
        <v>31</v>
      </c>
      <c r="GH16" s="791" t="s">
        <v>31</v>
      </c>
      <c r="GI16" s="791" t="s">
        <v>31</v>
      </c>
      <c r="GJ16" s="791" t="s">
        <v>31</v>
      </c>
      <c r="GK16" s="791" t="s">
        <v>31</v>
      </c>
      <c r="GL16" s="791" t="s">
        <v>31</v>
      </c>
      <c r="GM16" s="791" t="s">
        <v>31</v>
      </c>
      <c r="GN16" s="791" t="s">
        <v>31</v>
      </c>
      <c r="GO16" s="791" t="s">
        <v>31</v>
      </c>
      <c r="GP16" s="791" t="s">
        <v>31</v>
      </c>
      <c r="GQ16" s="487" t="e">
        <f>ROUND(#REF!/30.4,0)</f>
        <v>#REF!</v>
      </c>
      <c r="GU16" s="28"/>
      <c r="GV16" s="611" t="str">
        <f t="shared" si="2"/>
        <v>C102</v>
      </c>
      <c r="GW16" s="30">
        <f t="shared" si="4"/>
        <v>48000</v>
      </c>
      <c r="GX16" s="25" t="str">
        <f>IF(COUNTIF($G6:$GP6,$GX$12)=0,"N",HLOOKUP($GX$12,$G6:$GP$21,$HE16,FALSE))</f>
        <v>N</v>
      </c>
      <c r="GY16" s="25">
        <f>IF(COUNTIF($G6:$GP6,$GY$12)=0,"N",HLOOKUP($GY$12,$G6:$GP$21,$HE16,FALSE))</f>
        <v>42339</v>
      </c>
      <c r="GZ16" s="25" t="str">
        <f>IF(COUNTIF($G6:$GP6,$GZ$12)=0,"N",HLOOKUP($GZ$12,$G6:$GP$21,$HE16,FALSE))</f>
        <v>N</v>
      </c>
      <c r="HA16" s="25" t="str">
        <f>IF(COUNTIF($G6:$GP6,$HA$12)=0,"N",HLOOKUP($HA$12,$G6:$GP$21,$HE16,FALSE))</f>
        <v>N</v>
      </c>
      <c r="HB16" s="25" t="str">
        <f>IF(COUNTIF($G6:$GP6,$HB$12)=0,"N",HLOOKUP($HB$12,$G6:$GP$21,$HE16,FALSE))</f>
        <v>N</v>
      </c>
      <c r="HC16" s="25" t="str">
        <f>IF(COUNTIF($G6:$GP6,$HC$12)=0,"N",HLOOKUP($HC$12,$G6:$GP$21,$HE16,FALSE))</f>
        <v>N</v>
      </c>
      <c r="HE16" s="554">
        <v>16</v>
      </c>
      <c r="HF16" s="25" t="str">
        <f t="shared" si="5"/>
        <v>N</v>
      </c>
      <c r="HG16" s="25" t="str">
        <f t="shared" si="6"/>
        <v>N</v>
      </c>
      <c r="HH16" s="25" t="str">
        <f t="shared" si="7"/>
        <v>N</v>
      </c>
      <c r="HI16" s="25" t="str">
        <f t="shared" si="8"/>
        <v>N</v>
      </c>
      <c r="HJ16" s="25" t="str">
        <f t="shared" si="9"/>
        <v>N</v>
      </c>
      <c r="HK16" s="25" t="str">
        <f t="shared" si="10"/>
        <v>N</v>
      </c>
      <c r="HL16" s="25" t="str">
        <f>IF(COUNTIF($G6:$GP6,"F")=0,"N",HLOOKUP("F",$G6:$GP$21,$HE16,FALSE))</f>
        <v>N</v>
      </c>
    </row>
    <row r="17" spans="1:237" ht="15.75" customHeight="1" x14ac:dyDescent="0.2">
      <c r="A17" s="5" t="str">
        <f>[4]Résumé!$I75</f>
        <v>V10</v>
      </c>
      <c r="B17" s="36">
        <f>[4]Résumé!$L75</f>
        <v>32.399999999999636</v>
      </c>
      <c r="C17" s="486" t="str">
        <f>'[2]AT 1292-15'!$AC26</f>
        <v>-</v>
      </c>
      <c r="D17" s="5">
        <f>[4]Résumé!$J75</f>
        <v>42859</v>
      </c>
      <c r="E17" s="14">
        <f t="shared" si="0"/>
        <v>42614</v>
      </c>
      <c r="F17" s="439" t="s">
        <v>87</v>
      </c>
      <c r="G17" s="508">
        <v>36</v>
      </c>
      <c r="H17" s="508">
        <v>4</v>
      </c>
      <c r="I17" s="508">
        <v>12</v>
      </c>
      <c r="J17" s="508">
        <v>37</v>
      </c>
      <c r="K17" s="508">
        <v>0</v>
      </c>
      <c r="L17" s="508">
        <v>3</v>
      </c>
      <c r="M17" s="726">
        <v>25</v>
      </c>
      <c r="N17" s="726">
        <v>34</v>
      </c>
      <c r="O17" s="726">
        <v>46</v>
      </c>
      <c r="P17" s="508">
        <v>33</v>
      </c>
      <c r="Q17" s="508">
        <v>6</v>
      </c>
      <c r="R17" s="508">
        <v>12</v>
      </c>
      <c r="S17" s="508">
        <v>36</v>
      </c>
      <c r="T17" s="508">
        <v>23</v>
      </c>
      <c r="U17" s="493">
        <v>14</v>
      </c>
      <c r="V17" s="493">
        <v>10</v>
      </c>
      <c r="W17" s="493">
        <v>41</v>
      </c>
      <c r="X17" s="493">
        <v>15</v>
      </c>
      <c r="Y17" s="493">
        <v>5</v>
      </c>
      <c r="Z17" s="493">
        <v>11</v>
      </c>
      <c r="AA17" s="36" t="s">
        <v>12</v>
      </c>
      <c r="AB17" s="36" t="s">
        <v>12</v>
      </c>
      <c r="AC17" s="36" t="s">
        <v>12</v>
      </c>
      <c r="AD17" s="36" t="s">
        <v>12</v>
      </c>
      <c r="AE17" s="36" t="s">
        <v>12</v>
      </c>
      <c r="AF17" s="527">
        <v>25</v>
      </c>
      <c r="AG17" s="527">
        <v>25</v>
      </c>
      <c r="AH17" s="791">
        <v>25</v>
      </c>
      <c r="AI17" s="791">
        <v>25</v>
      </c>
      <c r="AJ17" s="791">
        <v>25</v>
      </c>
      <c r="AK17" s="791">
        <v>25</v>
      </c>
      <c r="AL17" s="791">
        <v>25</v>
      </c>
      <c r="AM17" s="791">
        <v>25</v>
      </c>
      <c r="AN17" s="791">
        <v>25</v>
      </c>
      <c r="AO17" s="791">
        <v>1</v>
      </c>
      <c r="AP17" s="154">
        <v>50</v>
      </c>
      <c r="AQ17" s="154">
        <v>50</v>
      </c>
      <c r="AR17" s="154">
        <v>50</v>
      </c>
      <c r="AS17" s="154">
        <v>50</v>
      </c>
      <c r="AT17" s="791">
        <v>1</v>
      </c>
      <c r="AU17" s="791">
        <v>25</v>
      </c>
      <c r="AV17" s="791">
        <v>25</v>
      </c>
      <c r="AW17" s="791">
        <v>25</v>
      </c>
      <c r="AX17" s="791">
        <v>25</v>
      </c>
      <c r="AY17" s="791">
        <v>25</v>
      </c>
      <c r="AZ17" s="791">
        <v>25</v>
      </c>
      <c r="BA17" s="791">
        <v>25</v>
      </c>
      <c r="BB17" s="791">
        <v>25</v>
      </c>
      <c r="BC17" s="791">
        <v>25</v>
      </c>
      <c r="BD17" s="791">
        <v>25</v>
      </c>
      <c r="BE17" s="791">
        <v>25</v>
      </c>
      <c r="BF17" s="791">
        <v>25</v>
      </c>
      <c r="BG17" s="791">
        <v>25</v>
      </c>
      <c r="BH17" s="791">
        <v>25</v>
      </c>
      <c r="BI17" s="791">
        <v>25</v>
      </c>
      <c r="BJ17" s="791">
        <v>25</v>
      </c>
      <c r="BK17" s="791">
        <v>25</v>
      </c>
      <c r="BL17" s="791">
        <v>25</v>
      </c>
      <c r="BM17" s="791">
        <v>25</v>
      </c>
      <c r="BN17" s="791">
        <v>25</v>
      </c>
      <c r="BO17" s="791" t="s">
        <v>31</v>
      </c>
      <c r="BP17" s="791" t="s">
        <v>31</v>
      </c>
      <c r="BQ17" s="791" t="s">
        <v>31</v>
      </c>
      <c r="BR17" s="791" t="s">
        <v>31</v>
      </c>
      <c r="BS17" s="791" t="s">
        <v>31</v>
      </c>
      <c r="BT17" s="791" t="s">
        <v>31</v>
      </c>
      <c r="BU17" s="791" t="s">
        <v>31</v>
      </c>
      <c r="BV17" s="791" t="s">
        <v>31</v>
      </c>
      <c r="BW17" s="791" t="s">
        <v>31</v>
      </c>
      <c r="BX17" s="791" t="s">
        <v>31</v>
      </c>
      <c r="BY17" s="791" t="s">
        <v>31</v>
      </c>
      <c r="BZ17" s="791" t="s">
        <v>31</v>
      </c>
      <c r="CA17" s="791" t="s">
        <v>31</v>
      </c>
      <c r="CB17" s="791" t="s">
        <v>31</v>
      </c>
      <c r="CC17" s="791" t="s">
        <v>31</v>
      </c>
      <c r="CD17" s="791" t="s">
        <v>31</v>
      </c>
      <c r="CE17" s="791" t="s">
        <v>31</v>
      </c>
      <c r="CF17" s="791" t="s">
        <v>31</v>
      </c>
      <c r="CG17" s="791" t="s">
        <v>31</v>
      </c>
      <c r="CH17" s="791" t="s">
        <v>31</v>
      </c>
      <c r="CI17" s="791" t="s">
        <v>31</v>
      </c>
      <c r="CJ17" s="791" t="s">
        <v>31</v>
      </c>
      <c r="CK17" s="791" t="s">
        <v>31</v>
      </c>
      <c r="CL17" s="791" t="s">
        <v>31</v>
      </c>
      <c r="CM17" s="791" t="s">
        <v>31</v>
      </c>
      <c r="CN17" s="791" t="s">
        <v>31</v>
      </c>
      <c r="CO17" s="791" t="s">
        <v>31</v>
      </c>
      <c r="CP17" s="791" t="s">
        <v>31</v>
      </c>
      <c r="CQ17" s="791" t="s">
        <v>31</v>
      </c>
      <c r="CR17" s="791" t="s">
        <v>31</v>
      </c>
      <c r="CS17" s="791" t="s">
        <v>31</v>
      </c>
      <c r="CT17" s="791" t="s">
        <v>31</v>
      </c>
      <c r="CU17" s="791" t="s">
        <v>31</v>
      </c>
      <c r="CV17" s="791" t="s">
        <v>31</v>
      </c>
      <c r="CW17" s="791" t="s">
        <v>31</v>
      </c>
      <c r="CX17" s="791" t="s">
        <v>31</v>
      </c>
      <c r="CY17" s="791" t="s">
        <v>31</v>
      </c>
      <c r="CZ17" s="791" t="s">
        <v>31</v>
      </c>
      <c r="DA17" s="791" t="s">
        <v>31</v>
      </c>
      <c r="DB17" s="791" t="s">
        <v>31</v>
      </c>
      <c r="DC17" s="791" t="s">
        <v>31</v>
      </c>
      <c r="DD17" s="791" t="s">
        <v>31</v>
      </c>
      <c r="DE17" s="791" t="s">
        <v>31</v>
      </c>
      <c r="DF17" s="791" t="s">
        <v>31</v>
      </c>
      <c r="DG17" s="791" t="s">
        <v>31</v>
      </c>
      <c r="DH17" s="791" t="s">
        <v>31</v>
      </c>
      <c r="DI17" s="791" t="s">
        <v>31</v>
      </c>
      <c r="DJ17" s="791" t="s">
        <v>31</v>
      </c>
      <c r="DK17" s="791" t="s">
        <v>31</v>
      </c>
      <c r="DL17" s="791" t="s">
        <v>31</v>
      </c>
      <c r="DM17" s="791" t="s">
        <v>31</v>
      </c>
      <c r="DN17" s="791" t="s">
        <v>31</v>
      </c>
      <c r="DO17" s="791" t="s">
        <v>31</v>
      </c>
      <c r="DP17" s="791" t="s">
        <v>31</v>
      </c>
      <c r="DQ17" s="791" t="s">
        <v>31</v>
      </c>
      <c r="DR17" s="791" t="s">
        <v>31</v>
      </c>
      <c r="DS17" s="791" t="s">
        <v>31</v>
      </c>
      <c r="DT17" s="791" t="s">
        <v>31</v>
      </c>
      <c r="DU17" s="791" t="s">
        <v>31</v>
      </c>
      <c r="DV17" s="791" t="s">
        <v>31</v>
      </c>
      <c r="DW17" s="791" t="s">
        <v>31</v>
      </c>
      <c r="DX17" s="791" t="s">
        <v>31</v>
      </c>
      <c r="DY17" s="791" t="s">
        <v>31</v>
      </c>
      <c r="DZ17" s="791" t="s">
        <v>31</v>
      </c>
      <c r="EA17" s="791" t="s">
        <v>31</v>
      </c>
      <c r="EB17" s="791" t="s">
        <v>31</v>
      </c>
      <c r="EC17" s="791" t="s">
        <v>31</v>
      </c>
      <c r="ED17" s="791" t="s">
        <v>31</v>
      </c>
      <c r="EE17" s="791" t="s">
        <v>31</v>
      </c>
      <c r="EF17" s="791" t="s">
        <v>31</v>
      </c>
      <c r="EG17" s="791" t="s">
        <v>31</v>
      </c>
      <c r="EH17" s="791" t="s">
        <v>31</v>
      </c>
      <c r="EI17" s="791" t="s">
        <v>31</v>
      </c>
      <c r="EJ17" s="791" t="s">
        <v>31</v>
      </c>
      <c r="EK17" s="791" t="s">
        <v>31</v>
      </c>
      <c r="EL17" s="791" t="s">
        <v>31</v>
      </c>
      <c r="EM17" s="791" t="s">
        <v>31</v>
      </c>
      <c r="EN17" s="791" t="s">
        <v>31</v>
      </c>
      <c r="EO17" s="791" t="s">
        <v>31</v>
      </c>
      <c r="EP17" s="791" t="s">
        <v>31</v>
      </c>
      <c r="EQ17" s="791" t="s">
        <v>31</v>
      </c>
      <c r="ER17" s="791" t="s">
        <v>31</v>
      </c>
      <c r="ES17" s="791" t="s">
        <v>31</v>
      </c>
      <c r="ET17" s="791" t="s">
        <v>31</v>
      </c>
      <c r="EU17" s="791" t="s">
        <v>31</v>
      </c>
      <c r="EV17" s="791" t="s">
        <v>31</v>
      </c>
      <c r="EW17" s="791" t="s">
        <v>31</v>
      </c>
      <c r="EX17" s="791" t="s">
        <v>31</v>
      </c>
      <c r="EY17" s="791" t="s">
        <v>31</v>
      </c>
      <c r="EZ17" s="791" t="s">
        <v>31</v>
      </c>
      <c r="FA17" s="791" t="s">
        <v>31</v>
      </c>
      <c r="FB17" s="791" t="s">
        <v>31</v>
      </c>
      <c r="FC17" s="791" t="s">
        <v>31</v>
      </c>
      <c r="FD17" s="791" t="s">
        <v>31</v>
      </c>
      <c r="FE17" s="791" t="s">
        <v>31</v>
      </c>
      <c r="FF17" s="791" t="s">
        <v>31</v>
      </c>
      <c r="FG17" s="791" t="s">
        <v>31</v>
      </c>
      <c r="FH17" s="791" t="s">
        <v>31</v>
      </c>
      <c r="FI17" s="791" t="s">
        <v>31</v>
      </c>
      <c r="FJ17" s="791" t="s">
        <v>31</v>
      </c>
      <c r="FK17" s="791" t="s">
        <v>31</v>
      </c>
      <c r="FL17" s="791" t="s">
        <v>31</v>
      </c>
      <c r="FM17" s="791" t="s">
        <v>31</v>
      </c>
      <c r="FN17" s="791" t="s">
        <v>31</v>
      </c>
      <c r="FO17" s="791" t="s">
        <v>31</v>
      </c>
      <c r="FP17" s="791" t="s">
        <v>31</v>
      </c>
      <c r="FQ17" s="791" t="s">
        <v>31</v>
      </c>
      <c r="FR17" s="791" t="s">
        <v>31</v>
      </c>
      <c r="FS17" s="791" t="s">
        <v>31</v>
      </c>
      <c r="FT17" s="791" t="s">
        <v>31</v>
      </c>
      <c r="FU17" s="791" t="s">
        <v>31</v>
      </c>
      <c r="FV17" s="791" t="s">
        <v>31</v>
      </c>
      <c r="FW17" s="791" t="s">
        <v>31</v>
      </c>
      <c r="FX17" s="791" t="s">
        <v>31</v>
      </c>
      <c r="FY17" s="791" t="s">
        <v>31</v>
      </c>
      <c r="FZ17" s="791" t="s">
        <v>31</v>
      </c>
      <c r="GA17" s="791" t="s">
        <v>31</v>
      </c>
      <c r="GB17" s="791" t="s">
        <v>31</v>
      </c>
      <c r="GC17" s="791" t="s">
        <v>31</v>
      </c>
      <c r="GD17" s="791" t="s">
        <v>31</v>
      </c>
      <c r="GE17" s="791" t="s">
        <v>31</v>
      </c>
      <c r="GF17" s="791" t="s">
        <v>31</v>
      </c>
      <c r="GG17" s="791" t="s">
        <v>31</v>
      </c>
      <c r="GH17" s="791" t="s">
        <v>31</v>
      </c>
      <c r="GI17" s="791" t="s">
        <v>31</v>
      </c>
      <c r="GJ17" s="791" t="s">
        <v>31</v>
      </c>
      <c r="GK17" s="791" t="s">
        <v>31</v>
      </c>
      <c r="GL17" s="791" t="s">
        <v>31</v>
      </c>
      <c r="GM17" s="791" t="s">
        <v>31</v>
      </c>
      <c r="GN17" s="791" t="s">
        <v>31</v>
      </c>
      <c r="GO17" s="791" t="s">
        <v>31</v>
      </c>
      <c r="GP17" s="791" t="s">
        <v>31</v>
      </c>
      <c r="GQ17" s="487" t="e">
        <f>ROUND(#REF!/30.4,0)</f>
        <v>#REF!</v>
      </c>
      <c r="GU17" s="28"/>
      <c r="GV17" s="611" t="str">
        <f t="shared" si="2"/>
        <v>C105</v>
      </c>
      <c r="GW17" s="30">
        <f t="shared" si="4"/>
        <v>48000</v>
      </c>
      <c r="GX17" s="25" t="str">
        <f>IF(COUNTIF($G7:$GP7,$GX$12)=0,"N",HLOOKUP($GX$12,$G7:$GP$21,$HE17,FALSE))</f>
        <v>N</v>
      </c>
      <c r="GY17" s="25">
        <f>IF(COUNTIF($G7:$GP7,$GY$12)=0,"N",HLOOKUP($GY$12,$G7:$GP$21,$HE17,FALSE))</f>
        <v>42005</v>
      </c>
      <c r="GZ17" s="25" t="str">
        <f>IF(COUNTIF($G7:$GP7,$GZ$12)=0,"N",HLOOKUP($GZ$12,$G7:$GP$21,$HE17,FALSE))</f>
        <v>N</v>
      </c>
      <c r="HA17" s="25" t="str">
        <f>IF(COUNTIF($G7:$GP7,$HA$12)=0,"N",HLOOKUP($HA$12,$G7:$GP$21,$HE17,FALSE))</f>
        <v>N</v>
      </c>
      <c r="HB17" s="25" t="str">
        <f>IF(COUNTIF($G7:$GP7,$HB$12)=0,"N",HLOOKUP($HB$12,$G7:$GP$21,$HE17,FALSE))</f>
        <v>N</v>
      </c>
      <c r="HC17" s="25" t="str">
        <f>IF(COUNTIF($G7:$GP7,$HC$12)=0,"N",HLOOKUP($HC$12,$G7:$GP$21,$HE17,FALSE))</f>
        <v>N</v>
      </c>
      <c r="HE17" s="554">
        <v>15</v>
      </c>
      <c r="HF17" s="25" t="str">
        <f t="shared" si="5"/>
        <v>N</v>
      </c>
      <c r="HG17" s="25" t="str">
        <f t="shared" si="6"/>
        <v>N</v>
      </c>
      <c r="HH17" s="25" t="str">
        <f t="shared" si="7"/>
        <v>N</v>
      </c>
      <c r="HI17" s="25" t="str">
        <f t="shared" si="8"/>
        <v>N</v>
      </c>
      <c r="HJ17" s="25" t="str">
        <f t="shared" si="9"/>
        <v>N</v>
      </c>
      <c r="HK17" s="25" t="str">
        <f t="shared" si="10"/>
        <v>N</v>
      </c>
      <c r="HL17" s="25" t="str">
        <f>IF(COUNTIF($G7:$GP7,"F")=0,"N",HLOOKUP("F",$G7:$GP$21,$HE17,FALSE))</f>
        <v>N</v>
      </c>
    </row>
    <row r="18" spans="1:237" ht="15.75" customHeight="1" x14ac:dyDescent="0.2">
      <c r="A18" s="5" t="str">
        <f>[4]Résumé!$I76</f>
        <v>V10</v>
      </c>
      <c r="B18" s="36">
        <f>[4]Résumé!$L76</f>
        <v>273.70999999999913</v>
      </c>
      <c r="C18" s="486" t="str">
        <f>'[2]AT 1292-15'!$AC27</f>
        <v>-</v>
      </c>
      <c r="D18" s="5">
        <f>[4]Résumé!$J76</f>
        <v>43580</v>
      </c>
      <c r="E18" s="14">
        <f t="shared" si="0"/>
        <v>48000</v>
      </c>
      <c r="F18" s="439" t="s">
        <v>88</v>
      </c>
      <c r="G18" s="508">
        <v>28</v>
      </c>
      <c r="H18" s="508">
        <v>42</v>
      </c>
      <c r="I18" s="508">
        <v>25</v>
      </c>
      <c r="J18" s="508">
        <v>27</v>
      </c>
      <c r="K18" s="508">
        <v>30</v>
      </c>
      <c r="L18" s="508">
        <v>28</v>
      </c>
      <c r="M18" s="508">
        <v>15</v>
      </c>
      <c r="N18" s="508"/>
      <c r="O18" s="508">
        <v>5</v>
      </c>
      <c r="P18" s="508">
        <v>11</v>
      </c>
      <c r="Q18" s="508">
        <v>4</v>
      </c>
      <c r="R18" s="508">
        <v>1</v>
      </c>
      <c r="S18" s="508">
        <v>5</v>
      </c>
      <c r="T18" s="508">
        <v>41</v>
      </c>
      <c r="U18" s="493">
        <v>54</v>
      </c>
      <c r="V18" s="493">
        <v>40</v>
      </c>
      <c r="W18" s="493">
        <v>38</v>
      </c>
      <c r="X18" s="493">
        <v>29</v>
      </c>
      <c r="Y18" s="493">
        <v>31</v>
      </c>
      <c r="Z18" s="493">
        <v>17</v>
      </c>
      <c r="AA18" s="493">
        <v>38</v>
      </c>
      <c r="AB18" s="493">
        <v>24</v>
      </c>
      <c r="AC18" s="791">
        <v>23</v>
      </c>
      <c r="AD18" s="791">
        <v>23</v>
      </c>
      <c r="AE18" s="791">
        <v>21</v>
      </c>
      <c r="AF18" s="791" t="s">
        <v>197</v>
      </c>
      <c r="AG18" s="791" t="s">
        <v>197</v>
      </c>
      <c r="AH18" s="791" t="s">
        <v>197</v>
      </c>
      <c r="AI18" s="791" t="s">
        <v>197</v>
      </c>
      <c r="AJ18" s="791" t="s">
        <v>197</v>
      </c>
      <c r="AK18" s="791">
        <v>23</v>
      </c>
      <c r="AL18" s="791">
        <v>23</v>
      </c>
      <c r="AM18" s="791">
        <v>23</v>
      </c>
      <c r="AN18" s="791">
        <v>23</v>
      </c>
      <c r="AO18" s="791">
        <v>23</v>
      </c>
      <c r="AP18" s="791">
        <v>23</v>
      </c>
      <c r="AQ18" s="791">
        <v>23</v>
      </c>
      <c r="AR18" s="791">
        <v>23</v>
      </c>
      <c r="AS18" s="791">
        <v>23</v>
      </c>
      <c r="AT18" s="791" t="s">
        <v>31</v>
      </c>
      <c r="AU18" s="791" t="s">
        <v>31</v>
      </c>
      <c r="AV18" s="791" t="s">
        <v>31</v>
      </c>
      <c r="AW18" s="791" t="s">
        <v>31</v>
      </c>
      <c r="AX18" s="791" t="s">
        <v>31</v>
      </c>
      <c r="AY18" s="791" t="s">
        <v>31</v>
      </c>
      <c r="AZ18" s="791" t="s">
        <v>31</v>
      </c>
      <c r="BA18" s="791" t="s">
        <v>31</v>
      </c>
      <c r="BB18" s="791" t="s">
        <v>31</v>
      </c>
      <c r="BC18" s="791" t="s">
        <v>31</v>
      </c>
      <c r="BD18" s="791" t="s">
        <v>31</v>
      </c>
      <c r="BE18" s="791" t="s">
        <v>31</v>
      </c>
      <c r="BF18" s="791" t="s">
        <v>31</v>
      </c>
      <c r="BG18" s="791" t="s">
        <v>31</v>
      </c>
      <c r="BH18" s="791" t="s">
        <v>31</v>
      </c>
      <c r="BI18" s="791" t="s">
        <v>31</v>
      </c>
      <c r="BJ18" s="791" t="s">
        <v>31</v>
      </c>
      <c r="BK18" s="791" t="s">
        <v>31</v>
      </c>
      <c r="BL18" s="791" t="s">
        <v>31</v>
      </c>
      <c r="BM18" s="791" t="s">
        <v>31</v>
      </c>
      <c r="BN18" s="791" t="s">
        <v>31</v>
      </c>
      <c r="BO18" s="791" t="s">
        <v>31</v>
      </c>
      <c r="BP18" s="791" t="s">
        <v>31</v>
      </c>
      <c r="BQ18" s="791" t="s">
        <v>31</v>
      </c>
      <c r="BR18" s="791" t="s">
        <v>31</v>
      </c>
      <c r="BS18" s="791" t="s">
        <v>31</v>
      </c>
      <c r="BT18" s="791" t="s">
        <v>31</v>
      </c>
      <c r="BU18" s="791" t="s">
        <v>31</v>
      </c>
      <c r="BV18" s="791" t="s">
        <v>31</v>
      </c>
      <c r="BW18" s="791" t="s">
        <v>31</v>
      </c>
      <c r="BX18" s="791" t="s">
        <v>31</v>
      </c>
      <c r="BY18" s="791" t="s">
        <v>31</v>
      </c>
      <c r="BZ18" s="791" t="s">
        <v>31</v>
      </c>
      <c r="CA18" s="791" t="s">
        <v>31</v>
      </c>
      <c r="CB18" s="791" t="s">
        <v>31</v>
      </c>
      <c r="CC18" s="791" t="s">
        <v>31</v>
      </c>
      <c r="CD18" s="791" t="s">
        <v>31</v>
      </c>
      <c r="CE18" s="791" t="s">
        <v>31</v>
      </c>
      <c r="CF18" s="791" t="s">
        <v>31</v>
      </c>
      <c r="CG18" s="791" t="s">
        <v>31</v>
      </c>
      <c r="CH18" s="791" t="s">
        <v>31</v>
      </c>
      <c r="CI18" s="791" t="s">
        <v>31</v>
      </c>
      <c r="CJ18" s="791" t="s">
        <v>31</v>
      </c>
      <c r="CK18" s="791" t="s">
        <v>31</v>
      </c>
      <c r="CL18" s="791" t="s">
        <v>31</v>
      </c>
      <c r="CM18" s="791" t="s">
        <v>31</v>
      </c>
      <c r="CN18" s="791" t="s">
        <v>31</v>
      </c>
      <c r="CO18" s="791" t="s">
        <v>31</v>
      </c>
      <c r="CP18" s="791" t="s">
        <v>31</v>
      </c>
      <c r="CQ18" s="791" t="s">
        <v>31</v>
      </c>
      <c r="CR18" s="791" t="s">
        <v>31</v>
      </c>
      <c r="CS18" s="791" t="s">
        <v>31</v>
      </c>
      <c r="CT18" s="791" t="s">
        <v>31</v>
      </c>
      <c r="CU18" s="791" t="s">
        <v>31</v>
      </c>
      <c r="CV18" s="791" t="s">
        <v>31</v>
      </c>
      <c r="CW18" s="791" t="s">
        <v>31</v>
      </c>
      <c r="CX18" s="791" t="s">
        <v>31</v>
      </c>
      <c r="CY18" s="791" t="s">
        <v>31</v>
      </c>
      <c r="CZ18" s="791" t="s">
        <v>31</v>
      </c>
      <c r="DA18" s="791" t="s">
        <v>31</v>
      </c>
      <c r="DB18" s="791" t="s">
        <v>31</v>
      </c>
      <c r="DC18" s="791" t="s">
        <v>31</v>
      </c>
      <c r="DD18" s="791" t="s">
        <v>31</v>
      </c>
      <c r="DE18" s="791" t="s">
        <v>31</v>
      </c>
      <c r="DF18" s="791" t="s">
        <v>31</v>
      </c>
      <c r="DG18" s="791" t="s">
        <v>31</v>
      </c>
      <c r="DH18" s="791" t="s">
        <v>31</v>
      </c>
      <c r="DI18" s="791" t="s">
        <v>31</v>
      </c>
      <c r="DJ18" s="791" t="s">
        <v>31</v>
      </c>
      <c r="DK18" s="791" t="s">
        <v>31</v>
      </c>
      <c r="DL18" s="791" t="s">
        <v>31</v>
      </c>
      <c r="DM18" s="791" t="s">
        <v>31</v>
      </c>
      <c r="DN18" s="791" t="s">
        <v>31</v>
      </c>
      <c r="DO18" s="791" t="s">
        <v>31</v>
      </c>
      <c r="DP18" s="791" t="s">
        <v>31</v>
      </c>
      <c r="DQ18" s="791" t="s">
        <v>31</v>
      </c>
      <c r="DR18" s="791" t="s">
        <v>31</v>
      </c>
      <c r="DS18" s="791" t="s">
        <v>31</v>
      </c>
      <c r="DT18" s="791" t="s">
        <v>31</v>
      </c>
      <c r="DU18" s="791" t="s">
        <v>31</v>
      </c>
      <c r="DV18" s="791" t="s">
        <v>31</v>
      </c>
      <c r="DW18" s="791" t="s">
        <v>31</v>
      </c>
      <c r="DX18" s="791" t="s">
        <v>31</v>
      </c>
      <c r="DY18" s="791" t="s">
        <v>31</v>
      </c>
      <c r="DZ18" s="791" t="s">
        <v>31</v>
      </c>
      <c r="EA18" s="791" t="s">
        <v>31</v>
      </c>
      <c r="EB18" s="791" t="s">
        <v>31</v>
      </c>
      <c r="EC18" s="791" t="s">
        <v>31</v>
      </c>
      <c r="ED18" s="791" t="s">
        <v>31</v>
      </c>
      <c r="EE18" s="791" t="s">
        <v>31</v>
      </c>
      <c r="EF18" s="791" t="s">
        <v>31</v>
      </c>
      <c r="EG18" s="791" t="s">
        <v>31</v>
      </c>
      <c r="EH18" s="791" t="s">
        <v>31</v>
      </c>
      <c r="EI18" s="791" t="s">
        <v>31</v>
      </c>
      <c r="EJ18" s="791" t="s">
        <v>31</v>
      </c>
      <c r="EK18" s="791" t="s">
        <v>31</v>
      </c>
      <c r="EL18" s="791" t="s">
        <v>31</v>
      </c>
      <c r="EM18" s="791" t="s">
        <v>31</v>
      </c>
      <c r="EN18" s="791" t="s">
        <v>31</v>
      </c>
      <c r="EO18" s="791" t="s">
        <v>31</v>
      </c>
      <c r="EP18" s="791" t="s">
        <v>31</v>
      </c>
      <c r="EQ18" s="791" t="s">
        <v>31</v>
      </c>
      <c r="ER18" s="791" t="s">
        <v>31</v>
      </c>
      <c r="ES18" s="791" t="s">
        <v>31</v>
      </c>
      <c r="ET18" s="791" t="s">
        <v>31</v>
      </c>
      <c r="EU18" s="791" t="s">
        <v>31</v>
      </c>
      <c r="EV18" s="791" t="s">
        <v>31</v>
      </c>
      <c r="EW18" s="791" t="s">
        <v>31</v>
      </c>
      <c r="EX18" s="791" t="s">
        <v>31</v>
      </c>
      <c r="EY18" s="791" t="s">
        <v>31</v>
      </c>
      <c r="EZ18" s="791" t="s">
        <v>31</v>
      </c>
      <c r="FA18" s="791" t="s">
        <v>31</v>
      </c>
      <c r="FB18" s="791" t="s">
        <v>31</v>
      </c>
      <c r="FC18" s="791" t="s">
        <v>31</v>
      </c>
      <c r="FD18" s="791" t="s">
        <v>31</v>
      </c>
      <c r="FE18" s="791" t="s">
        <v>31</v>
      </c>
      <c r="FF18" s="791" t="s">
        <v>31</v>
      </c>
      <c r="FG18" s="791" t="s">
        <v>31</v>
      </c>
      <c r="FH18" s="791" t="s">
        <v>31</v>
      </c>
      <c r="FI18" s="791" t="s">
        <v>31</v>
      </c>
      <c r="FJ18" s="791" t="s">
        <v>31</v>
      </c>
      <c r="FK18" s="791" t="s">
        <v>31</v>
      </c>
      <c r="FL18" s="791" t="s">
        <v>31</v>
      </c>
      <c r="FM18" s="791" t="s">
        <v>31</v>
      </c>
      <c r="FN18" s="791" t="s">
        <v>31</v>
      </c>
      <c r="FO18" s="791" t="s">
        <v>31</v>
      </c>
      <c r="FP18" s="791" t="s">
        <v>31</v>
      </c>
      <c r="FQ18" s="791" t="s">
        <v>31</v>
      </c>
      <c r="FR18" s="791" t="s">
        <v>31</v>
      </c>
      <c r="FS18" s="791" t="s">
        <v>31</v>
      </c>
      <c r="FT18" s="791" t="s">
        <v>31</v>
      </c>
      <c r="FU18" s="791" t="s">
        <v>31</v>
      </c>
      <c r="FV18" s="791" t="s">
        <v>31</v>
      </c>
      <c r="FW18" s="791" t="s">
        <v>31</v>
      </c>
      <c r="FX18" s="791" t="s">
        <v>31</v>
      </c>
      <c r="FY18" s="791" t="s">
        <v>31</v>
      </c>
      <c r="FZ18" s="791" t="s">
        <v>31</v>
      </c>
      <c r="GA18" s="791" t="s">
        <v>31</v>
      </c>
      <c r="GB18" s="791" t="s">
        <v>31</v>
      </c>
      <c r="GC18" s="791" t="s">
        <v>31</v>
      </c>
      <c r="GD18" s="791" t="s">
        <v>31</v>
      </c>
      <c r="GE18" s="791" t="s">
        <v>31</v>
      </c>
      <c r="GF18" s="791" t="s">
        <v>31</v>
      </c>
      <c r="GG18" s="791" t="s">
        <v>31</v>
      </c>
      <c r="GH18" s="791" t="s">
        <v>31</v>
      </c>
      <c r="GI18" s="791" t="s">
        <v>31</v>
      </c>
      <c r="GJ18" s="791" t="s">
        <v>31</v>
      </c>
      <c r="GK18" s="791" t="s">
        <v>31</v>
      </c>
      <c r="GL18" s="791" t="s">
        <v>31</v>
      </c>
      <c r="GM18" s="791" t="s">
        <v>31</v>
      </c>
      <c r="GN18" s="791" t="s">
        <v>31</v>
      </c>
      <c r="GO18" s="791" t="s">
        <v>31</v>
      </c>
      <c r="GP18" s="791" t="s">
        <v>31</v>
      </c>
      <c r="GQ18" s="487" t="e">
        <f>ROUND(#REF!/30.4,0)</f>
        <v>#REF!</v>
      </c>
      <c r="GU18" s="28"/>
      <c r="GV18" s="611" t="str">
        <f t="shared" si="2"/>
        <v>C106</v>
      </c>
      <c r="GW18" s="30">
        <f t="shared" si="4"/>
        <v>48000</v>
      </c>
      <c r="GX18" s="25" t="str">
        <f>IF(COUNTIF($G8:$GP8,$GX$12)=0,"N",HLOOKUP($GX$12,$G8:$GP$21,$HE18,FALSE))</f>
        <v>N</v>
      </c>
      <c r="GY18" s="25" t="str">
        <f>IF(COUNTIF($G8:$GP8,$GY$12)=0,"N",HLOOKUP($GY$12,$G8:$GP$21,$HE18,FALSE))</f>
        <v>N</v>
      </c>
      <c r="GZ18" s="25" t="str">
        <f>IF(COUNTIF($G8:$GP8,$GZ$12)=0,"N",HLOOKUP($GZ$12,$G8:$GP$21,$HE18,FALSE))</f>
        <v>N</v>
      </c>
      <c r="HA18" s="25" t="str">
        <f>IF(COUNTIF($G8:$GP8,$HA$12)=0,"N",HLOOKUP($HA$12,$G8:$GP$21,$HE18,FALSE))</f>
        <v>N</v>
      </c>
      <c r="HB18" s="25" t="str">
        <f>IF(COUNTIF($G8:$GP8,$HB$12)=0,"N",HLOOKUP($HB$12,$G8:$GP$21,$HE18,FALSE))</f>
        <v>N</v>
      </c>
      <c r="HC18" s="25" t="str">
        <f>IF(COUNTIF($G8:$GP8,$HC$12)=0,"N",HLOOKUP($HC$12,$G8:$GP$21,$HE18,FALSE))</f>
        <v>N</v>
      </c>
      <c r="HE18" s="554">
        <v>14</v>
      </c>
      <c r="HF18" s="25" t="str">
        <f t="shared" si="5"/>
        <v>N</v>
      </c>
      <c r="HG18" s="25" t="str">
        <f t="shared" si="6"/>
        <v>N</v>
      </c>
      <c r="HH18" s="25" t="str">
        <f t="shared" si="7"/>
        <v>N</v>
      </c>
      <c r="HI18" s="25" t="str">
        <f t="shared" si="8"/>
        <v>N</v>
      </c>
      <c r="HJ18" s="25" t="str">
        <f t="shared" si="9"/>
        <v>N</v>
      </c>
      <c r="HK18" s="25" t="str">
        <f t="shared" si="10"/>
        <v>N</v>
      </c>
      <c r="HL18" s="25" t="str">
        <f>IF(COUNTIF($G8:$GP8,"F")=0,"N",HLOOKUP("F",$G8:$GP$21,$HE18,FALSE))</f>
        <v>N</v>
      </c>
    </row>
    <row r="19" spans="1:237" ht="15.75" customHeight="1" x14ac:dyDescent="0.2">
      <c r="A19" s="5" t="str">
        <f>[4]Résumé!$I77</f>
        <v>V10</v>
      </c>
      <c r="B19" s="36">
        <f>[4]Résumé!$L77</f>
        <v>338.47999999999956</v>
      </c>
      <c r="C19" s="486" t="str">
        <f>'[2]AT 1292-15'!$AC28</f>
        <v>-</v>
      </c>
      <c r="D19" s="5">
        <f>[4]Résumé!$J77</f>
        <v>43599</v>
      </c>
      <c r="E19" s="14">
        <f t="shared" si="0"/>
        <v>48000</v>
      </c>
      <c r="F19" s="439" t="s">
        <v>89</v>
      </c>
      <c r="G19" s="508">
        <v>36</v>
      </c>
      <c r="H19" s="508">
        <v>31</v>
      </c>
      <c r="I19" s="508">
        <v>18</v>
      </c>
      <c r="J19" s="508">
        <v>41</v>
      </c>
      <c r="K19" s="508">
        <v>29</v>
      </c>
      <c r="L19" s="508">
        <v>37</v>
      </c>
      <c r="M19" s="508">
        <v>45</v>
      </c>
      <c r="N19" s="508">
        <v>10</v>
      </c>
      <c r="O19" s="508">
        <v>4</v>
      </c>
      <c r="P19" s="726">
        <v>53</v>
      </c>
      <c r="Q19" s="726">
        <v>53</v>
      </c>
      <c r="R19" s="726">
        <v>33</v>
      </c>
      <c r="S19" s="726">
        <v>20</v>
      </c>
      <c r="T19" s="726">
        <v>31</v>
      </c>
      <c r="U19" s="493"/>
      <c r="V19" s="493"/>
      <c r="W19" s="433"/>
      <c r="X19" s="493">
        <v>23</v>
      </c>
      <c r="Y19" s="493">
        <v>39</v>
      </c>
      <c r="Z19" s="493">
        <v>14</v>
      </c>
      <c r="AA19" s="493">
        <v>9</v>
      </c>
      <c r="AB19" s="493">
        <v>4</v>
      </c>
      <c r="AC19" s="791">
        <v>23</v>
      </c>
      <c r="AD19" s="791">
        <v>23</v>
      </c>
      <c r="AE19" s="791">
        <v>16</v>
      </c>
      <c r="AF19" s="791">
        <v>16</v>
      </c>
      <c r="AG19" s="791">
        <v>16</v>
      </c>
      <c r="AH19" s="791">
        <v>16</v>
      </c>
      <c r="AI19" s="791">
        <v>16</v>
      </c>
      <c r="AJ19" s="791">
        <v>16</v>
      </c>
      <c r="AK19" s="791">
        <v>16</v>
      </c>
      <c r="AL19" s="791">
        <v>16</v>
      </c>
      <c r="AM19" s="791">
        <v>16</v>
      </c>
      <c r="AN19" s="791">
        <v>16</v>
      </c>
      <c r="AO19" s="791">
        <v>16</v>
      </c>
      <c r="AP19" s="791">
        <v>16</v>
      </c>
      <c r="AQ19" s="791">
        <v>16</v>
      </c>
      <c r="AR19" s="791">
        <v>16</v>
      </c>
      <c r="AS19" s="791">
        <v>16</v>
      </c>
      <c r="AT19" s="791">
        <v>5</v>
      </c>
      <c r="AU19" s="791" t="s">
        <v>31</v>
      </c>
      <c r="AV19" s="791" t="s">
        <v>31</v>
      </c>
      <c r="AW19" s="791" t="s">
        <v>31</v>
      </c>
      <c r="AX19" s="791" t="s">
        <v>31</v>
      </c>
      <c r="AY19" s="791" t="s">
        <v>31</v>
      </c>
      <c r="AZ19" s="791" t="s">
        <v>31</v>
      </c>
      <c r="BA19" s="791" t="s">
        <v>31</v>
      </c>
      <c r="BB19" s="791" t="s">
        <v>31</v>
      </c>
      <c r="BC19" s="791" t="s">
        <v>31</v>
      </c>
      <c r="BD19" s="791" t="s">
        <v>31</v>
      </c>
      <c r="BE19" s="791" t="s">
        <v>31</v>
      </c>
      <c r="BF19" s="791" t="s">
        <v>31</v>
      </c>
      <c r="BG19" s="791" t="s">
        <v>31</v>
      </c>
      <c r="BH19" s="791" t="s">
        <v>31</v>
      </c>
      <c r="BI19" s="791" t="s">
        <v>31</v>
      </c>
      <c r="BJ19" s="791" t="s">
        <v>31</v>
      </c>
      <c r="BK19" s="791" t="s">
        <v>31</v>
      </c>
      <c r="BL19" s="791" t="s">
        <v>31</v>
      </c>
      <c r="BM19" s="791" t="s">
        <v>31</v>
      </c>
      <c r="BN19" s="791" t="s">
        <v>31</v>
      </c>
      <c r="BO19" s="791" t="s">
        <v>31</v>
      </c>
      <c r="BP19" s="791" t="s">
        <v>31</v>
      </c>
      <c r="BQ19" s="791" t="s">
        <v>31</v>
      </c>
      <c r="BR19" s="791" t="s">
        <v>31</v>
      </c>
      <c r="BS19" s="791" t="s">
        <v>31</v>
      </c>
      <c r="BT19" s="791" t="s">
        <v>31</v>
      </c>
      <c r="BU19" s="791" t="s">
        <v>31</v>
      </c>
      <c r="BV19" s="791" t="s">
        <v>31</v>
      </c>
      <c r="BW19" s="791" t="s">
        <v>31</v>
      </c>
      <c r="BX19" s="791" t="s">
        <v>31</v>
      </c>
      <c r="BY19" s="791" t="s">
        <v>31</v>
      </c>
      <c r="BZ19" s="791" t="s">
        <v>31</v>
      </c>
      <c r="CA19" s="791" t="s">
        <v>31</v>
      </c>
      <c r="CB19" s="791" t="s">
        <v>31</v>
      </c>
      <c r="CC19" s="791" t="s">
        <v>31</v>
      </c>
      <c r="CD19" s="791" t="s">
        <v>31</v>
      </c>
      <c r="CE19" s="791" t="s">
        <v>31</v>
      </c>
      <c r="CF19" s="791" t="s">
        <v>31</v>
      </c>
      <c r="CG19" s="791" t="s">
        <v>31</v>
      </c>
      <c r="CH19" s="791" t="s">
        <v>31</v>
      </c>
      <c r="CI19" s="791" t="s">
        <v>31</v>
      </c>
      <c r="CJ19" s="791" t="s">
        <v>31</v>
      </c>
      <c r="CK19" s="791" t="s">
        <v>31</v>
      </c>
      <c r="CL19" s="791" t="s">
        <v>31</v>
      </c>
      <c r="CM19" s="791" t="s">
        <v>31</v>
      </c>
      <c r="CN19" s="791" t="s">
        <v>31</v>
      </c>
      <c r="CO19" s="791" t="s">
        <v>31</v>
      </c>
      <c r="CP19" s="791" t="s">
        <v>31</v>
      </c>
      <c r="CQ19" s="791" t="s">
        <v>31</v>
      </c>
      <c r="CR19" s="791" t="s">
        <v>31</v>
      </c>
      <c r="CS19" s="791" t="s">
        <v>31</v>
      </c>
      <c r="CT19" s="791" t="s">
        <v>31</v>
      </c>
      <c r="CU19" s="791" t="s">
        <v>31</v>
      </c>
      <c r="CV19" s="791" t="s">
        <v>31</v>
      </c>
      <c r="CW19" s="791" t="s">
        <v>31</v>
      </c>
      <c r="CX19" s="791" t="s">
        <v>31</v>
      </c>
      <c r="CY19" s="791" t="s">
        <v>31</v>
      </c>
      <c r="CZ19" s="791" t="s">
        <v>31</v>
      </c>
      <c r="DA19" s="791" t="s">
        <v>31</v>
      </c>
      <c r="DB19" s="791" t="s">
        <v>31</v>
      </c>
      <c r="DC19" s="791" t="s">
        <v>31</v>
      </c>
      <c r="DD19" s="791" t="s">
        <v>31</v>
      </c>
      <c r="DE19" s="791" t="s">
        <v>31</v>
      </c>
      <c r="DF19" s="791" t="s">
        <v>31</v>
      </c>
      <c r="DG19" s="791" t="s">
        <v>31</v>
      </c>
      <c r="DH19" s="791" t="s">
        <v>31</v>
      </c>
      <c r="DI19" s="791" t="s">
        <v>31</v>
      </c>
      <c r="DJ19" s="791" t="s">
        <v>31</v>
      </c>
      <c r="DK19" s="791" t="s">
        <v>31</v>
      </c>
      <c r="DL19" s="791" t="s">
        <v>31</v>
      </c>
      <c r="DM19" s="791" t="s">
        <v>31</v>
      </c>
      <c r="DN19" s="791" t="s">
        <v>31</v>
      </c>
      <c r="DO19" s="791" t="s">
        <v>31</v>
      </c>
      <c r="DP19" s="791" t="s">
        <v>31</v>
      </c>
      <c r="DQ19" s="791" t="s">
        <v>31</v>
      </c>
      <c r="DR19" s="791" t="s">
        <v>31</v>
      </c>
      <c r="DS19" s="791" t="s">
        <v>31</v>
      </c>
      <c r="DT19" s="791" t="s">
        <v>31</v>
      </c>
      <c r="DU19" s="791" t="s">
        <v>31</v>
      </c>
      <c r="DV19" s="791" t="s">
        <v>31</v>
      </c>
      <c r="DW19" s="791" t="s">
        <v>31</v>
      </c>
      <c r="DX19" s="791" t="s">
        <v>31</v>
      </c>
      <c r="DY19" s="791" t="s">
        <v>31</v>
      </c>
      <c r="DZ19" s="791" t="s">
        <v>31</v>
      </c>
      <c r="EA19" s="791" t="s">
        <v>31</v>
      </c>
      <c r="EB19" s="791" t="s">
        <v>31</v>
      </c>
      <c r="EC19" s="791" t="s">
        <v>31</v>
      </c>
      <c r="ED19" s="791" t="s">
        <v>31</v>
      </c>
      <c r="EE19" s="791" t="s">
        <v>31</v>
      </c>
      <c r="EF19" s="791" t="s">
        <v>31</v>
      </c>
      <c r="EG19" s="791" t="s">
        <v>31</v>
      </c>
      <c r="EH19" s="791" t="s">
        <v>31</v>
      </c>
      <c r="EI19" s="791" t="s">
        <v>31</v>
      </c>
      <c r="EJ19" s="791" t="s">
        <v>31</v>
      </c>
      <c r="EK19" s="791" t="s">
        <v>31</v>
      </c>
      <c r="EL19" s="791" t="s">
        <v>31</v>
      </c>
      <c r="EM19" s="791" t="s">
        <v>31</v>
      </c>
      <c r="EN19" s="791" t="s">
        <v>31</v>
      </c>
      <c r="EO19" s="791" t="s">
        <v>31</v>
      </c>
      <c r="EP19" s="791" t="s">
        <v>31</v>
      </c>
      <c r="EQ19" s="791" t="s">
        <v>31</v>
      </c>
      <c r="ER19" s="791" t="s">
        <v>31</v>
      </c>
      <c r="ES19" s="791" t="s">
        <v>31</v>
      </c>
      <c r="ET19" s="791" t="s">
        <v>31</v>
      </c>
      <c r="EU19" s="791" t="s">
        <v>31</v>
      </c>
      <c r="EV19" s="791" t="s">
        <v>31</v>
      </c>
      <c r="EW19" s="791" t="s">
        <v>31</v>
      </c>
      <c r="EX19" s="791" t="s">
        <v>31</v>
      </c>
      <c r="EY19" s="791" t="s">
        <v>31</v>
      </c>
      <c r="EZ19" s="791" t="s">
        <v>31</v>
      </c>
      <c r="FA19" s="791" t="s">
        <v>31</v>
      </c>
      <c r="FB19" s="791" t="s">
        <v>31</v>
      </c>
      <c r="FC19" s="791" t="s">
        <v>31</v>
      </c>
      <c r="FD19" s="791" t="s">
        <v>31</v>
      </c>
      <c r="FE19" s="791" t="s">
        <v>31</v>
      </c>
      <c r="FF19" s="791" t="s">
        <v>31</v>
      </c>
      <c r="FG19" s="791" t="s">
        <v>31</v>
      </c>
      <c r="FH19" s="791" t="s">
        <v>31</v>
      </c>
      <c r="FI19" s="791" t="s">
        <v>31</v>
      </c>
      <c r="FJ19" s="791" t="s">
        <v>31</v>
      </c>
      <c r="FK19" s="791" t="s">
        <v>31</v>
      </c>
      <c r="FL19" s="791" t="s">
        <v>31</v>
      </c>
      <c r="FM19" s="791" t="s">
        <v>31</v>
      </c>
      <c r="FN19" s="791" t="s">
        <v>31</v>
      </c>
      <c r="FO19" s="791" t="s">
        <v>31</v>
      </c>
      <c r="FP19" s="791" t="s">
        <v>31</v>
      </c>
      <c r="FQ19" s="791" t="s">
        <v>31</v>
      </c>
      <c r="FR19" s="791" t="s">
        <v>31</v>
      </c>
      <c r="FS19" s="791" t="s">
        <v>31</v>
      </c>
      <c r="FT19" s="791" t="s">
        <v>31</v>
      </c>
      <c r="FU19" s="791" t="s">
        <v>31</v>
      </c>
      <c r="FV19" s="791" t="s">
        <v>31</v>
      </c>
      <c r="FW19" s="791" t="s">
        <v>31</v>
      </c>
      <c r="FX19" s="791" t="s">
        <v>31</v>
      </c>
      <c r="FY19" s="791" t="s">
        <v>31</v>
      </c>
      <c r="FZ19" s="791" t="s">
        <v>31</v>
      </c>
      <c r="GA19" s="791" t="s">
        <v>31</v>
      </c>
      <c r="GB19" s="791" t="s">
        <v>31</v>
      </c>
      <c r="GC19" s="791" t="s">
        <v>31</v>
      </c>
      <c r="GD19" s="791" t="s">
        <v>31</v>
      </c>
      <c r="GE19" s="791" t="s">
        <v>31</v>
      </c>
      <c r="GF19" s="791" t="s">
        <v>31</v>
      </c>
      <c r="GG19" s="791" t="s">
        <v>31</v>
      </c>
      <c r="GH19" s="791" t="s">
        <v>31</v>
      </c>
      <c r="GI19" s="791" t="s">
        <v>31</v>
      </c>
      <c r="GJ19" s="791" t="s">
        <v>31</v>
      </c>
      <c r="GK19" s="791" t="s">
        <v>31</v>
      </c>
      <c r="GL19" s="791" t="s">
        <v>31</v>
      </c>
      <c r="GM19" s="791" t="s">
        <v>31</v>
      </c>
      <c r="GN19" s="791" t="s">
        <v>31</v>
      </c>
      <c r="GO19" s="791" t="s">
        <v>31</v>
      </c>
      <c r="GP19" s="791" t="s">
        <v>31</v>
      </c>
      <c r="GQ19" s="487" t="e">
        <f>ROUND(#REF!/30.4,0)</f>
        <v>#REF!</v>
      </c>
      <c r="GU19" s="28"/>
      <c r="GV19" s="611" t="str">
        <f t="shared" si="2"/>
        <v>C107</v>
      </c>
      <c r="GW19" s="30">
        <f t="shared" si="4"/>
        <v>42401</v>
      </c>
      <c r="GX19" s="25" t="str">
        <f>IF(COUNTIF($G9:$GP9,$GX$12)=0,"N",HLOOKUP($GX$12,$G9:$GP$21,$HE19,FALSE))</f>
        <v>N</v>
      </c>
      <c r="GY19" s="25">
        <f>IF(COUNTIF($G9:$GP9,$GY$12)=0,"N",HLOOKUP($GY$12,$G9:$GP$21,$HE19,FALSE))</f>
        <v>42401</v>
      </c>
      <c r="GZ19" s="25" t="str">
        <f>IF(COUNTIF($G9:$GP9,$GZ$12)=0,"N",HLOOKUP($GZ$12,$G9:$GP$21,$HE19,FALSE))</f>
        <v>N</v>
      </c>
      <c r="HA19" s="25" t="str">
        <f>IF(COUNTIF($G9:$GP9,$HA$12)=0,"N",HLOOKUP($HA$12,$G9:$GP$21,$HE19,FALSE))</f>
        <v>N</v>
      </c>
      <c r="HB19" s="25" t="str">
        <f>IF(COUNTIF($G9:$GP9,$HB$12)=0,"N",HLOOKUP($HB$12,$G9:$GP$21,$HE19,FALSE))</f>
        <v>N</v>
      </c>
      <c r="HC19" s="25" t="str">
        <f>IF(COUNTIF($G9:$GP9,$HC$12)=0,"N",HLOOKUP($HC$12,$G9:$GP$21,$HE19,FALSE))</f>
        <v>N</v>
      </c>
      <c r="HE19" s="554">
        <v>13</v>
      </c>
      <c r="HF19" s="25" t="str">
        <f t="shared" si="5"/>
        <v>N</v>
      </c>
      <c r="HG19" s="25">
        <f t="shared" si="6"/>
        <v>42401</v>
      </c>
      <c r="HH19" s="25" t="str">
        <f t="shared" si="7"/>
        <v>N</v>
      </c>
      <c r="HI19" s="25" t="str">
        <f t="shared" si="8"/>
        <v>N</v>
      </c>
      <c r="HJ19" s="25" t="str">
        <f t="shared" si="9"/>
        <v>N</v>
      </c>
      <c r="HK19" s="25" t="str">
        <f t="shared" si="10"/>
        <v>N</v>
      </c>
      <c r="HL19" s="25" t="str">
        <f>IF(COUNTIF($G9:$GP9,"F")=0,"N",HLOOKUP("F",$G9:$GP$21,$HE19,FALSE))</f>
        <v>N</v>
      </c>
    </row>
    <row r="20" spans="1:237" ht="15.75" customHeight="1" x14ac:dyDescent="0.2">
      <c r="A20" s="526" t="e">
        <f>#REF!</f>
        <v>#REF!</v>
      </c>
      <c r="B20" s="527" t="e">
        <f>#REF!</f>
        <v>#REF!</v>
      </c>
      <c r="C20" s="528">
        <f>'[2]AT 1292-15'!$AC29</f>
        <v>280.05035971223015</v>
      </c>
      <c r="D20" s="526" t="e">
        <f>#REF!</f>
        <v>#REF!</v>
      </c>
      <c r="E20" s="530">
        <f t="shared" si="0"/>
        <v>48000</v>
      </c>
      <c r="F20" s="532" t="s">
        <v>215</v>
      </c>
      <c r="G20" s="493" t="s">
        <v>194</v>
      </c>
      <c r="H20" s="493" t="s">
        <v>194</v>
      </c>
      <c r="I20" s="493" t="s">
        <v>194</v>
      </c>
      <c r="J20" s="493" t="s">
        <v>194</v>
      </c>
      <c r="K20" s="493" t="s">
        <v>194</v>
      </c>
      <c r="L20" s="493" t="s">
        <v>194</v>
      </c>
      <c r="M20" s="493" t="s">
        <v>194</v>
      </c>
      <c r="N20" s="493" t="s">
        <v>194</v>
      </c>
      <c r="O20" s="493" t="s">
        <v>194</v>
      </c>
      <c r="P20" s="493" t="s">
        <v>194</v>
      </c>
      <c r="Q20" s="493" t="s">
        <v>194</v>
      </c>
      <c r="R20" s="493" t="s">
        <v>194</v>
      </c>
      <c r="S20" s="493" t="s">
        <v>194</v>
      </c>
      <c r="T20" s="493" t="s">
        <v>194</v>
      </c>
      <c r="U20" s="493" t="s">
        <v>194</v>
      </c>
      <c r="V20" s="493" t="s">
        <v>194</v>
      </c>
      <c r="W20" s="493" t="s">
        <v>194</v>
      </c>
      <c r="X20" s="493" t="s">
        <v>194</v>
      </c>
      <c r="Y20" s="493" t="s">
        <v>194</v>
      </c>
      <c r="Z20" s="493" t="s">
        <v>194</v>
      </c>
      <c r="AA20" s="493" t="s">
        <v>194</v>
      </c>
      <c r="AB20" s="493" t="s">
        <v>194</v>
      </c>
      <c r="AC20" s="791" t="s">
        <v>194</v>
      </c>
      <c r="AD20" s="791" t="s">
        <v>194</v>
      </c>
      <c r="AE20" s="791" t="s">
        <v>194</v>
      </c>
      <c r="AF20" s="791" t="s">
        <v>194</v>
      </c>
      <c r="AG20" s="791" t="s">
        <v>194</v>
      </c>
      <c r="AH20" s="791" t="s">
        <v>194</v>
      </c>
      <c r="AI20" s="791" t="s">
        <v>194</v>
      </c>
      <c r="AJ20" s="791" t="s">
        <v>194</v>
      </c>
      <c r="AK20" s="791" t="s">
        <v>194</v>
      </c>
      <c r="AL20" s="791" t="s">
        <v>194</v>
      </c>
      <c r="AM20" s="791" t="s">
        <v>31</v>
      </c>
      <c r="AN20" s="791" t="s">
        <v>31</v>
      </c>
      <c r="AO20" s="791" t="s">
        <v>31</v>
      </c>
      <c r="AP20" s="791" t="s">
        <v>31</v>
      </c>
      <c r="AQ20" s="791" t="s">
        <v>31</v>
      </c>
      <c r="AR20" s="791" t="s">
        <v>31</v>
      </c>
      <c r="AS20" s="791" t="s">
        <v>31</v>
      </c>
      <c r="AT20" s="791" t="s">
        <v>31</v>
      </c>
      <c r="AU20" s="791" t="s">
        <v>31</v>
      </c>
      <c r="AV20" s="791" t="s">
        <v>31</v>
      </c>
      <c r="AW20" s="791" t="s">
        <v>31</v>
      </c>
      <c r="AX20" s="791" t="s">
        <v>31</v>
      </c>
      <c r="AY20" s="791" t="s">
        <v>31</v>
      </c>
      <c r="AZ20" s="791" t="s">
        <v>31</v>
      </c>
      <c r="BA20" s="791" t="s">
        <v>31</v>
      </c>
      <c r="BB20" s="791" t="s">
        <v>31</v>
      </c>
      <c r="BC20" s="791" t="s">
        <v>31</v>
      </c>
      <c r="BD20" s="791" t="s">
        <v>31</v>
      </c>
      <c r="BE20" s="791" t="s">
        <v>31</v>
      </c>
      <c r="BF20" s="791" t="s">
        <v>31</v>
      </c>
      <c r="BG20" s="791" t="s">
        <v>31</v>
      </c>
      <c r="BH20" s="791" t="s">
        <v>31</v>
      </c>
      <c r="BI20" s="791" t="s">
        <v>31</v>
      </c>
      <c r="BJ20" s="791" t="s">
        <v>31</v>
      </c>
      <c r="BK20" s="791" t="s">
        <v>31</v>
      </c>
      <c r="BL20" s="791" t="s">
        <v>31</v>
      </c>
      <c r="BM20" s="791" t="s">
        <v>31</v>
      </c>
      <c r="BN20" s="791" t="s">
        <v>31</v>
      </c>
      <c r="BO20" s="791" t="s">
        <v>31</v>
      </c>
      <c r="BP20" s="791" t="s">
        <v>31</v>
      </c>
      <c r="BQ20" s="791" t="s">
        <v>31</v>
      </c>
      <c r="BR20" s="791" t="s">
        <v>31</v>
      </c>
      <c r="BS20" s="791" t="s">
        <v>31</v>
      </c>
      <c r="BT20" s="791" t="s">
        <v>31</v>
      </c>
      <c r="BU20" s="791" t="s">
        <v>31</v>
      </c>
      <c r="BV20" s="791" t="s">
        <v>31</v>
      </c>
      <c r="BW20" s="791" t="s">
        <v>31</v>
      </c>
      <c r="BX20" s="791" t="s">
        <v>31</v>
      </c>
      <c r="BY20" s="791" t="s">
        <v>31</v>
      </c>
      <c r="BZ20" s="791" t="s">
        <v>31</v>
      </c>
      <c r="CA20" s="791" t="s">
        <v>31</v>
      </c>
      <c r="CB20" s="791" t="s">
        <v>31</v>
      </c>
      <c r="CC20" s="791" t="s">
        <v>31</v>
      </c>
      <c r="CD20" s="791" t="s">
        <v>31</v>
      </c>
      <c r="CE20" s="791" t="s">
        <v>31</v>
      </c>
      <c r="CF20" s="791" t="s">
        <v>31</v>
      </c>
      <c r="CG20" s="791" t="s">
        <v>31</v>
      </c>
      <c r="CH20" s="791" t="s">
        <v>31</v>
      </c>
      <c r="CI20" s="791" t="s">
        <v>31</v>
      </c>
      <c r="CJ20" s="791" t="s">
        <v>31</v>
      </c>
      <c r="CK20" s="791" t="s">
        <v>31</v>
      </c>
      <c r="CL20" s="791" t="s">
        <v>31</v>
      </c>
      <c r="CM20" s="791" t="s">
        <v>31</v>
      </c>
      <c r="CN20" s="791" t="s">
        <v>31</v>
      </c>
      <c r="CO20" s="791" t="s">
        <v>31</v>
      </c>
      <c r="CP20" s="791" t="s">
        <v>31</v>
      </c>
      <c r="CQ20" s="791" t="s">
        <v>31</v>
      </c>
      <c r="CR20" s="791" t="s">
        <v>31</v>
      </c>
      <c r="CS20" s="791" t="s">
        <v>31</v>
      </c>
      <c r="CT20" s="791" t="s">
        <v>31</v>
      </c>
      <c r="CU20" s="791" t="s">
        <v>31</v>
      </c>
      <c r="CV20" s="791" t="s">
        <v>31</v>
      </c>
      <c r="CW20" s="791" t="s">
        <v>31</v>
      </c>
      <c r="CX20" s="791" t="s">
        <v>31</v>
      </c>
      <c r="CY20" s="791" t="s">
        <v>31</v>
      </c>
      <c r="CZ20" s="791" t="s">
        <v>31</v>
      </c>
      <c r="DA20" s="791" t="s">
        <v>31</v>
      </c>
      <c r="DB20" s="791" t="s">
        <v>31</v>
      </c>
      <c r="DC20" s="791" t="s">
        <v>31</v>
      </c>
      <c r="DD20" s="791" t="s">
        <v>31</v>
      </c>
      <c r="DE20" s="791" t="s">
        <v>31</v>
      </c>
      <c r="DF20" s="791" t="s">
        <v>31</v>
      </c>
      <c r="DG20" s="791" t="s">
        <v>31</v>
      </c>
      <c r="DH20" s="791" t="s">
        <v>31</v>
      </c>
      <c r="DI20" s="791" t="s">
        <v>31</v>
      </c>
      <c r="DJ20" s="791" t="s">
        <v>31</v>
      </c>
      <c r="DK20" s="791" t="s">
        <v>31</v>
      </c>
      <c r="DL20" s="791" t="s">
        <v>31</v>
      </c>
      <c r="DM20" s="791" t="s">
        <v>31</v>
      </c>
      <c r="DN20" s="791" t="s">
        <v>31</v>
      </c>
      <c r="DO20" s="791" t="s">
        <v>31</v>
      </c>
      <c r="DP20" s="791" t="s">
        <v>31</v>
      </c>
      <c r="DQ20" s="791" t="s">
        <v>31</v>
      </c>
      <c r="DR20" s="791" t="s">
        <v>31</v>
      </c>
      <c r="DS20" s="791" t="s">
        <v>31</v>
      </c>
      <c r="DT20" s="791" t="s">
        <v>31</v>
      </c>
      <c r="DU20" s="791" t="s">
        <v>31</v>
      </c>
      <c r="DV20" s="791" t="s">
        <v>31</v>
      </c>
      <c r="DW20" s="791" t="s">
        <v>31</v>
      </c>
      <c r="DX20" s="791" t="s">
        <v>31</v>
      </c>
      <c r="DY20" s="791" t="s">
        <v>31</v>
      </c>
      <c r="DZ20" s="791" t="s">
        <v>31</v>
      </c>
      <c r="EA20" s="791" t="s">
        <v>31</v>
      </c>
      <c r="EB20" s="791" t="s">
        <v>31</v>
      </c>
      <c r="EC20" s="791" t="s">
        <v>31</v>
      </c>
      <c r="ED20" s="791" t="s">
        <v>31</v>
      </c>
      <c r="EE20" s="791" t="s">
        <v>31</v>
      </c>
      <c r="EF20" s="791" t="s">
        <v>31</v>
      </c>
      <c r="EG20" s="791" t="s">
        <v>31</v>
      </c>
      <c r="EH20" s="791" t="s">
        <v>31</v>
      </c>
      <c r="EI20" s="791" t="s">
        <v>31</v>
      </c>
      <c r="EJ20" s="791" t="s">
        <v>31</v>
      </c>
      <c r="EK20" s="791" t="s">
        <v>31</v>
      </c>
      <c r="EL20" s="791" t="s">
        <v>31</v>
      </c>
      <c r="EM20" s="791" t="s">
        <v>31</v>
      </c>
      <c r="EN20" s="791" t="s">
        <v>31</v>
      </c>
      <c r="EO20" s="791" t="s">
        <v>31</v>
      </c>
      <c r="EP20" s="791" t="s">
        <v>31</v>
      </c>
      <c r="EQ20" s="791" t="s">
        <v>31</v>
      </c>
      <c r="ER20" s="791" t="s">
        <v>31</v>
      </c>
      <c r="ES20" s="791" t="s">
        <v>31</v>
      </c>
      <c r="ET20" s="791" t="s">
        <v>31</v>
      </c>
      <c r="EU20" s="791" t="s">
        <v>31</v>
      </c>
      <c r="EV20" s="791" t="s">
        <v>31</v>
      </c>
      <c r="EW20" s="791" t="s">
        <v>31</v>
      </c>
      <c r="EX20" s="791" t="s">
        <v>31</v>
      </c>
      <c r="EY20" s="791" t="s">
        <v>31</v>
      </c>
      <c r="EZ20" s="791" t="s">
        <v>31</v>
      </c>
      <c r="FA20" s="791" t="s">
        <v>31</v>
      </c>
      <c r="FB20" s="791" t="s">
        <v>31</v>
      </c>
      <c r="FC20" s="791" t="s">
        <v>31</v>
      </c>
      <c r="FD20" s="791" t="s">
        <v>31</v>
      </c>
      <c r="FE20" s="791" t="s">
        <v>31</v>
      </c>
      <c r="FF20" s="791" t="s">
        <v>31</v>
      </c>
      <c r="FG20" s="791" t="s">
        <v>31</v>
      </c>
      <c r="FH20" s="791" t="s">
        <v>31</v>
      </c>
      <c r="FI20" s="791" t="s">
        <v>31</v>
      </c>
      <c r="FJ20" s="791" t="s">
        <v>31</v>
      </c>
      <c r="FK20" s="791" t="s">
        <v>31</v>
      </c>
      <c r="FL20" s="791" t="s">
        <v>31</v>
      </c>
      <c r="FM20" s="791" t="s">
        <v>31</v>
      </c>
      <c r="FN20" s="791" t="s">
        <v>31</v>
      </c>
      <c r="FO20" s="791" t="s">
        <v>31</v>
      </c>
      <c r="FP20" s="791" t="s">
        <v>31</v>
      </c>
      <c r="FQ20" s="791" t="s">
        <v>31</v>
      </c>
      <c r="FR20" s="791" t="s">
        <v>31</v>
      </c>
      <c r="FS20" s="791" t="s">
        <v>31</v>
      </c>
      <c r="FT20" s="791" t="s">
        <v>31</v>
      </c>
      <c r="FU20" s="791" t="s">
        <v>31</v>
      </c>
      <c r="FV20" s="791" t="s">
        <v>31</v>
      </c>
      <c r="FW20" s="791" t="s">
        <v>31</v>
      </c>
      <c r="FX20" s="791" t="s">
        <v>31</v>
      </c>
      <c r="FY20" s="791" t="s">
        <v>31</v>
      </c>
      <c r="FZ20" s="791" t="s">
        <v>31</v>
      </c>
      <c r="GA20" s="791" t="s">
        <v>31</v>
      </c>
      <c r="GB20" s="791" t="s">
        <v>31</v>
      </c>
      <c r="GC20" s="791" t="s">
        <v>31</v>
      </c>
      <c r="GD20" s="791" t="s">
        <v>31</v>
      </c>
      <c r="GE20" s="791" t="s">
        <v>31</v>
      </c>
      <c r="GF20" s="791" t="s">
        <v>31</v>
      </c>
      <c r="GG20" s="791" t="s">
        <v>31</v>
      </c>
      <c r="GH20" s="791" t="s">
        <v>31</v>
      </c>
      <c r="GI20" s="791" t="s">
        <v>31</v>
      </c>
      <c r="GJ20" s="791" t="s">
        <v>31</v>
      </c>
      <c r="GK20" s="791" t="s">
        <v>31</v>
      </c>
      <c r="GL20" s="791" t="s">
        <v>31</v>
      </c>
      <c r="GM20" s="791" t="s">
        <v>31</v>
      </c>
      <c r="GN20" s="791" t="s">
        <v>31</v>
      </c>
      <c r="GO20" s="791" t="s">
        <v>31</v>
      </c>
      <c r="GP20" s="791" t="s">
        <v>31</v>
      </c>
      <c r="GQ20" s="566" t="s">
        <v>195</v>
      </c>
      <c r="GU20" s="28"/>
      <c r="GV20" s="611" t="str">
        <f t="shared" si="2"/>
        <v>C108</v>
      </c>
      <c r="GW20" s="30">
        <f t="shared" si="4"/>
        <v>42491</v>
      </c>
      <c r="GX20" s="25" t="str">
        <f>IF(COUNTIF($G10:$GP10,$GX$12)=0,"N",HLOOKUP($GX$12,$G10:$GP$21,$HE20,FALSE))</f>
        <v>N</v>
      </c>
      <c r="GY20" s="25">
        <f>IF(COUNTIF($G10:$GP10,$GY$12)=0,"N",HLOOKUP($GY$12,$G10:$GP$21,$HE20,FALSE))</f>
        <v>42491</v>
      </c>
      <c r="GZ20" s="25" t="str">
        <f>IF(COUNTIF($G10:$GP10,$GZ$12)=0,"N",HLOOKUP($GZ$12,$G10:$GP$21,$HE20,FALSE))</f>
        <v>N</v>
      </c>
      <c r="HA20" s="25" t="str">
        <f>IF(COUNTIF($G10:$GP10,$HA$12)=0,"N",HLOOKUP($HA$12,$G10:$GP$21,$HE20,FALSE))</f>
        <v>N</v>
      </c>
      <c r="HB20" s="25" t="str">
        <f>IF(COUNTIF($G10:$GP10,$HB$12)=0,"N",HLOOKUP($HB$12,$G10:$GP$21,$HE20,FALSE))</f>
        <v>N</v>
      </c>
      <c r="HC20" s="25" t="str">
        <f>IF(COUNTIF($G10:$GP10,$HC$12)=0,"N",HLOOKUP($HC$12,$G10:$GP$21,$HE20,FALSE))</f>
        <v>N</v>
      </c>
      <c r="HE20" s="554">
        <v>12</v>
      </c>
      <c r="HF20" s="25" t="str">
        <f t="shared" si="5"/>
        <v>N</v>
      </c>
      <c r="HG20" s="25">
        <f t="shared" si="6"/>
        <v>42491</v>
      </c>
      <c r="HH20" s="25" t="str">
        <f t="shared" si="7"/>
        <v>N</v>
      </c>
      <c r="HI20" s="25" t="str">
        <f t="shared" si="8"/>
        <v>N</v>
      </c>
      <c r="HJ20" s="25" t="str">
        <f t="shared" si="9"/>
        <v>N</v>
      </c>
      <c r="HK20" s="25" t="str">
        <f t="shared" si="10"/>
        <v>N</v>
      </c>
      <c r="HL20" s="25" t="str">
        <f>IF(COUNTIF($G10:$GP10,"F")=0,"N",HLOOKUP("F",$G10:$GP$21,$HE20,FALSE))</f>
        <v>N</v>
      </c>
    </row>
    <row r="21" spans="1:237" ht="15.75" customHeight="1" x14ac:dyDescent="0.2">
      <c r="F21" s="187" t="s">
        <v>30</v>
      </c>
      <c r="G21" s="575">
        <v>42005</v>
      </c>
      <c r="H21" s="575">
        <v>42036</v>
      </c>
      <c r="I21" s="575">
        <v>42064</v>
      </c>
      <c r="J21" s="575">
        <v>42095</v>
      </c>
      <c r="K21" s="575">
        <v>42125</v>
      </c>
      <c r="L21" s="575">
        <v>42156</v>
      </c>
      <c r="M21" s="575">
        <v>42186</v>
      </c>
      <c r="N21" s="575">
        <v>42217</v>
      </c>
      <c r="O21" s="575">
        <v>42248</v>
      </c>
      <c r="P21" s="575">
        <v>42278</v>
      </c>
      <c r="Q21" s="575">
        <v>42309</v>
      </c>
      <c r="R21" s="575">
        <v>42339</v>
      </c>
      <c r="S21" s="575">
        <v>42370</v>
      </c>
      <c r="T21" s="575">
        <v>42401</v>
      </c>
      <c r="U21" s="575">
        <v>42430</v>
      </c>
      <c r="V21" s="575">
        <v>42461</v>
      </c>
      <c r="W21" s="575">
        <v>42491</v>
      </c>
      <c r="X21" s="575">
        <v>42522</v>
      </c>
      <c r="Y21" s="575">
        <v>42552</v>
      </c>
      <c r="Z21" s="576">
        <v>42583</v>
      </c>
      <c r="AA21" s="576">
        <v>42614</v>
      </c>
      <c r="AB21" s="575">
        <v>42644</v>
      </c>
      <c r="AC21" s="575">
        <v>42675</v>
      </c>
      <c r="AD21" s="575">
        <v>42705</v>
      </c>
      <c r="AE21" s="575">
        <v>42736</v>
      </c>
      <c r="AF21" s="575">
        <v>42767</v>
      </c>
      <c r="AG21" s="575">
        <v>42795</v>
      </c>
      <c r="AH21" s="575">
        <v>42826</v>
      </c>
      <c r="AI21" s="575">
        <v>42856</v>
      </c>
      <c r="AJ21" s="575">
        <v>42887</v>
      </c>
      <c r="AK21" s="575">
        <v>42917</v>
      </c>
      <c r="AL21" s="575">
        <v>42948</v>
      </c>
      <c r="AM21" s="575">
        <v>42979</v>
      </c>
      <c r="AN21" s="575">
        <v>43009</v>
      </c>
      <c r="AO21" s="575">
        <v>43040</v>
      </c>
      <c r="AP21" s="575">
        <v>43070</v>
      </c>
      <c r="AQ21" s="575">
        <v>43101</v>
      </c>
      <c r="AR21" s="575">
        <v>43132</v>
      </c>
      <c r="AS21" s="575">
        <v>43160</v>
      </c>
      <c r="AT21" s="575">
        <v>43191</v>
      </c>
      <c r="AU21" s="575">
        <v>43221</v>
      </c>
      <c r="AV21" s="575">
        <v>43252</v>
      </c>
      <c r="AW21" s="575">
        <v>43282</v>
      </c>
      <c r="AX21" s="575">
        <v>43313</v>
      </c>
      <c r="AY21" s="575">
        <v>43344</v>
      </c>
      <c r="AZ21" s="575">
        <v>43374</v>
      </c>
      <c r="BA21" s="575">
        <v>43405</v>
      </c>
      <c r="BB21" s="575">
        <v>43435</v>
      </c>
      <c r="BC21" s="575">
        <v>43466</v>
      </c>
      <c r="BD21" s="575">
        <v>43497</v>
      </c>
      <c r="BE21" s="575">
        <v>43525</v>
      </c>
      <c r="BF21" s="575">
        <v>43556</v>
      </c>
      <c r="BG21" s="575">
        <v>43586</v>
      </c>
      <c r="BH21" s="575">
        <v>43617</v>
      </c>
      <c r="BI21" s="575">
        <v>43647</v>
      </c>
      <c r="BJ21" s="575">
        <v>43678</v>
      </c>
      <c r="BK21" s="575">
        <v>43709</v>
      </c>
      <c r="BL21" s="575">
        <v>43739</v>
      </c>
      <c r="BM21" s="575">
        <v>43770</v>
      </c>
      <c r="BN21" s="575">
        <v>43800</v>
      </c>
      <c r="BO21" s="575">
        <v>43831</v>
      </c>
      <c r="BP21" s="575">
        <v>43862</v>
      </c>
      <c r="BQ21" s="575">
        <v>43891</v>
      </c>
      <c r="BR21" s="575">
        <v>43922</v>
      </c>
      <c r="BS21" s="575">
        <v>43952</v>
      </c>
      <c r="BT21" s="575">
        <v>43983</v>
      </c>
      <c r="BU21" s="575">
        <v>44013</v>
      </c>
      <c r="BV21" s="576">
        <v>44044</v>
      </c>
      <c r="BW21" s="576">
        <v>44075</v>
      </c>
      <c r="BX21" s="575">
        <v>44105</v>
      </c>
      <c r="BY21" s="575">
        <v>44136</v>
      </c>
      <c r="BZ21" s="575">
        <v>44166</v>
      </c>
      <c r="CA21" s="575">
        <v>44197</v>
      </c>
      <c r="CB21" s="575">
        <v>44228</v>
      </c>
      <c r="CC21" s="575">
        <v>44256</v>
      </c>
      <c r="CD21" s="575">
        <v>44287</v>
      </c>
      <c r="CE21" s="575">
        <v>44317</v>
      </c>
      <c r="CF21" s="575">
        <v>44348</v>
      </c>
      <c r="CG21" s="575">
        <v>44378</v>
      </c>
      <c r="CH21" s="576">
        <v>44409</v>
      </c>
      <c r="CI21" s="576">
        <v>44440</v>
      </c>
      <c r="CJ21" s="575">
        <v>44470</v>
      </c>
      <c r="CK21" s="575">
        <v>44501</v>
      </c>
      <c r="CL21" s="575">
        <v>44531</v>
      </c>
      <c r="CM21" s="575">
        <v>44562</v>
      </c>
      <c r="CN21" s="575">
        <v>44593</v>
      </c>
      <c r="CO21" s="575">
        <v>44621</v>
      </c>
      <c r="CP21" s="575">
        <v>44652</v>
      </c>
      <c r="CQ21" s="575">
        <v>44682</v>
      </c>
      <c r="CR21" s="575">
        <v>44713</v>
      </c>
      <c r="CS21" s="575">
        <v>44743</v>
      </c>
      <c r="CT21" s="575">
        <v>44774</v>
      </c>
      <c r="CU21" s="575">
        <v>44805</v>
      </c>
      <c r="CV21" s="575">
        <v>44835</v>
      </c>
      <c r="CW21" s="575">
        <v>44866</v>
      </c>
      <c r="CX21" s="575">
        <v>44896</v>
      </c>
      <c r="CY21" s="575">
        <v>44927</v>
      </c>
      <c r="CZ21" s="575">
        <v>44958</v>
      </c>
      <c r="DA21" s="575">
        <v>44986</v>
      </c>
      <c r="DB21" s="575">
        <v>45017</v>
      </c>
      <c r="DC21" s="575">
        <v>45047</v>
      </c>
      <c r="DD21" s="575">
        <v>45078</v>
      </c>
      <c r="DE21" s="575">
        <v>45108</v>
      </c>
      <c r="DF21" s="575">
        <v>45139</v>
      </c>
      <c r="DG21" s="575">
        <v>45170</v>
      </c>
      <c r="DH21" s="575">
        <v>45200</v>
      </c>
      <c r="DI21" s="575">
        <v>45231</v>
      </c>
      <c r="DJ21" s="575">
        <v>45261</v>
      </c>
      <c r="DK21" s="575">
        <v>45292</v>
      </c>
      <c r="DL21" s="575">
        <v>45323</v>
      </c>
      <c r="DM21" s="575">
        <v>45352</v>
      </c>
      <c r="DN21" s="575">
        <v>45383</v>
      </c>
      <c r="DO21" s="575">
        <v>45413</v>
      </c>
      <c r="DP21" s="575">
        <v>45444</v>
      </c>
      <c r="DQ21" s="575">
        <v>45474</v>
      </c>
      <c r="DR21" s="575">
        <v>45505</v>
      </c>
      <c r="DS21" s="575">
        <v>45536</v>
      </c>
      <c r="DT21" s="575">
        <v>45566</v>
      </c>
      <c r="DU21" s="575">
        <v>45597</v>
      </c>
      <c r="DV21" s="575">
        <v>45627</v>
      </c>
      <c r="DW21" s="575">
        <v>45658</v>
      </c>
      <c r="DX21" s="575">
        <v>45689</v>
      </c>
      <c r="DY21" s="575">
        <v>45717</v>
      </c>
      <c r="DZ21" s="575">
        <v>45748</v>
      </c>
      <c r="EA21" s="575">
        <v>45778</v>
      </c>
      <c r="EB21" s="575">
        <v>45809</v>
      </c>
      <c r="EC21" s="575">
        <v>45839</v>
      </c>
      <c r="ED21" s="575">
        <v>45870</v>
      </c>
      <c r="EE21" s="575">
        <v>45901</v>
      </c>
      <c r="EF21" s="575">
        <v>45931</v>
      </c>
      <c r="EG21" s="575">
        <v>45962</v>
      </c>
      <c r="EH21" s="575">
        <v>45992</v>
      </c>
      <c r="EI21" s="575">
        <v>46023</v>
      </c>
      <c r="EJ21" s="575">
        <v>46054</v>
      </c>
      <c r="EK21" s="575">
        <v>46082</v>
      </c>
      <c r="EL21" s="575">
        <v>46113</v>
      </c>
      <c r="EM21" s="575">
        <v>46143</v>
      </c>
      <c r="EN21" s="575">
        <v>46174</v>
      </c>
      <c r="EO21" s="575">
        <v>46204</v>
      </c>
      <c r="EP21" s="575">
        <v>46235</v>
      </c>
      <c r="EQ21" s="575">
        <v>46266</v>
      </c>
      <c r="ER21" s="575">
        <v>46296</v>
      </c>
      <c r="ES21" s="575">
        <v>46327</v>
      </c>
      <c r="ET21" s="575">
        <v>46357</v>
      </c>
      <c r="EU21" s="575">
        <v>46388</v>
      </c>
      <c r="EV21" s="575">
        <v>46419</v>
      </c>
      <c r="EW21" s="575">
        <v>46447</v>
      </c>
      <c r="EX21" s="575">
        <v>46478</v>
      </c>
      <c r="EY21" s="575">
        <v>46508</v>
      </c>
      <c r="EZ21" s="575">
        <v>46539</v>
      </c>
      <c r="FA21" s="575">
        <v>46569</v>
      </c>
      <c r="FB21" s="575">
        <v>46600</v>
      </c>
      <c r="FC21" s="575">
        <v>46631</v>
      </c>
      <c r="FD21" s="575">
        <v>46661</v>
      </c>
      <c r="FE21" s="575">
        <v>46692</v>
      </c>
      <c r="FF21" s="575">
        <v>46722</v>
      </c>
      <c r="FG21" s="575">
        <v>46753</v>
      </c>
      <c r="FH21" s="575">
        <v>46784</v>
      </c>
      <c r="FI21" s="575">
        <v>46813</v>
      </c>
      <c r="FJ21" s="575">
        <v>46844</v>
      </c>
      <c r="FK21" s="575">
        <v>46874</v>
      </c>
      <c r="FL21" s="575">
        <v>46905</v>
      </c>
      <c r="FM21" s="575">
        <v>46935</v>
      </c>
      <c r="FN21" s="575">
        <v>46966</v>
      </c>
      <c r="FO21" s="575">
        <v>46997</v>
      </c>
      <c r="FP21" s="575">
        <v>47027</v>
      </c>
      <c r="FQ21" s="575">
        <v>47058</v>
      </c>
      <c r="FR21" s="575">
        <v>47088</v>
      </c>
      <c r="FS21" s="575">
        <v>47119</v>
      </c>
      <c r="FT21" s="575">
        <v>47150</v>
      </c>
      <c r="FU21" s="575">
        <v>47178</v>
      </c>
      <c r="FV21" s="575">
        <v>47209</v>
      </c>
      <c r="FW21" s="575">
        <v>47239</v>
      </c>
      <c r="FX21" s="575">
        <v>47270</v>
      </c>
      <c r="FY21" s="575">
        <v>47300</v>
      </c>
      <c r="FZ21" s="575">
        <v>47331</v>
      </c>
      <c r="GA21" s="575">
        <v>47362</v>
      </c>
      <c r="GB21" s="575">
        <v>47392</v>
      </c>
      <c r="GC21" s="575">
        <v>47423</v>
      </c>
      <c r="GD21" s="575">
        <v>47453</v>
      </c>
      <c r="GE21" s="575">
        <v>47484</v>
      </c>
      <c r="GF21" s="575">
        <v>47515</v>
      </c>
      <c r="GG21" s="575">
        <v>47543</v>
      </c>
      <c r="GH21" s="575">
        <v>47574</v>
      </c>
      <c r="GI21" s="575">
        <v>47604</v>
      </c>
      <c r="GJ21" s="575">
        <v>47635</v>
      </c>
      <c r="GK21" s="575">
        <v>47665</v>
      </c>
      <c r="GL21" s="575">
        <v>47696</v>
      </c>
      <c r="GM21" s="575">
        <v>47727</v>
      </c>
      <c r="GN21" s="575">
        <v>47757</v>
      </c>
      <c r="GO21" s="575">
        <v>47788</v>
      </c>
      <c r="GP21" s="575">
        <v>47818</v>
      </c>
      <c r="GU21" s="28"/>
      <c r="GV21" s="611" t="str">
        <f t="shared" si="2"/>
        <v>C109</v>
      </c>
      <c r="GW21" s="30">
        <f t="shared" si="4"/>
        <v>42522</v>
      </c>
      <c r="GX21" s="25" t="str">
        <f>IF(COUNTIF($G11:$GP11,$GX$12)=0,"N",HLOOKUP($GX$12,$G11:$GP$21,$HE21,FALSE))</f>
        <v>N</v>
      </c>
      <c r="GY21" s="25">
        <f>IF(COUNTIF($G11:$GP11,$GY$12)=0,"N",HLOOKUP($GY$12,$G11:$GP$21,$HE21,FALSE))</f>
        <v>42522</v>
      </c>
      <c r="GZ21" s="25" t="str">
        <f>IF(COUNTIF($G11:$GP11,$GZ$12)=0,"N",HLOOKUP($GZ$12,$G11:$GP$21,$HE21,FALSE))</f>
        <v>N</v>
      </c>
      <c r="HA21" s="25" t="str">
        <f>IF(COUNTIF($G11:$GP11,$HA$12)=0,"N",HLOOKUP($HA$12,$G11:$GP$21,$HE21,FALSE))</f>
        <v>N</v>
      </c>
      <c r="HB21" s="25" t="str">
        <f>IF(COUNTIF($G11:$GP11,$HB$12)=0,"N",HLOOKUP($HB$12,$G11:$GP$21,$HE21,FALSE))</f>
        <v>N</v>
      </c>
      <c r="HC21" s="25" t="str">
        <f>IF(COUNTIF($G11:$GP11,$HC$12)=0,"N",HLOOKUP($HC$12,$G11:$GP$21,$HE21,FALSE))</f>
        <v>N</v>
      </c>
      <c r="HE21" s="554">
        <v>11</v>
      </c>
      <c r="HF21" s="25" t="str">
        <f t="shared" si="5"/>
        <v>N</v>
      </c>
      <c r="HG21" s="25">
        <f t="shared" si="6"/>
        <v>42522</v>
      </c>
      <c r="HH21" s="25" t="str">
        <f t="shared" si="7"/>
        <v>N</v>
      </c>
      <c r="HI21" s="25" t="str">
        <f t="shared" si="8"/>
        <v>N</v>
      </c>
      <c r="HJ21" s="25" t="str">
        <f t="shared" si="9"/>
        <v>N</v>
      </c>
      <c r="HK21" s="25" t="str">
        <f t="shared" si="10"/>
        <v>N</v>
      </c>
      <c r="HL21" s="25" t="str">
        <f>IF(COUNTIF($G11:$GP11,"F")=0,"N",HLOOKUP("F",$G11:$GP$21,$HE21,FALSE))</f>
        <v>N</v>
      </c>
    </row>
    <row r="22" spans="1:237" ht="15.75" customHeight="1" x14ac:dyDescent="0.2">
      <c r="F22" s="577" t="s">
        <v>27</v>
      </c>
      <c r="G22" s="31">
        <f t="shared" ref="G22:AI22" si="11">COUNTIF(G3:G20,"AIA")+COUNTIF(G3:G20,"V5")+COUNTIF(G3:G20,"V10")+COUNTIF(G3:G20,"V15")+COUNTIF(G3:G20,"V20")+COUNTIF(G3:G20,"V25")+COUNTIF(G3:G20,"V30")</f>
        <v>2</v>
      </c>
      <c r="H22" s="31">
        <f t="shared" si="11"/>
        <v>1</v>
      </c>
      <c r="I22" s="31">
        <f t="shared" si="11"/>
        <v>1</v>
      </c>
      <c r="J22" s="31">
        <f t="shared" si="11"/>
        <v>0</v>
      </c>
      <c r="K22" s="31">
        <f t="shared" si="11"/>
        <v>0</v>
      </c>
      <c r="L22" s="31">
        <f t="shared" si="11"/>
        <v>0</v>
      </c>
      <c r="M22" s="31">
        <f t="shared" si="11"/>
        <v>0</v>
      </c>
      <c r="N22" s="31">
        <f t="shared" si="11"/>
        <v>0</v>
      </c>
      <c r="O22" s="31">
        <f t="shared" si="11"/>
        <v>0</v>
      </c>
      <c r="P22" s="31">
        <f t="shared" si="11"/>
        <v>0</v>
      </c>
      <c r="Q22" s="31">
        <f t="shared" si="11"/>
        <v>0</v>
      </c>
      <c r="R22" s="31">
        <f t="shared" si="11"/>
        <v>3</v>
      </c>
      <c r="S22" s="31">
        <f t="shared" si="11"/>
        <v>3</v>
      </c>
      <c r="T22" s="31">
        <f t="shared" si="11"/>
        <v>4</v>
      </c>
      <c r="U22" s="31">
        <f t="shared" si="11"/>
        <v>4</v>
      </c>
      <c r="V22" s="31">
        <f t="shared" si="11"/>
        <v>4</v>
      </c>
      <c r="W22" s="31">
        <f t="shared" si="11"/>
        <v>2</v>
      </c>
      <c r="X22" s="31">
        <f t="shared" si="11"/>
        <v>3</v>
      </c>
      <c r="Y22" s="31">
        <f t="shared" si="11"/>
        <v>3</v>
      </c>
      <c r="Z22" s="31">
        <f t="shared" si="11"/>
        <v>2</v>
      </c>
      <c r="AA22" s="31">
        <f t="shared" si="11"/>
        <v>3</v>
      </c>
      <c r="AB22" s="31">
        <f t="shared" si="11"/>
        <v>5</v>
      </c>
      <c r="AC22" s="31">
        <f t="shared" si="11"/>
        <v>5</v>
      </c>
      <c r="AD22" s="31">
        <f t="shared" si="11"/>
        <v>4</v>
      </c>
      <c r="AE22" s="31">
        <f t="shared" si="11"/>
        <v>3</v>
      </c>
      <c r="AF22" s="31">
        <f t="shared" si="11"/>
        <v>2</v>
      </c>
      <c r="AG22" s="31">
        <f t="shared" si="11"/>
        <v>0</v>
      </c>
      <c r="AH22" s="31">
        <f t="shared" si="11"/>
        <v>0</v>
      </c>
      <c r="AI22" s="31">
        <f t="shared" si="11"/>
        <v>0</v>
      </c>
      <c r="AJ22" s="31">
        <f t="shared" ref="AJ22:BZ22" si="12">COUNTIF(AJ3:AJ20,"AIA")+COUNTIF(AJ3:AJ20,"V5")+COUNTIF(AJ3:AJ20,"V10")+COUNTIF(AJ3:AJ20,"V15")+COUNTIF(AJ3:AJ20,"V20")+COUNTIF(AJ3:AJ20,"V25")+COUNTIF(AJ3:AJ20,"V30")</f>
        <v>0</v>
      </c>
      <c r="AK22" s="31">
        <f t="shared" si="12"/>
        <v>0</v>
      </c>
      <c r="AL22" s="31">
        <f t="shared" si="12"/>
        <v>0</v>
      </c>
      <c r="AM22" s="31">
        <f t="shared" si="12"/>
        <v>0</v>
      </c>
      <c r="AN22" s="31">
        <f t="shared" si="12"/>
        <v>0</v>
      </c>
      <c r="AO22" s="31">
        <f t="shared" si="12"/>
        <v>0</v>
      </c>
      <c r="AP22" s="31">
        <f t="shared" si="12"/>
        <v>0</v>
      </c>
      <c r="AQ22" s="31">
        <f t="shared" si="12"/>
        <v>0</v>
      </c>
      <c r="AR22" s="31">
        <f t="shared" si="12"/>
        <v>0</v>
      </c>
      <c r="AS22" s="31">
        <f t="shared" si="12"/>
        <v>0</v>
      </c>
      <c r="AT22" s="31">
        <f t="shared" si="12"/>
        <v>0</v>
      </c>
      <c r="AU22" s="31">
        <f t="shared" si="12"/>
        <v>0</v>
      </c>
      <c r="AV22" s="31">
        <f t="shared" si="12"/>
        <v>0</v>
      </c>
      <c r="AW22" s="31">
        <f t="shared" si="12"/>
        <v>0</v>
      </c>
      <c r="AX22" s="31">
        <f t="shared" si="12"/>
        <v>0</v>
      </c>
      <c r="AY22" s="31">
        <f t="shared" si="12"/>
        <v>0</v>
      </c>
      <c r="AZ22" s="31">
        <f t="shared" si="12"/>
        <v>0</v>
      </c>
      <c r="BA22" s="31">
        <f t="shared" si="12"/>
        <v>0</v>
      </c>
      <c r="BB22" s="31">
        <f t="shared" si="12"/>
        <v>0</v>
      </c>
      <c r="BC22" s="31">
        <f t="shared" si="12"/>
        <v>0</v>
      </c>
      <c r="BD22" s="31">
        <f t="shared" si="12"/>
        <v>0</v>
      </c>
      <c r="BE22" s="31">
        <f t="shared" si="12"/>
        <v>0</v>
      </c>
      <c r="BF22" s="31">
        <f t="shared" si="12"/>
        <v>0</v>
      </c>
      <c r="BG22" s="31">
        <f t="shared" si="12"/>
        <v>0</v>
      </c>
      <c r="BH22" s="31">
        <f t="shared" si="12"/>
        <v>0</v>
      </c>
      <c r="BI22" s="31">
        <f t="shared" si="12"/>
        <v>0</v>
      </c>
      <c r="BJ22" s="31">
        <f t="shared" si="12"/>
        <v>0</v>
      </c>
      <c r="BK22" s="31">
        <f t="shared" si="12"/>
        <v>0</v>
      </c>
      <c r="BL22" s="31">
        <f t="shared" si="12"/>
        <v>0</v>
      </c>
      <c r="BM22" s="31">
        <f t="shared" si="12"/>
        <v>0</v>
      </c>
      <c r="BN22" s="31">
        <f t="shared" si="12"/>
        <v>0</v>
      </c>
      <c r="BO22" s="31">
        <f t="shared" si="12"/>
        <v>0</v>
      </c>
      <c r="BP22" s="31">
        <f t="shared" si="12"/>
        <v>0</v>
      </c>
      <c r="BQ22" s="31">
        <f t="shared" si="12"/>
        <v>0</v>
      </c>
      <c r="BR22" s="31">
        <f t="shared" si="12"/>
        <v>0</v>
      </c>
      <c r="BS22" s="31">
        <f t="shared" si="12"/>
        <v>0</v>
      </c>
      <c r="BT22" s="31">
        <f t="shared" si="12"/>
        <v>0</v>
      </c>
      <c r="BU22" s="31">
        <f t="shared" si="12"/>
        <v>0</v>
      </c>
      <c r="BV22" s="31">
        <f t="shared" si="12"/>
        <v>0</v>
      </c>
      <c r="BW22" s="31">
        <f t="shared" si="12"/>
        <v>0</v>
      </c>
      <c r="BX22" s="31">
        <f t="shared" si="12"/>
        <v>0</v>
      </c>
      <c r="BY22" s="31">
        <f t="shared" si="12"/>
        <v>0</v>
      </c>
      <c r="BZ22" s="31">
        <f t="shared" si="12"/>
        <v>0</v>
      </c>
      <c r="CA22" s="31">
        <f t="shared" ref="CA22:EL22" si="13">COUNTIF(CA3:CA20,"AIA")+COUNTIF(CA3:CA20,"V5")+COUNTIF(CA3:CA20,"V10")+COUNTIF(CA3:CA20,"V15")+COUNTIF(CA3:CA20,"V20")+COUNTIF(CA3:CA20,"V25")+COUNTIF(CA3:CA20,"V30")</f>
        <v>0</v>
      </c>
      <c r="CB22" s="31">
        <f t="shared" si="13"/>
        <v>0</v>
      </c>
      <c r="CC22" s="31">
        <f t="shared" si="13"/>
        <v>0</v>
      </c>
      <c r="CD22" s="31">
        <f t="shared" si="13"/>
        <v>0</v>
      </c>
      <c r="CE22" s="31">
        <f t="shared" si="13"/>
        <v>0</v>
      </c>
      <c r="CF22" s="31">
        <f t="shared" si="13"/>
        <v>0</v>
      </c>
      <c r="CG22" s="31">
        <f t="shared" si="13"/>
        <v>0</v>
      </c>
      <c r="CH22" s="31">
        <f t="shared" si="13"/>
        <v>0</v>
      </c>
      <c r="CI22" s="31">
        <f t="shared" si="13"/>
        <v>0</v>
      </c>
      <c r="CJ22" s="31">
        <f t="shared" si="13"/>
        <v>0</v>
      </c>
      <c r="CK22" s="31">
        <f t="shared" si="13"/>
        <v>0</v>
      </c>
      <c r="CL22" s="31">
        <f t="shared" si="13"/>
        <v>0</v>
      </c>
      <c r="CM22" s="31">
        <f t="shared" si="13"/>
        <v>0</v>
      </c>
      <c r="CN22" s="31">
        <f t="shared" si="13"/>
        <v>0</v>
      </c>
      <c r="CO22" s="31">
        <f t="shared" si="13"/>
        <v>0</v>
      </c>
      <c r="CP22" s="31">
        <f t="shared" si="13"/>
        <v>0</v>
      </c>
      <c r="CQ22" s="31">
        <f t="shared" si="13"/>
        <v>0</v>
      </c>
      <c r="CR22" s="31">
        <f t="shared" si="13"/>
        <v>0</v>
      </c>
      <c r="CS22" s="31">
        <f t="shared" si="13"/>
        <v>0</v>
      </c>
      <c r="CT22" s="31">
        <f t="shared" si="13"/>
        <v>0</v>
      </c>
      <c r="CU22" s="31">
        <f t="shared" si="13"/>
        <v>0</v>
      </c>
      <c r="CV22" s="31">
        <f t="shared" si="13"/>
        <v>0</v>
      </c>
      <c r="CW22" s="31">
        <f t="shared" si="13"/>
        <v>0</v>
      </c>
      <c r="CX22" s="31">
        <f t="shared" si="13"/>
        <v>0</v>
      </c>
      <c r="CY22" s="31">
        <f t="shared" si="13"/>
        <v>0</v>
      </c>
      <c r="CZ22" s="31">
        <f t="shared" si="13"/>
        <v>0</v>
      </c>
      <c r="DA22" s="31">
        <f t="shared" si="13"/>
        <v>0</v>
      </c>
      <c r="DB22" s="31">
        <f t="shared" si="13"/>
        <v>0</v>
      </c>
      <c r="DC22" s="31">
        <f t="shared" si="13"/>
        <v>0</v>
      </c>
      <c r="DD22" s="31">
        <f t="shared" si="13"/>
        <v>0</v>
      </c>
      <c r="DE22" s="31">
        <f t="shared" si="13"/>
        <v>0</v>
      </c>
      <c r="DF22" s="31">
        <f t="shared" si="13"/>
        <v>0</v>
      </c>
      <c r="DG22" s="31">
        <f t="shared" si="13"/>
        <v>0</v>
      </c>
      <c r="DH22" s="31">
        <f t="shared" si="13"/>
        <v>0</v>
      </c>
      <c r="DI22" s="31">
        <f t="shared" si="13"/>
        <v>0</v>
      </c>
      <c r="DJ22" s="31">
        <f t="shared" si="13"/>
        <v>0</v>
      </c>
      <c r="DK22" s="31">
        <f t="shared" si="13"/>
        <v>0</v>
      </c>
      <c r="DL22" s="31">
        <f t="shared" si="13"/>
        <v>0</v>
      </c>
      <c r="DM22" s="31">
        <f t="shared" si="13"/>
        <v>0</v>
      </c>
      <c r="DN22" s="31">
        <f t="shared" si="13"/>
        <v>0</v>
      </c>
      <c r="DO22" s="31">
        <f t="shared" si="13"/>
        <v>0</v>
      </c>
      <c r="DP22" s="31">
        <f t="shared" si="13"/>
        <v>0</v>
      </c>
      <c r="DQ22" s="31">
        <f t="shared" si="13"/>
        <v>0</v>
      </c>
      <c r="DR22" s="31">
        <f t="shared" si="13"/>
        <v>0</v>
      </c>
      <c r="DS22" s="31">
        <f t="shared" si="13"/>
        <v>0</v>
      </c>
      <c r="DT22" s="31">
        <f t="shared" si="13"/>
        <v>0</v>
      </c>
      <c r="DU22" s="31">
        <f t="shared" si="13"/>
        <v>0</v>
      </c>
      <c r="DV22" s="31">
        <f t="shared" si="13"/>
        <v>0</v>
      </c>
      <c r="DW22" s="31">
        <f t="shared" si="13"/>
        <v>0</v>
      </c>
      <c r="DX22" s="31">
        <f t="shared" si="13"/>
        <v>0</v>
      </c>
      <c r="DY22" s="31">
        <f t="shared" si="13"/>
        <v>0</v>
      </c>
      <c r="DZ22" s="31">
        <f t="shared" si="13"/>
        <v>0</v>
      </c>
      <c r="EA22" s="31">
        <f t="shared" si="13"/>
        <v>0</v>
      </c>
      <c r="EB22" s="31">
        <f t="shared" si="13"/>
        <v>0</v>
      </c>
      <c r="EC22" s="31">
        <f t="shared" si="13"/>
        <v>0</v>
      </c>
      <c r="ED22" s="31">
        <f t="shared" si="13"/>
        <v>0</v>
      </c>
      <c r="EE22" s="31">
        <f t="shared" si="13"/>
        <v>0</v>
      </c>
      <c r="EF22" s="31">
        <f t="shared" si="13"/>
        <v>0</v>
      </c>
      <c r="EG22" s="31">
        <f t="shared" si="13"/>
        <v>0</v>
      </c>
      <c r="EH22" s="31">
        <f t="shared" si="13"/>
        <v>0</v>
      </c>
      <c r="EI22" s="31">
        <f t="shared" si="13"/>
        <v>0</v>
      </c>
      <c r="EJ22" s="31">
        <f t="shared" si="13"/>
        <v>0</v>
      </c>
      <c r="EK22" s="31">
        <f t="shared" si="13"/>
        <v>0</v>
      </c>
      <c r="EL22" s="31">
        <f t="shared" si="13"/>
        <v>0</v>
      </c>
      <c r="EM22" s="31">
        <f t="shared" ref="EM22:GP22" si="14">COUNTIF(EM3:EM20,"AIA")+COUNTIF(EM3:EM20,"V5")+COUNTIF(EM3:EM20,"V10")+COUNTIF(EM3:EM20,"V15")+COUNTIF(EM3:EM20,"V20")+COUNTIF(EM3:EM20,"V25")+COUNTIF(EM3:EM20,"V30")</f>
        <v>0</v>
      </c>
      <c r="EN22" s="31">
        <f t="shared" si="14"/>
        <v>0</v>
      </c>
      <c r="EO22" s="31">
        <f t="shared" si="14"/>
        <v>0</v>
      </c>
      <c r="EP22" s="31">
        <f t="shared" si="14"/>
        <v>0</v>
      </c>
      <c r="EQ22" s="31">
        <f t="shared" si="14"/>
        <v>0</v>
      </c>
      <c r="ER22" s="31">
        <f t="shared" si="14"/>
        <v>0</v>
      </c>
      <c r="ES22" s="31">
        <f t="shared" si="14"/>
        <v>0</v>
      </c>
      <c r="ET22" s="31">
        <f t="shared" si="14"/>
        <v>0</v>
      </c>
      <c r="EU22" s="31">
        <f t="shared" si="14"/>
        <v>0</v>
      </c>
      <c r="EV22" s="31">
        <f t="shared" si="14"/>
        <v>0</v>
      </c>
      <c r="EW22" s="31">
        <f t="shared" si="14"/>
        <v>0</v>
      </c>
      <c r="EX22" s="31">
        <f t="shared" si="14"/>
        <v>0</v>
      </c>
      <c r="EY22" s="31">
        <f t="shared" si="14"/>
        <v>0</v>
      </c>
      <c r="EZ22" s="31">
        <f t="shared" si="14"/>
        <v>0</v>
      </c>
      <c r="FA22" s="31">
        <f t="shared" si="14"/>
        <v>0</v>
      </c>
      <c r="FB22" s="31">
        <f t="shared" si="14"/>
        <v>0</v>
      </c>
      <c r="FC22" s="31">
        <f t="shared" si="14"/>
        <v>0</v>
      </c>
      <c r="FD22" s="31">
        <f t="shared" si="14"/>
        <v>0</v>
      </c>
      <c r="FE22" s="31">
        <f t="shared" si="14"/>
        <v>0</v>
      </c>
      <c r="FF22" s="31">
        <f t="shared" si="14"/>
        <v>0</v>
      </c>
      <c r="FG22" s="31">
        <f t="shared" si="14"/>
        <v>0</v>
      </c>
      <c r="FH22" s="31">
        <f t="shared" si="14"/>
        <v>0</v>
      </c>
      <c r="FI22" s="31">
        <f t="shared" si="14"/>
        <v>0</v>
      </c>
      <c r="FJ22" s="31">
        <f t="shared" si="14"/>
        <v>0</v>
      </c>
      <c r="FK22" s="31">
        <f t="shared" si="14"/>
        <v>0</v>
      </c>
      <c r="FL22" s="31">
        <f t="shared" si="14"/>
        <v>0</v>
      </c>
      <c r="FM22" s="31">
        <f t="shared" si="14"/>
        <v>0</v>
      </c>
      <c r="FN22" s="31">
        <f t="shared" si="14"/>
        <v>0</v>
      </c>
      <c r="FO22" s="31">
        <f t="shared" si="14"/>
        <v>0</v>
      </c>
      <c r="FP22" s="31">
        <f t="shared" si="14"/>
        <v>0</v>
      </c>
      <c r="FQ22" s="31">
        <f t="shared" si="14"/>
        <v>0</v>
      </c>
      <c r="FR22" s="31">
        <f t="shared" si="14"/>
        <v>0</v>
      </c>
      <c r="FS22" s="31">
        <f t="shared" si="14"/>
        <v>0</v>
      </c>
      <c r="FT22" s="31">
        <f t="shared" si="14"/>
        <v>0</v>
      </c>
      <c r="FU22" s="31">
        <f t="shared" si="14"/>
        <v>0</v>
      </c>
      <c r="FV22" s="31">
        <f t="shared" si="14"/>
        <v>0</v>
      </c>
      <c r="FW22" s="31">
        <f t="shared" si="14"/>
        <v>0</v>
      </c>
      <c r="FX22" s="31">
        <f t="shared" si="14"/>
        <v>0</v>
      </c>
      <c r="FY22" s="31">
        <f t="shared" si="14"/>
        <v>0</v>
      </c>
      <c r="FZ22" s="31">
        <f t="shared" si="14"/>
        <v>0</v>
      </c>
      <c r="GA22" s="31">
        <f t="shared" si="14"/>
        <v>0</v>
      </c>
      <c r="GB22" s="31">
        <f t="shared" si="14"/>
        <v>0</v>
      </c>
      <c r="GC22" s="31">
        <f t="shared" si="14"/>
        <v>0</v>
      </c>
      <c r="GD22" s="31">
        <f t="shared" si="14"/>
        <v>0</v>
      </c>
      <c r="GE22" s="31">
        <f t="shared" si="14"/>
        <v>0</v>
      </c>
      <c r="GF22" s="31">
        <f t="shared" si="14"/>
        <v>0</v>
      </c>
      <c r="GG22" s="31">
        <f t="shared" si="14"/>
        <v>0</v>
      </c>
      <c r="GH22" s="31">
        <f t="shared" si="14"/>
        <v>0</v>
      </c>
      <c r="GI22" s="31">
        <f t="shared" si="14"/>
        <v>0</v>
      </c>
      <c r="GJ22" s="31">
        <f t="shared" si="14"/>
        <v>0</v>
      </c>
      <c r="GK22" s="31">
        <f t="shared" si="14"/>
        <v>0</v>
      </c>
      <c r="GL22" s="31">
        <f t="shared" si="14"/>
        <v>0</v>
      </c>
      <c r="GM22" s="31">
        <f t="shared" si="14"/>
        <v>0</v>
      </c>
      <c r="GN22" s="31">
        <f t="shared" si="14"/>
        <v>0</v>
      </c>
      <c r="GO22" s="31">
        <f t="shared" si="14"/>
        <v>0</v>
      </c>
      <c r="GP22" s="31">
        <f t="shared" si="14"/>
        <v>0</v>
      </c>
      <c r="GU22" s="28"/>
      <c r="GV22" s="611" t="str">
        <f t="shared" si="2"/>
        <v>C113</v>
      </c>
      <c r="GW22" s="30">
        <f t="shared" si="4"/>
        <v>48000</v>
      </c>
      <c r="GX22" s="25" t="str">
        <f>IF(COUNTIF($G12:$GP12,$GX$12)=0,"N",HLOOKUP($GX$12,$G12:$GP$21,$HE22,FALSE))</f>
        <v>N</v>
      </c>
      <c r="GY22" s="25">
        <f>IF(COUNTIF($G12:$GP12,$GY$12)=0,"N",HLOOKUP($GY$12,$G12:$GP$21,$HE22,FALSE))</f>
        <v>42339</v>
      </c>
      <c r="GZ22" s="25" t="str">
        <f>IF(COUNTIF($G12:$GP12,$GZ$12)=0,"N",HLOOKUP($GZ$12,$G12:$GP$21,$HE22,FALSE))</f>
        <v>N</v>
      </c>
      <c r="HA22" s="25" t="str">
        <f>IF(COUNTIF($G12:$GP12,$HA$12)=0,"N",HLOOKUP($HA$12,$G12:$GP$21,$HE22,FALSE))</f>
        <v>N</v>
      </c>
      <c r="HB22" s="25" t="str">
        <f>IF(COUNTIF($G12:$GP12,$HB$12)=0,"N",HLOOKUP($HB$12,$G12:$GP$21,$HE22,FALSE))</f>
        <v>N</v>
      </c>
      <c r="HC22" s="25" t="str">
        <f>IF(COUNTIF($G12:$GP12,$HC$12)=0,"N",HLOOKUP($HC$12,$G12:$GP$21,$HE22,FALSE))</f>
        <v>N</v>
      </c>
      <c r="HE22" s="554">
        <v>10</v>
      </c>
      <c r="HF22" s="25" t="str">
        <f t="shared" si="5"/>
        <v>N</v>
      </c>
      <c r="HG22" s="25" t="str">
        <f t="shared" si="6"/>
        <v>N</v>
      </c>
      <c r="HH22" s="25" t="str">
        <f t="shared" si="7"/>
        <v>N</v>
      </c>
      <c r="HI22" s="25" t="str">
        <f t="shared" si="8"/>
        <v>N</v>
      </c>
      <c r="HJ22" s="25" t="str">
        <f t="shared" si="9"/>
        <v>N</v>
      </c>
      <c r="HK22" s="25" t="str">
        <f t="shared" si="10"/>
        <v>N</v>
      </c>
      <c r="HL22" s="25" t="str">
        <f>IF(COUNTIF($G12:$GP12,"F")=0,"N",HLOOKUP("F",$G12:$GP$21,$HE22,FALSE))</f>
        <v>N</v>
      </c>
    </row>
    <row r="23" spans="1:237" ht="15.75" customHeight="1" x14ac:dyDescent="0.2">
      <c r="F23" s="187" t="s">
        <v>37</v>
      </c>
      <c r="G23" s="1014">
        <f>SUM(G3:R20)</f>
        <v>2535</v>
      </c>
      <c r="H23" s="1015"/>
      <c r="I23" s="1015"/>
      <c r="J23" s="1015"/>
      <c r="K23" s="1015"/>
      <c r="L23" s="1015"/>
      <c r="M23" s="1015"/>
      <c r="N23" s="1015"/>
      <c r="O23" s="1015"/>
      <c r="P23" s="1015"/>
      <c r="Q23" s="1015"/>
      <c r="R23" s="1016"/>
      <c r="S23" s="1014">
        <f>SUM(S3:AD20)</f>
        <v>2356</v>
      </c>
      <c r="T23" s="1015"/>
      <c r="U23" s="1015"/>
      <c r="V23" s="1015"/>
      <c r="W23" s="1015"/>
      <c r="X23" s="1015"/>
      <c r="Y23" s="1015"/>
      <c r="Z23" s="1015"/>
      <c r="AA23" s="1015"/>
      <c r="AB23" s="1015"/>
      <c r="AC23" s="1015"/>
      <c r="AD23" s="1016"/>
      <c r="AE23" s="1014">
        <f>SUM(AE3:AP20)</f>
        <v>3238</v>
      </c>
      <c r="AF23" s="1015"/>
      <c r="AG23" s="1015"/>
      <c r="AH23" s="1015"/>
      <c r="AI23" s="1015"/>
      <c r="AJ23" s="1015"/>
      <c r="AK23" s="1015"/>
      <c r="AL23" s="1015"/>
      <c r="AM23" s="1015"/>
      <c r="AN23" s="1015"/>
      <c r="AO23" s="1015"/>
      <c r="AP23" s="1016"/>
      <c r="AQ23" s="1014">
        <f>SUM(AQ3:BB20)</f>
        <v>2631</v>
      </c>
      <c r="AR23" s="1015"/>
      <c r="AS23" s="1015"/>
      <c r="AT23" s="1015"/>
      <c r="AU23" s="1015"/>
      <c r="AV23" s="1015"/>
      <c r="AW23" s="1015"/>
      <c r="AX23" s="1015"/>
      <c r="AY23" s="1015"/>
      <c r="AZ23" s="1015"/>
      <c r="BA23" s="1015"/>
      <c r="BB23" s="1016"/>
      <c r="BC23" s="1014">
        <f>SUM(BC3:BN20)</f>
        <v>1612</v>
      </c>
      <c r="BD23" s="1015"/>
      <c r="BE23" s="1015"/>
      <c r="BF23" s="1015"/>
      <c r="BG23" s="1015"/>
      <c r="BH23" s="1015"/>
      <c r="BI23" s="1015"/>
      <c r="BJ23" s="1015"/>
      <c r="BK23" s="1015"/>
      <c r="BL23" s="1015"/>
      <c r="BM23" s="1015"/>
      <c r="BN23" s="1016"/>
      <c r="BO23" s="1014">
        <f>SUM(BO3:BZ20)</f>
        <v>0</v>
      </c>
      <c r="BP23" s="1015"/>
      <c r="BQ23" s="1015"/>
      <c r="BR23" s="1015"/>
      <c r="BS23" s="1015"/>
      <c r="BT23" s="1015"/>
      <c r="BU23" s="1015"/>
      <c r="BV23" s="1015"/>
      <c r="BW23" s="1015"/>
      <c r="BX23" s="1015"/>
      <c r="BY23" s="1015"/>
      <c r="BZ23" s="1016"/>
      <c r="CA23" s="1014">
        <f>SUM(CA3:CL20)</f>
        <v>0</v>
      </c>
      <c r="CB23" s="1015"/>
      <c r="CC23" s="1015"/>
      <c r="CD23" s="1015"/>
      <c r="CE23" s="1015"/>
      <c r="CF23" s="1015"/>
      <c r="CG23" s="1015"/>
      <c r="CH23" s="1015"/>
      <c r="CI23" s="1015"/>
      <c r="CJ23" s="1015"/>
      <c r="CK23" s="1015"/>
      <c r="CL23" s="1016"/>
      <c r="CM23" s="1014">
        <f>SUM(CM3:CX20)</f>
        <v>0</v>
      </c>
      <c r="CN23" s="1015"/>
      <c r="CO23" s="1015"/>
      <c r="CP23" s="1015"/>
      <c r="CQ23" s="1015"/>
      <c r="CR23" s="1015"/>
      <c r="CS23" s="1015"/>
      <c r="CT23" s="1015"/>
      <c r="CU23" s="1015"/>
      <c r="CV23" s="1015"/>
      <c r="CW23" s="1015"/>
      <c r="CX23" s="1016"/>
      <c r="CY23" s="1014"/>
      <c r="CZ23" s="1015"/>
      <c r="DA23" s="1015"/>
      <c r="DB23" s="1015"/>
      <c r="DC23" s="1015"/>
      <c r="DD23" s="1015"/>
      <c r="DE23" s="1015"/>
      <c r="DF23" s="1015"/>
      <c r="DG23" s="1015"/>
      <c r="DH23" s="1015"/>
      <c r="DI23" s="1015"/>
      <c r="DJ23" s="1016"/>
      <c r="DL23" s="7"/>
      <c r="DM23" s="7"/>
      <c r="DN23" s="7"/>
      <c r="DO23" s="7"/>
      <c r="EL23" s="7"/>
      <c r="EM23" s="7"/>
      <c r="EN23" s="7"/>
      <c r="EO23" s="7"/>
      <c r="EP23" s="7"/>
      <c r="EQ23" s="7"/>
      <c r="ER23" s="7"/>
      <c r="ES23" s="7"/>
      <c r="ET23" s="8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8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8"/>
      <c r="FS23" s="8"/>
      <c r="FT23" s="8"/>
      <c r="FU23" s="8"/>
      <c r="FV23" s="8"/>
      <c r="FW23" s="8"/>
      <c r="FX23" s="8"/>
      <c r="FY23" s="8"/>
      <c r="GU23" s="28"/>
      <c r="GV23" s="611" t="str">
        <f t="shared" si="2"/>
        <v>C117</v>
      </c>
      <c r="GW23" s="30">
        <f t="shared" si="4"/>
        <v>48000</v>
      </c>
      <c r="GX23" s="25" t="str">
        <f>IF(COUNTIF($G13:$GP13,$GX$12)=0,"N",HLOOKUP($GX$12,$G13:$GP$21,$HE23,FALSE))</f>
        <v>N</v>
      </c>
      <c r="GY23" s="25" t="str">
        <f>IF(COUNTIF($G13:$GP13,$GY$12)=0,"N",HLOOKUP($GY$12,$G13:$GP$21,$HE23,FALSE))</f>
        <v>N</v>
      </c>
      <c r="GZ23" s="25" t="str">
        <f>IF(COUNTIF($G13:$GP13,$GZ$12)=0,"N",HLOOKUP($GZ$12,$G13:$GP$21,$HE23,FALSE))</f>
        <v>N</v>
      </c>
      <c r="HA23" s="25" t="str">
        <f>IF(COUNTIF($G13:$GP13,$HA$12)=0,"N",HLOOKUP($HA$12,$G13:$GP$21,$HE23,FALSE))</f>
        <v>N</v>
      </c>
      <c r="HB23" s="25" t="str">
        <f>IF(COUNTIF($G13:$GP13,$HB$12)=0,"N",HLOOKUP($HB$12,$G13:$GP$21,$HE23,FALSE))</f>
        <v>N</v>
      </c>
      <c r="HC23" s="25" t="str">
        <f>IF(COUNTIF($G13:$GP13,$HC$12)=0,"N",HLOOKUP($HC$12,$G13:$GP$21,$HE23,FALSE))</f>
        <v>N</v>
      </c>
      <c r="HE23" s="554">
        <v>9</v>
      </c>
      <c r="HF23" s="25" t="str">
        <f t="shared" si="5"/>
        <v>N</v>
      </c>
      <c r="HG23" s="25" t="str">
        <f t="shared" si="6"/>
        <v>N</v>
      </c>
      <c r="HH23" s="25" t="str">
        <f t="shared" si="7"/>
        <v>N</v>
      </c>
      <c r="HI23" s="25" t="str">
        <f t="shared" si="8"/>
        <v>N</v>
      </c>
      <c r="HJ23" s="25" t="str">
        <f t="shared" si="9"/>
        <v>N</v>
      </c>
      <c r="HK23" s="25" t="str">
        <f t="shared" si="10"/>
        <v>N</v>
      </c>
      <c r="HL23" s="25" t="str">
        <f>IF(COUNTIF($G13:$GP13,"F")=0,"N",HLOOKUP("F",$G13:$GP$21,$HE23,FALSE))</f>
        <v>N</v>
      </c>
    </row>
    <row r="24" spans="1:237" ht="15.75" customHeight="1" x14ac:dyDescent="0.2">
      <c r="F24" s="187" t="s">
        <v>38</v>
      </c>
      <c r="G24" s="1011">
        <v>2400</v>
      </c>
      <c r="H24" s="1012"/>
      <c r="I24" s="1012"/>
      <c r="J24" s="1012"/>
      <c r="K24" s="1012"/>
      <c r="L24" s="1012"/>
      <c r="M24" s="1012"/>
      <c r="N24" s="1012"/>
      <c r="O24" s="1012"/>
      <c r="P24" s="1012"/>
      <c r="Q24" s="1012"/>
      <c r="R24" s="1013"/>
      <c r="S24" s="1011">
        <v>2401</v>
      </c>
      <c r="T24" s="1012"/>
      <c r="U24" s="1012"/>
      <c r="V24" s="1012"/>
      <c r="W24" s="1012"/>
      <c r="X24" s="1012"/>
      <c r="Y24" s="1012"/>
      <c r="Z24" s="1012"/>
      <c r="AA24" s="1012"/>
      <c r="AB24" s="1012"/>
      <c r="AC24" s="1012"/>
      <c r="AD24" s="1013"/>
      <c r="AE24" s="1011">
        <v>2338</v>
      </c>
      <c r="AF24" s="1012"/>
      <c r="AG24" s="1012"/>
      <c r="AH24" s="1012"/>
      <c r="AI24" s="1012"/>
      <c r="AJ24" s="1012"/>
      <c r="AK24" s="1012"/>
      <c r="AL24" s="1012"/>
      <c r="AM24" s="1012"/>
      <c r="AN24" s="1012"/>
      <c r="AO24" s="1012"/>
      <c r="AP24" s="1013"/>
      <c r="AQ24" s="1011">
        <v>2283</v>
      </c>
      <c r="AR24" s="1012"/>
      <c r="AS24" s="1012"/>
      <c r="AT24" s="1012"/>
      <c r="AU24" s="1012"/>
      <c r="AV24" s="1012"/>
      <c r="AW24" s="1012"/>
      <c r="AX24" s="1012"/>
      <c r="AY24" s="1012"/>
      <c r="AZ24" s="1012"/>
      <c r="BA24" s="1012"/>
      <c r="BB24" s="1013"/>
      <c r="BC24" s="1011">
        <v>1530</v>
      </c>
      <c r="BD24" s="1017"/>
      <c r="BE24" s="1017"/>
      <c r="BF24" s="1017"/>
      <c r="BG24" s="1017"/>
      <c r="BH24" s="1017"/>
      <c r="BI24" s="1017"/>
      <c r="BJ24" s="1017"/>
      <c r="BK24" s="1017"/>
      <c r="BL24" s="1017"/>
      <c r="BM24" s="1017"/>
      <c r="BN24" s="1018"/>
      <c r="BO24" s="1011"/>
      <c r="BP24" s="1017"/>
      <c r="BQ24" s="1017"/>
      <c r="BR24" s="1017"/>
      <c r="BS24" s="1017"/>
      <c r="BT24" s="1017"/>
      <c r="BU24" s="1017"/>
      <c r="BV24" s="1017"/>
      <c r="BW24" s="1017"/>
      <c r="BX24" s="1017"/>
      <c r="BY24" s="1017"/>
      <c r="BZ24" s="1018"/>
      <c r="CA24" s="1011"/>
      <c r="CB24" s="1017"/>
      <c r="CC24" s="1017"/>
      <c r="CD24" s="1017"/>
      <c r="CE24" s="1017"/>
      <c r="CF24" s="1017"/>
      <c r="CG24" s="1017"/>
      <c r="CH24" s="1017"/>
      <c r="CI24" s="1017"/>
      <c r="CJ24" s="1017"/>
      <c r="CK24" s="1017"/>
      <c r="CL24" s="1018"/>
      <c r="CM24" s="1011"/>
      <c r="CN24" s="1017"/>
      <c r="CO24" s="1017"/>
      <c r="CP24" s="1017"/>
      <c r="CQ24" s="1017"/>
      <c r="CR24" s="1017"/>
      <c r="CS24" s="1017"/>
      <c r="CT24" s="1017"/>
      <c r="CU24" s="1017"/>
      <c r="CV24" s="1017"/>
      <c r="CW24" s="1017"/>
      <c r="CX24" s="1018"/>
      <c r="CY24" s="1011"/>
      <c r="CZ24" s="1017"/>
      <c r="DA24" s="1017"/>
      <c r="DB24" s="1017"/>
      <c r="DC24" s="1017"/>
      <c r="DD24" s="1017"/>
      <c r="DE24" s="1017"/>
      <c r="DF24" s="1017"/>
      <c r="DG24" s="1017"/>
      <c r="DH24" s="1017"/>
      <c r="DI24" s="1017"/>
      <c r="DJ24" s="1018"/>
      <c r="DL24" s="7"/>
      <c r="DM24" s="7"/>
      <c r="DN24" s="7"/>
      <c r="DO24" s="7"/>
      <c r="EL24" s="7"/>
      <c r="EM24" s="7"/>
      <c r="EN24" s="7"/>
      <c r="EO24" s="7"/>
      <c r="EP24" s="7"/>
      <c r="EQ24" s="7"/>
      <c r="ER24" s="7"/>
      <c r="ES24" s="7"/>
      <c r="ET24" s="8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8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8"/>
      <c r="FS24" s="8"/>
      <c r="FT24" s="8"/>
      <c r="FU24" s="8"/>
      <c r="FV24" s="8"/>
      <c r="FW24" s="8"/>
      <c r="FX24" s="8"/>
      <c r="FY24" s="8"/>
      <c r="GU24" s="28"/>
      <c r="GV24" s="611" t="str">
        <f t="shared" si="2"/>
        <v>C118</v>
      </c>
      <c r="GW24" s="30">
        <f t="shared" si="4"/>
        <v>48000</v>
      </c>
      <c r="GX24" s="25" t="str">
        <f>IF(COUNTIF($G14:$GP14,$GX$12)=0,"N",HLOOKUP($GX$12,$G14:$GP$21,$HE24,FALSE))</f>
        <v>N</v>
      </c>
      <c r="GY24" s="25" t="str">
        <f>IF(COUNTIF($G14:$GP14,$GY$12)=0,"N",HLOOKUP($GY$12,$G14:$GP$21,$HE24,FALSE))</f>
        <v>N</v>
      </c>
      <c r="GZ24" s="25" t="str">
        <f>IF(COUNTIF($G14:$GP14,$GZ$12)=0,"N",HLOOKUP($GZ$12,$G14:$GP$21,$HE24,FALSE))</f>
        <v>N</v>
      </c>
      <c r="HA24" s="25" t="str">
        <f>IF(COUNTIF($G14:$GP14,$HA$12)=0,"N",HLOOKUP($HA$12,$G14:$GP$21,$HE24,FALSE))</f>
        <v>N</v>
      </c>
      <c r="HB24" s="25">
        <f>IF(COUNTIF($G14:$GP14,$HB$12)=0,"N",HLOOKUP($HB$12,$G14:$GP$21,$HE24,FALSE))</f>
        <v>42005</v>
      </c>
      <c r="HC24" s="25" t="str">
        <f>IF(COUNTIF($G14:$GP14,$HC$12)=0,"N",HLOOKUP($HC$12,$G14:$GP$21,$HE24,FALSE))</f>
        <v>N</v>
      </c>
      <c r="HE24" s="554">
        <v>8</v>
      </c>
      <c r="HF24" s="25" t="str">
        <f t="shared" si="5"/>
        <v>N</v>
      </c>
      <c r="HG24" s="25" t="str">
        <f t="shared" si="6"/>
        <v>N</v>
      </c>
      <c r="HH24" s="25" t="str">
        <f t="shared" si="7"/>
        <v>N</v>
      </c>
      <c r="HI24" s="25" t="str">
        <f t="shared" si="8"/>
        <v>N</v>
      </c>
      <c r="HJ24" s="25" t="str">
        <f t="shared" si="9"/>
        <v>N</v>
      </c>
      <c r="HK24" s="25" t="str">
        <f t="shared" si="10"/>
        <v>N</v>
      </c>
      <c r="HL24" s="25" t="str">
        <f>IF(COUNTIF($G14:$GP14,"F")=0,"N",HLOOKUP("F",$G14:$GP$21,$HE24,FALSE))</f>
        <v>N</v>
      </c>
    </row>
    <row r="25" spans="1:237" ht="15.75" customHeight="1" x14ac:dyDescent="0.2">
      <c r="D25" s="89"/>
      <c r="E25" s="90"/>
      <c r="F25" s="91" t="str">
        <f>CONCATENATE("Contrôle ",F36,"h + 60 mois")</f>
        <v>Contrôle 1000h + 60 mois</v>
      </c>
      <c r="G25" s="186">
        <v>1</v>
      </c>
      <c r="H25" s="186">
        <v>2</v>
      </c>
      <c r="I25" s="186">
        <v>3</v>
      </c>
      <c r="J25" s="186">
        <v>4</v>
      </c>
      <c r="K25" s="186">
        <v>5</v>
      </c>
      <c r="L25" s="186">
        <v>6</v>
      </c>
      <c r="M25" s="186">
        <v>7</v>
      </c>
      <c r="N25" s="186">
        <v>8</v>
      </c>
      <c r="O25" s="186">
        <v>9</v>
      </c>
      <c r="P25" s="186">
        <v>10</v>
      </c>
      <c r="Q25" s="186">
        <v>11</v>
      </c>
      <c r="R25" s="186">
        <v>12</v>
      </c>
      <c r="S25" s="186">
        <v>13</v>
      </c>
      <c r="T25" s="186">
        <v>14</v>
      </c>
      <c r="U25" s="186">
        <v>15</v>
      </c>
      <c r="V25" s="186">
        <v>16</v>
      </c>
      <c r="W25" s="186">
        <v>17</v>
      </c>
      <c r="X25" s="186">
        <v>18</v>
      </c>
      <c r="Y25" s="186">
        <v>19</v>
      </c>
      <c r="Z25" s="186">
        <v>20</v>
      </c>
      <c r="AA25" s="186">
        <v>21</v>
      </c>
      <c r="AB25" s="186">
        <v>22</v>
      </c>
      <c r="AC25" s="186">
        <v>23</v>
      </c>
      <c r="AD25" s="186">
        <v>24</v>
      </c>
      <c r="AE25" s="186">
        <v>25</v>
      </c>
      <c r="AF25" s="186">
        <v>26</v>
      </c>
      <c r="AG25" s="186">
        <v>27</v>
      </c>
      <c r="AH25" s="186">
        <v>28</v>
      </c>
      <c r="AI25" s="186">
        <v>29</v>
      </c>
      <c r="AJ25" s="186">
        <v>30</v>
      </c>
      <c r="AK25" s="186">
        <v>31</v>
      </c>
      <c r="AL25" s="186">
        <v>32</v>
      </c>
      <c r="AM25" s="186">
        <v>33</v>
      </c>
      <c r="AN25" s="186">
        <v>34</v>
      </c>
      <c r="AO25" s="186">
        <v>35</v>
      </c>
      <c r="AP25" s="186">
        <v>36</v>
      </c>
      <c r="AQ25" s="186">
        <v>37</v>
      </c>
      <c r="AR25" s="186">
        <v>38</v>
      </c>
      <c r="AS25" s="186">
        <v>39</v>
      </c>
      <c r="AT25" s="186">
        <v>40</v>
      </c>
      <c r="AU25" s="186">
        <v>41</v>
      </c>
      <c r="AV25" s="186">
        <v>42</v>
      </c>
      <c r="AW25" s="186">
        <v>43</v>
      </c>
      <c r="AX25" s="186">
        <v>44</v>
      </c>
      <c r="AY25" s="186">
        <v>45</v>
      </c>
      <c r="AZ25" s="186">
        <v>46</v>
      </c>
      <c r="BA25" s="186">
        <v>47</v>
      </c>
      <c r="BB25" s="186">
        <v>48</v>
      </c>
      <c r="BC25" s="186">
        <v>49</v>
      </c>
      <c r="BD25" s="186">
        <v>50</v>
      </c>
      <c r="BE25" s="186">
        <v>51</v>
      </c>
      <c r="BF25" s="186">
        <v>52</v>
      </c>
      <c r="BG25" s="186">
        <v>53</v>
      </c>
      <c r="BH25" s="186">
        <v>54</v>
      </c>
      <c r="BI25" s="186">
        <v>55</v>
      </c>
      <c r="BJ25" s="186">
        <v>56</v>
      </c>
      <c r="BK25" s="186">
        <v>57</v>
      </c>
      <c r="BL25" s="186">
        <v>58</v>
      </c>
      <c r="BM25" s="186">
        <v>59</v>
      </c>
      <c r="BN25" s="186">
        <v>60</v>
      </c>
      <c r="BO25" s="186">
        <v>61</v>
      </c>
      <c r="BP25" s="186">
        <v>62</v>
      </c>
      <c r="BQ25" s="186">
        <v>63</v>
      </c>
      <c r="BR25" s="186">
        <v>64</v>
      </c>
      <c r="BS25" s="186">
        <v>65</v>
      </c>
      <c r="BT25" s="186">
        <v>66</v>
      </c>
      <c r="BU25" s="186">
        <v>67</v>
      </c>
      <c r="BV25" s="186">
        <v>68</v>
      </c>
      <c r="BW25" s="186">
        <v>69</v>
      </c>
      <c r="BX25" s="186">
        <v>70</v>
      </c>
      <c r="BY25" s="186">
        <v>71</v>
      </c>
      <c r="BZ25" s="186">
        <v>72</v>
      </c>
      <c r="CA25" s="186">
        <v>73</v>
      </c>
      <c r="CB25" s="186">
        <v>74</v>
      </c>
      <c r="CC25" s="186">
        <v>75</v>
      </c>
      <c r="CD25" s="186">
        <v>76</v>
      </c>
      <c r="CE25" s="186">
        <v>77</v>
      </c>
      <c r="CF25" s="186">
        <v>78</v>
      </c>
      <c r="CG25" s="186">
        <v>79</v>
      </c>
      <c r="CH25" s="186">
        <v>80</v>
      </c>
      <c r="CI25" s="186">
        <v>81</v>
      </c>
      <c r="CJ25" s="186">
        <v>82</v>
      </c>
      <c r="CK25" s="186">
        <v>83</v>
      </c>
      <c r="CL25" s="186">
        <v>84</v>
      </c>
      <c r="CM25" s="186">
        <v>85</v>
      </c>
      <c r="CN25" s="186">
        <v>86</v>
      </c>
      <c r="CO25" s="186">
        <v>87</v>
      </c>
      <c r="CP25" s="186">
        <v>88</v>
      </c>
      <c r="CQ25" s="186">
        <v>89</v>
      </c>
      <c r="CR25" s="186">
        <v>90</v>
      </c>
      <c r="CS25" s="186">
        <v>91</v>
      </c>
      <c r="CT25" s="186">
        <v>92</v>
      </c>
      <c r="CU25" s="186">
        <v>93</v>
      </c>
      <c r="CV25" s="186">
        <v>94</v>
      </c>
      <c r="CW25" s="186">
        <v>95</v>
      </c>
      <c r="CX25" s="186">
        <v>96</v>
      </c>
      <c r="CY25" s="186">
        <v>97</v>
      </c>
      <c r="CZ25" s="186">
        <v>98</v>
      </c>
      <c r="DA25" s="186">
        <v>99</v>
      </c>
      <c r="DB25" s="186">
        <v>100</v>
      </c>
      <c r="DC25" s="186">
        <v>101</v>
      </c>
      <c r="DD25" s="186">
        <v>102</v>
      </c>
      <c r="DE25" s="186">
        <v>103</v>
      </c>
      <c r="DF25" s="186">
        <v>104</v>
      </c>
      <c r="DG25" s="186">
        <v>105</v>
      </c>
      <c r="DH25" s="186">
        <v>106</v>
      </c>
      <c r="DI25" s="186">
        <v>107</v>
      </c>
      <c r="DJ25" s="186">
        <v>108</v>
      </c>
      <c r="DK25" s="186">
        <v>109</v>
      </c>
      <c r="DL25" s="186">
        <v>110</v>
      </c>
      <c r="DM25" s="186">
        <v>111</v>
      </c>
      <c r="DN25" s="186">
        <v>112</v>
      </c>
      <c r="DO25" s="186">
        <v>113</v>
      </c>
      <c r="DP25" s="186">
        <v>114</v>
      </c>
      <c r="DQ25" s="186">
        <v>115</v>
      </c>
      <c r="DR25" s="186">
        <v>116</v>
      </c>
      <c r="DS25" s="186">
        <v>117</v>
      </c>
      <c r="DT25" s="186">
        <v>118</v>
      </c>
      <c r="DU25" s="186">
        <v>119</v>
      </c>
      <c r="DV25" s="186">
        <v>120</v>
      </c>
      <c r="DW25" s="186">
        <v>121</v>
      </c>
      <c r="DX25" s="186">
        <v>122</v>
      </c>
      <c r="DY25" s="186">
        <v>123</v>
      </c>
      <c r="DZ25" s="186">
        <v>124</v>
      </c>
      <c r="EA25" s="186">
        <v>125</v>
      </c>
      <c r="EB25" s="186">
        <v>126</v>
      </c>
      <c r="EC25" s="186">
        <v>127</v>
      </c>
      <c r="ED25" s="186">
        <v>128</v>
      </c>
      <c r="EE25" s="186">
        <v>129</v>
      </c>
      <c r="EF25" s="186">
        <v>130</v>
      </c>
      <c r="EG25" s="186">
        <v>131</v>
      </c>
      <c r="EH25" s="186">
        <v>132</v>
      </c>
      <c r="EI25" s="186">
        <v>133</v>
      </c>
      <c r="EJ25" s="186">
        <v>134</v>
      </c>
      <c r="EK25" s="186">
        <v>135</v>
      </c>
      <c r="EL25" s="186">
        <v>136</v>
      </c>
      <c r="EM25" s="186">
        <v>137</v>
      </c>
      <c r="EN25" s="186">
        <v>138</v>
      </c>
      <c r="EO25" s="186">
        <v>139</v>
      </c>
      <c r="EP25" s="186">
        <v>140</v>
      </c>
      <c r="EQ25" s="186">
        <v>141</v>
      </c>
      <c r="ER25" s="186">
        <v>142</v>
      </c>
      <c r="ES25" s="186">
        <v>143</v>
      </c>
      <c r="ET25" s="186">
        <v>144</v>
      </c>
      <c r="EU25" s="186">
        <v>145</v>
      </c>
      <c r="EV25" s="186">
        <v>146</v>
      </c>
      <c r="EW25" s="186">
        <v>147</v>
      </c>
      <c r="EX25" s="186">
        <v>148</v>
      </c>
      <c r="EY25" s="186">
        <v>149</v>
      </c>
      <c r="EZ25" s="186">
        <v>150</v>
      </c>
      <c r="FA25" s="186">
        <v>151</v>
      </c>
      <c r="FB25" s="186">
        <v>152</v>
      </c>
      <c r="FC25" s="186">
        <v>153</v>
      </c>
      <c r="FD25" s="186">
        <v>154</v>
      </c>
      <c r="FE25" s="186">
        <v>155</v>
      </c>
      <c r="FF25" s="186">
        <v>156</v>
      </c>
      <c r="FG25" s="186">
        <v>157</v>
      </c>
      <c r="FH25" s="186">
        <v>158</v>
      </c>
      <c r="FI25" s="186">
        <v>159</v>
      </c>
      <c r="FJ25" s="186">
        <v>160</v>
      </c>
      <c r="FK25" s="186">
        <v>161</v>
      </c>
      <c r="FL25" s="186">
        <v>162</v>
      </c>
      <c r="FM25" s="186">
        <v>163</v>
      </c>
      <c r="FN25" s="186">
        <v>164</v>
      </c>
      <c r="FO25" s="186">
        <v>165</v>
      </c>
      <c r="FP25" s="186">
        <v>166</v>
      </c>
      <c r="FQ25" s="186">
        <v>167</v>
      </c>
      <c r="FR25" s="186">
        <v>168</v>
      </c>
      <c r="FS25" s="186">
        <v>169</v>
      </c>
      <c r="FT25" s="186">
        <v>170</v>
      </c>
      <c r="FU25" s="186">
        <v>171</v>
      </c>
      <c r="FV25" s="186">
        <v>172</v>
      </c>
      <c r="FW25" s="186">
        <v>173</v>
      </c>
      <c r="FX25" s="186">
        <v>174</v>
      </c>
      <c r="FY25" s="186">
        <v>175</v>
      </c>
      <c r="FZ25" s="186">
        <v>176</v>
      </c>
      <c r="GA25" s="186">
        <v>177</v>
      </c>
      <c r="GB25" s="186">
        <v>178</v>
      </c>
      <c r="GC25" s="186">
        <v>179</v>
      </c>
      <c r="GD25" s="186">
        <v>180</v>
      </c>
      <c r="GE25" s="186">
        <v>181</v>
      </c>
      <c r="GF25" s="186">
        <v>182</v>
      </c>
      <c r="GG25" s="186">
        <v>183</v>
      </c>
      <c r="GH25" s="186">
        <v>184</v>
      </c>
      <c r="GI25" s="186">
        <v>185</v>
      </c>
      <c r="GJ25" s="186">
        <v>186</v>
      </c>
      <c r="GK25" s="186">
        <v>187</v>
      </c>
      <c r="GL25" s="186">
        <v>188</v>
      </c>
      <c r="GM25" s="186">
        <v>189</v>
      </c>
      <c r="GN25" s="186">
        <v>190</v>
      </c>
      <c r="GO25" s="186">
        <v>191</v>
      </c>
      <c r="GP25" s="186">
        <v>192</v>
      </c>
      <c r="GU25" s="28"/>
      <c r="GV25" s="611" t="str">
        <f t="shared" si="2"/>
        <v>C120</v>
      </c>
      <c r="GW25" s="30">
        <f t="shared" si="4"/>
        <v>42644</v>
      </c>
      <c r="GX25" s="25" t="str">
        <f>IF(COUNTIF($G15:$GP15,$GX$12)=0,"N",HLOOKUP($GX$12,$G15:$GP$21,$HE25,FALSE))</f>
        <v>N</v>
      </c>
      <c r="GY25" s="25">
        <f>IF(COUNTIF($G15:$GP15,$GY$12)=0,"N",HLOOKUP($GY$12,$G15:$GP$21,$HE25,FALSE))</f>
        <v>42644</v>
      </c>
      <c r="GZ25" s="25" t="str">
        <f>IF(COUNTIF($G15:$GP15,$GZ$12)=0,"N",HLOOKUP($GZ$12,$G15:$GP$21,$HE25,FALSE))</f>
        <v>N</v>
      </c>
      <c r="HA25" s="25" t="str">
        <f>IF(COUNTIF($G15:$GP15,$HA$12)=0,"N",HLOOKUP($HA$12,$G15:$GP$21,$HE25,FALSE))</f>
        <v>N</v>
      </c>
      <c r="HB25" s="25" t="str">
        <f>IF(COUNTIF($G15:$GP15,$HB$12)=0,"N",HLOOKUP($HB$12,$G15:$GP$21,$HE25,FALSE))</f>
        <v>N</v>
      </c>
      <c r="HC25" s="25" t="str">
        <f>IF(COUNTIF($G15:$GP15,$HC$12)=0,"N",HLOOKUP($HC$12,$G15:$GP$21,$HE25,FALSE))</f>
        <v>N</v>
      </c>
      <c r="HE25" s="554">
        <v>7</v>
      </c>
      <c r="HF25" s="25" t="str">
        <f t="shared" si="5"/>
        <v>N</v>
      </c>
      <c r="HG25" s="25">
        <f t="shared" si="6"/>
        <v>42644</v>
      </c>
      <c r="HH25" s="25" t="str">
        <f t="shared" si="7"/>
        <v>N</v>
      </c>
      <c r="HI25" s="25" t="str">
        <f t="shared" si="8"/>
        <v>N</v>
      </c>
      <c r="HJ25" s="25" t="str">
        <f t="shared" si="9"/>
        <v>N</v>
      </c>
      <c r="HK25" s="25" t="str">
        <f t="shared" si="10"/>
        <v>N</v>
      </c>
      <c r="HL25" s="25" t="str">
        <f>IF(COUNTIF($G15:$GP15,"F")=0,"N",HLOOKUP("F",$G15:$GP$21,$HE25,FALSE))</f>
        <v>N</v>
      </c>
    </row>
    <row r="26" spans="1:237" ht="15.75" customHeight="1" x14ac:dyDescent="0.2">
      <c r="D26" s="89"/>
      <c r="E26" s="90"/>
      <c r="F26" s="91" t="s">
        <v>188</v>
      </c>
      <c r="G26" s="1000">
        <f>G23/G24-1</f>
        <v>5.6249999999999911E-2</v>
      </c>
      <c r="H26" s="1001"/>
      <c r="I26" s="1001"/>
      <c r="J26" s="1001"/>
      <c r="K26" s="1001"/>
      <c r="L26" s="1002"/>
      <c r="M26" s="1006" t="str">
        <f>CONCATENATE(G23-G24," heures")</f>
        <v>135 heures</v>
      </c>
      <c r="N26" s="1007"/>
      <c r="O26" s="1007"/>
      <c r="P26" s="1007"/>
      <c r="Q26" s="1007"/>
      <c r="R26" s="1008"/>
      <c r="S26" s="1000">
        <f>S23/S24-1</f>
        <v>-1.8742190753852528E-2</v>
      </c>
      <c r="T26" s="1001"/>
      <c r="U26" s="1001"/>
      <c r="V26" s="1001"/>
      <c r="W26" s="1001"/>
      <c r="X26" s="1002"/>
      <c r="Y26" s="1006" t="str">
        <f>CONCATENATE(S23-S24," heures")</f>
        <v>-45 heures</v>
      </c>
      <c r="Z26" s="1007"/>
      <c r="AA26" s="1007"/>
      <c r="AB26" s="1007"/>
      <c r="AC26" s="1007"/>
      <c r="AD26" s="1008"/>
      <c r="AE26" s="1000">
        <f>AE23/AE24-1</f>
        <v>0.38494439692044491</v>
      </c>
      <c r="AF26" s="1001"/>
      <c r="AG26" s="1001"/>
      <c r="AH26" s="1001"/>
      <c r="AI26" s="1001"/>
      <c r="AJ26" s="1002"/>
      <c r="AK26" s="1006" t="str">
        <f>CONCATENATE(AE23-AE24," heures")</f>
        <v>900 heures</v>
      </c>
      <c r="AL26" s="1007"/>
      <c r="AM26" s="1007"/>
      <c r="AN26" s="1007"/>
      <c r="AO26" s="1007"/>
      <c r="AP26" s="1008"/>
      <c r="AQ26" s="1000">
        <f>AQ23/AQ24-1</f>
        <v>0.15243101182654395</v>
      </c>
      <c r="AR26" s="1001"/>
      <c r="AS26" s="1001"/>
      <c r="AT26" s="1001"/>
      <c r="AU26" s="1001"/>
      <c r="AV26" s="1002"/>
      <c r="AW26" s="1006" t="str">
        <f>CONCATENATE(AQ23-AQ24," heures")</f>
        <v>348 heures</v>
      </c>
      <c r="AX26" s="1007"/>
      <c r="AY26" s="1007"/>
      <c r="AZ26" s="1007"/>
      <c r="BA26" s="1007"/>
      <c r="BB26" s="1008"/>
      <c r="BC26" s="1000">
        <f>BC23/BC24-1</f>
        <v>5.3594771241830097E-2</v>
      </c>
      <c r="BD26" s="1001"/>
      <c r="BE26" s="1001"/>
      <c r="BF26" s="1001"/>
      <c r="BG26" s="1001"/>
      <c r="BH26" s="1002"/>
      <c r="BI26" s="1006" t="str">
        <f>CONCATENATE(BC23-BC24," heures")</f>
        <v>82 heures</v>
      </c>
      <c r="BJ26" s="1007"/>
      <c r="BK26" s="1007"/>
      <c r="BL26" s="1007"/>
      <c r="BM26" s="1007"/>
      <c r="BN26" s="1008"/>
      <c r="BO26" s="1000" t="e">
        <f>BO23/BO24-1</f>
        <v>#DIV/0!</v>
      </c>
      <c r="BP26" s="1001"/>
      <c r="BQ26" s="1001"/>
      <c r="BR26" s="1001"/>
      <c r="BS26" s="1001"/>
      <c r="BT26" s="1002"/>
      <c r="BU26" s="1006" t="str">
        <f>CONCATENATE(BO23-BO24," heures")</f>
        <v>0 heures</v>
      </c>
      <c r="BV26" s="1007"/>
      <c r="BW26" s="1007"/>
      <c r="BX26" s="1007"/>
      <c r="BY26" s="1007"/>
      <c r="BZ26" s="1008"/>
      <c r="CA26" s="1000" t="e">
        <f>CA23/CA24-1</f>
        <v>#DIV/0!</v>
      </c>
      <c r="CB26" s="1001"/>
      <c r="CC26" s="1001"/>
      <c r="CD26" s="1001"/>
      <c r="CE26" s="1001"/>
      <c r="CF26" s="1002"/>
      <c r="CG26" s="1006" t="str">
        <f>CONCATENATE(CA23-CA24," heures")</f>
        <v>0 heures</v>
      </c>
      <c r="CH26" s="1007"/>
      <c r="CI26" s="1007"/>
      <c r="CJ26" s="1007"/>
      <c r="CK26" s="1007"/>
      <c r="CL26" s="1008"/>
      <c r="CM26" s="1000" t="e">
        <f>CM23/CM24-1</f>
        <v>#DIV/0!</v>
      </c>
      <c r="CN26" s="1001"/>
      <c r="CO26" s="1001"/>
      <c r="CP26" s="1001"/>
      <c r="CQ26" s="1001"/>
      <c r="CR26" s="1002"/>
      <c r="CS26" s="1006" t="str">
        <f>CONCATENATE(CM23-CM24," heures")</f>
        <v>0 heures</v>
      </c>
      <c r="CT26" s="1007"/>
      <c r="CU26" s="1007"/>
      <c r="CV26" s="1007"/>
      <c r="CW26" s="1007"/>
      <c r="CX26" s="1008"/>
      <c r="CY26" s="1000" t="e">
        <f>CY23/CY24-1</f>
        <v>#DIV/0!</v>
      </c>
      <c r="CZ26" s="1001"/>
      <c r="DA26" s="1001"/>
      <c r="DB26" s="1001"/>
      <c r="DC26" s="1001"/>
      <c r="DD26" s="1002"/>
      <c r="DE26" s="1006" t="str">
        <f>CONCATENATE(CY23-CY24," heures")</f>
        <v>0 heures</v>
      </c>
      <c r="DF26" s="1007"/>
      <c r="DG26" s="1007"/>
      <c r="DH26" s="1007"/>
      <c r="DI26" s="1007"/>
      <c r="DJ26" s="1008"/>
      <c r="DL26" s="8"/>
      <c r="DM26" s="8"/>
      <c r="DN26" s="8"/>
      <c r="DO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GU26" s="28"/>
      <c r="GV26" s="611" t="str">
        <f t="shared" si="2"/>
        <v>C121</v>
      </c>
      <c r="GW26" s="30">
        <f t="shared" si="4"/>
        <v>48000</v>
      </c>
      <c r="GX26" s="25" t="str">
        <f>IF(COUNTIF($G16:$GP16,$GX$12)=0,"N",HLOOKUP($GX$12,$G16:$GP$21,$HE26,FALSE))</f>
        <v>N</v>
      </c>
      <c r="GY26" s="25">
        <f>IF(COUNTIF($G16:$GP16,$GY$12)=0,"N",HLOOKUP($GY$12,$G16:$GP$21,$HE26,FALSE))</f>
        <v>42339</v>
      </c>
      <c r="GZ26" s="25" t="str">
        <f>IF(COUNTIF($G16:$GP16,$GZ$12)=0,"N",HLOOKUP($GZ$12,$G16:$GP$21,$HE26,FALSE))</f>
        <v>N</v>
      </c>
      <c r="HA26" s="25" t="str">
        <f>IF(COUNTIF($G16:$GP16,$HA$12)=0,"N",HLOOKUP($HA$12,$G16:$GP$21,$HE26,FALSE))</f>
        <v>N</v>
      </c>
      <c r="HB26" s="25" t="str">
        <f>IF(COUNTIF($G16:$GP16,$HB$12)=0,"N",HLOOKUP($HB$12,$G16:$GP$21,$HE26,FALSE))</f>
        <v>N</v>
      </c>
      <c r="HC26" s="25" t="str">
        <f>IF(COUNTIF($G16:$GP16,$HC$12)=0,"N",HLOOKUP($HC$12,$G16:$GP$21,$HE26,FALSE))</f>
        <v>N</v>
      </c>
      <c r="HE26" s="554">
        <v>6</v>
      </c>
      <c r="HF26" s="25" t="str">
        <f t="shared" si="5"/>
        <v>N</v>
      </c>
      <c r="HG26" s="25" t="str">
        <f t="shared" si="6"/>
        <v>N</v>
      </c>
      <c r="HH26" s="25" t="str">
        <f t="shared" si="7"/>
        <v>N</v>
      </c>
      <c r="HI26" s="25" t="str">
        <f t="shared" si="8"/>
        <v>N</v>
      </c>
      <c r="HJ26" s="25" t="str">
        <f t="shared" si="9"/>
        <v>N</v>
      </c>
      <c r="HK26" s="25" t="str">
        <f t="shared" si="10"/>
        <v>N</v>
      </c>
      <c r="HL26" s="25" t="str">
        <f>IF(COUNTIF($G16:$GP16,"F")=0,"N",HLOOKUP("F",$G16:$GP$21,$HE26,FALSE))</f>
        <v>N</v>
      </c>
    </row>
    <row r="27" spans="1:237" ht="15.75" customHeight="1" x14ac:dyDescent="0.2">
      <c r="D27" s="89"/>
      <c r="E27" s="90"/>
      <c r="F27" s="91" t="s">
        <v>202</v>
      </c>
      <c r="G27" s="191">
        <f>COUNTIF(G4:G19,"&gt;=0")+COUNTBLANK(G4:G19)</f>
        <v>10</v>
      </c>
      <c r="H27" s="191">
        <f t="shared" ref="H27" si="15">COUNTIF(H4:H19,"&gt;=0")+COUNTBLANK(H4:H19)</f>
        <v>11</v>
      </c>
      <c r="I27" s="191">
        <f>COUNTIF(I4:I19,"&gt;=0")+COUNTBLANK(I4:I19)</f>
        <v>10</v>
      </c>
      <c r="J27" s="191">
        <f t="shared" ref="J27:BN27" si="16">COUNTIF(J4:J19,"&gt;=0")+COUNTBLANK(J4:J19)</f>
        <v>11</v>
      </c>
      <c r="K27" s="191">
        <f t="shared" si="16"/>
        <v>11</v>
      </c>
      <c r="L27" s="191">
        <f t="shared" si="16"/>
        <v>11</v>
      </c>
      <c r="M27" s="191">
        <f t="shared" si="16"/>
        <v>11</v>
      </c>
      <c r="N27" s="191">
        <f t="shared" si="16"/>
        <v>11</v>
      </c>
      <c r="O27" s="191">
        <f t="shared" si="16"/>
        <v>11</v>
      </c>
      <c r="P27" s="191">
        <f t="shared" si="16"/>
        <v>12</v>
      </c>
      <c r="Q27" s="191">
        <f t="shared" si="16"/>
        <v>13</v>
      </c>
      <c r="R27" s="191">
        <f t="shared" si="16"/>
        <v>9</v>
      </c>
      <c r="S27" s="191">
        <f t="shared" si="16"/>
        <v>10</v>
      </c>
      <c r="T27" s="191">
        <f t="shared" si="16"/>
        <v>9</v>
      </c>
      <c r="U27" s="191">
        <f t="shared" si="16"/>
        <v>9</v>
      </c>
      <c r="V27" s="191">
        <f t="shared" si="16"/>
        <v>9</v>
      </c>
      <c r="W27" s="191">
        <f t="shared" si="16"/>
        <v>12</v>
      </c>
      <c r="X27" s="191">
        <f t="shared" si="16"/>
        <v>11</v>
      </c>
      <c r="Y27" s="191">
        <f t="shared" si="16"/>
        <v>11</v>
      </c>
      <c r="Z27" s="191">
        <f t="shared" si="16"/>
        <v>13</v>
      </c>
      <c r="AA27" s="191">
        <f t="shared" si="16"/>
        <v>12</v>
      </c>
      <c r="AB27" s="191">
        <f t="shared" si="16"/>
        <v>11</v>
      </c>
      <c r="AC27" s="191">
        <f t="shared" si="16"/>
        <v>11</v>
      </c>
      <c r="AD27" s="191">
        <f t="shared" si="16"/>
        <v>10</v>
      </c>
      <c r="AE27" s="191">
        <f t="shared" si="16"/>
        <v>11</v>
      </c>
      <c r="AF27" s="191">
        <f t="shared" si="16"/>
        <v>10</v>
      </c>
      <c r="AG27" s="191">
        <f t="shared" si="16"/>
        <v>11</v>
      </c>
      <c r="AH27" s="191">
        <f t="shared" si="16"/>
        <v>11</v>
      </c>
      <c r="AI27" s="191">
        <f t="shared" si="16"/>
        <v>11</v>
      </c>
      <c r="AJ27" s="191">
        <f t="shared" si="16"/>
        <v>11</v>
      </c>
      <c r="AK27" s="191">
        <f t="shared" si="16"/>
        <v>11</v>
      </c>
      <c r="AL27" s="191">
        <f t="shared" si="16"/>
        <v>11</v>
      </c>
      <c r="AM27" s="191">
        <f t="shared" si="16"/>
        <v>11</v>
      </c>
      <c r="AN27" s="191">
        <f t="shared" si="16"/>
        <v>11</v>
      </c>
      <c r="AO27" s="191">
        <f t="shared" si="16"/>
        <v>11</v>
      </c>
      <c r="AP27" s="191">
        <f t="shared" si="16"/>
        <v>11</v>
      </c>
      <c r="AQ27" s="191">
        <f t="shared" si="16"/>
        <v>11</v>
      </c>
      <c r="AR27" s="191">
        <f t="shared" si="16"/>
        <v>11</v>
      </c>
      <c r="AS27" s="191">
        <f t="shared" si="16"/>
        <v>11</v>
      </c>
      <c r="AT27" s="191">
        <f t="shared" si="16"/>
        <v>11</v>
      </c>
      <c r="AU27" s="191">
        <f t="shared" si="16"/>
        <v>10</v>
      </c>
      <c r="AV27" s="191">
        <f t="shared" si="16"/>
        <v>10</v>
      </c>
      <c r="AW27" s="191">
        <f t="shared" si="16"/>
        <v>9</v>
      </c>
      <c r="AX27" s="191">
        <f t="shared" si="16"/>
        <v>8</v>
      </c>
      <c r="AY27" s="191">
        <f t="shared" si="16"/>
        <v>8</v>
      </c>
      <c r="AZ27" s="191">
        <f t="shared" si="16"/>
        <v>7</v>
      </c>
      <c r="BA27" s="191">
        <f t="shared" si="16"/>
        <v>6</v>
      </c>
      <c r="BB27" s="191">
        <f t="shared" si="16"/>
        <v>6</v>
      </c>
      <c r="BC27" s="191">
        <f t="shared" si="16"/>
        <v>6</v>
      </c>
      <c r="BD27" s="191">
        <f t="shared" si="16"/>
        <v>6</v>
      </c>
      <c r="BE27" s="191">
        <f t="shared" si="16"/>
        <v>6</v>
      </c>
      <c r="BF27" s="191">
        <f t="shared" si="16"/>
        <v>6</v>
      </c>
      <c r="BG27" s="191">
        <f t="shared" si="16"/>
        <v>6</v>
      </c>
      <c r="BH27" s="191">
        <f t="shared" si="16"/>
        <v>6</v>
      </c>
      <c r="BI27" s="191">
        <f t="shared" si="16"/>
        <v>6</v>
      </c>
      <c r="BJ27" s="191">
        <f t="shared" si="16"/>
        <v>6</v>
      </c>
      <c r="BK27" s="191">
        <f t="shared" si="16"/>
        <v>6</v>
      </c>
      <c r="BL27" s="191">
        <f t="shared" si="16"/>
        <v>6</v>
      </c>
      <c r="BM27" s="191">
        <f t="shared" si="16"/>
        <v>6</v>
      </c>
      <c r="BN27" s="191">
        <f t="shared" si="16"/>
        <v>6</v>
      </c>
      <c r="BO27" s="191">
        <f t="shared" ref="BO27:CU27" si="17">COUNTIF(BO4:BO19,"&gt;=0")</f>
        <v>0</v>
      </c>
      <c r="BP27" s="191">
        <f t="shared" si="17"/>
        <v>0</v>
      </c>
      <c r="BQ27" s="191">
        <f t="shared" si="17"/>
        <v>0</v>
      </c>
      <c r="BR27" s="191">
        <f t="shared" si="17"/>
        <v>0</v>
      </c>
      <c r="BS27" s="191">
        <f t="shared" si="17"/>
        <v>0</v>
      </c>
      <c r="BT27" s="191">
        <f t="shared" si="17"/>
        <v>0</v>
      </c>
      <c r="BU27" s="191">
        <f t="shared" si="17"/>
        <v>0</v>
      </c>
      <c r="BV27" s="191">
        <f t="shared" si="17"/>
        <v>0</v>
      </c>
      <c r="BW27" s="191">
        <f t="shared" si="17"/>
        <v>0</v>
      </c>
      <c r="BX27" s="191">
        <f t="shared" si="17"/>
        <v>0</v>
      </c>
      <c r="BY27" s="191">
        <f t="shared" si="17"/>
        <v>0</v>
      </c>
      <c r="BZ27" s="191">
        <f t="shared" si="17"/>
        <v>0</v>
      </c>
      <c r="CA27" s="191">
        <f t="shared" si="17"/>
        <v>0</v>
      </c>
      <c r="CB27" s="191">
        <f t="shared" si="17"/>
        <v>0</v>
      </c>
      <c r="CC27" s="191">
        <f t="shared" si="17"/>
        <v>0</v>
      </c>
      <c r="CD27" s="191">
        <f t="shared" si="17"/>
        <v>0</v>
      </c>
      <c r="CE27" s="191">
        <f t="shared" si="17"/>
        <v>0</v>
      </c>
      <c r="CF27" s="191">
        <f t="shared" si="17"/>
        <v>0</v>
      </c>
      <c r="CG27" s="191">
        <f t="shared" si="17"/>
        <v>0</v>
      </c>
      <c r="CH27" s="191">
        <f t="shared" si="17"/>
        <v>0</v>
      </c>
      <c r="CI27" s="191">
        <f t="shared" si="17"/>
        <v>0</v>
      </c>
      <c r="CJ27" s="191">
        <f t="shared" si="17"/>
        <v>0</v>
      </c>
      <c r="CK27" s="191">
        <f t="shared" si="17"/>
        <v>0</v>
      </c>
      <c r="CL27" s="191">
        <f t="shared" si="17"/>
        <v>0</v>
      </c>
      <c r="CM27" s="191">
        <f t="shared" si="17"/>
        <v>0</v>
      </c>
      <c r="CN27" s="191">
        <f t="shared" si="17"/>
        <v>0</v>
      </c>
      <c r="CO27" s="191">
        <f t="shared" si="17"/>
        <v>0</v>
      </c>
      <c r="CP27" s="191">
        <f t="shared" si="17"/>
        <v>0</v>
      </c>
      <c r="CQ27" s="191">
        <f t="shared" si="17"/>
        <v>0</v>
      </c>
      <c r="CR27" s="191">
        <f t="shared" si="17"/>
        <v>0</v>
      </c>
      <c r="CS27" s="191">
        <f t="shared" si="17"/>
        <v>0</v>
      </c>
      <c r="CT27" s="191">
        <f t="shared" si="17"/>
        <v>0</v>
      </c>
      <c r="CU27" s="191">
        <f t="shared" si="17"/>
        <v>0</v>
      </c>
      <c r="CV27" s="191">
        <f t="shared" ref="CV27:DG27" si="18">COUNTIF(CV4:CV19,"&gt;=0")</f>
        <v>0</v>
      </c>
      <c r="CW27" s="191">
        <f t="shared" si="18"/>
        <v>0</v>
      </c>
      <c r="CX27" s="191">
        <f t="shared" si="18"/>
        <v>0</v>
      </c>
      <c r="CY27" s="191">
        <f t="shared" si="18"/>
        <v>0</v>
      </c>
      <c r="CZ27" s="191">
        <f t="shared" si="18"/>
        <v>0</v>
      </c>
      <c r="DA27" s="191">
        <f t="shared" si="18"/>
        <v>0</v>
      </c>
      <c r="DB27" s="191">
        <f t="shared" si="18"/>
        <v>0</v>
      </c>
      <c r="DC27" s="191">
        <f t="shared" si="18"/>
        <v>0</v>
      </c>
      <c r="DD27" s="191">
        <f t="shared" si="18"/>
        <v>0</v>
      </c>
      <c r="DE27" s="191">
        <f t="shared" si="18"/>
        <v>0</v>
      </c>
      <c r="DF27" s="191">
        <f t="shared" si="18"/>
        <v>0</v>
      </c>
      <c r="DG27" s="191">
        <f t="shared" si="18"/>
        <v>0</v>
      </c>
      <c r="DH27" s="191">
        <f t="shared" ref="DH27:DJ27" si="19">COUNTIF(DH4:DH19,"&gt;=0")</f>
        <v>0</v>
      </c>
      <c r="DI27" s="191">
        <f t="shared" si="19"/>
        <v>0</v>
      </c>
      <c r="DJ27" s="191">
        <f t="shared" si="19"/>
        <v>0</v>
      </c>
      <c r="DL27" s="8"/>
      <c r="DM27" s="8"/>
      <c r="DN27" s="8"/>
      <c r="DO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GU27" s="28"/>
      <c r="GV27" s="611" t="str">
        <f t="shared" si="2"/>
        <v>C122</v>
      </c>
      <c r="GW27" s="30">
        <f t="shared" si="4"/>
        <v>42614</v>
      </c>
      <c r="GX27" s="25" t="str">
        <f>IF(COUNTIF($G17:$GP17,$GX$12)=0,"N",HLOOKUP($GX$12,$G17:$GP$21,$HE27,FALSE))</f>
        <v>N</v>
      </c>
      <c r="GY27" s="25">
        <f>IF(COUNTIF($G17:$GP17,$GY$12)=0,"N",HLOOKUP($GY$12,$G17:$GP$21,$HE27,FALSE))</f>
        <v>42614</v>
      </c>
      <c r="GZ27" s="25" t="str">
        <f>IF(COUNTIF($G17:$GP17,$GZ$12)=0,"N",HLOOKUP($GZ$12,$G17:$GP$21,$HE27,FALSE))</f>
        <v>N</v>
      </c>
      <c r="HA27" s="25" t="str">
        <f>IF(COUNTIF($G17:$GP17,$HA$12)=0,"N",HLOOKUP($HA$12,$G17:$GP$21,$HE27,FALSE))</f>
        <v>N</v>
      </c>
      <c r="HB27" s="25" t="str">
        <f>IF(COUNTIF($G17:$GP17,$HB$12)=0,"N",HLOOKUP($HB$12,$G17:$GP$21,$HE27,FALSE))</f>
        <v>N</v>
      </c>
      <c r="HC27" s="25" t="str">
        <f>IF(COUNTIF($G17:$GP17,$HC$12)=0,"N",HLOOKUP($HC$12,$G17:$GP$21,$HE27,FALSE))</f>
        <v>N</v>
      </c>
      <c r="HE27" s="554">
        <v>5</v>
      </c>
      <c r="HF27" s="25" t="str">
        <f t="shared" si="5"/>
        <v>N</v>
      </c>
      <c r="HG27" s="25">
        <f t="shared" si="6"/>
        <v>42614</v>
      </c>
      <c r="HH27" s="25" t="str">
        <f t="shared" si="7"/>
        <v>N</v>
      </c>
      <c r="HI27" s="25" t="str">
        <f t="shared" si="8"/>
        <v>N</v>
      </c>
      <c r="HJ27" s="25" t="str">
        <f t="shared" si="9"/>
        <v>N</v>
      </c>
      <c r="HK27" s="25" t="str">
        <f t="shared" si="10"/>
        <v>N</v>
      </c>
      <c r="HL27" s="25" t="str">
        <f>IF(COUNTIF($G17:$GP17,"F")=0,"N",HLOOKUP("F",$G17:$GP$21,$HE27,FALSE))</f>
        <v>N</v>
      </c>
    </row>
    <row r="28" spans="1:237" ht="15.75" customHeight="1" x14ac:dyDescent="0.2">
      <c r="D28" s="89"/>
      <c r="E28" s="90"/>
      <c r="F28" s="91" t="s">
        <v>189</v>
      </c>
      <c r="G28" s="983">
        <f>ROUND(G23/AVERAGE(G27:R27),1)</f>
        <v>232.2</v>
      </c>
      <c r="H28" s="984"/>
      <c r="I28" s="984"/>
      <c r="J28" s="984"/>
      <c r="K28" s="984"/>
      <c r="L28" s="984"/>
      <c r="M28" s="984"/>
      <c r="N28" s="984"/>
      <c r="O28" s="984"/>
      <c r="P28" s="984"/>
      <c r="Q28" s="984"/>
      <c r="R28" s="985"/>
      <c r="S28" s="983">
        <f>ROUND(S23/AVERAGE(S27:AD27),1)</f>
        <v>220.9</v>
      </c>
      <c r="T28" s="984"/>
      <c r="U28" s="984"/>
      <c r="V28" s="984"/>
      <c r="W28" s="984"/>
      <c r="X28" s="984"/>
      <c r="Y28" s="984"/>
      <c r="Z28" s="984"/>
      <c r="AA28" s="984"/>
      <c r="AB28" s="984"/>
      <c r="AC28" s="984"/>
      <c r="AD28" s="985"/>
      <c r="AE28" s="983">
        <f>ROUND(AE23/AVERAGE(AE27:AP27),1)</f>
        <v>296.60000000000002</v>
      </c>
      <c r="AF28" s="984"/>
      <c r="AG28" s="984"/>
      <c r="AH28" s="984"/>
      <c r="AI28" s="984"/>
      <c r="AJ28" s="984"/>
      <c r="AK28" s="984"/>
      <c r="AL28" s="984"/>
      <c r="AM28" s="984"/>
      <c r="AN28" s="984"/>
      <c r="AO28" s="984"/>
      <c r="AP28" s="985"/>
      <c r="AQ28" s="983">
        <f>ROUND(AQ23/AVERAGE(AQ27:BB27),1)</f>
        <v>292.3</v>
      </c>
      <c r="AR28" s="984"/>
      <c r="AS28" s="984"/>
      <c r="AT28" s="984"/>
      <c r="AU28" s="984"/>
      <c r="AV28" s="984"/>
      <c r="AW28" s="984"/>
      <c r="AX28" s="984"/>
      <c r="AY28" s="984"/>
      <c r="AZ28" s="984"/>
      <c r="BA28" s="984"/>
      <c r="BB28" s="985"/>
      <c r="BC28" s="1019">
        <f>ROUND(BC23/AVERAGE(BC27:BN27),1)</f>
        <v>268.7</v>
      </c>
      <c r="BD28" s="1019"/>
      <c r="BE28" s="1019"/>
      <c r="BF28" s="1019"/>
      <c r="BG28" s="1019"/>
      <c r="BH28" s="1019"/>
      <c r="BI28" s="1019"/>
      <c r="BJ28" s="1019"/>
      <c r="BK28" s="1019"/>
      <c r="BL28" s="1019"/>
      <c r="BM28" s="1019"/>
      <c r="BN28" s="1019"/>
      <c r="BO28" s="1019" t="e">
        <f>ROUND(BO23/AVERAGE(BO27:BZ27),1)</f>
        <v>#DIV/0!</v>
      </c>
      <c r="BP28" s="1019"/>
      <c r="BQ28" s="1019"/>
      <c r="BR28" s="1019"/>
      <c r="BS28" s="1019"/>
      <c r="BT28" s="1019"/>
      <c r="BU28" s="1019"/>
      <c r="BV28" s="1019"/>
      <c r="BW28" s="1019"/>
      <c r="BX28" s="1019"/>
      <c r="BY28" s="1019"/>
      <c r="BZ28" s="1019"/>
      <c r="CA28" s="1019" t="e">
        <f>ROUND(CA23/AVERAGE(CA27:CL27),1)</f>
        <v>#DIV/0!</v>
      </c>
      <c r="CB28" s="1019"/>
      <c r="CC28" s="1019"/>
      <c r="CD28" s="1019"/>
      <c r="CE28" s="1019"/>
      <c r="CF28" s="1019"/>
      <c r="CG28" s="1019"/>
      <c r="CH28" s="1019"/>
      <c r="CI28" s="1019"/>
      <c r="CJ28" s="1019"/>
      <c r="CK28" s="1019"/>
      <c r="CL28" s="1019"/>
      <c r="CM28" s="1019" t="e">
        <f>ROUND(CM23/AVERAGE(CM27:CT27),1)</f>
        <v>#DIV/0!</v>
      </c>
      <c r="CN28" s="1019"/>
      <c r="CO28" s="1019"/>
      <c r="CP28" s="1019"/>
      <c r="CQ28" s="1019"/>
      <c r="CR28" s="1019"/>
      <c r="CS28" s="1019"/>
      <c r="CT28" s="1019"/>
      <c r="CU28" s="1019"/>
      <c r="CV28" s="1019"/>
      <c r="CW28" s="1019"/>
      <c r="CX28" s="1019"/>
      <c r="CY28" s="1019" t="e">
        <f>ROUND(CY23/AVERAGE(CY27:DF27),1)</f>
        <v>#DIV/0!</v>
      </c>
      <c r="CZ28" s="1019"/>
      <c r="DA28" s="1019"/>
      <c r="DB28" s="1019"/>
      <c r="DC28" s="1019"/>
      <c r="DD28" s="1019"/>
      <c r="DE28" s="1019"/>
      <c r="DF28" s="1019"/>
      <c r="DG28" s="1019"/>
      <c r="DH28" s="1019"/>
      <c r="DI28" s="1019"/>
      <c r="DJ28" s="1019"/>
      <c r="DL28" s="8"/>
      <c r="DM28" s="8"/>
      <c r="DN28" s="8"/>
      <c r="DO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GU28" s="28"/>
      <c r="GV28" s="611" t="str">
        <f t="shared" si="2"/>
        <v>C123</v>
      </c>
      <c r="GW28" s="30">
        <f t="shared" si="4"/>
        <v>48000</v>
      </c>
      <c r="GX28" s="25" t="str">
        <f>IF(COUNTIF($G18:$GP18,$GX$12)=0,"N",HLOOKUP($GX$12,$G18:$GP$21,$HE28,FALSE))</f>
        <v>N</v>
      </c>
      <c r="GY28" s="25" t="str">
        <f>IF(COUNTIF($G18:$GP18,$GY$12)=0,"N",HLOOKUP($GY$12,$G18:$GP$21,$HE28,FALSE))</f>
        <v>N</v>
      </c>
      <c r="GZ28" s="25" t="str">
        <f>IF(COUNTIF($G18:$GP18,$GZ$12)=0,"N",HLOOKUP($GZ$12,$G18:$GP$21,$HE28,FALSE))</f>
        <v>N</v>
      </c>
      <c r="HA28" s="25" t="str">
        <f>IF(COUNTIF($G18:$GP18,$HA$12)=0,"N",HLOOKUP($HA$12,$G18:$GP$21,$HE28,FALSE))</f>
        <v>N</v>
      </c>
      <c r="HB28" s="25" t="str">
        <f>IF(COUNTIF($G18:$GP18,$HB$12)=0,"N",HLOOKUP($HB$12,$G18:$GP$21,$HE28,FALSE))</f>
        <v>N</v>
      </c>
      <c r="HC28" s="25" t="str">
        <f>IF(COUNTIF($G18:$GP18,$HC$12)=0,"N",HLOOKUP($HC$12,$G18:$GP$21,$HE28,FALSE))</f>
        <v>N</v>
      </c>
      <c r="HE28" s="554">
        <v>4</v>
      </c>
      <c r="HF28" s="25" t="str">
        <f t="shared" si="5"/>
        <v>N</v>
      </c>
      <c r="HG28" s="25" t="str">
        <f t="shared" si="6"/>
        <v>N</v>
      </c>
      <c r="HH28" s="25" t="str">
        <f t="shared" si="7"/>
        <v>N</v>
      </c>
      <c r="HI28" s="25" t="str">
        <f t="shared" si="8"/>
        <v>N</v>
      </c>
      <c r="HJ28" s="25" t="str">
        <f t="shared" si="9"/>
        <v>N</v>
      </c>
      <c r="HK28" s="25" t="str">
        <f t="shared" si="10"/>
        <v>N</v>
      </c>
      <c r="HL28" s="25" t="str">
        <f>IF(COUNTIF($G18:$GP18,"F")=0,"N",HLOOKUP("F",$G18:$GP$21,$HE28,FALSE))</f>
        <v>N</v>
      </c>
    </row>
    <row r="29" spans="1:237" ht="15.75" customHeight="1" x14ac:dyDescent="0.2">
      <c r="D29" s="89"/>
      <c r="E29" s="90"/>
      <c r="F29" s="91" t="s">
        <v>190</v>
      </c>
      <c r="G29" s="983">
        <f>ROUND(G24/AVERAGE(G27:R27),1)</f>
        <v>219.8</v>
      </c>
      <c r="H29" s="984"/>
      <c r="I29" s="984"/>
      <c r="J29" s="984"/>
      <c r="K29" s="984"/>
      <c r="L29" s="984"/>
      <c r="M29" s="984"/>
      <c r="N29" s="984"/>
      <c r="O29" s="984"/>
      <c r="P29" s="984"/>
      <c r="Q29" s="984"/>
      <c r="R29" s="985"/>
      <c r="S29" s="983">
        <f>ROUND(S24/AVERAGE(S27:AD27),1)</f>
        <v>225.1</v>
      </c>
      <c r="T29" s="984"/>
      <c r="U29" s="984"/>
      <c r="V29" s="984"/>
      <c r="W29" s="984"/>
      <c r="X29" s="984"/>
      <c r="Y29" s="984"/>
      <c r="Z29" s="984"/>
      <c r="AA29" s="984"/>
      <c r="AB29" s="984"/>
      <c r="AC29" s="984"/>
      <c r="AD29" s="985"/>
      <c r="AE29" s="983">
        <f>ROUND(AE24/AVERAGE(AE27:AP27),1)</f>
        <v>214.2</v>
      </c>
      <c r="AF29" s="984"/>
      <c r="AG29" s="984"/>
      <c r="AH29" s="984"/>
      <c r="AI29" s="984"/>
      <c r="AJ29" s="984"/>
      <c r="AK29" s="984"/>
      <c r="AL29" s="984"/>
      <c r="AM29" s="984"/>
      <c r="AN29" s="984"/>
      <c r="AO29" s="984"/>
      <c r="AP29" s="985"/>
      <c r="AQ29" s="983">
        <f>ROUND(AQ24/AVERAGE(AQ27:BB27),1)</f>
        <v>253.7</v>
      </c>
      <c r="AR29" s="984"/>
      <c r="AS29" s="984"/>
      <c r="AT29" s="984"/>
      <c r="AU29" s="984"/>
      <c r="AV29" s="984"/>
      <c r="AW29" s="984"/>
      <c r="AX29" s="984"/>
      <c r="AY29" s="984"/>
      <c r="AZ29" s="984"/>
      <c r="BA29" s="984"/>
      <c r="BB29" s="985"/>
      <c r="BC29" s="1019">
        <f>ROUND(BC24/AVERAGE(BC27:BN27),1)</f>
        <v>255</v>
      </c>
      <c r="BD29" s="1019"/>
      <c r="BE29" s="1019"/>
      <c r="BF29" s="1019"/>
      <c r="BG29" s="1019"/>
      <c r="BH29" s="1019"/>
      <c r="BI29" s="1019"/>
      <c r="BJ29" s="1019"/>
      <c r="BK29" s="1019"/>
      <c r="BL29" s="1019"/>
      <c r="BM29" s="1019"/>
      <c r="BN29" s="1019"/>
      <c r="BO29" s="1019" t="e">
        <f>ROUND(BO24/AVERAGE(BO27:BZ27),1)</f>
        <v>#DIV/0!</v>
      </c>
      <c r="BP29" s="1019"/>
      <c r="BQ29" s="1019"/>
      <c r="BR29" s="1019"/>
      <c r="BS29" s="1019"/>
      <c r="BT29" s="1019"/>
      <c r="BU29" s="1019"/>
      <c r="BV29" s="1019"/>
      <c r="BW29" s="1019"/>
      <c r="BX29" s="1019"/>
      <c r="BY29" s="1019"/>
      <c r="BZ29" s="1019"/>
      <c r="CA29" s="1019" t="e">
        <f>ROUND(CA24/AVERAGE(CA27:CL27),1)</f>
        <v>#DIV/0!</v>
      </c>
      <c r="CB29" s="1019"/>
      <c r="CC29" s="1019"/>
      <c r="CD29" s="1019"/>
      <c r="CE29" s="1019"/>
      <c r="CF29" s="1019"/>
      <c r="CG29" s="1019"/>
      <c r="CH29" s="1019"/>
      <c r="CI29" s="1019"/>
      <c r="CJ29" s="1019"/>
      <c r="CK29" s="1019"/>
      <c r="CL29" s="1019"/>
      <c r="CM29" s="1019" t="e">
        <f>ROUND(CM24/AVERAGE(CM27:CT27),1)</f>
        <v>#DIV/0!</v>
      </c>
      <c r="CN29" s="1019"/>
      <c r="CO29" s="1019"/>
      <c r="CP29" s="1019"/>
      <c r="CQ29" s="1019"/>
      <c r="CR29" s="1019"/>
      <c r="CS29" s="1019"/>
      <c r="CT29" s="1019"/>
      <c r="CU29" s="1019"/>
      <c r="CV29" s="1019"/>
      <c r="CW29" s="1019"/>
      <c r="CX29" s="1019"/>
      <c r="CY29" s="1019" t="e">
        <f>ROUND(CY24/AVERAGE(CY27:DF27),1)</f>
        <v>#DIV/0!</v>
      </c>
      <c r="CZ29" s="1019"/>
      <c r="DA29" s="1019"/>
      <c r="DB29" s="1019"/>
      <c r="DC29" s="1019"/>
      <c r="DD29" s="1019"/>
      <c r="DE29" s="1019"/>
      <c r="DF29" s="1019"/>
      <c r="DG29" s="1019"/>
      <c r="DH29" s="1019"/>
      <c r="DI29" s="1019"/>
      <c r="DJ29" s="1019"/>
      <c r="DL29" s="8"/>
      <c r="DM29" s="8"/>
      <c r="DN29" s="8"/>
      <c r="DO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GU29" s="28"/>
      <c r="GV29" s="611" t="str">
        <f t="shared" si="2"/>
        <v>C124</v>
      </c>
      <c r="GW29" s="30">
        <f t="shared" si="4"/>
        <v>48000</v>
      </c>
      <c r="GX29" s="25" t="str">
        <f>IF(COUNTIF($G19:$GP19,$GX$12)=0,"N",HLOOKUP($GX$12,$G19:$GP$21,$HE29,FALSE))</f>
        <v>N</v>
      </c>
      <c r="GY29" s="25" t="str">
        <f>IF(COUNTIF($G19:$GP19,$GY$12)=0,"N",HLOOKUP($GY$12,$G19:$GP$21,$HE29,FALSE))</f>
        <v>N</v>
      </c>
      <c r="GZ29" s="25" t="str">
        <f>IF(COUNTIF($G19:$GP19,$GZ$12)=0,"N",HLOOKUP($GZ$12,$G19:$GP$21,$HE29,FALSE))</f>
        <v>N</v>
      </c>
      <c r="HA29" s="25" t="str">
        <f>IF(COUNTIF($G19:$GP19,$HA$12)=0,"N",HLOOKUP($HA$12,$G19:$GP$21,$HE29,FALSE))</f>
        <v>N</v>
      </c>
      <c r="HB29" s="25" t="str">
        <f>IF(COUNTIF($G19:$GP19,$HB$12)=0,"N",HLOOKUP($HB$12,$G19:$GP$21,$HE29,FALSE))</f>
        <v>N</v>
      </c>
      <c r="HC29" s="25" t="str">
        <f>IF(COUNTIF($G19:$GP19,$HC$12)=0,"N",HLOOKUP($HC$12,$G19:$GP$21,$HE29,FALSE))</f>
        <v>N</v>
      </c>
      <c r="HE29" s="554">
        <v>3</v>
      </c>
      <c r="HF29" s="25" t="str">
        <f t="shared" si="5"/>
        <v>N</v>
      </c>
      <c r="HG29" s="25" t="str">
        <f t="shared" si="6"/>
        <v>N</v>
      </c>
      <c r="HH29" s="25" t="str">
        <f t="shared" si="7"/>
        <v>N</v>
      </c>
      <c r="HI29" s="25" t="str">
        <f t="shared" si="8"/>
        <v>N</v>
      </c>
      <c r="HJ29" s="25" t="str">
        <f t="shared" si="9"/>
        <v>N</v>
      </c>
      <c r="HK29" s="25" t="str">
        <f t="shared" si="10"/>
        <v>N</v>
      </c>
      <c r="HL29" s="25" t="str">
        <f>IF(COUNTIF($G19:$GP19,"F")=0,"N",HLOOKUP("F",$G19:$GP$21,$HE29,FALSE))</f>
        <v>N</v>
      </c>
      <c r="HV29" s="6" t="s">
        <v>339</v>
      </c>
    </row>
    <row r="30" spans="1:237" ht="15.75" customHeight="1" thickBot="1" x14ac:dyDescent="0.25"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27"/>
      <c r="Y30" s="728" t="s">
        <v>199</v>
      </c>
      <c r="Z30" s="729">
        <f t="shared" ref="Z30:AA30" si="20">COUNTIF(Z4:Z19,50)</f>
        <v>0</v>
      </c>
      <c r="AA30" s="729">
        <f t="shared" si="20"/>
        <v>0</v>
      </c>
      <c r="AB30" s="729">
        <f>COUNTIF(AB4:AB19,50)</f>
        <v>0</v>
      </c>
      <c r="AC30" s="729">
        <f t="shared" ref="AC30:BN30" si="21">COUNTIF(AC4:AC19,50)</f>
        <v>2</v>
      </c>
      <c r="AD30" s="729">
        <f t="shared" si="21"/>
        <v>2</v>
      </c>
      <c r="AE30" s="729">
        <f t="shared" si="21"/>
        <v>2</v>
      </c>
      <c r="AF30" s="729">
        <f t="shared" si="21"/>
        <v>2</v>
      </c>
      <c r="AG30" s="729">
        <f t="shared" si="21"/>
        <v>2</v>
      </c>
      <c r="AH30" s="729">
        <f t="shared" si="21"/>
        <v>2</v>
      </c>
      <c r="AI30" s="729">
        <f t="shared" si="21"/>
        <v>2</v>
      </c>
      <c r="AJ30" s="729">
        <f t="shared" si="21"/>
        <v>2</v>
      </c>
      <c r="AK30" s="729">
        <f t="shared" si="21"/>
        <v>2</v>
      </c>
      <c r="AL30" s="729">
        <f t="shared" si="21"/>
        <v>2</v>
      </c>
      <c r="AM30" s="729">
        <f t="shared" si="21"/>
        <v>2</v>
      </c>
      <c r="AN30" s="729">
        <f t="shared" si="21"/>
        <v>2</v>
      </c>
      <c r="AO30" s="729">
        <f t="shared" si="21"/>
        <v>2</v>
      </c>
      <c r="AP30" s="729">
        <f t="shared" si="21"/>
        <v>2</v>
      </c>
      <c r="AQ30" s="729">
        <f t="shared" si="21"/>
        <v>2</v>
      </c>
      <c r="AR30" s="729">
        <f t="shared" si="21"/>
        <v>2</v>
      </c>
      <c r="AS30" s="729">
        <f t="shared" si="21"/>
        <v>2</v>
      </c>
      <c r="AT30" s="729">
        <f t="shared" si="21"/>
        <v>2</v>
      </c>
      <c r="AU30" s="729">
        <f t="shared" si="21"/>
        <v>2</v>
      </c>
      <c r="AV30" s="729">
        <f t="shared" si="21"/>
        <v>2</v>
      </c>
      <c r="AW30" s="729">
        <f t="shared" si="21"/>
        <v>2</v>
      </c>
      <c r="AX30" s="729">
        <f t="shared" si="21"/>
        <v>2</v>
      </c>
      <c r="AY30" s="729">
        <f t="shared" si="21"/>
        <v>0</v>
      </c>
      <c r="AZ30" s="729">
        <f t="shared" si="21"/>
        <v>0</v>
      </c>
      <c r="BA30" s="729">
        <f t="shared" si="21"/>
        <v>0</v>
      </c>
      <c r="BB30" s="729">
        <f t="shared" si="21"/>
        <v>0</v>
      </c>
      <c r="BC30" s="729">
        <f t="shared" si="21"/>
        <v>0</v>
      </c>
      <c r="BD30" s="729">
        <f t="shared" si="21"/>
        <v>0</v>
      </c>
      <c r="BE30" s="729">
        <f t="shared" si="21"/>
        <v>0</v>
      </c>
      <c r="BF30" s="729">
        <f t="shared" si="21"/>
        <v>0</v>
      </c>
      <c r="BG30" s="729">
        <f t="shared" si="21"/>
        <v>0</v>
      </c>
      <c r="BH30" s="729">
        <f t="shared" si="21"/>
        <v>0</v>
      </c>
      <c r="BI30" s="729">
        <f t="shared" si="21"/>
        <v>0</v>
      </c>
      <c r="BJ30" s="729">
        <f t="shared" si="21"/>
        <v>0</v>
      </c>
      <c r="BK30" s="729">
        <f t="shared" si="21"/>
        <v>0</v>
      </c>
      <c r="BL30" s="729">
        <f t="shared" si="21"/>
        <v>0</v>
      </c>
      <c r="BM30" s="729">
        <f t="shared" si="21"/>
        <v>0</v>
      </c>
      <c r="BN30" s="729">
        <f t="shared" si="21"/>
        <v>0</v>
      </c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DA30" s="8"/>
      <c r="DB30" s="8"/>
      <c r="DC30" s="8"/>
      <c r="DL30" s="8"/>
      <c r="DM30" s="8"/>
      <c r="DN30" s="8"/>
      <c r="DO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GU30" s="28"/>
      <c r="GV30" s="538" t="str">
        <f t="shared" si="2"/>
        <v>C064</v>
      </c>
      <c r="GW30" s="539">
        <f t="shared" si="4"/>
        <v>48000</v>
      </c>
      <c r="GX30" s="539" t="str">
        <f>IF(COUNTIF($G20:$GP20,$GX$12)=0,"N",HLOOKUP($GX$12,$G20:$GP$21,$HE30,FALSE))</f>
        <v>N</v>
      </c>
      <c r="GY30" s="539" t="str">
        <f>IF(COUNTIF($G20:$GP20,$GY$12)=0,"N",HLOOKUP($GY$12,$G20:$GP$21,$HE30,FALSE))</f>
        <v>N</v>
      </c>
      <c r="GZ30" s="539" t="str">
        <f>IF(COUNTIF($G20:$GP20,$GZ$12)=0,"N",HLOOKUP($GZ$12,$G20:$GP$21,$HE30,FALSE))</f>
        <v>N</v>
      </c>
      <c r="HA30" s="539" t="str">
        <f>IF(COUNTIF($G20:$GP20,$HA$12)=0,"N",HLOOKUP($HA$12,$G20:$GP$21,$HE30,FALSE))</f>
        <v>N</v>
      </c>
      <c r="HB30" s="539" t="str">
        <f>IF(COUNTIF($G20:$GP20,$HB$12)=0,"N",HLOOKUP($HB$12,$G20:$GP$21,$HE30,FALSE))</f>
        <v>N</v>
      </c>
      <c r="HC30" s="539" t="str">
        <f>IF(COUNTIF($G20:$GP20,$HC$12)=0,"N",HLOOKUP($HC$12,$G20:$GP$21,$HE30,FALSE))</f>
        <v>N</v>
      </c>
      <c r="HE30" s="554">
        <v>2</v>
      </c>
      <c r="HF30" s="539" t="str">
        <f t="shared" si="5"/>
        <v>N</v>
      </c>
      <c r="HG30" s="539" t="str">
        <f t="shared" si="6"/>
        <v>N</v>
      </c>
      <c r="HH30" s="539" t="str">
        <f t="shared" si="7"/>
        <v>N</v>
      </c>
      <c r="HI30" s="539" t="str">
        <f t="shared" si="8"/>
        <v>N</v>
      </c>
      <c r="HJ30" s="539" t="str">
        <f t="shared" si="9"/>
        <v>N</v>
      </c>
      <c r="HK30" s="539" t="str">
        <f t="shared" si="10"/>
        <v>N</v>
      </c>
      <c r="HL30" s="25" t="str">
        <f>IF(COUNTIF($G20:$GP20,"F")=0,"N",HLOOKUP("F",$G20:$GP$21,$HE30,FALSE))</f>
        <v>N</v>
      </c>
      <c r="HP30" s="618"/>
      <c r="HQ30" s="617" t="s">
        <v>330</v>
      </c>
      <c r="HR30" s="615">
        <f>COUNTIF(G$3:$GT$32,"STK")+COUNTIF(G$3:$GT$32,"SB")</f>
        <v>119</v>
      </c>
      <c r="HS30" s="616"/>
      <c r="HT30" s="617" t="s">
        <v>331</v>
      </c>
      <c r="HU30" s="615">
        <f>SUM(HP32:HV48)</f>
        <v>110</v>
      </c>
      <c r="HV30" s="379" t="s">
        <v>337</v>
      </c>
    </row>
    <row r="31" spans="1:237" ht="15.75" customHeight="1" x14ac:dyDescent="0.2">
      <c r="A31" s="127"/>
      <c r="B31" s="127"/>
      <c r="C31" s="127"/>
      <c r="D31" s="8"/>
      <c r="E31" s="8"/>
      <c r="F31" s="8"/>
      <c r="G31" s="86">
        <v>10</v>
      </c>
      <c r="H31" s="82"/>
      <c r="I31" s="82"/>
      <c r="J31" s="82"/>
      <c r="K31" s="82"/>
      <c r="L31" s="83"/>
      <c r="M31" s="84"/>
      <c r="N31" s="82"/>
      <c r="O31" s="82"/>
      <c r="P31" s="82"/>
      <c r="Q31" s="82"/>
      <c r="R31" s="85"/>
      <c r="S31" s="86">
        <v>10</v>
      </c>
      <c r="T31" s="82"/>
      <c r="U31" s="82"/>
      <c r="V31" s="82"/>
      <c r="W31" s="82"/>
      <c r="X31" s="83"/>
      <c r="Y31" s="84"/>
      <c r="Z31" s="82"/>
      <c r="AA31" s="82"/>
      <c r="AB31" s="82"/>
      <c r="AC31" s="82"/>
      <c r="AD31" s="85"/>
      <c r="AE31" s="86">
        <v>10</v>
      </c>
      <c r="AF31" s="82"/>
      <c r="AG31" s="82"/>
      <c r="AH31" s="82"/>
      <c r="AI31" s="82"/>
      <c r="AJ31" s="83"/>
      <c r="AK31" s="84"/>
      <c r="AL31" s="82"/>
      <c r="AM31" s="82"/>
      <c r="AN31" s="82"/>
      <c r="AO31" s="82"/>
      <c r="AP31" s="85"/>
      <c r="AQ31" s="1009">
        <v>10</v>
      </c>
      <c r="AR31" s="1010"/>
      <c r="AS31" s="1010"/>
      <c r="AT31" s="1010"/>
      <c r="AU31" s="1010"/>
      <c r="AV31" s="1010"/>
      <c r="AW31" s="1009">
        <v>6</v>
      </c>
      <c r="AX31" s="1010"/>
      <c r="AY31" s="1010"/>
      <c r="AZ31" s="1010"/>
      <c r="BA31" s="1010"/>
      <c r="BB31" s="1010"/>
      <c r="BC31" s="86">
        <v>6</v>
      </c>
      <c r="BD31" s="82"/>
      <c r="BE31" s="82"/>
      <c r="BF31" s="82"/>
      <c r="BG31" s="82"/>
      <c r="BH31" s="83"/>
      <c r="BI31" s="84"/>
      <c r="BJ31" s="82"/>
      <c r="BK31" s="82"/>
      <c r="BL31" s="82"/>
      <c r="BM31" s="82"/>
      <c r="BN31" s="85"/>
      <c r="BO31" s="86" t="s">
        <v>321</v>
      </c>
      <c r="BP31" s="82"/>
      <c r="BQ31" s="82"/>
      <c r="BR31" s="82"/>
      <c r="BS31" s="82"/>
      <c r="BT31" s="83"/>
      <c r="BU31" s="84"/>
      <c r="BV31" s="82"/>
      <c r="BW31" s="82"/>
      <c r="BX31" s="82"/>
      <c r="BY31" s="82"/>
      <c r="BZ31" s="85"/>
      <c r="CA31" s="86" t="s">
        <v>321</v>
      </c>
      <c r="CB31" s="82"/>
      <c r="CC31" s="82"/>
      <c r="CD31" s="82"/>
      <c r="CE31" s="82"/>
      <c r="CF31" s="83"/>
      <c r="CG31" s="84"/>
      <c r="CH31" s="82"/>
      <c r="CI31" s="82"/>
      <c r="CJ31" s="82"/>
      <c r="CK31" s="82"/>
      <c r="CL31" s="85"/>
      <c r="CM31" s="86" t="s">
        <v>321</v>
      </c>
      <c r="CN31" s="82"/>
      <c r="CO31" s="82"/>
      <c r="CP31" s="82"/>
      <c r="CQ31" s="82"/>
      <c r="CR31" s="83"/>
      <c r="CS31" s="84"/>
      <c r="CT31" s="82"/>
      <c r="CU31" s="82"/>
      <c r="CV31" s="82"/>
      <c r="CW31" s="82"/>
      <c r="CX31" s="85"/>
      <c r="CY31" s="86" t="s">
        <v>321</v>
      </c>
      <c r="CZ31" s="82"/>
      <c r="DA31" s="82"/>
      <c r="DB31" s="82"/>
      <c r="DC31" s="82"/>
      <c r="DD31" s="83"/>
      <c r="DE31" s="84"/>
      <c r="DF31" s="82"/>
      <c r="DG31" s="82"/>
      <c r="DH31" s="82"/>
      <c r="DI31" s="82"/>
      <c r="DJ31" s="85"/>
      <c r="DL31" s="8"/>
      <c r="DM31" s="8"/>
      <c r="DN31" s="8"/>
      <c r="DO31" s="8"/>
      <c r="EL31" s="8"/>
      <c r="EM31" s="8"/>
      <c r="EN31" s="8"/>
      <c r="EO31" s="8"/>
      <c r="EP31" s="8"/>
      <c r="EQ31" s="8"/>
      <c r="ER31" s="8"/>
      <c r="ES31" s="8"/>
      <c r="ET31" s="8"/>
      <c r="EU31" s="8"/>
      <c r="EV31" s="8"/>
      <c r="EW31" s="8"/>
      <c r="EX31" s="8"/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/>
      <c r="FT31" s="8"/>
      <c r="FU31" s="8"/>
      <c r="FV31" s="8"/>
      <c r="FW31" s="8"/>
      <c r="FX31" s="8"/>
      <c r="FY31" s="8"/>
      <c r="GU31" s="28"/>
      <c r="GW31" s="563" t="s">
        <v>443</v>
      </c>
      <c r="GX31" s="606" t="s">
        <v>44</v>
      </c>
      <c r="GY31" s="606" t="s">
        <v>45</v>
      </c>
      <c r="GZ31" s="606" t="s">
        <v>46</v>
      </c>
      <c r="HA31" s="606" t="s">
        <v>47</v>
      </c>
      <c r="HB31" s="606" t="s">
        <v>48</v>
      </c>
      <c r="HC31" s="606" t="s">
        <v>49</v>
      </c>
      <c r="HD31" s="606" t="s">
        <v>50</v>
      </c>
      <c r="HE31" s="29"/>
      <c r="HF31" s="563" t="s">
        <v>444</v>
      </c>
      <c r="HG31" s="605" t="s">
        <v>51</v>
      </c>
      <c r="HH31" s="605" t="s">
        <v>52</v>
      </c>
      <c r="HI31" s="605" t="s">
        <v>53</v>
      </c>
      <c r="HJ31" s="605" t="s">
        <v>54</v>
      </c>
      <c r="HK31" s="605" t="s">
        <v>55</v>
      </c>
      <c r="HL31" s="605" t="s">
        <v>56</v>
      </c>
      <c r="HM31" s="519">
        <v>23</v>
      </c>
      <c r="HO31" s="563" t="s">
        <v>196</v>
      </c>
      <c r="HP31" s="598" t="s">
        <v>51</v>
      </c>
      <c r="HQ31" s="599" t="s">
        <v>52</v>
      </c>
      <c r="HR31" s="598" t="s">
        <v>53</v>
      </c>
      <c r="HS31" s="599" t="s">
        <v>54</v>
      </c>
      <c r="HT31" s="598" t="s">
        <v>55</v>
      </c>
      <c r="HU31" s="599" t="s">
        <v>56</v>
      </c>
      <c r="HW31" s="563" t="s">
        <v>445</v>
      </c>
      <c r="HX31" s="600" t="s">
        <v>51</v>
      </c>
      <c r="HY31" s="600" t="s">
        <v>52</v>
      </c>
      <c r="HZ31" s="600" t="s">
        <v>53</v>
      </c>
      <c r="IA31" s="600" t="s">
        <v>54</v>
      </c>
      <c r="IB31" s="600" t="s">
        <v>55</v>
      </c>
      <c r="IC31" s="600" t="s">
        <v>56</v>
      </c>
    </row>
    <row r="32" spans="1:237" ht="15.75" customHeight="1" x14ac:dyDescent="0.2">
      <c r="A32" s="128"/>
      <c r="B32" s="128"/>
      <c r="C32" s="128"/>
      <c r="D32" s="128"/>
      <c r="E32" s="128"/>
      <c r="F32" s="128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Y32" s="2"/>
      <c r="CZ32" s="2"/>
      <c r="DA32" s="2"/>
      <c r="DB32" s="2"/>
      <c r="DC32" s="2"/>
      <c r="DD32" s="2"/>
      <c r="DE32" s="7"/>
      <c r="DF32" s="7"/>
      <c r="DG32" s="7"/>
      <c r="DH32" s="7"/>
      <c r="DI32" s="7"/>
      <c r="DJ32" s="7"/>
      <c r="DL32" s="8"/>
      <c r="DM32" s="8"/>
      <c r="DN32" s="8"/>
      <c r="DO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GU32" s="28"/>
      <c r="GW32" s="519">
        <v>1</v>
      </c>
      <c r="GX32" s="364">
        <f>IF(COUNTIF($G$3:$GP3,$GX$12)=0,0,HLOOKUP($GX$12,$G3:$GP$25,$HM31,FALSE))</f>
        <v>22</v>
      </c>
      <c r="GY32" s="364">
        <f>IF(COUNTIF($G$3:$GP3,$GY$12)=0,0,HLOOKUP($GY$12,$G3:$GP$25,$HM31,FALSE))</f>
        <v>0</v>
      </c>
      <c r="GZ32" s="364">
        <f>IF(COUNTIF($G$3:$GP3,$GZ$12)=0,0,HLOOKUP($GZ$12,$G3:$GP$25,$HM31,FALSE))</f>
        <v>0</v>
      </c>
      <c r="HA32" s="364">
        <f>IF(COUNTIF($G$3:$GP3,$HA$12)=0,0,HLOOKUP($HA$12,$G3:$GP$25,$HM31,FALSE))</f>
        <v>0</v>
      </c>
      <c r="HB32" s="364">
        <f>IF(COUNTIF($G$3:$GP3,$HB$12)=0,0,HLOOKUP($HB$12,$G3:$GP$25,$HM31,FALSE))</f>
        <v>0</v>
      </c>
      <c r="HC32" s="364">
        <f>IF(COUNTIF($G3:$GP3,$HC$12)=0,0,HLOOKUP($HC$12,$G3:$GP$25,$HM31,FALSE))</f>
        <v>0</v>
      </c>
      <c r="HD32" s="520">
        <f>IF(COUNTIF($G3:$GP3,"X")=0,0,HLOOKUP("X",$G3:$GP$25,$HM31,FALSE))</f>
        <v>73</v>
      </c>
      <c r="HE32" s="7"/>
      <c r="HF32" s="607" t="s">
        <v>201</v>
      </c>
      <c r="HG32" s="364">
        <f>IF(GX32=0,0,IF(AND(GX32&lt;&gt;0,GY32=0),SUM(INDEX($G3:$GP3,1,GX32):INDEX($G3:$GP3,1,$HD32)),SUM(INDEX($G3:$GP3,1,GX32):INDEX($G3:$GP3,1,GY32))))</f>
        <v>0</v>
      </c>
      <c r="HH32" s="364">
        <f>IF(GY32=0,0,IF(AND(GY32&lt;&gt;0,GZ32=0),SUM(INDEX($G3:$GP3,1,GY32):INDEX($G3:$GP3,1,$HD32)),SUM(INDEX($G3:$GP3,1,GY32):INDEX($G3:$GP3,1,GZ32))))</f>
        <v>0</v>
      </c>
      <c r="HI32" s="364">
        <f>IF(GZ32=0,0,IF(AND(GZ32&lt;&gt;0,HA32=0),SUM(INDEX($G3:$GP3,1,GZ32):INDEX($G3:$GP3,1,$HD32)),SUM(INDEX($G3:$GP3,1,GZ32):INDEX($G3:$GP3,1,HA32))))</f>
        <v>0</v>
      </c>
      <c r="HJ32" s="364">
        <f>IF(HA32=0,0,IF(AND(HA32&lt;&gt;0,HB32=0),SUM(INDEX($G3:$GP3,1,HA32):INDEX($G3:$GP3,1,$HD32)),SUM(INDEX($G3:$GP3,1,HA32):INDEX($G3:$GP3,1,HB32))))</f>
        <v>0</v>
      </c>
      <c r="HK32" s="364">
        <f>IF(HB32=0,0,IF(AND(HB32&lt;&gt;0,HC32=0),SUM(INDEX($G3:$GP3,1,HB32):INDEX($G3:$GP3,1,$HD32)),SUM(INDEX($G3:$GP3,1,HB32):INDEX($G3:$GP3,1,HC32))))</f>
        <v>0</v>
      </c>
      <c r="HL32" s="364">
        <f>IF(HC32=0,0,IF(AND(HC32&lt;&gt;0,GX32=0),SUM(INDEX($G3:$GP3,1,HC32):INDEX($G3:$GP3,1,$HD32)),SUM(INDEX($G3:$GP3,1,HC32):INDEX($G3:$GP3,1,GX32))))</f>
        <v>0</v>
      </c>
      <c r="HM32" s="519">
        <v>22</v>
      </c>
      <c r="HO32" s="608" t="s">
        <v>201</v>
      </c>
      <c r="HP32" s="435">
        <f>IF(AND(GX32=0,GY32=0),0,IF(AND(GX32=0,GY32&lt;&gt;0),COUNTIF(INDEX($G$3:$GP$20,$GW32,GX32+1):INDEX($G$3:$GP$20,$GW32,GY32),"STK")+COUNTIF(INDEX($G$3:$GP$20,$GW32,GX32+1):INDEX($G$3:$GP$20,$GW32,GY32),"SB"),IF(AND(GX32&lt;&gt;0,GY32=0),COUNTIF(INDEX($G$3:$GP$20,$GW32,GX32):INDEX($G$3:$GP$20,$GW32,HD32),"STK")+COUNTIF(INDEX($G$3:$GP$20,$GW32,GX32):INDEX($G$3:$GP$20,$GW32,HD32),"SB"),COUNTIF(INDEX($G$3:$GP$20,$GW32,GX32):INDEX($G$3:$GP$20,$GW32,GY32),"STK")+COUNTIF(INDEX($G$3:$GP$20,$GW32,GX32):INDEX($G$3:$GP$20,$GW32,GY32),"SB"))))</f>
        <v>0</v>
      </c>
      <c r="HQ32" s="405">
        <f>IF(AND(GY32=0,GZ32=0),0,IF(AND(GY32=0,GZ32&lt;&gt;0),COUNTIF(INDEX($G$3:$GP$20,$GW32,GY32+1):INDEX($G$3:$GP$20,$GW32,GZ32),"STK")+COUNTIF(INDEX($G$3:$GP$20,$GW32,GY32+1):INDEX($G$3:$GP$20,$GW32,GZ32),"SB"),IF(AND(GY32&lt;&gt;0,GZ32=0),COUNTIF(INDEX($G$3:$GP$20,$GW32,GY32):INDEX($G$3:$GP$20,$GW32,HD32),"STK")+COUNTIF(INDEX($G$3:$GP$20,$GW32,GY32):INDEX($G$3:$GP$20,$GW32,HD32),"SB"),COUNTIF(INDEX($G$3:$GP$20,$GW32,GY32):INDEX($G$3:$GP$20,$GW32,GZ32),"STK")+COUNTIF(INDEX($G$3:$GP$20,$GW32,GY32):INDEX($G$3:$GP$20,$GW32,GZ32),"SB"))))</f>
        <v>0</v>
      </c>
      <c r="HR32" s="406">
        <f>IF(AND(GZ32=0,HA32=0),0,IF(AND(GZ32=0,HA32&lt;&gt;0),COUNTIF(INDEX($G$3:$GP$20,$GW32,GZ32+1):INDEX($G$3:$GP$20,$GW32,HA32),"STK")+COUNTIF(INDEX($G$3:$GP$20,$GW32,GZ32+1):INDEX($G$3:$GP$20,$GW32,HA32),"SB"),IF(AND(GZ32&lt;&gt;0,HA32=0),COUNTIF(INDEX($G$3:$GP$20,$GW32,GZ32):INDEX($G$3:$GP$20,$GW32,HD32),"STK")+COUNTIF(INDEX($G$3:$GP$20,$GW32,GZ32):INDEX($G$3:$GP$20,$GW32,HD32),"SB"),COUNTIF(INDEX($G$3:$GP$20,$GW32,GZ32):INDEX($G$3:$GP$20,$GW32,HA32),"STK")+COUNTIF(INDEX($G$3:$GP$20,$GW32,GZ32):INDEX($G$3:$GP$20,$GW32,HA32),"SB"))))</f>
        <v>0</v>
      </c>
      <c r="HS32" s="405">
        <f>IF(AND(HA32=0,HB32=0),0,IF(AND(HA32=0,HB32&lt;&gt;0),COUNTIF(INDEX($G$3:$GP$20,$GW32,HA32+1):INDEX($G$3:$GP$20,$GW32,HB32),"STK")+COUNTIF(INDEX($G$3:$GP$20,$GW32,HA32+1):INDEX($G$3:$GP$20,$GW32,HB32),"SB"),IF(AND(HA32&lt;&gt;0,HB32=0),COUNTIF(INDEX($G$3:$GP$20,$GW32,HA32):INDEX($G$3:$GP$20,$GW32,HD32),"STK")+COUNTIF(INDEX($G$3:$GP$20,$GW32,HA32):INDEX($G$3:$GP$20,$GW32,HD32),"SB"),COUNTIF(INDEX($G$3:$GP$20,$GW32,HA32):INDEX($G$3:$GP$20,$GW32,HB32),"STK")+COUNTIF(INDEX($G$3:$GP$20,$GW32,HA32):INDEX($G$3:$GP$20,$GW32,HB32),"SB"))))</f>
        <v>0</v>
      </c>
      <c r="HT32" s="701">
        <f>IF(AND(HB32=0,HC32=0),0,IF(AND(HB32=0,HC32&lt;&gt;0),COUNTIF(INDEX($G$3:$GP$20,$GW32,HB32+1):INDEX($G$3:$GP$20,$GW32,HC32),"STK")+COUNTIF(INDEX($G$3:$GP$20,$GW32,HB32+1):INDEX($G$3:$GP$20,$GW32,HC32),"SB"),IF(AND(HB32&lt;&gt;0,HC32=0),COUNTIF(INDEX($G$3:$GP$20,$GW32,HB32):INDEX($G$3:$GP$20,$GW32,HD32),"STK")+COUNTIF(INDEX($G$3:$GP$20,$GW32,HB32):INDEX($G$3:$GP$20,$GW32,HD32),"SB"),COUNTIF(INDEX($G$3:$GP$20,$GW32,HB32):INDEX($G$3:$GP$20,$GW32,HC32),"STK")+COUNTIF(INDEX($G$3:$GP$20,$GW32,HB32):INDEX($G$3:$GP$20,$GW32,HC32),"SB"))))</f>
        <v>0</v>
      </c>
      <c r="HU32" s="405">
        <f>IF(AND(HC32=0,GX32=0),0,IF(AND(HC32=0,GX32&lt;&gt;0),COUNTIF(INDEX($G$3:$GP$20,$GW32,HC32+1):INDEX($G$3:$GP$20,$GW32,GX32),"STK")+COUNTIF(INDEX($G$3:$GP$20,$GW32,HC32+1):INDEX($G$3:$GP$20,$GW32,GX32),"SB"),IF(AND(HC32&lt;&gt;0,GX32=0),COUNTIF(INDEX($G$3:$GP$20,$GW32,HC32):INDEX($G$3:$GP$20,$GW32,HD32),"STK")+COUNTIF(INDEX($G$3:$GP$20,$GW32,HC32):INDEX($G$3:$GP$20,$GW32,HD32),"SB"),COUNTIF(INDEX($G$3:$GP$20,$GW32,HC32):INDEX($G$3:$GP$20,$GW32,GX32),"STK")+COUNTIF(INDEX($G$3:$GP$20,$GW32,HC32):INDEX($G$3:$GP$20,$GW32,GX32),"SB"))))</f>
        <v>0</v>
      </c>
      <c r="HV32" s="3"/>
      <c r="HW32" s="607" t="s">
        <v>201</v>
      </c>
      <c r="HX32" s="364">
        <f>IF(GX32=0,0,IF(AND(GX32&lt;&gt;0,GY32=0),HD32-GX32-5-HP32,GY32-GX32-5-HP32))</f>
        <v>46</v>
      </c>
      <c r="HY32" s="364">
        <f>IF(GY32=0,0,IF(AND(GY32&lt;&gt;0,GZ32=0),HD32-GY32-5-HQ32,GZ32-GY32-5-HQ32))</f>
        <v>0</v>
      </c>
      <c r="HZ32" s="364">
        <f>IF(GZ32=0,0,IF(AND(GZ32&lt;&gt;0,HA32=0),HD32-GZ32-5-HR32,HA32-GZ32-5-HR32))</f>
        <v>0</v>
      </c>
      <c r="IA32" s="364">
        <f>IF(HA32=0,0,IF(AND(HA32&lt;&gt;0,HB32=0),HD32-HA32-5-HS32,HB32-HA32-5-HS32))</f>
        <v>0</v>
      </c>
      <c r="IB32" s="364">
        <f>IF(HB32=0,0,IF(AND(HB32&lt;&gt;0,HC32=0),HD32-HB32-5-HT32,HC32-HB32-5-HT32))</f>
        <v>0</v>
      </c>
      <c r="IC32" s="364">
        <f>IF(HC32=0,0,IF(AND(HC32&lt;&gt;0,GX32=0),HD32-HC32-5-HU32,GX32-HC32-5-HU32))</f>
        <v>0</v>
      </c>
    </row>
    <row r="33" spans="1:237" ht="15.75" customHeight="1" x14ac:dyDescent="0.2">
      <c r="A33" s="128"/>
      <c r="B33" s="128"/>
      <c r="C33" s="128"/>
      <c r="D33" s="128"/>
      <c r="E33" s="128"/>
      <c r="F33" s="128"/>
      <c r="G33" s="31">
        <f>COUNTA($F4:$F19)-COUNTIF(G4:G19,"X")</f>
        <v>16</v>
      </c>
      <c r="H33" s="31">
        <f t="shared" ref="H33:BI33" si="22">COUNTA($F4:$F19)-COUNTIF(H4:H19,"X")</f>
        <v>16</v>
      </c>
      <c r="I33" s="31">
        <f t="shared" si="22"/>
        <v>16</v>
      </c>
      <c r="J33" s="31">
        <f t="shared" si="22"/>
        <v>16</v>
      </c>
      <c r="K33" s="31">
        <f t="shared" si="22"/>
        <v>16</v>
      </c>
      <c r="L33" s="31">
        <f t="shared" si="22"/>
        <v>16</v>
      </c>
      <c r="M33" s="31">
        <f t="shared" si="22"/>
        <v>16</v>
      </c>
      <c r="N33" s="31">
        <f t="shared" si="22"/>
        <v>16</v>
      </c>
      <c r="O33" s="31">
        <f t="shared" si="22"/>
        <v>16</v>
      </c>
      <c r="P33" s="31">
        <f t="shared" si="22"/>
        <v>16</v>
      </c>
      <c r="Q33" s="31">
        <f t="shared" si="22"/>
        <v>16</v>
      </c>
      <c r="R33" s="31">
        <f t="shared" si="22"/>
        <v>16</v>
      </c>
      <c r="S33" s="31">
        <f t="shared" si="22"/>
        <v>16</v>
      </c>
      <c r="T33" s="31">
        <f t="shared" si="22"/>
        <v>15</v>
      </c>
      <c r="U33" s="31">
        <f t="shared" si="22"/>
        <v>15</v>
      </c>
      <c r="V33" s="31">
        <f t="shared" si="22"/>
        <v>15</v>
      </c>
      <c r="W33" s="31">
        <f t="shared" si="22"/>
        <v>15</v>
      </c>
      <c r="X33" s="31">
        <f t="shared" si="22"/>
        <v>15</v>
      </c>
      <c r="Y33" s="31">
        <f t="shared" si="22"/>
        <v>15</v>
      </c>
      <c r="Z33" s="31">
        <f t="shared" si="22"/>
        <v>15</v>
      </c>
      <c r="AA33" s="31">
        <f t="shared" si="22"/>
        <v>15</v>
      </c>
      <c r="AB33" s="31">
        <f t="shared" si="22"/>
        <v>15</v>
      </c>
      <c r="AC33" s="31">
        <f t="shared" si="22"/>
        <v>15</v>
      </c>
      <c r="AD33" s="31">
        <f t="shared" si="22"/>
        <v>13</v>
      </c>
      <c r="AE33" s="31">
        <f t="shared" si="22"/>
        <v>13</v>
      </c>
      <c r="AF33" s="31">
        <f>COUNTA($F4:$F19)-COUNTIF(AF4:AF19,"X")</f>
        <v>14</v>
      </c>
      <c r="AG33" s="31">
        <f>COUNTA($F4:$F19)-COUNTIF(AG4:AG19,"X")</f>
        <v>14</v>
      </c>
      <c r="AH33" s="31">
        <f t="shared" si="22"/>
        <v>12</v>
      </c>
      <c r="AI33" s="31">
        <f t="shared" si="22"/>
        <v>12</v>
      </c>
      <c r="AJ33" s="31">
        <f t="shared" si="22"/>
        <v>12</v>
      </c>
      <c r="AK33" s="31">
        <f t="shared" si="22"/>
        <v>12</v>
      </c>
      <c r="AL33" s="31">
        <f t="shared" si="22"/>
        <v>12</v>
      </c>
      <c r="AM33" s="31">
        <f t="shared" si="22"/>
        <v>12</v>
      </c>
      <c r="AN33" s="31">
        <f t="shared" si="22"/>
        <v>12</v>
      </c>
      <c r="AO33" s="31">
        <f t="shared" si="22"/>
        <v>12</v>
      </c>
      <c r="AP33" s="31">
        <f t="shared" si="22"/>
        <v>12</v>
      </c>
      <c r="AQ33" s="31">
        <f t="shared" si="22"/>
        <v>12</v>
      </c>
      <c r="AR33" s="31">
        <f t="shared" si="22"/>
        <v>12</v>
      </c>
      <c r="AS33" s="31">
        <f t="shared" si="22"/>
        <v>12</v>
      </c>
      <c r="AT33" s="31">
        <f t="shared" si="22"/>
        <v>11</v>
      </c>
      <c r="AU33" s="31">
        <f t="shared" si="22"/>
        <v>10</v>
      </c>
      <c r="AV33" s="31">
        <f t="shared" si="22"/>
        <v>10</v>
      </c>
      <c r="AW33" s="31">
        <f t="shared" si="22"/>
        <v>10</v>
      </c>
      <c r="AX33" s="31">
        <f t="shared" si="22"/>
        <v>10</v>
      </c>
      <c r="AY33" s="31">
        <f t="shared" si="22"/>
        <v>10</v>
      </c>
      <c r="AZ33" s="31">
        <f t="shared" si="22"/>
        <v>9</v>
      </c>
      <c r="BA33" s="31">
        <f t="shared" si="22"/>
        <v>8</v>
      </c>
      <c r="BB33" s="31">
        <f t="shared" si="22"/>
        <v>8</v>
      </c>
      <c r="BC33" s="31">
        <f t="shared" si="22"/>
        <v>8</v>
      </c>
      <c r="BD33" s="31">
        <f t="shared" si="22"/>
        <v>8</v>
      </c>
      <c r="BE33" s="31">
        <f t="shared" si="22"/>
        <v>8</v>
      </c>
      <c r="BF33" s="31">
        <f t="shared" si="22"/>
        <v>8</v>
      </c>
      <c r="BG33" s="31">
        <f t="shared" si="22"/>
        <v>8</v>
      </c>
      <c r="BH33" s="31">
        <f t="shared" si="22"/>
        <v>8</v>
      </c>
      <c r="BI33" s="31">
        <f t="shared" si="22"/>
        <v>8</v>
      </c>
      <c r="BJ33" s="31">
        <f>COUNTA($F4:$F19)-COUNTIF(BJ4:BJ19,"X")</f>
        <v>8</v>
      </c>
      <c r="BK33" s="31">
        <f t="shared" ref="BK33:CX33" si="23">COUNTA($F4:$F19)-COUNTIF(BK4:BK19,"X")</f>
        <v>8</v>
      </c>
      <c r="BL33" s="31">
        <f t="shared" si="23"/>
        <v>8</v>
      </c>
      <c r="BM33" s="31">
        <f t="shared" si="23"/>
        <v>8</v>
      </c>
      <c r="BN33" s="31">
        <f t="shared" si="23"/>
        <v>8</v>
      </c>
      <c r="BO33" s="31">
        <f t="shared" si="23"/>
        <v>0</v>
      </c>
      <c r="BP33" s="31">
        <f t="shared" si="23"/>
        <v>0</v>
      </c>
      <c r="BQ33" s="31">
        <f t="shared" si="23"/>
        <v>0</v>
      </c>
      <c r="BR33" s="31">
        <f t="shared" si="23"/>
        <v>0</v>
      </c>
      <c r="BS33" s="31">
        <f t="shared" si="23"/>
        <v>0</v>
      </c>
      <c r="BT33" s="31">
        <f t="shared" si="23"/>
        <v>0</v>
      </c>
      <c r="BU33" s="31">
        <f t="shared" si="23"/>
        <v>0</v>
      </c>
      <c r="BV33" s="31">
        <f t="shared" si="23"/>
        <v>0</v>
      </c>
      <c r="BW33" s="31">
        <f t="shared" si="23"/>
        <v>0</v>
      </c>
      <c r="BX33" s="31">
        <f t="shared" si="23"/>
        <v>0</v>
      </c>
      <c r="BY33" s="31">
        <f t="shared" si="23"/>
        <v>0</v>
      </c>
      <c r="BZ33" s="31">
        <f t="shared" si="23"/>
        <v>0</v>
      </c>
      <c r="CA33" s="31">
        <f t="shared" si="23"/>
        <v>0</v>
      </c>
      <c r="CB33" s="31">
        <f t="shared" si="23"/>
        <v>0</v>
      </c>
      <c r="CC33" s="31">
        <f t="shared" si="23"/>
        <v>0</v>
      </c>
      <c r="CD33" s="31">
        <f t="shared" si="23"/>
        <v>0</v>
      </c>
      <c r="CE33" s="31">
        <f t="shared" si="23"/>
        <v>0</v>
      </c>
      <c r="CF33" s="31">
        <f t="shared" si="23"/>
        <v>0</v>
      </c>
      <c r="CG33" s="31">
        <f t="shared" si="23"/>
        <v>0</v>
      </c>
      <c r="CH33" s="31">
        <f t="shared" si="23"/>
        <v>0</v>
      </c>
      <c r="CI33" s="31">
        <f t="shared" si="23"/>
        <v>0</v>
      </c>
      <c r="CJ33" s="31">
        <f t="shared" si="23"/>
        <v>0</v>
      </c>
      <c r="CK33" s="31">
        <f t="shared" si="23"/>
        <v>0</v>
      </c>
      <c r="CL33" s="31">
        <f t="shared" si="23"/>
        <v>0</v>
      </c>
      <c r="CM33" s="31">
        <f t="shared" si="23"/>
        <v>0</v>
      </c>
      <c r="CN33" s="31">
        <f t="shared" si="23"/>
        <v>0</v>
      </c>
      <c r="CO33" s="31">
        <f t="shared" si="23"/>
        <v>0</v>
      </c>
      <c r="CP33" s="31">
        <f t="shared" si="23"/>
        <v>0</v>
      </c>
      <c r="CQ33" s="31">
        <f t="shared" si="23"/>
        <v>0</v>
      </c>
      <c r="CR33" s="31">
        <f t="shared" si="23"/>
        <v>0</v>
      </c>
      <c r="CS33" s="31">
        <f t="shared" si="23"/>
        <v>0</v>
      </c>
      <c r="CT33" s="31">
        <f t="shared" si="23"/>
        <v>0</v>
      </c>
      <c r="CU33" s="31">
        <f t="shared" si="23"/>
        <v>0</v>
      </c>
      <c r="CV33" s="31">
        <f t="shared" si="23"/>
        <v>0</v>
      </c>
      <c r="CW33" s="31">
        <f t="shared" si="23"/>
        <v>0</v>
      </c>
      <c r="CX33" s="31">
        <f t="shared" si="23"/>
        <v>0</v>
      </c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L33" s="8"/>
      <c r="DM33" s="8"/>
      <c r="DN33" s="8"/>
      <c r="DO33" s="8"/>
      <c r="EL33" s="8"/>
      <c r="EM33" s="8"/>
      <c r="EN33" s="8"/>
      <c r="EO33" s="8"/>
      <c r="EP33" s="8"/>
      <c r="EQ33" s="8"/>
      <c r="ER33" s="8"/>
      <c r="ES33" s="8"/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/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GU33" s="28"/>
      <c r="GV33" s="28"/>
      <c r="GW33" s="519">
        <v>2</v>
      </c>
      <c r="GX33" s="364">
        <f>IF(COUNTIF($G4:$GP4,$GX$12)=0,0,HLOOKUP($GX$12,$G4:$GP$25,$HM32,FALSE))</f>
        <v>0</v>
      </c>
      <c r="GY33" s="364">
        <f>IF(COUNTIF($G4:$GP4,$GY$12)=0,0,HLOOKUP($GY$12,$G4:$GP$25,$HM32,FALSE))</f>
        <v>0</v>
      </c>
      <c r="GZ33" s="364">
        <f>IF(COUNTIF($G4:$GP4,$GZ$12)=0,0,HLOOKUP($GZ$12,$G4:$GP$25,$HM32,FALSE))</f>
        <v>0</v>
      </c>
      <c r="HA33" s="364">
        <f>IF(COUNTIF($G4:$GP4,$HA$12)=0,0,HLOOKUP($HA$12,$G4:$GP$25,$HM32,FALSE))</f>
        <v>0</v>
      </c>
      <c r="HB33" s="364">
        <f>IF(COUNTIF($G4:$GP4,$HB$12)=0,0,HLOOKUP($HB$12,$G4:$GP$25,$HM32,FALSE))</f>
        <v>0</v>
      </c>
      <c r="HC33" s="364">
        <f>IF(COUNTIF($G4:$GP4,$HC$12)=0,0,HLOOKUP($HC$12,$G4:$GP$25,$HM32,FALSE))</f>
        <v>0</v>
      </c>
      <c r="HD33" s="520">
        <f>IF(COUNTIF($G4:$GP4,"X")=0,0,HLOOKUP("X",$G4:$GP$25,$HM32,FALSE))</f>
        <v>28</v>
      </c>
      <c r="HE33" s="8"/>
      <c r="HF33" s="607" t="s">
        <v>74</v>
      </c>
      <c r="HG33" s="364">
        <f>IF(GX33=0,0,IF(AND(GX33&lt;&gt;0,GY33=0),SUM(INDEX($G4:$GP4,1,GX33):INDEX($G4:$GP4,1,$HD33)),SUM(INDEX($G4:$GP4,1,GX33):INDEX($G4:$GP4,1,GY33))))</f>
        <v>0</v>
      </c>
      <c r="HH33" s="364">
        <f>IF(GY33=0,0,IF(AND(GY33&lt;&gt;0,GZ33=0),SUM(INDEX($G4:$GP4,1,GY33):INDEX($G4:$GP4,1,$HD33)),SUM(INDEX($G4:$GP4,1,GY33):INDEX($G4:$GP4,1,GZ33))))</f>
        <v>0</v>
      </c>
      <c r="HI33" s="364">
        <f>IF(GZ33=0,0,IF(AND(GZ33&lt;&gt;0,HA33=0),SUM(INDEX($G4:$GP4,1,GZ33):INDEX($G4:$GP4,1,$HD33)),SUM(INDEX($G4:$GP4,1,GZ33):INDEX($G4:$GP4,1,HA33))))</f>
        <v>0</v>
      </c>
      <c r="HJ33" s="364">
        <f>IF(HA33=0,0,IF(AND(HA33&lt;&gt;0,HB33=0),SUM(INDEX($G4:$GP4,1,HA33):INDEX($G4:$GP4,1,$HD33)),SUM(INDEX($G4:$GP4,1,HA33):INDEX($G4:$GP4,1,HB33))))</f>
        <v>0</v>
      </c>
      <c r="HK33" s="364">
        <f>IF(HB33=0,0,IF(AND(HB33&lt;&gt;0,HC33=0),SUM(INDEX($G4:$GP4,1,HB33):INDEX($G4:$GP4,1,$HD33)),SUM(INDEX($G4:$GP4,1,HB33):INDEX($G4:$GP4,1,HC33))))</f>
        <v>0</v>
      </c>
      <c r="HL33" s="364">
        <f>IF(HC33=0,0,IF(AND(HC33&lt;&gt;0,GX33=0),SUM(INDEX($G4:$GP4,1,HC33):INDEX($G4:$GP4,1,$HD33)),SUM(INDEX($G4:$GP4,1,HC33):INDEX($G4:$GP4,1,GX33))))</f>
        <v>0</v>
      </c>
      <c r="HM33" s="519">
        <v>21</v>
      </c>
      <c r="HO33" s="608" t="s">
        <v>74</v>
      </c>
      <c r="HP33" s="435">
        <f>IF(AND(GX33=0,GY33=0),0,IF(AND(GX33=0,GY33&lt;&gt;0),COUNTIF(INDEX($G$3:$GP$20,$GW33,GX33+1):INDEX($G$3:$GP$20,$GW33,GY33),"STK")+COUNTIF(INDEX($G$3:$GP$20,$GW33,GX33+1):INDEX($G$3:$GP$20,$GW33,GY33),"SB"),IF(AND(GX33&lt;&gt;0,GY33=0),COUNTIF(INDEX($G$3:$GP$20,$GW33,GX33):INDEX($G$3:$GP$20,$GW33,HD33),"STK")+COUNTIF(INDEX($G$3:$GP$20,$GW33,GX33):INDEX($G$3:$GP$20,$GW33,HD33),"SB"),COUNTIF(INDEX($G$3:$GP$20,$GW33,GX33):INDEX($G$3:$GP$20,$GW33,GY33),"STK")+COUNTIF(INDEX($G$3:$GP$20,$GW33,GX33):INDEX($G$3:$GP$20,$GW33,GY33),"SB"))))</f>
        <v>0</v>
      </c>
      <c r="HQ33" s="405">
        <f>IF(AND(GY33=0,GZ33=0),0,IF(AND(GY33=0,GZ33&lt;&gt;0),COUNTIF(INDEX($G$3:$GP$20,$GW33,GY33+1):INDEX($G$3:$GP$20,$GW33,GZ33),"STK")+COUNTIF(INDEX($G$3:$GP$20,$GW33,GY33+1):INDEX($G$3:$GP$20,$GW33,GZ33),"SB"),IF(AND(GY33&lt;&gt;0,GZ33=0),COUNTIF(INDEX($G$3:$GP$20,$GW33,GY33):INDEX($G$3:$GP$20,$GW33,HD33),"STK")+COUNTIF(INDEX($G$3:$GP$20,$GW33,GY33):INDEX($G$3:$GP$20,$GW33,HD33),"SB"),COUNTIF(INDEX($G$3:$GP$20,$GW33,GY33):INDEX($G$3:$GP$20,$GW33,GZ33),"STK")+COUNTIF(INDEX($G$3:$GP$20,$GW33,GY33):INDEX($G$3:$GP$20,$GW33,GZ33),"SB"))))</f>
        <v>0</v>
      </c>
      <c r="HR33" s="406">
        <f>IF(AND(GZ33=0,HA33=0),0,IF(AND(GZ33=0,HA33&lt;&gt;0),COUNTIF(INDEX($G$3:$GP$20,$GW33,GZ33+1):INDEX($G$3:$GP$20,$GW33,HA33),"STK")+COUNTIF(INDEX($G$3:$GP$20,$GW33,GZ33+1):INDEX($G$3:$GP$20,$GW33,HA33),"SB"),IF(AND(GZ33&lt;&gt;0,HA33=0),COUNTIF(INDEX($G$3:$GP$20,$GW33,GZ33):INDEX($G$3:$GP$20,$GW33,HD33),"STK")+COUNTIF(INDEX($G$3:$GP$20,$GW33,GZ33):INDEX($G$3:$GP$20,$GW33,HD33),"SB"),COUNTIF(INDEX($G$3:$GP$20,$GW33,GZ33):INDEX($G$3:$GP$20,$GW33,HA33),"STK")+COUNTIF(INDEX($G$3:$GP$20,$GW33,GZ33):INDEX($G$3:$GP$20,$GW33,HA33),"SB"))))</f>
        <v>0</v>
      </c>
      <c r="HS33" s="405">
        <f>IF(AND(HA33=0,HB33=0),0,IF(AND(HA33=0,HB33&lt;&gt;0),COUNTIF(INDEX($G$3:$GP$20,$GW33,HA33+1):INDEX($G$3:$GP$20,$GW33,HB33),"STK")+COUNTIF(INDEX($G$3:$GP$20,$GW33,HA33+1):INDEX($G$3:$GP$20,$GW33,HB33),"SB"),IF(AND(HA33&lt;&gt;0,HB33=0),COUNTIF(INDEX($G$3:$GP$20,$GW33,HA33):INDEX($G$3:$GP$20,$GW33,HD33),"STK")+COUNTIF(INDEX($G$3:$GP$20,$GW33,HA33):INDEX($G$3:$GP$20,$GW33,HD33),"SB"),COUNTIF(INDEX($G$3:$GP$20,$GW33,HA33):INDEX($G$3:$GP$20,$GW33,HB33),"STK")+COUNTIF(INDEX($G$3:$GP$20,$GW33,HA33):INDEX($G$3:$GP$20,$GW33,HB33),"SB"))))</f>
        <v>0</v>
      </c>
      <c r="HT33" s="701">
        <f>IF(AND(HB33=0,HC33=0),0,IF(AND(HB33=0,HC33&lt;&gt;0),COUNTIF(INDEX($G$3:$GP$20,$GW33,HB33+1):INDEX($G$3:$GP$20,$GW33,HC33),"STK")+COUNTIF(INDEX($G$3:$GP$20,$GW33,HB33+1):INDEX($G$3:$GP$20,$GW33,HC33),"SB"),IF(AND(HB33&lt;&gt;0,HC33=0),COUNTIF(INDEX($G$3:$GP$20,$GW33,HB33):INDEX($G$3:$GP$20,$GW33,HD33),"STK")+COUNTIF(INDEX($G$3:$GP$20,$GW33,HB33):INDEX($G$3:$GP$20,$GW33,HD33),"SB"),COUNTIF(INDEX($G$3:$GP$20,$GW33,HB33):INDEX($G$3:$GP$20,$GW33,HC33),"STK")+COUNTIF(INDEX($G$3:$GP$20,$GW33,HB33):INDEX($G$3:$GP$20,$GW33,HC33),"SB"))))</f>
        <v>0</v>
      </c>
      <c r="HU33" s="405">
        <f>IF(AND(HC33=0,GX33=0),0,IF(AND(HC33=0,GX33&lt;&gt;0),COUNTIF(INDEX($G$3:$GP$20,$GW33,HC33+1):INDEX($G$3:$GP$20,$GW33,GX33),"STK")+COUNTIF(INDEX($G$3:$GP$20,$GW33,HC33+1):INDEX($G$3:$GP$20,$GW33,GX33),"SB"),IF(AND(HC33&lt;&gt;0,GX33=0),COUNTIF(INDEX($G$3:$GP$20,$GW33,HC33):INDEX($G$3:$GP$20,$GW33,HD33),"STK")+COUNTIF(INDEX($G$3:$GP$20,$GW33,HC33):INDEX($G$3:$GP$20,$GW33,HD33),"SB"),COUNTIF(INDEX($G$3:$GP$20,$GW33,HC33):INDEX($G$3:$GP$20,$GW33,GX33),"STK")+COUNTIF(INDEX($G$3:$GP$20,$GW33,HC33):INDEX($G$3:$GP$20,$GW33,GX33),"SB"))))</f>
        <v>0</v>
      </c>
      <c r="HV33" s="176"/>
      <c r="HW33" s="607" t="s">
        <v>74</v>
      </c>
      <c r="HX33" s="364">
        <f t="shared" ref="HX33:HX48" si="24">IF(GX33=0,0,IF(AND(GX33&lt;&gt;0,GY33=0),HD33-GX33-5-HP33,GY33-GX33-5-HP33))</f>
        <v>0</v>
      </c>
      <c r="HY33" s="364">
        <f t="shared" ref="HY33:HY48" si="25">IF(GY33=0,0,IF(AND(GY33&lt;&gt;0,GZ33=0),HD33-GY33-5-HQ33,GZ33-GY33-5-HQ33))</f>
        <v>0</v>
      </c>
      <c r="HZ33" s="364">
        <f t="shared" ref="HZ33:HZ48" si="26">IF(GZ33=0,0,IF(AND(GZ33&lt;&gt;0,HA33=0),HD33-GZ33-5-HR33,HA33-GZ33-5-HR33))</f>
        <v>0</v>
      </c>
      <c r="IA33" s="364">
        <f t="shared" ref="IA33:IA48" si="27">IF(HA33=0,0,IF(AND(HA33&lt;&gt;0,HB33=0),HD33-HA33-5-HS33,HB33-HA33-5-HS33))</f>
        <v>0</v>
      </c>
      <c r="IB33" s="364">
        <f t="shared" ref="IB33:IB48" si="28">IF(HB33=0,0,IF(AND(HB33&lt;&gt;0,HC33=0),HD33-HB33-5-HT33,HC33-HB33-5-HT33))</f>
        <v>0</v>
      </c>
      <c r="IC33" s="364">
        <f t="shared" ref="IC33:IC48" si="29">IF(HC33=0,0,IF(AND(HC33&lt;&gt;0,GX33=0),HD33-HC33-5-HU33,GX33-HC33-5-HU33))</f>
        <v>0</v>
      </c>
    </row>
    <row r="34" spans="1:237" ht="15.75" customHeight="1" x14ac:dyDescent="0.2"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DA34" s="8"/>
      <c r="DB34" s="8"/>
      <c r="DC34" s="8"/>
      <c r="DL34" s="8"/>
      <c r="DM34" s="8"/>
      <c r="DN34" s="8"/>
      <c r="DO34" s="8"/>
      <c r="EL34" s="8"/>
      <c r="EM34" s="8"/>
      <c r="EN34" s="8"/>
      <c r="EO34" s="8"/>
      <c r="EP34" s="8"/>
      <c r="EQ34" s="8"/>
      <c r="ER34" s="8"/>
      <c r="ES34" s="8"/>
      <c r="ET34" s="8"/>
      <c r="EU34" s="8"/>
      <c r="EV34" s="8"/>
      <c r="EW34" s="8"/>
      <c r="EX34" s="8"/>
      <c r="EY34" s="8"/>
      <c r="EZ34" s="8"/>
      <c r="FA34" s="8"/>
      <c r="FB34" s="8"/>
      <c r="FC34" s="8"/>
      <c r="FD34" s="8"/>
      <c r="FE34" s="8"/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GU34" s="28"/>
      <c r="GV34" s="28"/>
      <c r="GW34" s="519">
        <v>3</v>
      </c>
      <c r="GX34" s="364">
        <f>IF(COUNTIF($G5:$GP5,$GX$12)=0,0,HLOOKUP($GX$12,$G5:$GP$25,$HM33,FALSE))</f>
        <v>0</v>
      </c>
      <c r="GY34" s="364">
        <f>IF(COUNTIF($G5:$GP5,$GY$12)=0,0,HLOOKUP($GY$12,$G5:$GP$25,$HM33,FALSE))</f>
        <v>0</v>
      </c>
      <c r="GZ34" s="364">
        <f>IF(COUNTIF($G5:$GP5,$GZ$12)=0,0,HLOOKUP($GZ$12,$G5:$GP$25,$HM33,FALSE))</f>
        <v>0</v>
      </c>
      <c r="HA34" s="364">
        <f>IF(COUNTIF($G5:$GP5,$HA$12)=0,0,HLOOKUP($HA$12,$G5:$GP$25,$HM33,FALSE))</f>
        <v>0</v>
      </c>
      <c r="HB34" s="364">
        <f>IF(COUNTIF($G5:$GP5,$HB$12)=0,0,HLOOKUP($HB$12,$G5:$GP$25,$HM33,FALSE))</f>
        <v>0</v>
      </c>
      <c r="HC34" s="364">
        <f>IF(COUNTIF($G5:$GP5,$HC$12)=0,0,HLOOKUP($HC$12,$G5:$GP$25,$HM33,FALSE))</f>
        <v>0</v>
      </c>
      <c r="HD34" s="520">
        <f>IF(COUNTIF($G5:$GP5,"X")=0,0,HLOOKUP("X",$G5:$GP$25,$HM33,FALSE))</f>
        <v>24</v>
      </c>
      <c r="HE34" s="8"/>
      <c r="HF34" s="607" t="s">
        <v>75</v>
      </c>
      <c r="HG34" s="364">
        <f>IF(GX34=0,0,IF(AND(GX34&lt;&gt;0,GY34=0),SUM(INDEX($G5:$GP5,1,GX34):INDEX($G5:$GP5,1,$HD34)),SUM(INDEX($G5:$GP5,1,GX34):INDEX($G5:$GP5,1,GY34))))</f>
        <v>0</v>
      </c>
      <c r="HH34" s="364">
        <f>IF(GY34=0,0,IF(AND(GY34&lt;&gt;0,GZ34=0),SUM(INDEX($G5:$GP5,1,GY34):INDEX($G5:$GP5,1,$HD34)),SUM(INDEX($G5:$GP5,1,GY34):INDEX($G5:$GP5,1,GZ34))))</f>
        <v>0</v>
      </c>
      <c r="HI34" s="364">
        <f>IF(GZ34=0,0,IF(AND(GZ34&lt;&gt;0,HA34=0),SUM(INDEX($G5:$GP5,1,GZ34):INDEX($G5:$GP5,1,$HD34)),SUM(INDEX($G5:$GP5,1,GZ34):INDEX($G5:$GP5,1,HA34))))</f>
        <v>0</v>
      </c>
      <c r="HJ34" s="364">
        <f>IF(HA34=0,0,IF(AND(HA34&lt;&gt;0,HB34=0),SUM(INDEX($G5:$GP5,1,HA34):INDEX($G5:$GP5,1,$HD34)),SUM(INDEX($G5:$GP5,1,HA34):INDEX($G5:$GP5,1,HB34))))</f>
        <v>0</v>
      </c>
      <c r="HK34" s="364">
        <f>IF(HB34=0,0,IF(AND(HB34&lt;&gt;0,HC34=0),SUM(INDEX($G5:$GP5,1,HB34):INDEX($G5:$GP5,1,$HD34)),SUM(INDEX($G5:$GP5,1,HB34):INDEX($G5:$GP5,1,HC34))))</f>
        <v>0</v>
      </c>
      <c r="HL34" s="364">
        <f>IF(HC34=0,0,IF(AND(HC34&lt;&gt;0,GX34=0),SUM(INDEX($G5:$GP5,1,HC34):INDEX($G5:$GP5,1,$HD34)),SUM(INDEX($G5:$GP5,1,HC34):INDEX($G5:$GP5,1,GX34))))</f>
        <v>0</v>
      </c>
      <c r="HM34" s="519">
        <v>20</v>
      </c>
      <c r="HO34" s="608" t="s">
        <v>75</v>
      </c>
      <c r="HP34" s="435">
        <f>IF(AND(GX34=0,GY34=0),0,IF(AND(GX34=0,GY34&lt;&gt;0),COUNTIF(INDEX($G$3:$GP$20,$GW34,GX34+1):INDEX($G$3:$GP$20,$GW34,GY34),"STK")+COUNTIF(INDEX($G$3:$GP$20,$GW34,GX34+1):INDEX($G$3:$GP$20,$GW34,GY34),"SB"),IF(AND(GX34&lt;&gt;0,GY34=0),COUNTIF(INDEX($G$3:$GP$20,$GW34,GX34):INDEX($G$3:$GP$20,$GW34,HD34),"STK")+COUNTIF(INDEX($G$3:$GP$20,$GW34,GX34):INDEX($G$3:$GP$20,$GW34,HD34),"SB"),COUNTIF(INDEX($G$3:$GP$20,$GW34,GX34):INDEX($G$3:$GP$20,$GW34,GY34),"STK")+COUNTIF(INDEX($G$3:$GP$20,$GW34,GX34):INDEX($G$3:$GP$20,$GW34,GY34),"SB"))))</f>
        <v>0</v>
      </c>
      <c r="HQ34" s="405">
        <f>IF(AND(GY34=0,GZ34=0),0,IF(AND(GY34=0,GZ34&lt;&gt;0),COUNTIF(INDEX($G$3:$GP$20,$GW34,GY34+1):INDEX($G$3:$GP$20,$GW34,GZ34),"STK")+COUNTIF(INDEX($G$3:$GP$20,$GW34,GY34+1):INDEX($G$3:$GP$20,$GW34,GZ34),"SB"),IF(AND(GY34&lt;&gt;0,GZ34=0),COUNTIF(INDEX($G$3:$GP$20,$GW34,GY34):INDEX($G$3:$GP$20,$GW34,HD34),"STK")+COUNTIF(INDEX($G$3:$GP$20,$GW34,GY34):INDEX($G$3:$GP$20,$GW34,HD34),"SB"),COUNTIF(INDEX($G$3:$GP$20,$GW34,GY34):INDEX($G$3:$GP$20,$GW34,GZ34),"STK")+COUNTIF(INDEX($G$3:$GP$20,$GW34,GY34):INDEX($G$3:$GP$20,$GW34,GZ34),"SB"))))</f>
        <v>0</v>
      </c>
      <c r="HR34" s="406">
        <f>IF(AND(GZ34=0,HA34=0),0,IF(AND(GZ34=0,HA34&lt;&gt;0),COUNTIF(INDEX($G$3:$GP$20,$GW34,GZ34+1):INDEX($G$3:$GP$20,$GW34,HA34),"STK")+COUNTIF(INDEX($G$3:$GP$20,$GW34,GZ34+1):INDEX($G$3:$GP$20,$GW34,HA34),"SB"),IF(AND(GZ34&lt;&gt;0,HA34=0),COUNTIF(INDEX($G$3:$GP$20,$GW34,GZ34):INDEX($G$3:$GP$20,$GW34,HD34),"STK")+COUNTIF(INDEX($G$3:$GP$20,$GW34,GZ34):INDEX($G$3:$GP$20,$GW34,HD34),"SB"),COUNTIF(INDEX($G$3:$GP$20,$GW34,GZ34):INDEX($G$3:$GP$20,$GW34,HA34),"STK")+COUNTIF(INDEX($G$3:$GP$20,$GW34,GZ34):INDEX($G$3:$GP$20,$GW34,HA34),"SB"))))</f>
        <v>0</v>
      </c>
      <c r="HS34" s="405">
        <f>IF(AND(HA34=0,HB34=0),0,IF(AND(HA34=0,HB34&lt;&gt;0),COUNTIF(INDEX($G$3:$GP$20,$GW34,HA34+1):INDEX($G$3:$GP$20,$GW34,HB34),"STK")+COUNTIF(INDEX($G$3:$GP$20,$GW34,HA34+1):INDEX($G$3:$GP$20,$GW34,HB34),"SB"),IF(AND(HA34&lt;&gt;0,HB34=0),COUNTIF(INDEX($G$3:$GP$20,$GW34,HA34):INDEX($G$3:$GP$20,$GW34,HD34),"STK")+COUNTIF(INDEX($G$3:$GP$20,$GW34,HA34):INDEX($G$3:$GP$20,$GW34,HD34),"SB"),COUNTIF(INDEX($G$3:$GP$20,$GW34,HA34):INDEX($G$3:$GP$20,$GW34,HB34),"STK")+COUNTIF(INDEX($G$3:$GP$20,$GW34,HA34):INDEX($G$3:$GP$20,$GW34,HB34),"SB"))))</f>
        <v>0</v>
      </c>
      <c r="HT34" s="701">
        <f>IF(AND(HB34=0,HC34=0),0,IF(AND(HB34=0,HC34&lt;&gt;0),COUNTIF(INDEX($G$3:$GP$20,$GW34,HB34+1):INDEX($G$3:$GP$20,$GW34,HC34),"STK")+COUNTIF(INDEX($G$3:$GP$20,$GW34,HB34+1):INDEX($G$3:$GP$20,$GW34,HC34),"SB"),IF(AND(HB34&lt;&gt;0,HC34=0),COUNTIF(INDEX($G$3:$GP$20,$GW34,HB34):INDEX($G$3:$GP$20,$GW34,HD34),"STK")+COUNTIF(INDEX($G$3:$GP$20,$GW34,HB34):INDEX($G$3:$GP$20,$GW34,HD34),"SB"),COUNTIF(INDEX($G$3:$GP$20,$GW34,HB34):INDEX($G$3:$GP$20,$GW34,HC34),"STK")+COUNTIF(INDEX($G$3:$GP$20,$GW34,HB34):INDEX($G$3:$GP$20,$GW34,HC34),"SB"))))</f>
        <v>0</v>
      </c>
      <c r="HU34" s="405">
        <f>IF(AND(HC34=0,GX34=0),0,IF(AND(HC34=0,GX34&lt;&gt;0),COUNTIF(INDEX($G$3:$GP$20,$GW34,HC34+1):INDEX($G$3:$GP$20,$GW34,GX34),"STK")+COUNTIF(INDEX($G$3:$GP$20,$GW34,HC34+1):INDEX($G$3:$GP$20,$GW34,GX34),"SB"),IF(AND(HC34&lt;&gt;0,GX34=0),COUNTIF(INDEX($G$3:$GP$20,$GW34,HC34):INDEX($G$3:$GP$20,$GW34,HD34),"STK")+COUNTIF(INDEX($G$3:$GP$20,$GW34,HC34):INDEX($G$3:$GP$20,$GW34,HD34),"SB"),COUNTIF(INDEX($G$3:$GP$20,$GW34,HC34):INDEX($G$3:$GP$20,$GW34,GX34),"STK")+COUNTIF(INDEX($G$3:$GP$20,$GW34,HC34):INDEX($G$3:$GP$20,$GW34,GX34),"SB"))))</f>
        <v>0</v>
      </c>
      <c r="HV34" s="176"/>
      <c r="HW34" s="607" t="s">
        <v>75</v>
      </c>
      <c r="HX34" s="364">
        <f t="shared" si="24"/>
        <v>0</v>
      </c>
      <c r="HY34" s="364">
        <f t="shared" si="25"/>
        <v>0</v>
      </c>
      <c r="HZ34" s="364">
        <f t="shared" si="26"/>
        <v>0</v>
      </c>
      <c r="IA34" s="364">
        <f t="shared" si="27"/>
        <v>0</v>
      </c>
      <c r="IB34" s="364">
        <f t="shared" si="28"/>
        <v>0</v>
      </c>
      <c r="IC34" s="364">
        <f t="shared" si="29"/>
        <v>0</v>
      </c>
    </row>
    <row r="35" spans="1:237" ht="15.75" customHeight="1" x14ac:dyDescent="0.2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GU35" s="28"/>
      <c r="GV35" s="28"/>
      <c r="GW35" s="519">
        <v>4</v>
      </c>
      <c r="GX35" s="364">
        <f>IF(COUNTIF($G6:$GP6,$GX$12)=0,0,HLOOKUP($GX$12,$G6:$GP$25,$HM34,FALSE))</f>
        <v>0</v>
      </c>
      <c r="GY35" s="364">
        <f>IF(COUNTIF($G6:$GP6,$GY$12)=0,0,HLOOKUP($GY$12,$G6:$GP$25,$HM34,FALSE))</f>
        <v>12</v>
      </c>
      <c r="GZ35" s="364">
        <f>IF(COUNTIF($G6:$GP6,$GZ$12)=0,0,HLOOKUP($GZ$12,$G6:$GP$25,$HM34,FALSE))</f>
        <v>0</v>
      </c>
      <c r="HA35" s="364">
        <f>IF(COUNTIF($G6:$GP6,$HA$12)=0,0,HLOOKUP($HA$12,$G6:$GP$25,$HM34,FALSE))</f>
        <v>0</v>
      </c>
      <c r="HB35" s="364">
        <f>IF(COUNTIF($G6:$GP6,$HB$12)=0,0,HLOOKUP($HB$12,$G6:$GP$25,$HM34,FALSE))</f>
        <v>0</v>
      </c>
      <c r="HC35" s="364">
        <f>IF(COUNTIF($G6:$GP6,$HC$12)=0,0,HLOOKUP($HC$12,$G6:$GP$25,$HM34,FALSE))</f>
        <v>0</v>
      </c>
      <c r="HD35" s="520">
        <f>IF(COUNTIF($G6:$GP6,"X")=0,0,HLOOKUP("X",$G6:$GP$25,$HM34,FALSE))</f>
        <v>61</v>
      </c>
      <c r="HE35" s="8"/>
      <c r="HF35" s="607" t="s">
        <v>76</v>
      </c>
      <c r="HG35" s="364">
        <f>IF(GX35=0,0,IF(AND(GX35&lt;&gt;0,GY35=0),SUM(INDEX($G6:$GP6,1,GX35):INDEX($G6:$GP6,1,$HD35)),SUM(INDEX($G6:$GP6,1,GX35):INDEX($G6:$GP6,1,GY35))))</f>
        <v>0</v>
      </c>
      <c r="HH35" s="364">
        <f>IF(GY35=0,0,IF(AND(GY35&lt;&gt;0,GZ35=0),SUM(INDEX($G6:$GP6,1,GY35):INDEX($G6:$GP6,1,$HD35)),SUM(INDEX($G6:$GP6,1,GY35):INDEX($G6:$GP6,1,GZ35))))</f>
        <v>999</v>
      </c>
      <c r="HI35" s="364">
        <f>IF(GZ35=0,0,IF(AND(GZ35&lt;&gt;0,HA35=0),SUM(INDEX($G6:$GP6,1,GZ35):INDEX($G6:$GP6,1,$HD35)),SUM(INDEX($G6:$GP6,1,GZ35):INDEX($G6:$GP6,1,HA35))))</f>
        <v>0</v>
      </c>
      <c r="HJ35" s="364">
        <f>IF(HA35=0,0,IF(AND(HA35&lt;&gt;0,HB35=0),SUM(INDEX($G6:$GP6,1,HA35):INDEX($G6:$GP6,1,$HD35)),SUM(INDEX($G6:$GP6,1,HA35):INDEX($G6:$GP6,1,HB35))))</f>
        <v>0</v>
      </c>
      <c r="HK35" s="364">
        <f>IF(HB35=0,0,IF(AND(HB35&lt;&gt;0,HC35=0),SUM(INDEX($G6:$GP6,1,HB35):INDEX($G6:$GP6,1,$HD35)),SUM(INDEX($G6:$GP6,1,HB35):INDEX($G6:$GP6,1,HC35))))</f>
        <v>0</v>
      </c>
      <c r="HL35" s="364">
        <f>IF(HC35=0,0,IF(AND(HC35&lt;&gt;0,GX35=0),SUM(INDEX($G6:$GP6,1,HC35):INDEX($G6:$GP6,1,$HD35)),SUM(INDEX($G6:$GP6,1,HC35):INDEX($G6:$GP6,1,GX35))))</f>
        <v>0</v>
      </c>
      <c r="HM35" s="519">
        <v>19</v>
      </c>
      <c r="HO35" s="608" t="s">
        <v>76</v>
      </c>
      <c r="HP35" s="435">
        <f>IF(AND(GX35=0,GY35=0),0,IF(AND(GX35=0,GY35&lt;&gt;0),COUNTIF(INDEX($G$3:$GP$20,$GW35,GX35+1):INDEX($G$3:$GP$20,$GW35,GY35),"STK")+COUNTIF(INDEX($G$3:$GP$20,$GW35,GX35+1):INDEX($G$3:$GP$20,$GW35,GY35),"SB"),IF(AND(GX35&lt;&gt;0,GY35=0),COUNTIF(INDEX($G$3:$GP$20,$GW35,GX35):INDEX($G$3:$GP$20,$GW35,HD35),"STK")+COUNTIF(INDEX($G$3:$GP$20,$GW35,GX35):INDEX($G$3:$GP$20,$GW35,HD35),"SB"),COUNTIF(INDEX($G$3:$GP$20,$GW35,GX35):INDEX($G$3:$GP$20,$GW35,GY35),"STK")+COUNTIF(INDEX($G$3:$GP$20,$GW35,GX35):INDEX($G$3:$GP$20,$GW35,GY35),"SB"))))</f>
        <v>6</v>
      </c>
      <c r="HQ35" s="405">
        <f>IF(AND(GY35=0,GZ35=0),0,IF(AND(GY35=0,GZ35&lt;&gt;0),COUNTIF(INDEX($G$3:$GP$20,$GW35,GY35+1):INDEX($G$3:$GP$20,$GW35,GZ35),"STK")+COUNTIF(INDEX($G$3:$GP$20,$GW35,GY35+1):INDEX($G$3:$GP$20,$GW35,GZ35),"SB"),IF(AND(GY35&lt;&gt;0,GZ35=0),COUNTIF(INDEX($G$3:$GP$20,$GW35,GY35):INDEX($G$3:$GP$20,$GW35,HD35),"STK")+COUNTIF(INDEX($G$3:$GP$20,$GW35,GY35):INDEX($G$3:$GP$20,$GW35,HD35),"SB"),COUNTIF(INDEX($G$3:$GP$20,$GW35,GY35):INDEX($G$3:$GP$20,$GW35,GZ35),"STK")+COUNTIF(INDEX($G$3:$GP$20,$GW35,GY35):INDEX($G$3:$GP$20,$GW35,GZ35),"SB"))))</f>
        <v>0</v>
      </c>
      <c r="HR35" s="406">
        <f>IF(AND(GZ35=0,HA35=0),0,IF(AND(GZ35=0,HA35&lt;&gt;0),COUNTIF(INDEX($G$3:$GP$20,$GW35,GZ35+1):INDEX($G$3:$GP$20,$GW35,HA35),"STK")+COUNTIF(INDEX($G$3:$GP$20,$GW35,GZ35+1):INDEX($G$3:$GP$20,$GW35,HA35),"SB"),IF(AND(GZ35&lt;&gt;0,HA35=0),COUNTIF(INDEX($G$3:$GP$20,$GW35,GZ35):INDEX($G$3:$GP$20,$GW35,HD35),"STK")+COUNTIF(INDEX($G$3:$GP$20,$GW35,GZ35):INDEX($G$3:$GP$20,$GW35,HD35),"SB"),COUNTIF(INDEX($G$3:$GP$20,$GW35,GZ35):INDEX($G$3:$GP$20,$GW35,HA35),"STK")+COUNTIF(INDEX($G$3:$GP$20,$GW35,GZ35):INDEX($G$3:$GP$20,$GW35,HA35),"SB"))))</f>
        <v>0</v>
      </c>
      <c r="HS35" s="405">
        <f>IF(AND(HA35=0,HB35=0),0,IF(AND(HA35=0,HB35&lt;&gt;0),COUNTIF(INDEX($G$3:$GP$20,$GW35,HA35+1):INDEX($G$3:$GP$20,$GW35,HB35),"STK")+COUNTIF(INDEX($G$3:$GP$20,$GW35,HA35+1):INDEX($G$3:$GP$20,$GW35,HB35),"SB"),IF(AND(HA35&lt;&gt;0,HB35=0),COUNTIF(INDEX($G$3:$GP$20,$GW35,HA35):INDEX($G$3:$GP$20,$GW35,HD35),"STK")+COUNTIF(INDEX($G$3:$GP$20,$GW35,HA35):INDEX($G$3:$GP$20,$GW35,HD35),"SB"),COUNTIF(INDEX($G$3:$GP$20,$GW35,HA35):INDEX($G$3:$GP$20,$GW35,HB35),"STK")+COUNTIF(INDEX($G$3:$GP$20,$GW35,HA35):INDEX($G$3:$GP$20,$GW35,HB35),"SB"))))</f>
        <v>0</v>
      </c>
      <c r="HT35" s="701">
        <f>IF(AND(HB35=0,HC35=0),0,IF(AND(HB35=0,HC35&lt;&gt;0),COUNTIF(INDEX($G$3:$GP$20,$GW35,HB35+1):INDEX($G$3:$GP$20,$GW35,HC35),"STK")+COUNTIF(INDEX($G$3:$GP$20,$GW35,HB35+1):INDEX($G$3:$GP$20,$GW35,HC35),"SB"),IF(AND(HB35&lt;&gt;0,HC35=0),COUNTIF(INDEX($G$3:$GP$20,$GW35,HB35):INDEX($G$3:$GP$20,$GW35,HD35),"STK")+COUNTIF(INDEX($G$3:$GP$20,$GW35,HB35):INDEX($G$3:$GP$20,$GW35,HD35),"SB"),COUNTIF(INDEX($G$3:$GP$20,$GW35,HB35):INDEX($G$3:$GP$20,$GW35,HC35),"STK")+COUNTIF(INDEX($G$3:$GP$20,$GW35,HB35):INDEX($G$3:$GP$20,$GW35,HC35),"SB"))))</f>
        <v>0</v>
      </c>
      <c r="HU35" s="405">
        <f>IF(AND(HC35=0,GX35=0),0,IF(AND(HC35=0,GX35&lt;&gt;0),COUNTIF(INDEX($G$3:$GP$20,$GW35,HC35+1):INDEX($G$3:$GP$20,$GW35,GX35),"STK")+COUNTIF(INDEX($G$3:$GP$20,$GW35,HC35+1):INDEX($G$3:$GP$20,$GW35,GX35),"SB"),IF(AND(HC35&lt;&gt;0,GX35=0),COUNTIF(INDEX($G$3:$GP$20,$GW35,HC35):INDEX($G$3:$GP$20,$GW35,HD35),"STK")+COUNTIF(INDEX($G$3:$GP$20,$GW35,HC35):INDEX($G$3:$GP$20,$GW35,HD35),"SB"),COUNTIF(INDEX($G$3:$GP$20,$GW35,HC35):INDEX($G$3:$GP$20,$GW35,GX35),"STK")+COUNTIF(INDEX($G$3:$GP$20,$GW35,HC35):INDEX($G$3:$GP$20,$GW35,GX35),"SB"))))</f>
        <v>0</v>
      </c>
      <c r="HV35" s="176"/>
      <c r="HW35" s="607" t="s">
        <v>76</v>
      </c>
      <c r="HX35" s="364">
        <f t="shared" si="24"/>
        <v>0</v>
      </c>
      <c r="HY35" s="364">
        <f t="shared" si="25"/>
        <v>44</v>
      </c>
      <c r="HZ35" s="364">
        <f t="shared" si="26"/>
        <v>0</v>
      </c>
      <c r="IA35" s="364">
        <f t="shared" si="27"/>
        <v>0</v>
      </c>
      <c r="IB35" s="364">
        <f t="shared" si="28"/>
        <v>0</v>
      </c>
      <c r="IC35" s="364">
        <f t="shared" si="29"/>
        <v>0</v>
      </c>
    </row>
    <row r="36" spans="1:237" ht="15.75" customHeight="1" x14ac:dyDescent="0.2">
      <c r="D36" s="1003" t="s">
        <v>479</v>
      </c>
      <c r="E36" s="1004"/>
      <c r="F36" s="705">
        <v>1000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63"/>
      <c r="AE36" s="70"/>
      <c r="AF36" s="68"/>
      <c r="AG36" s="68"/>
      <c r="AH36" s="68"/>
      <c r="AI36" s="68"/>
      <c r="AJ36" s="68"/>
      <c r="AK36" s="68"/>
      <c r="AL36" s="68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12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GU36" s="28"/>
      <c r="GV36" s="28"/>
      <c r="GW36" s="519">
        <v>5</v>
      </c>
      <c r="GX36" s="364">
        <f>IF(COUNTIF($G7:$GP7,$GX$12)=0,0,HLOOKUP($GX$12,$G7:$GP$25,$HM35,FALSE))</f>
        <v>0</v>
      </c>
      <c r="GY36" s="364">
        <f>IF(COUNTIF($G7:$GP7,$GY$12)=0,0,HLOOKUP($GY$12,$G7:$GP$25,$HM35,FALSE))</f>
        <v>1</v>
      </c>
      <c r="GZ36" s="364">
        <f>IF(COUNTIF($G7:$GP7,$GZ$12)=0,0,HLOOKUP($GZ$12,$G7:$GP$25,$HM35,FALSE))</f>
        <v>0</v>
      </c>
      <c r="HA36" s="364">
        <f>IF(COUNTIF($G7:$GP7,$HA$12)=0,0,HLOOKUP($HA$12,$G7:$GP$25,$HM35,FALSE))</f>
        <v>0</v>
      </c>
      <c r="HB36" s="364">
        <f>IF(COUNTIF($G7:$GP7,$HB$12)=0,0,HLOOKUP($HB$12,$G7:$GP$25,$HM35,FALSE))</f>
        <v>0</v>
      </c>
      <c r="HC36" s="364">
        <f>IF(COUNTIF($G7:$GP7,$HC$12)=0,0,HLOOKUP($HC$12,$G7:$GP$25,$HM35,FALSE))</f>
        <v>0</v>
      </c>
      <c r="HD36" s="520">
        <f>IF(COUNTIF($G7:$GP7,"X")=0,0,HLOOKUP("X",$G7:$GP$25,$HM35,FALSE))</f>
        <v>46</v>
      </c>
      <c r="HE36" s="8"/>
      <c r="HF36" s="607" t="s">
        <v>77</v>
      </c>
      <c r="HG36" s="364">
        <f>IF(GX36=0,0,IF(AND(GX36&lt;&gt;0,GY36=0),SUM(INDEX($G7:$GP7,1,GX36):INDEX($G7:$GP7,1,$HD36)),SUM(INDEX($G7:$GP7,1,GX36):INDEX($G7:$GP7,1,GY36))))</f>
        <v>0</v>
      </c>
      <c r="HH36" s="364">
        <f>IF(GY36=0,0,IF(AND(GY36&lt;&gt;0,GZ36=0),SUM(INDEX($G7:$GP7,1,GY36):INDEX($G7:$GP7,1,$HD36)),SUM(INDEX($G7:$GP7,1,GY36):INDEX($G7:$GP7,1,GZ36))))</f>
        <v>964</v>
      </c>
      <c r="HI36" s="364">
        <f>IF(GZ36=0,0,IF(AND(GZ36&lt;&gt;0,HA36=0),SUM(INDEX($G7:$GP7,1,GZ36):INDEX($G7:$GP7,1,$HD36)),SUM(INDEX($G7:$GP7,1,GZ36):INDEX($G7:$GP7,1,HA36))))</f>
        <v>0</v>
      </c>
      <c r="HJ36" s="364">
        <f>IF(HA36=0,0,IF(AND(HA36&lt;&gt;0,HB36=0),SUM(INDEX($G7:$GP7,1,HA36):INDEX($G7:$GP7,1,$HD36)),SUM(INDEX($G7:$GP7,1,HA36):INDEX($G7:$GP7,1,HB36))))</f>
        <v>0</v>
      </c>
      <c r="HK36" s="364">
        <f>IF(HB36=0,0,IF(AND(HB36&lt;&gt;0,HC36=0),SUM(INDEX($G7:$GP7,1,HB36):INDEX($G7:$GP7,1,$HD36)),SUM(INDEX($G7:$GP7,1,HB36):INDEX($G7:$GP7,1,HC36))))</f>
        <v>0</v>
      </c>
      <c r="HL36" s="364">
        <f>IF(HC36=0,0,IF(AND(HC36&lt;&gt;0,GX36=0),SUM(INDEX($G7:$GP7,1,HC36):INDEX($G7:$GP7,1,$HD36)),SUM(INDEX($G7:$GP7,1,HC36):INDEX($G7:$GP7,1,GX36))))</f>
        <v>0</v>
      </c>
      <c r="HM36" s="519">
        <v>18</v>
      </c>
      <c r="HO36" s="608" t="s">
        <v>77</v>
      </c>
      <c r="HP36" s="435">
        <f>IF(AND(GX36=0,GY36=0),0,IF(AND(GX36=0,GY36&lt;&gt;0),COUNTIF(INDEX($G$3:$GP$20,$GW36,GX36+1):INDEX($G$3:$GP$20,$GW36,GY36),"STK")+COUNTIF(INDEX($G$3:$GP$20,$GW36,GX36+1):INDEX($G$3:$GP$20,$GW36,GY36),"SB"),IF(AND(GX36&lt;&gt;0,GY36=0),COUNTIF(INDEX($G$3:$GP$20,$GW36,GX36):INDEX($G$3:$GP$20,$GW36,HD36),"STK")+COUNTIF(INDEX($G$3:$GP$20,$GW36,GX36):INDEX($G$3:$GP$20,$GW36,HD36),"SB"),COUNTIF(INDEX($G$3:$GP$20,$GW36,GX36):INDEX($G$3:$GP$20,$GW36,GY36),"STK")+COUNTIF(INDEX($G$3:$GP$20,$GW36,GX36):INDEX($G$3:$GP$20,$GW36,GY36),"SB"))))</f>
        <v>0</v>
      </c>
      <c r="HQ36" s="405">
        <f>IF(AND(GY36=0,GZ36=0),0,IF(AND(GY36=0,GZ36&lt;&gt;0),COUNTIF(INDEX($G$3:$GP$20,$GW36,GY36+1):INDEX($G$3:$GP$20,$GW36,GZ36),"STK")+COUNTIF(INDEX($G$3:$GP$20,$GW36,GY36+1):INDEX($G$3:$GP$20,$GW36,GZ36),"SB"),IF(AND(GY36&lt;&gt;0,GZ36=0),COUNTIF(INDEX($G$3:$GP$20,$GW36,GY36):INDEX($G$3:$GP$20,$GW36,HD36),"STK")+COUNTIF(INDEX($G$3:$GP$20,$GW36,GY36):INDEX($G$3:$GP$20,$GW36,HD36),"SB"),COUNTIF(INDEX($G$3:$GP$20,$GW36,GY36):INDEX($G$3:$GP$20,$GW36,GZ36),"STK")+COUNTIF(INDEX($G$3:$GP$20,$GW36,GY36):INDEX($G$3:$GP$20,$GW36,GZ36),"SB"))))</f>
        <v>4</v>
      </c>
      <c r="HR36" s="406">
        <f>IF(AND(GZ36=0,HA36=0),0,IF(AND(GZ36=0,HA36&lt;&gt;0),COUNTIF(INDEX($G$3:$GP$20,$GW36,GZ36+1):INDEX($G$3:$GP$20,$GW36,HA36),"STK")+COUNTIF(INDEX($G$3:$GP$20,$GW36,GZ36+1):INDEX($G$3:$GP$20,$GW36,HA36),"SB"),IF(AND(GZ36&lt;&gt;0,HA36=0),COUNTIF(INDEX($G$3:$GP$20,$GW36,GZ36):INDEX($G$3:$GP$20,$GW36,HD36),"STK")+COUNTIF(INDEX($G$3:$GP$20,$GW36,GZ36):INDEX($G$3:$GP$20,$GW36,HD36),"SB"),COUNTIF(INDEX($G$3:$GP$20,$GW36,GZ36):INDEX($G$3:$GP$20,$GW36,HA36),"STK")+COUNTIF(INDEX($G$3:$GP$20,$GW36,GZ36):INDEX($G$3:$GP$20,$GW36,HA36),"SB"))))</f>
        <v>0</v>
      </c>
      <c r="HS36" s="405">
        <f>IF(AND(HA36=0,HB36=0),0,IF(AND(HA36=0,HB36&lt;&gt;0),COUNTIF(INDEX($G$3:$GP$20,$GW36,HA36+1):INDEX($G$3:$GP$20,$GW36,HB36),"STK")+COUNTIF(INDEX($G$3:$GP$20,$GW36,HA36+1):INDEX($G$3:$GP$20,$GW36,HB36),"SB"),IF(AND(HA36&lt;&gt;0,HB36=0),COUNTIF(INDEX($G$3:$GP$20,$GW36,HA36):INDEX($G$3:$GP$20,$GW36,HD36),"STK")+COUNTIF(INDEX($G$3:$GP$20,$GW36,HA36):INDEX($G$3:$GP$20,$GW36,HD36),"SB"),COUNTIF(INDEX($G$3:$GP$20,$GW36,HA36):INDEX($G$3:$GP$20,$GW36,HB36),"STK")+COUNTIF(INDEX($G$3:$GP$20,$GW36,HA36):INDEX($G$3:$GP$20,$GW36,HB36),"SB"))))</f>
        <v>0</v>
      </c>
      <c r="HT36" s="701">
        <f>IF(AND(HB36=0,HC36=0),0,IF(AND(HB36=0,HC36&lt;&gt;0),COUNTIF(INDEX($G$3:$GP$20,$GW36,HB36+1):INDEX($G$3:$GP$20,$GW36,HC36),"STK")+COUNTIF(INDEX($G$3:$GP$20,$GW36,HB36+1):INDEX($G$3:$GP$20,$GW36,HC36),"SB"),IF(AND(HB36&lt;&gt;0,HC36=0),COUNTIF(INDEX($G$3:$GP$20,$GW36,HB36):INDEX($G$3:$GP$20,$GW36,HD36),"STK")+COUNTIF(INDEX($G$3:$GP$20,$GW36,HB36):INDEX($G$3:$GP$20,$GW36,HD36),"SB"),COUNTIF(INDEX($G$3:$GP$20,$GW36,HB36):INDEX($G$3:$GP$20,$GW36,HC36),"STK")+COUNTIF(INDEX($G$3:$GP$20,$GW36,HB36):INDEX($G$3:$GP$20,$GW36,HC36),"SB"))))</f>
        <v>0</v>
      </c>
      <c r="HU36" s="405">
        <f>IF(AND(HC36=0,GX36=0),0,IF(AND(HC36=0,GX36&lt;&gt;0),COUNTIF(INDEX($G$3:$GP$20,$GW36,HC36+1):INDEX($G$3:$GP$20,$GW36,GX36),"STK")+COUNTIF(INDEX($G$3:$GP$20,$GW36,HC36+1):INDEX($G$3:$GP$20,$GW36,GX36),"SB"),IF(AND(HC36&lt;&gt;0,GX36=0),COUNTIF(INDEX($G$3:$GP$20,$GW36,HC36):INDEX($G$3:$GP$20,$GW36,HD36),"STK")+COUNTIF(INDEX($G$3:$GP$20,$GW36,HC36):INDEX($G$3:$GP$20,$GW36,HD36),"SB"),COUNTIF(INDEX($G$3:$GP$20,$GW36,HC36):INDEX($G$3:$GP$20,$GW36,GX36),"STK")+COUNTIF(INDEX($G$3:$GP$20,$GW36,HC36):INDEX($G$3:$GP$20,$GW36,GX36),"SB"))))</f>
        <v>0</v>
      </c>
      <c r="HV36" s="176"/>
      <c r="HW36" s="607" t="s">
        <v>77</v>
      </c>
      <c r="HX36" s="364">
        <f t="shared" si="24"/>
        <v>0</v>
      </c>
      <c r="HY36" s="364">
        <f t="shared" si="25"/>
        <v>36</v>
      </c>
      <c r="HZ36" s="364">
        <f t="shared" si="26"/>
        <v>0</v>
      </c>
      <c r="IA36" s="364">
        <f t="shared" si="27"/>
        <v>0</v>
      </c>
      <c r="IB36" s="364">
        <f t="shared" si="28"/>
        <v>0</v>
      </c>
      <c r="IC36" s="364">
        <f t="shared" si="29"/>
        <v>0</v>
      </c>
    </row>
    <row r="37" spans="1:237" ht="15.75" customHeight="1" x14ac:dyDescent="0.2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63"/>
      <c r="AE37" s="70"/>
      <c r="AF37" s="68"/>
      <c r="AG37" s="68"/>
      <c r="AH37" s="68"/>
      <c r="AI37" s="68"/>
      <c r="AJ37" s="68"/>
      <c r="AK37" s="68"/>
      <c r="AL37" s="68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GU37" s="28"/>
      <c r="GV37" s="28"/>
      <c r="GW37" s="519">
        <v>6</v>
      </c>
      <c r="GX37" s="364">
        <f>IF(COUNTIF($G8:$GP8,$GX$12)=0,0,HLOOKUP($GX$12,$G8:$GP$25,$HM36,FALSE))</f>
        <v>0</v>
      </c>
      <c r="GY37" s="364">
        <f>IF(COUNTIF($G8:$GP8,$GY$12)=0,0,HLOOKUP($GY$12,$G8:$GP$25,$HM36,FALSE))</f>
        <v>0</v>
      </c>
      <c r="GZ37" s="364">
        <f>IF(COUNTIF($G8:$GP8,$GZ$12)=0,0,HLOOKUP($GZ$12,$G8:$GP$25,$HM36,FALSE))</f>
        <v>0</v>
      </c>
      <c r="HA37" s="364">
        <f>IF(COUNTIF($G8:$GP8,$HA$12)=0,0,HLOOKUP($HA$12,$G8:$GP$25,$HM36,FALSE))</f>
        <v>0</v>
      </c>
      <c r="HB37" s="364">
        <f>IF(COUNTIF($G8:$GP8,$HB$12)=0,0,HLOOKUP($HB$12,$G8:$GP$25,$HM36,FALSE))</f>
        <v>0</v>
      </c>
      <c r="HC37" s="364">
        <f>IF(COUNTIF($G8:$GP8,$HC$12)=0,0,HLOOKUP($HC$12,$G8:$GP$25,$HM36,FALSE))</f>
        <v>0</v>
      </c>
      <c r="HD37" s="520">
        <f>IF(COUNTIF($G8:$GP8,"X")=0,0,HLOOKUP("X",$G8:$GP$25,$HM36,FALSE))</f>
        <v>24</v>
      </c>
      <c r="HE37" s="8"/>
      <c r="HF37" s="607" t="s">
        <v>78</v>
      </c>
      <c r="HG37" s="364">
        <f>IF(GX37=0,0,IF(AND(GX37&lt;&gt;0,GY37=0),SUM(INDEX($G8:$GP8,1,GX37):INDEX($G8:$GP8,1,$HD37)),SUM(INDEX($G8:$GP8,1,GX37):INDEX($G8:$GP8,1,GY37))))</f>
        <v>0</v>
      </c>
      <c r="HH37" s="364">
        <f>IF(GY37=0,0,IF(AND(GY37&lt;&gt;0,GZ37=0),SUM(INDEX($G8:$GP8,1,GY37):INDEX($G8:$GP8,1,$HD37)),SUM(INDEX($G8:$GP8,1,GY37):INDEX($G8:$GP8,1,GZ37))))</f>
        <v>0</v>
      </c>
      <c r="HI37" s="364">
        <f>IF(GZ37=0,0,IF(AND(GZ37&lt;&gt;0,HA37=0),SUM(INDEX($G8:$GP8,1,GZ37):INDEX($G8:$GP8,1,$HD37)),SUM(INDEX($G8:$GP8,1,GZ37):INDEX($G8:$GP8,1,HA37))))</f>
        <v>0</v>
      </c>
      <c r="HJ37" s="364">
        <f>IF(HA37=0,0,IF(AND(HA37&lt;&gt;0,HB37=0),SUM(INDEX($G8:$GP8,1,HA37):INDEX($G8:$GP8,1,$HD37)),SUM(INDEX($G8:$GP8,1,HA37):INDEX($G8:$GP8,1,HB37))))</f>
        <v>0</v>
      </c>
      <c r="HK37" s="364">
        <f>IF(HB37=0,0,IF(AND(HB37&lt;&gt;0,HC37=0),SUM(INDEX($G8:$GP8,1,HB37):INDEX($G8:$GP8,1,$HD37)),SUM(INDEX($G8:$GP8,1,HB37):INDEX($G8:$GP8,1,HC37))))</f>
        <v>0</v>
      </c>
      <c r="HL37" s="364">
        <f>IF(HC37=0,0,IF(AND(HC37&lt;&gt;0,GX37=0),SUM(INDEX($G8:$GP8,1,HC37):INDEX($G8:$GP8,1,$HD37)),SUM(INDEX($G8:$GP8,1,HC37):INDEX($G8:$GP8,1,GX37))))</f>
        <v>0</v>
      </c>
      <c r="HM37" s="519">
        <v>17</v>
      </c>
      <c r="HO37" s="608" t="s">
        <v>78</v>
      </c>
      <c r="HP37" s="435">
        <f>IF(AND(GX37=0,GY37=0),0,IF(AND(GX37=0,GY37&lt;&gt;0),COUNTIF(INDEX($G$3:$GP$20,$GW37,GX37+1):INDEX($G$3:$GP$20,$GW37,GY37),"STK")+COUNTIF(INDEX($G$3:$GP$20,$GW37,GX37+1):INDEX($G$3:$GP$20,$GW37,GY37),"SB"),IF(AND(GX37&lt;&gt;0,GY37=0),COUNTIF(INDEX($G$3:$GP$20,$GW37,GX37):INDEX($G$3:$GP$20,$GW37,HD37),"STK")+COUNTIF(INDEX($G$3:$GP$20,$GW37,GX37):INDEX($G$3:$GP$20,$GW37,HD37),"SB"),COUNTIF(INDEX($G$3:$GP$20,$GW37,GX37):INDEX($G$3:$GP$20,$GW37,GY37),"STK")+COUNTIF(INDEX($G$3:$GP$20,$GW37,GX37):INDEX($G$3:$GP$20,$GW37,GY37),"SB"))))</f>
        <v>0</v>
      </c>
      <c r="HQ37" s="405">
        <f>IF(AND(GY37=0,GZ37=0),0,IF(AND(GY37=0,GZ37&lt;&gt;0),COUNTIF(INDEX($G$3:$GP$20,$GW37,GY37+1):INDEX($G$3:$GP$20,$GW37,GZ37),"STK")+COUNTIF(INDEX($G$3:$GP$20,$GW37,GY37+1):INDEX($G$3:$GP$20,$GW37,GZ37),"SB"),IF(AND(GY37&lt;&gt;0,GZ37=0),COUNTIF(INDEX($G$3:$GP$20,$GW37,GY37):INDEX($G$3:$GP$20,$GW37,HD37),"STK")+COUNTIF(INDEX($G$3:$GP$20,$GW37,GY37):INDEX($G$3:$GP$20,$GW37,HD37),"SB"),COUNTIF(INDEX($G$3:$GP$20,$GW37,GY37):INDEX($G$3:$GP$20,$GW37,GZ37),"STK")+COUNTIF(INDEX($G$3:$GP$20,$GW37,GY37):INDEX($G$3:$GP$20,$GW37,GZ37),"SB"))))</f>
        <v>0</v>
      </c>
      <c r="HR37" s="406">
        <f>IF(AND(GZ37=0,HA37=0),0,IF(AND(GZ37=0,HA37&lt;&gt;0),COUNTIF(INDEX($G$3:$GP$20,$GW37,GZ37+1):INDEX($G$3:$GP$20,$GW37,HA37),"STK")+COUNTIF(INDEX($G$3:$GP$20,$GW37,GZ37+1):INDEX($G$3:$GP$20,$GW37,HA37),"SB"),IF(AND(GZ37&lt;&gt;0,HA37=0),COUNTIF(INDEX($G$3:$GP$20,$GW37,GZ37):INDEX($G$3:$GP$20,$GW37,HD37),"STK")+COUNTIF(INDEX($G$3:$GP$20,$GW37,GZ37):INDEX($G$3:$GP$20,$GW37,HD37),"SB"),COUNTIF(INDEX($G$3:$GP$20,$GW37,GZ37):INDEX($G$3:$GP$20,$GW37,HA37),"STK")+COUNTIF(INDEX($G$3:$GP$20,$GW37,GZ37):INDEX($G$3:$GP$20,$GW37,HA37),"SB"))))</f>
        <v>0</v>
      </c>
      <c r="HS37" s="405">
        <f>IF(AND(HA37=0,HB37=0),0,IF(AND(HA37=0,HB37&lt;&gt;0),COUNTIF(INDEX($G$3:$GP$20,$GW37,HA37+1):INDEX($G$3:$GP$20,$GW37,HB37),"STK")+COUNTIF(INDEX($G$3:$GP$20,$GW37,HA37+1):INDEX($G$3:$GP$20,$GW37,HB37),"SB"),IF(AND(HA37&lt;&gt;0,HB37=0),COUNTIF(INDEX($G$3:$GP$20,$GW37,HA37):INDEX($G$3:$GP$20,$GW37,HD37),"STK")+COUNTIF(INDEX($G$3:$GP$20,$GW37,HA37):INDEX($G$3:$GP$20,$GW37,HD37),"SB"),COUNTIF(INDEX($G$3:$GP$20,$GW37,HA37):INDEX($G$3:$GP$20,$GW37,HB37),"STK")+COUNTIF(INDEX($G$3:$GP$20,$GW37,HA37):INDEX($G$3:$GP$20,$GW37,HB37),"SB"))))</f>
        <v>0</v>
      </c>
      <c r="HT37" s="701">
        <f>IF(AND(HB37=0,HC37=0),0,IF(AND(HB37=0,HC37&lt;&gt;0),COUNTIF(INDEX($G$3:$GP$20,$GW37,HB37+1):INDEX($G$3:$GP$20,$GW37,HC37),"STK")+COUNTIF(INDEX($G$3:$GP$20,$GW37,HB37+1):INDEX($G$3:$GP$20,$GW37,HC37),"SB"),IF(AND(HB37&lt;&gt;0,HC37=0),COUNTIF(INDEX($G$3:$GP$20,$GW37,HB37):INDEX($G$3:$GP$20,$GW37,HD37),"STK")+COUNTIF(INDEX($G$3:$GP$20,$GW37,HB37):INDEX($G$3:$GP$20,$GW37,HD37),"SB"),COUNTIF(INDEX($G$3:$GP$20,$GW37,HB37):INDEX($G$3:$GP$20,$GW37,HC37),"STK")+COUNTIF(INDEX($G$3:$GP$20,$GW37,HB37):INDEX($G$3:$GP$20,$GW37,HC37),"SB"))))</f>
        <v>0</v>
      </c>
      <c r="HU37" s="405">
        <f>IF(AND(HC37=0,GX37=0),0,IF(AND(HC37=0,GX37&lt;&gt;0),COUNTIF(INDEX($G$3:$GP$20,$GW37,HC37+1):INDEX($G$3:$GP$20,$GW37,GX37),"STK")+COUNTIF(INDEX($G$3:$GP$20,$GW37,HC37+1):INDEX($G$3:$GP$20,$GW37,GX37),"SB"),IF(AND(HC37&lt;&gt;0,GX37=0),COUNTIF(INDEX($G$3:$GP$20,$GW37,HC37):INDEX($G$3:$GP$20,$GW37,HD37),"STK")+COUNTIF(INDEX($G$3:$GP$20,$GW37,HC37):INDEX($G$3:$GP$20,$GW37,HD37),"SB"),COUNTIF(INDEX($G$3:$GP$20,$GW37,HC37):INDEX($G$3:$GP$20,$GW37,GX37),"STK")+COUNTIF(INDEX($G$3:$GP$20,$GW37,HC37):INDEX($G$3:$GP$20,$GW37,GX37),"SB"))))</f>
        <v>0</v>
      </c>
      <c r="HV37" s="176"/>
      <c r="HW37" s="607" t="s">
        <v>78</v>
      </c>
      <c r="HX37" s="364">
        <f t="shared" si="24"/>
        <v>0</v>
      </c>
      <c r="HY37" s="364">
        <f t="shared" si="25"/>
        <v>0</v>
      </c>
      <c r="HZ37" s="364">
        <f t="shared" si="26"/>
        <v>0</v>
      </c>
      <c r="IA37" s="364">
        <f t="shared" si="27"/>
        <v>0</v>
      </c>
      <c r="IB37" s="364">
        <f t="shared" si="28"/>
        <v>0</v>
      </c>
      <c r="IC37" s="364">
        <f t="shared" si="29"/>
        <v>0</v>
      </c>
    </row>
    <row r="38" spans="1:237" ht="15.75" customHeight="1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80" t="s">
        <v>41</v>
      </c>
      <c r="S38" s="80">
        <v>2015</v>
      </c>
      <c r="T38" s="80">
        <v>2016</v>
      </c>
      <c r="U38" s="80">
        <v>2017</v>
      </c>
      <c r="V38" s="80">
        <v>2018</v>
      </c>
      <c r="W38" s="80">
        <v>2019</v>
      </c>
      <c r="X38" s="80">
        <v>2020</v>
      </c>
      <c r="Y38" s="80">
        <v>2021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102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GU38" s="28"/>
      <c r="GV38" s="28"/>
      <c r="GW38" s="519">
        <v>7</v>
      </c>
      <c r="GX38" s="364">
        <f>IF(COUNTIF($G9:$GP9,$GX$12)=0,0,HLOOKUP($GX$12,$G9:$GP$25,$HM37,FALSE))</f>
        <v>0</v>
      </c>
      <c r="GY38" s="364">
        <f>IF(COUNTIF($G9:$GP9,$GY$12)=0,0,HLOOKUP($GY$12,$G9:$GP$25,$HM37,FALSE))</f>
        <v>14</v>
      </c>
      <c r="GZ38" s="364">
        <f>IF(COUNTIF($G9:$GP9,$GZ$12)=0,0,HLOOKUP($GZ$12,$G9:$GP$25,$HM37,FALSE))</f>
        <v>0</v>
      </c>
      <c r="HA38" s="364">
        <f>IF(COUNTIF($G9:$GP9,$HA$12)=0,0,HLOOKUP($HA$12,$G9:$GP$25,$HM37,FALSE))</f>
        <v>0</v>
      </c>
      <c r="HB38" s="364">
        <f>IF(COUNTIF($G9:$GP9,$HB$12)=0,0,HLOOKUP($HB$12,$G9:$GP$25,$HM37,FALSE))</f>
        <v>0</v>
      </c>
      <c r="HC38" s="364">
        <f>IF(COUNTIF($G9:$GP9,$HC$12)=0,0,HLOOKUP($HC$12,$G9:$GP$25,$HM37,FALSE))</f>
        <v>0</v>
      </c>
      <c r="HD38" s="520">
        <f>IF(COUNTIF($G9:$GP9,"X")=0,0,HLOOKUP("X",$G9:$GP$25,$HM37,FALSE))</f>
        <v>61</v>
      </c>
      <c r="HE38" s="8"/>
      <c r="HF38" s="607" t="s">
        <v>79</v>
      </c>
      <c r="HG38" s="364">
        <f>IF(GX38=0,0,IF(AND(GX38&lt;&gt;0,GY38=0),SUM(INDEX($G9:$GP9,1,GX38):INDEX($G9:$GP9,1,$HD38)),SUM(INDEX($G9:$GP9,1,GX38):INDEX($G9:$GP9,1,GY38))))</f>
        <v>0</v>
      </c>
      <c r="HH38" s="364">
        <f>IF(GY38=0,0,IF(AND(GY38&lt;&gt;0,GZ38=0),SUM(INDEX($G9:$GP9,1,GY38):INDEX($G9:$GP9,1,$HD38)),SUM(INDEX($G9:$GP9,1,GY38):INDEX($G9:$GP9,1,GZ38))))</f>
        <v>949</v>
      </c>
      <c r="HI38" s="364">
        <f>IF(GZ38=0,0,IF(AND(GZ38&lt;&gt;0,HA38=0),SUM(INDEX($G9:$GP9,1,GZ38):INDEX($G9:$GP9,1,$HD38)),SUM(INDEX($G9:$GP9,1,GZ38):INDEX($G9:$GP9,1,HA38))))</f>
        <v>0</v>
      </c>
      <c r="HJ38" s="364">
        <f>IF(HA38=0,0,IF(AND(HA38&lt;&gt;0,HB38=0),SUM(INDEX($G9:$GP9,1,HA38):INDEX($G9:$GP9,1,$HD38)),SUM(INDEX($G9:$GP9,1,HA38):INDEX($G9:$GP9,1,HB38))))</f>
        <v>0</v>
      </c>
      <c r="HK38" s="364">
        <f>IF(HB38=0,0,IF(AND(HB38&lt;&gt;0,HC38=0),SUM(INDEX($G9:$GP9,1,HB38):INDEX($G9:$GP9,1,$HD38)),SUM(INDEX($G9:$GP9,1,HB38):INDEX($G9:$GP9,1,HC38))))</f>
        <v>0</v>
      </c>
      <c r="HL38" s="364">
        <f>IF(HC38=0,0,IF(AND(HC38&lt;&gt;0,GX38=0),SUM(INDEX($G9:$GP9,1,HC38):INDEX($G9:$GP9,1,$HD38)),SUM(INDEX($G9:$GP9,1,HC38):INDEX($G9:$GP9,1,GX38))))</f>
        <v>0</v>
      </c>
      <c r="HM38" s="519">
        <v>16</v>
      </c>
      <c r="HO38" s="608" t="s">
        <v>79</v>
      </c>
      <c r="HP38" s="435">
        <f>IF(AND(GX38=0,GY38=0),0,IF(AND(GX38=0,GY38&lt;&gt;0),COUNTIF(INDEX($G$3:$GP$20,$GW38,GX38+1):INDEX($G$3:$GP$20,$GW38,GY38),"STK")+COUNTIF(INDEX($G$3:$GP$20,$GW38,GX38+1):INDEX($G$3:$GP$20,$GW38,GY38),"SB"),IF(AND(GX38&lt;&gt;0,GY38=0),COUNTIF(INDEX($G$3:$GP$20,$GW38,GX38):INDEX($G$3:$GP$20,$GW38,HD38),"STK")+COUNTIF(INDEX($G$3:$GP$20,$GW38,GX38):INDEX($G$3:$GP$20,$GW38,HD38),"SB"),COUNTIF(INDEX($G$3:$GP$20,$GW38,GX38):INDEX($G$3:$GP$20,$GW38,GY38),"STK")+COUNTIF(INDEX($G$3:$GP$20,$GW38,GX38):INDEX($G$3:$GP$20,$GW38,GY38),"SB"))))</f>
        <v>12</v>
      </c>
      <c r="HQ38" s="405">
        <f>IF(AND(GY38=0,GZ38=0),0,IF(AND(GY38=0,GZ38&lt;&gt;0),COUNTIF(INDEX($G$3:$GP$20,$GW38,GY38+1):INDEX($G$3:$GP$20,$GW38,GZ38),"STK")+COUNTIF(INDEX($G$3:$GP$20,$GW38,GY38+1):INDEX($G$3:$GP$20,$GW38,GZ38),"SB"),IF(AND(GY38&lt;&gt;0,GZ38=0),COUNTIF(INDEX($G$3:$GP$20,$GW38,GY38):INDEX($G$3:$GP$20,$GW38,HD38),"STK")+COUNTIF(INDEX($G$3:$GP$20,$GW38,GY38):INDEX($G$3:$GP$20,$GW38,HD38),"SB"),COUNTIF(INDEX($G$3:$GP$20,$GW38,GY38):INDEX($G$3:$GP$20,$GW38,GZ38),"STK")+COUNTIF(INDEX($G$3:$GP$20,$GW38,GY38):INDEX($G$3:$GP$20,$GW38,GZ38),"SB"))))</f>
        <v>0</v>
      </c>
      <c r="HR38" s="406">
        <f>IF(AND(GZ38=0,HA38=0),0,IF(AND(GZ38=0,HA38&lt;&gt;0),COUNTIF(INDEX($G$3:$GP$20,$GW38,GZ38+1):INDEX($G$3:$GP$20,$GW38,HA38),"STK")+COUNTIF(INDEX($G$3:$GP$20,$GW38,GZ38+1):INDEX($G$3:$GP$20,$GW38,HA38),"SB"),IF(AND(GZ38&lt;&gt;0,HA38=0),COUNTIF(INDEX($G$3:$GP$20,$GW38,GZ38):INDEX($G$3:$GP$20,$GW38,HD38),"STK")+COUNTIF(INDEX($G$3:$GP$20,$GW38,GZ38):INDEX($G$3:$GP$20,$GW38,HD38),"SB"),COUNTIF(INDEX($G$3:$GP$20,$GW38,GZ38):INDEX($G$3:$GP$20,$GW38,HA38),"STK")+COUNTIF(INDEX($G$3:$GP$20,$GW38,GZ38):INDEX($G$3:$GP$20,$GW38,HA38),"SB"))))</f>
        <v>0</v>
      </c>
      <c r="HS38" s="405">
        <f>IF(AND(HA38=0,HB38=0),0,IF(AND(HA38=0,HB38&lt;&gt;0),COUNTIF(INDEX($G$3:$GP$20,$GW38,HA38+1):INDEX($G$3:$GP$20,$GW38,HB38),"STK")+COUNTIF(INDEX($G$3:$GP$20,$GW38,HA38+1):INDEX($G$3:$GP$20,$GW38,HB38),"SB"),IF(AND(HA38&lt;&gt;0,HB38=0),COUNTIF(INDEX($G$3:$GP$20,$GW38,HA38):INDEX($G$3:$GP$20,$GW38,HD38),"STK")+COUNTIF(INDEX($G$3:$GP$20,$GW38,HA38):INDEX($G$3:$GP$20,$GW38,HD38),"SB"),COUNTIF(INDEX($G$3:$GP$20,$GW38,HA38):INDEX($G$3:$GP$20,$GW38,HB38),"STK")+COUNTIF(INDEX($G$3:$GP$20,$GW38,HA38):INDEX($G$3:$GP$20,$GW38,HB38),"SB"))))</f>
        <v>0</v>
      </c>
      <c r="HT38" s="701">
        <f>IF(AND(HB38=0,HC38=0),0,IF(AND(HB38=0,HC38&lt;&gt;0),COUNTIF(INDEX($G$3:$GP$20,$GW38,HB38+1):INDEX($G$3:$GP$20,$GW38,HC38),"STK")+COUNTIF(INDEX($G$3:$GP$20,$GW38,HB38+1):INDEX($G$3:$GP$20,$GW38,HC38),"SB"),IF(AND(HB38&lt;&gt;0,HC38=0),COUNTIF(INDEX($G$3:$GP$20,$GW38,HB38):INDEX($G$3:$GP$20,$GW38,HD38),"STK")+COUNTIF(INDEX($G$3:$GP$20,$GW38,HB38):INDEX($G$3:$GP$20,$GW38,HD38),"SB"),COUNTIF(INDEX($G$3:$GP$20,$GW38,HB38):INDEX($G$3:$GP$20,$GW38,HC38),"STK")+COUNTIF(INDEX($G$3:$GP$20,$GW38,HB38):INDEX($G$3:$GP$20,$GW38,HC38),"SB"))))</f>
        <v>0</v>
      </c>
      <c r="HU38" s="405">
        <f>IF(AND(HC38=0,GX38=0),0,IF(AND(HC38=0,GX38&lt;&gt;0),COUNTIF(INDEX($G$3:$GP$20,$GW38,HC38+1):INDEX($G$3:$GP$20,$GW38,GX38),"STK")+COUNTIF(INDEX($G$3:$GP$20,$GW38,HC38+1):INDEX($G$3:$GP$20,$GW38,GX38),"SB"),IF(AND(HC38&lt;&gt;0,GX38=0),COUNTIF(INDEX($G$3:$GP$20,$GW38,HC38):INDEX($G$3:$GP$20,$GW38,HD38),"STK")+COUNTIF(INDEX($G$3:$GP$20,$GW38,HC38):INDEX($G$3:$GP$20,$GW38,HD38),"SB"),COUNTIF(INDEX($G$3:$GP$20,$GW38,HC38):INDEX($G$3:$GP$20,$GW38,GX38),"STK")+COUNTIF(INDEX($G$3:$GP$20,$GW38,HC38):INDEX($G$3:$GP$20,$GW38,GX38),"SB"))))</f>
        <v>0</v>
      </c>
      <c r="HV38" s="176"/>
      <c r="HW38" s="607" t="s">
        <v>79</v>
      </c>
      <c r="HX38" s="364">
        <f t="shared" si="24"/>
        <v>0</v>
      </c>
      <c r="HY38" s="364">
        <f t="shared" si="25"/>
        <v>42</v>
      </c>
      <c r="HZ38" s="364">
        <f t="shared" si="26"/>
        <v>0</v>
      </c>
      <c r="IA38" s="364">
        <f t="shared" si="27"/>
        <v>0</v>
      </c>
      <c r="IB38" s="364">
        <f t="shared" si="28"/>
        <v>0</v>
      </c>
      <c r="IC38" s="364">
        <f t="shared" si="29"/>
        <v>0</v>
      </c>
    </row>
    <row r="39" spans="1:237" ht="15.75" customHeight="1" x14ac:dyDescent="0.2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80" t="s">
        <v>37</v>
      </c>
      <c r="S39" s="97">
        <f>G23</f>
        <v>2535</v>
      </c>
      <c r="T39" s="97">
        <f>S23</f>
        <v>2356</v>
      </c>
      <c r="U39" s="80">
        <f>AE23</f>
        <v>3238</v>
      </c>
      <c r="V39" s="80">
        <f>AQ23</f>
        <v>2631</v>
      </c>
      <c r="W39" s="80">
        <f>BC23</f>
        <v>1612</v>
      </c>
      <c r="X39" s="80">
        <f>BO23</f>
        <v>0</v>
      </c>
      <c r="Y39" s="80">
        <f>CA23</f>
        <v>0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GU39" s="28"/>
      <c r="GV39" s="28"/>
      <c r="GW39" s="519">
        <v>8</v>
      </c>
      <c r="GX39" s="364">
        <f>IF(COUNTIF($G10:$GP10,$GX$12)=0,0,HLOOKUP($GX$12,$G10:$GP$25,$HM38,FALSE))</f>
        <v>0</v>
      </c>
      <c r="GY39" s="364">
        <f>IF(COUNTIF($G10:$GP10,$GY$12)=0,0,HLOOKUP($GY$12,$G10:$GP$25,$HM38,FALSE))</f>
        <v>17</v>
      </c>
      <c r="GZ39" s="364">
        <f>IF(COUNTIF($G10:$GP10,$GZ$12)=0,0,HLOOKUP($GZ$12,$G10:$GP$25,$HM38,FALSE))</f>
        <v>0</v>
      </c>
      <c r="HA39" s="364">
        <f>IF(COUNTIF($G10:$GP10,$HA$12)=0,0,HLOOKUP($HA$12,$G10:$GP$25,$HM38,FALSE))</f>
        <v>0</v>
      </c>
      <c r="HB39" s="364">
        <f>IF(COUNTIF($G10:$GP10,$HB$12)=0,0,HLOOKUP($HB$12,$G10:$GP$25,$HM38,FALSE))</f>
        <v>0</v>
      </c>
      <c r="HC39" s="364">
        <f>IF(COUNTIF($G10:$GP10,$HC$12)=0,0,HLOOKUP($HC$12,$G10:$GP$25,$HM38,FALSE))</f>
        <v>0</v>
      </c>
      <c r="HD39" s="520">
        <f>IF(COUNTIF($G10:$GP10,"X")=0,0,HLOOKUP("X",$G10:$GP$25,$HM38,FALSE))</f>
        <v>61</v>
      </c>
      <c r="HE39" s="8"/>
      <c r="HF39" s="607" t="s">
        <v>80</v>
      </c>
      <c r="HG39" s="364">
        <f>IF(GX39=0,0,IF(AND(GX39&lt;&gt;0,GY39=0),SUM(INDEX($G10:$GP10,1,GX39):INDEX($G10:$GP10,1,$HD39)),SUM(INDEX($G10:$GP10,1,GX39):INDEX($G10:$GP10,1,GY39))))</f>
        <v>0</v>
      </c>
      <c r="HH39" s="364">
        <f>IF(GY39=0,0,IF(AND(GY39&lt;&gt;0,GZ39=0),SUM(INDEX($G10:$GP10,1,GY39):INDEX($G10:$GP10,1,$HD39)),SUM(INDEX($G10:$GP10,1,GY39):INDEX($G10:$GP10,1,GZ39))))</f>
        <v>733</v>
      </c>
      <c r="HI39" s="364">
        <f>IF(GZ39=0,0,IF(AND(GZ39&lt;&gt;0,HA39=0),SUM(INDEX($G10:$GP10,1,GZ39):INDEX($G10:$GP10,1,$HD39)),SUM(INDEX($G10:$GP10,1,GZ39):INDEX($G10:$GP10,1,HA39))))</f>
        <v>0</v>
      </c>
      <c r="HJ39" s="364">
        <f>IF(HA39=0,0,IF(AND(HA39&lt;&gt;0,HB39=0),SUM(INDEX($G10:$GP10,1,HA39):INDEX($G10:$GP10,1,$HD39)),SUM(INDEX($G10:$GP10,1,HA39):INDEX($G10:$GP10,1,HB39))))</f>
        <v>0</v>
      </c>
      <c r="HK39" s="364">
        <f>IF(HB39=0,0,IF(AND(HB39&lt;&gt;0,HC39=0),SUM(INDEX($G10:$GP10,1,HB39):INDEX($G10:$GP10,1,$HD39)),SUM(INDEX($G10:$GP10,1,HB39):INDEX($G10:$GP10,1,HC39))))</f>
        <v>0</v>
      </c>
      <c r="HL39" s="364">
        <f>IF(HC39=0,0,IF(AND(HC39&lt;&gt;0,GX39=0),SUM(INDEX($G10:$GP10,1,HC39):INDEX($G10:$GP10,1,$HD39)),SUM(INDEX($G10:$GP10,1,HC39):INDEX($G10:$GP10,1,GX39))))</f>
        <v>0</v>
      </c>
      <c r="HM39" s="519">
        <v>15</v>
      </c>
      <c r="HO39" s="608" t="s">
        <v>80</v>
      </c>
      <c r="HP39" s="435">
        <f>IF(AND(GX39=0,GY39=0),0,IF(AND(GX39=0,GY39&lt;&gt;0),COUNTIF(INDEX($G$3:$GP$20,$GW39,GX39+1):INDEX($G$3:$GP$20,$GW39,GY39),"STK")+COUNTIF(INDEX($G$3:$GP$20,$GW39,GX39+1):INDEX($G$3:$GP$20,$GW39,GY39),"SB"),IF(AND(GX39&lt;&gt;0,GY39=0),COUNTIF(INDEX($G$3:$GP$20,$GW39,GX39):INDEX($G$3:$GP$20,$GW39,HD39),"STK")+COUNTIF(INDEX($G$3:$GP$20,$GW39,GX39):INDEX($G$3:$GP$20,$GW39,HD39),"SB"),COUNTIF(INDEX($G$3:$GP$20,$GW39,GX39):INDEX($G$3:$GP$20,$GW39,GY39),"STK")+COUNTIF(INDEX($G$3:$GP$20,$GW39,GX39):INDEX($G$3:$GP$20,$GW39,GY39),"SB"))))</f>
        <v>3</v>
      </c>
      <c r="HQ39" s="405">
        <f>IF(AND(GY39=0,GZ39=0),0,IF(AND(GY39=0,GZ39&lt;&gt;0),COUNTIF(INDEX($G$3:$GP$20,$GW39,GY39+1):INDEX($G$3:$GP$20,$GW39,GZ39),"STK")+COUNTIF(INDEX($G$3:$GP$20,$GW39,GY39+1):INDEX($G$3:$GP$20,$GW39,GZ39),"SB"),IF(AND(GY39&lt;&gt;0,GZ39=0),COUNTIF(INDEX($G$3:$GP$20,$GW39,GY39):INDEX($G$3:$GP$20,$GW39,HD39),"STK")+COUNTIF(INDEX($G$3:$GP$20,$GW39,GY39):INDEX($G$3:$GP$20,$GW39,HD39),"SB"),COUNTIF(INDEX($G$3:$GP$20,$GW39,GY39):INDEX($G$3:$GP$20,$GW39,GZ39),"STK")+COUNTIF(INDEX($G$3:$GP$20,$GW39,GY39):INDEX($G$3:$GP$20,$GW39,GZ39),"SB"))))</f>
        <v>5</v>
      </c>
      <c r="HR39" s="406">
        <f>IF(AND(GZ39=0,HA39=0),0,IF(AND(GZ39=0,HA39&lt;&gt;0),COUNTIF(INDEX($G$3:$GP$20,$GW39,GZ39+1):INDEX($G$3:$GP$20,$GW39,HA39),"STK")+COUNTIF(INDEX($G$3:$GP$20,$GW39,GZ39+1):INDEX($G$3:$GP$20,$GW39,HA39),"SB"),IF(AND(GZ39&lt;&gt;0,HA39=0),COUNTIF(INDEX($G$3:$GP$20,$GW39,GZ39):INDEX($G$3:$GP$20,$GW39,HD39),"STK")+COUNTIF(INDEX($G$3:$GP$20,$GW39,GZ39):INDEX($G$3:$GP$20,$GW39,HD39),"SB"),COUNTIF(INDEX($G$3:$GP$20,$GW39,GZ39):INDEX($G$3:$GP$20,$GW39,HA39),"STK")+COUNTIF(INDEX($G$3:$GP$20,$GW39,GZ39):INDEX($G$3:$GP$20,$GW39,HA39),"SB"))))</f>
        <v>0</v>
      </c>
      <c r="HS39" s="405">
        <f>IF(AND(HA39=0,HB39=0),0,IF(AND(HA39=0,HB39&lt;&gt;0),COUNTIF(INDEX($G$3:$GP$20,$GW39,HA39+1):INDEX($G$3:$GP$20,$GW39,HB39),"STK")+COUNTIF(INDEX($G$3:$GP$20,$GW39,HA39+1):INDEX($G$3:$GP$20,$GW39,HB39),"SB"),IF(AND(HA39&lt;&gt;0,HB39=0),COUNTIF(INDEX($G$3:$GP$20,$GW39,HA39):INDEX($G$3:$GP$20,$GW39,HD39),"STK")+COUNTIF(INDEX($G$3:$GP$20,$GW39,HA39):INDEX($G$3:$GP$20,$GW39,HD39),"SB"),COUNTIF(INDEX($G$3:$GP$20,$GW39,HA39):INDEX($G$3:$GP$20,$GW39,HB39),"STK")+COUNTIF(INDEX($G$3:$GP$20,$GW39,HA39):INDEX($G$3:$GP$20,$GW39,HB39),"SB"))))</f>
        <v>0</v>
      </c>
      <c r="HT39" s="701">
        <f>IF(AND(HB39=0,HC39=0),0,IF(AND(HB39=0,HC39&lt;&gt;0),COUNTIF(INDEX($G$3:$GP$20,$GW39,HB39+1):INDEX($G$3:$GP$20,$GW39,HC39),"STK")+COUNTIF(INDEX($G$3:$GP$20,$GW39,HB39+1):INDEX($G$3:$GP$20,$GW39,HC39),"SB"),IF(AND(HB39&lt;&gt;0,HC39=0),COUNTIF(INDEX($G$3:$GP$20,$GW39,HB39):INDEX($G$3:$GP$20,$GW39,HD39),"STK")+COUNTIF(INDEX($G$3:$GP$20,$GW39,HB39):INDEX($G$3:$GP$20,$GW39,HD39),"SB"),COUNTIF(INDEX($G$3:$GP$20,$GW39,HB39):INDEX($G$3:$GP$20,$GW39,HC39),"STK")+COUNTIF(INDEX($G$3:$GP$20,$GW39,HB39):INDEX($G$3:$GP$20,$GW39,HC39),"SB"))))</f>
        <v>0</v>
      </c>
      <c r="HU39" s="405">
        <f>IF(AND(HC39=0,GX39=0),0,IF(AND(HC39=0,GX39&lt;&gt;0),COUNTIF(INDEX($G$3:$GP$20,$GW39,HC39+1):INDEX($G$3:$GP$20,$GW39,GX39),"STK")+COUNTIF(INDEX($G$3:$GP$20,$GW39,HC39+1):INDEX($G$3:$GP$20,$GW39,GX39),"SB"),IF(AND(HC39&lt;&gt;0,GX39=0),COUNTIF(INDEX($G$3:$GP$20,$GW39,HC39):INDEX($G$3:$GP$20,$GW39,HD39),"STK")+COUNTIF(INDEX($G$3:$GP$20,$GW39,HC39):INDEX($G$3:$GP$20,$GW39,HD39),"SB"),COUNTIF(INDEX($G$3:$GP$20,$GW39,HC39):INDEX($G$3:$GP$20,$GW39,GX39),"STK")+COUNTIF(INDEX($G$3:$GP$20,$GW39,HC39):INDEX($G$3:$GP$20,$GW39,GX39),"SB"))))</f>
        <v>0</v>
      </c>
      <c r="HV39" s="176"/>
      <c r="HW39" s="607" t="s">
        <v>80</v>
      </c>
      <c r="HX39" s="364">
        <f t="shared" si="24"/>
        <v>0</v>
      </c>
      <c r="HY39" s="364">
        <f t="shared" si="25"/>
        <v>34</v>
      </c>
      <c r="HZ39" s="364">
        <f t="shared" si="26"/>
        <v>0</v>
      </c>
      <c r="IA39" s="364">
        <f t="shared" si="27"/>
        <v>0</v>
      </c>
      <c r="IB39" s="364">
        <f t="shared" si="28"/>
        <v>0</v>
      </c>
      <c r="IC39" s="364">
        <f t="shared" si="29"/>
        <v>0</v>
      </c>
    </row>
    <row r="40" spans="1:237" ht="15.75" customHeight="1" x14ac:dyDescent="0.2">
      <c r="A40" s="33" t="s">
        <v>437</v>
      </c>
      <c r="B40" s="483">
        <v>42735</v>
      </c>
      <c r="C40" s="483">
        <v>43100</v>
      </c>
      <c r="D40" s="483">
        <v>43465</v>
      </c>
      <c r="E40" s="483">
        <v>43708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81" t="s">
        <v>38</v>
      </c>
      <c r="S40" s="81">
        <f>G24</f>
        <v>2400</v>
      </c>
      <c r="T40" s="80">
        <f>S24</f>
        <v>2401</v>
      </c>
      <c r="U40" s="80">
        <f>AE24</f>
        <v>2338</v>
      </c>
      <c r="V40" s="80">
        <f>AQ24</f>
        <v>2283</v>
      </c>
      <c r="W40" s="80">
        <f>BC24</f>
        <v>1530</v>
      </c>
      <c r="X40" s="80">
        <f>BO24</f>
        <v>0</v>
      </c>
      <c r="Y40" s="80">
        <f>CA24</f>
        <v>0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GU40" s="28"/>
      <c r="GV40" s="28"/>
      <c r="GW40" s="519">
        <v>9</v>
      </c>
      <c r="GX40" s="364">
        <f>IF(COUNTIF($G11:$GP11,$GX$12)=0,0,HLOOKUP($GX$12,$G11:$GP$25,$HM39,FALSE))</f>
        <v>0</v>
      </c>
      <c r="GY40" s="364">
        <f>IF(COUNTIF($G11:$GP11,$GY$12)=0,0,HLOOKUP($GY$12,$G11:$GP$25,$HM39,FALSE))</f>
        <v>18</v>
      </c>
      <c r="GZ40" s="364">
        <f>IF(COUNTIF($G11:$GP11,$GZ$12)=0,0,HLOOKUP($GZ$12,$G11:$GP$25,$HM39,FALSE))</f>
        <v>0</v>
      </c>
      <c r="HA40" s="364">
        <f>IF(COUNTIF($G11:$GP11,$HA$12)=0,0,HLOOKUP($HA$12,$G11:$GP$25,$HM39,FALSE))</f>
        <v>0</v>
      </c>
      <c r="HB40" s="364">
        <f>IF(COUNTIF($G11:$GP11,$HB$12)=0,0,HLOOKUP($HB$12,$G11:$GP$25,$HM39,FALSE))</f>
        <v>0</v>
      </c>
      <c r="HC40" s="364">
        <f>IF(COUNTIF($G11:$GP11,$HC$12)=0,0,HLOOKUP($HC$12,$G11:$GP$25,$HM39,FALSE))</f>
        <v>0</v>
      </c>
      <c r="HD40" s="520">
        <f>IF(COUNTIF($G11:$GP11,"X")=0,0,HLOOKUP("X",$G11:$GP$25,$HM39,FALSE))</f>
        <v>61</v>
      </c>
      <c r="HE40" s="8"/>
      <c r="HF40" s="607" t="s">
        <v>81</v>
      </c>
      <c r="HG40" s="364">
        <f>IF(GX40=0,0,IF(AND(GX40&lt;&gt;0,GY40=0),SUM(INDEX($G11:$GP11,1,GX40):INDEX($G11:$GP11,1,$HD40)),SUM(INDEX($G11:$GP11,1,GX40):INDEX($G11:$GP11,1,GY40))))</f>
        <v>0</v>
      </c>
      <c r="HH40" s="364">
        <f>IF(GY40=0,0,IF(AND(GY40&lt;&gt;0,GZ40=0),SUM(INDEX($G11:$GP11,1,GY40):INDEX($G11:$GP11,1,$HD40)),SUM(INDEX($G11:$GP11,1,GY40):INDEX($G11:$GP11,1,GZ40))))</f>
        <v>931</v>
      </c>
      <c r="HI40" s="364">
        <f>IF(GZ40=0,0,IF(AND(GZ40&lt;&gt;0,HA40=0),SUM(INDEX($G11:$GP11,1,GZ40):INDEX($G11:$GP11,1,$HD40)),SUM(INDEX($G11:$GP11,1,GZ40):INDEX($G11:$GP11,1,HA40))))</f>
        <v>0</v>
      </c>
      <c r="HJ40" s="364">
        <f>IF(HA40=0,0,IF(AND(HA40&lt;&gt;0,HB40=0),SUM(INDEX($G11:$GP11,1,HA40):INDEX($G11:$GP11,1,$HD40)),SUM(INDEX($G11:$GP11,1,HA40):INDEX($G11:$GP11,1,HB40))))</f>
        <v>0</v>
      </c>
      <c r="HK40" s="364">
        <f>IF(HB40=0,0,IF(AND(HB40&lt;&gt;0,HC40=0),SUM(INDEX($G11:$GP11,1,HB40):INDEX($G11:$GP11,1,$HD40)),SUM(INDEX($G11:$GP11,1,HB40):INDEX($G11:$GP11,1,HC40))))</f>
        <v>0</v>
      </c>
      <c r="HL40" s="364">
        <f>IF(HC40=0,0,IF(AND(HC40&lt;&gt;0,GX40=0),SUM(INDEX($G11:$GP11,1,HC40):INDEX($G11:$GP11,1,$HD40)),SUM(INDEX($G11:$GP11,1,HC40):INDEX($G11:$GP11,1,GX40))))</f>
        <v>0</v>
      </c>
      <c r="HM40" s="519">
        <v>14</v>
      </c>
      <c r="HO40" s="608" t="s">
        <v>81</v>
      </c>
      <c r="HP40" s="435">
        <f>IF(AND(GX40=0,GY40=0),0,IF(AND(GX40=0,GY40&lt;&gt;0),COUNTIF(INDEX($G$3:$GP$20,$GW40,GX40+1):INDEX($G$3:$GP$20,$GW40,GY40),"STK")+COUNTIF(INDEX($G$3:$GP$20,$GW40,GX40+1):INDEX($G$3:$GP$20,$GW40,GY40),"SB"),IF(AND(GX40&lt;&gt;0,GY40=0),COUNTIF(INDEX($G$3:$GP$20,$GW40,GX40):INDEX($G$3:$GP$20,$GW40,HD40),"STK")+COUNTIF(INDEX($G$3:$GP$20,$GW40,GX40):INDEX($G$3:$GP$20,$GW40,HD40),"SB"),COUNTIF(INDEX($G$3:$GP$20,$GW40,GX40):INDEX($G$3:$GP$20,$GW40,GY40),"STK")+COUNTIF(INDEX($G$3:$GP$20,$GW40,GX40):INDEX($G$3:$GP$20,$GW40,GY40),"SB"))))</f>
        <v>14</v>
      </c>
      <c r="HQ40" s="405">
        <f>IF(AND(GY40=0,GZ40=0),0,IF(AND(GY40=0,GZ40&lt;&gt;0),COUNTIF(INDEX($G$3:$GP$20,$GW40,GY40+1):INDEX($G$3:$GP$20,$GW40,GZ40),"STK")+COUNTIF(INDEX($G$3:$GP$20,$GW40,GY40+1):INDEX($G$3:$GP$20,$GW40,GZ40),"SB"),IF(AND(GY40&lt;&gt;0,GZ40=0),COUNTIF(INDEX($G$3:$GP$20,$GW40,GY40):INDEX($G$3:$GP$20,$GW40,HD40),"STK")+COUNTIF(INDEX($G$3:$GP$20,$GW40,GY40):INDEX($G$3:$GP$20,$GW40,HD40),"SB"),COUNTIF(INDEX($G$3:$GP$20,$GW40,GY40):INDEX($G$3:$GP$20,$GW40,GZ40),"STK")+COUNTIF(INDEX($G$3:$GP$20,$GW40,GY40):INDEX($G$3:$GP$20,$GW40,GZ40),"SB"))))</f>
        <v>0</v>
      </c>
      <c r="HR40" s="406">
        <f>IF(AND(GZ40=0,HA40=0),0,IF(AND(GZ40=0,HA40&lt;&gt;0),COUNTIF(INDEX($G$3:$GP$20,$GW40,GZ40+1):INDEX($G$3:$GP$20,$GW40,HA40),"STK")+COUNTIF(INDEX($G$3:$GP$20,$GW40,GZ40+1):INDEX($G$3:$GP$20,$GW40,HA40),"SB"),IF(AND(GZ40&lt;&gt;0,HA40=0),COUNTIF(INDEX($G$3:$GP$20,$GW40,GZ40):INDEX($G$3:$GP$20,$GW40,HD40),"STK")+COUNTIF(INDEX($G$3:$GP$20,$GW40,GZ40):INDEX($G$3:$GP$20,$GW40,HD40),"SB"),COUNTIF(INDEX($G$3:$GP$20,$GW40,GZ40):INDEX($G$3:$GP$20,$GW40,HA40),"STK")+COUNTIF(INDEX($G$3:$GP$20,$GW40,GZ40):INDEX($G$3:$GP$20,$GW40,HA40),"SB"))))</f>
        <v>0</v>
      </c>
      <c r="HS40" s="405">
        <f>IF(AND(HA40=0,HB40=0),0,IF(AND(HA40=0,HB40&lt;&gt;0),COUNTIF(INDEX($G$3:$GP$20,$GW40,HA40+1):INDEX($G$3:$GP$20,$GW40,HB40),"STK")+COUNTIF(INDEX($G$3:$GP$20,$GW40,HA40+1):INDEX($G$3:$GP$20,$GW40,HB40),"SB"),IF(AND(HA40&lt;&gt;0,HB40=0),COUNTIF(INDEX($G$3:$GP$20,$GW40,HA40):INDEX($G$3:$GP$20,$GW40,HD40),"STK")+COUNTIF(INDEX($G$3:$GP$20,$GW40,HA40):INDEX($G$3:$GP$20,$GW40,HD40),"SB"),COUNTIF(INDEX($G$3:$GP$20,$GW40,HA40):INDEX($G$3:$GP$20,$GW40,HB40),"STK")+COUNTIF(INDEX($G$3:$GP$20,$GW40,HA40):INDEX($G$3:$GP$20,$GW40,HB40),"SB"))))</f>
        <v>0</v>
      </c>
      <c r="HT40" s="701">
        <f>IF(AND(HB40=0,HC40=0),0,IF(AND(HB40=0,HC40&lt;&gt;0),COUNTIF(INDEX($G$3:$GP$20,$GW40,HB40+1):INDEX($G$3:$GP$20,$GW40,HC40),"STK")+COUNTIF(INDEX($G$3:$GP$20,$GW40,HB40+1):INDEX($G$3:$GP$20,$GW40,HC40),"SB"),IF(AND(HB40&lt;&gt;0,HC40=0),COUNTIF(INDEX($G$3:$GP$20,$GW40,HB40):INDEX($G$3:$GP$20,$GW40,HD40),"STK")+COUNTIF(INDEX($G$3:$GP$20,$GW40,HB40):INDEX($G$3:$GP$20,$GW40,HD40),"SB"),COUNTIF(INDEX($G$3:$GP$20,$GW40,HB40):INDEX($G$3:$GP$20,$GW40,HC40),"STK")+COUNTIF(INDEX($G$3:$GP$20,$GW40,HB40):INDEX($G$3:$GP$20,$GW40,HC40),"SB"))))</f>
        <v>0</v>
      </c>
      <c r="HU40" s="405">
        <f>IF(AND(HC40=0,GX40=0),0,IF(AND(HC40=0,GX40&lt;&gt;0),COUNTIF(INDEX($G$3:$GP$20,$GW40,HC40+1):INDEX($G$3:$GP$20,$GW40,GX40),"STK")+COUNTIF(INDEX($G$3:$GP$20,$GW40,HC40+1):INDEX($G$3:$GP$20,$GW40,GX40),"SB"),IF(AND(HC40&lt;&gt;0,GX40=0),COUNTIF(INDEX($G$3:$GP$20,$GW40,HC40):INDEX($G$3:$GP$20,$GW40,HD40),"STK")+COUNTIF(INDEX($G$3:$GP$20,$GW40,HC40):INDEX($G$3:$GP$20,$GW40,HD40),"SB"),COUNTIF(INDEX($G$3:$GP$20,$GW40,HC40):INDEX($G$3:$GP$20,$GW40,GX40),"STK")+COUNTIF(INDEX($G$3:$GP$20,$GW40,HC40):INDEX($G$3:$GP$20,$GW40,GX40),"SB"))))</f>
        <v>0</v>
      </c>
      <c r="HV40" s="176"/>
      <c r="HW40" s="607" t="s">
        <v>81</v>
      </c>
      <c r="HX40" s="364">
        <f t="shared" si="24"/>
        <v>0</v>
      </c>
      <c r="HY40" s="364">
        <f t="shared" si="25"/>
        <v>38</v>
      </c>
      <c r="HZ40" s="364">
        <f t="shared" si="26"/>
        <v>0</v>
      </c>
      <c r="IA40" s="364">
        <f t="shared" si="27"/>
        <v>0</v>
      </c>
      <c r="IB40" s="364">
        <f t="shared" si="28"/>
        <v>0</v>
      </c>
      <c r="IC40" s="364">
        <f t="shared" si="29"/>
        <v>0</v>
      </c>
    </row>
    <row r="41" spans="1:237" ht="15.75" customHeight="1" x14ac:dyDescent="0.2">
      <c r="A41" s="81" t="s">
        <v>438</v>
      </c>
      <c r="B41" s="491">
        <v>2</v>
      </c>
      <c r="C41" s="491">
        <v>2</v>
      </c>
      <c r="D41" s="491">
        <v>3</v>
      </c>
      <c r="E41" s="491">
        <v>8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96" t="s">
        <v>202</v>
      </c>
      <c r="S41" s="94">
        <f>AVERAGE(G27:R27)</f>
        <v>10.916666666666666</v>
      </c>
      <c r="T41" s="94">
        <f>AVERAGE(S27:AD27)</f>
        <v>10.666666666666666</v>
      </c>
      <c r="U41" s="94">
        <f>AVERAGE(AE27:AP27)</f>
        <v>10.916666666666666</v>
      </c>
      <c r="V41" s="94">
        <f>AVERAGE(AQ27:BB27)</f>
        <v>9</v>
      </c>
      <c r="W41" s="94">
        <f>AVERAGE(BC27:BJ27)</f>
        <v>6</v>
      </c>
      <c r="X41" s="27"/>
      <c r="Y41" s="27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GU41" s="28"/>
      <c r="GV41" s="28"/>
      <c r="GW41" s="519">
        <v>10</v>
      </c>
      <c r="GX41" s="364">
        <f>IF(COUNTIF($G12:$GP12,$GX$12)=0,0,HLOOKUP($GX$12,$G12:$GP$25,$HM40,FALSE))</f>
        <v>0</v>
      </c>
      <c r="GY41" s="364">
        <f>IF(COUNTIF($G12:$GP12,$GY$12)=0,0,HLOOKUP($GY$12,$G12:$GP$25,$HM40,FALSE))</f>
        <v>12</v>
      </c>
      <c r="GZ41" s="364">
        <f>IF(COUNTIF($G12:$GP12,$GZ$12)=0,0,HLOOKUP($GZ$12,$G12:$GP$25,$HM40,FALSE))</f>
        <v>0</v>
      </c>
      <c r="HA41" s="364">
        <f>IF(COUNTIF($G12:$GP12,$HA$12)=0,0,HLOOKUP($HA$12,$G12:$GP$25,$HM40,FALSE))</f>
        <v>0</v>
      </c>
      <c r="HB41" s="364">
        <f>IF(COUNTIF($G12:$GP12,$HB$12)=0,0,HLOOKUP($HB$12,$G12:$GP$25,$HM40,FALSE))</f>
        <v>0</v>
      </c>
      <c r="HC41" s="364">
        <f>IF(COUNTIF($G12:$GP12,$HC$12)=0,0,HLOOKUP($HC$12,$G12:$GP$25,$HM40,FALSE))</f>
        <v>0</v>
      </c>
      <c r="HD41" s="520">
        <f>IF(COUNTIF($G12:$GP12,"X")=0,0,HLOOKUP("X",$G12:$GP$25,$HM40,FALSE))</f>
        <v>61</v>
      </c>
      <c r="HE41" s="8"/>
      <c r="HF41" s="607" t="s">
        <v>82</v>
      </c>
      <c r="HG41" s="364">
        <f>IF(GX41=0,0,IF(AND(GX41&lt;&gt;0,GY41=0),SUM(INDEX($G12:$GP12,1,GX41):INDEX($G12:$GP12,1,$HD41)),SUM(INDEX($G12:$GP12,1,GX41):INDEX($G12:$GP12,1,GY41))))</f>
        <v>0</v>
      </c>
      <c r="HH41" s="364">
        <f>IF(GY41=0,0,IF(AND(GY41&lt;&gt;0,GZ41=0),SUM(INDEX($G12:$GP12,1,GY41):INDEX($G12:$GP12,1,$HD41)),SUM(INDEX($G12:$GP12,1,GY41):INDEX($G12:$GP12,1,GZ41))))</f>
        <v>730</v>
      </c>
      <c r="HI41" s="364">
        <f>IF(GZ41=0,0,IF(AND(GZ41&lt;&gt;0,HA41=0),SUM(INDEX($G12:$GP12,1,GZ41):INDEX($G12:$GP12,1,$HD41)),SUM(INDEX($G12:$GP12,1,GZ41):INDEX($G12:$GP12,1,HA41))))</f>
        <v>0</v>
      </c>
      <c r="HJ41" s="364">
        <f>IF(HA41=0,0,IF(AND(HA41&lt;&gt;0,HB41=0),SUM(INDEX($G12:$GP12,1,HA41):INDEX($G12:$GP12,1,$HD41)),SUM(INDEX($G12:$GP12,1,HA41):INDEX($G12:$GP12,1,HB41))))</f>
        <v>0</v>
      </c>
      <c r="HK41" s="364">
        <f>IF(HB41=0,0,IF(AND(HB41&lt;&gt;0,HC41=0),SUM(INDEX($G12:$GP12,1,HB41):INDEX($G12:$GP12,1,$HD41)),SUM(INDEX($G12:$GP12,1,HB41):INDEX($G12:$GP12,1,HC41))))</f>
        <v>0</v>
      </c>
      <c r="HL41" s="364">
        <f>IF(HC41=0,0,IF(AND(HC41&lt;&gt;0,GX41=0),SUM(INDEX($G12:$GP12,1,HC41):INDEX($G12:$GP12,1,$HD41)),SUM(INDEX($G12:$GP12,1,HC41):INDEX($G12:$GP12,1,GX41))))</f>
        <v>0</v>
      </c>
      <c r="HM41" s="519">
        <v>13</v>
      </c>
      <c r="HO41" s="608" t="s">
        <v>82</v>
      </c>
      <c r="HP41" s="435">
        <f>IF(AND(GX41=0,GY41=0),0,IF(AND(GX41=0,GY41&lt;&gt;0),COUNTIF(INDEX($G$3:$GP$20,$GW41,GX41+1):INDEX($G$3:$GP$20,$GW41,GY41),"STK")+COUNTIF(INDEX($G$3:$GP$20,$GW41,GX41+1):INDEX($G$3:$GP$20,$GW41,GY41),"SB"),IF(AND(GX41&lt;&gt;0,GY41=0),COUNTIF(INDEX($G$3:$GP$20,$GW41,GX41):INDEX($G$3:$GP$20,$GW41,HD41),"STK")+COUNTIF(INDEX($G$3:$GP$20,$GW41,GX41):INDEX($G$3:$GP$20,$GW41,HD41),"SB"),COUNTIF(INDEX($G$3:$GP$20,$GW41,GX41):INDEX($G$3:$GP$20,$GW41,GY41),"STK")+COUNTIF(INDEX($G$3:$GP$20,$GW41,GX41):INDEX($G$3:$GP$20,$GW41,GY41),"SB"))))</f>
        <v>5</v>
      </c>
      <c r="HQ41" s="405">
        <f>IF(AND(GY41=0,GZ41=0),0,IF(AND(GY41=0,GZ41&lt;&gt;0),COUNTIF(INDEX($G$3:$GP$20,$GW41,GY41+1):INDEX($G$3:$GP$20,$GW41,GZ41),"STK")+COUNTIF(INDEX($G$3:$GP$20,$GW41,GY41+1):INDEX($G$3:$GP$20,$GW41,GZ41),"SB"),IF(AND(GY41&lt;&gt;0,GZ41=0),COUNTIF(INDEX($G$3:$GP$20,$GW41,GY41):INDEX($G$3:$GP$20,$GW41,HD41),"STK")+COUNTIF(INDEX($G$3:$GP$20,$GW41,GY41):INDEX($G$3:$GP$20,$GW41,HD41),"SB"),COUNTIF(INDEX($G$3:$GP$20,$GW41,GY41):INDEX($G$3:$GP$20,$GW41,GZ41),"STK")+COUNTIF(INDEX($G$3:$GP$20,$GW41,GY41):INDEX($G$3:$GP$20,$GW41,GZ41),"SB"))))</f>
        <v>17</v>
      </c>
      <c r="HR41" s="406">
        <f>IF(AND(GZ41=0,HA41=0),0,IF(AND(GZ41=0,HA41&lt;&gt;0),COUNTIF(INDEX($G$3:$GP$20,$GW41,GZ41+1):INDEX($G$3:$GP$20,$GW41,HA41),"STK")+COUNTIF(INDEX($G$3:$GP$20,$GW41,GZ41+1):INDEX($G$3:$GP$20,$GW41,HA41),"SB"),IF(AND(GZ41&lt;&gt;0,HA41=0),COUNTIF(INDEX($G$3:$GP$20,$GW41,GZ41):INDEX($G$3:$GP$20,$GW41,HD41),"STK")+COUNTIF(INDEX($G$3:$GP$20,$GW41,GZ41):INDEX($G$3:$GP$20,$GW41,HD41),"SB"),COUNTIF(INDEX($G$3:$GP$20,$GW41,GZ41):INDEX($G$3:$GP$20,$GW41,HA41),"STK")+COUNTIF(INDEX($G$3:$GP$20,$GW41,GZ41):INDEX($G$3:$GP$20,$GW41,HA41),"SB"))))</f>
        <v>0</v>
      </c>
      <c r="HS41" s="405">
        <f>IF(AND(HA41=0,HB41=0),0,IF(AND(HA41=0,HB41&lt;&gt;0),COUNTIF(INDEX($G$3:$GP$20,$GW41,HA41+1):INDEX($G$3:$GP$20,$GW41,HB41),"STK")+COUNTIF(INDEX($G$3:$GP$20,$GW41,HA41+1):INDEX($G$3:$GP$20,$GW41,HB41),"SB"),IF(AND(HA41&lt;&gt;0,HB41=0),COUNTIF(INDEX($G$3:$GP$20,$GW41,HA41):INDEX($G$3:$GP$20,$GW41,HD41),"STK")+COUNTIF(INDEX($G$3:$GP$20,$GW41,HA41):INDEX($G$3:$GP$20,$GW41,HD41),"SB"),COUNTIF(INDEX($G$3:$GP$20,$GW41,HA41):INDEX($G$3:$GP$20,$GW41,HB41),"STK")+COUNTIF(INDEX($G$3:$GP$20,$GW41,HA41):INDEX($G$3:$GP$20,$GW41,HB41),"SB"))))</f>
        <v>0</v>
      </c>
      <c r="HT41" s="701">
        <f>IF(AND(HB41=0,HC41=0),0,IF(AND(HB41=0,HC41&lt;&gt;0),COUNTIF(INDEX($G$3:$GP$20,$GW41,HB41+1):INDEX($G$3:$GP$20,$GW41,HC41),"STK")+COUNTIF(INDEX($G$3:$GP$20,$GW41,HB41+1):INDEX($G$3:$GP$20,$GW41,HC41),"SB"),IF(AND(HB41&lt;&gt;0,HC41=0),COUNTIF(INDEX($G$3:$GP$20,$GW41,HB41):INDEX($G$3:$GP$20,$GW41,HD41),"STK")+COUNTIF(INDEX($G$3:$GP$20,$GW41,HB41):INDEX($G$3:$GP$20,$GW41,HD41),"SB"),COUNTIF(INDEX($G$3:$GP$20,$GW41,HB41):INDEX($G$3:$GP$20,$GW41,HC41),"STK")+COUNTIF(INDEX($G$3:$GP$20,$GW41,HB41):INDEX($G$3:$GP$20,$GW41,HC41),"SB"))))</f>
        <v>0</v>
      </c>
      <c r="HU41" s="405">
        <f>IF(AND(HC41=0,GX41=0),0,IF(AND(HC41=0,GX41&lt;&gt;0),COUNTIF(INDEX($G$3:$GP$20,$GW41,HC41+1):INDEX($G$3:$GP$20,$GW41,GX41),"STK")+COUNTIF(INDEX($G$3:$GP$20,$GW41,HC41+1):INDEX($G$3:$GP$20,$GW41,GX41),"SB"),IF(AND(HC41&lt;&gt;0,GX41=0),COUNTIF(INDEX($G$3:$GP$20,$GW41,HC41):INDEX($G$3:$GP$20,$GW41,HD41),"STK")+COUNTIF(INDEX($G$3:$GP$20,$GW41,HC41):INDEX($G$3:$GP$20,$GW41,HD41),"SB"),COUNTIF(INDEX($G$3:$GP$20,$GW41,HC41):INDEX($G$3:$GP$20,$GW41,GX41),"STK")+COUNTIF(INDEX($G$3:$GP$20,$GW41,HC41):INDEX($G$3:$GP$20,$GW41,GX41),"SB"))))</f>
        <v>0</v>
      </c>
      <c r="HV41" s="176"/>
      <c r="HW41" s="607" t="s">
        <v>82</v>
      </c>
      <c r="HX41" s="364">
        <f t="shared" si="24"/>
        <v>0</v>
      </c>
      <c r="HY41" s="364">
        <f t="shared" si="25"/>
        <v>27</v>
      </c>
      <c r="HZ41" s="364">
        <f t="shared" si="26"/>
        <v>0</v>
      </c>
      <c r="IA41" s="364">
        <f t="shared" si="27"/>
        <v>0</v>
      </c>
      <c r="IB41" s="364">
        <f t="shared" si="28"/>
        <v>0</v>
      </c>
      <c r="IC41" s="364">
        <f t="shared" si="29"/>
        <v>0</v>
      </c>
    </row>
    <row r="42" spans="1:237" ht="15.75" customHeight="1" x14ac:dyDescent="0.2">
      <c r="A42" s="33" t="s">
        <v>36</v>
      </c>
      <c r="B42" s="491">
        <v>13</v>
      </c>
      <c r="C42" s="491">
        <f>B42-C41</f>
        <v>11</v>
      </c>
      <c r="D42" s="491">
        <f>C42-D41</f>
        <v>8</v>
      </c>
      <c r="E42" s="491">
        <f>D42-E41</f>
        <v>0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96" t="s">
        <v>36</v>
      </c>
      <c r="S42" s="94">
        <f>AVERAGE(G33:R33)</f>
        <v>16</v>
      </c>
      <c r="T42" s="94">
        <f>AVERAGE(S33:AD33)</f>
        <v>14.916666666666666</v>
      </c>
      <c r="U42" s="94">
        <f>AVERAGE(AE33:AP33)</f>
        <v>12.416666666666666</v>
      </c>
      <c r="V42" s="94">
        <f>AVERAGE(AQ33:BB33)</f>
        <v>10.166666666666666</v>
      </c>
      <c r="W42" s="94">
        <f>AVERAGE(BC33:BJ33)</f>
        <v>8</v>
      </c>
      <c r="X42" s="94"/>
      <c r="Y42" s="9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GU42" s="28"/>
      <c r="GV42" s="28"/>
      <c r="GW42" s="519">
        <v>11</v>
      </c>
      <c r="GX42" s="364">
        <f>IF(COUNTIF($G13:$GP13,$GX$12)=0,0,HLOOKUP($GX$12,$G13:$GP$25,$HM41,FALSE))</f>
        <v>0</v>
      </c>
      <c r="GY42" s="364">
        <f>IF(COUNTIF($G13:$GP13,$GY$12)=0,0,HLOOKUP($GY$12,$G13:$GP$25,$HM41,FALSE))</f>
        <v>0</v>
      </c>
      <c r="GZ42" s="364">
        <f>IF(COUNTIF($G13:$GP13,$GZ$12)=0,0,HLOOKUP($GZ$12,$G13:$GP$25,$HM41,FALSE))</f>
        <v>0</v>
      </c>
      <c r="HA42" s="364">
        <f>IF(COUNTIF($G13:$GP13,$HA$12)=0,0,HLOOKUP($HA$12,$G13:$GP$25,$HM41,FALSE))</f>
        <v>0</v>
      </c>
      <c r="HB42" s="364">
        <f>IF(COUNTIF($G13:$GP13,$HB$12)=0,0,HLOOKUP($HB$12,$G13:$GP$25,$HM41,FALSE))</f>
        <v>0</v>
      </c>
      <c r="HC42" s="364">
        <f>IF(COUNTIF($G13:$GP13,$HC$12)=0,0,HLOOKUP($HC$12,$G13:$GP$25,$HM41,FALSE))</f>
        <v>0</v>
      </c>
      <c r="HD42" s="520">
        <f>IF(COUNTIF($G13:$GP13,"X")=0,0,HLOOKUP("X",$G13:$GP$25,$HM41,FALSE))</f>
        <v>14</v>
      </c>
      <c r="HE42" s="8"/>
      <c r="HF42" s="607" t="s">
        <v>83</v>
      </c>
      <c r="HG42" s="364">
        <f>IF(GX42=0,0,IF(AND(GX42&lt;&gt;0,GY42=0),SUM(INDEX($G13:$GP13,1,GX42):INDEX($G13:$GP13,1,$HD42)),SUM(INDEX($G13:$GP13,1,GX42):INDEX($G13:$GP13,1,GY42))))</f>
        <v>0</v>
      </c>
      <c r="HH42" s="364">
        <f>IF(GY42=0,0,IF(AND(GY42&lt;&gt;0,GZ42=0),SUM(INDEX($G13:$GP13,1,GY42):INDEX($G13:$GP13,1,$HD42)),SUM(INDEX($G13:$GP13,1,GY42):INDEX($G13:$GP13,1,GZ42))))</f>
        <v>0</v>
      </c>
      <c r="HI42" s="364">
        <f>IF(GZ42=0,0,IF(AND(GZ42&lt;&gt;0,HA42=0),SUM(INDEX($G13:$GP13,1,GZ42):INDEX($G13:$GP13,1,$HD42)),SUM(INDEX($G13:$GP13,1,GZ42):INDEX($G13:$GP13,1,HA42))))</f>
        <v>0</v>
      </c>
      <c r="HJ42" s="364">
        <f>IF(HA42=0,0,IF(AND(HA42&lt;&gt;0,HB42=0),SUM(INDEX($G13:$GP13,1,HA42):INDEX($G13:$GP13,1,$HD42)),SUM(INDEX($G13:$GP13,1,HA42):INDEX($G13:$GP13,1,HB42))))</f>
        <v>0</v>
      </c>
      <c r="HK42" s="364">
        <f>IF(HB42=0,0,IF(AND(HB42&lt;&gt;0,HC42=0),SUM(INDEX($G13:$GP13,1,HB42):INDEX($G13:$GP13,1,$HD42)),SUM(INDEX($G13:$GP13,1,HB42):INDEX($G13:$GP13,1,HC42))))</f>
        <v>0</v>
      </c>
      <c r="HL42" s="364">
        <f>IF(HC42=0,0,IF(AND(HC42&lt;&gt;0,GX42=0),SUM(INDEX($G13:$GP13,1,HC42):INDEX($G13:$GP13,1,$HD42)),SUM(INDEX($G13:$GP13,1,HC42):INDEX($G13:$GP13,1,GX42))))</f>
        <v>0</v>
      </c>
      <c r="HM42" s="519">
        <v>12</v>
      </c>
      <c r="HO42" s="608" t="s">
        <v>83</v>
      </c>
      <c r="HP42" s="435">
        <f>IF(AND(GX42=0,GY42=0),0,IF(AND(GX42=0,GY42&lt;&gt;0),COUNTIF(INDEX($G$3:$GP$20,$GW42,GX42+1):INDEX($G$3:$GP$20,$GW42,GY42),"STK")+COUNTIF(INDEX($G$3:$GP$20,$GW42,GX42+1):INDEX($G$3:$GP$20,$GW42,GY42),"SB"),IF(AND(GX42&lt;&gt;0,GY42=0),COUNTIF(INDEX($G$3:$GP$20,$GW42,GX42):INDEX($G$3:$GP$20,$GW42,HD42),"STK")+COUNTIF(INDEX($G$3:$GP$20,$GW42,GX42):INDEX($G$3:$GP$20,$GW42,HD42),"SB"),COUNTIF(INDEX($G$3:$GP$20,$GW42,GX42):INDEX($G$3:$GP$20,$GW42,GY42),"STK")+COUNTIF(INDEX($G$3:$GP$20,$GW42,GX42):INDEX($G$3:$GP$20,$GW42,GY42),"SB"))))</f>
        <v>0</v>
      </c>
      <c r="HQ42" s="405">
        <f>IF(AND(GY42=0,GZ42=0),0,IF(AND(GY42=0,GZ42&lt;&gt;0),COUNTIF(INDEX($G$3:$GP$20,$GW42,GY42+1):INDEX($G$3:$GP$20,$GW42,GZ42),"STK")+COUNTIF(INDEX($G$3:$GP$20,$GW42,GY42+1):INDEX($G$3:$GP$20,$GW42,GZ42),"SB"),IF(AND(GY42&lt;&gt;0,GZ42=0),COUNTIF(INDEX($G$3:$GP$20,$GW42,GY42):INDEX($G$3:$GP$20,$GW42,HD42),"STK")+COUNTIF(INDEX($G$3:$GP$20,$GW42,GY42):INDEX($G$3:$GP$20,$GW42,HD42),"SB"),COUNTIF(INDEX($G$3:$GP$20,$GW42,GY42):INDEX($G$3:$GP$20,$GW42,GZ42),"STK")+COUNTIF(INDEX($G$3:$GP$20,$GW42,GY42):INDEX($G$3:$GP$20,$GW42,GZ42),"SB"))))</f>
        <v>0</v>
      </c>
      <c r="HR42" s="406">
        <f>IF(AND(GZ42=0,HA42=0),0,IF(AND(GZ42=0,HA42&lt;&gt;0),COUNTIF(INDEX($G$3:$GP$20,$GW42,GZ42+1):INDEX($G$3:$GP$20,$GW42,HA42),"STK")+COUNTIF(INDEX($G$3:$GP$20,$GW42,GZ42+1):INDEX($G$3:$GP$20,$GW42,HA42),"SB"),IF(AND(GZ42&lt;&gt;0,HA42=0),COUNTIF(INDEX($G$3:$GP$20,$GW42,GZ42):INDEX($G$3:$GP$20,$GW42,HD42),"STK")+COUNTIF(INDEX($G$3:$GP$20,$GW42,GZ42):INDEX($G$3:$GP$20,$GW42,HD42),"SB"),COUNTIF(INDEX($G$3:$GP$20,$GW42,GZ42):INDEX($G$3:$GP$20,$GW42,HA42),"STK")+COUNTIF(INDEX($G$3:$GP$20,$GW42,GZ42):INDEX($G$3:$GP$20,$GW42,HA42),"SB"))))</f>
        <v>0</v>
      </c>
      <c r="HS42" s="405">
        <f>IF(AND(HA42=0,HB42=0),0,IF(AND(HA42=0,HB42&lt;&gt;0),COUNTIF(INDEX($G$3:$GP$20,$GW42,HA42+1):INDEX($G$3:$GP$20,$GW42,HB42),"STK")+COUNTIF(INDEX($G$3:$GP$20,$GW42,HA42+1):INDEX($G$3:$GP$20,$GW42,HB42),"SB"),IF(AND(HA42&lt;&gt;0,HB42=0),COUNTIF(INDEX($G$3:$GP$20,$GW42,HA42):INDEX($G$3:$GP$20,$GW42,HD42),"STK")+COUNTIF(INDEX($G$3:$GP$20,$GW42,HA42):INDEX($G$3:$GP$20,$GW42,HD42),"SB"),COUNTIF(INDEX($G$3:$GP$20,$GW42,HA42):INDEX($G$3:$GP$20,$GW42,HB42),"STK")+COUNTIF(INDEX($G$3:$GP$20,$GW42,HA42):INDEX($G$3:$GP$20,$GW42,HB42),"SB"))))</f>
        <v>0</v>
      </c>
      <c r="HT42" s="701">
        <f>IF(AND(HB42=0,HC42=0),0,IF(AND(HB42=0,HC42&lt;&gt;0),COUNTIF(INDEX($G$3:$GP$20,$GW42,HB42+1):INDEX($G$3:$GP$20,$GW42,HC42),"STK")+COUNTIF(INDEX($G$3:$GP$20,$GW42,HB42+1):INDEX($G$3:$GP$20,$GW42,HC42),"SB"),IF(AND(HB42&lt;&gt;0,HC42=0),COUNTIF(INDEX($G$3:$GP$20,$GW42,HB42):INDEX($G$3:$GP$20,$GW42,HD42),"STK")+COUNTIF(INDEX($G$3:$GP$20,$GW42,HB42):INDEX($G$3:$GP$20,$GW42,HD42),"SB"),COUNTIF(INDEX($G$3:$GP$20,$GW42,HB42):INDEX($G$3:$GP$20,$GW42,HC42),"STK")+COUNTIF(INDEX($G$3:$GP$20,$GW42,HB42):INDEX($G$3:$GP$20,$GW42,HC42),"SB"))))</f>
        <v>0</v>
      </c>
      <c r="HU42" s="405">
        <f>IF(AND(HC42=0,GX42=0),0,IF(AND(HC42=0,GX42&lt;&gt;0),COUNTIF(INDEX($G$3:$GP$20,$GW42,HC42+1):INDEX($G$3:$GP$20,$GW42,GX42),"STK")+COUNTIF(INDEX($G$3:$GP$20,$GW42,HC42+1):INDEX($G$3:$GP$20,$GW42,GX42),"SB"),IF(AND(HC42&lt;&gt;0,GX42=0),COUNTIF(INDEX($G$3:$GP$20,$GW42,HC42):INDEX($G$3:$GP$20,$GW42,HD42),"STK")+COUNTIF(INDEX($G$3:$GP$20,$GW42,HC42):INDEX($G$3:$GP$20,$GW42,HD42),"SB"),COUNTIF(INDEX($G$3:$GP$20,$GW42,HC42):INDEX($G$3:$GP$20,$GW42,GX42),"STK")+COUNTIF(INDEX($G$3:$GP$20,$GW42,HC42):INDEX($G$3:$GP$20,$GW42,GX42),"SB"))))</f>
        <v>0</v>
      </c>
      <c r="HV42" s="399">
        <f t="shared" ref="HV42" si="30">COUNTIF(G13:GP13,"STK")+COUNTIF(G13:GP13,"SB")</f>
        <v>13</v>
      </c>
      <c r="HW42" s="607" t="s">
        <v>83</v>
      </c>
      <c r="HX42" s="364">
        <f t="shared" si="24"/>
        <v>0</v>
      </c>
      <c r="HY42" s="364">
        <f t="shared" si="25"/>
        <v>0</v>
      </c>
      <c r="HZ42" s="364">
        <f t="shared" si="26"/>
        <v>0</v>
      </c>
      <c r="IA42" s="364">
        <f t="shared" si="27"/>
        <v>0</v>
      </c>
      <c r="IB42" s="364">
        <f t="shared" si="28"/>
        <v>0</v>
      </c>
      <c r="IC42" s="364">
        <f t="shared" si="29"/>
        <v>0</v>
      </c>
    </row>
    <row r="43" spans="1:237" ht="15.75" customHeight="1" x14ac:dyDescent="0.2"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GU43" s="28"/>
      <c r="GV43" s="28"/>
      <c r="GW43" s="519">
        <v>12</v>
      </c>
      <c r="GX43" s="364">
        <f>IF(COUNTIF($G14:$GP14,$GX$12)=0,0,HLOOKUP($GX$12,$G14:$GP$25,$HM42,FALSE))</f>
        <v>0</v>
      </c>
      <c r="GY43" s="364">
        <f>IF(COUNTIF($G14:$GP14,$GY$12)=0,0,HLOOKUP($GY$12,$G14:$GP$25,$HM42,FALSE))</f>
        <v>0</v>
      </c>
      <c r="GZ43" s="364">
        <f>IF(COUNTIF($G14:$GP14,$GZ$12)=0,0,HLOOKUP($GZ$12,$G14:$GP$25,$HM42,FALSE))</f>
        <v>0</v>
      </c>
      <c r="HA43" s="364">
        <f>IF(COUNTIF($G14:$GP14,$HA$12)=0,0,HLOOKUP($HA$12,$G14:$GP$25,$HM42,FALSE))</f>
        <v>0</v>
      </c>
      <c r="HB43" s="364">
        <f>IF(COUNTIF($G14:$GP14,$HB$12)=0,0,HLOOKUP($HB$12,$G14:$GP$25,$HM42,FALSE))</f>
        <v>1</v>
      </c>
      <c r="HC43" s="364">
        <f>IF(COUNTIF($G14:$GP14,$HC$12)=0,0,HLOOKUP($HC$12,$G14:$GP$25,$HM42,FALSE))</f>
        <v>0</v>
      </c>
      <c r="HD43" s="520">
        <f>IF(COUNTIF($G14:$GP14,"X")=0,0,HLOOKUP("X",$G14:$GP$25,$HM42,FALSE))</f>
        <v>47</v>
      </c>
      <c r="HE43" s="28"/>
      <c r="HF43" s="607" t="s">
        <v>84</v>
      </c>
      <c r="HG43" s="364">
        <f>IF(GX43=0,0,IF(AND(GX43&lt;&gt;0,GY43=0),SUM(INDEX($G14:$GP14,1,GX43):INDEX($G14:$GP14,1,$HD43)),SUM(INDEX($G14:$GP14,1,GX43):INDEX($G14:$GP14,1,GY43))))</f>
        <v>0</v>
      </c>
      <c r="HH43" s="364">
        <f>IF(GY43=0,0,IF(AND(GY43&lt;&gt;0,GZ43=0),SUM(INDEX($G14:$GP14,1,GY43):INDEX($G14:$GP14,1,$HD43)),SUM(INDEX($G14:$GP14,1,GY43):INDEX($G14:$GP14,1,GZ43))))</f>
        <v>0</v>
      </c>
      <c r="HI43" s="364">
        <f>IF(GZ43=0,0,IF(AND(GZ43&lt;&gt;0,HA43=0),SUM(INDEX($G14:$GP14,1,GZ43):INDEX($G14:$GP14,1,$HD43)),SUM(INDEX($G14:$GP14,1,GZ43):INDEX($G14:$GP14,1,HA43))))</f>
        <v>0</v>
      </c>
      <c r="HJ43" s="364">
        <f>IF(HA43=0,0,IF(AND(HA43&lt;&gt;0,HB43=0),SUM(INDEX($G14:$GP14,1,HA43):INDEX($G14:$GP14,1,$HD43)),SUM(INDEX($G14:$GP14,1,HA43):INDEX($G14:$GP14,1,HB43))))</f>
        <v>0</v>
      </c>
      <c r="HK43" s="364">
        <f>IF(HB43=0,0,IF(AND(HB43&lt;&gt;0,HC43=0),SUM(INDEX($G14:$GP14,1,HB43):INDEX($G14:$GP14,1,$HD43)),SUM(INDEX($G14:$GP14,1,HB43):INDEX($G14:$GP14,1,HC43))))</f>
        <v>918</v>
      </c>
      <c r="HL43" s="364">
        <f>IF(HC43=0,0,IF(AND(HC43&lt;&gt;0,GX43=0),SUM(INDEX($G14:$GP14,1,HC43):INDEX($G14:$GP14,1,$HD43)),SUM(INDEX($G14:$GP14,1,HC43):INDEX($G14:$GP14,1,GX43))))</f>
        <v>0</v>
      </c>
      <c r="HM43" s="519">
        <v>11</v>
      </c>
      <c r="HO43" s="608" t="s">
        <v>84</v>
      </c>
      <c r="HP43" s="435">
        <f>IF(AND(GX43=0,GY43=0),0,IF(AND(GX43=0,GY43&lt;&gt;0),COUNTIF(INDEX($G$3:$GP$20,$GW43,GX43+1):INDEX($G$3:$GP$20,$GW43,GY43),"STK")+COUNTIF(INDEX($G$3:$GP$20,$GW43,GX43+1):INDEX($G$3:$GP$20,$GW43,GY43),"SB"),IF(AND(GX43&lt;&gt;0,GY43=0),COUNTIF(INDEX($G$3:$GP$20,$GW43,GX43):INDEX($G$3:$GP$20,$GW43,HD43),"STK")+COUNTIF(INDEX($G$3:$GP$20,$GW43,GX43):INDEX($G$3:$GP$20,$GW43,HD43),"SB"),COUNTIF(INDEX($G$3:$GP$20,$GW43,GX43):INDEX($G$3:$GP$20,$GW43,GY43),"STK")+COUNTIF(INDEX($G$3:$GP$20,$GW43,GX43):INDEX($G$3:$GP$20,$GW43,GY43),"SB"))))</f>
        <v>0</v>
      </c>
      <c r="HQ43" s="405">
        <f>IF(AND(GY43=0,GZ43=0),0,IF(AND(GY43=0,GZ43&lt;&gt;0),COUNTIF(INDEX($G$3:$GP$20,$GW43,GY43+1):INDEX($G$3:$GP$20,$GW43,GZ43),"STK")+COUNTIF(INDEX($G$3:$GP$20,$GW43,GY43+1):INDEX($G$3:$GP$20,$GW43,GZ43),"SB"),IF(AND(GY43&lt;&gt;0,GZ43=0),COUNTIF(INDEX($G$3:$GP$20,$GW43,GY43):INDEX($G$3:$GP$20,$GW43,HD43),"STK")+COUNTIF(INDEX($G$3:$GP$20,$GW43,GY43):INDEX($G$3:$GP$20,$GW43,HD43),"SB"),COUNTIF(INDEX($G$3:$GP$20,$GW43,GY43):INDEX($G$3:$GP$20,$GW43,GZ43),"STK")+COUNTIF(INDEX($G$3:$GP$20,$GW43,GY43):INDEX($G$3:$GP$20,$GW43,GZ43),"SB"))))</f>
        <v>0</v>
      </c>
      <c r="HR43" s="406">
        <f>IF(AND(GZ43=0,HA43=0),0,IF(AND(GZ43=0,HA43&lt;&gt;0),COUNTIF(INDEX($G$3:$GP$20,$GW43,GZ43+1):INDEX($G$3:$GP$20,$GW43,HA43),"STK")+COUNTIF(INDEX($G$3:$GP$20,$GW43,GZ43+1):INDEX($G$3:$GP$20,$GW43,HA43),"SB"),IF(AND(GZ43&lt;&gt;0,HA43=0),COUNTIF(INDEX($G$3:$GP$20,$GW43,GZ43):INDEX($G$3:$GP$20,$GW43,HD43),"STK")+COUNTIF(INDEX($G$3:$GP$20,$GW43,GZ43):INDEX($G$3:$GP$20,$GW43,HD43),"SB"),COUNTIF(INDEX($G$3:$GP$20,$GW43,GZ43):INDEX($G$3:$GP$20,$GW43,HA43),"STK")+COUNTIF(INDEX($G$3:$GP$20,$GW43,GZ43):INDEX($G$3:$GP$20,$GW43,HA43),"SB"))))</f>
        <v>0</v>
      </c>
      <c r="HS43" s="405">
        <f>IF(AND(HA43=0,HB43=0),0,IF(AND(HA43=0,HB43&lt;&gt;0),COUNTIF(INDEX($G$3:$GP$20,$GW43,HA43+1):INDEX($G$3:$GP$20,$GW43,HB43),"STK")+COUNTIF(INDEX($G$3:$GP$20,$GW43,HA43+1):INDEX($G$3:$GP$20,$GW43,HB43),"SB"),IF(AND(HA43&lt;&gt;0,HB43=0),COUNTIF(INDEX($G$3:$GP$20,$GW43,HA43):INDEX($G$3:$GP$20,$GW43,HD43),"STK")+COUNTIF(INDEX($G$3:$GP$20,$GW43,HA43):INDEX($G$3:$GP$20,$GW43,HD43),"SB"),COUNTIF(INDEX($G$3:$GP$20,$GW43,HA43):INDEX($G$3:$GP$20,$GW43,HB43),"STK")+COUNTIF(INDEX($G$3:$GP$20,$GW43,HA43):INDEX($G$3:$GP$20,$GW43,HB43),"SB"))))</f>
        <v>0</v>
      </c>
      <c r="HT43" s="701">
        <f>IF(AND(HB43=0,HC43=0),0,IF(AND(HB43=0,HC43&lt;&gt;0),COUNTIF(INDEX($G$3:$GP$20,$GW43,HB43+1):INDEX($G$3:$GP$20,$GW43,HC43),"STK")+COUNTIF(INDEX($G$3:$GP$20,$GW43,HB43+1):INDEX($G$3:$GP$20,$GW43,HC43),"SB"),IF(AND(HB43&lt;&gt;0,HC43=0),COUNTIF(INDEX($G$3:$GP$20,$GW43,HB43):INDEX($G$3:$GP$20,$GW43,HD43),"STK")+COUNTIF(INDEX($G$3:$GP$20,$GW43,HB43):INDEX($G$3:$GP$20,$GW43,HD43),"SB"),COUNTIF(INDEX($G$3:$GP$20,$GW43,HB43):INDEX($G$3:$GP$20,$GW43,HC43),"STK")+COUNTIF(INDEX($G$3:$GP$20,$GW43,HB43):INDEX($G$3:$GP$20,$GW43,HC43),"SB"))))</f>
        <v>0</v>
      </c>
      <c r="HU43" s="405">
        <f>IF(AND(HC43=0,GX43=0),0,IF(AND(HC43=0,GX43&lt;&gt;0),COUNTIF(INDEX($G$3:$GP$20,$GW43,HC43+1):INDEX($G$3:$GP$20,$GW43,GX43),"STK")+COUNTIF(INDEX($G$3:$GP$20,$GW43,HC43+1):INDEX($G$3:$GP$20,$GW43,GX43),"SB"),IF(AND(HC43&lt;&gt;0,GX43=0),COUNTIF(INDEX($G$3:$GP$20,$GW43,HC43):INDEX($G$3:$GP$20,$GW43,HD43),"STK")+COUNTIF(INDEX($G$3:$GP$20,$GW43,HC43):INDEX($G$3:$GP$20,$GW43,HD43),"SB"),COUNTIF(INDEX($G$3:$GP$20,$GW43,HC43):INDEX($G$3:$GP$20,$GW43,GX43),"STK")+COUNTIF(INDEX($G$3:$GP$20,$GW43,HC43):INDEX($G$3:$GP$20,$GW43,GX43),"SB"))))</f>
        <v>0</v>
      </c>
      <c r="HV43" s="176"/>
      <c r="HW43" s="607" t="s">
        <v>84</v>
      </c>
      <c r="HX43" s="364">
        <f t="shared" si="24"/>
        <v>0</v>
      </c>
      <c r="HY43" s="364">
        <f t="shared" si="25"/>
        <v>0</v>
      </c>
      <c r="HZ43" s="364">
        <f t="shared" si="26"/>
        <v>0</v>
      </c>
      <c r="IA43" s="364">
        <f t="shared" si="27"/>
        <v>0</v>
      </c>
      <c r="IB43" s="364">
        <f t="shared" si="28"/>
        <v>41</v>
      </c>
      <c r="IC43" s="364">
        <f t="shared" si="29"/>
        <v>0</v>
      </c>
    </row>
    <row r="44" spans="1:237" ht="15.75" customHeight="1" x14ac:dyDescent="0.2">
      <c r="F44" s="4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W44" s="519">
        <v>13</v>
      </c>
      <c r="GX44" s="364">
        <f>IF(COUNTIF($G15:$GP15,$GX$12)=0,0,HLOOKUP($GX$12,$G15:$GP$25,$HM43,FALSE))</f>
        <v>0</v>
      </c>
      <c r="GY44" s="364">
        <f>IF(COUNTIF($G15:$GP15,$GY$12)=0,0,HLOOKUP($GY$12,$G15:$GP$25,$HM43,FALSE))</f>
        <v>22</v>
      </c>
      <c r="GZ44" s="364">
        <f>IF(COUNTIF($G15:$GP15,$GZ$12)=0,0,HLOOKUP($GZ$12,$G15:$GP$25,$HM43,FALSE))</f>
        <v>0</v>
      </c>
      <c r="HA44" s="364">
        <f>IF(COUNTIF($G15:$GP15,$HA$12)=0,0,HLOOKUP($HA$12,$G15:$GP$25,$HM43,FALSE))</f>
        <v>0</v>
      </c>
      <c r="HB44" s="364">
        <f>IF(COUNTIF($G15:$GP15,$HB$12)=0,0,HLOOKUP($HB$12,$G15:$GP$25,$HM43,FALSE))</f>
        <v>0</v>
      </c>
      <c r="HC44" s="364">
        <f>IF(COUNTIF($G15:$GP15,$HC$12)=0,0,HLOOKUP($HC$12,$G15:$GP$25,$HM43,FALSE))</f>
        <v>0</v>
      </c>
      <c r="HD44" s="520">
        <f>IF(COUNTIF($G15:$GP15,"X")=0,0,HLOOKUP("X",$G15:$GP$25,$HM43,FALSE))</f>
        <v>61</v>
      </c>
      <c r="HE44" s="8"/>
      <c r="HF44" s="607" t="s">
        <v>85</v>
      </c>
      <c r="HG44" s="364">
        <f>IF(GX44=0,0,IF(AND(GX44&lt;&gt;0,GY44=0),SUM(INDEX($G15:$GP15,1,GX44):INDEX($G15:$GP15,1,$HD44)),SUM(INDEX($G15:$GP15,1,GX44):INDEX($G15:$GP15,1,GY44))))</f>
        <v>0</v>
      </c>
      <c r="HH44" s="364">
        <f>IF(GY44=0,0,IF(AND(GY44&lt;&gt;0,GZ44=0),SUM(INDEX($G15:$GP15,1,GY44):INDEX($G15:$GP15,1,$HD44)),SUM(INDEX($G15:$GP15,1,GY44):INDEX($G15:$GP15,1,GZ44))))</f>
        <v>794</v>
      </c>
      <c r="HI44" s="364">
        <f>IF(GZ44=0,0,IF(AND(GZ44&lt;&gt;0,HA44=0),SUM(INDEX($G15:$GP15,1,GZ44):INDEX($G15:$GP15,1,$HD44)),SUM(INDEX($G15:$GP15,1,GZ44):INDEX($G15:$GP15,1,HA44))))</f>
        <v>0</v>
      </c>
      <c r="HJ44" s="364">
        <f>IF(HA44=0,0,IF(AND(HA44&lt;&gt;0,HB44=0),SUM(INDEX($G15:$GP15,1,HA44):INDEX($G15:$GP15,1,$HD44)),SUM(INDEX($G15:$GP15,1,HA44):INDEX($G15:$GP15,1,HB44))))</f>
        <v>0</v>
      </c>
      <c r="HK44" s="364">
        <f>IF(HB44=0,0,IF(AND(HB44&lt;&gt;0,HC44=0),SUM(INDEX($G15:$GP15,1,HB44):INDEX($G15:$GP15,1,$HD44)),SUM(INDEX($G15:$GP15,1,HB44):INDEX($G15:$GP15,1,HC44))))</f>
        <v>0</v>
      </c>
      <c r="HL44" s="364">
        <f>IF(HC44=0,0,IF(AND(HC44&lt;&gt;0,GX44=0),SUM(INDEX($G15:$GP15,1,HC44):INDEX($G15:$GP15,1,$HD44)),SUM(INDEX($G15:$GP15,1,HC44):INDEX($G15:$GP15,1,GX44))))</f>
        <v>0</v>
      </c>
      <c r="HM44" s="519">
        <v>10</v>
      </c>
      <c r="HO44" s="608" t="s">
        <v>85</v>
      </c>
      <c r="HP44" s="435">
        <f>IF(AND(GX44=0,GY44=0),0,IF(AND(GX44=0,GY44&lt;&gt;0),COUNTIF(INDEX($G$3:$GP$20,$GW44,GX44+1):INDEX($G$3:$GP$20,$GW44,GY44),"STK")+COUNTIF(INDEX($G$3:$GP$20,$GW44,GX44+1):INDEX($G$3:$GP$20,$GW44,GY44),"SB"),IF(AND(GX44&lt;&gt;0,GY44=0),COUNTIF(INDEX($G$3:$GP$20,$GW44,GX44):INDEX($G$3:$GP$20,$GW44,HD44),"STK")+COUNTIF(INDEX($G$3:$GP$20,$GW44,GX44):INDEX($G$3:$GP$20,$GW44,HD44),"SB"),COUNTIF(INDEX($G$3:$GP$20,$GW44,GX44):INDEX($G$3:$GP$20,$GW44,GY44),"STK")+COUNTIF(INDEX($G$3:$GP$20,$GW44,GX44):INDEX($G$3:$GP$20,$GW44,GY44),"SB"))))</f>
        <v>8</v>
      </c>
      <c r="HQ44" s="405">
        <f>IF(AND(GY44=0,GZ44=0),0,IF(AND(GY44=0,GZ44&lt;&gt;0),COUNTIF(INDEX($G$3:$GP$20,$GW44,GY44+1):INDEX($G$3:$GP$20,$GW44,GZ44),"STK")+COUNTIF(INDEX($G$3:$GP$20,$GW44,GY44+1):INDEX($G$3:$GP$20,$GW44,GZ44),"SB"),IF(AND(GY44&lt;&gt;0,GZ44=0),COUNTIF(INDEX($G$3:$GP$20,$GW44,GY44):INDEX($G$3:$GP$20,$GW44,HD44),"STK")+COUNTIF(INDEX($G$3:$GP$20,$GW44,GY44):INDEX($G$3:$GP$20,$GW44,HD44),"SB"),COUNTIF(INDEX($G$3:$GP$20,$GW44,GY44):INDEX($G$3:$GP$20,$GW44,GZ44),"STK")+COUNTIF(INDEX($G$3:$GP$20,$GW44,GY44):INDEX($G$3:$GP$20,$GW44,GZ44),"SB"))))</f>
        <v>0</v>
      </c>
      <c r="HR44" s="406">
        <f>IF(AND(GZ44=0,HA44=0),0,IF(AND(GZ44=0,HA44&lt;&gt;0),COUNTIF(INDEX($G$3:$GP$20,$GW44,GZ44+1):INDEX($G$3:$GP$20,$GW44,HA44),"STK")+COUNTIF(INDEX($G$3:$GP$20,$GW44,GZ44+1):INDEX($G$3:$GP$20,$GW44,HA44),"SB"),IF(AND(GZ44&lt;&gt;0,HA44=0),COUNTIF(INDEX($G$3:$GP$20,$GW44,GZ44):INDEX($G$3:$GP$20,$GW44,HD44),"STK")+COUNTIF(INDEX($G$3:$GP$20,$GW44,GZ44):INDEX($G$3:$GP$20,$GW44,HD44),"SB"),COUNTIF(INDEX($G$3:$GP$20,$GW44,GZ44):INDEX($G$3:$GP$20,$GW44,HA44),"STK")+COUNTIF(INDEX($G$3:$GP$20,$GW44,GZ44):INDEX($G$3:$GP$20,$GW44,HA44),"SB"))))</f>
        <v>0</v>
      </c>
      <c r="HS44" s="405">
        <f>IF(AND(HA44=0,HB44=0),0,IF(AND(HA44=0,HB44&lt;&gt;0),COUNTIF(INDEX($G$3:$GP$20,$GW44,HA44+1):INDEX($G$3:$GP$20,$GW44,HB44),"STK")+COUNTIF(INDEX($G$3:$GP$20,$GW44,HA44+1):INDEX($G$3:$GP$20,$GW44,HB44),"SB"),IF(AND(HA44&lt;&gt;0,HB44=0),COUNTIF(INDEX($G$3:$GP$20,$GW44,HA44):INDEX($G$3:$GP$20,$GW44,HD44),"STK")+COUNTIF(INDEX($G$3:$GP$20,$GW44,HA44):INDEX($G$3:$GP$20,$GW44,HD44),"SB"),COUNTIF(INDEX($G$3:$GP$20,$GW44,HA44):INDEX($G$3:$GP$20,$GW44,HB44),"STK")+COUNTIF(INDEX($G$3:$GP$20,$GW44,HA44):INDEX($G$3:$GP$20,$GW44,HB44),"SB"))))</f>
        <v>0</v>
      </c>
      <c r="HT44" s="701">
        <f>IF(AND(HB44=0,HC44=0),0,IF(AND(HB44=0,HC44&lt;&gt;0),COUNTIF(INDEX($G$3:$GP$20,$GW44,HB44+1):INDEX($G$3:$GP$20,$GW44,HC44),"STK")+COUNTIF(INDEX($G$3:$GP$20,$GW44,HB44+1):INDEX($G$3:$GP$20,$GW44,HC44),"SB"),IF(AND(HB44&lt;&gt;0,HC44=0),COUNTIF(INDEX($G$3:$GP$20,$GW44,HB44):INDEX($G$3:$GP$20,$GW44,HD44),"STK")+COUNTIF(INDEX($G$3:$GP$20,$GW44,HB44):INDEX($G$3:$GP$20,$GW44,HD44),"SB"),COUNTIF(INDEX($G$3:$GP$20,$GW44,HB44):INDEX($G$3:$GP$20,$GW44,HC44),"STK")+COUNTIF(INDEX($G$3:$GP$20,$GW44,HB44):INDEX($G$3:$GP$20,$GW44,HC44),"SB"))))</f>
        <v>0</v>
      </c>
      <c r="HU44" s="405">
        <f>IF(AND(HC44=0,GX44=0),0,IF(AND(HC44=0,GX44&lt;&gt;0),COUNTIF(INDEX($G$3:$GP$20,$GW44,HC44+1):INDEX($G$3:$GP$20,$GW44,GX44),"STK")+COUNTIF(INDEX($G$3:$GP$20,$GW44,HC44+1):INDEX($G$3:$GP$20,$GW44,GX44),"SB"),IF(AND(HC44&lt;&gt;0,GX44=0),COUNTIF(INDEX($G$3:$GP$20,$GW44,HC44):INDEX($G$3:$GP$20,$GW44,HD44),"STK")+COUNTIF(INDEX($G$3:$GP$20,$GW44,HC44):INDEX($G$3:$GP$20,$GW44,HD44),"SB"),COUNTIF(INDEX($G$3:$GP$20,$GW44,HC44):INDEX($G$3:$GP$20,$GW44,GX44),"STK")+COUNTIF(INDEX($G$3:$GP$20,$GW44,HC44):INDEX($G$3:$GP$20,$GW44,GX44),"SB"))))</f>
        <v>0</v>
      </c>
      <c r="HV44" s="176"/>
      <c r="HW44" s="607" t="s">
        <v>85</v>
      </c>
      <c r="HX44" s="364">
        <f t="shared" si="24"/>
        <v>0</v>
      </c>
      <c r="HY44" s="364">
        <f t="shared" si="25"/>
        <v>34</v>
      </c>
      <c r="HZ44" s="364">
        <f t="shared" si="26"/>
        <v>0</v>
      </c>
      <c r="IA44" s="364">
        <f t="shared" si="27"/>
        <v>0</v>
      </c>
      <c r="IB44" s="364">
        <f t="shared" si="28"/>
        <v>0</v>
      </c>
      <c r="IC44" s="364">
        <f t="shared" si="29"/>
        <v>0</v>
      </c>
    </row>
    <row r="45" spans="1:237" ht="15.75" customHeight="1" x14ac:dyDescent="0.2">
      <c r="F45" s="23" t="s">
        <v>74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76" t="s">
        <v>74</v>
      </c>
      <c r="U45" s="100">
        <v>183</v>
      </c>
      <c r="V45" s="100">
        <f>IF(LEFT(V4,1)="V",$F$36,IF(ISNUMBER(V4),U45-V4,U45))</f>
        <v>167</v>
      </c>
      <c r="W45" s="100">
        <f t="shared" ref="W45:CH47" si="31">IF(LEFT(W4,1)="V",$F$36,IF(ISNUMBER(W4),V45-W4,V45))</f>
        <v>148</v>
      </c>
      <c r="X45" s="100">
        <f t="shared" si="31"/>
        <v>144</v>
      </c>
      <c r="Y45" s="100">
        <f t="shared" si="31"/>
        <v>125</v>
      </c>
      <c r="Z45" s="100">
        <f t="shared" si="31"/>
        <v>119</v>
      </c>
      <c r="AA45" s="100">
        <f t="shared" si="31"/>
        <v>115</v>
      </c>
      <c r="AB45" s="100">
        <f t="shared" si="31"/>
        <v>102</v>
      </c>
      <c r="AC45" s="100">
        <f t="shared" si="31"/>
        <v>86</v>
      </c>
      <c r="AD45" s="100">
        <f t="shared" si="31"/>
        <v>70</v>
      </c>
      <c r="AE45" s="100">
        <f t="shared" si="31"/>
        <v>54</v>
      </c>
      <c r="AF45" s="100">
        <f t="shared" si="31"/>
        <v>54</v>
      </c>
      <c r="AG45" s="100">
        <f t="shared" si="31"/>
        <v>54</v>
      </c>
      <c r="AH45" s="100">
        <f t="shared" si="31"/>
        <v>54</v>
      </c>
      <c r="AI45" s="100">
        <f t="shared" si="31"/>
        <v>54</v>
      </c>
      <c r="AJ45" s="100">
        <f t="shared" si="31"/>
        <v>54</v>
      </c>
      <c r="AK45" s="100">
        <f t="shared" si="31"/>
        <v>54</v>
      </c>
      <c r="AL45" s="100">
        <f t="shared" si="31"/>
        <v>54</v>
      </c>
      <c r="AM45" s="100">
        <f t="shared" si="31"/>
        <v>54</v>
      </c>
      <c r="AN45" s="100">
        <f t="shared" si="31"/>
        <v>54</v>
      </c>
      <c r="AO45" s="100">
        <f t="shared" si="31"/>
        <v>54</v>
      </c>
      <c r="AP45" s="100">
        <f t="shared" si="31"/>
        <v>54</v>
      </c>
      <c r="AQ45" s="100">
        <f t="shared" si="31"/>
        <v>54</v>
      </c>
      <c r="AR45" s="100">
        <f t="shared" si="31"/>
        <v>54</v>
      </c>
      <c r="AS45" s="100">
        <f t="shared" si="31"/>
        <v>54</v>
      </c>
      <c r="AT45" s="100">
        <f t="shared" si="31"/>
        <v>54</v>
      </c>
      <c r="AU45" s="100">
        <f t="shared" si="31"/>
        <v>54</v>
      </c>
      <c r="AV45" s="100">
        <f t="shared" si="31"/>
        <v>54</v>
      </c>
      <c r="AW45" s="100">
        <f t="shared" si="31"/>
        <v>54</v>
      </c>
      <c r="AX45" s="100">
        <f t="shared" si="31"/>
        <v>54</v>
      </c>
      <c r="AY45" s="100">
        <f t="shared" si="31"/>
        <v>54</v>
      </c>
      <c r="AZ45" s="100">
        <f t="shared" si="31"/>
        <v>54</v>
      </c>
      <c r="BA45" s="100">
        <f t="shared" si="31"/>
        <v>54</v>
      </c>
      <c r="BB45" s="100">
        <f t="shared" si="31"/>
        <v>54</v>
      </c>
      <c r="BC45" s="100">
        <f t="shared" si="31"/>
        <v>54</v>
      </c>
      <c r="BD45" s="100">
        <f t="shared" si="31"/>
        <v>54</v>
      </c>
      <c r="BE45" s="100">
        <f t="shared" si="31"/>
        <v>54</v>
      </c>
      <c r="BF45" s="100">
        <f t="shared" si="31"/>
        <v>54</v>
      </c>
      <c r="BG45" s="100">
        <f t="shared" si="31"/>
        <v>54</v>
      </c>
      <c r="BH45" s="100">
        <f t="shared" si="31"/>
        <v>54</v>
      </c>
      <c r="BI45" s="100">
        <f t="shared" si="31"/>
        <v>54</v>
      </c>
      <c r="BJ45" s="100">
        <f t="shared" si="31"/>
        <v>54</v>
      </c>
      <c r="BK45" s="100">
        <f t="shared" si="31"/>
        <v>54</v>
      </c>
      <c r="BL45" s="100">
        <f t="shared" si="31"/>
        <v>54</v>
      </c>
      <c r="BM45" s="100">
        <f t="shared" si="31"/>
        <v>54</v>
      </c>
      <c r="BN45" s="100">
        <f t="shared" si="31"/>
        <v>54</v>
      </c>
      <c r="BO45" s="100">
        <f t="shared" si="31"/>
        <v>54</v>
      </c>
      <c r="BP45" s="100">
        <f t="shared" si="31"/>
        <v>54</v>
      </c>
      <c r="BQ45" s="100">
        <f t="shared" si="31"/>
        <v>54</v>
      </c>
      <c r="BR45" s="100">
        <f t="shared" si="31"/>
        <v>54</v>
      </c>
      <c r="BS45" s="100">
        <f t="shared" si="31"/>
        <v>54</v>
      </c>
      <c r="BT45" s="100">
        <f t="shared" si="31"/>
        <v>54</v>
      </c>
      <c r="BU45" s="100">
        <f t="shared" si="31"/>
        <v>54</v>
      </c>
      <c r="BV45" s="100">
        <f t="shared" si="31"/>
        <v>54</v>
      </c>
      <c r="BW45" s="100">
        <f t="shared" si="31"/>
        <v>54</v>
      </c>
      <c r="BX45" s="100">
        <f t="shared" si="31"/>
        <v>54</v>
      </c>
      <c r="BY45" s="100">
        <f t="shared" si="31"/>
        <v>54</v>
      </c>
      <c r="BZ45" s="100">
        <f t="shared" si="31"/>
        <v>54</v>
      </c>
      <c r="CA45" s="100">
        <f t="shared" si="31"/>
        <v>54</v>
      </c>
      <c r="CB45" s="100">
        <f t="shared" si="31"/>
        <v>54</v>
      </c>
      <c r="CC45" s="100">
        <f t="shared" si="31"/>
        <v>54</v>
      </c>
      <c r="CD45" s="100">
        <f t="shared" si="31"/>
        <v>54</v>
      </c>
      <c r="CE45" s="100">
        <f t="shared" si="31"/>
        <v>54</v>
      </c>
      <c r="CF45" s="100">
        <f t="shared" si="31"/>
        <v>54</v>
      </c>
      <c r="CG45" s="100">
        <f t="shared" si="31"/>
        <v>54</v>
      </c>
      <c r="CH45" s="100">
        <f t="shared" si="31"/>
        <v>54</v>
      </c>
      <c r="CI45" s="100">
        <f t="shared" ref="CI45:ET48" si="32">IF(LEFT(CI4,1)="V",$F$36,IF(ISNUMBER(CI4),CH45-CI4,CH45))</f>
        <v>54</v>
      </c>
      <c r="CJ45" s="100">
        <f t="shared" si="32"/>
        <v>54</v>
      </c>
      <c r="CK45" s="100">
        <f t="shared" si="32"/>
        <v>54</v>
      </c>
      <c r="CL45" s="100">
        <f t="shared" si="32"/>
        <v>54</v>
      </c>
      <c r="CM45" s="100">
        <f t="shared" si="32"/>
        <v>54</v>
      </c>
      <c r="CN45" s="100">
        <f t="shared" si="32"/>
        <v>54</v>
      </c>
      <c r="CO45" s="100">
        <f t="shared" si="32"/>
        <v>54</v>
      </c>
      <c r="CP45" s="100">
        <f t="shared" si="32"/>
        <v>54</v>
      </c>
      <c r="CQ45" s="100">
        <f t="shared" si="32"/>
        <v>54</v>
      </c>
      <c r="CR45" s="100">
        <f t="shared" si="32"/>
        <v>54</v>
      </c>
      <c r="CS45" s="100">
        <f t="shared" si="32"/>
        <v>54</v>
      </c>
      <c r="CT45" s="100">
        <f t="shared" si="32"/>
        <v>54</v>
      </c>
      <c r="CU45" s="100">
        <f t="shared" si="32"/>
        <v>54</v>
      </c>
      <c r="CV45" s="100">
        <f t="shared" si="32"/>
        <v>54</v>
      </c>
      <c r="CW45" s="100">
        <f t="shared" si="32"/>
        <v>54</v>
      </c>
      <c r="CX45" s="100">
        <f t="shared" si="32"/>
        <v>54</v>
      </c>
      <c r="CY45" s="100">
        <f t="shared" si="32"/>
        <v>54</v>
      </c>
      <c r="CZ45" s="100">
        <f t="shared" si="32"/>
        <v>54</v>
      </c>
      <c r="DA45" s="100">
        <f t="shared" si="32"/>
        <v>54</v>
      </c>
      <c r="DB45" s="100">
        <f t="shared" si="32"/>
        <v>54</v>
      </c>
      <c r="DC45" s="100">
        <f t="shared" si="32"/>
        <v>54</v>
      </c>
      <c r="DD45" s="100">
        <f t="shared" si="32"/>
        <v>54</v>
      </c>
      <c r="DE45" s="100">
        <f t="shared" si="32"/>
        <v>54</v>
      </c>
      <c r="DF45" s="100">
        <f t="shared" si="32"/>
        <v>54</v>
      </c>
      <c r="DG45" s="100">
        <f t="shared" si="32"/>
        <v>54</v>
      </c>
      <c r="DH45" s="100">
        <f t="shared" si="32"/>
        <v>54</v>
      </c>
      <c r="DI45" s="100">
        <f t="shared" si="32"/>
        <v>54</v>
      </c>
      <c r="DJ45" s="100">
        <f t="shared" si="32"/>
        <v>54</v>
      </c>
      <c r="DK45" s="100">
        <f t="shared" si="32"/>
        <v>54</v>
      </c>
      <c r="DL45" s="100">
        <f t="shared" si="32"/>
        <v>54</v>
      </c>
      <c r="DM45" s="100">
        <f t="shared" si="32"/>
        <v>54</v>
      </c>
      <c r="DN45" s="100">
        <f t="shared" si="32"/>
        <v>54</v>
      </c>
      <c r="DO45" s="100">
        <f t="shared" si="32"/>
        <v>54</v>
      </c>
      <c r="DP45" s="100">
        <f t="shared" si="32"/>
        <v>54</v>
      </c>
      <c r="DQ45" s="100">
        <f t="shared" si="32"/>
        <v>54</v>
      </c>
      <c r="DR45" s="100">
        <f t="shared" si="32"/>
        <v>54</v>
      </c>
      <c r="DS45" s="100">
        <f t="shared" si="32"/>
        <v>54</v>
      </c>
      <c r="DT45" s="100">
        <f t="shared" si="32"/>
        <v>54</v>
      </c>
      <c r="DU45" s="100">
        <f t="shared" si="32"/>
        <v>54</v>
      </c>
      <c r="DV45" s="100">
        <f t="shared" si="32"/>
        <v>54</v>
      </c>
      <c r="DW45" s="100">
        <f t="shared" si="32"/>
        <v>54</v>
      </c>
      <c r="DX45" s="100">
        <f t="shared" si="32"/>
        <v>54</v>
      </c>
      <c r="DY45" s="100">
        <f t="shared" si="32"/>
        <v>54</v>
      </c>
      <c r="DZ45" s="100">
        <f t="shared" si="32"/>
        <v>54</v>
      </c>
      <c r="EA45" s="100">
        <f t="shared" si="32"/>
        <v>54</v>
      </c>
      <c r="EB45" s="100">
        <f t="shared" si="32"/>
        <v>54</v>
      </c>
      <c r="EC45" s="100">
        <f t="shared" si="32"/>
        <v>54</v>
      </c>
      <c r="ED45" s="100">
        <f t="shared" si="32"/>
        <v>54</v>
      </c>
      <c r="EE45" s="100">
        <f t="shared" si="32"/>
        <v>54</v>
      </c>
      <c r="EF45" s="100">
        <f t="shared" si="32"/>
        <v>54</v>
      </c>
      <c r="EG45" s="100">
        <f t="shared" si="32"/>
        <v>54</v>
      </c>
      <c r="EH45" s="100">
        <f t="shared" si="32"/>
        <v>54</v>
      </c>
      <c r="EI45" s="100">
        <f t="shared" si="32"/>
        <v>54</v>
      </c>
      <c r="EJ45" s="100">
        <f t="shared" si="32"/>
        <v>54</v>
      </c>
      <c r="EK45" s="100">
        <f t="shared" si="32"/>
        <v>54</v>
      </c>
      <c r="EL45" s="100">
        <f t="shared" si="32"/>
        <v>54</v>
      </c>
      <c r="EM45" s="100">
        <f t="shared" si="32"/>
        <v>54</v>
      </c>
      <c r="EN45" s="100">
        <f t="shared" si="32"/>
        <v>54</v>
      </c>
      <c r="EO45" s="100">
        <f t="shared" si="32"/>
        <v>54</v>
      </c>
      <c r="EP45" s="100">
        <f t="shared" si="32"/>
        <v>54</v>
      </c>
      <c r="EQ45" s="100">
        <f t="shared" si="32"/>
        <v>54</v>
      </c>
      <c r="ER45" s="100">
        <f t="shared" si="32"/>
        <v>54</v>
      </c>
      <c r="ES45" s="100">
        <f t="shared" si="32"/>
        <v>54</v>
      </c>
      <c r="ET45" s="100">
        <f t="shared" si="32"/>
        <v>54</v>
      </c>
      <c r="EU45" s="100">
        <f t="shared" ref="EU45:GP47" si="33">IF(LEFT(EU4,1)="V",$F$36,IF(ISNUMBER(EU4),ET45-EU4,ET45))</f>
        <v>54</v>
      </c>
      <c r="EV45" s="100">
        <f t="shared" si="33"/>
        <v>54</v>
      </c>
      <c r="EW45" s="100">
        <f t="shared" si="33"/>
        <v>54</v>
      </c>
      <c r="EX45" s="100">
        <f t="shared" si="33"/>
        <v>54</v>
      </c>
      <c r="EY45" s="100">
        <f t="shared" si="33"/>
        <v>54</v>
      </c>
      <c r="EZ45" s="100">
        <f t="shared" si="33"/>
        <v>54</v>
      </c>
      <c r="FA45" s="100">
        <f t="shared" si="33"/>
        <v>54</v>
      </c>
      <c r="FB45" s="100">
        <f t="shared" si="33"/>
        <v>54</v>
      </c>
      <c r="FC45" s="100">
        <f t="shared" si="33"/>
        <v>54</v>
      </c>
      <c r="FD45" s="100">
        <f t="shared" si="33"/>
        <v>54</v>
      </c>
      <c r="FE45" s="100">
        <f t="shared" si="33"/>
        <v>54</v>
      </c>
      <c r="FF45" s="100">
        <f t="shared" si="33"/>
        <v>54</v>
      </c>
      <c r="FG45" s="100">
        <f t="shared" si="33"/>
        <v>54</v>
      </c>
      <c r="FH45" s="100">
        <f t="shared" si="33"/>
        <v>54</v>
      </c>
      <c r="FI45" s="100">
        <f t="shared" si="33"/>
        <v>54</v>
      </c>
      <c r="FJ45" s="100">
        <f t="shared" si="33"/>
        <v>54</v>
      </c>
      <c r="FK45" s="100">
        <f t="shared" si="33"/>
        <v>54</v>
      </c>
      <c r="FL45" s="100">
        <f t="shared" si="33"/>
        <v>54</v>
      </c>
      <c r="FM45" s="100">
        <f t="shared" si="33"/>
        <v>54</v>
      </c>
      <c r="FN45" s="100">
        <f t="shared" si="33"/>
        <v>54</v>
      </c>
      <c r="FO45" s="100">
        <f t="shared" si="33"/>
        <v>54</v>
      </c>
      <c r="FP45" s="100">
        <f t="shared" si="33"/>
        <v>54</v>
      </c>
      <c r="FQ45" s="100">
        <f t="shared" si="33"/>
        <v>54</v>
      </c>
      <c r="FR45" s="100">
        <f t="shared" si="33"/>
        <v>54</v>
      </c>
      <c r="FS45" s="100">
        <f t="shared" si="33"/>
        <v>54</v>
      </c>
      <c r="FT45" s="100">
        <f t="shared" si="33"/>
        <v>54</v>
      </c>
      <c r="FU45" s="100">
        <f t="shared" si="33"/>
        <v>54</v>
      </c>
      <c r="FV45" s="100">
        <f t="shared" si="33"/>
        <v>54</v>
      </c>
      <c r="FW45" s="100">
        <f t="shared" si="33"/>
        <v>54</v>
      </c>
      <c r="FX45" s="100">
        <f t="shared" si="33"/>
        <v>54</v>
      </c>
      <c r="FY45" s="100">
        <f t="shared" si="33"/>
        <v>54</v>
      </c>
      <c r="FZ45" s="100">
        <f t="shared" si="33"/>
        <v>54</v>
      </c>
      <c r="GA45" s="100">
        <f t="shared" si="33"/>
        <v>54</v>
      </c>
      <c r="GB45" s="100">
        <f t="shared" si="33"/>
        <v>54</v>
      </c>
      <c r="GC45" s="100">
        <f t="shared" si="33"/>
        <v>54</v>
      </c>
      <c r="GD45" s="100">
        <f t="shared" si="33"/>
        <v>54</v>
      </c>
      <c r="GE45" s="100">
        <f t="shared" si="33"/>
        <v>54</v>
      </c>
      <c r="GF45" s="100">
        <f t="shared" si="33"/>
        <v>54</v>
      </c>
      <c r="GG45" s="100">
        <f t="shared" si="33"/>
        <v>54</v>
      </c>
      <c r="GH45" s="100">
        <f t="shared" si="33"/>
        <v>54</v>
      </c>
      <c r="GI45" s="100">
        <f t="shared" si="33"/>
        <v>54</v>
      </c>
      <c r="GJ45" s="100">
        <f t="shared" si="33"/>
        <v>54</v>
      </c>
      <c r="GK45" s="100">
        <f t="shared" si="33"/>
        <v>54</v>
      </c>
      <c r="GL45" s="100">
        <f t="shared" si="33"/>
        <v>54</v>
      </c>
      <c r="GM45" s="100">
        <f t="shared" si="33"/>
        <v>54</v>
      </c>
      <c r="GN45" s="100">
        <f t="shared" si="33"/>
        <v>54</v>
      </c>
      <c r="GO45" s="100">
        <f t="shared" si="33"/>
        <v>54</v>
      </c>
      <c r="GP45" s="100">
        <f t="shared" si="33"/>
        <v>54</v>
      </c>
      <c r="GW45" s="519">
        <v>14</v>
      </c>
      <c r="GX45" s="364">
        <f>IF(COUNTIF($G16:$GP16,$GX$12)=0,0,HLOOKUP($GX$12,$G16:$GP$25,$HM44,FALSE))</f>
        <v>0</v>
      </c>
      <c r="GY45" s="364">
        <f>IF(COUNTIF($G16:$GP16,$GY$12)=0,0,HLOOKUP($GY$12,$G16:$GP$25,$HM44,FALSE))</f>
        <v>12</v>
      </c>
      <c r="GZ45" s="364">
        <f>IF(COUNTIF($G16:$GP16,$GZ$12)=0,0,HLOOKUP($GZ$12,$G16:$GP$25,$HM44,FALSE))</f>
        <v>0</v>
      </c>
      <c r="HA45" s="364">
        <f>IF(COUNTIF($G16:$GP16,$HA$12)=0,0,HLOOKUP($HA$12,$G16:$GP$25,$HM44,FALSE))</f>
        <v>0</v>
      </c>
      <c r="HB45" s="364">
        <f>IF(COUNTIF($G16:$GP16,$HB$12)=0,0,HLOOKUP($HB$12,$G16:$GP$25,$HM44,FALSE))</f>
        <v>0</v>
      </c>
      <c r="HC45" s="364">
        <f>IF(COUNTIF($G16:$GP16,$HC$12)=0,0,HLOOKUP($HC$12,$G16:$GP$25,$HM44,FALSE))</f>
        <v>0</v>
      </c>
      <c r="HD45" s="520">
        <f>IF(COUNTIF($G16:$GP16,"X")=0,0,HLOOKUP("X",$G16:$GP$25,$HM44,FALSE))</f>
        <v>61</v>
      </c>
      <c r="HE45" s="8"/>
      <c r="HF45" s="607" t="s">
        <v>86</v>
      </c>
      <c r="HG45" s="364">
        <f>IF(GX45=0,0,IF(AND(GX45&lt;&gt;0,GY45=0),SUM(INDEX($G16:$GP16,1,GX45):INDEX($G16:$GP16,1,$HD45)),SUM(INDEX($G16:$GP16,1,GX45):INDEX($G16:$GP16,1,GY45))))</f>
        <v>0</v>
      </c>
      <c r="HH45" s="364">
        <f>IF(GY45=0,0,IF(AND(GY45&lt;&gt;0,GZ45=0),SUM(INDEX($G16:$GP16,1,GY45):INDEX($G16:$GP16,1,$HD45)),SUM(INDEX($G16:$GP16,1,GY45):INDEX($G16:$GP16,1,GZ45))))</f>
        <v>599</v>
      </c>
      <c r="HI45" s="364">
        <f>IF(GZ45=0,0,IF(AND(GZ45&lt;&gt;0,HA45=0),SUM(INDEX($G16:$GP16,1,GZ45):INDEX($G16:$GP16,1,$HD45)),SUM(INDEX($G16:$GP16,1,GZ45):INDEX($G16:$GP16,1,HA45))))</f>
        <v>0</v>
      </c>
      <c r="HJ45" s="364">
        <f>IF(HA45=0,0,IF(AND(HA45&lt;&gt;0,HB45=0),SUM(INDEX($G16:$GP16,1,HA45):INDEX($G16:$GP16,1,$HD45)),SUM(INDEX($G16:$GP16,1,HA45):INDEX($G16:$GP16,1,HB45))))</f>
        <v>0</v>
      </c>
      <c r="HK45" s="364">
        <f>IF(HB45=0,0,IF(AND(HB45&lt;&gt;0,HC45=0),SUM(INDEX($G16:$GP16,1,HB45):INDEX($G16:$GP16,1,$HD45)),SUM(INDEX($G16:$GP16,1,HB45):INDEX($G16:$GP16,1,HC45))))</f>
        <v>0</v>
      </c>
      <c r="HL45" s="364">
        <f>IF(HC45=0,0,IF(AND(HC45&lt;&gt;0,GX45=0),SUM(INDEX($G16:$GP16,1,HC45):INDEX($G16:$GP16,1,$HD45)),SUM(INDEX($G16:$GP16,1,HC45):INDEX($G16:$GP16,1,GX45))))</f>
        <v>0</v>
      </c>
      <c r="HM45" s="519">
        <v>9</v>
      </c>
      <c r="HO45" s="608" t="s">
        <v>86</v>
      </c>
      <c r="HP45" s="435">
        <f>IF(AND(GX45=0,GY45=0),0,IF(AND(GX45=0,GY45&lt;&gt;0),COUNTIF(INDEX($G$3:$GP$20,$GW45,GX45+1):INDEX($G$3:$GP$20,$GW45,GY45),"STK")+COUNTIF(INDEX($G$3:$GP$20,$GW45,GX45+1):INDEX($G$3:$GP$20,$GW45,GY45),"SB"),IF(AND(GX45&lt;&gt;0,GY45=0),COUNTIF(INDEX($G$3:$GP$20,$GW45,GX45):INDEX($G$3:$GP$20,$GW45,HD45),"STK")+COUNTIF(INDEX($G$3:$GP$20,$GW45,GX45):INDEX($G$3:$GP$20,$GW45,HD45),"SB"),COUNTIF(INDEX($G$3:$GP$20,$GW45,GX45):INDEX($G$3:$GP$20,$GW45,GY45),"STK")+COUNTIF(INDEX($G$3:$GP$20,$GW45,GX45):INDEX($G$3:$GP$20,$GW45,GY45),"SB"))))</f>
        <v>5</v>
      </c>
      <c r="HQ45" s="405">
        <f>IF(AND(GY45=0,GZ45=0),0,IF(AND(GY45=0,GZ45&lt;&gt;0),COUNTIF(INDEX($G$3:$GP$20,$GW45,GY45+1):INDEX($G$3:$GP$20,$GW45,GZ45),"STK")+COUNTIF(INDEX($G$3:$GP$20,$GW45,GY45+1):INDEX($G$3:$GP$20,$GW45,GZ45),"SB"),IF(AND(GY45&lt;&gt;0,GZ45=0),COUNTIF(INDEX($G$3:$GP$20,$GW45,GY45):INDEX($G$3:$GP$20,$GW45,HD45),"STK")+COUNTIF(INDEX($G$3:$GP$20,$GW45,GY45):INDEX($G$3:$GP$20,$GW45,HD45),"SB"),COUNTIF(INDEX($G$3:$GP$20,$GW45,GY45):INDEX($G$3:$GP$20,$GW45,GZ45),"STK")+COUNTIF(INDEX($G$3:$GP$20,$GW45,GY45):INDEX($G$3:$GP$20,$GW45,GZ45),"SB"))))</f>
        <v>18</v>
      </c>
      <c r="HR45" s="406">
        <f>IF(AND(GZ45=0,HA45=0),0,IF(AND(GZ45=0,HA45&lt;&gt;0),COUNTIF(INDEX($G$3:$GP$20,$GW45,GZ45+1):INDEX($G$3:$GP$20,$GW45,HA45),"STK")+COUNTIF(INDEX($G$3:$GP$20,$GW45,GZ45+1):INDEX($G$3:$GP$20,$GW45,HA45),"SB"),IF(AND(GZ45&lt;&gt;0,HA45=0),COUNTIF(INDEX($G$3:$GP$20,$GW45,GZ45):INDEX($G$3:$GP$20,$GW45,HD45),"STK")+COUNTIF(INDEX($G$3:$GP$20,$GW45,GZ45):INDEX($G$3:$GP$20,$GW45,HD45),"SB"),COUNTIF(INDEX($G$3:$GP$20,$GW45,GZ45):INDEX($G$3:$GP$20,$GW45,HA45),"STK")+COUNTIF(INDEX($G$3:$GP$20,$GW45,GZ45):INDEX($G$3:$GP$20,$GW45,HA45),"SB"))))</f>
        <v>0</v>
      </c>
      <c r="HS45" s="405">
        <f>IF(AND(HA45=0,HB45=0),0,IF(AND(HA45=0,HB45&lt;&gt;0),COUNTIF(INDEX($G$3:$GP$20,$GW45,HA45+1):INDEX($G$3:$GP$20,$GW45,HB45),"STK")+COUNTIF(INDEX($G$3:$GP$20,$GW45,HA45+1):INDEX($G$3:$GP$20,$GW45,HB45),"SB"),IF(AND(HA45&lt;&gt;0,HB45=0),COUNTIF(INDEX($G$3:$GP$20,$GW45,HA45):INDEX($G$3:$GP$20,$GW45,HD45),"STK")+COUNTIF(INDEX($G$3:$GP$20,$GW45,HA45):INDEX($G$3:$GP$20,$GW45,HD45),"SB"),COUNTIF(INDEX($G$3:$GP$20,$GW45,HA45):INDEX($G$3:$GP$20,$GW45,HB45),"STK")+COUNTIF(INDEX($G$3:$GP$20,$GW45,HA45):INDEX($G$3:$GP$20,$GW45,HB45),"SB"))))</f>
        <v>0</v>
      </c>
      <c r="HT45" s="701">
        <f>IF(AND(HB45=0,HC45=0),0,IF(AND(HB45=0,HC45&lt;&gt;0),COUNTIF(INDEX($G$3:$GP$20,$GW45,HB45+1):INDEX($G$3:$GP$20,$GW45,HC45),"STK")+COUNTIF(INDEX($G$3:$GP$20,$GW45,HB45+1):INDEX($G$3:$GP$20,$GW45,HC45),"SB"),IF(AND(HB45&lt;&gt;0,HC45=0),COUNTIF(INDEX($G$3:$GP$20,$GW45,HB45):INDEX($G$3:$GP$20,$GW45,HD45),"STK")+COUNTIF(INDEX($G$3:$GP$20,$GW45,HB45):INDEX($G$3:$GP$20,$GW45,HD45),"SB"),COUNTIF(INDEX($G$3:$GP$20,$GW45,HB45):INDEX($G$3:$GP$20,$GW45,HC45),"STK")+COUNTIF(INDEX($G$3:$GP$20,$GW45,HB45):INDEX($G$3:$GP$20,$GW45,HC45),"SB"))))</f>
        <v>0</v>
      </c>
      <c r="HU45" s="405">
        <f>IF(AND(HC45=0,GX45=0),0,IF(AND(HC45=0,GX45&lt;&gt;0),COUNTIF(INDEX($G$3:$GP$20,$GW45,HC45+1):INDEX($G$3:$GP$20,$GW45,GX45),"STK")+COUNTIF(INDEX($G$3:$GP$20,$GW45,HC45+1):INDEX($G$3:$GP$20,$GW45,GX45),"SB"),IF(AND(HC45&lt;&gt;0,GX45=0),COUNTIF(INDEX($G$3:$GP$20,$GW45,HC45):INDEX($G$3:$GP$20,$GW45,HD45),"STK")+COUNTIF(INDEX($G$3:$GP$20,$GW45,HC45):INDEX($G$3:$GP$20,$GW45,HD45),"SB"),COUNTIF(INDEX($G$3:$GP$20,$GW45,HC45):INDEX($G$3:$GP$20,$GW45,GX45),"STK")+COUNTIF(INDEX($G$3:$GP$20,$GW45,HC45):INDEX($G$3:$GP$20,$GW45,GX45),"SB"))))</f>
        <v>0</v>
      </c>
      <c r="HV45" s="176"/>
      <c r="HW45" s="607" t="s">
        <v>86</v>
      </c>
      <c r="HX45" s="364">
        <f t="shared" si="24"/>
        <v>0</v>
      </c>
      <c r="HY45" s="364">
        <f t="shared" si="25"/>
        <v>26</v>
      </c>
      <c r="HZ45" s="364">
        <f t="shared" si="26"/>
        <v>0</v>
      </c>
      <c r="IA45" s="364">
        <f t="shared" si="27"/>
        <v>0</v>
      </c>
      <c r="IB45" s="364">
        <f t="shared" si="28"/>
        <v>0</v>
      </c>
      <c r="IC45" s="364">
        <f t="shared" si="29"/>
        <v>0</v>
      </c>
    </row>
    <row r="46" spans="1:237" ht="15.75" customHeight="1" x14ac:dyDescent="0.2">
      <c r="F46" s="23" t="s">
        <v>75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76" t="s">
        <v>75</v>
      </c>
      <c r="U46" s="100">
        <v>80</v>
      </c>
      <c r="V46" s="100">
        <f t="shared" ref="V46:AK60" si="34">IF(LEFT(V5,1)="V",$F$36,IF(ISNUMBER(V5),U46-V5,U46))</f>
        <v>72</v>
      </c>
      <c r="W46" s="100">
        <f t="shared" si="34"/>
        <v>58</v>
      </c>
      <c r="X46" s="100">
        <f t="shared" si="34"/>
        <v>54</v>
      </c>
      <c r="Y46" s="100">
        <f t="shared" si="34"/>
        <v>40</v>
      </c>
      <c r="Z46" s="100">
        <f t="shared" si="34"/>
        <v>39</v>
      </c>
      <c r="AA46" s="100">
        <f t="shared" si="34"/>
        <v>38</v>
      </c>
      <c r="AB46" s="100">
        <f t="shared" si="34"/>
        <v>22</v>
      </c>
      <c r="AC46" s="100">
        <f t="shared" si="34"/>
        <v>12</v>
      </c>
      <c r="AD46" s="100">
        <f t="shared" si="34"/>
        <v>12</v>
      </c>
      <c r="AE46" s="100">
        <f t="shared" si="34"/>
        <v>12</v>
      </c>
      <c r="AF46" s="100">
        <f t="shared" si="34"/>
        <v>12</v>
      </c>
      <c r="AG46" s="100">
        <f t="shared" si="34"/>
        <v>12</v>
      </c>
      <c r="AH46" s="100">
        <f t="shared" si="34"/>
        <v>12</v>
      </c>
      <c r="AI46" s="100">
        <f t="shared" si="34"/>
        <v>12</v>
      </c>
      <c r="AJ46" s="100">
        <f t="shared" si="34"/>
        <v>12</v>
      </c>
      <c r="AK46" s="100">
        <f t="shared" si="34"/>
        <v>12</v>
      </c>
      <c r="AL46" s="100">
        <f t="shared" si="31"/>
        <v>12</v>
      </c>
      <c r="AM46" s="100">
        <f t="shared" si="31"/>
        <v>12</v>
      </c>
      <c r="AN46" s="100">
        <f t="shared" si="31"/>
        <v>12</v>
      </c>
      <c r="AO46" s="100">
        <f t="shared" si="31"/>
        <v>12</v>
      </c>
      <c r="AP46" s="100">
        <f t="shared" si="31"/>
        <v>12</v>
      </c>
      <c r="AQ46" s="100">
        <f t="shared" si="31"/>
        <v>12</v>
      </c>
      <c r="AR46" s="100">
        <f t="shared" si="31"/>
        <v>12</v>
      </c>
      <c r="AS46" s="100">
        <f t="shared" si="31"/>
        <v>12</v>
      </c>
      <c r="AT46" s="100">
        <f t="shared" si="31"/>
        <v>12</v>
      </c>
      <c r="AU46" s="100">
        <f t="shared" si="31"/>
        <v>12</v>
      </c>
      <c r="AV46" s="100">
        <f t="shared" si="31"/>
        <v>12</v>
      </c>
      <c r="AW46" s="100">
        <f t="shared" si="31"/>
        <v>12</v>
      </c>
      <c r="AX46" s="100">
        <f t="shared" si="31"/>
        <v>12</v>
      </c>
      <c r="AY46" s="100">
        <f t="shared" si="31"/>
        <v>12</v>
      </c>
      <c r="AZ46" s="100">
        <f t="shared" si="31"/>
        <v>12</v>
      </c>
      <c r="BA46" s="100">
        <f t="shared" si="31"/>
        <v>12</v>
      </c>
      <c r="BB46" s="100">
        <f t="shared" si="31"/>
        <v>12</v>
      </c>
      <c r="BC46" s="100">
        <f t="shared" si="31"/>
        <v>12</v>
      </c>
      <c r="BD46" s="100">
        <f t="shared" si="31"/>
        <v>12</v>
      </c>
      <c r="BE46" s="100">
        <f t="shared" si="31"/>
        <v>12</v>
      </c>
      <c r="BF46" s="100">
        <f t="shared" si="31"/>
        <v>12</v>
      </c>
      <c r="BG46" s="100">
        <f t="shared" si="31"/>
        <v>12</v>
      </c>
      <c r="BH46" s="100">
        <f t="shared" si="31"/>
        <v>12</v>
      </c>
      <c r="BI46" s="100">
        <f t="shared" si="31"/>
        <v>12</v>
      </c>
      <c r="BJ46" s="100">
        <f t="shared" si="31"/>
        <v>12</v>
      </c>
      <c r="BK46" s="100">
        <f t="shared" si="31"/>
        <v>12</v>
      </c>
      <c r="BL46" s="100">
        <f t="shared" si="31"/>
        <v>12</v>
      </c>
      <c r="BM46" s="100">
        <f t="shared" si="31"/>
        <v>12</v>
      </c>
      <c r="BN46" s="100">
        <f t="shared" si="31"/>
        <v>12</v>
      </c>
      <c r="BO46" s="100">
        <f t="shared" si="31"/>
        <v>12</v>
      </c>
      <c r="BP46" s="100">
        <f t="shared" si="31"/>
        <v>12</v>
      </c>
      <c r="BQ46" s="100">
        <f t="shared" si="31"/>
        <v>12</v>
      </c>
      <c r="BR46" s="100">
        <f t="shared" si="31"/>
        <v>12</v>
      </c>
      <c r="BS46" s="100">
        <f t="shared" si="31"/>
        <v>12</v>
      </c>
      <c r="BT46" s="100">
        <f t="shared" si="31"/>
        <v>12</v>
      </c>
      <c r="BU46" s="100">
        <f t="shared" si="31"/>
        <v>12</v>
      </c>
      <c r="BV46" s="100">
        <f t="shared" si="31"/>
        <v>12</v>
      </c>
      <c r="BW46" s="100">
        <f t="shared" si="31"/>
        <v>12</v>
      </c>
      <c r="BX46" s="100">
        <f t="shared" si="31"/>
        <v>12</v>
      </c>
      <c r="BY46" s="100">
        <f t="shared" si="31"/>
        <v>12</v>
      </c>
      <c r="BZ46" s="100">
        <f t="shared" si="31"/>
        <v>12</v>
      </c>
      <c r="CA46" s="100">
        <f t="shared" si="31"/>
        <v>12</v>
      </c>
      <c r="CB46" s="100">
        <f t="shared" si="31"/>
        <v>12</v>
      </c>
      <c r="CC46" s="100">
        <f t="shared" si="31"/>
        <v>12</v>
      </c>
      <c r="CD46" s="100">
        <f t="shared" si="31"/>
        <v>12</v>
      </c>
      <c r="CE46" s="100">
        <f t="shared" si="31"/>
        <v>12</v>
      </c>
      <c r="CF46" s="100">
        <f t="shared" si="31"/>
        <v>12</v>
      </c>
      <c r="CG46" s="100">
        <f t="shared" si="31"/>
        <v>12</v>
      </c>
      <c r="CH46" s="100">
        <f t="shared" si="31"/>
        <v>12</v>
      </c>
      <c r="CI46" s="100">
        <f t="shared" si="32"/>
        <v>12</v>
      </c>
      <c r="CJ46" s="100">
        <f t="shared" si="32"/>
        <v>12</v>
      </c>
      <c r="CK46" s="100">
        <f t="shared" si="32"/>
        <v>12</v>
      </c>
      <c r="CL46" s="100">
        <f t="shared" si="32"/>
        <v>12</v>
      </c>
      <c r="CM46" s="100">
        <f t="shared" si="32"/>
        <v>12</v>
      </c>
      <c r="CN46" s="100">
        <f t="shared" si="32"/>
        <v>12</v>
      </c>
      <c r="CO46" s="100">
        <f t="shared" si="32"/>
        <v>12</v>
      </c>
      <c r="CP46" s="100">
        <f t="shared" si="32"/>
        <v>12</v>
      </c>
      <c r="CQ46" s="100">
        <f t="shared" si="32"/>
        <v>12</v>
      </c>
      <c r="CR46" s="100">
        <f t="shared" si="32"/>
        <v>12</v>
      </c>
      <c r="CS46" s="100">
        <f t="shared" si="32"/>
        <v>12</v>
      </c>
      <c r="CT46" s="100">
        <f t="shared" si="32"/>
        <v>12</v>
      </c>
      <c r="CU46" s="100">
        <f t="shared" si="32"/>
        <v>12</v>
      </c>
      <c r="CV46" s="100">
        <f t="shared" si="32"/>
        <v>12</v>
      </c>
      <c r="CW46" s="100">
        <f t="shared" si="32"/>
        <v>12</v>
      </c>
      <c r="CX46" s="100">
        <f t="shared" si="32"/>
        <v>12</v>
      </c>
      <c r="CY46" s="100">
        <f t="shared" si="32"/>
        <v>12</v>
      </c>
      <c r="CZ46" s="100">
        <f t="shared" si="32"/>
        <v>12</v>
      </c>
      <c r="DA46" s="100">
        <f t="shared" si="32"/>
        <v>12</v>
      </c>
      <c r="DB46" s="100">
        <f t="shared" si="32"/>
        <v>12</v>
      </c>
      <c r="DC46" s="100">
        <f t="shared" si="32"/>
        <v>12</v>
      </c>
      <c r="DD46" s="100">
        <f t="shared" si="32"/>
        <v>12</v>
      </c>
      <c r="DE46" s="100">
        <f t="shared" si="32"/>
        <v>12</v>
      </c>
      <c r="DF46" s="100">
        <f t="shared" si="32"/>
        <v>12</v>
      </c>
      <c r="DG46" s="100">
        <f t="shared" si="32"/>
        <v>12</v>
      </c>
      <c r="DH46" s="100">
        <f t="shared" si="32"/>
        <v>12</v>
      </c>
      <c r="DI46" s="100">
        <f t="shared" si="32"/>
        <v>12</v>
      </c>
      <c r="DJ46" s="100">
        <f t="shared" si="32"/>
        <v>12</v>
      </c>
      <c r="DK46" s="100">
        <f t="shared" si="32"/>
        <v>12</v>
      </c>
      <c r="DL46" s="100">
        <f t="shared" si="32"/>
        <v>12</v>
      </c>
      <c r="DM46" s="100">
        <f t="shared" si="32"/>
        <v>12</v>
      </c>
      <c r="DN46" s="100">
        <f t="shared" si="32"/>
        <v>12</v>
      </c>
      <c r="DO46" s="100">
        <f t="shared" si="32"/>
        <v>12</v>
      </c>
      <c r="DP46" s="100">
        <f t="shared" si="32"/>
        <v>12</v>
      </c>
      <c r="DQ46" s="100">
        <f t="shared" si="32"/>
        <v>12</v>
      </c>
      <c r="DR46" s="100">
        <f t="shared" si="32"/>
        <v>12</v>
      </c>
      <c r="DS46" s="100">
        <f t="shared" si="32"/>
        <v>12</v>
      </c>
      <c r="DT46" s="100">
        <f t="shared" si="32"/>
        <v>12</v>
      </c>
      <c r="DU46" s="100">
        <f t="shared" si="32"/>
        <v>12</v>
      </c>
      <c r="DV46" s="100">
        <f t="shared" si="32"/>
        <v>12</v>
      </c>
      <c r="DW46" s="100">
        <f t="shared" si="32"/>
        <v>12</v>
      </c>
      <c r="DX46" s="100">
        <f t="shared" si="32"/>
        <v>12</v>
      </c>
      <c r="DY46" s="100">
        <f t="shared" si="32"/>
        <v>12</v>
      </c>
      <c r="DZ46" s="100">
        <f t="shared" si="32"/>
        <v>12</v>
      </c>
      <c r="EA46" s="100">
        <f t="shared" si="32"/>
        <v>12</v>
      </c>
      <c r="EB46" s="100">
        <f t="shared" si="32"/>
        <v>12</v>
      </c>
      <c r="EC46" s="100">
        <f t="shared" si="32"/>
        <v>12</v>
      </c>
      <c r="ED46" s="100">
        <f t="shared" si="32"/>
        <v>12</v>
      </c>
      <c r="EE46" s="100">
        <f t="shared" si="32"/>
        <v>12</v>
      </c>
      <c r="EF46" s="100">
        <f t="shared" si="32"/>
        <v>12</v>
      </c>
      <c r="EG46" s="100">
        <f t="shared" si="32"/>
        <v>12</v>
      </c>
      <c r="EH46" s="100">
        <f t="shared" si="32"/>
        <v>12</v>
      </c>
      <c r="EI46" s="100">
        <f t="shared" si="32"/>
        <v>12</v>
      </c>
      <c r="EJ46" s="100">
        <f t="shared" si="32"/>
        <v>12</v>
      </c>
      <c r="EK46" s="100">
        <f t="shared" si="32"/>
        <v>12</v>
      </c>
      <c r="EL46" s="100">
        <f t="shared" si="32"/>
        <v>12</v>
      </c>
      <c r="EM46" s="100">
        <f t="shared" si="32"/>
        <v>12</v>
      </c>
      <c r="EN46" s="100">
        <f t="shared" si="32"/>
        <v>12</v>
      </c>
      <c r="EO46" s="100">
        <f t="shared" si="32"/>
        <v>12</v>
      </c>
      <c r="EP46" s="100">
        <f t="shared" si="32"/>
        <v>12</v>
      </c>
      <c r="EQ46" s="100">
        <f t="shared" si="32"/>
        <v>12</v>
      </c>
      <c r="ER46" s="100">
        <f t="shared" si="32"/>
        <v>12</v>
      </c>
      <c r="ES46" s="100">
        <f t="shared" si="32"/>
        <v>12</v>
      </c>
      <c r="ET46" s="100">
        <f t="shared" si="32"/>
        <v>12</v>
      </c>
      <c r="EU46" s="100">
        <f t="shared" si="33"/>
        <v>12</v>
      </c>
      <c r="EV46" s="100">
        <f t="shared" si="33"/>
        <v>12</v>
      </c>
      <c r="EW46" s="100">
        <f t="shared" si="33"/>
        <v>12</v>
      </c>
      <c r="EX46" s="100">
        <f t="shared" si="33"/>
        <v>12</v>
      </c>
      <c r="EY46" s="100">
        <f t="shared" si="33"/>
        <v>12</v>
      </c>
      <c r="EZ46" s="100">
        <f t="shared" si="33"/>
        <v>12</v>
      </c>
      <c r="FA46" s="100">
        <f t="shared" si="33"/>
        <v>12</v>
      </c>
      <c r="FB46" s="100">
        <f t="shared" si="33"/>
        <v>12</v>
      </c>
      <c r="FC46" s="100">
        <f t="shared" si="33"/>
        <v>12</v>
      </c>
      <c r="FD46" s="100">
        <f t="shared" si="33"/>
        <v>12</v>
      </c>
      <c r="FE46" s="100">
        <f t="shared" si="33"/>
        <v>12</v>
      </c>
      <c r="FF46" s="100">
        <f t="shared" si="33"/>
        <v>12</v>
      </c>
      <c r="FG46" s="100">
        <f t="shared" si="33"/>
        <v>12</v>
      </c>
      <c r="FH46" s="100">
        <f t="shared" si="33"/>
        <v>12</v>
      </c>
      <c r="FI46" s="100">
        <f t="shared" si="33"/>
        <v>12</v>
      </c>
      <c r="FJ46" s="100">
        <f t="shared" si="33"/>
        <v>12</v>
      </c>
      <c r="FK46" s="100">
        <f t="shared" si="33"/>
        <v>12</v>
      </c>
      <c r="FL46" s="100">
        <f t="shared" si="33"/>
        <v>12</v>
      </c>
      <c r="FM46" s="100">
        <f t="shared" si="33"/>
        <v>12</v>
      </c>
      <c r="FN46" s="100">
        <f t="shared" si="33"/>
        <v>12</v>
      </c>
      <c r="FO46" s="100">
        <f t="shared" si="33"/>
        <v>12</v>
      </c>
      <c r="FP46" s="100">
        <f t="shared" si="33"/>
        <v>12</v>
      </c>
      <c r="FQ46" s="100">
        <f t="shared" si="33"/>
        <v>12</v>
      </c>
      <c r="FR46" s="100">
        <f t="shared" si="33"/>
        <v>12</v>
      </c>
      <c r="FS46" s="100">
        <f t="shared" si="33"/>
        <v>12</v>
      </c>
      <c r="FT46" s="100">
        <f t="shared" si="33"/>
        <v>12</v>
      </c>
      <c r="FU46" s="100">
        <f t="shared" si="33"/>
        <v>12</v>
      </c>
      <c r="FV46" s="100">
        <f t="shared" si="33"/>
        <v>12</v>
      </c>
      <c r="FW46" s="100">
        <f t="shared" si="33"/>
        <v>12</v>
      </c>
      <c r="FX46" s="100">
        <f t="shared" si="33"/>
        <v>12</v>
      </c>
      <c r="FY46" s="100">
        <f t="shared" si="33"/>
        <v>12</v>
      </c>
      <c r="FZ46" s="100">
        <f t="shared" si="33"/>
        <v>12</v>
      </c>
      <c r="GA46" s="100">
        <f t="shared" si="33"/>
        <v>12</v>
      </c>
      <c r="GB46" s="100">
        <f t="shared" si="33"/>
        <v>12</v>
      </c>
      <c r="GC46" s="100">
        <f t="shared" si="33"/>
        <v>12</v>
      </c>
      <c r="GD46" s="100">
        <f t="shared" si="33"/>
        <v>12</v>
      </c>
      <c r="GE46" s="100">
        <f t="shared" si="33"/>
        <v>12</v>
      </c>
      <c r="GF46" s="100">
        <f t="shared" si="33"/>
        <v>12</v>
      </c>
      <c r="GG46" s="100">
        <f t="shared" si="33"/>
        <v>12</v>
      </c>
      <c r="GH46" s="100">
        <f t="shared" si="33"/>
        <v>12</v>
      </c>
      <c r="GI46" s="100">
        <f t="shared" si="33"/>
        <v>12</v>
      </c>
      <c r="GJ46" s="100">
        <f t="shared" si="33"/>
        <v>12</v>
      </c>
      <c r="GK46" s="100">
        <f t="shared" si="33"/>
        <v>12</v>
      </c>
      <c r="GL46" s="100">
        <f t="shared" si="33"/>
        <v>12</v>
      </c>
      <c r="GM46" s="100">
        <f t="shared" si="33"/>
        <v>12</v>
      </c>
      <c r="GN46" s="100">
        <f t="shared" si="33"/>
        <v>12</v>
      </c>
      <c r="GO46" s="100">
        <f t="shared" si="33"/>
        <v>12</v>
      </c>
      <c r="GP46" s="100">
        <f t="shared" si="33"/>
        <v>12</v>
      </c>
      <c r="GW46" s="519">
        <v>15</v>
      </c>
      <c r="GX46" s="364">
        <f>IF(COUNTIF($G17:$GP17,$GX$12)=0,0,HLOOKUP($GX$12,$G17:$GP$25,$HM45,FALSE))</f>
        <v>0</v>
      </c>
      <c r="GY46" s="364">
        <f>IF(COUNTIF($G17:$GP17,$GY$12)=0,0,HLOOKUP($GY$12,$G17:$GP$25,$HM45,FALSE))</f>
        <v>21</v>
      </c>
      <c r="GZ46" s="364">
        <f>IF(COUNTIF($G17:$GP17,$GZ$12)=0,0,HLOOKUP($GZ$12,$G17:$GP$25,$HM45,FALSE))</f>
        <v>0</v>
      </c>
      <c r="HA46" s="364">
        <f>IF(COUNTIF($G17:$GP17,$HA$12)=0,0,HLOOKUP($HA$12,$G17:$GP$25,$HM45,FALSE))</f>
        <v>0</v>
      </c>
      <c r="HB46" s="364">
        <f>IF(COUNTIF($G17:$GP17,$HB$12)=0,0,HLOOKUP($HB$12,$G17:$GP$25,$HM45,FALSE))</f>
        <v>0</v>
      </c>
      <c r="HC46" s="364">
        <f>IF(COUNTIF($G17:$GP17,$HC$12)=0,0,HLOOKUP($HC$12,$G17:$GP$25,$HM45,FALSE))</f>
        <v>0</v>
      </c>
      <c r="HD46" s="520">
        <f>IF(COUNTIF($G17:$GP17,"X")=0,0,HLOOKUP("X",$G17:$GP$25,$HM45,FALSE))</f>
        <v>61</v>
      </c>
      <c r="HE46" s="8"/>
      <c r="HF46" s="607" t="s">
        <v>87</v>
      </c>
      <c r="HG46" s="364">
        <f>IF(GX46=0,0,IF(AND(GX46&lt;&gt;0,GY46=0),SUM(INDEX($G17:$GP17,1,GX46):INDEX($G17:$GP17,1,$HD46)),SUM(INDEX($G17:$GP17,1,GX46):INDEX($G17:$GP17,1,GY46))))</f>
        <v>0</v>
      </c>
      <c r="HH46" s="364">
        <f>IF(GY46=0,0,IF(AND(GY46&lt;&gt;0,GZ46=0),SUM(INDEX($G17:$GP17,1,GY46):INDEX($G17:$GP17,1,$HD46)),SUM(INDEX($G17:$GP17,1,GY46):INDEX($G17:$GP17,1,GZ46))))</f>
        <v>927</v>
      </c>
      <c r="HI46" s="364">
        <f>IF(GZ46=0,0,IF(AND(GZ46&lt;&gt;0,HA46=0),SUM(INDEX($G17:$GP17,1,GZ46):INDEX($G17:$GP17,1,$HD46)),SUM(INDEX($G17:$GP17,1,GZ46):INDEX($G17:$GP17,1,HA46))))</f>
        <v>0</v>
      </c>
      <c r="HJ46" s="364">
        <f>IF(HA46=0,0,IF(AND(HA46&lt;&gt;0,HB46=0),SUM(INDEX($G17:$GP17,1,HA46):INDEX($G17:$GP17,1,$HD46)),SUM(INDEX($G17:$GP17,1,HA46):INDEX($G17:$GP17,1,HB46))))</f>
        <v>0</v>
      </c>
      <c r="HK46" s="364">
        <f>IF(HB46=0,0,IF(AND(HB46&lt;&gt;0,HC46=0),SUM(INDEX($G17:$GP17,1,HB46):INDEX($G17:$GP17,1,$HD46)),SUM(INDEX($G17:$GP17,1,HB46):INDEX($G17:$GP17,1,HC46))))</f>
        <v>0</v>
      </c>
      <c r="HL46" s="364">
        <f>IF(HC46=0,0,IF(AND(HC46&lt;&gt;0,GX46=0),SUM(INDEX($G17:$GP17,1,HC46):INDEX($G17:$GP17,1,$HD46)),SUM(INDEX($G17:$GP17,1,HC46):INDEX($G17:$GP17,1,GX46))))</f>
        <v>0</v>
      </c>
      <c r="HM46" s="519">
        <v>8</v>
      </c>
      <c r="HO46" s="608" t="s">
        <v>87</v>
      </c>
      <c r="HP46" s="435">
        <f>IF(AND(GX46=0,GY46=0),0,IF(AND(GX46=0,GY46&lt;&gt;0),COUNTIF(INDEX($G$3:$GP$20,$GW46,GX46+1):INDEX($G$3:$GP$20,$GW46,GY46),"STK")+COUNTIF(INDEX($G$3:$GP$20,$GW46,GX46+1):INDEX($G$3:$GP$20,$GW46,GY46),"SB"),IF(AND(GX46&lt;&gt;0,GY46=0),COUNTIF(INDEX($G$3:$GP$20,$GW46,GX46):INDEX($G$3:$GP$20,$GW46,HD46),"STK")+COUNTIF(INDEX($G$3:$GP$20,$GW46,GX46):INDEX($G$3:$GP$20,$GW46,HD46),"SB"),COUNTIF(INDEX($G$3:$GP$20,$GW46,GX46):INDEX($G$3:$GP$20,$GW46,GY46),"STK")+COUNTIF(INDEX($G$3:$GP$20,$GW46,GX46):INDEX($G$3:$GP$20,$GW46,GY46),"SB"))))</f>
        <v>0</v>
      </c>
      <c r="HQ46" s="405">
        <f>IF(AND(GY46=0,GZ46=0),0,IF(AND(GY46=0,GZ46&lt;&gt;0),COUNTIF(INDEX($G$3:$GP$20,$GW46,GY46+1):INDEX($G$3:$GP$20,$GW46,GZ46),"STK")+COUNTIF(INDEX($G$3:$GP$20,$GW46,GY46+1):INDEX($G$3:$GP$20,$GW46,GZ46),"SB"),IF(AND(GY46&lt;&gt;0,GZ46=0),COUNTIF(INDEX($G$3:$GP$20,$GW46,GY46):INDEX($G$3:$GP$20,$GW46,HD46),"STK")+COUNTIF(INDEX($G$3:$GP$20,$GW46,GY46):INDEX($G$3:$GP$20,$GW46,HD46),"SB"),COUNTIF(INDEX($G$3:$GP$20,$GW46,GY46):INDEX($G$3:$GP$20,$GW46,GZ46),"STK")+COUNTIF(INDEX($G$3:$GP$20,$GW46,GY46):INDEX($G$3:$GP$20,$GW46,GZ46),"SB"))))</f>
        <v>0</v>
      </c>
      <c r="HR46" s="406">
        <f>IF(AND(GZ46=0,HA46=0),0,IF(AND(GZ46=0,HA46&lt;&gt;0),COUNTIF(INDEX($G$3:$GP$20,$GW46,GZ46+1):INDEX($G$3:$GP$20,$GW46,HA46),"STK")+COUNTIF(INDEX($G$3:$GP$20,$GW46,GZ46+1):INDEX($G$3:$GP$20,$GW46,HA46),"SB"),IF(AND(GZ46&lt;&gt;0,HA46=0),COUNTIF(INDEX($G$3:$GP$20,$GW46,GZ46):INDEX($G$3:$GP$20,$GW46,HD46),"STK")+COUNTIF(INDEX($G$3:$GP$20,$GW46,GZ46):INDEX($G$3:$GP$20,$GW46,HD46),"SB"),COUNTIF(INDEX($G$3:$GP$20,$GW46,GZ46):INDEX($G$3:$GP$20,$GW46,HA46),"STK")+COUNTIF(INDEX($G$3:$GP$20,$GW46,GZ46):INDEX($G$3:$GP$20,$GW46,HA46),"SB"))))</f>
        <v>0</v>
      </c>
      <c r="HS46" s="405">
        <f>IF(AND(HA46=0,HB46=0),0,IF(AND(HA46=0,HB46&lt;&gt;0),COUNTIF(INDEX($G$3:$GP$20,$GW46,HA46+1):INDEX($G$3:$GP$20,$GW46,HB46),"STK")+COUNTIF(INDEX($G$3:$GP$20,$GW46,HA46+1):INDEX($G$3:$GP$20,$GW46,HB46),"SB"),IF(AND(HA46&lt;&gt;0,HB46=0),COUNTIF(INDEX($G$3:$GP$20,$GW46,HA46):INDEX($G$3:$GP$20,$GW46,HD46),"STK")+COUNTIF(INDEX($G$3:$GP$20,$GW46,HA46):INDEX($G$3:$GP$20,$GW46,HD46),"SB"),COUNTIF(INDEX($G$3:$GP$20,$GW46,HA46):INDEX($G$3:$GP$20,$GW46,HB46),"STK")+COUNTIF(INDEX($G$3:$GP$20,$GW46,HA46):INDEX($G$3:$GP$20,$GW46,HB46),"SB"))))</f>
        <v>0</v>
      </c>
      <c r="HT46" s="701">
        <f>IF(AND(HB46=0,HC46=0),0,IF(AND(HB46=0,HC46&lt;&gt;0),COUNTIF(INDEX($G$3:$GP$20,$GW46,HB46+1):INDEX($G$3:$GP$20,$GW46,HC46),"STK")+COUNTIF(INDEX($G$3:$GP$20,$GW46,HB46+1):INDEX($G$3:$GP$20,$GW46,HC46),"SB"),IF(AND(HB46&lt;&gt;0,HC46=0),COUNTIF(INDEX($G$3:$GP$20,$GW46,HB46):INDEX($G$3:$GP$20,$GW46,HD46),"STK")+COUNTIF(INDEX($G$3:$GP$20,$GW46,HB46):INDEX($G$3:$GP$20,$GW46,HD46),"SB"),COUNTIF(INDEX($G$3:$GP$20,$GW46,HB46):INDEX($G$3:$GP$20,$GW46,HC46),"STK")+COUNTIF(INDEX($G$3:$GP$20,$GW46,HB46):INDEX($G$3:$GP$20,$GW46,HC46),"SB"))))</f>
        <v>0</v>
      </c>
      <c r="HU46" s="405">
        <f>IF(AND(HC46=0,GX46=0),0,IF(AND(HC46=0,GX46&lt;&gt;0),COUNTIF(INDEX($G$3:$GP$20,$GW46,HC46+1):INDEX($G$3:$GP$20,$GW46,GX46),"STK")+COUNTIF(INDEX($G$3:$GP$20,$GW46,HC46+1):INDEX($G$3:$GP$20,$GW46,GX46),"SB"),IF(AND(HC46&lt;&gt;0,GX46=0),COUNTIF(INDEX($G$3:$GP$20,$GW46,HC46):INDEX($G$3:$GP$20,$GW46,HD46),"STK")+COUNTIF(INDEX($G$3:$GP$20,$GW46,HC46):INDEX($G$3:$GP$20,$GW46,HD46),"SB"),COUNTIF(INDEX($G$3:$GP$20,$GW46,HC46):INDEX($G$3:$GP$20,$GW46,GX46),"STK")+COUNTIF(INDEX($G$3:$GP$20,$GW46,HC46):INDEX($G$3:$GP$20,$GW46,GX46),"SB"))))</f>
        <v>0</v>
      </c>
      <c r="HV46" s="176"/>
      <c r="HW46" s="607" t="s">
        <v>87</v>
      </c>
      <c r="HX46" s="364">
        <f>IF(GX46=0,0,IF(AND(GX46&lt;&gt;0,GY46=0),HD46-GX46-5-HP46,GY46-GX46-5-HP46))</f>
        <v>0</v>
      </c>
      <c r="HY46" s="364">
        <f t="shared" si="25"/>
        <v>35</v>
      </c>
      <c r="HZ46" s="364">
        <f t="shared" si="26"/>
        <v>0</v>
      </c>
      <c r="IA46" s="364">
        <f t="shared" si="27"/>
        <v>0</v>
      </c>
      <c r="IB46" s="364">
        <f t="shared" si="28"/>
        <v>0</v>
      </c>
      <c r="IC46" s="364">
        <f t="shared" si="29"/>
        <v>0</v>
      </c>
    </row>
    <row r="47" spans="1:237" ht="15.75" customHeight="1" x14ac:dyDescent="0.2">
      <c r="F47" s="33" t="s">
        <v>76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7" t="s">
        <v>76</v>
      </c>
      <c r="U47" s="100">
        <v>1000</v>
      </c>
      <c r="V47" s="100">
        <f t="shared" si="34"/>
        <v>1000</v>
      </c>
      <c r="W47" s="100">
        <f t="shared" ref="W47:CH50" si="35">IF(LEFT(W6,1)="V",$F$36,IF(ISNUMBER(W6),V47-W6,V47))</f>
        <v>992</v>
      </c>
      <c r="X47" s="100">
        <f t="shared" si="35"/>
        <v>974</v>
      </c>
      <c r="Y47" s="100">
        <f t="shared" si="35"/>
        <v>958</v>
      </c>
      <c r="Z47" s="100">
        <f t="shared" si="35"/>
        <v>931</v>
      </c>
      <c r="AA47" s="100">
        <f t="shared" si="35"/>
        <v>869</v>
      </c>
      <c r="AB47" s="100">
        <f t="shared" si="35"/>
        <v>806</v>
      </c>
      <c r="AC47" s="100">
        <f t="shared" si="35"/>
        <v>756</v>
      </c>
      <c r="AD47" s="100">
        <f t="shared" si="35"/>
        <v>755</v>
      </c>
      <c r="AE47" s="100">
        <f t="shared" si="35"/>
        <v>734</v>
      </c>
      <c r="AF47" s="100">
        <f t="shared" si="35"/>
        <v>713</v>
      </c>
      <c r="AG47" s="100">
        <f t="shared" si="35"/>
        <v>692</v>
      </c>
      <c r="AH47" s="100">
        <f t="shared" si="34"/>
        <v>671</v>
      </c>
      <c r="AI47" s="100">
        <f t="shared" si="34"/>
        <v>650</v>
      </c>
      <c r="AJ47" s="100">
        <f t="shared" si="34"/>
        <v>629</v>
      </c>
      <c r="AK47" s="100">
        <f t="shared" si="34"/>
        <v>608</v>
      </c>
      <c r="AL47" s="100">
        <f t="shared" si="31"/>
        <v>587</v>
      </c>
      <c r="AM47" s="100">
        <f t="shared" si="31"/>
        <v>566</v>
      </c>
      <c r="AN47" s="100">
        <f t="shared" si="31"/>
        <v>545</v>
      </c>
      <c r="AO47" s="100">
        <f t="shared" si="31"/>
        <v>524</v>
      </c>
      <c r="AP47" s="100">
        <f t="shared" si="31"/>
        <v>503</v>
      </c>
      <c r="AQ47" s="100">
        <f t="shared" si="31"/>
        <v>482</v>
      </c>
      <c r="AR47" s="100">
        <f t="shared" si="31"/>
        <v>461</v>
      </c>
      <c r="AS47" s="100">
        <f t="shared" si="31"/>
        <v>440</v>
      </c>
      <c r="AT47" s="100">
        <f t="shared" si="31"/>
        <v>419</v>
      </c>
      <c r="AU47" s="100">
        <f t="shared" si="31"/>
        <v>398</v>
      </c>
      <c r="AV47" s="100">
        <f t="shared" si="31"/>
        <v>397</v>
      </c>
      <c r="AW47" s="100">
        <f t="shared" si="31"/>
        <v>347</v>
      </c>
      <c r="AX47" s="100">
        <f t="shared" si="31"/>
        <v>297</v>
      </c>
      <c r="AY47" s="100">
        <f t="shared" si="31"/>
        <v>296</v>
      </c>
      <c r="AZ47" s="100">
        <f t="shared" si="31"/>
        <v>275</v>
      </c>
      <c r="BA47" s="100">
        <f t="shared" si="31"/>
        <v>254</v>
      </c>
      <c r="BB47" s="100">
        <f t="shared" si="31"/>
        <v>233</v>
      </c>
      <c r="BC47" s="100">
        <f t="shared" si="31"/>
        <v>212</v>
      </c>
      <c r="BD47" s="100">
        <f t="shared" si="31"/>
        <v>191</v>
      </c>
      <c r="BE47" s="100">
        <f t="shared" si="31"/>
        <v>170</v>
      </c>
      <c r="BF47" s="100">
        <f t="shared" si="31"/>
        <v>149</v>
      </c>
      <c r="BG47" s="100">
        <f t="shared" si="31"/>
        <v>128</v>
      </c>
      <c r="BH47" s="100">
        <f t="shared" si="31"/>
        <v>107</v>
      </c>
      <c r="BI47" s="100">
        <f t="shared" si="31"/>
        <v>86</v>
      </c>
      <c r="BJ47" s="100">
        <f t="shared" si="31"/>
        <v>65</v>
      </c>
      <c r="BK47" s="100">
        <f t="shared" si="31"/>
        <v>44</v>
      </c>
      <c r="BL47" s="100">
        <f t="shared" si="31"/>
        <v>23</v>
      </c>
      <c r="BM47" s="100">
        <f t="shared" si="31"/>
        <v>11</v>
      </c>
      <c r="BN47" s="100">
        <f t="shared" si="31"/>
        <v>1</v>
      </c>
      <c r="BO47" s="100">
        <f t="shared" si="31"/>
        <v>1</v>
      </c>
      <c r="BP47" s="100">
        <f t="shared" si="31"/>
        <v>1</v>
      </c>
      <c r="BQ47" s="100">
        <f t="shared" si="31"/>
        <v>1</v>
      </c>
      <c r="BR47" s="100">
        <f t="shared" si="31"/>
        <v>1</v>
      </c>
      <c r="BS47" s="100">
        <f t="shared" si="31"/>
        <v>1</v>
      </c>
      <c r="BT47" s="100">
        <f t="shared" si="31"/>
        <v>1</v>
      </c>
      <c r="BU47" s="100">
        <f t="shared" si="31"/>
        <v>1</v>
      </c>
      <c r="BV47" s="100">
        <f t="shared" si="31"/>
        <v>1</v>
      </c>
      <c r="BW47" s="100">
        <f t="shared" si="31"/>
        <v>1</v>
      </c>
      <c r="BX47" s="100">
        <f t="shared" si="31"/>
        <v>1</v>
      </c>
      <c r="BY47" s="100">
        <f t="shared" si="31"/>
        <v>1</v>
      </c>
      <c r="BZ47" s="100">
        <f t="shared" si="31"/>
        <v>1</v>
      </c>
      <c r="CA47" s="100">
        <f t="shared" si="31"/>
        <v>1</v>
      </c>
      <c r="CB47" s="100">
        <f t="shared" si="31"/>
        <v>1</v>
      </c>
      <c r="CC47" s="100">
        <f t="shared" si="31"/>
        <v>1</v>
      </c>
      <c r="CD47" s="100">
        <f t="shared" si="31"/>
        <v>1</v>
      </c>
      <c r="CE47" s="100">
        <f t="shared" si="31"/>
        <v>1</v>
      </c>
      <c r="CF47" s="100">
        <f t="shared" si="31"/>
        <v>1</v>
      </c>
      <c r="CG47" s="100">
        <f t="shared" si="31"/>
        <v>1</v>
      </c>
      <c r="CH47" s="100">
        <f t="shared" si="31"/>
        <v>1</v>
      </c>
      <c r="CI47" s="100">
        <f t="shared" ref="CI47" si="36">IF(LEFT(CI6,1)="V",$F$36,IF(ISNUMBER(CI6),CH47-CI6,CH47))</f>
        <v>1</v>
      </c>
      <c r="CJ47" s="100">
        <f t="shared" ref="CJ47" si="37">IF(LEFT(CJ6,1)="V",$F$36,IF(ISNUMBER(CJ6),CI47-CJ6,CI47))</f>
        <v>1</v>
      </c>
      <c r="CK47" s="100">
        <f t="shared" ref="CK47" si="38">IF(LEFT(CK6,1)="V",$F$36,IF(ISNUMBER(CK6),CJ47-CK6,CJ47))</f>
        <v>1</v>
      </c>
      <c r="CL47" s="100">
        <f t="shared" ref="CL47" si="39">IF(LEFT(CL6,1)="V",$F$36,IF(ISNUMBER(CL6),CK47-CL6,CK47))</f>
        <v>1</v>
      </c>
      <c r="CM47" s="100">
        <f t="shared" ref="CM47" si="40">IF(LEFT(CM6,1)="V",$F$36,IF(ISNUMBER(CM6),CL47-CM6,CL47))</f>
        <v>1</v>
      </c>
      <c r="CN47" s="100">
        <f t="shared" ref="CN47" si="41">IF(LEFT(CN6,1)="V",$F$36,IF(ISNUMBER(CN6),CM47-CN6,CM47))</f>
        <v>1</v>
      </c>
      <c r="CO47" s="100">
        <f t="shared" ref="CO47" si="42">IF(LEFT(CO6,1)="V",$F$36,IF(ISNUMBER(CO6),CN47-CO6,CN47))</f>
        <v>1</v>
      </c>
      <c r="CP47" s="100">
        <f t="shared" ref="CP47" si="43">IF(LEFT(CP6,1)="V",$F$36,IF(ISNUMBER(CP6),CO47-CP6,CO47))</f>
        <v>1</v>
      </c>
      <c r="CQ47" s="100">
        <f t="shared" ref="CQ47" si="44">IF(LEFT(CQ6,1)="V",$F$36,IF(ISNUMBER(CQ6),CP47-CQ6,CP47))</f>
        <v>1</v>
      </c>
      <c r="CR47" s="100">
        <f t="shared" ref="CR47" si="45">IF(LEFT(CR6,1)="V",$F$36,IF(ISNUMBER(CR6),CQ47-CR6,CQ47))</f>
        <v>1</v>
      </c>
      <c r="CS47" s="100">
        <f t="shared" ref="CS47" si="46">IF(LEFT(CS6,1)="V",$F$36,IF(ISNUMBER(CS6),CR47-CS6,CR47))</f>
        <v>1</v>
      </c>
      <c r="CT47" s="100">
        <f t="shared" ref="CT47" si="47">IF(LEFT(CT6,1)="V",$F$36,IF(ISNUMBER(CT6),CS47-CT6,CS47))</f>
        <v>1</v>
      </c>
      <c r="CU47" s="100">
        <f t="shared" ref="CU47" si="48">IF(LEFT(CU6,1)="V",$F$36,IF(ISNUMBER(CU6),CT47-CU6,CT47))</f>
        <v>1</v>
      </c>
      <c r="CV47" s="100">
        <f t="shared" ref="CV47" si="49">IF(LEFT(CV6,1)="V",$F$36,IF(ISNUMBER(CV6),CU47-CV6,CU47))</f>
        <v>1</v>
      </c>
      <c r="CW47" s="100">
        <f t="shared" ref="CW47" si="50">IF(LEFT(CW6,1)="V",$F$36,IF(ISNUMBER(CW6),CV47-CW6,CV47))</f>
        <v>1</v>
      </c>
      <c r="CX47" s="100">
        <f t="shared" ref="CX47" si="51">IF(LEFT(CX6,1)="V",$F$36,IF(ISNUMBER(CX6),CW47-CX6,CW47))</f>
        <v>1</v>
      </c>
      <c r="CY47" s="100">
        <f t="shared" ref="CY47" si="52">IF(LEFT(CY6,1)="V",$F$36,IF(ISNUMBER(CY6),CX47-CY6,CX47))</f>
        <v>1</v>
      </c>
      <c r="CZ47" s="100">
        <f t="shared" ref="CZ47" si="53">IF(LEFT(CZ6,1)="V",$F$36,IF(ISNUMBER(CZ6),CY47-CZ6,CY47))</f>
        <v>1</v>
      </c>
      <c r="DA47" s="100">
        <f t="shared" ref="DA47" si="54">IF(LEFT(DA6,1)="V",$F$36,IF(ISNUMBER(DA6),CZ47-DA6,CZ47))</f>
        <v>1</v>
      </c>
      <c r="DB47" s="100">
        <f t="shared" ref="DB47" si="55">IF(LEFT(DB6,1)="V",$F$36,IF(ISNUMBER(DB6),DA47-DB6,DA47))</f>
        <v>1</v>
      </c>
      <c r="DC47" s="100">
        <f t="shared" ref="DC47" si="56">IF(LEFT(DC6,1)="V",$F$36,IF(ISNUMBER(DC6),DB47-DC6,DB47))</f>
        <v>1</v>
      </c>
      <c r="DD47" s="100">
        <f t="shared" ref="DD47" si="57">IF(LEFT(DD6,1)="V",$F$36,IF(ISNUMBER(DD6),DC47-DD6,DC47))</f>
        <v>1</v>
      </c>
      <c r="DE47" s="100">
        <f t="shared" ref="DE47" si="58">IF(LEFT(DE6,1)="V",$F$36,IF(ISNUMBER(DE6),DD47-DE6,DD47))</f>
        <v>1</v>
      </c>
      <c r="DF47" s="100">
        <f t="shared" ref="DF47" si="59">IF(LEFT(DF6,1)="V",$F$36,IF(ISNUMBER(DF6),DE47-DF6,DE47))</f>
        <v>1</v>
      </c>
      <c r="DG47" s="100">
        <f t="shared" ref="DG47" si="60">IF(LEFT(DG6,1)="V",$F$36,IF(ISNUMBER(DG6),DF47-DG6,DF47))</f>
        <v>1</v>
      </c>
      <c r="DH47" s="100">
        <f t="shared" ref="DH47" si="61">IF(LEFT(DH6,1)="V",$F$36,IF(ISNUMBER(DH6),DG47-DH6,DG47))</f>
        <v>1</v>
      </c>
      <c r="DI47" s="100">
        <f t="shared" ref="DI47" si="62">IF(LEFT(DI6,1)="V",$F$36,IF(ISNUMBER(DI6),DH47-DI6,DH47))</f>
        <v>1</v>
      </c>
      <c r="DJ47" s="100">
        <f t="shared" ref="DJ47" si="63">IF(LEFT(DJ6,1)="V",$F$36,IF(ISNUMBER(DJ6),DI47-DJ6,DI47))</f>
        <v>1</v>
      </c>
      <c r="DK47" s="100">
        <f t="shared" ref="DK47" si="64">IF(LEFT(DK6,1)="V",$F$36,IF(ISNUMBER(DK6),DJ47-DK6,DJ47))</f>
        <v>1</v>
      </c>
      <c r="DL47" s="100">
        <f t="shared" ref="DL47" si="65">IF(LEFT(DL6,1)="V",$F$36,IF(ISNUMBER(DL6),DK47-DL6,DK47))</f>
        <v>1</v>
      </c>
      <c r="DM47" s="100">
        <f t="shared" ref="DM47" si="66">IF(LEFT(DM6,1)="V",$F$36,IF(ISNUMBER(DM6),DL47-DM6,DL47))</f>
        <v>1</v>
      </c>
      <c r="DN47" s="100">
        <f t="shared" ref="DN47" si="67">IF(LEFT(DN6,1)="V",$F$36,IF(ISNUMBER(DN6),DM47-DN6,DM47))</f>
        <v>1</v>
      </c>
      <c r="DO47" s="100">
        <f t="shared" ref="DO47" si="68">IF(LEFT(DO6,1)="V",$F$36,IF(ISNUMBER(DO6),DN47-DO6,DN47))</f>
        <v>1</v>
      </c>
      <c r="DP47" s="100">
        <f t="shared" ref="DP47" si="69">IF(LEFT(DP6,1)="V",$F$36,IF(ISNUMBER(DP6),DO47-DP6,DO47))</f>
        <v>1</v>
      </c>
      <c r="DQ47" s="100">
        <f t="shared" ref="DQ47" si="70">IF(LEFT(DQ6,1)="V",$F$36,IF(ISNUMBER(DQ6),DP47-DQ6,DP47))</f>
        <v>1</v>
      </c>
      <c r="DR47" s="100">
        <f t="shared" ref="DR47" si="71">IF(LEFT(DR6,1)="V",$F$36,IF(ISNUMBER(DR6),DQ47-DR6,DQ47))</f>
        <v>1</v>
      </c>
      <c r="DS47" s="100">
        <f t="shared" ref="DS47" si="72">IF(LEFT(DS6,1)="V",$F$36,IF(ISNUMBER(DS6),DR47-DS6,DR47))</f>
        <v>1</v>
      </c>
      <c r="DT47" s="100">
        <f t="shared" ref="DT47" si="73">IF(LEFT(DT6,1)="V",$F$36,IF(ISNUMBER(DT6),DS47-DT6,DS47))</f>
        <v>1</v>
      </c>
      <c r="DU47" s="100">
        <f t="shared" ref="DU47" si="74">IF(LEFT(DU6,1)="V",$F$36,IF(ISNUMBER(DU6),DT47-DU6,DT47))</f>
        <v>1</v>
      </c>
      <c r="DV47" s="100">
        <f t="shared" ref="DV47" si="75">IF(LEFT(DV6,1)="V",$F$36,IF(ISNUMBER(DV6),DU47-DV6,DU47))</f>
        <v>1</v>
      </c>
      <c r="DW47" s="100">
        <f t="shared" ref="DW47" si="76">IF(LEFT(DW6,1)="V",$F$36,IF(ISNUMBER(DW6),DV47-DW6,DV47))</f>
        <v>1</v>
      </c>
      <c r="DX47" s="100">
        <f t="shared" ref="DX47" si="77">IF(LEFT(DX6,1)="V",$F$36,IF(ISNUMBER(DX6),DW47-DX6,DW47))</f>
        <v>1</v>
      </c>
      <c r="DY47" s="100">
        <f t="shared" ref="DY47" si="78">IF(LEFT(DY6,1)="V",$F$36,IF(ISNUMBER(DY6),DX47-DY6,DX47))</f>
        <v>1</v>
      </c>
      <c r="DZ47" s="100">
        <f t="shared" ref="DZ47" si="79">IF(LEFT(DZ6,1)="V",$F$36,IF(ISNUMBER(DZ6),DY47-DZ6,DY47))</f>
        <v>1</v>
      </c>
      <c r="EA47" s="100">
        <f t="shared" ref="EA47" si="80">IF(LEFT(EA6,1)="V",$F$36,IF(ISNUMBER(EA6),DZ47-EA6,DZ47))</f>
        <v>1</v>
      </c>
      <c r="EB47" s="100">
        <f t="shared" ref="EB47" si="81">IF(LEFT(EB6,1)="V",$F$36,IF(ISNUMBER(EB6),EA47-EB6,EA47))</f>
        <v>1</v>
      </c>
      <c r="EC47" s="100">
        <f t="shared" ref="EC47" si="82">IF(LEFT(EC6,1)="V",$F$36,IF(ISNUMBER(EC6),EB47-EC6,EB47))</f>
        <v>1</v>
      </c>
      <c r="ED47" s="100">
        <f t="shared" ref="ED47" si="83">IF(LEFT(ED6,1)="V",$F$36,IF(ISNUMBER(ED6),EC47-ED6,EC47))</f>
        <v>1</v>
      </c>
      <c r="EE47" s="100">
        <f t="shared" ref="EE47" si="84">IF(LEFT(EE6,1)="V",$F$36,IF(ISNUMBER(EE6),ED47-EE6,ED47))</f>
        <v>1</v>
      </c>
      <c r="EF47" s="100">
        <f t="shared" ref="EF47" si="85">IF(LEFT(EF6,1)="V",$F$36,IF(ISNUMBER(EF6),EE47-EF6,EE47))</f>
        <v>1</v>
      </c>
      <c r="EG47" s="100">
        <f t="shared" ref="EG47" si="86">IF(LEFT(EG6,1)="V",$F$36,IF(ISNUMBER(EG6),EF47-EG6,EF47))</f>
        <v>1</v>
      </c>
      <c r="EH47" s="100">
        <f t="shared" ref="EH47" si="87">IF(LEFT(EH6,1)="V",$F$36,IF(ISNUMBER(EH6),EG47-EH6,EG47))</f>
        <v>1</v>
      </c>
      <c r="EI47" s="100">
        <f t="shared" ref="EI47" si="88">IF(LEFT(EI6,1)="V",$F$36,IF(ISNUMBER(EI6),EH47-EI6,EH47))</f>
        <v>1</v>
      </c>
      <c r="EJ47" s="100">
        <f t="shared" ref="EJ47" si="89">IF(LEFT(EJ6,1)="V",$F$36,IF(ISNUMBER(EJ6),EI47-EJ6,EI47))</f>
        <v>1</v>
      </c>
      <c r="EK47" s="100">
        <f t="shared" ref="EK47" si="90">IF(LEFT(EK6,1)="V",$F$36,IF(ISNUMBER(EK6),EJ47-EK6,EJ47))</f>
        <v>1</v>
      </c>
      <c r="EL47" s="100">
        <f t="shared" ref="EL47" si="91">IF(LEFT(EL6,1)="V",$F$36,IF(ISNUMBER(EL6),EK47-EL6,EK47))</f>
        <v>1</v>
      </c>
      <c r="EM47" s="100">
        <f t="shared" ref="EM47" si="92">IF(LEFT(EM6,1)="V",$F$36,IF(ISNUMBER(EM6),EL47-EM6,EL47))</f>
        <v>1</v>
      </c>
      <c r="EN47" s="100">
        <f t="shared" ref="EN47" si="93">IF(LEFT(EN6,1)="V",$F$36,IF(ISNUMBER(EN6),EM47-EN6,EM47))</f>
        <v>1</v>
      </c>
      <c r="EO47" s="100">
        <f t="shared" ref="EO47" si="94">IF(LEFT(EO6,1)="V",$F$36,IF(ISNUMBER(EO6),EN47-EO6,EN47))</f>
        <v>1</v>
      </c>
      <c r="EP47" s="100">
        <f t="shared" ref="EP47" si="95">IF(LEFT(EP6,1)="V",$F$36,IF(ISNUMBER(EP6),EO47-EP6,EO47))</f>
        <v>1</v>
      </c>
      <c r="EQ47" s="100">
        <f t="shared" ref="EQ47" si="96">IF(LEFT(EQ6,1)="V",$F$36,IF(ISNUMBER(EQ6),EP47-EQ6,EP47))</f>
        <v>1</v>
      </c>
      <c r="ER47" s="100">
        <f t="shared" ref="ER47" si="97">IF(LEFT(ER6,1)="V",$F$36,IF(ISNUMBER(ER6),EQ47-ER6,EQ47))</f>
        <v>1</v>
      </c>
      <c r="ES47" s="100">
        <f t="shared" ref="ES47" si="98">IF(LEFT(ES6,1)="V",$F$36,IF(ISNUMBER(ES6),ER47-ES6,ER47))</f>
        <v>1</v>
      </c>
      <c r="ET47" s="100">
        <f t="shared" ref="ET47" si="99">IF(LEFT(ET6,1)="V",$F$36,IF(ISNUMBER(ET6),ES47-ET6,ES47))</f>
        <v>1</v>
      </c>
      <c r="EU47" s="100">
        <f t="shared" si="33"/>
        <v>1</v>
      </c>
      <c r="EV47" s="100">
        <f t="shared" si="33"/>
        <v>1</v>
      </c>
      <c r="EW47" s="100">
        <f t="shared" si="33"/>
        <v>1</v>
      </c>
      <c r="EX47" s="100">
        <f t="shared" si="33"/>
        <v>1</v>
      </c>
      <c r="EY47" s="100">
        <f t="shared" si="33"/>
        <v>1</v>
      </c>
      <c r="EZ47" s="100">
        <f t="shared" si="33"/>
        <v>1</v>
      </c>
      <c r="FA47" s="100">
        <f t="shared" si="33"/>
        <v>1</v>
      </c>
      <c r="FB47" s="100">
        <f t="shared" si="33"/>
        <v>1</v>
      </c>
      <c r="FC47" s="100">
        <f t="shared" si="33"/>
        <v>1</v>
      </c>
      <c r="FD47" s="100">
        <f t="shared" si="33"/>
        <v>1</v>
      </c>
      <c r="FE47" s="100">
        <f t="shared" si="33"/>
        <v>1</v>
      </c>
      <c r="FF47" s="100">
        <f t="shared" si="33"/>
        <v>1</v>
      </c>
      <c r="FG47" s="100">
        <f t="shared" si="33"/>
        <v>1</v>
      </c>
      <c r="FH47" s="100">
        <f t="shared" si="33"/>
        <v>1</v>
      </c>
      <c r="FI47" s="100">
        <f t="shared" si="33"/>
        <v>1</v>
      </c>
      <c r="FJ47" s="100">
        <f t="shared" si="33"/>
        <v>1</v>
      </c>
      <c r="FK47" s="100">
        <f t="shared" si="33"/>
        <v>1</v>
      </c>
      <c r="FL47" s="100">
        <f t="shared" si="33"/>
        <v>1</v>
      </c>
      <c r="FM47" s="100">
        <f t="shared" si="33"/>
        <v>1</v>
      </c>
      <c r="FN47" s="100">
        <f t="shared" si="33"/>
        <v>1</v>
      </c>
      <c r="FO47" s="100">
        <f t="shared" si="33"/>
        <v>1</v>
      </c>
      <c r="FP47" s="100">
        <f t="shared" si="33"/>
        <v>1</v>
      </c>
      <c r="FQ47" s="100">
        <f t="shared" si="33"/>
        <v>1</v>
      </c>
      <c r="FR47" s="100">
        <f t="shared" si="33"/>
        <v>1</v>
      </c>
      <c r="FS47" s="100">
        <f t="shared" si="33"/>
        <v>1</v>
      </c>
      <c r="FT47" s="100">
        <f t="shared" si="33"/>
        <v>1</v>
      </c>
      <c r="FU47" s="100">
        <f t="shared" si="33"/>
        <v>1</v>
      </c>
      <c r="FV47" s="100">
        <f t="shared" si="33"/>
        <v>1</v>
      </c>
      <c r="FW47" s="100">
        <f t="shared" si="33"/>
        <v>1</v>
      </c>
      <c r="FX47" s="100">
        <f t="shared" si="33"/>
        <v>1</v>
      </c>
      <c r="FY47" s="100">
        <f t="shared" si="33"/>
        <v>1</v>
      </c>
      <c r="FZ47" s="100">
        <f t="shared" si="33"/>
        <v>1</v>
      </c>
      <c r="GA47" s="100">
        <f t="shared" si="33"/>
        <v>1</v>
      </c>
      <c r="GB47" s="100">
        <f t="shared" si="33"/>
        <v>1</v>
      </c>
      <c r="GC47" s="100">
        <f t="shared" si="33"/>
        <v>1</v>
      </c>
      <c r="GD47" s="100">
        <f t="shared" si="33"/>
        <v>1</v>
      </c>
      <c r="GE47" s="100">
        <f t="shared" si="33"/>
        <v>1</v>
      </c>
      <c r="GF47" s="100">
        <f t="shared" si="33"/>
        <v>1</v>
      </c>
      <c r="GG47" s="100">
        <f t="shared" si="33"/>
        <v>1</v>
      </c>
      <c r="GH47" s="100">
        <f t="shared" si="33"/>
        <v>1</v>
      </c>
      <c r="GI47" s="100">
        <f t="shared" si="33"/>
        <v>1</v>
      </c>
      <c r="GJ47" s="100">
        <f t="shared" si="33"/>
        <v>1</v>
      </c>
      <c r="GK47" s="100">
        <f t="shared" si="33"/>
        <v>1</v>
      </c>
      <c r="GL47" s="100">
        <f t="shared" si="33"/>
        <v>1</v>
      </c>
      <c r="GM47" s="100">
        <f t="shared" si="33"/>
        <v>1</v>
      </c>
      <c r="GN47" s="100">
        <f t="shared" si="33"/>
        <v>1</v>
      </c>
      <c r="GO47" s="100">
        <f t="shared" si="33"/>
        <v>1</v>
      </c>
      <c r="GP47" s="100">
        <f t="shared" si="33"/>
        <v>1</v>
      </c>
      <c r="GW47" s="519">
        <v>16</v>
      </c>
      <c r="GX47" s="364">
        <f>IF(COUNTIF($G18:$GP18,$GX$12)=0,0,HLOOKUP($GX$12,$G18:$GP$25,$HM46,FALSE))</f>
        <v>0</v>
      </c>
      <c r="GY47" s="364">
        <f>IF(COUNTIF($G18:$GP18,$GY$12)=0,0,HLOOKUP($GY$12,$G18:$GP$25,$HM46,FALSE))</f>
        <v>0</v>
      </c>
      <c r="GZ47" s="364">
        <f>IF(COUNTIF($G18:$GP18,$GZ$12)=0,0,HLOOKUP($GZ$12,$G18:$GP$25,$HM46,FALSE))</f>
        <v>0</v>
      </c>
      <c r="HA47" s="364">
        <f>IF(COUNTIF($G18:$GP18,$HA$12)=0,0,HLOOKUP($HA$12,$G18:$GP$25,$HM46,FALSE))</f>
        <v>0</v>
      </c>
      <c r="HB47" s="364">
        <f>IF(COUNTIF($G18:$GP18,$HB$12)=0,0,HLOOKUP($HB$12,$G18:$GP$25,$HM46,FALSE))</f>
        <v>0</v>
      </c>
      <c r="HC47" s="364">
        <f>IF(COUNTIF($G18:$GP18,$HC$12)=0,0,HLOOKUP($HC$12,$G18:$GP$25,$HM46,FALSE))</f>
        <v>0</v>
      </c>
      <c r="HD47" s="520">
        <f>IF(COUNTIF($G18:$GP18,"X")=0,0,HLOOKUP("X",$G18:$GP$25,$HM46,FALSE))</f>
        <v>40</v>
      </c>
      <c r="HE47" s="8"/>
      <c r="HF47" s="607" t="s">
        <v>88</v>
      </c>
      <c r="HG47" s="364">
        <f>IF(GX47=0,0,IF(AND(GX47&lt;&gt;0,GY47=0),SUM(INDEX($G18:$GP18,1,GX47):INDEX($G18:$GP18,1,$HD47)),SUM(INDEX($G18:$GP18,1,GX47):INDEX($G18:$GP18,1,GY47))))</f>
        <v>0</v>
      </c>
      <c r="HH47" s="364">
        <f>IF(GY47=0,0,IF(AND(GY47&lt;&gt;0,GZ47=0),SUM(INDEX($G18:$GP18,1,GY47):INDEX($G18:$GP18,1,$HD47)),SUM(INDEX($G18:$GP18,1,GY47):INDEX($G18:$GP18,1,GZ47))))</f>
        <v>0</v>
      </c>
      <c r="HI47" s="364">
        <f>IF(GZ47=0,0,IF(AND(GZ47&lt;&gt;0,HA47=0),SUM(INDEX($G18:$GP18,1,GZ47):INDEX($G18:$GP18,1,$HD47)),SUM(INDEX($G18:$GP18,1,GZ47):INDEX($G18:$GP18,1,HA47))))</f>
        <v>0</v>
      </c>
      <c r="HJ47" s="364">
        <f>IF(HA47=0,0,IF(AND(HA47&lt;&gt;0,HB47=0),SUM(INDEX($G18:$GP18,1,HA47):INDEX($G18:$GP18,1,$HD47)),SUM(INDEX($G18:$GP18,1,HA47):INDEX($G18:$GP18,1,HB47))))</f>
        <v>0</v>
      </c>
      <c r="HK47" s="364">
        <f>IF(HB47=0,0,IF(AND(HB47&lt;&gt;0,HC47=0),SUM(INDEX($G18:$GP18,1,HB47):INDEX($G18:$GP18,1,$HD47)),SUM(INDEX($G18:$GP18,1,HB47):INDEX($G18:$GP18,1,HC47))))</f>
        <v>0</v>
      </c>
      <c r="HL47" s="364">
        <f>IF(HC47=0,0,IF(AND(HC47&lt;&gt;0,GX47=0),SUM(INDEX($G18:$GP18,1,HC47):INDEX($G18:$GP18,1,$HD47)),SUM(INDEX($G18:$GP18,1,HC47):INDEX($G18:$GP18,1,GX47))))</f>
        <v>0</v>
      </c>
      <c r="HM47" s="519">
        <v>7</v>
      </c>
      <c r="HO47" s="608" t="s">
        <v>88</v>
      </c>
      <c r="HP47" s="435">
        <f>IF(AND(GX47=0,GY47=0),0,IF(AND(GX47=0,GY47&lt;&gt;0),COUNTIF(INDEX($G$3:$GP$20,$GW47,GX47+1):INDEX($G$3:$GP$20,$GW47,GY47),"STK")+COUNTIF(INDEX($G$3:$GP$20,$GW47,GX47+1):INDEX($G$3:$GP$20,$GW47,GY47),"SB"),IF(AND(GX47&lt;&gt;0,GY47=0),COUNTIF(INDEX($G$3:$GP$20,$GW47,GX47):INDEX($G$3:$GP$20,$GW47,HD47),"STK")+COUNTIF(INDEX($G$3:$GP$20,$GW47,GX47):INDEX($G$3:$GP$20,$GW47,HD47),"SB"),COUNTIF(INDEX($G$3:$GP$20,$GW47,GX47):INDEX($G$3:$GP$20,$GW47,GY47),"STK")+COUNTIF(INDEX($G$3:$GP$20,$GW47,GX47):INDEX($G$3:$GP$20,$GW47,GY47),"SB"))))</f>
        <v>0</v>
      </c>
      <c r="HQ47" s="405">
        <f>IF(AND(GY47=0,GZ47=0),0,IF(AND(GY47=0,GZ47&lt;&gt;0),COUNTIF(INDEX($G$3:$GP$20,$GW47,GY47+1):INDEX($G$3:$GP$20,$GW47,GZ47),"STK")+COUNTIF(INDEX($G$3:$GP$20,$GW47,GY47+1):INDEX($G$3:$GP$20,$GW47,GZ47),"SB"),IF(AND(GY47&lt;&gt;0,GZ47=0),COUNTIF(INDEX($G$3:$GP$20,$GW47,GY47):INDEX($G$3:$GP$20,$GW47,HD47),"STK")+COUNTIF(INDEX($G$3:$GP$20,$GW47,GY47):INDEX($G$3:$GP$20,$GW47,HD47),"SB"),COUNTIF(INDEX($G$3:$GP$20,$GW47,GY47):INDEX($G$3:$GP$20,$GW47,GZ47),"STK")+COUNTIF(INDEX($G$3:$GP$20,$GW47,GY47):INDEX($G$3:$GP$20,$GW47,GZ47),"SB"))))</f>
        <v>0</v>
      </c>
      <c r="HR47" s="406">
        <f>IF(AND(GZ47=0,HA47=0),0,IF(AND(GZ47=0,HA47&lt;&gt;0),COUNTIF(INDEX($G$3:$GP$20,$GW47,GZ47+1):INDEX($G$3:$GP$20,$GW47,HA47),"STK")+COUNTIF(INDEX($G$3:$GP$20,$GW47,GZ47+1):INDEX($G$3:$GP$20,$GW47,HA47),"SB"),IF(AND(GZ47&lt;&gt;0,HA47=0),COUNTIF(INDEX($G$3:$GP$20,$GW47,GZ47):INDEX($G$3:$GP$20,$GW47,HD47),"STK")+COUNTIF(INDEX($G$3:$GP$20,$GW47,GZ47):INDEX($G$3:$GP$20,$GW47,HD47),"SB"),COUNTIF(INDEX($G$3:$GP$20,$GW47,GZ47):INDEX($G$3:$GP$20,$GW47,HA47),"STK")+COUNTIF(INDEX($G$3:$GP$20,$GW47,GZ47):INDEX($G$3:$GP$20,$GW47,HA47),"SB"))))</f>
        <v>0</v>
      </c>
      <c r="HS47" s="405">
        <f>IF(AND(HA47=0,HB47=0),0,IF(AND(HA47=0,HB47&lt;&gt;0),COUNTIF(INDEX($G$3:$GP$20,$GW47,HA47+1):INDEX($G$3:$GP$20,$GW47,HB47),"STK")+COUNTIF(INDEX($G$3:$GP$20,$GW47,HA47+1):INDEX($G$3:$GP$20,$GW47,HB47),"SB"),IF(AND(HA47&lt;&gt;0,HB47=0),COUNTIF(INDEX($G$3:$GP$20,$GW47,HA47):INDEX($G$3:$GP$20,$GW47,HD47),"STK")+COUNTIF(INDEX($G$3:$GP$20,$GW47,HA47):INDEX($G$3:$GP$20,$GW47,HD47),"SB"),COUNTIF(INDEX($G$3:$GP$20,$GW47,HA47):INDEX($G$3:$GP$20,$GW47,HB47),"STK")+COUNTIF(INDEX($G$3:$GP$20,$GW47,HA47):INDEX($G$3:$GP$20,$GW47,HB47),"SB"))))</f>
        <v>0</v>
      </c>
      <c r="HT47" s="701">
        <f>IF(AND(HB47=0,HC47=0),0,IF(AND(HB47=0,HC47&lt;&gt;0),COUNTIF(INDEX($G$3:$GP$20,$GW47,HB47+1):INDEX($G$3:$GP$20,$GW47,HC47),"STK")+COUNTIF(INDEX($G$3:$GP$20,$GW47,HB47+1):INDEX($G$3:$GP$20,$GW47,HC47),"SB"),IF(AND(HB47&lt;&gt;0,HC47=0),COUNTIF(INDEX($G$3:$GP$20,$GW47,HB47):INDEX($G$3:$GP$20,$GW47,HD47),"STK")+COUNTIF(INDEX($G$3:$GP$20,$GW47,HB47):INDEX($G$3:$GP$20,$GW47,HD47),"SB"),COUNTIF(INDEX($G$3:$GP$20,$GW47,HB47):INDEX($G$3:$GP$20,$GW47,HC47),"STK")+COUNTIF(INDEX($G$3:$GP$20,$GW47,HB47):INDEX($G$3:$GP$20,$GW47,HC47),"SB"))))</f>
        <v>0</v>
      </c>
      <c r="HU47" s="405">
        <f>IF(AND(HC47=0,GX47=0),0,IF(AND(HC47=0,GX47&lt;&gt;0),COUNTIF(INDEX($G$3:$GP$20,$GW47,HC47+1):INDEX($G$3:$GP$20,$GW47,GX47),"STK")+COUNTIF(INDEX($G$3:$GP$20,$GW47,HC47+1):INDEX($G$3:$GP$20,$GW47,GX47),"SB"),IF(AND(HC47&lt;&gt;0,GX47=0),COUNTIF(INDEX($G$3:$GP$20,$GW47,HC47):INDEX($G$3:$GP$20,$GW47,HD47),"STK")+COUNTIF(INDEX($G$3:$GP$20,$GW47,HC47):INDEX($G$3:$GP$20,$GW47,HD47),"SB"),COUNTIF(INDEX($G$3:$GP$20,$GW47,HC47):INDEX($G$3:$GP$20,$GW47,GX47),"STK")+COUNTIF(INDEX($G$3:$GP$20,$GW47,HC47):INDEX($G$3:$GP$20,$GW47,GX47),"SB"))))</f>
        <v>0</v>
      </c>
      <c r="HV47" s="176"/>
      <c r="HW47" s="607" t="s">
        <v>88</v>
      </c>
      <c r="HX47" s="364">
        <f t="shared" si="24"/>
        <v>0</v>
      </c>
      <c r="HY47" s="364">
        <f t="shared" si="25"/>
        <v>0</v>
      </c>
      <c r="HZ47" s="364">
        <f t="shared" si="26"/>
        <v>0</v>
      </c>
      <c r="IA47" s="364">
        <f t="shared" si="27"/>
        <v>0</v>
      </c>
      <c r="IB47" s="364">
        <f t="shared" si="28"/>
        <v>0</v>
      </c>
      <c r="IC47" s="364">
        <f t="shared" si="29"/>
        <v>0</v>
      </c>
    </row>
    <row r="48" spans="1:237" ht="15.75" customHeight="1" thickBot="1" x14ac:dyDescent="0.25">
      <c r="F48" s="23" t="s">
        <v>77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6" t="s">
        <v>77</v>
      </c>
      <c r="U48" s="100">
        <v>693</v>
      </c>
      <c r="V48" s="100">
        <f t="shared" si="34"/>
        <v>661</v>
      </c>
      <c r="W48" s="100">
        <f t="shared" si="35"/>
        <v>636</v>
      </c>
      <c r="X48" s="100">
        <f t="shared" si="35"/>
        <v>602</v>
      </c>
      <c r="Y48" s="100">
        <f t="shared" si="35"/>
        <v>596</v>
      </c>
      <c r="Z48" s="100">
        <f t="shared" si="35"/>
        <v>574</v>
      </c>
      <c r="AA48" s="100">
        <f t="shared" si="35"/>
        <v>539</v>
      </c>
      <c r="AB48" s="100">
        <f t="shared" si="35"/>
        <v>519</v>
      </c>
      <c r="AC48" s="100">
        <f t="shared" si="35"/>
        <v>496</v>
      </c>
      <c r="AD48" s="100">
        <f t="shared" si="35"/>
        <v>473</v>
      </c>
      <c r="AE48" s="100">
        <f t="shared" si="35"/>
        <v>452</v>
      </c>
      <c r="AF48" s="100">
        <f t="shared" si="35"/>
        <v>432</v>
      </c>
      <c r="AG48" s="100">
        <f t="shared" si="35"/>
        <v>431</v>
      </c>
      <c r="AH48" s="100">
        <f t="shared" si="35"/>
        <v>381</v>
      </c>
      <c r="AI48" s="100">
        <f t="shared" si="35"/>
        <v>331</v>
      </c>
      <c r="AJ48" s="100">
        <f t="shared" si="35"/>
        <v>281</v>
      </c>
      <c r="AK48" s="100">
        <f t="shared" si="35"/>
        <v>231</v>
      </c>
      <c r="AL48" s="100">
        <f t="shared" si="35"/>
        <v>230</v>
      </c>
      <c r="AM48" s="100">
        <f t="shared" si="35"/>
        <v>207</v>
      </c>
      <c r="AN48" s="100">
        <f t="shared" si="35"/>
        <v>184</v>
      </c>
      <c r="AO48" s="100">
        <f t="shared" si="35"/>
        <v>161</v>
      </c>
      <c r="AP48" s="100">
        <f t="shared" si="35"/>
        <v>161</v>
      </c>
      <c r="AQ48" s="100">
        <f t="shared" si="35"/>
        <v>161</v>
      </c>
      <c r="AR48" s="100">
        <f t="shared" si="35"/>
        <v>161</v>
      </c>
      <c r="AS48" s="100">
        <f t="shared" si="35"/>
        <v>161</v>
      </c>
      <c r="AT48" s="100">
        <f t="shared" si="35"/>
        <v>138</v>
      </c>
      <c r="AU48" s="100">
        <f t="shared" si="35"/>
        <v>115</v>
      </c>
      <c r="AV48" s="100">
        <f t="shared" si="35"/>
        <v>92</v>
      </c>
      <c r="AW48" s="100">
        <f>IF(LEFT(AW7,1)="V",$F$36,IF(ISNUMBER(AW7),AV48-AW7,AV48))</f>
        <v>69</v>
      </c>
      <c r="AX48" s="100">
        <f t="shared" si="35"/>
        <v>46</v>
      </c>
      <c r="AY48" s="100">
        <f t="shared" si="35"/>
        <v>23</v>
      </c>
      <c r="AZ48" s="100">
        <f t="shared" si="35"/>
        <v>23</v>
      </c>
      <c r="BA48" s="100">
        <f t="shared" si="35"/>
        <v>23</v>
      </c>
      <c r="BB48" s="100">
        <f t="shared" si="35"/>
        <v>23</v>
      </c>
      <c r="BC48" s="100">
        <f t="shared" si="35"/>
        <v>23</v>
      </c>
      <c r="BD48" s="100">
        <f t="shared" si="35"/>
        <v>23</v>
      </c>
      <c r="BE48" s="100">
        <f t="shared" si="35"/>
        <v>23</v>
      </c>
      <c r="BF48" s="100">
        <f t="shared" si="35"/>
        <v>23</v>
      </c>
      <c r="BG48" s="100">
        <f t="shared" si="35"/>
        <v>23</v>
      </c>
      <c r="BH48" s="100">
        <f t="shared" si="35"/>
        <v>23</v>
      </c>
      <c r="BI48" s="100">
        <f t="shared" si="35"/>
        <v>23</v>
      </c>
      <c r="BJ48" s="100">
        <f t="shared" si="35"/>
        <v>23</v>
      </c>
      <c r="BK48" s="100">
        <f t="shared" si="35"/>
        <v>23</v>
      </c>
      <c r="BL48" s="100">
        <f t="shared" si="35"/>
        <v>23</v>
      </c>
      <c r="BM48" s="100">
        <f t="shared" si="35"/>
        <v>23</v>
      </c>
      <c r="BN48" s="100">
        <f t="shared" si="35"/>
        <v>23</v>
      </c>
      <c r="BO48" s="100">
        <f t="shared" si="35"/>
        <v>23</v>
      </c>
      <c r="BP48" s="100">
        <f t="shared" si="35"/>
        <v>23</v>
      </c>
      <c r="BQ48" s="100">
        <f t="shared" si="35"/>
        <v>23</v>
      </c>
      <c r="BR48" s="100">
        <f t="shared" si="35"/>
        <v>23</v>
      </c>
      <c r="BS48" s="100">
        <f t="shared" si="35"/>
        <v>23</v>
      </c>
      <c r="BT48" s="100">
        <f t="shared" si="35"/>
        <v>23</v>
      </c>
      <c r="BU48" s="100">
        <f t="shared" si="35"/>
        <v>23</v>
      </c>
      <c r="BV48" s="100">
        <f t="shared" si="35"/>
        <v>23</v>
      </c>
      <c r="BW48" s="100">
        <f t="shared" si="35"/>
        <v>23</v>
      </c>
      <c r="BX48" s="100">
        <f t="shared" si="35"/>
        <v>23</v>
      </c>
      <c r="BY48" s="100">
        <f t="shared" si="35"/>
        <v>23</v>
      </c>
      <c r="BZ48" s="100">
        <f t="shared" si="35"/>
        <v>23</v>
      </c>
      <c r="CA48" s="100">
        <f t="shared" si="35"/>
        <v>23</v>
      </c>
      <c r="CB48" s="100">
        <f t="shared" si="35"/>
        <v>23</v>
      </c>
      <c r="CC48" s="100">
        <f t="shared" si="35"/>
        <v>23</v>
      </c>
      <c r="CD48" s="100">
        <f t="shared" si="35"/>
        <v>23</v>
      </c>
      <c r="CE48" s="100">
        <f t="shared" si="35"/>
        <v>23</v>
      </c>
      <c r="CF48" s="100">
        <f t="shared" si="35"/>
        <v>23</v>
      </c>
      <c r="CG48" s="100">
        <f t="shared" si="35"/>
        <v>23</v>
      </c>
      <c r="CH48" s="100">
        <f t="shared" si="35"/>
        <v>23</v>
      </c>
      <c r="CI48" s="100">
        <f t="shared" si="32"/>
        <v>23</v>
      </c>
      <c r="CJ48" s="100">
        <f t="shared" si="32"/>
        <v>23</v>
      </c>
      <c r="CK48" s="100">
        <f t="shared" si="32"/>
        <v>23</v>
      </c>
      <c r="CL48" s="100">
        <f t="shared" si="32"/>
        <v>23</v>
      </c>
      <c r="CM48" s="100">
        <f t="shared" si="32"/>
        <v>23</v>
      </c>
      <c r="CN48" s="100">
        <f t="shared" si="32"/>
        <v>23</v>
      </c>
      <c r="CO48" s="100">
        <f t="shared" si="32"/>
        <v>23</v>
      </c>
      <c r="CP48" s="100">
        <f t="shared" si="32"/>
        <v>23</v>
      </c>
      <c r="CQ48" s="100">
        <f t="shared" si="32"/>
        <v>23</v>
      </c>
      <c r="CR48" s="100">
        <f t="shared" si="32"/>
        <v>23</v>
      </c>
      <c r="CS48" s="100">
        <f t="shared" si="32"/>
        <v>23</v>
      </c>
      <c r="CT48" s="100">
        <f t="shared" si="32"/>
        <v>23</v>
      </c>
      <c r="CU48" s="100">
        <f t="shared" si="32"/>
        <v>23</v>
      </c>
      <c r="CV48" s="100">
        <f t="shared" si="32"/>
        <v>23</v>
      </c>
      <c r="CW48" s="100">
        <f t="shared" si="32"/>
        <v>23</v>
      </c>
      <c r="CX48" s="100">
        <f t="shared" si="32"/>
        <v>23</v>
      </c>
      <c r="CY48" s="100">
        <f t="shared" si="32"/>
        <v>23</v>
      </c>
      <c r="CZ48" s="100">
        <f t="shared" si="32"/>
        <v>23</v>
      </c>
      <c r="DA48" s="100">
        <f t="shared" si="32"/>
        <v>23</v>
      </c>
      <c r="DB48" s="100">
        <f t="shared" si="32"/>
        <v>23</v>
      </c>
      <c r="DC48" s="100">
        <f t="shared" si="32"/>
        <v>23</v>
      </c>
      <c r="DD48" s="100">
        <f t="shared" si="32"/>
        <v>23</v>
      </c>
      <c r="DE48" s="100">
        <f t="shared" si="32"/>
        <v>23</v>
      </c>
      <c r="DF48" s="100">
        <f t="shared" si="32"/>
        <v>23</v>
      </c>
      <c r="DG48" s="100">
        <f t="shared" si="32"/>
        <v>23</v>
      </c>
      <c r="DH48" s="100">
        <f t="shared" si="32"/>
        <v>23</v>
      </c>
      <c r="DI48" s="100">
        <f t="shared" si="32"/>
        <v>23</v>
      </c>
      <c r="DJ48" s="100">
        <f t="shared" si="32"/>
        <v>23</v>
      </c>
      <c r="DK48" s="100">
        <f t="shared" si="32"/>
        <v>23</v>
      </c>
      <c r="DL48" s="100">
        <f t="shared" si="32"/>
        <v>23</v>
      </c>
      <c r="DM48" s="100">
        <f t="shared" si="32"/>
        <v>23</v>
      </c>
      <c r="DN48" s="100">
        <f t="shared" si="32"/>
        <v>23</v>
      </c>
      <c r="DO48" s="100">
        <f t="shared" si="32"/>
        <v>23</v>
      </c>
      <c r="DP48" s="100">
        <f t="shared" si="32"/>
        <v>23</v>
      </c>
      <c r="DQ48" s="100">
        <f t="shared" si="32"/>
        <v>23</v>
      </c>
      <c r="DR48" s="100">
        <f t="shared" si="32"/>
        <v>23</v>
      </c>
      <c r="DS48" s="100">
        <f t="shared" si="32"/>
        <v>23</v>
      </c>
      <c r="DT48" s="100">
        <f t="shared" si="32"/>
        <v>23</v>
      </c>
      <c r="DU48" s="100">
        <f t="shared" si="32"/>
        <v>23</v>
      </c>
      <c r="DV48" s="100">
        <f t="shared" si="32"/>
        <v>23</v>
      </c>
      <c r="DW48" s="100">
        <f t="shared" si="32"/>
        <v>23</v>
      </c>
      <c r="DX48" s="100">
        <f t="shared" si="32"/>
        <v>23</v>
      </c>
      <c r="DY48" s="100">
        <f t="shared" si="32"/>
        <v>23</v>
      </c>
      <c r="DZ48" s="100">
        <f t="shared" si="32"/>
        <v>23</v>
      </c>
      <c r="EA48" s="100">
        <f t="shared" si="32"/>
        <v>23</v>
      </c>
      <c r="EB48" s="100">
        <f t="shared" si="32"/>
        <v>23</v>
      </c>
      <c r="EC48" s="100">
        <f t="shared" si="32"/>
        <v>23</v>
      </c>
      <c r="ED48" s="100">
        <f t="shared" si="32"/>
        <v>23</v>
      </c>
      <c r="EE48" s="100">
        <f t="shared" si="32"/>
        <v>23</v>
      </c>
      <c r="EF48" s="100">
        <f t="shared" si="32"/>
        <v>23</v>
      </c>
      <c r="EG48" s="100">
        <f t="shared" si="32"/>
        <v>23</v>
      </c>
      <c r="EH48" s="100">
        <f t="shared" si="32"/>
        <v>23</v>
      </c>
      <c r="EI48" s="100">
        <f t="shared" si="32"/>
        <v>23</v>
      </c>
      <c r="EJ48" s="100">
        <f t="shared" si="32"/>
        <v>23</v>
      </c>
      <c r="EK48" s="100">
        <f t="shared" si="32"/>
        <v>23</v>
      </c>
      <c r="EL48" s="100">
        <f t="shared" si="32"/>
        <v>23</v>
      </c>
      <c r="EM48" s="100">
        <f t="shared" si="32"/>
        <v>23</v>
      </c>
      <c r="EN48" s="100">
        <f t="shared" si="32"/>
        <v>23</v>
      </c>
      <c r="EO48" s="100">
        <f t="shared" si="32"/>
        <v>23</v>
      </c>
      <c r="EP48" s="100">
        <f t="shared" si="32"/>
        <v>23</v>
      </c>
      <c r="EQ48" s="100">
        <f t="shared" si="32"/>
        <v>23</v>
      </c>
      <c r="ER48" s="100">
        <f t="shared" si="32"/>
        <v>23</v>
      </c>
      <c r="ES48" s="100">
        <f t="shared" si="32"/>
        <v>23</v>
      </c>
      <c r="ET48" s="100">
        <f t="shared" ref="ET48:GP53" si="100">IF(LEFT(ET7,1)="V",$F$36,IF(ISNUMBER(ET7),ES48-ET7,ES48))</f>
        <v>23</v>
      </c>
      <c r="EU48" s="100">
        <f t="shared" si="100"/>
        <v>23</v>
      </c>
      <c r="EV48" s="100">
        <f t="shared" si="100"/>
        <v>23</v>
      </c>
      <c r="EW48" s="100">
        <f t="shared" si="100"/>
        <v>23</v>
      </c>
      <c r="EX48" s="100">
        <f t="shared" si="100"/>
        <v>23</v>
      </c>
      <c r="EY48" s="100">
        <f t="shared" si="100"/>
        <v>23</v>
      </c>
      <c r="EZ48" s="100">
        <f t="shared" si="100"/>
        <v>23</v>
      </c>
      <c r="FA48" s="100">
        <f t="shared" si="100"/>
        <v>23</v>
      </c>
      <c r="FB48" s="100">
        <f t="shared" si="100"/>
        <v>23</v>
      </c>
      <c r="FC48" s="100">
        <f t="shared" si="100"/>
        <v>23</v>
      </c>
      <c r="FD48" s="100">
        <f t="shared" si="100"/>
        <v>23</v>
      </c>
      <c r="FE48" s="100">
        <f t="shared" si="100"/>
        <v>23</v>
      </c>
      <c r="FF48" s="100">
        <f t="shared" si="100"/>
        <v>23</v>
      </c>
      <c r="FG48" s="100">
        <f t="shared" si="100"/>
        <v>23</v>
      </c>
      <c r="FH48" s="100">
        <f t="shared" si="100"/>
        <v>23</v>
      </c>
      <c r="FI48" s="100">
        <f t="shared" si="100"/>
        <v>23</v>
      </c>
      <c r="FJ48" s="100">
        <f t="shared" si="100"/>
        <v>23</v>
      </c>
      <c r="FK48" s="100">
        <f t="shared" si="100"/>
        <v>23</v>
      </c>
      <c r="FL48" s="100">
        <f t="shared" si="100"/>
        <v>23</v>
      </c>
      <c r="FM48" s="100">
        <f t="shared" si="100"/>
        <v>23</v>
      </c>
      <c r="FN48" s="100">
        <f t="shared" si="100"/>
        <v>23</v>
      </c>
      <c r="FO48" s="100">
        <f t="shared" si="100"/>
        <v>23</v>
      </c>
      <c r="FP48" s="100">
        <f t="shared" si="100"/>
        <v>23</v>
      </c>
      <c r="FQ48" s="100">
        <f t="shared" si="100"/>
        <v>23</v>
      </c>
      <c r="FR48" s="100">
        <f t="shared" si="100"/>
        <v>23</v>
      </c>
      <c r="FS48" s="100">
        <f t="shared" si="100"/>
        <v>23</v>
      </c>
      <c r="FT48" s="100">
        <f t="shared" si="100"/>
        <v>23</v>
      </c>
      <c r="FU48" s="100">
        <f t="shared" si="100"/>
        <v>23</v>
      </c>
      <c r="FV48" s="100">
        <f t="shared" si="100"/>
        <v>23</v>
      </c>
      <c r="FW48" s="100">
        <f t="shared" si="100"/>
        <v>23</v>
      </c>
      <c r="FX48" s="100">
        <f t="shared" si="100"/>
        <v>23</v>
      </c>
      <c r="FY48" s="100">
        <f t="shared" si="100"/>
        <v>23</v>
      </c>
      <c r="FZ48" s="100">
        <f t="shared" si="100"/>
        <v>23</v>
      </c>
      <c r="GA48" s="100">
        <f t="shared" si="100"/>
        <v>23</v>
      </c>
      <c r="GB48" s="100">
        <f t="shared" si="100"/>
        <v>23</v>
      </c>
      <c r="GC48" s="100">
        <f t="shared" si="100"/>
        <v>23</v>
      </c>
      <c r="GD48" s="100">
        <f t="shared" si="100"/>
        <v>23</v>
      </c>
      <c r="GE48" s="100">
        <f t="shared" si="100"/>
        <v>23</v>
      </c>
      <c r="GF48" s="100">
        <f t="shared" si="100"/>
        <v>23</v>
      </c>
      <c r="GG48" s="100">
        <f t="shared" si="100"/>
        <v>23</v>
      </c>
      <c r="GH48" s="100">
        <f t="shared" si="100"/>
        <v>23</v>
      </c>
      <c r="GI48" s="100">
        <f t="shared" si="100"/>
        <v>23</v>
      </c>
      <c r="GJ48" s="100">
        <f t="shared" si="100"/>
        <v>23</v>
      </c>
      <c r="GK48" s="100">
        <f t="shared" si="100"/>
        <v>23</v>
      </c>
      <c r="GL48" s="100">
        <f t="shared" si="100"/>
        <v>23</v>
      </c>
      <c r="GM48" s="100">
        <f t="shared" si="100"/>
        <v>23</v>
      </c>
      <c r="GN48" s="100">
        <f t="shared" si="100"/>
        <v>23</v>
      </c>
      <c r="GO48" s="100">
        <f t="shared" si="100"/>
        <v>23</v>
      </c>
      <c r="GP48" s="100">
        <f t="shared" si="100"/>
        <v>23</v>
      </c>
      <c r="GW48" s="610">
        <v>17</v>
      </c>
      <c r="GX48" s="398">
        <f>IF(COUNTIF($G19:$GP19,$GX$12)=0,0,HLOOKUP($GX$12,$G19:$GP$25,$HM47,FALSE))</f>
        <v>0</v>
      </c>
      <c r="GY48" s="398">
        <f>IF(COUNTIF($G19:$GP19,$GY$12)=0,0,HLOOKUP($GY$12,$G19:$GP$25,$HM47,FALSE))</f>
        <v>0</v>
      </c>
      <c r="GZ48" s="398">
        <f>IF(COUNTIF($G19:$GP19,$GZ$12)=0,0,HLOOKUP($GZ$12,$G19:$GP$25,$HM47,FALSE))</f>
        <v>0</v>
      </c>
      <c r="HA48" s="398">
        <f>IF(COUNTIF($G19:$GP19,$HA$12)=0,0,HLOOKUP($HA$12,$G19:$GP$25,$HM47,FALSE))</f>
        <v>0</v>
      </c>
      <c r="HB48" s="398">
        <f>IF(COUNTIF($G19:$GP19,$HB$12)=0,0,HLOOKUP($HB$12,$G19:$GP$25,$HM47,FALSE))</f>
        <v>0</v>
      </c>
      <c r="HC48" s="398">
        <f>IF(COUNTIF($G19:$GP19,$HC$12)=0,0,HLOOKUP($HC$12,$G19:$GP$25,$HM47,FALSE))</f>
        <v>0</v>
      </c>
      <c r="HD48" s="398">
        <f>IF(COUNTIF($G19:$GP19,"X")=0,0,HLOOKUP("X",$G19:$GP$25,$HM47,FALSE))</f>
        <v>41</v>
      </c>
      <c r="HE48" s="8"/>
      <c r="HF48" s="609" t="s">
        <v>89</v>
      </c>
      <c r="HG48" s="364">
        <f>IF(GX48=0,0,IF(AND(GX48&lt;&gt;0,GY48=0),SUM(INDEX($G19:$GP19,1,GX48):INDEX($G19:$GP19,1,$HD48)),SUM(INDEX($G19:$GP19,1,GX48):INDEX($G19:$GP19,1,GY48))))</f>
        <v>0</v>
      </c>
      <c r="HH48" s="364">
        <f>IF(GY48=0,0,IF(AND(GY48&lt;&gt;0,GZ48=0),SUM(INDEX($G19:$GP19,1,GY48):INDEX($G19:$GP19,1,$HD48)),SUM(INDEX($G19:$GP19,1,GY48):INDEX($G19:$GP19,1,GZ48))))</f>
        <v>0</v>
      </c>
      <c r="HI48" s="364">
        <f>IF(GZ48=0,0,IF(AND(GZ48&lt;&gt;0,HA48=0),SUM(INDEX($G19:$GP19,1,GZ48):INDEX($G19:$GP19,1,$HD48)),SUM(INDEX($G19:$GP19,1,GZ48):INDEX($G19:$GP19,1,HA48))))</f>
        <v>0</v>
      </c>
      <c r="HJ48" s="364">
        <f>IF(HA48=0,0,IF(AND(HA48&lt;&gt;0,HB48=0),SUM(INDEX($G19:$GP19,1,HA48):INDEX($G19:$GP19,1,$HD48)),SUM(INDEX($G19:$GP19,1,HA48):INDEX($G19:$GP19,1,HB48))))</f>
        <v>0</v>
      </c>
      <c r="HK48" s="364">
        <f>IF(HB48=0,0,IF(AND(HB48&lt;&gt;0,HC48=0),SUM(INDEX($G19:$GP19,1,HB48):INDEX($G19:$GP19,1,$HD48)),SUM(INDEX($G19:$GP19,1,HB48):INDEX($G19:$GP19,1,HC48))))</f>
        <v>0</v>
      </c>
      <c r="HL48" s="364">
        <f>IF(HC48=0,0,IF(AND(HC48&lt;&gt;0,GX48=0),SUM(INDEX($G19:$GP19,1,HC48):INDEX($G19:$GP19,1,$HD48)),SUM(INDEX($G19:$GP19,1,HC48):INDEX($G19:$GP19,1,GX48))))</f>
        <v>0</v>
      </c>
      <c r="HM48" s="519">
        <v>6</v>
      </c>
      <c r="HO48" s="608" t="s">
        <v>89</v>
      </c>
      <c r="HP48" s="408">
        <f>IF(AND(GX48=0,GY48=0),0,IF(AND(GX48=0,GY48&lt;&gt;0),COUNTIF(INDEX($G$3:$GP$20,$GW48,GX48+1):INDEX($G$3:$GP$20,$GW48,GY48),"STK")+COUNTIF(INDEX($G$3:$GP$20,$GW48,GX48+1):INDEX($G$3:$GP$20,$GW48,GY48),"SB"),IF(AND(GX48&lt;&gt;0,GY48=0),COUNTIF(INDEX($G$3:$GP$20,$GW48,GX48):INDEX($G$3:$GP$20,$GW48,HD48),"STK")+COUNTIF(INDEX($G$3:$GP$20,$GW48,GX48):INDEX($G$3:$GP$20,$GW48,HD48),"SB"),COUNTIF(INDEX($G$3:$GP$20,$GW48,GX48):INDEX($G$3:$GP$20,$GW48,GY48),"STK")+COUNTIF(INDEX($G$3:$GP$20,$GW48,GX48):INDEX($G$3:$GP$20,$GW48,GY48),"SB"))))</f>
        <v>0</v>
      </c>
      <c r="HQ48" s="407">
        <f>IF(AND(GY48=0,GZ48=0),0,IF(AND(GY48=0,GZ48&lt;&gt;0),COUNTIF(INDEX($G$3:$GP$20,$GW48,GY48+1):INDEX($G$3:$GP$20,$GW48,GZ48),"STK")+COUNTIF(INDEX($G$3:$GP$20,$GW48,GY48+1):INDEX($G$3:$GP$20,$GW48,GZ48),"SB"),IF(AND(GY48&lt;&gt;0,GZ48=0),COUNTIF(INDEX($G$3:$GP$20,$GW48,GY48):INDEX($G$3:$GP$20,$GW48,HD48),"STK")+COUNTIF(INDEX($G$3:$GP$20,$GW48,GY48):INDEX($G$3:$GP$20,$GW48,HD48),"SB"),COUNTIF(INDEX($G$3:$GP$20,$GW48,GY48):INDEX($G$3:$GP$20,$GW48,GZ48),"STK")+COUNTIF(INDEX($G$3:$GP$20,$GW48,GY48):INDEX($G$3:$GP$20,$GW48,GZ48),"SB"))))</f>
        <v>0</v>
      </c>
      <c r="HR48" s="408">
        <f>IF(AND(GZ48=0,HA48=0),0,IF(AND(GZ48=0,HA48&lt;&gt;0),COUNTIF(INDEX($G$3:$GP$20,$GW48,GZ48+1):INDEX($G$3:$GP$20,$GW48,HA48),"STK")+COUNTIF(INDEX($G$3:$GP$20,$GW48,GZ48+1):INDEX($G$3:$GP$20,$GW48,HA48),"SB"),IF(AND(GZ48&lt;&gt;0,HA48=0),COUNTIF(INDEX($G$3:$GP$20,$GW48,GZ48):INDEX($G$3:$GP$20,$GW48,HD48),"STK")+COUNTIF(INDEX($G$3:$GP$20,$GW48,GZ48):INDEX($G$3:$GP$20,$GW48,HD48),"SB"),COUNTIF(INDEX($G$3:$GP$20,$GW48,GZ48):INDEX($G$3:$GP$20,$GW48,HA48),"STK")+COUNTIF(INDEX($G$3:$GP$20,$GW48,GZ48):INDEX($G$3:$GP$20,$GW48,HA48),"SB"))))</f>
        <v>0</v>
      </c>
      <c r="HS48" s="407">
        <f>IF(AND(HA48=0,HB48=0),0,IF(AND(HA48=0,HB48&lt;&gt;0),COUNTIF(INDEX($G$3:$GP$20,$GW48,HA48+1):INDEX($G$3:$GP$20,$GW48,HB48),"STK")+COUNTIF(INDEX($G$3:$GP$20,$GW48,HA48+1):INDEX($G$3:$GP$20,$GW48,HB48),"SB"),IF(AND(HA48&lt;&gt;0,HB48=0),COUNTIF(INDEX($G$3:$GP$20,$GW48,HA48):INDEX($G$3:$GP$20,$GW48,HD48),"STK")+COUNTIF(INDEX($G$3:$GP$20,$GW48,HA48):INDEX($G$3:$GP$20,$GW48,HD48),"SB"),COUNTIF(INDEX($G$3:$GP$20,$GW48,HA48):INDEX($G$3:$GP$20,$GW48,HB48),"STK")+COUNTIF(INDEX($G$3:$GP$20,$GW48,HA48):INDEX($G$3:$GP$20,$GW48,HB48),"SB"))))</f>
        <v>0</v>
      </c>
      <c r="HT48" s="408">
        <f>IF(AND(HB48=0,HC48=0),0,IF(AND(HB48=0,HC48&lt;&gt;0),COUNTIF(INDEX($G$3:$GP$20,$GW48,HB48+1):INDEX($G$3:$GP$20,$GW48,HC48),"STK")+COUNTIF(INDEX($G$3:$GP$20,$GW48,HB48+1):INDEX($G$3:$GP$20,$GW48,HC48),"SB"),IF(AND(HB48&lt;&gt;0,HC48=0),COUNTIF(INDEX($G$3:$GP$20,$GW48,HB48):INDEX($G$3:$GP$20,$GW48,HD48),"STK")+COUNTIF(INDEX($G$3:$GP$20,$GW48,HB48):INDEX($G$3:$GP$20,$GW48,HD48),"SB"),COUNTIF(INDEX($G$3:$GP$20,$GW48,HB48):INDEX($G$3:$GP$20,$GW48,HC48),"STK")+COUNTIF(INDEX($G$3:$GP$20,$GW48,HB48):INDEX($G$3:$GP$20,$GW48,HC48),"SB"))))</f>
        <v>0</v>
      </c>
      <c r="HU48" s="407">
        <f>IF(AND(HC48=0,GX48=0),0,IF(AND(HC48=0,GX48&lt;&gt;0),COUNTIF(INDEX($G$3:$GP$20,$GW48,HC48+1):INDEX($G$3:$GP$20,$GW48,GX48),"STK")+COUNTIF(INDEX($G$3:$GP$20,$GW48,HC48+1):INDEX($G$3:$GP$20,$GW48,GX48),"SB"),IF(AND(HC48&lt;&gt;0,GX48=0),COUNTIF(INDEX($G$3:$GP$20,$GW48,HC48):INDEX($G$3:$GP$20,$GW48,HD48),"STK")+COUNTIF(INDEX($G$3:$GP$20,$GW48,HC48):INDEX($G$3:$GP$20,$GW48,HD48),"SB"),COUNTIF(INDEX($G$3:$GP$20,$GW48,HC48):INDEX($G$3:$GP$20,$GW48,GX48),"STK")+COUNTIF(INDEX($G$3:$GP$20,$GW48,HC48):INDEX($G$3:$GP$20,$GW48,GX48),"SB"))))</f>
        <v>0</v>
      </c>
      <c r="HV48" s="176"/>
      <c r="HW48" s="607" t="s">
        <v>89</v>
      </c>
      <c r="HX48" s="364">
        <f t="shared" si="24"/>
        <v>0</v>
      </c>
      <c r="HY48" s="364">
        <f t="shared" si="25"/>
        <v>0</v>
      </c>
      <c r="HZ48" s="364">
        <f t="shared" si="26"/>
        <v>0</v>
      </c>
      <c r="IA48" s="364">
        <f t="shared" si="27"/>
        <v>0</v>
      </c>
      <c r="IB48" s="364">
        <f t="shared" si="28"/>
        <v>0</v>
      </c>
      <c r="IC48" s="364">
        <f t="shared" si="29"/>
        <v>0</v>
      </c>
    </row>
    <row r="49" spans="1:220" ht="15.75" customHeight="1" x14ac:dyDescent="0.2">
      <c r="A49" s="7"/>
      <c r="B49" s="7"/>
      <c r="C49" s="7"/>
      <c r="D49" s="7"/>
      <c r="E49" s="3"/>
      <c r="F49" s="23" t="s">
        <v>78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6" t="s">
        <v>78</v>
      </c>
      <c r="U49" s="100">
        <v>140</v>
      </c>
      <c r="V49" s="100">
        <f t="shared" si="34"/>
        <v>116</v>
      </c>
      <c r="W49" s="100">
        <f t="shared" si="35"/>
        <v>83</v>
      </c>
      <c r="X49" s="100">
        <f t="shared" si="35"/>
        <v>75</v>
      </c>
      <c r="Y49" s="100">
        <f t="shared" si="35"/>
        <v>64</v>
      </c>
      <c r="Z49" s="100">
        <f t="shared" si="35"/>
        <v>59</v>
      </c>
      <c r="AA49" s="100">
        <f t="shared" si="35"/>
        <v>45</v>
      </c>
      <c r="AB49" s="100">
        <f t="shared" si="35"/>
        <v>29</v>
      </c>
      <c r="AC49" s="100">
        <f t="shared" si="35"/>
        <v>15</v>
      </c>
      <c r="AD49" s="100">
        <f t="shared" si="35"/>
        <v>15</v>
      </c>
      <c r="AE49" s="100">
        <f t="shared" si="35"/>
        <v>15</v>
      </c>
      <c r="AF49" s="100">
        <f t="shared" si="35"/>
        <v>15</v>
      </c>
      <c r="AG49" s="100">
        <f t="shared" si="35"/>
        <v>15</v>
      </c>
      <c r="AH49" s="100">
        <f t="shared" si="35"/>
        <v>15</v>
      </c>
      <c r="AI49" s="100">
        <f t="shared" si="35"/>
        <v>15</v>
      </c>
      <c r="AJ49" s="100">
        <f t="shared" si="35"/>
        <v>15</v>
      </c>
      <c r="AK49" s="100">
        <f t="shared" si="35"/>
        <v>15</v>
      </c>
      <c r="AL49" s="100">
        <f t="shared" si="35"/>
        <v>15</v>
      </c>
      <c r="AM49" s="100">
        <f t="shared" si="35"/>
        <v>15</v>
      </c>
      <c r="AN49" s="100">
        <f t="shared" si="35"/>
        <v>15</v>
      </c>
      <c r="AO49" s="100">
        <f t="shared" si="35"/>
        <v>15</v>
      </c>
      <c r="AP49" s="100">
        <f t="shared" si="35"/>
        <v>15</v>
      </c>
      <c r="AQ49" s="100">
        <f t="shared" si="35"/>
        <v>15</v>
      </c>
      <c r="AR49" s="100">
        <f t="shared" si="35"/>
        <v>15</v>
      </c>
      <c r="AS49" s="100">
        <f t="shared" si="35"/>
        <v>15</v>
      </c>
      <c r="AT49" s="100">
        <f t="shared" si="35"/>
        <v>15</v>
      </c>
      <c r="AU49" s="100">
        <f t="shared" si="35"/>
        <v>15</v>
      </c>
      <c r="AV49" s="100">
        <f t="shared" si="35"/>
        <v>15</v>
      </c>
      <c r="AW49" s="100">
        <f t="shared" si="35"/>
        <v>15</v>
      </c>
      <c r="AX49" s="100">
        <f t="shared" si="35"/>
        <v>15</v>
      </c>
      <c r="AY49" s="100">
        <f t="shared" si="35"/>
        <v>15</v>
      </c>
      <c r="AZ49" s="100">
        <f t="shared" si="35"/>
        <v>15</v>
      </c>
      <c r="BA49" s="100">
        <f t="shared" si="35"/>
        <v>15</v>
      </c>
      <c r="BB49" s="100">
        <f t="shared" si="35"/>
        <v>15</v>
      </c>
      <c r="BC49" s="100">
        <f t="shared" si="35"/>
        <v>15</v>
      </c>
      <c r="BD49" s="100">
        <f t="shared" si="35"/>
        <v>15</v>
      </c>
      <c r="BE49" s="100">
        <f t="shared" si="35"/>
        <v>15</v>
      </c>
      <c r="BF49" s="100">
        <f t="shared" si="35"/>
        <v>15</v>
      </c>
      <c r="BG49" s="100">
        <f t="shared" si="35"/>
        <v>15</v>
      </c>
      <c r="BH49" s="100">
        <f t="shared" si="35"/>
        <v>15</v>
      </c>
      <c r="BI49" s="100">
        <f t="shared" si="35"/>
        <v>15</v>
      </c>
      <c r="BJ49" s="100">
        <f t="shared" si="35"/>
        <v>15</v>
      </c>
      <c r="BK49" s="100">
        <f t="shared" si="35"/>
        <v>15</v>
      </c>
      <c r="BL49" s="100">
        <f t="shared" si="35"/>
        <v>15</v>
      </c>
      <c r="BM49" s="100">
        <f t="shared" si="35"/>
        <v>15</v>
      </c>
      <c r="BN49" s="100">
        <f t="shared" si="35"/>
        <v>15</v>
      </c>
      <c r="BO49" s="100">
        <f t="shared" si="35"/>
        <v>15</v>
      </c>
      <c r="BP49" s="100">
        <f t="shared" si="35"/>
        <v>15</v>
      </c>
      <c r="BQ49" s="100">
        <f t="shared" si="35"/>
        <v>15</v>
      </c>
      <c r="BR49" s="100">
        <f t="shared" si="35"/>
        <v>15</v>
      </c>
      <c r="BS49" s="100">
        <f t="shared" si="35"/>
        <v>15</v>
      </c>
      <c r="BT49" s="100">
        <f t="shared" si="35"/>
        <v>15</v>
      </c>
      <c r="BU49" s="100">
        <f t="shared" si="35"/>
        <v>15</v>
      </c>
      <c r="BV49" s="100">
        <f t="shared" si="35"/>
        <v>15</v>
      </c>
      <c r="BW49" s="100">
        <f t="shared" si="35"/>
        <v>15</v>
      </c>
      <c r="BX49" s="100">
        <f t="shared" si="35"/>
        <v>15</v>
      </c>
      <c r="BY49" s="100">
        <f t="shared" si="35"/>
        <v>15</v>
      </c>
      <c r="BZ49" s="100">
        <f t="shared" si="35"/>
        <v>15</v>
      </c>
      <c r="CA49" s="100">
        <f t="shared" si="35"/>
        <v>15</v>
      </c>
      <c r="CB49" s="100">
        <f t="shared" si="35"/>
        <v>15</v>
      </c>
      <c r="CC49" s="100">
        <f t="shared" si="35"/>
        <v>15</v>
      </c>
      <c r="CD49" s="100">
        <f t="shared" si="35"/>
        <v>15</v>
      </c>
      <c r="CE49" s="100">
        <f t="shared" si="35"/>
        <v>15</v>
      </c>
      <c r="CF49" s="100">
        <f t="shared" si="35"/>
        <v>15</v>
      </c>
      <c r="CG49" s="100">
        <f t="shared" si="35"/>
        <v>15</v>
      </c>
      <c r="CH49" s="100">
        <f t="shared" si="35"/>
        <v>15</v>
      </c>
      <c r="CI49" s="100">
        <f t="shared" ref="CI49:ET60" si="101">IF(LEFT(CI8,1)="V",$F$36,IF(ISNUMBER(CI8),CH49-CI8,CH49))</f>
        <v>15</v>
      </c>
      <c r="CJ49" s="100">
        <f t="shared" si="101"/>
        <v>15</v>
      </c>
      <c r="CK49" s="100">
        <f t="shared" si="101"/>
        <v>15</v>
      </c>
      <c r="CL49" s="100">
        <f t="shared" si="101"/>
        <v>15</v>
      </c>
      <c r="CM49" s="100">
        <f t="shared" si="101"/>
        <v>15</v>
      </c>
      <c r="CN49" s="100">
        <f t="shared" si="101"/>
        <v>15</v>
      </c>
      <c r="CO49" s="100">
        <f t="shared" si="101"/>
        <v>15</v>
      </c>
      <c r="CP49" s="100">
        <f t="shared" si="101"/>
        <v>15</v>
      </c>
      <c r="CQ49" s="100">
        <f t="shared" si="101"/>
        <v>15</v>
      </c>
      <c r="CR49" s="100">
        <f t="shared" si="101"/>
        <v>15</v>
      </c>
      <c r="CS49" s="100">
        <f t="shared" si="101"/>
        <v>15</v>
      </c>
      <c r="CT49" s="100">
        <f t="shared" si="101"/>
        <v>15</v>
      </c>
      <c r="CU49" s="100">
        <f t="shared" si="101"/>
        <v>15</v>
      </c>
      <c r="CV49" s="100">
        <f t="shared" si="101"/>
        <v>15</v>
      </c>
      <c r="CW49" s="100">
        <f t="shared" si="101"/>
        <v>15</v>
      </c>
      <c r="CX49" s="100">
        <f t="shared" si="101"/>
        <v>15</v>
      </c>
      <c r="CY49" s="100">
        <f t="shared" si="101"/>
        <v>15</v>
      </c>
      <c r="CZ49" s="100">
        <f t="shared" si="101"/>
        <v>15</v>
      </c>
      <c r="DA49" s="100">
        <f t="shared" si="101"/>
        <v>15</v>
      </c>
      <c r="DB49" s="100">
        <f t="shared" si="101"/>
        <v>15</v>
      </c>
      <c r="DC49" s="100">
        <f t="shared" si="101"/>
        <v>15</v>
      </c>
      <c r="DD49" s="100">
        <f t="shared" si="101"/>
        <v>15</v>
      </c>
      <c r="DE49" s="100">
        <f t="shared" si="101"/>
        <v>15</v>
      </c>
      <c r="DF49" s="100">
        <f t="shared" si="101"/>
        <v>15</v>
      </c>
      <c r="DG49" s="100">
        <f t="shared" si="101"/>
        <v>15</v>
      </c>
      <c r="DH49" s="100">
        <f t="shared" si="101"/>
        <v>15</v>
      </c>
      <c r="DI49" s="100">
        <f t="shared" si="101"/>
        <v>15</v>
      </c>
      <c r="DJ49" s="100">
        <f t="shared" si="101"/>
        <v>15</v>
      </c>
      <c r="DK49" s="100">
        <f t="shared" si="101"/>
        <v>15</v>
      </c>
      <c r="DL49" s="100">
        <f t="shared" si="101"/>
        <v>15</v>
      </c>
      <c r="DM49" s="100">
        <f t="shared" si="101"/>
        <v>15</v>
      </c>
      <c r="DN49" s="100">
        <f t="shared" si="101"/>
        <v>15</v>
      </c>
      <c r="DO49" s="100">
        <f t="shared" si="101"/>
        <v>15</v>
      </c>
      <c r="DP49" s="100">
        <f t="shared" si="101"/>
        <v>15</v>
      </c>
      <c r="DQ49" s="100">
        <f t="shared" si="101"/>
        <v>15</v>
      </c>
      <c r="DR49" s="100">
        <f t="shared" si="101"/>
        <v>15</v>
      </c>
      <c r="DS49" s="100">
        <f t="shared" si="101"/>
        <v>15</v>
      </c>
      <c r="DT49" s="100">
        <f t="shared" si="101"/>
        <v>15</v>
      </c>
      <c r="DU49" s="100">
        <f t="shared" si="101"/>
        <v>15</v>
      </c>
      <c r="DV49" s="100">
        <f t="shared" si="101"/>
        <v>15</v>
      </c>
      <c r="DW49" s="100">
        <f t="shared" si="101"/>
        <v>15</v>
      </c>
      <c r="DX49" s="100">
        <f t="shared" si="101"/>
        <v>15</v>
      </c>
      <c r="DY49" s="100">
        <f t="shared" si="101"/>
        <v>15</v>
      </c>
      <c r="DZ49" s="100">
        <f t="shared" si="101"/>
        <v>15</v>
      </c>
      <c r="EA49" s="100">
        <f t="shared" si="101"/>
        <v>15</v>
      </c>
      <c r="EB49" s="100">
        <f t="shared" si="101"/>
        <v>15</v>
      </c>
      <c r="EC49" s="100">
        <f t="shared" si="101"/>
        <v>15</v>
      </c>
      <c r="ED49" s="100">
        <f t="shared" si="101"/>
        <v>15</v>
      </c>
      <c r="EE49" s="100">
        <f t="shared" si="101"/>
        <v>15</v>
      </c>
      <c r="EF49" s="100">
        <f t="shared" si="101"/>
        <v>15</v>
      </c>
      <c r="EG49" s="100">
        <f t="shared" si="101"/>
        <v>15</v>
      </c>
      <c r="EH49" s="100">
        <f t="shared" si="101"/>
        <v>15</v>
      </c>
      <c r="EI49" s="100">
        <f t="shared" si="101"/>
        <v>15</v>
      </c>
      <c r="EJ49" s="100">
        <f t="shared" si="101"/>
        <v>15</v>
      </c>
      <c r="EK49" s="100">
        <f t="shared" si="101"/>
        <v>15</v>
      </c>
      <c r="EL49" s="100">
        <f t="shared" si="101"/>
        <v>15</v>
      </c>
      <c r="EM49" s="100">
        <f t="shared" si="101"/>
        <v>15</v>
      </c>
      <c r="EN49" s="100">
        <f t="shared" si="101"/>
        <v>15</v>
      </c>
      <c r="EO49" s="100">
        <f t="shared" si="101"/>
        <v>15</v>
      </c>
      <c r="EP49" s="100">
        <f t="shared" si="101"/>
        <v>15</v>
      </c>
      <c r="EQ49" s="100">
        <f t="shared" si="101"/>
        <v>15</v>
      </c>
      <c r="ER49" s="100">
        <f t="shared" si="101"/>
        <v>15</v>
      </c>
      <c r="ES49" s="100">
        <f t="shared" si="101"/>
        <v>15</v>
      </c>
      <c r="ET49" s="100">
        <f t="shared" si="101"/>
        <v>15</v>
      </c>
      <c r="EU49" s="100">
        <f t="shared" si="100"/>
        <v>15</v>
      </c>
      <c r="EV49" s="100">
        <f t="shared" si="100"/>
        <v>15</v>
      </c>
      <c r="EW49" s="100">
        <f t="shared" si="100"/>
        <v>15</v>
      </c>
      <c r="EX49" s="100">
        <f t="shared" si="100"/>
        <v>15</v>
      </c>
      <c r="EY49" s="100">
        <f t="shared" si="100"/>
        <v>15</v>
      </c>
      <c r="EZ49" s="100">
        <f t="shared" si="100"/>
        <v>15</v>
      </c>
      <c r="FA49" s="100">
        <f t="shared" si="100"/>
        <v>15</v>
      </c>
      <c r="FB49" s="100">
        <f t="shared" si="100"/>
        <v>15</v>
      </c>
      <c r="FC49" s="100">
        <f t="shared" si="100"/>
        <v>15</v>
      </c>
      <c r="FD49" s="100">
        <f t="shared" si="100"/>
        <v>15</v>
      </c>
      <c r="FE49" s="100">
        <f t="shared" si="100"/>
        <v>15</v>
      </c>
      <c r="FF49" s="100">
        <f t="shared" si="100"/>
        <v>15</v>
      </c>
      <c r="FG49" s="100">
        <f t="shared" si="100"/>
        <v>15</v>
      </c>
      <c r="FH49" s="100">
        <f t="shared" si="100"/>
        <v>15</v>
      </c>
      <c r="FI49" s="100">
        <f t="shared" si="100"/>
        <v>15</v>
      </c>
      <c r="FJ49" s="100">
        <f t="shared" si="100"/>
        <v>15</v>
      </c>
      <c r="FK49" s="100">
        <f t="shared" si="100"/>
        <v>15</v>
      </c>
      <c r="FL49" s="100">
        <f t="shared" si="100"/>
        <v>15</v>
      </c>
      <c r="FM49" s="100">
        <f t="shared" si="100"/>
        <v>15</v>
      </c>
      <c r="FN49" s="100">
        <f t="shared" si="100"/>
        <v>15</v>
      </c>
      <c r="FO49" s="100">
        <f t="shared" si="100"/>
        <v>15</v>
      </c>
      <c r="FP49" s="100">
        <f t="shared" si="100"/>
        <v>15</v>
      </c>
      <c r="FQ49" s="100">
        <f t="shared" si="100"/>
        <v>15</v>
      </c>
      <c r="FR49" s="100">
        <f t="shared" si="100"/>
        <v>15</v>
      </c>
      <c r="FS49" s="100">
        <f t="shared" si="100"/>
        <v>15</v>
      </c>
      <c r="FT49" s="100">
        <f t="shared" si="100"/>
        <v>15</v>
      </c>
      <c r="FU49" s="100">
        <f t="shared" si="100"/>
        <v>15</v>
      </c>
      <c r="FV49" s="100">
        <f t="shared" si="100"/>
        <v>15</v>
      </c>
      <c r="FW49" s="100">
        <f t="shared" si="100"/>
        <v>15</v>
      </c>
      <c r="FX49" s="100">
        <f t="shared" si="100"/>
        <v>15</v>
      </c>
      <c r="FY49" s="100">
        <f t="shared" si="100"/>
        <v>15</v>
      </c>
      <c r="FZ49" s="100">
        <f t="shared" si="100"/>
        <v>15</v>
      </c>
      <c r="GA49" s="100">
        <f t="shared" si="100"/>
        <v>15</v>
      </c>
      <c r="GB49" s="100">
        <f t="shared" si="100"/>
        <v>15</v>
      </c>
      <c r="GC49" s="100">
        <f t="shared" si="100"/>
        <v>15</v>
      </c>
      <c r="GD49" s="100">
        <f t="shared" si="100"/>
        <v>15</v>
      </c>
      <c r="GE49" s="100">
        <f t="shared" si="100"/>
        <v>15</v>
      </c>
      <c r="GF49" s="100">
        <f t="shared" si="100"/>
        <v>15</v>
      </c>
      <c r="GG49" s="100">
        <f t="shared" si="100"/>
        <v>15</v>
      </c>
      <c r="GH49" s="100">
        <f t="shared" si="100"/>
        <v>15</v>
      </c>
      <c r="GI49" s="100">
        <f t="shared" si="100"/>
        <v>15</v>
      </c>
      <c r="GJ49" s="100">
        <f t="shared" si="100"/>
        <v>15</v>
      </c>
      <c r="GK49" s="100">
        <f t="shared" si="100"/>
        <v>15</v>
      </c>
      <c r="GL49" s="100">
        <f t="shared" si="100"/>
        <v>15</v>
      </c>
      <c r="GM49" s="100">
        <f t="shared" si="100"/>
        <v>15</v>
      </c>
      <c r="GN49" s="100">
        <f t="shared" si="100"/>
        <v>15</v>
      </c>
      <c r="GO49" s="100">
        <f t="shared" si="100"/>
        <v>15</v>
      </c>
      <c r="GP49" s="100">
        <f t="shared" si="100"/>
        <v>15</v>
      </c>
      <c r="GW49" s="543" t="s">
        <v>65</v>
      </c>
      <c r="GX49" s="569"/>
      <c r="GY49" s="569"/>
      <c r="GZ49" s="569"/>
      <c r="HA49" s="569"/>
      <c r="HB49" s="569"/>
      <c r="HC49" s="569"/>
      <c r="HD49" s="569"/>
      <c r="HE49" s="569"/>
      <c r="HF49" s="569"/>
      <c r="HG49" s="569"/>
      <c r="HH49" s="569"/>
      <c r="HI49" s="569"/>
      <c r="HJ49" s="569"/>
      <c r="HK49" s="569"/>
      <c r="HL49" s="570"/>
    </row>
    <row r="50" spans="1:220" ht="15.75" customHeight="1" x14ac:dyDescent="0.2">
      <c r="A50" s="3"/>
      <c r="B50" s="3"/>
      <c r="C50" s="3"/>
      <c r="D50" s="3"/>
      <c r="E50" s="3"/>
      <c r="F50" s="23" t="s">
        <v>79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76" t="s">
        <v>79</v>
      </c>
      <c r="U50" s="100">
        <v>1000</v>
      </c>
      <c r="V50" s="100">
        <f t="shared" si="34"/>
        <v>1000</v>
      </c>
      <c r="W50" s="100">
        <f t="shared" si="35"/>
        <v>1000</v>
      </c>
      <c r="X50" s="100">
        <f t="shared" si="35"/>
        <v>1000</v>
      </c>
      <c r="Y50" s="100">
        <f t="shared" si="35"/>
        <v>1000</v>
      </c>
      <c r="Z50" s="100">
        <f t="shared" si="35"/>
        <v>998</v>
      </c>
      <c r="AA50" s="100">
        <f t="shared" si="35"/>
        <v>983</v>
      </c>
      <c r="AB50" s="100">
        <f t="shared" si="35"/>
        <v>973</v>
      </c>
      <c r="AC50" s="100">
        <f t="shared" si="35"/>
        <v>972</v>
      </c>
      <c r="AD50" s="100">
        <f t="shared" si="35"/>
        <v>922</v>
      </c>
      <c r="AE50" s="100">
        <f t="shared" si="35"/>
        <v>872</v>
      </c>
      <c r="AF50" s="100">
        <f t="shared" si="35"/>
        <v>822</v>
      </c>
      <c r="AG50" s="100">
        <f t="shared" si="35"/>
        <v>772</v>
      </c>
      <c r="AH50" s="100">
        <f t="shared" si="35"/>
        <v>771</v>
      </c>
      <c r="AI50" s="100">
        <f t="shared" si="35"/>
        <v>750</v>
      </c>
      <c r="AJ50" s="100">
        <f t="shared" si="35"/>
        <v>729</v>
      </c>
      <c r="AK50" s="100">
        <f t="shared" si="35"/>
        <v>708</v>
      </c>
      <c r="AL50" s="100">
        <f t="shared" si="35"/>
        <v>687</v>
      </c>
      <c r="AM50" s="100">
        <f t="shared" si="35"/>
        <v>666</v>
      </c>
      <c r="AN50" s="100">
        <f t="shared" si="35"/>
        <v>645</v>
      </c>
      <c r="AO50" s="100">
        <f t="shared" si="35"/>
        <v>624</v>
      </c>
      <c r="AP50" s="100">
        <f t="shared" si="35"/>
        <v>603</v>
      </c>
      <c r="AQ50" s="100">
        <f t="shared" si="35"/>
        <v>582</v>
      </c>
      <c r="AR50" s="100">
        <f t="shared" si="35"/>
        <v>561</v>
      </c>
      <c r="AS50" s="100">
        <f t="shared" si="35"/>
        <v>540</v>
      </c>
      <c r="AT50" s="100">
        <f t="shared" si="35"/>
        <v>519</v>
      </c>
      <c r="AU50" s="100">
        <f t="shared" si="35"/>
        <v>498</v>
      </c>
      <c r="AV50" s="100">
        <f t="shared" si="35"/>
        <v>497</v>
      </c>
      <c r="AW50" s="100">
        <f t="shared" si="35"/>
        <v>447</v>
      </c>
      <c r="AX50" s="100">
        <f t="shared" si="35"/>
        <v>397</v>
      </c>
      <c r="AY50" s="100">
        <f t="shared" si="35"/>
        <v>396</v>
      </c>
      <c r="AZ50" s="100">
        <f t="shared" si="35"/>
        <v>373</v>
      </c>
      <c r="BA50" s="100">
        <f t="shared" si="35"/>
        <v>350</v>
      </c>
      <c r="BB50" s="100">
        <f t="shared" si="35"/>
        <v>327</v>
      </c>
      <c r="BC50" s="100">
        <f t="shared" si="35"/>
        <v>304</v>
      </c>
      <c r="BD50" s="100">
        <f t="shared" si="35"/>
        <v>281</v>
      </c>
      <c r="BE50" s="100">
        <f t="shared" si="35"/>
        <v>258</v>
      </c>
      <c r="BF50" s="100">
        <f t="shared" si="35"/>
        <v>235</v>
      </c>
      <c r="BG50" s="100">
        <f t="shared" si="35"/>
        <v>212</v>
      </c>
      <c r="BH50" s="100">
        <f t="shared" si="35"/>
        <v>189</v>
      </c>
      <c r="BI50" s="100">
        <f t="shared" si="35"/>
        <v>166</v>
      </c>
      <c r="BJ50" s="100">
        <f t="shared" si="35"/>
        <v>143</v>
      </c>
      <c r="BK50" s="100">
        <f t="shared" si="35"/>
        <v>120</v>
      </c>
      <c r="BL50" s="100">
        <f t="shared" si="35"/>
        <v>97</v>
      </c>
      <c r="BM50" s="100">
        <f t="shared" si="35"/>
        <v>74</v>
      </c>
      <c r="BN50" s="100">
        <f t="shared" si="35"/>
        <v>51</v>
      </c>
      <c r="BO50" s="100">
        <f t="shared" si="35"/>
        <v>51</v>
      </c>
      <c r="BP50" s="100">
        <f t="shared" si="35"/>
        <v>51</v>
      </c>
      <c r="BQ50" s="100">
        <f t="shared" si="35"/>
        <v>51</v>
      </c>
      <c r="BR50" s="100">
        <f t="shared" si="35"/>
        <v>51</v>
      </c>
      <c r="BS50" s="100">
        <f t="shared" si="35"/>
        <v>51</v>
      </c>
      <c r="BT50" s="100">
        <f t="shared" si="35"/>
        <v>51</v>
      </c>
      <c r="BU50" s="100">
        <f t="shared" si="35"/>
        <v>51</v>
      </c>
      <c r="BV50" s="100">
        <f t="shared" si="35"/>
        <v>51</v>
      </c>
      <c r="BW50" s="100">
        <f t="shared" si="35"/>
        <v>51</v>
      </c>
      <c r="BX50" s="100">
        <f t="shared" si="35"/>
        <v>51</v>
      </c>
      <c r="BY50" s="100">
        <f t="shared" si="35"/>
        <v>51</v>
      </c>
      <c r="BZ50" s="100">
        <f t="shared" si="35"/>
        <v>51</v>
      </c>
      <c r="CA50" s="100">
        <f t="shared" si="35"/>
        <v>51</v>
      </c>
      <c r="CB50" s="100">
        <f t="shared" si="35"/>
        <v>51</v>
      </c>
      <c r="CC50" s="100">
        <f t="shared" si="35"/>
        <v>51</v>
      </c>
      <c r="CD50" s="100">
        <f t="shared" si="35"/>
        <v>51</v>
      </c>
      <c r="CE50" s="100">
        <f t="shared" si="35"/>
        <v>51</v>
      </c>
      <c r="CF50" s="100">
        <f t="shared" si="35"/>
        <v>51</v>
      </c>
      <c r="CG50" s="100">
        <f t="shared" si="35"/>
        <v>51</v>
      </c>
      <c r="CH50" s="100">
        <f t="shared" ref="CH50:ES53" si="102">IF(LEFT(CH9,1)="V",$F$36,IF(ISNUMBER(CH9),CG50-CH9,CG50))</f>
        <v>51</v>
      </c>
      <c r="CI50" s="100">
        <f t="shared" si="102"/>
        <v>51</v>
      </c>
      <c r="CJ50" s="100">
        <f t="shared" si="102"/>
        <v>51</v>
      </c>
      <c r="CK50" s="100">
        <f t="shared" si="102"/>
        <v>51</v>
      </c>
      <c r="CL50" s="100">
        <f t="shared" si="102"/>
        <v>51</v>
      </c>
      <c r="CM50" s="100">
        <f t="shared" si="102"/>
        <v>51</v>
      </c>
      <c r="CN50" s="100">
        <f t="shared" si="102"/>
        <v>51</v>
      </c>
      <c r="CO50" s="100">
        <f t="shared" si="102"/>
        <v>51</v>
      </c>
      <c r="CP50" s="100">
        <f t="shared" si="102"/>
        <v>51</v>
      </c>
      <c r="CQ50" s="100">
        <f t="shared" si="102"/>
        <v>51</v>
      </c>
      <c r="CR50" s="100">
        <f t="shared" si="102"/>
        <v>51</v>
      </c>
      <c r="CS50" s="100">
        <f t="shared" si="102"/>
        <v>51</v>
      </c>
      <c r="CT50" s="100">
        <f t="shared" si="102"/>
        <v>51</v>
      </c>
      <c r="CU50" s="100">
        <f t="shared" si="102"/>
        <v>51</v>
      </c>
      <c r="CV50" s="100">
        <f t="shared" si="102"/>
        <v>51</v>
      </c>
      <c r="CW50" s="100">
        <f t="shared" si="102"/>
        <v>51</v>
      </c>
      <c r="CX50" s="100">
        <f t="shared" si="102"/>
        <v>51</v>
      </c>
      <c r="CY50" s="100">
        <f t="shared" si="102"/>
        <v>51</v>
      </c>
      <c r="CZ50" s="100">
        <f t="shared" si="102"/>
        <v>51</v>
      </c>
      <c r="DA50" s="100">
        <f t="shared" si="102"/>
        <v>51</v>
      </c>
      <c r="DB50" s="100">
        <f t="shared" si="102"/>
        <v>51</v>
      </c>
      <c r="DC50" s="100">
        <f t="shared" si="102"/>
        <v>51</v>
      </c>
      <c r="DD50" s="100">
        <f t="shared" si="102"/>
        <v>51</v>
      </c>
      <c r="DE50" s="100">
        <f t="shared" si="102"/>
        <v>51</v>
      </c>
      <c r="DF50" s="100">
        <f t="shared" si="102"/>
        <v>51</v>
      </c>
      <c r="DG50" s="100">
        <f t="shared" si="102"/>
        <v>51</v>
      </c>
      <c r="DH50" s="100">
        <f t="shared" si="102"/>
        <v>51</v>
      </c>
      <c r="DI50" s="100">
        <f t="shared" si="102"/>
        <v>51</v>
      </c>
      <c r="DJ50" s="100">
        <f t="shared" si="102"/>
        <v>51</v>
      </c>
      <c r="DK50" s="100">
        <f t="shared" si="102"/>
        <v>51</v>
      </c>
      <c r="DL50" s="100">
        <f t="shared" si="102"/>
        <v>51</v>
      </c>
      <c r="DM50" s="100">
        <f t="shared" si="102"/>
        <v>51</v>
      </c>
      <c r="DN50" s="100">
        <f t="shared" si="102"/>
        <v>51</v>
      </c>
      <c r="DO50" s="100">
        <f t="shared" si="102"/>
        <v>51</v>
      </c>
      <c r="DP50" s="100">
        <f t="shared" si="102"/>
        <v>51</v>
      </c>
      <c r="DQ50" s="100">
        <f t="shared" si="102"/>
        <v>51</v>
      </c>
      <c r="DR50" s="100">
        <f t="shared" si="102"/>
        <v>51</v>
      </c>
      <c r="DS50" s="100">
        <f t="shared" si="102"/>
        <v>51</v>
      </c>
      <c r="DT50" s="100">
        <f t="shared" si="102"/>
        <v>51</v>
      </c>
      <c r="DU50" s="100">
        <f t="shared" si="102"/>
        <v>51</v>
      </c>
      <c r="DV50" s="100">
        <f t="shared" si="102"/>
        <v>51</v>
      </c>
      <c r="DW50" s="100">
        <f t="shared" si="102"/>
        <v>51</v>
      </c>
      <c r="DX50" s="100">
        <f t="shared" si="102"/>
        <v>51</v>
      </c>
      <c r="DY50" s="100">
        <f t="shared" si="102"/>
        <v>51</v>
      </c>
      <c r="DZ50" s="100">
        <f t="shared" si="102"/>
        <v>51</v>
      </c>
      <c r="EA50" s="100">
        <f t="shared" si="102"/>
        <v>51</v>
      </c>
      <c r="EB50" s="100">
        <f t="shared" si="102"/>
        <v>51</v>
      </c>
      <c r="EC50" s="100">
        <f t="shared" si="102"/>
        <v>51</v>
      </c>
      <c r="ED50" s="100">
        <f t="shared" si="102"/>
        <v>51</v>
      </c>
      <c r="EE50" s="100">
        <f t="shared" si="102"/>
        <v>51</v>
      </c>
      <c r="EF50" s="100">
        <f t="shared" si="102"/>
        <v>51</v>
      </c>
      <c r="EG50" s="100">
        <f t="shared" si="102"/>
        <v>51</v>
      </c>
      <c r="EH50" s="100">
        <f t="shared" si="102"/>
        <v>51</v>
      </c>
      <c r="EI50" s="100">
        <f t="shared" si="102"/>
        <v>51</v>
      </c>
      <c r="EJ50" s="100">
        <f t="shared" si="102"/>
        <v>51</v>
      </c>
      <c r="EK50" s="100">
        <f t="shared" si="102"/>
        <v>51</v>
      </c>
      <c r="EL50" s="100">
        <f t="shared" si="102"/>
        <v>51</v>
      </c>
      <c r="EM50" s="100">
        <f t="shared" si="102"/>
        <v>51</v>
      </c>
      <c r="EN50" s="100">
        <f t="shared" si="102"/>
        <v>51</v>
      </c>
      <c r="EO50" s="100">
        <f t="shared" si="102"/>
        <v>51</v>
      </c>
      <c r="EP50" s="100">
        <f t="shared" si="102"/>
        <v>51</v>
      </c>
      <c r="EQ50" s="100">
        <f t="shared" si="102"/>
        <v>51</v>
      </c>
      <c r="ER50" s="100">
        <f t="shared" si="102"/>
        <v>51</v>
      </c>
      <c r="ES50" s="100">
        <f t="shared" si="102"/>
        <v>51</v>
      </c>
      <c r="ET50" s="100">
        <f t="shared" si="101"/>
        <v>51</v>
      </c>
      <c r="EU50" s="100">
        <f t="shared" si="100"/>
        <v>51</v>
      </c>
      <c r="EV50" s="100">
        <f t="shared" si="100"/>
        <v>51</v>
      </c>
      <c r="EW50" s="100">
        <f t="shared" si="100"/>
        <v>51</v>
      </c>
      <c r="EX50" s="100">
        <f t="shared" si="100"/>
        <v>51</v>
      </c>
      <c r="EY50" s="100">
        <f t="shared" si="100"/>
        <v>51</v>
      </c>
      <c r="EZ50" s="100">
        <f t="shared" si="100"/>
        <v>51</v>
      </c>
      <c r="FA50" s="100">
        <f t="shared" si="100"/>
        <v>51</v>
      </c>
      <c r="FB50" s="100">
        <f t="shared" si="100"/>
        <v>51</v>
      </c>
      <c r="FC50" s="100">
        <f t="shared" si="100"/>
        <v>51</v>
      </c>
      <c r="FD50" s="100">
        <f t="shared" si="100"/>
        <v>51</v>
      </c>
      <c r="FE50" s="100">
        <f t="shared" si="100"/>
        <v>51</v>
      </c>
      <c r="FF50" s="100">
        <f t="shared" si="100"/>
        <v>51</v>
      </c>
      <c r="FG50" s="100">
        <f t="shared" si="100"/>
        <v>51</v>
      </c>
      <c r="FH50" s="100">
        <f t="shared" si="100"/>
        <v>51</v>
      </c>
      <c r="FI50" s="100">
        <f t="shared" si="100"/>
        <v>51</v>
      </c>
      <c r="FJ50" s="100">
        <f t="shared" si="100"/>
        <v>51</v>
      </c>
      <c r="FK50" s="100">
        <f t="shared" si="100"/>
        <v>51</v>
      </c>
      <c r="FL50" s="100">
        <f t="shared" si="100"/>
        <v>51</v>
      </c>
      <c r="FM50" s="100">
        <f t="shared" si="100"/>
        <v>51</v>
      </c>
      <c r="FN50" s="100">
        <f t="shared" si="100"/>
        <v>51</v>
      </c>
      <c r="FO50" s="100">
        <f t="shared" si="100"/>
        <v>51</v>
      </c>
      <c r="FP50" s="100">
        <f t="shared" si="100"/>
        <v>51</v>
      </c>
      <c r="FQ50" s="100">
        <f t="shared" si="100"/>
        <v>51</v>
      </c>
      <c r="FR50" s="100">
        <f t="shared" si="100"/>
        <v>51</v>
      </c>
      <c r="FS50" s="100">
        <f t="shared" si="100"/>
        <v>51</v>
      </c>
      <c r="FT50" s="100">
        <f t="shared" si="100"/>
        <v>51</v>
      </c>
      <c r="FU50" s="100">
        <f t="shared" si="100"/>
        <v>51</v>
      </c>
      <c r="FV50" s="100">
        <f t="shared" si="100"/>
        <v>51</v>
      </c>
      <c r="FW50" s="100">
        <f t="shared" si="100"/>
        <v>51</v>
      </c>
      <c r="FX50" s="100">
        <f t="shared" si="100"/>
        <v>51</v>
      </c>
      <c r="FY50" s="100">
        <f t="shared" si="100"/>
        <v>51</v>
      </c>
      <c r="FZ50" s="100">
        <f t="shared" si="100"/>
        <v>51</v>
      </c>
      <c r="GA50" s="100">
        <f t="shared" si="100"/>
        <v>51</v>
      </c>
      <c r="GB50" s="100">
        <f t="shared" si="100"/>
        <v>51</v>
      </c>
      <c r="GC50" s="100">
        <f t="shared" si="100"/>
        <v>51</v>
      </c>
      <c r="GD50" s="100">
        <f t="shared" si="100"/>
        <v>51</v>
      </c>
      <c r="GE50" s="100">
        <f t="shared" si="100"/>
        <v>51</v>
      </c>
      <c r="GF50" s="100">
        <f t="shared" si="100"/>
        <v>51</v>
      </c>
      <c r="GG50" s="100">
        <f t="shared" si="100"/>
        <v>51</v>
      </c>
      <c r="GH50" s="100">
        <f t="shared" si="100"/>
        <v>51</v>
      </c>
      <c r="GI50" s="100">
        <f t="shared" si="100"/>
        <v>51</v>
      </c>
      <c r="GJ50" s="100">
        <f t="shared" si="100"/>
        <v>51</v>
      </c>
      <c r="GK50" s="100">
        <f t="shared" si="100"/>
        <v>51</v>
      </c>
      <c r="GL50" s="100">
        <f t="shared" si="100"/>
        <v>51</v>
      </c>
      <c r="GM50" s="100">
        <f t="shared" si="100"/>
        <v>51</v>
      </c>
      <c r="GN50" s="100">
        <f t="shared" si="100"/>
        <v>51</v>
      </c>
      <c r="GO50" s="100">
        <f t="shared" si="100"/>
        <v>51</v>
      </c>
      <c r="GP50" s="100">
        <f t="shared" si="100"/>
        <v>51</v>
      </c>
      <c r="HG50" s="177"/>
      <c r="HH50" s="434" t="str">
        <f>CONCATENATE("&lt; ",$F$36-30)</f>
        <v>&lt; 970</v>
      </c>
      <c r="HI50" s="986" t="str">
        <f>CONCATENATE($F$36-30," &lt; X &lt; ",$F$36)</f>
        <v>970 &lt; X &lt; 1000</v>
      </c>
      <c r="HJ50" s="988"/>
      <c r="HK50" s="524" t="str">
        <f>CONCATENATE("&gt; ",$F$36)</f>
        <v>&gt; 1000</v>
      </c>
    </row>
    <row r="51" spans="1:220" ht="15.75" customHeight="1" x14ac:dyDescent="0.2">
      <c r="A51" s="7"/>
      <c r="B51" s="7"/>
      <c r="C51" s="7"/>
      <c r="E51" s="3"/>
      <c r="F51" s="23" t="s">
        <v>80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6" t="s">
        <v>80</v>
      </c>
      <c r="U51" s="100">
        <v>125</v>
      </c>
      <c r="V51" s="100">
        <f t="shared" si="34"/>
        <v>110</v>
      </c>
      <c r="W51" s="100">
        <f t="shared" ref="W51:CH54" si="103">IF(LEFT(W10,1)="V",$F$36,IF(ISNUMBER(W10),V51-W10,V51))</f>
        <v>1000</v>
      </c>
      <c r="X51" s="100">
        <f t="shared" si="103"/>
        <v>1000</v>
      </c>
      <c r="Y51" s="100">
        <f t="shared" si="103"/>
        <v>1000</v>
      </c>
      <c r="Z51" s="100">
        <f t="shared" si="103"/>
        <v>1000</v>
      </c>
      <c r="AA51" s="100">
        <f t="shared" si="103"/>
        <v>1000</v>
      </c>
      <c r="AB51" s="100">
        <f t="shared" si="103"/>
        <v>1000</v>
      </c>
      <c r="AC51" s="100">
        <f t="shared" si="103"/>
        <v>1000</v>
      </c>
      <c r="AD51" s="100">
        <f t="shared" si="103"/>
        <v>990</v>
      </c>
      <c r="AE51" s="100">
        <f t="shared" si="103"/>
        <v>970</v>
      </c>
      <c r="AF51" s="100">
        <f t="shared" si="103"/>
        <v>950</v>
      </c>
      <c r="AG51" s="100">
        <f t="shared" si="103"/>
        <v>930</v>
      </c>
      <c r="AH51" s="100">
        <f t="shared" si="103"/>
        <v>910</v>
      </c>
      <c r="AI51" s="100">
        <f t="shared" si="103"/>
        <v>890</v>
      </c>
      <c r="AJ51" s="100">
        <f t="shared" si="103"/>
        <v>870</v>
      </c>
      <c r="AK51" s="100">
        <f t="shared" si="103"/>
        <v>870</v>
      </c>
      <c r="AL51" s="100">
        <f t="shared" si="103"/>
        <v>870</v>
      </c>
      <c r="AM51" s="100">
        <f t="shared" si="103"/>
        <v>870</v>
      </c>
      <c r="AN51" s="100">
        <f t="shared" si="103"/>
        <v>870</v>
      </c>
      <c r="AO51" s="100">
        <f t="shared" si="103"/>
        <v>870</v>
      </c>
      <c r="AP51" s="100">
        <f t="shared" si="103"/>
        <v>850</v>
      </c>
      <c r="AQ51" s="100">
        <f t="shared" si="103"/>
        <v>830</v>
      </c>
      <c r="AR51" s="100">
        <f t="shared" si="103"/>
        <v>810</v>
      </c>
      <c r="AS51" s="100">
        <f t="shared" si="103"/>
        <v>809</v>
      </c>
      <c r="AT51" s="100">
        <f t="shared" si="103"/>
        <v>759</v>
      </c>
      <c r="AU51" s="100">
        <f t="shared" si="103"/>
        <v>709</v>
      </c>
      <c r="AV51" s="100">
        <f t="shared" si="103"/>
        <v>659</v>
      </c>
      <c r="AW51" s="100">
        <f t="shared" si="103"/>
        <v>658</v>
      </c>
      <c r="AX51" s="100">
        <f t="shared" si="103"/>
        <v>635</v>
      </c>
      <c r="AY51" s="100">
        <f t="shared" si="103"/>
        <v>612</v>
      </c>
      <c r="AZ51" s="100">
        <f t="shared" si="103"/>
        <v>589</v>
      </c>
      <c r="BA51" s="100">
        <f t="shared" si="103"/>
        <v>566</v>
      </c>
      <c r="BB51" s="100">
        <f t="shared" si="103"/>
        <v>543</v>
      </c>
      <c r="BC51" s="100">
        <f t="shared" si="103"/>
        <v>520</v>
      </c>
      <c r="BD51" s="100">
        <f t="shared" si="103"/>
        <v>497</v>
      </c>
      <c r="BE51" s="100">
        <f t="shared" si="103"/>
        <v>474</v>
      </c>
      <c r="BF51" s="100">
        <f t="shared" si="103"/>
        <v>451</v>
      </c>
      <c r="BG51" s="100">
        <f t="shared" si="103"/>
        <v>428</v>
      </c>
      <c r="BH51" s="100">
        <f t="shared" si="103"/>
        <v>405</v>
      </c>
      <c r="BI51" s="100">
        <f t="shared" si="103"/>
        <v>382</v>
      </c>
      <c r="BJ51" s="100">
        <f t="shared" si="103"/>
        <v>359</v>
      </c>
      <c r="BK51" s="100">
        <f t="shared" si="103"/>
        <v>336</v>
      </c>
      <c r="BL51" s="100">
        <f t="shared" si="103"/>
        <v>313</v>
      </c>
      <c r="BM51" s="100">
        <f t="shared" si="103"/>
        <v>290</v>
      </c>
      <c r="BN51" s="100">
        <f t="shared" si="103"/>
        <v>267</v>
      </c>
      <c r="BO51" s="100">
        <f t="shared" si="103"/>
        <v>267</v>
      </c>
      <c r="BP51" s="100">
        <f t="shared" si="103"/>
        <v>267</v>
      </c>
      <c r="BQ51" s="100">
        <f t="shared" si="103"/>
        <v>267</v>
      </c>
      <c r="BR51" s="100">
        <f t="shared" si="103"/>
        <v>267</v>
      </c>
      <c r="BS51" s="100">
        <f t="shared" si="103"/>
        <v>267</v>
      </c>
      <c r="BT51" s="100">
        <f t="shared" si="103"/>
        <v>267</v>
      </c>
      <c r="BU51" s="100">
        <f t="shared" si="103"/>
        <v>267</v>
      </c>
      <c r="BV51" s="100">
        <f t="shared" si="103"/>
        <v>267</v>
      </c>
      <c r="BW51" s="100">
        <f t="shared" si="103"/>
        <v>267</v>
      </c>
      <c r="BX51" s="100">
        <f t="shared" si="103"/>
        <v>267</v>
      </c>
      <c r="BY51" s="100">
        <f t="shared" si="103"/>
        <v>267</v>
      </c>
      <c r="BZ51" s="100">
        <f t="shared" si="103"/>
        <v>267</v>
      </c>
      <c r="CA51" s="100">
        <f t="shared" si="103"/>
        <v>267</v>
      </c>
      <c r="CB51" s="100">
        <f t="shared" si="103"/>
        <v>267</v>
      </c>
      <c r="CC51" s="100">
        <f t="shared" si="103"/>
        <v>267</v>
      </c>
      <c r="CD51" s="100">
        <f t="shared" si="103"/>
        <v>267</v>
      </c>
      <c r="CE51" s="100">
        <f t="shared" si="103"/>
        <v>267</v>
      </c>
      <c r="CF51" s="100">
        <f t="shared" si="103"/>
        <v>267</v>
      </c>
      <c r="CG51" s="100">
        <f t="shared" si="103"/>
        <v>267</v>
      </c>
      <c r="CH51" s="100">
        <f t="shared" si="103"/>
        <v>267</v>
      </c>
      <c r="CI51" s="100">
        <f t="shared" si="102"/>
        <v>267</v>
      </c>
      <c r="CJ51" s="100">
        <f t="shared" si="102"/>
        <v>267</v>
      </c>
      <c r="CK51" s="100">
        <f t="shared" si="102"/>
        <v>267</v>
      </c>
      <c r="CL51" s="100">
        <f t="shared" si="102"/>
        <v>267</v>
      </c>
      <c r="CM51" s="100">
        <f t="shared" si="102"/>
        <v>267</v>
      </c>
      <c r="CN51" s="100">
        <f t="shared" si="102"/>
        <v>267</v>
      </c>
      <c r="CO51" s="100">
        <f t="shared" si="102"/>
        <v>267</v>
      </c>
      <c r="CP51" s="100">
        <f t="shared" si="102"/>
        <v>267</v>
      </c>
      <c r="CQ51" s="100">
        <f t="shared" si="102"/>
        <v>267</v>
      </c>
      <c r="CR51" s="100">
        <f t="shared" si="102"/>
        <v>267</v>
      </c>
      <c r="CS51" s="100">
        <f t="shared" si="102"/>
        <v>267</v>
      </c>
      <c r="CT51" s="100">
        <f t="shared" si="102"/>
        <v>267</v>
      </c>
      <c r="CU51" s="100">
        <f t="shared" si="102"/>
        <v>267</v>
      </c>
      <c r="CV51" s="100">
        <f t="shared" si="102"/>
        <v>267</v>
      </c>
      <c r="CW51" s="100">
        <f t="shared" si="102"/>
        <v>267</v>
      </c>
      <c r="CX51" s="100">
        <f t="shared" si="102"/>
        <v>267</v>
      </c>
      <c r="CY51" s="100">
        <f t="shared" si="102"/>
        <v>267</v>
      </c>
      <c r="CZ51" s="100">
        <f t="shared" si="102"/>
        <v>267</v>
      </c>
      <c r="DA51" s="100">
        <f t="shared" si="102"/>
        <v>267</v>
      </c>
      <c r="DB51" s="100">
        <f t="shared" si="102"/>
        <v>267</v>
      </c>
      <c r="DC51" s="100">
        <f t="shared" si="102"/>
        <v>267</v>
      </c>
      <c r="DD51" s="100">
        <f t="shared" si="102"/>
        <v>267</v>
      </c>
      <c r="DE51" s="100">
        <f t="shared" si="102"/>
        <v>267</v>
      </c>
      <c r="DF51" s="100">
        <f t="shared" si="102"/>
        <v>267</v>
      </c>
      <c r="DG51" s="100">
        <f t="shared" si="102"/>
        <v>267</v>
      </c>
      <c r="DH51" s="100">
        <f t="shared" si="102"/>
        <v>267</v>
      </c>
      <c r="DI51" s="100">
        <f t="shared" si="102"/>
        <v>267</v>
      </c>
      <c r="DJ51" s="100">
        <f t="shared" si="102"/>
        <v>267</v>
      </c>
      <c r="DK51" s="100">
        <f t="shared" si="102"/>
        <v>267</v>
      </c>
      <c r="DL51" s="100">
        <f t="shared" si="102"/>
        <v>267</v>
      </c>
      <c r="DM51" s="100">
        <f t="shared" si="102"/>
        <v>267</v>
      </c>
      <c r="DN51" s="100">
        <f t="shared" si="102"/>
        <v>267</v>
      </c>
      <c r="DO51" s="100">
        <f t="shared" si="102"/>
        <v>267</v>
      </c>
      <c r="DP51" s="100">
        <f t="shared" si="102"/>
        <v>267</v>
      </c>
      <c r="DQ51" s="100">
        <f t="shared" si="102"/>
        <v>267</v>
      </c>
      <c r="DR51" s="100">
        <f t="shared" si="102"/>
        <v>267</v>
      </c>
      <c r="DS51" s="100">
        <f t="shared" si="102"/>
        <v>267</v>
      </c>
      <c r="DT51" s="100">
        <f t="shared" si="102"/>
        <v>267</v>
      </c>
      <c r="DU51" s="100">
        <f t="shared" si="102"/>
        <v>267</v>
      </c>
      <c r="DV51" s="100">
        <f t="shared" si="102"/>
        <v>267</v>
      </c>
      <c r="DW51" s="100">
        <f t="shared" si="102"/>
        <v>267</v>
      </c>
      <c r="DX51" s="100">
        <f t="shared" si="102"/>
        <v>267</v>
      </c>
      <c r="DY51" s="100">
        <f t="shared" si="102"/>
        <v>267</v>
      </c>
      <c r="DZ51" s="100">
        <f t="shared" si="102"/>
        <v>267</v>
      </c>
      <c r="EA51" s="100">
        <f t="shared" si="102"/>
        <v>267</v>
      </c>
      <c r="EB51" s="100">
        <f t="shared" si="102"/>
        <v>267</v>
      </c>
      <c r="EC51" s="100">
        <f t="shared" si="102"/>
        <v>267</v>
      </c>
      <c r="ED51" s="100">
        <f t="shared" si="102"/>
        <v>267</v>
      </c>
      <c r="EE51" s="100">
        <f t="shared" si="102"/>
        <v>267</v>
      </c>
      <c r="EF51" s="100">
        <f t="shared" si="102"/>
        <v>267</v>
      </c>
      <c r="EG51" s="100">
        <f t="shared" si="102"/>
        <v>267</v>
      </c>
      <c r="EH51" s="100">
        <f t="shared" si="102"/>
        <v>267</v>
      </c>
      <c r="EI51" s="100">
        <f t="shared" si="102"/>
        <v>267</v>
      </c>
      <c r="EJ51" s="100">
        <f t="shared" si="102"/>
        <v>267</v>
      </c>
      <c r="EK51" s="100">
        <f t="shared" si="102"/>
        <v>267</v>
      </c>
      <c r="EL51" s="100">
        <f t="shared" si="102"/>
        <v>267</v>
      </c>
      <c r="EM51" s="100">
        <f t="shared" si="102"/>
        <v>267</v>
      </c>
      <c r="EN51" s="100">
        <f t="shared" si="102"/>
        <v>267</v>
      </c>
      <c r="EO51" s="100">
        <f t="shared" si="102"/>
        <v>267</v>
      </c>
      <c r="EP51" s="100">
        <f t="shared" si="102"/>
        <v>267</v>
      </c>
      <c r="EQ51" s="100">
        <f t="shared" si="102"/>
        <v>267</v>
      </c>
      <c r="ER51" s="100">
        <f t="shared" si="102"/>
        <v>267</v>
      </c>
      <c r="ES51" s="100">
        <f t="shared" si="102"/>
        <v>267</v>
      </c>
      <c r="ET51" s="100">
        <f t="shared" si="101"/>
        <v>267</v>
      </c>
      <c r="EU51" s="100">
        <f t="shared" si="100"/>
        <v>267</v>
      </c>
      <c r="EV51" s="100">
        <f t="shared" si="100"/>
        <v>267</v>
      </c>
      <c r="EW51" s="100">
        <f t="shared" si="100"/>
        <v>267</v>
      </c>
      <c r="EX51" s="100">
        <f t="shared" si="100"/>
        <v>267</v>
      </c>
      <c r="EY51" s="100">
        <f t="shared" si="100"/>
        <v>267</v>
      </c>
      <c r="EZ51" s="100">
        <f t="shared" si="100"/>
        <v>267</v>
      </c>
      <c r="FA51" s="100">
        <f t="shared" si="100"/>
        <v>267</v>
      </c>
      <c r="FB51" s="100">
        <f t="shared" si="100"/>
        <v>267</v>
      </c>
      <c r="FC51" s="100">
        <f t="shared" si="100"/>
        <v>267</v>
      </c>
      <c r="FD51" s="100">
        <f t="shared" si="100"/>
        <v>267</v>
      </c>
      <c r="FE51" s="100">
        <f t="shared" si="100"/>
        <v>267</v>
      </c>
      <c r="FF51" s="100">
        <f t="shared" si="100"/>
        <v>267</v>
      </c>
      <c r="FG51" s="100">
        <f t="shared" si="100"/>
        <v>267</v>
      </c>
      <c r="FH51" s="100">
        <f t="shared" si="100"/>
        <v>267</v>
      </c>
      <c r="FI51" s="100">
        <f t="shared" si="100"/>
        <v>267</v>
      </c>
      <c r="FJ51" s="100">
        <f t="shared" si="100"/>
        <v>267</v>
      </c>
      <c r="FK51" s="100">
        <f t="shared" si="100"/>
        <v>267</v>
      </c>
      <c r="FL51" s="100">
        <f t="shared" si="100"/>
        <v>267</v>
      </c>
      <c r="FM51" s="100">
        <f t="shared" si="100"/>
        <v>267</v>
      </c>
      <c r="FN51" s="100">
        <f t="shared" si="100"/>
        <v>267</v>
      </c>
      <c r="FO51" s="100">
        <f t="shared" si="100"/>
        <v>267</v>
      </c>
      <c r="FP51" s="100">
        <f t="shared" si="100"/>
        <v>267</v>
      </c>
      <c r="FQ51" s="100">
        <f t="shared" si="100"/>
        <v>267</v>
      </c>
      <c r="FR51" s="100">
        <f t="shared" si="100"/>
        <v>267</v>
      </c>
      <c r="FS51" s="100">
        <f t="shared" si="100"/>
        <v>267</v>
      </c>
      <c r="FT51" s="100">
        <f t="shared" si="100"/>
        <v>267</v>
      </c>
      <c r="FU51" s="100">
        <f t="shared" si="100"/>
        <v>267</v>
      </c>
      <c r="FV51" s="100">
        <f t="shared" si="100"/>
        <v>267</v>
      </c>
      <c r="FW51" s="100">
        <f t="shared" si="100"/>
        <v>267</v>
      </c>
      <c r="FX51" s="100">
        <f t="shared" si="100"/>
        <v>267</v>
      </c>
      <c r="FY51" s="100">
        <f t="shared" si="100"/>
        <v>267</v>
      </c>
      <c r="FZ51" s="100">
        <f t="shared" si="100"/>
        <v>267</v>
      </c>
      <c r="GA51" s="100">
        <f t="shared" si="100"/>
        <v>267</v>
      </c>
      <c r="GB51" s="100">
        <f t="shared" si="100"/>
        <v>267</v>
      </c>
      <c r="GC51" s="100">
        <f t="shared" si="100"/>
        <v>267</v>
      </c>
      <c r="GD51" s="100">
        <f t="shared" si="100"/>
        <v>267</v>
      </c>
      <c r="GE51" s="100">
        <f t="shared" si="100"/>
        <v>267</v>
      </c>
      <c r="GF51" s="100">
        <f t="shared" si="100"/>
        <v>267</v>
      </c>
      <c r="GG51" s="100">
        <f t="shared" si="100"/>
        <v>267</v>
      </c>
      <c r="GH51" s="100">
        <f t="shared" si="100"/>
        <v>267</v>
      </c>
      <c r="GI51" s="100">
        <f t="shared" si="100"/>
        <v>267</v>
      </c>
      <c r="GJ51" s="100">
        <f t="shared" si="100"/>
        <v>267</v>
      </c>
      <c r="GK51" s="100">
        <f t="shared" si="100"/>
        <v>267</v>
      </c>
      <c r="GL51" s="100">
        <f t="shared" si="100"/>
        <v>267</v>
      </c>
      <c r="GM51" s="100">
        <f t="shared" si="100"/>
        <v>267</v>
      </c>
      <c r="GN51" s="100">
        <f t="shared" si="100"/>
        <v>267</v>
      </c>
      <c r="GO51" s="100">
        <f t="shared" si="100"/>
        <v>267</v>
      </c>
      <c r="GP51" s="100">
        <f t="shared" si="100"/>
        <v>267</v>
      </c>
      <c r="GW51" s="541" t="s">
        <v>201</v>
      </c>
      <c r="GX51" s="540">
        <v>2015</v>
      </c>
      <c r="GY51" s="540">
        <v>2016</v>
      </c>
      <c r="GZ51" s="540">
        <v>2017</v>
      </c>
      <c r="HA51" s="540">
        <v>2018</v>
      </c>
      <c r="HB51" s="540">
        <v>2019</v>
      </c>
      <c r="HC51" s="540">
        <v>2020</v>
      </c>
      <c r="HD51" s="540">
        <v>2021</v>
      </c>
      <c r="HE51" s="540">
        <v>2022</v>
      </c>
      <c r="HF51" s="540">
        <v>2023</v>
      </c>
      <c r="HG51" s="540">
        <v>2024</v>
      </c>
      <c r="HH51" s="540">
        <v>2025</v>
      </c>
      <c r="HI51" s="540">
        <v>2026</v>
      </c>
      <c r="HJ51" s="540">
        <v>2027</v>
      </c>
      <c r="HK51" s="540">
        <v>2028</v>
      </c>
    </row>
    <row r="52" spans="1:220" ht="15.75" customHeight="1" x14ac:dyDescent="0.2">
      <c r="A52" s="3"/>
      <c r="B52" s="3"/>
      <c r="C52" s="3"/>
      <c r="D52" s="3"/>
      <c r="E52" s="3"/>
      <c r="F52" s="23" t="s">
        <v>81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6" t="s">
        <v>81</v>
      </c>
      <c r="U52" s="100">
        <v>153</v>
      </c>
      <c r="V52" s="100">
        <f t="shared" si="34"/>
        <v>153</v>
      </c>
      <c r="W52" s="100">
        <f t="shared" si="103"/>
        <v>153</v>
      </c>
      <c r="X52" s="100">
        <f t="shared" si="103"/>
        <v>1000</v>
      </c>
      <c r="Y52" s="100">
        <f t="shared" si="103"/>
        <v>1000</v>
      </c>
      <c r="Z52" s="100">
        <f t="shared" si="103"/>
        <v>1000</v>
      </c>
      <c r="AA52" s="100">
        <f t="shared" si="103"/>
        <v>1000</v>
      </c>
      <c r="AB52" s="100">
        <f t="shared" si="103"/>
        <v>1000</v>
      </c>
      <c r="AC52" s="100">
        <f t="shared" si="103"/>
        <v>1000</v>
      </c>
      <c r="AD52" s="100">
        <f t="shared" si="103"/>
        <v>1000</v>
      </c>
      <c r="AE52" s="100">
        <f t="shared" si="103"/>
        <v>985</v>
      </c>
      <c r="AF52" s="100">
        <f t="shared" si="103"/>
        <v>962</v>
      </c>
      <c r="AG52" s="100">
        <f t="shared" si="103"/>
        <v>939</v>
      </c>
      <c r="AH52" s="100">
        <f t="shared" si="103"/>
        <v>914</v>
      </c>
      <c r="AI52" s="100">
        <f t="shared" si="103"/>
        <v>889</v>
      </c>
      <c r="AJ52" s="100">
        <f t="shared" si="103"/>
        <v>864</v>
      </c>
      <c r="AK52" s="100">
        <f t="shared" si="103"/>
        <v>863</v>
      </c>
      <c r="AL52" s="100">
        <f t="shared" si="103"/>
        <v>813</v>
      </c>
      <c r="AM52" s="100">
        <f t="shared" si="103"/>
        <v>763</v>
      </c>
      <c r="AN52" s="100">
        <f t="shared" si="103"/>
        <v>713</v>
      </c>
      <c r="AO52" s="100">
        <f t="shared" si="103"/>
        <v>663</v>
      </c>
      <c r="AP52" s="100">
        <f t="shared" si="103"/>
        <v>662</v>
      </c>
      <c r="AQ52" s="100">
        <f t="shared" si="103"/>
        <v>637</v>
      </c>
      <c r="AR52" s="100">
        <f t="shared" si="103"/>
        <v>612</v>
      </c>
      <c r="AS52" s="100">
        <f t="shared" si="103"/>
        <v>611</v>
      </c>
      <c r="AT52" s="100">
        <f t="shared" si="103"/>
        <v>561</v>
      </c>
      <c r="AU52" s="100">
        <f t="shared" si="103"/>
        <v>511</v>
      </c>
      <c r="AV52" s="100">
        <f t="shared" si="103"/>
        <v>461</v>
      </c>
      <c r="AW52" s="100">
        <f t="shared" si="103"/>
        <v>460</v>
      </c>
      <c r="AX52" s="100">
        <f t="shared" si="103"/>
        <v>437</v>
      </c>
      <c r="AY52" s="100">
        <f t="shared" si="103"/>
        <v>414</v>
      </c>
      <c r="AZ52" s="100">
        <f t="shared" si="103"/>
        <v>391</v>
      </c>
      <c r="BA52" s="100">
        <f t="shared" si="103"/>
        <v>368</v>
      </c>
      <c r="BB52" s="100">
        <f t="shared" si="103"/>
        <v>345</v>
      </c>
      <c r="BC52" s="100">
        <f t="shared" si="103"/>
        <v>322</v>
      </c>
      <c r="BD52" s="100">
        <f t="shared" si="103"/>
        <v>299</v>
      </c>
      <c r="BE52" s="100">
        <f t="shared" si="103"/>
        <v>276</v>
      </c>
      <c r="BF52" s="100">
        <f t="shared" si="103"/>
        <v>253</v>
      </c>
      <c r="BG52" s="100">
        <f t="shared" si="103"/>
        <v>230</v>
      </c>
      <c r="BH52" s="100">
        <f t="shared" si="103"/>
        <v>207</v>
      </c>
      <c r="BI52" s="100">
        <f t="shared" si="103"/>
        <v>184</v>
      </c>
      <c r="BJ52" s="100">
        <f t="shared" si="103"/>
        <v>161</v>
      </c>
      <c r="BK52" s="100">
        <f t="shared" si="103"/>
        <v>138</v>
      </c>
      <c r="BL52" s="100">
        <f t="shared" si="103"/>
        <v>115</v>
      </c>
      <c r="BM52" s="100">
        <f t="shared" si="103"/>
        <v>92</v>
      </c>
      <c r="BN52" s="100">
        <f t="shared" si="103"/>
        <v>69</v>
      </c>
      <c r="BO52" s="100">
        <f t="shared" si="103"/>
        <v>69</v>
      </c>
      <c r="BP52" s="100">
        <f t="shared" si="103"/>
        <v>69</v>
      </c>
      <c r="BQ52" s="100">
        <f t="shared" si="103"/>
        <v>69</v>
      </c>
      <c r="BR52" s="100">
        <f t="shared" si="103"/>
        <v>69</v>
      </c>
      <c r="BS52" s="100">
        <f t="shared" si="103"/>
        <v>69</v>
      </c>
      <c r="BT52" s="100">
        <f t="shared" si="103"/>
        <v>69</v>
      </c>
      <c r="BU52" s="100">
        <f t="shared" si="103"/>
        <v>69</v>
      </c>
      <c r="BV52" s="100">
        <f t="shared" si="103"/>
        <v>69</v>
      </c>
      <c r="BW52" s="100">
        <f t="shared" si="103"/>
        <v>69</v>
      </c>
      <c r="BX52" s="100">
        <f t="shared" si="103"/>
        <v>69</v>
      </c>
      <c r="BY52" s="100">
        <f t="shared" si="103"/>
        <v>69</v>
      </c>
      <c r="BZ52" s="100">
        <f t="shared" si="103"/>
        <v>69</v>
      </c>
      <c r="CA52" s="100">
        <f t="shared" si="103"/>
        <v>69</v>
      </c>
      <c r="CB52" s="100">
        <f t="shared" si="103"/>
        <v>69</v>
      </c>
      <c r="CC52" s="100">
        <f t="shared" si="103"/>
        <v>69</v>
      </c>
      <c r="CD52" s="100">
        <f t="shared" si="103"/>
        <v>69</v>
      </c>
      <c r="CE52" s="100">
        <f t="shared" si="103"/>
        <v>69</v>
      </c>
      <c r="CF52" s="100">
        <f t="shared" si="103"/>
        <v>69</v>
      </c>
      <c r="CG52" s="100">
        <f t="shared" si="103"/>
        <v>69</v>
      </c>
      <c r="CH52" s="100">
        <f t="shared" si="103"/>
        <v>69</v>
      </c>
      <c r="CI52" s="100">
        <f t="shared" si="102"/>
        <v>69</v>
      </c>
      <c r="CJ52" s="100">
        <f t="shared" si="102"/>
        <v>69</v>
      </c>
      <c r="CK52" s="100">
        <f t="shared" si="102"/>
        <v>69</v>
      </c>
      <c r="CL52" s="100">
        <f t="shared" si="102"/>
        <v>69</v>
      </c>
      <c r="CM52" s="100">
        <f t="shared" si="102"/>
        <v>69</v>
      </c>
      <c r="CN52" s="100">
        <f t="shared" si="102"/>
        <v>69</v>
      </c>
      <c r="CO52" s="100">
        <f t="shared" si="102"/>
        <v>69</v>
      </c>
      <c r="CP52" s="100">
        <f t="shared" si="102"/>
        <v>69</v>
      </c>
      <c r="CQ52" s="100">
        <f t="shared" si="102"/>
        <v>69</v>
      </c>
      <c r="CR52" s="100">
        <f t="shared" si="102"/>
        <v>69</v>
      </c>
      <c r="CS52" s="100">
        <f t="shared" si="102"/>
        <v>69</v>
      </c>
      <c r="CT52" s="100">
        <f t="shared" si="102"/>
        <v>69</v>
      </c>
      <c r="CU52" s="100">
        <f t="shared" si="102"/>
        <v>69</v>
      </c>
      <c r="CV52" s="100">
        <f t="shared" si="102"/>
        <v>69</v>
      </c>
      <c r="CW52" s="100">
        <f t="shared" si="102"/>
        <v>69</v>
      </c>
      <c r="CX52" s="100">
        <f t="shared" si="102"/>
        <v>69</v>
      </c>
      <c r="CY52" s="100">
        <f t="shared" si="102"/>
        <v>69</v>
      </c>
      <c r="CZ52" s="100">
        <f t="shared" si="102"/>
        <v>69</v>
      </c>
      <c r="DA52" s="100">
        <f t="shared" si="102"/>
        <v>69</v>
      </c>
      <c r="DB52" s="100">
        <f t="shared" si="102"/>
        <v>69</v>
      </c>
      <c r="DC52" s="100">
        <f t="shared" si="102"/>
        <v>69</v>
      </c>
      <c r="DD52" s="100">
        <f t="shared" si="102"/>
        <v>69</v>
      </c>
      <c r="DE52" s="100">
        <f t="shared" si="102"/>
        <v>69</v>
      </c>
      <c r="DF52" s="100">
        <f t="shared" si="102"/>
        <v>69</v>
      </c>
      <c r="DG52" s="100">
        <f t="shared" si="102"/>
        <v>69</v>
      </c>
      <c r="DH52" s="100">
        <f t="shared" si="102"/>
        <v>69</v>
      </c>
      <c r="DI52" s="100">
        <f t="shared" si="102"/>
        <v>69</v>
      </c>
      <c r="DJ52" s="100">
        <f t="shared" si="102"/>
        <v>69</v>
      </c>
      <c r="DK52" s="100">
        <f t="shared" si="102"/>
        <v>69</v>
      </c>
      <c r="DL52" s="100">
        <f t="shared" si="102"/>
        <v>69</v>
      </c>
      <c r="DM52" s="100">
        <f t="shared" si="102"/>
        <v>69</v>
      </c>
      <c r="DN52" s="100">
        <f t="shared" si="102"/>
        <v>69</v>
      </c>
      <c r="DO52" s="100">
        <f t="shared" si="102"/>
        <v>69</v>
      </c>
      <c r="DP52" s="100">
        <f t="shared" si="102"/>
        <v>69</v>
      </c>
      <c r="DQ52" s="100">
        <f t="shared" si="102"/>
        <v>69</v>
      </c>
      <c r="DR52" s="100">
        <f t="shared" si="102"/>
        <v>69</v>
      </c>
      <c r="DS52" s="100">
        <f t="shared" si="102"/>
        <v>69</v>
      </c>
      <c r="DT52" s="100">
        <f t="shared" si="102"/>
        <v>69</v>
      </c>
      <c r="DU52" s="100">
        <f t="shared" si="102"/>
        <v>69</v>
      </c>
      <c r="DV52" s="100">
        <f t="shared" si="102"/>
        <v>69</v>
      </c>
      <c r="DW52" s="100">
        <f t="shared" si="102"/>
        <v>69</v>
      </c>
      <c r="DX52" s="100">
        <f t="shared" si="102"/>
        <v>69</v>
      </c>
      <c r="DY52" s="100">
        <f t="shared" si="102"/>
        <v>69</v>
      </c>
      <c r="DZ52" s="100">
        <f t="shared" si="102"/>
        <v>69</v>
      </c>
      <c r="EA52" s="100">
        <f t="shared" si="102"/>
        <v>69</v>
      </c>
      <c r="EB52" s="100">
        <f t="shared" si="102"/>
        <v>69</v>
      </c>
      <c r="EC52" s="100">
        <f t="shared" si="102"/>
        <v>69</v>
      </c>
      <c r="ED52" s="100">
        <f t="shared" si="102"/>
        <v>69</v>
      </c>
      <c r="EE52" s="100">
        <f t="shared" si="102"/>
        <v>69</v>
      </c>
      <c r="EF52" s="100">
        <f t="shared" si="102"/>
        <v>69</v>
      </c>
      <c r="EG52" s="100">
        <f t="shared" si="102"/>
        <v>69</v>
      </c>
      <c r="EH52" s="100">
        <f t="shared" si="102"/>
        <v>69</v>
      </c>
      <c r="EI52" s="100">
        <f t="shared" si="102"/>
        <v>69</v>
      </c>
      <c r="EJ52" s="100">
        <f t="shared" si="102"/>
        <v>69</v>
      </c>
      <c r="EK52" s="100">
        <f t="shared" si="102"/>
        <v>69</v>
      </c>
      <c r="EL52" s="100">
        <f t="shared" si="102"/>
        <v>69</v>
      </c>
      <c r="EM52" s="100">
        <f t="shared" si="102"/>
        <v>69</v>
      </c>
      <c r="EN52" s="100">
        <f t="shared" si="102"/>
        <v>69</v>
      </c>
      <c r="EO52" s="100">
        <f t="shared" si="102"/>
        <v>69</v>
      </c>
      <c r="EP52" s="100">
        <f t="shared" si="102"/>
        <v>69</v>
      </c>
      <c r="EQ52" s="100">
        <f t="shared" si="102"/>
        <v>69</v>
      </c>
      <c r="ER52" s="100">
        <f t="shared" si="102"/>
        <v>69</v>
      </c>
      <c r="ES52" s="100">
        <f t="shared" si="102"/>
        <v>69</v>
      </c>
      <c r="ET52" s="100">
        <f t="shared" si="101"/>
        <v>69</v>
      </c>
      <c r="EU52" s="100">
        <f t="shared" si="100"/>
        <v>69</v>
      </c>
      <c r="EV52" s="100">
        <f t="shared" si="100"/>
        <v>69</v>
      </c>
      <c r="EW52" s="100">
        <f t="shared" si="100"/>
        <v>69</v>
      </c>
      <c r="EX52" s="100">
        <f t="shared" si="100"/>
        <v>69</v>
      </c>
      <c r="EY52" s="100">
        <f t="shared" si="100"/>
        <v>69</v>
      </c>
      <c r="EZ52" s="100">
        <f t="shared" si="100"/>
        <v>69</v>
      </c>
      <c r="FA52" s="100">
        <f t="shared" si="100"/>
        <v>69</v>
      </c>
      <c r="FB52" s="100">
        <f t="shared" si="100"/>
        <v>69</v>
      </c>
      <c r="FC52" s="100">
        <f t="shared" si="100"/>
        <v>69</v>
      </c>
      <c r="FD52" s="100">
        <f t="shared" si="100"/>
        <v>69</v>
      </c>
      <c r="FE52" s="100">
        <f t="shared" si="100"/>
        <v>69</v>
      </c>
      <c r="FF52" s="100">
        <f t="shared" si="100"/>
        <v>69</v>
      </c>
      <c r="FG52" s="100">
        <f t="shared" si="100"/>
        <v>69</v>
      </c>
      <c r="FH52" s="100">
        <f t="shared" si="100"/>
        <v>69</v>
      </c>
      <c r="FI52" s="100">
        <f t="shared" si="100"/>
        <v>69</v>
      </c>
      <c r="FJ52" s="100">
        <f t="shared" si="100"/>
        <v>69</v>
      </c>
      <c r="FK52" s="100">
        <f t="shared" si="100"/>
        <v>69</v>
      </c>
      <c r="FL52" s="100">
        <f t="shared" si="100"/>
        <v>69</v>
      </c>
      <c r="FM52" s="100">
        <f t="shared" si="100"/>
        <v>69</v>
      </c>
      <c r="FN52" s="100">
        <f t="shared" si="100"/>
        <v>69</v>
      </c>
      <c r="FO52" s="100">
        <f t="shared" si="100"/>
        <v>69</v>
      </c>
      <c r="FP52" s="100">
        <f t="shared" si="100"/>
        <v>69</v>
      </c>
      <c r="FQ52" s="100">
        <f t="shared" si="100"/>
        <v>69</v>
      </c>
      <c r="FR52" s="100">
        <f t="shared" si="100"/>
        <v>69</v>
      </c>
      <c r="FS52" s="100">
        <f t="shared" si="100"/>
        <v>69</v>
      </c>
      <c r="FT52" s="100">
        <f t="shared" si="100"/>
        <v>69</v>
      </c>
      <c r="FU52" s="100">
        <f t="shared" si="100"/>
        <v>69</v>
      </c>
      <c r="FV52" s="100">
        <f t="shared" si="100"/>
        <v>69</v>
      </c>
      <c r="FW52" s="100">
        <f t="shared" si="100"/>
        <v>69</v>
      </c>
      <c r="FX52" s="100">
        <f t="shared" si="100"/>
        <v>69</v>
      </c>
      <c r="FY52" s="100">
        <f t="shared" si="100"/>
        <v>69</v>
      </c>
      <c r="FZ52" s="100">
        <f t="shared" si="100"/>
        <v>69</v>
      </c>
      <c r="GA52" s="100">
        <f t="shared" si="100"/>
        <v>69</v>
      </c>
      <c r="GB52" s="100">
        <f t="shared" si="100"/>
        <v>69</v>
      </c>
      <c r="GC52" s="100">
        <f t="shared" si="100"/>
        <v>69</v>
      </c>
      <c r="GD52" s="100">
        <f t="shared" si="100"/>
        <v>69</v>
      </c>
      <c r="GE52" s="100">
        <f t="shared" si="100"/>
        <v>69</v>
      </c>
      <c r="GF52" s="100">
        <f t="shared" si="100"/>
        <v>69</v>
      </c>
      <c r="GG52" s="100">
        <f t="shared" si="100"/>
        <v>69</v>
      </c>
      <c r="GH52" s="100">
        <f t="shared" si="100"/>
        <v>69</v>
      </c>
      <c r="GI52" s="100">
        <f t="shared" si="100"/>
        <v>69</v>
      </c>
      <c r="GJ52" s="100">
        <f t="shared" si="100"/>
        <v>69</v>
      </c>
      <c r="GK52" s="100">
        <f t="shared" si="100"/>
        <v>69</v>
      </c>
      <c r="GL52" s="100">
        <f t="shared" si="100"/>
        <v>69</v>
      </c>
      <c r="GM52" s="100">
        <f t="shared" si="100"/>
        <v>69</v>
      </c>
      <c r="GN52" s="100">
        <f t="shared" si="100"/>
        <v>69</v>
      </c>
      <c r="GO52" s="100">
        <f t="shared" si="100"/>
        <v>69</v>
      </c>
      <c r="GP52" s="100">
        <f t="shared" si="100"/>
        <v>69</v>
      </c>
      <c r="GW52" s="542" t="s">
        <v>17</v>
      </c>
      <c r="GX52" s="540">
        <f>IF($GX13="N",0,IF(YEAR($GX13)=GX$51,1,0))</f>
        <v>0</v>
      </c>
      <c r="GY52" s="540">
        <f t="shared" ref="GY52:HK52" si="104">IF($GX13="N",0,IF(YEAR($GX13)=GY$51,1,0))</f>
        <v>1</v>
      </c>
      <c r="GZ52" s="540">
        <f t="shared" si="104"/>
        <v>0</v>
      </c>
      <c r="HA52" s="540">
        <f t="shared" si="104"/>
        <v>0</v>
      </c>
      <c r="HB52" s="540">
        <f t="shared" si="104"/>
        <v>0</v>
      </c>
      <c r="HC52" s="540">
        <f t="shared" si="104"/>
        <v>0</v>
      </c>
      <c r="HD52" s="540">
        <f t="shared" si="104"/>
        <v>0</v>
      </c>
      <c r="HE52" s="540">
        <f t="shared" si="104"/>
        <v>0</v>
      </c>
      <c r="HF52" s="540">
        <f t="shared" si="104"/>
        <v>0</v>
      </c>
      <c r="HG52" s="540">
        <f t="shared" si="104"/>
        <v>0</v>
      </c>
      <c r="HH52" s="540">
        <f t="shared" si="104"/>
        <v>0</v>
      </c>
      <c r="HI52" s="540">
        <f t="shared" si="104"/>
        <v>0</v>
      </c>
      <c r="HJ52" s="540">
        <f t="shared" si="104"/>
        <v>0</v>
      </c>
      <c r="HK52" s="540">
        <f t="shared" si="104"/>
        <v>0</v>
      </c>
    </row>
    <row r="53" spans="1:220" ht="15.75" customHeight="1" x14ac:dyDescent="0.2">
      <c r="D53" s="3"/>
      <c r="E53" s="3"/>
      <c r="F53" s="23" t="s">
        <v>82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76" t="s">
        <v>82</v>
      </c>
      <c r="U53" s="100">
        <v>1000</v>
      </c>
      <c r="V53" s="100">
        <f t="shared" si="34"/>
        <v>1000</v>
      </c>
      <c r="W53" s="100">
        <f t="shared" si="103"/>
        <v>999</v>
      </c>
      <c r="X53" s="100">
        <f t="shared" si="103"/>
        <v>984</v>
      </c>
      <c r="Y53" s="100">
        <f t="shared" si="103"/>
        <v>964</v>
      </c>
      <c r="Z53" s="100">
        <f t="shared" si="103"/>
        <v>916</v>
      </c>
      <c r="AA53" s="100">
        <f t="shared" si="103"/>
        <v>884</v>
      </c>
      <c r="AB53" s="100">
        <f t="shared" si="103"/>
        <v>848</v>
      </c>
      <c r="AC53" s="100">
        <f t="shared" si="103"/>
        <v>798</v>
      </c>
      <c r="AD53" s="100">
        <f t="shared" si="103"/>
        <v>797</v>
      </c>
      <c r="AE53" s="100">
        <f t="shared" si="103"/>
        <v>772</v>
      </c>
      <c r="AF53" s="100">
        <f t="shared" si="103"/>
        <v>747</v>
      </c>
      <c r="AG53" s="100">
        <f t="shared" si="103"/>
        <v>722</v>
      </c>
      <c r="AH53" s="100">
        <f t="shared" si="103"/>
        <v>697</v>
      </c>
      <c r="AI53" s="100">
        <f t="shared" si="103"/>
        <v>672</v>
      </c>
      <c r="AJ53" s="100">
        <f t="shared" si="103"/>
        <v>647</v>
      </c>
      <c r="AK53" s="100">
        <f t="shared" si="103"/>
        <v>646</v>
      </c>
      <c r="AL53" s="100">
        <f t="shared" si="103"/>
        <v>596</v>
      </c>
      <c r="AM53" s="100">
        <f t="shared" si="103"/>
        <v>546</v>
      </c>
      <c r="AN53" s="100">
        <f t="shared" si="103"/>
        <v>496</v>
      </c>
      <c r="AO53" s="100">
        <f t="shared" si="103"/>
        <v>446</v>
      </c>
      <c r="AP53" s="100">
        <f t="shared" si="103"/>
        <v>445</v>
      </c>
      <c r="AQ53" s="100">
        <f t="shared" si="103"/>
        <v>420</v>
      </c>
      <c r="AR53" s="100">
        <f t="shared" si="103"/>
        <v>395</v>
      </c>
      <c r="AS53" s="100">
        <f t="shared" si="103"/>
        <v>370</v>
      </c>
      <c r="AT53" s="100">
        <f t="shared" si="103"/>
        <v>345</v>
      </c>
      <c r="AU53" s="100">
        <f t="shared" si="103"/>
        <v>320</v>
      </c>
      <c r="AV53" s="100">
        <f t="shared" si="103"/>
        <v>295</v>
      </c>
      <c r="AW53" s="100">
        <f t="shared" si="103"/>
        <v>270</v>
      </c>
      <c r="AX53" s="100">
        <f t="shared" si="103"/>
        <v>270</v>
      </c>
      <c r="AY53" s="100">
        <f t="shared" si="103"/>
        <v>270</v>
      </c>
      <c r="AZ53" s="100">
        <f t="shared" si="103"/>
        <v>270</v>
      </c>
      <c r="BA53" s="100">
        <f t="shared" si="103"/>
        <v>270</v>
      </c>
      <c r="BB53" s="100">
        <f t="shared" si="103"/>
        <v>270</v>
      </c>
      <c r="BC53" s="100">
        <f t="shared" si="103"/>
        <v>270</v>
      </c>
      <c r="BD53" s="100">
        <f t="shared" si="103"/>
        <v>270</v>
      </c>
      <c r="BE53" s="100">
        <f t="shared" si="103"/>
        <v>270</v>
      </c>
      <c r="BF53" s="100">
        <f t="shared" si="103"/>
        <v>270</v>
      </c>
      <c r="BG53" s="100">
        <f t="shared" si="103"/>
        <v>270</v>
      </c>
      <c r="BH53" s="100">
        <f t="shared" si="103"/>
        <v>270</v>
      </c>
      <c r="BI53" s="100">
        <f t="shared" si="103"/>
        <v>270</v>
      </c>
      <c r="BJ53" s="100">
        <f t="shared" si="103"/>
        <v>270</v>
      </c>
      <c r="BK53" s="100">
        <f t="shared" si="103"/>
        <v>270</v>
      </c>
      <c r="BL53" s="100">
        <f t="shared" si="103"/>
        <v>270</v>
      </c>
      <c r="BM53" s="100">
        <f t="shared" si="103"/>
        <v>270</v>
      </c>
      <c r="BN53" s="100">
        <f t="shared" si="103"/>
        <v>270</v>
      </c>
      <c r="BO53" s="100">
        <f t="shared" si="103"/>
        <v>270</v>
      </c>
      <c r="BP53" s="100">
        <f t="shared" si="103"/>
        <v>270</v>
      </c>
      <c r="BQ53" s="100">
        <f t="shared" si="103"/>
        <v>270</v>
      </c>
      <c r="BR53" s="100">
        <f t="shared" si="103"/>
        <v>270</v>
      </c>
      <c r="BS53" s="100">
        <f t="shared" si="103"/>
        <v>270</v>
      </c>
      <c r="BT53" s="100">
        <f t="shared" si="103"/>
        <v>270</v>
      </c>
      <c r="BU53" s="100">
        <f t="shared" si="103"/>
        <v>270</v>
      </c>
      <c r="BV53" s="100">
        <f t="shared" si="103"/>
        <v>270</v>
      </c>
      <c r="BW53" s="100">
        <f t="shared" si="103"/>
        <v>270</v>
      </c>
      <c r="BX53" s="100">
        <f t="shared" si="103"/>
        <v>270</v>
      </c>
      <c r="BY53" s="100">
        <f t="shared" si="103"/>
        <v>270</v>
      </c>
      <c r="BZ53" s="100">
        <f t="shared" si="103"/>
        <v>270</v>
      </c>
      <c r="CA53" s="100">
        <f t="shared" si="103"/>
        <v>270</v>
      </c>
      <c r="CB53" s="100">
        <f t="shared" si="103"/>
        <v>270</v>
      </c>
      <c r="CC53" s="100">
        <f t="shared" si="103"/>
        <v>270</v>
      </c>
      <c r="CD53" s="100">
        <f t="shared" si="103"/>
        <v>270</v>
      </c>
      <c r="CE53" s="100">
        <f t="shared" si="103"/>
        <v>270</v>
      </c>
      <c r="CF53" s="100">
        <f t="shared" si="103"/>
        <v>270</v>
      </c>
      <c r="CG53" s="100">
        <f t="shared" si="103"/>
        <v>270</v>
      </c>
      <c r="CH53" s="100">
        <f t="shared" si="103"/>
        <v>270</v>
      </c>
      <c r="CI53" s="100">
        <f t="shared" si="102"/>
        <v>270</v>
      </c>
      <c r="CJ53" s="100">
        <f t="shared" si="102"/>
        <v>270</v>
      </c>
      <c r="CK53" s="100">
        <f t="shared" si="102"/>
        <v>270</v>
      </c>
      <c r="CL53" s="100">
        <f t="shared" si="102"/>
        <v>270</v>
      </c>
      <c r="CM53" s="100">
        <f t="shared" si="102"/>
        <v>270</v>
      </c>
      <c r="CN53" s="100">
        <f t="shared" si="102"/>
        <v>270</v>
      </c>
      <c r="CO53" s="100">
        <f t="shared" si="102"/>
        <v>270</v>
      </c>
      <c r="CP53" s="100">
        <f t="shared" si="102"/>
        <v>270</v>
      </c>
      <c r="CQ53" s="100">
        <f t="shared" si="102"/>
        <v>270</v>
      </c>
      <c r="CR53" s="100">
        <f t="shared" si="102"/>
        <v>270</v>
      </c>
      <c r="CS53" s="100">
        <f t="shared" si="102"/>
        <v>270</v>
      </c>
      <c r="CT53" s="100">
        <f t="shared" si="102"/>
        <v>270</v>
      </c>
      <c r="CU53" s="100">
        <f t="shared" si="102"/>
        <v>270</v>
      </c>
      <c r="CV53" s="100">
        <f t="shared" si="102"/>
        <v>270</v>
      </c>
      <c r="CW53" s="100">
        <f t="shared" si="102"/>
        <v>270</v>
      </c>
      <c r="CX53" s="100">
        <f t="shared" si="102"/>
        <v>270</v>
      </c>
      <c r="CY53" s="100">
        <f t="shared" si="102"/>
        <v>270</v>
      </c>
      <c r="CZ53" s="100">
        <f t="shared" si="102"/>
        <v>270</v>
      </c>
      <c r="DA53" s="100">
        <f t="shared" si="102"/>
        <v>270</v>
      </c>
      <c r="DB53" s="100">
        <f t="shared" si="102"/>
        <v>270</v>
      </c>
      <c r="DC53" s="100">
        <f t="shared" si="102"/>
        <v>270</v>
      </c>
      <c r="DD53" s="100">
        <f t="shared" si="102"/>
        <v>270</v>
      </c>
      <c r="DE53" s="100">
        <f t="shared" si="102"/>
        <v>270</v>
      </c>
      <c r="DF53" s="100">
        <f t="shared" si="102"/>
        <v>270</v>
      </c>
      <c r="DG53" s="100">
        <f t="shared" si="102"/>
        <v>270</v>
      </c>
      <c r="DH53" s="100">
        <f t="shared" si="102"/>
        <v>270</v>
      </c>
      <c r="DI53" s="100">
        <f t="shared" si="102"/>
        <v>270</v>
      </c>
      <c r="DJ53" s="100">
        <f t="shared" si="102"/>
        <v>270</v>
      </c>
      <c r="DK53" s="100">
        <f t="shared" si="102"/>
        <v>270</v>
      </c>
      <c r="DL53" s="100">
        <f t="shared" si="102"/>
        <v>270</v>
      </c>
      <c r="DM53" s="100">
        <f t="shared" si="102"/>
        <v>270</v>
      </c>
      <c r="DN53" s="100">
        <f t="shared" si="102"/>
        <v>270</v>
      </c>
      <c r="DO53" s="100">
        <f t="shared" si="102"/>
        <v>270</v>
      </c>
      <c r="DP53" s="100">
        <f t="shared" si="102"/>
        <v>270</v>
      </c>
      <c r="DQ53" s="100">
        <f t="shared" si="102"/>
        <v>270</v>
      </c>
      <c r="DR53" s="100">
        <f t="shared" si="102"/>
        <v>270</v>
      </c>
      <c r="DS53" s="100">
        <f t="shared" si="102"/>
        <v>270</v>
      </c>
      <c r="DT53" s="100">
        <f t="shared" si="102"/>
        <v>270</v>
      </c>
      <c r="DU53" s="100">
        <f t="shared" si="102"/>
        <v>270</v>
      </c>
      <c r="DV53" s="100">
        <f t="shared" si="102"/>
        <v>270</v>
      </c>
      <c r="DW53" s="100">
        <f t="shared" si="102"/>
        <v>270</v>
      </c>
      <c r="DX53" s="100">
        <f t="shared" si="102"/>
        <v>270</v>
      </c>
      <c r="DY53" s="100">
        <f t="shared" si="102"/>
        <v>270</v>
      </c>
      <c r="DZ53" s="100">
        <f t="shared" si="102"/>
        <v>270</v>
      </c>
      <c r="EA53" s="100">
        <f t="shared" si="102"/>
        <v>270</v>
      </c>
      <c r="EB53" s="100">
        <f t="shared" si="102"/>
        <v>270</v>
      </c>
      <c r="EC53" s="100">
        <f t="shared" si="102"/>
        <v>270</v>
      </c>
      <c r="ED53" s="100">
        <f t="shared" si="102"/>
        <v>270</v>
      </c>
      <c r="EE53" s="100">
        <f t="shared" si="102"/>
        <v>270</v>
      </c>
      <c r="EF53" s="100">
        <f t="shared" si="102"/>
        <v>270</v>
      </c>
      <c r="EG53" s="100">
        <f t="shared" si="102"/>
        <v>270</v>
      </c>
      <c r="EH53" s="100">
        <f t="shared" si="102"/>
        <v>270</v>
      </c>
      <c r="EI53" s="100">
        <f t="shared" si="102"/>
        <v>270</v>
      </c>
      <c r="EJ53" s="100">
        <f t="shared" si="102"/>
        <v>270</v>
      </c>
      <c r="EK53" s="100">
        <f t="shared" si="102"/>
        <v>270</v>
      </c>
      <c r="EL53" s="100">
        <f t="shared" si="102"/>
        <v>270</v>
      </c>
      <c r="EM53" s="100">
        <f t="shared" si="102"/>
        <v>270</v>
      </c>
      <c r="EN53" s="100">
        <f t="shared" si="102"/>
        <v>270</v>
      </c>
      <c r="EO53" s="100">
        <f t="shared" si="102"/>
        <v>270</v>
      </c>
      <c r="EP53" s="100">
        <f t="shared" si="102"/>
        <v>270</v>
      </c>
      <c r="EQ53" s="100">
        <f t="shared" si="102"/>
        <v>270</v>
      </c>
      <c r="ER53" s="100">
        <f t="shared" si="102"/>
        <v>270</v>
      </c>
      <c r="ES53" s="100">
        <f t="shared" si="102"/>
        <v>270</v>
      </c>
      <c r="ET53" s="100">
        <f t="shared" si="101"/>
        <v>270</v>
      </c>
      <c r="EU53" s="100">
        <f t="shared" si="100"/>
        <v>270</v>
      </c>
      <c r="EV53" s="100">
        <f t="shared" si="100"/>
        <v>270</v>
      </c>
      <c r="EW53" s="100">
        <f t="shared" si="100"/>
        <v>270</v>
      </c>
      <c r="EX53" s="100">
        <f t="shared" si="100"/>
        <v>270</v>
      </c>
      <c r="EY53" s="100">
        <f t="shared" si="100"/>
        <v>270</v>
      </c>
      <c r="EZ53" s="100">
        <f t="shared" si="100"/>
        <v>270</v>
      </c>
      <c r="FA53" s="100">
        <f t="shared" si="100"/>
        <v>270</v>
      </c>
      <c r="FB53" s="100">
        <f t="shared" si="100"/>
        <v>270</v>
      </c>
      <c r="FC53" s="100">
        <f t="shared" si="100"/>
        <v>270</v>
      </c>
      <c r="FD53" s="100">
        <f t="shared" si="100"/>
        <v>270</v>
      </c>
      <c r="FE53" s="100">
        <f t="shared" si="100"/>
        <v>270</v>
      </c>
      <c r="FF53" s="100">
        <f t="shared" si="100"/>
        <v>270</v>
      </c>
      <c r="FG53" s="100">
        <f t="shared" si="100"/>
        <v>270</v>
      </c>
      <c r="FH53" s="100">
        <f t="shared" si="100"/>
        <v>270</v>
      </c>
      <c r="FI53" s="100">
        <f t="shared" ref="FI53:GP53" si="105">IF(LEFT(FI12,1)="V",$F$36,IF(ISNUMBER(FI12),FH53-FI12,FH53))</f>
        <v>270</v>
      </c>
      <c r="FJ53" s="100">
        <f t="shared" si="105"/>
        <v>270</v>
      </c>
      <c r="FK53" s="100">
        <f t="shared" si="105"/>
        <v>270</v>
      </c>
      <c r="FL53" s="100">
        <f t="shared" si="105"/>
        <v>270</v>
      </c>
      <c r="FM53" s="100">
        <f t="shared" si="105"/>
        <v>270</v>
      </c>
      <c r="FN53" s="100">
        <f t="shared" si="105"/>
        <v>270</v>
      </c>
      <c r="FO53" s="100">
        <f t="shared" si="105"/>
        <v>270</v>
      </c>
      <c r="FP53" s="100">
        <f t="shared" si="105"/>
        <v>270</v>
      </c>
      <c r="FQ53" s="100">
        <f t="shared" si="105"/>
        <v>270</v>
      </c>
      <c r="FR53" s="100">
        <f t="shared" si="105"/>
        <v>270</v>
      </c>
      <c r="FS53" s="100">
        <f t="shared" si="105"/>
        <v>270</v>
      </c>
      <c r="FT53" s="100">
        <f t="shared" si="105"/>
        <v>270</v>
      </c>
      <c r="FU53" s="100">
        <f t="shared" si="105"/>
        <v>270</v>
      </c>
      <c r="FV53" s="100">
        <f t="shared" si="105"/>
        <v>270</v>
      </c>
      <c r="FW53" s="100">
        <f t="shared" si="105"/>
        <v>270</v>
      </c>
      <c r="FX53" s="100">
        <f t="shared" si="105"/>
        <v>270</v>
      </c>
      <c r="FY53" s="100">
        <f t="shared" si="105"/>
        <v>270</v>
      </c>
      <c r="FZ53" s="100">
        <f t="shared" si="105"/>
        <v>270</v>
      </c>
      <c r="GA53" s="100">
        <f t="shared" si="105"/>
        <v>270</v>
      </c>
      <c r="GB53" s="100">
        <f t="shared" si="105"/>
        <v>270</v>
      </c>
      <c r="GC53" s="100">
        <f t="shared" si="105"/>
        <v>270</v>
      </c>
      <c r="GD53" s="100">
        <f t="shared" si="105"/>
        <v>270</v>
      </c>
      <c r="GE53" s="100">
        <f t="shared" si="105"/>
        <v>270</v>
      </c>
      <c r="GF53" s="100">
        <f t="shared" si="105"/>
        <v>270</v>
      </c>
      <c r="GG53" s="100">
        <f t="shared" si="105"/>
        <v>270</v>
      </c>
      <c r="GH53" s="100">
        <f t="shared" si="105"/>
        <v>270</v>
      </c>
      <c r="GI53" s="100">
        <f t="shared" si="105"/>
        <v>270</v>
      </c>
      <c r="GJ53" s="100">
        <f t="shared" si="105"/>
        <v>270</v>
      </c>
      <c r="GK53" s="100">
        <f t="shared" si="105"/>
        <v>270</v>
      </c>
      <c r="GL53" s="100">
        <f t="shared" si="105"/>
        <v>270</v>
      </c>
      <c r="GM53" s="100">
        <f t="shared" si="105"/>
        <v>270</v>
      </c>
      <c r="GN53" s="100">
        <f t="shared" si="105"/>
        <v>270</v>
      </c>
      <c r="GO53" s="100">
        <f t="shared" si="105"/>
        <v>270</v>
      </c>
      <c r="GP53" s="100">
        <f t="shared" si="105"/>
        <v>270</v>
      </c>
      <c r="GW53" s="542" t="s">
        <v>12</v>
      </c>
      <c r="GX53" s="540">
        <f>IF($GY13="N",0,IF(YEAR($GY13)=GX$51,1,0))</f>
        <v>0</v>
      </c>
      <c r="GY53" s="540">
        <f t="shared" ref="GY53:HK53" si="106">IF($GY13="N",0,IF(YEAR($GY13)=GY$51,1,0))</f>
        <v>0</v>
      </c>
      <c r="GZ53" s="540">
        <f t="shared" si="106"/>
        <v>0</v>
      </c>
      <c r="HA53" s="540">
        <f t="shared" si="106"/>
        <v>0</v>
      </c>
      <c r="HB53" s="540">
        <f t="shared" si="106"/>
        <v>0</v>
      </c>
      <c r="HC53" s="540">
        <f t="shared" si="106"/>
        <v>0</v>
      </c>
      <c r="HD53" s="540">
        <f t="shared" si="106"/>
        <v>0</v>
      </c>
      <c r="HE53" s="540">
        <f t="shared" si="106"/>
        <v>0</v>
      </c>
      <c r="HF53" s="540">
        <f t="shared" si="106"/>
        <v>0</v>
      </c>
      <c r="HG53" s="540">
        <f t="shared" si="106"/>
        <v>0</v>
      </c>
      <c r="HH53" s="540">
        <f t="shared" si="106"/>
        <v>0</v>
      </c>
      <c r="HI53" s="540">
        <f t="shared" si="106"/>
        <v>0</v>
      </c>
      <c r="HJ53" s="540">
        <f>IF($GY13="N",0,IF(YEAR($GY13)=HJ$51,1,0))</f>
        <v>0</v>
      </c>
      <c r="HK53" s="540">
        <f t="shared" si="106"/>
        <v>0</v>
      </c>
    </row>
    <row r="54" spans="1:220" ht="15.75" customHeight="1" x14ac:dyDescent="0.2">
      <c r="F54" s="23" t="s">
        <v>83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76" t="s">
        <v>83</v>
      </c>
      <c r="U54" s="100">
        <v>54</v>
      </c>
      <c r="V54" s="100">
        <f t="shared" si="34"/>
        <v>54</v>
      </c>
      <c r="W54" s="100">
        <f t="shared" si="103"/>
        <v>54</v>
      </c>
      <c r="X54" s="100">
        <f t="shared" si="103"/>
        <v>54</v>
      </c>
      <c r="Y54" s="100">
        <f t="shared" si="103"/>
        <v>54</v>
      </c>
      <c r="Z54" s="100">
        <f t="shared" si="103"/>
        <v>54</v>
      </c>
      <c r="AA54" s="100">
        <f t="shared" si="103"/>
        <v>54</v>
      </c>
      <c r="AB54" s="100">
        <f t="shared" si="103"/>
        <v>54</v>
      </c>
      <c r="AC54" s="100">
        <f t="shared" si="103"/>
        <v>54</v>
      </c>
      <c r="AD54" s="100">
        <f t="shared" si="103"/>
        <v>54</v>
      </c>
      <c r="AE54" s="100">
        <f t="shared" si="103"/>
        <v>54</v>
      </c>
      <c r="AF54" s="100">
        <f t="shared" si="103"/>
        <v>54</v>
      </c>
      <c r="AG54" s="100">
        <f t="shared" si="103"/>
        <v>54</v>
      </c>
      <c r="AH54" s="100">
        <f t="shared" si="103"/>
        <v>54</v>
      </c>
      <c r="AI54" s="100">
        <f t="shared" si="103"/>
        <v>54</v>
      </c>
      <c r="AJ54" s="100">
        <f t="shared" si="103"/>
        <v>54</v>
      </c>
      <c r="AK54" s="100">
        <f t="shared" si="103"/>
        <v>54</v>
      </c>
      <c r="AL54" s="100">
        <f t="shared" si="103"/>
        <v>54</v>
      </c>
      <c r="AM54" s="100">
        <f t="shared" si="103"/>
        <v>54</v>
      </c>
      <c r="AN54" s="100">
        <f t="shared" si="103"/>
        <v>54</v>
      </c>
      <c r="AO54" s="100">
        <f t="shared" si="103"/>
        <v>54</v>
      </c>
      <c r="AP54" s="100">
        <f t="shared" si="103"/>
        <v>54</v>
      </c>
      <c r="AQ54" s="100">
        <f t="shared" si="103"/>
        <v>54</v>
      </c>
      <c r="AR54" s="100">
        <f t="shared" si="103"/>
        <v>54</v>
      </c>
      <c r="AS54" s="100">
        <f t="shared" si="103"/>
        <v>54</v>
      </c>
      <c r="AT54" s="100">
        <f t="shared" si="103"/>
        <v>54</v>
      </c>
      <c r="AU54" s="100">
        <f t="shared" si="103"/>
        <v>54</v>
      </c>
      <c r="AV54" s="100">
        <f t="shared" si="103"/>
        <v>54</v>
      </c>
      <c r="AW54" s="100">
        <f t="shared" si="103"/>
        <v>54</v>
      </c>
      <c r="AX54" s="100">
        <f t="shared" si="103"/>
        <v>54</v>
      </c>
      <c r="AY54" s="100">
        <f t="shared" si="103"/>
        <v>54</v>
      </c>
      <c r="AZ54" s="100">
        <f t="shared" si="103"/>
        <v>54</v>
      </c>
      <c r="BA54" s="100">
        <f t="shared" si="103"/>
        <v>54</v>
      </c>
      <c r="BB54" s="100">
        <f t="shared" si="103"/>
        <v>54</v>
      </c>
      <c r="BC54" s="100">
        <f t="shared" si="103"/>
        <v>54</v>
      </c>
      <c r="BD54" s="100">
        <f t="shared" si="103"/>
        <v>54</v>
      </c>
      <c r="BE54" s="100">
        <f t="shared" si="103"/>
        <v>54</v>
      </c>
      <c r="BF54" s="100">
        <f t="shared" si="103"/>
        <v>54</v>
      </c>
      <c r="BG54" s="100">
        <f t="shared" si="103"/>
        <v>54</v>
      </c>
      <c r="BH54" s="100">
        <f t="shared" si="103"/>
        <v>54</v>
      </c>
      <c r="BI54" s="100">
        <f t="shared" si="103"/>
        <v>54</v>
      </c>
      <c r="BJ54" s="100">
        <f t="shared" si="103"/>
        <v>54</v>
      </c>
      <c r="BK54" s="100">
        <f t="shared" si="103"/>
        <v>54</v>
      </c>
      <c r="BL54" s="100">
        <f t="shared" si="103"/>
        <v>54</v>
      </c>
      <c r="BM54" s="100">
        <f t="shared" si="103"/>
        <v>54</v>
      </c>
      <c r="BN54" s="100">
        <f t="shared" si="103"/>
        <v>54</v>
      </c>
      <c r="BO54" s="100">
        <f t="shared" si="103"/>
        <v>54</v>
      </c>
      <c r="BP54" s="100">
        <f t="shared" si="103"/>
        <v>54</v>
      </c>
      <c r="BQ54" s="100">
        <f t="shared" si="103"/>
        <v>54</v>
      </c>
      <c r="BR54" s="100">
        <f t="shared" si="103"/>
        <v>54</v>
      </c>
      <c r="BS54" s="100">
        <f t="shared" si="103"/>
        <v>54</v>
      </c>
      <c r="BT54" s="100">
        <f t="shared" si="103"/>
        <v>54</v>
      </c>
      <c r="BU54" s="100">
        <f t="shared" si="103"/>
        <v>54</v>
      </c>
      <c r="BV54" s="100">
        <f t="shared" si="103"/>
        <v>54</v>
      </c>
      <c r="BW54" s="100">
        <f t="shared" si="103"/>
        <v>54</v>
      </c>
      <c r="BX54" s="100">
        <f t="shared" si="103"/>
        <v>54</v>
      </c>
      <c r="BY54" s="100">
        <f t="shared" si="103"/>
        <v>54</v>
      </c>
      <c r="BZ54" s="100">
        <f t="shared" si="103"/>
        <v>54</v>
      </c>
      <c r="CA54" s="100">
        <f t="shared" si="103"/>
        <v>54</v>
      </c>
      <c r="CB54" s="100">
        <f t="shared" si="103"/>
        <v>54</v>
      </c>
      <c r="CC54" s="100">
        <f t="shared" si="103"/>
        <v>54</v>
      </c>
      <c r="CD54" s="100">
        <f t="shared" si="103"/>
        <v>54</v>
      </c>
      <c r="CE54" s="100">
        <f t="shared" si="103"/>
        <v>54</v>
      </c>
      <c r="CF54" s="100">
        <f t="shared" si="103"/>
        <v>54</v>
      </c>
      <c r="CG54" s="100">
        <f t="shared" si="103"/>
        <v>54</v>
      </c>
      <c r="CH54" s="100">
        <f t="shared" ref="CH54:ES57" si="107">IF(LEFT(CH13,1)="V",$F$36,IF(ISNUMBER(CH13),CG54-CH13,CG54))</f>
        <v>54</v>
      </c>
      <c r="CI54" s="100">
        <f t="shared" si="107"/>
        <v>54</v>
      </c>
      <c r="CJ54" s="100">
        <f t="shared" si="107"/>
        <v>54</v>
      </c>
      <c r="CK54" s="100">
        <f t="shared" si="107"/>
        <v>54</v>
      </c>
      <c r="CL54" s="100">
        <f t="shared" si="107"/>
        <v>54</v>
      </c>
      <c r="CM54" s="100">
        <f t="shared" si="107"/>
        <v>54</v>
      </c>
      <c r="CN54" s="100">
        <f t="shared" si="107"/>
        <v>54</v>
      </c>
      <c r="CO54" s="100">
        <f t="shared" si="107"/>
        <v>54</v>
      </c>
      <c r="CP54" s="100">
        <f t="shared" si="107"/>
        <v>54</v>
      </c>
      <c r="CQ54" s="100">
        <f t="shared" si="107"/>
        <v>54</v>
      </c>
      <c r="CR54" s="100">
        <f t="shared" si="107"/>
        <v>54</v>
      </c>
      <c r="CS54" s="100">
        <f t="shared" si="107"/>
        <v>54</v>
      </c>
      <c r="CT54" s="100">
        <f t="shared" si="107"/>
        <v>54</v>
      </c>
      <c r="CU54" s="100">
        <f t="shared" si="107"/>
        <v>54</v>
      </c>
      <c r="CV54" s="100">
        <f t="shared" si="107"/>
        <v>54</v>
      </c>
      <c r="CW54" s="100">
        <f t="shared" si="107"/>
        <v>54</v>
      </c>
      <c r="CX54" s="100">
        <f t="shared" si="107"/>
        <v>54</v>
      </c>
      <c r="CY54" s="100">
        <f t="shared" si="107"/>
        <v>54</v>
      </c>
      <c r="CZ54" s="100">
        <f t="shared" si="107"/>
        <v>54</v>
      </c>
      <c r="DA54" s="100">
        <f t="shared" si="107"/>
        <v>54</v>
      </c>
      <c r="DB54" s="100">
        <f t="shared" si="107"/>
        <v>54</v>
      </c>
      <c r="DC54" s="100">
        <f t="shared" si="107"/>
        <v>54</v>
      </c>
      <c r="DD54" s="100">
        <f t="shared" si="107"/>
        <v>54</v>
      </c>
      <c r="DE54" s="100">
        <f t="shared" si="107"/>
        <v>54</v>
      </c>
      <c r="DF54" s="100">
        <f t="shared" si="107"/>
        <v>54</v>
      </c>
      <c r="DG54" s="100">
        <f t="shared" si="107"/>
        <v>54</v>
      </c>
      <c r="DH54" s="100">
        <f t="shared" si="107"/>
        <v>54</v>
      </c>
      <c r="DI54" s="100">
        <f t="shared" si="107"/>
        <v>54</v>
      </c>
      <c r="DJ54" s="100">
        <f t="shared" si="107"/>
        <v>54</v>
      </c>
      <c r="DK54" s="100">
        <f t="shared" si="107"/>
        <v>54</v>
      </c>
      <c r="DL54" s="100">
        <f t="shared" si="107"/>
        <v>54</v>
      </c>
      <c r="DM54" s="100">
        <f t="shared" si="107"/>
        <v>54</v>
      </c>
      <c r="DN54" s="100">
        <f t="shared" si="107"/>
        <v>54</v>
      </c>
      <c r="DO54" s="100">
        <f t="shared" si="107"/>
        <v>54</v>
      </c>
      <c r="DP54" s="100">
        <f t="shared" si="107"/>
        <v>54</v>
      </c>
      <c r="DQ54" s="100">
        <f t="shared" si="107"/>
        <v>54</v>
      </c>
      <c r="DR54" s="100">
        <f t="shared" si="107"/>
        <v>54</v>
      </c>
      <c r="DS54" s="100">
        <f t="shared" si="107"/>
        <v>54</v>
      </c>
      <c r="DT54" s="100">
        <f t="shared" si="107"/>
        <v>54</v>
      </c>
      <c r="DU54" s="100">
        <f t="shared" si="107"/>
        <v>54</v>
      </c>
      <c r="DV54" s="100">
        <f t="shared" si="107"/>
        <v>54</v>
      </c>
      <c r="DW54" s="100">
        <f t="shared" si="107"/>
        <v>54</v>
      </c>
      <c r="DX54" s="100">
        <f t="shared" si="107"/>
        <v>54</v>
      </c>
      <c r="DY54" s="100">
        <f t="shared" si="107"/>
        <v>54</v>
      </c>
      <c r="DZ54" s="100">
        <f t="shared" si="107"/>
        <v>54</v>
      </c>
      <c r="EA54" s="100">
        <f t="shared" si="107"/>
        <v>54</v>
      </c>
      <c r="EB54" s="100">
        <f t="shared" si="107"/>
        <v>54</v>
      </c>
      <c r="EC54" s="100">
        <f t="shared" si="107"/>
        <v>54</v>
      </c>
      <c r="ED54" s="100">
        <f t="shared" si="107"/>
        <v>54</v>
      </c>
      <c r="EE54" s="100">
        <f t="shared" si="107"/>
        <v>54</v>
      </c>
      <c r="EF54" s="100">
        <f t="shared" si="107"/>
        <v>54</v>
      </c>
      <c r="EG54" s="100">
        <f t="shared" si="107"/>
        <v>54</v>
      </c>
      <c r="EH54" s="100">
        <f t="shared" si="107"/>
        <v>54</v>
      </c>
      <c r="EI54" s="100">
        <f t="shared" si="107"/>
        <v>54</v>
      </c>
      <c r="EJ54" s="100">
        <f t="shared" si="107"/>
        <v>54</v>
      </c>
      <c r="EK54" s="100">
        <f t="shared" si="107"/>
        <v>54</v>
      </c>
      <c r="EL54" s="100">
        <f t="shared" si="107"/>
        <v>54</v>
      </c>
      <c r="EM54" s="100">
        <f t="shared" si="107"/>
        <v>54</v>
      </c>
      <c r="EN54" s="100">
        <f t="shared" si="107"/>
        <v>54</v>
      </c>
      <c r="EO54" s="100">
        <f t="shared" si="107"/>
        <v>54</v>
      </c>
      <c r="EP54" s="100">
        <f t="shared" si="107"/>
        <v>54</v>
      </c>
      <c r="EQ54" s="100">
        <f t="shared" si="107"/>
        <v>54</v>
      </c>
      <c r="ER54" s="100">
        <f t="shared" si="107"/>
        <v>54</v>
      </c>
      <c r="ES54" s="100">
        <f t="shared" si="107"/>
        <v>54</v>
      </c>
      <c r="ET54" s="100">
        <f t="shared" si="101"/>
        <v>54</v>
      </c>
      <c r="EU54" s="100">
        <f t="shared" ref="EU54:GP59" si="108">IF(LEFT(EU13,1)="V",$F$36,IF(ISNUMBER(EU13),ET54-EU13,ET54))</f>
        <v>54</v>
      </c>
      <c r="EV54" s="100">
        <f t="shared" si="108"/>
        <v>54</v>
      </c>
      <c r="EW54" s="100">
        <f t="shared" si="108"/>
        <v>54</v>
      </c>
      <c r="EX54" s="100">
        <f t="shared" si="108"/>
        <v>54</v>
      </c>
      <c r="EY54" s="100">
        <f t="shared" si="108"/>
        <v>54</v>
      </c>
      <c r="EZ54" s="100">
        <f t="shared" si="108"/>
        <v>54</v>
      </c>
      <c r="FA54" s="100">
        <f t="shared" si="108"/>
        <v>54</v>
      </c>
      <c r="FB54" s="100">
        <f t="shared" si="108"/>
        <v>54</v>
      </c>
      <c r="FC54" s="100">
        <f t="shared" si="108"/>
        <v>54</v>
      </c>
      <c r="FD54" s="100">
        <f t="shared" si="108"/>
        <v>54</v>
      </c>
      <c r="FE54" s="100">
        <f t="shared" si="108"/>
        <v>54</v>
      </c>
      <c r="FF54" s="100">
        <f t="shared" si="108"/>
        <v>54</v>
      </c>
      <c r="FG54" s="100">
        <f t="shared" si="108"/>
        <v>54</v>
      </c>
      <c r="FH54" s="100">
        <f t="shared" si="108"/>
        <v>54</v>
      </c>
      <c r="FI54" s="100">
        <f t="shared" si="108"/>
        <v>54</v>
      </c>
      <c r="FJ54" s="100">
        <f t="shared" si="108"/>
        <v>54</v>
      </c>
      <c r="FK54" s="100">
        <f t="shared" si="108"/>
        <v>54</v>
      </c>
      <c r="FL54" s="100">
        <f t="shared" si="108"/>
        <v>54</v>
      </c>
      <c r="FM54" s="100">
        <f t="shared" si="108"/>
        <v>54</v>
      </c>
      <c r="FN54" s="100">
        <f t="shared" si="108"/>
        <v>54</v>
      </c>
      <c r="FO54" s="100">
        <f t="shared" si="108"/>
        <v>54</v>
      </c>
      <c r="FP54" s="100">
        <f t="shared" si="108"/>
        <v>54</v>
      </c>
      <c r="FQ54" s="100">
        <f t="shared" si="108"/>
        <v>54</v>
      </c>
      <c r="FR54" s="100">
        <f t="shared" si="108"/>
        <v>54</v>
      </c>
      <c r="FS54" s="100">
        <f t="shared" si="108"/>
        <v>54</v>
      </c>
      <c r="FT54" s="100">
        <f t="shared" si="108"/>
        <v>54</v>
      </c>
      <c r="FU54" s="100">
        <f t="shared" si="108"/>
        <v>54</v>
      </c>
      <c r="FV54" s="100">
        <f t="shared" si="108"/>
        <v>54</v>
      </c>
      <c r="FW54" s="100">
        <f t="shared" si="108"/>
        <v>54</v>
      </c>
      <c r="FX54" s="100">
        <f t="shared" si="108"/>
        <v>54</v>
      </c>
      <c r="FY54" s="100">
        <f t="shared" si="108"/>
        <v>54</v>
      </c>
      <c r="FZ54" s="100">
        <f t="shared" si="108"/>
        <v>54</v>
      </c>
      <c r="GA54" s="100">
        <f t="shared" si="108"/>
        <v>54</v>
      </c>
      <c r="GB54" s="100">
        <f t="shared" si="108"/>
        <v>54</v>
      </c>
      <c r="GC54" s="100">
        <f t="shared" si="108"/>
        <v>54</v>
      </c>
      <c r="GD54" s="100">
        <f t="shared" si="108"/>
        <v>54</v>
      </c>
      <c r="GE54" s="100">
        <f t="shared" si="108"/>
        <v>54</v>
      </c>
      <c r="GF54" s="100">
        <f t="shared" si="108"/>
        <v>54</v>
      </c>
      <c r="GG54" s="100">
        <f t="shared" si="108"/>
        <v>54</v>
      </c>
      <c r="GH54" s="100">
        <f t="shared" si="108"/>
        <v>54</v>
      </c>
      <c r="GI54" s="100">
        <f t="shared" si="108"/>
        <v>54</v>
      </c>
      <c r="GJ54" s="100">
        <f t="shared" si="108"/>
        <v>54</v>
      </c>
      <c r="GK54" s="100">
        <f t="shared" si="108"/>
        <v>54</v>
      </c>
      <c r="GL54" s="100">
        <f t="shared" si="108"/>
        <v>54</v>
      </c>
      <c r="GM54" s="100">
        <f t="shared" si="108"/>
        <v>54</v>
      </c>
      <c r="GN54" s="100">
        <f t="shared" si="108"/>
        <v>54</v>
      </c>
      <c r="GO54" s="100">
        <f t="shared" si="108"/>
        <v>54</v>
      </c>
      <c r="GP54" s="100">
        <f t="shared" si="108"/>
        <v>54</v>
      </c>
      <c r="GW54" s="542" t="s">
        <v>13</v>
      </c>
      <c r="GX54" s="540">
        <f>IF($GZ13="N",0,IF(YEAR($GZ13)=GX$51,1,0))</f>
        <v>0</v>
      </c>
      <c r="GY54" s="540">
        <f t="shared" ref="GY54:HK54" si="109">IF($GZ13="N",0,IF(YEAR($GZ13)=GY$51,1,0))</f>
        <v>0</v>
      </c>
      <c r="GZ54" s="540">
        <f t="shared" si="109"/>
        <v>0</v>
      </c>
      <c r="HA54" s="540">
        <f t="shared" si="109"/>
        <v>0</v>
      </c>
      <c r="HB54" s="540">
        <f t="shared" si="109"/>
        <v>0</v>
      </c>
      <c r="HC54" s="540">
        <f t="shared" si="109"/>
        <v>0</v>
      </c>
      <c r="HD54" s="540">
        <f t="shared" si="109"/>
        <v>0</v>
      </c>
      <c r="HE54" s="540">
        <f t="shared" si="109"/>
        <v>0</v>
      </c>
      <c r="HF54" s="540">
        <f>IF($GZ13="N",0,IF(YEAR($GZ13)=HF$51,1,0))</f>
        <v>0</v>
      </c>
      <c r="HG54" s="540">
        <f t="shared" si="109"/>
        <v>0</v>
      </c>
      <c r="HH54" s="540">
        <f t="shared" si="109"/>
        <v>0</v>
      </c>
      <c r="HI54" s="540">
        <f t="shared" si="109"/>
        <v>0</v>
      </c>
      <c r="HJ54" s="540">
        <f t="shared" si="109"/>
        <v>0</v>
      </c>
      <c r="HK54" s="540">
        <f t="shared" si="109"/>
        <v>0</v>
      </c>
    </row>
    <row r="55" spans="1:220" ht="15.75" customHeight="1" x14ac:dyDescent="0.2">
      <c r="F55" s="23" t="s">
        <v>84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6" t="s">
        <v>84</v>
      </c>
      <c r="U55" s="100">
        <f>1000-288</f>
        <v>712</v>
      </c>
      <c r="V55" s="100">
        <f t="shared" si="34"/>
        <v>698</v>
      </c>
      <c r="W55" s="100">
        <f t="shared" ref="W55:CH58" si="110">IF(LEFT(W14,1)="V",$F$36,IF(ISNUMBER(W14),V55-W14,V55))</f>
        <v>698</v>
      </c>
      <c r="X55" s="100">
        <f t="shared" si="110"/>
        <v>698</v>
      </c>
      <c r="Y55" s="100">
        <f t="shared" si="110"/>
        <v>698</v>
      </c>
      <c r="Z55" s="100">
        <f t="shared" si="110"/>
        <v>698</v>
      </c>
      <c r="AA55" s="100">
        <f t="shared" si="110"/>
        <v>698</v>
      </c>
      <c r="AB55" s="100">
        <f t="shared" si="110"/>
        <v>698</v>
      </c>
      <c r="AC55" s="100">
        <f t="shared" si="110"/>
        <v>675</v>
      </c>
      <c r="AD55" s="100">
        <f t="shared" si="110"/>
        <v>652</v>
      </c>
      <c r="AE55" s="100">
        <f t="shared" si="110"/>
        <v>629</v>
      </c>
      <c r="AF55" s="100">
        <f t="shared" si="110"/>
        <v>606</v>
      </c>
      <c r="AG55" s="100">
        <f t="shared" si="110"/>
        <v>605</v>
      </c>
      <c r="AH55" s="100">
        <f t="shared" si="110"/>
        <v>555</v>
      </c>
      <c r="AI55" s="100">
        <f t="shared" si="110"/>
        <v>505</v>
      </c>
      <c r="AJ55" s="100">
        <f t="shared" si="110"/>
        <v>455</v>
      </c>
      <c r="AK55" s="100">
        <f t="shared" si="110"/>
        <v>405</v>
      </c>
      <c r="AL55" s="100">
        <f t="shared" si="110"/>
        <v>404</v>
      </c>
      <c r="AM55" s="100">
        <f t="shared" si="110"/>
        <v>381</v>
      </c>
      <c r="AN55" s="100">
        <f t="shared" si="110"/>
        <v>358</v>
      </c>
      <c r="AO55" s="100">
        <f t="shared" si="110"/>
        <v>335</v>
      </c>
      <c r="AP55" s="100">
        <f t="shared" si="110"/>
        <v>312</v>
      </c>
      <c r="AQ55" s="100">
        <f t="shared" si="110"/>
        <v>289</v>
      </c>
      <c r="AR55" s="100">
        <f t="shared" si="110"/>
        <v>266</v>
      </c>
      <c r="AS55" s="100">
        <f t="shared" si="110"/>
        <v>243</v>
      </c>
      <c r="AT55" s="100">
        <f t="shared" si="110"/>
        <v>220</v>
      </c>
      <c r="AU55" s="100">
        <f t="shared" si="110"/>
        <v>197</v>
      </c>
      <c r="AV55" s="100">
        <f t="shared" si="110"/>
        <v>174</v>
      </c>
      <c r="AW55" s="100">
        <f t="shared" si="110"/>
        <v>151</v>
      </c>
      <c r="AX55" s="100">
        <f t="shared" si="110"/>
        <v>128</v>
      </c>
      <c r="AY55" s="100">
        <f t="shared" si="110"/>
        <v>105</v>
      </c>
      <c r="AZ55" s="100">
        <f t="shared" si="110"/>
        <v>82</v>
      </c>
      <c r="BA55" s="100">
        <f t="shared" si="110"/>
        <v>82</v>
      </c>
      <c r="BB55" s="100">
        <f t="shared" si="110"/>
        <v>82</v>
      </c>
      <c r="BC55" s="100">
        <f t="shared" si="110"/>
        <v>82</v>
      </c>
      <c r="BD55" s="100">
        <f t="shared" si="110"/>
        <v>82</v>
      </c>
      <c r="BE55" s="100">
        <f t="shared" si="110"/>
        <v>82</v>
      </c>
      <c r="BF55" s="100">
        <f t="shared" si="110"/>
        <v>82</v>
      </c>
      <c r="BG55" s="100">
        <f t="shared" si="110"/>
        <v>82</v>
      </c>
      <c r="BH55" s="100">
        <f t="shared" si="110"/>
        <v>82</v>
      </c>
      <c r="BI55" s="100">
        <f t="shared" si="110"/>
        <v>82</v>
      </c>
      <c r="BJ55" s="100">
        <f t="shared" si="110"/>
        <v>82</v>
      </c>
      <c r="BK55" s="100">
        <f t="shared" si="110"/>
        <v>82</v>
      </c>
      <c r="BL55" s="100">
        <f t="shared" si="110"/>
        <v>82</v>
      </c>
      <c r="BM55" s="100">
        <f t="shared" si="110"/>
        <v>82</v>
      </c>
      <c r="BN55" s="100">
        <f t="shared" si="110"/>
        <v>82</v>
      </c>
      <c r="BO55" s="100">
        <f t="shared" si="110"/>
        <v>82</v>
      </c>
      <c r="BP55" s="100">
        <f t="shared" si="110"/>
        <v>82</v>
      </c>
      <c r="BQ55" s="100">
        <f t="shared" si="110"/>
        <v>82</v>
      </c>
      <c r="BR55" s="100">
        <f t="shared" si="110"/>
        <v>82</v>
      </c>
      <c r="BS55" s="100">
        <f t="shared" si="110"/>
        <v>82</v>
      </c>
      <c r="BT55" s="100">
        <f t="shared" si="110"/>
        <v>82</v>
      </c>
      <c r="BU55" s="100">
        <f t="shared" si="110"/>
        <v>82</v>
      </c>
      <c r="BV55" s="100">
        <f t="shared" si="110"/>
        <v>82</v>
      </c>
      <c r="BW55" s="100">
        <f t="shared" si="110"/>
        <v>82</v>
      </c>
      <c r="BX55" s="100">
        <f t="shared" si="110"/>
        <v>82</v>
      </c>
      <c r="BY55" s="100">
        <f t="shared" si="110"/>
        <v>82</v>
      </c>
      <c r="BZ55" s="100">
        <f t="shared" si="110"/>
        <v>82</v>
      </c>
      <c r="CA55" s="100">
        <f t="shared" si="110"/>
        <v>82</v>
      </c>
      <c r="CB55" s="100">
        <f t="shared" si="110"/>
        <v>82</v>
      </c>
      <c r="CC55" s="100">
        <f t="shared" si="110"/>
        <v>82</v>
      </c>
      <c r="CD55" s="100">
        <f t="shared" si="110"/>
        <v>82</v>
      </c>
      <c r="CE55" s="100">
        <f t="shared" si="110"/>
        <v>82</v>
      </c>
      <c r="CF55" s="100">
        <f t="shared" si="110"/>
        <v>82</v>
      </c>
      <c r="CG55" s="100">
        <f t="shared" si="110"/>
        <v>82</v>
      </c>
      <c r="CH55" s="100">
        <f t="shared" si="110"/>
        <v>82</v>
      </c>
      <c r="CI55" s="100">
        <f t="shared" si="107"/>
        <v>82</v>
      </c>
      <c r="CJ55" s="100">
        <f t="shared" si="107"/>
        <v>82</v>
      </c>
      <c r="CK55" s="100">
        <f t="shared" si="107"/>
        <v>82</v>
      </c>
      <c r="CL55" s="100">
        <f t="shared" si="107"/>
        <v>82</v>
      </c>
      <c r="CM55" s="100">
        <f t="shared" si="107"/>
        <v>82</v>
      </c>
      <c r="CN55" s="100">
        <f t="shared" si="107"/>
        <v>82</v>
      </c>
      <c r="CO55" s="100">
        <f t="shared" si="107"/>
        <v>82</v>
      </c>
      <c r="CP55" s="100">
        <f t="shared" si="107"/>
        <v>82</v>
      </c>
      <c r="CQ55" s="100">
        <f t="shared" si="107"/>
        <v>82</v>
      </c>
      <c r="CR55" s="100">
        <f t="shared" si="107"/>
        <v>82</v>
      </c>
      <c r="CS55" s="100">
        <f t="shared" si="107"/>
        <v>82</v>
      </c>
      <c r="CT55" s="100">
        <f t="shared" si="107"/>
        <v>82</v>
      </c>
      <c r="CU55" s="100">
        <f t="shared" si="107"/>
        <v>82</v>
      </c>
      <c r="CV55" s="100">
        <f t="shared" si="107"/>
        <v>82</v>
      </c>
      <c r="CW55" s="100">
        <f t="shared" si="107"/>
        <v>82</v>
      </c>
      <c r="CX55" s="100">
        <f t="shared" si="107"/>
        <v>82</v>
      </c>
      <c r="CY55" s="100">
        <f t="shared" si="107"/>
        <v>82</v>
      </c>
      <c r="CZ55" s="100">
        <f t="shared" si="107"/>
        <v>82</v>
      </c>
      <c r="DA55" s="100">
        <f t="shared" si="107"/>
        <v>82</v>
      </c>
      <c r="DB55" s="100">
        <f t="shared" si="107"/>
        <v>82</v>
      </c>
      <c r="DC55" s="100">
        <f t="shared" si="107"/>
        <v>82</v>
      </c>
      <c r="DD55" s="100">
        <f t="shared" si="107"/>
        <v>82</v>
      </c>
      <c r="DE55" s="100">
        <f t="shared" si="107"/>
        <v>82</v>
      </c>
      <c r="DF55" s="100">
        <f t="shared" si="107"/>
        <v>82</v>
      </c>
      <c r="DG55" s="100">
        <f t="shared" si="107"/>
        <v>82</v>
      </c>
      <c r="DH55" s="100">
        <f t="shared" si="107"/>
        <v>82</v>
      </c>
      <c r="DI55" s="100">
        <f t="shared" si="107"/>
        <v>82</v>
      </c>
      <c r="DJ55" s="100">
        <f t="shared" si="107"/>
        <v>82</v>
      </c>
      <c r="DK55" s="100">
        <f t="shared" si="107"/>
        <v>82</v>
      </c>
      <c r="DL55" s="100">
        <f t="shared" si="107"/>
        <v>82</v>
      </c>
      <c r="DM55" s="100">
        <f t="shared" si="107"/>
        <v>82</v>
      </c>
      <c r="DN55" s="100">
        <f t="shared" si="107"/>
        <v>82</v>
      </c>
      <c r="DO55" s="100">
        <f t="shared" si="107"/>
        <v>82</v>
      </c>
      <c r="DP55" s="100">
        <f t="shared" si="107"/>
        <v>82</v>
      </c>
      <c r="DQ55" s="100">
        <f t="shared" si="107"/>
        <v>82</v>
      </c>
      <c r="DR55" s="100">
        <f t="shared" si="107"/>
        <v>82</v>
      </c>
      <c r="DS55" s="100">
        <f t="shared" si="107"/>
        <v>82</v>
      </c>
      <c r="DT55" s="100">
        <f t="shared" si="107"/>
        <v>82</v>
      </c>
      <c r="DU55" s="100">
        <f t="shared" si="107"/>
        <v>82</v>
      </c>
      <c r="DV55" s="100">
        <f t="shared" si="107"/>
        <v>82</v>
      </c>
      <c r="DW55" s="100">
        <f t="shared" si="107"/>
        <v>82</v>
      </c>
      <c r="DX55" s="100">
        <f t="shared" si="107"/>
        <v>82</v>
      </c>
      <c r="DY55" s="100">
        <f t="shared" si="107"/>
        <v>82</v>
      </c>
      <c r="DZ55" s="100">
        <f t="shared" si="107"/>
        <v>82</v>
      </c>
      <c r="EA55" s="100">
        <f t="shared" si="107"/>
        <v>82</v>
      </c>
      <c r="EB55" s="100">
        <f t="shared" si="107"/>
        <v>82</v>
      </c>
      <c r="EC55" s="100">
        <f t="shared" si="107"/>
        <v>82</v>
      </c>
      <c r="ED55" s="100">
        <f t="shared" si="107"/>
        <v>82</v>
      </c>
      <c r="EE55" s="100">
        <f t="shared" si="107"/>
        <v>82</v>
      </c>
      <c r="EF55" s="100">
        <f t="shared" si="107"/>
        <v>82</v>
      </c>
      <c r="EG55" s="100">
        <f t="shared" si="107"/>
        <v>82</v>
      </c>
      <c r="EH55" s="100">
        <f t="shared" si="107"/>
        <v>82</v>
      </c>
      <c r="EI55" s="100">
        <f t="shared" si="107"/>
        <v>82</v>
      </c>
      <c r="EJ55" s="100">
        <f t="shared" si="107"/>
        <v>82</v>
      </c>
      <c r="EK55" s="100">
        <f t="shared" si="107"/>
        <v>82</v>
      </c>
      <c r="EL55" s="100">
        <f t="shared" si="107"/>
        <v>82</v>
      </c>
      <c r="EM55" s="100">
        <f t="shared" si="107"/>
        <v>82</v>
      </c>
      <c r="EN55" s="100">
        <f t="shared" si="107"/>
        <v>82</v>
      </c>
      <c r="EO55" s="100">
        <f t="shared" si="107"/>
        <v>82</v>
      </c>
      <c r="EP55" s="100">
        <f t="shared" si="107"/>
        <v>82</v>
      </c>
      <c r="EQ55" s="100">
        <f t="shared" si="107"/>
        <v>82</v>
      </c>
      <c r="ER55" s="100">
        <f t="shared" si="107"/>
        <v>82</v>
      </c>
      <c r="ES55" s="100">
        <f t="shared" si="107"/>
        <v>82</v>
      </c>
      <c r="ET55" s="100">
        <f t="shared" si="101"/>
        <v>82</v>
      </c>
      <c r="EU55" s="100">
        <f t="shared" si="108"/>
        <v>82</v>
      </c>
      <c r="EV55" s="100">
        <f t="shared" si="108"/>
        <v>82</v>
      </c>
      <c r="EW55" s="100">
        <f t="shared" si="108"/>
        <v>82</v>
      </c>
      <c r="EX55" s="100">
        <f t="shared" si="108"/>
        <v>82</v>
      </c>
      <c r="EY55" s="100">
        <f t="shared" si="108"/>
        <v>82</v>
      </c>
      <c r="EZ55" s="100">
        <f t="shared" si="108"/>
        <v>82</v>
      </c>
      <c r="FA55" s="100">
        <f t="shared" si="108"/>
        <v>82</v>
      </c>
      <c r="FB55" s="100">
        <f t="shared" si="108"/>
        <v>82</v>
      </c>
      <c r="FC55" s="100">
        <f t="shared" si="108"/>
        <v>82</v>
      </c>
      <c r="FD55" s="100">
        <f t="shared" si="108"/>
        <v>82</v>
      </c>
      <c r="FE55" s="100">
        <f t="shared" si="108"/>
        <v>82</v>
      </c>
      <c r="FF55" s="100">
        <f t="shared" si="108"/>
        <v>82</v>
      </c>
      <c r="FG55" s="100">
        <f t="shared" si="108"/>
        <v>82</v>
      </c>
      <c r="FH55" s="100">
        <f t="shared" si="108"/>
        <v>82</v>
      </c>
      <c r="FI55" s="100">
        <f t="shared" si="108"/>
        <v>82</v>
      </c>
      <c r="FJ55" s="100">
        <f t="shared" si="108"/>
        <v>82</v>
      </c>
      <c r="FK55" s="100">
        <f t="shared" si="108"/>
        <v>82</v>
      </c>
      <c r="FL55" s="100">
        <f t="shared" si="108"/>
        <v>82</v>
      </c>
      <c r="FM55" s="100">
        <f t="shared" si="108"/>
        <v>82</v>
      </c>
      <c r="FN55" s="100">
        <f t="shared" si="108"/>
        <v>82</v>
      </c>
      <c r="FO55" s="100">
        <f t="shared" si="108"/>
        <v>82</v>
      </c>
      <c r="FP55" s="100">
        <f t="shared" si="108"/>
        <v>82</v>
      </c>
      <c r="FQ55" s="100">
        <f t="shared" si="108"/>
        <v>82</v>
      </c>
      <c r="FR55" s="100">
        <f t="shared" si="108"/>
        <v>82</v>
      </c>
      <c r="FS55" s="100">
        <f t="shared" si="108"/>
        <v>82</v>
      </c>
      <c r="FT55" s="100">
        <f t="shared" si="108"/>
        <v>82</v>
      </c>
      <c r="FU55" s="100">
        <f t="shared" si="108"/>
        <v>82</v>
      </c>
      <c r="FV55" s="100">
        <f t="shared" si="108"/>
        <v>82</v>
      </c>
      <c r="FW55" s="100">
        <f t="shared" si="108"/>
        <v>82</v>
      </c>
      <c r="FX55" s="100">
        <f t="shared" si="108"/>
        <v>82</v>
      </c>
      <c r="FY55" s="100">
        <f t="shared" si="108"/>
        <v>82</v>
      </c>
      <c r="FZ55" s="100">
        <f t="shared" si="108"/>
        <v>82</v>
      </c>
      <c r="GA55" s="100">
        <f t="shared" si="108"/>
        <v>82</v>
      </c>
      <c r="GB55" s="100">
        <f t="shared" si="108"/>
        <v>82</v>
      </c>
      <c r="GC55" s="100">
        <f t="shared" si="108"/>
        <v>82</v>
      </c>
      <c r="GD55" s="100">
        <f t="shared" si="108"/>
        <v>82</v>
      </c>
      <c r="GE55" s="100">
        <f t="shared" si="108"/>
        <v>82</v>
      </c>
      <c r="GF55" s="100">
        <f t="shared" si="108"/>
        <v>82</v>
      </c>
      <c r="GG55" s="100">
        <f t="shared" si="108"/>
        <v>82</v>
      </c>
      <c r="GH55" s="100">
        <f t="shared" si="108"/>
        <v>82</v>
      </c>
      <c r="GI55" s="100">
        <f t="shared" si="108"/>
        <v>82</v>
      </c>
      <c r="GJ55" s="100">
        <f t="shared" si="108"/>
        <v>82</v>
      </c>
      <c r="GK55" s="100">
        <f t="shared" si="108"/>
        <v>82</v>
      </c>
      <c r="GL55" s="100">
        <f t="shared" si="108"/>
        <v>82</v>
      </c>
      <c r="GM55" s="100">
        <f t="shared" si="108"/>
        <v>82</v>
      </c>
      <c r="GN55" s="100">
        <f t="shared" si="108"/>
        <v>82</v>
      </c>
      <c r="GO55" s="100">
        <f t="shared" si="108"/>
        <v>82</v>
      </c>
      <c r="GP55" s="100">
        <f t="shared" si="108"/>
        <v>82</v>
      </c>
      <c r="GW55" s="542" t="s">
        <v>14</v>
      </c>
      <c r="GX55" s="540">
        <f>IF($HA13="N",0,IF(YEAR($HA13)=GX$51,1,0))</f>
        <v>0</v>
      </c>
      <c r="GY55" s="540">
        <f t="shared" ref="GY55:HK55" si="111">IF($HA13="N",0,IF(YEAR($HA13)=GY$51,1,0))</f>
        <v>0</v>
      </c>
      <c r="GZ55" s="540">
        <f t="shared" si="111"/>
        <v>0</v>
      </c>
      <c r="HA55" s="540">
        <f t="shared" si="111"/>
        <v>0</v>
      </c>
      <c r="HB55" s="540">
        <f t="shared" si="111"/>
        <v>0</v>
      </c>
      <c r="HC55" s="540">
        <f t="shared" si="111"/>
        <v>0</v>
      </c>
      <c r="HD55" s="540">
        <f t="shared" si="111"/>
        <v>0</v>
      </c>
      <c r="HE55" s="540">
        <f t="shared" si="111"/>
        <v>0</v>
      </c>
      <c r="HF55" s="540">
        <f t="shared" si="111"/>
        <v>0</v>
      </c>
      <c r="HG55" s="540">
        <f t="shared" si="111"/>
        <v>0</v>
      </c>
      <c r="HH55" s="540">
        <f t="shared" si="111"/>
        <v>0</v>
      </c>
      <c r="HI55" s="540">
        <f t="shared" si="111"/>
        <v>0</v>
      </c>
      <c r="HJ55" s="540">
        <f t="shared" si="111"/>
        <v>0</v>
      </c>
      <c r="HK55" s="540">
        <f t="shared" si="111"/>
        <v>0</v>
      </c>
    </row>
    <row r="56" spans="1:220" ht="15.75" customHeight="1" x14ac:dyDescent="0.2">
      <c r="F56" s="23" t="s">
        <v>85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76" t="s">
        <v>85</v>
      </c>
      <c r="U56" s="100">
        <v>85</v>
      </c>
      <c r="V56" s="100">
        <f t="shared" si="34"/>
        <v>85</v>
      </c>
      <c r="W56" s="100">
        <f t="shared" si="110"/>
        <v>85</v>
      </c>
      <c r="X56" s="100">
        <f t="shared" si="110"/>
        <v>85</v>
      </c>
      <c r="Y56" s="100">
        <f t="shared" si="110"/>
        <v>85</v>
      </c>
      <c r="Z56" s="100">
        <f t="shared" si="110"/>
        <v>68</v>
      </c>
      <c r="AA56" s="100">
        <f t="shared" si="110"/>
        <v>67</v>
      </c>
      <c r="AB56" s="100">
        <f t="shared" si="110"/>
        <v>1000</v>
      </c>
      <c r="AC56" s="100">
        <f t="shared" si="110"/>
        <v>1000</v>
      </c>
      <c r="AD56" s="100">
        <f t="shared" si="110"/>
        <v>1000</v>
      </c>
      <c r="AE56" s="100">
        <f t="shared" si="110"/>
        <v>1000</v>
      </c>
      <c r="AF56" s="100">
        <f t="shared" si="110"/>
        <v>1000</v>
      </c>
      <c r="AG56" s="100">
        <f t="shared" si="110"/>
        <v>977</v>
      </c>
      <c r="AH56" s="100">
        <f t="shared" si="110"/>
        <v>954</v>
      </c>
      <c r="AI56" s="100">
        <f t="shared" si="110"/>
        <v>933</v>
      </c>
      <c r="AJ56" s="100">
        <f t="shared" si="110"/>
        <v>912</v>
      </c>
      <c r="AK56" s="100">
        <f t="shared" si="110"/>
        <v>891</v>
      </c>
      <c r="AL56" s="100">
        <f t="shared" si="110"/>
        <v>870</v>
      </c>
      <c r="AM56" s="100">
        <f t="shared" si="110"/>
        <v>849</v>
      </c>
      <c r="AN56" s="100">
        <f t="shared" si="110"/>
        <v>828</v>
      </c>
      <c r="AO56" s="100">
        <f t="shared" si="110"/>
        <v>827</v>
      </c>
      <c r="AP56" s="100">
        <f t="shared" si="110"/>
        <v>777</v>
      </c>
      <c r="AQ56" s="100">
        <f t="shared" si="110"/>
        <v>727</v>
      </c>
      <c r="AR56" s="100">
        <f t="shared" si="110"/>
        <v>677</v>
      </c>
      <c r="AS56" s="100">
        <f t="shared" si="110"/>
        <v>627</v>
      </c>
      <c r="AT56" s="100">
        <f t="shared" si="110"/>
        <v>626</v>
      </c>
      <c r="AU56" s="100">
        <f t="shared" si="110"/>
        <v>605</v>
      </c>
      <c r="AV56" s="100">
        <f t="shared" si="110"/>
        <v>584</v>
      </c>
      <c r="AW56" s="100">
        <f t="shared" si="110"/>
        <v>563</v>
      </c>
      <c r="AX56" s="100">
        <f t="shared" si="110"/>
        <v>542</v>
      </c>
      <c r="AY56" s="100">
        <f t="shared" si="110"/>
        <v>521</v>
      </c>
      <c r="AZ56" s="100">
        <f t="shared" si="110"/>
        <v>500</v>
      </c>
      <c r="BA56" s="100">
        <f t="shared" si="110"/>
        <v>479</v>
      </c>
      <c r="BB56" s="100">
        <f t="shared" si="110"/>
        <v>458</v>
      </c>
      <c r="BC56" s="100">
        <f t="shared" si="110"/>
        <v>437</v>
      </c>
      <c r="BD56" s="100">
        <f t="shared" si="110"/>
        <v>416</v>
      </c>
      <c r="BE56" s="100">
        <f t="shared" si="110"/>
        <v>395</v>
      </c>
      <c r="BF56" s="100">
        <f t="shared" si="110"/>
        <v>374</v>
      </c>
      <c r="BG56" s="100">
        <f t="shared" si="110"/>
        <v>353</v>
      </c>
      <c r="BH56" s="100">
        <f t="shared" si="110"/>
        <v>332</v>
      </c>
      <c r="BI56" s="100">
        <f t="shared" si="110"/>
        <v>311</v>
      </c>
      <c r="BJ56" s="100">
        <f t="shared" si="110"/>
        <v>290</v>
      </c>
      <c r="BK56" s="100">
        <f t="shared" si="110"/>
        <v>269</v>
      </c>
      <c r="BL56" s="100">
        <f t="shared" si="110"/>
        <v>248</v>
      </c>
      <c r="BM56" s="100">
        <f t="shared" si="110"/>
        <v>227</v>
      </c>
      <c r="BN56" s="100">
        <f t="shared" si="110"/>
        <v>206</v>
      </c>
      <c r="BO56" s="100">
        <f t="shared" si="110"/>
        <v>206</v>
      </c>
      <c r="BP56" s="100">
        <f t="shared" si="110"/>
        <v>206</v>
      </c>
      <c r="BQ56" s="100">
        <f t="shared" si="110"/>
        <v>206</v>
      </c>
      <c r="BR56" s="100">
        <f t="shared" si="110"/>
        <v>206</v>
      </c>
      <c r="BS56" s="100">
        <f t="shared" si="110"/>
        <v>206</v>
      </c>
      <c r="BT56" s="100">
        <f t="shared" si="110"/>
        <v>206</v>
      </c>
      <c r="BU56" s="100">
        <f t="shared" si="110"/>
        <v>206</v>
      </c>
      <c r="BV56" s="100">
        <f t="shared" si="110"/>
        <v>206</v>
      </c>
      <c r="BW56" s="100">
        <f t="shared" si="110"/>
        <v>206</v>
      </c>
      <c r="BX56" s="100">
        <f t="shared" si="110"/>
        <v>206</v>
      </c>
      <c r="BY56" s="100">
        <f t="shared" si="110"/>
        <v>206</v>
      </c>
      <c r="BZ56" s="100">
        <f t="shared" si="110"/>
        <v>206</v>
      </c>
      <c r="CA56" s="100">
        <f t="shared" si="110"/>
        <v>206</v>
      </c>
      <c r="CB56" s="100">
        <f t="shared" si="110"/>
        <v>206</v>
      </c>
      <c r="CC56" s="100">
        <f t="shared" si="110"/>
        <v>206</v>
      </c>
      <c r="CD56" s="100">
        <f t="shared" si="110"/>
        <v>206</v>
      </c>
      <c r="CE56" s="100">
        <f t="shared" si="110"/>
        <v>206</v>
      </c>
      <c r="CF56" s="100">
        <f t="shared" si="110"/>
        <v>206</v>
      </c>
      <c r="CG56" s="100">
        <f t="shared" si="110"/>
        <v>206</v>
      </c>
      <c r="CH56" s="100">
        <f t="shared" si="110"/>
        <v>206</v>
      </c>
      <c r="CI56" s="100">
        <f t="shared" si="107"/>
        <v>206</v>
      </c>
      <c r="CJ56" s="100">
        <f t="shared" si="107"/>
        <v>206</v>
      </c>
      <c r="CK56" s="100">
        <f t="shared" si="107"/>
        <v>206</v>
      </c>
      <c r="CL56" s="100">
        <f t="shared" si="107"/>
        <v>206</v>
      </c>
      <c r="CM56" s="100">
        <f t="shared" si="107"/>
        <v>206</v>
      </c>
      <c r="CN56" s="100">
        <f t="shared" si="107"/>
        <v>206</v>
      </c>
      <c r="CO56" s="100">
        <f t="shared" si="107"/>
        <v>206</v>
      </c>
      <c r="CP56" s="100">
        <f t="shared" si="107"/>
        <v>206</v>
      </c>
      <c r="CQ56" s="100">
        <f t="shared" si="107"/>
        <v>206</v>
      </c>
      <c r="CR56" s="100">
        <f t="shared" si="107"/>
        <v>206</v>
      </c>
      <c r="CS56" s="100">
        <f t="shared" si="107"/>
        <v>206</v>
      </c>
      <c r="CT56" s="100">
        <f t="shared" si="107"/>
        <v>206</v>
      </c>
      <c r="CU56" s="100">
        <f t="shared" si="107"/>
        <v>206</v>
      </c>
      <c r="CV56" s="100">
        <f t="shared" si="107"/>
        <v>206</v>
      </c>
      <c r="CW56" s="100">
        <f t="shared" si="107"/>
        <v>206</v>
      </c>
      <c r="CX56" s="100">
        <f t="shared" si="107"/>
        <v>206</v>
      </c>
      <c r="CY56" s="100">
        <f t="shared" si="107"/>
        <v>206</v>
      </c>
      <c r="CZ56" s="100">
        <f t="shared" si="107"/>
        <v>206</v>
      </c>
      <c r="DA56" s="100">
        <f t="shared" si="107"/>
        <v>206</v>
      </c>
      <c r="DB56" s="100">
        <f t="shared" si="107"/>
        <v>206</v>
      </c>
      <c r="DC56" s="100">
        <f t="shared" si="107"/>
        <v>206</v>
      </c>
      <c r="DD56" s="100">
        <f t="shared" si="107"/>
        <v>206</v>
      </c>
      <c r="DE56" s="100">
        <f t="shared" si="107"/>
        <v>206</v>
      </c>
      <c r="DF56" s="100">
        <f t="shared" si="107"/>
        <v>206</v>
      </c>
      <c r="DG56" s="100">
        <f t="shared" si="107"/>
        <v>206</v>
      </c>
      <c r="DH56" s="100">
        <f t="shared" si="107"/>
        <v>206</v>
      </c>
      <c r="DI56" s="100">
        <f t="shared" si="107"/>
        <v>206</v>
      </c>
      <c r="DJ56" s="100">
        <f t="shared" si="107"/>
        <v>206</v>
      </c>
      <c r="DK56" s="100">
        <f t="shared" si="107"/>
        <v>206</v>
      </c>
      <c r="DL56" s="100">
        <f t="shared" si="107"/>
        <v>206</v>
      </c>
      <c r="DM56" s="100">
        <f t="shared" si="107"/>
        <v>206</v>
      </c>
      <c r="DN56" s="100">
        <f t="shared" si="107"/>
        <v>206</v>
      </c>
      <c r="DO56" s="100">
        <f t="shared" si="107"/>
        <v>206</v>
      </c>
      <c r="DP56" s="100">
        <f t="shared" si="107"/>
        <v>206</v>
      </c>
      <c r="DQ56" s="100">
        <f t="shared" si="107"/>
        <v>206</v>
      </c>
      <c r="DR56" s="100">
        <f t="shared" si="107"/>
        <v>206</v>
      </c>
      <c r="DS56" s="100">
        <f t="shared" si="107"/>
        <v>206</v>
      </c>
      <c r="DT56" s="100">
        <f t="shared" si="107"/>
        <v>206</v>
      </c>
      <c r="DU56" s="100">
        <f t="shared" si="107"/>
        <v>206</v>
      </c>
      <c r="DV56" s="100">
        <f t="shared" si="107"/>
        <v>206</v>
      </c>
      <c r="DW56" s="100">
        <f t="shared" si="107"/>
        <v>206</v>
      </c>
      <c r="DX56" s="100">
        <f t="shared" si="107"/>
        <v>206</v>
      </c>
      <c r="DY56" s="100">
        <f t="shared" si="107"/>
        <v>206</v>
      </c>
      <c r="DZ56" s="100">
        <f t="shared" si="107"/>
        <v>206</v>
      </c>
      <c r="EA56" s="100">
        <f t="shared" si="107"/>
        <v>206</v>
      </c>
      <c r="EB56" s="100">
        <f t="shared" si="107"/>
        <v>206</v>
      </c>
      <c r="EC56" s="100">
        <f t="shared" si="107"/>
        <v>206</v>
      </c>
      <c r="ED56" s="100">
        <f t="shared" si="107"/>
        <v>206</v>
      </c>
      <c r="EE56" s="100">
        <f t="shared" si="107"/>
        <v>206</v>
      </c>
      <c r="EF56" s="100">
        <f t="shared" si="107"/>
        <v>206</v>
      </c>
      <c r="EG56" s="100">
        <f t="shared" si="107"/>
        <v>206</v>
      </c>
      <c r="EH56" s="100">
        <f t="shared" si="107"/>
        <v>206</v>
      </c>
      <c r="EI56" s="100">
        <f t="shared" si="107"/>
        <v>206</v>
      </c>
      <c r="EJ56" s="100">
        <f t="shared" si="107"/>
        <v>206</v>
      </c>
      <c r="EK56" s="100">
        <f t="shared" si="107"/>
        <v>206</v>
      </c>
      <c r="EL56" s="100">
        <f t="shared" si="107"/>
        <v>206</v>
      </c>
      <c r="EM56" s="100">
        <f t="shared" si="107"/>
        <v>206</v>
      </c>
      <c r="EN56" s="100">
        <f t="shared" si="107"/>
        <v>206</v>
      </c>
      <c r="EO56" s="100">
        <f t="shared" si="107"/>
        <v>206</v>
      </c>
      <c r="EP56" s="100">
        <f t="shared" si="107"/>
        <v>206</v>
      </c>
      <c r="EQ56" s="100">
        <f t="shared" si="107"/>
        <v>206</v>
      </c>
      <c r="ER56" s="100">
        <f t="shared" si="107"/>
        <v>206</v>
      </c>
      <c r="ES56" s="100">
        <f t="shared" si="107"/>
        <v>206</v>
      </c>
      <c r="ET56" s="100">
        <f t="shared" si="101"/>
        <v>206</v>
      </c>
      <c r="EU56" s="100">
        <f t="shared" si="108"/>
        <v>206</v>
      </c>
      <c r="EV56" s="100">
        <f t="shared" si="108"/>
        <v>206</v>
      </c>
      <c r="EW56" s="100">
        <f t="shared" si="108"/>
        <v>206</v>
      </c>
      <c r="EX56" s="100">
        <f t="shared" si="108"/>
        <v>206</v>
      </c>
      <c r="EY56" s="100">
        <f t="shared" si="108"/>
        <v>206</v>
      </c>
      <c r="EZ56" s="100">
        <f t="shared" si="108"/>
        <v>206</v>
      </c>
      <c r="FA56" s="100">
        <f t="shared" si="108"/>
        <v>206</v>
      </c>
      <c r="FB56" s="100">
        <f t="shared" si="108"/>
        <v>206</v>
      </c>
      <c r="FC56" s="100">
        <f t="shared" si="108"/>
        <v>206</v>
      </c>
      <c r="FD56" s="100">
        <f t="shared" si="108"/>
        <v>206</v>
      </c>
      <c r="FE56" s="100">
        <f t="shared" si="108"/>
        <v>206</v>
      </c>
      <c r="FF56" s="100">
        <f t="shared" si="108"/>
        <v>206</v>
      </c>
      <c r="FG56" s="100">
        <f t="shared" si="108"/>
        <v>206</v>
      </c>
      <c r="FH56" s="100">
        <f t="shared" si="108"/>
        <v>206</v>
      </c>
      <c r="FI56" s="100">
        <f t="shared" si="108"/>
        <v>206</v>
      </c>
      <c r="FJ56" s="100">
        <f t="shared" si="108"/>
        <v>206</v>
      </c>
      <c r="FK56" s="100">
        <f t="shared" si="108"/>
        <v>206</v>
      </c>
      <c r="FL56" s="100">
        <f t="shared" si="108"/>
        <v>206</v>
      </c>
      <c r="FM56" s="100">
        <f t="shared" si="108"/>
        <v>206</v>
      </c>
      <c r="FN56" s="100">
        <f t="shared" si="108"/>
        <v>206</v>
      </c>
      <c r="FO56" s="100">
        <f t="shared" si="108"/>
        <v>206</v>
      </c>
      <c r="FP56" s="100">
        <f t="shared" si="108"/>
        <v>206</v>
      </c>
      <c r="FQ56" s="100">
        <f t="shared" si="108"/>
        <v>206</v>
      </c>
      <c r="FR56" s="100">
        <f t="shared" si="108"/>
        <v>206</v>
      </c>
      <c r="FS56" s="100">
        <f t="shared" si="108"/>
        <v>206</v>
      </c>
      <c r="FT56" s="100">
        <f t="shared" si="108"/>
        <v>206</v>
      </c>
      <c r="FU56" s="100">
        <f t="shared" si="108"/>
        <v>206</v>
      </c>
      <c r="FV56" s="100">
        <f t="shared" si="108"/>
        <v>206</v>
      </c>
      <c r="FW56" s="100">
        <f t="shared" si="108"/>
        <v>206</v>
      </c>
      <c r="FX56" s="100">
        <f t="shared" si="108"/>
        <v>206</v>
      </c>
      <c r="FY56" s="100">
        <f t="shared" si="108"/>
        <v>206</v>
      </c>
      <c r="FZ56" s="100">
        <f t="shared" si="108"/>
        <v>206</v>
      </c>
      <c r="GA56" s="100">
        <f t="shared" si="108"/>
        <v>206</v>
      </c>
      <c r="GB56" s="100">
        <f t="shared" si="108"/>
        <v>206</v>
      </c>
      <c r="GC56" s="100">
        <f t="shared" si="108"/>
        <v>206</v>
      </c>
      <c r="GD56" s="100">
        <f t="shared" si="108"/>
        <v>206</v>
      </c>
      <c r="GE56" s="100">
        <f t="shared" si="108"/>
        <v>206</v>
      </c>
      <c r="GF56" s="100">
        <f t="shared" si="108"/>
        <v>206</v>
      </c>
      <c r="GG56" s="100">
        <f t="shared" si="108"/>
        <v>206</v>
      </c>
      <c r="GH56" s="100">
        <f t="shared" si="108"/>
        <v>206</v>
      </c>
      <c r="GI56" s="100">
        <f t="shared" si="108"/>
        <v>206</v>
      </c>
      <c r="GJ56" s="100">
        <f t="shared" si="108"/>
        <v>206</v>
      </c>
      <c r="GK56" s="100">
        <f t="shared" si="108"/>
        <v>206</v>
      </c>
      <c r="GL56" s="100">
        <f t="shared" si="108"/>
        <v>206</v>
      </c>
      <c r="GM56" s="100">
        <f t="shared" si="108"/>
        <v>206</v>
      </c>
      <c r="GN56" s="100">
        <f t="shared" si="108"/>
        <v>206</v>
      </c>
      <c r="GO56" s="100">
        <f t="shared" si="108"/>
        <v>206</v>
      </c>
      <c r="GP56" s="100">
        <f t="shared" si="108"/>
        <v>206</v>
      </c>
      <c r="GW56" s="542" t="s">
        <v>15</v>
      </c>
      <c r="GX56" s="540">
        <f>IF($HB13="N",0,IF(YEAR($HB13)=GX$51,1,0))</f>
        <v>0</v>
      </c>
      <c r="GY56" s="540">
        <f t="shared" ref="GY56:HK56" si="112">IF($HB13="N",0,IF(YEAR($HB13)=GY$51,1,0))</f>
        <v>0</v>
      </c>
      <c r="GZ56" s="540">
        <f t="shared" si="112"/>
        <v>0</v>
      </c>
      <c r="HA56" s="540">
        <f t="shared" si="112"/>
        <v>0</v>
      </c>
      <c r="HB56" s="540">
        <f t="shared" si="112"/>
        <v>0</v>
      </c>
      <c r="HC56" s="540">
        <f t="shared" si="112"/>
        <v>0</v>
      </c>
      <c r="HD56" s="540">
        <f t="shared" si="112"/>
        <v>0</v>
      </c>
      <c r="HE56" s="540">
        <f t="shared" si="112"/>
        <v>0</v>
      </c>
      <c r="HF56" s="540">
        <f t="shared" si="112"/>
        <v>0</v>
      </c>
      <c r="HG56" s="540">
        <f t="shared" si="112"/>
        <v>0</v>
      </c>
      <c r="HH56" s="540">
        <f t="shared" si="112"/>
        <v>0</v>
      </c>
      <c r="HI56" s="540">
        <f t="shared" si="112"/>
        <v>0</v>
      </c>
      <c r="HJ56" s="540">
        <f t="shared" si="112"/>
        <v>0</v>
      </c>
      <c r="HK56" s="540">
        <f t="shared" si="112"/>
        <v>0</v>
      </c>
    </row>
    <row r="57" spans="1:220" ht="15.75" customHeight="1" x14ac:dyDescent="0.2">
      <c r="F57" s="23" t="s">
        <v>86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6" t="s">
        <v>86</v>
      </c>
      <c r="U57" s="100">
        <v>1000</v>
      </c>
      <c r="V57" s="100">
        <f t="shared" si="34"/>
        <v>1000</v>
      </c>
      <c r="W57" s="100">
        <f t="shared" si="110"/>
        <v>999</v>
      </c>
      <c r="X57" s="100">
        <f t="shared" si="110"/>
        <v>980</v>
      </c>
      <c r="Y57" s="100">
        <f t="shared" si="110"/>
        <v>956</v>
      </c>
      <c r="Z57" s="100">
        <f t="shared" si="110"/>
        <v>941</v>
      </c>
      <c r="AA57" s="100">
        <f t="shared" si="110"/>
        <v>920</v>
      </c>
      <c r="AB57" s="100">
        <f t="shared" si="110"/>
        <v>897</v>
      </c>
      <c r="AC57" s="100">
        <f t="shared" si="110"/>
        <v>896</v>
      </c>
      <c r="AD57" s="100">
        <f t="shared" si="110"/>
        <v>846</v>
      </c>
      <c r="AE57" s="100">
        <f t="shared" si="110"/>
        <v>796</v>
      </c>
      <c r="AF57" s="100">
        <f t="shared" si="110"/>
        <v>746</v>
      </c>
      <c r="AG57" s="100">
        <f t="shared" si="110"/>
        <v>696</v>
      </c>
      <c r="AH57" s="100">
        <f t="shared" si="110"/>
        <v>695</v>
      </c>
      <c r="AI57" s="100">
        <f t="shared" si="110"/>
        <v>674</v>
      </c>
      <c r="AJ57" s="100">
        <f t="shared" si="110"/>
        <v>653</v>
      </c>
      <c r="AK57" s="100">
        <f t="shared" si="110"/>
        <v>632</v>
      </c>
      <c r="AL57" s="100">
        <f t="shared" si="110"/>
        <v>611</v>
      </c>
      <c r="AM57" s="100">
        <f t="shared" si="110"/>
        <v>590</v>
      </c>
      <c r="AN57" s="100">
        <f t="shared" si="110"/>
        <v>569</v>
      </c>
      <c r="AO57" s="100">
        <f t="shared" si="110"/>
        <v>548</v>
      </c>
      <c r="AP57" s="100">
        <f t="shared" si="110"/>
        <v>527</v>
      </c>
      <c r="AQ57" s="100">
        <f t="shared" si="110"/>
        <v>506</v>
      </c>
      <c r="AR57" s="100">
        <f t="shared" si="110"/>
        <v>485</v>
      </c>
      <c r="AS57" s="100">
        <f t="shared" si="110"/>
        <v>464</v>
      </c>
      <c r="AT57" s="100">
        <f t="shared" si="110"/>
        <v>443</v>
      </c>
      <c r="AU57" s="100">
        <f t="shared" si="110"/>
        <v>422</v>
      </c>
      <c r="AV57" s="100">
        <f t="shared" si="110"/>
        <v>401</v>
      </c>
      <c r="AW57" s="100">
        <f t="shared" si="110"/>
        <v>401</v>
      </c>
      <c r="AX57" s="100">
        <f t="shared" si="110"/>
        <v>401</v>
      </c>
      <c r="AY57" s="100">
        <f t="shared" si="110"/>
        <v>401</v>
      </c>
      <c r="AZ57" s="100">
        <f t="shared" si="110"/>
        <v>401</v>
      </c>
      <c r="BA57" s="100">
        <f t="shared" si="110"/>
        <v>401</v>
      </c>
      <c r="BB57" s="100">
        <f t="shared" si="110"/>
        <v>401</v>
      </c>
      <c r="BC57" s="100">
        <f t="shared" si="110"/>
        <v>401</v>
      </c>
      <c r="BD57" s="100">
        <f t="shared" si="110"/>
        <v>401</v>
      </c>
      <c r="BE57" s="100">
        <f t="shared" si="110"/>
        <v>401</v>
      </c>
      <c r="BF57" s="100">
        <f t="shared" si="110"/>
        <v>401</v>
      </c>
      <c r="BG57" s="100">
        <f t="shared" si="110"/>
        <v>401</v>
      </c>
      <c r="BH57" s="100">
        <f t="shared" si="110"/>
        <v>401</v>
      </c>
      <c r="BI57" s="100">
        <f t="shared" si="110"/>
        <v>401</v>
      </c>
      <c r="BJ57" s="100">
        <f t="shared" si="110"/>
        <v>401</v>
      </c>
      <c r="BK57" s="100">
        <f t="shared" si="110"/>
        <v>401</v>
      </c>
      <c r="BL57" s="100">
        <f t="shared" si="110"/>
        <v>401</v>
      </c>
      <c r="BM57" s="100">
        <f t="shared" si="110"/>
        <v>401</v>
      </c>
      <c r="BN57" s="100">
        <f t="shared" si="110"/>
        <v>401</v>
      </c>
      <c r="BO57" s="100">
        <f t="shared" si="110"/>
        <v>401</v>
      </c>
      <c r="BP57" s="100">
        <f t="shared" si="110"/>
        <v>401</v>
      </c>
      <c r="BQ57" s="100">
        <f t="shared" si="110"/>
        <v>401</v>
      </c>
      <c r="BR57" s="100">
        <f t="shared" si="110"/>
        <v>401</v>
      </c>
      <c r="BS57" s="100">
        <f t="shared" si="110"/>
        <v>401</v>
      </c>
      <c r="BT57" s="100">
        <f t="shared" si="110"/>
        <v>401</v>
      </c>
      <c r="BU57" s="100">
        <f t="shared" si="110"/>
        <v>401</v>
      </c>
      <c r="BV57" s="100">
        <f t="shared" si="110"/>
        <v>401</v>
      </c>
      <c r="BW57" s="100">
        <f t="shared" si="110"/>
        <v>401</v>
      </c>
      <c r="BX57" s="100">
        <f t="shared" si="110"/>
        <v>401</v>
      </c>
      <c r="BY57" s="100">
        <f t="shared" si="110"/>
        <v>401</v>
      </c>
      <c r="BZ57" s="100">
        <f t="shared" si="110"/>
        <v>401</v>
      </c>
      <c r="CA57" s="100">
        <f t="shared" si="110"/>
        <v>401</v>
      </c>
      <c r="CB57" s="100">
        <f t="shared" si="110"/>
        <v>401</v>
      </c>
      <c r="CC57" s="100">
        <f t="shared" si="110"/>
        <v>401</v>
      </c>
      <c r="CD57" s="100">
        <f t="shared" si="110"/>
        <v>401</v>
      </c>
      <c r="CE57" s="100">
        <f t="shared" si="110"/>
        <v>401</v>
      </c>
      <c r="CF57" s="100">
        <f t="shared" si="110"/>
        <v>401</v>
      </c>
      <c r="CG57" s="100">
        <f t="shared" si="110"/>
        <v>401</v>
      </c>
      <c r="CH57" s="100">
        <f t="shared" si="110"/>
        <v>401</v>
      </c>
      <c r="CI57" s="100">
        <f t="shared" si="107"/>
        <v>401</v>
      </c>
      <c r="CJ57" s="100">
        <f t="shared" si="107"/>
        <v>401</v>
      </c>
      <c r="CK57" s="100">
        <f t="shared" si="107"/>
        <v>401</v>
      </c>
      <c r="CL57" s="100">
        <f t="shared" si="107"/>
        <v>401</v>
      </c>
      <c r="CM57" s="100">
        <f t="shared" si="107"/>
        <v>401</v>
      </c>
      <c r="CN57" s="100">
        <f t="shared" si="107"/>
        <v>401</v>
      </c>
      <c r="CO57" s="100">
        <f t="shared" si="107"/>
        <v>401</v>
      </c>
      <c r="CP57" s="100">
        <f t="shared" si="107"/>
        <v>401</v>
      </c>
      <c r="CQ57" s="100">
        <f t="shared" si="107"/>
        <v>401</v>
      </c>
      <c r="CR57" s="100">
        <f t="shared" si="107"/>
        <v>401</v>
      </c>
      <c r="CS57" s="100">
        <f t="shared" si="107"/>
        <v>401</v>
      </c>
      <c r="CT57" s="100">
        <f t="shared" si="107"/>
        <v>401</v>
      </c>
      <c r="CU57" s="100">
        <f t="shared" si="107"/>
        <v>401</v>
      </c>
      <c r="CV57" s="100">
        <f t="shared" si="107"/>
        <v>401</v>
      </c>
      <c r="CW57" s="100">
        <f t="shared" si="107"/>
        <v>401</v>
      </c>
      <c r="CX57" s="100">
        <f t="shared" si="107"/>
        <v>401</v>
      </c>
      <c r="CY57" s="100">
        <f t="shared" si="107"/>
        <v>401</v>
      </c>
      <c r="CZ57" s="100">
        <f t="shared" si="107"/>
        <v>401</v>
      </c>
      <c r="DA57" s="100">
        <f t="shared" si="107"/>
        <v>401</v>
      </c>
      <c r="DB57" s="100">
        <f t="shared" si="107"/>
        <v>401</v>
      </c>
      <c r="DC57" s="100">
        <f t="shared" si="107"/>
        <v>401</v>
      </c>
      <c r="DD57" s="100">
        <f t="shared" si="107"/>
        <v>401</v>
      </c>
      <c r="DE57" s="100">
        <f t="shared" si="107"/>
        <v>401</v>
      </c>
      <c r="DF57" s="100">
        <f t="shared" si="107"/>
        <v>401</v>
      </c>
      <c r="DG57" s="100">
        <f t="shared" si="107"/>
        <v>401</v>
      </c>
      <c r="DH57" s="100">
        <f t="shared" si="107"/>
        <v>401</v>
      </c>
      <c r="DI57" s="100">
        <f t="shared" si="107"/>
        <v>401</v>
      </c>
      <c r="DJ57" s="100">
        <f t="shared" si="107"/>
        <v>401</v>
      </c>
      <c r="DK57" s="100">
        <f t="shared" si="107"/>
        <v>401</v>
      </c>
      <c r="DL57" s="100">
        <f t="shared" si="107"/>
        <v>401</v>
      </c>
      <c r="DM57" s="100">
        <f t="shared" si="107"/>
        <v>401</v>
      </c>
      <c r="DN57" s="100">
        <f t="shared" si="107"/>
        <v>401</v>
      </c>
      <c r="DO57" s="100">
        <f t="shared" si="107"/>
        <v>401</v>
      </c>
      <c r="DP57" s="100">
        <f t="shared" si="107"/>
        <v>401</v>
      </c>
      <c r="DQ57" s="100">
        <f t="shared" si="107"/>
        <v>401</v>
      </c>
      <c r="DR57" s="100">
        <f t="shared" si="107"/>
        <v>401</v>
      </c>
      <c r="DS57" s="100">
        <f t="shared" si="107"/>
        <v>401</v>
      </c>
      <c r="DT57" s="100">
        <f t="shared" si="107"/>
        <v>401</v>
      </c>
      <c r="DU57" s="100">
        <f t="shared" si="107"/>
        <v>401</v>
      </c>
      <c r="DV57" s="100">
        <f t="shared" si="107"/>
        <v>401</v>
      </c>
      <c r="DW57" s="100">
        <f t="shared" si="107"/>
        <v>401</v>
      </c>
      <c r="DX57" s="100">
        <f t="shared" si="107"/>
        <v>401</v>
      </c>
      <c r="DY57" s="100">
        <f t="shared" si="107"/>
        <v>401</v>
      </c>
      <c r="DZ57" s="100">
        <f t="shared" si="107"/>
        <v>401</v>
      </c>
      <c r="EA57" s="100">
        <f t="shared" si="107"/>
        <v>401</v>
      </c>
      <c r="EB57" s="100">
        <f t="shared" si="107"/>
        <v>401</v>
      </c>
      <c r="EC57" s="100">
        <f t="shared" si="107"/>
        <v>401</v>
      </c>
      <c r="ED57" s="100">
        <f t="shared" si="107"/>
        <v>401</v>
      </c>
      <c r="EE57" s="100">
        <f t="shared" si="107"/>
        <v>401</v>
      </c>
      <c r="EF57" s="100">
        <f t="shared" si="107"/>
        <v>401</v>
      </c>
      <c r="EG57" s="100">
        <f t="shared" si="107"/>
        <v>401</v>
      </c>
      <c r="EH57" s="100">
        <f t="shared" si="107"/>
        <v>401</v>
      </c>
      <c r="EI57" s="100">
        <f t="shared" si="107"/>
        <v>401</v>
      </c>
      <c r="EJ57" s="100">
        <f t="shared" si="107"/>
        <v>401</v>
      </c>
      <c r="EK57" s="100">
        <f t="shared" si="107"/>
        <v>401</v>
      </c>
      <c r="EL57" s="100">
        <f t="shared" si="107"/>
        <v>401</v>
      </c>
      <c r="EM57" s="100">
        <f t="shared" si="107"/>
        <v>401</v>
      </c>
      <c r="EN57" s="100">
        <f t="shared" si="107"/>
        <v>401</v>
      </c>
      <c r="EO57" s="100">
        <f t="shared" si="107"/>
        <v>401</v>
      </c>
      <c r="EP57" s="100">
        <f t="shared" si="107"/>
        <v>401</v>
      </c>
      <c r="EQ57" s="100">
        <f t="shared" si="107"/>
        <v>401</v>
      </c>
      <c r="ER57" s="100">
        <f t="shared" si="107"/>
        <v>401</v>
      </c>
      <c r="ES57" s="100">
        <f t="shared" si="107"/>
        <v>401</v>
      </c>
      <c r="ET57" s="100">
        <f t="shared" si="101"/>
        <v>401</v>
      </c>
      <c r="EU57" s="100">
        <f t="shared" si="108"/>
        <v>401</v>
      </c>
      <c r="EV57" s="100">
        <f t="shared" si="108"/>
        <v>401</v>
      </c>
      <c r="EW57" s="100">
        <f t="shared" si="108"/>
        <v>401</v>
      </c>
      <c r="EX57" s="100">
        <f t="shared" si="108"/>
        <v>401</v>
      </c>
      <c r="EY57" s="100">
        <f t="shared" si="108"/>
        <v>401</v>
      </c>
      <c r="EZ57" s="100">
        <f t="shared" si="108"/>
        <v>401</v>
      </c>
      <c r="FA57" s="100">
        <f t="shared" si="108"/>
        <v>401</v>
      </c>
      <c r="FB57" s="100">
        <f t="shared" si="108"/>
        <v>401</v>
      </c>
      <c r="FC57" s="100">
        <f t="shared" si="108"/>
        <v>401</v>
      </c>
      <c r="FD57" s="100">
        <f t="shared" si="108"/>
        <v>401</v>
      </c>
      <c r="FE57" s="100">
        <f t="shared" si="108"/>
        <v>401</v>
      </c>
      <c r="FF57" s="100">
        <f t="shared" si="108"/>
        <v>401</v>
      </c>
      <c r="FG57" s="100">
        <f t="shared" si="108"/>
        <v>401</v>
      </c>
      <c r="FH57" s="100">
        <f t="shared" si="108"/>
        <v>401</v>
      </c>
      <c r="FI57" s="100">
        <f t="shared" si="108"/>
        <v>401</v>
      </c>
      <c r="FJ57" s="100">
        <f t="shared" si="108"/>
        <v>401</v>
      </c>
      <c r="FK57" s="100">
        <f t="shared" si="108"/>
        <v>401</v>
      </c>
      <c r="FL57" s="100">
        <f t="shared" si="108"/>
        <v>401</v>
      </c>
      <c r="FM57" s="100">
        <f t="shared" si="108"/>
        <v>401</v>
      </c>
      <c r="FN57" s="100">
        <f t="shared" si="108"/>
        <v>401</v>
      </c>
      <c r="FO57" s="100">
        <f t="shared" si="108"/>
        <v>401</v>
      </c>
      <c r="FP57" s="100">
        <f t="shared" si="108"/>
        <v>401</v>
      </c>
      <c r="FQ57" s="100">
        <f t="shared" si="108"/>
        <v>401</v>
      </c>
      <c r="FR57" s="100">
        <f t="shared" si="108"/>
        <v>401</v>
      </c>
      <c r="FS57" s="100">
        <f t="shared" si="108"/>
        <v>401</v>
      </c>
      <c r="FT57" s="100">
        <f t="shared" si="108"/>
        <v>401</v>
      </c>
      <c r="FU57" s="100">
        <f t="shared" si="108"/>
        <v>401</v>
      </c>
      <c r="FV57" s="100">
        <f t="shared" si="108"/>
        <v>401</v>
      </c>
      <c r="FW57" s="100">
        <f t="shared" si="108"/>
        <v>401</v>
      </c>
      <c r="FX57" s="100">
        <f t="shared" si="108"/>
        <v>401</v>
      </c>
      <c r="FY57" s="100">
        <f t="shared" si="108"/>
        <v>401</v>
      </c>
      <c r="FZ57" s="100">
        <f t="shared" si="108"/>
        <v>401</v>
      </c>
      <c r="GA57" s="100">
        <f t="shared" si="108"/>
        <v>401</v>
      </c>
      <c r="GB57" s="100">
        <f t="shared" si="108"/>
        <v>401</v>
      </c>
      <c r="GC57" s="100">
        <f t="shared" si="108"/>
        <v>401</v>
      </c>
      <c r="GD57" s="100">
        <f t="shared" si="108"/>
        <v>401</v>
      </c>
      <c r="GE57" s="100">
        <f t="shared" si="108"/>
        <v>401</v>
      </c>
      <c r="GF57" s="100">
        <f t="shared" si="108"/>
        <v>401</v>
      </c>
      <c r="GG57" s="100">
        <f t="shared" si="108"/>
        <v>401</v>
      </c>
      <c r="GH57" s="100">
        <f t="shared" si="108"/>
        <v>401</v>
      </c>
      <c r="GI57" s="100">
        <f t="shared" si="108"/>
        <v>401</v>
      </c>
      <c r="GJ57" s="100">
        <f t="shared" si="108"/>
        <v>401</v>
      </c>
      <c r="GK57" s="100">
        <f t="shared" si="108"/>
        <v>401</v>
      </c>
      <c r="GL57" s="100">
        <f t="shared" si="108"/>
        <v>401</v>
      </c>
      <c r="GM57" s="100">
        <f t="shared" si="108"/>
        <v>401</v>
      </c>
      <c r="GN57" s="100">
        <f t="shared" si="108"/>
        <v>401</v>
      </c>
      <c r="GO57" s="100">
        <f t="shared" si="108"/>
        <v>401</v>
      </c>
      <c r="GP57" s="100">
        <f t="shared" si="108"/>
        <v>401</v>
      </c>
      <c r="GW57" s="542" t="s">
        <v>16</v>
      </c>
      <c r="GX57" s="540">
        <f>IF($HC13="N",0,IF(YEAR($HC13)=GX$51,1,0))</f>
        <v>0</v>
      </c>
      <c r="GY57" s="540">
        <f t="shared" ref="GY57:HK57" si="113">IF($HC13="N",0,IF(YEAR($HC13)=GY$51,1,0))</f>
        <v>0</v>
      </c>
      <c r="GZ57" s="540">
        <f t="shared" si="113"/>
        <v>0</v>
      </c>
      <c r="HA57" s="540">
        <f t="shared" si="113"/>
        <v>0</v>
      </c>
      <c r="HB57" s="540">
        <f t="shared" si="113"/>
        <v>0</v>
      </c>
      <c r="HC57" s="540">
        <f t="shared" si="113"/>
        <v>0</v>
      </c>
      <c r="HD57" s="540">
        <f t="shared" si="113"/>
        <v>0</v>
      </c>
      <c r="HE57" s="540">
        <f t="shared" si="113"/>
        <v>0</v>
      </c>
      <c r="HF57" s="540">
        <f t="shared" si="113"/>
        <v>0</v>
      </c>
      <c r="HG57" s="540">
        <f t="shared" si="113"/>
        <v>0</v>
      </c>
      <c r="HH57" s="540">
        <f t="shared" si="113"/>
        <v>0</v>
      </c>
      <c r="HI57" s="540">
        <f t="shared" si="113"/>
        <v>0</v>
      </c>
      <c r="HJ57" s="540">
        <f t="shared" si="113"/>
        <v>0</v>
      </c>
      <c r="HK57" s="540">
        <f t="shared" si="113"/>
        <v>0</v>
      </c>
    </row>
    <row r="58" spans="1:220" ht="15.75" customHeight="1" x14ac:dyDescent="0.2">
      <c r="F58" s="23" t="s">
        <v>87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6" t="s">
        <v>87</v>
      </c>
      <c r="U58" s="100">
        <v>124</v>
      </c>
      <c r="V58" s="100">
        <f t="shared" si="34"/>
        <v>114</v>
      </c>
      <c r="W58" s="100">
        <f t="shared" si="110"/>
        <v>73</v>
      </c>
      <c r="X58" s="100">
        <f t="shared" si="110"/>
        <v>58</v>
      </c>
      <c r="Y58" s="100">
        <f t="shared" si="110"/>
        <v>53</v>
      </c>
      <c r="Z58" s="100">
        <f t="shared" si="110"/>
        <v>42</v>
      </c>
      <c r="AA58" s="100">
        <f t="shared" si="110"/>
        <v>1000</v>
      </c>
      <c r="AB58" s="100">
        <f t="shared" si="110"/>
        <v>1000</v>
      </c>
      <c r="AC58" s="100">
        <f t="shared" si="110"/>
        <v>1000</v>
      </c>
      <c r="AD58" s="100">
        <f t="shared" si="110"/>
        <v>1000</v>
      </c>
      <c r="AE58" s="100">
        <f t="shared" si="110"/>
        <v>1000</v>
      </c>
      <c r="AF58" s="100">
        <f t="shared" si="110"/>
        <v>975</v>
      </c>
      <c r="AG58" s="100">
        <f t="shared" si="110"/>
        <v>950</v>
      </c>
      <c r="AH58" s="100">
        <f t="shared" si="110"/>
        <v>925</v>
      </c>
      <c r="AI58" s="100">
        <f t="shared" si="110"/>
        <v>900</v>
      </c>
      <c r="AJ58" s="100">
        <f t="shared" si="110"/>
        <v>875</v>
      </c>
      <c r="AK58" s="100">
        <f t="shared" si="110"/>
        <v>850</v>
      </c>
      <c r="AL58" s="100">
        <f t="shared" si="110"/>
        <v>825</v>
      </c>
      <c r="AM58" s="100">
        <f t="shared" si="110"/>
        <v>800</v>
      </c>
      <c r="AN58" s="100">
        <f t="shared" si="110"/>
        <v>775</v>
      </c>
      <c r="AO58" s="100">
        <f t="shared" si="110"/>
        <v>774</v>
      </c>
      <c r="AP58" s="100">
        <f t="shared" si="110"/>
        <v>724</v>
      </c>
      <c r="AQ58" s="100">
        <f t="shared" si="110"/>
        <v>674</v>
      </c>
      <c r="AR58" s="100">
        <f t="shared" si="110"/>
        <v>624</v>
      </c>
      <c r="AS58" s="100">
        <f t="shared" si="110"/>
        <v>574</v>
      </c>
      <c r="AT58" s="100">
        <f t="shared" si="110"/>
        <v>573</v>
      </c>
      <c r="AU58" s="100">
        <f t="shared" si="110"/>
        <v>548</v>
      </c>
      <c r="AV58" s="100">
        <f t="shared" si="110"/>
        <v>523</v>
      </c>
      <c r="AW58" s="100">
        <f t="shared" si="110"/>
        <v>498</v>
      </c>
      <c r="AX58" s="100">
        <f t="shared" si="110"/>
        <v>473</v>
      </c>
      <c r="AY58" s="100">
        <f t="shared" si="110"/>
        <v>448</v>
      </c>
      <c r="AZ58" s="100">
        <f t="shared" si="110"/>
        <v>423</v>
      </c>
      <c r="BA58" s="100">
        <f t="shared" si="110"/>
        <v>398</v>
      </c>
      <c r="BB58" s="100">
        <f t="shared" si="110"/>
        <v>373</v>
      </c>
      <c r="BC58" s="100">
        <f t="shared" si="110"/>
        <v>348</v>
      </c>
      <c r="BD58" s="100">
        <f t="shared" si="110"/>
        <v>323</v>
      </c>
      <c r="BE58" s="100">
        <f t="shared" si="110"/>
        <v>298</v>
      </c>
      <c r="BF58" s="100">
        <f t="shared" si="110"/>
        <v>273</v>
      </c>
      <c r="BG58" s="100">
        <f t="shared" si="110"/>
        <v>248</v>
      </c>
      <c r="BH58" s="100">
        <f t="shared" si="110"/>
        <v>223</v>
      </c>
      <c r="BI58" s="100">
        <f t="shared" si="110"/>
        <v>198</v>
      </c>
      <c r="BJ58" s="100">
        <f t="shared" si="110"/>
        <v>173</v>
      </c>
      <c r="BK58" s="100">
        <f t="shared" si="110"/>
        <v>148</v>
      </c>
      <c r="BL58" s="100">
        <f t="shared" si="110"/>
        <v>123</v>
      </c>
      <c r="BM58" s="100">
        <f t="shared" si="110"/>
        <v>98</v>
      </c>
      <c r="BN58" s="100">
        <f t="shared" si="110"/>
        <v>73</v>
      </c>
      <c r="BO58" s="100">
        <f t="shared" si="110"/>
        <v>73</v>
      </c>
      <c r="BP58" s="100">
        <f t="shared" si="110"/>
        <v>73</v>
      </c>
      <c r="BQ58" s="100">
        <f t="shared" si="110"/>
        <v>73</v>
      </c>
      <c r="BR58" s="100">
        <f t="shared" si="110"/>
        <v>73</v>
      </c>
      <c r="BS58" s="100">
        <f t="shared" si="110"/>
        <v>73</v>
      </c>
      <c r="BT58" s="100">
        <f t="shared" si="110"/>
        <v>73</v>
      </c>
      <c r="BU58" s="100">
        <f t="shared" si="110"/>
        <v>73</v>
      </c>
      <c r="BV58" s="100">
        <f t="shared" si="110"/>
        <v>73</v>
      </c>
      <c r="BW58" s="100">
        <f t="shared" si="110"/>
        <v>73</v>
      </c>
      <c r="BX58" s="100">
        <f t="shared" si="110"/>
        <v>73</v>
      </c>
      <c r="BY58" s="100">
        <f t="shared" si="110"/>
        <v>73</v>
      </c>
      <c r="BZ58" s="100">
        <f t="shared" si="110"/>
        <v>73</v>
      </c>
      <c r="CA58" s="100">
        <f t="shared" si="110"/>
        <v>73</v>
      </c>
      <c r="CB58" s="100">
        <f t="shared" si="110"/>
        <v>73</v>
      </c>
      <c r="CC58" s="100">
        <f t="shared" si="110"/>
        <v>73</v>
      </c>
      <c r="CD58" s="100">
        <f t="shared" si="110"/>
        <v>73</v>
      </c>
      <c r="CE58" s="100">
        <f t="shared" si="110"/>
        <v>73</v>
      </c>
      <c r="CF58" s="100">
        <f t="shared" si="110"/>
        <v>73</v>
      </c>
      <c r="CG58" s="100">
        <f t="shared" si="110"/>
        <v>73</v>
      </c>
      <c r="CH58" s="100">
        <f t="shared" ref="CH58:ES60" si="114">IF(LEFT(CH17,1)="V",$F$36,IF(ISNUMBER(CH17),CG58-CH17,CG58))</f>
        <v>73</v>
      </c>
      <c r="CI58" s="100">
        <f t="shared" si="114"/>
        <v>73</v>
      </c>
      <c r="CJ58" s="100">
        <f t="shared" si="114"/>
        <v>73</v>
      </c>
      <c r="CK58" s="100">
        <f t="shared" si="114"/>
        <v>73</v>
      </c>
      <c r="CL58" s="100">
        <f t="shared" si="114"/>
        <v>73</v>
      </c>
      <c r="CM58" s="100">
        <f t="shared" si="114"/>
        <v>73</v>
      </c>
      <c r="CN58" s="100">
        <f t="shared" si="114"/>
        <v>73</v>
      </c>
      <c r="CO58" s="100">
        <f t="shared" si="114"/>
        <v>73</v>
      </c>
      <c r="CP58" s="100">
        <f t="shared" si="114"/>
        <v>73</v>
      </c>
      <c r="CQ58" s="100">
        <f t="shared" si="114"/>
        <v>73</v>
      </c>
      <c r="CR58" s="100">
        <f t="shared" si="114"/>
        <v>73</v>
      </c>
      <c r="CS58" s="100">
        <f t="shared" si="114"/>
        <v>73</v>
      </c>
      <c r="CT58" s="100">
        <f t="shared" si="114"/>
        <v>73</v>
      </c>
      <c r="CU58" s="100">
        <f t="shared" si="114"/>
        <v>73</v>
      </c>
      <c r="CV58" s="100">
        <f t="shared" si="114"/>
        <v>73</v>
      </c>
      <c r="CW58" s="100">
        <f t="shared" si="114"/>
        <v>73</v>
      </c>
      <c r="CX58" s="100">
        <f t="shared" si="114"/>
        <v>73</v>
      </c>
      <c r="CY58" s="100">
        <f t="shared" si="114"/>
        <v>73</v>
      </c>
      <c r="CZ58" s="100">
        <f t="shared" si="114"/>
        <v>73</v>
      </c>
      <c r="DA58" s="100">
        <f t="shared" si="114"/>
        <v>73</v>
      </c>
      <c r="DB58" s="100">
        <f t="shared" si="114"/>
        <v>73</v>
      </c>
      <c r="DC58" s="100">
        <f t="shared" si="114"/>
        <v>73</v>
      </c>
      <c r="DD58" s="100">
        <f t="shared" si="114"/>
        <v>73</v>
      </c>
      <c r="DE58" s="100">
        <f t="shared" si="114"/>
        <v>73</v>
      </c>
      <c r="DF58" s="100">
        <f t="shared" si="114"/>
        <v>73</v>
      </c>
      <c r="DG58" s="100">
        <f t="shared" si="114"/>
        <v>73</v>
      </c>
      <c r="DH58" s="100">
        <f t="shared" si="114"/>
        <v>73</v>
      </c>
      <c r="DI58" s="100">
        <f t="shared" si="114"/>
        <v>73</v>
      </c>
      <c r="DJ58" s="100">
        <f t="shared" si="114"/>
        <v>73</v>
      </c>
      <c r="DK58" s="100">
        <f t="shared" si="114"/>
        <v>73</v>
      </c>
      <c r="DL58" s="100">
        <f t="shared" si="114"/>
        <v>73</v>
      </c>
      <c r="DM58" s="100">
        <f t="shared" si="114"/>
        <v>73</v>
      </c>
      <c r="DN58" s="100">
        <f t="shared" si="114"/>
        <v>73</v>
      </c>
      <c r="DO58" s="100">
        <f t="shared" si="114"/>
        <v>73</v>
      </c>
      <c r="DP58" s="100">
        <f t="shared" si="114"/>
        <v>73</v>
      </c>
      <c r="DQ58" s="100">
        <f t="shared" si="114"/>
        <v>73</v>
      </c>
      <c r="DR58" s="100">
        <f t="shared" si="114"/>
        <v>73</v>
      </c>
      <c r="DS58" s="100">
        <f t="shared" si="114"/>
        <v>73</v>
      </c>
      <c r="DT58" s="100">
        <f t="shared" si="114"/>
        <v>73</v>
      </c>
      <c r="DU58" s="100">
        <f t="shared" si="114"/>
        <v>73</v>
      </c>
      <c r="DV58" s="100">
        <f t="shared" si="114"/>
        <v>73</v>
      </c>
      <c r="DW58" s="100">
        <f t="shared" si="114"/>
        <v>73</v>
      </c>
      <c r="DX58" s="100">
        <f t="shared" si="114"/>
        <v>73</v>
      </c>
      <c r="DY58" s="100">
        <f t="shared" si="114"/>
        <v>73</v>
      </c>
      <c r="DZ58" s="100">
        <f t="shared" si="114"/>
        <v>73</v>
      </c>
      <c r="EA58" s="100">
        <f t="shared" si="114"/>
        <v>73</v>
      </c>
      <c r="EB58" s="100">
        <f t="shared" si="114"/>
        <v>73</v>
      </c>
      <c r="EC58" s="100">
        <f t="shared" si="114"/>
        <v>73</v>
      </c>
      <c r="ED58" s="100">
        <f t="shared" si="114"/>
        <v>73</v>
      </c>
      <c r="EE58" s="100">
        <f t="shared" si="114"/>
        <v>73</v>
      </c>
      <c r="EF58" s="100">
        <f t="shared" si="114"/>
        <v>73</v>
      </c>
      <c r="EG58" s="100">
        <f t="shared" si="114"/>
        <v>73</v>
      </c>
      <c r="EH58" s="100">
        <f t="shared" si="114"/>
        <v>73</v>
      </c>
      <c r="EI58" s="100">
        <f t="shared" si="114"/>
        <v>73</v>
      </c>
      <c r="EJ58" s="100">
        <f t="shared" si="114"/>
        <v>73</v>
      </c>
      <c r="EK58" s="100">
        <f t="shared" si="114"/>
        <v>73</v>
      </c>
      <c r="EL58" s="100">
        <f t="shared" si="114"/>
        <v>73</v>
      </c>
      <c r="EM58" s="100">
        <f t="shared" si="114"/>
        <v>73</v>
      </c>
      <c r="EN58" s="100">
        <f t="shared" si="114"/>
        <v>73</v>
      </c>
      <c r="EO58" s="100">
        <f t="shared" si="114"/>
        <v>73</v>
      </c>
      <c r="EP58" s="100">
        <f t="shared" si="114"/>
        <v>73</v>
      </c>
      <c r="EQ58" s="100">
        <f t="shared" si="114"/>
        <v>73</v>
      </c>
      <c r="ER58" s="100">
        <f t="shared" si="114"/>
        <v>73</v>
      </c>
      <c r="ES58" s="100">
        <f t="shared" si="114"/>
        <v>73</v>
      </c>
      <c r="ET58" s="100">
        <f t="shared" si="101"/>
        <v>73</v>
      </c>
      <c r="EU58" s="100">
        <f t="shared" si="108"/>
        <v>73</v>
      </c>
      <c r="EV58" s="100">
        <f t="shared" si="108"/>
        <v>73</v>
      </c>
      <c r="EW58" s="100">
        <f t="shared" si="108"/>
        <v>73</v>
      </c>
      <c r="EX58" s="100">
        <f t="shared" si="108"/>
        <v>73</v>
      </c>
      <c r="EY58" s="100">
        <f t="shared" si="108"/>
        <v>73</v>
      </c>
      <c r="EZ58" s="100">
        <f t="shared" si="108"/>
        <v>73</v>
      </c>
      <c r="FA58" s="100">
        <f t="shared" si="108"/>
        <v>73</v>
      </c>
      <c r="FB58" s="100">
        <f t="shared" si="108"/>
        <v>73</v>
      </c>
      <c r="FC58" s="100">
        <f t="shared" si="108"/>
        <v>73</v>
      </c>
      <c r="FD58" s="100">
        <f t="shared" si="108"/>
        <v>73</v>
      </c>
      <c r="FE58" s="100">
        <f t="shared" si="108"/>
        <v>73</v>
      </c>
      <c r="FF58" s="100">
        <f t="shared" si="108"/>
        <v>73</v>
      </c>
      <c r="FG58" s="100">
        <f t="shared" si="108"/>
        <v>73</v>
      </c>
      <c r="FH58" s="100">
        <f t="shared" si="108"/>
        <v>73</v>
      </c>
      <c r="FI58" s="100">
        <f t="shared" si="108"/>
        <v>73</v>
      </c>
      <c r="FJ58" s="100">
        <f t="shared" si="108"/>
        <v>73</v>
      </c>
      <c r="FK58" s="100">
        <f t="shared" si="108"/>
        <v>73</v>
      </c>
      <c r="FL58" s="100">
        <f t="shared" si="108"/>
        <v>73</v>
      </c>
      <c r="FM58" s="100">
        <f t="shared" si="108"/>
        <v>73</v>
      </c>
      <c r="FN58" s="100">
        <f t="shared" si="108"/>
        <v>73</v>
      </c>
      <c r="FO58" s="100">
        <f t="shared" si="108"/>
        <v>73</v>
      </c>
      <c r="FP58" s="100">
        <f t="shared" si="108"/>
        <v>73</v>
      </c>
      <c r="FQ58" s="100">
        <f t="shared" si="108"/>
        <v>73</v>
      </c>
      <c r="FR58" s="100">
        <f t="shared" si="108"/>
        <v>73</v>
      </c>
      <c r="FS58" s="100">
        <f t="shared" si="108"/>
        <v>73</v>
      </c>
      <c r="FT58" s="100">
        <f t="shared" si="108"/>
        <v>73</v>
      </c>
      <c r="FU58" s="100">
        <f t="shared" si="108"/>
        <v>73</v>
      </c>
      <c r="FV58" s="100">
        <f t="shared" si="108"/>
        <v>73</v>
      </c>
      <c r="FW58" s="100">
        <f t="shared" si="108"/>
        <v>73</v>
      </c>
      <c r="FX58" s="100">
        <f t="shared" si="108"/>
        <v>73</v>
      </c>
      <c r="FY58" s="100">
        <f t="shared" si="108"/>
        <v>73</v>
      </c>
      <c r="FZ58" s="100">
        <f t="shared" si="108"/>
        <v>73</v>
      </c>
      <c r="GA58" s="100">
        <f t="shared" si="108"/>
        <v>73</v>
      </c>
      <c r="GB58" s="100">
        <f t="shared" si="108"/>
        <v>73</v>
      </c>
      <c r="GC58" s="100">
        <f t="shared" si="108"/>
        <v>73</v>
      </c>
      <c r="GD58" s="100">
        <f t="shared" si="108"/>
        <v>73</v>
      </c>
      <c r="GE58" s="100">
        <f t="shared" si="108"/>
        <v>73</v>
      </c>
      <c r="GF58" s="100">
        <f t="shared" si="108"/>
        <v>73</v>
      </c>
      <c r="GG58" s="100">
        <f t="shared" si="108"/>
        <v>73</v>
      </c>
      <c r="GH58" s="100">
        <f t="shared" si="108"/>
        <v>73</v>
      </c>
      <c r="GI58" s="100">
        <f t="shared" si="108"/>
        <v>73</v>
      </c>
      <c r="GJ58" s="100">
        <f t="shared" si="108"/>
        <v>73</v>
      </c>
      <c r="GK58" s="100">
        <f t="shared" si="108"/>
        <v>73</v>
      </c>
      <c r="GL58" s="100">
        <f t="shared" si="108"/>
        <v>73</v>
      </c>
      <c r="GM58" s="100">
        <f t="shared" si="108"/>
        <v>73</v>
      </c>
      <c r="GN58" s="100">
        <f t="shared" si="108"/>
        <v>73</v>
      </c>
      <c r="GO58" s="100">
        <f t="shared" si="108"/>
        <v>73</v>
      </c>
      <c r="GP58" s="100">
        <f t="shared" si="108"/>
        <v>73</v>
      </c>
      <c r="GW58" s="541" t="s">
        <v>215</v>
      </c>
      <c r="GX58" s="540">
        <v>2015</v>
      </c>
      <c r="GY58" s="540">
        <v>2016</v>
      </c>
      <c r="GZ58" s="540">
        <v>2017</v>
      </c>
      <c r="HA58" s="540">
        <v>2018</v>
      </c>
      <c r="HB58" s="540">
        <v>2019</v>
      </c>
      <c r="HC58" s="540">
        <v>2020</v>
      </c>
      <c r="HD58" s="540">
        <v>2021</v>
      </c>
      <c r="HE58" s="540">
        <v>2022</v>
      </c>
      <c r="HF58" s="540">
        <v>2023</v>
      </c>
      <c r="HG58" s="540">
        <v>2024</v>
      </c>
      <c r="HH58" s="540">
        <v>2025</v>
      </c>
      <c r="HI58" s="540">
        <v>2026</v>
      </c>
      <c r="HJ58" s="540">
        <v>2027</v>
      </c>
      <c r="HK58" s="540">
        <v>2028</v>
      </c>
    </row>
    <row r="59" spans="1:220" ht="15.75" customHeight="1" x14ac:dyDescent="0.2">
      <c r="F59" s="23" t="s">
        <v>88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76" t="s">
        <v>88</v>
      </c>
      <c r="U59" s="100">
        <f>1000-509</f>
        <v>491</v>
      </c>
      <c r="V59" s="100">
        <f t="shared" si="34"/>
        <v>451</v>
      </c>
      <c r="W59" s="100">
        <f t="shared" ref="W59:CH60" si="115">IF(LEFT(W18,1)="V",$F$36,IF(ISNUMBER(W18),V59-W18,V59))</f>
        <v>413</v>
      </c>
      <c r="X59" s="100">
        <f t="shared" si="115"/>
        <v>384</v>
      </c>
      <c r="Y59" s="100">
        <f t="shared" si="115"/>
        <v>353</v>
      </c>
      <c r="Z59" s="100">
        <f t="shared" si="115"/>
        <v>336</v>
      </c>
      <c r="AA59" s="100">
        <f t="shared" si="115"/>
        <v>298</v>
      </c>
      <c r="AB59" s="100">
        <f t="shared" si="115"/>
        <v>274</v>
      </c>
      <c r="AC59" s="100">
        <f t="shared" si="115"/>
        <v>251</v>
      </c>
      <c r="AD59" s="100">
        <f t="shared" si="115"/>
        <v>228</v>
      </c>
      <c r="AE59" s="100">
        <f t="shared" si="115"/>
        <v>207</v>
      </c>
      <c r="AF59" s="100">
        <f t="shared" si="115"/>
        <v>207</v>
      </c>
      <c r="AG59" s="100">
        <f t="shared" si="115"/>
        <v>207</v>
      </c>
      <c r="AH59" s="100">
        <f t="shared" si="115"/>
        <v>207</v>
      </c>
      <c r="AI59" s="100">
        <f t="shared" si="115"/>
        <v>207</v>
      </c>
      <c r="AJ59" s="100">
        <f t="shared" si="115"/>
        <v>207</v>
      </c>
      <c r="AK59" s="100">
        <f t="shared" si="115"/>
        <v>184</v>
      </c>
      <c r="AL59" s="100">
        <f t="shared" si="115"/>
        <v>161</v>
      </c>
      <c r="AM59" s="100">
        <f t="shared" si="115"/>
        <v>138</v>
      </c>
      <c r="AN59" s="100">
        <f t="shared" si="115"/>
        <v>115</v>
      </c>
      <c r="AO59" s="100">
        <f t="shared" si="115"/>
        <v>92</v>
      </c>
      <c r="AP59" s="100">
        <f t="shared" si="115"/>
        <v>69</v>
      </c>
      <c r="AQ59" s="100">
        <f t="shared" si="115"/>
        <v>46</v>
      </c>
      <c r="AR59" s="100">
        <f t="shared" si="115"/>
        <v>23</v>
      </c>
      <c r="AS59" s="100">
        <f t="shared" si="115"/>
        <v>0</v>
      </c>
      <c r="AT59" s="100">
        <f t="shared" si="115"/>
        <v>0</v>
      </c>
      <c r="AU59" s="100">
        <f t="shared" si="115"/>
        <v>0</v>
      </c>
      <c r="AV59" s="100">
        <f t="shared" si="115"/>
        <v>0</v>
      </c>
      <c r="AW59" s="100">
        <f t="shared" si="115"/>
        <v>0</v>
      </c>
      <c r="AX59" s="100">
        <f t="shared" si="115"/>
        <v>0</v>
      </c>
      <c r="AY59" s="100">
        <f t="shared" si="115"/>
        <v>0</v>
      </c>
      <c r="AZ59" s="100">
        <f t="shared" si="115"/>
        <v>0</v>
      </c>
      <c r="BA59" s="100">
        <f t="shared" si="115"/>
        <v>0</v>
      </c>
      <c r="BB59" s="100">
        <f t="shared" si="115"/>
        <v>0</v>
      </c>
      <c r="BC59" s="100">
        <f t="shared" si="115"/>
        <v>0</v>
      </c>
      <c r="BD59" s="100">
        <f t="shared" si="115"/>
        <v>0</v>
      </c>
      <c r="BE59" s="100">
        <f t="shared" si="115"/>
        <v>0</v>
      </c>
      <c r="BF59" s="100">
        <f t="shared" si="115"/>
        <v>0</v>
      </c>
      <c r="BG59" s="100">
        <f t="shared" si="115"/>
        <v>0</v>
      </c>
      <c r="BH59" s="100">
        <f t="shared" si="115"/>
        <v>0</v>
      </c>
      <c r="BI59" s="100">
        <f t="shared" si="115"/>
        <v>0</v>
      </c>
      <c r="BJ59" s="100">
        <f t="shared" si="115"/>
        <v>0</v>
      </c>
      <c r="BK59" s="100">
        <f t="shared" si="115"/>
        <v>0</v>
      </c>
      <c r="BL59" s="100">
        <f t="shared" si="115"/>
        <v>0</v>
      </c>
      <c r="BM59" s="100">
        <f t="shared" si="115"/>
        <v>0</v>
      </c>
      <c r="BN59" s="100">
        <f t="shared" si="115"/>
        <v>0</v>
      </c>
      <c r="BO59" s="100">
        <f t="shared" si="115"/>
        <v>0</v>
      </c>
      <c r="BP59" s="100">
        <f t="shared" si="115"/>
        <v>0</v>
      </c>
      <c r="BQ59" s="100">
        <f t="shared" si="115"/>
        <v>0</v>
      </c>
      <c r="BR59" s="100">
        <f t="shared" si="115"/>
        <v>0</v>
      </c>
      <c r="BS59" s="100">
        <f t="shared" si="115"/>
        <v>0</v>
      </c>
      <c r="BT59" s="100">
        <f t="shared" si="115"/>
        <v>0</v>
      </c>
      <c r="BU59" s="100">
        <f t="shared" si="115"/>
        <v>0</v>
      </c>
      <c r="BV59" s="100">
        <f t="shared" si="115"/>
        <v>0</v>
      </c>
      <c r="BW59" s="100">
        <f t="shared" si="115"/>
        <v>0</v>
      </c>
      <c r="BX59" s="100">
        <f t="shared" si="115"/>
        <v>0</v>
      </c>
      <c r="BY59" s="100">
        <f t="shared" si="115"/>
        <v>0</v>
      </c>
      <c r="BZ59" s="100">
        <f t="shared" si="115"/>
        <v>0</v>
      </c>
      <c r="CA59" s="100">
        <f t="shared" si="115"/>
        <v>0</v>
      </c>
      <c r="CB59" s="100">
        <f t="shared" si="115"/>
        <v>0</v>
      </c>
      <c r="CC59" s="100">
        <f t="shared" si="115"/>
        <v>0</v>
      </c>
      <c r="CD59" s="100">
        <f t="shared" si="115"/>
        <v>0</v>
      </c>
      <c r="CE59" s="100">
        <f t="shared" si="115"/>
        <v>0</v>
      </c>
      <c r="CF59" s="100">
        <f t="shared" si="115"/>
        <v>0</v>
      </c>
      <c r="CG59" s="100">
        <f t="shared" si="115"/>
        <v>0</v>
      </c>
      <c r="CH59" s="100">
        <f t="shared" si="115"/>
        <v>0</v>
      </c>
      <c r="CI59" s="100">
        <f t="shared" si="114"/>
        <v>0</v>
      </c>
      <c r="CJ59" s="100">
        <f t="shared" si="114"/>
        <v>0</v>
      </c>
      <c r="CK59" s="100">
        <f t="shared" si="114"/>
        <v>0</v>
      </c>
      <c r="CL59" s="100">
        <f t="shared" si="114"/>
        <v>0</v>
      </c>
      <c r="CM59" s="100">
        <f t="shared" si="114"/>
        <v>0</v>
      </c>
      <c r="CN59" s="100">
        <f t="shared" si="114"/>
        <v>0</v>
      </c>
      <c r="CO59" s="100">
        <f t="shared" si="114"/>
        <v>0</v>
      </c>
      <c r="CP59" s="100">
        <f t="shared" si="114"/>
        <v>0</v>
      </c>
      <c r="CQ59" s="100">
        <f t="shared" si="114"/>
        <v>0</v>
      </c>
      <c r="CR59" s="100">
        <f t="shared" si="114"/>
        <v>0</v>
      </c>
      <c r="CS59" s="100">
        <f t="shared" si="114"/>
        <v>0</v>
      </c>
      <c r="CT59" s="100">
        <f t="shared" si="114"/>
        <v>0</v>
      </c>
      <c r="CU59" s="100">
        <f t="shared" si="114"/>
        <v>0</v>
      </c>
      <c r="CV59" s="100">
        <f t="shared" si="114"/>
        <v>0</v>
      </c>
      <c r="CW59" s="100">
        <f t="shared" si="114"/>
        <v>0</v>
      </c>
      <c r="CX59" s="100">
        <f t="shared" si="114"/>
        <v>0</v>
      </c>
      <c r="CY59" s="100">
        <f t="shared" si="114"/>
        <v>0</v>
      </c>
      <c r="CZ59" s="100">
        <f t="shared" si="114"/>
        <v>0</v>
      </c>
      <c r="DA59" s="100">
        <f t="shared" si="114"/>
        <v>0</v>
      </c>
      <c r="DB59" s="100">
        <f t="shared" si="114"/>
        <v>0</v>
      </c>
      <c r="DC59" s="100">
        <f t="shared" si="114"/>
        <v>0</v>
      </c>
      <c r="DD59" s="100">
        <f t="shared" si="114"/>
        <v>0</v>
      </c>
      <c r="DE59" s="100">
        <f t="shared" si="114"/>
        <v>0</v>
      </c>
      <c r="DF59" s="100">
        <f t="shared" si="114"/>
        <v>0</v>
      </c>
      <c r="DG59" s="100">
        <f t="shared" si="114"/>
        <v>0</v>
      </c>
      <c r="DH59" s="100">
        <f t="shared" si="114"/>
        <v>0</v>
      </c>
      <c r="DI59" s="100">
        <f t="shared" si="114"/>
        <v>0</v>
      </c>
      <c r="DJ59" s="100">
        <f t="shared" si="114"/>
        <v>0</v>
      </c>
      <c r="DK59" s="100">
        <f t="shared" si="114"/>
        <v>0</v>
      </c>
      <c r="DL59" s="100">
        <f t="shared" si="114"/>
        <v>0</v>
      </c>
      <c r="DM59" s="100">
        <f t="shared" si="114"/>
        <v>0</v>
      </c>
      <c r="DN59" s="100">
        <f t="shared" si="114"/>
        <v>0</v>
      </c>
      <c r="DO59" s="100">
        <f t="shared" si="114"/>
        <v>0</v>
      </c>
      <c r="DP59" s="100">
        <f t="shared" si="114"/>
        <v>0</v>
      </c>
      <c r="DQ59" s="100">
        <f t="shared" si="114"/>
        <v>0</v>
      </c>
      <c r="DR59" s="100">
        <f t="shared" si="114"/>
        <v>0</v>
      </c>
      <c r="DS59" s="100">
        <f t="shared" si="114"/>
        <v>0</v>
      </c>
      <c r="DT59" s="100">
        <f t="shared" si="114"/>
        <v>0</v>
      </c>
      <c r="DU59" s="100">
        <f t="shared" si="114"/>
        <v>0</v>
      </c>
      <c r="DV59" s="100">
        <f t="shared" si="114"/>
        <v>0</v>
      </c>
      <c r="DW59" s="100">
        <f t="shared" si="114"/>
        <v>0</v>
      </c>
      <c r="DX59" s="100">
        <f t="shared" si="114"/>
        <v>0</v>
      </c>
      <c r="DY59" s="100">
        <f t="shared" si="114"/>
        <v>0</v>
      </c>
      <c r="DZ59" s="100">
        <f t="shared" si="114"/>
        <v>0</v>
      </c>
      <c r="EA59" s="100">
        <f t="shared" si="114"/>
        <v>0</v>
      </c>
      <c r="EB59" s="100">
        <f t="shared" si="114"/>
        <v>0</v>
      </c>
      <c r="EC59" s="100">
        <f t="shared" si="114"/>
        <v>0</v>
      </c>
      <c r="ED59" s="100">
        <f t="shared" si="114"/>
        <v>0</v>
      </c>
      <c r="EE59" s="100">
        <f t="shared" si="114"/>
        <v>0</v>
      </c>
      <c r="EF59" s="100">
        <f t="shared" si="114"/>
        <v>0</v>
      </c>
      <c r="EG59" s="100">
        <f t="shared" si="114"/>
        <v>0</v>
      </c>
      <c r="EH59" s="100">
        <f t="shared" si="114"/>
        <v>0</v>
      </c>
      <c r="EI59" s="100">
        <f t="shared" si="114"/>
        <v>0</v>
      </c>
      <c r="EJ59" s="100">
        <f t="shared" si="114"/>
        <v>0</v>
      </c>
      <c r="EK59" s="100">
        <f t="shared" si="114"/>
        <v>0</v>
      </c>
      <c r="EL59" s="100">
        <f t="shared" si="114"/>
        <v>0</v>
      </c>
      <c r="EM59" s="100">
        <f t="shared" si="114"/>
        <v>0</v>
      </c>
      <c r="EN59" s="100">
        <f t="shared" si="114"/>
        <v>0</v>
      </c>
      <c r="EO59" s="100">
        <f t="shared" si="114"/>
        <v>0</v>
      </c>
      <c r="EP59" s="100">
        <f t="shared" si="114"/>
        <v>0</v>
      </c>
      <c r="EQ59" s="100">
        <f t="shared" si="114"/>
        <v>0</v>
      </c>
      <c r="ER59" s="100">
        <f t="shared" si="114"/>
        <v>0</v>
      </c>
      <c r="ES59" s="100">
        <f t="shared" si="114"/>
        <v>0</v>
      </c>
      <c r="ET59" s="100">
        <f t="shared" si="101"/>
        <v>0</v>
      </c>
      <c r="EU59" s="100">
        <f t="shared" si="108"/>
        <v>0</v>
      </c>
      <c r="EV59" s="100">
        <f t="shared" si="108"/>
        <v>0</v>
      </c>
      <c r="EW59" s="100">
        <f t="shared" si="108"/>
        <v>0</v>
      </c>
      <c r="EX59" s="100">
        <f t="shared" si="108"/>
        <v>0</v>
      </c>
      <c r="EY59" s="100">
        <f t="shared" si="108"/>
        <v>0</v>
      </c>
      <c r="EZ59" s="100">
        <f t="shared" si="108"/>
        <v>0</v>
      </c>
      <c r="FA59" s="100">
        <f t="shared" si="108"/>
        <v>0</v>
      </c>
      <c r="FB59" s="100">
        <f t="shared" si="108"/>
        <v>0</v>
      </c>
      <c r="FC59" s="100">
        <f t="shared" si="108"/>
        <v>0</v>
      </c>
      <c r="FD59" s="100">
        <f t="shared" si="108"/>
        <v>0</v>
      </c>
      <c r="FE59" s="100">
        <f t="shared" si="108"/>
        <v>0</v>
      </c>
      <c r="FF59" s="100">
        <f t="shared" si="108"/>
        <v>0</v>
      </c>
      <c r="FG59" s="100">
        <f t="shared" si="108"/>
        <v>0</v>
      </c>
      <c r="FH59" s="100">
        <f t="shared" si="108"/>
        <v>0</v>
      </c>
      <c r="FI59" s="100">
        <f t="shared" si="108"/>
        <v>0</v>
      </c>
      <c r="FJ59" s="100">
        <f t="shared" ref="FJ59:GP59" si="116">IF(LEFT(FJ18,1)="V",$F$36,IF(ISNUMBER(FJ18),FI59-FJ18,FI59))</f>
        <v>0</v>
      </c>
      <c r="FK59" s="100">
        <f t="shared" si="116"/>
        <v>0</v>
      </c>
      <c r="FL59" s="100">
        <f t="shared" si="116"/>
        <v>0</v>
      </c>
      <c r="FM59" s="100">
        <f t="shared" si="116"/>
        <v>0</v>
      </c>
      <c r="FN59" s="100">
        <f t="shared" si="116"/>
        <v>0</v>
      </c>
      <c r="FO59" s="100">
        <f t="shared" si="116"/>
        <v>0</v>
      </c>
      <c r="FP59" s="100">
        <f t="shared" si="116"/>
        <v>0</v>
      </c>
      <c r="FQ59" s="100">
        <f t="shared" si="116"/>
        <v>0</v>
      </c>
      <c r="FR59" s="100">
        <f t="shared" si="116"/>
        <v>0</v>
      </c>
      <c r="FS59" s="100">
        <f t="shared" si="116"/>
        <v>0</v>
      </c>
      <c r="FT59" s="100">
        <f t="shared" si="116"/>
        <v>0</v>
      </c>
      <c r="FU59" s="100">
        <f t="shared" si="116"/>
        <v>0</v>
      </c>
      <c r="FV59" s="100">
        <f t="shared" si="116"/>
        <v>0</v>
      </c>
      <c r="FW59" s="100">
        <f t="shared" si="116"/>
        <v>0</v>
      </c>
      <c r="FX59" s="100">
        <f t="shared" si="116"/>
        <v>0</v>
      </c>
      <c r="FY59" s="100">
        <f t="shared" si="116"/>
        <v>0</v>
      </c>
      <c r="FZ59" s="100">
        <f t="shared" si="116"/>
        <v>0</v>
      </c>
      <c r="GA59" s="100">
        <f t="shared" si="116"/>
        <v>0</v>
      </c>
      <c r="GB59" s="100">
        <f t="shared" si="116"/>
        <v>0</v>
      </c>
      <c r="GC59" s="100">
        <f t="shared" si="116"/>
        <v>0</v>
      </c>
      <c r="GD59" s="100">
        <f t="shared" si="116"/>
        <v>0</v>
      </c>
      <c r="GE59" s="100">
        <f t="shared" si="116"/>
        <v>0</v>
      </c>
      <c r="GF59" s="100">
        <f t="shared" si="116"/>
        <v>0</v>
      </c>
      <c r="GG59" s="100">
        <f t="shared" si="116"/>
        <v>0</v>
      </c>
      <c r="GH59" s="100">
        <f t="shared" si="116"/>
        <v>0</v>
      </c>
      <c r="GI59" s="100">
        <f t="shared" si="116"/>
        <v>0</v>
      </c>
      <c r="GJ59" s="100">
        <f t="shared" si="116"/>
        <v>0</v>
      </c>
      <c r="GK59" s="100">
        <f t="shared" si="116"/>
        <v>0</v>
      </c>
      <c r="GL59" s="100">
        <f t="shared" si="116"/>
        <v>0</v>
      </c>
      <c r="GM59" s="100">
        <f t="shared" si="116"/>
        <v>0</v>
      </c>
      <c r="GN59" s="100">
        <f t="shared" si="116"/>
        <v>0</v>
      </c>
      <c r="GO59" s="100">
        <f t="shared" si="116"/>
        <v>0</v>
      </c>
      <c r="GP59" s="100">
        <f t="shared" si="116"/>
        <v>0</v>
      </c>
      <c r="GW59" s="542" t="s">
        <v>17</v>
      </c>
      <c r="GX59" s="540">
        <f>IF($GX30="N",0,IF(YEAR($GX30)=GX$58,1,0))</f>
        <v>0</v>
      </c>
      <c r="GY59" s="540">
        <f t="shared" ref="GY59:HK59" si="117">IF($GX30="N",0,IF(YEAR($GX30)=GY$58,1,0))</f>
        <v>0</v>
      </c>
      <c r="GZ59" s="540">
        <f t="shared" si="117"/>
        <v>0</v>
      </c>
      <c r="HA59" s="540">
        <f t="shared" si="117"/>
        <v>0</v>
      </c>
      <c r="HB59" s="540">
        <f t="shared" si="117"/>
        <v>0</v>
      </c>
      <c r="HC59" s="540">
        <f t="shared" si="117"/>
        <v>0</v>
      </c>
      <c r="HD59" s="540">
        <f t="shared" si="117"/>
        <v>0</v>
      </c>
      <c r="HE59" s="540">
        <f t="shared" si="117"/>
        <v>0</v>
      </c>
      <c r="HF59" s="540">
        <f t="shared" si="117"/>
        <v>0</v>
      </c>
      <c r="HG59" s="540">
        <f t="shared" si="117"/>
        <v>0</v>
      </c>
      <c r="HH59" s="540">
        <f t="shared" si="117"/>
        <v>0</v>
      </c>
      <c r="HI59" s="540">
        <f t="shared" si="117"/>
        <v>0</v>
      </c>
      <c r="HJ59" s="540">
        <f t="shared" si="117"/>
        <v>0</v>
      </c>
      <c r="HK59" s="540">
        <f t="shared" si="117"/>
        <v>0</v>
      </c>
    </row>
    <row r="60" spans="1:220" ht="15.75" customHeight="1" x14ac:dyDescent="0.2">
      <c r="F60" s="23" t="s">
        <v>89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76" t="s">
        <v>89</v>
      </c>
      <c r="U60" s="100">
        <v>429</v>
      </c>
      <c r="V60" s="100">
        <f t="shared" si="34"/>
        <v>429</v>
      </c>
      <c r="W60" s="100">
        <f t="shared" si="115"/>
        <v>429</v>
      </c>
      <c r="X60" s="100">
        <f t="shared" si="115"/>
        <v>406</v>
      </c>
      <c r="Y60" s="100">
        <f t="shared" si="115"/>
        <v>367</v>
      </c>
      <c r="Z60" s="100">
        <f t="shared" si="115"/>
        <v>353</v>
      </c>
      <c r="AA60" s="100">
        <f t="shared" si="115"/>
        <v>344</v>
      </c>
      <c r="AB60" s="100">
        <f t="shared" si="115"/>
        <v>340</v>
      </c>
      <c r="AC60" s="100">
        <f t="shared" si="115"/>
        <v>317</v>
      </c>
      <c r="AD60" s="100">
        <f t="shared" si="115"/>
        <v>294</v>
      </c>
      <c r="AE60" s="100">
        <f t="shared" si="115"/>
        <v>278</v>
      </c>
      <c r="AF60" s="100">
        <f t="shared" si="115"/>
        <v>262</v>
      </c>
      <c r="AG60" s="100">
        <f t="shared" si="115"/>
        <v>246</v>
      </c>
      <c r="AH60" s="100">
        <f t="shared" si="115"/>
        <v>230</v>
      </c>
      <c r="AI60" s="100">
        <f t="shared" si="115"/>
        <v>214</v>
      </c>
      <c r="AJ60" s="100">
        <f t="shared" si="115"/>
        <v>198</v>
      </c>
      <c r="AK60" s="100">
        <f t="shared" si="115"/>
        <v>182</v>
      </c>
      <c r="AL60" s="100">
        <f t="shared" si="115"/>
        <v>166</v>
      </c>
      <c r="AM60" s="100">
        <f t="shared" si="115"/>
        <v>150</v>
      </c>
      <c r="AN60" s="100">
        <f t="shared" si="115"/>
        <v>134</v>
      </c>
      <c r="AO60" s="100">
        <f t="shared" si="115"/>
        <v>118</v>
      </c>
      <c r="AP60" s="100">
        <f t="shared" si="115"/>
        <v>102</v>
      </c>
      <c r="AQ60" s="100">
        <f t="shared" si="115"/>
        <v>86</v>
      </c>
      <c r="AR60" s="100">
        <f t="shared" si="115"/>
        <v>70</v>
      </c>
      <c r="AS60" s="100">
        <f t="shared" si="115"/>
        <v>54</v>
      </c>
      <c r="AT60" s="100">
        <f t="shared" si="115"/>
        <v>49</v>
      </c>
      <c r="AU60" s="100">
        <f t="shared" si="115"/>
        <v>49</v>
      </c>
      <c r="AV60" s="100">
        <f t="shared" si="115"/>
        <v>49</v>
      </c>
      <c r="AW60" s="100">
        <f t="shared" si="115"/>
        <v>49</v>
      </c>
      <c r="AX60" s="100">
        <f t="shared" si="115"/>
        <v>49</v>
      </c>
      <c r="AY60" s="100">
        <f t="shared" si="115"/>
        <v>49</v>
      </c>
      <c r="AZ60" s="100">
        <f t="shared" si="115"/>
        <v>49</v>
      </c>
      <c r="BA60" s="100">
        <f t="shared" si="115"/>
        <v>49</v>
      </c>
      <c r="BB60" s="100">
        <f t="shared" si="115"/>
        <v>49</v>
      </c>
      <c r="BC60" s="100">
        <f t="shared" si="115"/>
        <v>49</v>
      </c>
      <c r="BD60" s="100">
        <f t="shared" si="115"/>
        <v>49</v>
      </c>
      <c r="BE60" s="100">
        <f t="shared" si="115"/>
        <v>49</v>
      </c>
      <c r="BF60" s="100">
        <f t="shared" si="115"/>
        <v>49</v>
      </c>
      <c r="BG60" s="100">
        <f t="shared" si="115"/>
        <v>49</v>
      </c>
      <c r="BH60" s="100">
        <f t="shared" si="115"/>
        <v>49</v>
      </c>
      <c r="BI60" s="100">
        <f t="shared" si="115"/>
        <v>49</v>
      </c>
      <c r="BJ60" s="100">
        <f t="shared" si="115"/>
        <v>49</v>
      </c>
      <c r="BK60" s="100">
        <f t="shared" si="115"/>
        <v>49</v>
      </c>
      <c r="BL60" s="100">
        <f t="shared" si="115"/>
        <v>49</v>
      </c>
      <c r="BM60" s="100">
        <f t="shared" si="115"/>
        <v>49</v>
      </c>
      <c r="BN60" s="100">
        <f t="shared" si="115"/>
        <v>49</v>
      </c>
      <c r="BO60" s="100">
        <f t="shared" si="115"/>
        <v>49</v>
      </c>
      <c r="BP60" s="100">
        <f t="shared" si="115"/>
        <v>49</v>
      </c>
      <c r="BQ60" s="100">
        <f t="shared" si="115"/>
        <v>49</v>
      </c>
      <c r="BR60" s="100">
        <f t="shared" si="115"/>
        <v>49</v>
      </c>
      <c r="BS60" s="100">
        <f t="shared" si="115"/>
        <v>49</v>
      </c>
      <c r="BT60" s="100">
        <f t="shared" si="115"/>
        <v>49</v>
      </c>
      <c r="BU60" s="100">
        <f t="shared" si="115"/>
        <v>49</v>
      </c>
      <c r="BV60" s="100">
        <f t="shared" si="115"/>
        <v>49</v>
      </c>
      <c r="BW60" s="100">
        <f t="shared" si="115"/>
        <v>49</v>
      </c>
      <c r="BX60" s="100">
        <f t="shared" si="115"/>
        <v>49</v>
      </c>
      <c r="BY60" s="100">
        <f t="shared" si="115"/>
        <v>49</v>
      </c>
      <c r="BZ60" s="100">
        <f t="shared" si="115"/>
        <v>49</v>
      </c>
      <c r="CA60" s="100">
        <f t="shared" si="115"/>
        <v>49</v>
      </c>
      <c r="CB60" s="100">
        <f t="shared" si="115"/>
        <v>49</v>
      </c>
      <c r="CC60" s="100">
        <f t="shared" si="115"/>
        <v>49</v>
      </c>
      <c r="CD60" s="100">
        <f t="shared" si="115"/>
        <v>49</v>
      </c>
      <c r="CE60" s="100">
        <f t="shared" si="115"/>
        <v>49</v>
      </c>
      <c r="CF60" s="100">
        <f t="shared" si="115"/>
        <v>49</v>
      </c>
      <c r="CG60" s="100">
        <f t="shared" si="115"/>
        <v>49</v>
      </c>
      <c r="CH60" s="100">
        <f t="shared" si="115"/>
        <v>49</v>
      </c>
      <c r="CI60" s="100">
        <f t="shared" si="114"/>
        <v>49</v>
      </c>
      <c r="CJ60" s="100">
        <f t="shared" si="114"/>
        <v>49</v>
      </c>
      <c r="CK60" s="100">
        <f t="shared" si="114"/>
        <v>49</v>
      </c>
      <c r="CL60" s="100">
        <f t="shared" si="114"/>
        <v>49</v>
      </c>
      <c r="CM60" s="100">
        <f t="shared" si="114"/>
        <v>49</v>
      </c>
      <c r="CN60" s="100">
        <f t="shared" si="114"/>
        <v>49</v>
      </c>
      <c r="CO60" s="100">
        <f t="shared" si="114"/>
        <v>49</v>
      </c>
      <c r="CP60" s="100">
        <f t="shared" si="114"/>
        <v>49</v>
      </c>
      <c r="CQ60" s="100">
        <f t="shared" si="114"/>
        <v>49</v>
      </c>
      <c r="CR60" s="100">
        <f t="shared" si="114"/>
        <v>49</v>
      </c>
      <c r="CS60" s="100">
        <f t="shared" si="114"/>
        <v>49</v>
      </c>
      <c r="CT60" s="100">
        <f t="shared" si="114"/>
        <v>49</v>
      </c>
      <c r="CU60" s="100">
        <f t="shared" si="114"/>
        <v>49</v>
      </c>
      <c r="CV60" s="100">
        <f t="shared" si="114"/>
        <v>49</v>
      </c>
      <c r="CW60" s="100">
        <f t="shared" si="114"/>
        <v>49</v>
      </c>
      <c r="CX60" s="100">
        <f t="shared" si="114"/>
        <v>49</v>
      </c>
      <c r="CY60" s="100">
        <f t="shared" si="114"/>
        <v>49</v>
      </c>
      <c r="CZ60" s="100">
        <f t="shared" si="114"/>
        <v>49</v>
      </c>
      <c r="DA60" s="100">
        <f t="shared" si="114"/>
        <v>49</v>
      </c>
      <c r="DB60" s="100">
        <f t="shared" si="114"/>
        <v>49</v>
      </c>
      <c r="DC60" s="100">
        <f t="shared" si="114"/>
        <v>49</v>
      </c>
      <c r="DD60" s="100">
        <f t="shared" si="114"/>
        <v>49</v>
      </c>
      <c r="DE60" s="100">
        <f t="shared" si="114"/>
        <v>49</v>
      </c>
      <c r="DF60" s="100">
        <f t="shared" si="114"/>
        <v>49</v>
      </c>
      <c r="DG60" s="100">
        <f t="shared" si="114"/>
        <v>49</v>
      </c>
      <c r="DH60" s="100">
        <f t="shared" si="114"/>
        <v>49</v>
      </c>
      <c r="DI60" s="100">
        <f t="shared" si="114"/>
        <v>49</v>
      </c>
      <c r="DJ60" s="100">
        <f t="shared" si="114"/>
        <v>49</v>
      </c>
      <c r="DK60" s="100">
        <f t="shared" si="114"/>
        <v>49</v>
      </c>
      <c r="DL60" s="100">
        <f t="shared" si="114"/>
        <v>49</v>
      </c>
      <c r="DM60" s="100">
        <f t="shared" si="114"/>
        <v>49</v>
      </c>
      <c r="DN60" s="100">
        <f t="shared" si="114"/>
        <v>49</v>
      </c>
      <c r="DO60" s="100">
        <f t="shared" si="114"/>
        <v>49</v>
      </c>
      <c r="DP60" s="100">
        <f t="shared" si="114"/>
        <v>49</v>
      </c>
      <c r="DQ60" s="100">
        <f t="shared" si="114"/>
        <v>49</v>
      </c>
      <c r="DR60" s="100">
        <f t="shared" si="114"/>
        <v>49</v>
      </c>
      <c r="DS60" s="100">
        <f t="shared" si="114"/>
        <v>49</v>
      </c>
      <c r="DT60" s="100">
        <f t="shared" si="114"/>
        <v>49</v>
      </c>
      <c r="DU60" s="100">
        <f t="shared" si="114"/>
        <v>49</v>
      </c>
      <c r="DV60" s="100">
        <f t="shared" si="114"/>
        <v>49</v>
      </c>
      <c r="DW60" s="100">
        <f t="shared" si="114"/>
        <v>49</v>
      </c>
      <c r="DX60" s="100">
        <f t="shared" si="114"/>
        <v>49</v>
      </c>
      <c r="DY60" s="100">
        <f t="shared" si="114"/>
        <v>49</v>
      </c>
      <c r="DZ60" s="100">
        <f t="shared" si="114"/>
        <v>49</v>
      </c>
      <c r="EA60" s="100">
        <f t="shared" si="114"/>
        <v>49</v>
      </c>
      <c r="EB60" s="100">
        <f t="shared" si="114"/>
        <v>49</v>
      </c>
      <c r="EC60" s="100">
        <f t="shared" si="114"/>
        <v>49</v>
      </c>
      <c r="ED60" s="100">
        <f t="shared" si="114"/>
        <v>49</v>
      </c>
      <c r="EE60" s="100">
        <f t="shared" si="114"/>
        <v>49</v>
      </c>
      <c r="EF60" s="100">
        <f t="shared" si="114"/>
        <v>49</v>
      </c>
      <c r="EG60" s="100">
        <f t="shared" si="114"/>
        <v>49</v>
      </c>
      <c r="EH60" s="100">
        <f t="shared" si="114"/>
        <v>49</v>
      </c>
      <c r="EI60" s="100">
        <f t="shared" si="114"/>
        <v>49</v>
      </c>
      <c r="EJ60" s="100">
        <f t="shared" si="114"/>
        <v>49</v>
      </c>
      <c r="EK60" s="100">
        <f t="shared" si="114"/>
        <v>49</v>
      </c>
      <c r="EL60" s="100">
        <f t="shared" si="114"/>
        <v>49</v>
      </c>
      <c r="EM60" s="100">
        <f t="shared" si="114"/>
        <v>49</v>
      </c>
      <c r="EN60" s="100">
        <f t="shared" si="114"/>
        <v>49</v>
      </c>
      <c r="EO60" s="100">
        <f t="shared" si="114"/>
        <v>49</v>
      </c>
      <c r="EP60" s="100">
        <f t="shared" si="114"/>
        <v>49</v>
      </c>
      <c r="EQ60" s="100">
        <f t="shared" si="114"/>
        <v>49</v>
      </c>
      <c r="ER60" s="100">
        <f t="shared" si="114"/>
        <v>49</v>
      </c>
      <c r="ES60" s="100">
        <f t="shared" si="114"/>
        <v>49</v>
      </c>
      <c r="ET60" s="100">
        <f t="shared" si="101"/>
        <v>49</v>
      </c>
      <c r="EU60" s="100">
        <f t="shared" ref="EU60:GP60" si="118">IF(LEFT(EU19,1)="V",$F$36,IF(ISNUMBER(EU19),ET60-EU19,ET60))</f>
        <v>49</v>
      </c>
      <c r="EV60" s="100">
        <f t="shared" si="118"/>
        <v>49</v>
      </c>
      <c r="EW60" s="100">
        <f t="shared" si="118"/>
        <v>49</v>
      </c>
      <c r="EX60" s="100">
        <f t="shared" si="118"/>
        <v>49</v>
      </c>
      <c r="EY60" s="100">
        <f t="shared" si="118"/>
        <v>49</v>
      </c>
      <c r="EZ60" s="100">
        <f t="shared" si="118"/>
        <v>49</v>
      </c>
      <c r="FA60" s="100">
        <f t="shared" si="118"/>
        <v>49</v>
      </c>
      <c r="FB60" s="100">
        <f t="shared" si="118"/>
        <v>49</v>
      </c>
      <c r="FC60" s="100">
        <f t="shared" si="118"/>
        <v>49</v>
      </c>
      <c r="FD60" s="100">
        <f t="shared" si="118"/>
        <v>49</v>
      </c>
      <c r="FE60" s="100">
        <f t="shared" si="118"/>
        <v>49</v>
      </c>
      <c r="FF60" s="100">
        <f t="shared" si="118"/>
        <v>49</v>
      </c>
      <c r="FG60" s="100">
        <f t="shared" si="118"/>
        <v>49</v>
      </c>
      <c r="FH60" s="100">
        <f t="shared" si="118"/>
        <v>49</v>
      </c>
      <c r="FI60" s="100">
        <f t="shared" si="118"/>
        <v>49</v>
      </c>
      <c r="FJ60" s="100">
        <f t="shared" si="118"/>
        <v>49</v>
      </c>
      <c r="FK60" s="100">
        <f t="shared" si="118"/>
        <v>49</v>
      </c>
      <c r="FL60" s="100">
        <f t="shared" si="118"/>
        <v>49</v>
      </c>
      <c r="FM60" s="100">
        <f t="shared" si="118"/>
        <v>49</v>
      </c>
      <c r="FN60" s="100">
        <f t="shared" si="118"/>
        <v>49</v>
      </c>
      <c r="FO60" s="100">
        <f t="shared" si="118"/>
        <v>49</v>
      </c>
      <c r="FP60" s="100">
        <f t="shared" si="118"/>
        <v>49</v>
      </c>
      <c r="FQ60" s="100">
        <f t="shared" si="118"/>
        <v>49</v>
      </c>
      <c r="FR60" s="100">
        <f t="shared" si="118"/>
        <v>49</v>
      </c>
      <c r="FS60" s="100">
        <f t="shared" si="118"/>
        <v>49</v>
      </c>
      <c r="FT60" s="100">
        <f t="shared" si="118"/>
        <v>49</v>
      </c>
      <c r="FU60" s="100">
        <f t="shared" si="118"/>
        <v>49</v>
      </c>
      <c r="FV60" s="100">
        <f t="shared" si="118"/>
        <v>49</v>
      </c>
      <c r="FW60" s="100">
        <f t="shared" si="118"/>
        <v>49</v>
      </c>
      <c r="FX60" s="100">
        <f t="shared" si="118"/>
        <v>49</v>
      </c>
      <c r="FY60" s="100">
        <f t="shared" si="118"/>
        <v>49</v>
      </c>
      <c r="FZ60" s="100">
        <f t="shared" si="118"/>
        <v>49</v>
      </c>
      <c r="GA60" s="100">
        <f t="shared" si="118"/>
        <v>49</v>
      </c>
      <c r="GB60" s="100">
        <f t="shared" si="118"/>
        <v>49</v>
      </c>
      <c r="GC60" s="100">
        <f t="shared" si="118"/>
        <v>49</v>
      </c>
      <c r="GD60" s="100">
        <f t="shared" si="118"/>
        <v>49</v>
      </c>
      <c r="GE60" s="100">
        <f t="shared" si="118"/>
        <v>49</v>
      </c>
      <c r="GF60" s="100">
        <f t="shared" si="118"/>
        <v>49</v>
      </c>
      <c r="GG60" s="100">
        <f t="shared" si="118"/>
        <v>49</v>
      </c>
      <c r="GH60" s="100">
        <f t="shared" si="118"/>
        <v>49</v>
      </c>
      <c r="GI60" s="100">
        <f t="shared" si="118"/>
        <v>49</v>
      </c>
      <c r="GJ60" s="100">
        <f t="shared" si="118"/>
        <v>49</v>
      </c>
      <c r="GK60" s="100">
        <f t="shared" si="118"/>
        <v>49</v>
      </c>
      <c r="GL60" s="100">
        <f t="shared" si="118"/>
        <v>49</v>
      </c>
      <c r="GM60" s="100">
        <f t="shared" si="118"/>
        <v>49</v>
      </c>
      <c r="GN60" s="100">
        <f t="shared" si="118"/>
        <v>49</v>
      </c>
      <c r="GO60" s="100">
        <f t="shared" si="118"/>
        <v>49</v>
      </c>
      <c r="GP60" s="100">
        <f t="shared" si="118"/>
        <v>49</v>
      </c>
      <c r="GW60" s="542" t="s">
        <v>12</v>
      </c>
      <c r="GX60" s="540">
        <f>IF($GY30="N",0,IF(YEAR($GY30)=GX$58,1,0))</f>
        <v>0</v>
      </c>
      <c r="GY60" s="540">
        <f t="shared" ref="GY60:HK60" si="119">IF($GY30="N",0,IF(YEAR($GY30)=GY$58,1,0))</f>
        <v>0</v>
      </c>
      <c r="GZ60" s="540">
        <f t="shared" si="119"/>
        <v>0</v>
      </c>
      <c r="HA60" s="540">
        <f t="shared" si="119"/>
        <v>0</v>
      </c>
      <c r="HB60" s="540">
        <f t="shared" si="119"/>
        <v>0</v>
      </c>
      <c r="HC60" s="540">
        <f t="shared" si="119"/>
        <v>0</v>
      </c>
      <c r="HD60" s="540">
        <f t="shared" si="119"/>
        <v>0</v>
      </c>
      <c r="HE60" s="540">
        <f t="shared" si="119"/>
        <v>0</v>
      </c>
      <c r="HF60" s="540">
        <f t="shared" si="119"/>
        <v>0</v>
      </c>
      <c r="HG60" s="540">
        <f t="shared" si="119"/>
        <v>0</v>
      </c>
      <c r="HH60" s="540">
        <f t="shared" si="119"/>
        <v>0</v>
      </c>
      <c r="HI60" s="540">
        <f t="shared" si="119"/>
        <v>0</v>
      </c>
      <c r="HJ60" s="540">
        <f t="shared" si="119"/>
        <v>0</v>
      </c>
      <c r="HK60" s="540">
        <f t="shared" si="119"/>
        <v>0</v>
      </c>
    </row>
    <row r="61" spans="1:220" ht="15.75" customHeight="1" x14ac:dyDescent="0.2"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GW61" s="542" t="s">
        <v>13</v>
      </c>
      <c r="GX61" s="540">
        <f>IF($GZ30="N",0,IF(YEAR($GZ30)=GX$58,1,0))</f>
        <v>0</v>
      </c>
      <c r="GY61" s="540">
        <f t="shared" ref="GY61:HK61" si="120">IF($GZ30="N",0,IF(YEAR($GZ30)=GY$58,1,0))</f>
        <v>0</v>
      </c>
      <c r="GZ61" s="540">
        <f t="shared" si="120"/>
        <v>0</v>
      </c>
      <c r="HA61" s="540">
        <f t="shared" si="120"/>
        <v>0</v>
      </c>
      <c r="HB61" s="540">
        <f t="shared" si="120"/>
        <v>0</v>
      </c>
      <c r="HC61" s="540">
        <f t="shared" si="120"/>
        <v>0</v>
      </c>
      <c r="HD61" s="540">
        <f t="shared" si="120"/>
        <v>0</v>
      </c>
      <c r="HE61" s="540">
        <f t="shared" si="120"/>
        <v>0</v>
      </c>
      <c r="HF61" s="540">
        <f t="shared" si="120"/>
        <v>0</v>
      </c>
      <c r="HG61" s="540">
        <f t="shared" si="120"/>
        <v>0</v>
      </c>
      <c r="HH61" s="540">
        <f t="shared" si="120"/>
        <v>0</v>
      </c>
      <c r="HI61" s="540">
        <f t="shared" si="120"/>
        <v>0</v>
      </c>
      <c r="HJ61" s="540">
        <f t="shared" si="120"/>
        <v>0</v>
      </c>
      <c r="HK61" s="540">
        <f t="shared" si="120"/>
        <v>0</v>
      </c>
    </row>
    <row r="62" spans="1:220" ht="15.75" customHeight="1" x14ac:dyDescent="0.2">
      <c r="GW62" s="542" t="s">
        <v>14</v>
      </c>
      <c r="GX62" s="540">
        <f>IF($HA30="N",0,IF(YEAR($HA30)=GX$58,1,0))</f>
        <v>0</v>
      </c>
      <c r="GY62" s="540">
        <f t="shared" ref="GY62:HK62" si="121">IF($HA30="N",0,IF(YEAR($HA30)=GY$58,1,0))</f>
        <v>0</v>
      </c>
      <c r="GZ62" s="540">
        <f t="shared" si="121"/>
        <v>0</v>
      </c>
      <c r="HA62" s="540">
        <f t="shared" si="121"/>
        <v>0</v>
      </c>
      <c r="HB62" s="540">
        <f t="shared" si="121"/>
        <v>0</v>
      </c>
      <c r="HC62" s="540">
        <f t="shared" si="121"/>
        <v>0</v>
      </c>
      <c r="HD62" s="540">
        <f t="shared" si="121"/>
        <v>0</v>
      </c>
      <c r="HE62" s="540">
        <f t="shared" si="121"/>
        <v>0</v>
      </c>
      <c r="HF62" s="540">
        <f t="shared" si="121"/>
        <v>0</v>
      </c>
      <c r="HG62" s="540">
        <f t="shared" si="121"/>
        <v>0</v>
      </c>
      <c r="HH62" s="540">
        <f t="shared" si="121"/>
        <v>0</v>
      </c>
      <c r="HI62" s="540">
        <f t="shared" si="121"/>
        <v>0</v>
      </c>
      <c r="HJ62" s="540">
        <f t="shared" si="121"/>
        <v>0</v>
      </c>
      <c r="HK62" s="540">
        <f t="shared" si="121"/>
        <v>0</v>
      </c>
    </row>
    <row r="63" spans="1:220" ht="15.75" customHeight="1" x14ac:dyDescent="0.2">
      <c r="GW63" s="542" t="s">
        <v>15</v>
      </c>
      <c r="GX63" s="540">
        <f>IF($HB30="N",0,IF(YEAR($HB30)=GX$58,1,0))</f>
        <v>0</v>
      </c>
      <c r="GY63" s="540">
        <f t="shared" ref="GY63:HK63" si="122">IF($HB30="N",0,IF(YEAR($HB30)=GY$58,1,0))</f>
        <v>0</v>
      </c>
      <c r="GZ63" s="540">
        <f t="shared" si="122"/>
        <v>0</v>
      </c>
      <c r="HA63" s="540">
        <f t="shared" si="122"/>
        <v>0</v>
      </c>
      <c r="HB63" s="540">
        <f t="shared" si="122"/>
        <v>0</v>
      </c>
      <c r="HC63" s="540">
        <f t="shared" si="122"/>
        <v>0</v>
      </c>
      <c r="HD63" s="540">
        <f t="shared" si="122"/>
        <v>0</v>
      </c>
      <c r="HE63" s="540">
        <f t="shared" si="122"/>
        <v>0</v>
      </c>
      <c r="HF63" s="540">
        <f t="shared" si="122"/>
        <v>0</v>
      </c>
      <c r="HG63" s="540">
        <f t="shared" si="122"/>
        <v>0</v>
      </c>
      <c r="HH63" s="540">
        <f t="shared" si="122"/>
        <v>0</v>
      </c>
      <c r="HI63" s="540">
        <f t="shared" si="122"/>
        <v>0</v>
      </c>
      <c r="HJ63" s="540">
        <f t="shared" si="122"/>
        <v>0</v>
      </c>
      <c r="HK63" s="540">
        <f t="shared" si="122"/>
        <v>0</v>
      </c>
    </row>
    <row r="64" spans="1:220" ht="15.75" customHeight="1" x14ac:dyDescent="0.2">
      <c r="GW64" s="542" t="s">
        <v>16</v>
      </c>
      <c r="GX64" s="540">
        <f>IF($HC30="N",0,IF(YEAR($HC30)=GX$58,1,0))</f>
        <v>0</v>
      </c>
      <c r="GY64" s="540">
        <f t="shared" ref="GY64:HK64" si="123">IF($HC30="N",0,IF(YEAR($HC30)=GY$58,1,0))</f>
        <v>0</v>
      </c>
      <c r="GZ64" s="540">
        <f t="shared" si="123"/>
        <v>0</v>
      </c>
      <c r="HA64" s="540">
        <f t="shared" si="123"/>
        <v>0</v>
      </c>
      <c r="HB64" s="540">
        <f t="shared" si="123"/>
        <v>0</v>
      </c>
      <c r="HC64" s="540">
        <f t="shared" si="123"/>
        <v>0</v>
      </c>
      <c r="HD64" s="540">
        <f t="shared" si="123"/>
        <v>0</v>
      </c>
      <c r="HE64" s="540">
        <f t="shared" si="123"/>
        <v>0</v>
      </c>
      <c r="HF64" s="540">
        <f t="shared" si="123"/>
        <v>0</v>
      </c>
      <c r="HG64" s="540">
        <f t="shared" si="123"/>
        <v>0</v>
      </c>
      <c r="HH64" s="540">
        <f t="shared" si="123"/>
        <v>0</v>
      </c>
      <c r="HI64" s="540">
        <f t="shared" si="123"/>
        <v>0</v>
      </c>
      <c r="HJ64" s="540">
        <f t="shared" si="123"/>
        <v>0</v>
      </c>
      <c r="HK64" s="540">
        <f t="shared" si="123"/>
        <v>0</v>
      </c>
    </row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</sheetData>
  <mergeCells count="74">
    <mergeCell ref="CY29:DJ29"/>
    <mergeCell ref="CY23:DJ23"/>
    <mergeCell ref="CY24:DJ24"/>
    <mergeCell ref="CY26:DD26"/>
    <mergeCell ref="DE26:DJ26"/>
    <mergeCell ref="CY28:DJ28"/>
    <mergeCell ref="CA29:CL29"/>
    <mergeCell ref="CM23:CX23"/>
    <mergeCell ref="CM24:CX24"/>
    <mergeCell ref="CM26:CR26"/>
    <mergeCell ref="CS26:CX26"/>
    <mergeCell ref="CM28:CX28"/>
    <mergeCell ref="CM29:CX29"/>
    <mergeCell ref="HI50:HJ50"/>
    <mergeCell ref="BC23:BN23"/>
    <mergeCell ref="BC24:BN24"/>
    <mergeCell ref="BC28:BN28"/>
    <mergeCell ref="BC29:BN29"/>
    <mergeCell ref="BO23:BZ23"/>
    <mergeCell ref="BO24:BZ24"/>
    <mergeCell ref="BO26:BT26"/>
    <mergeCell ref="BU26:BZ26"/>
    <mergeCell ref="BO28:BZ28"/>
    <mergeCell ref="BO29:BZ29"/>
    <mergeCell ref="CA23:CL23"/>
    <mergeCell ref="CA24:CL24"/>
    <mergeCell ref="CA26:CF26"/>
    <mergeCell ref="CG26:CL26"/>
    <mergeCell ref="CA28:CL28"/>
    <mergeCell ref="AQ29:BB29"/>
    <mergeCell ref="G28:R28"/>
    <mergeCell ref="S28:AD28"/>
    <mergeCell ref="AE28:AP28"/>
    <mergeCell ref="AQ28:BB28"/>
    <mergeCell ref="G1:R1"/>
    <mergeCell ref="G24:R24"/>
    <mergeCell ref="G23:R23"/>
    <mergeCell ref="EU1:FF1"/>
    <mergeCell ref="S24:AD24"/>
    <mergeCell ref="BC1:BM1"/>
    <mergeCell ref="BO1:BY1"/>
    <mergeCell ref="AE23:AP23"/>
    <mergeCell ref="S1:AC1"/>
    <mergeCell ref="AE1:AO1"/>
    <mergeCell ref="AQ1:BA1"/>
    <mergeCell ref="AQ23:BB23"/>
    <mergeCell ref="S23:AD23"/>
    <mergeCell ref="AE24:AP24"/>
    <mergeCell ref="AQ24:BB24"/>
    <mergeCell ref="CA1:CK1"/>
    <mergeCell ref="GE1:GP1"/>
    <mergeCell ref="CM1:CX1"/>
    <mergeCell ref="CY1:DJ1"/>
    <mergeCell ref="DK1:DV1"/>
    <mergeCell ref="DW1:EH1"/>
    <mergeCell ref="EI1:ET1"/>
    <mergeCell ref="FG1:FR1"/>
    <mergeCell ref="FS1:GD1"/>
    <mergeCell ref="BC26:BH26"/>
    <mergeCell ref="BI26:BN26"/>
    <mergeCell ref="D36:E36"/>
    <mergeCell ref="AQ31:AV31"/>
    <mergeCell ref="AW31:BB31"/>
    <mergeCell ref="S26:X26"/>
    <mergeCell ref="Y26:AD26"/>
    <mergeCell ref="G26:L26"/>
    <mergeCell ref="M26:R26"/>
    <mergeCell ref="AE26:AJ26"/>
    <mergeCell ref="AK26:AP26"/>
    <mergeCell ref="AQ26:AV26"/>
    <mergeCell ref="AW26:BB26"/>
    <mergeCell ref="G29:R29"/>
    <mergeCell ref="S29:AD29"/>
    <mergeCell ref="AE29:AP29"/>
  </mergeCells>
  <phoneticPr fontId="7" type="noConversion"/>
  <conditionalFormatting sqref="U45:GP60">
    <cfRule type="cellIs" dxfId="1423" priority="300" stopIfTrue="1" operator="equal">
      <formula>"RMV"</formula>
    </cfRule>
    <cfRule type="cellIs" dxfId="1422" priority="301" stopIfTrue="1" operator="equal">
      <formula>"X"</formula>
    </cfRule>
    <cfRule type="cellIs" dxfId="1421" priority="303" stopIfTrue="1" operator="equal">
      <formula>"CV"</formula>
    </cfRule>
    <cfRule type="expression" dxfId="1420" priority="304" stopIfTrue="1">
      <formula>IF(LEFT(U45,1)="V",1,0)</formula>
    </cfRule>
    <cfRule type="cellIs" dxfId="1419" priority="305" stopIfTrue="1" operator="equal">
      <formula>"AIA"</formula>
    </cfRule>
    <cfRule type="cellIs" dxfId="1418" priority="306" stopIfTrue="1" operator="equal">
      <formula>"STK"</formula>
    </cfRule>
  </conditionalFormatting>
  <conditionalFormatting sqref="U45:GP60">
    <cfRule type="colorScale" priority="302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U45:GP60">
    <cfRule type="cellIs" dxfId="1417" priority="299" stopIfTrue="1" operator="lessThan">
      <formula>0</formula>
    </cfRule>
  </conditionalFormatting>
  <conditionalFormatting sqref="D36 F36">
    <cfRule type="cellIs" dxfId="1416" priority="292" stopIfTrue="1" operator="equal">
      <formula>"RMV"</formula>
    </cfRule>
    <cfRule type="cellIs" dxfId="1415" priority="293" stopIfTrue="1" operator="equal">
      <formula>"X"</formula>
    </cfRule>
    <cfRule type="cellIs" dxfId="1414" priority="294" stopIfTrue="1" operator="equal">
      <formula>"VD"</formula>
    </cfRule>
    <cfRule type="cellIs" dxfId="1413" priority="295" stopIfTrue="1" operator="equal">
      <formula>"CV"</formula>
    </cfRule>
    <cfRule type="expression" dxfId="1412" priority="296" stopIfTrue="1">
      <formula>IF(LEFT(D36,1)="V",1,0)</formula>
    </cfRule>
    <cfRule type="cellIs" dxfId="1411" priority="297" stopIfTrue="1" operator="equal">
      <formula>"AIA"</formula>
    </cfRule>
    <cfRule type="cellIs" dxfId="1410" priority="298" stopIfTrue="1" operator="equal">
      <formula>"STK"</formula>
    </cfRule>
  </conditionalFormatting>
  <conditionalFormatting sqref="S3:T3">
    <cfRule type="cellIs" dxfId="1409" priority="284" stopIfTrue="1" operator="equal">
      <formula>"X"</formula>
    </cfRule>
    <cfRule type="cellIs" dxfId="1408" priority="285" stopIfTrue="1" operator="equal">
      <formula>"VD"</formula>
    </cfRule>
    <cfRule type="cellIs" dxfId="1407" priority="286" stopIfTrue="1" operator="equal">
      <formula>"CV"</formula>
    </cfRule>
    <cfRule type="expression" dxfId="1406" priority="287" stopIfTrue="1">
      <formula>IF(LEFT(S3,1)="V",1,0)</formula>
    </cfRule>
    <cfRule type="cellIs" dxfId="1405" priority="288" stopIfTrue="1" operator="equal">
      <formula>"AIA"</formula>
    </cfRule>
    <cfRule type="cellIs" dxfId="1404" priority="289" stopIfTrue="1" operator="equal">
      <formula>"STK"</formula>
    </cfRule>
  </conditionalFormatting>
  <conditionalFormatting sqref="S3:T3">
    <cfRule type="cellIs" dxfId="1403" priority="282" stopIfTrue="1" operator="equal">
      <formula>"SB"</formula>
    </cfRule>
    <cfRule type="cellIs" dxfId="1402" priority="283" stopIfTrue="1" operator="equal">
      <formula>"SSB"</formula>
    </cfRule>
  </conditionalFormatting>
  <conditionalFormatting sqref="S3:T3">
    <cfRule type="expression" dxfId="1401" priority="290" stopIfTrue="1">
      <formula>IF(S35&lt;10,1,0)</formula>
    </cfRule>
    <cfRule type="expression" dxfId="1400" priority="291">
      <formula>IF(S35&lt;50,1,0)</formula>
    </cfRule>
  </conditionalFormatting>
  <conditionalFormatting sqref="S20:T20 R15:Z15 I11:T11 T13 U17:Z17 U16:AB16 U18:AB20 U3:AB14 AC14:AG14">
    <cfRule type="cellIs" dxfId="1399" priority="274" stopIfTrue="1" operator="equal">
      <formula>"X"</formula>
    </cfRule>
    <cfRule type="cellIs" dxfId="1398" priority="275" stopIfTrue="1" operator="equal">
      <formula>"VD"</formula>
    </cfRule>
    <cfRule type="cellIs" dxfId="1397" priority="276" stopIfTrue="1" operator="equal">
      <formula>"CV"</formula>
    </cfRule>
    <cfRule type="expression" dxfId="1396" priority="277" stopIfTrue="1">
      <formula>IF(LEFT(I3,1)="V",1,0)</formula>
    </cfRule>
    <cfRule type="cellIs" dxfId="1395" priority="278" stopIfTrue="1" operator="equal">
      <formula>"AIA"</formula>
    </cfRule>
    <cfRule type="cellIs" dxfId="1394" priority="279" stopIfTrue="1" operator="equal">
      <formula>"STK"</formula>
    </cfRule>
  </conditionalFormatting>
  <conditionalFormatting sqref="S20:T20 R15:Z15 I11:T11 T13 U17:Z17 U16:AB16 U18:AB20 U3:AB14 AC14:AG14">
    <cfRule type="cellIs" dxfId="1393" priority="272" stopIfTrue="1" operator="equal">
      <formula>"SB"</formula>
    </cfRule>
    <cfRule type="cellIs" dxfId="1392" priority="273" stopIfTrue="1" operator="equal">
      <formula>"SSP"</formula>
    </cfRule>
  </conditionalFormatting>
  <conditionalFormatting sqref="S20:T20 R15:Z15 I11:T11 T13 U17:Z17 U16:AB16 U18:AB20 U3:AB14 AC14:AG14">
    <cfRule type="expression" dxfId="1391" priority="280" stopIfTrue="1">
      <formula>IF(I44&lt;10,1,0)</formula>
    </cfRule>
    <cfRule type="expression" dxfId="1390" priority="281">
      <formula>IF(I44&lt;50,1,0)</formula>
    </cfRule>
  </conditionalFormatting>
  <conditionalFormatting sqref="AB15">
    <cfRule type="cellIs" dxfId="1389" priority="265" stopIfTrue="1" operator="equal">
      <formula>"RMV"</formula>
    </cfRule>
    <cfRule type="cellIs" dxfId="1388" priority="266" stopIfTrue="1" operator="equal">
      <formula>"X"</formula>
    </cfRule>
    <cfRule type="cellIs" dxfId="1387" priority="267" stopIfTrue="1" operator="equal">
      <formula>"VD"</formula>
    </cfRule>
    <cfRule type="cellIs" dxfId="1386" priority="268" stopIfTrue="1" operator="equal">
      <formula>"CV"</formula>
    </cfRule>
    <cfRule type="expression" dxfId="1385" priority="269" stopIfTrue="1">
      <formula>IF(LEFT(AB15,1)="V",1,0)</formula>
    </cfRule>
    <cfRule type="cellIs" dxfId="1384" priority="270" stopIfTrue="1" operator="equal">
      <formula>"AIA"</formula>
    </cfRule>
    <cfRule type="cellIs" dxfId="1383" priority="271" stopIfTrue="1" operator="equal">
      <formula>"STK"</formula>
    </cfRule>
  </conditionalFormatting>
  <conditionalFormatting sqref="AA17:AB17">
    <cfRule type="cellIs" dxfId="1382" priority="258" stopIfTrue="1" operator="equal">
      <formula>"RMV"</formula>
    </cfRule>
    <cfRule type="cellIs" dxfId="1381" priority="259" stopIfTrue="1" operator="equal">
      <formula>"X"</formula>
    </cfRule>
    <cfRule type="cellIs" dxfId="1380" priority="260" stopIfTrue="1" operator="equal">
      <formula>"VD"</formula>
    </cfRule>
    <cfRule type="cellIs" dxfId="1379" priority="261" stopIfTrue="1" operator="equal">
      <formula>"CV"</formula>
    </cfRule>
    <cfRule type="expression" dxfId="1378" priority="262" stopIfTrue="1">
      <formula>IF(LEFT(AA17,1)="V",1,0)</formula>
    </cfRule>
    <cfRule type="cellIs" dxfId="1377" priority="263" stopIfTrue="1" operator="equal">
      <formula>"AIA"</formula>
    </cfRule>
    <cfRule type="cellIs" dxfId="1376" priority="264" stopIfTrue="1" operator="equal">
      <formula>"STK"</formula>
    </cfRule>
  </conditionalFormatting>
  <conditionalFormatting sqref="HX32:IC48">
    <cfRule type="cellIs" dxfId="1375" priority="253" operator="greaterThan">
      <formula>60</formula>
    </cfRule>
  </conditionalFormatting>
  <conditionalFormatting sqref="HQ32">
    <cfRule type="expression" dxfId="1374" priority="233">
      <formula>HQ32+HR32&gt;24</formula>
    </cfRule>
  </conditionalFormatting>
  <conditionalFormatting sqref="HR32">
    <cfRule type="expression" dxfId="1373" priority="232">
      <formula>HR32+HQ32&gt;24</formula>
    </cfRule>
  </conditionalFormatting>
  <conditionalFormatting sqref="HT32:HT48">
    <cfRule type="expression" dxfId="1372" priority="230">
      <formula>HS32+HT32&gt;24</formula>
    </cfRule>
  </conditionalFormatting>
  <conditionalFormatting sqref="HG32:HL48">
    <cfRule type="cellIs" dxfId="1371" priority="236" operator="lessThan">
      <formula>$F$36-30</formula>
    </cfRule>
    <cfRule type="cellIs" dxfId="1370" priority="237" operator="greaterThan">
      <formula>$F$36</formula>
    </cfRule>
  </conditionalFormatting>
  <conditionalFormatting sqref="HP32">
    <cfRule type="expression" dxfId="1369" priority="234">
      <formula>HP32+HU32&gt;24</formula>
    </cfRule>
  </conditionalFormatting>
  <conditionalFormatting sqref="HS32">
    <cfRule type="expression" dxfId="1368" priority="231">
      <formula>HS32+HT32&gt;24</formula>
    </cfRule>
  </conditionalFormatting>
  <conditionalFormatting sqref="HP33:HS48">
    <cfRule type="cellIs" dxfId="1367" priority="228" operator="greaterThan">
      <formula>24</formula>
    </cfRule>
  </conditionalFormatting>
  <conditionalFormatting sqref="HP33:HP48">
    <cfRule type="expression" dxfId="1366" priority="227">
      <formula>HP33+HU33&gt;24</formula>
    </cfRule>
  </conditionalFormatting>
  <conditionalFormatting sqref="HQ33:HQ48">
    <cfRule type="expression" dxfId="1365" priority="226">
      <formula>HQ33+HR33&gt;24</formula>
    </cfRule>
  </conditionalFormatting>
  <conditionalFormatting sqref="HR33:HR48">
    <cfRule type="expression" dxfId="1364" priority="225">
      <formula>HR33+HQ33&gt;24</formula>
    </cfRule>
  </conditionalFormatting>
  <conditionalFormatting sqref="HS33:HS48">
    <cfRule type="expression" dxfId="1363" priority="224">
      <formula>HS33+HT33&gt;24</formula>
    </cfRule>
  </conditionalFormatting>
  <conditionalFormatting sqref="G3:R3">
    <cfRule type="cellIs" dxfId="1362" priority="214" stopIfTrue="1" operator="equal">
      <formula>"X"</formula>
    </cfRule>
    <cfRule type="cellIs" dxfId="1361" priority="215" stopIfTrue="1" operator="equal">
      <formula>"VD"</formula>
    </cfRule>
    <cfRule type="cellIs" dxfId="1360" priority="216" stopIfTrue="1" operator="equal">
      <formula>"CV"</formula>
    </cfRule>
    <cfRule type="expression" dxfId="1359" priority="217" stopIfTrue="1">
      <formula>IF(LEFT(G3,1)="V",1,0)</formula>
    </cfRule>
    <cfRule type="cellIs" dxfId="1358" priority="218" stopIfTrue="1" operator="equal">
      <formula>"AIA"</formula>
    </cfRule>
    <cfRule type="cellIs" dxfId="1357" priority="219" stopIfTrue="1" operator="equal">
      <formula>"STK"</formula>
    </cfRule>
  </conditionalFormatting>
  <conditionalFormatting sqref="G3:R3">
    <cfRule type="cellIs" dxfId="1356" priority="212" stopIfTrue="1" operator="equal">
      <formula>"SB"</formula>
    </cfRule>
    <cfRule type="cellIs" dxfId="1355" priority="213" stopIfTrue="1" operator="equal">
      <formula>"SSB"</formula>
    </cfRule>
  </conditionalFormatting>
  <conditionalFormatting sqref="G3:R3">
    <cfRule type="expression" dxfId="1354" priority="220" stopIfTrue="1">
      <formula>IF(G35&lt;10,1,0)</formula>
    </cfRule>
    <cfRule type="expression" dxfId="1353" priority="221">
      <formula>IF(G35&lt;50,1,0)</formula>
    </cfRule>
  </conditionalFormatting>
  <conditionalFormatting sqref="G20:R20">
    <cfRule type="cellIs" dxfId="1352" priority="204" stopIfTrue="1" operator="equal">
      <formula>"X"</formula>
    </cfRule>
    <cfRule type="cellIs" dxfId="1351" priority="205" stopIfTrue="1" operator="equal">
      <formula>"VD"</formula>
    </cfRule>
    <cfRule type="cellIs" dxfId="1350" priority="206" stopIfTrue="1" operator="equal">
      <formula>"CV"</formula>
    </cfRule>
    <cfRule type="expression" dxfId="1349" priority="207" stopIfTrue="1">
      <formula>IF(LEFT(G20,1)="V",1,0)</formula>
    </cfRule>
    <cfRule type="cellIs" dxfId="1348" priority="208" stopIfTrue="1" operator="equal">
      <formula>"AIA"</formula>
    </cfRule>
    <cfRule type="cellIs" dxfId="1347" priority="209" stopIfTrue="1" operator="equal">
      <formula>"STK"</formula>
    </cfRule>
  </conditionalFormatting>
  <conditionalFormatting sqref="G20:R20">
    <cfRule type="cellIs" dxfId="1346" priority="202" stopIfTrue="1" operator="equal">
      <formula>"SB"</formula>
    </cfRule>
    <cfRule type="cellIs" dxfId="1345" priority="203" stopIfTrue="1" operator="equal">
      <formula>"SSP"</formula>
    </cfRule>
  </conditionalFormatting>
  <conditionalFormatting sqref="G20:R20">
    <cfRule type="expression" dxfId="1344" priority="210" stopIfTrue="1">
      <formula>IF(G61&lt;10,1,0)</formula>
    </cfRule>
    <cfRule type="expression" dxfId="1343" priority="211">
      <formula>IF(G61&lt;50,1,0)</formula>
    </cfRule>
  </conditionalFormatting>
  <conditionalFormatting sqref="G10:I10 G9:R9">
    <cfRule type="cellIs" dxfId="1342" priority="194" stopIfTrue="1" operator="equal">
      <formula>"X"</formula>
    </cfRule>
    <cfRule type="cellIs" dxfId="1341" priority="195" stopIfTrue="1" operator="equal">
      <formula>"VD"</formula>
    </cfRule>
    <cfRule type="cellIs" dxfId="1340" priority="196" stopIfTrue="1" operator="equal">
      <formula>"CV"</formula>
    </cfRule>
    <cfRule type="expression" dxfId="1339" priority="197" stopIfTrue="1">
      <formula>IF(LEFT(G9,1)="V",1,0)</formula>
    </cfRule>
    <cfRule type="cellIs" dxfId="1338" priority="198" stopIfTrue="1" operator="equal">
      <formula>"AIA"</formula>
    </cfRule>
    <cfRule type="cellIs" dxfId="1337" priority="199" stopIfTrue="1" operator="equal">
      <formula>"STK"</formula>
    </cfRule>
  </conditionalFormatting>
  <conditionalFormatting sqref="G10:I10 G9:R9">
    <cfRule type="cellIs" dxfId="1336" priority="192" stopIfTrue="1" operator="equal">
      <formula>"SB"</formula>
    </cfRule>
    <cfRule type="cellIs" dxfId="1335" priority="193" stopIfTrue="1" operator="equal">
      <formula>"SSP"</formula>
    </cfRule>
  </conditionalFormatting>
  <conditionalFormatting sqref="G10:I10 G9:R9">
    <cfRule type="expression" dxfId="1334" priority="200" stopIfTrue="1">
      <formula>IF(G50&lt;10,1,0)</formula>
    </cfRule>
    <cfRule type="expression" dxfId="1333" priority="201">
      <formula>IF(G50&lt;50,1,0)</formula>
    </cfRule>
  </conditionalFormatting>
  <conditionalFormatting sqref="J6:O6">
    <cfRule type="cellIs" dxfId="1332" priority="184" stopIfTrue="1" operator="equal">
      <formula>"X"</formula>
    </cfRule>
    <cfRule type="cellIs" dxfId="1331" priority="185" stopIfTrue="1" operator="equal">
      <formula>"VD"</formula>
    </cfRule>
    <cfRule type="cellIs" dxfId="1330" priority="186" stopIfTrue="1" operator="equal">
      <formula>"CV"</formula>
    </cfRule>
    <cfRule type="expression" dxfId="1329" priority="187" stopIfTrue="1">
      <formula>IF(LEFT(J6,1)="V",1,0)</formula>
    </cfRule>
    <cfRule type="cellIs" dxfId="1328" priority="188" stopIfTrue="1" operator="equal">
      <formula>"AIA"</formula>
    </cfRule>
    <cfRule type="cellIs" dxfId="1327" priority="189" stopIfTrue="1" operator="equal">
      <formula>"STK"</formula>
    </cfRule>
  </conditionalFormatting>
  <conditionalFormatting sqref="J6:O6">
    <cfRule type="cellIs" dxfId="1326" priority="182" stopIfTrue="1" operator="equal">
      <formula>"SB"</formula>
    </cfRule>
    <cfRule type="cellIs" dxfId="1325" priority="183" stopIfTrue="1" operator="equal">
      <formula>"SSP"</formula>
    </cfRule>
  </conditionalFormatting>
  <conditionalFormatting sqref="J6:O6">
    <cfRule type="expression" dxfId="1324" priority="190" stopIfTrue="1">
      <formula>IF(J47&lt;10,1,0)</formula>
    </cfRule>
    <cfRule type="expression" dxfId="1323" priority="191">
      <formula>IF(J47&lt;50,1,0)</formula>
    </cfRule>
  </conditionalFormatting>
  <conditionalFormatting sqref="G13:S13">
    <cfRule type="cellIs" dxfId="1322" priority="174" stopIfTrue="1" operator="equal">
      <formula>"X"</formula>
    </cfRule>
    <cfRule type="cellIs" dxfId="1321" priority="175" stopIfTrue="1" operator="equal">
      <formula>"VD"</formula>
    </cfRule>
    <cfRule type="cellIs" dxfId="1320" priority="176" stopIfTrue="1" operator="equal">
      <formula>"CV"</formula>
    </cfRule>
    <cfRule type="expression" dxfId="1319" priority="177" stopIfTrue="1">
      <formula>IF(LEFT(G13,1)="V",1,0)</formula>
    </cfRule>
    <cfRule type="cellIs" dxfId="1318" priority="178" stopIfTrue="1" operator="equal">
      <formula>"AIA"</formula>
    </cfRule>
    <cfRule type="cellIs" dxfId="1317" priority="179" stopIfTrue="1" operator="equal">
      <formula>"STK"</formula>
    </cfRule>
  </conditionalFormatting>
  <conditionalFormatting sqref="G13:S13">
    <cfRule type="cellIs" dxfId="1316" priority="172" stopIfTrue="1" operator="equal">
      <formula>"SB"</formula>
    </cfRule>
    <cfRule type="cellIs" dxfId="1315" priority="173" stopIfTrue="1" operator="equal">
      <formula>"SSP"</formula>
    </cfRule>
  </conditionalFormatting>
  <conditionalFormatting sqref="G13:S13">
    <cfRule type="expression" dxfId="1314" priority="180" stopIfTrue="1">
      <formula>IF(G54&lt;10,1,0)</formula>
    </cfRule>
    <cfRule type="expression" dxfId="1313" priority="181">
      <formula>IF(G54&lt;50,1,0)</formula>
    </cfRule>
  </conditionalFormatting>
  <conditionalFormatting sqref="G16:K16">
    <cfRule type="cellIs" dxfId="1312" priority="164" stopIfTrue="1" operator="equal">
      <formula>"X"</formula>
    </cfRule>
    <cfRule type="cellIs" dxfId="1311" priority="165" stopIfTrue="1" operator="equal">
      <formula>"VD"</formula>
    </cfRule>
    <cfRule type="cellIs" dxfId="1310" priority="166" stopIfTrue="1" operator="equal">
      <formula>"CV"</formula>
    </cfRule>
    <cfRule type="expression" dxfId="1309" priority="167" stopIfTrue="1">
      <formula>IF(LEFT(G16,1)="V",1,0)</formula>
    </cfRule>
    <cfRule type="cellIs" dxfId="1308" priority="168" stopIfTrue="1" operator="equal">
      <formula>"AIA"</formula>
    </cfRule>
    <cfRule type="cellIs" dxfId="1307" priority="169" stopIfTrue="1" operator="equal">
      <formula>"STK"</formula>
    </cfRule>
  </conditionalFormatting>
  <conditionalFormatting sqref="G16:K16">
    <cfRule type="cellIs" dxfId="1306" priority="162" stopIfTrue="1" operator="equal">
      <formula>"SB"</formula>
    </cfRule>
    <cfRule type="cellIs" dxfId="1305" priority="163" stopIfTrue="1" operator="equal">
      <formula>"SSP"</formula>
    </cfRule>
  </conditionalFormatting>
  <conditionalFormatting sqref="G16:K16">
    <cfRule type="expression" dxfId="1304" priority="170" stopIfTrue="1">
      <formula>IF(G57&lt;10,1,0)</formula>
    </cfRule>
    <cfRule type="expression" dxfId="1303" priority="171">
      <formula>IF(G57&lt;50,1,0)</formula>
    </cfRule>
  </conditionalFormatting>
  <conditionalFormatting sqref="L12:P12">
    <cfRule type="cellIs" dxfId="1302" priority="154" stopIfTrue="1" operator="equal">
      <formula>"X"</formula>
    </cfRule>
    <cfRule type="cellIs" dxfId="1301" priority="155" stopIfTrue="1" operator="equal">
      <formula>"VD"</formula>
    </cfRule>
    <cfRule type="cellIs" dxfId="1300" priority="156" stopIfTrue="1" operator="equal">
      <formula>"CV"</formula>
    </cfRule>
    <cfRule type="expression" dxfId="1299" priority="157" stopIfTrue="1">
      <formula>IF(LEFT(L12,1)="V",1,0)</formula>
    </cfRule>
    <cfRule type="cellIs" dxfId="1298" priority="158" stopIfTrue="1" operator="equal">
      <formula>"AIA"</formula>
    </cfRule>
    <cfRule type="cellIs" dxfId="1297" priority="159" stopIfTrue="1" operator="equal">
      <formula>"STK"</formula>
    </cfRule>
  </conditionalFormatting>
  <conditionalFormatting sqref="L12:P12">
    <cfRule type="cellIs" dxfId="1296" priority="152" stopIfTrue="1" operator="equal">
      <formula>"SB"</formula>
    </cfRule>
    <cfRule type="cellIs" dxfId="1295" priority="153" stopIfTrue="1" operator="equal">
      <formula>"SSP"</formula>
    </cfRule>
  </conditionalFormatting>
  <conditionalFormatting sqref="L12:P12">
    <cfRule type="expression" dxfId="1294" priority="160" stopIfTrue="1">
      <formula>IF(L53&lt;10,1,0)</formula>
    </cfRule>
    <cfRule type="expression" dxfId="1293" priority="161">
      <formula>IF(L53&lt;50,1,0)</formula>
    </cfRule>
  </conditionalFormatting>
  <conditionalFormatting sqref="AA15">
    <cfRule type="cellIs" dxfId="1292" priority="145" stopIfTrue="1" operator="equal">
      <formula>"RMV"</formula>
    </cfRule>
    <cfRule type="cellIs" dxfId="1291" priority="146" stopIfTrue="1" operator="equal">
      <formula>"X"</formula>
    </cfRule>
    <cfRule type="cellIs" dxfId="1290" priority="147" stopIfTrue="1" operator="equal">
      <formula>"VD"</formula>
    </cfRule>
    <cfRule type="cellIs" dxfId="1289" priority="148" stopIfTrue="1" operator="equal">
      <formula>"CV"</formula>
    </cfRule>
    <cfRule type="expression" dxfId="1288" priority="149" stopIfTrue="1">
      <formula>IF(LEFT(AA15,1)="V",1,0)</formula>
    </cfRule>
    <cfRule type="cellIs" dxfId="1287" priority="150" stopIfTrue="1" operator="equal">
      <formula>"AIA"</formula>
    </cfRule>
    <cfRule type="cellIs" dxfId="1286" priority="151" stopIfTrue="1" operator="equal">
      <formula>"STK"</formula>
    </cfRule>
  </conditionalFormatting>
  <conditionalFormatting sqref="HU32:HU48">
    <cfRule type="expression" dxfId="1285" priority="144">
      <formula>HP32+HU32&gt;24</formula>
    </cfRule>
  </conditionalFormatting>
  <conditionalFormatting sqref="G3:AB20 AC14:AG14">
    <cfRule type="cellIs" dxfId="1284" priority="113" operator="equal">
      <formula>"F"</formula>
    </cfRule>
  </conditionalFormatting>
  <conditionalFormatting sqref="CY26:DD26 CM26:CR26 CA26:CF26 BO26:BT26 BC26:BH26 AQ26:AV26 AE26:AJ26 S26:X26 G26:L26">
    <cfRule type="cellIs" dxfId="1283" priority="104" operator="lessThan">
      <formula>0</formula>
    </cfRule>
    <cfRule type="cellIs" dxfId="1282" priority="105" operator="lessThan">
      <formula>0.08</formula>
    </cfRule>
    <cfRule type="cellIs" dxfId="1281" priority="106" operator="greaterThan">
      <formula>0.079</formula>
    </cfRule>
  </conditionalFormatting>
  <conditionalFormatting sqref="AA15">
    <cfRule type="cellIs" dxfId="1280" priority="52" stopIfTrue="1" operator="equal">
      <formula>"X"</formula>
    </cfRule>
    <cfRule type="cellIs" dxfId="1279" priority="53" stopIfTrue="1" operator="equal">
      <formula>"VD"</formula>
    </cfRule>
    <cfRule type="cellIs" dxfId="1278" priority="54" stopIfTrue="1" operator="equal">
      <formula>"CV"</formula>
    </cfRule>
    <cfRule type="expression" dxfId="1277" priority="55" stopIfTrue="1">
      <formula>IF(LEFT(AA15,1)="V",1,0)</formula>
    </cfRule>
    <cfRule type="cellIs" dxfId="1276" priority="56" stopIfTrue="1" operator="equal">
      <formula>"AIA"</formula>
    </cfRule>
    <cfRule type="cellIs" dxfId="1275" priority="57" stopIfTrue="1" operator="equal">
      <formula>"STK"</formula>
    </cfRule>
  </conditionalFormatting>
  <conditionalFormatting sqref="AA15">
    <cfRule type="cellIs" dxfId="1274" priority="50" stopIfTrue="1" operator="equal">
      <formula>"SB"</formula>
    </cfRule>
    <cfRule type="cellIs" dxfId="1273" priority="51" stopIfTrue="1" operator="equal">
      <formula>"SSP"</formula>
    </cfRule>
  </conditionalFormatting>
  <conditionalFormatting sqref="AA15">
    <cfRule type="expression" dxfId="1272" priority="58" stopIfTrue="1">
      <formula>IF(AA56&lt;10,1,0)</formula>
    </cfRule>
    <cfRule type="expression" dxfId="1271" priority="59">
      <formula>IF(AA56&lt;50,1,0)</formula>
    </cfRule>
  </conditionalFormatting>
  <conditionalFormatting sqref="BO6:GP6 AH6:AI6">
    <cfRule type="cellIs" dxfId="1270" priority="42" stopIfTrue="1" operator="equal">
      <formula>"X"</formula>
    </cfRule>
    <cfRule type="cellIs" dxfId="1269" priority="43" stopIfTrue="1" operator="equal">
      <formula>"VD"</formula>
    </cfRule>
    <cfRule type="cellIs" dxfId="1268" priority="44" stopIfTrue="1" operator="equal">
      <formula>"CV"</formula>
    </cfRule>
    <cfRule type="expression" dxfId="1267" priority="45" stopIfTrue="1">
      <formula>IF(LEFT(AH6,1)="V",1,0)</formula>
    </cfRule>
    <cfRule type="cellIs" dxfId="1266" priority="46" stopIfTrue="1" operator="equal">
      <formula>"AIA"</formula>
    </cfRule>
    <cfRule type="cellIs" dxfId="1265" priority="47" stopIfTrue="1" operator="equal">
      <formula>"STK"</formula>
    </cfRule>
  </conditionalFormatting>
  <conditionalFormatting sqref="AH17:CC17 BO15:CC16 CD15:GP17 AI15:BN15 AC18:GP20 AC16:BN16 BO7:GP14 AC3:GP5 AC6:BN13 AH14:BN14">
    <cfRule type="cellIs" dxfId="1264" priority="34" stopIfTrue="1" operator="equal">
      <formula>"X"</formula>
    </cfRule>
    <cfRule type="cellIs" dxfId="1263" priority="35" stopIfTrue="1" operator="equal">
      <formula>"VD"</formula>
    </cfRule>
    <cfRule type="cellIs" dxfId="1262" priority="36" stopIfTrue="1" operator="equal">
      <formula>"CV"</formula>
    </cfRule>
    <cfRule type="expression" dxfId="1261" priority="37" stopIfTrue="1">
      <formula>IF(LEFT(AC3,1)="V",1,0)</formula>
    </cfRule>
    <cfRule type="cellIs" dxfId="1260" priority="38" stopIfTrue="1" operator="equal">
      <formula>"AIA"</formula>
    </cfRule>
    <cfRule type="cellIs" dxfId="1259" priority="39" stopIfTrue="1" operator="equal">
      <formula>"STK"</formula>
    </cfRule>
  </conditionalFormatting>
  <conditionalFormatting sqref="AH17:CC17 BO15:CC16 CD15:GP17 AI15:BN15 AC18:GP20 AC16:BN16 AC3:GP13 AH14:GP14">
    <cfRule type="cellIs" dxfId="1258" priority="32" stopIfTrue="1" operator="equal">
      <formula>"SB"</formula>
    </cfRule>
    <cfRule type="cellIs" dxfId="1257" priority="33" stopIfTrue="1" operator="equal">
      <formula>"SSP"</formula>
    </cfRule>
  </conditionalFormatting>
  <conditionalFormatting sqref="AH17:CC17 BO15:CC16 CD15:GP17 AI15:BN15 AC18:GP20 AC16:BN16 AC3:GP13 AH14:GP14">
    <cfRule type="expression" dxfId="1256" priority="40" stopIfTrue="1">
      <formula>IF(AC44&lt;10,1,0)</formula>
    </cfRule>
    <cfRule type="expression" dxfId="1255" priority="41">
      <formula>IF(AC44&lt;50,1,0)</formula>
    </cfRule>
  </conditionalFormatting>
  <conditionalFormatting sqref="AC15:AH15">
    <cfRule type="cellIs" dxfId="1254" priority="25" stopIfTrue="1" operator="equal">
      <formula>"RMV"</formula>
    </cfRule>
    <cfRule type="cellIs" dxfId="1253" priority="26" stopIfTrue="1" operator="equal">
      <formula>"X"</formula>
    </cfRule>
    <cfRule type="cellIs" dxfId="1252" priority="27" stopIfTrue="1" operator="equal">
      <formula>"VD"</formula>
    </cfRule>
    <cfRule type="cellIs" dxfId="1251" priority="28" stopIfTrue="1" operator="equal">
      <formula>"CV"</formula>
    </cfRule>
    <cfRule type="expression" dxfId="1250" priority="29" stopIfTrue="1">
      <formula>IF(LEFT(AC15,1)="V",1,0)</formula>
    </cfRule>
    <cfRule type="cellIs" dxfId="1249" priority="30" stopIfTrue="1" operator="equal">
      <formula>"AIA"</formula>
    </cfRule>
    <cfRule type="cellIs" dxfId="1248" priority="31" stopIfTrue="1" operator="equal">
      <formula>"STK"</formula>
    </cfRule>
  </conditionalFormatting>
  <conditionalFormatting sqref="AC17:AG17">
    <cfRule type="cellIs" dxfId="1247" priority="18" stopIfTrue="1" operator="equal">
      <formula>"RMV"</formula>
    </cfRule>
    <cfRule type="cellIs" dxfId="1246" priority="19" stopIfTrue="1" operator="equal">
      <formula>"X"</formula>
    </cfRule>
    <cfRule type="cellIs" dxfId="1245" priority="20" stopIfTrue="1" operator="equal">
      <formula>"VD"</formula>
    </cfRule>
    <cfRule type="cellIs" dxfId="1244" priority="21" stopIfTrue="1" operator="equal">
      <formula>"CV"</formula>
    </cfRule>
    <cfRule type="expression" dxfId="1243" priority="22" stopIfTrue="1">
      <formula>IF(LEFT(AC17,1)="V",1,0)</formula>
    </cfRule>
    <cfRule type="cellIs" dxfId="1242" priority="23" stopIfTrue="1" operator="equal">
      <formula>"AIA"</formula>
    </cfRule>
    <cfRule type="cellIs" dxfId="1241" priority="24" stopIfTrue="1" operator="equal">
      <formula>"STK"</formula>
    </cfRule>
  </conditionalFormatting>
  <conditionalFormatting sqref="AC15:GP20 AC3:GP13 AH14:GP14">
    <cfRule type="cellIs" dxfId="1240" priority="7" operator="equal">
      <formula>"F"</formula>
    </cfRule>
  </conditionalFormatting>
  <conditionalFormatting sqref="AH6:AI6">
    <cfRule type="cellIs" dxfId="1239" priority="10" stopIfTrue="1" operator="equal">
      <formula>"X"</formula>
    </cfRule>
    <cfRule type="cellIs" dxfId="1238" priority="11" stopIfTrue="1" operator="equal">
      <formula>"VD"</formula>
    </cfRule>
    <cfRule type="cellIs" dxfId="1237" priority="12" stopIfTrue="1" operator="equal">
      <formula>"CV"</formula>
    </cfRule>
    <cfRule type="expression" dxfId="1236" priority="13" stopIfTrue="1">
      <formula>IF(LEFT(AH6,1)="V",1,0)</formula>
    </cfRule>
    <cfRule type="cellIs" dxfId="1235" priority="14" stopIfTrue="1" operator="equal">
      <formula>"AIA"</formula>
    </cfRule>
    <cfRule type="cellIs" dxfId="1234" priority="15" stopIfTrue="1" operator="equal">
      <formula>"STK"</formula>
    </cfRule>
  </conditionalFormatting>
  <conditionalFormatting sqref="AH6:AI6">
    <cfRule type="cellIs" dxfId="1233" priority="8" stopIfTrue="1" operator="equal">
      <formula>"SB"</formula>
    </cfRule>
    <cfRule type="cellIs" dxfId="1232" priority="9" stopIfTrue="1" operator="equal">
      <formula>"SSP"</formula>
    </cfRule>
  </conditionalFormatting>
  <conditionalFormatting sqref="AH6:AI6">
    <cfRule type="expression" dxfId="1231" priority="16" stopIfTrue="1">
      <formula>IF(AR38&lt;10,1,0)</formula>
    </cfRule>
    <cfRule type="expression" dxfId="1230" priority="17">
      <formula>IF(AR38&lt;50,1,0)</formula>
    </cfRule>
  </conditionalFormatting>
  <conditionalFormatting sqref="AH6:AI6">
    <cfRule type="expression" dxfId="1229" priority="48" stopIfTrue="1">
      <formula>IF(AR47&lt;10,1,0)</formula>
    </cfRule>
    <cfRule type="expression" dxfId="1228" priority="49">
      <formula>IF(AR47&lt;50,1,0)</formula>
    </cfRule>
  </conditionalFormatting>
  <conditionalFormatting sqref="BO6:GP6">
    <cfRule type="cellIs" dxfId="1227" priority="1" stopIfTrue="1" operator="equal">
      <formula>"X"</formula>
    </cfRule>
    <cfRule type="cellIs" dxfId="1226" priority="2" stopIfTrue="1" operator="equal">
      <formula>"VD"</formula>
    </cfRule>
    <cfRule type="cellIs" dxfId="1225" priority="3" stopIfTrue="1" operator="equal">
      <formula>"CV"</formula>
    </cfRule>
    <cfRule type="expression" dxfId="1224" priority="4" stopIfTrue="1">
      <formula>IF(LEFT(BO6,1)="V",1,0)</formula>
    </cfRule>
    <cfRule type="cellIs" dxfId="1223" priority="5" stopIfTrue="1" operator="equal">
      <formula>"AIA"</formula>
    </cfRule>
    <cfRule type="cellIs" dxfId="1222" priority="6" stopIfTrue="1" operator="equal">
      <formula>"STK"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F393"/>
  <sheetViews>
    <sheetView showZeros="0" tabSelected="1" zoomScale="75" zoomScaleNormal="75" workbookViewId="0">
      <pane xSplit="8" ySplit="2" topLeftCell="I3" activePane="bottomRight" state="frozen"/>
      <selection pane="topRight" activeCell="E1" sqref="E1"/>
      <selection pane="bottomLeft" activeCell="A3" sqref="A3"/>
      <selection pane="bottomRight" activeCell="V106" sqref="V106"/>
    </sheetView>
  </sheetViews>
  <sheetFormatPr baseColWidth="10" defaultColWidth="8.7109375" defaultRowHeight="15" x14ac:dyDescent="0.2"/>
  <cols>
    <col min="1" max="1" width="8.85546875" style="4" customWidth="1"/>
    <col min="2" max="2" width="9.5703125" style="4" customWidth="1"/>
    <col min="3" max="3" width="11.28515625" style="4" customWidth="1"/>
    <col min="4" max="4" width="14.5703125" style="201" bestFit="1" customWidth="1"/>
    <col min="5" max="5" width="8" style="201" customWidth="1"/>
    <col min="6" max="6" width="16.42578125" style="4" customWidth="1"/>
    <col min="7" max="7" width="10.28515625" style="4" customWidth="1"/>
    <col min="8" max="8" width="7" style="2" bestFit="1" customWidth="1"/>
    <col min="9" max="13" width="4.7109375" style="6" customWidth="1"/>
    <col min="14" max="14" width="4.28515625" style="6" customWidth="1"/>
    <col min="15" max="15" width="5.140625" style="6" customWidth="1"/>
    <col min="16" max="16" width="5.42578125" style="6" customWidth="1"/>
    <col min="17" max="18" width="5.28515625" style="6" customWidth="1"/>
    <col min="19" max="19" width="5.5703125" style="6" customWidth="1"/>
    <col min="20" max="20" width="5.140625" style="101" customWidth="1"/>
    <col min="21" max="27" width="5" style="101" customWidth="1"/>
    <col min="28" max="28" width="4.85546875" style="101" customWidth="1"/>
    <col min="29" max="29" width="5.5703125" style="101" customWidth="1"/>
    <col min="30" max="98" width="5" style="101" customWidth="1"/>
    <col min="99" max="110" width="5" style="35" customWidth="1"/>
    <col min="111" max="116" width="5" style="311" customWidth="1"/>
    <col min="117" max="117" width="5" style="41" customWidth="1"/>
    <col min="118" max="118" width="5" style="315" customWidth="1"/>
    <col min="119" max="200" width="5" style="35" customWidth="1"/>
    <col min="201" max="201" width="9.7109375" style="4" customWidth="1"/>
    <col min="202" max="202" width="10.5703125" style="4" customWidth="1"/>
    <col min="203" max="204" width="7.5703125" style="4" customWidth="1"/>
    <col min="205" max="205" width="10.85546875" style="4" bestFit="1" customWidth="1"/>
    <col min="206" max="206" width="10.42578125" style="162" bestFit="1" customWidth="1"/>
    <col min="207" max="207" width="10.7109375" style="162" bestFit="1" customWidth="1"/>
    <col min="208" max="208" width="10.5703125" style="162" bestFit="1" customWidth="1"/>
    <col min="209" max="210" width="10.7109375" style="162" bestFit="1" customWidth="1"/>
    <col min="211" max="213" width="10.5703125" style="162" bestFit="1" customWidth="1"/>
    <col min="214" max="214" width="10" style="162" bestFit="1" customWidth="1"/>
    <col min="215" max="215" width="12.140625" style="162" bestFit="1" customWidth="1"/>
    <col min="216" max="221" width="10.5703125" style="162" bestFit="1" customWidth="1"/>
    <col min="222" max="222" width="8.85546875" style="162" bestFit="1" customWidth="1"/>
    <col min="223" max="223" width="8.85546875" style="162" customWidth="1"/>
    <col min="224" max="224" width="9" style="162" customWidth="1"/>
    <col min="225" max="225" width="8.7109375" style="162"/>
    <col min="226" max="228" width="8.85546875" style="162" bestFit="1" customWidth="1"/>
    <col min="229" max="229" width="8.7109375" style="162"/>
    <col min="230" max="232" width="8.85546875" style="162" bestFit="1" customWidth="1"/>
    <col min="233" max="233" width="8.7109375" style="162"/>
    <col min="234" max="239" width="8.85546875" style="162" bestFit="1" customWidth="1"/>
    <col min="240" max="240" width="8.7109375" style="162"/>
    <col min="241" max="16384" width="8.7109375" style="4"/>
  </cols>
  <sheetData>
    <row r="1" spans="1:240" s="18" customFormat="1" ht="17.100000000000001" customHeight="1" x14ac:dyDescent="0.2">
      <c r="A1" s="633" t="s">
        <v>440</v>
      </c>
      <c r="B1" s="485">
        <v>42675</v>
      </c>
      <c r="C1" s="634">
        <f>'[2]AT 1292-15'!$Z$2</f>
        <v>42688</v>
      </c>
      <c r="D1" s="635" t="s">
        <v>446</v>
      </c>
      <c r="E1" s="197"/>
      <c r="F1" s="440" t="s">
        <v>376</v>
      </c>
      <c r="G1" s="440"/>
      <c r="H1" s="440"/>
      <c r="I1" s="995">
        <v>2015</v>
      </c>
      <c r="J1" s="995"/>
      <c r="K1" s="995"/>
      <c r="L1" s="995"/>
      <c r="M1" s="995"/>
      <c r="N1" s="995"/>
      <c r="O1" s="995"/>
      <c r="P1" s="995"/>
      <c r="Q1" s="995"/>
      <c r="R1" s="995"/>
      <c r="S1" s="995"/>
      <c r="T1" s="998"/>
      <c r="U1" s="1020">
        <v>2016</v>
      </c>
      <c r="V1" s="1021"/>
      <c r="W1" s="1021"/>
      <c r="X1" s="1021"/>
      <c r="Y1" s="1021"/>
      <c r="Z1" s="1021"/>
      <c r="AA1" s="1021"/>
      <c r="AB1" s="1021"/>
      <c r="AC1" s="1021"/>
      <c r="AD1" s="1021"/>
      <c r="AE1" s="1021"/>
      <c r="AF1" s="750">
        <f>COUNTIFS($HN13:$HN89,"&gt;=42370",$HN13:$HN89,"&lt;42736")</f>
        <v>2</v>
      </c>
      <c r="AG1" s="1020">
        <v>2017</v>
      </c>
      <c r="AH1" s="1021"/>
      <c r="AI1" s="1021"/>
      <c r="AJ1" s="1021"/>
      <c r="AK1" s="1021"/>
      <c r="AL1" s="1021"/>
      <c r="AM1" s="1021"/>
      <c r="AN1" s="1021"/>
      <c r="AO1" s="1021"/>
      <c r="AP1" s="1021"/>
      <c r="AQ1" s="1021"/>
      <c r="AR1" s="750">
        <f>COUNTIFS($HN13:$HN89,"&gt;=42736",$HN13:$HN89,"&lt;43101")</f>
        <v>17</v>
      </c>
      <c r="AS1" s="1020" t="s">
        <v>512</v>
      </c>
      <c r="AT1" s="1021"/>
      <c r="AU1" s="1021"/>
      <c r="AV1" s="1021"/>
      <c r="AW1" s="1021"/>
      <c r="AX1" s="1021"/>
      <c r="AY1" s="1021"/>
      <c r="AZ1" s="1021"/>
      <c r="BA1" s="1021"/>
      <c r="BB1" s="1021"/>
      <c r="BC1" s="1021"/>
      <c r="BD1" s="750">
        <f>COUNTIFS($HN13:$HN89,"&gt;=43101",$HN13:$HN89,"&lt;43466")</f>
        <v>8</v>
      </c>
      <c r="BE1" s="1020" t="s">
        <v>513</v>
      </c>
      <c r="BF1" s="1021"/>
      <c r="BG1" s="1021"/>
      <c r="BH1" s="1021"/>
      <c r="BI1" s="1021"/>
      <c r="BJ1" s="1021"/>
      <c r="BK1" s="1021"/>
      <c r="BL1" s="1021"/>
      <c r="BM1" s="1021"/>
      <c r="BN1" s="1021"/>
      <c r="BO1" s="1021"/>
      <c r="BP1" s="750">
        <f>COUNTIFS($HN13:$HN89,"&gt;=43466",$HN13:$HN89,"&lt;43831")</f>
        <v>0</v>
      </c>
      <c r="BQ1" s="1020" t="s">
        <v>514</v>
      </c>
      <c r="BR1" s="1021"/>
      <c r="BS1" s="1021"/>
      <c r="BT1" s="1021"/>
      <c r="BU1" s="1021"/>
      <c r="BV1" s="1021"/>
      <c r="BW1" s="1021"/>
      <c r="BX1" s="1021"/>
      <c r="BY1" s="1021"/>
      <c r="BZ1" s="1021"/>
      <c r="CA1" s="1021"/>
      <c r="CB1" s="750">
        <f>COUNTIFS($HN13:$HN89,"&gt;=43831",$HN13:$HN89,"&lt;44197")</f>
        <v>0</v>
      </c>
      <c r="CC1" s="1020" t="s">
        <v>515</v>
      </c>
      <c r="CD1" s="1021"/>
      <c r="CE1" s="1021"/>
      <c r="CF1" s="1021"/>
      <c r="CG1" s="1021"/>
      <c r="CH1" s="1021"/>
      <c r="CI1" s="1021"/>
      <c r="CJ1" s="1021"/>
      <c r="CK1" s="1021"/>
      <c r="CL1" s="1021"/>
      <c r="CM1" s="1021"/>
      <c r="CN1" s="750">
        <f>COUNTIFS($HN13:$HN89,"&gt;=44197",$HN13:$HN89,"&lt;44562")</f>
        <v>0</v>
      </c>
      <c r="CO1" s="1020" t="s">
        <v>516</v>
      </c>
      <c r="CP1" s="1021"/>
      <c r="CQ1" s="1021"/>
      <c r="CR1" s="1021"/>
      <c r="CS1" s="1021"/>
      <c r="CT1" s="1021"/>
      <c r="CU1" s="1021"/>
      <c r="CV1" s="1021"/>
      <c r="CW1" s="1021"/>
      <c r="CX1" s="1021"/>
      <c r="CY1" s="1021"/>
      <c r="CZ1" s="1022"/>
      <c r="DA1" s="1020" t="s">
        <v>517</v>
      </c>
      <c r="DB1" s="1021"/>
      <c r="DC1" s="1021"/>
      <c r="DD1" s="1021"/>
      <c r="DE1" s="1021"/>
      <c r="DF1" s="1021"/>
      <c r="DG1" s="1021"/>
      <c r="DH1" s="1021"/>
      <c r="DI1" s="1021"/>
      <c r="DJ1" s="1021"/>
      <c r="DK1" s="1021"/>
      <c r="DL1" s="1022"/>
      <c r="DM1" s="1020" t="s">
        <v>518</v>
      </c>
      <c r="DN1" s="1021"/>
      <c r="DO1" s="1021"/>
      <c r="DP1" s="1021"/>
      <c r="DQ1" s="1021"/>
      <c r="DR1" s="1021"/>
      <c r="DS1" s="1021"/>
      <c r="DT1" s="1021"/>
      <c r="DU1" s="1021"/>
      <c r="DV1" s="1021"/>
      <c r="DW1" s="1021"/>
      <c r="DX1" s="1022"/>
      <c r="DY1" s="1020">
        <v>2025</v>
      </c>
      <c r="DZ1" s="1021"/>
      <c r="EA1" s="1021"/>
      <c r="EB1" s="1021"/>
      <c r="EC1" s="1021"/>
      <c r="ED1" s="1021"/>
      <c r="EE1" s="1021"/>
      <c r="EF1" s="1021"/>
      <c r="EG1" s="1021"/>
      <c r="EH1" s="1021"/>
      <c r="EI1" s="1021"/>
      <c r="EJ1" s="1022"/>
      <c r="EK1" s="1020">
        <v>2026</v>
      </c>
      <c r="EL1" s="1021"/>
      <c r="EM1" s="1021"/>
      <c r="EN1" s="1021"/>
      <c r="EO1" s="1021"/>
      <c r="EP1" s="1021"/>
      <c r="EQ1" s="1021"/>
      <c r="ER1" s="1021"/>
      <c r="ES1" s="1021"/>
      <c r="ET1" s="1021"/>
      <c r="EU1" s="1021"/>
      <c r="EV1" s="1022"/>
      <c r="EW1" s="1020">
        <v>2027</v>
      </c>
      <c r="EX1" s="1021"/>
      <c r="EY1" s="1021"/>
      <c r="EZ1" s="1021"/>
      <c r="FA1" s="1021"/>
      <c r="FB1" s="1021"/>
      <c r="FC1" s="1021"/>
      <c r="FD1" s="1021"/>
      <c r="FE1" s="1021"/>
      <c r="FF1" s="1021"/>
      <c r="FG1" s="1021"/>
      <c r="FH1" s="1022"/>
      <c r="FI1" s="1020">
        <v>2028</v>
      </c>
      <c r="FJ1" s="1021"/>
      <c r="FK1" s="1021"/>
      <c r="FL1" s="1021"/>
      <c r="FM1" s="1021"/>
      <c r="FN1" s="1021"/>
      <c r="FO1" s="1021"/>
      <c r="FP1" s="1021"/>
      <c r="FQ1" s="1021"/>
      <c r="FR1" s="1021"/>
      <c r="FS1" s="1021"/>
      <c r="FT1" s="1022"/>
      <c r="FU1" s="1020">
        <v>2029</v>
      </c>
      <c r="FV1" s="1021"/>
      <c r="FW1" s="1021"/>
      <c r="FX1" s="1021"/>
      <c r="FY1" s="1021"/>
      <c r="FZ1" s="1021"/>
      <c r="GA1" s="1021"/>
      <c r="GB1" s="1021"/>
      <c r="GC1" s="1021"/>
      <c r="GD1" s="1021"/>
      <c r="GE1" s="1021"/>
      <c r="GF1" s="1022"/>
      <c r="GG1" s="1020">
        <v>2030</v>
      </c>
      <c r="GH1" s="1021"/>
      <c r="GI1" s="1021"/>
      <c r="GJ1" s="1021"/>
      <c r="GK1" s="1021"/>
      <c r="GL1" s="1021"/>
      <c r="GM1" s="1021"/>
      <c r="GN1" s="1021"/>
      <c r="GO1" s="1021"/>
      <c r="GP1" s="1021"/>
      <c r="GQ1" s="1021"/>
      <c r="GR1" s="1022"/>
      <c r="GS1" s="585" t="s">
        <v>191</v>
      </c>
      <c r="GT1" s="572" t="s">
        <v>191</v>
      </c>
      <c r="GU1" s="586" t="s">
        <v>378</v>
      </c>
      <c r="GV1" s="585" t="s">
        <v>227</v>
      </c>
      <c r="GW1" s="564" t="s">
        <v>441</v>
      </c>
      <c r="GX1" s="162"/>
      <c r="GY1" s="162"/>
      <c r="GZ1" s="162"/>
      <c r="HA1" s="162"/>
      <c r="HB1" s="162"/>
      <c r="HC1" s="162"/>
      <c r="HD1" s="162"/>
      <c r="HE1" s="162"/>
      <c r="HF1" s="162"/>
      <c r="HG1" s="162"/>
      <c r="HH1" s="162"/>
      <c r="HI1" s="162"/>
      <c r="HJ1" s="162"/>
      <c r="HK1" s="162"/>
      <c r="HL1" s="162"/>
      <c r="HM1" s="162"/>
      <c r="HN1" s="162"/>
      <c r="HO1" s="162"/>
      <c r="HP1" s="489">
        <v>47849</v>
      </c>
      <c r="HQ1" s="162"/>
      <c r="HR1" s="162"/>
      <c r="HS1" s="162"/>
      <c r="HT1" s="162"/>
      <c r="HU1" s="162"/>
      <c r="HV1" s="162"/>
      <c r="HW1" s="162"/>
      <c r="HX1" s="162"/>
      <c r="HY1" s="162"/>
      <c r="HZ1" s="162"/>
      <c r="IA1" s="162"/>
      <c r="IB1" s="162"/>
      <c r="IC1" s="162"/>
      <c r="ID1" s="162"/>
      <c r="IE1" s="162"/>
      <c r="IF1" s="162"/>
    </row>
    <row r="2" spans="1:240" s="3" customFormat="1" ht="30" customHeight="1" x14ac:dyDescent="0.2">
      <c r="A2" s="580" t="s">
        <v>332</v>
      </c>
      <c r="B2" s="580" t="s">
        <v>372</v>
      </c>
      <c r="C2" s="749" t="s">
        <v>198</v>
      </c>
      <c r="D2" s="581" t="s">
        <v>279</v>
      </c>
      <c r="E2" s="581" t="s">
        <v>281</v>
      </c>
      <c r="F2" s="553" t="s">
        <v>19</v>
      </c>
      <c r="G2" s="553" t="s">
        <v>34</v>
      </c>
      <c r="H2" s="582" t="s">
        <v>18</v>
      </c>
      <c r="I2" s="636" t="s">
        <v>0</v>
      </c>
      <c r="J2" s="636" t="s">
        <v>1</v>
      </c>
      <c r="K2" s="636" t="s">
        <v>2</v>
      </c>
      <c r="L2" s="636" t="s">
        <v>3</v>
      </c>
      <c r="M2" s="636" t="s">
        <v>4</v>
      </c>
      <c r="N2" s="636" t="s">
        <v>5</v>
      </c>
      <c r="O2" s="636" t="s">
        <v>6</v>
      </c>
      <c r="P2" s="636" t="s">
        <v>7</v>
      </c>
      <c r="Q2" s="636" t="s">
        <v>8</v>
      </c>
      <c r="R2" s="636" t="s">
        <v>9</v>
      </c>
      <c r="S2" s="636" t="s">
        <v>10</v>
      </c>
      <c r="T2" s="572" t="s">
        <v>11</v>
      </c>
      <c r="U2" s="637" t="s">
        <v>0</v>
      </c>
      <c r="V2" s="636" t="s">
        <v>1</v>
      </c>
      <c r="W2" s="636" t="s">
        <v>2</v>
      </c>
      <c r="X2" s="636" t="s">
        <v>3</v>
      </c>
      <c r="Y2" s="636" t="s">
        <v>4</v>
      </c>
      <c r="Z2" s="551" t="s">
        <v>5</v>
      </c>
      <c r="AA2" s="551" t="s">
        <v>6</v>
      </c>
      <c r="AB2" s="551" t="s">
        <v>7</v>
      </c>
      <c r="AC2" s="551" t="s">
        <v>8</v>
      </c>
      <c r="AD2" s="551" t="s">
        <v>9</v>
      </c>
      <c r="AE2" s="551" t="s">
        <v>10</v>
      </c>
      <c r="AF2" s="584" t="s">
        <v>11</v>
      </c>
      <c r="AG2" s="583" t="s">
        <v>0</v>
      </c>
      <c r="AH2" s="551" t="s">
        <v>1</v>
      </c>
      <c r="AI2" s="551" t="s">
        <v>2</v>
      </c>
      <c r="AJ2" s="551" t="s">
        <v>3</v>
      </c>
      <c r="AK2" s="551" t="s">
        <v>4</v>
      </c>
      <c r="AL2" s="551" t="s">
        <v>5</v>
      </c>
      <c r="AM2" s="551" t="s">
        <v>6</v>
      </c>
      <c r="AN2" s="551" t="s">
        <v>7</v>
      </c>
      <c r="AO2" s="551" t="s">
        <v>8</v>
      </c>
      <c r="AP2" s="551" t="s">
        <v>9</v>
      </c>
      <c r="AQ2" s="551" t="s">
        <v>10</v>
      </c>
      <c r="AR2" s="551" t="s">
        <v>11</v>
      </c>
      <c r="AS2" s="583" t="s">
        <v>0</v>
      </c>
      <c r="AT2" s="551" t="s">
        <v>1</v>
      </c>
      <c r="AU2" s="551" t="s">
        <v>2</v>
      </c>
      <c r="AV2" s="551" t="s">
        <v>3</v>
      </c>
      <c r="AW2" s="551" t="s">
        <v>4</v>
      </c>
      <c r="AX2" s="551" t="s">
        <v>5</v>
      </c>
      <c r="AY2" s="551" t="s">
        <v>6</v>
      </c>
      <c r="AZ2" s="551" t="s">
        <v>7</v>
      </c>
      <c r="BA2" s="551" t="s">
        <v>8</v>
      </c>
      <c r="BB2" s="551" t="s">
        <v>9</v>
      </c>
      <c r="BC2" s="551" t="s">
        <v>10</v>
      </c>
      <c r="BD2" s="584" t="s">
        <v>11</v>
      </c>
      <c r="BE2" s="583" t="s">
        <v>0</v>
      </c>
      <c r="BF2" s="551" t="s">
        <v>1</v>
      </c>
      <c r="BG2" s="551" t="s">
        <v>2</v>
      </c>
      <c r="BH2" s="551" t="s">
        <v>3</v>
      </c>
      <c r="BI2" s="551" t="s">
        <v>4</v>
      </c>
      <c r="BJ2" s="551" t="s">
        <v>5</v>
      </c>
      <c r="BK2" s="551" t="s">
        <v>6</v>
      </c>
      <c r="BL2" s="551" t="s">
        <v>7</v>
      </c>
      <c r="BM2" s="551" t="s">
        <v>8</v>
      </c>
      <c r="BN2" s="551" t="s">
        <v>9</v>
      </c>
      <c r="BO2" s="551" t="s">
        <v>10</v>
      </c>
      <c r="BP2" s="584" t="s">
        <v>11</v>
      </c>
      <c r="BQ2" s="583" t="s">
        <v>0</v>
      </c>
      <c r="BR2" s="551" t="s">
        <v>1</v>
      </c>
      <c r="BS2" s="551" t="s">
        <v>2</v>
      </c>
      <c r="BT2" s="551" t="s">
        <v>3</v>
      </c>
      <c r="BU2" s="551" t="s">
        <v>4</v>
      </c>
      <c r="BV2" s="551" t="s">
        <v>5</v>
      </c>
      <c r="BW2" s="551" t="s">
        <v>6</v>
      </c>
      <c r="BX2" s="551" t="s">
        <v>7</v>
      </c>
      <c r="BY2" s="551" t="s">
        <v>8</v>
      </c>
      <c r="BZ2" s="551" t="s">
        <v>9</v>
      </c>
      <c r="CA2" s="551" t="s">
        <v>10</v>
      </c>
      <c r="CB2" s="584" t="s">
        <v>11</v>
      </c>
      <c r="CC2" s="583" t="s">
        <v>0</v>
      </c>
      <c r="CD2" s="551" t="s">
        <v>1</v>
      </c>
      <c r="CE2" s="551" t="s">
        <v>2</v>
      </c>
      <c r="CF2" s="551" t="s">
        <v>3</v>
      </c>
      <c r="CG2" s="551" t="s">
        <v>4</v>
      </c>
      <c r="CH2" s="551" t="s">
        <v>5</v>
      </c>
      <c r="CI2" s="551" t="s">
        <v>6</v>
      </c>
      <c r="CJ2" s="551" t="s">
        <v>7</v>
      </c>
      <c r="CK2" s="551" t="s">
        <v>8</v>
      </c>
      <c r="CL2" s="551" t="s">
        <v>9</v>
      </c>
      <c r="CM2" s="551" t="s">
        <v>10</v>
      </c>
      <c r="CN2" s="584" t="s">
        <v>11</v>
      </c>
      <c r="CO2" s="583" t="s">
        <v>0</v>
      </c>
      <c r="CP2" s="551" t="s">
        <v>1</v>
      </c>
      <c r="CQ2" s="551" t="s">
        <v>2</v>
      </c>
      <c r="CR2" s="551" t="s">
        <v>3</v>
      </c>
      <c r="CS2" s="551" t="s">
        <v>4</v>
      </c>
      <c r="CT2" s="551" t="s">
        <v>5</v>
      </c>
      <c r="CU2" s="551" t="s">
        <v>6</v>
      </c>
      <c r="CV2" s="551" t="s">
        <v>7</v>
      </c>
      <c r="CW2" s="551" t="s">
        <v>8</v>
      </c>
      <c r="CX2" s="551" t="s">
        <v>9</v>
      </c>
      <c r="CY2" s="551" t="s">
        <v>10</v>
      </c>
      <c r="CZ2" s="584" t="s">
        <v>11</v>
      </c>
      <c r="DA2" s="583" t="s">
        <v>0</v>
      </c>
      <c r="DB2" s="551" t="s">
        <v>1</v>
      </c>
      <c r="DC2" s="551" t="s">
        <v>2</v>
      </c>
      <c r="DD2" s="551" t="s">
        <v>3</v>
      </c>
      <c r="DE2" s="551" t="s">
        <v>4</v>
      </c>
      <c r="DF2" s="551" t="s">
        <v>5</v>
      </c>
      <c r="DG2" s="551" t="s">
        <v>6</v>
      </c>
      <c r="DH2" s="551" t="s">
        <v>7</v>
      </c>
      <c r="DI2" s="551" t="s">
        <v>8</v>
      </c>
      <c r="DJ2" s="551" t="s">
        <v>9</v>
      </c>
      <c r="DK2" s="551" t="s">
        <v>10</v>
      </c>
      <c r="DL2" s="584" t="s">
        <v>11</v>
      </c>
      <c r="DM2" s="583" t="s">
        <v>0</v>
      </c>
      <c r="DN2" s="551" t="s">
        <v>1</v>
      </c>
      <c r="DO2" s="551" t="s">
        <v>2</v>
      </c>
      <c r="DP2" s="551" t="s">
        <v>3</v>
      </c>
      <c r="DQ2" s="551" t="s">
        <v>4</v>
      </c>
      <c r="DR2" s="551" t="s">
        <v>5</v>
      </c>
      <c r="DS2" s="551" t="s">
        <v>6</v>
      </c>
      <c r="DT2" s="551" t="s">
        <v>7</v>
      </c>
      <c r="DU2" s="551" t="s">
        <v>8</v>
      </c>
      <c r="DV2" s="551" t="s">
        <v>9</v>
      </c>
      <c r="DW2" s="551" t="s">
        <v>10</v>
      </c>
      <c r="DX2" s="584" t="s">
        <v>11</v>
      </c>
      <c r="DY2" s="583" t="s">
        <v>0</v>
      </c>
      <c r="DZ2" s="551" t="s">
        <v>1</v>
      </c>
      <c r="EA2" s="551" t="s">
        <v>2</v>
      </c>
      <c r="EB2" s="551" t="s">
        <v>3</v>
      </c>
      <c r="EC2" s="551" t="s">
        <v>4</v>
      </c>
      <c r="ED2" s="551" t="s">
        <v>5</v>
      </c>
      <c r="EE2" s="551" t="s">
        <v>6</v>
      </c>
      <c r="EF2" s="551" t="s">
        <v>7</v>
      </c>
      <c r="EG2" s="551" t="s">
        <v>8</v>
      </c>
      <c r="EH2" s="551" t="s">
        <v>9</v>
      </c>
      <c r="EI2" s="551" t="s">
        <v>10</v>
      </c>
      <c r="EJ2" s="584" t="s">
        <v>11</v>
      </c>
      <c r="EK2" s="583" t="s">
        <v>0</v>
      </c>
      <c r="EL2" s="551" t="s">
        <v>1</v>
      </c>
      <c r="EM2" s="551" t="s">
        <v>2</v>
      </c>
      <c r="EN2" s="551" t="s">
        <v>3</v>
      </c>
      <c r="EO2" s="551" t="s">
        <v>4</v>
      </c>
      <c r="EP2" s="551" t="s">
        <v>5</v>
      </c>
      <c r="EQ2" s="551" t="s">
        <v>6</v>
      </c>
      <c r="ER2" s="551" t="s">
        <v>7</v>
      </c>
      <c r="ES2" s="551" t="s">
        <v>8</v>
      </c>
      <c r="ET2" s="551" t="s">
        <v>9</v>
      </c>
      <c r="EU2" s="551" t="s">
        <v>10</v>
      </c>
      <c r="EV2" s="584" t="s">
        <v>11</v>
      </c>
      <c r="EW2" s="583" t="s">
        <v>0</v>
      </c>
      <c r="EX2" s="551" t="s">
        <v>1</v>
      </c>
      <c r="EY2" s="551" t="s">
        <v>2</v>
      </c>
      <c r="EZ2" s="551" t="s">
        <v>3</v>
      </c>
      <c r="FA2" s="551" t="s">
        <v>4</v>
      </c>
      <c r="FB2" s="551" t="s">
        <v>5</v>
      </c>
      <c r="FC2" s="551" t="s">
        <v>6</v>
      </c>
      <c r="FD2" s="551" t="s">
        <v>7</v>
      </c>
      <c r="FE2" s="551" t="s">
        <v>8</v>
      </c>
      <c r="FF2" s="551" t="s">
        <v>9</v>
      </c>
      <c r="FG2" s="551" t="s">
        <v>10</v>
      </c>
      <c r="FH2" s="584" t="s">
        <v>11</v>
      </c>
      <c r="FI2" s="583" t="s">
        <v>0</v>
      </c>
      <c r="FJ2" s="551" t="s">
        <v>1</v>
      </c>
      <c r="FK2" s="551" t="s">
        <v>2</v>
      </c>
      <c r="FL2" s="551" t="s">
        <v>3</v>
      </c>
      <c r="FM2" s="551" t="s">
        <v>4</v>
      </c>
      <c r="FN2" s="551" t="s">
        <v>5</v>
      </c>
      <c r="FO2" s="551" t="s">
        <v>6</v>
      </c>
      <c r="FP2" s="551" t="s">
        <v>7</v>
      </c>
      <c r="FQ2" s="551" t="s">
        <v>8</v>
      </c>
      <c r="FR2" s="551" t="s">
        <v>9</v>
      </c>
      <c r="FS2" s="551" t="s">
        <v>10</v>
      </c>
      <c r="FT2" s="584" t="s">
        <v>11</v>
      </c>
      <c r="FU2" s="583" t="s">
        <v>0</v>
      </c>
      <c r="FV2" s="551" t="s">
        <v>1</v>
      </c>
      <c r="FW2" s="551" t="s">
        <v>2</v>
      </c>
      <c r="FX2" s="551" t="s">
        <v>3</v>
      </c>
      <c r="FY2" s="551" t="s">
        <v>4</v>
      </c>
      <c r="FZ2" s="551" t="s">
        <v>5</v>
      </c>
      <c r="GA2" s="551" t="s">
        <v>6</v>
      </c>
      <c r="GB2" s="551" t="s">
        <v>7</v>
      </c>
      <c r="GC2" s="551" t="s">
        <v>8</v>
      </c>
      <c r="GD2" s="551" t="s">
        <v>9</v>
      </c>
      <c r="GE2" s="551" t="s">
        <v>10</v>
      </c>
      <c r="GF2" s="584" t="s">
        <v>11</v>
      </c>
      <c r="GG2" s="583" t="s">
        <v>0</v>
      </c>
      <c r="GH2" s="551" t="s">
        <v>1</v>
      </c>
      <c r="GI2" s="551" t="s">
        <v>2</v>
      </c>
      <c r="GJ2" s="551" t="s">
        <v>3</v>
      </c>
      <c r="GK2" s="551" t="s">
        <v>4</v>
      </c>
      <c r="GL2" s="551" t="s">
        <v>5</v>
      </c>
      <c r="GM2" s="551" t="s">
        <v>6</v>
      </c>
      <c r="GN2" s="551" t="s">
        <v>7</v>
      </c>
      <c r="GO2" s="551" t="s">
        <v>8</v>
      </c>
      <c r="GP2" s="551" t="s">
        <v>9</v>
      </c>
      <c r="GQ2" s="551" t="s">
        <v>10</v>
      </c>
      <c r="GR2" s="584" t="s">
        <v>11</v>
      </c>
      <c r="GS2" s="587">
        <v>42005</v>
      </c>
      <c r="GT2" s="588">
        <v>47727</v>
      </c>
      <c r="GU2" s="186">
        <v>50</v>
      </c>
      <c r="GV2" s="186">
        <v>80</v>
      </c>
      <c r="GW2" s="565" t="s">
        <v>442</v>
      </c>
      <c r="GX2" s="162"/>
      <c r="GY2" s="549">
        <v>41275</v>
      </c>
      <c r="GZ2" s="549">
        <v>41640</v>
      </c>
      <c r="HA2" s="549">
        <v>42005</v>
      </c>
      <c r="HB2" s="549">
        <v>42370</v>
      </c>
      <c r="HC2" s="549">
        <v>42736</v>
      </c>
      <c r="HD2" s="549">
        <v>43101</v>
      </c>
      <c r="HE2" s="549">
        <v>43466</v>
      </c>
      <c r="HF2" s="549">
        <v>43831</v>
      </c>
      <c r="HG2" s="549">
        <v>44197</v>
      </c>
      <c r="HH2" s="549">
        <v>44562</v>
      </c>
      <c r="HI2" s="549">
        <v>44927</v>
      </c>
      <c r="HJ2" s="549">
        <v>45292</v>
      </c>
      <c r="HK2" s="549">
        <v>45658</v>
      </c>
      <c r="HL2" s="549">
        <v>46023</v>
      </c>
      <c r="HM2" s="549">
        <v>46388</v>
      </c>
      <c r="HN2" s="549">
        <v>46753</v>
      </c>
      <c r="HO2" s="549">
        <v>47119</v>
      </c>
      <c r="HP2" s="549">
        <v>47484</v>
      </c>
      <c r="HQ2" s="58"/>
      <c r="HR2" s="58"/>
      <c r="HS2" s="58"/>
      <c r="HT2" s="58"/>
      <c r="HU2" s="58"/>
      <c r="HV2" s="58"/>
      <c r="HW2" s="58"/>
      <c r="HX2" s="58"/>
      <c r="HY2" s="58"/>
      <c r="HZ2" s="58"/>
      <c r="IA2" s="58"/>
      <c r="IB2" s="58"/>
      <c r="IC2" s="58"/>
      <c r="ID2" s="58"/>
      <c r="IE2" s="58"/>
      <c r="IF2" s="58"/>
    </row>
    <row r="3" spans="1:240" ht="15.75" customHeight="1" x14ac:dyDescent="0.2">
      <c r="A3" s="5" t="str">
        <f>[5]Résumé!$I2</f>
        <v>V10T</v>
      </c>
      <c r="B3" s="36">
        <f>[5]Résumé!$L2</f>
        <v>125.32999999999993</v>
      </c>
      <c r="C3" s="36" t="str">
        <f>'[2]AT 1292-15'!$AC30</f>
        <v>-</v>
      </c>
      <c r="D3" s="203" t="str">
        <f>'[6]Etat actuel'!$AD2</f>
        <v>EMS</v>
      </c>
      <c r="E3" s="164" t="s">
        <v>322</v>
      </c>
      <c r="F3" s="5">
        <f>[5]Résumé!$J2</f>
        <v>42326</v>
      </c>
      <c r="G3" s="774">
        <f t="shared" ref="G3:G66" si="0">GY13</f>
        <v>43070</v>
      </c>
      <c r="H3" s="204" t="s">
        <v>109</v>
      </c>
      <c r="I3" s="493" t="s">
        <v>196</v>
      </c>
      <c r="J3" s="493" t="s">
        <v>196</v>
      </c>
      <c r="K3" s="493" t="s">
        <v>196</v>
      </c>
      <c r="L3" s="493" t="s">
        <v>196</v>
      </c>
      <c r="M3" s="493" t="s">
        <v>196</v>
      </c>
      <c r="N3" s="493" t="s">
        <v>196</v>
      </c>
      <c r="O3" s="493" t="s">
        <v>196</v>
      </c>
      <c r="P3" s="493" t="s">
        <v>196</v>
      </c>
      <c r="Q3" s="493" t="s">
        <v>196</v>
      </c>
      <c r="R3" s="493" t="s">
        <v>196</v>
      </c>
      <c r="S3" s="493" t="s">
        <v>196</v>
      </c>
      <c r="T3" s="494" t="s">
        <v>196</v>
      </c>
      <c r="U3" s="495" t="s">
        <v>196</v>
      </c>
      <c r="V3" s="496" t="s">
        <v>196</v>
      </c>
      <c r="W3" s="496" t="s">
        <v>196</v>
      </c>
      <c r="X3" s="496" t="s">
        <v>196</v>
      </c>
      <c r="Y3" s="496" t="s">
        <v>196</v>
      </c>
      <c r="Z3" s="496" t="s">
        <v>196</v>
      </c>
      <c r="AA3" s="496" t="s">
        <v>196</v>
      </c>
      <c r="AB3" s="496" t="s">
        <v>196</v>
      </c>
      <c r="AC3" s="496" t="s">
        <v>196</v>
      </c>
      <c r="AD3" s="496" t="s">
        <v>196</v>
      </c>
      <c r="AE3" s="714" t="s">
        <v>196</v>
      </c>
      <c r="AF3" s="715" t="s">
        <v>196</v>
      </c>
      <c r="AG3" s="714" t="s">
        <v>196</v>
      </c>
      <c r="AH3" s="714" t="s">
        <v>196</v>
      </c>
      <c r="AI3" s="714" t="s">
        <v>196</v>
      </c>
      <c r="AJ3" s="714" t="s">
        <v>196</v>
      </c>
      <c r="AK3" s="714" t="s">
        <v>196</v>
      </c>
      <c r="AL3" s="714" t="s">
        <v>196</v>
      </c>
      <c r="AM3" s="714" t="s">
        <v>196</v>
      </c>
      <c r="AN3" s="714" t="s">
        <v>196</v>
      </c>
      <c r="AO3" s="714" t="s">
        <v>196</v>
      </c>
      <c r="AP3" s="714" t="s">
        <v>196</v>
      </c>
      <c r="AQ3" s="714" t="s">
        <v>196</v>
      </c>
      <c r="AR3" s="779" t="s">
        <v>12</v>
      </c>
      <c r="AS3" s="780" t="s">
        <v>12</v>
      </c>
      <c r="AT3" s="778" t="s">
        <v>12</v>
      </c>
      <c r="AU3" s="778" t="s">
        <v>12</v>
      </c>
      <c r="AV3" s="778" t="s">
        <v>12</v>
      </c>
      <c r="AW3" s="778" t="s">
        <v>12</v>
      </c>
      <c r="AX3" s="43" t="s">
        <v>27</v>
      </c>
      <c r="AY3" s="43" t="s">
        <v>27</v>
      </c>
      <c r="AZ3" s="43" t="s">
        <v>27</v>
      </c>
      <c r="BA3" s="43">
        <v>23</v>
      </c>
      <c r="BB3" s="43">
        <v>23</v>
      </c>
      <c r="BC3" s="43">
        <v>23</v>
      </c>
      <c r="BD3" s="424">
        <v>23</v>
      </c>
      <c r="BE3" s="355">
        <v>23</v>
      </c>
      <c r="BF3" s="43">
        <v>23</v>
      </c>
      <c r="BG3" s="43">
        <v>23</v>
      </c>
      <c r="BH3" s="43">
        <v>23</v>
      </c>
      <c r="BI3" s="43">
        <v>23</v>
      </c>
      <c r="BJ3" s="43">
        <v>23</v>
      </c>
      <c r="BK3" s="43">
        <v>23</v>
      </c>
      <c r="BL3" s="43">
        <v>23</v>
      </c>
      <c r="BM3" s="43">
        <v>1</v>
      </c>
      <c r="BN3" s="716">
        <v>80</v>
      </c>
      <c r="BO3" s="716">
        <v>80</v>
      </c>
      <c r="BP3" s="717">
        <v>80</v>
      </c>
      <c r="BQ3" s="792">
        <v>70</v>
      </c>
      <c r="BR3" s="43">
        <v>1</v>
      </c>
      <c r="BS3" s="43">
        <v>23</v>
      </c>
      <c r="BT3" s="43">
        <v>23</v>
      </c>
      <c r="BU3" s="43">
        <v>23</v>
      </c>
      <c r="BV3" s="43">
        <v>23</v>
      </c>
      <c r="BW3" s="43">
        <v>23</v>
      </c>
      <c r="BX3" s="43">
        <v>23</v>
      </c>
      <c r="BY3" s="43">
        <v>23</v>
      </c>
      <c r="BZ3" s="43">
        <v>23</v>
      </c>
      <c r="CA3" s="43">
        <v>23</v>
      </c>
      <c r="CB3" s="424">
        <v>23</v>
      </c>
      <c r="CC3" s="355">
        <v>23</v>
      </c>
      <c r="CD3" s="43">
        <v>23</v>
      </c>
      <c r="CE3" s="43">
        <v>23</v>
      </c>
      <c r="CF3" s="43">
        <v>23</v>
      </c>
      <c r="CG3" s="43">
        <v>23</v>
      </c>
      <c r="CH3" s="43">
        <v>23</v>
      </c>
      <c r="CI3" s="43">
        <v>23</v>
      </c>
      <c r="CJ3" s="43">
        <v>23</v>
      </c>
      <c r="CK3" s="43">
        <v>23</v>
      </c>
      <c r="CL3" s="43">
        <v>23</v>
      </c>
      <c r="CM3" s="43">
        <v>23</v>
      </c>
      <c r="CN3" s="424">
        <v>23</v>
      </c>
      <c r="CO3" s="355">
        <v>23</v>
      </c>
      <c r="CP3" s="43">
        <v>23</v>
      </c>
      <c r="CQ3" s="43" t="s">
        <v>196</v>
      </c>
      <c r="CR3" s="43" t="s">
        <v>196</v>
      </c>
      <c r="CS3" s="43" t="s">
        <v>196</v>
      </c>
      <c r="CT3" s="43" t="s">
        <v>196</v>
      </c>
      <c r="CU3" s="43" t="s">
        <v>196</v>
      </c>
      <c r="CV3" s="43" t="s">
        <v>196</v>
      </c>
      <c r="CW3" s="43" t="s">
        <v>196</v>
      </c>
      <c r="CX3" s="43" t="s">
        <v>196</v>
      </c>
      <c r="CY3" s="43" t="s">
        <v>196</v>
      </c>
      <c r="CZ3" s="424" t="s">
        <v>196</v>
      </c>
      <c r="DA3" s="355" t="s">
        <v>196</v>
      </c>
      <c r="DB3" s="43" t="s">
        <v>196</v>
      </c>
      <c r="DC3" s="43" t="s">
        <v>196</v>
      </c>
      <c r="DD3" s="43" t="s">
        <v>196</v>
      </c>
      <c r="DE3" s="43" t="s">
        <v>31</v>
      </c>
      <c r="DF3" s="43" t="s">
        <v>31</v>
      </c>
      <c r="DG3" s="43" t="s">
        <v>31</v>
      </c>
      <c r="DH3" s="43" t="s">
        <v>31</v>
      </c>
      <c r="DI3" s="43" t="s">
        <v>31</v>
      </c>
      <c r="DJ3" s="43" t="s">
        <v>31</v>
      </c>
      <c r="DK3" s="43" t="s">
        <v>31</v>
      </c>
      <c r="DL3" s="424" t="s">
        <v>31</v>
      </c>
      <c r="DM3" s="355" t="s">
        <v>31</v>
      </c>
      <c r="DN3" s="43" t="s">
        <v>31</v>
      </c>
      <c r="DO3" s="43" t="s">
        <v>31</v>
      </c>
      <c r="DP3" s="43" t="s">
        <v>31</v>
      </c>
      <c r="DQ3" s="43" t="s">
        <v>31</v>
      </c>
      <c r="DR3" s="43" t="s">
        <v>31</v>
      </c>
      <c r="DS3" s="43" t="s">
        <v>31</v>
      </c>
      <c r="DT3" s="43" t="s">
        <v>31</v>
      </c>
      <c r="DU3" s="43" t="s">
        <v>31</v>
      </c>
      <c r="DV3" s="43" t="s">
        <v>31</v>
      </c>
      <c r="DW3" s="43" t="s">
        <v>31</v>
      </c>
      <c r="DX3" s="424" t="s">
        <v>31</v>
      </c>
      <c r="DY3" s="355" t="s">
        <v>31</v>
      </c>
      <c r="DZ3" s="43" t="s">
        <v>31</v>
      </c>
      <c r="EA3" s="43" t="s">
        <v>31</v>
      </c>
      <c r="EB3" s="43" t="s">
        <v>31</v>
      </c>
      <c r="EC3" s="43" t="s">
        <v>31</v>
      </c>
      <c r="ED3" s="43" t="s">
        <v>31</v>
      </c>
      <c r="EE3" s="43" t="s">
        <v>31</v>
      </c>
      <c r="EF3" s="43" t="s">
        <v>31</v>
      </c>
      <c r="EG3" s="43" t="s">
        <v>31</v>
      </c>
      <c r="EH3" s="43" t="s">
        <v>31</v>
      </c>
      <c r="EI3" s="43" t="s">
        <v>31</v>
      </c>
      <c r="EJ3" s="424" t="s">
        <v>31</v>
      </c>
      <c r="EK3" s="355" t="s">
        <v>31</v>
      </c>
      <c r="EL3" s="43" t="s">
        <v>31</v>
      </c>
      <c r="EM3" s="43" t="s">
        <v>31</v>
      </c>
      <c r="EN3" s="43" t="s">
        <v>31</v>
      </c>
      <c r="EO3" s="43" t="s">
        <v>31</v>
      </c>
      <c r="EP3" s="43" t="s">
        <v>31</v>
      </c>
      <c r="EQ3" s="43" t="s">
        <v>31</v>
      </c>
      <c r="ER3" s="43" t="s">
        <v>31</v>
      </c>
      <c r="ES3" s="43" t="s">
        <v>31</v>
      </c>
      <c r="ET3" s="43" t="s">
        <v>31</v>
      </c>
      <c r="EU3" s="43" t="s">
        <v>31</v>
      </c>
      <c r="EV3" s="424" t="s">
        <v>31</v>
      </c>
      <c r="EW3" s="355" t="s">
        <v>31</v>
      </c>
      <c r="EX3" s="43" t="s">
        <v>31</v>
      </c>
      <c r="EY3" s="43" t="s">
        <v>31</v>
      </c>
      <c r="EZ3" s="43" t="s">
        <v>31</v>
      </c>
      <c r="FA3" s="43" t="s">
        <v>31</v>
      </c>
      <c r="FB3" s="43" t="s">
        <v>31</v>
      </c>
      <c r="FC3" s="43" t="s">
        <v>31</v>
      </c>
      <c r="FD3" s="43" t="s">
        <v>31</v>
      </c>
      <c r="FE3" s="43" t="s">
        <v>31</v>
      </c>
      <c r="FF3" s="43" t="s">
        <v>31</v>
      </c>
      <c r="FG3" s="43" t="s">
        <v>31</v>
      </c>
      <c r="FH3" s="424" t="s">
        <v>31</v>
      </c>
      <c r="FI3" s="355" t="s">
        <v>31</v>
      </c>
      <c r="FJ3" s="43" t="s">
        <v>31</v>
      </c>
      <c r="FK3" s="43" t="s">
        <v>31</v>
      </c>
      <c r="FL3" s="43" t="s">
        <v>31</v>
      </c>
      <c r="FM3" s="43" t="s">
        <v>31</v>
      </c>
      <c r="FN3" s="43" t="s">
        <v>31</v>
      </c>
      <c r="FO3" s="43" t="s">
        <v>31</v>
      </c>
      <c r="FP3" s="43" t="s">
        <v>31</v>
      </c>
      <c r="FQ3" s="43" t="s">
        <v>31</v>
      </c>
      <c r="FR3" s="43" t="s">
        <v>31</v>
      </c>
      <c r="FS3" s="43" t="s">
        <v>31</v>
      </c>
      <c r="FT3" s="424" t="s">
        <v>31</v>
      </c>
      <c r="FU3" s="355" t="s">
        <v>31</v>
      </c>
      <c r="FV3" s="43" t="s">
        <v>31</v>
      </c>
      <c r="FW3" s="43" t="s">
        <v>31</v>
      </c>
      <c r="FX3" s="43" t="s">
        <v>31</v>
      </c>
      <c r="FY3" s="43" t="s">
        <v>31</v>
      </c>
      <c r="FZ3" s="43" t="s">
        <v>31</v>
      </c>
      <c r="GA3" s="43" t="s">
        <v>31</v>
      </c>
      <c r="GB3" s="43" t="s">
        <v>31</v>
      </c>
      <c r="GC3" s="43" t="s">
        <v>31</v>
      </c>
      <c r="GD3" s="43" t="s">
        <v>31</v>
      </c>
      <c r="GE3" s="43" t="s">
        <v>31</v>
      </c>
      <c r="GF3" s="424" t="s">
        <v>31</v>
      </c>
      <c r="GG3" s="355" t="s">
        <v>31</v>
      </c>
      <c r="GH3" s="43" t="s">
        <v>31</v>
      </c>
      <c r="GI3" s="43" t="s">
        <v>31</v>
      </c>
      <c r="GJ3" s="43" t="s">
        <v>31</v>
      </c>
      <c r="GK3" s="43" t="s">
        <v>31</v>
      </c>
      <c r="GL3" s="43" t="s">
        <v>31</v>
      </c>
      <c r="GM3" s="43" t="s">
        <v>31</v>
      </c>
      <c r="GN3" s="43" t="s">
        <v>31</v>
      </c>
      <c r="GO3" s="43" t="s">
        <v>31</v>
      </c>
      <c r="GP3" s="43" t="s">
        <v>31</v>
      </c>
      <c r="GQ3" s="43" t="s">
        <v>195</v>
      </c>
      <c r="GR3" s="424" t="s">
        <v>195</v>
      </c>
      <c r="GS3" s="410">
        <v>5156</v>
      </c>
      <c r="GT3" s="384">
        <f t="shared" ref="GT3:GT34" si="1">SUM(I3:GS3)</f>
        <v>6296</v>
      </c>
      <c r="GU3" s="154">
        <f t="shared" ref="GU3:GU34" si="2">COUNTIF(X3:GR3,$GU$2)/4</f>
        <v>0</v>
      </c>
      <c r="GV3" s="457">
        <f t="shared" ref="GV3:GV34" si="3">COUNTIF(X3:GR3,$GV$2)/4</f>
        <v>0.75</v>
      </c>
      <c r="GW3" s="487">
        <f>ROUND([5]Résumé!$P2/30.4,0)</f>
        <v>0</v>
      </c>
      <c r="GX3" s="592" t="s">
        <v>17</v>
      </c>
      <c r="GY3" s="366">
        <f t="array" ref="GY3">SUM(($GZ13:$GZ89&gt;=GY2)*($GZ13:$GZ89&lt;GZ2))</f>
        <v>0</v>
      </c>
      <c r="GZ3" s="366">
        <f t="array" ref="GZ3">SUM(($GZ13:$GZ89&gt;=GZ2)*($GZ13:$GZ89&lt;HA2))</f>
        <v>0</v>
      </c>
      <c r="HA3" s="366">
        <f t="array" ref="HA3">SUM(($GZ13:$GZ89&gt;=HA2)*($GZ13:$GZ89&lt;HB2))</f>
        <v>8</v>
      </c>
      <c r="HB3" s="366">
        <f t="array" ref="HB3">SUM(($GZ13:$GZ89&gt;=HB2)*($GZ13:$GZ89&lt;HC2))</f>
        <v>1</v>
      </c>
      <c r="HC3" s="366">
        <f t="array" ref="HC3">SUM(($GZ13:$GZ89&gt;=HC2)*($GZ13:$GZ89&lt;HD2))</f>
        <v>0</v>
      </c>
      <c r="HD3" s="366">
        <f t="array" ref="HD3">SUM(($GZ13:$GZ89&gt;=HD2)*($GZ13:$GZ89&lt;HE2))</f>
        <v>0</v>
      </c>
      <c r="HE3" s="366">
        <f t="array" ref="HE3">SUM(($GZ13:$GZ89&gt;=HE2)*($GZ13:$GZ89&lt;HF2))</f>
        <v>0</v>
      </c>
      <c r="HF3" s="366">
        <f t="array" ref="HF3">SUM(($GZ13:$GZ89&gt;=HF2)*($GZ13:$GZ89&lt;HG2))</f>
        <v>2</v>
      </c>
      <c r="HG3" s="366">
        <f t="array" ref="HG3">SUM(($GZ13:$GZ89&gt;=HG2)*($GZ13:$GZ89&lt;HH2))</f>
        <v>1</v>
      </c>
      <c r="HH3" s="366">
        <f t="array" ref="HH3">SUM(($GZ13:$GZ89&gt;=HH2)*($GZ13:$GZ89&lt;HI2))</f>
        <v>1</v>
      </c>
      <c r="HI3" s="366">
        <f t="array" ref="HI3">SUM(($GZ13:$GZ89&gt;=HI2)*($GZ13:$GZ89&lt;HJ2))</f>
        <v>1</v>
      </c>
      <c r="HJ3" s="366">
        <f t="array" ref="HJ3">SUM(($GZ13:$GZ89&gt;=HJ2)*($GZ13:$GZ89&lt;HK2))</f>
        <v>0</v>
      </c>
      <c r="HK3" s="366">
        <f t="array" ref="HK3">SUM(($GZ13:$GZ89&gt;=HK2)*($GZ13:$GZ89&lt;HL2))</f>
        <v>0</v>
      </c>
      <c r="HL3" s="366">
        <f t="array" ref="HL3">SUM(($GZ13:$GZ89&gt;=HL2)*($GZ13:$GZ89&lt;HM2))</f>
        <v>0</v>
      </c>
      <c r="HM3" s="366">
        <f t="array" ref="HM3">SUM(($GZ13:$GZ89&gt;=HM2)*($GZ13:$GZ89&lt;HN2))</f>
        <v>0</v>
      </c>
      <c r="HN3" s="366">
        <f t="array" ref="HN3">SUM(($GZ13:$GZ89&gt;=HN2)*($GZ13:$GZ89&lt;HO2))</f>
        <v>0</v>
      </c>
      <c r="HO3" s="366">
        <f t="array" ref="HO3">SUM(($GZ13:$GZ89&gt;=HO2)*($GZ13:$GZ89&lt;HP2))</f>
        <v>0</v>
      </c>
      <c r="HP3" s="366">
        <f t="array" ref="HP3">SUM(($GZ13:$GZ89&gt;=HP2)*($GZ13:$GZ89&lt;HQ2))</f>
        <v>0</v>
      </c>
    </row>
    <row r="4" spans="1:240" ht="15.75" customHeight="1" x14ac:dyDescent="0.2">
      <c r="A4" s="5" t="str">
        <f>[5]Résumé!$I3</f>
        <v>V30</v>
      </c>
      <c r="B4" s="36">
        <f>[5]Résumé!$L3</f>
        <v>577.27999999999975</v>
      </c>
      <c r="C4" s="746">
        <f>'[2]AT 1292-15'!$AC31</f>
        <v>377</v>
      </c>
      <c r="D4" s="198" t="str">
        <f>'[6]Etat actuel'!$AD3</f>
        <v/>
      </c>
      <c r="E4" s="212" t="s">
        <v>520</v>
      </c>
      <c r="F4" s="5">
        <f>[5]Résumé!$J3</f>
        <v>42795</v>
      </c>
      <c r="G4" s="14">
        <f t="shared" si="0"/>
        <v>43009</v>
      </c>
      <c r="H4" s="704" t="s">
        <v>110</v>
      </c>
      <c r="I4" s="493">
        <v>0</v>
      </c>
      <c r="J4" s="493">
        <v>0</v>
      </c>
      <c r="K4" s="493">
        <v>0</v>
      </c>
      <c r="L4" s="493">
        <v>0</v>
      </c>
      <c r="M4" s="493">
        <v>0</v>
      </c>
      <c r="N4" s="493">
        <v>0</v>
      </c>
      <c r="O4" s="493">
        <v>0</v>
      </c>
      <c r="P4" s="493">
        <v>0</v>
      </c>
      <c r="Q4" s="493">
        <v>0</v>
      </c>
      <c r="R4" s="493">
        <v>0</v>
      </c>
      <c r="S4" s="493">
        <v>0</v>
      </c>
      <c r="T4" s="494"/>
      <c r="U4" s="495">
        <v>1</v>
      </c>
      <c r="V4" s="496">
        <v>7</v>
      </c>
      <c r="W4" s="496">
        <v>60</v>
      </c>
      <c r="X4" s="496">
        <v>41</v>
      </c>
      <c r="Y4" s="496">
        <v>21</v>
      </c>
      <c r="Z4" s="496">
        <v>15</v>
      </c>
      <c r="AA4" s="496">
        <v>25</v>
      </c>
      <c r="AB4" s="496">
        <v>7</v>
      </c>
      <c r="AC4" s="496">
        <v>3</v>
      </c>
      <c r="AD4" s="43"/>
      <c r="AE4" s="43">
        <v>25</v>
      </c>
      <c r="AF4" s="424">
        <v>25</v>
      </c>
      <c r="AG4" s="355">
        <v>25</v>
      </c>
      <c r="AH4" s="43">
        <v>25</v>
      </c>
      <c r="AI4" s="43">
        <v>25</v>
      </c>
      <c r="AJ4" s="43">
        <v>25</v>
      </c>
      <c r="AK4" s="43">
        <v>25</v>
      </c>
      <c r="AL4" s="43">
        <v>25</v>
      </c>
      <c r="AM4" s="43">
        <v>25</v>
      </c>
      <c r="AN4" s="43">
        <v>25</v>
      </c>
      <c r="AO4" s="43">
        <v>25</v>
      </c>
      <c r="AP4" s="43" t="s">
        <v>16</v>
      </c>
      <c r="AQ4" s="769" t="s">
        <v>16</v>
      </c>
      <c r="AR4" s="424" t="s">
        <v>16</v>
      </c>
      <c r="AS4" s="355" t="s">
        <v>16</v>
      </c>
      <c r="AT4" s="43" t="s">
        <v>16</v>
      </c>
      <c r="AU4" s="43" t="s">
        <v>16</v>
      </c>
      <c r="AV4" s="43" t="s">
        <v>16</v>
      </c>
      <c r="AW4" s="43">
        <v>23</v>
      </c>
      <c r="AX4" s="43">
        <v>23</v>
      </c>
      <c r="AY4" s="43">
        <v>23</v>
      </c>
      <c r="AZ4" s="43" t="s">
        <v>277</v>
      </c>
      <c r="BA4" s="43" t="s">
        <v>277</v>
      </c>
      <c r="BB4" s="43">
        <v>23</v>
      </c>
      <c r="BC4" s="43">
        <v>23</v>
      </c>
      <c r="BD4" s="424">
        <v>23</v>
      </c>
      <c r="BE4" s="355">
        <v>23</v>
      </c>
      <c r="BF4" s="43">
        <v>23</v>
      </c>
      <c r="BG4" s="43">
        <v>23</v>
      </c>
      <c r="BH4" s="43">
        <v>23</v>
      </c>
      <c r="BI4" s="43" t="s">
        <v>196</v>
      </c>
      <c r="BJ4" s="43" t="s">
        <v>196</v>
      </c>
      <c r="BK4" s="43" t="s">
        <v>196</v>
      </c>
      <c r="BL4" s="43" t="s">
        <v>196</v>
      </c>
      <c r="BM4" s="43" t="s">
        <v>196</v>
      </c>
      <c r="BN4" s="43" t="s">
        <v>196</v>
      </c>
      <c r="BO4" s="43" t="s">
        <v>196</v>
      </c>
      <c r="BP4" s="424" t="s">
        <v>196</v>
      </c>
      <c r="BQ4" s="769" t="s">
        <v>196</v>
      </c>
      <c r="BR4" s="43" t="s">
        <v>196</v>
      </c>
      <c r="BS4" s="43" t="s">
        <v>196</v>
      </c>
      <c r="BT4" s="43" t="s">
        <v>196</v>
      </c>
      <c r="BU4" s="43" t="s">
        <v>196</v>
      </c>
      <c r="BV4" s="43">
        <v>23</v>
      </c>
      <c r="BW4" s="43">
        <v>23</v>
      </c>
      <c r="BX4" s="43">
        <v>23</v>
      </c>
      <c r="BY4" s="43">
        <v>23</v>
      </c>
      <c r="BZ4" s="43">
        <v>23</v>
      </c>
      <c r="CA4" s="43">
        <v>23</v>
      </c>
      <c r="CB4" s="424">
        <v>23</v>
      </c>
      <c r="CC4" s="355">
        <v>23</v>
      </c>
      <c r="CD4" s="43">
        <v>23</v>
      </c>
      <c r="CE4" s="43">
        <v>23</v>
      </c>
      <c r="CF4" s="43">
        <v>23</v>
      </c>
      <c r="CG4" s="43">
        <v>23</v>
      </c>
      <c r="CH4" s="43">
        <v>23</v>
      </c>
      <c r="CI4" s="43">
        <v>23</v>
      </c>
      <c r="CJ4" s="43">
        <v>23</v>
      </c>
      <c r="CK4" s="43">
        <v>23</v>
      </c>
      <c r="CL4" s="43">
        <v>23</v>
      </c>
      <c r="CM4" s="43">
        <v>23</v>
      </c>
      <c r="CN4" s="424">
        <v>23</v>
      </c>
      <c r="CO4" s="355">
        <v>23</v>
      </c>
      <c r="CP4" s="43">
        <v>23</v>
      </c>
      <c r="CQ4" s="43">
        <v>23</v>
      </c>
      <c r="CR4" s="43">
        <v>23</v>
      </c>
      <c r="CS4" s="43">
        <v>23</v>
      </c>
      <c r="CT4" s="43">
        <v>23</v>
      </c>
      <c r="CU4" s="43">
        <v>23</v>
      </c>
      <c r="CV4" s="43">
        <v>23</v>
      </c>
      <c r="CW4" s="43">
        <v>23</v>
      </c>
      <c r="CX4" s="43">
        <v>23</v>
      </c>
      <c r="CY4" s="43">
        <v>23</v>
      </c>
      <c r="CZ4" s="769">
        <v>23</v>
      </c>
      <c r="DA4" s="355">
        <v>23</v>
      </c>
      <c r="DB4" s="355">
        <v>23</v>
      </c>
      <c r="DC4" s="43">
        <v>23</v>
      </c>
      <c r="DD4" s="43">
        <v>23</v>
      </c>
      <c r="DE4" s="43" t="s">
        <v>195</v>
      </c>
      <c r="DF4" s="43" t="s">
        <v>195</v>
      </c>
      <c r="DG4" s="43" t="s">
        <v>195</v>
      </c>
      <c r="DH4" s="43" t="s">
        <v>195</v>
      </c>
      <c r="DI4" s="43" t="s">
        <v>195</v>
      </c>
      <c r="DJ4" s="43" t="s">
        <v>195</v>
      </c>
      <c r="DK4" s="43" t="s">
        <v>195</v>
      </c>
      <c r="DL4" s="424" t="s">
        <v>195</v>
      </c>
      <c r="DM4" s="355" t="s">
        <v>195</v>
      </c>
      <c r="DN4" s="43" t="s">
        <v>195</v>
      </c>
      <c r="DO4" s="43" t="s">
        <v>195</v>
      </c>
      <c r="DP4" s="43" t="s">
        <v>195</v>
      </c>
      <c r="DQ4" s="43" t="s">
        <v>195</v>
      </c>
      <c r="DR4" s="43" t="s">
        <v>195</v>
      </c>
      <c r="DS4" s="43" t="s">
        <v>195</v>
      </c>
      <c r="DT4" s="43" t="s">
        <v>195</v>
      </c>
      <c r="DU4" s="43" t="s">
        <v>195</v>
      </c>
      <c r="DV4" s="43" t="s">
        <v>195</v>
      </c>
      <c r="DW4" s="43" t="s">
        <v>195</v>
      </c>
      <c r="DX4" s="424" t="s">
        <v>195</v>
      </c>
      <c r="DY4" s="355" t="s">
        <v>195</v>
      </c>
      <c r="DZ4" s="43" t="s">
        <v>195</v>
      </c>
      <c r="EA4" s="43" t="s">
        <v>195</v>
      </c>
      <c r="EB4" s="43" t="s">
        <v>195</v>
      </c>
      <c r="EC4" s="43" t="s">
        <v>195</v>
      </c>
      <c r="ED4" s="43" t="s">
        <v>195</v>
      </c>
      <c r="EE4" s="43" t="s">
        <v>195</v>
      </c>
      <c r="EF4" s="43" t="s">
        <v>195</v>
      </c>
      <c r="EG4" s="43" t="s">
        <v>195</v>
      </c>
      <c r="EH4" s="43" t="s">
        <v>195</v>
      </c>
      <c r="EI4" s="43" t="s">
        <v>195</v>
      </c>
      <c r="EJ4" s="424" t="s">
        <v>195</v>
      </c>
      <c r="EK4" s="355" t="s">
        <v>195</v>
      </c>
      <c r="EL4" s="43" t="s">
        <v>195</v>
      </c>
      <c r="EM4" s="43" t="s">
        <v>195</v>
      </c>
      <c r="EN4" s="43" t="s">
        <v>195</v>
      </c>
      <c r="EO4" s="43" t="s">
        <v>195</v>
      </c>
      <c r="EP4" s="43" t="s">
        <v>195</v>
      </c>
      <c r="EQ4" s="43" t="s">
        <v>195</v>
      </c>
      <c r="ER4" s="43" t="s">
        <v>195</v>
      </c>
      <c r="ES4" s="43" t="s">
        <v>195</v>
      </c>
      <c r="ET4" s="43" t="s">
        <v>195</v>
      </c>
      <c r="EU4" s="43" t="s">
        <v>195</v>
      </c>
      <c r="EV4" s="424" t="s">
        <v>195</v>
      </c>
      <c r="EW4" s="355" t="s">
        <v>195</v>
      </c>
      <c r="EX4" s="43" t="s">
        <v>195</v>
      </c>
      <c r="EY4" s="43" t="s">
        <v>195</v>
      </c>
      <c r="EZ4" s="43" t="s">
        <v>195</v>
      </c>
      <c r="FA4" s="43" t="s">
        <v>195</v>
      </c>
      <c r="FB4" s="43" t="s">
        <v>195</v>
      </c>
      <c r="FC4" s="43" t="s">
        <v>195</v>
      </c>
      <c r="FD4" s="43" t="s">
        <v>195</v>
      </c>
      <c r="FE4" s="43" t="s">
        <v>195</v>
      </c>
      <c r="FF4" s="43" t="s">
        <v>195</v>
      </c>
      <c r="FG4" s="43" t="s">
        <v>195</v>
      </c>
      <c r="FH4" s="424" t="s">
        <v>195</v>
      </c>
      <c r="FI4" s="355" t="s">
        <v>195</v>
      </c>
      <c r="FJ4" s="43" t="s">
        <v>195</v>
      </c>
      <c r="FK4" s="43" t="s">
        <v>195</v>
      </c>
      <c r="FL4" s="43" t="s">
        <v>195</v>
      </c>
      <c r="FM4" s="43" t="s">
        <v>195</v>
      </c>
      <c r="FN4" s="43" t="s">
        <v>195</v>
      </c>
      <c r="FO4" s="43" t="s">
        <v>195</v>
      </c>
      <c r="FP4" s="43" t="s">
        <v>195</v>
      </c>
      <c r="FQ4" s="43" t="s">
        <v>195</v>
      </c>
      <c r="FR4" s="43" t="s">
        <v>195</v>
      </c>
      <c r="FS4" s="43" t="s">
        <v>195</v>
      </c>
      <c r="FT4" s="424" t="s">
        <v>195</v>
      </c>
      <c r="FU4" s="355" t="s">
        <v>195</v>
      </c>
      <c r="FV4" s="43" t="s">
        <v>195</v>
      </c>
      <c r="FW4" s="43" t="s">
        <v>195</v>
      </c>
      <c r="FX4" s="43" t="s">
        <v>195</v>
      </c>
      <c r="FY4" s="43" t="s">
        <v>195</v>
      </c>
      <c r="FZ4" s="43" t="s">
        <v>195</v>
      </c>
      <c r="GA4" s="43" t="s">
        <v>195</v>
      </c>
      <c r="GB4" s="43" t="s">
        <v>195</v>
      </c>
      <c r="GC4" s="43" t="s">
        <v>195</v>
      </c>
      <c r="GD4" s="43" t="s">
        <v>195</v>
      </c>
      <c r="GE4" s="43" t="s">
        <v>195</v>
      </c>
      <c r="GF4" s="424" t="s">
        <v>195</v>
      </c>
      <c r="GG4" s="355" t="s">
        <v>195</v>
      </c>
      <c r="GH4" s="43" t="s">
        <v>195</v>
      </c>
      <c r="GI4" s="43" t="s">
        <v>195</v>
      </c>
      <c r="GJ4" s="43" t="s">
        <v>195</v>
      </c>
      <c r="GK4" s="43" t="s">
        <v>195</v>
      </c>
      <c r="GL4" s="43" t="s">
        <v>195</v>
      </c>
      <c r="GM4" s="43" t="s">
        <v>195</v>
      </c>
      <c r="GN4" s="43" t="s">
        <v>195</v>
      </c>
      <c r="GO4" s="43" t="s">
        <v>195</v>
      </c>
      <c r="GP4" s="43" t="s">
        <v>195</v>
      </c>
      <c r="GQ4" s="43" t="s">
        <v>195</v>
      </c>
      <c r="GR4" s="424" t="s">
        <v>195</v>
      </c>
      <c r="GS4" s="410">
        <v>4785</v>
      </c>
      <c r="GT4" s="384">
        <f t="shared" si="1"/>
        <v>6275</v>
      </c>
      <c r="GU4" s="518">
        <f t="shared" si="2"/>
        <v>0</v>
      </c>
      <c r="GV4" s="20">
        <f t="shared" si="3"/>
        <v>0</v>
      </c>
      <c r="GW4" s="487">
        <f>ROUND([5]Résumé!$P3/30.4,0)</f>
        <v>24</v>
      </c>
      <c r="GX4" s="592" t="s">
        <v>12</v>
      </c>
      <c r="GY4" s="366">
        <f t="array" ref="GY4">SUM(($HA13:$HA89&gt;=GY2)*($HA13:$HA89&lt;GZ2))</f>
        <v>0</v>
      </c>
      <c r="GZ4" s="366">
        <f t="array" ref="GZ4">SUM(($HA13:$HA89&gt;=GZ2)*($HA13:$HA89&lt;HA2))</f>
        <v>0</v>
      </c>
      <c r="HA4" s="366">
        <f t="array" ref="HA4">SUM(($HA13:$HA89&gt;=HA2)*($HA13:$HA89&lt;HB2))</f>
        <v>1</v>
      </c>
      <c r="HB4" s="366">
        <f t="array" ref="HB4">SUM(($HA13:$HA89&gt;=HB2)*($HA13:$HA89&lt;HC2))</f>
        <v>5</v>
      </c>
      <c r="HC4" s="366">
        <f t="array" ref="HC4">SUM(($HA13:$HA89&gt;=HC2)*($HA13:$HA89&lt;HD2))</f>
        <v>14</v>
      </c>
      <c r="HD4" s="366">
        <f t="array" ref="HD4">SUM(($HA13:$HA89&gt;=HD2)*($HA13:$HA89&lt;HE2))</f>
        <v>5</v>
      </c>
      <c r="HE4" s="366">
        <f t="array" ref="HE4">SUM(($HA13:$HA89&gt;=HE2)*($HA13:$HA89&lt;HF2))</f>
        <v>8</v>
      </c>
      <c r="HF4" s="366">
        <f t="array" ref="HF4">SUM(($HA13:$HA89&gt;=HF2)*($HA13:$HA89&lt;HG2))</f>
        <v>5</v>
      </c>
      <c r="HG4" s="366">
        <f t="array" ref="HG4">SUM(($HA13:$HA89&gt;=HG2)*($HA13:$HA89&lt;HH2))</f>
        <v>2</v>
      </c>
      <c r="HH4" s="366">
        <f t="array" ref="HH4">SUM(($HA13:$HA89&gt;=HH2)*($HA13:$HA89&lt;HI2))</f>
        <v>0</v>
      </c>
      <c r="HI4" s="366">
        <f t="array" ref="HI4">SUM(($HA13:$HA89&gt;=HI2)*($HA13:$HA89&lt;HJ2))</f>
        <v>0</v>
      </c>
      <c r="HJ4" s="366">
        <f t="array" ref="HJ4">SUM(($HA13:$HA89&gt;=HJ2)*($HA13:$HA89&lt;HK2))</f>
        <v>0</v>
      </c>
      <c r="HK4" s="366">
        <f t="array" ref="HK4">SUM(($HA13:$HA89&gt;=HK2)*($HA13:$HA89&lt;HL2))</f>
        <v>2</v>
      </c>
      <c r="HL4" s="366">
        <f t="array" ref="HL4">SUM(($HA13:$HA89&gt;=HL2)*($HA13:$HA89&lt;HM2))</f>
        <v>0</v>
      </c>
      <c r="HM4" s="366">
        <f t="array" ref="HM4">SUM(($HA13:$HA89&gt;=HM2)*($HA13:$HA89&lt;HN2))</f>
        <v>2</v>
      </c>
      <c r="HN4" s="366">
        <f t="array" ref="HN4">SUM(($HA13:$HA89&gt;=HN2)*($HA13:$HA89&lt;HO2))</f>
        <v>0</v>
      </c>
      <c r="HO4" s="366">
        <f t="array" ref="HO4">SUM(($HA13:$HA89&gt;=HO2)*($HA13:$HA89&lt;HP2))</f>
        <v>0</v>
      </c>
      <c r="HP4" s="366">
        <f t="array" ref="HP4">SUM(($HA13:$HA89&gt;=HP2)*($HA13:$HA89&lt;HQ2))</f>
        <v>0</v>
      </c>
    </row>
    <row r="5" spans="1:240" ht="15.75" customHeight="1" x14ac:dyDescent="0.2">
      <c r="A5" s="5" t="str">
        <f>[5]Résumé!$I4</f>
        <v>V15</v>
      </c>
      <c r="B5" s="36">
        <f>[5]Résumé!$L4</f>
        <v>239.19000000000051</v>
      </c>
      <c r="C5" s="36" t="str">
        <f>'[2]AT 1292-15'!$AC32</f>
        <v>-</v>
      </c>
      <c r="D5" s="203" t="str">
        <f>'[6]Etat actuel'!$AD4</f>
        <v>EMRS</v>
      </c>
      <c r="E5" s="164" t="s">
        <v>31</v>
      </c>
      <c r="F5" s="5">
        <f>[5]Résumé!$J4</f>
        <v>42810</v>
      </c>
      <c r="G5" s="14">
        <f t="shared" si="0"/>
        <v>42795</v>
      </c>
      <c r="H5" s="204" t="s">
        <v>111</v>
      </c>
      <c r="I5" s="493">
        <v>36</v>
      </c>
      <c r="J5" s="493">
        <v>0</v>
      </c>
      <c r="K5" s="493">
        <v>0</v>
      </c>
      <c r="L5" s="493">
        <v>5</v>
      </c>
      <c r="M5" s="493">
        <v>0</v>
      </c>
      <c r="N5" s="493"/>
      <c r="O5" s="493">
        <v>13</v>
      </c>
      <c r="P5" s="493">
        <v>22</v>
      </c>
      <c r="Q5" s="493">
        <v>36</v>
      </c>
      <c r="R5" s="493">
        <v>6</v>
      </c>
      <c r="S5" s="493">
        <v>12</v>
      </c>
      <c r="T5" s="494">
        <v>10</v>
      </c>
      <c r="U5" s="495">
        <v>14</v>
      </c>
      <c r="V5" s="496">
        <v>28</v>
      </c>
      <c r="W5" s="496">
        <v>15</v>
      </c>
      <c r="X5" s="496">
        <v>19</v>
      </c>
      <c r="Y5" s="496">
        <v>14</v>
      </c>
      <c r="Z5" s="496">
        <v>16</v>
      </c>
      <c r="AA5" s="496">
        <v>15</v>
      </c>
      <c r="AB5" s="496">
        <v>34</v>
      </c>
      <c r="AC5" s="496">
        <v>31</v>
      </c>
      <c r="AD5" s="496">
        <v>29</v>
      </c>
      <c r="AE5" s="43">
        <v>35</v>
      </c>
      <c r="AF5" s="424">
        <v>35</v>
      </c>
      <c r="AG5" s="355">
        <v>35</v>
      </c>
      <c r="AH5" s="43">
        <v>35</v>
      </c>
      <c r="AI5" s="43" t="s">
        <v>13</v>
      </c>
      <c r="AJ5" s="43" t="s">
        <v>13</v>
      </c>
      <c r="AK5" s="43" t="s">
        <v>13</v>
      </c>
      <c r="AL5" s="43" t="s">
        <v>13</v>
      </c>
      <c r="AM5" s="43" t="s">
        <v>13</v>
      </c>
      <c r="AN5" s="43" t="s">
        <v>13</v>
      </c>
      <c r="AO5" s="43" t="s">
        <v>13</v>
      </c>
      <c r="AP5" s="769">
        <v>23</v>
      </c>
      <c r="AQ5" s="769">
        <v>23</v>
      </c>
      <c r="AR5" s="424">
        <v>23</v>
      </c>
      <c r="AS5" s="355">
        <v>23</v>
      </c>
      <c r="AT5" s="43">
        <v>23</v>
      </c>
      <c r="AU5" s="43">
        <v>23</v>
      </c>
      <c r="AV5" s="43">
        <v>23</v>
      </c>
      <c r="AW5" s="43">
        <v>23</v>
      </c>
      <c r="AX5" s="43">
        <v>23</v>
      </c>
      <c r="AY5" s="43">
        <v>23</v>
      </c>
      <c r="AZ5" s="43">
        <v>23</v>
      </c>
      <c r="BA5" s="43">
        <v>23</v>
      </c>
      <c r="BB5" s="43">
        <v>23</v>
      </c>
      <c r="BC5" s="43" t="s">
        <v>27</v>
      </c>
      <c r="BD5" s="43" t="s">
        <v>27</v>
      </c>
      <c r="BE5" s="43" t="s">
        <v>27</v>
      </c>
      <c r="BF5" s="43">
        <v>23</v>
      </c>
      <c r="BG5" s="43">
        <v>23</v>
      </c>
      <c r="BH5" s="43">
        <v>23</v>
      </c>
      <c r="BI5" s="43">
        <v>23</v>
      </c>
      <c r="BJ5" s="43">
        <v>23</v>
      </c>
      <c r="BK5" s="43">
        <v>23</v>
      </c>
      <c r="BL5" s="43">
        <v>23</v>
      </c>
      <c r="BM5" s="43">
        <v>23</v>
      </c>
      <c r="BN5" s="43">
        <v>23</v>
      </c>
      <c r="BO5" s="43">
        <v>23</v>
      </c>
      <c r="BP5" s="43">
        <v>23</v>
      </c>
      <c r="BQ5" s="355">
        <v>23</v>
      </c>
      <c r="BR5" s="43">
        <v>23</v>
      </c>
      <c r="BS5" s="43">
        <v>23</v>
      </c>
      <c r="BT5" s="43">
        <v>23</v>
      </c>
      <c r="BU5" s="43">
        <v>23</v>
      </c>
      <c r="BV5" s="43">
        <v>23</v>
      </c>
      <c r="BW5" s="43">
        <v>1</v>
      </c>
      <c r="BX5" s="831">
        <v>60</v>
      </c>
      <c r="BY5" s="830">
        <v>60</v>
      </c>
      <c r="BZ5" s="830">
        <v>60</v>
      </c>
      <c r="CA5" s="830">
        <v>60</v>
      </c>
      <c r="CB5" s="424">
        <v>1</v>
      </c>
      <c r="CC5" s="769">
        <v>23</v>
      </c>
      <c r="CD5" s="43">
        <v>23</v>
      </c>
      <c r="CE5" s="43">
        <v>23</v>
      </c>
      <c r="CF5" s="43">
        <v>23</v>
      </c>
      <c r="CG5" s="43">
        <v>23</v>
      </c>
      <c r="CH5" s="43">
        <v>23</v>
      </c>
      <c r="CI5" s="43">
        <v>23</v>
      </c>
      <c r="CJ5" s="43">
        <v>23</v>
      </c>
      <c r="CK5" s="43">
        <v>23</v>
      </c>
      <c r="CL5" s="43">
        <v>23</v>
      </c>
      <c r="CM5" s="43">
        <v>23</v>
      </c>
      <c r="CN5" s="424">
        <v>15</v>
      </c>
      <c r="CO5" s="43" t="s">
        <v>14</v>
      </c>
      <c r="CP5" s="43" t="s">
        <v>14</v>
      </c>
      <c r="CQ5" s="43" t="s">
        <v>14</v>
      </c>
      <c r="CR5" s="43" t="s">
        <v>14</v>
      </c>
      <c r="CS5" s="43" t="s">
        <v>14</v>
      </c>
      <c r="CT5" s="43" t="s">
        <v>14</v>
      </c>
      <c r="CU5" s="43">
        <v>23</v>
      </c>
      <c r="CV5" s="43">
        <v>23</v>
      </c>
      <c r="CW5" s="43">
        <v>23</v>
      </c>
      <c r="CX5" s="43">
        <v>23</v>
      </c>
      <c r="CY5" s="43">
        <v>23</v>
      </c>
      <c r="CZ5" s="424">
        <v>23</v>
      </c>
      <c r="DA5" s="43">
        <v>23</v>
      </c>
      <c r="DB5" s="43">
        <v>23</v>
      </c>
      <c r="DC5" s="43">
        <v>23</v>
      </c>
      <c r="DD5" s="43">
        <v>23</v>
      </c>
      <c r="DE5" s="43">
        <v>23</v>
      </c>
      <c r="DF5" s="43">
        <v>23</v>
      </c>
      <c r="DG5" s="43">
        <v>23</v>
      </c>
      <c r="DH5" s="43">
        <v>23</v>
      </c>
      <c r="DI5" s="43">
        <v>23</v>
      </c>
      <c r="DJ5" s="43">
        <v>23</v>
      </c>
      <c r="DK5" s="43" t="s">
        <v>195</v>
      </c>
      <c r="DL5" s="424" t="s">
        <v>195</v>
      </c>
      <c r="DM5" s="355" t="s">
        <v>195</v>
      </c>
      <c r="DN5" s="43" t="s">
        <v>195</v>
      </c>
      <c r="DO5" s="43" t="s">
        <v>195</v>
      </c>
      <c r="DP5" s="43" t="s">
        <v>195</v>
      </c>
      <c r="DQ5" s="43" t="s">
        <v>195</v>
      </c>
      <c r="DR5" s="43" t="s">
        <v>195</v>
      </c>
      <c r="DS5" s="43" t="s">
        <v>195</v>
      </c>
      <c r="DT5" s="43" t="s">
        <v>195</v>
      </c>
      <c r="DU5" s="43" t="s">
        <v>195</v>
      </c>
      <c r="DV5" s="43" t="s">
        <v>195</v>
      </c>
      <c r="DW5" s="43" t="s">
        <v>195</v>
      </c>
      <c r="DX5" s="424" t="s">
        <v>195</v>
      </c>
      <c r="DY5" s="769" t="s">
        <v>195</v>
      </c>
      <c r="DZ5" s="43" t="s">
        <v>195</v>
      </c>
      <c r="EA5" s="43" t="s">
        <v>195</v>
      </c>
      <c r="EB5" s="43" t="s">
        <v>195</v>
      </c>
      <c r="EC5" s="43" t="s">
        <v>195</v>
      </c>
      <c r="ED5" s="43" t="s">
        <v>195</v>
      </c>
      <c r="EE5" s="43" t="s">
        <v>195</v>
      </c>
      <c r="EF5" s="43" t="s">
        <v>195</v>
      </c>
      <c r="EG5" s="43" t="s">
        <v>195</v>
      </c>
      <c r="EH5" s="43" t="s">
        <v>195</v>
      </c>
      <c r="EI5" s="43" t="s">
        <v>195</v>
      </c>
      <c r="EJ5" s="424" t="s">
        <v>195</v>
      </c>
      <c r="EK5" s="769" t="s">
        <v>195</v>
      </c>
      <c r="EL5" s="43" t="s">
        <v>195</v>
      </c>
      <c r="EM5" s="43" t="s">
        <v>195</v>
      </c>
      <c r="EN5" s="43" t="s">
        <v>195</v>
      </c>
      <c r="EO5" s="43" t="s">
        <v>195</v>
      </c>
      <c r="EP5" s="43" t="s">
        <v>195</v>
      </c>
      <c r="EQ5" s="43" t="s">
        <v>195</v>
      </c>
      <c r="ER5" s="43" t="s">
        <v>195</v>
      </c>
      <c r="ES5" s="43" t="s">
        <v>195</v>
      </c>
      <c r="ET5" s="43" t="s">
        <v>195</v>
      </c>
      <c r="EU5" s="43" t="s">
        <v>195</v>
      </c>
      <c r="EV5" s="424" t="s">
        <v>31</v>
      </c>
      <c r="EW5" s="355" t="s">
        <v>31</v>
      </c>
      <c r="EX5" s="43" t="s">
        <v>31</v>
      </c>
      <c r="EY5" s="43" t="s">
        <v>31</v>
      </c>
      <c r="EZ5" s="43" t="s">
        <v>31</v>
      </c>
      <c r="FA5" s="43" t="s">
        <v>31</v>
      </c>
      <c r="FB5" s="43" t="s">
        <v>31</v>
      </c>
      <c r="FC5" s="43" t="s">
        <v>31</v>
      </c>
      <c r="FD5" s="43" t="s">
        <v>31</v>
      </c>
      <c r="FE5" s="43" t="s">
        <v>31</v>
      </c>
      <c r="FF5" s="43" t="s">
        <v>31</v>
      </c>
      <c r="FG5" s="43" t="s">
        <v>31</v>
      </c>
      <c r="FH5" s="424" t="s">
        <v>31</v>
      </c>
      <c r="FI5" s="355" t="s">
        <v>31</v>
      </c>
      <c r="FJ5" s="43" t="s">
        <v>31</v>
      </c>
      <c r="FK5" s="43" t="s">
        <v>31</v>
      </c>
      <c r="FL5" s="43" t="s">
        <v>31</v>
      </c>
      <c r="FM5" s="43" t="s">
        <v>31</v>
      </c>
      <c r="FN5" s="43" t="s">
        <v>31</v>
      </c>
      <c r="FO5" s="43" t="s">
        <v>31</v>
      </c>
      <c r="FP5" s="43" t="s">
        <v>31</v>
      </c>
      <c r="FQ5" s="43" t="s">
        <v>31</v>
      </c>
      <c r="FR5" s="43" t="s">
        <v>31</v>
      </c>
      <c r="FS5" s="43" t="s">
        <v>31</v>
      </c>
      <c r="FT5" s="424" t="s">
        <v>31</v>
      </c>
      <c r="FU5" s="355" t="s">
        <v>31</v>
      </c>
      <c r="FV5" s="43" t="s">
        <v>31</v>
      </c>
      <c r="FW5" s="43" t="s">
        <v>31</v>
      </c>
      <c r="FX5" s="43" t="s">
        <v>31</v>
      </c>
      <c r="FY5" s="43" t="s">
        <v>31</v>
      </c>
      <c r="FZ5" s="43" t="s">
        <v>31</v>
      </c>
      <c r="GA5" s="43" t="s">
        <v>31</v>
      </c>
      <c r="GB5" s="43" t="s">
        <v>31</v>
      </c>
      <c r="GC5" s="43" t="s">
        <v>31</v>
      </c>
      <c r="GD5" s="43" t="s">
        <v>31</v>
      </c>
      <c r="GE5" s="43" t="s">
        <v>31</v>
      </c>
      <c r="GF5" s="424" t="s">
        <v>31</v>
      </c>
      <c r="GG5" s="355" t="s">
        <v>31</v>
      </c>
      <c r="GH5" s="43" t="s">
        <v>31</v>
      </c>
      <c r="GI5" s="43" t="s">
        <v>31</v>
      </c>
      <c r="GJ5" s="43" t="s">
        <v>31</v>
      </c>
      <c r="GK5" s="43" t="s">
        <v>31</v>
      </c>
      <c r="GL5" s="43" t="s">
        <v>31</v>
      </c>
      <c r="GM5" s="43" t="s">
        <v>31</v>
      </c>
      <c r="GN5" s="43" t="s">
        <v>31</v>
      </c>
      <c r="GO5" s="43" t="s">
        <v>31</v>
      </c>
      <c r="GP5" s="43" t="s">
        <v>31</v>
      </c>
      <c r="GQ5" s="43" t="s">
        <v>195</v>
      </c>
      <c r="GR5" s="424" t="s">
        <v>195</v>
      </c>
      <c r="GS5" s="410">
        <v>5396</v>
      </c>
      <c r="GT5" s="384">
        <f t="shared" si="1"/>
        <v>7459</v>
      </c>
      <c r="GU5" s="154">
        <f t="shared" si="2"/>
        <v>0</v>
      </c>
      <c r="GV5" s="457">
        <f t="shared" si="3"/>
        <v>0</v>
      </c>
      <c r="GW5" s="487">
        <f>ROUND([5]Résumé!$P4/30.4,0)</f>
        <v>24</v>
      </c>
      <c r="GX5" s="592" t="s">
        <v>13</v>
      </c>
      <c r="GY5" s="366">
        <f t="array" ref="GY5">SUM(($HB13:$HB89&gt;=GY2)*($HB13:$HB89&lt;GZ2))</f>
        <v>0</v>
      </c>
      <c r="GZ5" s="366">
        <f t="array" ref="GZ5">SUM(($HB13:$HB89&gt;=GZ2)*($HB13:$HB89&lt;HA2))</f>
        <v>0</v>
      </c>
      <c r="HA5" s="366">
        <f t="array" ref="HA5">SUM(($HB13:$HB89&gt;=HA2)*($HB13:$HB89&lt;HB2))</f>
        <v>2</v>
      </c>
      <c r="HB5" s="366">
        <f t="array" ref="HB5">SUM(($HB13:$HB89&gt;=HB2)*($HB13:$HB89&lt;HC2))</f>
        <v>9</v>
      </c>
      <c r="HC5" s="366">
        <f t="array" ref="HC5">SUM(($HB13:$HB89&gt;=HC2)*($HB13:$HB89&lt;HD2))</f>
        <v>10</v>
      </c>
      <c r="HD5" s="366">
        <f t="array" ref="HD5">SUM(($HB13:$HB89&gt;=HD2)*($HB13:$HB89&lt;HE2))</f>
        <v>3</v>
      </c>
      <c r="HE5" s="366">
        <f t="array" ref="HE5">SUM(($HB13:$HB89&gt;=HE2)*($HB13:$HB89&lt;HF2))</f>
        <v>1</v>
      </c>
      <c r="HF5" s="366">
        <f t="array" ref="HF5">SUM(($HB13:$HB89&gt;=HF2)*($HB13:$HB89&lt;HG2))</f>
        <v>3</v>
      </c>
      <c r="HG5" s="366">
        <f t="array" ref="HG5">SUM(($HB13:$HB89&gt;=HG2)*($HB13:$HB89&lt;HH2))</f>
        <v>6</v>
      </c>
      <c r="HH5" s="366">
        <f t="array" ref="HH5">SUM(($HB13:$HB89&gt;=HH2)*($HB13:$HB89&lt;HI2))</f>
        <v>9</v>
      </c>
      <c r="HI5" s="366">
        <f t="array" ref="HI5">SUM(($HB13:$HB89&gt;=HI2)*($HB13:$HB89&lt;HJ2))</f>
        <v>6</v>
      </c>
      <c r="HJ5" s="366">
        <f t="array" ref="HJ5">SUM(($HB13:$HB89&gt;=HJ2)*($HB13:$HB89&lt;HK2))</f>
        <v>2</v>
      </c>
      <c r="HK5" s="366">
        <f t="array" ref="HK5">SUM(($HB13:$HB89&gt;=HK2)*($HB13:$HB89&lt;HL2))</f>
        <v>5</v>
      </c>
      <c r="HL5" s="366">
        <f t="array" ref="HL5">SUM(($HB13:$HB89&gt;=HL2)*($HB13:$HB89&lt;HM2))</f>
        <v>2</v>
      </c>
      <c r="HM5" s="366">
        <f t="array" ref="HM5">SUM(($HB13:$HB89&gt;=HM2)*($HB13:$HB89&lt;HN2))</f>
        <v>1</v>
      </c>
      <c r="HN5" s="366">
        <f t="array" ref="HN5">SUM(($HB13:$HB89&gt;=HN2)*($HB13:$HB89&lt;HO2))</f>
        <v>0</v>
      </c>
      <c r="HO5" s="366">
        <f t="array" ref="HO5">SUM(($HB13:$HB89&gt;=HO2)*($HB13:$HB89&lt;HP2))</f>
        <v>1</v>
      </c>
      <c r="HP5" s="366">
        <f t="array" ref="HP5">SUM(($HB13:$HB89&gt;=HP2)*($HB13:$HB89&lt;HQ2))</f>
        <v>0</v>
      </c>
    </row>
    <row r="6" spans="1:240" ht="15.75" customHeight="1" x14ac:dyDescent="0.2">
      <c r="A6" s="5" t="str">
        <f>[5]Résumé!$I5</f>
        <v>V10</v>
      </c>
      <c r="B6" s="36">
        <f>[5]Résumé!$L5</f>
        <v>531.34999999999945</v>
      </c>
      <c r="C6" s="36" t="str">
        <f>'[2]AT 1292-15'!$AC33</f>
        <v>-</v>
      </c>
      <c r="D6" s="525" t="str">
        <f>'[6]Etat actuel'!$AD5</f>
        <v>EMRSVAFGUI</v>
      </c>
      <c r="E6" s="164" t="s">
        <v>31</v>
      </c>
      <c r="F6" s="5">
        <f>[5]Résumé!$J5</f>
        <v>42813</v>
      </c>
      <c r="G6" s="14">
        <f t="shared" si="0"/>
        <v>42795</v>
      </c>
      <c r="H6" s="207" t="s">
        <v>112</v>
      </c>
      <c r="I6" s="493">
        <v>0</v>
      </c>
      <c r="J6" s="493">
        <v>0</v>
      </c>
      <c r="K6" s="493">
        <v>5</v>
      </c>
      <c r="L6" s="493">
        <v>0</v>
      </c>
      <c r="M6" s="493">
        <v>0</v>
      </c>
      <c r="N6" s="493">
        <v>0</v>
      </c>
      <c r="O6" s="493">
        <v>0</v>
      </c>
      <c r="P6" s="493">
        <v>0</v>
      </c>
      <c r="Q6" s="493">
        <v>0</v>
      </c>
      <c r="R6" s="497"/>
      <c r="S6" s="497"/>
      <c r="T6" s="498"/>
      <c r="U6" s="499">
        <v>4</v>
      </c>
      <c r="V6" s="497">
        <v>9</v>
      </c>
      <c r="W6" s="497">
        <v>5</v>
      </c>
      <c r="X6" s="497"/>
      <c r="Y6" s="497"/>
      <c r="Z6" s="497"/>
      <c r="AA6" s="359"/>
      <c r="AB6" s="497">
        <v>9</v>
      </c>
      <c r="AC6" s="497">
        <v>7</v>
      </c>
      <c r="AD6" s="359"/>
      <c r="AE6" s="359">
        <v>16</v>
      </c>
      <c r="AF6" s="425">
        <v>16</v>
      </c>
      <c r="AG6" s="363">
        <v>16</v>
      </c>
      <c r="AH6" s="359">
        <v>16</v>
      </c>
      <c r="AI6" s="43" t="s">
        <v>12</v>
      </c>
      <c r="AJ6" s="43" t="s">
        <v>12</v>
      </c>
      <c r="AK6" s="43" t="s">
        <v>12</v>
      </c>
      <c r="AL6" s="43" t="s">
        <v>12</v>
      </c>
      <c r="AM6" s="43" t="s">
        <v>12</v>
      </c>
      <c r="AN6" s="43" t="s">
        <v>12</v>
      </c>
      <c r="AO6" s="43" t="s">
        <v>12</v>
      </c>
      <c r="AP6" s="43">
        <v>23</v>
      </c>
      <c r="AQ6" s="43">
        <v>23</v>
      </c>
      <c r="AR6" s="424">
        <v>23</v>
      </c>
      <c r="AS6" s="355">
        <v>23</v>
      </c>
      <c r="AT6" s="43">
        <v>23</v>
      </c>
      <c r="AU6" s="43">
        <v>1</v>
      </c>
      <c r="AV6" s="831">
        <v>60</v>
      </c>
      <c r="AW6" s="830">
        <v>60</v>
      </c>
      <c r="AX6" s="830">
        <v>60</v>
      </c>
      <c r="AY6" s="830">
        <v>60</v>
      </c>
      <c r="AZ6" s="43">
        <v>1</v>
      </c>
      <c r="BA6" s="43">
        <v>23</v>
      </c>
      <c r="BB6" s="43">
        <v>23</v>
      </c>
      <c r="BC6" s="43">
        <v>23</v>
      </c>
      <c r="BD6" s="424">
        <v>23</v>
      </c>
      <c r="BE6" s="355" t="s">
        <v>197</v>
      </c>
      <c r="BF6" s="43" t="s">
        <v>197</v>
      </c>
      <c r="BG6" s="43" t="s">
        <v>197</v>
      </c>
      <c r="BH6" s="43" t="s">
        <v>197</v>
      </c>
      <c r="BI6" s="43" t="s">
        <v>197</v>
      </c>
      <c r="BJ6" s="43">
        <v>23</v>
      </c>
      <c r="BK6" s="43">
        <v>23</v>
      </c>
      <c r="BL6" s="43">
        <v>23</v>
      </c>
      <c r="BM6" s="43">
        <v>23</v>
      </c>
      <c r="BN6" s="43">
        <v>23</v>
      </c>
      <c r="BO6" s="43">
        <v>23</v>
      </c>
      <c r="BP6" s="424">
        <v>23</v>
      </c>
      <c r="BQ6" s="355">
        <v>23</v>
      </c>
      <c r="BR6" s="43">
        <v>23</v>
      </c>
      <c r="BS6" s="43">
        <v>23</v>
      </c>
      <c r="BT6" s="43">
        <v>23</v>
      </c>
      <c r="BU6" s="43">
        <v>23</v>
      </c>
      <c r="BV6" s="43">
        <v>23</v>
      </c>
      <c r="BW6" s="43">
        <v>1</v>
      </c>
      <c r="BX6" s="831">
        <v>60</v>
      </c>
      <c r="BY6" s="830">
        <v>60</v>
      </c>
      <c r="BZ6" s="830">
        <v>60</v>
      </c>
      <c r="CA6" s="830">
        <v>60</v>
      </c>
      <c r="CB6" s="424">
        <v>1</v>
      </c>
      <c r="CC6" s="355">
        <v>23</v>
      </c>
      <c r="CD6" s="43">
        <v>23</v>
      </c>
      <c r="CE6" s="43">
        <v>23</v>
      </c>
      <c r="CF6" s="43">
        <v>23</v>
      </c>
      <c r="CG6" s="43">
        <v>23</v>
      </c>
      <c r="CH6" s="43">
        <v>23</v>
      </c>
      <c r="CI6" s="43">
        <v>23</v>
      </c>
      <c r="CJ6" s="43">
        <v>23</v>
      </c>
      <c r="CK6" s="43">
        <v>23</v>
      </c>
      <c r="CL6" s="43" t="s">
        <v>196</v>
      </c>
      <c r="CM6" s="43" t="s">
        <v>196</v>
      </c>
      <c r="CN6" s="424" t="s">
        <v>196</v>
      </c>
      <c r="CO6" s="43" t="s">
        <v>196</v>
      </c>
      <c r="CP6" s="43" t="s">
        <v>196</v>
      </c>
      <c r="CQ6" s="43" t="s">
        <v>196</v>
      </c>
      <c r="CR6" s="43" t="s">
        <v>196</v>
      </c>
      <c r="CS6" s="43" t="s">
        <v>196</v>
      </c>
      <c r="CT6" s="43" t="s">
        <v>196</v>
      </c>
      <c r="CU6" s="43" t="s">
        <v>196</v>
      </c>
      <c r="CV6" s="43" t="s">
        <v>196</v>
      </c>
      <c r="CW6" s="43" t="s">
        <v>196</v>
      </c>
      <c r="CX6" s="43" t="s">
        <v>196</v>
      </c>
      <c r="CY6" s="43" t="s">
        <v>196</v>
      </c>
      <c r="CZ6" s="43" t="s">
        <v>13</v>
      </c>
      <c r="DA6" s="355" t="s">
        <v>13</v>
      </c>
      <c r="DB6" s="43" t="s">
        <v>13</v>
      </c>
      <c r="DC6" s="43" t="s">
        <v>13</v>
      </c>
      <c r="DD6" s="43" t="s">
        <v>13</v>
      </c>
      <c r="DE6" s="43" t="s">
        <v>269</v>
      </c>
      <c r="DF6" s="43" t="s">
        <v>269</v>
      </c>
      <c r="DG6" s="43" t="s">
        <v>269</v>
      </c>
      <c r="DH6" s="43" t="s">
        <v>269</v>
      </c>
      <c r="DI6" s="43" t="s">
        <v>269</v>
      </c>
      <c r="DJ6" s="43" t="s">
        <v>269</v>
      </c>
      <c r="DK6" s="43">
        <v>23</v>
      </c>
      <c r="DL6" s="424">
        <v>23</v>
      </c>
      <c r="DM6" s="355">
        <v>23</v>
      </c>
      <c r="DN6" s="43">
        <v>23</v>
      </c>
      <c r="DO6" s="43">
        <v>23</v>
      </c>
      <c r="DP6" s="43">
        <v>23</v>
      </c>
      <c r="DQ6" s="43">
        <v>23</v>
      </c>
      <c r="DR6" s="43">
        <v>23</v>
      </c>
      <c r="DS6" s="43">
        <v>23</v>
      </c>
      <c r="DT6" s="43">
        <v>23</v>
      </c>
      <c r="DU6" s="43">
        <v>23</v>
      </c>
      <c r="DV6" s="43">
        <v>23</v>
      </c>
      <c r="DW6" s="43">
        <v>23</v>
      </c>
      <c r="DX6" s="424">
        <v>23</v>
      </c>
      <c r="DY6" s="355">
        <v>23</v>
      </c>
      <c r="DZ6" s="43">
        <v>23</v>
      </c>
      <c r="EA6" s="43">
        <v>23</v>
      </c>
      <c r="EB6" s="43">
        <v>23</v>
      </c>
      <c r="EC6" s="43">
        <v>23</v>
      </c>
      <c r="ED6" s="43">
        <v>23</v>
      </c>
      <c r="EE6" s="43">
        <v>23</v>
      </c>
      <c r="EF6" s="43">
        <v>23</v>
      </c>
      <c r="EG6" s="43">
        <v>23</v>
      </c>
      <c r="EH6" s="43">
        <v>23</v>
      </c>
      <c r="EI6" s="43">
        <v>23</v>
      </c>
      <c r="EJ6" s="424">
        <v>23</v>
      </c>
      <c r="EK6" s="769">
        <v>23</v>
      </c>
      <c r="EL6" s="43">
        <v>23</v>
      </c>
      <c r="EM6" s="43">
        <v>23</v>
      </c>
      <c r="EN6" s="43">
        <v>23</v>
      </c>
      <c r="EO6" s="43">
        <v>23</v>
      </c>
      <c r="EP6" s="43">
        <v>23</v>
      </c>
      <c r="EQ6" s="43">
        <v>23</v>
      </c>
      <c r="ER6" s="43">
        <v>23</v>
      </c>
      <c r="ES6" s="43">
        <v>23</v>
      </c>
      <c r="ET6" s="43">
        <v>23</v>
      </c>
      <c r="EU6" s="43" t="s">
        <v>14</v>
      </c>
      <c r="EV6" s="43" t="s">
        <v>14</v>
      </c>
      <c r="EW6" s="43" t="s">
        <v>14</v>
      </c>
      <c r="EX6" s="43" t="s">
        <v>14</v>
      </c>
      <c r="EY6" s="43" t="s">
        <v>14</v>
      </c>
      <c r="EZ6" s="43" t="s">
        <v>14</v>
      </c>
      <c r="FA6" s="43">
        <v>23</v>
      </c>
      <c r="FB6" s="43">
        <v>23</v>
      </c>
      <c r="FC6" s="43">
        <v>23</v>
      </c>
      <c r="FD6" s="43">
        <v>23</v>
      </c>
      <c r="FE6" s="43">
        <v>23</v>
      </c>
      <c r="FF6" s="43">
        <v>23</v>
      </c>
      <c r="FG6" s="43">
        <v>23</v>
      </c>
      <c r="FH6" s="424">
        <v>23</v>
      </c>
      <c r="FI6" s="355">
        <v>23</v>
      </c>
      <c r="FJ6" s="43">
        <v>23</v>
      </c>
      <c r="FK6" s="43">
        <v>23</v>
      </c>
      <c r="FL6" s="43">
        <v>23</v>
      </c>
      <c r="FM6" s="43">
        <v>23</v>
      </c>
      <c r="FN6" s="43">
        <v>23</v>
      </c>
      <c r="FO6" s="43">
        <v>23</v>
      </c>
      <c r="FP6" s="43">
        <v>23</v>
      </c>
      <c r="FQ6" s="43">
        <v>23</v>
      </c>
      <c r="FR6" s="43">
        <v>23</v>
      </c>
      <c r="FS6" s="43">
        <v>23</v>
      </c>
      <c r="FT6" s="424">
        <v>23</v>
      </c>
      <c r="FU6" s="355">
        <v>23</v>
      </c>
      <c r="FV6" s="43">
        <v>23</v>
      </c>
      <c r="FW6" s="43">
        <v>23</v>
      </c>
      <c r="FX6" s="43">
        <v>23</v>
      </c>
      <c r="FY6" s="43">
        <v>23</v>
      </c>
      <c r="FZ6" s="43">
        <v>23</v>
      </c>
      <c r="GA6" s="43">
        <v>23</v>
      </c>
      <c r="GB6" s="43">
        <v>23</v>
      </c>
      <c r="GC6" s="43">
        <v>23</v>
      </c>
      <c r="GD6" s="43">
        <v>23</v>
      </c>
      <c r="GE6" s="43">
        <v>23</v>
      </c>
      <c r="GF6" s="424">
        <v>23</v>
      </c>
      <c r="GG6" s="355">
        <v>23</v>
      </c>
      <c r="GH6" s="43">
        <v>23</v>
      </c>
      <c r="GI6" s="43">
        <v>23</v>
      </c>
      <c r="GJ6" s="43">
        <v>23</v>
      </c>
      <c r="GK6" s="43">
        <v>23</v>
      </c>
      <c r="GL6" s="43">
        <v>23</v>
      </c>
      <c r="GM6" s="43">
        <v>23</v>
      </c>
      <c r="GN6" s="43">
        <v>23</v>
      </c>
      <c r="GO6" s="43" t="s">
        <v>195</v>
      </c>
      <c r="GP6" s="43" t="s">
        <v>195</v>
      </c>
      <c r="GQ6" s="43" t="s">
        <v>195</v>
      </c>
      <c r="GR6" s="424" t="s">
        <v>195</v>
      </c>
      <c r="GS6" s="410">
        <v>4255</v>
      </c>
      <c r="GT6" s="384">
        <f t="shared" si="1"/>
        <v>7303</v>
      </c>
      <c r="GU6" s="154">
        <f t="shared" si="2"/>
        <v>0</v>
      </c>
      <c r="GV6" s="457">
        <f t="shared" si="3"/>
        <v>0</v>
      </c>
      <c r="GW6" s="487">
        <f>ROUND([5]Résumé!$P5/30.4,0)</f>
        <v>9</v>
      </c>
      <c r="GX6" s="592" t="s">
        <v>14</v>
      </c>
      <c r="GY6" s="366">
        <f t="array" ref="GY6">SUM(($HC13:$HC89&gt;=GY2)*($HC13:$HC89&lt;GZ2))</f>
        <v>0</v>
      </c>
      <c r="GZ6" s="366">
        <f t="array" ref="GZ6">SUM(($HC13:$HC89&gt;=GZ2)*($HC13:$HC89&lt;HA2))</f>
        <v>0</v>
      </c>
      <c r="HA6" s="366">
        <f t="array" ref="HA6">SUM(($HC13:$HC89&gt;=HA2)*($HC13:$HC89&lt;HB2))</f>
        <v>0</v>
      </c>
      <c r="HB6" s="366">
        <f t="array" ref="HB6">SUM(($HC13:$HC89&gt;=HB2)*($HC13:$HC89&lt;HC2))</f>
        <v>0</v>
      </c>
      <c r="HC6" s="366">
        <f t="array" ref="HC6">SUM(($HC13:$HC89&gt;=HC2)*($HC13:$HC89&lt;HD2))</f>
        <v>0</v>
      </c>
      <c r="HD6" s="366">
        <f t="array" ref="HD6">SUM(($HC13:$HC89&gt;=HD2)*($HC13:$HC89&lt;HE2))</f>
        <v>0</v>
      </c>
      <c r="HE6" s="366">
        <f t="array" ref="HE6">SUM(($HC13:$HC89&gt;=HE2)*($HC13:$HC89&lt;HF2))</f>
        <v>0</v>
      </c>
      <c r="HF6" s="366">
        <f t="array" ref="HF6">SUM(($HC13:$HC89&gt;=HF2)*($HC13:$HC89&lt;HG2))</f>
        <v>4</v>
      </c>
      <c r="HG6" s="366">
        <f t="array" ref="HG6">SUM(($HC13:$HC89&gt;=HG2)*($HC13:$HC89&lt;HH2))</f>
        <v>7</v>
      </c>
      <c r="HH6" s="366">
        <f t="array" ref="HH6">SUM(($HC13:$HC89&gt;=HH2)*($HC13:$HC89&lt;HI2))</f>
        <v>6</v>
      </c>
      <c r="HI6" s="366">
        <f t="array" ref="HI6">SUM(($HC13:$HC89&gt;=HI2)*($HC13:$HC89&lt;HJ2))</f>
        <v>6</v>
      </c>
      <c r="HJ6" s="366">
        <f t="array" ref="HJ6">SUM(($HC13:$HC89&gt;=HJ2)*($HC13:$HC89&lt;HK2))</f>
        <v>4</v>
      </c>
      <c r="HK6" s="366">
        <f t="array" ref="HK6">SUM(($HC13:$HC89&gt;=HK2)*($HC13:$HC89&lt;HL2))</f>
        <v>2</v>
      </c>
      <c r="HL6" s="366">
        <f t="array" ref="HL6">SUM(($HC13:$HC89&gt;=HL2)*($HC13:$HC89&lt;HM2))</f>
        <v>6</v>
      </c>
      <c r="HM6" s="366">
        <f t="array" ref="HM6">SUM(($HC13:$HC89&gt;=HM2)*($HC13:$HC89&lt;HN2))</f>
        <v>4</v>
      </c>
      <c r="HN6" s="366">
        <f t="array" ref="HN6">SUM(($HC13:$HC89&gt;=HN2)*($HC13:$HC89&lt;HO2))</f>
        <v>7</v>
      </c>
      <c r="HO6" s="366">
        <f t="array" ref="HO6">SUM(($HC13:$HC89&gt;=HO2)*($HC13:$HC89&lt;HP2))</f>
        <v>3</v>
      </c>
      <c r="HP6" s="366">
        <f t="array" ref="HP6">SUM(($HC13:$HC89&gt;=HP2)*($HC13:$HC89&lt;HQ2))</f>
        <v>0</v>
      </c>
    </row>
    <row r="7" spans="1:240" ht="15.75" customHeight="1" x14ac:dyDescent="0.2">
      <c r="A7" s="5" t="str">
        <f>[5]Résumé!$I6</f>
        <v>V30</v>
      </c>
      <c r="B7" s="36">
        <f>[5]Résumé!$L6</f>
        <v>9.2600000000002183</v>
      </c>
      <c r="C7" s="746">
        <f>'[2]AT 1292-15'!$AC34</f>
        <v>10</v>
      </c>
      <c r="D7" s="198" t="str">
        <f>'[6]Etat actuel'!$AD6</f>
        <v/>
      </c>
      <c r="E7" s="212" t="s">
        <v>351</v>
      </c>
      <c r="F7" s="5">
        <f>[5]Résumé!$J6</f>
        <v>42876</v>
      </c>
      <c r="G7" s="14">
        <f t="shared" si="0"/>
        <v>48000</v>
      </c>
      <c r="H7" s="208" t="s">
        <v>113</v>
      </c>
      <c r="I7" s="493">
        <v>17</v>
      </c>
      <c r="J7" s="493">
        <v>0</v>
      </c>
      <c r="K7" s="493">
        <v>0</v>
      </c>
      <c r="L7" s="493">
        <v>44</v>
      </c>
      <c r="M7" s="493">
        <v>18</v>
      </c>
      <c r="N7" s="493">
        <v>35</v>
      </c>
      <c r="O7" s="493">
        <v>39</v>
      </c>
      <c r="P7" s="493">
        <v>31</v>
      </c>
      <c r="Q7" s="493">
        <v>4</v>
      </c>
      <c r="R7" s="493"/>
      <c r="S7" s="493">
        <v>2</v>
      </c>
      <c r="T7" s="500" t="s">
        <v>318</v>
      </c>
      <c r="U7" s="495" t="s">
        <v>318</v>
      </c>
      <c r="V7" s="496" t="s">
        <v>318</v>
      </c>
      <c r="W7" s="496" t="s">
        <v>318</v>
      </c>
      <c r="X7" s="496" t="s">
        <v>318</v>
      </c>
      <c r="Y7" s="496" t="s">
        <v>318</v>
      </c>
      <c r="Z7" s="43" t="s">
        <v>318</v>
      </c>
      <c r="AA7" s="43" t="s">
        <v>318</v>
      </c>
      <c r="AB7" s="43" t="s">
        <v>318</v>
      </c>
      <c r="AC7" s="43" t="s">
        <v>318</v>
      </c>
      <c r="AD7" s="43" t="s">
        <v>318</v>
      </c>
      <c r="AE7" s="43" t="s">
        <v>318</v>
      </c>
      <c r="AF7" s="424" t="s">
        <v>318</v>
      </c>
      <c r="AG7" s="355" t="s">
        <v>318</v>
      </c>
      <c r="AH7" s="43" t="s">
        <v>318</v>
      </c>
      <c r="AI7" s="43" t="s">
        <v>318</v>
      </c>
      <c r="AJ7" s="43" t="s">
        <v>318</v>
      </c>
      <c r="AK7" s="43" t="s">
        <v>318</v>
      </c>
      <c r="AL7" s="43" t="s">
        <v>318</v>
      </c>
      <c r="AM7" s="43" t="s">
        <v>318</v>
      </c>
      <c r="AN7" s="43" t="s">
        <v>318</v>
      </c>
      <c r="AO7" s="43" t="s">
        <v>318</v>
      </c>
      <c r="AP7" s="43" t="s">
        <v>318</v>
      </c>
      <c r="AQ7" s="43" t="s">
        <v>318</v>
      </c>
      <c r="AR7" s="424" t="s">
        <v>318</v>
      </c>
      <c r="AS7" s="355" t="s">
        <v>318</v>
      </c>
      <c r="AT7" s="43" t="s">
        <v>318</v>
      </c>
      <c r="AU7" s="43" t="s">
        <v>318</v>
      </c>
      <c r="AV7" s="43" t="s">
        <v>318</v>
      </c>
      <c r="AW7" s="43" t="s">
        <v>318</v>
      </c>
      <c r="AX7" s="43" t="s">
        <v>318</v>
      </c>
      <c r="AY7" s="43" t="s">
        <v>318</v>
      </c>
      <c r="AZ7" s="43" t="s">
        <v>318</v>
      </c>
      <c r="BA7" s="43" t="s">
        <v>318</v>
      </c>
      <c r="BB7" s="43" t="s">
        <v>318</v>
      </c>
      <c r="BC7" s="43" t="s">
        <v>318</v>
      </c>
      <c r="BD7" s="424" t="s">
        <v>318</v>
      </c>
      <c r="BE7" s="355" t="s">
        <v>318</v>
      </c>
      <c r="BF7" s="43" t="s">
        <v>318</v>
      </c>
      <c r="BG7" s="43" t="s">
        <v>318</v>
      </c>
      <c r="BH7" s="43" t="s">
        <v>318</v>
      </c>
      <c r="BI7" s="43" t="s">
        <v>318</v>
      </c>
      <c r="BJ7" s="43" t="s">
        <v>318</v>
      </c>
      <c r="BK7" s="43" t="s">
        <v>318</v>
      </c>
      <c r="BL7" s="43" t="s">
        <v>318</v>
      </c>
      <c r="BM7" s="43" t="s">
        <v>318</v>
      </c>
      <c r="BN7" s="43" t="s">
        <v>318</v>
      </c>
      <c r="BO7" s="43" t="s">
        <v>318</v>
      </c>
      <c r="BP7" s="424" t="s">
        <v>318</v>
      </c>
      <c r="BQ7" s="355" t="s">
        <v>318</v>
      </c>
      <c r="BR7" s="43" t="s">
        <v>318</v>
      </c>
      <c r="BS7" s="43" t="s">
        <v>318</v>
      </c>
      <c r="BT7" s="43" t="s">
        <v>318</v>
      </c>
      <c r="BU7" s="43" t="s">
        <v>318</v>
      </c>
      <c r="BV7" s="43" t="s">
        <v>318</v>
      </c>
      <c r="BW7" s="43" t="s">
        <v>318</v>
      </c>
      <c r="BX7" s="43" t="s">
        <v>318</v>
      </c>
      <c r="BY7" s="43" t="s">
        <v>318</v>
      </c>
      <c r="BZ7" s="43" t="s">
        <v>318</v>
      </c>
      <c r="CA7" s="43" t="s">
        <v>318</v>
      </c>
      <c r="CB7" s="424" t="s">
        <v>318</v>
      </c>
      <c r="CC7" s="355" t="s">
        <v>318</v>
      </c>
      <c r="CD7" s="43" t="s">
        <v>318</v>
      </c>
      <c r="CE7" s="43" t="s">
        <v>318</v>
      </c>
      <c r="CF7" s="43" t="s">
        <v>318</v>
      </c>
      <c r="CG7" s="43" t="s">
        <v>318</v>
      </c>
      <c r="CH7" s="43" t="s">
        <v>318</v>
      </c>
      <c r="CI7" s="43" t="s">
        <v>318</v>
      </c>
      <c r="CJ7" s="43" t="s">
        <v>318</v>
      </c>
      <c r="CK7" s="43" t="s">
        <v>318</v>
      </c>
      <c r="CL7" s="43" t="s">
        <v>318</v>
      </c>
      <c r="CM7" s="43" t="s">
        <v>318</v>
      </c>
      <c r="CN7" s="424" t="s">
        <v>318</v>
      </c>
      <c r="CO7" s="355" t="s">
        <v>318</v>
      </c>
      <c r="CP7" s="43" t="s">
        <v>318</v>
      </c>
      <c r="CQ7" s="43" t="s">
        <v>318</v>
      </c>
      <c r="CR7" s="43" t="s">
        <v>318</v>
      </c>
      <c r="CS7" s="43" t="s">
        <v>318</v>
      </c>
      <c r="CT7" s="43" t="s">
        <v>318</v>
      </c>
      <c r="CU7" s="43" t="s">
        <v>318</v>
      </c>
      <c r="CV7" s="43" t="s">
        <v>318</v>
      </c>
      <c r="CW7" s="43" t="s">
        <v>318</v>
      </c>
      <c r="CX7" s="43" t="s">
        <v>318</v>
      </c>
      <c r="CY7" s="43" t="s">
        <v>318</v>
      </c>
      <c r="CZ7" s="424" t="s">
        <v>318</v>
      </c>
      <c r="DA7" s="355" t="s">
        <v>318</v>
      </c>
      <c r="DB7" s="43" t="s">
        <v>318</v>
      </c>
      <c r="DC7" s="43" t="s">
        <v>318</v>
      </c>
      <c r="DD7" s="43" t="s">
        <v>318</v>
      </c>
      <c r="DE7" s="43" t="s">
        <v>318</v>
      </c>
      <c r="DF7" s="43" t="s">
        <v>318</v>
      </c>
      <c r="DG7" s="43" t="s">
        <v>318</v>
      </c>
      <c r="DH7" s="43" t="s">
        <v>318</v>
      </c>
      <c r="DI7" s="43" t="s">
        <v>318</v>
      </c>
      <c r="DJ7" s="43" t="s">
        <v>318</v>
      </c>
      <c r="DK7" s="43" t="s">
        <v>318</v>
      </c>
      <c r="DL7" s="424" t="s">
        <v>318</v>
      </c>
      <c r="DM7" s="355" t="s">
        <v>318</v>
      </c>
      <c r="DN7" s="43" t="s">
        <v>318</v>
      </c>
      <c r="DO7" s="43" t="s">
        <v>318</v>
      </c>
      <c r="DP7" s="43" t="s">
        <v>318</v>
      </c>
      <c r="DQ7" s="43" t="s">
        <v>318</v>
      </c>
      <c r="DR7" s="43" t="s">
        <v>318</v>
      </c>
      <c r="DS7" s="43" t="s">
        <v>318</v>
      </c>
      <c r="DT7" s="43" t="s">
        <v>318</v>
      </c>
      <c r="DU7" s="43" t="s">
        <v>318</v>
      </c>
      <c r="DV7" s="43" t="s">
        <v>318</v>
      </c>
      <c r="DW7" s="43" t="s">
        <v>318</v>
      </c>
      <c r="DX7" s="424" t="s">
        <v>318</v>
      </c>
      <c r="DY7" s="355" t="s">
        <v>318</v>
      </c>
      <c r="DZ7" s="43" t="s">
        <v>318</v>
      </c>
      <c r="EA7" s="43" t="s">
        <v>318</v>
      </c>
      <c r="EB7" s="43" t="s">
        <v>318</v>
      </c>
      <c r="EC7" s="43" t="s">
        <v>318</v>
      </c>
      <c r="ED7" s="43" t="s">
        <v>318</v>
      </c>
      <c r="EE7" s="43" t="s">
        <v>318</v>
      </c>
      <c r="EF7" s="43" t="s">
        <v>318</v>
      </c>
      <c r="EG7" s="43" t="s">
        <v>318</v>
      </c>
      <c r="EH7" s="43" t="s">
        <v>318</v>
      </c>
      <c r="EI7" s="43" t="s">
        <v>318</v>
      </c>
      <c r="EJ7" s="424" t="s">
        <v>318</v>
      </c>
      <c r="EK7" s="355" t="s">
        <v>318</v>
      </c>
      <c r="EL7" s="43" t="s">
        <v>318</v>
      </c>
      <c r="EM7" s="43" t="s">
        <v>318</v>
      </c>
      <c r="EN7" s="43" t="s">
        <v>318</v>
      </c>
      <c r="EO7" s="43" t="s">
        <v>318</v>
      </c>
      <c r="EP7" s="43" t="s">
        <v>318</v>
      </c>
      <c r="EQ7" s="43" t="s">
        <v>318</v>
      </c>
      <c r="ER7" s="43" t="s">
        <v>318</v>
      </c>
      <c r="ES7" s="43" t="s">
        <v>318</v>
      </c>
      <c r="ET7" s="43" t="s">
        <v>318</v>
      </c>
      <c r="EU7" s="43" t="s">
        <v>318</v>
      </c>
      <c r="EV7" s="424" t="s">
        <v>318</v>
      </c>
      <c r="EW7" s="355" t="s">
        <v>318</v>
      </c>
      <c r="EX7" s="43" t="s">
        <v>318</v>
      </c>
      <c r="EY7" s="43" t="s">
        <v>318</v>
      </c>
      <c r="EZ7" s="43" t="s">
        <v>318</v>
      </c>
      <c r="FA7" s="43" t="s">
        <v>318</v>
      </c>
      <c r="FB7" s="43" t="s">
        <v>318</v>
      </c>
      <c r="FC7" s="43" t="s">
        <v>318</v>
      </c>
      <c r="FD7" s="43" t="s">
        <v>318</v>
      </c>
      <c r="FE7" s="43" t="s">
        <v>318</v>
      </c>
      <c r="FF7" s="43" t="s">
        <v>318</v>
      </c>
      <c r="FG7" s="43" t="s">
        <v>318</v>
      </c>
      <c r="FH7" s="424" t="s">
        <v>318</v>
      </c>
      <c r="FI7" s="355" t="s">
        <v>318</v>
      </c>
      <c r="FJ7" s="43" t="s">
        <v>318</v>
      </c>
      <c r="FK7" s="43" t="s">
        <v>318</v>
      </c>
      <c r="FL7" s="43" t="s">
        <v>318</v>
      </c>
      <c r="FM7" s="43" t="s">
        <v>318</v>
      </c>
      <c r="FN7" s="43" t="s">
        <v>318</v>
      </c>
      <c r="FO7" s="43" t="s">
        <v>318</v>
      </c>
      <c r="FP7" s="43" t="s">
        <v>318</v>
      </c>
      <c r="FQ7" s="43" t="s">
        <v>318</v>
      </c>
      <c r="FR7" s="43" t="s">
        <v>318</v>
      </c>
      <c r="FS7" s="43" t="s">
        <v>318</v>
      </c>
      <c r="FT7" s="424" t="s">
        <v>318</v>
      </c>
      <c r="FU7" s="355" t="s">
        <v>318</v>
      </c>
      <c r="FV7" s="43" t="s">
        <v>318</v>
      </c>
      <c r="FW7" s="43" t="s">
        <v>318</v>
      </c>
      <c r="FX7" s="43" t="s">
        <v>318</v>
      </c>
      <c r="FY7" s="43" t="s">
        <v>318</v>
      </c>
      <c r="FZ7" s="43" t="s">
        <v>318</v>
      </c>
      <c r="GA7" s="43" t="s">
        <v>318</v>
      </c>
      <c r="GB7" s="43" t="s">
        <v>318</v>
      </c>
      <c r="GC7" s="43" t="s">
        <v>318</v>
      </c>
      <c r="GD7" s="43" t="s">
        <v>318</v>
      </c>
      <c r="GE7" s="43" t="s">
        <v>318</v>
      </c>
      <c r="GF7" s="424" t="s">
        <v>318</v>
      </c>
      <c r="GG7" s="355" t="s">
        <v>318</v>
      </c>
      <c r="GH7" s="43" t="s">
        <v>318</v>
      </c>
      <c r="GI7" s="43" t="s">
        <v>318</v>
      </c>
      <c r="GJ7" s="43" t="s">
        <v>318</v>
      </c>
      <c r="GK7" s="43" t="s">
        <v>318</v>
      </c>
      <c r="GL7" s="43" t="s">
        <v>318</v>
      </c>
      <c r="GM7" s="43" t="s">
        <v>318</v>
      </c>
      <c r="GN7" s="43" t="s">
        <v>318</v>
      </c>
      <c r="GO7" s="43" t="s">
        <v>195</v>
      </c>
      <c r="GP7" s="43" t="s">
        <v>195</v>
      </c>
      <c r="GQ7" s="43" t="s">
        <v>195</v>
      </c>
      <c r="GR7" s="424" t="s">
        <v>195</v>
      </c>
      <c r="GS7" s="410">
        <v>5197</v>
      </c>
      <c r="GT7" s="384">
        <f t="shared" si="1"/>
        <v>5387</v>
      </c>
      <c r="GU7" s="518">
        <f t="shared" si="2"/>
        <v>0</v>
      </c>
      <c r="GV7" s="20">
        <f t="shared" si="3"/>
        <v>0</v>
      </c>
      <c r="GW7" s="487">
        <f>ROUND([5]Résumé!$P6/30.4,0)</f>
        <v>12</v>
      </c>
      <c r="GX7" s="592" t="s">
        <v>15</v>
      </c>
      <c r="GY7" s="366">
        <f t="array" ref="GY7">SUM(($HD13:$HD89&gt;=GY2)*($HD13:$HD89&lt;GZ2))</f>
        <v>0</v>
      </c>
      <c r="GZ7" s="366">
        <f t="array" ref="GZ7">SUM(($HD13:$HD89&gt;=GZ2)*($HD13:$HD89&lt;HA2))</f>
        <v>0</v>
      </c>
      <c r="HA7" s="366">
        <f t="array" ref="HA7">SUM(($HD13:$HD89&gt;=HA2)*($HD13:$HD89&lt;HB2))</f>
        <v>0</v>
      </c>
      <c r="HB7" s="366">
        <f t="array" ref="HB7">SUM(($HD13:$HD89&gt;=HB2)*($HD13:$HD89&lt;HC2))</f>
        <v>0</v>
      </c>
      <c r="HC7" s="366">
        <f t="array" ref="HC7">SUM(($HD13:$HD89&gt;=HC2)*($HD13:$HD89&lt;HD2))</f>
        <v>0</v>
      </c>
      <c r="HD7" s="366">
        <f t="array" ref="HD7">SUM(($HD13:$HD89&gt;=HD2)*($HD13:$HD89&lt;HE2))</f>
        <v>0</v>
      </c>
      <c r="HE7" s="366">
        <f t="array" ref="HE7">SUM(($HD13:$HD89&gt;=HE2)*($HD13:$HD89&lt;HF2))</f>
        <v>0</v>
      </c>
      <c r="HF7" s="366">
        <f t="array" ref="HF7">SUM(($HD13:$HD89&gt;=HF2)*($HD13:$HD89&lt;HG2))</f>
        <v>0</v>
      </c>
      <c r="HG7" s="366">
        <f t="array" ref="HG7">SUM(($HD13:$HD89&gt;=HG2)*($HD13:$HD89&lt;HH2))</f>
        <v>0</v>
      </c>
      <c r="HH7" s="366">
        <f t="array" ref="HH7">SUM(($HD13:$HD89&gt;=HH2)*($HD13:$HD89&lt;HI2))</f>
        <v>0</v>
      </c>
      <c r="HI7" s="366">
        <f t="array" ref="HI7">SUM(($HD13:$HD89&gt;=HI2)*($HD13:$HD89&lt;HJ2))</f>
        <v>0</v>
      </c>
      <c r="HJ7" s="366">
        <f t="array" ref="HJ7">SUM(($HD13:$HD89&gt;=HJ2)*($HD13:$HD89&lt;HK2))</f>
        <v>0</v>
      </c>
      <c r="HK7" s="366">
        <f t="array" ref="HK7">SUM(($HD13:$HD89&gt;=HK2)*($HD13:$HD89&lt;HL2))</f>
        <v>4</v>
      </c>
      <c r="HL7" s="366">
        <f t="array" ref="HL7">SUM(($HD13:$HD89&gt;=HL2)*($HD13:$HD89&lt;HM2))</f>
        <v>10</v>
      </c>
      <c r="HM7" s="366">
        <f t="array" ref="HM7">SUM(($HD13:$HD89&gt;=HM2)*($HD13:$HD89&lt;HN2))</f>
        <v>6</v>
      </c>
      <c r="HN7" s="366">
        <f t="array" ref="HN7">SUM(($HD13:$HD89&gt;=HN2)*($HD13:$HD89&lt;HO2))</f>
        <v>4</v>
      </c>
      <c r="HO7" s="366">
        <f t="array" ref="HO7">SUM(($HD13:$HD89&gt;=HO2)*($HD13:$HD89&lt;HP2))</f>
        <v>1</v>
      </c>
      <c r="HP7" s="366">
        <f t="array" ref="HP7">SUM(($HD13:$HD89&gt;=HP2)*($HD13:$HD89&lt;HQ2))</f>
        <v>0</v>
      </c>
    </row>
    <row r="8" spans="1:240" ht="15.75" customHeight="1" x14ac:dyDescent="0.2">
      <c r="A8" s="5" t="str">
        <f>[5]Résumé!$I7</f>
        <v>V10</v>
      </c>
      <c r="B8" s="36">
        <f>[5]Résumé!$L7</f>
        <v>212.92000000000007</v>
      </c>
      <c r="C8" s="746">
        <f>'[2]AT 1292-15'!$AC35</f>
        <v>750</v>
      </c>
      <c r="D8" s="198" t="str">
        <f>'[6]Etat actuel'!$AD7</f>
        <v>EMRSV</v>
      </c>
      <c r="E8" s="164" t="s">
        <v>31</v>
      </c>
      <c r="F8" s="5">
        <f>[5]Résumé!$J7</f>
        <v>42607</v>
      </c>
      <c r="G8" s="14">
        <f t="shared" si="0"/>
        <v>42491</v>
      </c>
      <c r="H8" s="207" t="s">
        <v>114</v>
      </c>
      <c r="I8" s="493">
        <v>0</v>
      </c>
      <c r="J8" s="493">
        <v>9</v>
      </c>
      <c r="K8" s="492">
        <v>105</v>
      </c>
      <c r="L8" s="492">
        <v>85</v>
      </c>
      <c r="M8" s="492">
        <v>72</v>
      </c>
      <c r="N8" s="492">
        <v>98</v>
      </c>
      <c r="O8" s="493">
        <v>44</v>
      </c>
      <c r="P8" s="493">
        <v>2</v>
      </c>
      <c r="Q8" s="493">
        <v>34</v>
      </c>
      <c r="R8" s="493">
        <v>12</v>
      </c>
      <c r="S8" s="493"/>
      <c r="T8" s="494"/>
      <c r="U8" s="495">
        <v>7</v>
      </c>
      <c r="V8" s="493">
        <v>37</v>
      </c>
      <c r="W8" s="493">
        <v>16</v>
      </c>
      <c r="X8" s="493">
        <v>2</v>
      </c>
      <c r="Y8" s="496" t="s">
        <v>12</v>
      </c>
      <c r="Z8" s="43" t="s">
        <v>12</v>
      </c>
      <c r="AA8" s="43" t="s">
        <v>12</v>
      </c>
      <c r="AB8" s="43" t="s">
        <v>12</v>
      </c>
      <c r="AC8" s="496" t="s">
        <v>27</v>
      </c>
      <c r="AD8" s="496" t="s">
        <v>27</v>
      </c>
      <c r="AE8" s="43" t="s">
        <v>27</v>
      </c>
      <c r="AF8" s="424">
        <v>23</v>
      </c>
      <c r="AG8" s="769">
        <v>23</v>
      </c>
      <c r="AH8" s="43">
        <v>23</v>
      </c>
      <c r="AI8" s="43">
        <v>23</v>
      </c>
      <c r="AJ8" s="43">
        <v>23</v>
      </c>
      <c r="AK8" s="43">
        <v>23</v>
      </c>
      <c r="AL8" s="43">
        <v>23</v>
      </c>
      <c r="AM8" s="43">
        <v>23</v>
      </c>
      <c r="AN8" s="43">
        <v>23</v>
      </c>
      <c r="AO8" s="43">
        <v>23</v>
      </c>
      <c r="AP8" s="43">
        <v>23</v>
      </c>
      <c r="AQ8" s="43">
        <v>23</v>
      </c>
      <c r="AR8" s="43">
        <v>23</v>
      </c>
      <c r="AS8" s="355">
        <v>23</v>
      </c>
      <c r="AT8" s="43">
        <v>23</v>
      </c>
      <c r="AU8" s="43">
        <v>23</v>
      </c>
      <c r="AV8" s="43">
        <v>23</v>
      </c>
      <c r="AW8" s="43">
        <v>23</v>
      </c>
      <c r="AX8" s="43">
        <v>23</v>
      </c>
      <c r="AY8" s="43">
        <v>23</v>
      </c>
      <c r="AZ8" s="43">
        <v>23</v>
      </c>
      <c r="BA8" s="43">
        <v>1</v>
      </c>
      <c r="BB8" s="716">
        <v>80</v>
      </c>
      <c r="BC8" s="716">
        <v>80</v>
      </c>
      <c r="BD8" s="717">
        <v>80</v>
      </c>
      <c r="BE8" s="718">
        <v>80</v>
      </c>
      <c r="BF8" s="43">
        <v>1</v>
      </c>
      <c r="BG8" s="43">
        <v>23</v>
      </c>
      <c r="BH8" s="43">
        <v>23</v>
      </c>
      <c r="BI8" s="43">
        <v>23</v>
      </c>
      <c r="BJ8" s="43">
        <v>23</v>
      </c>
      <c r="BK8" s="43">
        <v>23</v>
      </c>
      <c r="BL8" s="43">
        <v>23</v>
      </c>
      <c r="BM8" s="43">
        <v>23</v>
      </c>
      <c r="BN8" s="43">
        <v>23</v>
      </c>
      <c r="BO8" s="43">
        <v>23</v>
      </c>
      <c r="BP8" s="424">
        <v>23</v>
      </c>
      <c r="BQ8" s="769">
        <v>23</v>
      </c>
      <c r="BR8" s="43">
        <v>23</v>
      </c>
      <c r="BS8" s="43">
        <v>23</v>
      </c>
      <c r="BT8" s="43">
        <v>23</v>
      </c>
      <c r="BU8" s="43">
        <v>23</v>
      </c>
      <c r="BV8" s="43">
        <v>23</v>
      </c>
      <c r="BW8" s="43" t="s">
        <v>13</v>
      </c>
      <c r="BX8" s="43" t="s">
        <v>13</v>
      </c>
      <c r="BY8" s="43" t="s">
        <v>13</v>
      </c>
      <c r="BZ8" s="43" t="s">
        <v>13</v>
      </c>
      <c r="CA8" s="43" t="s">
        <v>13</v>
      </c>
      <c r="CB8" s="424" t="s">
        <v>269</v>
      </c>
      <c r="CC8" s="355" t="s">
        <v>269</v>
      </c>
      <c r="CD8" s="43" t="s">
        <v>269</v>
      </c>
      <c r="CE8" s="43" t="s">
        <v>269</v>
      </c>
      <c r="CF8" s="43" t="s">
        <v>269</v>
      </c>
      <c r="CG8" s="43" t="s">
        <v>269</v>
      </c>
      <c r="CH8" s="43">
        <v>23</v>
      </c>
      <c r="CI8" s="43">
        <v>23</v>
      </c>
      <c r="CJ8" s="43">
        <v>23</v>
      </c>
      <c r="CK8" s="43">
        <v>1</v>
      </c>
      <c r="CL8" s="793">
        <v>60</v>
      </c>
      <c r="CM8" s="793">
        <v>60</v>
      </c>
      <c r="CN8" s="794">
        <v>60</v>
      </c>
      <c r="CO8" s="795">
        <v>60</v>
      </c>
      <c r="CP8" s="43">
        <v>1</v>
      </c>
      <c r="CQ8" s="43">
        <v>23</v>
      </c>
      <c r="CR8" s="43">
        <v>23</v>
      </c>
      <c r="CS8" s="43">
        <v>23</v>
      </c>
      <c r="CT8" s="43">
        <v>23</v>
      </c>
      <c r="CU8" s="43">
        <v>23</v>
      </c>
      <c r="CV8" s="43">
        <v>23</v>
      </c>
      <c r="CW8" s="43">
        <v>1</v>
      </c>
      <c r="CX8" s="793">
        <v>60</v>
      </c>
      <c r="CY8" s="793">
        <v>60</v>
      </c>
      <c r="CZ8" s="793">
        <v>60</v>
      </c>
      <c r="DA8" s="793">
        <v>60</v>
      </c>
      <c r="DB8" s="43">
        <v>1</v>
      </c>
      <c r="DC8" s="43">
        <v>23</v>
      </c>
      <c r="DD8" s="43">
        <v>23</v>
      </c>
      <c r="DE8" s="43">
        <v>23</v>
      </c>
      <c r="DF8" s="43">
        <v>23</v>
      </c>
      <c r="DG8" s="43">
        <v>23</v>
      </c>
      <c r="DH8" s="43">
        <v>23</v>
      </c>
      <c r="DI8" s="43">
        <v>23</v>
      </c>
      <c r="DJ8" s="43">
        <v>23</v>
      </c>
      <c r="DK8" s="43">
        <v>23</v>
      </c>
      <c r="DL8" s="424">
        <v>23</v>
      </c>
      <c r="DM8" s="769">
        <v>23</v>
      </c>
      <c r="DN8" s="43">
        <v>23</v>
      </c>
      <c r="DO8" s="43">
        <v>23</v>
      </c>
      <c r="DP8" s="43">
        <v>23</v>
      </c>
      <c r="DQ8" s="43">
        <v>23</v>
      </c>
      <c r="DR8" s="43">
        <v>23</v>
      </c>
      <c r="DS8" s="43">
        <v>23</v>
      </c>
      <c r="DT8" s="43">
        <v>23</v>
      </c>
      <c r="DU8" s="43">
        <v>23</v>
      </c>
      <c r="DV8" s="43">
        <v>23</v>
      </c>
      <c r="DW8" s="43" t="s">
        <v>14</v>
      </c>
      <c r="DX8" s="43" t="s">
        <v>14</v>
      </c>
      <c r="DY8" s="43" t="s">
        <v>14</v>
      </c>
      <c r="DZ8" s="43" t="s">
        <v>14</v>
      </c>
      <c r="EA8" s="424" t="s">
        <v>14</v>
      </c>
      <c r="EB8" s="355" t="s">
        <v>14</v>
      </c>
      <c r="EC8" s="43">
        <v>23</v>
      </c>
      <c r="ED8" s="43">
        <v>23</v>
      </c>
      <c r="EE8" s="767">
        <v>23</v>
      </c>
      <c r="EF8" s="43">
        <v>23</v>
      </c>
      <c r="EG8" s="43">
        <v>23</v>
      </c>
      <c r="EH8" s="43">
        <v>23</v>
      </c>
      <c r="EI8" s="43">
        <v>23</v>
      </c>
      <c r="EJ8" s="424">
        <v>23</v>
      </c>
      <c r="EK8" s="355">
        <v>23</v>
      </c>
      <c r="EL8" s="43">
        <v>23</v>
      </c>
      <c r="EM8" s="43">
        <v>23</v>
      </c>
      <c r="EN8" s="43">
        <v>23</v>
      </c>
      <c r="EO8" s="43">
        <v>23</v>
      </c>
      <c r="EP8" s="43">
        <v>23</v>
      </c>
      <c r="EQ8" s="43">
        <v>23</v>
      </c>
      <c r="ER8" s="43">
        <v>23</v>
      </c>
      <c r="ES8" s="43">
        <v>23</v>
      </c>
      <c r="ET8" s="43">
        <v>23</v>
      </c>
      <c r="EU8" s="43">
        <v>23</v>
      </c>
      <c r="EV8" s="424">
        <v>23</v>
      </c>
      <c r="EW8" s="355">
        <v>23</v>
      </c>
      <c r="EX8" s="43">
        <v>23</v>
      </c>
      <c r="EY8" s="43">
        <v>23</v>
      </c>
      <c r="EZ8" s="43">
        <v>23</v>
      </c>
      <c r="FA8" s="43">
        <v>23</v>
      </c>
      <c r="FB8" s="43">
        <v>23</v>
      </c>
      <c r="FC8" s="43">
        <v>23</v>
      </c>
      <c r="FD8" s="43">
        <v>23</v>
      </c>
      <c r="FE8" s="43">
        <v>23</v>
      </c>
      <c r="FF8" s="43">
        <v>23</v>
      </c>
      <c r="FG8" s="43">
        <v>23</v>
      </c>
      <c r="FH8" s="424">
        <v>23</v>
      </c>
      <c r="FI8" s="355">
        <v>23</v>
      </c>
      <c r="FJ8" s="43">
        <v>23</v>
      </c>
      <c r="FK8" s="43">
        <v>23</v>
      </c>
      <c r="FL8" s="43">
        <v>23</v>
      </c>
      <c r="FM8" s="43">
        <v>23</v>
      </c>
      <c r="FN8" s="43">
        <v>23</v>
      </c>
      <c r="FO8" s="43">
        <v>23</v>
      </c>
      <c r="FP8" s="43">
        <v>23</v>
      </c>
      <c r="FQ8" s="43">
        <v>23</v>
      </c>
      <c r="FR8" s="43">
        <v>23</v>
      </c>
      <c r="FS8" s="43">
        <v>23</v>
      </c>
      <c r="FT8" s="424">
        <v>23</v>
      </c>
      <c r="FU8" s="355">
        <v>23</v>
      </c>
      <c r="FV8" s="43">
        <v>23</v>
      </c>
      <c r="FW8" s="43">
        <v>23</v>
      </c>
      <c r="FX8" s="43">
        <v>23</v>
      </c>
      <c r="FY8" s="43">
        <v>23</v>
      </c>
      <c r="FZ8" s="43">
        <v>23</v>
      </c>
      <c r="GA8" s="43">
        <v>23</v>
      </c>
      <c r="GB8" s="43">
        <v>23</v>
      </c>
      <c r="GC8" s="43" t="s">
        <v>195</v>
      </c>
      <c r="GD8" s="43" t="s">
        <v>195</v>
      </c>
      <c r="GE8" s="43" t="s">
        <v>195</v>
      </c>
      <c r="GF8" s="43" t="s">
        <v>195</v>
      </c>
      <c r="GG8" s="43" t="s">
        <v>195</v>
      </c>
      <c r="GH8" s="43" t="s">
        <v>195</v>
      </c>
      <c r="GI8" s="43" t="s">
        <v>195</v>
      </c>
      <c r="GJ8" s="43" t="s">
        <v>195</v>
      </c>
      <c r="GK8" s="43" t="s">
        <v>195</v>
      </c>
      <c r="GL8" s="43" t="s">
        <v>195</v>
      </c>
      <c r="GM8" s="43" t="s">
        <v>195</v>
      </c>
      <c r="GN8" s="43" t="s">
        <v>195</v>
      </c>
      <c r="GO8" s="43" t="s">
        <v>195</v>
      </c>
      <c r="GP8" s="43" t="s">
        <v>195</v>
      </c>
      <c r="GQ8" s="43" t="s">
        <v>195</v>
      </c>
      <c r="GR8" s="424" t="s">
        <v>195</v>
      </c>
      <c r="GS8" s="410">
        <v>3714</v>
      </c>
      <c r="GT8" s="384">
        <f t="shared" si="1"/>
        <v>7757</v>
      </c>
      <c r="GU8" s="154">
        <f t="shared" si="2"/>
        <v>0</v>
      </c>
      <c r="GV8" s="457">
        <f t="shared" si="3"/>
        <v>1</v>
      </c>
      <c r="GW8" s="487">
        <f>ROUND([5]Résumé!$P7/30.4,0)</f>
        <v>0</v>
      </c>
      <c r="GX8" s="592" t="s">
        <v>16</v>
      </c>
      <c r="GY8" s="366">
        <f t="array" ref="GY8">SUM(($HE13:$HE89&gt;=GY2)*($HE13:$HE89&lt;GZ2))</f>
        <v>0</v>
      </c>
      <c r="GZ8" s="366">
        <f t="array" ref="GZ8">SUM(($HE13:$HE89&gt;=GZ2)*($HE13:$HE89&lt;HA2))</f>
        <v>0</v>
      </c>
      <c r="HA8" s="366">
        <f t="array" ref="HA8">SUM(($HE13:$HE89&gt;=HA2)*($HE13:$HE89&lt;HB2))</f>
        <v>1</v>
      </c>
      <c r="HB8" s="366">
        <f t="array" ref="HB8">SUM(($HE13:$HE89&gt;=HB2)*($HE13:$HE89&lt;HC2))</f>
        <v>3</v>
      </c>
      <c r="HC8" s="366">
        <f t="array" ref="HC8">SUM(($HE13:$HE89&gt;=HC2)*($HE13:$HE89&lt;HD2))</f>
        <v>3</v>
      </c>
      <c r="HD8" s="366">
        <f t="array" ref="HD8">SUM(($HE13:$HE89&gt;=HD2)*($HE13:$HE89&lt;HE2))</f>
        <v>0</v>
      </c>
      <c r="HE8" s="366">
        <f t="array" ref="HE8">SUM(($HE13:$HE89&gt;=HE2)*($HE13:$HE89&lt;HF2))</f>
        <v>0</v>
      </c>
      <c r="HF8" s="366">
        <f t="array" ref="HF8">SUM(($HE13:$HE89&gt;=HF2)*($HE13:$HE89&lt;HG2))</f>
        <v>0</v>
      </c>
      <c r="HG8" s="366">
        <f t="array" ref="HG8">SUM(($HE13:$HE89&gt;=HG2)*($HE13:$HE89&lt;HH2))</f>
        <v>0</v>
      </c>
      <c r="HH8" s="366">
        <f t="array" ref="HH8">SUM(($HE13:$HE89&gt;=HH2)*($HE13:$HE89&lt;HI2))</f>
        <v>0</v>
      </c>
      <c r="HI8" s="366">
        <f t="array" ref="HI8">SUM(($HE13:$HE89&gt;=HI2)*($HE13:$HE89&lt;HJ2))</f>
        <v>0</v>
      </c>
      <c r="HJ8" s="366">
        <f t="array" ref="HJ8">SUM(($HE13:$HE89&gt;=HJ2)*($HE13:$HE89&lt;HK2))</f>
        <v>0</v>
      </c>
      <c r="HK8" s="366">
        <f t="array" ref="HK8">SUM(($HE13:$HE89&gt;=HK2)*($HE13:$HE89&lt;HL2))</f>
        <v>0</v>
      </c>
      <c r="HL8" s="366">
        <f t="array" ref="HL8">SUM(($HE13:$HE89&gt;=HL2)*($HE13:$HE89&lt;HM2))</f>
        <v>0</v>
      </c>
      <c r="HM8" s="366">
        <f t="array" ref="HM8">SUM(($HE13:$HE89&gt;=HM2)*($HE13:$HE89&lt;HN2))</f>
        <v>0</v>
      </c>
      <c r="HN8" s="366">
        <f t="array" ref="HN8">SUM(($HE13:$HE89&gt;=HN2)*($HE13:$HE89&lt;HO2))</f>
        <v>0</v>
      </c>
      <c r="HO8" s="366">
        <f t="array" ref="HO8">SUM(($HE13:$HE89&gt;=HO2)*($HE13:$HE89&lt;HP2))</f>
        <v>1</v>
      </c>
      <c r="HP8" s="366">
        <f t="array" ref="HP8">SUM(($HE13:$HE89&gt;=HP2)*($HE13:$HE89&lt;HQ2))</f>
        <v>0</v>
      </c>
    </row>
    <row r="9" spans="1:240" ht="15.75" customHeight="1" x14ac:dyDescent="0.2">
      <c r="A9" s="526" t="str">
        <f>[5]Résumé!$I8</f>
        <v>V5</v>
      </c>
      <c r="B9" s="527" t="s">
        <v>278</v>
      </c>
      <c r="C9" s="527" t="str">
        <f>'[2]AT 1292-15'!$AC36</f>
        <v>-</v>
      </c>
      <c r="D9" s="529"/>
      <c r="E9" s="526" t="s">
        <v>194</v>
      </c>
      <c r="F9" s="526">
        <f>[5]Résumé!$J8</f>
        <v>42173</v>
      </c>
      <c r="G9" s="530">
        <f t="shared" si="0"/>
        <v>44470</v>
      </c>
      <c r="H9" s="208" t="s">
        <v>115</v>
      </c>
      <c r="I9" s="501" t="s">
        <v>194</v>
      </c>
      <c r="J9" s="501" t="s">
        <v>194</v>
      </c>
      <c r="K9" s="501" t="s">
        <v>194</v>
      </c>
      <c r="L9" s="501" t="s">
        <v>194</v>
      </c>
      <c r="M9" s="501" t="s">
        <v>194</v>
      </c>
      <c r="N9" s="501" t="s">
        <v>194</v>
      </c>
      <c r="O9" s="501" t="s">
        <v>194</v>
      </c>
      <c r="P9" s="501" t="s">
        <v>194</v>
      </c>
      <c r="Q9" s="501" t="s">
        <v>194</v>
      </c>
      <c r="R9" s="501" t="s">
        <v>194</v>
      </c>
      <c r="S9" s="501" t="s">
        <v>194</v>
      </c>
      <c r="T9" s="502" t="s">
        <v>194</v>
      </c>
      <c r="U9" s="495" t="s">
        <v>194</v>
      </c>
      <c r="V9" s="496" t="s">
        <v>194</v>
      </c>
      <c r="W9" s="496" t="s">
        <v>194</v>
      </c>
      <c r="X9" s="496" t="s">
        <v>194</v>
      </c>
      <c r="Y9" s="496" t="s">
        <v>194</v>
      </c>
      <c r="Z9" s="43" t="s">
        <v>439</v>
      </c>
      <c r="AA9" s="43" t="s">
        <v>439</v>
      </c>
      <c r="AB9" s="43" t="s">
        <v>439</v>
      </c>
      <c r="AC9" s="496" t="s">
        <v>439</v>
      </c>
      <c r="AD9" s="496" t="s">
        <v>194</v>
      </c>
      <c r="AE9" s="43" t="s">
        <v>194</v>
      </c>
      <c r="AF9" s="424" t="s">
        <v>194</v>
      </c>
      <c r="AG9" s="355" t="s">
        <v>194</v>
      </c>
      <c r="AH9" s="43" t="s">
        <v>194</v>
      </c>
      <c r="AI9" s="43" t="s">
        <v>194</v>
      </c>
      <c r="AJ9" s="43" t="s">
        <v>194</v>
      </c>
      <c r="AK9" s="43" t="s">
        <v>194</v>
      </c>
      <c r="AL9" s="43" t="s">
        <v>194</v>
      </c>
      <c r="AM9" s="43" t="s">
        <v>194</v>
      </c>
      <c r="AN9" s="43" t="s">
        <v>194</v>
      </c>
      <c r="AO9" s="43" t="s">
        <v>194</v>
      </c>
      <c r="AP9" s="43" t="s">
        <v>194</v>
      </c>
      <c r="AQ9" s="43" t="s">
        <v>194</v>
      </c>
      <c r="AR9" s="424" t="s">
        <v>194</v>
      </c>
      <c r="AS9" s="355" t="s">
        <v>194</v>
      </c>
      <c r="AT9" s="43" t="s">
        <v>194</v>
      </c>
      <c r="AU9" s="43" t="s">
        <v>194</v>
      </c>
      <c r="AV9" s="43" t="s">
        <v>194</v>
      </c>
      <c r="AW9" s="43" t="s">
        <v>194</v>
      </c>
      <c r="AX9" s="43" t="s">
        <v>194</v>
      </c>
      <c r="AY9" s="43" t="s">
        <v>194</v>
      </c>
      <c r="AZ9" s="43" t="s">
        <v>194</v>
      </c>
      <c r="BA9" s="43" t="s">
        <v>194</v>
      </c>
      <c r="BB9" s="43" t="s">
        <v>194</v>
      </c>
      <c r="BC9" s="43" t="s">
        <v>194</v>
      </c>
      <c r="BD9" s="424" t="s">
        <v>194</v>
      </c>
      <c r="BE9" s="355" t="s">
        <v>194</v>
      </c>
      <c r="BF9" s="43" t="s">
        <v>194</v>
      </c>
      <c r="BG9" s="43" t="s">
        <v>194</v>
      </c>
      <c r="BH9" s="43" t="s">
        <v>194</v>
      </c>
      <c r="BI9" s="43" t="s">
        <v>194</v>
      </c>
      <c r="BJ9" s="43" t="s">
        <v>194</v>
      </c>
      <c r="BK9" s="43" t="s">
        <v>194</v>
      </c>
      <c r="BL9" s="43" t="s">
        <v>194</v>
      </c>
      <c r="BM9" s="43" t="s">
        <v>194</v>
      </c>
      <c r="BN9" s="43" t="s">
        <v>194</v>
      </c>
      <c r="BO9" s="43" t="s">
        <v>194</v>
      </c>
      <c r="BP9" s="424" t="s">
        <v>194</v>
      </c>
      <c r="BQ9" s="355" t="s">
        <v>194</v>
      </c>
      <c r="BR9" s="43" t="s">
        <v>194</v>
      </c>
      <c r="BS9" s="43" t="s">
        <v>194</v>
      </c>
      <c r="BT9" s="43" t="s">
        <v>194</v>
      </c>
      <c r="BU9" s="43" t="s">
        <v>194</v>
      </c>
      <c r="BV9" s="43" t="s">
        <v>194</v>
      </c>
      <c r="BW9" s="43" t="s">
        <v>194</v>
      </c>
      <c r="BX9" s="43" t="s">
        <v>194</v>
      </c>
      <c r="BY9" s="43" t="s">
        <v>194</v>
      </c>
      <c r="BZ9" s="43" t="s">
        <v>194</v>
      </c>
      <c r="CA9" s="43" t="s">
        <v>194</v>
      </c>
      <c r="CB9" s="424" t="s">
        <v>194</v>
      </c>
      <c r="CC9" s="355" t="s">
        <v>194</v>
      </c>
      <c r="CD9" s="43" t="s">
        <v>194</v>
      </c>
      <c r="CE9" s="43" t="s">
        <v>194</v>
      </c>
      <c r="CF9" s="43" t="s">
        <v>194</v>
      </c>
      <c r="CG9" s="43" t="s">
        <v>194</v>
      </c>
      <c r="CH9" s="43" t="s">
        <v>194</v>
      </c>
      <c r="CI9" s="43" t="s">
        <v>194</v>
      </c>
      <c r="CJ9" s="43" t="s">
        <v>194</v>
      </c>
      <c r="CK9" s="43" t="s">
        <v>194</v>
      </c>
      <c r="CL9" s="43" t="s">
        <v>12</v>
      </c>
      <c r="CM9" s="43" t="s">
        <v>12</v>
      </c>
      <c r="CN9" s="424" t="s">
        <v>12</v>
      </c>
      <c r="CO9" s="355" t="s">
        <v>12</v>
      </c>
      <c r="CP9" s="43" t="s">
        <v>12</v>
      </c>
      <c r="CQ9" s="43" t="s">
        <v>12</v>
      </c>
      <c r="CR9" s="43" t="s">
        <v>194</v>
      </c>
      <c r="CS9" s="43" t="s">
        <v>194</v>
      </c>
      <c r="CT9" s="43" t="s">
        <v>194</v>
      </c>
      <c r="CU9" s="43" t="s">
        <v>194</v>
      </c>
      <c r="CV9" s="43" t="s">
        <v>194</v>
      </c>
      <c r="CW9" s="43" t="s">
        <v>194</v>
      </c>
      <c r="CX9" s="43" t="s">
        <v>194</v>
      </c>
      <c r="CY9" s="43" t="s">
        <v>194</v>
      </c>
      <c r="CZ9" s="424" t="s">
        <v>194</v>
      </c>
      <c r="DA9" s="355" t="s">
        <v>194</v>
      </c>
      <c r="DB9" s="43" t="s">
        <v>194</v>
      </c>
      <c r="DC9" s="43" t="s">
        <v>194</v>
      </c>
      <c r="DD9" s="43" t="s">
        <v>194</v>
      </c>
      <c r="DE9" s="43" t="s">
        <v>194</v>
      </c>
      <c r="DF9" s="43" t="s">
        <v>194</v>
      </c>
      <c r="DG9" s="43" t="s">
        <v>194</v>
      </c>
      <c r="DH9" s="43" t="s">
        <v>194</v>
      </c>
      <c r="DI9" s="43" t="s">
        <v>194</v>
      </c>
      <c r="DJ9" s="43" t="s">
        <v>194</v>
      </c>
      <c r="DK9" s="43" t="s">
        <v>194</v>
      </c>
      <c r="DL9" s="424" t="s">
        <v>194</v>
      </c>
      <c r="DM9" s="355" t="s">
        <v>194</v>
      </c>
      <c r="DN9" s="43" t="s">
        <v>194</v>
      </c>
      <c r="DO9" s="43" t="s">
        <v>194</v>
      </c>
      <c r="DP9" s="43" t="s">
        <v>194</v>
      </c>
      <c r="DQ9" s="43" t="s">
        <v>194</v>
      </c>
      <c r="DR9" s="43" t="s">
        <v>194</v>
      </c>
      <c r="DS9" s="43" t="s">
        <v>194</v>
      </c>
      <c r="DT9" s="43" t="s">
        <v>194</v>
      </c>
      <c r="DU9" s="43" t="s">
        <v>194</v>
      </c>
      <c r="DV9" s="43" t="s">
        <v>194</v>
      </c>
      <c r="DW9" s="43" t="s">
        <v>194</v>
      </c>
      <c r="DX9" s="424" t="s">
        <v>194</v>
      </c>
      <c r="DY9" s="355" t="s">
        <v>194</v>
      </c>
      <c r="DZ9" s="43" t="s">
        <v>194</v>
      </c>
      <c r="EA9" s="43" t="s">
        <v>194</v>
      </c>
      <c r="EB9" s="43" t="s">
        <v>194</v>
      </c>
      <c r="EC9" s="43" t="s">
        <v>194</v>
      </c>
      <c r="ED9" s="43" t="s">
        <v>194</v>
      </c>
      <c r="EE9" s="43" t="s">
        <v>194</v>
      </c>
      <c r="EF9" s="43" t="s">
        <v>194</v>
      </c>
      <c r="EG9" s="43" t="s">
        <v>194</v>
      </c>
      <c r="EH9" s="43" t="s">
        <v>194</v>
      </c>
      <c r="EI9" s="43" t="s">
        <v>194</v>
      </c>
      <c r="EJ9" s="424" t="s">
        <v>194</v>
      </c>
      <c r="EK9" s="355" t="s">
        <v>194</v>
      </c>
      <c r="EL9" s="43" t="s">
        <v>194</v>
      </c>
      <c r="EM9" s="43" t="s">
        <v>194</v>
      </c>
      <c r="EN9" s="43" t="s">
        <v>194</v>
      </c>
      <c r="EO9" s="43" t="s">
        <v>194</v>
      </c>
      <c r="EP9" s="43" t="s">
        <v>194</v>
      </c>
      <c r="EQ9" s="43" t="s">
        <v>194</v>
      </c>
      <c r="ER9" s="43" t="s">
        <v>194</v>
      </c>
      <c r="ES9" s="43" t="s">
        <v>194</v>
      </c>
      <c r="ET9" s="43" t="s">
        <v>194</v>
      </c>
      <c r="EU9" s="43" t="s">
        <v>194</v>
      </c>
      <c r="EV9" s="424" t="s">
        <v>194</v>
      </c>
      <c r="EW9" s="355" t="s">
        <v>194</v>
      </c>
      <c r="EX9" s="43" t="s">
        <v>194</v>
      </c>
      <c r="EY9" s="43" t="s">
        <v>13</v>
      </c>
      <c r="EZ9" s="43" t="s">
        <v>13</v>
      </c>
      <c r="FA9" s="43" t="s">
        <v>13</v>
      </c>
      <c r="FB9" s="43" t="s">
        <v>13</v>
      </c>
      <c r="FC9" s="43" t="s">
        <v>13</v>
      </c>
      <c r="FD9" s="43" t="s">
        <v>194</v>
      </c>
      <c r="FE9" s="43" t="s">
        <v>194</v>
      </c>
      <c r="FF9" s="43" t="s">
        <v>194</v>
      </c>
      <c r="FG9" s="43" t="s">
        <v>194</v>
      </c>
      <c r="FH9" s="424" t="s">
        <v>194</v>
      </c>
      <c r="FI9" s="355" t="s">
        <v>194</v>
      </c>
      <c r="FJ9" s="43" t="s">
        <v>194</v>
      </c>
      <c r="FK9" s="43" t="s">
        <v>194</v>
      </c>
      <c r="FL9" s="43" t="s">
        <v>194</v>
      </c>
      <c r="FM9" s="43" t="s">
        <v>194</v>
      </c>
      <c r="FN9" s="43" t="s">
        <v>194</v>
      </c>
      <c r="FO9" s="43" t="s">
        <v>194</v>
      </c>
      <c r="FP9" s="43" t="s">
        <v>194</v>
      </c>
      <c r="FQ9" s="43" t="s">
        <v>194</v>
      </c>
      <c r="FR9" s="43" t="s">
        <v>194</v>
      </c>
      <c r="FS9" s="43" t="s">
        <v>194</v>
      </c>
      <c r="FT9" s="424" t="s">
        <v>194</v>
      </c>
      <c r="FU9" s="355" t="s">
        <v>194</v>
      </c>
      <c r="FV9" s="43" t="s">
        <v>194</v>
      </c>
      <c r="FW9" s="43" t="s">
        <v>194</v>
      </c>
      <c r="FX9" s="43" t="s">
        <v>194</v>
      </c>
      <c r="FY9" s="43" t="s">
        <v>194</v>
      </c>
      <c r="FZ9" s="43" t="s">
        <v>194</v>
      </c>
      <c r="GA9" s="43" t="s">
        <v>194</v>
      </c>
      <c r="GB9" s="43" t="s">
        <v>194</v>
      </c>
      <c r="GC9" s="43" t="s">
        <v>194</v>
      </c>
      <c r="GD9" s="43" t="s">
        <v>194</v>
      </c>
      <c r="GE9" s="43" t="s">
        <v>194</v>
      </c>
      <c r="GF9" s="424" t="s">
        <v>194</v>
      </c>
      <c r="GG9" s="355" t="s">
        <v>194</v>
      </c>
      <c r="GH9" s="43" t="s">
        <v>194</v>
      </c>
      <c r="GI9" s="43" t="s">
        <v>194</v>
      </c>
      <c r="GJ9" s="43" t="s">
        <v>194</v>
      </c>
      <c r="GK9" s="43" t="s">
        <v>194</v>
      </c>
      <c r="GL9" s="43" t="s">
        <v>194</v>
      </c>
      <c r="GM9" s="43" t="s">
        <v>194</v>
      </c>
      <c r="GN9" s="43" t="s">
        <v>194</v>
      </c>
      <c r="GO9" s="43" t="s">
        <v>195</v>
      </c>
      <c r="GP9" s="43" t="s">
        <v>195</v>
      </c>
      <c r="GQ9" s="43" t="s">
        <v>195</v>
      </c>
      <c r="GR9" s="424" t="s">
        <v>195</v>
      </c>
      <c r="GS9" s="410">
        <v>1298</v>
      </c>
      <c r="GT9" s="384">
        <f t="shared" si="1"/>
        <v>1298</v>
      </c>
      <c r="GU9" s="518">
        <f t="shared" si="2"/>
        <v>0</v>
      </c>
      <c r="GV9" s="20">
        <f t="shared" si="3"/>
        <v>0</v>
      </c>
      <c r="GW9" s="487">
        <f>ROUND([5]Résumé!$P8/30.4,0)</f>
        <v>24</v>
      </c>
      <c r="GX9" s="592" t="s">
        <v>26</v>
      </c>
      <c r="GY9" s="367">
        <f t="shared" ref="GY9:HP9" si="4">SUM(GY3:GY8)</f>
        <v>0</v>
      </c>
      <c r="GZ9" s="367">
        <f t="shared" si="4"/>
        <v>0</v>
      </c>
      <c r="HA9" s="367">
        <f t="shared" si="4"/>
        <v>12</v>
      </c>
      <c r="HB9" s="367">
        <f t="shared" si="4"/>
        <v>18</v>
      </c>
      <c r="HC9" s="367">
        <f t="shared" si="4"/>
        <v>27</v>
      </c>
      <c r="HD9" s="367">
        <f t="shared" si="4"/>
        <v>8</v>
      </c>
      <c r="HE9" s="367">
        <f t="shared" si="4"/>
        <v>9</v>
      </c>
      <c r="HF9" s="367">
        <f t="shared" si="4"/>
        <v>14</v>
      </c>
      <c r="HG9" s="367">
        <f t="shared" si="4"/>
        <v>16</v>
      </c>
      <c r="HH9" s="367">
        <f t="shared" si="4"/>
        <v>16</v>
      </c>
      <c r="HI9" s="367">
        <f t="shared" si="4"/>
        <v>13</v>
      </c>
      <c r="HJ9" s="367">
        <f t="shared" si="4"/>
        <v>6</v>
      </c>
      <c r="HK9" s="367">
        <f t="shared" si="4"/>
        <v>13</v>
      </c>
      <c r="HL9" s="367">
        <f t="shared" si="4"/>
        <v>18</v>
      </c>
      <c r="HM9" s="367">
        <f t="shared" si="4"/>
        <v>13</v>
      </c>
      <c r="HN9" s="367">
        <f t="shared" si="4"/>
        <v>11</v>
      </c>
      <c r="HO9" s="367">
        <f t="shared" si="4"/>
        <v>6</v>
      </c>
      <c r="HP9" s="367">
        <f t="shared" si="4"/>
        <v>0</v>
      </c>
    </row>
    <row r="10" spans="1:240" ht="15.75" customHeight="1" x14ac:dyDescent="0.2">
      <c r="A10" s="5" t="str">
        <f>[5]Résumé!$I10</f>
        <v>V10</v>
      </c>
      <c r="B10" s="36">
        <f>[5]Résumé!$L10</f>
        <v>205.97999999999956</v>
      </c>
      <c r="C10" s="36" t="str">
        <f>'[2]AT 1292-15'!$AC37</f>
        <v>-</v>
      </c>
      <c r="D10" s="198" t="str">
        <f>'[6]Etat actuel'!$AD8</f>
        <v>EMRSV</v>
      </c>
      <c r="E10" s="164" t="s">
        <v>31</v>
      </c>
      <c r="F10" s="5">
        <f>[5]Résumé!$J10</f>
        <v>43156</v>
      </c>
      <c r="G10" s="14">
        <f t="shared" si="0"/>
        <v>42614</v>
      </c>
      <c r="H10" s="207" t="s">
        <v>116</v>
      </c>
      <c r="I10" s="493" t="s">
        <v>196</v>
      </c>
      <c r="J10" s="493" t="s">
        <v>196</v>
      </c>
      <c r="K10" s="493" t="s">
        <v>196</v>
      </c>
      <c r="L10" s="493" t="s">
        <v>196</v>
      </c>
      <c r="M10" s="493" t="s">
        <v>196</v>
      </c>
      <c r="N10" s="493" t="s">
        <v>196</v>
      </c>
      <c r="O10" s="493" t="s">
        <v>196</v>
      </c>
      <c r="P10" s="493" t="s">
        <v>196</v>
      </c>
      <c r="Q10" s="493" t="s">
        <v>196</v>
      </c>
      <c r="R10" s="493" t="s">
        <v>196</v>
      </c>
      <c r="S10" s="493" t="s">
        <v>196</v>
      </c>
      <c r="T10" s="494" t="s">
        <v>196</v>
      </c>
      <c r="U10" s="495" t="s">
        <v>196</v>
      </c>
      <c r="V10" s="496" t="s">
        <v>196</v>
      </c>
      <c r="W10" s="496" t="s">
        <v>196</v>
      </c>
      <c r="X10" s="496" t="s">
        <v>196</v>
      </c>
      <c r="Y10" s="496" t="s">
        <v>196</v>
      </c>
      <c r="Z10" s="496" t="s">
        <v>196</v>
      </c>
      <c r="AA10" s="496" t="s">
        <v>196</v>
      </c>
      <c r="AB10" s="496"/>
      <c r="AC10" s="496" t="s">
        <v>12</v>
      </c>
      <c r="AD10" s="43" t="s">
        <v>12</v>
      </c>
      <c r="AE10" s="43" t="s">
        <v>12</v>
      </c>
      <c r="AF10" s="424" t="s">
        <v>12</v>
      </c>
      <c r="AG10" s="355" t="s">
        <v>27</v>
      </c>
      <c r="AH10" s="43" t="s">
        <v>27</v>
      </c>
      <c r="AI10" s="43">
        <v>23</v>
      </c>
      <c r="AJ10" s="43">
        <v>23</v>
      </c>
      <c r="AK10" s="43">
        <v>23</v>
      </c>
      <c r="AL10" s="43">
        <v>23</v>
      </c>
      <c r="AM10" s="43">
        <v>23</v>
      </c>
      <c r="AN10" s="43">
        <v>23</v>
      </c>
      <c r="AO10" s="43">
        <v>23</v>
      </c>
      <c r="AP10" s="43">
        <v>23</v>
      </c>
      <c r="AQ10" s="43">
        <v>23</v>
      </c>
      <c r="AR10" s="424">
        <v>23</v>
      </c>
      <c r="AS10" s="769">
        <v>23</v>
      </c>
      <c r="AT10" s="43">
        <v>23</v>
      </c>
      <c r="AU10" s="43">
        <v>23</v>
      </c>
      <c r="AV10" s="43">
        <v>23</v>
      </c>
      <c r="AW10" s="43">
        <v>23</v>
      </c>
      <c r="AX10" s="43">
        <v>23</v>
      </c>
      <c r="AY10" s="43">
        <v>23</v>
      </c>
      <c r="AZ10" s="43">
        <v>23</v>
      </c>
      <c r="BA10" s="43">
        <v>23</v>
      </c>
      <c r="BB10" s="43">
        <v>23</v>
      </c>
      <c r="BC10" s="43">
        <v>23</v>
      </c>
      <c r="BD10" s="767">
        <v>23</v>
      </c>
      <c r="BE10" s="355">
        <v>1</v>
      </c>
      <c r="BF10" s="796">
        <v>80</v>
      </c>
      <c r="BG10" s="716">
        <v>80</v>
      </c>
      <c r="BH10" s="716">
        <v>80</v>
      </c>
      <c r="BI10" s="716">
        <v>80</v>
      </c>
      <c r="BJ10" s="43">
        <v>1</v>
      </c>
      <c r="BK10" s="43">
        <v>23</v>
      </c>
      <c r="BL10" s="43">
        <v>23</v>
      </c>
      <c r="BM10" s="43">
        <v>23</v>
      </c>
      <c r="BN10" s="43">
        <v>23</v>
      </c>
      <c r="BO10" s="43">
        <v>23</v>
      </c>
      <c r="BP10" s="424">
        <v>23</v>
      </c>
      <c r="BQ10" s="355">
        <v>23</v>
      </c>
      <c r="BR10" s="43">
        <v>23</v>
      </c>
      <c r="BS10" s="43">
        <v>23</v>
      </c>
      <c r="BT10" s="43">
        <v>23</v>
      </c>
      <c r="BU10" s="43">
        <v>23</v>
      </c>
      <c r="BV10" s="43">
        <v>23</v>
      </c>
      <c r="BW10" s="43">
        <v>23</v>
      </c>
      <c r="BX10" s="43">
        <v>23</v>
      </c>
      <c r="BY10" s="43">
        <v>23</v>
      </c>
      <c r="BZ10" s="43">
        <v>23</v>
      </c>
      <c r="CA10" s="43" t="s">
        <v>13</v>
      </c>
      <c r="CB10" s="424" t="s">
        <v>13</v>
      </c>
      <c r="CC10" s="769" t="s">
        <v>13</v>
      </c>
      <c r="CD10" s="43" t="s">
        <v>13</v>
      </c>
      <c r="CE10" s="43" t="s">
        <v>13</v>
      </c>
      <c r="CF10" s="43" t="s">
        <v>269</v>
      </c>
      <c r="CG10" s="43" t="s">
        <v>269</v>
      </c>
      <c r="CH10" s="43" t="s">
        <v>269</v>
      </c>
      <c r="CI10" s="43" t="s">
        <v>269</v>
      </c>
      <c r="CJ10" s="43" t="s">
        <v>269</v>
      </c>
      <c r="CK10" s="43" t="s">
        <v>269</v>
      </c>
      <c r="CL10" s="424">
        <v>23</v>
      </c>
      <c r="CM10" s="355">
        <v>23</v>
      </c>
      <c r="CN10" s="43">
        <v>23</v>
      </c>
      <c r="CO10" s="355">
        <v>1</v>
      </c>
      <c r="CP10" s="793">
        <v>60</v>
      </c>
      <c r="CQ10" s="793">
        <v>60</v>
      </c>
      <c r="CR10" s="793">
        <v>60</v>
      </c>
      <c r="CS10" s="793">
        <v>60</v>
      </c>
      <c r="CT10" s="43">
        <v>1</v>
      </c>
      <c r="CU10" s="43">
        <v>23</v>
      </c>
      <c r="CV10" s="43">
        <v>23</v>
      </c>
      <c r="CW10" s="43">
        <v>23</v>
      </c>
      <c r="CX10" s="43">
        <v>23</v>
      </c>
      <c r="CY10" s="43">
        <v>23</v>
      </c>
      <c r="CZ10" s="424">
        <v>23</v>
      </c>
      <c r="DA10" s="355">
        <v>23</v>
      </c>
      <c r="DB10" s="43">
        <v>23</v>
      </c>
      <c r="DC10" s="43">
        <v>23</v>
      </c>
      <c r="DD10" s="43">
        <v>23</v>
      </c>
      <c r="DE10" s="43">
        <v>23</v>
      </c>
      <c r="DF10" s="43">
        <v>23</v>
      </c>
      <c r="DG10" s="43">
        <v>23</v>
      </c>
      <c r="DH10" s="43">
        <v>23</v>
      </c>
      <c r="DI10" s="43">
        <v>23</v>
      </c>
      <c r="DJ10" s="43">
        <v>23</v>
      </c>
      <c r="DK10" s="43">
        <v>23</v>
      </c>
      <c r="DL10" s="424">
        <v>23</v>
      </c>
      <c r="DM10" s="355">
        <v>23</v>
      </c>
      <c r="DN10" s="43">
        <v>23</v>
      </c>
      <c r="DO10" s="43">
        <v>23</v>
      </c>
      <c r="DP10" s="43">
        <v>23</v>
      </c>
      <c r="DQ10" s="43">
        <v>23</v>
      </c>
      <c r="DR10" s="43">
        <v>23</v>
      </c>
      <c r="DS10" s="43">
        <v>23</v>
      </c>
      <c r="DT10" s="43">
        <v>23</v>
      </c>
      <c r="DU10" s="43">
        <v>23</v>
      </c>
      <c r="DV10" s="43">
        <v>23</v>
      </c>
      <c r="DW10" s="43">
        <v>23</v>
      </c>
      <c r="DX10" s="424">
        <v>23</v>
      </c>
      <c r="DY10" s="355">
        <v>23</v>
      </c>
      <c r="DZ10" s="43">
        <v>23</v>
      </c>
      <c r="EA10" s="43">
        <v>23</v>
      </c>
      <c r="EB10" s="43">
        <v>23</v>
      </c>
      <c r="EC10" s="43">
        <v>23</v>
      </c>
      <c r="ED10" s="43">
        <v>23</v>
      </c>
      <c r="EE10" s="43">
        <v>23</v>
      </c>
      <c r="EF10" s="43">
        <v>23</v>
      </c>
      <c r="EG10" s="43" t="s">
        <v>14</v>
      </c>
      <c r="EH10" s="43" t="s">
        <v>14</v>
      </c>
      <c r="EI10" s="43" t="s">
        <v>14</v>
      </c>
      <c r="EJ10" s="424" t="s">
        <v>14</v>
      </c>
      <c r="EK10" s="355" t="s">
        <v>14</v>
      </c>
      <c r="EL10" s="43" t="s">
        <v>14</v>
      </c>
      <c r="EM10" s="43">
        <v>23</v>
      </c>
      <c r="EN10" s="43">
        <v>23</v>
      </c>
      <c r="EO10" s="43">
        <v>23</v>
      </c>
      <c r="EP10" s="43">
        <v>23</v>
      </c>
      <c r="EQ10" s="43">
        <v>23</v>
      </c>
      <c r="ER10" s="43">
        <v>23</v>
      </c>
      <c r="ES10" s="43">
        <v>23</v>
      </c>
      <c r="ET10" s="43">
        <v>23</v>
      </c>
      <c r="EU10" s="43">
        <v>23</v>
      </c>
      <c r="EV10" s="424">
        <v>23</v>
      </c>
      <c r="EW10" s="355">
        <v>23</v>
      </c>
      <c r="EX10" s="43">
        <v>23</v>
      </c>
      <c r="EY10" s="43">
        <v>23</v>
      </c>
      <c r="EZ10" s="43">
        <v>23</v>
      </c>
      <c r="FA10" s="43">
        <v>23</v>
      </c>
      <c r="FB10" s="43">
        <v>23</v>
      </c>
      <c r="FC10" s="43">
        <v>23</v>
      </c>
      <c r="FD10" s="43">
        <v>23</v>
      </c>
      <c r="FE10" s="43">
        <v>23</v>
      </c>
      <c r="FF10" s="43">
        <v>23</v>
      </c>
      <c r="FG10" s="43">
        <v>23</v>
      </c>
      <c r="FH10" s="424">
        <v>23</v>
      </c>
      <c r="FI10" s="355">
        <v>23</v>
      </c>
      <c r="FJ10" s="43">
        <v>23</v>
      </c>
      <c r="FK10" s="43">
        <v>23</v>
      </c>
      <c r="FL10" s="43">
        <v>23</v>
      </c>
      <c r="FM10" s="43">
        <v>23</v>
      </c>
      <c r="FN10" s="43">
        <v>23</v>
      </c>
      <c r="FO10" s="43">
        <v>23</v>
      </c>
      <c r="FP10" s="43">
        <v>23</v>
      </c>
      <c r="FQ10" s="43">
        <v>23</v>
      </c>
      <c r="FR10" s="43">
        <v>23</v>
      </c>
      <c r="FS10" s="43">
        <v>23</v>
      </c>
      <c r="FT10" s="424">
        <v>23</v>
      </c>
      <c r="FU10" s="355">
        <v>23</v>
      </c>
      <c r="FV10" s="43">
        <v>23</v>
      </c>
      <c r="FW10" s="43">
        <v>23</v>
      </c>
      <c r="FX10" s="43">
        <v>23</v>
      </c>
      <c r="FY10" s="43">
        <v>23</v>
      </c>
      <c r="FZ10" s="43">
        <v>23</v>
      </c>
      <c r="GA10" s="43">
        <v>23</v>
      </c>
      <c r="GB10" s="43">
        <v>23</v>
      </c>
      <c r="GC10" s="43">
        <v>23</v>
      </c>
      <c r="GD10" s="43">
        <v>23</v>
      </c>
      <c r="GE10" s="43">
        <v>23</v>
      </c>
      <c r="GF10" s="424">
        <v>23</v>
      </c>
      <c r="GG10" s="43">
        <v>23</v>
      </c>
      <c r="GH10" s="43">
        <v>23</v>
      </c>
      <c r="GI10" s="43">
        <v>23</v>
      </c>
      <c r="GJ10" s="43">
        <v>23</v>
      </c>
      <c r="GK10" s="43">
        <v>23</v>
      </c>
      <c r="GL10" s="43">
        <v>23</v>
      </c>
      <c r="GM10" s="43" t="s">
        <v>195</v>
      </c>
      <c r="GN10" s="43" t="s">
        <v>195</v>
      </c>
      <c r="GO10" s="43" t="s">
        <v>195</v>
      </c>
      <c r="GP10" s="43" t="s">
        <v>195</v>
      </c>
      <c r="GQ10" s="43" t="s">
        <v>195</v>
      </c>
      <c r="GR10" s="424" t="s">
        <v>195</v>
      </c>
      <c r="GS10" s="410">
        <v>4581</v>
      </c>
      <c r="GT10" s="384">
        <f t="shared" si="1"/>
        <v>8158</v>
      </c>
      <c r="GU10" s="154">
        <f t="shared" si="2"/>
        <v>0</v>
      </c>
      <c r="GV10" s="457">
        <f t="shared" si="3"/>
        <v>1</v>
      </c>
      <c r="GW10" s="487">
        <f>ROUND([5]Résumé!$P10/30.4,0)</f>
        <v>5</v>
      </c>
      <c r="HB10" s="58"/>
      <c r="HC10" s="58"/>
      <c r="HD10" s="58"/>
      <c r="HE10" s="58"/>
      <c r="HF10" s="58"/>
      <c r="HG10" s="58"/>
      <c r="HH10" s="58"/>
      <c r="HI10" s="58"/>
      <c r="HJ10" s="58"/>
      <c r="HK10" s="58"/>
      <c r="HL10" s="58"/>
      <c r="HM10" s="58"/>
      <c r="HN10" s="58"/>
    </row>
    <row r="11" spans="1:240" ht="15.75" customHeight="1" x14ac:dyDescent="0.2">
      <c r="A11" s="5" t="str">
        <f>[5]Résumé!$I11</f>
        <v>V30</v>
      </c>
      <c r="B11" s="36">
        <f>[5]Résumé!$L11</f>
        <v>236.6899999999996</v>
      </c>
      <c r="C11" s="746">
        <f>'[2]AT 1292-15'!$AC38</f>
        <v>1000</v>
      </c>
      <c r="D11" s="203" t="str">
        <f>'[6]Etat actuel'!$AD9</f>
        <v>EM</v>
      </c>
      <c r="E11" s="164" t="s">
        <v>322</v>
      </c>
      <c r="F11" s="5">
        <f>[5]Résumé!$J11</f>
        <v>42806</v>
      </c>
      <c r="G11" s="14">
        <f t="shared" si="0"/>
        <v>42522</v>
      </c>
      <c r="H11" s="204" t="s">
        <v>117</v>
      </c>
      <c r="I11" s="493">
        <v>23</v>
      </c>
      <c r="J11" s="493">
        <v>8</v>
      </c>
      <c r="K11" s="493">
        <v>29</v>
      </c>
      <c r="L11" s="493">
        <v>26</v>
      </c>
      <c r="M11" s="493">
        <v>28</v>
      </c>
      <c r="N11" s="493">
        <v>20</v>
      </c>
      <c r="O11" s="493">
        <v>9</v>
      </c>
      <c r="P11" s="493">
        <v>6</v>
      </c>
      <c r="Q11" s="493">
        <v>14</v>
      </c>
      <c r="R11" s="493">
        <v>19</v>
      </c>
      <c r="S11" s="493">
        <v>15</v>
      </c>
      <c r="T11" s="494">
        <v>11</v>
      </c>
      <c r="U11" s="495">
        <v>6</v>
      </c>
      <c r="V11" s="496">
        <v>16</v>
      </c>
      <c r="W11" s="496"/>
      <c r="X11" s="496"/>
      <c r="Y11" s="496">
        <v>1</v>
      </c>
      <c r="Z11" s="43" t="s">
        <v>16</v>
      </c>
      <c r="AA11" s="43" t="s">
        <v>16</v>
      </c>
      <c r="AB11" s="43" t="s">
        <v>16</v>
      </c>
      <c r="AC11" s="496" t="s">
        <v>16</v>
      </c>
      <c r="AD11" s="43" t="s">
        <v>16</v>
      </c>
      <c r="AE11" s="43" t="s">
        <v>16</v>
      </c>
      <c r="AF11" s="424" t="s">
        <v>27</v>
      </c>
      <c r="AG11" s="769" t="s">
        <v>27</v>
      </c>
      <c r="AH11" s="43" t="s">
        <v>27</v>
      </c>
      <c r="AI11" s="43">
        <v>23</v>
      </c>
      <c r="AJ11" s="43">
        <v>23</v>
      </c>
      <c r="AK11" s="43">
        <v>23</v>
      </c>
      <c r="AL11" s="43">
        <v>23</v>
      </c>
      <c r="AM11" s="43">
        <v>23</v>
      </c>
      <c r="AN11" s="43">
        <v>23</v>
      </c>
      <c r="AO11" s="43">
        <v>23</v>
      </c>
      <c r="AP11" s="43">
        <v>23</v>
      </c>
      <c r="AQ11" s="43">
        <v>23</v>
      </c>
      <c r="AR11" s="424">
        <v>23</v>
      </c>
      <c r="AS11" s="769">
        <v>23</v>
      </c>
      <c r="AT11" s="43">
        <v>23</v>
      </c>
      <c r="AU11" s="43">
        <v>23</v>
      </c>
      <c r="AV11" s="43">
        <v>23</v>
      </c>
      <c r="AW11" s="43">
        <v>23</v>
      </c>
      <c r="AX11" s="43">
        <v>23</v>
      </c>
      <c r="AY11" s="43">
        <v>23</v>
      </c>
      <c r="AZ11" s="43">
        <v>23</v>
      </c>
      <c r="BA11" s="43">
        <v>23</v>
      </c>
      <c r="BB11" s="43">
        <v>23</v>
      </c>
      <c r="BC11" s="43">
        <v>23</v>
      </c>
      <c r="BD11" s="424">
        <v>23</v>
      </c>
      <c r="BE11" s="769">
        <v>23</v>
      </c>
      <c r="BF11" s="43">
        <v>23</v>
      </c>
      <c r="BG11" s="43">
        <v>23</v>
      </c>
      <c r="BH11" s="43">
        <v>23</v>
      </c>
      <c r="BI11" s="43">
        <v>23</v>
      </c>
      <c r="BJ11" s="43">
        <v>23</v>
      </c>
      <c r="BK11" s="43">
        <v>23</v>
      </c>
      <c r="BL11" s="43">
        <v>23</v>
      </c>
      <c r="BM11" s="43">
        <v>23</v>
      </c>
      <c r="BN11" s="43">
        <v>23</v>
      </c>
      <c r="BO11" s="43">
        <v>23</v>
      </c>
      <c r="BP11" s="43">
        <v>23</v>
      </c>
      <c r="BQ11" s="355">
        <v>23</v>
      </c>
      <c r="BR11" s="43">
        <v>23</v>
      </c>
      <c r="BS11" s="43">
        <v>23</v>
      </c>
      <c r="BT11" s="43">
        <v>23</v>
      </c>
      <c r="BU11" s="43">
        <v>23</v>
      </c>
      <c r="BV11" s="43">
        <v>23</v>
      </c>
      <c r="BW11" s="43">
        <v>23</v>
      </c>
      <c r="BX11" s="43">
        <v>23</v>
      </c>
      <c r="BY11" s="43">
        <v>23</v>
      </c>
      <c r="BZ11" s="43">
        <v>23</v>
      </c>
      <c r="CA11" s="43">
        <v>23</v>
      </c>
      <c r="CB11" s="424">
        <v>23</v>
      </c>
      <c r="CC11" s="769">
        <v>23</v>
      </c>
      <c r="CD11" s="43">
        <v>23</v>
      </c>
      <c r="CE11" s="43">
        <v>23</v>
      </c>
      <c r="CF11" s="43" t="s">
        <v>17</v>
      </c>
      <c r="CG11" s="43" t="s">
        <v>17</v>
      </c>
      <c r="CH11" s="43" t="s">
        <v>17</v>
      </c>
      <c r="CI11" s="43" t="s">
        <v>17</v>
      </c>
      <c r="CJ11" s="43" t="s">
        <v>17</v>
      </c>
      <c r="CK11" s="43">
        <v>23</v>
      </c>
      <c r="CL11" s="43">
        <v>23</v>
      </c>
      <c r="CM11" s="43">
        <v>23</v>
      </c>
      <c r="CN11" s="424">
        <v>23</v>
      </c>
      <c r="CO11" s="355">
        <v>1</v>
      </c>
      <c r="CP11" s="793">
        <v>60</v>
      </c>
      <c r="CQ11" s="793">
        <v>60</v>
      </c>
      <c r="CR11" s="793">
        <v>60</v>
      </c>
      <c r="CS11" s="793">
        <v>60</v>
      </c>
      <c r="CT11" s="43">
        <v>1</v>
      </c>
      <c r="CU11" s="43">
        <v>23</v>
      </c>
      <c r="CV11" s="43">
        <v>23</v>
      </c>
      <c r="CW11" s="43">
        <v>23</v>
      </c>
      <c r="CX11" s="43">
        <v>23</v>
      </c>
      <c r="CY11" s="43">
        <v>23</v>
      </c>
      <c r="CZ11" s="424">
        <v>23</v>
      </c>
      <c r="DA11" s="355">
        <v>23</v>
      </c>
      <c r="DB11" s="43">
        <v>23</v>
      </c>
      <c r="DC11" s="43">
        <v>23</v>
      </c>
      <c r="DD11" s="43">
        <v>23</v>
      </c>
      <c r="DE11" s="43">
        <v>23</v>
      </c>
      <c r="DF11" s="43">
        <v>23</v>
      </c>
      <c r="DG11" s="43">
        <v>23</v>
      </c>
      <c r="DH11" s="43">
        <v>23</v>
      </c>
      <c r="DI11" s="43">
        <v>24.970443349753701</v>
      </c>
      <c r="DJ11" s="43">
        <v>24.954679802955699</v>
      </c>
      <c r="DK11" s="43">
        <v>24.938916256157601</v>
      </c>
      <c r="DL11" s="424">
        <v>23</v>
      </c>
      <c r="DM11" s="355">
        <v>23</v>
      </c>
      <c r="DN11" s="43">
        <v>23</v>
      </c>
      <c r="DO11" s="43">
        <v>23</v>
      </c>
      <c r="DP11" s="43">
        <v>23</v>
      </c>
      <c r="DQ11" s="43">
        <v>23</v>
      </c>
      <c r="DR11" s="43">
        <v>23</v>
      </c>
      <c r="DS11" s="43">
        <v>23</v>
      </c>
      <c r="DT11" s="43">
        <v>23</v>
      </c>
      <c r="DU11" s="43">
        <v>23</v>
      </c>
      <c r="DV11" s="43">
        <v>23</v>
      </c>
      <c r="DW11" s="43">
        <v>23</v>
      </c>
      <c r="DX11" s="424">
        <v>23</v>
      </c>
      <c r="DY11" s="355">
        <v>23</v>
      </c>
      <c r="DZ11" s="43">
        <v>23</v>
      </c>
      <c r="EA11" s="43" t="s">
        <v>31</v>
      </c>
      <c r="EB11" s="43" t="s">
        <v>31</v>
      </c>
      <c r="EC11" s="43" t="s">
        <v>31</v>
      </c>
      <c r="ED11" s="43" t="s">
        <v>31</v>
      </c>
      <c r="EE11" s="43" t="s">
        <v>31</v>
      </c>
      <c r="EF11" s="43" t="s">
        <v>31</v>
      </c>
      <c r="EG11" s="43" t="s">
        <v>31</v>
      </c>
      <c r="EH11" s="43" t="s">
        <v>31</v>
      </c>
      <c r="EI11" s="43" t="s">
        <v>31</v>
      </c>
      <c r="EJ11" s="424" t="s">
        <v>31</v>
      </c>
      <c r="EK11" s="355" t="s">
        <v>31</v>
      </c>
      <c r="EL11" s="43" t="s">
        <v>31</v>
      </c>
      <c r="EM11" s="43" t="s">
        <v>31</v>
      </c>
      <c r="EN11" s="43" t="s">
        <v>31</v>
      </c>
      <c r="EO11" s="43" t="s">
        <v>31</v>
      </c>
      <c r="EP11" s="43" t="s">
        <v>31</v>
      </c>
      <c r="EQ11" s="43" t="s">
        <v>31</v>
      </c>
      <c r="ER11" s="43" t="s">
        <v>31</v>
      </c>
      <c r="ES11" s="43" t="s">
        <v>31</v>
      </c>
      <c r="ET11" s="43" t="s">
        <v>31</v>
      </c>
      <c r="EU11" s="43" t="s">
        <v>31</v>
      </c>
      <c r="EV11" s="424" t="s">
        <v>31</v>
      </c>
      <c r="EW11" s="355" t="s">
        <v>31</v>
      </c>
      <c r="EX11" s="43" t="s">
        <v>31</v>
      </c>
      <c r="EY11" s="43" t="s">
        <v>31</v>
      </c>
      <c r="EZ11" s="43" t="s">
        <v>31</v>
      </c>
      <c r="FA11" s="43" t="s">
        <v>31</v>
      </c>
      <c r="FB11" s="43" t="s">
        <v>31</v>
      </c>
      <c r="FC11" s="43" t="s">
        <v>31</v>
      </c>
      <c r="FD11" s="43" t="s">
        <v>31</v>
      </c>
      <c r="FE11" s="43" t="s">
        <v>31</v>
      </c>
      <c r="FF11" s="43" t="s">
        <v>31</v>
      </c>
      <c r="FG11" s="43" t="s">
        <v>31</v>
      </c>
      <c r="FH11" s="424" t="s">
        <v>31</v>
      </c>
      <c r="FI11" s="355" t="s">
        <v>31</v>
      </c>
      <c r="FJ11" s="43" t="s">
        <v>31</v>
      </c>
      <c r="FK11" s="43" t="s">
        <v>31</v>
      </c>
      <c r="FL11" s="43" t="s">
        <v>31</v>
      </c>
      <c r="FM11" s="43" t="s">
        <v>31</v>
      </c>
      <c r="FN11" s="43" t="s">
        <v>31</v>
      </c>
      <c r="FO11" s="43" t="s">
        <v>31</v>
      </c>
      <c r="FP11" s="43" t="s">
        <v>31</v>
      </c>
      <c r="FQ11" s="43" t="s">
        <v>31</v>
      </c>
      <c r="FR11" s="43" t="s">
        <v>31</v>
      </c>
      <c r="FS11" s="43" t="s">
        <v>31</v>
      </c>
      <c r="FT11" s="424" t="s">
        <v>31</v>
      </c>
      <c r="FU11" s="355" t="s">
        <v>31</v>
      </c>
      <c r="FV11" s="43" t="s">
        <v>31</v>
      </c>
      <c r="FW11" s="43" t="s">
        <v>31</v>
      </c>
      <c r="FX11" s="43" t="s">
        <v>31</v>
      </c>
      <c r="FY11" s="43" t="s">
        <v>31</v>
      </c>
      <c r="FZ11" s="43" t="s">
        <v>31</v>
      </c>
      <c r="GA11" s="43" t="s">
        <v>31</v>
      </c>
      <c r="GB11" s="43" t="s">
        <v>31</v>
      </c>
      <c r="GC11" s="43" t="s">
        <v>31</v>
      </c>
      <c r="GD11" s="43" t="s">
        <v>31</v>
      </c>
      <c r="GE11" s="43" t="s">
        <v>31</v>
      </c>
      <c r="GF11" s="424" t="s">
        <v>31</v>
      </c>
      <c r="GG11" s="355" t="s">
        <v>31</v>
      </c>
      <c r="GH11" s="43" t="s">
        <v>31</v>
      </c>
      <c r="GI11" s="43" t="s">
        <v>31</v>
      </c>
      <c r="GJ11" s="43" t="s">
        <v>31</v>
      </c>
      <c r="GK11" s="43" t="s">
        <v>31</v>
      </c>
      <c r="GL11" s="43" t="s">
        <v>31</v>
      </c>
      <c r="GM11" s="43" t="s">
        <v>31</v>
      </c>
      <c r="GN11" s="43" t="s">
        <v>31</v>
      </c>
      <c r="GO11" s="43" t="s">
        <v>195</v>
      </c>
      <c r="GP11" s="43" t="s">
        <v>195</v>
      </c>
      <c r="GQ11" s="43" t="s">
        <v>195</v>
      </c>
      <c r="GR11" s="424" t="s">
        <v>195</v>
      </c>
      <c r="GS11" s="410">
        <v>4824</v>
      </c>
      <c r="GT11" s="384">
        <f t="shared" si="1"/>
        <v>7257.864039408867</v>
      </c>
      <c r="GU11" s="154">
        <f t="shared" si="2"/>
        <v>0</v>
      </c>
      <c r="GV11" s="457">
        <f t="shared" si="3"/>
        <v>0</v>
      </c>
      <c r="GW11" s="487">
        <f>ROUND([5]Résumé!$P11/30.4,0)</f>
        <v>24</v>
      </c>
      <c r="GX11" s="375"/>
      <c r="GY11" s="376"/>
      <c r="GZ11" s="568" t="s">
        <v>28</v>
      </c>
      <c r="HA11" s="594"/>
      <c r="HB11" s="594"/>
      <c r="HC11" s="594"/>
      <c r="HD11" s="594"/>
      <c r="HE11" s="595"/>
      <c r="HH11" s="568" t="s">
        <v>338</v>
      </c>
      <c r="HI11" s="594"/>
      <c r="HJ11" s="594"/>
      <c r="HK11" s="594"/>
      <c r="HL11" s="594"/>
      <c r="HM11" s="595"/>
      <c r="HP11" s="712"/>
      <c r="HQ11"/>
      <c r="HR11"/>
    </row>
    <row r="12" spans="1:240" ht="15.75" customHeight="1" x14ac:dyDescent="0.2">
      <c r="A12" s="5" t="str">
        <f>[5]Résumé!$I12</f>
        <v>V10</v>
      </c>
      <c r="B12" s="36">
        <f>[5]Résumé!$L12</f>
        <v>74.859999999999673</v>
      </c>
      <c r="C12" s="36" t="str">
        <f>'[2]AT 1292-15'!$AC39</f>
        <v>-</v>
      </c>
      <c r="D12" s="198" t="str">
        <f>'[6]Etat actuel'!$AD10</f>
        <v>EM</v>
      </c>
      <c r="E12" s="164" t="s">
        <v>31</v>
      </c>
      <c r="F12" s="5">
        <f>[5]Résumé!$J12</f>
        <v>42763</v>
      </c>
      <c r="G12" s="14">
        <f t="shared" si="0"/>
        <v>42705</v>
      </c>
      <c r="H12" s="207" t="s">
        <v>118</v>
      </c>
      <c r="I12" s="493" t="s">
        <v>196</v>
      </c>
      <c r="J12" s="493" t="s">
        <v>196</v>
      </c>
      <c r="K12" s="493" t="s">
        <v>196</v>
      </c>
      <c r="L12" s="493" t="s">
        <v>196</v>
      </c>
      <c r="M12" s="493" t="s">
        <v>196</v>
      </c>
      <c r="N12" s="493" t="s">
        <v>196</v>
      </c>
      <c r="O12" s="493" t="s">
        <v>196</v>
      </c>
      <c r="P12" s="493" t="s">
        <v>196</v>
      </c>
      <c r="Q12" s="493" t="s">
        <v>196</v>
      </c>
      <c r="R12" s="493" t="s">
        <v>196</v>
      </c>
      <c r="S12" s="493" t="s">
        <v>196</v>
      </c>
      <c r="T12" s="494"/>
      <c r="U12" s="495">
        <v>6</v>
      </c>
      <c r="V12" s="496">
        <v>49</v>
      </c>
      <c r="W12" s="496">
        <v>58</v>
      </c>
      <c r="X12" s="496">
        <v>48</v>
      </c>
      <c r="Y12" s="496">
        <v>49</v>
      </c>
      <c r="Z12" s="496">
        <v>30</v>
      </c>
      <c r="AA12" s="496">
        <v>14</v>
      </c>
      <c r="AB12" s="496">
        <v>4</v>
      </c>
      <c r="AC12" s="496">
        <v>51</v>
      </c>
      <c r="AD12" s="496">
        <v>49</v>
      </c>
      <c r="AE12" s="43">
        <v>25</v>
      </c>
      <c r="AF12" s="424" t="s">
        <v>12</v>
      </c>
      <c r="AG12" s="355" t="s">
        <v>12</v>
      </c>
      <c r="AH12" s="43" t="s">
        <v>12</v>
      </c>
      <c r="AI12" s="43" t="s">
        <v>12</v>
      </c>
      <c r="AJ12" s="43" t="s">
        <v>12</v>
      </c>
      <c r="AK12" s="43" t="s">
        <v>12</v>
      </c>
      <c r="AL12" s="43" t="s">
        <v>12</v>
      </c>
      <c r="AM12" s="43" t="s">
        <v>27</v>
      </c>
      <c r="AN12" s="43" t="s">
        <v>27</v>
      </c>
      <c r="AO12" s="43" t="s">
        <v>27</v>
      </c>
      <c r="AP12" s="43">
        <v>23</v>
      </c>
      <c r="AQ12" s="43">
        <v>1</v>
      </c>
      <c r="AR12" s="719">
        <v>50</v>
      </c>
      <c r="AS12" s="829">
        <v>60</v>
      </c>
      <c r="AT12" s="831">
        <v>60</v>
      </c>
      <c r="AU12" s="830">
        <v>60</v>
      </c>
      <c r="AV12" s="43">
        <v>1</v>
      </c>
      <c r="AW12" s="43">
        <v>23</v>
      </c>
      <c r="AX12" s="43">
        <v>23</v>
      </c>
      <c r="AY12" s="43">
        <v>23</v>
      </c>
      <c r="AZ12" s="43" t="s">
        <v>196</v>
      </c>
      <c r="BA12" s="43" t="s">
        <v>196</v>
      </c>
      <c r="BB12" s="43" t="s">
        <v>196</v>
      </c>
      <c r="BC12" s="43" t="s">
        <v>196</v>
      </c>
      <c r="BD12" s="424" t="s">
        <v>196</v>
      </c>
      <c r="BE12" s="355" t="s">
        <v>196</v>
      </c>
      <c r="BF12" s="43" t="s">
        <v>196</v>
      </c>
      <c r="BG12" s="43" t="s">
        <v>196</v>
      </c>
      <c r="BH12" s="43" t="s">
        <v>196</v>
      </c>
      <c r="BI12" s="43">
        <v>23</v>
      </c>
      <c r="BJ12" s="43">
        <v>23</v>
      </c>
      <c r="BK12" s="43">
        <v>23</v>
      </c>
      <c r="BL12" s="43">
        <v>23</v>
      </c>
      <c r="BM12" s="43">
        <v>23</v>
      </c>
      <c r="BN12" s="43">
        <v>23</v>
      </c>
      <c r="BO12" s="43">
        <v>23</v>
      </c>
      <c r="BP12" s="424">
        <v>23</v>
      </c>
      <c r="BQ12" s="355">
        <v>23</v>
      </c>
      <c r="BR12" s="43">
        <v>23</v>
      </c>
      <c r="BS12" s="43">
        <v>23</v>
      </c>
      <c r="BT12" s="43">
        <v>23</v>
      </c>
      <c r="BU12" s="43">
        <v>1</v>
      </c>
      <c r="BV12" s="798">
        <v>70</v>
      </c>
      <c r="BW12" s="798">
        <v>70</v>
      </c>
      <c r="BX12" s="798">
        <v>70</v>
      </c>
      <c r="BY12" s="798">
        <v>70</v>
      </c>
      <c r="BZ12" s="43">
        <v>1</v>
      </c>
      <c r="CA12" s="43">
        <v>23</v>
      </c>
      <c r="CB12" s="424">
        <v>23</v>
      </c>
      <c r="CC12" s="355">
        <v>23</v>
      </c>
      <c r="CD12" s="43">
        <v>23</v>
      </c>
      <c r="CE12" s="43">
        <v>23</v>
      </c>
      <c r="CF12" s="43">
        <v>23</v>
      </c>
      <c r="CG12" s="43" t="s">
        <v>197</v>
      </c>
      <c r="CH12" s="43" t="s">
        <v>197</v>
      </c>
      <c r="CI12" s="43" t="s">
        <v>197</v>
      </c>
      <c r="CJ12" s="43" t="s">
        <v>197</v>
      </c>
      <c r="CK12" s="43" t="s">
        <v>197</v>
      </c>
      <c r="CL12" s="43" t="s">
        <v>197</v>
      </c>
      <c r="CM12" s="43" t="s">
        <v>197</v>
      </c>
      <c r="CN12" s="424" t="s">
        <v>197</v>
      </c>
      <c r="CO12" s="43">
        <v>23</v>
      </c>
      <c r="CP12" s="43">
        <v>23</v>
      </c>
      <c r="CQ12" s="43">
        <v>23</v>
      </c>
      <c r="CR12" s="43">
        <v>23</v>
      </c>
      <c r="CS12" s="43">
        <v>23</v>
      </c>
      <c r="CT12" s="43">
        <v>23</v>
      </c>
      <c r="CU12" s="43">
        <v>23</v>
      </c>
      <c r="CV12" s="43" t="s">
        <v>13</v>
      </c>
      <c r="CW12" s="43" t="s">
        <v>13</v>
      </c>
      <c r="CX12" s="43" t="s">
        <v>13</v>
      </c>
      <c r="CY12" s="43" t="s">
        <v>13</v>
      </c>
      <c r="CZ12" s="424" t="s">
        <v>13</v>
      </c>
      <c r="DA12" s="355" t="s">
        <v>269</v>
      </c>
      <c r="DB12" s="43" t="s">
        <v>269</v>
      </c>
      <c r="DC12" s="43" t="s">
        <v>269</v>
      </c>
      <c r="DD12" s="43" t="s">
        <v>269</v>
      </c>
      <c r="DE12" s="43" t="s">
        <v>269</v>
      </c>
      <c r="DF12" s="43" t="s">
        <v>269</v>
      </c>
      <c r="DG12" s="43">
        <v>23</v>
      </c>
      <c r="DH12" s="43">
        <v>23</v>
      </c>
      <c r="DI12" s="43">
        <v>23</v>
      </c>
      <c r="DJ12" s="43">
        <v>23</v>
      </c>
      <c r="DK12" s="43">
        <v>23</v>
      </c>
      <c r="DL12" s="424">
        <v>23</v>
      </c>
      <c r="DM12" s="355">
        <v>23</v>
      </c>
      <c r="DN12" s="43">
        <v>23</v>
      </c>
      <c r="DO12" s="43">
        <v>23</v>
      </c>
      <c r="DP12" s="43">
        <v>23</v>
      </c>
      <c r="DQ12" s="43">
        <v>23</v>
      </c>
      <c r="DR12" s="43">
        <v>23</v>
      </c>
      <c r="DS12" s="43">
        <v>23</v>
      </c>
      <c r="DT12" s="43">
        <v>23</v>
      </c>
      <c r="DU12" s="43">
        <v>23</v>
      </c>
      <c r="DV12" s="43">
        <v>23</v>
      </c>
      <c r="DW12" s="43">
        <v>23</v>
      </c>
      <c r="DX12" s="424">
        <v>23</v>
      </c>
      <c r="DY12" s="355">
        <v>23</v>
      </c>
      <c r="DZ12" s="43">
        <v>23</v>
      </c>
      <c r="EA12" s="43">
        <v>23</v>
      </c>
      <c r="EB12" s="43">
        <v>23</v>
      </c>
      <c r="EC12" s="43">
        <v>23</v>
      </c>
      <c r="ED12" s="43">
        <v>23</v>
      </c>
      <c r="EE12" s="43">
        <v>23</v>
      </c>
      <c r="EF12" s="43">
        <v>23</v>
      </c>
      <c r="EG12" s="43">
        <v>23</v>
      </c>
      <c r="EH12" s="43">
        <v>23</v>
      </c>
      <c r="EI12" s="43">
        <v>23</v>
      </c>
      <c r="EJ12" s="424">
        <v>23</v>
      </c>
      <c r="EK12" s="355">
        <v>23</v>
      </c>
      <c r="EL12" s="43">
        <v>23</v>
      </c>
      <c r="EM12" s="43">
        <v>23</v>
      </c>
      <c r="EN12" s="43">
        <v>23</v>
      </c>
      <c r="EO12" s="43">
        <v>23</v>
      </c>
      <c r="EP12" s="43">
        <v>23</v>
      </c>
      <c r="EQ12" s="43">
        <v>23</v>
      </c>
      <c r="ER12" s="43">
        <v>23</v>
      </c>
      <c r="ES12" s="43">
        <v>23</v>
      </c>
      <c r="ET12" s="43">
        <v>23</v>
      </c>
      <c r="EU12" s="43" t="s">
        <v>14</v>
      </c>
      <c r="EV12" s="43" t="s">
        <v>14</v>
      </c>
      <c r="EW12" s="43" t="s">
        <v>14</v>
      </c>
      <c r="EX12" s="43" t="s">
        <v>14</v>
      </c>
      <c r="EY12" s="43" t="s">
        <v>14</v>
      </c>
      <c r="EZ12" s="43" t="s">
        <v>14</v>
      </c>
      <c r="FA12" s="43">
        <v>23</v>
      </c>
      <c r="FB12" s="43">
        <v>23</v>
      </c>
      <c r="FC12" s="43">
        <v>23</v>
      </c>
      <c r="FD12" s="43">
        <v>23</v>
      </c>
      <c r="FE12" s="43">
        <v>23</v>
      </c>
      <c r="FF12" s="43">
        <v>23</v>
      </c>
      <c r="FG12" s="43">
        <v>23</v>
      </c>
      <c r="FH12" s="424">
        <v>23</v>
      </c>
      <c r="FI12" s="355">
        <v>23</v>
      </c>
      <c r="FJ12" s="43">
        <v>23</v>
      </c>
      <c r="FK12" s="43">
        <v>23</v>
      </c>
      <c r="FL12" s="43">
        <v>23</v>
      </c>
      <c r="FM12" s="43">
        <v>23</v>
      </c>
      <c r="FN12" s="43">
        <v>23</v>
      </c>
      <c r="FO12" s="43">
        <v>23</v>
      </c>
      <c r="FP12" s="43">
        <v>23</v>
      </c>
      <c r="FQ12" s="43">
        <v>23</v>
      </c>
      <c r="FR12" s="43">
        <v>23</v>
      </c>
      <c r="FS12" s="43">
        <v>23</v>
      </c>
      <c r="FT12" s="424">
        <v>23</v>
      </c>
      <c r="FU12" s="355">
        <v>23</v>
      </c>
      <c r="FV12" s="43">
        <v>23</v>
      </c>
      <c r="FW12" s="43">
        <v>23</v>
      </c>
      <c r="FX12" s="43">
        <v>23</v>
      </c>
      <c r="FY12" s="43">
        <v>23</v>
      </c>
      <c r="FZ12" s="43">
        <v>23</v>
      </c>
      <c r="GA12" s="43">
        <v>23</v>
      </c>
      <c r="GB12" s="43">
        <v>23</v>
      </c>
      <c r="GC12" s="43">
        <v>23</v>
      </c>
      <c r="GD12" s="43">
        <v>23</v>
      </c>
      <c r="GE12" s="43">
        <v>23</v>
      </c>
      <c r="GF12" s="424">
        <v>23</v>
      </c>
      <c r="GG12" s="355">
        <v>23</v>
      </c>
      <c r="GH12" s="43">
        <v>23</v>
      </c>
      <c r="GI12" s="43">
        <v>23</v>
      </c>
      <c r="GJ12" s="43">
        <v>23</v>
      </c>
      <c r="GK12" s="43">
        <v>23</v>
      </c>
      <c r="GL12" s="43">
        <v>23</v>
      </c>
      <c r="GM12" s="43">
        <v>23</v>
      </c>
      <c r="GN12" s="43">
        <v>23</v>
      </c>
      <c r="GO12" s="43" t="s">
        <v>195</v>
      </c>
      <c r="GP12" s="43" t="s">
        <v>195</v>
      </c>
      <c r="GQ12" s="43" t="s">
        <v>195</v>
      </c>
      <c r="GR12" s="424" t="s">
        <v>195</v>
      </c>
      <c r="GS12" s="410">
        <v>3971</v>
      </c>
      <c r="GT12" s="384">
        <f t="shared" si="1"/>
        <v>7375</v>
      </c>
      <c r="GU12" s="154">
        <f t="shared" si="2"/>
        <v>0.25</v>
      </c>
      <c r="GV12" s="457">
        <f t="shared" si="3"/>
        <v>0</v>
      </c>
      <c r="GW12" s="487">
        <f>ROUND([5]Résumé!$P12/30.4,0)</f>
        <v>0</v>
      </c>
      <c r="GX12" s="2"/>
      <c r="GY12" s="593" t="s">
        <v>33</v>
      </c>
      <c r="GZ12" s="553" t="s">
        <v>17</v>
      </c>
      <c r="HA12" s="553" t="s">
        <v>12</v>
      </c>
      <c r="HB12" s="553" t="s">
        <v>13</v>
      </c>
      <c r="HC12" s="553" t="s">
        <v>14</v>
      </c>
      <c r="HD12" s="553" t="s">
        <v>15</v>
      </c>
      <c r="HE12" s="553" t="s">
        <v>16</v>
      </c>
      <c r="HF12" s="186">
        <v>1</v>
      </c>
      <c r="HG12" s="596">
        <f>'Visu totale'!C1</f>
        <v>42370</v>
      </c>
      <c r="HH12" s="553" t="s">
        <v>17</v>
      </c>
      <c r="HI12" s="553" t="s">
        <v>12</v>
      </c>
      <c r="HJ12" s="553" t="s">
        <v>13</v>
      </c>
      <c r="HK12" s="553" t="s">
        <v>14</v>
      </c>
      <c r="HL12" s="553" t="s">
        <v>15</v>
      </c>
      <c r="HM12" s="553" t="s">
        <v>16</v>
      </c>
      <c r="HN12" s="592" t="s">
        <v>198</v>
      </c>
      <c r="HP12" s="712"/>
      <c r="HQ12"/>
      <c r="HR12"/>
    </row>
    <row r="13" spans="1:240" x14ac:dyDescent="0.2">
      <c r="A13" s="5" t="str">
        <f>[5]Résumé!$I14</f>
        <v>V10</v>
      </c>
      <c r="B13" s="36">
        <f>[5]Résumé!$L14</f>
        <v>230.85000000000036</v>
      </c>
      <c r="C13" s="746">
        <f>'[2]AT 1292-15'!$AC40</f>
        <v>31</v>
      </c>
      <c r="D13" s="198" t="str">
        <f>'[6]Etat actuel'!$AD11</f>
        <v/>
      </c>
      <c r="E13" s="212" t="s">
        <v>520</v>
      </c>
      <c r="F13" s="5">
        <f>[5]Résumé!$J14</f>
        <v>42714</v>
      </c>
      <c r="G13" s="774">
        <f t="shared" si="0"/>
        <v>42767</v>
      </c>
      <c r="H13" s="704" t="s">
        <v>119</v>
      </c>
      <c r="I13" s="493">
        <v>25</v>
      </c>
      <c r="J13" s="493">
        <v>13</v>
      </c>
      <c r="K13" s="493">
        <v>36</v>
      </c>
      <c r="L13" s="493">
        <v>19</v>
      </c>
      <c r="M13" s="493">
        <v>21</v>
      </c>
      <c r="N13" s="493">
        <v>23</v>
      </c>
      <c r="O13" s="493"/>
      <c r="P13" s="493"/>
      <c r="Q13" s="493"/>
      <c r="R13" s="493">
        <v>0</v>
      </c>
      <c r="S13" s="493">
        <v>1</v>
      </c>
      <c r="T13" s="494" t="s">
        <v>196</v>
      </c>
      <c r="U13" s="495" t="s">
        <v>196</v>
      </c>
      <c r="V13" s="496" t="s">
        <v>196</v>
      </c>
      <c r="W13" s="496" t="s">
        <v>196</v>
      </c>
      <c r="X13" s="496" t="s">
        <v>196</v>
      </c>
      <c r="Y13" s="496" t="s">
        <v>196</v>
      </c>
      <c r="Z13" s="496" t="s">
        <v>196</v>
      </c>
      <c r="AA13" s="496" t="s">
        <v>196</v>
      </c>
      <c r="AB13" s="496" t="s">
        <v>196</v>
      </c>
      <c r="AC13" s="496" t="s">
        <v>196</v>
      </c>
      <c r="AD13" s="496" t="s">
        <v>196</v>
      </c>
      <c r="AE13" s="714" t="s">
        <v>196</v>
      </c>
      <c r="AF13" s="715"/>
      <c r="AG13" s="355"/>
      <c r="AH13" s="43" t="s">
        <v>12</v>
      </c>
      <c r="AI13" s="43" t="s">
        <v>12</v>
      </c>
      <c r="AJ13" s="43" t="s">
        <v>12</v>
      </c>
      <c r="AK13" s="43" t="s">
        <v>12</v>
      </c>
      <c r="AL13" s="43" t="s">
        <v>12</v>
      </c>
      <c r="AM13" s="43" t="s">
        <v>12</v>
      </c>
      <c r="AN13" s="43" t="s">
        <v>277</v>
      </c>
      <c r="AO13" s="43" t="s">
        <v>277</v>
      </c>
      <c r="AP13" s="43">
        <v>23</v>
      </c>
      <c r="AQ13" s="43">
        <v>23</v>
      </c>
      <c r="AR13" s="424">
        <v>23</v>
      </c>
      <c r="AS13" s="769">
        <v>23</v>
      </c>
      <c r="AT13" s="43">
        <v>23</v>
      </c>
      <c r="AU13" s="43">
        <v>23</v>
      </c>
      <c r="AV13" s="43">
        <v>23</v>
      </c>
      <c r="AW13" s="43">
        <v>23</v>
      </c>
      <c r="AX13" s="43">
        <v>23</v>
      </c>
      <c r="AY13" s="43">
        <v>23</v>
      </c>
      <c r="AZ13" s="43">
        <v>23</v>
      </c>
      <c r="BA13" s="43">
        <v>23</v>
      </c>
      <c r="BB13" s="43">
        <v>23</v>
      </c>
      <c r="BC13" s="43">
        <v>23</v>
      </c>
      <c r="BD13" s="424">
        <v>23</v>
      </c>
      <c r="BE13" s="769">
        <v>23</v>
      </c>
      <c r="BF13" s="43">
        <v>23</v>
      </c>
      <c r="BG13" s="43">
        <v>23</v>
      </c>
      <c r="BH13" s="43">
        <v>23</v>
      </c>
      <c r="BI13" s="43">
        <v>23</v>
      </c>
      <c r="BJ13" s="43">
        <v>23</v>
      </c>
      <c r="BK13" s="43">
        <v>23</v>
      </c>
      <c r="BL13" s="43">
        <v>23</v>
      </c>
      <c r="BM13" s="43">
        <v>23</v>
      </c>
      <c r="BN13" s="43">
        <v>23</v>
      </c>
      <c r="BO13" s="43">
        <v>23</v>
      </c>
      <c r="BP13" s="424">
        <v>23</v>
      </c>
      <c r="BQ13" s="769">
        <v>23</v>
      </c>
      <c r="BR13" s="43">
        <v>23</v>
      </c>
      <c r="BS13" s="43">
        <v>23</v>
      </c>
      <c r="BT13" s="43">
        <v>23</v>
      </c>
      <c r="BU13" s="43">
        <v>23</v>
      </c>
      <c r="BV13" s="43">
        <v>23</v>
      </c>
      <c r="BW13" s="43">
        <v>23</v>
      </c>
      <c r="BX13" s="43">
        <v>23</v>
      </c>
      <c r="BY13" s="43">
        <v>23</v>
      </c>
      <c r="BZ13" s="43">
        <v>23</v>
      </c>
      <c r="CA13" s="43">
        <v>23</v>
      </c>
      <c r="CB13" s="424">
        <v>23</v>
      </c>
      <c r="CC13" s="355">
        <v>23</v>
      </c>
      <c r="CD13" s="43">
        <v>23</v>
      </c>
      <c r="CE13" s="43">
        <v>23</v>
      </c>
      <c r="CF13" s="43">
        <v>23</v>
      </c>
      <c r="CG13" s="43">
        <v>23</v>
      </c>
      <c r="CH13" s="43">
        <v>23</v>
      </c>
      <c r="CI13" s="43">
        <v>23</v>
      </c>
      <c r="CJ13" s="43">
        <v>23</v>
      </c>
      <c r="CK13" s="43">
        <v>23</v>
      </c>
      <c r="CL13" s="43">
        <v>23</v>
      </c>
      <c r="CM13" s="43">
        <v>23</v>
      </c>
      <c r="CN13" s="424" t="s">
        <v>195</v>
      </c>
      <c r="CO13" s="43" t="s">
        <v>195</v>
      </c>
      <c r="CP13" s="43" t="s">
        <v>195</v>
      </c>
      <c r="CQ13" s="43" t="s">
        <v>195</v>
      </c>
      <c r="CR13" s="43" t="s">
        <v>195</v>
      </c>
      <c r="CS13" s="43" t="s">
        <v>195</v>
      </c>
      <c r="CT13" s="43" t="s">
        <v>195</v>
      </c>
      <c r="CU13" s="43" t="s">
        <v>195</v>
      </c>
      <c r="CV13" s="43" t="s">
        <v>195</v>
      </c>
      <c r="CW13" s="43" t="s">
        <v>195</v>
      </c>
      <c r="CX13" s="43" t="s">
        <v>195</v>
      </c>
      <c r="CY13" s="43" t="s">
        <v>195</v>
      </c>
      <c r="CZ13" s="43" t="s">
        <v>195</v>
      </c>
      <c r="DA13" s="43" t="s">
        <v>195</v>
      </c>
      <c r="DB13" s="43" t="s">
        <v>195</v>
      </c>
      <c r="DC13" s="43" t="s">
        <v>195</v>
      </c>
      <c r="DD13" s="43" t="s">
        <v>195</v>
      </c>
      <c r="DE13" s="43" t="s">
        <v>195</v>
      </c>
      <c r="DF13" s="43" t="s">
        <v>195</v>
      </c>
      <c r="DG13" s="43" t="s">
        <v>195</v>
      </c>
      <c r="DH13" s="43" t="s">
        <v>195</v>
      </c>
      <c r="DI13" s="43" t="s">
        <v>195</v>
      </c>
      <c r="DJ13" s="43" t="s">
        <v>195</v>
      </c>
      <c r="DK13" s="43" t="s">
        <v>195</v>
      </c>
      <c r="DL13" s="43" t="s">
        <v>195</v>
      </c>
      <c r="DM13" s="43" t="s">
        <v>195</v>
      </c>
      <c r="DN13" s="43" t="s">
        <v>195</v>
      </c>
      <c r="DO13" s="43" t="s">
        <v>195</v>
      </c>
      <c r="DP13" s="43" t="s">
        <v>195</v>
      </c>
      <c r="DQ13" s="43" t="s">
        <v>195</v>
      </c>
      <c r="DR13" s="43" t="s">
        <v>195</v>
      </c>
      <c r="DS13" s="43" t="s">
        <v>195</v>
      </c>
      <c r="DT13" s="43" t="s">
        <v>195</v>
      </c>
      <c r="DU13" s="43" t="s">
        <v>195</v>
      </c>
      <c r="DV13" s="43" t="s">
        <v>195</v>
      </c>
      <c r="DW13" s="43" t="s">
        <v>195</v>
      </c>
      <c r="DX13" s="424" t="s">
        <v>195</v>
      </c>
      <c r="DY13" s="355" t="s">
        <v>195</v>
      </c>
      <c r="DZ13" s="43" t="s">
        <v>195</v>
      </c>
      <c r="EA13" s="43" t="s">
        <v>195</v>
      </c>
      <c r="EB13" s="43" t="s">
        <v>195</v>
      </c>
      <c r="EC13" s="43" t="s">
        <v>195</v>
      </c>
      <c r="ED13" s="43" t="s">
        <v>195</v>
      </c>
      <c r="EE13" s="43" t="s">
        <v>195</v>
      </c>
      <c r="EF13" s="43" t="s">
        <v>195</v>
      </c>
      <c r="EG13" s="43" t="s">
        <v>195</v>
      </c>
      <c r="EH13" s="43" t="s">
        <v>195</v>
      </c>
      <c r="EI13" s="43" t="s">
        <v>195</v>
      </c>
      <c r="EJ13" s="424" t="s">
        <v>195</v>
      </c>
      <c r="EK13" s="355" t="s">
        <v>195</v>
      </c>
      <c r="EL13" s="43" t="s">
        <v>195</v>
      </c>
      <c r="EM13" s="43" t="s">
        <v>195</v>
      </c>
      <c r="EN13" s="43" t="s">
        <v>195</v>
      </c>
      <c r="EO13" s="43" t="s">
        <v>195</v>
      </c>
      <c r="EP13" s="43" t="s">
        <v>195</v>
      </c>
      <c r="EQ13" s="43" t="s">
        <v>195</v>
      </c>
      <c r="ER13" s="43" t="s">
        <v>195</v>
      </c>
      <c r="ES13" s="43" t="s">
        <v>195</v>
      </c>
      <c r="ET13" s="43" t="s">
        <v>195</v>
      </c>
      <c r="EU13" s="43" t="s">
        <v>195</v>
      </c>
      <c r="EV13" s="424" t="s">
        <v>195</v>
      </c>
      <c r="EW13" s="355" t="s">
        <v>195</v>
      </c>
      <c r="EX13" s="43" t="s">
        <v>195</v>
      </c>
      <c r="EY13" s="43" t="s">
        <v>195</v>
      </c>
      <c r="EZ13" s="43" t="s">
        <v>195</v>
      </c>
      <c r="FA13" s="43" t="s">
        <v>195</v>
      </c>
      <c r="FB13" s="43" t="s">
        <v>195</v>
      </c>
      <c r="FC13" s="43" t="s">
        <v>195</v>
      </c>
      <c r="FD13" s="43" t="s">
        <v>195</v>
      </c>
      <c r="FE13" s="43" t="s">
        <v>195</v>
      </c>
      <c r="FF13" s="43" t="s">
        <v>195</v>
      </c>
      <c r="FG13" s="43" t="s">
        <v>195</v>
      </c>
      <c r="FH13" s="424" t="s">
        <v>195</v>
      </c>
      <c r="FI13" s="355" t="s">
        <v>195</v>
      </c>
      <c r="FJ13" s="43" t="s">
        <v>195</v>
      </c>
      <c r="FK13" s="43" t="s">
        <v>195</v>
      </c>
      <c r="FL13" s="43" t="s">
        <v>195</v>
      </c>
      <c r="FM13" s="43" t="s">
        <v>195</v>
      </c>
      <c r="FN13" s="43" t="s">
        <v>195</v>
      </c>
      <c r="FO13" s="43" t="s">
        <v>195</v>
      </c>
      <c r="FP13" s="43" t="s">
        <v>195</v>
      </c>
      <c r="FQ13" s="43" t="s">
        <v>195</v>
      </c>
      <c r="FR13" s="43" t="s">
        <v>195</v>
      </c>
      <c r="FS13" s="43" t="s">
        <v>195</v>
      </c>
      <c r="FT13" s="424" t="s">
        <v>195</v>
      </c>
      <c r="FU13" s="355" t="s">
        <v>195</v>
      </c>
      <c r="FV13" s="43" t="s">
        <v>195</v>
      </c>
      <c r="FW13" s="43" t="s">
        <v>195</v>
      </c>
      <c r="FX13" s="43" t="s">
        <v>195</v>
      </c>
      <c r="FY13" s="43" t="s">
        <v>195</v>
      </c>
      <c r="FZ13" s="43" t="s">
        <v>195</v>
      </c>
      <c r="GA13" s="43" t="s">
        <v>195</v>
      </c>
      <c r="GB13" s="43" t="s">
        <v>195</v>
      </c>
      <c r="GC13" s="43" t="s">
        <v>195</v>
      </c>
      <c r="GD13" s="43" t="s">
        <v>195</v>
      </c>
      <c r="GE13" s="43" t="s">
        <v>195</v>
      </c>
      <c r="GF13" s="424" t="s">
        <v>195</v>
      </c>
      <c r="GG13" s="355" t="s">
        <v>195</v>
      </c>
      <c r="GH13" s="43" t="s">
        <v>195</v>
      </c>
      <c r="GI13" s="43" t="s">
        <v>195</v>
      </c>
      <c r="GJ13" s="43" t="s">
        <v>195</v>
      </c>
      <c r="GK13" s="43" t="s">
        <v>195</v>
      </c>
      <c r="GL13" s="43" t="s">
        <v>195</v>
      </c>
      <c r="GM13" s="43" t="s">
        <v>195</v>
      </c>
      <c r="GN13" s="43" t="s">
        <v>195</v>
      </c>
      <c r="GO13" s="43" t="s">
        <v>195</v>
      </c>
      <c r="GP13" s="43" t="s">
        <v>195</v>
      </c>
      <c r="GQ13" s="43" t="s">
        <v>195</v>
      </c>
      <c r="GR13" s="424" t="s">
        <v>195</v>
      </c>
      <c r="GS13" s="410">
        <v>4088</v>
      </c>
      <c r="GT13" s="384">
        <f t="shared" si="1"/>
        <v>5376</v>
      </c>
      <c r="GU13" s="518">
        <f t="shared" si="2"/>
        <v>0</v>
      </c>
      <c r="GV13" s="20">
        <f t="shared" si="3"/>
        <v>0</v>
      </c>
      <c r="GW13" s="487">
        <f>ROUND([5]Résumé!$P14/30.4,0)</f>
        <v>0</v>
      </c>
      <c r="GX13" s="186" t="str">
        <f t="shared" ref="GX13:GX44" si="5">H3</f>
        <v>D601</v>
      </c>
      <c r="GY13" s="374">
        <f>IF(MIN(HH13:HM13)=0,48000,MIN(HH13:HM13))</f>
        <v>43070</v>
      </c>
      <c r="GZ13" s="374" t="str">
        <f>IF(COUNTIF($I3:$GR3,$GZ$12)=0,"N",HLOOKUP($GZ$12,$I3:$GR$80,$HG13,FALSE))</f>
        <v>N</v>
      </c>
      <c r="HA13" s="374">
        <f>IF(COUNTIF($I3:$GR3,$HA$12)=0,"N",HLOOKUP($HA$12,$I3:$GR$80,$HG13,FALSE))</f>
        <v>43070</v>
      </c>
      <c r="HB13" s="374" t="str">
        <f>IF(COUNTIF($I3:$GR3,$HB$12)=0,"N",HLOOKUP($HB$12,$I3:$GR$80,$HG13,FALSE))</f>
        <v>N</v>
      </c>
      <c r="HC13" s="374" t="str">
        <f>IF(COUNTIF($I3:$GR3,$HC$12)=0,"N",HLOOKUP($HC$12,$I3:$GR$80,$HG13,FALSE))</f>
        <v>N</v>
      </c>
      <c r="HD13" s="374" t="str">
        <f>IF(COUNTIF($I3:$GR3,$HD$12)=0,"N",HLOOKUP($HD$12,$I3:$GR$80,$HG13,FALSE))</f>
        <v>N</v>
      </c>
      <c r="HE13" s="374" t="str">
        <f>IF(COUNTIF($I3:$GR3,$HE$12)=0,"N",HLOOKUP($HE$12,$I3:$GR$80,$HG13,FALSE))</f>
        <v>N</v>
      </c>
      <c r="HF13" s="186">
        <v>2</v>
      </c>
      <c r="HG13" s="186">
        <v>78</v>
      </c>
      <c r="HH13" s="374" t="str">
        <f t="shared" ref="HH13:HH76" si="6">IF(GZ13&gt;=$HG$12,GZ13,"N")</f>
        <v>N</v>
      </c>
      <c r="HI13" s="374">
        <f t="shared" ref="HI13:HI76" si="7">IF(HA13&gt;=$HG$12,HA13,"N")</f>
        <v>43070</v>
      </c>
      <c r="HJ13" s="374" t="str">
        <f t="shared" ref="HJ13:HJ76" si="8">IF(HB13&gt;=$HG$12,HB13,"N")</f>
        <v>N</v>
      </c>
      <c r="HK13" s="374" t="str">
        <f t="shared" ref="HK13:HK76" si="9">IF(HC13&gt;=$HG$12,HC13,"N")</f>
        <v>N</v>
      </c>
      <c r="HL13" s="374" t="str">
        <f t="shared" ref="HL13:HL76" si="10">IF(HD13&gt;=$HG$12,HD13,"N")</f>
        <v>N</v>
      </c>
      <c r="HM13" s="374" t="str">
        <f t="shared" ref="HM13:HM76" si="11">IF(HE13&gt;=$HG$12,HE13,"N")</f>
        <v>N</v>
      </c>
      <c r="HN13" s="374" t="str">
        <f>IF(COUNTIF($I3:$GR3,"F")=0,"",HLOOKUP("F",$I3:$GR$80,$HG13,FALSE))</f>
        <v/>
      </c>
      <c r="HP13" s="712"/>
      <c r="HQ13"/>
      <c r="HR13"/>
    </row>
    <row r="14" spans="1:240" ht="19.5" x14ac:dyDescent="0.2">
      <c r="A14" s="5" t="str">
        <f>[5]Résumé!$I15</f>
        <v>V30</v>
      </c>
      <c r="B14" s="36">
        <f>[5]Résumé!$L15</f>
        <v>189.31999999999971</v>
      </c>
      <c r="C14" s="36" t="str">
        <f>'[2]AT 1292-15'!$AC41</f>
        <v>-</v>
      </c>
      <c r="D14" s="198" t="str">
        <f>'[6]Etat actuel'!$AD12</f>
        <v>EMRSV</v>
      </c>
      <c r="E14" s="164" t="s">
        <v>31</v>
      </c>
      <c r="F14" s="5">
        <f>[5]Résumé!$J15</f>
        <v>43109</v>
      </c>
      <c r="G14" s="14">
        <f t="shared" si="0"/>
        <v>42948</v>
      </c>
      <c r="H14" s="207" t="s">
        <v>120</v>
      </c>
      <c r="I14" s="493" t="s">
        <v>196</v>
      </c>
      <c r="J14" s="493" t="s">
        <v>196</v>
      </c>
      <c r="K14" s="493" t="s">
        <v>196</v>
      </c>
      <c r="L14" s="493" t="s">
        <v>196</v>
      </c>
      <c r="M14" s="493" t="s">
        <v>196</v>
      </c>
      <c r="N14" s="493" t="s">
        <v>196</v>
      </c>
      <c r="O14" s="493">
        <v>1</v>
      </c>
      <c r="P14" s="493"/>
      <c r="Q14" s="493"/>
      <c r="R14" s="493"/>
      <c r="S14" s="493"/>
      <c r="T14" s="494"/>
      <c r="U14" s="495">
        <v>10</v>
      </c>
      <c r="V14" s="492">
        <v>87</v>
      </c>
      <c r="W14" s="492">
        <v>79</v>
      </c>
      <c r="X14" s="492">
        <v>83</v>
      </c>
      <c r="Y14" s="492">
        <v>110</v>
      </c>
      <c r="Z14" s="496">
        <v>5</v>
      </c>
      <c r="AA14" s="496">
        <v>15</v>
      </c>
      <c r="AB14" s="496">
        <v>9</v>
      </c>
      <c r="AC14" s="496">
        <v>21</v>
      </c>
      <c r="AD14" s="496">
        <v>6</v>
      </c>
      <c r="AE14" s="43">
        <v>21</v>
      </c>
      <c r="AF14" s="424">
        <v>21</v>
      </c>
      <c r="AG14" s="769">
        <v>21</v>
      </c>
      <c r="AH14" s="43">
        <v>21</v>
      </c>
      <c r="AI14" s="43">
        <v>21</v>
      </c>
      <c r="AJ14" s="43">
        <v>21</v>
      </c>
      <c r="AK14" s="43">
        <v>21</v>
      </c>
      <c r="AL14" s="43">
        <v>21</v>
      </c>
      <c r="AM14" s="43">
        <v>21</v>
      </c>
      <c r="AN14" s="43" t="s">
        <v>16</v>
      </c>
      <c r="AO14" s="43" t="s">
        <v>16</v>
      </c>
      <c r="AP14" s="43" t="s">
        <v>16</v>
      </c>
      <c r="AQ14" s="43" t="s">
        <v>16</v>
      </c>
      <c r="AR14" s="43" t="s">
        <v>16</v>
      </c>
      <c r="AS14" s="43" t="s">
        <v>16</v>
      </c>
      <c r="AT14" s="355" t="s">
        <v>27</v>
      </c>
      <c r="AU14" s="43" t="s">
        <v>27</v>
      </c>
      <c r="AV14" s="43">
        <v>23</v>
      </c>
      <c r="AW14" s="43">
        <v>23</v>
      </c>
      <c r="AX14" s="43">
        <v>23</v>
      </c>
      <c r="AY14" s="43">
        <v>23</v>
      </c>
      <c r="AZ14" s="43">
        <v>23</v>
      </c>
      <c r="BA14" s="43">
        <v>23</v>
      </c>
      <c r="BB14" s="43">
        <v>23</v>
      </c>
      <c r="BC14" s="43">
        <v>23</v>
      </c>
      <c r="BD14" s="43">
        <v>23</v>
      </c>
      <c r="BE14" s="355">
        <v>23</v>
      </c>
      <c r="BF14" s="43">
        <v>23</v>
      </c>
      <c r="BG14" s="43" t="s">
        <v>196</v>
      </c>
      <c r="BH14" s="43" t="s">
        <v>196</v>
      </c>
      <c r="BI14" s="43" t="s">
        <v>196</v>
      </c>
      <c r="BJ14" s="43" t="s">
        <v>196</v>
      </c>
      <c r="BK14" s="43" t="s">
        <v>196</v>
      </c>
      <c r="BL14" s="43" t="s">
        <v>196</v>
      </c>
      <c r="BM14" s="43" t="s">
        <v>196</v>
      </c>
      <c r="BN14" s="43" t="s">
        <v>196</v>
      </c>
      <c r="BO14" s="43" t="s">
        <v>196</v>
      </c>
      <c r="BP14" s="424" t="s">
        <v>196</v>
      </c>
      <c r="BQ14" s="355">
        <v>23</v>
      </c>
      <c r="BR14" s="43">
        <v>23</v>
      </c>
      <c r="BS14" s="43">
        <v>1</v>
      </c>
      <c r="BT14" s="831">
        <v>60</v>
      </c>
      <c r="BU14" s="830">
        <v>60</v>
      </c>
      <c r="BV14" s="830">
        <v>60</v>
      </c>
      <c r="BW14" s="830">
        <v>60</v>
      </c>
      <c r="BX14" s="43">
        <v>1</v>
      </c>
      <c r="BY14" s="43">
        <v>23</v>
      </c>
      <c r="BZ14" s="43">
        <v>23</v>
      </c>
      <c r="CA14" s="43">
        <v>23</v>
      </c>
      <c r="CB14" s="424">
        <v>23</v>
      </c>
      <c r="CC14" s="355">
        <v>23</v>
      </c>
      <c r="CD14" s="43">
        <v>23</v>
      </c>
      <c r="CE14" s="43">
        <v>23</v>
      </c>
      <c r="CF14" s="43">
        <v>23</v>
      </c>
      <c r="CG14" s="43">
        <v>23</v>
      </c>
      <c r="CH14" s="43">
        <v>23</v>
      </c>
      <c r="CI14" s="43">
        <v>23</v>
      </c>
      <c r="CJ14" s="43">
        <v>23</v>
      </c>
      <c r="CK14" s="43">
        <v>23</v>
      </c>
      <c r="CL14" s="43">
        <v>23</v>
      </c>
      <c r="CM14" s="43">
        <v>23</v>
      </c>
      <c r="CN14" s="424">
        <v>23</v>
      </c>
      <c r="CO14" s="355">
        <v>23</v>
      </c>
      <c r="CP14" s="43">
        <v>23</v>
      </c>
      <c r="CQ14" s="43">
        <v>23</v>
      </c>
      <c r="CR14" s="43">
        <v>23</v>
      </c>
      <c r="CS14" s="43">
        <v>23</v>
      </c>
      <c r="CT14" s="43">
        <v>23</v>
      </c>
      <c r="CU14" s="43">
        <v>23</v>
      </c>
      <c r="CV14" s="43">
        <v>23</v>
      </c>
      <c r="CW14" s="43">
        <v>23</v>
      </c>
      <c r="CX14" s="43">
        <v>23</v>
      </c>
      <c r="CY14" s="43">
        <v>23</v>
      </c>
      <c r="CZ14" s="43">
        <v>23</v>
      </c>
      <c r="DA14" s="43" t="s">
        <v>17</v>
      </c>
      <c r="DB14" s="43" t="s">
        <v>17</v>
      </c>
      <c r="DC14" s="43" t="s">
        <v>17</v>
      </c>
      <c r="DD14" s="43" t="s">
        <v>17</v>
      </c>
      <c r="DE14" s="43" t="s">
        <v>17</v>
      </c>
      <c r="DF14" s="43" t="s">
        <v>269</v>
      </c>
      <c r="DG14" s="43" t="s">
        <v>269</v>
      </c>
      <c r="DH14" s="43" t="s">
        <v>269</v>
      </c>
      <c r="DI14" s="43" t="s">
        <v>269</v>
      </c>
      <c r="DJ14" s="43" t="s">
        <v>269</v>
      </c>
      <c r="DK14" s="43" t="s">
        <v>269</v>
      </c>
      <c r="DL14" s="424">
        <v>23</v>
      </c>
      <c r="DM14" s="355">
        <v>23</v>
      </c>
      <c r="DN14" s="43">
        <v>23</v>
      </c>
      <c r="DO14" s="43">
        <v>23</v>
      </c>
      <c r="DP14" s="43">
        <v>23</v>
      </c>
      <c r="DQ14" s="43">
        <v>23</v>
      </c>
      <c r="DR14" s="43">
        <v>23</v>
      </c>
      <c r="DS14" s="43">
        <v>23</v>
      </c>
      <c r="DT14" s="43">
        <v>23</v>
      </c>
      <c r="DU14" s="43">
        <v>23</v>
      </c>
      <c r="DV14" s="43">
        <v>23</v>
      </c>
      <c r="DW14" s="43">
        <v>23</v>
      </c>
      <c r="DX14" s="424">
        <v>23</v>
      </c>
      <c r="DY14" s="355">
        <v>23</v>
      </c>
      <c r="DZ14" s="43">
        <v>23</v>
      </c>
      <c r="EA14" s="43">
        <v>23</v>
      </c>
      <c r="EB14" s="43">
        <v>23</v>
      </c>
      <c r="EC14" s="43">
        <v>23</v>
      </c>
      <c r="ED14" s="43">
        <v>23</v>
      </c>
      <c r="EE14" s="43">
        <v>23</v>
      </c>
      <c r="EF14" s="43">
        <v>23</v>
      </c>
      <c r="EG14" s="43">
        <v>23</v>
      </c>
      <c r="EH14" s="43">
        <v>23</v>
      </c>
      <c r="EI14" s="43">
        <v>23</v>
      </c>
      <c r="EJ14" s="424">
        <v>23</v>
      </c>
      <c r="EK14" s="355">
        <v>23</v>
      </c>
      <c r="EL14" s="43">
        <v>23</v>
      </c>
      <c r="EM14" s="43">
        <v>23</v>
      </c>
      <c r="EN14" s="43">
        <v>23</v>
      </c>
      <c r="EO14" s="43">
        <v>23</v>
      </c>
      <c r="EP14" s="43">
        <v>23</v>
      </c>
      <c r="EQ14" s="43">
        <v>23</v>
      </c>
      <c r="ER14" s="43">
        <v>23</v>
      </c>
      <c r="ES14" s="43">
        <v>23</v>
      </c>
      <c r="ET14" s="43">
        <v>23</v>
      </c>
      <c r="EU14" s="43">
        <v>23</v>
      </c>
      <c r="EV14" s="424">
        <v>23</v>
      </c>
      <c r="EW14" s="355">
        <v>23</v>
      </c>
      <c r="EX14" s="43">
        <v>23</v>
      </c>
      <c r="EY14" s="43">
        <v>23</v>
      </c>
      <c r="EZ14" s="43">
        <v>23</v>
      </c>
      <c r="FA14" s="43">
        <v>23</v>
      </c>
      <c r="FB14" s="43" t="s">
        <v>12</v>
      </c>
      <c r="FC14" s="43" t="s">
        <v>12</v>
      </c>
      <c r="FD14" s="43" t="s">
        <v>12</v>
      </c>
      <c r="FE14" s="43" t="s">
        <v>12</v>
      </c>
      <c r="FF14" s="43" t="s">
        <v>12</v>
      </c>
      <c r="FG14" s="43" t="s">
        <v>12</v>
      </c>
      <c r="FH14" s="424">
        <v>23</v>
      </c>
      <c r="FI14" s="355">
        <v>23</v>
      </c>
      <c r="FJ14" s="43">
        <v>23</v>
      </c>
      <c r="FK14" s="43">
        <v>23</v>
      </c>
      <c r="FL14" s="43">
        <v>23</v>
      </c>
      <c r="FM14" s="43">
        <v>23</v>
      </c>
      <c r="FN14" s="43">
        <v>23</v>
      </c>
      <c r="FO14" s="43">
        <v>23</v>
      </c>
      <c r="FP14" s="43">
        <v>23</v>
      </c>
      <c r="FQ14" s="43">
        <v>23</v>
      </c>
      <c r="FR14" s="43">
        <v>23</v>
      </c>
      <c r="FS14" s="43">
        <v>23</v>
      </c>
      <c r="FT14" s="424">
        <v>23</v>
      </c>
      <c r="FU14" s="355">
        <v>23</v>
      </c>
      <c r="FV14" s="43">
        <v>23</v>
      </c>
      <c r="FW14" s="43">
        <v>23</v>
      </c>
      <c r="FX14" s="43">
        <v>23</v>
      </c>
      <c r="FY14" s="43">
        <v>23</v>
      </c>
      <c r="FZ14" s="43">
        <v>23</v>
      </c>
      <c r="GA14" s="43">
        <v>23</v>
      </c>
      <c r="GB14" s="43">
        <v>23</v>
      </c>
      <c r="GC14" s="43">
        <v>23</v>
      </c>
      <c r="GD14" s="43">
        <v>23</v>
      </c>
      <c r="GE14" s="43">
        <v>23</v>
      </c>
      <c r="GF14" s="424">
        <v>23</v>
      </c>
      <c r="GG14" s="355">
        <v>23</v>
      </c>
      <c r="GH14" s="43">
        <v>23</v>
      </c>
      <c r="GI14" s="43">
        <v>23</v>
      </c>
      <c r="GJ14" s="43">
        <v>23</v>
      </c>
      <c r="GK14" s="43">
        <v>23</v>
      </c>
      <c r="GL14" s="43">
        <v>23</v>
      </c>
      <c r="GM14" s="43">
        <v>23</v>
      </c>
      <c r="GN14" s="43">
        <v>23</v>
      </c>
      <c r="GO14" s="43" t="s">
        <v>195</v>
      </c>
      <c r="GP14" s="43" t="s">
        <v>195</v>
      </c>
      <c r="GQ14" s="43" t="s">
        <v>195</v>
      </c>
      <c r="GR14" s="424" t="s">
        <v>195</v>
      </c>
      <c r="GS14" s="410">
        <v>4953</v>
      </c>
      <c r="GT14" s="384">
        <f t="shared" si="1"/>
        <v>8478</v>
      </c>
      <c r="GU14" s="154">
        <f t="shared" si="2"/>
        <v>0</v>
      </c>
      <c r="GV14" s="457">
        <f t="shared" si="3"/>
        <v>0</v>
      </c>
      <c r="GW14" s="487">
        <f>ROUND([5]Résumé!$P15/30.4,0)</f>
        <v>13</v>
      </c>
      <c r="GX14" s="186" t="str">
        <f t="shared" si="5"/>
        <v>D602</v>
      </c>
      <c r="GY14" s="374">
        <f t="shared" ref="GY14:GY77" si="12">IF(MIN(HH14:HM14)=0,48000,MIN(HH14:HM14))</f>
        <v>43009</v>
      </c>
      <c r="GZ14" s="374" t="str">
        <f>IF(COUNTIF($I4:$GR4,$GZ$12)=0,"N",HLOOKUP($GZ$12,$I4:$GR$80,$HG14,FALSE))</f>
        <v>N</v>
      </c>
      <c r="HA14" s="374" t="str">
        <f>IF(COUNTIF($I4:$GR4,$HA$12)=0,"N",HLOOKUP($HA$12,$I4:$GR$80,$HG14,FALSE))</f>
        <v>N</v>
      </c>
      <c r="HB14" s="374" t="str">
        <f>IF(COUNTIF($I4:$GR4,$HB$12)=0,"N",HLOOKUP($HB$12,$I4:$GR$80,$HG14,FALSE))</f>
        <v>N</v>
      </c>
      <c r="HC14" s="374" t="str">
        <f>IF(COUNTIF($I4:$GR4,$HC$12)=0,"N",HLOOKUP($HC$12,$I4:$GR$80,$HG14,FALSE))</f>
        <v>N</v>
      </c>
      <c r="HD14" s="374" t="str">
        <f>IF(COUNTIF($I4:$GR4,$HD$12)=0,"N",HLOOKUP($HD$12,$I4:$GR$80,$HG14,FALSE))</f>
        <v>N</v>
      </c>
      <c r="HE14" s="374">
        <f>IF(COUNTIF($I4:$GR4,$HE$12)=0,"N",HLOOKUP($HE$12,$I4:$GR$80,$HG14,FALSE))</f>
        <v>43009</v>
      </c>
      <c r="HF14" s="186">
        <v>3</v>
      </c>
      <c r="HG14" s="186">
        <v>77</v>
      </c>
      <c r="HH14" s="374" t="str">
        <f t="shared" si="6"/>
        <v>N</v>
      </c>
      <c r="HI14" s="374" t="str">
        <f t="shared" si="7"/>
        <v>N</v>
      </c>
      <c r="HJ14" s="374" t="str">
        <f t="shared" si="8"/>
        <v>N</v>
      </c>
      <c r="HK14" s="374" t="str">
        <f t="shared" si="9"/>
        <v>N</v>
      </c>
      <c r="HL14" s="374" t="str">
        <f t="shared" si="10"/>
        <v>N</v>
      </c>
      <c r="HM14" s="374">
        <f t="shared" si="11"/>
        <v>43009</v>
      </c>
      <c r="HN14" s="374">
        <f>IF(COUNTIF($I4:$GR4,"F")=0,"",HLOOKUP("F",$I4:$GR$80,$HG14,FALSE))</f>
        <v>43313</v>
      </c>
      <c r="HP14" s="712"/>
      <c r="HQ14"/>
      <c r="HR14"/>
    </row>
    <row r="15" spans="1:240" ht="19.5" x14ac:dyDescent="0.2">
      <c r="A15" s="5" t="str">
        <f>[5]Résumé!$I16</f>
        <v>V10</v>
      </c>
      <c r="B15" s="36">
        <f>[5]Résumé!$L16</f>
        <v>10.659999999999854</v>
      </c>
      <c r="C15" s="36" t="str">
        <f>'[2]AT 1292-15'!$AC42</f>
        <v>-</v>
      </c>
      <c r="D15" s="198" t="str">
        <f>'[6]Etat actuel'!$AD13</f>
        <v>EMRSV</v>
      </c>
      <c r="E15" s="164" t="s">
        <v>31</v>
      </c>
      <c r="F15" s="5">
        <f>[5]Résumé!$J16</f>
        <v>42765</v>
      </c>
      <c r="G15" s="14">
        <f t="shared" si="0"/>
        <v>42736</v>
      </c>
      <c r="H15" s="207" t="s">
        <v>121</v>
      </c>
      <c r="I15" s="493">
        <v>0</v>
      </c>
      <c r="J15" s="493">
        <v>12</v>
      </c>
      <c r="K15" s="493">
        <v>11</v>
      </c>
      <c r="L15" s="493">
        <v>3</v>
      </c>
      <c r="M15" s="493">
        <v>30</v>
      </c>
      <c r="N15" s="513">
        <v>77</v>
      </c>
      <c r="O15" s="513">
        <v>14</v>
      </c>
      <c r="P15" s="513">
        <v>14</v>
      </c>
      <c r="Q15" s="513">
        <v>13</v>
      </c>
      <c r="R15" s="493">
        <v>45</v>
      </c>
      <c r="S15" s="493">
        <v>6</v>
      </c>
      <c r="T15" s="494">
        <v>21</v>
      </c>
      <c r="U15" s="495">
        <v>3</v>
      </c>
      <c r="V15" s="513">
        <v>54</v>
      </c>
      <c r="W15" s="492">
        <v>77</v>
      </c>
      <c r="X15" s="496">
        <v>27</v>
      </c>
      <c r="Y15" s="496">
        <v>49</v>
      </c>
      <c r="Z15" s="496">
        <v>55</v>
      </c>
      <c r="AA15" s="496">
        <v>14</v>
      </c>
      <c r="AB15" s="496">
        <v>20</v>
      </c>
      <c r="AC15" s="496">
        <v>51</v>
      </c>
      <c r="AD15" s="496">
        <v>28</v>
      </c>
      <c r="AE15" s="43">
        <v>10</v>
      </c>
      <c r="AF15" s="424"/>
      <c r="AG15" s="355" t="s">
        <v>12</v>
      </c>
      <c r="AH15" s="43" t="s">
        <v>12</v>
      </c>
      <c r="AI15" s="43" t="s">
        <v>12</v>
      </c>
      <c r="AJ15" s="43" t="s">
        <v>12</v>
      </c>
      <c r="AK15" s="43" t="s">
        <v>12</v>
      </c>
      <c r="AL15" s="43" t="s">
        <v>27</v>
      </c>
      <c r="AM15" s="43" t="s">
        <v>27</v>
      </c>
      <c r="AN15" s="43">
        <v>23</v>
      </c>
      <c r="AO15" s="43">
        <v>23</v>
      </c>
      <c r="AP15" s="43">
        <v>23</v>
      </c>
      <c r="AQ15" s="43">
        <v>1</v>
      </c>
      <c r="AR15" s="719">
        <v>50</v>
      </c>
      <c r="AS15" s="829">
        <v>60</v>
      </c>
      <c r="AT15" s="831">
        <v>60</v>
      </c>
      <c r="AU15" s="830">
        <v>60</v>
      </c>
      <c r="AV15" s="43">
        <v>1</v>
      </c>
      <c r="AW15" s="43">
        <v>23</v>
      </c>
      <c r="AX15" s="43">
        <v>23</v>
      </c>
      <c r="AY15" s="43">
        <v>23</v>
      </c>
      <c r="AZ15" s="43">
        <v>23</v>
      </c>
      <c r="BA15" s="43">
        <v>23</v>
      </c>
      <c r="BB15" s="43" t="s">
        <v>197</v>
      </c>
      <c r="BC15" s="43" t="s">
        <v>197</v>
      </c>
      <c r="BD15" s="424" t="s">
        <v>197</v>
      </c>
      <c r="BE15" s="355" t="s">
        <v>197</v>
      </c>
      <c r="BF15" s="43" t="s">
        <v>197</v>
      </c>
      <c r="BG15" s="43">
        <v>23</v>
      </c>
      <c r="BH15" s="43">
        <v>23</v>
      </c>
      <c r="BI15" s="43">
        <v>23</v>
      </c>
      <c r="BJ15" s="43">
        <v>23</v>
      </c>
      <c r="BK15" s="43">
        <v>23</v>
      </c>
      <c r="BL15" s="43">
        <v>23</v>
      </c>
      <c r="BM15" s="43">
        <v>23</v>
      </c>
      <c r="BN15" s="43">
        <v>23</v>
      </c>
      <c r="BO15" s="43">
        <v>23</v>
      </c>
      <c r="BP15" s="424">
        <v>23</v>
      </c>
      <c r="BQ15" s="769">
        <v>23</v>
      </c>
      <c r="BR15" s="43">
        <v>23</v>
      </c>
      <c r="BS15" s="43">
        <v>1</v>
      </c>
      <c r="BT15" s="831">
        <v>60</v>
      </c>
      <c r="BU15" s="830">
        <v>60</v>
      </c>
      <c r="BV15" s="830">
        <v>60</v>
      </c>
      <c r="BW15" s="830">
        <v>60</v>
      </c>
      <c r="BX15" s="43">
        <v>1</v>
      </c>
      <c r="BY15" s="43">
        <v>23</v>
      </c>
      <c r="BZ15" s="43">
        <v>23</v>
      </c>
      <c r="CA15" s="43">
        <v>23</v>
      </c>
      <c r="CB15" s="424">
        <v>23</v>
      </c>
      <c r="CC15" s="769">
        <v>23</v>
      </c>
      <c r="CD15" s="43">
        <v>23</v>
      </c>
      <c r="CE15" s="43">
        <v>23</v>
      </c>
      <c r="CF15" s="43">
        <v>23</v>
      </c>
      <c r="CG15" s="43">
        <v>23</v>
      </c>
      <c r="CH15" s="43" t="s">
        <v>13</v>
      </c>
      <c r="CI15" s="43" t="s">
        <v>13</v>
      </c>
      <c r="CJ15" s="43" t="s">
        <v>13</v>
      </c>
      <c r="CK15" s="43" t="s">
        <v>13</v>
      </c>
      <c r="CL15" s="43" t="s">
        <v>13</v>
      </c>
      <c r="CM15" s="43" t="s">
        <v>269</v>
      </c>
      <c r="CN15" s="43" t="s">
        <v>269</v>
      </c>
      <c r="CO15" s="355" t="s">
        <v>269</v>
      </c>
      <c r="CP15" s="43" t="s">
        <v>269</v>
      </c>
      <c r="CQ15" s="43" t="s">
        <v>269</v>
      </c>
      <c r="CR15" s="43" t="s">
        <v>269</v>
      </c>
      <c r="CS15" s="43">
        <v>23</v>
      </c>
      <c r="CT15" s="43">
        <v>23</v>
      </c>
      <c r="CU15" s="43">
        <v>23</v>
      </c>
      <c r="CV15" s="43">
        <v>23</v>
      </c>
      <c r="CW15" s="43">
        <v>23</v>
      </c>
      <c r="CX15" s="43">
        <v>23</v>
      </c>
      <c r="CY15" s="43">
        <v>23</v>
      </c>
      <c r="CZ15" s="424">
        <v>23</v>
      </c>
      <c r="DA15" s="355">
        <v>23</v>
      </c>
      <c r="DB15" s="43">
        <v>23</v>
      </c>
      <c r="DC15" s="43">
        <v>23</v>
      </c>
      <c r="DD15" s="43">
        <v>23</v>
      </c>
      <c r="DE15" s="43">
        <v>23</v>
      </c>
      <c r="DF15" s="43">
        <v>23</v>
      </c>
      <c r="DG15" s="43">
        <v>23</v>
      </c>
      <c r="DH15" s="43">
        <v>23</v>
      </c>
      <c r="DI15" s="43">
        <v>23</v>
      </c>
      <c r="DJ15" s="43">
        <v>23</v>
      </c>
      <c r="DK15" s="43">
        <v>23</v>
      </c>
      <c r="DL15" s="424">
        <v>23</v>
      </c>
      <c r="DM15" s="355">
        <v>23</v>
      </c>
      <c r="DN15" s="43">
        <v>23</v>
      </c>
      <c r="DO15" s="43">
        <v>23</v>
      </c>
      <c r="DP15" s="43">
        <v>23</v>
      </c>
      <c r="DQ15" s="43">
        <v>23</v>
      </c>
      <c r="DR15" s="43">
        <v>23</v>
      </c>
      <c r="DS15" s="43">
        <v>23</v>
      </c>
      <c r="DT15" s="43">
        <v>23</v>
      </c>
      <c r="DU15" s="43">
        <v>23</v>
      </c>
      <c r="DV15" s="43">
        <v>23</v>
      </c>
      <c r="DW15" s="43">
        <v>23</v>
      </c>
      <c r="DX15" s="424">
        <v>23</v>
      </c>
      <c r="DY15" s="355">
        <v>23</v>
      </c>
      <c r="DZ15" s="43">
        <v>23</v>
      </c>
      <c r="EA15" s="43">
        <v>23</v>
      </c>
      <c r="EB15" s="43">
        <v>23</v>
      </c>
      <c r="EC15" s="43">
        <v>23</v>
      </c>
      <c r="ED15" s="43">
        <v>23</v>
      </c>
      <c r="EE15" s="43">
        <v>23</v>
      </c>
      <c r="EF15" s="43">
        <v>23</v>
      </c>
      <c r="EG15" s="43">
        <v>23</v>
      </c>
      <c r="EH15" s="43">
        <v>23</v>
      </c>
      <c r="EI15" s="43">
        <v>23</v>
      </c>
      <c r="EJ15" s="355" t="s">
        <v>14</v>
      </c>
      <c r="EK15" s="43" t="s">
        <v>14</v>
      </c>
      <c r="EL15" s="43" t="s">
        <v>14</v>
      </c>
      <c r="EM15" s="43" t="s">
        <v>14</v>
      </c>
      <c r="EN15" s="43" t="s">
        <v>14</v>
      </c>
      <c r="EO15" s="43" t="s">
        <v>14</v>
      </c>
      <c r="EP15" s="43">
        <v>23</v>
      </c>
      <c r="EQ15" s="43">
        <v>23</v>
      </c>
      <c r="ER15" s="43">
        <v>23</v>
      </c>
      <c r="ES15" s="43">
        <v>23</v>
      </c>
      <c r="ET15" s="43">
        <v>23</v>
      </c>
      <c r="EU15" s="43">
        <v>23</v>
      </c>
      <c r="EV15" s="424">
        <v>23</v>
      </c>
      <c r="EW15" s="355">
        <v>23</v>
      </c>
      <c r="EX15" s="43">
        <v>23</v>
      </c>
      <c r="EY15" s="43">
        <v>23</v>
      </c>
      <c r="EZ15" s="43">
        <v>23</v>
      </c>
      <c r="FA15" s="43">
        <v>23</v>
      </c>
      <c r="FB15" s="43">
        <v>23</v>
      </c>
      <c r="FC15" s="43">
        <v>23</v>
      </c>
      <c r="FD15" s="43">
        <v>23</v>
      </c>
      <c r="FE15" s="43">
        <v>23</v>
      </c>
      <c r="FF15" s="43">
        <v>23</v>
      </c>
      <c r="FG15" s="43">
        <v>23</v>
      </c>
      <c r="FH15" s="424">
        <v>23</v>
      </c>
      <c r="FI15" s="355">
        <v>23</v>
      </c>
      <c r="FJ15" s="43">
        <v>23</v>
      </c>
      <c r="FK15" s="43">
        <v>23</v>
      </c>
      <c r="FL15" s="43">
        <v>23</v>
      </c>
      <c r="FM15" s="43">
        <v>23</v>
      </c>
      <c r="FN15" s="43">
        <v>23</v>
      </c>
      <c r="FO15" s="43">
        <v>23</v>
      </c>
      <c r="FP15" s="43">
        <v>23</v>
      </c>
      <c r="FQ15" s="43">
        <v>23</v>
      </c>
      <c r="FR15" s="43">
        <v>23</v>
      </c>
      <c r="FS15" s="43">
        <v>23</v>
      </c>
      <c r="FT15" s="424">
        <v>23</v>
      </c>
      <c r="FU15" s="355">
        <v>23</v>
      </c>
      <c r="FV15" s="43">
        <v>23</v>
      </c>
      <c r="FW15" s="43">
        <v>23</v>
      </c>
      <c r="FX15" s="43">
        <v>23</v>
      </c>
      <c r="FY15" s="43">
        <v>23</v>
      </c>
      <c r="FZ15" s="43">
        <v>23</v>
      </c>
      <c r="GA15" s="43">
        <v>23</v>
      </c>
      <c r="GB15" s="43">
        <v>23</v>
      </c>
      <c r="GC15" s="43">
        <v>23</v>
      </c>
      <c r="GD15" s="43">
        <v>23</v>
      </c>
      <c r="GE15" s="43">
        <v>23</v>
      </c>
      <c r="GF15" s="424">
        <v>23</v>
      </c>
      <c r="GG15" s="355">
        <v>23</v>
      </c>
      <c r="GH15" s="43">
        <v>23</v>
      </c>
      <c r="GI15" s="43">
        <v>23</v>
      </c>
      <c r="GJ15" s="43">
        <v>23</v>
      </c>
      <c r="GK15" s="43">
        <v>23</v>
      </c>
      <c r="GL15" s="43">
        <v>23</v>
      </c>
      <c r="GM15" s="43">
        <v>23</v>
      </c>
      <c r="GN15" s="43">
        <v>23</v>
      </c>
      <c r="GO15" s="43" t="s">
        <v>195</v>
      </c>
      <c r="GP15" s="43" t="s">
        <v>195</v>
      </c>
      <c r="GQ15" s="43" t="s">
        <v>195</v>
      </c>
      <c r="GR15" s="424" t="s">
        <v>195</v>
      </c>
      <c r="GS15" s="410">
        <v>3985</v>
      </c>
      <c r="GT15" s="384">
        <f t="shared" si="1"/>
        <v>7922</v>
      </c>
      <c r="GU15" s="154">
        <f t="shared" si="2"/>
        <v>0.25</v>
      </c>
      <c r="GV15" s="457">
        <f t="shared" si="3"/>
        <v>0</v>
      </c>
      <c r="GW15" s="487">
        <f>ROUND([5]Résumé!$P16/30.4,0)</f>
        <v>0</v>
      </c>
      <c r="GX15" s="186" t="str">
        <f t="shared" si="5"/>
        <v>D603</v>
      </c>
      <c r="GY15" s="374">
        <f t="shared" si="12"/>
        <v>42795</v>
      </c>
      <c r="GZ15" s="374" t="str">
        <f>IF(COUNTIF($I5:$GR5,$GZ$12)=0,"N",HLOOKUP($GZ$12,$I5:$GR$80,$HG15,FALSE))</f>
        <v>N</v>
      </c>
      <c r="HA15" s="374" t="str">
        <f>IF(COUNTIF($I5:$GR5,$HA$12)=0,"N",HLOOKUP($HA$12,$I5:$GR$80,$HG15,FALSE))</f>
        <v>N</v>
      </c>
      <c r="HB15" s="374">
        <f>IF(COUNTIF($I5:$GR5,$HB$12)=0,"N",HLOOKUP($HB$12,$I5:$GR$80,$HG15,FALSE))</f>
        <v>42795</v>
      </c>
      <c r="HC15" s="374">
        <f>IF(COUNTIF($I5:$GR5,$HC$12)=0,"N",HLOOKUP($HC$12,$I5:$GR$80,$HG15,FALSE))</f>
        <v>44562</v>
      </c>
      <c r="HD15" s="374" t="str">
        <f>IF(COUNTIF($I5:$GR5,$HD$12)=0,"N",HLOOKUP($HD$12,$I5:$GR$80,$HG15,FALSE))</f>
        <v>N</v>
      </c>
      <c r="HE15" s="374" t="str">
        <f>IF(COUNTIF($I5:$GR5,$HE$12)=0,"N",HLOOKUP($HE$12,$I5:$GR$80,$HG15,FALSE))</f>
        <v>N</v>
      </c>
      <c r="HF15" s="186">
        <v>4</v>
      </c>
      <c r="HG15" s="186">
        <v>76</v>
      </c>
      <c r="HH15" s="374" t="str">
        <f t="shared" si="6"/>
        <v>N</v>
      </c>
      <c r="HI15" s="374" t="str">
        <f t="shared" si="7"/>
        <v>N</v>
      </c>
      <c r="HJ15" s="374">
        <f t="shared" si="8"/>
        <v>42795</v>
      </c>
      <c r="HK15" s="374">
        <f t="shared" si="9"/>
        <v>44562</v>
      </c>
      <c r="HL15" s="374" t="str">
        <f t="shared" si="10"/>
        <v>N</v>
      </c>
      <c r="HM15" s="374" t="str">
        <f t="shared" si="11"/>
        <v>N</v>
      </c>
      <c r="HN15" s="374" t="str">
        <f>IF(COUNTIF($I5:$GR5,"F")=0,"",HLOOKUP("F",$I5:$GR$80,$HG15,FALSE))</f>
        <v/>
      </c>
      <c r="HP15" s="712"/>
      <c r="HQ15"/>
      <c r="HR15"/>
    </row>
    <row r="16" spans="1:240" x14ac:dyDescent="0.2">
      <c r="A16" s="5" t="str">
        <f>[5]Résumé!$I17</f>
        <v>V25T</v>
      </c>
      <c r="B16" s="36">
        <f>[5]Résumé!$L17</f>
        <v>16.25</v>
      </c>
      <c r="C16" s="36" t="str">
        <f>'[2]AT 1292-15'!$AC43</f>
        <v>-</v>
      </c>
      <c r="D16" s="198" t="str">
        <f>'[6]Etat actuel'!$AD14</f>
        <v>ERS</v>
      </c>
      <c r="E16" s="212" t="s">
        <v>351</v>
      </c>
      <c r="F16" s="5">
        <f>[5]Résumé!$J17</f>
        <v>42223</v>
      </c>
      <c r="G16" s="14">
        <f t="shared" si="0"/>
        <v>48000</v>
      </c>
      <c r="H16" s="208" t="s">
        <v>122</v>
      </c>
      <c r="I16" s="496" t="s">
        <v>318</v>
      </c>
      <c r="J16" s="496" t="s">
        <v>318</v>
      </c>
      <c r="K16" s="496" t="s">
        <v>318</v>
      </c>
      <c r="L16" s="496" t="s">
        <v>318</v>
      </c>
      <c r="M16" s="496" t="s">
        <v>318</v>
      </c>
      <c r="N16" s="496" t="s">
        <v>318</v>
      </c>
      <c r="O16" s="496" t="s">
        <v>318</v>
      </c>
      <c r="P16" s="496" t="s">
        <v>318</v>
      </c>
      <c r="Q16" s="496" t="s">
        <v>318</v>
      </c>
      <c r="R16" s="496" t="s">
        <v>318</v>
      </c>
      <c r="S16" s="496" t="s">
        <v>318</v>
      </c>
      <c r="T16" s="500" t="s">
        <v>318</v>
      </c>
      <c r="U16" s="495" t="s">
        <v>318</v>
      </c>
      <c r="V16" s="496" t="s">
        <v>318</v>
      </c>
      <c r="W16" s="496" t="s">
        <v>318</v>
      </c>
      <c r="X16" s="496" t="s">
        <v>318</v>
      </c>
      <c r="Y16" s="496" t="s">
        <v>318</v>
      </c>
      <c r="Z16" s="43" t="s">
        <v>318</v>
      </c>
      <c r="AA16" s="43" t="s">
        <v>318</v>
      </c>
      <c r="AB16" s="43" t="s">
        <v>318</v>
      </c>
      <c r="AC16" s="43" t="s">
        <v>318</v>
      </c>
      <c r="AD16" s="43" t="s">
        <v>318</v>
      </c>
      <c r="AE16" s="43" t="s">
        <v>318</v>
      </c>
      <c r="AF16" s="424" t="s">
        <v>318</v>
      </c>
      <c r="AG16" s="355" t="s">
        <v>318</v>
      </c>
      <c r="AH16" s="43" t="s">
        <v>318</v>
      </c>
      <c r="AI16" s="43" t="s">
        <v>318</v>
      </c>
      <c r="AJ16" s="43" t="s">
        <v>318</v>
      </c>
      <c r="AK16" s="43" t="s">
        <v>318</v>
      </c>
      <c r="AL16" s="43" t="s">
        <v>318</v>
      </c>
      <c r="AM16" s="43" t="s">
        <v>318</v>
      </c>
      <c r="AN16" s="43" t="s">
        <v>318</v>
      </c>
      <c r="AO16" s="43" t="s">
        <v>318</v>
      </c>
      <c r="AP16" s="43" t="s">
        <v>318</v>
      </c>
      <c r="AQ16" s="43" t="s">
        <v>318</v>
      </c>
      <c r="AR16" s="424" t="s">
        <v>318</v>
      </c>
      <c r="AS16" s="355" t="s">
        <v>318</v>
      </c>
      <c r="AT16" s="43" t="s">
        <v>318</v>
      </c>
      <c r="AU16" s="43" t="s">
        <v>318</v>
      </c>
      <c r="AV16" s="43" t="s">
        <v>318</v>
      </c>
      <c r="AW16" s="43" t="s">
        <v>318</v>
      </c>
      <c r="AX16" s="43" t="s">
        <v>318</v>
      </c>
      <c r="AY16" s="43" t="s">
        <v>318</v>
      </c>
      <c r="AZ16" s="43" t="s">
        <v>318</v>
      </c>
      <c r="BA16" s="43" t="s">
        <v>318</v>
      </c>
      <c r="BB16" s="43" t="s">
        <v>318</v>
      </c>
      <c r="BC16" s="43" t="s">
        <v>318</v>
      </c>
      <c r="BD16" s="424" t="s">
        <v>318</v>
      </c>
      <c r="BE16" s="355" t="s">
        <v>318</v>
      </c>
      <c r="BF16" s="43" t="s">
        <v>318</v>
      </c>
      <c r="BG16" s="43" t="s">
        <v>318</v>
      </c>
      <c r="BH16" s="43" t="s">
        <v>318</v>
      </c>
      <c r="BI16" s="43" t="s">
        <v>318</v>
      </c>
      <c r="BJ16" s="43" t="s">
        <v>318</v>
      </c>
      <c r="BK16" s="43" t="s">
        <v>318</v>
      </c>
      <c r="BL16" s="43" t="s">
        <v>318</v>
      </c>
      <c r="BM16" s="43" t="s">
        <v>318</v>
      </c>
      <c r="BN16" s="43" t="s">
        <v>318</v>
      </c>
      <c r="BO16" s="43" t="s">
        <v>318</v>
      </c>
      <c r="BP16" s="424" t="s">
        <v>318</v>
      </c>
      <c r="BQ16" s="355" t="s">
        <v>318</v>
      </c>
      <c r="BR16" s="43" t="s">
        <v>318</v>
      </c>
      <c r="BS16" s="43" t="s">
        <v>318</v>
      </c>
      <c r="BT16" s="43" t="s">
        <v>318</v>
      </c>
      <c r="BU16" s="43" t="s">
        <v>318</v>
      </c>
      <c r="BV16" s="43" t="s">
        <v>318</v>
      </c>
      <c r="BW16" s="43" t="s">
        <v>318</v>
      </c>
      <c r="BX16" s="43" t="s">
        <v>318</v>
      </c>
      <c r="BY16" s="43" t="s">
        <v>318</v>
      </c>
      <c r="BZ16" s="43" t="s">
        <v>318</v>
      </c>
      <c r="CA16" s="43" t="s">
        <v>318</v>
      </c>
      <c r="CB16" s="424" t="s">
        <v>318</v>
      </c>
      <c r="CC16" s="355" t="s">
        <v>318</v>
      </c>
      <c r="CD16" s="43" t="s">
        <v>318</v>
      </c>
      <c r="CE16" s="43" t="s">
        <v>318</v>
      </c>
      <c r="CF16" s="43" t="s">
        <v>318</v>
      </c>
      <c r="CG16" s="43" t="s">
        <v>318</v>
      </c>
      <c r="CH16" s="43" t="s">
        <v>318</v>
      </c>
      <c r="CI16" s="43" t="s">
        <v>318</v>
      </c>
      <c r="CJ16" s="43" t="s">
        <v>318</v>
      </c>
      <c r="CK16" s="43" t="s">
        <v>318</v>
      </c>
      <c r="CL16" s="43" t="s">
        <v>318</v>
      </c>
      <c r="CM16" s="43" t="s">
        <v>318</v>
      </c>
      <c r="CN16" s="424" t="s">
        <v>318</v>
      </c>
      <c r="CO16" s="355" t="s">
        <v>318</v>
      </c>
      <c r="CP16" s="43" t="s">
        <v>318</v>
      </c>
      <c r="CQ16" s="43" t="s">
        <v>318</v>
      </c>
      <c r="CR16" s="43" t="s">
        <v>318</v>
      </c>
      <c r="CS16" s="43" t="s">
        <v>318</v>
      </c>
      <c r="CT16" s="43" t="s">
        <v>318</v>
      </c>
      <c r="CU16" s="43" t="s">
        <v>318</v>
      </c>
      <c r="CV16" s="43" t="s">
        <v>318</v>
      </c>
      <c r="CW16" s="43" t="s">
        <v>318</v>
      </c>
      <c r="CX16" s="43" t="s">
        <v>318</v>
      </c>
      <c r="CY16" s="43" t="s">
        <v>318</v>
      </c>
      <c r="CZ16" s="424" t="s">
        <v>318</v>
      </c>
      <c r="DA16" s="355" t="s">
        <v>318</v>
      </c>
      <c r="DB16" s="43" t="s">
        <v>318</v>
      </c>
      <c r="DC16" s="43" t="s">
        <v>318</v>
      </c>
      <c r="DD16" s="43" t="s">
        <v>318</v>
      </c>
      <c r="DE16" s="43" t="s">
        <v>318</v>
      </c>
      <c r="DF16" s="43" t="s">
        <v>318</v>
      </c>
      <c r="DG16" s="43" t="s">
        <v>318</v>
      </c>
      <c r="DH16" s="43" t="s">
        <v>318</v>
      </c>
      <c r="DI16" s="43" t="s">
        <v>318</v>
      </c>
      <c r="DJ16" s="43" t="s">
        <v>318</v>
      </c>
      <c r="DK16" s="43" t="s">
        <v>318</v>
      </c>
      <c r="DL16" s="424" t="s">
        <v>318</v>
      </c>
      <c r="DM16" s="355" t="s">
        <v>318</v>
      </c>
      <c r="DN16" s="43" t="s">
        <v>318</v>
      </c>
      <c r="DO16" s="43" t="s">
        <v>318</v>
      </c>
      <c r="DP16" s="43" t="s">
        <v>318</v>
      </c>
      <c r="DQ16" s="43" t="s">
        <v>318</v>
      </c>
      <c r="DR16" s="43" t="s">
        <v>318</v>
      </c>
      <c r="DS16" s="43" t="s">
        <v>318</v>
      </c>
      <c r="DT16" s="43" t="s">
        <v>318</v>
      </c>
      <c r="DU16" s="43" t="s">
        <v>318</v>
      </c>
      <c r="DV16" s="43" t="s">
        <v>318</v>
      </c>
      <c r="DW16" s="43" t="s">
        <v>318</v>
      </c>
      <c r="DX16" s="424" t="s">
        <v>318</v>
      </c>
      <c r="DY16" s="355" t="s">
        <v>318</v>
      </c>
      <c r="DZ16" s="43" t="s">
        <v>318</v>
      </c>
      <c r="EA16" s="43" t="s">
        <v>318</v>
      </c>
      <c r="EB16" s="43" t="s">
        <v>318</v>
      </c>
      <c r="EC16" s="43" t="s">
        <v>318</v>
      </c>
      <c r="ED16" s="43" t="s">
        <v>318</v>
      </c>
      <c r="EE16" s="43" t="s">
        <v>318</v>
      </c>
      <c r="EF16" s="43" t="s">
        <v>318</v>
      </c>
      <c r="EG16" s="43" t="s">
        <v>318</v>
      </c>
      <c r="EH16" s="43" t="s">
        <v>318</v>
      </c>
      <c r="EI16" s="43" t="s">
        <v>318</v>
      </c>
      <c r="EJ16" s="424" t="s">
        <v>318</v>
      </c>
      <c r="EK16" s="355" t="s">
        <v>318</v>
      </c>
      <c r="EL16" s="43" t="s">
        <v>318</v>
      </c>
      <c r="EM16" s="43" t="s">
        <v>318</v>
      </c>
      <c r="EN16" s="43" t="s">
        <v>318</v>
      </c>
      <c r="EO16" s="43" t="s">
        <v>318</v>
      </c>
      <c r="EP16" s="43" t="s">
        <v>318</v>
      </c>
      <c r="EQ16" s="43" t="s">
        <v>318</v>
      </c>
      <c r="ER16" s="43" t="s">
        <v>318</v>
      </c>
      <c r="ES16" s="43" t="s">
        <v>318</v>
      </c>
      <c r="ET16" s="43" t="s">
        <v>318</v>
      </c>
      <c r="EU16" s="43" t="s">
        <v>318</v>
      </c>
      <c r="EV16" s="424" t="s">
        <v>318</v>
      </c>
      <c r="EW16" s="355" t="s">
        <v>318</v>
      </c>
      <c r="EX16" s="43" t="s">
        <v>318</v>
      </c>
      <c r="EY16" s="43" t="s">
        <v>318</v>
      </c>
      <c r="EZ16" s="43" t="s">
        <v>318</v>
      </c>
      <c r="FA16" s="43" t="s">
        <v>318</v>
      </c>
      <c r="FB16" s="43" t="s">
        <v>318</v>
      </c>
      <c r="FC16" s="43" t="s">
        <v>318</v>
      </c>
      <c r="FD16" s="43" t="s">
        <v>318</v>
      </c>
      <c r="FE16" s="43" t="s">
        <v>318</v>
      </c>
      <c r="FF16" s="43" t="s">
        <v>318</v>
      </c>
      <c r="FG16" s="43" t="s">
        <v>318</v>
      </c>
      <c r="FH16" s="424" t="s">
        <v>318</v>
      </c>
      <c r="FI16" s="355" t="s">
        <v>318</v>
      </c>
      <c r="FJ16" s="43" t="s">
        <v>318</v>
      </c>
      <c r="FK16" s="43" t="s">
        <v>318</v>
      </c>
      <c r="FL16" s="43" t="s">
        <v>318</v>
      </c>
      <c r="FM16" s="43" t="s">
        <v>318</v>
      </c>
      <c r="FN16" s="43" t="s">
        <v>318</v>
      </c>
      <c r="FO16" s="43" t="s">
        <v>318</v>
      </c>
      <c r="FP16" s="43" t="s">
        <v>318</v>
      </c>
      <c r="FQ16" s="43" t="s">
        <v>318</v>
      </c>
      <c r="FR16" s="43" t="s">
        <v>318</v>
      </c>
      <c r="FS16" s="43" t="s">
        <v>318</v>
      </c>
      <c r="FT16" s="424" t="s">
        <v>318</v>
      </c>
      <c r="FU16" s="355" t="s">
        <v>318</v>
      </c>
      <c r="FV16" s="43" t="s">
        <v>318</v>
      </c>
      <c r="FW16" s="43" t="s">
        <v>318</v>
      </c>
      <c r="FX16" s="43" t="s">
        <v>318</v>
      </c>
      <c r="FY16" s="43" t="s">
        <v>318</v>
      </c>
      <c r="FZ16" s="43" t="s">
        <v>318</v>
      </c>
      <c r="GA16" s="43" t="s">
        <v>318</v>
      </c>
      <c r="GB16" s="43" t="s">
        <v>318</v>
      </c>
      <c r="GC16" s="43" t="s">
        <v>318</v>
      </c>
      <c r="GD16" s="43" t="s">
        <v>318</v>
      </c>
      <c r="GE16" s="43" t="s">
        <v>318</v>
      </c>
      <c r="GF16" s="424" t="s">
        <v>318</v>
      </c>
      <c r="GG16" s="355" t="s">
        <v>318</v>
      </c>
      <c r="GH16" s="43" t="s">
        <v>318</v>
      </c>
      <c r="GI16" s="43" t="s">
        <v>318</v>
      </c>
      <c r="GJ16" s="43" t="s">
        <v>318</v>
      </c>
      <c r="GK16" s="43" t="s">
        <v>318</v>
      </c>
      <c r="GL16" s="43" t="s">
        <v>318</v>
      </c>
      <c r="GM16" s="43" t="s">
        <v>318</v>
      </c>
      <c r="GN16" s="43" t="s">
        <v>318</v>
      </c>
      <c r="GO16" s="43" t="s">
        <v>195</v>
      </c>
      <c r="GP16" s="43" t="s">
        <v>195</v>
      </c>
      <c r="GQ16" s="43" t="s">
        <v>195</v>
      </c>
      <c r="GR16" s="424" t="s">
        <v>195</v>
      </c>
      <c r="GS16" s="410">
        <v>4434</v>
      </c>
      <c r="GT16" s="384">
        <f t="shared" si="1"/>
        <v>4434</v>
      </c>
      <c r="GU16" s="518">
        <f t="shared" si="2"/>
        <v>0</v>
      </c>
      <c r="GV16" s="20">
        <f t="shared" si="3"/>
        <v>0</v>
      </c>
      <c r="GW16" s="487">
        <f>ROUND([5]Résumé!$P17/30.4,0)</f>
        <v>-16</v>
      </c>
      <c r="GX16" s="186" t="str">
        <f t="shared" si="5"/>
        <v>D604</v>
      </c>
      <c r="GY16" s="374">
        <f t="shared" si="12"/>
        <v>42795</v>
      </c>
      <c r="GZ16" s="374" t="str">
        <f>IF(COUNTIF($I6:$GR6,$GZ$12)=0,"N",HLOOKUP($GZ$12,$I6:$GR$80,$HG16,FALSE))</f>
        <v>N</v>
      </c>
      <c r="HA16" s="374">
        <f>IF(COUNTIF($I6:$GR6,$HA$12)=0,"N",HLOOKUP($HA$12,$I6:$GR$80,$HG16,FALSE))</f>
        <v>42795</v>
      </c>
      <c r="HB16" s="374">
        <f>IF(COUNTIF($I6:$GR6,$HB$12)=0,"N",HLOOKUP($HB$12,$I6:$GR$80,$HG16,FALSE))</f>
        <v>44896</v>
      </c>
      <c r="HC16" s="374">
        <f>IF(COUNTIF($I6:$GR6,$HC$12)=0,"N",HLOOKUP($HC$12,$I6:$GR$80,$HG16,FALSE))</f>
        <v>46327</v>
      </c>
      <c r="HD16" s="374" t="str">
        <f>IF(COUNTIF($I6:$GR6,$HD$12)=0,"N",HLOOKUP($HD$12,$I6:$GR$80,$HG16,FALSE))</f>
        <v>N</v>
      </c>
      <c r="HE16" s="374" t="str">
        <f>IF(COUNTIF($I6:$GR6,$HE$12)=0,"N",HLOOKUP($HE$12,$I6:$GR$80,$HG16,FALSE))</f>
        <v>N</v>
      </c>
      <c r="HF16" s="186">
        <v>5</v>
      </c>
      <c r="HG16" s="186">
        <v>75</v>
      </c>
      <c r="HH16" s="374" t="str">
        <f t="shared" si="6"/>
        <v>N</v>
      </c>
      <c r="HI16" s="374">
        <f t="shared" si="7"/>
        <v>42795</v>
      </c>
      <c r="HJ16" s="374">
        <f t="shared" si="8"/>
        <v>44896</v>
      </c>
      <c r="HK16" s="374">
        <f t="shared" si="9"/>
        <v>46327</v>
      </c>
      <c r="HL16" s="374" t="str">
        <f t="shared" si="10"/>
        <v>N</v>
      </c>
      <c r="HM16" s="374" t="str">
        <f t="shared" si="11"/>
        <v>N</v>
      </c>
      <c r="HN16" s="374" t="str">
        <f>IF(COUNTIF($I6:$GR6,"F")=0,"",HLOOKUP("F",$I6:$GR$80,$HG16,FALSE))</f>
        <v/>
      </c>
      <c r="HP16" s="712"/>
      <c r="HQ16"/>
      <c r="HR16"/>
    </row>
    <row r="17" spans="1:226" ht="15.75" x14ac:dyDescent="0.2">
      <c r="A17" s="5" t="str">
        <f>[5]Résumé!$I18</f>
        <v>V15</v>
      </c>
      <c r="B17" s="36">
        <f>[5]Résumé!$L18</f>
        <v>255.49000000000069</v>
      </c>
      <c r="C17" s="36" t="str">
        <f>'[2]AT 1292-15'!$AC44</f>
        <v>-</v>
      </c>
      <c r="D17" s="198" t="str">
        <f>'[6]Etat actuel'!$AD15</f>
        <v>EMRSV</v>
      </c>
      <c r="E17" s="164" t="s">
        <v>31</v>
      </c>
      <c r="F17" s="5">
        <f>[5]Résumé!$J18</f>
        <v>43181</v>
      </c>
      <c r="G17" s="14">
        <f t="shared" si="0"/>
        <v>43040</v>
      </c>
      <c r="H17" s="207" t="s">
        <v>123</v>
      </c>
      <c r="I17" s="493">
        <v>12</v>
      </c>
      <c r="J17" s="493">
        <v>4</v>
      </c>
      <c r="K17" s="493">
        <v>16</v>
      </c>
      <c r="L17" s="492">
        <v>31</v>
      </c>
      <c r="M17" s="492">
        <v>51</v>
      </c>
      <c r="N17" s="492">
        <v>94</v>
      </c>
      <c r="O17" s="492">
        <v>58</v>
      </c>
      <c r="P17" s="493">
        <v>14</v>
      </c>
      <c r="Q17" s="493">
        <v>26</v>
      </c>
      <c r="R17" s="493">
        <v>36</v>
      </c>
      <c r="S17" s="493"/>
      <c r="T17" s="494"/>
      <c r="U17" s="495">
        <v>1</v>
      </c>
      <c r="V17" s="496">
        <v>1</v>
      </c>
      <c r="W17" s="496">
        <v>1</v>
      </c>
      <c r="X17" s="496">
        <v>23</v>
      </c>
      <c r="Y17" s="496">
        <v>45</v>
      </c>
      <c r="Z17" s="496">
        <v>33</v>
      </c>
      <c r="AA17" s="43"/>
      <c r="AB17" s="496">
        <v>22</v>
      </c>
      <c r="AC17" s="496">
        <v>39</v>
      </c>
      <c r="AD17" s="496">
        <v>38</v>
      </c>
      <c r="AE17" s="43">
        <v>23</v>
      </c>
      <c r="AF17" s="424">
        <v>23</v>
      </c>
      <c r="AG17" s="355">
        <v>23</v>
      </c>
      <c r="AH17" s="43">
        <v>23</v>
      </c>
      <c r="AI17" s="43">
        <v>23</v>
      </c>
      <c r="AJ17" s="43">
        <v>23</v>
      </c>
      <c r="AK17" s="43">
        <v>23</v>
      </c>
      <c r="AL17" s="43">
        <v>23</v>
      </c>
      <c r="AM17" s="43">
        <v>23</v>
      </c>
      <c r="AN17" s="767">
        <v>23</v>
      </c>
      <c r="AO17" s="43">
        <v>15</v>
      </c>
      <c r="AP17" s="769">
        <v>10</v>
      </c>
      <c r="AQ17" s="424" t="s">
        <v>13</v>
      </c>
      <c r="AR17" s="424" t="s">
        <v>13</v>
      </c>
      <c r="AS17" s="355" t="s">
        <v>13</v>
      </c>
      <c r="AT17" s="43" t="s">
        <v>13</v>
      </c>
      <c r="AU17" s="43" t="s">
        <v>13</v>
      </c>
      <c r="AV17" s="43" t="s">
        <v>27</v>
      </c>
      <c r="AW17" s="43" t="s">
        <v>27</v>
      </c>
      <c r="AX17" s="43">
        <v>23</v>
      </c>
      <c r="AY17" s="43">
        <v>23</v>
      </c>
      <c r="AZ17" s="43">
        <v>23</v>
      </c>
      <c r="BA17" s="43">
        <v>23</v>
      </c>
      <c r="BB17" s="43">
        <v>23</v>
      </c>
      <c r="BC17" s="43">
        <v>23</v>
      </c>
      <c r="BD17" s="43">
        <v>23</v>
      </c>
      <c r="BE17" s="355">
        <v>23</v>
      </c>
      <c r="BF17" s="43">
        <v>23</v>
      </c>
      <c r="BG17" s="43">
        <v>23</v>
      </c>
      <c r="BH17" s="43">
        <v>23</v>
      </c>
      <c r="BI17" s="43">
        <v>23</v>
      </c>
      <c r="BJ17" s="43">
        <v>23</v>
      </c>
      <c r="BK17" s="43">
        <v>23</v>
      </c>
      <c r="BL17" s="43">
        <v>23</v>
      </c>
      <c r="BM17" s="43">
        <v>23</v>
      </c>
      <c r="BN17" s="43">
        <v>23</v>
      </c>
      <c r="BO17" s="43">
        <v>23</v>
      </c>
      <c r="BP17" s="424">
        <v>23</v>
      </c>
      <c r="BQ17" s="355">
        <v>23</v>
      </c>
      <c r="BR17" s="43">
        <v>23</v>
      </c>
      <c r="BS17" s="43">
        <v>23</v>
      </c>
      <c r="BT17" s="43">
        <v>23</v>
      </c>
      <c r="BU17" s="43">
        <v>23</v>
      </c>
      <c r="BV17" s="43">
        <v>23</v>
      </c>
      <c r="BW17" s="43">
        <v>23</v>
      </c>
      <c r="BX17" s="43">
        <v>23</v>
      </c>
      <c r="BY17" s="43">
        <v>23</v>
      </c>
      <c r="BZ17" s="43">
        <v>23</v>
      </c>
      <c r="CA17" s="43">
        <v>23</v>
      </c>
      <c r="CB17" s="43">
        <v>23</v>
      </c>
      <c r="CC17" s="355">
        <v>1</v>
      </c>
      <c r="CD17" s="793">
        <v>60</v>
      </c>
      <c r="CE17" s="793">
        <v>60</v>
      </c>
      <c r="CF17" s="793">
        <v>60</v>
      </c>
      <c r="CG17" s="793">
        <v>60</v>
      </c>
      <c r="CH17" s="43">
        <v>1</v>
      </c>
      <c r="CI17" s="43">
        <v>23</v>
      </c>
      <c r="CJ17" s="43">
        <v>23</v>
      </c>
      <c r="CK17" s="43">
        <v>23</v>
      </c>
      <c r="CL17" s="43">
        <v>23</v>
      </c>
      <c r="CM17" s="43">
        <v>23</v>
      </c>
      <c r="CN17" s="424">
        <v>23</v>
      </c>
      <c r="CO17" s="355">
        <v>23</v>
      </c>
      <c r="CP17" s="43">
        <v>23</v>
      </c>
      <c r="CQ17" s="43">
        <v>23</v>
      </c>
      <c r="CR17" s="43">
        <v>23</v>
      </c>
      <c r="CS17" s="43">
        <v>13</v>
      </c>
      <c r="CT17" s="43" t="s">
        <v>197</v>
      </c>
      <c r="CU17" s="43" t="s">
        <v>197</v>
      </c>
      <c r="CV17" s="43" t="s">
        <v>197</v>
      </c>
      <c r="CW17" s="43" t="s">
        <v>197</v>
      </c>
      <c r="CX17" s="43" t="s">
        <v>197</v>
      </c>
      <c r="CY17" s="43" t="s">
        <v>197</v>
      </c>
      <c r="CZ17" s="43" t="s">
        <v>197</v>
      </c>
      <c r="DA17" s="355" t="s">
        <v>197</v>
      </c>
      <c r="DB17" s="43" t="s">
        <v>14</v>
      </c>
      <c r="DC17" s="43" t="s">
        <v>14</v>
      </c>
      <c r="DD17" s="43" t="s">
        <v>14</v>
      </c>
      <c r="DE17" s="355" t="s">
        <v>14</v>
      </c>
      <c r="DF17" s="43" t="s">
        <v>14</v>
      </c>
      <c r="DG17" s="43" t="s">
        <v>14</v>
      </c>
      <c r="DH17" s="43" t="s">
        <v>269</v>
      </c>
      <c r="DI17" s="43" t="s">
        <v>269</v>
      </c>
      <c r="DJ17" s="43" t="s">
        <v>269</v>
      </c>
      <c r="DK17" s="43" t="s">
        <v>269</v>
      </c>
      <c r="DL17" s="424" t="s">
        <v>269</v>
      </c>
      <c r="DM17" s="355" t="s">
        <v>269</v>
      </c>
      <c r="DN17" s="43">
        <v>23</v>
      </c>
      <c r="DO17" s="43">
        <v>23</v>
      </c>
      <c r="DP17" s="43">
        <v>23</v>
      </c>
      <c r="DQ17" s="43">
        <v>23</v>
      </c>
      <c r="DR17" s="43">
        <v>23</v>
      </c>
      <c r="DS17" s="43">
        <v>23</v>
      </c>
      <c r="DT17" s="43">
        <v>23</v>
      </c>
      <c r="DU17" s="43">
        <v>23</v>
      </c>
      <c r="DV17" s="43">
        <v>23</v>
      </c>
      <c r="DW17" s="43">
        <v>23</v>
      </c>
      <c r="DX17" s="424">
        <v>23</v>
      </c>
      <c r="DY17" s="355">
        <v>23</v>
      </c>
      <c r="DZ17" s="43">
        <v>23</v>
      </c>
      <c r="EA17" s="43">
        <v>23</v>
      </c>
      <c r="EB17" s="43">
        <v>23</v>
      </c>
      <c r="EC17" s="43">
        <v>23</v>
      </c>
      <c r="ED17" s="43">
        <v>23</v>
      </c>
      <c r="EE17" s="43">
        <v>23</v>
      </c>
      <c r="EF17" s="43">
        <v>23</v>
      </c>
      <c r="EG17" s="43">
        <v>23</v>
      </c>
      <c r="EH17" s="43">
        <v>23</v>
      </c>
      <c r="EI17" s="43">
        <v>23</v>
      </c>
      <c r="EJ17" s="43">
        <v>23</v>
      </c>
      <c r="EK17" s="355">
        <v>23</v>
      </c>
      <c r="EL17" s="43">
        <v>23</v>
      </c>
      <c r="EM17" s="43">
        <v>23</v>
      </c>
      <c r="EN17" s="43">
        <v>23</v>
      </c>
      <c r="EO17" s="43">
        <v>23</v>
      </c>
      <c r="EP17" s="43">
        <v>23</v>
      </c>
      <c r="EQ17" s="43">
        <v>23</v>
      </c>
      <c r="ER17" s="43">
        <v>23</v>
      </c>
      <c r="ES17" s="43">
        <v>23</v>
      </c>
      <c r="ET17" s="43">
        <v>23</v>
      </c>
      <c r="EU17" s="43">
        <v>23</v>
      </c>
      <c r="EV17" s="424">
        <v>23</v>
      </c>
      <c r="EW17" s="355">
        <v>23</v>
      </c>
      <c r="EX17" s="43">
        <v>23</v>
      </c>
      <c r="EY17" s="43">
        <v>23</v>
      </c>
      <c r="EZ17" s="43" t="s">
        <v>15</v>
      </c>
      <c r="FA17" s="43" t="s">
        <v>15</v>
      </c>
      <c r="FB17" s="43" t="s">
        <v>15</v>
      </c>
      <c r="FC17" s="43" t="s">
        <v>15</v>
      </c>
      <c r="FD17" s="43" t="s">
        <v>15</v>
      </c>
      <c r="FE17" s="43">
        <v>23</v>
      </c>
      <c r="FF17" s="43">
        <v>23</v>
      </c>
      <c r="FG17" s="43">
        <v>23</v>
      </c>
      <c r="FH17" s="424">
        <v>23</v>
      </c>
      <c r="FI17" s="355">
        <v>23</v>
      </c>
      <c r="FJ17" s="43">
        <v>23</v>
      </c>
      <c r="FK17" s="43">
        <v>23</v>
      </c>
      <c r="FL17" s="43">
        <v>23</v>
      </c>
      <c r="FM17" s="43">
        <v>23</v>
      </c>
      <c r="FN17" s="43">
        <v>23</v>
      </c>
      <c r="FO17" s="43">
        <v>23</v>
      </c>
      <c r="FP17" s="43">
        <v>23</v>
      </c>
      <c r="FQ17" s="43">
        <v>23</v>
      </c>
      <c r="FR17" s="43">
        <v>23</v>
      </c>
      <c r="FS17" s="43">
        <v>23</v>
      </c>
      <c r="FT17" s="424">
        <v>23</v>
      </c>
      <c r="FU17" s="355">
        <v>23</v>
      </c>
      <c r="FV17" s="43">
        <v>23</v>
      </c>
      <c r="FW17" s="43">
        <v>23</v>
      </c>
      <c r="FX17" s="43">
        <v>23</v>
      </c>
      <c r="FY17" s="43">
        <v>23</v>
      </c>
      <c r="FZ17" s="43">
        <v>23</v>
      </c>
      <c r="GA17" s="43">
        <v>23</v>
      </c>
      <c r="GB17" s="43">
        <v>23</v>
      </c>
      <c r="GC17" s="43">
        <v>23</v>
      </c>
      <c r="GD17" s="43">
        <v>23</v>
      </c>
      <c r="GE17" s="43">
        <v>23</v>
      </c>
      <c r="GF17" s="424">
        <v>23</v>
      </c>
      <c r="GG17" s="355">
        <v>23</v>
      </c>
      <c r="GH17" s="43">
        <v>23</v>
      </c>
      <c r="GI17" s="43">
        <v>23</v>
      </c>
      <c r="GJ17" s="43">
        <v>23</v>
      </c>
      <c r="GK17" s="43">
        <v>23</v>
      </c>
      <c r="GL17" s="43">
        <v>23</v>
      </c>
      <c r="GM17" s="43">
        <v>23</v>
      </c>
      <c r="GN17" s="43">
        <v>23</v>
      </c>
      <c r="GO17" s="43" t="s">
        <v>195</v>
      </c>
      <c r="GP17" s="43" t="s">
        <v>195</v>
      </c>
      <c r="GQ17" s="43" t="s">
        <v>195</v>
      </c>
      <c r="GR17" s="424" t="s">
        <v>195</v>
      </c>
      <c r="GS17" s="410">
        <v>4589</v>
      </c>
      <c r="GT17" s="384">
        <f t="shared" si="1"/>
        <v>8289</v>
      </c>
      <c r="GU17" s="154">
        <f t="shared" si="2"/>
        <v>0</v>
      </c>
      <c r="GV17" s="457">
        <f t="shared" si="3"/>
        <v>0</v>
      </c>
      <c r="GW17" s="487">
        <f>ROUND([5]Résumé!$P18/30.4,0)</f>
        <v>24</v>
      </c>
      <c r="GX17" s="186" t="str">
        <f t="shared" si="5"/>
        <v>D605</v>
      </c>
      <c r="GY17" s="374">
        <f t="shared" si="12"/>
        <v>48000</v>
      </c>
      <c r="GZ17" s="374" t="str">
        <f>IF(COUNTIF($I7:$GR7,$GZ$12)=0,"N",HLOOKUP($GZ$12,$I7:$GR$80,$HG17,FALSE))</f>
        <v>N</v>
      </c>
      <c r="HA17" s="374" t="str">
        <f>IF(COUNTIF($I7:$GR7,$HA$12)=0,"N",HLOOKUP($HA$12,$I7:$GR$80,$HG17,FALSE))</f>
        <v>N</v>
      </c>
      <c r="HB17" s="374" t="str">
        <f>IF(COUNTIF($I7:$GR7,$HB$12)=0,"N",HLOOKUP($HB$12,$I7:$GR$80,$HG17,FALSE))</f>
        <v>N</v>
      </c>
      <c r="HC17" s="374" t="str">
        <f>IF(COUNTIF($I7:$GR7,$HC$12)=0,"N",HLOOKUP($HC$12,$I7:$GR$80,$HG17,FALSE))</f>
        <v>N</v>
      </c>
      <c r="HD17" s="374" t="str">
        <f>IF(COUNTIF($I7:$GR7,$HD$12)=0,"N",HLOOKUP($HD$12,$I7:$GR$80,$HG17,FALSE))</f>
        <v>N</v>
      </c>
      <c r="HE17" s="374" t="str">
        <f>IF(COUNTIF($I7:$GR7,$HE$12)=0,"N",HLOOKUP($HE$12,$I7:$GR$80,$HG17,FALSE))</f>
        <v>N</v>
      </c>
      <c r="HF17" s="186">
        <v>6</v>
      </c>
      <c r="HG17" s="186">
        <v>74</v>
      </c>
      <c r="HH17" s="374" t="str">
        <f t="shared" si="6"/>
        <v>N</v>
      </c>
      <c r="HI17" s="374" t="str">
        <f t="shared" si="7"/>
        <v>N</v>
      </c>
      <c r="HJ17" s="374" t="str">
        <f t="shared" si="8"/>
        <v>N</v>
      </c>
      <c r="HK17" s="374" t="str">
        <f t="shared" si="9"/>
        <v>N</v>
      </c>
      <c r="HL17" s="374" t="str">
        <f t="shared" si="10"/>
        <v>N</v>
      </c>
      <c r="HM17" s="374" t="str">
        <f t="shared" si="11"/>
        <v>N</v>
      </c>
      <c r="HN17" s="374" t="str">
        <f>IF(COUNTIF($I7:$GR7,"F")=0,"",HLOOKUP("F",$I7:$GR$80,$HG17,FALSE))</f>
        <v/>
      </c>
      <c r="HP17" s="712"/>
      <c r="HQ17"/>
      <c r="HR17"/>
    </row>
    <row r="18" spans="1:226" x14ac:dyDescent="0.2">
      <c r="A18" s="5" t="str">
        <f>[5]Résumé!$I19</f>
        <v>V30</v>
      </c>
      <c r="B18" s="36">
        <f>[5]Résumé!$L19</f>
        <v>211.82999999999993</v>
      </c>
      <c r="C18" s="36">
        <f>'[2]AT 1292-15'!$AC45</f>
        <v>0</v>
      </c>
      <c r="D18" s="198" t="str">
        <f>'[6]Etat actuel'!$AD16</f>
        <v>ERS</v>
      </c>
      <c r="E18" s="212" t="s">
        <v>520</v>
      </c>
      <c r="F18" s="5">
        <f>[5]Résumé!$J19</f>
        <v>42684</v>
      </c>
      <c r="G18" s="14">
        <f t="shared" si="0"/>
        <v>42552</v>
      </c>
      <c r="H18" s="704" t="s">
        <v>124</v>
      </c>
      <c r="I18" s="493">
        <v>26</v>
      </c>
      <c r="J18" s="493">
        <v>33</v>
      </c>
      <c r="K18" s="493">
        <v>26</v>
      </c>
      <c r="L18" s="493">
        <v>58</v>
      </c>
      <c r="M18" s="493">
        <v>48</v>
      </c>
      <c r="N18" s="493">
        <v>44</v>
      </c>
      <c r="O18" s="493">
        <v>11</v>
      </c>
      <c r="P18" s="493">
        <v>2</v>
      </c>
      <c r="Q18" s="493">
        <v>44</v>
      </c>
      <c r="R18" s="493">
        <v>40</v>
      </c>
      <c r="S18" s="493">
        <v>54</v>
      </c>
      <c r="T18" s="494">
        <v>28</v>
      </c>
      <c r="U18" s="495">
        <v>22</v>
      </c>
      <c r="V18" s="496">
        <v>26</v>
      </c>
      <c r="W18" s="496"/>
      <c r="X18" s="496"/>
      <c r="Y18" s="496"/>
      <c r="Z18" s="496">
        <v>1</v>
      </c>
      <c r="AA18" s="43" t="s">
        <v>16</v>
      </c>
      <c r="AB18" s="43" t="s">
        <v>16</v>
      </c>
      <c r="AC18" s="43" t="s">
        <v>16</v>
      </c>
      <c r="AD18" s="43" t="s">
        <v>16</v>
      </c>
      <c r="AE18" s="43" t="s">
        <v>16</v>
      </c>
      <c r="AF18" s="424" t="s">
        <v>16</v>
      </c>
      <c r="AG18" s="355">
        <v>23</v>
      </c>
      <c r="AH18" s="43">
        <v>23</v>
      </c>
      <c r="AI18" s="43">
        <v>23</v>
      </c>
      <c r="AJ18" s="43">
        <v>23</v>
      </c>
      <c r="AK18" s="43">
        <v>23</v>
      </c>
      <c r="AL18" s="43">
        <v>23</v>
      </c>
      <c r="AM18" s="43">
        <v>23</v>
      </c>
      <c r="AN18" s="43">
        <v>23</v>
      </c>
      <c r="AO18" s="43">
        <v>23</v>
      </c>
      <c r="AP18" s="43">
        <v>23</v>
      </c>
      <c r="AQ18" s="43">
        <v>23</v>
      </c>
      <c r="AR18" s="424">
        <v>23</v>
      </c>
      <c r="AS18" s="355">
        <v>23</v>
      </c>
      <c r="AT18" s="43">
        <v>23</v>
      </c>
      <c r="AU18" s="43">
        <v>23</v>
      </c>
      <c r="AV18" s="43">
        <v>23</v>
      </c>
      <c r="AW18" s="43">
        <v>23</v>
      </c>
      <c r="AX18" s="43">
        <v>23</v>
      </c>
      <c r="AY18" s="43">
        <v>23</v>
      </c>
      <c r="AZ18" s="43">
        <v>23</v>
      </c>
      <c r="BA18" s="43">
        <v>23</v>
      </c>
      <c r="BB18" s="43">
        <v>23</v>
      </c>
      <c r="BC18" s="43">
        <v>23</v>
      </c>
      <c r="BD18" s="43">
        <v>23</v>
      </c>
      <c r="BE18" s="355" t="s">
        <v>196</v>
      </c>
      <c r="BF18" s="43" t="s">
        <v>196</v>
      </c>
      <c r="BG18" s="43" t="s">
        <v>196</v>
      </c>
      <c r="BH18" s="43" t="s">
        <v>196</v>
      </c>
      <c r="BI18" s="43" t="s">
        <v>196</v>
      </c>
      <c r="BJ18" s="43" t="s">
        <v>196</v>
      </c>
      <c r="BK18" s="43" t="s">
        <v>196</v>
      </c>
      <c r="BL18" s="43" t="s">
        <v>196</v>
      </c>
      <c r="BM18" s="43" t="s">
        <v>196</v>
      </c>
      <c r="BN18" s="43" t="s">
        <v>196</v>
      </c>
      <c r="BO18" s="43" t="s">
        <v>196</v>
      </c>
      <c r="BP18" s="424" t="s">
        <v>196</v>
      </c>
      <c r="BQ18" s="355">
        <v>23</v>
      </c>
      <c r="BR18" s="43">
        <v>23</v>
      </c>
      <c r="BS18" s="43">
        <v>23</v>
      </c>
      <c r="BT18" s="43">
        <v>23</v>
      </c>
      <c r="BU18" s="43">
        <v>23</v>
      </c>
      <c r="BV18" s="43">
        <v>23</v>
      </c>
      <c r="BW18" s="43">
        <v>23</v>
      </c>
      <c r="BX18" s="43">
        <v>23</v>
      </c>
      <c r="BY18" s="43">
        <v>23</v>
      </c>
      <c r="BZ18" s="43">
        <v>23</v>
      </c>
      <c r="CA18" s="43">
        <v>23</v>
      </c>
      <c r="CB18" s="424">
        <v>23</v>
      </c>
      <c r="CC18" s="355">
        <v>23</v>
      </c>
      <c r="CD18" s="43">
        <v>23</v>
      </c>
      <c r="CE18" s="43">
        <v>23</v>
      </c>
      <c r="CF18" s="43">
        <v>23</v>
      </c>
      <c r="CG18" s="43">
        <v>23</v>
      </c>
      <c r="CH18" s="43">
        <v>23</v>
      </c>
      <c r="CI18" s="43">
        <v>23</v>
      </c>
      <c r="CJ18" s="43">
        <v>23</v>
      </c>
      <c r="CK18" s="43">
        <v>23</v>
      </c>
      <c r="CL18" s="43">
        <v>23</v>
      </c>
      <c r="CM18" s="43">
        <v>23</v>
      </c>
      <c r="CN18" s="424">
        <v>23</v>
      </c>
      <c r="CO18" s="355">
        <v>23</v>
      </c>
      <c r="CP18" s="43">
        <v>23</v>
      </c>
      <c r="CQ18" s="43">
        <v>23</v>
      </c>
      <c r="CR18" s="43">
        <v>23</v>
      </c>
      <c r="CS18" s="43" t="s">
        <v>195</v>
      </c>
      <c r="CT18" s="43" t="s">
        <v>195</v>
      </c>
      <c r="CU18" s="43" t="s">
        <v>195</v>
      </c>
      <c r="CV18" s="43" t="s">
        <v>195</v>
      </c>
      <c r="CW18" s="43" t="s">
        <v>195</v>
      </c>
      <c r="CX18" s="43" t="s">
        <v>195</v>
      </c>
      <c r="CY18" s="43" t="s">
        <v>195</v>
      </c>
      <c r="CZ18" s="43" t="s">
        <v>195</v>
      </c>
      <c r="DA18" s="43" t="s">
        <v>195</v>
      </c>
      <c r="DB18" s="43" t="s">
        <v>195</v>
      </c>
      <c r="DC18" s="43" t="s">
        <v>195</v>
      </c>
      <c r="DD18" s="43" t="s">
        <v>195</v>
      </c>
      <c r="DE18" s="43" t="s">
        <v>195</v>
      </c>
      <c r="DF18" s="43" t="s">
        <v>195</v>
      </c>
      <c r="DG18" s="43" t="s">
        <v>195</v>
      </c>
      <c r="DH18" s="43" t="s">
        <v>195</v>
      </c>
      <c r="DI18" s="43" t="s">
        <v>195</v>
      </c>
      <c r="DJ18" s="43" t="s">
        <v>195</v>
      </c>
      <c r="DK18" s="43" t="s">
        <v>195</v>
      </c>
      <c r="DL18" s="424" t="s">
        <v>195</v>
      </c>
      <c r="DM18" s="355" t="s">
        <v>195</v>
      </c>
      <c r="DN18" s="43" t="s">
        <v>195</v>
      </c>
      <c r="DO18" s="43" t="s">
        <v>195</v>
      </c>
      <c r="DP18" s="43" t="s">
        <v>195</v>
      </c>
      <c r="DQ18" s="43" t="s">
        <v>195</v>
      </c>
      <c r="DR18" s="43" t="s">
        <v>195</v>
      </c>
      <c r="DS18" s="43" t="s">
        <v>195</v>
      </c>
      <c r="DT18" s="43" t="s">
        <v>195</v>
      </c>
      <c r="DU18" s="43" t="s">
        <v>195</v>
      </c>
      <c r="DV18" s="43" t="s">
        <v>195</v>
      </c>
      <c r="DW18" s="43" t="s">
        <v>195</v>
      </c>
      <c r="DX18" s="424" t="s">
        <v>195</v>
      </c>
      <c r="DY18" s="355" t="s">
        <v>195</v>
      </c>
      <c r="DZ18" s="43" t="s">
        <v>195</v>
      </c>
      <c r="EA18" s="43" t="s">
        <v>195</v>
      </c>
      <c r="EB18" s="43" t="s">
        <v>195</v>
      </c>
      <c r="EC18" s="43" t="s">
        <v>195</v>
      </c>
      <c r="ED18" s="43" t="s">
        <v>195</v>
      </c>
      <c r="EE18" s="43" t="s">
        <v>195</v>
      </c>
      <c r="EF18" s="43" t="s">
        <v>195</v>
      </c>
      <c r="EG18" s="43" t="s">
        <v>195</v>
      </c>
      <c r="EH18" s="43" t="s">
        <v>195</v>
      </c>
      <c r="EI18" s="43" t="s">
        <v>195</v>
      </c>
      <c r="EJ18" s="424" t="s">
        <v>195</v>
      </c>
      <c r="EK18" s="355" t="s">
        <v>195</v>
      </c>
      <c r="EL18" s="43" t="s">
        <v>195</v>
      </c>
      <c r="EM18" s="43" t="s">
        <v>195</v>
      </c>
      <c r="EN18" s="43" t="s">
        <v>195</v>
      </c>
      <c r="EO18" s="43" t="s">
        <v>195</v>
      </c>
      <c r="EP18" s="43" t="s">
        <v>195</v>
      </c>
      <c r="EQ18" s="43" t="s">
        <v>195</v>
      </c>
      <c r="ER18" s="43" t="s">
        <v>195</v>
      </c>
      <c r="ES18" s="43" t="s">
        <v>195</v>
      </c>
      <c r="ET18" s="43" t="s">
        <v>195</v>
      </c>
      <c r="EU18" s="43" t="s">
        <v>195</v>
      </c>
      <c r="EV18" s="424" t="s">
        <v>195</v>
      </c>
      <c r="EW18" s="355" t="s">
        <v>195</v>
      </c>
      <c r="EX18" s="43" t="s">
        <v>195</v>
      </c>
      <c r="EY18" s="43" t="s">
        <v>195</v>
      </c>
      <c r="EZ18" s="43" t="s">
        <v>195</v>
      </c>
      <c r="FA18" s="43" t="s">
        <v>195</v>
      </c>
      <c r="FB18" s="43" t="s">
        <v>195</v>
      </c>
      <c r="FC18" s="43" t="s">
        <v>195</v>
      </c>
      <c r="FD18" s="43" t="s">
        <v>195</v>
      </c>
      <c r="FE18" s="43" t="s">
        <v>195</v>
      </c>
      <c r="FF18" s="43" t="s">
        <v>195</v>
      </c>
      <c r="FG18" s="43" t="s">
        <v>195</v>
      </c>
      <c r="FH18" s="424" t="s">
        <v>195</v>
      </c>
      <c r="FI18" s="355" t="s">
        <v>195</v>
      </c>
      <c r="FJ18" s="43" t="s">
        <v>195</v>
      </c>
      <c r="FK18" s="43" t="s">
        <v>195</v>
      </c>
      <c r="FL18" s="43" t="s">
        <v>195</v>
      </c>
      <c r="FM18" s="43" t="s">
        <v>195</v>
      </c>
      <c r="FN18" s="43" t="s">
        <v>195</v>
      </c>
      <c r="FO18" s="43" t="s">
        <v>195</v>
      </c>
      <c r="FP18" s="43" t="s">
        <v>195</v>
      </c>
      <c r="FQ18" s="43" t="s">
        <v>195</v>
      </c>
      <c r="FR18" s="43" t="s">
        <v>195</v>
      </c>
      <c r="FS18" s="43" t="s">
        <v>195</v>
      </c>
      <c r="FT18" s="424" t="s">
        <v>195</v>
      </c>
      <c r="FU18" s="355" t="s">
        <v>195</v>
      </c>
      <c r="FV18" s="43" t="s">
        <v>195</v>
      </c>
      <c r="FW18" s="43" t="s">
        <v>195</v>
      </c>
      <c r="FX18" s="43" t="s">
        <v>195</v>
      </c>
      <c r="FY18" s="43" t="s">
        <v>195</v>
      </c>
      <c r="FZ18" s="43" t="s">
        <v>195</v>
      </c>
      <c r="GA18" s="43" t="s">
        <v>195</v>
      </c>
      <c r="GB18" s="43" t="s">
        <v>195</v>
      </c>
      <c r="GC18" s="43" t="s">
        <v>195</v>
      </c>
      <c r="GD18" s="43" t="s">
        <v>195</v>
      </c>
      <c r="GE18" s="43" t="s">
        <v>195</v>
      </c>
      <c r="GF18" s="424" t="s">
        <v>195</v>
      </c>
      <c r="GG18" s="355" t="s">
        <v>195</v>
      </c>
      <c r="GH18" s="43" t="s">
        <v>195</v>
      </c>
      <c r="GI18" s="43" t="s">
        <v>195</v>
      </c>
      <c r="GJ18" s="43" t="s">
        <v>195</v>
      </c>
      <c r="GK18" s="43" t="s">
        <v>195</v>
      </c>
      <c r="GL18" s="43" t="s">
        <v>195</v>
      </c>
      <c r="GM18" s="43" t="s">
        <v>195</v>
      </c>
      <c r="GN18" s="43" t="s">
        <v>195</v>
      </c>
      <c r="GO18" s="43" t="s">
        <v>195</v>
      </c>
      <c r="GP18" s="43" t="s">
        <v>195</v>
      </c>
      <c r="GQ18" s="43" t="s">
        <v>195</v>
      </c>
      <c r="GR18" s="424" t="s">
        <v>195</v>
      </c>
      <c r="GS18" s="410">
        <v>4940</v>
      </c>
      <c r="GT18" s="384">
        <f t="shared" si="1"/>
        <v>6599</v>
      </c>
      <c r="GU18" s="518">
        <f t="shared" si="2"/>
        <v>0</v>
      </c>
      <c r="GV18" s="20">
        <f t="shared" si="3"/>
        <v>0</v>
      </c>
      <c r="GW18" s="487">
        <f>ROUND([5]Résumé!$P19/30.4,0)</f>
        <v>24</v>
      </c>
      <c r="GX18" s="186" t="str">
        <f t="shared" si="5"/>
        <v>D606</v>
      </c>
      <c r="GY18" s="374">
        <f t="shared" si="12"/>
        <v>42491</v>
      </c>
      <c r="GZ18" s="374" t="str">
        <f>IF(COUNTIF($I8:$GR8,$GZ$12)=0,"N",HLOOKUP($GZ$12,$I8:$GR$80,$HG18,FALSE))</f>
        <v>N</v>
      </c>
      <c r="HA18" s="374">
        <f>IF(COUNTIF($I8:$GR8,$HA$12)=0,"N",HLOOKUP($HA$12,$I8:$GR$80,$HG18,FALSE))</f>
        <v>42491</v>
      </c>
      <c r="HB18" s="374">
        <f>IF(COUNTIF($I8:$GR8,$HB$12)=0,"N",HLOOKUP($HB$12,$I8:$GR$80,$HG18,FALSE))</f>
        <v>44013</v>
      </c>
      <c r="HC18" s="374">
        <f>IF(COUNTIF($I8:$GR8,$HC$12)=0,"N",HLOOKUP($HC$12,$I8:$GR$80,$HG18,FALSE))</f>
        <v>45597</v>
      </c>
      <c r="HD18" s="374" t="str">
        <f>IF(COUNTIF($I8:$GR8,$HD$12)=0,"N",HLOOKUP($HD$12,$I8:$GR$80,$HG18,FALSE))</f>
        <v>N</v>
      </c>
      <c r="HE18" s="374" t="str">
        <f>IF(COUNTIF($I8:$GR8,$HE$12)=0,"N",HLOOKUP($HE$12,$I8:$GR$80,$HG18,FALSE))</f>
        <v>N</v>
      </c>
      <c r="HF18" s="186">
        <v>7</v>
      </c>
      <c r="HG18" s="186">
        <v>73</v>
      </c>
      <c r="HH18" s="374" t="str">
        <f t="shared" si="6"/>
        <v>N</v>
      </c>
      <c r="HI18" s="374">
        <f t="shared" si="7"/>
        <v>42491</v>
      </c>
      <c r="HJ18" s="374">
        <f t="shared" si="8"/>
        <v>44013</v>
      </c>
      <c r="HK18" s="374">
        <f t="shared" si="9"/>
        <v>45597</v>
      </c>
      <c r="HL18" s="374" t="str">
        <f t="shared" si="10"/>
        <v>N</v>
      </c>
      <c r="HM18" s="374" t="str">
        <f t="shared" si="11"/>
        <v>N</v>
      </c>
      <c r="HN18" s="374" t="str">
        <f>IF(COUNTIF($I8:$GR8,"F")=0,"",HLOOKUP("F",$I8:$GR$80,$HG18,FALSE))</f>
        <v/>
      </c>
      <c r="HP18" s="712"/>
      <c r="HQ18"/>
      <c r="HR18"/>
    </row>
    <row r="19" spans="1:226" x14ac:dyDescent="0.2">
      <c r="A19" s="5" t="str">
        <f>[5]Résumé!$I21</f>
        <v>V10</v>
      </c>
      <c r="B19" s="36">
        <f>[5]Résumé!$L$21</f>
        <v>274.95000000000073</v>
      </c>
      <c r="C19" s="746">
        <f>'[2]AT 1292-15'!$AC46</f>
        <v>66</v>
      </c>
      <c r="D19" s="198" t="str">
        <f>'[6]Etat actuel'!$AD17</f>
        <v/>
      </c>
      <c r="E19" s="212" t="s">
        <v>520</v>
      </c>
      <c r="F19" s="5">
        <f>[5]Résumé!$J$21</f>
        <v>42773</v>
      </c>
      <c r="G19" s="14">
        <f t="shared" si="0"/>
        <v>42736</v>
      </c>
      <c r="H19" s="704" t="s">
        <v>125</v>
      </c>
      <c r="I19" s="493">
        <v>22</v>
      </c>
      <c r="J19" s="493">
        <v>26</v>
      </c>
      <c r="K19" s="493">
        <v>33</v>
      </c>
      <c r="L19" s="493">
        <v>7</v>
      </c>
      <c r="M19" s="493">
        <v>45</v>
      </c>
      <c r="N19" s="493">
        <v>59</v>
      </c>
      <c r="O19" s="493">
        <v>26</v>
      </c>
      <c r="P19" s="493">
        <v>13</v>
      </c>
      <c r="Q19" s="493"/>
      <c r="R19" s="493"/>
      <c r="S19" s="493"/>
      <c r="T19" s="494"/>
      <c r="U19" s="495">
        <v>6</v>
      </c>
      <c r="V19" s="496">
        <v>22</v>
      </c>
      <c r="W19" s="496">
        <v>52</v>
      </c>
      <c r="X19" s="496">
        <v>46</v>
      </c>
      <c r="Y19" s="496">
        <v>22</v>
      </c>
      <c r="Z19" s="496">
        <v>21</v>
      </c>
      <c r="AA19" s="496">
        <v>16</v>
      </c>
      <c r="AB19" s="496">
        <v>22</v>
      </c>
      <c r="AC19" s="496">
        <v>14</v>
      </c>
      <c r="AD19" s="496">
        <v>39</v>
      </c>
      <c r="AE19" s="43">
        <v>23</v>
      </c>
      <c r="AF19" s="424">
        <v>23</v>
      </c>
      <c r="AG19" s="769" t="s">
        <v>12</v>
      </c>
      <c r="AH19" s="43" t="s">
        <v>12</v>
      </c>
      <c r="AI19" s="43" t="s">
        <v>12</v>
      </c>
      <c r="AJ19" s="43" t="s">
        <v>12</v>
      </c>
      <c r="AK19" s="43" t="s">
        <v>12</v>
      </c>
      <c r="AL19" s="43" t="s">
        <v>12</v>
      </c>
      <c r="AM19" s="43">
        <v>23</v>
      </c>
      <c r="AN19" s="43">
        <v>23</v>
      </c>
      <c r="AO19" s="43">
        <v>23</v>
      </c>
      <c r="AP19" s="43" t="s">
        <v>277</v>
      </c>
      <c r="AQ19" s="43" t="s">
        <v>277</v>
      </c>
      <c r="AR19" s="424">
        <v>23</v>
      </c>
      <c r="AS19" s="355">
        <v>23</v>
      </c>
      <c r="AT19" s="43">
        <v>23</v>
      </c>
      <c r="AU19" s="43">
        <v>23</v>
      </c>
      <c r="AV19" s="43">
        <v>23</v>
      </c>
      <c r="AW19" s="43">
        <v>23</v>
      </c>
      <c r="AX19" s="43">
        <v>23</v>
      </c>
      <c r="AY19" s="43">
        <v>23</v>
      </c>
      <c r="AZ19" s="43">
        <v>23</v>
      </c>
      <c r="BA19" s="43">
        <v>23</v>
      </c>
      <c r="BB19" s="43">
        <v>23</v>
      </c>
      <c r="BC19" s="43">
        <v>23</v>
      </c>
      <c r="BD19" s="424">
        <v>23</v>
      </c>
      <c r="BE19" s="355">
        <v>23</v>
      </c>
      <c r="BF19" s="43">
        <v>23</v>
      </c>
      <c r="BG19" s="43">
        <v>23</v>
      </c>
      <c r="BH19" s="43">
        <v>23</v>
      </c>
      <c r="BI19" s="43">
        <v>23</v>
      </c>
      <c r="BJ19" s="43">
        <v>23</v>
      </c>
      <c r="BK19" s="43">
        <v>23</v>
      </c>
      <c r="BL19" s="43">
        <v>23</v>
      </c>
      <c r="BM19" s="43">
        <v>23</v>
      </c>
      <c r="BN19" s="43">
        <v>23</v>
      </c>
      <c r="BO19" s="43">
        <v>23</v>
      </c>
      <c r="BP19" s="424">
        <v>23</v>
      </c>
      <c r="BQ19" s="355">
        <v>23</v>
      </c>
      <c r="BR19" s="43">
        <v>23</v>
      </c>
      <c r="BS19" s="43">
        <v>23</v>
      </c>
      <c r="BT19" s="43" t="s">
        <v>196</v>
      </c>
      <c r="BU19" s="43" t="s">
        <v>196</v>
      </c>
      <c r="BV19" s="43" t="s">
        <v>196</v>
      </c>
      <c r="BW19" s="43" t="s">
        <v>196</v>
      </c>
      <c r="BX19" s="43" t="s">
        <v>196</v>
      </c>
      <c r="BY19" s="43" t="s">
        <v>196</v>
      </c>
      <c r="BZ19" s="43" t="s">
        <v>196</v>
      </c>
      <c r="CA19" s="43" t="s">
        <v>196</v>
      </c>
      <c r="CB19" s="424" t="s">
        <v>196</v>
      </c>
      <c r="CC19" s="355" t="s">
        <v>196</v>
      </c>
      <c r="CD19" s="43" t="s">
        <v>196</v>
      </c>
      <c r="CE19" s="43" t="s">
        <v>196</v>
      </c>
      <c r="CF19" s="43" t="s">
        <v>196</v>
      </c>
      <c r="CG19" s="43" t="s">
        <v>196</v>
      </c>
      <c r="CH19" s="43" t="s">
        <v>196</v>
      </c>
      <c r="CI19" s="43" t="s">
        <v>196</v>
      </c>
      <c r="CJ19" s="43" t="s">
        <v>196</v>
      </c>
      <c r="CK19" s="43" t="s">
        <v>196</v>
      </c>
      <c r="CL19" s="43" t="s">
        <v>196</v>
      </c>
      <c r="CM19" s="43" t="s">
        <v>196</v>
      </c>
      <c r="CN19" s="424" t="s">
        <v>196</v>
      </c>
      <c r="CO19" s="355" t="s">
        <v>196</v>
      </c>
      <c r="CP19" s="43" t="s">
        <v>196</v>
      </c>
      <c r="CQ19" s="43">
        <v>23</v>
      </c>
      <c r="CR19" s="43">
        <v>23</v>
      </c>
      <c r="CS19" s="43">
        <v>23</v>
      </c>
      <c r="CT19" s="43">
        <v>23</v>
      </c>
      <c r="CU19" s="43">
        <v>23</v>
      </c>
      <c r="CV19" s="43">
        <v>23</v>
      </c>
      <c r="CW19" s="43">
        <v>23</v>
      </c>
      <c r="CX19" s="43">
        <v>23</v>
      </c>
      <c r="CY19" s="43">
        <v>23</v>
      </c>
      <c r="CZ19" s="424">
        <v>23</v>
      </c>
      <c r="DA19" s="355">
        <v>23</v>
      </c>
      <c r="DB19" s="43">
        <v>23</v>
      </c>
      <c r="DC19" s="43">
        <v>23</v>
      </c>
      <c r="DD19" s="43">
        <v>23</v>
      </c>
      <c r="DE19" s="43">
        <v>23</v>
      </c>
      <c r="DF19" s="43">
        <v>23</v>
      </c>
      <c r="DG19" s="43">
        <v>23</v>
      </c>
      <c r="DH19" s="43">
        <v>23</v>
      </c>
      <c r="DI19" s="43">
        <v>23</v>
      </c>
      <c r="DJ19" s="43">
        <v>23</v>
      </c>
      <c r="DK19" s="43" t="s">
        <v>195</v>
      </c>
      <c r="DL19" s="43" t="s">
        <v>195</v>
      </c>
      <c r="DM19" s="43" t="s">
        <v>195</v>
      </c>
      <c r="DN19" s="43" t="s">
        <v>195</v>
      </c>
      <c r="DO19" s="43" t="s">
        <v>195</v>
      </c>
      <c r="DP19" s="43" t="s">
        <v>195</v>
      </c>
      <c r="DQ19" s="43" t="s">
        <v>195</v>
      </c>
      <c r="DR19" s="43" t="s">
        <v>195</v>
      </c>
      <c r="DS19" s="43" t="s">
        <v>195</v>
      </c>
      <c r="DT19" s="43" t="s">
        <v>195</v>
      </c>
      <c r="DU19" s="43" t="s">
        <v>195</v>
      </c>
      <c r="DV19" s="43" t="s">
        <v>195</v>
      </c>
      <c r="DW19" s="43" t="s">
        <v>195</v>
      </c>
      <c r="DX19" s="424" t="s">
        <v>195</v>
      </c>
      <c r="DY19" s="355" t="s">
        <v>195</v>
      </c>
      <c r="DZ19" s="43" t="s">
        <v>195</v>
      </c>
      <c r="EA19" s="43" t="s">
        <v>195</v>
      </c>
      <c r="EB19" s="43" t="s">
        <v>195</v>
      </c>
      <c r="EC19" s="43" t="s">
        <v>195</v>
      </c>
      <c r="ED19" s="43" t="s">
        <v>195</v>
      </c>
      <c r="EE19" s="43" t="s">
        <v>195</v>
      </c>
      <c r="EF19" s="43" t="s">
        <v>195</v>
      </c>
      <c r="EG19" s="43" t="s">
        <v>195</v>
      </c>
      <c r="EH19" s="43" t="s">
        <v>195</v>
      </c>
      <c r="EI19" s="43" t="s">
        <v>195</v>
      </c>
      <c r="EJ19" s="424" t="s">
        <v>195</v>
      </c>
      <c r="EK19" s="355" t="s">
        <v>195</v>
      </c>
      <c r="EL19" s="43" t="s">
        <v>195</v>
      </c>
      <c r="EM19" s="43" t="s">
        <v>195</v>
      </c>
      <c r="EN19" s="43" t="s">
        <v>195</v>
      </c>
      <c r="EO19" s="43" t="s">
        <v>195</v>
      </c>
      <c r="EP19" s="43" t="s">
        <v>195</v>
      </c>
      <c r="EQ19" s="43" t="s">
        <v>195</v>
      </c>
      <c r="ER19" s="43" t="s">
        <v>195</v>
      </c>
      <c r="ES19" s="43" t="s">
        <v>195</v>
      </c>
      <c r="ET19" s="43" t="s">
        <v>195</v>
      </c>
      <c r="EU19" s="43" t="s">
        <v>195</v>
      </c>
      <c r="EV19" s="424" t="s">
        <v>195</v>
      </c>
      <c r="EW19" s="355" t="s">
        <v>195</v>
      </c>
      <c r="EX19" s="43" t="s">
        <v>195</v>
      </c>
      <c r="EY19" s="43" t="s">
        <v>195</v>
      </c>
      <c r="EZ19" s="43" t="s">
        <v>195</v>
      </c>
      <c r="FA19" s="43" t="s">
        <v>195</v>
      </c>
      <c r="FB19" s="43" t="s">
        <v>195</v>
      </c>
      <c r="FC19" s="43" t="s">
        <v>195</v>
      </c>
      <c r="FD19" s="43" t="s">
        <v>195</v>
      </c>
      <c r="FE19" s="43" t="s">
        <v>195</v>
      </c>
      <c r="FF19" s="43" t="s">
        <v>195</v>
      </c>
      <c r="FG19" s="43" t="s">
        <v>195</v>
      </c>
      <c r="FH19" s="424" t="s">
        <v>195</v>
      </c>
      <c r="FI19" s="355" t="s">
        <v>195</v>
      </c>
      <c r="FJ19" s="43" t="s">
        <v>195</v>
      </c>
      <c r="FK19" s="43" t="s">
        <v>195</v>
      </c>
      <c r="FL19" s="43" t="s">
        <v>195</v>
      </c>
      <c r="FM19" s="43" t="s">
        <v>195</v>
      </c>
      <c r="FN19" s="43" t="s">
        <v>195</v>
      </c>
      <c r="FO19" s="43" t="s">
        <v>195</v>
      </c>
      <c r="FP19" s="43" t="s">
        <v>195</v>
      </c>
      <c r="FQ19" s="43" t="s">
        <v>195</v>
      </c>
      <c r="FR19" s="43" t="s">
        <v>195</v>
      </c>
      <c r="FS19" s="43" t="s">
        <v>195</v>
      </c>
      <c r="FT19" s="424" t="s">
        <v>195</v>
      </c>
      <c r="FU19" s="355" t="s">
        <v>195</v>
      </c>
      <c r="FV19" s="43" t="s">
        <v>195</v>
      </c>
      <c r="FW19" s="43" t="s">
        <v>195</v>
      </c>
      <c r="FX19" s="43" t="s">
        <v>195</v>
      </c>
      <c r="FY19" s="43" t="s">
        <v>195</v>
      </c>
      <c r="FZ19" s="43" t="s">
        <v>195</v>
      </c>
      <c r="GA19" s="43" t="s">
        <v>195</v>
      </c>
      <c r="GB19" s="43" t="s">
        <v>195</v>
      </c>
      <c r="GC19" s="43" t="s">
        <v>195</v>
      </c>
      <c r="GD19" s="43" t="s">
        <v>195</v>
      </c>
      <c r="GE19" s="43" t="s">
        <v>195</v>
      </c>
      <c r="GF19" s="424" t="s">
        <v>195</v>
      </c>
      <c r="GG19" s="355" t="s">
        <v>195</v>
      </c>
      <c r="GH19" s="43" t="s">
        <v>195</v>
      </c>
      <c r="GI19" s="43" t="s">
        <v>195</v>
      </c>
      <c r="GJ19" s="43" t="s">
        <v>195</v>
      </c>
      <c r="GK19" s="43" t="s">
        <v>195</v>
      </c>
      <c r="GL19" s="43" t="s">
        <v>195</v>
      </c>
      <c r="GM19" s="43" t="s">
        <v>195</v>
      </c>
      <c r="GN19" s="43" t="s">
        <v>195</v>
      </c>
      <c r="GO19" s="43" t="s">
        <v>195</v>
      </c>
      <c r="GP19" s="43" t="s">
        <v>195</v>
      </c>
      <c r="GQ19" s="43" t="s">
        <v>195</v>
      </c>
      <c r="GR19" s="424" t="s">
        <v>195</v>
      </c>
      <c r="GS19" s="410">
        <v>3995</v>
      </c>
      <c r="GT19" s="384">
        <f t="shared" si="1"/>
        <v>5705</v>
      </c>
      <c r="GU19" s="518">
        <f t="shared" si="2"/>
        <v>0</v>
      </c>
      <c r="GV19" s="20">
        <f t="shared" si="3"/>
        <v>0</v>
      </c>
      <c r="GW19" s="487">
        <f>ROUND([5]Résumé!$P21/30.4,0)</f>
        <v>24</v>
      </c>
      <c r="GX19" s="186" t="str">
        <f t="shared" si="5"/>
        <v>D607</v>
      </c>
      <c r="GY19" s="374">
        <f t="shared" si="12"/>
        <v>44470</v>
      </c>
      <c r="GZ19" s="374" t="str">
        <f>IF(COUNTIF($I9:$GR9,$GZ$12)=0,"N",HLOOKUP($GZ$12,$I9:$GR$80,$HG19,FALSE))</f>
        <v>N</v>
      </c>
      <c r="HA19" s="374">
        <f>IF(COUNTIF($I9:$GR9,$HA$12)=0,"N",HLOOKUP($HA$12,$I9:$GR$80,$HG19,FALSE))</f>
        <v>44470</v>
      </c>
      <c r="HB19" s="374">
        <f>IF(COUNTIF($I9:$GR9,$HB$12)=0,"N",HLOOKUP($HB$12,$I9:$GR$80,$HG19,FALSE))</f>
        <v>46447</v>
      </c>
      <c r="HC19" s="374" t="str">
        <f>IF(COUNTIF($I9:$GR9,$HC$12)=0,"N",HLOOKUP($HC$12,$I9:$GR$80,$HG19,FALSE))</f>
        <v>N</v>
      </c>
      <c r="HD19" s="374" t="str">
        <f>IF(COUNTIF($I9:$GR9,$HD$12)=0,"N",HLOOKUP($HD$12,$I9:$GR$80,$HG19,FALSE))</f>
        <v>N</v>
      </c>
      <c r="HE19" s="374" t="str">
        <f>IF(COUNTIF($I9:$GR9,$HE$12)=0,"N",HLOOKUP($HE$12,$I9:$GR$80,$HG19,FALSE))</f>
        <v>N</v>
      </c>
      <c r="HF19" s="186">
        <v>8</v>
      </c>
      <c r="HG19" s="186">
        <v>72</v>
      </c>
      <c r="HH19" s="374" t="str">
        <f t="shared" si="6"/>
        <v>N</v>
      </c>
      <c r="HI19" s="374">
        <f t="shared" si="7"/>
        <v>44470</v>
      </c>
      <c r="HJ19" s="374">
        <f t="shared" si="8"/>
        <v>46447</v>
      </c>
      <c r="HK19" s="374" t="str">
        <f t="shared" si="9"/>
        <v>N</v>
      </c>
      <c r="HL19" s="374" t="str">
        <f t="shared" si="10"/>
        <v>N</v>
      </c>
      <c r="HM19" s="374" t="str">
        <f t="shared" si="11"/>
        <v>N</v>
      </c>
      <c r="HN19" s="374" t="str">
        <f>IF(COUNTIF($I9:$GR9,"F")=0,"",HLOOKUP("F",$I9:$GR$80,$HG19,FALSE))</f>
        <v/>
      </c>
      <c r="HP19" s="712"/>
      <c r="HQ19"/>
      <c r="HR19"/>
    </row>
    <row r="20" spans="1:226" ht="14.25" customHeight="1" x14ac:dyDescent="0.2">
      <c r="A20" s="5" t="str">
        <f>[5]Résumé!$I23</f>
        <v>V10</v>
      </c>
      <c r="B20" s="36">
        <f>[5]Résumé!$L23</f>
        <v>806.84999999999945</v>
      </c>
      <c r="C20" s="746">
        <f>'[2]AT 1292-15'!$AC47</f>
        <v>603</v>
      </c>
      <c r="D20" s="198" t="str">
        <f>'[6]Etat actuel'!$AD18</f>
        <v>EMRSVAFG</v>
      </c>
      <c r="E20" s="164" t="s">
        <v>31</v>
      </c>
      <c r="F20" s="5">
        <f>[5]Résumé!$J23</f>
        <v>43876</v>
      </c>
      <c r="G20" s="14">
        <f t="shared" si="0"/>
        <v>43466</v>
      </c>
      <c r="H20" s="207" t="s">
        <v>126</v>
      </c>
      <c r="I20" s="493" t="s">
        <v>27</v>
      </c>
      <c r="J20" s="493" t="s">
        <v>27</v>
      </c>
      <c r="K20" s="497">
        <v>2</v>
      </c>
      <c r="L20" s="497">
        <v>26</v>
      </c>
      <c r="M20" s="497">
        <v>24</v>
      </c>
      <c r="N20" s="497">
        <v>24</v>
      </c>
      <c r="O20" s="497">
        <v>8</v>
      </c>
      <c r="P20" s="497">
        <v>14</v>
      </c>
      <c r="Q20" s="497">
        <v>10</v>
      </c>
      <c r="R20" s="497">
        <v>18</v>
      </c>
      <c r="S20" s="497">
        <v>43</v>
      </c>
      <c r="T20" s="498">
        <v>22</v>
      </c>
      <c r="U20" s="499">
        <v>16</v>
      </c>
      <c r="V20" s="497">
        <v>9</v>
      </c>
      <c r="W20" s="497">
        <v>44</v>
      </c>
      <c r="X20" s="497">
        <v>18</v>
      </c>
      <c r="Y20" s="493"/>
      <c r="Z20" s="493">
        <v>5</v>
      </c>
      <c r="AA20" s="496">
        <v>54</v>
      </c>
      <c r="AB20" s="496">
        <v>18</v>
      </c>
      <c r="AC20" s="496">
        <v>18</v>
      </c>
      <c r="AD20" s="496">
        <v>19</v>
      </c>
      <c r="AE20" s="43">
        <v>20</v>
      </c>
      <c r="AF20" s="424">
        <v>20</v>
      </c>
      <c r="AG20" s="355">
        <v>1</v>
      </c>
      <c r="AH20" s="716">
        <v>50</v>
      </c>
      <c r="AI20" s="716">
        <v>50</v>
      </c>
      <c r="AJ20" s="716">
        <v>50</v>
      </c>
      <c r="AK20" s="716">
        <v>50</v>
      </c>
      <c r="AL20" s="43">
        <v>1</v>
      </c>
      <c r="AM20" s="43">
        <v>23</v>
      </c>
      <c r="AN20" s="43">
        <v>23</v>
      </c>
      <c r="AO20" s="43">
        <v>23</v>
      </c>
      <c r="AP20" s="43">
        <v>23</v>
      </c>
      <c r="AQ20" s="43">
        <v>23</v>
      </c>
      <c r="AR20" s="424">
        <v>23</v>
      </c>
      <c r="AS20" s="355">
        <v>23</v>
      </c>
      <c r="AT20" s="43">
        <v>23</v>
      </c>
      <c r="AU20" s="43">
        <v>23</v>
      </c>
      <c r="AV20" s="43">
        <v>23</v>
      </c>
      <c r="AW20" s="43">
        <v>23</v>
      </c>
      <c r="AX20" s="43">
        <v>23</v>
      </c>
      <c r="AY20" s="43">
        <v>23</v>
      </c>
      <c r="AZ20" s="43" t="s">
        <v>277</v>
      </c>
      <c r="BA20" s="43" t="s">
        <v>277</v>
      </c>
      <c r="BB20" s="43">
        <v>23</v>
      </c>
      <c r="BC20" s="43">
        <v>23</v>
      </c>
      <c r="BD20" s="424">
        <v>23</v>
      </c>
      <c r="BE20" s="355" t="s">
        <v>12</v>
      </c>
      <c r="BF20" s="43" t="s">
        <v>12</v>
      </c>
      <c r="BG20" s="43" t="s">
        <v>12</v>
      </c>
      <c r="BH20" s="43" t="s">
        <v>12</v>
      </c>
      <c r="BI20" s="43" t="s">
        <v>12</v>
      </c>
      <c r="BJ20" s="43" t="s">
        <v>12</v>
      </c>
      <c r="BK20" s="43">
        <v>23</v>
      </c>
      <c r="BL20" s="43">
        <v>23</v>
      </c>
      <c r="BM20" s="43">
        <v>23</v>
      </c>
      <c r="BN20" s="43" t="s">
        <v>12</v>
      </c>
      <c r="BO20" s="43" t="s">
        <v>269</v>
      </c>
      <c r="BP20" s="424" t="s">
        <v>269</v>
      </c>
      <c r="BQ20" s="769" t="s">
        <v>269</v>
      </c>
      <c r="BR20" s="43" t="s">
        <v>269</v>
      </c>
      <c r="BS20" s="43" t="s">
        <v>269</v>
      </c>
      <c r="BT20" s="43" t="s">
        <v>269</v>
      </c>
      <c r="BU20" s="43" t="s">
        <v>269</v>
      </c>
      <c r="BV20" s="43" t="s">
        <v>269</v>
      </c>
      <c r="BW20" s="43" t="s">
        <v>269</v>
      </c>
      <c r="BX20" s="43" t="s">
        <v>269</v>
      </c>
      <c r="BY20" s="43">
        <v>23</v>
      </c>
      <c r="BZ20" s="43">
        <v>23</v>
      </c>
      <c r="CA20" s="43">
        <v>23</v>
      </c>
      <c r="CB20" s="424">
        <v>23</v>
      </c>
      <c r="CC20" s="355">
        <v>23</v>
      </c>
      <c r="CD20" s="43">
        <v>23</v>
      </c>
      <c r="CE20" s="43">
        <v>23</v>
      </c>
      <c r="CF20" s="43">
        <v>23</v>
      </c>
      <c r="CG20" s="43">
        <v>1</v>
      </c>
      <c r="CH20" s="793">
        <v>60</v>
      </c>
      <c r="CI20" s="793">
        <v>60</v>
      </c>
      <c r="CJ20" s="793">
        <v>60</v>
      </c>
      <c r="CK20" s="793">
        <v>60</v>
      </c>
      <c r="CL20" s="43">
        <v>1</v>
      </c>
      <c r="CM20" s="43">
        <v>23</v>
      </c>
      <c r="CN20" s="424">
        <v>23</v>
      </c>
      <c r="CO20" s="355">
        <v>23</v>
      </c>
      <c r="CP20" s="43">
        <v>23</v>
      </c>
      <c r="CQ20" s="43">
        <v>23</v>
      </c>
      <c r="CR20" s="43">
        <v>23</v>
      </c>
      <c r="CS20" s="43">
        <v>23</v>
      </c>
      <c r="CT20" s="43">
        <v>23</v>
      </c>
      <c r="CU20" s="43">
        <v>23</v>
      </c>
      <c r="CV20" s="43">
        <v>23</v>
      </c>
      <c r="CW20" s="43">
        <v>23</v>
      </c>
      <c r="CX20" s="43">
        <v>23</v>
      </c>
      <c r="CY20" s="43">
        <v>23</v>
      </c>
      <c r="CZ20" s="424">
        <v>23</v>
      </c>
      <c r="DA20" s="355">
        <v>23</v>
      </c>
      <c r="DB20" s="43">
        <v>23</v>
      </c>
      <c r="DC20" s="43">
        <v>23</v>
      </c>
      <c r="DD20" s="43">
        <v>23</v>
      </c>
      <c r="DE20" s="43">
        <v>23</v>
      </c>
      <c r="DF20" s="43">
        <v>23</v>
      </c>
      <c r="DG20" s="43">
        <v>23</v>
      </c>
      <c r="DH20" s="43">
        <v>23</v>
      </c>
      <c r="DI20" s="43">
        <v>23</v>
      </c>
      <c r="DJ20" s="43">
        <v>23</v>
      </c>
      <c r="DK20" s="43">
        <v>23</v>
      </c>
      <c r="DL20" s="424" t="s">
        <v>13</v>
      </c>
      <c r="DM20" s="355" t="s">
        <v>13</v>
      </c>
      <c r="DN20" s="43" t="s">
        <v>13</v>
      </c>
      <c r="DO20" s="43" t="s">
        <v>13</v>
      </c>
      <c r="DP20" s="43" t="s">
        <v>13</v>
      </c>
      <c r="DQ20" s="43">
        <v>23</v>
      </c>
      <c r="DR20" s="43">
        <v>23</v>
      </c>
      <c r="DS20" s="43">
        <v>23</v>
      </c>
      <c r="DT20" s="43">
        <v>23</v>
      </c>
      <c r="DU20" s="43">
        <v>23</v>
      </c>
      <c r="DV20" s="43">
        <v>23</v>
      </c>
      <c r="DW20" s="43">
        <v>23</v>
      </c>
      <c r="DX20" s="424">
        <v>23</v>
      </c>
      <c r="DY20" s="355">
        <v>23</v>
      </c>
      <c r="DZ20" s="43">
        <v>23</v>
      </c>
      <c r="EA20" s="43">
        <v>23</v>
      </c>
      <c r="EB20" s="43">
        <v>23</v>
      </c>
      <c r="EC20" s="43">
        <v>23</v>
      </c>
      <c r="ED20" s="43">
        <v>23</v>
      </c>
      <c r="EE20" s="43">
        <v>23</v>
      </c>
      <c r="EF20" s="43">
        <v>23</v>
      </c>
      <c r="EG20" s="43">
        <v>23</v>
      </c>
      <c r="EH20" s="43">
        <v>23</v>
      </c>
      <c r="EI20" s="43">
        <v>23</v>
      </c>
      <c r="EJ20" s="424">
        <v>23</v>
      </c>
      <c r="EK20" s="355">
        <v>23</v>
      </c>
      <c r="EL20" s="43">
        <v>23</v>
      </c>
      <c r="EM20" s="43">
        <v>23</v>
      </c>
      <c r="EN20" s="43">
        <v>23</v>
      </c>
      <c r="EO20" s="43">
        <v>23</v>
      </c>
      <c r="EP20" s="43">
        <v>23</v>
      </c>
      <c r="EQ20" s="43">
        <v>23</v>
      </c>
      <c r="ER20" s="43">
        <v>23</v>
      </c>
      <c r="ES20" s="43">
        <v>23</v>
      </c>
      <c r="ET20" s="43">
        <v>23</v>
      </c>
      <c r="EU20" s="43">
        <v>23</v>
      </c>
      <c r="EV20" s="424">
        <v>23</v>
      </c>
      <c r="EW20" s="355">
        <v>23</v>
      </c>
      <c r="EX20" s="43">
        <v>23</v>
      </c>
      <c r="EY20" s="43">
        <v>23</v>
      </c>
      <c r="EZ20" s="43">
        <v>23</v>
      </c>
      <c r="FA20" s="43">
        <v>23</v>
      </c>
      <c r="FB20" s="43">
        <v>23</v>
      </c>
      <c r="FC20" s="43">
        <v>23</v>
      </c>
      <c r="FD20" s="43">
        <v>23</v>
      </c>
      <c r="FE20" s="43">
        <v>23</v>
      </c>
      <c r="FF20" s="43">
        <v>23</v>
      </c>
      <c r="FG20" s="43">
        <v>23</v>
      </c>
      <c r="FH20" s="424">
        <v>23</v>
      </c>
      <c r="FI20" s="355">
        <v>23</v>
      </c>
      <c r="FJ20" s="43">
        <v>23</v>
      </c>
      <c r="FK20" s="43">
        <v>23</v>
      </c>
      <c r="FL20" s="43">
        <v>23</v>
      </c>
      <c r="FM20" s="43">
        <v>23</v>
      </c>
      <c r="FN20" s="43" t="s">
        <v>197</v>
      </c>
      <c r="FO20" s="43" t="s">
        <v>197</v>
      </c>
      <c r="FP20" s="43" t="s">
        <v>197</v>
      </c>
      <c r="FQ20" s="43" t="s">
        <v>197</v>
      </c>
      <c r="FR20" s="43" t="s">
        <v>14</v>
      </c>
      <c r="FS20" s="43" t="s">
        <v>14</v>
      </c>
      <c r="FT20" s="424" t="s">
        <v>14</v>
      </c>
      <c r="FU20" s="355" t="s">
        <v>14</v>
      </c>
      <c r="FV20" s="43" t="s">
        <v>14</v>
      </c>
      <c r="FW20" s="43" t="s">
        <v>14</v>
      </c>
      <c r="FX20" s="43">
        <v>23</v>
      </c>
      <c r="FY20" s="43">
        <v>23</v>
      </c>
      <c r="FZ20" s="43">
        <v>23</v>
      </c>
      <c r="GA20" s="43">
        <v>23</v>
      </c>
      <c r="GB20" s="43">
        <v>23</v>
      </c>
      <c r="GC20" s="43">
        <v>23</v>
      </c>
      <c r="GD20" s="43">
        <v>23</v>
      </c>
      <c r="GE20" s="43">
        <v>23</v>
      </c>
      <c r="GF20" s="424">
        <v>23</v>
      </c>
      <c r="GG20" s="355">
        <v>23</v>
      </c>
      <c r="GH20" s="43">
        <v>23</v>
      </c>
      <c r="GI20" s="43">
        <v>23</v>
      </c>
      <c r="GJ20" s="43">
        <v>23</v>
      </c>
      <c r="GK20" s="43">
        <v>23</v>
      </c>
      <c r="GL20" s="43">
        <v>23</v>
      </c>
      <c r="GM20" s="43">
        <v>23</v>
      </c>
      <c r="GN20" s="43">
        <v>23</v>
      </c>
      <c r="GO20" s="43" t="s">
        <v>195</v>
      </c>
      <c r="GP20" s="43" t="s">
        <v>195</v>
      </c>
      <c r="GQ20" s="43" t="s">
        <v>195</v>
      </c>
      <c r="GR20" s="424" t="s">
        <v>195</v>
      </c>
      <c r="GS20" s="410">
        <v>3109</v>
      </c>
      <c r="GT20" s="384">
        <f t="shared" si="1"/>
        <v>6699</v>
      </c>
      <c r="GU20" s="154">
        <f t="shared" si="2"/>
        <v>1</v>
      </c>
      <c r="GV20" s="457">
        <f t="shared" si="3"/>
        <v>0</v>
      </c>
      <c r="GW20" s="487">
        <f>ROUND([5]Résumé!$P23/30.4,0)</f>
        <v>0</v>
      </c>
      <c r="GX20" s="186" t="str">
        <f t="shared" si="5"/>
        <v>D609</v>
      </c>
      <c r="GY20" s="374">
        <f t="shared" si="12"/>
        <v>42614</v>
      </c>
      <c r="GZ20" s="374" t="str">
        <f>IF(COUNTIF($I10:$GR10,$GZ$12)=0,"N",HLOOKUP($GZ$12,$I10:$GR$80,$HG20,FALSE))</f>
        <v>N</v>
      </c>
      <c r="HA20" s="374">
        <f>IF(COUNTIF($I10:$GR10,$HA$12)=0,"N",HLOOKUP($HA$12,$I10:$GR$80,$HG20,FALSE))</f>
        <v>42614</v>
      </c>
      <c r="HB20" s="374">
        <f>IF(COUNTIF($I10:$GR10,$HB$12)=0,"N",HLOOKUP($HB$12,$I10:$GR$80,$HG20,FALSE))</f>
        <v>44136</v>
      </c>
      <c r="HC20" s="374">
        <f>IF(COUNTIF($I10:$GR10,$HC$12)=0,"N",HLOOKUP($HC$12,$I10:$GR$80,$HG20,FALSE))</f>
        <v>45901</v>
      </c>
      <c r="HD20" s="374" t="str">
        <f>IF(COUNTIF($I10:$GR10,$HD$12)=0,"N",HLOOKUP($HD$12,$I10:$GR$80,$HG20,FALSE))</f>
        <v>N</v>
      </c>
      <c r="HE20" s="374" t="str">
        <f>IF(COUNTIF($I10:$GR10,$HE$12)=0,"N",HLOOKUP($HE$12,$I10:$GR$80,$HG20,FALSE))</f>
        <v>N</v>
      </c>
      <c r="HF20" s="186">
        <v>9</v>
      </c>
      <c r="HG20" s="186">
        <v>71</v>
      </c>
      <c r="HH20" s="374" t="str">
        <f t="shared" si="6"/>
        <v>N</v>
      </c>
      <c r="HI20" s="374">
        <f t="shared" si="7"/>
        <v>42614</v>
      </c>
      <c r="HJ20" s="374">
        <f t="shared" si="8"/>
        <v>44136</v>
      </c>
      <c r="HK20" s="374">
        <f t="shared" si="9"/>
        <v>45901</v>
      </c>
      <c r="HL20" s="374" t="str">
        <f t="shared" si="10"/>
        <v>N</v>
      </c>
      <c r="HM20" s="374" t="str">
        <f t="shared" si="11"/>
        <v>N</v>
      </c>
      <c r="HN20" s="374" t="str">
        <f>IF(COUNTIF($I10:$GR10,"F")=0,"",HLOOKUP("F",$I10:$GR$80,$HG20,FALSE))</f>
        <v/>
      </c>
      <c r="HP20" s="712"/>
      <c r="HQ20"/>
      <c r="HR20"/>
    </row>
    <row r="21" spans="1:226" ht="18.75" x14ac:dyDescent="0.2">
      <c r="A21" s="5" t="str">
        <f>[5]Résumé!$I24</f>
        <v>V10</v>
      </c>
      <c r="B21" s="36">
        <f>[5]Résumé!$L24</f>
        <v>381.25</v>
      </c>
      <c r="C21" s="746">
        <f>'[2]AT 1292-15'!$AC48</f>
        <v>168</v>
      </c>
      <c r="D21" s="203" t="str">
        <f>'[6]Etat actuel'!$AD19</f>
        <v>EM</v>
      </c>
      <c r="E21" s="164" t="s">
        <v>322</v>
      </c>
      <c r="F21" s="5">
        <f>[5]Résumé!$J24</f>
        <v>42773</v>
      </c>
      <c r="G21" s="14">
        <f t="shared" si="0"/>
        <v>42767</v>
      </c>
      <c r="H21" s="204" t="s">
        <v>127</v>
      </c>
      <c r="I21" s="493">
        <v>0</v>
      </c>
      <c r="J21" s="493">
        <v>0</v>
      </c>
      <c r="K21" s="493">
        <v>0</v>
      </c>
      <c r="L21" s="493">
        <v>0</v>
      </c>
      <c r="M21" s="493">
        <v>0</v>
      </c>
      <c r="N21" s="493"/>
      <c r="O21" s="493"/>
      <c r="P21" s="493"/>
      <c r="Q21" s="493"/>
      <c r="R21" s="493"/>
      <c r="S21" s="493">
        <v>28</v>
      </c>
      <c r="T21" s="494">
        <v>18</v>
      </c>
      <c r="U21" s="495">
        <v>13</v>
      </c>
      <c r="V21" s="496">
        <v>6</v>
      </c>
      <c r="W21" s="496">
        <v>23</v>
      </c>
      <c r="X21" s="496">
        <v>7</v>
      </c>
      <c r="Y21" s="496">
        <v>9</v>
      </c>
      <c r="Z21" s="496">
        <v>19</v>
      </c>
      <c r="AA21" s="496">
        <v>29</v>
      </c>
      <c r="AB21" s="496">
        <v>25</v>
      </c>
      <c r="AC21" s="496">
        <v>33</v>
      </c>
      <c r="AD21" s="43"/>
      <c r="AE21" s="43">
        <v>30</v>
      </c>
      <c r="AF21" s="424">
        <v>30</v>
      </c>
      <c r="AG21" s="355">
        <v>30</v>
      </c>
      <c r="AH21" s="43" t="s">
        <v>12</v>
      </c>
      <c r="AI21" s="43" t="s">
        <v>12</v>
      </c>
      <c r="AJ21" s="43" t="s">
        <v>12</v>
      </c>
      <c r="AK21" s="43" t="s">
        <v>12</v>
      </c>
      <c r="AL21" s="43" t="s">
        <v>12</v>
      </c>
      <c r="AM21" s="43" t="s">
        <v>12</v>
      </c>
      <c r="AN21" s="43" t="s">
        <v>277</v>
      </c>
      <c r="AO21" s="43" t="s">
        <v>277</v>
      </c>
      <c r="AP21" s="43">
        <v>23</v>
      </c>
      <c r="AQ21" s="43">
        <v>23</v>
      </c>
      <c r="AR21" s="424">
        <v>23</v>
      </c>
      <c r="AS21" s="355">
        <v>23</v>
      </c>
      <c r="AT21" s="43">
        <v>23</v>
      </c>
      <c r="AU21" s="43">
        <v>23</v>
      </c>
      <c r="AV21" s="43">
        <v>23</v>
      </c>
      <c r="AW21" s="43">
        <v>23</v>
      </c>
      <c r="AX21" s="43">
        <v>23</v>
      </c>
      <c r="AY21" s="43">
        <v>23</v>
      </c>
      <c r="AZ21" s="43">
        <v>23</v>
      </c>
      <c r="BA21" s="43" t="s">
        <v>27</v>
      </c>
      <c r="BB21" s="424" t="s">
        <v>27</v>
      </c>
      <c r="BC21" s="355" t="s">
        <v>27</v>
      </c>
      <c r="BD21" s="424">
        <v>23</v>
      </c>
      <c r="BE21" s="769">
        <v>23</v>
      </c>
      <c r="BF21" s="43">
        <v>23</v>
      </c>
      <c r="BG21" s="43">
        <v>23</v>
      </c>
      <c r="BH21" s="43">
        <v>23</v>
      </c>
      <c r="BI21" s="43">
        <v>1</v>
      </c>
      <c r="BJ21" s="716">
        <v>80</v>
      </c>
      <c r="BK21" s="716">
        <v>80</v>
      </c>
      <c r="BL21" s="716">
        <v>80</v>
      </c>
      <c r="BM21" s="716">
        <v>80</v>
      </c>
      <c r="BN21" s="43">
        <v>1</v>
      </c>
      <c r="BO21" s="43">
        <v>23</v>
      </c>
      <c r="BP21" s="424">
        <v>23</v>
      </c>
      <c r="BQ21" s="355">
        <v>23</v>
      </c>
      <c r="BR21" s="43">
        <v>23</v>
      </c>
      <c r="BS21" s="43">
        <v>23</v>
      </c>
      <c r="BT21" s="43">
        <v>23</v>
      </c>
      <c r="BU21" s="43">
        <v>23</v>
      </c>
      <c r="BV21" s="43">
        <v>23</v>
      </c>
      <c r="BW21" s="43">
        <v>23</v>
      </c>
      <c r="BX21" s="43">
        <v>23</v>
      </c>
      <c r="BY21" s="43">
        <v>23</v>
      </c>
      <c r="BZ21" s="43">
        <v>23</v>
      </c>
      <c r="CA21" s="43">
        <v>23</v>
      </c>
      <c r="CB21" s="424">
        <v>23</v>
      </c>
      <c r="CC21" s="355">
        <v>23</v>
      </c>
      <c r="CD21" s="43">
        <v>23</v>
      </c>
      <c r="CE21" s="43">
        <v>23</v>
      </c>
      <c r="CF21" s="43">
        <v>23</v>
      </c>
      <c r="CG21" s="43">
        <v>23</v>
      </c>
      <c r="CH21" s="43">
        <v>23</v>
      </c>
      <c r="CI21" s="43">
        <v>23</v>
      </c>
      <c r="CJ21" s="43">
        <v>23</v>
      </c>
      <c r="CK21" s="43">
        <v>1</v>
      </c>
      <c r="CL21" s="43" t="s">
        <v>13</v>
      </c>
      <c r="CM21" s="43" t="s">
        <v>13</v>
      </c>
      <c r="CN21" s="43" t="s">
        <v>13</v>
      </c>
      <c r="CO21" s="43" t="s">
        <v>13</v>
      </c>
      <c r="CP21" s="43" t="s">
        <v>13</v>
      </c>
      <c r="CQ21" s="43">
        <v>23</v>
      </c>
      <c r="CR21" s="43">
        <v>23</v>
      </c>
      <c r="CS21" s="43">
        <v>23</v>
      </c>
      <c r="CT21" s="43">
        <v>23</v>
      </c>
      <c r="CU21" s="43">
        <v>23</v>
      </c>
      <c r="CV21" s="43">
        <v>23</v>
      </c>
      <c r="CW21" s="43">
        <v>23</v>
      </c>
      <c r="CX21" s="43">
        <v>23</v>
      </c>
      <c r="CY21" s="43">
        <v>23</v>
      </c>
      <c r="CZ21" s="424">
        <v>23</v>
      </c>
      <c r="DA21" s="355">
        <v>23</v>
      </c>
      <c r="DB21" s="43">
        <v>23</v>
      </c>
      <c r="DC21" s="43">
        <v>23</v>
      </c>
      <c r="DD21" s="43">
        <v>23</v>
      </c>
      <c r="DE21" s="43">
        <v>23</v>
      </c>
      <c r="DF21" s="43">
        <v>23</v>
      </c>
      <c r="DG21" s="43">
        <v>23</v>
      </c>
      <c r="DH21" s="43">
        <v>23</v>
      </c>
      <c r="DI21" s="43">
        <v>23</v>
      </c>
      <c r="DJ21" s="43">
        <v>23</v>
      </c>
      <c r="DK21" s="43">
        <v>23</v>
      </c>
      <c r="DL21" s="424">
        <v>23</v>
      </c>
      <c r="DM21" s="355">
        <v>23</v>
      </c>
      <c r="DN21" s="43">
        <v>23</v>
      </c>
      <c r="DO21" s="43">
        <v>23</v>
      </c>
      <c r="DP21" s="43">
        <v>23</v>
      </c>
      <c r="DQ21" s="43">
        <v>23</v>
      </c>
      <c r="DR21" s="43">
        <v>23</v>
      </c>
      <c r="DS21" s="43">
        <v>23</v>
      </c>
      <c r="DT21" s="43">
        <v>23</v>
      </c>
      <c r="DU21" s="43">
        <v>23</v>
      </c>
      <c r="DV21" s="43">
        <v>23</v>
      </c>
      <c r="DW21" s="43">
        <v>23</v>
      </c>
      <c r="DX21" s="424">
        <v>23</v>
      </c>
      <c r="DY21" s="355">
        <v>23</v>
      </c>
      <c r="DZ21" s="43">
        <v>23</v>
      </c>
      <c r="EA21" s="43">
        <v>23</v>
      </c>
      <c r="EB21" s="43">
        <v>23</v>
      </c>
      <c r="EC21" s="43">
        <v>23</v>
      </c>
      <c r="ED21" s="43">
        <v>23</v>
      </c>
      <c r="EE21" s="43">
        <v>23</v>
      </c>
      <c r="EF21" s="43">
        <v>23</v>
      </c>
      <c r="EG21" s="43">
        <v>23</v>
      </c>
      <c r="EH21" s="43">
        <v>23</v>
      </c>
      <c r="EI21" s="43">
        <v>23</v>
      </c>
      <c r="EJ21" s="424">
        <v>23</v>
      </c>
      <c r="EK21" s="355">
        <v>23</v>
      </c>
      <c r="EL21" s="43">
        <v>23</v>
      </c>
      <c r="EM21" s="43">
        <v>23</v>
      </c>
      <c r="EN21" s="43">
        <v>23</v>
      </c>
      <c r="EO21" s="43">
        <v>23</v>
      </c>
      <c r="EP21" s="43" t="s">
        <v>31</v>
      </c>
      <c r="EQ21" s="43" t="s">
        <v>31</v>
      </c>
      <c r="ER21" s="43" t="s">
        <v>31</v>
      </c>
      <c r="ES21" s="43" t="s">
        <v>31</v>
      </c>
      <c r="ET21" s="43" t="s">
        <v>31</v>
      </c>
      <c r="EU21" s="43" t="s">
        <v>31</v>
      </c>
      <c r="EV21" s="424" t="s">
        <v>31</v>
      </c>
      <c r="EW21" s="355" t="s">
        <v>31</v>
      </c>
      <c r="EX21" s="43" t="s">
        <v>31</v>
      </c>
      <c r="EY21" s="43" t="s">
        <v>31</v>
      </c>
      <c r="EZ21" s="43" t="s">
        <v>31</v>
      </c>
      <c r="FA21" s="43" t="s">
        <v>31</v>
      </c>
      <c r="FB21" s="43" t="s">
        <v>31</v>
      </c>
      <c r="FC21" s="43" t="s">
        <v>31</v>
      </c>
      <c r="FD21" s="43" t="s">
        <v>31</v>
      </c>
      <c r="FE21" s="43" t="s">
        <v>31</v>
      </c>
      <c r="FF21" s="43" t="s">
        <v>31</v>
      </c>
      <c r="FG21" s="43" t="s">
        <v>31</v>
      </c>
      <c r="FH21" s="424" t="s">
        <v>31</v>
      </c>
      <c r="FI21" s="355" t="s">
        <v>31</v>
      </c>
      <c r="FJ21" s="43" t="s">
        <v>31</v>
      </c>
      <c r="FK21" s="43" t="s">
        <v>31</v>
      </c>
      <c r="FL21" s="43" t="s">
        <v>31</v>
      </c>
      <c r="FM21" s="43" t="s">
        <v>31</v>
      </c>
      <c r="FN21" s="43" t="s">
        <v>31</v>
      </c>
      <c r="FO21" s="43" t="s">
        <v>31</v>
      </c>
      <c r="FP21" s="43" t="s">
        <v>31</v>
      </c>
      <c r="FQ21" s="43" t="s">
        <v>31</v>
      </c>
      <c r="FR21" s="43" t="s">
        <v>31</v>
      </c>
      <c r="FS21" s="43" t="s">
        <v>31</v>
      </c>
      <c r="FT21" s="424" t="s">
        <v>31</v>
      </c>
      <c r="FU21" s="355" t="s">
        <v>31</v>
      </c>
      <c r="FV21" s="43" t="s">
        <v>31</v>
      </c>
      <c r="FW21" s="43" t="s">
        <v>31</v>
      </c>
      <c r="FX21" s="43" t="s">
        <v>31</v>
      </c>
      <c r="FY21" s="43" t="s">
        <v>31</v>
      </c>
      <c r="FZ21" s="43" t="s">
        <v>31</v>
      </c>
      <c r="GA21" s="43" t="s">
        <v>31</v>
      </c>
      <c r="GB21" s="43" t="s">
        <v>31</v>
      </c>
      <c r="GC21" s="43" t="s">
        <v>31</v>
      </c>
      <c r="GD21" s="43" t="s">
        <v>31</v>
      </c>
      <c r="GE21" s="43" t="s">
        <v>31</v>
      </c>
      <c r="GF21" s="424" t="s">
        <v>31</v>
      </c>
      <c r="GG21" s="355" t="s">
        <v>31</v>
      </c>
      <c r="GH21" s="43" t="s">
        <v>31</v>
      </c>
      <c r="GI21" s="43" t="s">
        <v>31</v>
      </c>
      <c r="GJ21" s="43" t="s">
        <v>31</v>
      </c>
      <c r="GK21" s="43" t="s">
        <v>31</v>
      </c>
      <c r="GL21" s="43" t="s">
        <v>31</v>
      </c>
      <c r="GM21" s="43" t="s">
        <v>31</v>
      </c>
      <c r="GN21" s="43" t="s">
        <v>31</v>
      </c>
      <c r="GO21" s="43" t="s">
        <v>195</v>
      </c>
      <c r="GP21" s="43" t="s">
        <v>195</v>
      </c>
      <c r="GQ21" s="43" t="s">
        <v>195</v>
      </c>
      <c r="GR21" s="424" t="s">
        <v>195</v>
      </c>
      <c r="GS21" s="410">
        <v>4317</v>
      </c>
      <c r="GT21" s="384">
        <f t="shared" si="1"/>
        <v>6987</v>
      </c>
      <c r="GU21" s="154">
        <f t="shared" si="2"/>
        <v>0</v>
      </c>
      <c r="GV21" s="457">
        <f t="shared" si="3"/>
        <v>1</v>
      </c>
      <c r="GW21" s="487">
        <f>ROUND([5]Résumé!$P24/30.4,0)</f>
        <v>8</v>
      </c>
      <c r="GX21" s="186" t="str">
        <f t="shared" si="5"/>
        <v>D610</v>
      </c>
      <c r="GY21" s="374">
        <f t="shared" si="12"/>
        <v>42522</v>
      </c>
      <c r="GZ21" s="374">
        <f>IF(COUNTIF($I11:$GR11,$GZ$12)=0,"N",HLOOKUP($GZ$12,$I11:$GR$80,$HG21,FALSE))</f>
        <v>44287</v>
      </c>
      <c r="HA21" s="374" t="str">
        <f>IF(COUNTIF($I11:$GR11,$HA$12)=0,"N",HLOOKUP($HA$12,$I11:$GR$80,$HG21,FALSE))</f>
        <v>N</v>
      </c>
      <c r="HB21" s="374" t="str">
        <f>IF(COUNTIF($I11:$GR11,$HB$12)=0,"N",HLOOKUP($HB$12,$I11:$GR$80,$HG21,FALSE))</f>
        <v>N</v>
      </c>
      <c r="HC21" s="374" t="str">
        <f>IF(COUNTIF($I11:$GR11,$HC$12)=0,"N",HLOOKUP($HC$12,$I11:$GR$80,$HG21,FALSE))</f>
        <v>N</v>
      </c>
      <c r="HD21" s="374" t="str">
        <f>IF(COUNTIF($I11:$GR11,$HD$12)=0,"N",HLOOKUP($HD$12,$I11:$GR$80,$HG21,FALSE))</f>
        <v>N</v>
      </c>
      <c r="HE21" s="374">
        <f>IF(COUNTIF($I11:$GR11,$HE$12)=0,"N",HLOOKUP($HE$12,$I11:$GR$80,$HG21,FALSE))</f>
        <v>42522</v>
      </c>
      <c r="HF21" s="186">
        <v>10</v>
      </c>
      <c r="HG21" s="186">
        <v>70</v>
      </c>
      <c r="HH21" s="374">
        <f t="shared" si="6"/>
        <v>44287</v>
      </c>
      <c r="HI21" s="374" t="str">
        <f t="shared" si="7"/>
        <v>N</v>
      </c>
      <c r="HJ21" s="374" t="str">
        <f t="shared" si="8"/>
        <v>N</v>
      </c>
      <c r="HK21" s="374" t="str">
        <f t="shared" si="9"/>
        <v>N</v>
      </c>
      <c r="HL21" s="374" t="str">
        <f t="shared" si="10"/>
        <v>N</v>
      </c>
      <c r="HM21" s="374">
        <f t="shared" si="11"/>
        <v>42522</v>
      </c>
      <c r="HN21" s="374" t="str">
        <f>IF(COUNTIF($I11:$GR11,"F")=0,"",HLOOKUP("F",$I11:$GR$80,$HG21,FALSE))</f>
        <v/>
      </c>
      <c r="HP21" s="712"/>
      <c r="HQ21"/>
      <c r="HR21"/>
    </row>
    <row r="22" spans="1:226" ht="19.5" x14ac:dyDescent="0.2">
      <c r="A22" s="5" t="str">
        <f>[5]Résumé!$I25</f>
        <v>V10</v>
      </c>
      <c r="B22" s="36">
        <f>[5]Résumé!$L25</f>
        <v>208.92000000000007</v>
      </c>
      <c r="C22" s="746">
        <f>'[2]AT 1292-15'!$AC49</f>
        <v>8</v>
      </c>
      <c r="D22" s="198" t="str">
        <f>'[6]Etat actuel'!$AD20</f>
        <v/>
      </c>
      <c r="E22" s="212" t="s">
        <v>520</v>
      </c>
      <c r="F22" s="5">
        <f>[5]Résumé!$J25</f>
        <v>42859</v>
      </c>
      <c r="G22" s="14">
        <f t="shared" si="0"/>
        <v>42856</v>
      </c>
      <c r="H22" s="704" t="s">
        <v>128</v>
      </c>
      <c r="I22" s="493">
        <v>24</v>
      </c>
      <c r="J22" s="493">
        <v>17</v>
      </c>
      <c r="K22" s="493">
        <v>35</v>
      </c>
      <c r="L22" s="493">
        <v>32</v>
      </c>
      <c r="M22" s="493">
        <v>46</v>
      </c>
      <c r="N22" s="493">
        <v>21</v>
      </c>
      <c r="O22" s="493">
        <v>36</v>
      </c>
      <c r="P22" s="493">
        <v>9</v>
      </c>
      <c r="Q22" s="493">
        <v>11</v>
      </c>
      <c r="R22" s="493"/>
      <c r="S22" s="493">
        <v>5</v>
      </c>
      <c r="T22" s="494">
        <v>15</v>
      </c>
      <c r="U22" s="495">
        <v>32</v>
      </c>
      <c r="V22" s="496">
        <v>39</v>
      </c>
      <c r="W22" s="496">
        <v>14</v>
      </c>
      <c r="X22" s="496" t="s">
        <v>196</v>
      </c>
      <c r="Y22" s="496" t="s">
        <v>196</v>
      </c>
      <c r="Z22" s="496" t="s">
        <v>196</v>
      </c>
      <c r="AA22" s="496">
        <v>1</v>
      </c>
      <c r="AB22" s="766"/>
      <c r="AC22" s="775"/>
      <c r="AD22" s="775"/>
      <c r="AE22" s="43" t="s">
        <v>277</v>
      </c>
      <c r="AF22" s="43" t="s">
        <v>277</v>
      </c>
      <c r="AG22" s="355">
        <v>40</v>
      </c>
      <c r="AH22" s="43">
        <v>40</v>
      </c>
      <c r="AI22" s="43">
        <v>40</v>
      </c>
      <c r="AJ22" s="43">
        <v>40</v>
      </c>
      <c r="AK22" s="43" t="s">
        <v>12</v>
      </c>
      <c r="AL22" s="43" t="s">
        <v>12</v>
      </c>
      <c r="AM22" s="43" t="s">
        <v>12</v>
      </c>
      <c r="AN22" s="43" t="s">
        <v>12</v>
      </c>
      <c r="AO22" s="43" t="s">
        <v>12</v>
      </c>
      <c r="AP22" s="43" t="s">
        <v>12</v>
      </c>
      <c r="AQ22" s="43">
        <v>23</v>
      </c>
      <c r="AR22" s="43">
        <v>23</v>
      </c>
      <c r="AS22" s="355">
        <v>23</v>
      </c>
      <c r="AT22" s="43">
        <v>23</v>
      </c>
      <c r="AU22" s="43">
        <v>23</v>
      </c>
      <c r="AV22" s="43" t="s">
        <v>196</v>
      </c>
      <c r="AW22" s="43" t="s">
        <v>196</v>
      </c>
      <c r="AX22" s="43" t="s">
        <v>196</v>
      </c>
      <c r="AY22" s="43" t="s">
        <v>196</v>
      </c>
      <c r="AZ22" s="43" t="s">
        <v>196</v>
      </c>
      <c r="BA22" s="43" t="s">
        <v>196</v>
      </c>
      <c r="BB22" s="43" t="s">
        <v>196</v>
      </c>
      <c r="BC22" s="43" t="s">
        <v>196</v>
      </c>
      <c r="BD22" s="424" t="s">
        <v>196</v>
      </c>
      <c r="BE22" s="769" t="s">
        <v>196</v>
      </c>
      <c r="BF22" s="43" t="s">
        <v>196</v>
      </c>
      <c r="BG22" s="43" t="s">
        <v>196</v>
      </c>
      <c r="BH22" s="43" t="s">
        <v>196</v>
      </c>
      <c r="BI22" s="43" t="s">
        <v>196</v>
      </c>
      <c r="BJ22" s="43" t="s">
        <v>196</v>
      </c>
      <c r="BK22" s="43" t="s">
        <v>196</v>
      </c>
      <c r="BL22" s="43" t="s">
        <v>196</v>
      </c>
      <c r="BM22" s="43" t="s">
        <v>196</v>
      </c>
      <c r="BN22" s="43">
        <v>23</v>
      </c>
      <c r="BO22" s="43">
        <v>1</v>
      </c>
      <c r="BP22" s="832">
        <v>60</v>
      </c>
      <c r="BQ22" s="830">
        <v>60</v>
      </c>
      <c r="BR22" s="830">
        <v>60</v>
      </c>
      <c r="BS22" s="830">
        <v>60</v>
      </c>
      <c r="BT22" s="43">
        <v>1</v>
      </c>
      <c r="BU22" s="43">
        <v>23</v>
      </c>
      <c r="BV22" s="43">
        <v>23</v>
      </c>
      <c r="BW22" s="43">
        <v>23</v>
      </c>
      <c r="BX22" s="43">
        <v>23</v>
      </c>
      <c r="BY22" s="43">
        <v>23</v>
      </c>
      <c r="BZ22" s="43">
        <v>23</v>
      </c>
      <c r="CA22" s="43">
        <v>23</v>
      </c>
      <c r="CB22" s="424">
        <v>23</v>
      </c>
      <c r="CC22" s="355">
        <v>23</v>
      </c>
      <c r="CD22" s="43">
        <v>23</v>
      </c>
      <c r="CE22" s="43">
        <v>23</v>
      </c>
      <c r="CF22" s="43">
        <v>23</v>
      </c>
      <c r="CG22" s="43">
        <v>23</v>
      </c>
      <c r="CH22" s="43">
        <v>23</v>
      </c>
      <c r="CI22" s="43">
        <v>23</v>
      </c>
      <c r="CJ22" s="43">
        <v>23</v>
      </c>
      <c r="CK22" s="43">
        <v>23</v>
      </c>
      <c r="CL22" s="43">
        <v>23</v>
      </c>
      <c r="CM22" s="43">
        <v>23</v>
      </c>
      <c r="CN22" s="424">
        <v>23</v>
      </c>
      <c r="CO22" s="767">
        <v>23</v>
      </c>
      <c r="CP22" s="43">
        <v>23</v>
      </c>
      <c r="CQ22" s="43" t="s">
        <v>197</v>
      </c>
      <c r="CR22" s="43" t="s">
        <v>197</v>
      </c>
      <c r="CS22" s="43" t="s">
        <v>197</v>
      </c>
      <c r="CT22" s="43">
        <v>23</v>
      </c>
      <c r="CU22" s="43">
        <v>23</v>
      </c>
      <c r="CV22" s="43">
        <v>23</v>
      </c>
      <c r="CW22" s="43">
        <v>23</v>
      </c>
      <c r="CX22" s="43">
        <v>23</v>
      </c>
      <c r="CY22" s="43">
        <v>23</v>
      </c>
      <c r="CZ22" s="424">
        <v>23</v>
      </c>
      <c r="DA22" s="43">
        <v>23</v>
      </c>
      <c r="DB22" s="43">
        <v>23</v>
      </c>
      <c r="DC22" s="43">
        <v>23</v>
      </c>
      <c r="DD22" s="43">
        <v>23</v>
      </c>
      <c r="DE22" s="43">
        <v>23</v>
      </c>
      <c r="DF22" s="43">
        <v>23</v>
      </c>
      <c r="DG22" s="769" t="s">
        <v>195</v>
      </c>
      <c r="DH22" s="43" t="s">
        <v>195</v>
      </c>
      <c r="DI22" s="43" t="s">
        <v>195</v>
      </c>
      <c r="DJ22" s="43" t="s">
        <v>195</v>
      </c>
      <c r="DK22" s="43" t="s">
        <v>195</v>
      </c>
      <c r="DL22" s="424" t="s">
        <v>195</v>
      </c>
      <c r="DM22" s="355" t="s">
        <v>195</v>
      </c>
      <c r="DN22" s="43" t="s">
        <v>195</v>
      </c>
      <c r="DO22" s="43" t="s">
        <v>195</v>
      </c>
      <c r="DP22" s="43" t="s">
        <v>195</v>
      </c>
      <c r="DQ22" s="43" t="s">
        <v>195</v>
      </c>
      <c r="DR22" s="43" t="s">
        <v>195</v>
      </c>
      <c r="DS22" s="43" t="s">
        <v>195</v>
      </c>
      <c r="DT22" s="43" t="s">
        <v>195</v>
      </c>
      <c r="DU22" s="43" t="s">
        <v>195</v>
      </c>
      <c r="DV22" s="43" t="s">
        <v>195</v>
      </c>
      <c r="DW22" s="43" t="s">
        <v>195</v>
      </c>
      <c r="DX22" s="424" t="s">
        <v>195</v>
      </c>
      <c r="DY22" s="355" t="s">
        <v>195</v>
      </c>
      <c r="DZ22" s="43" t="s">
        <v>195</v>
      </c>
      <c r="EA22" s="43" t="s">
        <v>195</v>
      </c>
      <c r="EB22" s="43" t="s">
        <v>195</v>
      </c>
      <c r="EC22" s="43" t="s">
        <v>195</v>
      </c>
      <c r="ED22" s="43" t="s">
        <v>195</v>
      </c>
      <c r="EE22" s="43" t="s">
        <v>195</v>
      </c>
      <c r="EF22" s="43" t="s">
        <v>195</v>
      </c>
      <c r="EG22" s="43" t="s">
        <v>195</v>
      </c>
      <c r="EH22" s="43" t="s">
        <v>195</v>
      </c>
      <c r="EI22" s="43" t="s">
        <v>195</v>
      </c>
      <c r="EJ22" s="424" t="s">
        <v>195</v>
      </c>
      <c r="EK22" s="355" t="s">
        <v>195</v>
      </c>
      <c r="EL22" s="43" t="s">
        <v>195</v>
      </c>
      <c r="EM22" s="43" t="s">
        <v>195</v>
      </c>
      <c r="EN22" s="43" t="s">
        <v>195</v>
      </c>
      <c r="EO22" s="43" t="s">
        <v>195</v>
      </c>
      <c r="EP22" s="43" t="s">
        <v>195</v>
      </c>
      <c r="EQ22" s="43" t="s">
        <v>195</v>
      </c>
      <c r="ER22" s="43" t="s">
        <v>195</v>
      </c>
      <c r="ES22" s="43" t="s">
        <v>195</v>
      </c>
      <c r="ET22" s="43" t="s">
        <v>195</v>
      </c>
      <c r="EU22" s="43" t="s">
        <v>195</v>
      </c>
      <c r="EV22" s="424" t="s">
        <v>195</v>
      </c>
      <c r="EW22" s="355" t="s">
        <v>195</v>
      </c>
      <c r="EX22" s="43" t="s">
        <v>195</v>
      </c>
      <c r="EY22" s="43" t="s">
        <v>195</v>
      </c>
      <c r="EZ22" s="43" t="s">
        <v>195</v>
      </c>
      <c r="FA22" s="43" t="s">
        <v>195</v>
      </c>
      <c r="FB22" s="43" t="s">
        <v>195</v>
      </c>
      <c r="FC22" s="43" t="s">
        <v>195</v>
      </c>
      <c r="FD22" s="43" t="s">
        <v>195</v>
      </c>
      <c r="FE22" s="43" t="s">
        <v>195</v>
      </c>
      <c r="FF22" s="43" t="s">
        <v>195</v>
      </c>
      <c r="FG22" s="43" t="s">
        <v>195</v>
      </c>
      <c r="FH22" s="424" t="s">
        <v>195</v>
      </c>
      <c r="FI22" s="355" t="s">
        <v>195</v>
      </c>
      <c r="FJ22" s="43" t="s">
        <v>195</v>
      </c>
      <c r="FK22" s="43" t="s">
        <v>195</v>
      </c>
      <c r="FL22" s="43" t="s">
        <v>195</v>
      </c>
      <c r="FM22" s="43" t="s">
        <v>195</v>
      </c>
      <c r="FN22" s="43" t="s">
        <v>195</v>
      </c>
      <c r="FO22" s="43" t="s">
        <v>195</v>
      </c>
      <c r="FP22" s="43" t="s">
        <v>195</v>
      </c>
      <c r="FQ22" s="43" t="s">
        <v>195</v>
      </c>
      <c r="FR22" s="43" t="s">
        <v>195</v>
      </c>
      <c r="FS22" s="43" t="s">
        <v>195</v>
      </c>
      <c r="FT22" s="424" t="s">
        <v>195</v>
      </c>
      <c r="FU22" s="355" t="s">
        <v>195</v>
      </c>
      <c r="FV22" s="43" t="s">
        <v>195</v>
      </c>
      <c r="FW22" s="43" t="s">
        <v>195</v>
      </c>
      <c r="FX22" s="43" t="s">
        <v>195</v>
      </c>
      <c r="FY22" s="43" t="s">
        <v>195</v>
      </c>
      <c r="FZ22" s="43" t="s">
        <v>195</v>
      </c>
      <c r="GA22" s="43" t="s">
        <v>195</v>
      </c>
      <c r="GB22" s="43" t="s">
        <v>195</v>
      </c>
      <c r="GC22" s="43" t="s">
        <v>195</v>
      </c>
      <c r="GD22" s="43" t="s">
        <v>195</v>
      </c>
      <c r="GE22" s="43" t="s">
        <v>195</v>
      </c>
      <c r="GF22" s="424" t="s">
        <v>195</v>
      </c>
      <c r="GG22" s="355" t="s">
        <v>195</v>
      </c>
      <c r="GH22" s="43" t="s">
        <v>195</v>
      </c>
      <c r="GI22" s="43" t="s">
        <v>195</v>
      </c>
      <c r="GJ22" s="43" t="s">
        <v>195</v>
      </c>
      <c r="GK22" s="43" t="s">
        <v>195</v>
      </c>
      <c r="GL22" s="43" t="s">
        <v>195</v>
      </c>
      <c r="GM22" s="43" t="s">
        <v>195</v>
      </c>
      <c r="GN22" s="43" t="s">
        <v>195</v>
      </c>
      <c r="GO22" s="43" t="s">
        <v>195</v>
      </c>
      <c r="GP22" s="43" t="s">
        <v>195</v>
      </c>
      <c r="GQ22" s="43" t="s">
        <v>195</v>
      </c>
      <c r="GR22" s="424" t="s">
        <v>195</v>
      </c>
      <c r="GS22" s="410">
        <v>4315</v>
      </c>
      <c r="GT22" s="384">
        <f t="shared" si="1"/>
        <v>5997</v>
      </c>
      <c r="GU22" s="518">
        <f t="shared" si="2"/>
        <v>0</v>
      </c>
      <c r="GV22" s="20">
        <f t="shared" si="3"/>
        <v>0</v>
      </c>
      <c r="GW22" s="487">
        <f>ROUND([5]Résumé!$P25/30.4,0)</f>
        <v>22</v>
      </c>
      <c r="GX22" s="186" t="str">
        <f t="shared" si="5"/>
        <v>D611</v>
      </c>
      <c r="GY22" s="374">
        <f t="shared" si="12"/>
        <v>42705</v>
      </c>
      <c r="GZ22" s="374" t="str">
        <f>IF(COUNTIF($I12:$GR12,$GZ$12)=0,"N",HLOOKUP($GZ$12,$I12:$GR$80,$HG22,FALSE))</f>
        <v>N</v>
      </c>
      <c r="HA22" s="374">
        <f>IF(COUNTIF($I12:$GR12,$HA$12)=0,"N",HLOOKUP($HA$12,$I12:$GR$80,$HG22,FALSE))</f>
        <v>42705</v>
      </c>
      <c r="HB22" s="374">
        <f>IF(COUNTIF($I12:$GR12,$HB$12)=0,"N",HLOOKUP($HB$12,$I12:$GR$80,$HG22,FALSE))</f>
        <v>44774</v>
      </c>
      <c r="HC22" s="374">
        <f>IF(COUNTIF($I12:$GR12,$HC$12)=0,"N",HLOOKUP($HC$12,$I12:$GR$80,$HG22,FALSE))</f>
        <v>46327</v>
      </c>
      <c r="HD22" s="374" t="str">
        <f>IF(COUNTIF($I12:$GR12,$HD$12)=0,"N",HLOOKUP($HD$12,$I12:$GR$80,$HG22,FALSE))</f>
        <v>N</v>
      </c>
      <c r="HE22" s="374" t="str">
        <f>IF(COUNTIF($I12:$GR12,$HE$12)=0,"N",HLOOKUP($HE$12,$I12:$GR$80,$HG22,FALSE))</f>
        <v>N</v>
      </c>
      <c r="HF22" s="186">
        <v>11</v>
      </c>
      <c r="HG22" s="186">
        <v>69</v>
      </c>
      <c r="HH22" s="374" t="str">
        <f t="shared" si="6"/>
        <v>N</v>
      </c>
      <c r="HI22" s="374">
        <f t="shared" si="7"/>
        <v>42705</v>
      </c>
      <c r="HJ22" s="374">
        <f t="shared" si="8"/>
        <v>44774</v>
      </c>
      <c r="HK22" s="374">
        <f t="shared" si="9"/>
        <v>46327</v>
      </c>
      <c r="HL22" s="374" t="str">
        <f t="shared" si="10"/>
        <v>N</v>
      </c>
      <c r="HM22" s="374" t="str">
        <f t="shared" si="11"/>
        <v>N</v>
      </c>
      <c r="HN22" s="374" t="str">
        <f>IF(COUNTIF($I12:$GR12,"F")=0,"",HLOOKUP("F",$I12:$GR$80,$HG22,FALSE))</f>
        <v/>
      </c>
      <c r="HP22" s="712"/>
      <c r="HQ22"/>
      <c r="HR22"/>
    </row>
    <row r="23" spans="1:226" ht="19.5" x14ac:dyDescent="0.2">
      <c r="A23" s="5" t="str">
        <f>[5]Résumé!$I26</f>
        <v>V10</v>
      </c>
      <c r="B23" s="36">
        <f>[5]Résumé!$L26</f>
        <v>104.38999999999942</v>
      </c>
      <c r="C23" s="36" t="str">
        <f>'[2]AT 1292-15'!$AC50</f>
        <v>Bagué</v>
      </c>
      <c r="D23" s="198" t="str">
        <f>'[6]Etat actuel'!$AD21</f>
        <v>EMRSV</v>
      </c>
      <c r="E23" s="164" t="s">
        <v>31</v>
      </c>
      <c r="F23" s="5">
        <f>[5]Résumé!$J26</f>
        <v>43407</v>
      </c>
      <c r="G23" s="14">
        <f t="shared" si="0"/>
        <v>42826</v>
      </c>
      <c r="H23" s="207" t="s">
        <v>129</v>
      </c>
      <c r="I23" s="513">
        <v>49</v>
      </c>
      <c r="J23" s="493">
        <v>9</v>
      </c>
      <c r="K23" s="493">
        <v>4</v>
      </c>
      <c r="L23" s="493">
        <v>0</v>
      </c>
      <c r="M23" s="493">
        <v>11</v>
      </c>
      <c r="N23" s="493">
        <v>32</v>
      </c>
      <c r="O23" s="493">
        <v>43</v>
      </c>
      <c r="P23" s="493">
        <v>31</v>
      </c>
      <c r="Q23" s="493">
        <v>32</v>
      </c>
      <c r="R23" s="493">
        <v>20</v>
      </c>
      <c r="S23" s="492">
        <v>56</v>
      </c>
      <c r="T23" s="511">
        <v>107</v>
      </c>
      <c r="U23" s="512">
        <v>88</v>
      </c>
      <c r="V23" s="492">
        <v>91</v>
      </c>
      <c r="W23" s="496">
        <v>15</v>
      </c>
      <c r="X23" s="496">
        <v>37</v>
      </c>
      <c r="Y23" s="496">
        <v>5</v>
      </c>
      <c r="Z23" s="496">
        <v>41</v>
      </c>
      <c r="AA23" s="496">
        <v>31</v>
      </c>
      <c r="AB23" s="496">
        <v>2</v>
      </c>
      <c r="AC23" s="496">
        <v>36</v>
      </c>
      <c r="AD23" s="496">
        <v>23</v>
      </c>
      <c r="AE23" s="43">
        <v>20</v>
      </c>
      <c r="AF23" s="424">
        <v>20</v>
      </c>
      <c r="AG23" s="769">
        <v>20</v>
      </c>
      <c r="AH23" s="43">
        <v>20</v>
      </c>
      <c r="AI23" s="43">
        <v>20</v>
      </c>
      <c r="AJ23" s="43" t="s">
        <v>12</v>
      </c>
      <c r="AK23" s="43" t="s">
        <v>12</v>
      </c>
      <c r="AL23" s="43" t="s">
        <v>12</v>
      </c>
      <c r="AM23" s="43" t="s">
        <v>12</v>
      </c>
      <c r="AN23" s="43" t="s">
        <v>12</v>
      </c>
      <c r="AO23" s="43" t="s">
        <v>12</v>
      </c>
      <c r="AP23" s="43" t="s">
        <v>27</v>
      </c>
      <c r="AQ23" s="43" t="s">
        <v>27</v>
      </c>
      <c r="AR23" s="43">
        <v>23</v>
      </c>
      <c r="AS23" s="355">
        <v>23</v>
      </c>
      <c r="AT23" s="43">
        <v>23</v>
      </c>
      <c r="AU23" s="43">
        <v>23</v>
      </c>
      <c r="AV23" s="43">
        <v>23</v>
      </c>
      <c r="AW23" s="43">
        <v>23</v>
      </c>
      <c r="AX23" s="43">
        <v>23</v>
      </c>
      <c r="AY23" s="43">
        <v>23</v>
      </c>
      <c r="AZ23" s="43">
        <v>23</v>
      </c>
      <c r="BA23" s="43">
        <v>1</v>
      </c>
      <c r="BB23" s="716">
        <v>80</v>
      </c>
      <c r="BC23" s="716">
        <v>80</v>
      </c>
      <c r="BD23" s="717">
        <v>80</v>
      </c>
      <c r="BE23" s="718">
        <v>80</v>
      </c>
      <c r="BF23" s="43">
        <v>1</v>
      </c>
      <c r="BG23" s="43">
        <v>23</v>
      </c>
      <c r="BH23" s="43">
        <v>23</v>
      </c>
      <c r="BI23" s="43">
        <v>23</v>
      </c>
      <c r="BJ23" s="43">
        <v>23</v>
      </c>
      <c r="BK23" s="43">
        <v>23</v>
      </c>
      <c r="BL23" s="43">
        <v>23</v>
      </c>
      <c r="BM23" s="43">
        <v>23</v>
      </c>
      <c r="BN23" s="43">
        <v>23</v>
      </c>
      <c r="BO23" s="43">
        <v>1</v>
      </c>
      <c r="BP23" s="832">
        <v>60</v>
      </c>
      <c r="BQ23" s="830">
        <v>60</v>
      </c>
      <c r="BR23" s="830">
        <v>60</v>
      </c>
      <c r="BS23" s="830">
        <v>60</v>
      </c>
      <c r="BT23" s="43">
        <v>1</v>
      </c>
      <c r="BU23" s="43">
        <v>23</v>
      </c>
      <c r="BV23" s="43">
        <v>23</v>
      </c>
      <c r="BW23" s="43">
        <v>23</v>
      </c>
      <c r="BX23" s="43">
        <v>23</v>
      </c>
      <c r="BY23" s="43">
        <v>23</v>
      </c>
      <c r="BZ23" s="43">
        <v>23</v>
      </c>
      <c r="CA23" s="43">
        <v>23</v>
      </c>
      <c r="CB23" s="424">
        <v>23</v>
      </c>
      <c r="CC23" s="769">
        <v>23</v>
      </c>
      <c r="CD23" s="43">
        <v>23</v>
      </c>
      <c r="CE23" s="43" t="s">
        <v>13</v>
      </c>
      <c r="CF23" s="43" t="s">
        <v>13</v>
      </c>
      <c r="CG23" s="43" t="s">
        <v>13</v>
      </c>
      <c r="CH23" s="43" t="s">
        <v>13</v>
      </c>
      <c r="CI23" s="43" t="s">
        <v>13</v>
      </c>
      <c r="CJ23" s="43" t="s">
        <v>269</v>
      </c>
      <c r="CK23" s="43" t="s">
        <v>269</v>
      </c>
      <c r="CL23" s="43" t="s">
        <v>269</v>
      </c>
      <c r="CM23" s="43" t="s">
        <v>269</v>
      </c>
      <c r="CN23" s="424" t="s">
        <v>269</v>
      </c>
      <c r="CO23" s="769" t="s">
        <v>269</v>
      </c>
      <c r="CP23" s="43">
        <v>23</v>
      </c>
      <c r="CQ23" s="43">
        <v>23</v>
      </c>
      <c r="CR23" s="43">
        <v>23</v>
      </c>
      <c r="CS23" s="43">
        <v>23</v>
      </c>
      <c r="CT23" s="43">
        <v>23</v>
      </c>
      <c r="CU23" s="43">
        <v>23</v>
      </c>
      <c r="CV23" s="43">
        <v>23</v>
      </c>
      <c r="CW23" s="43">
        <v>23</v>
      </c>
      <c r="CX23" s="43">
        <v>23</v>
      </c>
      <c r="CY23" s="43">
        <v>23</v>
      </c>
      <c r="CZ23" s="424">
        <v>23</v>
      </c>
      <c r="DA23" s="355">
        <v>23</v>
      </c>
      <c r="DB23" s="43">
        <v>23</v>
      </c>
      <c r="DC23" s="43">
        <v>23</v>
      </c>
      <c r="DD23" s="43">
        <v>23</v>
      </c>
      <c r="DE23" s="43">
        <v>23</v>
      </c>
      <c r="DF23" s="43">
        <v>23</v>
      </c>
      <c r="DG23" s="43">
        <v>23</v>
      </c>
      <c r="DH23" s="43">
        <v>23</v>
      </c>
      <c r="DI23" s="43">
        <v>23</v>
      </c>
      <c r="DJ23" s="43">
        <v>23</v>
      </c>
      <c r="DK23" s="43">
        <v>23</v>
      </c>
      <c r="DL23" s="424">
        <v>23</v>
      </c>
      <c r="DM23" s="355">
        <v>23</v>
      </c>
      <c r="DN23" s="43">
        <v>23</v>
      </c>
      <c r="DO23" s="43">
        <v>23</v>
      </c>
      <c r="DP23" s="43">
        <v>23</v>
      </c>
      <c r="DQ23" s="43">
        <v>23</v>
      </c>
      <c r="DR23" s="43">
        <v>23</v>
      </c>
      <c r="DS23" s="43">
        <v>23</v>
      </c>
      <c r="DT23" s="43">
        <v>23</v>
      </c>
      <c r="DU23" s="43">
        <v>23</v>
      </c>
      <c r="DV23" s="43">
        <v>23</v>
      </c>
      <c r="DW23" s="43">
        <v>23</v>
      </c>
      <c r="DX23" s="424">
        <v>23</v>
      </c>
      <c r="DY23" s="769">
        <v>23</v>
      </c>
      <c r="DZ23" s="43">
        <v>23</v>
      </c>
      <c r="EA23" s="43">
        <v>23</v>
      </c>
      <c r="EB23" s="43">
        <v>23</v>
      </c>
      <c r="EC23" s="43">
        <v>23</v>
      </c>
      <c r="ED23" s="43">
        <v>23</v>
      </c>
      <c r="EE23" s="43">
        <v>23</v>
      </c>
      <c r="EF23" s="43">
        <v>23</v>
      </c>
      <c r="EG23" s="43">
        <v>23</v>
      </c>
      <c r="EH23" s="43">
        <v>23</v>
      </c>
      <c r="EI23" s="43">
        <v>23</v>
      </c>
      <c r="EJ23" s="424">
        <v>23</v>
      </c>
      <c r="EK23" s="355">
        <v>23</v>
      </c>
      <c r="EL23" s="43" t="s">
        <v>14</v>
      </c>
      <c r="EM23" s="43" t="s">
        <v>14</v>
      </c>
      <c r="EN23" s="43" t="s">
        <v>14</v>
      </c>
      <c r="EO23" s="43" t="s">
        <v>14</v>
      </c>
      <c r="EP23" s="43" t="s">
        <v>14</v>
      </c>
      <c r="EQ23" s="43" t="s">
        <v>14</v>
      </c>
      <c r="ER23" s="43">
        <v>23</v>
      </c>
      <c r="ES23" s="424">
        <v>23</v>
      </c>
      <c r="ET23" s="355">
        <v>23</v>
      </c>
      <c r="EU23" s="43">
        <v>23</v>
      </c>
      <c r="EV23" s="43">
        <v>23</v>
      </c>
      <c r="EW23" s="43">
        <v>23</v>
      </c>
      <c r="EX23" s="43">
        <v>23</v>
      </c>
      <c r="EY23" s="43">
        <v>23</v>
      </c>
      <c r="EZ23" s="43">
        <v>23</v>
      </c>
      <c r="FA23" s="43">
        <v>23</v>
      </c>
      <c r="FB23" s="43">
        <v>23</v>
      </c>
      <c r="FC23" s="43">
        <v>23</v>
      </c>
      <c r="FD23" s="43">
        <v>23</v>
      </c>
      <c r="FE23" s="43">
        <v>23</v>
      </c>
      <c r="FF23" s="43">
        <v>23</v>
      </c>
      <c r="FG23" s="43">
        <v>23</v>
      </c>
      <c r="FH23" s="424">
        <v>23</v>
      </c>
      <c r="FI23" s="355">
        <v>23</v>
      </c>
      <c r="FJ23" s="43">
        <v>23</v>
      </c>
      <c r="FK23" s="43">
        <v>23</v>
      </c>
      <c r="FL23" s="43">
        <v>23</v>
      </c>
      <c r="FM23" s="43">
        <v>23</v>
      </c>
      <c r="FN23" s="43">
        <v>23</v>
      </c>
      <c r="FO23" s="43">
        <v>23</v>
      </c>
      <c r="FP23" s="43">
        <v>23</v>
      </c>
      <c r="FQ23" s="43">
        <v>23</v>
      </c>
      <c r="FR23" s="43">
        <v>23</v>
      </c>
      <c r="FS23" s="43">
        <v>23</v>
      </c>
      <c r="FT23" s="424">
        <v>23</v>
      </c>
      <c r="FU23" s="355">
        <v>23</v>
      </c>
      <c r="FV23" s="43">
        <v>23</v>
      </c>
      <c r="FW23" s="43">
        <v>23</v>
      </c>
      <c r="FX23" s="43">
        <v>23</v>
      </c>
      <c r="FY23" s="43">
        <v>23</v>
      </c>
      <c r="FZ23" s="43">
        <v>23</v>
      </c>
      <c r="GA23" s="43">
        <v>23</v>
      </c>
      <c r="GB23" s="43">
        <v>23</v>
      </c>
      <c r="GC23" s="43">
        <v>23</v>
      </c>
      <c r="GD23" s="43">
        <v>23</v>
      </c>
      <c r="GE23" s="43">
        <v>23</v>
      </c>
      <c r="GF23" s="424">
        <v>23</v>
      </c>
      <c r="GG23" s="355">
        <v>23</v>
      </c>
      <c r="GH23" s="43">
        <v>23</v>
      </c>
      <c r="GI23" s="43">
        <v>23</v>
      </c>
      <c r="GJ23" s="43">
        <v>23</v>
      </c>
      <c r="GK23" s="43">
        <v>23</v>
      </c>
      <c r="GL23" s="43">
        <v>23</v>
      </c>
      <c r="GM23" s="43">
        <v>23</v>
      </c>
      <c r="GN23" s="43">
        <v>23</v>
      </c>
      <c r="GO23" s="43" t="s">
        <v>195</v>
      </c>
      <c r="GP23" s="43" t="s">
        <v>195</v>
      </c>
      <c r="GQ23" s="43" t="s">
        <v>195</v>
      </c>
      <c r="GR23" s="424" t="s">
        <v>195</v>
      </c>
      <c r="GS23" s="410">
        <v>3616</v>
      </c>
      <c r="GT23" s="384">
        <f t="shared" si="1"/>
        <v>7895</v>
      </c>
      <c r="GU23" s="154">
        <f t="shared" si="2"/>
        <v>0</v>
      </c>
      <c r="GV23" s="457">
        <f t="shared" si="3"/>
        <v>1</v>
      </c>
      <c r="GW23" s="487">
        <f>ROUND([5]Résumé!$P26/30.4,0)</f>
        <v>18</v>
      </c>
      <c r="GX23" s="186" t="str">
        <f t="shared" si="5"/>
        <v>D613</v>
      </c>
      <c r="GY23" s="374">
        <f t="shared" si="12"/>
        <v>42767</v>
      </c>
      <c r="GZ23" s="374" t="str">
        <f>IF(COUNTIF($I13:$GR13,$GZ$12)=0,"N",HLOOKUP($GZ$12,$I13:$GR$80,$HG23,FALSE))</f>
        <v>N</v>
      </c>
      <c r="HA23" s="374">
        <f>IF(COUNTIF($I13:$GR13,$HA$12)=0,"N",HLOOKUP($HA$12,$I13:$GR$80,$HG23,FALSE))</f>
        <v>42767</v>
      </c>
      <c r="HB23" s="374" t="str">
        <f>IF(COUNTIF($I13:$GR13,$HB$12)=0,"N",HLOOKUP($HB$12,$I13:$GR$80,$HG23,FALSE))</f>
        <v>N</v>
      </c>
      <c r="HC23" s="374" t="str">
        <f>IF(COUNTIF($I13:$GR13,$HC$12)=0,"N",HLOOKUP($HC$12,$I13:$GR$80,$HG23,FALSE))</f>
        <v>N</v>
      </c>
      <c r="HD23" s="374" t="str">
        <f>IF(COUNTIF($I13:$GR13,$HD$12)=0,"N",HLOOKUP($HD$12,$I13:$GR$80,$HG23,FALSE))</f>
        <v>N</v>
      </c>
      <c r="HE23" s="374" t="str">
        <f>IF(COUNTIF($I13:$GR13,$HE$12)=0,"N",HLOOKUP($HE$12,$I13:$GR$80,$HG23,FALSE))</f>
        <v>N</v>
      </c>
      <c r="HF23" s="186">
        <v>12</v>
      </c>
      <c r="HG23" s="186">
        <v>68</v>
      </c>
      <c r="HH23" s="374" t="str">
        <f t="shared" si="6"/>
        <v>N</v>
      </c>
      <c r="HI23" s="374">
        <f t="shared" si="7"/>
        <v>42767</v>
      </c>
      <c r="HJ23" s="374" t="str">
        <f t="shared" si="8"/>
        <v>N</v>
      </c>
      <c r="HK23" s="374" t="str">
        <f t="shared" si="9"/>
        <v>N</v>
      </c>
      <c r="HL23" s="374" t="str">
        <f t="shared" si="10"/>
        <v>N</v>
      </c>
      <c r="HM23" s="374" t="str">
        <f t="shared" si="11"/>
        <v>N</v>
      </c>
      <c r="HN23" s="374">
        <f>IF(COUNTIF($I13:$GR13,"F")=0,"",HLOOKUP("F",$I13:$GR$80,$HG23,FALSE))</f>
        <v>42948</v>
      </c>
      <c r="HP23" s="712"/>
      <c r="HQ23"/>
      <c r="HR23"/>
    </row>
    <row r="24" spans="1:226" ht="18.75" x14ac:dyDescent="0.2">
      <c r="A24" s="5" t="str">
        <f>[5]Résumé!$I27</f>
        <v>V10</v>
      </c>
      <c r="B24" s="36">
        <f>[5]Résumé!$L27</f>
        <v>362.28999999999996</v>
      </c>
      <c r="C24" s="746">
        <f>'[2]AT 1292-15'!$AC51</f>
        <v>147</v>
      </c>
      <c r="D24" s="198" t="str">
        <f>'[6]Etat actuel'!$AD22</f>
        <v>EMS</v>
      </c>
      <c r="E24" s="164" t="s">
        <v>31</v>
      </c>
      <c r="F24" s="5">
        <f>[5]Résumé!$J27</f>
        <v>42992</v>
      </c>
      <c r="G24" s="14">
        <f t="shared" si="0"/>
        <v>42979</v>
      </c>
      <c r="H24" s="207" t="s">
        <v>130</v>
      </c>
      <c r="I24" s="493" t="s">
        <v>196</v>
      </c>
      <c r="J24" s="493" t="s">
        <v>196</v>
      </c>
      <c r="K24" s="493" t="s">
        <v>196</v>
      </c>
      <c r="L24" s="493" t="s">
        <v>196</v>
      </c>
      <c r="M24" s="493" t="s">
        <v>196</v>
      </c>
      <c r="N24" s="493" t="s">
        <v>196</v>
      </c>
      <c r="O24" s="493" t="s">
        <v>196</v>
      </c>
      <c r="P24" s="493" t="s">
        <v>196</v>
      </c>
      <c r="Q24" s="493" t="s">
        <v>196</v>
      </c>
      <c r="R24" s="493" t="s">
        <v>196</v>
      </c>
      <c r="S24" s="493" t="s">
        <v>196</v>
      </c>
      <c r="T24" s="494" t="s">
        <v>196</v>
      </c>
      <c r="U24" s="495" t="s">
        <v>196</v>
      </c>
      <c r="V24" s="496" t="s">
        <v>196</v>
      </c>
      <c r="W24" s="496" t="s">
        <v>196</v>
      </c>
      <c r="X24" s="496" t="s">
        <v>196</v>
      </c>
      <c r="Y24" s="496"/>
      <c r="Z24" s="496"/>
      <c r="AA24" s="496">
        <v>1</v>
      </c>
      <c r="AB24" s="496">
        <v>27</v>
      </c>
      <c r="AC24" s="496">
        <v>40</v>
      </c>
      <c r="AD24" s="496">
        <v>25</v>
      </c>
      <c r="AE24" s="43">
        <v>30</v>
      </c>
      <c r="AF24" s="424">
        <v>30</v>
      </c>
      <c r="AG24" s="769">
        <v>30</v>
      </c>
      <c r="AH24" s="101">
        <v>30</v>
      </c>
      <c r="AI24" s="43" t="s">
        <v>277</v>
      </c>
      <c r="AJ24" s="43" t="s">
        <v>277</v>
      </c>
      <c r="AK24" s="43">
        <v>40</v>
      </c>
      <c r="AL24" s="43">
        <v>40</v>
      </c>
      <c r="AM24" s="43">
        <v>40</v>
      </c>
      <c r="AN24" s="43">
        <v>40</v>
      </c>
      <c r="AO24" s="43" t="s">
        <v>12</v>
      </c>
      <c r="AP24" s="43" t="s">
        <v>12</v>
      </c>
      <c r="AQ24" s="43" t="s">
        <v>12</v>
      </c>
      <c r="AR24" s="43" t="s">
        <v>12</v>
      </c>
      <c r="AS24" s="424" t="s">
        <v>12</v>
      </c>
      <c r="AT24" s="355" t="s">
        <v>12</v>
      </c>
      <c r="AU24" s="43" t="s">
        <v>27</v>
      </c>
      <c r="AV24" s="43" t="s">
        <v>27</v>
      </c>
      <c r="AW24" s="43">
        <v>23</v>
      </c>
      <c r="AX24" s="43">
        <v>23</v>
      </c>
      <c r="AY24" s="43">
        <v>23</v>
      </c>
      <c r="AZ24" s="43">
        <v>23</v>
      </c>
      <c r="BA24" s="43">
        <v>1</v>
      </c>
      <c r="BB24" s="716">
        <v>80</v>
      </c>
      <c r="BC24" s="716">
        <v>80</v>
      </c>
      <c r="BD24" s="717">
        <v>80</v>
      </c>
      <c r="BE24" s="718">
        <v>80</v>
      </c>
      <c r="BF24" s="43">
        <v>1</v>
      </c>
      <c r="BG24" s="43">
        <v>23</v>
      </c>
      <c r="BH24" s="43">
        <v>23</v>
      </c>
      <c r="BI24" s="43">
        <v>23</v>
      </c>
      <c r="BJ24" s="43">
        <v>23</v>
      </c>
      <c r="BK24" s="43">
        <v>23</v>
      </c>
      <c r="BL24" s="43">
        <v>23</v>
      </c>
      <c r="BM24" s="43">
        <v>23</v>
      </c>
      <c r="BN24" s="43" t="s">
        <v>197</v>
      </c>
      <c r="BO24" s="43" t="s">
        <v>197</v>
      </c>
      <c r="BP24" s="424" t="s">
        <v>197</v>
      </c>
      <c r="BQ24" s="355" t="s">
        <v>197</v>
      </c>
      <c r="BR24" s="43">
        <v>23</v>
      </c>
      <c r="BS24" s="43">
        <v>23</v>
      </c>
      <c r="BT24" s="43">
        <v>23</v>
      </c>
      <c r="BU24" s="43">
        <v>23</v>
      </c>
      <c r="BV24" s="43">
        <v>23</v>
      </c>
      <c r="BW24" s="43">
        <v>23</v>
      </c>
      <c r="BX24" s="43">
        <v>23</v>
      </c>
      <c r="BY24" s="43">
        <v>23</v>
      </c>
      <c r="BZ24" s="43">
        <v>23</v>
      </c>
      <c r="CA24" s="43">
        <v>1</v>
      </c>
      <c r="CB24" s="794">
        <v>60</v>
      </c>
      <c r="CC24" s="795">
        <v>50</v>
      </c>
      <c r="CD24" s="793">
        <v>50</v>
      </c>
      <c r="CE24" s="793">
        <v>50</v>
      </c>
      <c r="CF24" s="43">
        <v>1</v>
      </c>
      <c r="CG24" s="43">
        <v>23</v>
      </c>
      <c r="CH24" s="43">
        <v>23</v>
      </c>
      <c r="CI24" s="43">
        <v>23</v>
      </c>
      <c r="CJ24" s="43">
        <v>23</v>
      </c>
      <c r="CK24" s="43">
        <v>23</v>
      </c>
      <c r="CL24" s="43">
        <v>23</v>
      </c>
      <c r="CM24" s="43">
        <v>23</v>
      </c>
      <c r="CN24" s="43" t="s">
        <v>13</v>
      </c>
      <c r="CO24" s="355" t="s">
        <v>13</v>
      </c>
      <c r="CP24" s="43" t="s">
        <v>13</v>
      </c>
      <c r="CQ24" s="43" t="s">
        <v>13</v>
      </c>
      <c r="CR24" s="43" t="s">
        <v>13</v>
      </c>
      <c r="CS24" s="43" t="s">
        <v>269</v>
      </c>
      <c r="CT24" s="43" t="s">
        <v>269</v>
      </c>
      <c r="CU24" s="43" t="s">
        <v>269</v>
      </c>
      <c r="CV24" s="43" t="s">
        <v>269</v>
      </c>
      <c r="CW24" s="43" t="s">
        <v>269</v>
      </c>
      <c r="CX24" s="43" t="s">
        <v>269</v>
      </c>
      <c r="CY24" s="43">
        <v>23</v>
      </c>
      <c r="CZ24" s="424">
        <v>23</v>
      </c>
      <c r="DA24" s="355">
        <v>23</v>
      </c>
      <c r="DB24" s="43">
        <v>23</v>
      </c>
      <c r="DC24" s="43">
        <v>23</v>
      </c>
      <c r="DD24" s="43">
        <v>23</v>
      </c>
      <c r="DE24" s="43">
        <v>23</v>
      </c>
      <c r="DF24" s="43">
        <v>23</v>
      </c>
      <c r="DG24" s="43">
        <v>23</v>
      </c>
      <c r="DH24" s="43">
        <v>23</v>
      </c>
      <c r="DI24" s="43">
        <v>23</v>
      </c>
      <c r="DJ24" s="43">
        <v>23</v>
      </c>
      <c r="DK24" s="43">
        <v>23</v>
      </c>
      <c r="DL24" s="424">
        <v>23</v>
      </c>
      <c r="DM24" s="355">
        <v>1</v>
      </c>
      <c r="DN24" s="793">
        <v>60</v>
      </c>
      <c r="DO24" s="793">
        <v>60</v>
      </c>
      <c r="DP24" s="793">
        <v>60</v>
      </c>
      <c r="DQ24" s="793">
        <v>60</v>
      </c>
      <c r="DR24" s="43">
        <v>1</v>
      </c>
      <c r="DS24" s="43">
        <v>23</v>
      </c>
      <c r="DT24" s="43">
        <v>23</v>
      </c>
      <c r="DU24" s="43">
        <v>23</v>
      </c>
      <c r="DV24" s="43">
        <v>23</v>
      </c>
      <c r="DW24" s="43">
        <v>23</v>
      </c>
      <c r="DX24" s="424">
        <v>23</v>
      </c>
      <c r="DY24" s="355">
        <v>23</v>
      </c>
      <c r="DZ24" s="43">
        <v>23</v>
      </c>
      <c r="EA24" s="43">
        <v>23</v>
      </c>
      <c r="EB24" s="43">
        <v>23</v>
      </c>
      <c r="EC24" s="43">
        <v>23</v>
      </c>
      <c r="ED24" s="43">
        <v>23</v>
      </c>
      <c r="EE24" s="43">
        <v>23</v>
      </c>
      <c r="EF24" s="43">
        <v>23</v>
      </c>
      <c r="EG24" s="43">
        <v>23</v>
      </c>
      <c r="EH24" s="43">
        <v>23</v>
      </c>
      <c r="EI24" s="43">
        <v>23</v>
      </c>
      <c r="EJ24" s="424">
        <v>23</v>
      </c>
      <c r="EK24" s="355">
        <v>23</v>
      </c>
      <c r="EL24" s="43">
        <v>23</v>
      </c>
      <c r="EM24" s="43">
        <v>23</v>
      </c>
      <c r="EN24" s="43">
        <v>23</v>
      </c>
      <c r="EO24" s="43">
        <v>23</v>
      </c>
      <c r="EP24" s="43">
        <v>23</v>
      </c>
      <c r="EQ24" s="43">
        <v>23</v>
      </c>
      <c r="ER24" s="43">
        <v>23</v>
      </c>
      <c r="ES24" s="43">
        <v>23</v>
      </c>
      <c r="ET24" s="43" t="s">
        <v>14</v>
      </c>
      <c r="EU24" s="43" t="s">
        <v>14</v>
      </c>
      <c r="EV24" s="424" t="s">
        <v>14</v>
      </c>
      <c r="EW24" s="769" t="s">
        <v>14</v>
      </c>
      <c r="EX24" s="43" t="s">
        <v>14</v>
      </c>
      <c r="EY24" s="43" t="s">
        <v>14</v>
      </c>
      <c r="EZ24" s="43">
        <v>23</v>
      </c>
      <c r="FA24" s="43">
        <v>23</v>
      </c>
      <c r="FB24" s="43">
        <v>23</v>
      </c>
      <c r="FC24" s="43">
        <v>23</v>
      </c>
      <c r="FD24" s="43">
        <v>23</v>
      </c>
      <c r="FE24" s="43">
        <v>23</v>
      </c>
      <c r="FF24" s="43">
        <v>23</v>
      </c>
      <c r="FG24" s="43">
        <v>23</v>
      </c>
      <c r="FH24" s="424">
        <v>23</v>
      </c>
      <c r="FI24" s="355">
        <v>23</v>
      </c>
      <c r="FJ24" s="43">
        <v>23</v>
      </c>
      <c r="FK24" s="43">
        <v>23</v>
      </c>
      <c r="FL24" s="43">
        <v>23</v>
      </c>
      <c r="FM24" s="43">
        <v>23</v>
      </c>
      <c r="FN24" s="43">
        <v>23</v>
      </c>
      <c r="FO24" s="43">
        <v>23</v>
      </c>
      <c r="FP24" s="43">
        <v>23</v>
      </c>
      <c r="FQ24" s="43">
        <v>23</v>
      </c>
      <c r="FR24" s="43">
        <v>23</v>
      </c>
      <c r="FS24" s="43">
        <v>23</v>
      </c>
      <c r="FT24" s="424">
        <v>23</v>
      </c>
      <c r="FU24" s="355">
        <v>23</v>
      </c>
      <c r="FV24" s="43">
        <v>23</v>
      </c>
      <c r="FW24" s="43">
        <v>23</v>
      </c>
      <c r="FX24" s="43">
        <v>23</v>
      </c>
      <c r="FY24" s="43">
        <v>23</v>
      </c>
      <c r="FZ24" s="43">
        <v>23</v>
      </c>
      <c r="GA24" s="43">
        <v>23</v>
      </c>
      <c r="GB24" s="43">
        <v>23</v>
      </c>
      <c r="GC24" s="43">
        <v>23</v>
      </c>
      <c r="GD24" s="43">
        <v>23</v>
      </c>
      <c r="GE24" s="43">
        <v>23</v>
      </c>
      <c r="GF24" s="424">
        <v>23</v>
      </c>
      <c r="GG24" s="355">
        <v>23</v>
      </c>
      <c r="GH24" s="43">
        <v>23</v>
      </c>
      <c r="GI24" s="43">
        <v>23</v>
      </c>
      <c r="GJ24" s="43">
        <v>23</v>
      </c>
      <c r="GK24" s="43">
        <v>23</v>
      </c>
      <c r="GL24" s="43">
        <v>23</v>
      </c>
      <c r="GM24" s="43">
        <v>23</v>
      </c>
      <c r="GN24" s="43">
        <v>23</v>
      </c>
      <c r="GO24" s="43" t="s">
        <v>195</v>
      </c>
      <c r="GP24" s="43" t="s">
        <v>195</v>
      </c>
      <c r="GQ24" s="43" t="s">
        <v>195</v>
      </c>
      <c r="GR24" s="424" t="s">
        <v>195</v>
      </c>
      <c r="GS24" s="410">
        <v>4210</v>
      </c>
      <c r="GT24" s="384">
        <f t="shared" si="1"/>
        <v>7866</v>
      </c>
      <c r="GU24" s="154">
        <f t="shared" si="2"/>
        <v>0.75</v>
      </c>
      <c r="GV24" s="457">
        <f t="shared" si="3"/>
        <v>1</v>
      </c>
      <c r="GW24" s="487">
        <f>ROUND([5]Résumé!$P27/30.4,0)</f>
        <v>0</v>
      </c>
      <c r="GX24" s="186" t="str">
        <f t="shared" si="5"/>
        <v>D614</v>
      </c>
      <c r="GY24" s="374">
        <f t="shared" si="12"/>
        <v>42948</v>
      </c>
      <c r="GZ24" s="374">
        <f>IF(COUNTIF($I14:$GR14,$GZ$12)=0,"N",HLOOKUP($GZ$12,$I14:$GR$80,$HG24,FALSE))</f>
        <v>44927</v>
      </c>
      <c r="HA24" s="374">
        <f>IF(COUNTIF($I14:$GR14,$HA$12)=0,"N",HLOOKUP($HA$12,$I14:$GR$80,$HG24,FALSE))</f>
        <v>46539</v>
      </c>
      <c r="HB24" s="374" t="str">
        <f>IF(COUNTIF($I14:$GR14,$HB$12)=0,"N",HLOOKUP($HB$12,$I14:$GR$80,$HG24,FALSE))</f>
        <v>N</v>
      </c>
      <c r="HC24" s="374" t="str">
        <f>IF(COUNTIF($I14:$GR14,$HC$12)=0,"N",HLOOKUP($HC$12,$I14:$GR$80,$HG24,FALSE))</f>
        <v>N</v>
      </c>
      <c r="HD24" s="374" t="str">
        <f>IF(COUNTIF($I14:$GR14,$HD$12)=0,"N",HLOOKUP($HD$12,$I14:$GR$80,$HG24,FALSE))</f>
        <v>N</v>
      </c>
      <c r="HE24" s="374">
        <f>IF(COUNTIF($I14:$GR14,$HE$12)=0,"N",HLOOKUP($HE$12,$I14:$GR$80,$HG24,FALSE))</f>
        <v>42948</v>
      </c>
      <c r="HF24" s="186">
        <v>13</v>
      </c>
      <c r="HG24" s="186">
        <v>67</v>
      </c>
      <c r="HH24" s="374">
        <f t="shared" si="6"/>
        <v>44927</v>
      </c>
      <c r="HI24" s="374">
        <f t="shared" si="7"/>
        <v>46539</v>
      </c>
      <c r="HJ24" s="374" t="str">
        <f t="shared" si="8"/>
        <v>N</v>
      </c>
      <c r="HK24" s="374" t="str">
        <f t="shared" si="9"/>
        <v>N</v>
      </c>
      <c r="HL24" s="374" t="str">
        <f t="shared" si="10"/>
        <v>N</v>
      </c>
      <c r="HM24" s="374">
        <f t="shared" si="11"/>
        <v>42948</v>
      </c>
      <c r="HN24" s="374" t="str">
        <f>IF(COUNTIF($I14:$GR14,"F")=0,"",HLOOKUP("F",$I14:$GR$80,$HG24,FALSE))</f>
        <v/>
      </c>
      <c r="HP24" s="712"/>
      <c r="HQ24"/>
      <c r="HR24"/>
    </row>
    <row r="25" spans="1:226" ht="14.25" customHeight="1" x14ac:dyDescent="0.2">
      <c r="A25" s="5" t="str">
        <f>[5]Résumé!$I28</f>
        <v>V10</v>
      </c>
      <c r="B25" s="36">
        <f>[5]Résumé!$L28</f>
        <v>795.67000000000007</v>
      </c>
      <c r="C25" s="746">
        <f>'[2]AT 1292-15'!$AC52</f>
        <v>588</v>
      </c>
      <c r="D25" s="198" t="str">
        <f>'[6]Etat actuel'!$AD23</f>
        <v>EMRSVAFG</v>
      </c>
      <c r="E25" s="164" t="s">
        <v>31</v>
      </c>
      <c r="F25" s="5">
        <f>[5]Résumé!$J28</f>
        <v>43680</v>
      </c>
      <c r="G25" s="14">
        <f t="shared" si="0"/>
        <v>43617</v>
      </c>
      <c r="H25" s="207" t="s">
        <v>131</v>
      </c>
      <c r="I25" s="493" t="s">
        <v>27</v>
      </c>
      <c r="J25" s="497">
        <v>1</v>
      </c>
      <c r="K25" s="497">
        <v>13</v>
      </c>
      <c r="L25" s="497">
        <v>25</v>
      </c>
      <c r="M25" s="497">
        <v>20</v>
      </c>
      <c r="N25" s="497">
        <v>19</v>
      </c>
      <c r="O25" s="497">
        <v>8</v>
      </c>
      <c r="P25" s="497">
        <v>25</v>
      </c>
      <c r="Q25" s="497">
        <v>36</v>
      </c>
      <c r="R25" s="497">
        <v>10</v>
      </c>
      <c r="S25" s="497">
        <v>39</v>
      </c>
      <c r="T25" s="498">
        <v>17</v>
      </c>
      <c r="U25" s="499">
        <v>21</v>
      </c>
      <c r="V25" s="497">
        <v>20</v>
      </c>
      <c r="W25" s="497">
        <v>15</v>
      </c>
      <c r="X25" s="497">
        <v>18</v>
      </c>
      <c r="Y25" s="497">
        <v>27</v>
      </c>
      <c r="Z25" s="497">
        <v>26</v>
      </c>
      <c r="AA25" s="497">
        <v>22</v>
      </c>
      <c r="AB25" s="497">
        <v>15</v>
      </c>
      <c r="AC25" s="497">
        <v>11</v>
      </c>
      <c r="AD25" s="497">
        <v>16</v>
      </c>
      <c r="AE25" s="359">
        <v>16</v>
      </c>
      <c r="AF25" s="424">
        <v>23</v>
      </c>
      <c r="AG25" s="355">
        <v>1</v>
      </c>
      <c r="AH25" s="716">
        <v>50</v>
      </c>
      <c r="AI25" s="716">
        <v>50</v>
      </c>
      <c r="AJ25" s="716">
        <v>50</v>
      </c>
      <c r="AK25" s="716">
        <v>50</v>
      </c>
      <c r="AL25" s="43">
        <v>1</v>
      </c>
      <c r="AM25" s="43">
        <v>23</v>
      </c>
      <c r="AN25" s="43">
        <v>23</v>
      </c>
      <c r="AO25" s="43">
        <v>23</v>
      </c>
      <c r="AP25" s="43">
        <v>23</v>
      </c>
      <c r="AQ25" s="43">
        <v>23</v>
      </c>
      <c r="AR25" s="424">
        <v>23</v>
      </c>
      <c r="AS25" s="355">
        <v>23</v>
      </c>
      <c r="AT25" s="43">
        <v>23</v>
      </c>
      <c r="AU25" s="43">
        <v>23</v>
      </c>
      <c r="AV25" s="43">
        <v>23</v>
      </c>
      <c r="AW25" s="43">
        <v>23</v>
      </c>
      <c r="AX25" s="43">
        <v>23</v>
      </c>
      <c r="AY25" s="43" t="s">
        <v>277</v>
      </c>
      <c r="AZ25" s="43" t="s">
        <v>277</v>
      </c>
      <c r="BA25" s="43">
        <v>23</v>
      </c>
      <c r="BB25" s="43">
        <v>23</v>
      </c>
      <c r="BC25" s="43">
        <v>23</v>
      </c>
      <c r="BD25" s="424">
        <v>23</v>
      </c>
      <c r="BE25" s="355">
        <v>23</v>
      </c>
      <c r="BF25" s="43">
        <v>23</v>
      </c>
      <c r="BG25" s="43">
        <v>23</v>
      </c>
      <c r="BH25" s="43">
        <v>23</v>
      </c>
      <c r="BI25" s="43">
        <v>23</v>
      </c>
      <c r="BJ25" s="43" t="s">
        <v>12</v>
      </c>
      <c r="BK25" s="43" t="s">
        <v>12</v>
      </c>
      <c r="BL25" s="43" t="s">
        <v>12</v>
      </c>
      <c r="BM25" s="43" t="s">
        <v>12</v>
      </c>
      <c r="BN25" s="43" t="s">
        <v>12</v>
      </c>
      <c r="BO25" s="43" t="s">
        <v>12</v>
      </c>
      <c r="BP25" s="424">
        <v>23</v>
      </c>
      <c r="BQ25" s="43">
        <v>1</v>
      </c>
      <c r="BR25" s="798">
        <v>70</v>
      </c>
      <c r="BS25" s="798">
        <v>70</v>
      </c>
      <c r="BT25" s="798">
        <v>70</v>
      </c>
      <c r="BU25" s="798">
        <v>70</v>
      </c>
      <c r="BV25" s="43">
        <v>1</v>
      </c>
      <c r="BW25" s="43">
        <v>23</v>
      </c>
      <c r="BX25" s="43">
        <v>23</v>
      </c>
      <c r="BY25" s="43">
        <v>23</v>
      </c>
      <c r="BZ25" s="43">
        <v>23</v>
      </c>
      <c r="CA25" s="43">
        <v>1</v>
      </c>
      <c r="CB25" s="794">
        <v>60</v>
      </c>
      <c r="CC25" s="795">
        <v>50</v>
      </c>
      <c r="CD25" s="793">
        <v>50</v>
      </c>
      <c r="CE25" s="793">
        <v>50</v>
      </c>
      <c r="CF25" s="43">
        <v>1</v>
      </c>
      <c r="CG25" s="43">
        <v>23</v>
      </c>
      <c r="CH25" s="43">
        <v>23</v>
      </c>
      <c r="CI25" s="43">
        <v>23</v>
      </c>
      <c r="CJ25" s="43" t="s">
        <v>196</v>
      </c>
      <c r="CK25" s="43" t="s">
        <v>196</v>
      </c>
      <c r="CL25" s="43" t="s">
        <v>196</v>
      </c>
      <c r="CM25" s="43" t="s">
        <v>196</v>
      </c>
      <c r="CN25" s="424" t="s">
        <v>196</v>
      </c>
      <c r="CO25" s="355" t="s">
        <v>196</v>
      </c>
      <c r="CP25" s="43" t="s">
        <v>196</v>
      </c>
      <c r="CQ25" s="43" t="s">
        <v>196</v>
      </c>
      <c r="CR25" s="43" t="s">
        <v>196</v>
      </c>
      <c r="CS25" s="43" t="s">
        <v>196</v>
      </c>
      <c r="CT25" s="43">
        <v>23</v>
      </c>
      <c r="CU25" s="43">
        <v>23</v>
      </c>
      <c r="CV25" s="43">
        <v>23</v>
      </c>
      <c r="CW25" s="43">
        <v>1</v>
      </c>
      <c r="CX25" s="793">
        <v>60</v>
      </c>
      <c r="CY25" s="793">
        <v>60</v>
      </c>
      <c r="CZ25" s="794">
        <v>60</v>
      </c>
      <c r="DA25" s="797">
        <v>60</v>
      </c>
      <c r="DB25" s="43">
        <v>1</v>
      </c>
      <c r="DC25" s="43">
        <v>23</v>
      </c>
      <c r="DD25" s="43">
        <v>23</v>
      </c>
      <c r="DE25" s="769">
        <v>23</v>
      </c>
      <c r="DF25" s="43">
        <v>23</v>
      </c>
      <c r="DG25" s="43">
        <v>23</v>
      </c>
      <c r="DH25" s="43">
        <v>23</v>
      </c>
      <c r="DI25" s="43">
        <v>23</v>
      </c>
      <c r="DJ25" s="43">
        <v>23</v>
      </c>
      <c r="DK25" s="43">
        <v>23</v>
      </c>
      <c r="DL25" s="424" t="s">
        <v>13</v>
      </c>
      <c r="DM25" s="43" t="s">
        <v>13</v>
      </c>
      <c r="DN25" s="424" t="s">
        <v>13</v>
      </c>
      <c r="DO25" s="355" t="s">
        <v>13</v>
      </c>
      <c r="DP25" s="43" t="s">
        <v>13</v>
      </c>
      <c r="DQ25" s="43" t="s">
        <v>269</v>
      </c>
      <c r="DR25" s="43" t="s">
        <v>269</v>
      </c>
      <c r="DS25" s="43" t="s">
        <v>269</v>
      </c>
      <c r="DT25" s="43" t="s">
        <v>269</v>
      </c>
      <c r="DU25" s="43" t="s">
        <v>269</v>
      </c>
      <c r="DV25" s="43" t="s">
        <v>269</v>
      </c>
      <c r="DW25" s="43">
        <v>23</v>
      </c>
      <c r="DX25" s="424">
        <v>23</v>
      </c>
      <c r="DY25" s="355">
        <v>23</v>
      </c>
      <c r="DZ25" s="43">
        <v>23</v>
      </c>
      <c r="EA25" s="43">
        <v>23</v>
      </c>
      <c r="EB25" s="43">
        <v>23</v>
      </c>
      <c r="EC25" s="43">
        <v>23</v>
      </c>
      <c r="ED25" s="43">
        <v>23</v>
      </c>
      <c r="EE25" s="43">
        <v>23</v>
      </c>
      <c r="EF25" s="43">
        <v>23</v>
      </c>
      <c r="EG25" s="43">
        <v>23</v>
      </c>
      <c r="EH25" s="43">
        <v>23</v>
      </c>
      <c r="EI25" s="43">
        <v>23</v>
      </c>
      <c r="EJ25" s="424">
        <v>23</v>
      </c>
      <c r="EK25" s="355">
        <v>23</v>
      </c>
      <c r="EL25" s="43">
        <v>23</v>
      </c>
      <c r="EM25" s="43">
        <v>23</v>
      </c>
      <c r="EN25" s="43">
        <v>23</v>
      </c>
      <c r="EO25" s="43">
        <v>23</v>
      </c>
      <c r="EP25" s="43">
        <v>23</v>
      </c>
      <c r="EQ25" s="43">
        <v>23</v>
      </c>
      <c r="ER25" s="43">
        <v>23</v>
      </c>
      <c r="ES25" s="43">
        <v>23</v>
      </c>
      <c r="ET25" s="43">
        <v>23</v>
      </c>
      <c r="EU25" s="43">
        <v>23</v>
      </c>
      <c r="EV25" s="424">
        <v>23</v>
      </c>
      <c r="EW25" s="355">
        <v>23</v>
      </c>
      <c r="EX25" s="43">
        <v>23</v>
      </c>
      <c r="EY25" s="43">
        <v>23</v>
      </c>
      <c r="EZ25" s="43">
        <v>23</v>
      </c>
      <c r="FA25" s="43">
        <v>23</v>
      </c>
      <c r="FB25" s="43">
        <v>23</v>
      </c>
      <c r="FC25" s="43">
        <v>23</v>
      </c>
      <c r="FD25" s="43">
        <v>23</v>
      </c>
      <c r="FE25" s="43">
        <v>23</v>
      </c>
      <c r="FF25" s="43">
        <v>23</v>
      </c>
      <c r="FG25" s="43">
        <v>23</v>
      </c>
      <c r="FH25" s="424">
        <v>23</v>
      </c>
      <c r="FI25" s="355">
        <v>23</v>
      </c>
      <c r="FJ25" s="43">
        <v>23</v>
      </c>
      <c r="FK25" s="43">
        <v>23</v>
      </c>
      <c r="FL25" s="43">
        <v>23</v>
      </c>
      <c r="FM25" s="43">
        <v>23</v>
      </c>
      <c r="FN25" s="43">
        <v>23</v>
      </c>
      <c r="FO25" s="43">
        <v>23</v>
      </c>
      <c r="FP25" s="43">
        <v>23</v>
      </c>
      <c r="FQ25" s="43">
        <v>23</v>
      </c>
      <c r="FR25" s="43">
        <v>23</v>
      </c>
      <c r="FS25" s="43">
        <v>23</v>
      </c>
      <c r="FT25" s="424" t="s">
        <v>14</v>
      </c>
      <c r="FU25" s="355" t="s">
        <v>14</v>
      </c>
      <c r="FV25" s="43" t="s">
        <v>14</v>
      </c>
      <c r="FW25" s="43" t="s">
        <v>14</v>
      </c>
      <c r="FX25" s="43" t="s">
        <v>14</v>
      </c>
      <c r="FY25" s="43" t="s">
        <v>14</v>
      </c>
      <c r="FZ25" s="43">
        <v>23</v>
      </c>
      <c r="GA25" s="43">
        <v>23</v>
      </c>
      <c r="GB25" s="43">
        <v>23</v>
      </c>
      <c r="GC25" s="43">
        <v>23</v>
      </c>
      <c r="GD25" s="43">
        <v>23</v>
      </c>
      <c r="GE25" s="43">
        <v>23</v>
      </c>
      <c r="GF25" s="424">
        <v>23</v>
      </c>
      <c r="GG25" s="355">
        <v>23</v>
      </c>
      <c r="GH25" s="43">
        <v>23</v>
      </c>
      <c r="GI25" s="43">
        <v>23</v>
      </c>
      <c r="GJ25" s="43">
        <v>23</v>
      </c>
      <c r="GK25" s="43">
        <v>23</v>
      </c>
      <c r="GL25" s="43">
        <v>23</v>
      </c>
      <c r="GM25" s="43">
        <v>23</v>
      </c>
      <c r="GN25" s="43">
        <v>23</v>
      </c>
      <c r="GO25" s="43" t="s">
        <v>195</v>
      </c>
      <c r="GP25" s="43" t="s">
        <v>195</v>
      </c>
      <c r="GQ25" s="43" t="s">
        <v>195</v>
      </c>
      <c r="GR25" s="424" t="s">
        <v>195</v>
      </c>
      <c r="GS25" s="410">
        <v>3477</v>
      </c>
      <c r="GT25" s="384">
        <f t="shared" si="1"/>
        <v>7273</v>
      </c>
      <c r="GU25" s="154">
        <f t="shared" si="2"/>
        <v>1.75</v>
      </c>
      <c r="GV25" s="457">
        <f t="shared" si="3"/>
        <v>0</v>
      </c>
      <c r="GW25" s="487">
        <f>ROUND([5]Résumé!$P28/30.4,0)</f>
        <v>11</v>
      </c>
      <c r="GX25" s="186" t="str">
        <f t="shared" si="5"/>
        <v>D615</v>
      </c>
      <c r="GY25" s="374">
        <f t="shared" si="12"/>
        <v>42736</v>
      </c>
      <c r="GZ25" s="374" t="str">
        <f>IF(COUNTIF($I15:$GR15,$GZ$12)=0,"N",HLOOKUP($GZ$12,$I15:$GR$80,$HG25,FALSE))</f>
        <v>N</v>
      </c>
      <c r="HA25" s="374">
        <f>IF(COUNTIF($I15:$GR15,$HA$12)=0,"N",HLOOKUP($HA$12,$I15:$GR$80,$HG25,FALSE))</f>
        <v>42736</v>
      </c>
      <c r="HB25" s="374">
        <f>IF(COUNTIF($I15:$GR15,$HB$12)=0,"N",HLOOKUP($HB$12,$I15:$GR$80,$HG25,FALSE))</f>
        <v>44348</v>
      </c>
      <c r="HC25" s="374">
        <f>IF(COUNTIF($I15:$GR15,$HC$12)=0,"N",HLOOKUP($HC$12,$I15:$GR$80,$HG25,FALSE))</f>
        <v>45992</v>
      </c>
      <c r="HD25" s="374" t="str">
        <f>IF(COUNTIF($I15:$GR15,$HD$12)=0,"N",HLOOKUP($HD$12,$I15:$GR$80,$HG25,FALSE))</f>
        <v>N</v>
      </c>
      <c r="HE25" s="374" t="str">
        <f>IF(COUNTIF($I15:$GR15,$HE$12)=0,"N",HLOOKUP($HE$12,$I15:$GR$80,$HG25,FALSE))</f>
        <v>N</v>
      </c>
      <c r="HF25" s="186">
        <v>14</v>
      </c>
      <c r="HG25" s="186">
        <v>66</v>
      </c>
      <c r="HH25" s="374" t="str">
        <f t="shared" si="6"/>
        <v>N</v>
      </c>
      <c r="HI25" s="374">
        <f t="shared" si="7"/>
        <v>42736</v>
      </c>
      <c r="HJ25" s="374">
        <f t="shared" si="8"/>
        <v>44348</v>
      </c>
      <c r="HK25" s="374">
        <f t="shared" si="9"/>
        <v>45992</v>
      </c>
      <c r="HL25" s="374" t="str">
        <f t="shared" si="10"/>
        <v>N</v>
      </c>
      <c r="HM25" s="374" t="str">
        <f t="shared" si="11"/>
        <v>N</v>
      </c>
      <c r="HN25" s="374" t="str">
        <f>IF(COUNTIF($I15:$GR15,"F")=0,"",HLOOKUP("F",$I15:$GR$80,$HG25,FALSE))</f>
        <v/>
      </c>
      <c r="HP25" s="712"/>
      <c r="HQ25"/>
      <c r="HR25"/>
    </row>
    <row r="26" spans="1:226" x14ac:dyDescent="0.2">
      <c r="A26" s="5" t="str">
        <f>[5]Résumé!$I29</f>
        <v>V10</v>
      </c>
      <c r="B26" s="36">
        <f>[5]Résumé!$L29</f>
        <v>295.96999999999935</v>
      </c>
      <c r="C26" s="746">
        <f>'[2]AT 1292-15'!$AC53</f>
        <v>96</v>
      </c>
      <c r="D26" s="198" t="str">
        <f>'[6]Etat actuel'!$AD24</f>
        <v/>
      </c>
      <c r="E26" s="212" t="s">
        <v>520</v>
      </c>
      <c r="F26" s="5">
        <f>[5]Résumé!$J29</f>
        <v>42743</v>
      </c>
      <c r="G26" s="14">
        <f t="shared" si="0"/>
        <v>43009</v>
      </c>
      <c r="H26" s="704" t="s">
        <v>132</v>
      </c>
      <c r="I26" s="493">
        <v>0</v>
      </c>
      <c r="J26" s="493">
        <v>0</v>
      </c>
      <c r="K26" s="493">
        <v>0</v>
      </c>
      <c r="L26" s="493">
        <v>0</v>
      </c>
      <c r="M26" s="493">
        <v>0</v>
      </c>
      <c r="N26" s="493"/>
      <c r="O26" s="493">
        <v>22</v>
      </c>
      <c r="P26" s="493">
        <v>27</v>
      </c>
      <c r="Q26" s="493">
        <v>39</v>
      </c>
      <c r="R26" s="493">
        <v>42</v>
      </c>
      <c r="S26" s="493">
        <v>37</v>
      </c>
      <c r="T26" s="494">
        <v>1</v>
      </c>
      <c r="U26" s="495" t="s">
        <v>196</v>
      </c>
      <c r="V26" s="496" t="s">
        <v>196</v>
      </c>
      <c r="W26" s="496" t="s">
        <v>196</v>
      </c>
      <c r="X26" s="496" t="s">
        <v>196</v>
      </c>
      <c r="Y26" s="496" t="s">
        <v>196</v>
      </c>
      <c r="Z26" s="496" t="s">
        <v>196</v>
      </c>
      <c r="AA26" s="496" t="s">
        <v>196</v>
      </c>
      <c r="AB26" s="496" t="s">
        <v>196</v>
      </c>
      <c r="AC26" s="496" t="s">
        <v>196</v>
      </c>
      <c r="AD26" s="496" t="s">
        <v>196</v>
      </c>
      <c r="AE26" s="43" t="s">
        <v>196</v>
      </c>
      <c r="AF26" s="424" t="s">
        <v>196</v>
      </c>
      <c r="AG26" s="355" t="s">
        <v>196</v>
      </c>
      <c r="AH26" s="43" t="s">
        <v>196</v>
      </c>
      <c r="AI26" s="43" t="s">
        <v>196</v>
      </c>
      <c r="AJ26" s="43" t="s">
        <v>196</v>
      </c>
      <c r="AK26" s="43" t="s">
        <v>196</v>
      </c>
      <c r="AL26" s="43" t="s">
        <v>196</v>
      </c>
      <c r="AM26" s="43"/>
      <c r="AN26" s="43"/>
      <c r="AO26" s="43"/>
      <c r="AP26" s="43" t="s">
        <v>12</v>
      </c>
      <c r="AQ26" s="43" t="s">
        <v>12</v>
      </c>
      <c r="AR26" s="43" t="s">
        <v>12</v>
      </c>
      <c r="AS26" s="43" t="s">
        <v>12</v>
      </c>
      <c r="AT26" s="43" t="s">
        <v>12</v>
      </c>
      <c r="AU26" s="43" t="s">
        <v>12</v>
      </c>
      <c r="AV26" s="43" t="s">
        <v>12</v>
      </c>
      <c r="AW26" s="43" t="s">
        <v>277</v>
      </c>
      <c r="AX26" s="43" t="s">
        <v>277</v>
      </c>
      <c r="AY26" s="43">
        <v>23</v>
      </c>
      <c r="AZ26" s="43">
        <v>23</v>
      </c>
      <c r="BA26" s="43">
        <v>23</v>
      </c>
      <c r="BB26" s="43">
        <v>23</v>
      </c>
      <c r="BC26" s="43">
        <v>23</v>
      </c>
      <c r="BD26" s="424">
        <v>23</v>
      </c>
      <c r="BE26" s="355">
        <v>23</v>
      </c>
      <c r="BF26" s="43">
        <v>23</v>
      </c>
      <c r="BG26" s="43">
        <v>23</v>
      </c>
      <c r="BH26" s="43">
        <v>23</v>
      </c>
      <c r="BI26" s="43">
        <v>23</v>
      </c>
      <c r="BJ26" s="43">
        <v>23</v>
      </c>
      <c r="BK26" s="43">
        <v>23</v>
      </c>
      <c r="BL26" s="43">
        <v>23</v>
      </c>
      <c r="BM26" s="43">
        <v>23</v>
      </c>
      <c r="BN26" s="43">
        <v>23</v>
      </c>
      <c r="BO26" s="43">
        <v>23</v>
      </c>
      <c r="BP26" s="424">
        <v>23</v>
      </c>
      <c r="BQ26" s="769">
        <v>23</v>
      </c>
      <c r="BR26" s="43">
        <v>23</v>
      </c>
      <c r="BS26" s="43">
        <v>23</v>
      </c>
      <c r="BT26" s="43">
        <v>23</v>
      </c>
      <c r="BU26" s="43">
        <v>23</v>
      </c>
      <c r="BV26" s="43">
        <v>23</v>
      </c>
      <c r="BW26" s="43">
        <v>23</v>
      </c>
      <c r="BX26" s="43">
        <v>23</v>
      </c>
      <c r="BY26" s="43">
        <v>23</v>
      </c>
      <c r="BZ26" s="43">
        <v>23</v>
      </c>
      <c r="CA26" s="43">
        <v>23</v>
      </c>
      <c r="CB26" s="424">
        <v>23</v>
      </c>
      <c r="CC26" s="355">
        <v>23</v>
      </c>
      <c r="CD26" s="43">
        <v>23</v>
      </c>
      <c r="CE26" s="43">
        <v>23</v>
      </c>
      <c r="CF26" s="43">
        <v>23</v>
      </c>
      <c r="CG26" s="43">
        <v>23</v>
      </c>
      <c r="CH26" s="43">
        <v>23</v>
      </c>
      <c r="CI26" s="43">
        <v>23</v>
      </c>
      <c r="CJ26" s="43">
        <v>23</v>
      </c>
      <c r="CK26" s="43">
        <v>23</v>
      </c>
      <c r="CL26" s="43">
        <v>23</v>
      </c>
      <c r="CM26" s="43">
        <v>23</v>
      </c>
      <c r="CN26" s="424">
        <v>23</v>
      </c>
      <c r="CO26" s="355">
        <v>23</v>
      </c>
      <c r="CP26" s="43">
        <v>23</v>
      </c>
      <c r="CQ26" s="43">
        <v>23</v>
      </c>
      <c r="CR26" s="43">
        <v>23</v>
      </c>
      <c r="CS26" s="43" t="s">
        <v>195</v>
      </c>
      <c r="CT26" s="43" t="s">
        <v>195</v>
      </c>
      <c r="CU26" s="43" t="s">
        <v>195</v>
      </c>
      <c r="CV26" s="43" t="s">
        <v>195</v>
      </c>
      <c r="CW26" s="43" t="s">
        <v>195</v>
      </c>
      <c r="CX26" s="43" t="s">
        <v>195</v>
      </c>
      <c r="CY26" s="43" t="s">
        <v>195</v>
      </c>
      <c r="CZ26" s="424" t="s">
        <v>195</v>
      </c>
      <c r="DA26" s="769" t="s">
        <v>195</v>
      </c>
      <c r="DB26" s="43" t="s">
        <v>195</v>
      </c>
      <c r="DC26" s="43" t="s">
        <v>195</v>
      </c>
      <c r="DD26" s="43" t="s">
        <v>195</v>
      </c>
      <c r="DE26" s="43" t="s">
        <v>195</v>
      </c>
      <c r="DF26" s="43" t="s">
        <v>195</v>
      </c>
      <c r="DG26" s="43" t="s">
        <v>195</v>
      </c>
      <c r="DH26" s="43" t="s">
        <v>195</v>
      </c>
      <c r="DI26" s="43" t="s">
        <v>195</v>
      </c>
      <c r="DJ26" s="43" t="s">
        <v>195</v>
      </c>
      <c r="DK26" s="43" t="s">
        <v>195</v>
      </c>
      <c r="DL26" s="43" t="s">
        <v>195</v>
      </c>
      <c r="DM26" s="43" t="s">
        <v>195</v>
      </c>
      <c r="DN26" s="43" t="s">
        <v>195</v>
      </c>
      <c r="DO26" s="43" t="s">
        <v>195</v>
      </c>
      <c r="DP26" s="43" t="s">
        <v>195</v>
      </c>
      <c r="DQ26" s="43" t="s">
        <v>195</v>
      </c>
      <c r="DR26" s="43" t="s">
        <v>195</v>
      </c>
      <c r="DS26" s="43" t="s">
        <v>195</v>
      </c>
      <c r="DT26" s="43" t="s">
        <v>195</v>
      </c>
      <c r="DU26" s="43" t="s">
        <v>195</v>
      </c>
      <c r="DV26" s="43" t="s">
        <v>195</v>
      </c>
      <c r="DW26" s="43" t="s">
        <v>195</v>
      </c>
      <c r="DX26" s="424" t="s">
        <v>195</v>
      </c>
      <c r="DY26" s="355" t="s">
        <v>195</v>
      </c>
      <c r="DZ26" s="43" t="s">
        <v>195</v>
      </c>
      <c r="EA26" s="43" t="s">
        <v>195</v>
      </c>
      <c r="EB26" s="43" t="s">
        <v>195</v>
      </c>
      <c r="EC26" s="43" t="s">
        <v>195</v>
      </c>
      <c r="ED26" s="43" t="s">
        <v>195</v>
      </c>
      <c r="EE26" s="43" t="s">
        <v>195</v>
      </c>
      <c r="EF26" s="43" t="s">
        <v>195</v>
      </c>
      <c r="EG26" s="43" t="s">
        <v>195</v>
      </c>
      <c r="EH26" s="43" t="s">
        <v>195</v>
      </c>
      <c r="EI26" s="43" t="s">
        <v>195</v>
      </c>
      <c r="EJ26" s="424" t="s">
        <v>195</v>
      </c>
      <c r="EK26" s="355" t="s">
        <v>195</v>
      </c>
      <c r="EL26" s="43" t="s">
        <v>195</v>
      </c>
      <c r="EM26" s="43" t="s">
        <v>195</v>
      </c>
      <c r="EN26" s="43" t="s">
        <v>195</v>
      </c>
      <c r="EO26" s="43" t="s">
        <v>195</v>
      </c>
      <c r="EP26" s="43" t="s">
        <v>195</v>
      </c>
      <c r="EQ26" s="43" t="s">
        <v>195</v>
      </c>
      <c r="ER26" s="43" t="s">
        <v>195</v>
      </c>
      <c r="ES26" s="43" t="s">
        <v>195</v>
      </c>
      <c r="ET26" s="43" t="s">
        <v>195</v>
      </c>
      <c r="EU26" s="43" t="s">
        <v>195</v>
      </c>
      <c r="EV26" s="424" t="s">
        <v>195</v>
      </c>
      <c r="EW26" s="355" t="s">
        <v>195</v>
      </c>
      <c r="EX26" s="43" t="s">
        <v>195</v>
      </c>
      <c r="EY26" s="43" t="s">
        <v>195</v>
      </c>
      <c r="EZ26" s="43" t="s">
        <v>195</v>
      </c>
      <c r="FA26" s="43" t="s">
        <v>195</v>
      </c>
      <c r="FB26" s="43" t="s">
        <v>195</v>
      </c>
      <c r="FC26" s="43" t="s">
        <v>195</v>
      </c>
      <c r="FD26" s="43" t="s">
        <v>195</v>
      </c>
      <c r="FE26" s="43" t="s">
        <v>195</v>
      </c>
      <c r="FF26" s="43" t="s">
        <v>195</v>
      </c>
      <c r="FG26" s="43" t="s">
        <v>195</v>
      </c>
      <c r="FH26" s="424" t="s">
        <v>195</v>
      </c>
      <c r="FI26" s="355" t="s">
        <v>195</v>
      </c>
      <c r="FJ26" s="43" t="s">
        <v>195</v>
      </c>
      <c r="FK26" s="43" t="s">
        <v>195</v>
      </c>
      <c r="FL26" s="43" t="s">
        <v>195</v>
      </c>
      <c r="FM26" s="43" t="s">
        <v>195</v>
      </c>
      <c r="FN26" s="43" t="s">
        <v>195</v>
      </c>
      <c r="FO26" s="43" t="s">
        <v>195</v>
      </c>
      <c r="FP26" s="43" t="s">
        <v>195</v>
      </c>
      <c r="FQ26" s="43" t="s">
        <v>195</v>
      </c>
      <c r="FR26" s="43" t="s">
        <v>195</v>
      </c>
      <c r="FS26" s="43" t="s">
        <v>195</v>
      </c>
      <c r="FT26" s="424" t="s">
        <v>195</v>
      </c>
      <c r="FU26" s="355" t="s">
        <v>195</v>
      </c>
      <c r="FV26" s="43" t="s">
        <v>195</v>
      </c>
      <c r="FW26" s="43" t="s">
        <v>195</v>
      </c>
      <c r="FX26" s="43" t="s">
        <v>195</v>
      </c>
      <c r="FY26" s="43" t="s">
        <v>195</v>
      </c>
      <c r="FZ26" s="43" t="s">
        <v>195</v>
      </c>
      <c r="GA26" s="43" t="s">
        <v>195</v>
      </c>
      <c r="GB26" s="43" t="s">
        <v>195</v>
      </c>
      <c r="GC26" s="43" t="s">
        <v>195</v>
      </c>
      <c r="GD26" s="43" t="s">
        <v>195</v>
      </c>
      <c r="GE26" s="43" t="s">
        <v>195</v>
      </c>
      <c r="GF26" s="424" t="s">
        <v>195</v>
      </c>
      <c r="GG26" s="355" t="s">
        <v>195</v>
      </c>
      <c r="GH26" s="43" t="s">
        <v>195</v>
      </c>
      <c r="GI26" s="43" t="s">
        <v>195</v>
      </c>
      <c r="GJ26" s="43" t="s">
        <v>195</v>
      </c>
      <c r="GK26" s="43" t="s">
        <v>195</v>
      </c>
      <c r="GL26" s="43" t="s">
        <v>195</v>
      </c>
      <c r="GM26" s="43" t="s">
        <v>195</v>
      </c>
      <c r="GN26" s="43" t="s">
        <v>195</v>
      </c>
      <c r="GO26" s="43" t="s">
        <v>195</v>
      </c>
      <c r="GP26" s="43" t="s">
        <v>195</v>
      </c>
      <c r="GQ26" s="43" t="s">
        <v>195</v>
      </c>
      <c r="GR26" s="424" t="s">
        <v>195</v>
      </c>
      <c r="GS26" s="410">
        <v>4227</v>
      </c>
      <c r="GT26" s="384">
        <f t="shared" si="1"/>
        <v>5453</v>
      </c>
      <c r="GU26" s="518">
        <f t="shared" si="2"/>
        <v>0</v>
      </c>
      <c r="GV26" s="20">
        <f t="shared" si="3"/>
        <v>0</v>
      </c>
      <c r="GW26" s="487">
        <f>ROUND([5]Résumé!$P29/30.4,0)</f>
        <v>5</v>
      </c>
      <c r="GX26" s="186" t="str">
        <f t="shared" si="5"/>
        <v>D616</v>
      </c>
      <c r="GY26" s="374">
        <f t="shared" si="12"/>
        <v>48000</v>
      </c>
      <c r="GZ26" s="374" t="str">
        <f>IF(COUNTIF($I16:$GR16,$GZ$12)=0,"N",HLOOKUP($GZ$12,$I16:$GR$80,$HG26,FALSE))</f>
        <v>N</v>
      </c>
      <c r="HA26" s="374" t="str">
        <f>IF(COUNTIF($I16:$GR16,$HA$12)=0,"N",HLOOKUP($HA$12,$I16:$GR$80,$HG26,FALSE))</f>
        <v>N</v>
      </c>
      <c r="HB26" s="374" t="str">
        <f>IF(COUNTIF($I16:$GR16,$HB$12)=0,"N",HLOOKUP($HB$12,$I16:$GR$80,$HG26,FALSE))</f>
        <v>N</v>
      </c>
      <c r="HC26" s="374" t="str">
        <f>IF(COUNTIF($I16:$GR16,$HC$12)=0,"N",HLOOKUP($HC$12,$I16:$GR$80,$HG26,FALSE))</f>
        <v>N</v>
      </c>
      <c r="HD26" s="374" t="str">
        <f>IF(COUNTIF($I16:$GR16,$HD$12)=0,"N",HLOOKUP($HD$12,$I16:$GR$80,$HG26,FALSE))</f>
        <v>N</v>
      </c>
      <c r="HE26" s="374" t="str">
        <f>IF(COUNTIF($I16:$GR16,$HE$12)=0,"N",HLOOKUP($HE$12,$I16:$GR$80,$HG26,FALSE))</f>
        <v>N</v>
      </c>
      <c r="HF26" s="186">
        <v>15</v>
      </c>
      <c r="HG26" s="186">
        <v>65</v>
      </c>
      <c r="HH26" s="374" t="str">
        <f t="shared" si="6"/>
        <v>N</v>
      </c>
      <c r="HI26" s="374" t="str">
        <f t="shared" si="7"/>
        <v>N</v>
      </c>
      <c r="HJ26" s="374" t="str">
        <f t="shared" si="8"/>
        <v>N</v>
      </c>
      <c r="HK26" s="374" t="str">
        <f t="shared" si="9"/>
        <v>N</v>
      </c>
      <c r="HL26" s="374" t="str">
        <f t="shared" si="10"/>
        <v>N</v>
      </c>
      <c r="HM26" s="374" t="str">
        <f t="shared" si="11"/>
        <v>N</v>
      </c>
      <c r="HN26" s="374" t="str">
        <f>IF(COUNTIF($I16:$GR16,"F")=0,"",HLOOKUP("F",$I16:$GR$80,$HG26,FALSE))</f>
        <v/>
      </c>
      <c r="HP26" s="712"/>
      <c r="HQ26"/>
      <c r="HR26"/>
    </row>
    <row r="27" spans="1:226" ht="19.5" x14ac:dyDescent="0.2">
      <c r="A27" s="5" t="str">
        <f>[5]Résumé!$I30</f>
        <v>V10</v>
      </c>
      <c r="B27" s="36">
        <f>[5]Résumé!$L30</f>
        <v>204.64999999999964</v>
      </c>
      <c r="C27" s="746">
        <f>'[2]AT 1292-15'!$AC54</f>
        <v>5</v>
      </c>
      <c r="D27" s="198" t="str">
        <f>'[6]Etat actuel'!$AD25</f>
        <v>EMRSV</v>
      </c>
      <c r="E27" s="164" t="s">
        <v>31</v>
      </c>
      <c r="F27" s="5">
        <f>[5]Résumé!$J30</f>
        <v>43474</v>
      </c>
      <c r="G27" s="14">
        <f t="shared" si="0"/>
        <v>43132</v>
      </c>
      <c r="H27" s="207" t="s">
        <v>133</v>
      </c>
      <c r="I27" s="493" t="s">
        <v>196</v>
      </c>
      <c r="J27" s="493" t="s">
        <v>196</v>
      </c>
      <c r="K27" s="493" t="s">
        <v>196</v>
      </c>
      <c r="L27" s="493" t="s">
        <v>196</v>
      </c>
      <c r="M27" s="493" t="s">
        <v>196</v>
      </c>
      <c r="N27" s="493">
        <v>19</v>
      </c>
      <c r="O27" s="493">
        <v>41</v>
      </c>
      <c r="P27" s="493">
        <v>22</v>
      </c>
      <c r="Q27" s="493">
        <v>46</v>
      </c>
      <c r="R27" s="493">
        <v>49</v>
      </c>
      <c r="S27" s="493">
        <v>23</v>
      </c>
      <c r="T27" s="494">
        <v>9</v>
      </c>
      <c r="U27" s="495">
        <v>17</v>
      </c>
      <c r="V27" s="492">
        <v>59</v>
      </c>
      <c r="W27" s="492">
        <v>111</v>
      </c>
      <c r="X27" s="492">
        <v>106</v>
      </c>
      <c r="Y27" s="492">
        <v>78</v>
      </c>
      <c r="Z27" s="496">
        <v>33</v>
      </c>
      <c r="AA27" s="43"/>
      <c r="AB27" s="496">
        <v>17</v>
      </c>
      <c r="AC27" s="496" t="s">
        <v>197</v>
      </c>
      <c r="AD27" s="43" t="s">
        <v>197</v>
      </c>
      <c r="AE27" s="43" t="s">
        <v>197</v>
      </c>
      <c r="AF27" s="424" t="s">
        <v>197</v>
      </c>
      <c r="AG27" s="355" t="s">
        <v>197</v>
      </c>
      <c r="AH27" s="43">
        <v>5</v>
      </c>
      <c r="AI27" s="43" t="s">
        <v>277</v>
      </c>
      <c r="AJ27" s="43" t="s">
        <v>277</v>
      </c>
      <c r="AK27" s="43">
        <v>23</v>
      </c>
      <c r="AL27" s="43">
        <v>23</v>
      </c>
      <c r="AM27" s="43">
        <v>23</v>
      </c>
      <c r="AN27" s="43">
        <v>23</v>
      </c>
      <c r="AO27" s="43">
        <v>23</v>
      </c>
      <c r="AP27" s="43">
        <v>23</v>
      </c>
      <c r="AQ27" s="43">
        <v>23</v>
      </c>
      <c r="AR27" s="424">
        <v>23</v>
      </c>
      <c r="AS27" s="355">
        <v>23</v>
      </c>
      <c r="AT27" s="43" t="s">
        <v>12</v>
      </c>
      <c r="AU27" s="43" t="s">
        <v>12</v>
      </c>
      <c r="AV27" s="43" t="s">
        <v>12</v>
      </c>
      <c r="AW27" s="43" t="s">
        <v>12</v>
      </c>
      <c r="AX27" s="43" t="s">
        <v>12</v>
      </c>
      <c r="AY27" s="43" t="s">
        <v>12</v>
      </c>
      <c r="AZ27" s="43" t="s">
        <v>27</v>
      </c>
      <c r="BA27" s="43" t="s">
        <v>27</v>
      </c>
      <c r="BB27" s="43">
        <v>23</v>
      </c>
      <c r="BC27" s="43">
        <v>23</v>
      </c>
      <c r="BD27" s="424">
        <v>23</v>
      </c>
      <c r="BE27" s="355">
        <v>23</v>
      </c>
      <c r="BF27" s="43">
        <v>23</v>
      </c>
      <c r="BG27" s="43">
        <v>23</v>
      </c>
      <c r="BH27" s="43">
        <v>23</v>
      </c>
      <c r="BI27" s="43">
        <v>23</v>
      </c>
      <c r="BJ27" s="43">
        <v>23</v>
      </c>
      <c r="BK27" s="43">
        <v>1</v>
      </c>
      <c r="BL27" s="831">
        <v>60</v>
      </c>
      <c r="BM27" s="830">
        <v>60</v>
      </c>
      <c r="BN27" s="830">
        <v>60</v>
      </c>
      <c r="BO27" s="830">
        <v>60</v>
      </c>
      <c r="BP27" s="424">
        <v>1</v>
      </c>
      <c r="BQ27" s="355">
        <v>23</v>
      </c>
      <c r="BR27" s="43">
        <v>23</v>
      </c>
      <c r="BS27" s="43">
        <v>23</v>
      </c>
      <c r="BT27" s="43">
        <v>23</v>
      </c>
      <c r="BU27" s="43">
        <v>23</v>
      </c>
      <c r="BV27" s="43">
        <v>23</v>
      </c>
      <c r="BW27" s="43">
        <v>23</v>
      </c>
      <c r="BX27" s="43">
        <v>23</v>
      </c>
      <c r="BY27" s="43">
        <v>23</v>
      </c>
      <c r="BZ27" s="43">
        <v>23</v>
      </c>
      <c r="CA27" s="43">
        <v>23</v>
      </c>
      <c r="CB27" s="424">
        <v>23</v>
      </c>
      <c r="CC27" s="43">
        <v>23</v>
      </c>
      <c r="CD27" s="43">
        <v>23</v>
      </c>
      <c r="CE27" s="43">
        <v>23</v>
      </c>
      <c r="CF27" s="43">
        <v>23</v>
      </c>
      <c r="CG27" s="43">
        <v>23</v>
      </c>
      <c r="CH27" s="43">
        <v>23</v>
      </c>
      <c r="CI27" s="43">
        <v>23</v>
      </c>
      <c r="CJ27" s="43">
        <v>23</v>
      </c>
      <c r="CK27" s="43">
        <v>23</v>
      </c>
      <c r="CL27" s="43">
        <v>23</v>
      </c>
      <c r="CM27" s="43">
        <v>23</v>
      </c>
      <c r="CN27" s="424">
        <v>23</v>
      </c>
      <c r="CO27" s="43">
        <v>23</v>
      </c>
      <c r="CP27" s="43">
        <v>23</v>
      </c>
      <c r="CQ27" s="43">
        <v>23</v>
      </c>
      <c r="CR27" s="43">
        <v>23</v>
      </c>
      <c r="CS27" s="43">
        <v>23</v>
      </c>
      <c r="CT27" s="43">
        <v>23</v>
      </c>
      <c r="CU27" s="43">
        <v>23</v>
      </c>
      <c r="CV27" s="43" t="s">
        <v>197</v>
      </c>
      <c r="CW27" s="43" t="s">
        <v>197</v>
      </c>
      <c r="CX27" s="43" t="s">
        <v>197</v>
      </c>
      <c r="CY27" s="43" t="s">
        <v>197</v>
      </c>
      <c r="CZ27" s="424" t="s">
        <v>13</v>
      </c>
      <c r="DA27" s="424" t="s">
        <v>13</v>
      </c>
      <c r="DB27" s="355" t="s">
        <v>13</v>
      </c>
      <c r="DC27" s="43" t="s">
        <v>13</v>
      </c>
      <c r="DD27" s="43" t="s">
        <v>13</v>
      </c>
      <c r="DE27" s="43" t="s">
        <v>269</v>
      </c>
      <c r="DF27" s="43" t="s">
        <v>269</v>
      </c>
      <c r="DG27" s="43" t="s">
        <v>269</v>
      </c>
      <c r="DH27" s="43" t="s">
        <v>269</v>
      </c>
      <c r="DI27" s="43" t="s">
        <v>269</v>
      </c>
      <c r="DJ27" s="43" t="s">
        <v>269</v>
      </c>
      <c r="DK27" s="43">
        <v>23</v>
      </c>
      <c r="DL27" s="424">
        <v>23</v>
      </c>
      <c r="DM27" s="355">
        <v>23</v>
      </c>
      <c r="DN27" s="43">
        <v>23</v>
      </c>
      <c r="DO27" s="43">
        <v>23</v>
      </c>
      <c r="DP27" s="43">
        <v>23</v>
      </c>
      <c r="DQ27" s="43">
        <v>23</v>
      </c>
      <c r="DR27" s="43">
        <v>23</v>
      </c>
      <c r="DS27" s="43">
        <v>23</v>
      </c>
      <c r="DT27" s="43">
        <v>23</v>
      </c>
      <c r="DU27" s="43">
        <v>1</v>
      </c>
      <c r="DV27" s="793">
        <v>60</v>
      </c>
      <c r="DW27" s="793">
        <v>60</v>
      </c>
      <c r="DX27" s="794">
        <v>60</v>
      </c>
      <c r="DY27" s="797">
        <v>60</v>
      </c>
      <c r="DZ27" s="43">
        <v>1</v>
      </c>
      <c r="EA27" s="43">
        <v>23</v>
      </c>
      <c r="EB27" s="43">
        <v>23</v>
      </c>
      <c r="EC27" s="43">
        <v>23</v>
      </c>
      <c r="ED27" s="43">
        <v>23</v>
      </c>
      <c r="EE27" s="43">
        <v>23</v>
      </c>
      <c r="EF27" s="43">
        <v>23</v>
      </c>
      <c r="EG27" s="43">
        <v>23</v>
      </c>
      <c r="EH27" s="43">
        <v>23</v>
      </c>
      <c r="EI27" s="43">
        <v>23</v>
      </c>
      <c r="EJ27" s="424">
        <v>23</v>
      </c>
      <c r="EK27" s="769">
        <v>23</v>
      </c>
      <c r="EL27" s="43">
        <v>23</v>
      </c>
      <c r="EM27" s="43">
        <v>23</v>
      </c>
      <c r="EN27" s="43">
        <v>23</v>
      </c>
      <c r="EO27" s="43">
        <v>23</v>
      </c>
      <c r="EP27" s="43">
        <v>23</v>
      </c>
      <c r="EQ27" s="43">
        <v>23</v>
      </c>
      <c r="ER27" s="43">
        <v>23</v>
      </c>
      <c r="ES27" s="43">
        <v>23</v>
      </c>
      <c r="ET27" s="43">
        <v>23</v>
      </c>
      <c r="EU27" s="43">
        <v>23</v>
      </c>
      <c r="EV27" s="424">
        <v>23</v>
      </c>
      <c r="EW27" s="355">
        <v>23</v>
      </c>
      <c r="EX27" s="43">
        <v>23</v>
      </c>
      <c r="EY27" s="43">
        <v>23</v>
      </c>
      <c r="EZ27" s="43">
        <v>23</v>
      </c>
      <c r="FA27" s="43">
        <v>23</v>
      </c>
      <c r="FB27" s="43">
        <v>23</v>
      </c>
      <c r="FC27" s="43">
        <v>23</v>
      </c>
      <c r="FD27" s="43" t="s">
        <v>14</v>
      </c>
      <c r="FE27" s="43" t="s">
        <v>14</v>
      </c>
      <c r="FF27" s="43" t="s">
        <v>14</v>
      </c>
      <c r="FG27" s="43" t="s">
        <v>14</v>
      </c>
      <c r="FH27" s="43" t="s">
        <v>14</v>
      </c>
      <c r="FI27" s="43" t="s">
        <v>14</v>
      </c>
      <c r="FJ27" s="43">
        <v>23</v>
      </c>
      <c r="FK27" s="43">
        <v>23</v>
      </c>
      <c r="FL27" s="43">
        <v>23</v>
      </c>
      <c r="FM27" s="43">
        <v>23</v>
      </c>
      <c r="FN27" s="43">
        <v>23</v>
      </c>
      <c r="FO27" s="43">
        <v>23</v>
      </c>
      <c r="FP27" s="43">
        <v>23</v>
      </c>
      <c r="FQ27" s="43">
        <v>23</v>
      </c>
      <c r="FR27" s="43">
        <v>23</v>
      </c>
      <c r="FS27" s="43">
        <v>23</v>
      </c>
      <c r="FT27" s="424">
        <v>23</v>
      </c>
      <c r="FU27" s="355">
        <v>23</v>
      </c>
      <c r="FV27" s="43">
        <v>23</v>
      </c>
      <c r="FW27" s="43">
        <v>23</v>
      </c>
      <c r="FX27" s="43">
        <v>23</v>
      </c>
      <c r="FY27" s="43">
        <v>23</v>
      </c>
      <c r="FZ27" s="43">
        <v>23</v>
      </c>
      <c r="GA27" s="43">
        <v>23</v>
      </c>
      <c r="GB27" s="43">
        <v>23</v>
      </c>
      <c r="GC27" s="43">
        <v>23</v>
      </c>
      <c r="GD27" s="43">
        <v>23</v>
      </c>
      <c r="GE27" s="43">
        <v>23</v>
      </c>
      <c r="GF27" s="43">
        <v>23</v>
      </c>
      <c r="GG27" s="355">
        <v>23</v>
      </c>
      <c r="GH27" s="43">
        <v>23</v>
      </c>
      <c r="GI27" s="43">
        <v>23</v>
      </c>
      <c r="GJ27" s="43">
        <v>23</v>
      </c>
      <c r="GK27" s="43">
        <v>23</v>
      </c>
      <c r="GL27" s="43">
        <v>23</v>
      </c>
      <c r="GM27" s="43">
        <v>23</v>
      </c>
      <c r="GN27" s="43">
        <v>23</v>
      </c>
      <c r="GO27" s="43" t="s">
        <v>195</v>
      </c>
      <c r="GP27" s="43" t="s">
        <v>195</v>
      </c>
      <c r="GQ27" s="43" t="s">
        <v>195</v>
      </c>
      <c r="GR27" s="424" t="s">
        <v>195</v>
      </c>
      <c r="GS27" s="410">
        <v>3926</v>
      </c>
      <c r="GT27" s="384">
        <f t="shared" si="1"/>
        <v>7782</v>
      </c>
      <c r="GU27" s="154">
        <f t="shared" si="2"/>
        <v>0</v>
      </c>
      <c r="GV27" s="457">
        <f t="shared" si="3"/>
        <v>0</v>
      </c>
      <c r="GW27" s="487">
        <f>ROUND([5]Résumé!$P30/30.4,0)</f>
        <v>13</v>
      </c>
      <c r="GX27" s="186" t="str">
        <f t="shared" si="5"/>
        <v>D617</v>
      </c>
      <c r="GY27" s="374">
        <f t="shared" si="12"/>
        <v>43040</v>
      </c>
      <c r="GZ27" s="374" t="str">
        <f>IF(COUNTIF($I17:$GR17,$GZ$12)=0,"N",HLOOKUP($GZ$12,$I17:$GR$80,$HG27,FALSE))</f>
        <v>N</v>
      </c>
      <c r="HA27" s="374" t="str">
        <f>IF(COUNTIF($I17:$GR17,$HA$12)=0,"N",HLOOKUP($HA$12,$I17:$GR$80,$HG27,FALSE))</f>
        <v>N</v>
      </c>
      <c r="HB27" s="374">
        <f>IF(COUNTIF($I17:$GR17,$HB$12)=0,"N",HLOOKUP($HB$12,$I17:$GR$80,$HG27,FALSE))</f>
        <v>43040</v>
      </c>
      <c r="HC27" s="374">
        <f>IF(COUNTIF($I17:$GR17,$HC$12)=0,"N",HLOOKUP($HC$12,$I17:$GR$80,$HG27,FALSE))</f>
        <v>44958</v>
      </c>
      <c r="HD27" s="374">
        <f>IF(COUNTIF($I17:$GR17,$HD$12)=0,"N",HLOOKUP($HD$12,$I17:$GR$80,$HG27,FALSE))</f>
        <v>46478</v>
      </c>
      <c r="HE27" s="374" t="str">
        <f>IF(COUNTIF($I17:$GR17,$HE$12)=0,"N",HLOOKUP($HE$12,$I17:$GR$80,$HG27,FALSE))</f>
        <v>N</v>
      </c>
      <c r="HF27" s="186">
        <v>16</v>
      </c>
      <c r="HG27" s="186">
        <v>64</v>
      </c>
      <c r="HH27" s="374" t="str">
        <f t="shared" si="6"/>
        <v>N</v>
      </c>
      <c r="HI27" s="374" t="str">
        <f t="shared" si="7"/>
        <v>N</v>
      </c>
      <c r="HJ27" s="374">
        <f t="shared" si="8"/>
        <v>43040</v>
      </c>
      <c r="HK27" s="374">
        <f t="shared" si="9"/>
        <v>44958</v>
      </c>
      <c r="HL27" s="374">
        <f t="shared" si="10"/>
        <v>46478</v>
      </c>
      <c r="HM27" s="374" t="str">
        <f t="shared" si="11"/>
        <v>N</v>
      </c>
      <c r="HN27" s="374" t="str">
        <f>IF(COUNTIF($I17:$GR17,"F")=0,"",HLOOKUP("F",$I17:$GR$80,$HG27,FALSE))</f>
        <v/>
      </c>
      <c r="HP27" s="712"/>
      <c r="HQ27"/>
      <c r="HR27"/>
    </row>
    <row r="28" spans="1:226" ht="19.5" x14ac:dyDescent="0.2">
      <c r="A28" s="5" t="str">
        <f>[5]Résumé!$I31</f>
        <v>V10</v>
      </c>
      <c r="B28" s="36">
        <f>[5]Résumé!$L31</f>
        <v>316.69000000000051</v>
      </c>
      <c r="C28" s="746">
        <f>'[2]AT 1292-15'!$AC55</f>
        <v>67.114093959731079</v>
      </c>
      <c r="D28" s="203" t="str">
        <f>'[6]Etat actuel'!$AD26</f>
        <v>EM</v>
      </c>
      <c r="E28" s="164" t="s">
        <v>322</v>
      </c>
      <c r="F28" s="5">
        <f>[5]Résumé!$J31</f>
        <v>43052</v>
      </c>
      <c r="G28" s="14">
        <f t="shared" si="0"/>
        <v>43160</v>
      </c>
      <c r="H28" s="204" t="s">
        <v>134</v>
      </c>
      <c r="I28" s="493">
        <v>17</v>
      </c>
      <c r="J28" s="493">
        <v>6</v>
      </c>
      <c r="K28" s="493">
        <v>28</v>
      </c>
      <c r="L28" s="493">
        <v>13</v>
      </c>
      <c r="M28" s="493">
        <v>17</v>
      </c>
      <c r="N28" s="493">
        <v>16</v>
      </c>
      <c r="O28" s="493">
        <v>20</v>
      </c>
      <c r="P28" s="493">
        <v>15</v>
      </c>
      <c r="Q28" s="493">
        <v>28</v>
      </c>
      <c r="R28" s="493">
        <v>18</v>
      </c>
      <c r="S28" s="493">
        <v>15</v>
      </c>
      <c r="T28" s="494"/>
      <c r="U28" s="495">
        <v>16</v>
      </c>
      <c r="V28" s="496">
        <v>32</v>
      </c>
      <c r="W28" s="496">
        <v>40</v>
      </c>
      <c r="X28" s="496">
        <v>40</v>
      </c>
      <c r="Y28" s="496">
        <v>7</v>
      </c>
      <c r="Z28" s="496">
        <v>37</v>
      </c>
      <c r="AA28" s="43"/>
      <c r="AB28" s="43" t="s">
        <v>197</v>
      </c>
      <c r="AC28" s="496" t="s">
        <v>197</v>
      </c>
      <c r="AD28" s="43" t="s">
        <v>197</v>
      </c>
      <c r="AE28" s="43" t="s">
        <v>197</v>
      </c>
      <c r="AF28" s="424" t="s">
        <v>197</v>
      </c>
      <c r="AG28" s="355">
        <v>25</v>
      </c>
      <c r="AH28" s="43">
        <v>25</v>
      </c>
      <c r="AI28" s="43">
        <v>25</v>
      </c>
      <c r="AJ28" s="43" t="s">
        <v>277</v>
      </c>
      <c r="AK28" s="43" t="s">
        <v>277</v>
      </c>
      <c r="AL28" s="43">
        <v>25</v>
      </c>
      <c r="AM28" s="43">
        <v>25</v>
      </c>
      <c r="AN28" s="43">
        <v>25</v>
      </c>
      <c r="AO28" s="43">
        <v>25</v>
      </c>
      <c r="AP28" s="43">
        <v>25</v>
      </c>
      <c r="AQ28" s="43">
        <v>25</v>
      </c>
      <c r="AR28" s="424">
        <v>25</v>
      </c>
      <c r="AS28" s="355">
        <v>23</v>
      </c>
      <c r="AT28" s="43">
        <v>23</v>
      </c>
      <c r="AU28" s="43" t="s">
        <v>12</v>
      </c>
      <c r="AV28" s="43" t="s">
        <v>12</v>
      </c>
      <c r="AW28" s="43" t="s">
        <v>12</v>
      </c>
      <c r="AX28" s="43" t="s">
        <v>12</v>
      </c>
      <c r="AY28" s="43" t="s">
        <v>12</v>
      </c>
      <c r="AZ28" s="43" t="s">
        <v>12</v>
      </c>
      <c r="BA28" s="43" t="s">
        <v>27</v>
      </c>
      <c r="BB28" s="43" t="s">
        <v>27</v>
      </c>
      <c r="BC28" s="43">
        <v>23</v>
      </c>
      <c r="BD28" s="424">
        <v>23</v>
      </c>
      <c r="BE28" s="769">
        <v>23</v>
      </c>
      <c r="BF28" s="43">
        <v>23</v>
      </c>
      <c r="BG28" s="43">
        <v>23</v>
      </c>
      <c r="BH28" s="43">
        <v>23</v>
      </c>
      <c r="BI28" s="43">
        <v>23</v>
      </c>
      <c r="BJ28" s="43">
        <v>23</v>
      </c>
      <c r="BK28" s="43">
        <v>1</v>
      </c>
      <c r="BL28" s="831">
        <v>60</v>
      </c>
      <c r="BM28" s="830">
        <v>60</v>
      </c>
      <c r="BN28" s="830">
        <v>60</v>
      </c>
      <c r="BO28" s="830">
        <v>60</v>
      </c>
      <c r="BP28" s="424">
        <v>1</v>
      </c>
      <c r="BQ28" s="355">
        <v>23</v>
      </c>
      <c r="BR28" s="43">
        <v>23</v>
      </c>
      <c r="BS28" s="43">
        <v>23</v>
      </c>
      <c r="BT28" s="43">
        <v>23</v>
      </c>
      <c r="BU28" s="43">
        <v>23</v>
      </c>
      <c r="BV28" s="43">
        <v>23</v>
      </c>
      <c r="BW28" s="43">
        <v>23</v>
      </c>
      <c r="BX28" s="43">
        <v>23</v>
      </c>
      <c r="BY28" s="43">
        <v>23</v>
      </c>
      <c r="BZ28" s="43">
        <v>23</v>
      </c>
      <c r="CA28" s="43">
        <v>23</v>
      </c>
      <c r="CB28" s="424">
        <v>23</v>
      </c>
      <c r="CC28" s="355">
        <v>23</v>
      </c>
      <c r="CD28" s="43">
        <v>23</v>
      </c>
      <c r="CE28" s="43">
        <v>23</v>
      </c>
      <c r="CF28" s="43">
        <v>23</v>
      </c>
      <c r="CG28" s="43">
        <v>23</v>
      </c>
      <c r="CH28" s="43">
        <v>23</v>
      </c>
      <c r="CI28" s="43">
        <v>23</v>
      </c>
      <c r="CJ28" s="43">
        <v>23</v>
      </c>
      <c r="CK28" s="43">
        <v>23</v>
      </c>
      <c r="CL28" s="43">
        <v>23</v>
      </c>
      <c r="CM28" s="43">
        <v>23</v>
      </c>
      <c r="CN28" s="424">
        <v>23</v>
      </c>
      <c r="CO28" s="355">
        <v>23</v>
      </c>
      <c r="CP28" s="43">
        <v>23</v>
      </c>
      <c r="CQ28" s="43">
        <v>23</v>
      </c>
      <c r="CR28" s="43">
        <v>23</v>
      </c>
      <c r="CS28" s="43">
        <v>23</v>
      </c>
      <c r="CT28" s="43">
        <v>23</v>
      </c>
      <c r="CU28" s="43">
        <v>23</v>
      </c>
      <c r="CV28" s="43">
        <v>23</v>
      </c>
      <c r="CW28" s="43">
        <v>15</v>
      </c>
      <c r="CX28" s="43">
        <v>13</v>
      </c>
      <c r="CY28" s="43">
        <v>10</v>
      </c>
      <c r="CZ28" s="43" t="s">
        <v>13</v>
      </c>
      <c r="DA28" s="43" t="s">
        <v>13</v>
      </c>
      <c r="DB28" s="43" t="s">
        <v>13</v>
      </c>
      <c r="DC28" s="43" t="s">
        <v>13</v>
      </c>
      <c r="DD28" s="43" t="s">
        <v>13</v>
      </c>
      <c r="DE28" s="43">
        <v>23</v>
      </c>
      <c r="DF28" s="43">
        <v>23</v>
      </c>
      <c r="DG28" s="43">
        <v>23</v>
      </c>
      <c r="DH28" s="43">
        <v>23</v>
      </c>
      <c r="DI28" s="43">
        <v>23</v>
      </c>
      <c r="DJ28" s="43">
        <v>23</v>
      </c>
      <c r="DK28" s="43">
        <v>23</v>
      </c>
      <c r="DL28" s="424">
        <v>23</v>
      </c>
      <c r="DM28" s="355">
        <v>23</v>
      </c>
      <c r="DN28" s="43">
        <v>23</v>
      </c>
      <c r="DO28" s="43">
        <v>23</v>
      </c>
      <c r="DP28" s="43">
        <v>23</v>
      </c>
      <c r="DQ28" s="43">
        <v>23</v>
      </c>
      <c r="DR28" s="43">
        <v>23</v>
      </c>
      <c r="DS28" s="43">
        <v>23</v>
      </c>
      <c r="DT28" s="43">
        <v>23</v>
      </c>
      <c r="DU28" s="43">
        <v>23</v>
      </c>
      <c r="DV28" s="43">
        <v>23</v>
      </c>
      <c r="DW28" s="43">
        <v>23</v>
      </c>
      <c r="DX28" s="424">
        <v>23</v>
      </c>
      <c r="DY28" s="355">
        <v>23</v>
      </c>
      <c r="DZ28" s="43">
        <v>23</v>
      </c>
      <c r="EA28" s="43">
        <v>23</v>
      </c>
      <c r="EB28" s="43">
        <v>23</v>
      </c>
      <c r="EC28" s="43">
        <v>23</v>
      </c>
      <c r="ED28" s="43">
        <v>23</v>
      </c>
      <c r="EE28" s="43">
        <v>23</v>
      </c>
      <c r="EF28" s="43">
        <v>23</v>
      </c>
      <c r="EG28" s="43">
        <v>23</v>
      </c>
      <c r="EH28" s="43">
        <v>23</v>
      </c>
      <c r="EI28" s="43">
        <v>23</v>
      </c>
      <c r="EJ28" s="424">
        <v>23</v>
      </c>
      <c r="EK28" s="355">
        <v>23</v>
      </c>
      <c r="EL28" s="43">
        <v>23</v>
      </c>
      <c r="EM28" s="43">
        <v>23</v>
      </c>
      <c r="EN28" s="43">
        <v>23</v>
      </c>
      <c r="EO28" s="43">
        <v>23</v>
      </c>
      <c r="EP28" s="43">
        <v>23</v>
      </c>
      <c r="EQ28" s="43">
        <v>23</v>
      </c>
      <c r="ER28" s="43">
        <v>23</v>
      </c>
      <c r="ES28" s="43">
        <v>23</v>
      </c>
      <c r="ET28" s="43">
        <v>23</v>
      </c>
      <c r="EU28" s="43">
        <v>23</v>
      </c>
      <c r="EV28" s="424">
        <v>23</v>
      </c>
      <c r="EW28" s="355">
        <v>23</v>
      </c>
      <c r="EX28" s="43">
        <v>23</v>
      </c>
      <c r="EY28" s="43">
        <v>23</v>
      </c>
      <c r="EZ28" s="43">
        <v>23</v>
      </c>
      <c r="FA28" s="43">
        <v>23</v>
      </c>
      <c r="FB28" s="43">
        <v>23</v>
      </c>
      <c r="FC28" s="43">
        <v>23</v>
      </c>
      <c r="FD28" s="43">
        <v>23</v>
      </c>
      <c r="FE28" s="43" t="s">
        <v>31</v>
      </c>
      <c r="FF28" s="43" t="s">
        <v>31</v>
      </c>
      <c r="FG28" s="43" t="s">
        <v>31</v>
      </c>
      <c r="FH28" s="424" t="s">
        <v>31</v>
      </c>
      <c r="FI28" s="355" t="s">
        <v>31</v>
      </c>
      <c r="FJ28" s="43" t="s">
        <v>31</v>
      </c>
      <c r="FK28" s="43" t="s">
        <v>31</v>
      </c>
      <c r="FL28" s="43" t="s">
        <v>31</v>
      </c>
      <c r="FM28" s="43" t="s">
        <v>31</v>
      </c>
      <c r="FN28" s="43" t="s">
        <v>31</v>
      </c>
      <c r="FO28" s="43" t="s">
        <v>31</v>
      </c>
      <c r="FP28" s="43" t="s">
        <v>31</v>
      </c>
      <c r="FQ28" s="43" t="s">
        <v>31</v>
      </c>
      <c r="FR28" s="43" t="s">
        <v>31</v>
      </c>
      <c r="FS28" s="43" t="s">
        <v>31</v>
      </c>
      <c r="FT28" s="424" t="s">
        <v>31</v>
      </c>
      <c r="FU28" s="355" t="s">
        <v>31</v>
      </c>
      <c r="FV28" s="43" t="s">
        <v>31</v>
      </c>
      <c r="FW28" s="43" t="s">
        <v>31</v>
      </c>
      <c r="FX28" s="43" t="s">
        <v>31</v>
      </c>
      <c r="FY28" s="43" t="s">
        <v>31</v>
      </c>
      <c r="FZ28" s="43" t="s">
        <v>31</v>
      </c>
      <c r="GA28" s="43" t="s">
        <v>31</v>
      </c>
      <c r="GB28" s="43" t="s">
        <v>31</v>
      </c>
      <c r="GC28" s="43" t="s">
        <v>31</v>
      </c>
      <c r="GD28" s="43" t="s">
        <v>31</v>
      </c>
      <c r="GE28" s="43" t="s">
        <v>31</v>
      </c>
      <c r="GF28" s="424" t="s">
        <v>31</v>
      </c>
      <c r="GG28" s="355" t="s">
        <v>31</v>
      </c>
      <c r="GH28" s="43" t="s">
        <v>31</v>
      </c>
      <c r="GI28" s="43" t="s">
        <v>31</v>
      </c>
      <c r="GJ28" s="43" t="s">
        <v>31</v>
      </c>
      <c r="GK28" s="43" t="s">
        <v>31</v>
      </c>
      <c r="GL28" s="43" t="s">
        <v>31</v>
      </c>
      <c r="GM28" s="43" t="s">
        <v>31</v>
      </c>
      <c r="GN28" s="43" t="s">
        <v>31</v>
      </c>
      <c r="GO28" s="43" t="s">
        <v>195</v>
      </c>
      <c r="GP28" s="43" t="s">
        <v>195</v>
      </c>
      <c r="GQ28" s="43" t="s">
        <v>195</v>
      </c>
      <c r="GR28" s="424" t="s">
        <v>195</v>
      </c>
      <c r="GS28" s="410">
        <v>4064</v>
      </c>
      <c r="GT28" s="384">
        <f t="shared" si="1"/>
        <v>7121</v>
      </c>
      <c r="GU28" s="154">
        <f t="shared" si="2"/>
        <v>0</v>
      </c>
      <c r="GV28" s="457">
        <f t="shared" si="3"/>
        <v>0</v>
      </c>
      <c r="GW28" s="487">
        <f>ROUND([5]Résumé!$P31/30.4,0)</f>
        <v>20</v>
      </c>
      <c r="GX28" s="186" t="str">
        <f t="shared" si="5"/>
        <v>D618</v>
      </c>
      <c r="GY28" s="374">
        <f t="shared" si="12"/>
        <v>42552</v>
      </c>
      <c r="GZ28" s="374" t="str">
        <f>IF(COUNTIF($I18:$GR18,$GZ$12)=0,"N",HLOOKUP($GZ$12,$I18:$GR$80,$HG28,FALSE))</f>
        <v>N</v>
      </c>
      <c r="HA28" s="374" t="str">
        <f>IF(COUNTIF($I18:$GR18,$HA$12)=0,"N",HLOOKUP($HA$12,$I18:$GR$80,$HG28,FALSE))</f>
        <v>N</v>
      </c>
      <c r="HB28" s="374" t="str">
        <f>IF(COUNTIF($I18:$GR18,$HB$12)=0,"N",HLOOKUP($HB$12,$I18:$GR$80,$HG28,FALSE))</f>
        <v>N</v>
      </c>
      <c r="HC28" s="374" t="str">
        <f>IF(COUNTIF($I18:$GR18,$HC$12)=0,"N",HLOOKUP($HC$12,$I18:$GR$80,$HG28,FALSE))</f>
        <v>N</v>
      </c>
      <c r="HD28" s="374" t="str">
        <f>IF(COUNTIF($I18:$GR18,$HD$12)=0,"N",HLOOKUP($HD$12,$I18:$GR$80,$HG28,FALSE))</f>
        <v>N</v>
      </c>
      <c r="HE28" s="374">
        <f>IF(COUNTIF($I18:$GR18,$HE$12)=0,"N",HLOOKUP($HE$12,$I18:$GR$80,$HG28,FALSE))</f>
        <v>42552</v>
      </c>
      <c r="HF28" s="186">
        <v>17</v>
      </c>
      <c r="HG28" s="186">
        <v>63</v>
      </c>
      <c r="HH28" s="374" t="str">
        <f t="shared" si="6"/>
        <v>N</v>
      </c>
      <c r="HI28" s="374" t="str">
        <f t="shared" si="7"/>
        <v>N</v>
      </c>
      <c r="HJ28" s="374" t="str">
        <f t="shared" si="8"/>
        <v>N</v>
      </c>
      <c r="HK28" s="374" t="str">
        <f t="shared" si="9"/>
        <v>N</v>
      </c>
      <c r="HL28" s="374" t="str">
        <f t="shared" si="10"/>
        <v>N</v>
      </c>
      <c r="HM28" s="374">
        <f t="shared" si="11"/>
        <v>42552</v>
      </c>
      <c r="HN28" s="374" t="str">
        <f>IF(COUNTIF($I18:$GR18,"F")=0,"",HLOOKUP("F",$I18:$GR$80,$HG28,FALSE))</f>
        <v/>
      </c>
      <c r="HP28" s="712"/>
      <c r="HQ28"/>
      <c r="HR28"/>
    </row>
    <row r="29" spans="1:226" ht="18.75" x14ac:dyDescent="0.2">
      <c r="A29" s="5" t="str">
        <f>[5]Résumé!$I32</f>
        <v>V10</v>
      </c>
      <c r="B29" s="36">
        <f>[5]Résumé!$L32</f>
        <v>222.99000000000069</v>
      </c>
      <c r="C29" s="36" t="str">
        <f>'[2]AT 1292-15'!$AC56</f>
        <v>-</v>
      </c>
      <c r="D29" s="203" t="str">
        <f>'[6]Etat actuel'!$AD27</f>
        <v>EM</v>
      </c>
      <c r="E29" s="164" t="s">
        <v>322</v>
      </c>
      <c r="F29" s="5">
        <f>[5]Résumé!$J32</f>
        <v>43075</v>
      </c>
      <c r="G29" s="14">
        <f t="shared" si="0"/>
        <v>43132</v>
      </c>
      <c r="H29" s="204" t="s">
        <v>135</v>
      </c>
      <c r="I29" s="493">
        <v>8</v>
      </c>
      <c r="J29" s="493">
        <v>6</v>
      </c>
      <c r="K29" s="493">
        <v>61</v>
      </c>
      <c r="L29" s="493">
        <v>40</v>
      </c>
      <c r="M29" s="493">
        <v>25</v>
      </c>
      <c r="N29" s="493"/>
      <c r="O29" s="493"/>
      <c r="P29" s="493">
        <v>18</v>
      </c>
      <c r="Q29" s="493">
        <v>1</v>
      </c>
      <c r="R29" s="493" t="s">
        <v>196</v>
      </c>
      <c r="S29" s="493" t="s">
        <v>196</v>
      </c>
      <c r="T29" s="494" t="s">
        <v>196</v>
      </c>
      <c r="U29" s="495" t="s">
        <v>196</v>
      </c>
      <c r="V29" s="496" t="s">
        <v>196</v>
      </c>
      <c r="W29" s="496" t="s">
        <v>196</v>
      </c>
      <c r="X29" s="496" t="s">
        <v>196</v>
      </c>
      <c r="Y29" s="496" t="s">
        <v>196</v>
      </c>
      <c r="Z29" s="496" t="s">
        <v>196</v>
      </c>
      <c r="AA29" s="496" t="s">
        <v>196</v>
      </c>
      <c r="AB29" s="496" t="s">
        <v>196</v>
      </c>
      <c r="AC29" s="496" t="s">
        <v>196</v>
      </c>
      <c r="AD29" s="496" t="s">
        <v>196</v>
      </c>
      <c r="AE29" s="43" t="s">
        <v>196</v>
      </c>
      <c r="AF29" s="424" t="s">
        <v>196</v>
      </c>
      <c r="AG29" s="355" t="s">
        <v>196</v>
      </c>
      <c r="AH29" s="43" t="s">
        <v>196</v>
      </c>
      <c r="AI29" s="43" t="s">
        <v>196</v>
      </c>
      <c r="AJ29" s="43">
        <v>23</v>
      </c>
      <c r="AK29" s="43">
        <v>23</v>
      </c>
      <c r="AL29" s="43">
        <v>23</v>
      </c>
      <c r="AM29" s="43">
        <v>23</v>
      </c>
      <c r="AN29" s="43">
        <v>23</v>
      </c>
      <c r="AO29" s="43">
        <v>23</v>
      </c>
      <c r="AP29" s="43">
        <v>23</v>
      </c>
      <c r="AQ29" s="43">
        <v>23</v>
      </c>
      <c r="AR29" s="424">
        <v>23</v>
      </c>
      <c r="AS29" s="355">
        <v>15</v>
      </c>
      <c r="AT29" s="43" t="s">
        <v>12</v>
      </c>
      <c r="AU29" s="43" t="s">
        <v>12</v>
      </c>
      <c r="AV29" s="43" t="s">
        <v>12</v>
      </c>
      <c r="AW29" s="43" t="s">
        <v>12</v>
      </c>
      <c r="AX29" s="43" t="s">
        <v>12</v>
      </c>
      <c r="AY29" s="43" t="s">
        <v>12</v>
      </c>
      <c r="AZ29" s="43" t="s">
        <v>27</v>
      </c>
      <c r="BA29" s="43" t="s">
        <v>27</v>
      </c>
      <c r="BB29" s="43">
        <v>23</v>
      </c>
      <c r="BC29" s="43">
        <v>23</v>
      </c>
      <c r="BD29" s="43">
        <v>23</v>
      </c>
      <c r="BE29" s="355">
        <v>23</v>
      </c>
      <c r="BF29" s="43">
        <v>23</v>
      </c>
      <c r="BG29" s="43">
        <v>23</v>
      </c>
      <c r="BH29" s="43">
        <v>23</v>
      </c>
      <c r="BI29" s="43">
        <v>23</v>
      </c>
      <c r="BJ29" s="43">
        <v>23</v>
      </c>
      <c r="BK29" s="43">
        <v>23</v>
      </c>
      <c r="BL29" s="43">
        <v>23</v>
      </c>
      <c r="BM29" s="43">
        <v>23</v>
      </c>
      <c r="BN29" s="43">
        <v>23</v>
      </c>
      <c r="BO29" s="43">
        <v>23</v>
      </c>
      <c r="BP29" s="424">
        <v>23</v>
      </c>
      <c r="BQ29" s="355">
        <v>23</v>
      </c>
      <c r="BR29" s="43">
        <v>23</v>
      </c>
      <c r="BS29" s="43">
        <v>23</v>
      </c>
      <c r="BT29" s="43">
        <v>23</v>
      </c>
      <c r="BU29" s="43">
        <v>23</v>
      </c>
      <c r="BV29" s="43">
        <v>23</v>
      </c>
      <c r="BW29" s="43">
        <v>23</v>
      </c>
      <c r="BX29" s="43">
        <v>23</v>
      </c>
      <c r="BY29" s="43">
        <v>1</v>
      </c>
      <c r="BZ29" s="798">
        <v>70</v>
      </c>
      <c r="CA29" s="798">
        <v>70</v>
      </c>
      <c r="CB29" s="799">
        <v>70</v>
      </c>
      <c r="CC29" s="795">
        <v>60</v>
      </c>
      <c r="CD29" s="43">
        <v>1</v>
      </c>
      <c r="CE29" s="43">
        <v>23</v>
      </c>
      <c r="CF29" s="43">
        <v>23</v>
      </c>
      <c r="CG29" s="43">
        <v>23</v>
      </c>
      <c r="CH29" s="43">
        <v>23</v>
      </c>
      <c r="CI29" s="43">
        <v>23</v>
      </c>
      <c r="CJ29" s="43">
        <v>23</v>
      </c>
      <c r="CK29" s="43">
        <v>23</v>
      </c>
      <c r="CL29" s="43">
        <v>23</v>
      </c>
      <c r="CM29" s="43">
        <v>23</v>
      </c>
      <c r="CN29" s="424">
        <v>23</v>
      </c>
      <c r="CO29" s="769">
        <v>23</v>
      </c>
      <c r="CP29" s="43">
        <v>23</v>
      </c>
      <c r="CQ29" s="43">
        <v>23</v>
      </c>
      <c r="CR29" s="43">
        <v>23</v>
      </c>
      <c r="CS29" s="43">
        <v>23</v>
      </c>
      <c r="CT29" s="43">
        <v>23</v>
      </c>
      <c r="CU29" s="43">
        <v>15</v>
      </c>
      <c r="CV29" s="43">
        <v>10</v>
      </c>
      <c r="CW29" s="43" t="s">
        <v>13</v>
      </c>
      <c r="CX29" s="43" t="s">
        <v>13</v>
      </c>
      <c r="CY29" s="43" t="s">
        <v>13</v>
      </c>
      <c r="CZ29" s="43" t="s">
        <v>13</v>
      </c>
      <c r="DA29" s="43" t="s">
        <v>13</v>
      </c>
      <c r="DB29" s="43">
        <v>23</v>
      </c>
      <c r="DC29" s="43">
        <v>23</v>
      </c>
      <c r="DD29" s="43">
        <v>23</v>
      </c>
      <c r="DE29" s="43">
        <v>23</v>
      </c>
      <c r="DF29" s="43">
        <v>23</v>
      </c>
      <c r="DG29" s="43">
        <v>23</v>
      </c>
      <c r="DH29" s="43">
        <v>23</v>
      </c>
      <c r="DI29" s="43">
        <v>23</v>
      </c>
      <c r="DJ29" s="43">
        <v>23</v>
      </c>
      <c r="DK29" s="43">
        <v>23</v>
      </c>
      <c r="DL29" s="424">
        <v>23</v>
      </c>
      <c r="DM29" s="355">
        <v>23</v>
      </c>
      <c r="DN29" s="43">
        <v>23</v>
      </c>
      <c r="DO29" s="43">
        <v>23</v>
      </c>
      <c r="DP29" s="43">
        <v>23</v>
      </c>
      <c r="DQ29" s="43">
        <v>23</v>
      </c>
      <c r="DR29" s="43">
        <v>23</v>
      </c>
      <c r="DS29" s="43">
        <v>23</v>
      </c>
      <c r="DT29" s="43">
        <v>23</v>
      </c>
      <c r="DU29" s="43">
        <v>23</v>
      </c>
      <c r="DV29" s="43">
        <v>23</v>
      </c>
      <c r="DW29" s="43">
        <v>23</v>
      </c>
      <c r="DX29" s="424">
        <v>23</v>
      </c>
      <c r="DY29" s="355">
        <v>23</v>
      </c>
      <c r="DZ29" s="43">
        <v>23</v>
      </c>
      <c r="EA29" s="43">
        <v>23</v>
      </c>
      <c r="EB29" s="43">
        <v>23</v>
      </c>
      <c r="EC29" s="43">
        <v>23</v>
      </c>
      <c r="ED29" s="43">
        <v>23</v>
      </c>
      <c r="EE29" s="43">
        <v>23</v>
      </c>
      <c r="EF29" s="43">
        <v>23</v>
      </c>
      <c r="EG29" s="43">
        <v>23</v>
      </c>
      <c r="EH29" s="43">
        <v>23</v>
      </c>
      <c r="EI29" s="43">
        <v>23</v>
      </c>
      <c r="EJ29" s="424">
        <v>23</v>
      </c>
      <c r="EK29" s="355">
        <v>23</v>
      </c>
      <c r="EL29" s="43">
        <v>23</v>
      </c>
      <c r="EM29" s="43">
        <v>23</v>
      </c>
      <c r="EN29" s="43">
        <v>23</v>
      </c>
      <c r="EO29" s="43">
        <v>23</v>
      </c>
      <c r="EP29" s="43">
        <v>23</v>
      </c>
      <c r="EQ29" s="43">
        <v>23</v>
      </c>
      <c r="ER29" s="43">
        <v>23</v>
      </c>
      <c r="ES29" s="43">
        <v>23</v>
      </c>
      <c r="ET29" s="43">
        <v>23</v>
      </c>
      <c r="EU29" s="43">
        <v>23</v>
      </c>
      <c r="EV29" s="43">
        <v>23</v>
      </c>
      <c r="EW29" s="355">
        <v>23</v>
      </c>
      <c r="EX29" s="43">
        <v>23</v>
      </c>
      <c r="EY29" s="43">
        <v>23</v>
      </c>
      <c r="EZ29" s="43">
        <v>23</v>
      </c>
      <c r="FA29" s="43" t="s">
        <v>31</v>
      </c>
      <c r="FB29" s="43" t="s">
        <v>31</v>
      </c>
      <c r="FC29" s="43" t="s">
        <v>31</v>
      </c>
      <c r="FD29" s="43" t="s">
        <v>31</v>
      </c>
      <c r="FE29" s="43" t="s">
        <v>31</v>
      </c>
      <c r="FF29" s="43" t="s">
        <v>31</v>
      </c>
      <c r="FG29" s="43" t="s">
        <v>31</v>
      </c>
      <c r="FH29" s="424" t="s">
        <v>31</v>
      </c>
      <c r="FI29" s="355" t="s">
        <v>31</v>
      </c>
      <c r="FJ29" s="43" t="s">
        <v>31</v>
      </c>
      <c r="FK29" s="43" t="s">
        <v>31</v>
      </c>
      <c r="FL29" s="43" t="s">
        <v>31</v>
      </c>
      <c r="FM29" s="43" t="s">
        <v>31</v>
      </c>
      <c r="FN29" s="43" t="s">
        <v>31</v>
      </c>
      <c r="FO29" s="43" t="s">
        <v>31</v>
      </c>
      <c r="FP29" s="43" t="s">
        <v>31</v>
      </c>
      <c r="FQ29" s="43" t="s">
        <v>31</v>
      </c>
      <c r="FR29" s="43" t="s">
        <v>31</v>
      </c>
      <c r="FS29" s="43" t="s">
        <v>31</v>
      </c>
      <c r="FT29" s="424" t="s">
        <v>31</v>
      </c>
      <c r="FU29" s="355" t="s">
        <v>31</v>
      </c>
      <c r="FV29" s="43" t="s">
        <v>31</v>
      </c>
      <c r="FW29" s="43" t="s">
        <v>31</v>
      </c>
      <c r="FX29" s="43" t="s">
        <v>31</v>
      </c>
      <c r="FY29" s="43" t="s">
        <v>31</v>
      </c>
      <c r="FZ29" s="43" t="s">
        <v>31</v>
      </c>
      <c r="GA29" s="43" t="s">
        <v>31</v>
      </c>
      <c r="GB29" s="43" t="s">
        <v>31</v>
      </c>
      <c r="GC29" s="43" t="s">
        <v>31</v>
      </c>
      <c r="GD29" s="43" t="s">
        <v>31</v>
      </c>
      <c r="GE29" s="43" t="s">
        <v>31</v>
      </c>
      <c r="GF29" s="424" t="s">
        <v>31</v>
      </c>
      <c r="GG29" s="355" t="s">
        <v>31</v>
      </c>
      <c r="GH29" s="43" t="s">
        <v>31</v>
      </c>
      <c r="GI29" s="43" t="s">
        <v>31</v>
      </c>
      <c r="GJ29" s="43" t="s">
        <v>31</v>
      </c>
      <c r="GK29" s="43" t="s">
        <v>31</v>
      </c>
      <c r="GL29" s="43" t="s">
        <v>31</v>
      </c>
      <c r="GM29" s="43" t="s">
        <v>31</v>
      </c>
      <c r="GN29" s="43" t="s">
        <v>31</v>
      </c>
      <c r="GO29" s="43" t="s">
        <v>195</v>
      </c>
      <c r="GP29" s="43" t="s">
        <v>195</v>
      </c>
      <c r="GQ29" s="43" t="s">
        <v>195</v>
      </c>
      <c r="GR29" s="424" t="s">
        <v>195</v>
      </c>
      <c r="GS29" s="410">
        <v>4535</v>
      </c>
      <c r="GT29" s="384">
        <f t="shared" si="1"/>
        <v>7283</v>
      </c>
      <c r="GU29" s="154">
        <f t="shared" si="2"/>
        <v>0</v>
      </c>
      <c r="GV29" s="457">
        <f t="shared" si="3"/>
        <v>0</v>
      </c>
      <c r="GW29" s="487">
        <f>ROUND([5]Résumé!$P32/30.4,0)</f>
        <v>10</v>
      </c>
      <c r="GX29" s="186" t="str">
        <f t="shared" si="5"/>
        <v>D620</v>
      </c>
      <c r="GY29" s="374">
        <f t="shared" si="12"/>
        <v>42736</v>
      </c>
      <c r="GZ29" s="374" t="str">
        <f>IF(COUNTIF($I19:$GR19,$GZ$12)=0,"N",HLOOKUP($GZ$12,$I19:$GR$80,$HG29,FALSE))</f>
        <v>N</v>
      </c>
      <c r="HA29" s="374">
        <f>IF(COUNTIF($I19:$GR19,$HA$12)=0,"N",HLOOKUP($HA$12,$I19:$GR$80,$HG29,FALSE))</f>
        <v>42736</v>
      </c>
      <c r="HB29" s="374" t="str">
        <f>IF(COUNTIF($I19:$GR19,$HB$12)=0,"N",HLOOKUP($HB$12,$I19:$GR$80,$HG29,FALSE))</f>
        <v>N</v>
      </c>
      <c r="HC29" s="374" t="str">
        <f>IF(COUNTIF($I19:$GR19,$HC$12)=0,"N",HLOOKUP($HC$12,$I19:$GR$80,$HG29,FALSE))</f>
        <v>N</v>
      </c>
      <c r="HD29" s="374" t="str">
        <f>IF(COUNTIF($I19:$GR19,$HD$12)=0,"N",HLOOKUP($HD$12,$I19:$GR$80,$HG29,FALSE))</f>
        <v>N</v>
      </c>
      <c r="HE29" s="374" t="str">
        <f>IF(COUNTIF($I19:$GR19,$HE$12)=0,"N",HLOOKUP($HE$12,$I19:$GR$80,$HG29,FALSE))</f>
        <v>N</v>
      </c>
      <c r="HF29" s="186">
        <v>18</v>
      </c>
      <c r="HG29" s="186">
        <v>62</v>
      </c>
      <c r="HH29" s="374" t="str">
        <f t="shared" si="6"/>
        <v>N</v>
      </c>
      <c r="HI29" s="374">
        <f t="shared" si="7"/>
        <v>42736</v>
      </c>
      <c r="HJ29" s="374" t="str">
        <f t="shared" si="8"/>
        <v>N</v>
      </c>
      <c r="HK29" s="374" t="str">
        <f t="shared" si="9"/>
        <v>N</v>
      </c>
      <c r="HL29" s="374" t="str">
        <f t="shared" si="10"/>
        <v>N</v>
      </c>
      <c r="HM29" s="374" t="str">
        <f t="shared" si="11"/>
        <v>N</v>
      </c>
      <c r="HN29" s="374">
        <f>IF(COUNTIF($I19:$GR19,"F")=0,"",HLOOKUP("F",$I19:$GR$80,$HG29,FALSE))</f>
        <v>43009</v>
      </c>
      <c r="HP29" s="712"/>
      <c r="HQ29"/>
      <c r="HR29"/>
    </row>
    <row r="30" spans="1:226" ht="18.75" x14ac:dyDescent="0.2">
      <c r="A30" s="5" t="str">
        <f>[5]Résumé!$I33</f>
        <v>V10</v>
      </c>
      <c r="B30" s="36">
        <f>[5]Résumé!$L33</f>
        <v>88.25</v>
      </c>
      <c r="C30" s="36" t="str">
        <f>'[2]AT 1292-15'!$AC57</f>
        <v>Bagué</v>
      </c>
      <c r="D30" s="198" t="str">
        <f>'[6]Etat actuel'!$AD28</f>
        <v>EMRSV</v>
      </c>
      <c r="E30" s="164" t="s">
        <v>31</v>
      </c>
      <c r="F30" s="5">
        <f>[5]Résumé!$J33</f>
        <v>42849</v>
      </c>
      <c r="G30" s="14">
        <f t="shared" si="0"/>
        <v>42644</v>
      </c>
      <c r="H30" s="207" t="s">
        <v>136</v>
      </c>
      <c r="I30" s="493">
        <v>13</v>
      </c>
      <c r="J30" s="493">
        <v>11</v>
      </c>
      <c r="K30" s="493">
        <v>1</v>
      </c>
      <c r="L30" s="493">
        <v>1</v>
      </c>
      <c r="M30" s="493">
        <v>0</v>
      </c>
      <c r="N30" s="493">
        <v>28</v>
      </c>
      <c r="O30" s="493">
        <v>8</v>
      </c>
      <c r="P30" s="493"/>
      <c r="Q30" s="493">
        <v>7</v>
      </c>
      <c r="R30" s="513">
        <v>52</v>
      </c>
      <c r="S30" s="513">
        <v>59</v>
      </c>
      <c r="T30" s="514">
        <v>49</v>
      </c>
      <c r="U30" s="515">
        <v>59</v>
      </c>
      <c r="V30" s="496">
        <v>33</v>
      </c>
      <c r="W30" s="496">
        <v>8</v>
      </c>
      <c r="X30" s="496">
        <v>7</v>
      </c>
      <c r="Y30" s="496">
        <v>15</v>
      </c>
      <c r="Z30" s="496">
        <v>45</v>
      </c>
      <c r="AA30" s="496">
        <v>15</v>
      </c>
      <c r="AB30" s="496">
        <v>20</v>
      </c>
      <c r="AC30" s="496">
        <v>19</v>
      </c>
      <c r="AD30" s="43" t="s">
        <v>12</v>
      </c>
      <c r="AE30" s="43" t="s">
        <v>12</v>
      </c>
      <c r="AF30" s="424" t="s">
        <v>12</v>
      </c>
      <c r="AG30" s="355" t="s">
        <v>12</v>
      </c>
      <c r="AH30" s="43" t="s">
        <v>12</v>
      </c>
      <c r="AI30" s="43" t="s">
        <v>27</v>
      </c>
      <c r="AJ30" s="43">
        <v>23</v>
      </c>
      <c r="AK30" s="43">
        <v>23</v>
      </c>
      <c r="AL30" s="43">
        <v>23</v>
      </c>
      <c r="AM30" s="43">
        <v>23</v>
      </c>
      <c r="AN30" s="43">
        <v>23</v>
      </c>
      <c r="AO30" s="43">
        <v>23</v>
      </c>
      <c r="AP30" s="43">
        <v>23</v>
      </c>
      <c r="AQ30" s="43">
        <v>23</v>
      </c>
      <c r="AR30" s="424">
        <v>23</v>
      </c>
      <c r="AS30" s="355">
        <v>23</v>
      </c>
      <c r="AT30" s="43">
        <v>23</v>
      </c>
      <c r="AU30" s="43">
        <v>23</v>
      </c>
      <c r="AV30" s="43">
        <v>23</v>
      </c>
      <c r="AW30" s="43">
        <v>23</v>
      </c>
      <c r="AX30" s="43">
        <v>23</v>
      </c>
      <c r="AY30" s="43">
        <v>23</v>
      </c>
      <c r="AZ30" s="43">
        <v>23</v>
      </c>
      <c r="BA30" s="43">
        <v>23</v>
      </c>
      <c r="BB30" s="43">
        <v>23</v>
      </c>
      <c r="BC30" s="43">
        <v>23</v>
      </c>
      <c r="BD30" s="424">
        <v>23</v>
      </c>
      <c r="BE30" s="355">
        <v>23</v>
      </c>
      <c r="BF30" s="43">
        <v>23</v>
      </c>
      <c r="BG30" s="43">
        <v>23</v>
      </c>
      <c r="BH30" s="43">
        <v>23</v>
      </c>
      <c r="BI30" s="43">
        <v>23</v>
      </c>
      <c r="BJ30" s="43">
        <v>23</v>
      </c>
      <c r="BK30" s="43">
        <v>23</v>
      </c>
      <c r="BL30" s="43">
        <v>23</v>
      </c>
      <c r="BM30" s="43">
        <v>1</v>
      </c>
      <c r="BN30" s="716">
        <v>80</v>
      </c>
      <c r="BO30" s="716">
        <v>80</v>
      </c>
      <c r="BP30" s="717">
        <v>80</v>
      </c>
      <c r="BQ30" s="792">
        <v>70</v>
      </c>
      <c r="BR30" s="43">
        <v>1</v>
      </c>
      <c r="BS30" s="43">
        <v>23</v>
      </c>
      <c r="BT30" s="43">
        <v>23</v>
      </c>
      <c r="BU30" s="43">
        <v>23</v>
      </c>
      <c r="BV30" s="43">
        <v>23</v>
      </c>
      <c r="BW30" s="43">
        <v>23</v>
      </c>
      <c r="BX30" s="43">
        <v>23</v>
      </c>
      <c r="BY30" s="43">
        <v>23</v>
      </c>
      <c r="BZ30" s="43">
        <v>23</v>
      </c>
      <c r="CA30" s="43">
        <v>23</v>
      </c>
      <c r="CB30" s="424">
        <v>10</v>
      </c>
      <c r="CC30" s="355" t="s">
        <v>196</v>
      </c>
      <c r="CD30" s="43" t="s">
        <v>196</v>
      </c>
      <c r="CE30" s="43" t="s">
        <v>196</v>
      </c>
      <c r="CF30" s="43" t="s">
        <v>196</v>
      </c>
      <c r="CG30" s="43" t="s">
        <v>196</v>
      </c>
      <c r="CH30" s="43" t="s">
        <v>196</v>
      </c>
      <c r="CI30" s="43" t="s">
        <v>196</v>
      </c>
      <c r="CJ30" s="43" t="s">
        <v>196</v>
      </c>
      <c r="CK30" s="43" t="s">
        <v>196</v>
      </c>
      <c r="CL30" s="43" t="s">
        <v>196</v>
      </c>
      <c r="CM30" s="43" t="s">
        <v>196</v>
      </c>
      <c r="CN30" s="424" t="s">
        <v>196</v>
      </c>
      <c r="CO30" s="355" t="s">
        <v>196</v>
      </c>
      <c r="CP30" s="43" t="s">
        <v>196</v>
      </c>
      <c r="CQ30" s="43" t="s">
        <v>196</v>
      </c>
      <c r="CR30" s="43" t="s">
        <v>196</v>
      </c>
      <c r="CS30" s="43" t="s">
        <v>196</v>
      </c>
      <c r="CT30" s="43" t="s">
        <v>196</v>
      </c>
      <c r="CU30" s="43" t="s">
        <v>196</v>
      </c>
      <c r="CV30" s="43" t="s">
        <v>196</v>
      </c>
      <c r="CW30" s="43" t="s">
        <v>196</v>
      </c>
      <c r="CX30" s="43" t="s">
        <v>196</v>
      </c>
      <c r="CY30" s="43" t="s">
        <v>196</v>
      </c>
      <c r="CZ30" s="43" t="s">
        <v>13</v>
      </c>
      <c r="DA30" s="43" t="s">
        <v>13</v>
      </c>
      <c r="DB30" s="43" t="s">
        <v>13</v>
      </c>
      <c r="DC30" s="43" t="s">
        <v>13</v>
      </c>
      <c r="DD30" s="43" t="s">
        <v>13</v>
      </c>
      <c r="DE30" s="43" t="s">
        <v>269</v>
      </c>
      <c r="DF30" s="43" t="s">
        <v>269</v>
      </c>
      <c r="DG30" s="43" t="s">
        <v>269</v>
      </c>
      <c r="DH30" s="43" t="s">
        <v>269</v>
      </c>
      <c r="DI30" s="43" t="s">
        <v>269</v>
      </c>
      <c r="DJ30" s="43" t="s">
        <v>269</v>
      </c>
      <c r="DK30" s="43">
        <v>23</v>
      </c>
      <c r="DL30" s="424">
        <v>23</v>
      </c>
      <c r="DM30" s="355">
        <v>23</v>
      </c>
      <c r="DN30" s="43">
        <v>23</v>
      </c>
      <c r="DO30" s="43">
        <v>23</v>
      </c>
      <c r="DP30" s="43">
        <v>23</v>
      </c>
      <c r="DQ30" s="43">
        <v>23</v>
      </c>
      <c r="DR30" s="43">
        <v>23</v>
      </c>
      <c r="DS30" s="43">
        <v>23</v>
      </c>
      <c r="DT30" s="43">
        <v>23</v>
      </c>
      <c r="DU30" s="43">
        <v>23</v>
      </c>
      <c r="DV30" s="43">
        <v>23</v>
      </c>
      <c r="DW30" s="43">
        <v>23</v>
      </c>
      <c r="DX30" s="424">
        <v>23</v>
      </c>
      <c r="DY30" s="359">
        <v>16</v>
      </c>
      <c r="DZ30" s="359">
        <v>16</v>
      </c>
      <c r="EA30" s="359">
        <v>16</v>
      </c>
      <c r="EB30" s="359">
        <v>16</v>
      </c>
      <c r="EC30" s="359">
        <v>16</v>
      </c>
      <c r="ED30" s="359">
        <v>16</v>
      </c>
      <c r="EE30" s="359">
        <v>16</v>
      </c>
      <c r="EF30" s="359">
        <v>16</v>
      </c>
      <c r="EG30" s="359">
        <v>16</v>
      </c>
      <c r="EH30" s="359">
        <v>16</v>
      </c>
      <c r="EI30" s="359">
        <v>16</v>
      </c>
      <c r="EJ30" s="425">
        <v>16</v>
      </c>
      <c r="EK30" s="355">
        <v>23</v>
      </c>
      <c r="EL30" s="43">
        <v>23</v>
      </c>
      <c r="EM30" s="43">
        <v>23</v>
      </c>
      <c r="EN30" s="43">
        <v>23</v>
      </c>
      <c r="EO30" s="43">
        <v>23</v>
      </c>
      <c r="EP30" s="43">
        <v>23</v>
      </c>
      <c r="EQ30" s="43">
        <v>23</v>
      </c>
      <c r="ER30" s="43">
        <v>23</v>
      </c>
      <c r="ES30" s="43">
        <v>23</v>
      </c>
      <c r="ET30" s="43">
        <v>23</v>
      </c>
      <c r="EU30" s="43">
        <v>23</v>
      </c>
      <c r="EV30" s="424">
        <v>23</v>
      </c>
      <c r="EW30" s="355">
        <v>23</v>
      </c>
      <c r="EX30" s="43">
        <v>23</v>
      </c>
      <c r="EY30" s="43">
        <v>23</v>
      </c>
      <c r="EZ30" s="43">
        <v>23</v>
      </c>
      <c r="FA30" s="43">
        <v>23</v>
      </c>
      <c r="FB30" s="43">
        <v>23</v>
      </c>
      <c r="FC30" s="43">
        <v>23</v>
      </c>
      <c r="FD30" s="43">
        <v>23</v>
      </c>
      <c r="FE30" s="43">
        <v>23</v>
      </c>
      <c r="FF30" s="43">
        <v>23</v>
      </c>
      <c r="FG30" s="43">
        <v>23</v>
      </c>
      <c r="FH30" s="424">
        <v>23</v>
      </c>
      <c r="FI30" s="43" t="s">
        <v>14</v>
      </c>
      <c r="FJ30" s="43" t="s">
        <v>14</v>
      </c>
      <c r="FK30" s="43" t="s">
        <v>14</v>
      </c>
      <c r="FL30" s="43" t="s">
        <v>14</v>
      </c>
      <c r="FM30" s="43" t="s">
        <v>14</v>
      </c>
      <c r="FN30" s="43" t="s">
        <v>14</v>
      </c>
      <c r="FO30" s="43">
        <v>23</v>
      </c>
      <c r="FP30" s="43">
        <v>23</v>
      </c>
      <c r="FQ30" s="43">
        <v>23</v>
      </c>
      <c r="FR30" s="43">
        <v>23</v>
      </c>
      <c r="FS30" s="43">
        <v>23</v>
      </c>
      <c r="FT30" s="424">
        <v>23</v>
      </c>
      <c r="FU30" s="355">
        <v>23</v>
      </c>
      <c r="FV30" s="43">
        <v>23</v>
      </c>
      <c r="FW30" s="43">
        <v>23</v>
      </c>
      <c r="FX30" s="43">
        <v>23</v>
      </c>
      <c r="FY30" s="43">
        <v>23</v>
      </c>
      <c r="FZ30" s="43">
        <v>23</v>
      </c>
      <c r="GA30" s="43">
        <v>23</v>
      </c>
      <c r="GB30" s="43">
        <v>23</v>
      </c>
      <c r="GC30" s="43">
        <v>23</v>
      </c>
      <c r="GD30" s="43">
        <v>23</v>
      </c>
      <c r="GE30" s="43">
        <v>23</v>
      </c>
      <c r="GF30" s="424">
        <v>23</v>
      </c>
      <c r="GG30" s="355">
        <v>23</v>
      </c>
      <c r="GH30" s="43">
        <v>23</v>
      </c>
      <c r="GI30" s="43">
        <v>23</v>
      </c>
      <c r="GJ30" s="43">
        <v>23</v>
      </c>
      <c r="GK30" s="43">
        <v>23</v>
      </c>
      <c r="GL30" s="43">
        <v>23</v>
      </c>
      <c r="GM30" s="43">
        <v>23</v>
      </c>
      <c r="GN30" s="43">
        <v>23</v>
      </c>
      <c r="GO30" s="43" t="s">
        <v>195</v>
      </c>
      <c r="GP30" s="43" t="s">
        <v>195</v>
      </c>
      <c r="GQ30" s="43" t="s">
        <v>195</v>
      </c>
      <c r="GR30" s="424" t="s">
        <v>195</v>
      </c>
      <c r="GS30" s="410">
        <v>4036</v>
      </c>
      <c r="GT30" s="384">
        <f t="shared" si="1"/>
        <v>7346</v>
      </c>
      <c r="GU30" s="154">
        <f t="shared" si="2"/>
        <v>0</v>
      </c>
      <c r="GV30" s="457">
        <f t="shared" si="3"/>
        <v>0.75</v>
      </c>
      <c r="GW30" s="487">
        <f>ROUND([5]Résumé!$P33/30.4,0)</f>
        <v>24</v>
      </c>
      <c r="GX30" s="186" t="str">
        <f t="shared" si="5"/>
        <v>D622</v>
      </c>
      <c r="GY30" s="374">
        <f t="shared" si="12"/>
        <v>43466</v>
      </c>
      <c r="GZ30" s="374" t="str">
        <f>IF(COUNTIF($I20:$GR20,$GZ$12)=0,"N",HLOOKUP($GZ$12,$I20:$GR$80,$HG30,FALSE))</f>
        <v>N</v>
      </c>
      <c r="HA30" s="374">
        <f>IF(COUNTIF($I20:$GR20,$HA$12)=0,"N",HLOOKUP($HA$12,$I20:$GR$80,$HG30,FALSE))</f>
        <v>43466</v>
      </c>
      <c r="HB30" s="374">
        <f>IF(COUNTIF($I20:$GR20,$HB$12)=0,"N",HLOOKUP($HB$12,$I20:$GR$80,$HG30,FALSE))</f>
        <v>45261</v>
      </c>
      <c r="HC30" s="374">
        <f>IF(COUNTIF($I20:$GR20,$HC$12)=0,"N",HLOOKUP($HC$12,$I20:$GR$80,$HG30,FALSE))</f>
        <v>47027</v>
      </c>
      <c r="HD30" s="374" t="str">
        <f>IF(COUNTIF($I20:$GR20,$HD$12)=0,"N",HLOOKUP($HD$12,$I20:$GR$80,$HG30,FALSE))</f>
        <v>N</v>
      </c>
      <c r="HE30" s="374" t="str">
        <f>IF(COUNTIF($I20:$GR20,$HE$12)=0,"N",HLOOKUP($HE$12,$I20:$GR$80,$HG30,FALSE))</f>
        <v>N</v>
      </c>
      <c r="HF30" s="186">
        <v>19</v>
      </c>
      <c r="HG30" s="186">
        <v>61</v>
      </c>
      <c r="HH30" s="374" t="str">
        <f t="shared" si="6"/>
        <v>N</v>
      </c>
      <c r="HI30" s="374">
        <f t="shared" si="7"/>
        <v>43466</v>
      </c>
      <c r="HJ30" s="374">
        <f t="shared" si="8"/>
        <v>45261</v>
      </c>
      <c r="HK30" s="374">
        <f t="shared" si="9"/>
        <v>47027</v>
      </c>
      <c r="HL30" s="374" t="str">
        <f t="shared" si="10"/>
        <v>N</v>
      </c>
      <c r="HM30" s="374" t="str">
        <f t="shared" si="11"/>
        <v>N</v>
      </c>
      <c r="HN30" s="374">
        <f>IF(COUNTIF($I20:$GR20,"F")=0,"",HLOOKUP("F",$I20:$GR$80,$HG30,FALSE))</f>
        <v>43313</v>
      </c>
      <c r="HP30" s="712"/>
      <c r="HQ30"/>
      <c r="HR30"/>
    </row>
    <row r="31" spans="1:226" ht="18.75" x14ac:dyDescent="0.2">
      <c r="A31" s="5" t="str">
        <f>[5]Résumé!$I35</f>
        <v>V10</v>
      </c>
      <c r="B31" s="36">
        <f>[5]Résumé!$L35</f>
        <v>1166.3200000000002</v>
      </c>
      <c r="C31" s="746">
        <f>'[2]AT 1292-15'!$AC58</f>
        <v>967</v>
      </c>
      <c r="D31" s="198" t="str">
        <f>'[6]Etat actuel'!$AD29</f>
        <v>EMRVAFGU</v>
      </c>
      <c r="E31" s="164" t="s">
        <v>31</v>
      </c>
      <c r="F31" s="5">
        <f>[5]Résumé!$J35</f>
        <v>44058</v>
      </c>
      <c r="G31" s="14">
        <f t="shared" si="0"/>
        <v>44317</v>
      </c>
      <c r="H31" s="207" t="s">
        <v>137</v>
      </c>
      <c r="I31" s="493">
        <v>5</v>
      </c>
      <c r="J31" s="493">
        <v>22</v>
      </c>
      <c r="K31" s="493">
        <v>5</v>
      </c>
      <c r="L31" s="493" t="s">
        <v>196</v>
      </c>
      <c r="M31" s="493" t="s">
        <v>196</v>
      </c>
      <c r="N31" s="493" t="s">
        <v>196</v>
      </c>
      <c r="O31" s="493" t="s">
        <v>196</v>
      </c>
      <c r="P31" s="493" t="s">
        <v>196</v>
      </c>
      <c r="Q31" s="493" t="s">
        <v>196</v>
      </c>
      <c r="R31" s="493" t="s">
        <v>196</v>
      </c>
      <c r="S31" s="493" t="s">
        <v>196</v>
      </c>
      <c r="T31" s="494" t="s">
        <v>196</v>
      </c>
      <c r="U31" s="495" t="s">
        <v>196</v>
      </c>
      <c r="V31" s="496" t="s">
        <v>196</v>
      </c>
      <c r="W31" s="496" t="s">
        <v>196</v>
      </c>
      <c r="X31" s="496" t="s">
        <v>196</v>
      </c>
      <c r="Y31" s="496" t="s">
        <v>27</v>
      </c>
      <c r="Z31" s="496" t="s">
        <v>27</v>
      </c>
      <c r="AA31" s="496" t="s">
        <v>27</v>
      </c>
      <c r="AB31" s="496" t="s">
        <v>27</v>
      </c>
      <c r="AC31" s="496" t="s">
        <v>27</v>
      </c>
      <c r="AD31" s="496">
        <v>2</v>
      </c>
      <c r="AE31" s="43">
        <v>1</v>
      </c>
      <c r="AF31" s="424">
        <v>23</v>
      </c>
      <c r="AG31" s="355">
        <v>23</v>
      </c>
      <c r="AH31" s="43">
        <v>23</v>
      </c>
      <c r="AI31" s="43">
        <v>23</v>
      </c>
      <c r="AJ31" s="43">
        <v>23</v>
      </c>
      <c r="AK31" s="43">
        <v>23</v>
      </c>
      <c r="AL31" s="43">
        <v>23</v>
      </c>
      <c r="AM31" s="43">
        <v>23</v>
      </c>
      <c r="AN31" s="43">
        <v>23</v>
      </c>
      <c r="AO31" s="43">
        <v>23</v>
      </c>
      <c r="AP31" s="43">
        <v>23</v>
      </c>
      <c r="AQ31" s="43">
        <v>23</v>
      </c>
      <c r="AR31" s="43">
        <v>23</v>
      </c>
      <c r="AS31" s="355">
        <v>23</v>
      </c>
      <c r="AT31" s="43">
        <v>1</v>
      </c>
      <c r="AU31" s="43" t="s">
        <v>277</v>
      </c>
      <c r="AV31" s="43" t="s">
        <v>277</v>
      </c>
      <c r="AW31" s="43">
        <v>1</v>
      </c>
      <c r="AX31" s="43">
        <v>23</v>
      </c>
      <c r="AY31" s="43">
        <v>23</v>
      </c>
      <c r="AZ31" s="43">
        <v>23</v>
      </c>
      <c r="BA31" s="43">
        <v>23</v>
      </c>
      <c r="BB31" s="43" t="s">
        <v>197</v>
      </c>
      <c r="BC31" s="43" t="s">
        <v>197</v>
      </c>
      <c r="BD31" s="424" t="s">
        <v>197</v>
      </c>
      <c r="BE31" s="355" t="s">
        <v>197</v>
      </c>
      <c r="BF31" s="43" t="s">
        <v>197</v>
      </c>
      <c r="BG31" s="43">
        <v>23</v>
      </c>
      <c r="BH31" s="43">
        <v>23</v>
      </c>
      <c r="BI31" s="43">
        <v>23</v>
      </c>
      <c r="BJ31" s="43">
        <v>23</v>
      </c>
      <c r="BK31" s="43">
        <v>23</v>
      </c>
      <c r="BL31" s="43">
        <v>23</v>
      </c>
      <c r="BM31" s="43">
        <v>23</v>
      </c>
      <c r="BN31" s="43">
        <v>23</v>
      </c>
      <c r="BO31" s="43">
        <v>23</v>
      </c>
      <c r="BP31" s="424">
        <v>23</v>
      </c>
      <c r="BQ31" s="355">
        <v>23</v>
      </c>
      <c r="BR31" s="43">
        <v>23</v>
      </c>
      <c r="BS31" s="43">
        <v>23</v>
      </c>
      <c r="BT31" s="43">
        <v>23</v>
      </c>
      <c r="BU31" s="43">
        <v>1</v>
      </c>
      <c r="BV31" s="798">
        <v>70</v>
      </c>
      <c r="BW31" s="798">
        <v>70</v>
      </c>
      <c r="BX31" s="798">
        <v>70</v>
      </c>
      <c r="BY31" s="798">
        <v>70</v>
      </c>
      <c r="BZ31" s="43">
        <v>1</v>
      </c>
      <c r="CA31" s="43">
        <v>23</v>
      </c>
      <c r="CB31" s="424">
        <v>23</v>
      </c>
      <c r="CC31" s="355">
        <v>23</v>
      </c>
      <c r="CD31" s="43">
        <v>23</v>
      </c>
      <c r="CE31" s="43">
        <v>23</v>
      </c>
      <c r="CF31" s="43">
        <v>23</v>
      </c>
      <c r="CG31" s="43" t="s">
        <v>12</v>
      </c>
      <c r="CH31" s="43" t="s">
        <v>12</v>
      </c>
      <c r="CI31" s="43" t="s">
        <v>12</v>
      </c>
      <c r="CJ31" s="43" t="s">
        <v>12</v>
      </c>
      <c r="CK31" s="43" t="s">
        <v>12</v>
      </c>
      <c r="CL31" s="769" t="s">
        <v>12</v>
      </c>
      <c r="CM31" s="43" t="s">
        <v>269</v>
      </c>
      <c r="CN31" s="424" t="s">
        <v>269</v>
      </c>
      <c r="CO31" s="355" t="s">
        <v>269</v>
      </c>
      <c r="CP31" s="43" t="s">
        <v>269</v>
      </c>
      <c r="CQ31" s="43" t="s">
        <v>269</v>
      </c>
      <c r="CR31" s="43" t="s">
        <v>269</v>
      </c>
      <c r="CS31" s="43">
        <v>23</v>
      </c>
      <c r="CT31" s="43">
        <v>23</v>
      </c>
      <c r="CU31" s="43">
        <v>23</v>
      </c>
      <c r="CV31" s="43">
        <v>23</v>
      </c>
      <c r="CW31" s="43">
        <v>23</v>
      </c>
      <c r="CX31" s="43">
        <v>23</v>
      </c>
      <c r="CY31" s="43">
        <v>23</v>
      </c>
      <c r="CZ31" s="424">
        <v>23</v>
      </c>
      <c r="DA31" s="355">
        <v>23</v>
      </c>
      <c r="DB31" s="43">
        <v>23</v>
      </c>
      <c r="DC31" s="43">
        <v>23</v>
      </c>
      <c r="DD31" s="43">
        <v>23</v>
      </c>
      <c r="DE31" s="43">
        <v>23</v>
      </c>
      <c r="DF31" s="43">
        <v>23</v>
      </c>
      <c r="DG31" s="43">
        <v>23</v>
      </c>
      <c r="DH31" s="43">
        <v>23</v>
      </c>
      <c r="DI31" s="43">
        <v>23</v>
      </c>
      <c r="DJ31" s="43">
        <v>23</v>
      </c>
      <c r="DK31" s="43">
        <v>23</v>
      </c>
      <c r="DL31" s="424">
        <v>23</v>
      </c>
      <c r="DM31" s="355">
        <v>23</v>
      </c>
      <c r="DN31" s="43">
        <v>23</v>
      </c>
      <c r="DO31" s="43">
        <v>23</v>
      </c>
      <c r="DP31" s="43">
        <v>23</v>
      </c>
      <c r="DQ31" s="43">
        <v>23</v>
      </c>
      <c r="DR31" s="43">
        <v>23</v>
      </c>
      <c r="DS31" s="43">
        <v>23</v>
      </c>
      <c r="DT31" s="43">
        <v>23</v>
      </c>
      <c r="DU31" s="43">
        <v>23</v>
      </c>
      <c r="DV31" s="43">
        <v>23</v>
      </c>
      <c r="DW31" s="43">
        <v>23</v>
      </c>
      <c r="DX31" s="424">
        <v>23</v>
      </c>
      <c r="DY31" s="355">
        <v>23</v>
      </c>
      <c r="DZ31" s="43">
        <v>23</v>
      </c>
      <c r="EA31" s="43">
        <v>23</v>
      </c>
      <c r="EB31" s="43">
        <v>23</v>
      </c>
      <c r="EC31" s="43">
        <v>23</v>
      </c>
      <c r="ED31" s="43">
        <v>23</v>
      </c>
      <c r="EE31" s="43">
        <v>23</v>
      </c>
      <c r="EF31" s="43">
        <v>23</v>
      </c>
      <c r="EG31" s="43">
        <v>23</v>
      </c>
      <c r="EH31" s="43">
        <v>23</v>
      </c>
      <c r="EI31" s="43">
        <v>23</v>
      </c>
      <c r="EJ31" s="424">
        <v>23</v>
      </c>
      <c r="EK31" s="43" t="s">
        <v>13</v>
      </c>
      <c r="EL31" s="43" t="s">
        <v>13</v>
      </c>
      <c r="EM31" s="43" t="s">
        <v>13</v>
      </c>
      <c r="EN31" s="43" t="s">
        <v>13</v>
      </c>
      <c r="EO31" s="43" t="s">
        <v>13</v>
      </c>
      <c r="EP31" s="43">
        <v>23</v>
      </c>
      <c r="EQ31" s="43">
        <v>23</v>
      </c>
      <c r="ER31" s="43">
        <v>23</v>
      </c>
      <c r="ES31" s="43">
        <v>23</v>
      </c>
      <c r="ET31" s="43">
        <v>23</v>
      </c>
      <c r="EU31" s="43">
        <v>23</v>
      </c>
      <c r="EV31" s="424">
        <v>23</v>
      </c>
      <c r="EW31" s="355">
        <v>23</v>
      </c>
      <c r="EX31" s="43">
        <v>23</v>
      </c>
      <c r="EY31" s="43">
        <v>23</v>
      </c>
      <c r="EZ31" s="43">
        <v>23</v>
      </c>
      <c r="FA31" s="43">
        <v>23</v>
      </c>
      <c r="FB31" s="43">
        <v>23</v>
      </c>
      <c r="FC31" s="43">
        <v>23</v>
      </c>
      <c r="FD31" s="43">
        <v>23</v>
      </c>
      <c r="FE31" s="43">
        <v>23</v>
      </c>
      <c r="FF31" s="43">
        <v>23</v>
      </c>
      <c r="FG31" s="43">
        <v>23</v>
      </c>
      <c r="FH31" s="424">
        <v>23</v>
      </c>
      <c r="FI31" s="355">
        <v>23</v>
      </c>
      <c r="FJ31" s="43">
        <v>23</v>
      </c>
      <c r="FK31" s="43">
        <v>23</v>
      </c>
      <c r="FL31" s="43">
        <v>23</v>
      </c>
      <c r="FM31" s="43">
        <v>23</v>
      </c>
      <c r="FN31" s="43">
        <v>23</v>
      </c>
      <c r="FO31" s="43">
        <v>23</v>
      </c>
      <c r="FP31" s="43">
        <v>23</v>
      </c>
      <c r="FQ31" s="43">
        <v>23</v>
      </c>
      <c r="FR31" s="43">
        <v>23</v>
      </c>
      <c r="FS31" s="43">
        <v>23</v>
      </c>
      <c r="FT31" s="424">
        <v>23</v>
      </c>
      <c r="FU31" s="355">
        <v>23</v>
      </c>
      <c r="FV31" s="43">
        <v>23</v>
      </c>
      <c r="FW31" s="43">
        <v>23</v>
      </c>
      <c r="FX31" s="43">
        <v>23</v>
      </c>
      <c r="FY31" s="43">
        <v>23</v>
      </c>
      <c r="FZ31" s="43">
        <v>23</v>
      </c>
      <c r="GA31" s="43">
        <v>23</v>
      </c>
      <c r="GB31" s="43">
        <v>23</v>
      </c>
      <c r="GC31" s="43">
        <v>23</v>
      </c>
      <c r="GD31" s="43">
        <v>23</v>
      </c>
      <c r="GE31" s="43">
        <v>23</v>
      </c>
      <c r="GF31" s="43">
        <v>23</v>
      </c>
      <c r="GG31" s="355">
        <v>23</v>
      </c>
      <c r="GH31" s="43">
        <v>23</v>
      </c>
      <c r="GI31" s="43">
        <v>23</v>
      </c>
      <c r="GJ31" s="43">
        <v>23</v>
      </c>
      <c r="GK31" s="43">
        <v>23</v>
      </c>
      <c r="GL31" s="43">
        <v>23</v>
      </c>
      <c r="GM31" s="43">
        <v>23</v>
      </c>
      <c r="GN31" s="43">
        <v>23</v>
      </c>
      <c r="GO31" s="43" t="s">
        <v>195</v>
      </c>
      <c r="GP31" s="43" t="s">
        <v>195</v>
      </c>
      <c r="GQ31" s="43" t="s">
        <v>195</v>
      </c>
      <c r="GR31" s="424" t="s">
        <v>195</v>
      </c>
      <c r="GS31" s="410">
        <v>3502</v>
      </c>
      <c r="GT31" s="384">
        <f t="shared" si="1"/>
        <v>6880</v>
      </c>
      <c r="GU31" s="154">
        <f t="shared" si="2"/>
        <v>0</v>
      </c>
      <c r="GV31" s="457">
        <f t="shared" si="3"/>
        <v>0</v>
      </c>
      <c r="GW31" s="487">
        <f>ROUND([5]Résumé!$P35/30.4,0)</f>
        <v>14</v>
      </c>
      <c r="GX31" s="186" t="str">
        <f t="shared" si="5"/>
        <v>D623</v>
      </c>
      <c r="GY31" s="374">
        <f t="shared" si="12"/>
        <v>42767</v>
      </c>
      <c r="GZ31" s="374" t="str">
        <f>IF(COUNTIF($I21:$GR21,$GZ$12)=0,"N",HLOOKUP($GZ$12,$I21:$GR$80,$HG31,FALSE))</f>
        <v>N</v>
      </c>
      <c r="HA31" s="374">
        <f>IF(COUNTIF($I21:$GR21,$HA$12)=0,"N",HLOOKUP($HA$12,$I21:$GR$80,$HG31,FALSE))</f>
        <v>42767</v>
      </c>
      <c r="HB31" s="374">
        <f>IF(COUNTIF($I21:$GR21,$HB$12)=0,"N",HLOOKUP($HB$12,$I21:$GR$80,$HG31,FALSE))</f>
        <v>44470</v>
      </c>
      <c r="HC31" s="374" t="str">
        <f>IF(COUNTIF($I21:$GR21,$HC$12)=0,"N",HLOOKUP($HC$12,$I21:$GR$80,$HG31,FALSE))</f>
        <v>N</v>
      </c>
      <c r="HD31" s="374" t="str">
        <f>IF(COUNTIF($I21:$GR21,$HD$12)=0,"N",HLOOKUP($HD$12,$I21:$GR$80,$HG31,FALSE))</f>
        <v>N</v>
      </c>
      <c r="HE31" s="374" t="str">
        <f>IF(COUNTIF($I21:$GR21,$HE$12)=0,"N",HLOOKUP($HE$12,$I21:$GR$80,$HG31,FALSE))</f>
        <v>N</v>
      </c>
      <c r="HF31" s="186">
        <v>20</v>
      </c>
      <c r="HG31" s="186">
        <v>60</v>
      </c>
      <c r="HH31" s="374" t="str">
        <f t="shared" si="6"/>
        <v>N</v>
      </c>
      <c r="HI31" s="374">
        <f t="shared" si="7"/>
        <v>42767</v>
      </c>
      <c r="HJ31" s="374">
        <f t="shared" si="8"/>
        <v>44470</v>
      </c>
      <c r="HK31" s="374" t="str">
        <f t="shared" si="9"/>
        <v>N</v>
      </c>
      <c r="HL31" s="374" t="str">
        <f t="shared" si="10"/>
        <v>N</v>
      </c>
      <c r="HM31" s="374" t="str">
        <f t="shared" si="11"/>
        <v>N</v>
      </c>
      <c r="HN31" s="374">
        <f>IF(COUNTIF($I21:$GR21,"F")=0,"",HLOOKUP("F",$I21:$GR$80,$HG31,FALSE))</f>
        <v>42948</v>
      </c>
      <c r="HP31" s="712"/>
    </row>
    <row r="32" spans="1:226" ht="19.5" x14ac:dyDescent="0.2">
      <c r="A32" s="5" t="str">
        <f>[5]Résumé!$I36</f>
        <v>V10</v>
      </c>
      <c r="B32" s="36">
        <f>[5]Résumé!$L36</f>
        <v>304.92000000000007</v>
      </c>
      <c r="C32" s="36" t="str">
        <f>'[2]AT 1292-15'!$AC59</f>
        <v>-</v>
      </c>
      <c r="D32" s="198" t="str">
        <f>'[6]Etat actuel'!$AD30</f>
        <v>EMRSV</v>
      </c>
      <c r="E32" s="164" t="s">
        <v>31</v>
      </c>
      <c r="F32" s="5">
        <f>[5]Résumé!$J36</f>
        <v>43563</v>
      </c>
      <c r="G32" s="14">
        <f t="shared" si="0"/>
        <v>43040</v>
      </c>
      <c r="H32" s="207" t="s">
        <v>138</v>
      </c>
      <c r="I32" s="492">
        <v>72</v>
      </c>
      <c r="J32" s="492">
        <v>39</v>
      </c>
      <c r="K32" s="493">
        <v>41</v>
      </c>
      <c r="L32" s="493">
        <v>0</v>
      </c>
      <c r="M32" s="493">
        <v>1</v>
      </c>
      <c r="N32" s="493" t="s">
        <v>196</v>
      </c>
      <c r="O32" s="493" t="s">
        <v>196</v>
      </c>
      <c r="P32" s="493" t="s">
        <v>196</v>
      </c>
      <c r="Q32" s="493" t="s">
        <v>196</v>
      </c>
      <c r="R32" s="493" t="s">
        <v>196</v>
      </c>
      <c r="S32" s="493" t="s">
        <v>196</v>
      </c>
      <c r="T32" s="494" t="s">
        <v>196</v>
      </c>
      <c r="U32" s="495" t="s">
        <v>196</v>
      </c>
      <c r="V32" s="496" t="s">
        <v>196</v>
      </c>
      <c r="W32" s="496" t="s">
        <v>196</v>
      </c>
      <c r="X32" s="496" t="s">
        <v>196</v>
      </c>
      <c r="Y32" s="496" t="s">
        <v>196</v>
      </c>
      <c r="Z32" s="496" t="s">
        <v>196</v>
      </c>
      <c r="AA32" s="496" t="s">
        <v>196</v>
      </c>
      <c r="AB32" s="496" t="s">
        <v>196</v>
      </c>
      <c r="AC32" s="496" t="s">
        <v>196</v>
      </c>
      <c r="AD32" s="496" t="s">
        <v>196</v>
      </c>
      <c r="AE32" s="43">
        <v>25</v>
      </c>
      <c r="AF32" s="424">
        <v>25</v>
      </c>
      <c r="AG32" s="43">
        <v>25</v>
      </c>
      <c r="AH32" s="43">
        <v>25</v>
      </c>
      <c r="AI32" s="43">
        <v>25</v>
      </c>
      <c r="AJ32" s="43">
        <v>25</v>
      </c>
      <c r="AK32" s="43">
        <v>25</v>
      </c>
      <c r="AL32" s="43">
        <v>25</v>
      </c>
      <c r="AM32" s="43">
        <v>25</v>
      </c>
      <c r="AN32" s="767">
        <v>25</v>
      </c>
      <c r="AO32" s="43">
        <v>25</v>
      </c>
      <c r="AP32" s="43">
        <v>23</v>
      </c>
      <c r="AQ32" s="43" t="s">
        <v>12</v>
      </c>
      <c r="AR32" s="43" t="s">
        <v>12</v>
      </c>
      <c r="AS32" s="43" t="s">
        <v>12</v>
      </c>
      <c r="AT32" s="43" t="s">
        <v>12</v>
      </c>
      <c r="AU32" s="424" t="s">
        <v>12</v>
      </c>
      <c r="AV32" s="355" t="s">
        <v>12</v>
      </c>
      <c r="AW32" s="43" t="s">
        <v>27</v>
      </c>
      <c r="AX32" s="43" t="s">
        <v>27</v>
      </c>
      <c r="AY32" s="43">
        <v>23</v>
      </c>
      <c r="AZ32" s="43">
        <v>23</v>
      </c>
      <c r="BA32" s="43">
        <v>23</v>
      </c>
      <c r="BB32" s="43">
        <v>23</v>
      </c>
      <c r="BC32" s="43">
        <v>23</v>
      </c>
      <c r="BD32" s="424">
        <v>23</v>
      </c>
      <c r="BE32" s="355">
        <v>23</v>
      </c>
      <c r="BF32" s="43">
        <v>23</v>
      </c>
      <c r="BG32" s="43">
        <v>1</v>
      </c>
      <c r="BH32" s="831">
        <v>60</v>
      </c>
      <c r="BI32" s="830">
        <v>60</v>
      </c>
      <c r="BJ32" s="830">
        <v>60</v>
      </c>
      <c r="BK32" s="830">
        <v>60</v>
      </c>
      <c r="BL32" s="43">
        <v>1</v>
      </c>
      <c r="BM32" s="43">
        <v>23</v>
      </c>
      <c r="BN32" s="43">
        <v>23</v>
      </c>
      <c r="BO32" s="43">
        <v>23</v>
      </c>
      <c r="BP32" s="424">
        <v>23</v>
      </c>
      <c r="BQ32" s="355">
        <v>23</v>
      </c>
      <c r="BR32" s="43">
        <v>23</v>
      </c>
      <c r="BS32" s="43">
        <v>23</v>
      </c>
      <c r="BT32" s="43">
        <v>23</v>
      </c>
      <c r="BU32" s="43">
        <v>23</v>
      </c>
      <c r="BV32" s="43">
        <v>23</v>
      </c>
      <c r="BW32" s="43">
        <v>23</v>
      </c>
      <c r="BX32" s="43">
        <v>23</v>
      </c>
      <c r="BY32" s="43">
        <v>23</v>
      </c>
      <c r="BZ32" s="43">
        <v>23</v>
      </c>
      <c r="CA32" s="43">
        <v>23</v>
      </c>
      <c r="CB32" s="424">
        <v>23</v>
      </c>
      <c r="CC32" s="769">
        <v>23</v>
      </c>
      <c r="CD32" s="43">
        <v>23</v>
      </c>
      <c r="CE32" s="43">
        <v>23</v>
      </c>
      <c r="CF32" s="43">
        <v>23</v>
      </c>
      <c r="CG32" s="43">
        <v>1</v>
      </c>
      <c r="CH32" s="793">
        <v>60</v>
      </c>
      <c r="CI32" s="793">
        <v>60</v>
      </c>
      <c r="CJ32" s="793">
        <v>60</v>
      </c>
      <c r="CK32" s="793">
        <v>60</v>
      </c>
      <c r="CL32" s="43">
        <v>1</v>
      </c>
      <c r="CM32" s="43">
        <v>23</v>
      </c>
      <c r="CN32" s="424">
        <v>23</v>
      </c>
      <c r="CO32" s="355" t="s">
        <v>197</v>
      </c>
      <c r="CP32" s="43" t="s">
        <v>197</v>
      </c>
      <c r="CQ32" s="43" t="s">
        <v>197</v>
      </c>
      <c r="CR32" s="43" t="s">
        <v>197</v>
      </c>
      <c r="CS32" s="43" t="s">
        <v>197</v>
      </c>
      <c r="CT32" s="43" t="s">
        <v>197</v>
      </c>
      <c r="CU32" s="424" t="s">
        <v>197</v>
      </c>
      <c r="CV32" s="355" t="s">
        <v>13</v>
      </c>
      <c r="CW32" s="43" t="s">
        <v>13</v>
      </c>
      <c r="CX32" s="43" t="s">
        <v>13</v>
      </c>
      <c r="CY32" s="43" t="s">
        <v>13</v>
      </c>
      <c r="CZ32" s="43" t="s">
        <v>13</v>
      </c>
      <c r="DA32" s="355" t="s">
        <v>269</v>
      </c>
      <c r="DB32" s="43" t="s">
        <v>269</v>
      </c>
      <c r="DC32" s="43" t="s">
        <v>269</v>
      </c>
      <c r="DD32" s="43" t="s">
        <v>269</v>
      </c>
      <c r="DE32" s="43" t="s">
        <v>269</v>
      </c>
      <c r="DF32" s="43" t="s">
        <v>269</v>
      </c>
      <c r="DG32" s="359">
        <v>16</v>
      </c>
      <c r="DH32" s="359">
        <v>16</v>
      </c>
      <c r="DI32" s="359">
        <v>16</v>
      </c>
      <c r="DJ32" s="359">
        <v>16</v>
      </c>
      <c r="DK32" s="359">
        <v>16</v>
      </c>
      <c r="DL32" s="425">
        <v>16</v>
      </c>
      <c r="DM32" s="363">
        <v>16</v>
      </c>
      <c r="DN32" s="359">
        <v>16</v>
      </c>
      <c r="DO32" s="359">
        <v>16</v>
      </c>
      <c r="DP32" s="359">
        <v>16</v>
      </c>
      <c r="DQ32" s="359">
        <v>16</v>
      </c>
      <c r="DR32" s="359">
        <v>16</v>
      </c>
      <c r="DS32" s="359">
        <v>16</v>
      </c>
      <c r="DT32" s="359">
        <v>16</v>
      </c>
      <c r="DU32" s="359">
        <v>16</v>
      </c>
      <c r="DV32" s="359">
        <v>16</v>
      </c>
      <c r="DW32" s="359">
        <v>16</v>
      </c>
      <c r="DX32" s="425">
        <v>16</v>
      </c>
      <c r="DY32" s="355">
        <v>23</v>
      </c>
      <c r="DZ32" s="43">
        <v>23</v>
      </c>
      <c r="EA32" s="43">
        <v>23</v>
      </c>
      <c r="EB32" s="43">
        <v>23</v>
      </c>
      <c r="EC32" s="43">
        <v>23</v>
      </c>
      <c r="ED32" s="43">
        <v>23</v>
      </c>
      <c r="EE32" s="43">
        <v>23</v>
      </c>
      <c r="EF32" s="43">
        <v>23</v>
      </c>
      <c r="EG32" s="43">
        <v>23</v>
      </c>
      <c r="EH32" s="43">
        <v>23</v>
      </c>
      <c r="EI32" s="43">
        <v>23</v>
      </c>
      <c r="EJ32" s="424">
        <v>23</v>
      </c>
      <c r="EK32" s="359">
        <v>16</v>
      </c>
      <c r="EL32" s="359">
        <v>16</v>
      </c>
      <c r="EM32" s="359">
        <v>16</v>
      </c>
      <c r="EN32" s="359">
        <v>16</v>
      </c>
      <c r="EO32" s="359">
        <v>16</v>
      </c>
      <c r="EP32" s="359">
        <v>16</v>
      </c>
      <c r="EQ32" s="359">
        <v>16</v>
      </c>
      <c r="ER32" s="359">
        <v>16</v>
      </c>
      <c r="ES32" s="359">
        <v>16</v>
      </c>
      <c r="ET32" s="359">
        <v>16</v>
      </c>
      <c r="EU32" s="359">
        <v>16</v>
      </c>
      <c r="EV32" s="425">
        <v>16</v>
      </c>
      <c r="EW32" s="770">
        <v>16</v>
      </c>
      <c r="EX32" s="359">
        <v>16</v>
      </c>
      <c r="EY32" s="359">
        <v>16</v>
      </c>
      <c r="EZ32" s="359">
        <v>16</v>
      </c>
      <c r="FA32" s="359">
        <v>16</v>
      </c>
      <c r="FB32" s="359">
        <v>16</v>
      </c>
      <c r="FC32" s="359">
        <v>16</v>
      </c>
      <c r="FD32" s="359">
        <v>16</v>
      </c>
      <c r="FE32" s="359">
        <v>16</v>
      </c>
      <c r="FF32" s="359">
        <v>16</v>
      </c>
      <c r="FG32" s="43" t="s">
        <v>14</v>
      </c>
      <c r="FH32" s="43" t="s">
        <v>14</v>
      </c>
      <c r="FI32" s="43" t="s">
        <v>14</v>
      </c>
      <c r="FJ32" s="43" t="s">
        <v>14</v>
      </c>
      <c r="FK32" s="43" t="s">
        <v>14</v>
      </c>
      <c r="FL32" s="43" t="s">
        <v>14</v>
      </c>
      <c r="FM32" s="43">
        <v>23</v>
      </c>
      <c r="FN32" s="43">
        <v>23</v>
      </c>
      <c r="FO32" s="43">
        <v>23</v>
      </c>
      <c r="FP32" s="43">
        <v>23</v>
      </c>
      <c r="FQ32" s="43">
        <v>23</v>
      </c>
      <c r="FR32" s="43">
        <v>23</v>
      </c>
      <c r="FS32" s="43">
        <v>23</v>
      </c>
      <c r="FT32" s="424">
        <v>23</v>
      </c>
      <c r="FU32" s="355">
        <v>23</v>
      </c>
      <c r="FV32" s="43">
        <v>23</v>
      </c>
      <c r="FW32" s="43">
        <v>23</v>
      </c>
      <c r="FX32" s="43">
        <v>23</v>
      </c>
      <c r="FY32" s="43">
        <v>23</v>
      </c>
      <c r="FZ32" s="43">
        <v>23</v>
      </c>
      <c r="GA32" s="43">
        <v>23</v>
      </c>
      <c r="GB32" s="43">
        <v>23</v>
      </c>
      <c r="GC32" s="43">
        <v>23</v>
      </c>
      <c r="GD32" s="43">
        <v>23</v>
      </c>
      <c r="GE32" s="43">
        <v>23</v>
      </c>
      <c r="GF32" s="424">
        <v>23</v>
      </c>
      <c r="GG32" s="355">
        <v>23</v>
      </c>
      <c r="GH32" s="43">
        <v>23</v>
      </c>
      <c r="GI32" s="43">
        <v>23</v>
      </c>
      <c r="GJ32" s="43">
        <v>23</v>
      </c>
      <c r="GK32" s="43">
        <v>23</v>
      </c>
      <c r="GL32" s="43">
        <v>23</v>
      </c>
      <c r="GM32" s="43">
        <v>23</v>
      </c>
      <c r="GN32" s="43">
        <v>23</v>
      </c>
      <c r="GO32" s="43" t="s">
        <v>195</v>
      </c>
      <c r="GP32" s="43" t="s">
        <v>195</v>
      </c>
      <c r="GQ32" s="43" t="s">
        <v>195</v>
      </c>
      <c r="GR32" s="424" t="s">
        <v>195</v>
      </c>
      <c r="GS32" s="410">
        <v>4351</v>
      </c>
      <c r="GT32" s="384">
        <f t="shared" si="1"/>
        <v>7536</v>
      </c>
      <c r="GU32" s="154">
        <f t="shared" si="2"/>
        <v>0</v>
      </c>
      <c r="GV32" s="457">
        <f t="shared" si="3"/>
        <v>0</v>
      </c>
      <c r="GW32" s="487">
        <f>ROUND([5]Résumé!$P36/30.4,0)</f>
        <v>6</v>
      </c>
      <c r="GX32" s="186" t="str">
        <f t="shared" si="5"/>
        <v>D624</v>
      </c>
      <c r="GY32" s="374">
        <f t="shared" si="12"/>
        <v>42856</v>
      </c>
      <c r="GZ32" s="374" t="str">
        <f>IF(COUNTIF($I22:$GR22,$GZ$12)=0,"N",HLOOKUP($GZ$12,$I22:$GR$80,$HG32,FALSE))</f>
        <v>N</v>
      </c>
      <c r="HA32" s="374">
        <f>IF(COUNTIF($I22:$GR22,$HA$12)=0,"N",HLOOKUP($HA$12,$I22:$GR$80,$HG32,FALSE))</f>
        <v>42856</v>
      </c>
      <c r="HB32" s="374" t="str">
        <f>IF(COUNTIF($I22:$GR22,$HB$12)=0,"N",HLOOKUP($HB$12,$I22:$GR$80,$HG32,FALSE))</f>
        <v>N</v>
      </c>
      <c r="HC32" s="374" t="str">
        <f>IF(COUNTIF($I22:$GR22,$HC$12)=0,"N",HLOOKUP($HC$12,$I22:$GR$80,$HG32,FALSE))</f>
        <v>N</v>
      </c>
      <c r="HD32" s="374" t="str">
        <f>IF(COUNTIF($I22:$GR22,$HD$12)=0,"N",HLOOKUP($HD$12,$I22:$GR$80,$HG32,FALSE))</f>
        <v>N</v>
      </c>
      <c r="HE32" s="374" t="str">
        <f>IF(COUNTIF($I22:$GR22,$HE$12)=0,"N",HLOOKUP($HE$12,$I22:$GR$80,$HG32,FALSE))</f>
        <v>N</v>
      </c>
      <c r="HF32" s="186">
        <v>21</v>
      </c>
      <c r="HG32" s="186">
        <v>59</v>
      </c>
      <c r="HH32" s="374" t="str">
        <f t="shared" si="6"/>
        <v>N</v>
      </c>
      <c r="HI32" s="374">
        <f t="shared" si="7"/>
        <v>42856</v>
      </c>
      <c r="HJ32" s="374" t="str">
        <f t="shared" si="8"/>
        <v>N</v>
      </c>
      <c r="HK32" s="374" t="str">
        <f t="shared" si="9"/>
        <v>N</v>
      </c>
      <c r="HL32" s="374" t="str">
        <f t="shared" si="10"/>
        <v>N</v>
      </c>
      <c r="HM32" s="374" t="str">
        <f t="shared" si="11"/>
        <v>N</v>
      </c>
      <c r="HN32" s="374">
        <f>IF(COUNTIF($I22:$GR22,"F")=0,"",HLOOKUP("F",$I22:$GR$80,$HG32,FALSE))</f>
        <v>42675</v>
      </c>
      <c r="HP32" s="712"/>
    </row>
    <row r="33" spans="1:224" ht="19.5" x14ac:dyDescent="0.2">
      <c r="A33" s="5" t="str">
        <f>[5]Résumé!$I37</f>
        <v>V10</v>
      </c>
      <c r="B33" s="36">
        <f>[5]Résumé!$L37</f>
        <v>267.57999999999993</v>
      </c>
      <c r="C33" s="36" t="str">
        <f>'[2]AT 1292-15'!$AC60</f>
        <v>Bagué</v>
      </c>
      <c r="D33" s="198" t="str">
        <f>'[6]Etat actuel'!$AD31</f>
        <v>EMRSV</v>
      </c>
      <c r="E33" s="164" t="s">
        <v>31</v>
      </c>
      <c r="F33" s="5">
        <f>[5]Résumé!$J37</f>
        <v>43117</v>
      </c>
      <c r="G33" s="14">
        <f t="shared" si="0"/>
        <v>42979</v>
      </c>
      <c r="H33" s="207" t="s">
        <v>139</v>
      </c>
      <c r="I33" s="493">
        <v>1</v>
      </c>
      <c r="J33" s="493">
        <v>0</v>
      </c>
      <c r="K33" s="493">
        <v>2</v>
      </c>
      <c r="L33" s="493">
        <v>39</v>
      </c>
      <c r="M33" s="493">
        <v>35</v>
      </c>
      <c r="N33" s="493">
        <v>0</v>
      </c>
      <c r="O33" s="493">
        <v>0</v>
      </c>
      <c r="P33" s="493">
        <v>0</v>
      </c>
      <c r="Q33" s="493"/>
      <c r="R33" s="493">
        <v>0</v>
      </c>
      <c r="S33" s="493">
        <v>0</v>
      </c>
      <c r="T33" s="494"/>
      <c r="U33" s="495">
        <v>1</v>
      </c>
      <c r="V33" s="496">
        <v>3</v>
      </c>
      <c r="W33" s="492">
        <v>86</v>
      </c>
      <c r="X33" s="492">
        <v>109</v>
      </c>
      <c r="Y33" s="492">
        <v>32</v>
      </c>
      <c r="Z33" s="492">
        <v>49</v>
      </c>
      <c r="AA33" s="496">
        <v>25</v>
      </c>
      <c r="AB33" s="496">
        <v>27</v>
      </c>
      <c r="AC33" s="496">
        <v>3</v>
      </c>
      <c r="AD33" s="496">
        <v>8</v>
      </c>
      <c r="AE33" s="43">
        <v>23</v>
      </c>
      <c r="AF33" s="424">
        <v>23</v>
      </c>
      <c r="AG33" s="43">
        <v>23</v>
      </c>
      <c r="AH33" s="43">
        <v>23</v>
      </c>
      <c r="AI33" s="43">
        <v>23</v>
      </c>
      <c r="AJ33" s="43">
        <v>23</v>
      </c>
      <c r="AK33" s="43">
        <v>23</v>
      </c>
      <c r="AL33" s="43">
        <v>23</v>
      </c>
      <c r="AM33" s="769">
        <v>23</v>
      </c>
      <c r="AN33" s="769">
        <v>23</v>
      </c>
      <c r="AO33" s="43" t="s">
        <v>12</v>
      </c>
      <c r="AP33" s="424" t="s">
        <v>12</v>
      </c>
      <c r="AQ33" s="424" t="s">
        <v>12</v>
      </c>
      <c r="AR33" s="424" t="s">
        <v>12</v>
      </c>
      <c r="AS33" s="424" t="s">
        <v>12</v>
      </c>
      <c r="AT33" s="424" t="s">
        <v>12</v>
      </c>
      <c r="AU33" s="43" t="s">
        <v>27</v>
      </c>
      <c r="AV33" s="43" t="s">
        <v>27</v>
      </c>
      <c r="AW33" s="43">
        <v>23</v>
      </c>
      <c r="AX33" s="43">
        <v>23</v>
      </c>
      <c r="AY33" s="43">
        <v>23</v>
      </c>
      <c r="AZ33" s="43">
        <v>23</v>
      </c>
      <c r="BA33" s="43">
        <v>23</v>
      </c>
      <c r="BB33" s="43">
        <v>23</v>
      </c>
      <c r="BC33" s="43">
        <v>23</v>
      </c>
      <c r="BD33" s="424">
        <v>23</v>
      </c>
      <c r="BE33" s="355">
        <v>23</v>
      </c>
      <c r="BF33" s="43">
        <v>23</v>
      </c>
      <c r="BG33" s="43">
        <v>1</v>
      </c>
      <c r="BH33" s="831">
        <v>60</v>
      </c>
      <c r="BI33" s="830">
        <v>60</v>
      </c>
      <c r="BJ33" s="830">
        <v>60</v>
      </c>
      <c r="BK33" s="830">
        <v>60</v>
      </c>
      <c r="BL33" s="43">
        <v>1</v>
      </c>
      <c r="BM33" s="43">
        <v>23</v>
      </c>
      <c r="BN33" s="43">
        <v>23</v>
      </c>
      <c r="BO33" s="43">
        <v>23</v>
      </c>
      <c r="BP33" s="424">
        <v>23</v>
      </c>
      <c r="BQ33" s="355">
        <v>23</v>
      </c>
      <c r="BR33" s="43">
        <v>23</v>
      </c>
      <c r="BS33" s="43" t="s">
        <v>197</v>
      </c>
      <c r="BT33" s="43" t="s">
        <v>197</v>
      </c>
      <c r="BU33" s="43" t="s">
        <v>197</v>
      </c>
      <c r="BV33" s="43">
        <v>23</v>
      </c>
      <c r="BW33" s="43">
        <v>23</v>
      </c>
      <c r="BX33" s="43">
        <v>23</v>
      </c>
      <c r="BY33" s="43">
        <v>23</v>
      </c>
      <c r="BZ33" s="43">
        <v>23</v>
      </c>
      <c r="CA33" s="43">
        <v>23</v>
      </c>
      <c r="CB33" s="424">
        <v>23</v>
      </c>
      <c r="CC33" s="355">
        <v>23</v>
      </c>
      <c r="CD33" s="43">
        <v>23</v>
      </c>
      <c r="CE33" s="43">
        <v>23</v>
      </c>
      <c r="CF33" s="43">
        <v>23</v>
      </c>
      <c r="CG33" s="43">
        <v>1</v>
      </c>
      <c r="CH33" s="793">
        <v>60</v>
      </c>
      <c r="CI33" s="793">
        <v>60</v>
      </c>
      <c r="CJ33" s="793">
        <v>60</v>
      </c>
      <c r="CK33" s="793">
        <v>60</v>
      </c>
      <c r="CL33" s="43">
        <v>1</v>
      </c>
      <c r="CM33" s="43">
        <v>23</v>
      </c>
      <c r="CN33" s="424">
        <v>23</v>
      </c>
      <c r="CO33" s="355" t="s">
        <v>197</v>
      </c>
      <c r="CP33" s="43" t="s">
        <v>197</v>
      </c>
      <c r="CQ33" s="43" t="s">
        <v>197</v>
      </c>
      <c r="CR33" s="43" t="s">
        <v>197</v>
      </c>
      <c r="CS33" s="43" t="s">
        <v>197</v>
      </c>
      <c r="CT33" s="43" t="s">
        <v>197</v>
      </c>
      <c r="CU33" s="424" t="s">
        <v>197</v>
      </c>
      <c r="CV33" s="355" t="s">
        <v>13</v>
      </c>
      <c r="CW33" s="43" t="s">
        <v>13</v>
      </c>
      <c r="CX33" s="43" t="s">
        <v>13</v>
      </c>
      <c r="CY33" s="43" t="s">
        <v>13</v>
      </c>
      <c r="CZ33" s="43" t="s">
        <v>13</v>
      </c>
      <c r="DA33" s="355" t="s">
        <v>269</v>
      </c>
      <c r="DB33" s="43" t="s">
        <v>269</v>
      </c>
      <c r="DC33" s="43" t="s">
        <v>269</v>
      </c>
      <c r="DD33" s="43" t="s">
        <v>269</v>
      </c>
      <c r="DE33" s="43" t="s">
        <v>269</v>
      </c>
      <c r="DF33" s="43" t="s">
        <v>269</v>
      </c>
      <c r="DG33" s="359">
        <v>16</v>
      </c>
      <c r="DH33" s="359">
        <v>16</v>
      </c>
      <c r="DI33" s="359">
        <v>16</v>
      </c>
      <c r="DJ33" s="359">
        <v>16</v>
      </c>
      <c r="DK33" s="359">
        <v>16</v>
      </c>
      <c r="DL33" s="425">
        <v>16</v>
      </c>
      <c r="DM33" s="363">
        <v>16</v>
      </c>
      <c r="DN33" s="359">
        <v>16</v>
      </c>
      <c r="DO33" s="359">
        <v>16</v>
      </c>
      <c r="DP33" s="359">
        <v>16</v>
      </c>
      <c r="DQ33" s="359">
        <v>16</v>
      </c>
      <c r="DR33" s="359">
        <v>16</v>
      </c>
      <c r="DS33" s="359">
        <v>16</v>
      </c>
      <c r="DT33" s="359">
        <v>16</v>
      </c>
      <c r="DU33" s="359">
        <v>16</v>
      </c>
      <c r="DV33" s="359">
        <v>16</v>
      </c>
      <c r="DW33" s="359">
        <v>16</v>
      </c>
      <c r="DX33" s="425">
        <v>16</v>
      </c>
      <c r="DY33" s="355">
        <v>23</v>
      </c>
      <c r="DZ33" s="43">
        <v>23</v>
      </c>
      <c r="EA33" s="43">
        <v>23</v>
      </c>
      <c r="EB33" s="43">
        <v>23</v>
      </c>
      <c r="EC33" s="43">
        <v>23</v>
      </c>
      <c r="ED33" s="43">
        <v>23</v>
      </c>
      <c r="EE33" s="43">
        <v>23</v>
      </c>
      <c r="EF33" s="43">
        <v>23</v>
      </c>
      <c r="EG33" s="43">
        <v>23</v>
      </c>
      <c r="EH33" s="43">
        <v>23</v>
      </c>
      <c r="EI33" s="43">
        <v>23</v>
      </c>
      <c r="EJ33" s="424">
        <v>23</v>
      </c>
      <c r="EK33" s="770">
        <v>16</v>
      </c>
      <c r="EL33" s="359">
        <v>16</v>
      </c>
      <c r="EM33" s="359">
        <v>16</v>
      </c>
      <c r="EN33" s="359">
        <v>16</v>
      </c>
      <c r="EO33" s="359">
        <v>16</v>
      </c>
      <c r="EP33" s="359">
        <v>16</v>
      </c>
      <c r="EQ33" s="359">
        <v>16</v>
      </c>
      <c r="ER33" s="359">
        <v>16</v>
      </c>
      <c r="ES33" s="359">
        <v>16</v>
      </c>
      <c r="ET33" s="359">
        <v>16</v>
      </c>
      <c r="EU33" s="359">
        <v>16</v>
      </c>
      <c r="EV33" s="425">
        <v>16</v>
      </c>
      <c r="EW33" s="359">
        <v>16</v>
      </c>
      <c r="EX33" s="359">
        <v>16</v>
      </c>
      <c r="EY33" s="359">
        <v>16</v>
      </c>
      <c r="EZ33" s="359">
        <v>16</v>
      </c>
      <c r="FA33" s="359">
        <v>16</v>
      </c>
      <c r="FB33" s="359">
        <v>16</v>
      </c>
      <c r="FC33" s="359">
        <v>16</v>
      </c>
      <c r="FD33" s="359">
        <v>16</v>
      </c>
      <c r="FE33" s="424" t="s">
        <v>14</v>
      </c>
      <c r="FF33" s="355" t="s">
        <v>14</v>
      </c>
      <c r="FG33" s="43" t="s">
        <v>14</v>
      </c>
      <c r="FH33" s="43" t="s">
        <v>14</v>
      </c>
      <c r="FI33" s="43" t="s">
        <v>14</v>
      </c>
      <c r="FJ33" s="43" t="s">
        <v>14</v>
      </c>
      <c r="FK33" s="43">
        <v>23</v>
      </c>
      <c r="FL33" s="43">
        <v>23</v>
      </c>
      <c r="FM33" s="43">
        <v>23</v>
      </c>
      <c r="FN33" s="43">
        <v>23</v>
      </c>
      <c r="FO33" s="43">
        <v>23</v>
      </c>
      <c r="FP33" s="43">
        <v>23</v>
      </c>
      <c r="FQ33" s="43">
        <v>23</v>
      </c>
      <c r="FR33" s="43">
        <v>23</v>
      </c>
      <c r="FS33" s="43">
        <v>23</v>
      </c>
      <c r="FT33" s="424">
        <v>23</v>
      </c>
      <c r="FU33" s="355">
        <v>23</v>
      </c>
      <c r="FV33" s="43">
        <v>23</v>
      </c>
      <c r="FW33" s="43">
        <v>23</v>
      </c>
      <c r="FX33" s="43">
        <v>23</v>
      </c>
      <c r="FY33" s="43">
        <v>23</v>
      </c>
      <c r="FZ33" s="43">
        <v>23</v>
      </c>
      <c r="GA33" s="43">
        <v>23</v>
      </c>
      <c r="GB33" s="43">
        <v>23</v>
      </c>
      <c r="GC33" s="43">
        <v>23</v>
      </c>
      <c r="GD33" s="43">
        <v>23</v>
      </c>
      <c r="GE33" s="43">
        <v>23</v>
      </c>
      <c r="GF33" s="424">
        <v>23</v>
      </c>
      <c r="GG33" s="355">
        <v>23</v>
      </c>
      <c r="GH33" s="43">
        <v>23</v>
      </c>
      <c r="GI33" s="43">
        <v>23</v>
      </c>
      <c r="GJ33" s="43">
        <v>23</v>
      </c>
      <c r="GK33" s="43">
        <v>23</v>
      </c>
      <c r="GL33" s="43">
        <v>23</v>
      </c>
      <c r="GM33" s="43">
        <v>23</v>
      </c>
      <c r="GN33" s="43">
        <v>23</v>
      </c>
      <c r="GO33" s="43" t="s">
        <v>195</v>
      </c>
      <c r="GP33" s="43" t="s">
        <v>195</v>
      </c>
      <c r="GQ33" s="43" t="s">
        <v>195</v>
      </c>
      <c r="GR33" s="424" t="s">
        <v>195</v>
      </c>
      <c r="GS33" s="410">
        <v>4016</v>
      </c>
      <c r="GT33" s="384">
        <f t="shared" si="1"/>
        <v>7391</v>
      </c>
      <c r="GU33" s="154">
        <f t="shared" si="2"/>
        <v>0</v>
      </c>
      <c r="GV33" s="457">
        <f t="shared" si="3"/>
        <v>0</v>
      </c>
      <c r="GW33" s="487">
        <f>ROUND([5]Résumé!$P37/30.4,0)</f>
        <v>24</v>
      </c>
      <c r="GX33" s="186" t="str">
        <f t="shared" si="5"/>
        <v>D625</v>
      </c>
      <c r="GY33" s="374">
        <f t="shared" si="12"/>
        <v>42826</v>
      </c>
      <c r="GZ33" s="374" t="str">
        <f>IF(COUNTIF($I23:$GR23,$GZ$12)=0,"N",HLOOKUP($GZ$12,$I23:$GR$80,$HG33,FALSE))</f>
        <v>N</v>
      </c>
      <c r="HA33" s="374">
        <f>IF(COUNTIF($I23:$GR23,$HA$12)=0,"N",HLOOKUP($HA$12,$I23:$GR$80,$HG33,FALSE))</f>
        <v>42826</v>
      </c>
      <c r="HB33" s="374">
        <f>IF(COUNTIF($I23:$GR23,$HB$12)=0,"N",HLOOKUP($HB$12,$I23:$GR$80,$HG33,FALSE))</f>
        <v>44256</v>
      </c>
      <c r="HC33" s="374">
        <f>IF(COUNTIF($I23:$GR23,$HC$12)=0,"N",HLOOKUP($HC$12,$I23:$GR$80,$HG33,FALSE))</f>
        <v>46054</v>
      </c>
      <c r="HD33" s="374" t="str">
        <f>IF(COUNTIF($I23:$GR23,$HD$12)=0,"N",HLOOKUP($HD$12,$I23:$GR$80,$HG33,FALSE))</f>
        <v>N</v>
      </c>
      <c r="HE33" s="374" t="str">
        <f>IF(COUNTIF($I23:$GR23,$HE$12)=0,"N",HLOOKUP($HE$12,$I23:$GR$80,$HG33,FALSE))</f>
        <v>N</v>
      </c>
      <c r="HF33" s="186">
        <v>22</v>
      </c>
      <c r="HG33" s="186">
        <v>58</v>
      </c>
      <c r="HH33" s="374" t="str">
        <f t="shared" si="6"/>
        <v>N</v>
      </c>
      <c r="HI33" s="374">
        <f t="shared" si="7"/>
        <v>42826</v>
      </c>
      <c r="HJ33" s="374">
        <f t="shared" si="8"/>
        <v>44256</v>
      </c>
      <c r="HK33" s="374">
        <f t="shared" si="9"/>
        <v>46054</v>
      </c>
      <c r="HL33" s="374" t="str">
        <f t="shared" si="10"/>
        <v>N</v>
      </c>
      <c r="HM33" s="374" t="str">
        <f t="shared" si="11"/>
        <v>N</v>
      </c>
      <c r="HN33" s="374" t="str">
        <f>IF(COUNTIF($I23:$GR23,"F")=0,"",HLOOKUP("F",$I23:$GR$80,$HG33,FALSE))</f>
        <v/>
      </c>
      <c r="HP33" s="711"/>
    </row>
    <row r="34" spans="1:224" ht="15.75" customHeight="1" x14ac:dyDescent="0.2">
      <c r="A34" s="5" t="str">
        <f>[5]Résumé!$I38</f>
        <v>V10</v>
      </c>
      <c r="B34" s="36">
        <f>[5]Résumé!$L38</f>
        <v>498.84000000000015</v>
      </c>
      <c r="C34" s="746">
        <f>'[2]AT 1292-15'!$AC61</f>
        <v>285</v>
      </c>
      <c r="D34" s="198" t="str">
        <f>'[6]Etat actuel'!$AD32</f>
        <v>EMRSVAFG</v>
      </c>
      <c r="E34" s="164" t="s">
        <v>31</v>
      </c>
      <c r="F34" s="5">
        <f>[5]Résumé!$J38</f>
        <v>43905</v>
      </c>
      <c r="G34" s="14">
        <f t="shared" si="0"/>
        <v>43435</v>
      </c>
      <c r="H34" s="207" t="s">
        <v>140</v>
      </c>
      <c r="I34" s="493" t="s">
        <v>27</v>
      </c>
      <c r="J34" s="493" t="s">
        <v>27</v>
      </c>
      <c r="K34" s="493" t="s">
        <v>27</v>
      </c>
      <c r="L34" s="493" t="s">
        <v>27</v>
      </c>
      <c r="M34" s="493">
        <v>1</v>
      </c>
      <c r="N34" s="493">
        <v>7</v>
      </c>
      <c r="O34" s="493">
        <v>28</v>
      </c>
      <c r="P34" s="493">
        <v>23</v>
      </c>
      <c r="Q34" s="493">
        <v>20</v>
      </c>
      <c r="R34" s="493">
        <v>20</v>
      </c>
      <c r="S34" s="492">
        <v>65</v>
      </c>
      <c r="T34" s="511">
        <v>81</v>
      </c>
      <c r="U34" s="512">
        <v>77</v>
      </c>
      <c r="V34" s="492">
        <v>97</v>
      </c>
      <c r="W34" s="496">
        <v>33</v>
      </c>
      <c r="X34" s="496">
        <v>9</v>
      </c>
      <c r="Y34" s="496">
        <v>12</v>
      </c>
      <c r="Z34" s="496">
        <v>28</v>
      </c>
      <c r="AA34" s="492">
        <v>92</v>
      </c>
      <c r="AB34" s="492">
        <v>75</v>
      </c>
      <c r="AC34" s="496">
        <v>3</v>
      </c>
      <c r="AD34" s="496">
        <v>27</v>
      </c>
      <c r="AE34" s="43">
        <v>23</v>
      </c>
      <c r="AF34" s="425">
        <v>16</v>
      </c>
      <c r="AG34" s="770">
        <v>16</v>
      </c>
      <c r="AH34" s="359">
        <v>16</v>
      </c>
      <c r="AI34" s="359">
        <v>16</v>
      </c>
      <c r="AJ34" s="359">
        <v>16</v>
      </c>
      <c r="AK34" s="359">
        <v>16</v>
      </c>
      <c r="AL34" s="359">
        <v>16</v>
      </c>
      <c r="AM34" s="359">
        <v>16</v>
      </c>
      <c r="AN34" s="359">
        <v>16</v>
      </c>
      <c r="AO34" s="359">
        <v>16</v>
      </c>
      <c r="AP34" s="359">
        <v>16</v>
      </c>
      <c r="AQ34" s="359">
        <v>16</v>
      </c>
      <c r="AR34" s="359">
        <v>16</v>
      </c>
      <c r="AS34" s="770">
        <v>16</v>
      </c>
      <c r="AT34" s="359">
        <v>16</v>
      </c>
      <c r="AU34" s="359">
        <v>16</v>
      </c>
      <c r="AV34" s="359">
        <v>16</v>
      </c>
      <c r="AW34" s="43" t="s">
        <v>277</v>
      </c>
      <c r="AX34" s="43" t="s">
        <v>277</v>
      </c>
      <c r="AY34" s="359">
        <v>16</v>
      </c>
      <c r="AZ34" s="359">
        <v>16</v>
      </c>
      <c r="BA34" s="359">
        <v>16</v>
      </c>
      <c r="BB34" s="359">
        <v>16</v>
      </c>
      <c r="BC34" s="359">
        <v>16</v>
      </c>
      <c r="BD34" s="43" t="s">
        <v>12</v>
      </c>
      <c r="BE34" s="43" t="s">
        <v>12</v>
      </c>
      <c r="BF34" s="765" t="s">
        <v>12</v>
      </c>
      <c r="BG34" s="43" t="s">
        <v>12</v>
      </c>
      <c r="BH34" s="43" t="s">
        <v>12</v>
      </c>
      <c r="BI34" s="43" t="s">
        <v>12</v>
      </c>
      <c r="BJ34" s="43">
        <v>23</v>
      </c>
      <c r="BK34" s="43">
        <v>23</v>
      </c>
      <c r="BL34" s="43">
        <v>23</v>
      </c>
      <c r="BM34" s="43" t="s">
        <v>12</v>
      </c>
      <c r="BN34" s="43" t="s">
        <v>269</v>
      </c>
      <c r="BO34" s="43" t="s">
        <v>269</v>
      </c>
      <c r="BP34" s="424" t="s">
        <v>269</v>
      </c>
      <c r="BQ34" s="355" t="s">
        <v>269</v>
      </c>
      <c r="BR34" s="43" t="s">
        <v>269</v>
      </c>
      <c r="BS34" s="43" t="s">
        <v>269</v>
      </c>
      <c r="BT34" s="43" t="s">
        <v>269</v>
      </c>
      <c r="BU34" s="43" t="s">
        <v>269</v>
      </c>
      <c r="BV34" s="43" t="s">
        <v>269</v>
      </c>
      <c r="BW34" s="43" t="s">
        <v>269</v>
      </c>
      <c r="BX34" s="43" t="s">
        <v>269</v>
      </c>
      <c r="BY34" s="359">
        <v>16</v>
      </c>
      <c r="BZ34" s="359">
        <v>16</v>
      </c>
      <c r="CA34" s="359">
        <v>16</v>
      </c>
      <c r="CB34" s="425">
        <v>16</v>
      </c>
      <c r="CC34" s="363">
        <v>16</v>
      </c>
      <c r="CD34" s="359">
        <v>16</v>
      </c>
      <c r="CE34" s="359">
        <v>16</v>
      </c>
      <c r="CF34" s="359">
        <v>16</v>
      </c>
      <c r="CG34" s="359">
        <v>16</v>
      </c>
      <c r="CH34" s="359">
        <v>16</v>
      </c>
      <c r="CI34" s="359">
        <v>16</v>
      </c>
      <c r="CJ34" s="359">
        <v>16</v>
      </c>
      <c r="CK34" s="359">
        <v>16</v>
      </c>
      <c r="CL34" s="43">
        <v>23</v>
      </c>
      <c r="CM34" s="43">
        <v>23</v>
      </c>
      <c r="CN34" s="424">
        <v>23</v>
      </c>
      <c r="CO34" s="355">
        <v>23</v>
      </c>
      <c r="CP34" s="43">
        <v>23</v>
      </c>
      <c r="CQ34" s="43">
        <v>23</v>
      </c>
      <c r="CR34" s="43">
        <v>23</v>
      </c>
      <c r="CS34" s="43">
        <v>23</v>
      </c>
      <c r="CT34" s="43">
        <v>23</v>
      </c>
      <c r="CU34" s="43">
        <v>23</v>
      </c>
      <c r="CV34" s="43">
        <v>23</v>
      </c>
      <c r="CW34" s="43">
        <v>1</v>
      </c>
      <c r="CX34" s="793">
        <v>60</v>
      </c>
      <c r="CY34" s="793">
        <v>60</v>
      </c>
      <c r="CZ34" s="794">
        <v>60</v>
      </c>
      <c r="DA34" s="797">
        <v>60</v>
      </c>
      <c r="DB34" s="43">
        <v>1</v>
      </c>
      <c r="DC34" s="43">
        <v>23</v>
      </c>
      <c r="DD34" s="43">
        <v>23</v>
      </c>
      <c r="DE34" s="769">
        <v>23</v>
      </c>
      <c r="DF34" s="43">
        <v>23</v>
      </c>
      <c r="DG34" s="43">
        <v>23</v>
      </c>
      <c r="DH34" s="43">
        <v>23</v>
      </c>
      <c r="DI34" s="43">
        <v>23</v>
      </c>
      <c r="DJ34" s="43">
        <v>23</v>
      </c>
      <c r="DK34" s="43">
        <v>23</v>
      </c>
      <c r="DL34" s="43">
        <v>23</v>
      </c>
      <c r="DM34" s="355">
        <v>23</v>
      </c>
      <c r="DN34" s="43">
        <v>18</v>
      </c>
      <c r="DO34" s="43" t="s">
        <v>13</v>
      </c>
      <c r="DP34" s="43" t="s">
        <v>13</v>
      </c>
      <c r="DQ34" s="43" t="s">
        <v>13</v>
      </c>
      <c r="DR34" s="424" t="s">
        <v>13</v>
      </c>
      <c r="DS34" s="355" t="s">
        <v>13</v>
      </c>
      <c r="DT34" s="43">
        <v>23</v>
      </c>
      <c r="DU34" s="43">
        <v>23</v>
      </c>
      <c r="DV34" s="43">
        <v>23</v>
      </c>
      <c r="DW34" s="43">
        <v>23</v>
      </c>
      <c r="DX34" s="424">
        <v>23</v>
      </c>
      <c r="DY34" s="363">
        <v>16</v>
      </c>
      <c r="DZ34" s="359">
        <v>16</v>
      </c>
      <c r="EA34" s="359">
        <v>16</v>
      </c>
      <c r="EB34" s="359">
        <v>16</v>
      </c>
      <c r="EC34" s="359">
        <v>16</v>
      </c>
      <c r="ED34" s="359">
        <v>16</v>
      </c>
      <c r="EE34" s="359">
        <v>16</v>
      </c>
      <c r="EF34" s="359">
        <v>16</v>
      </c>
      <c r="EG34" s="359">
        <v>16</v>
      </c>
      <c r="EH34" s="359">
        <v>16</v>
      </c>
      <c r="EI34" s="359">
        <v>16</v>
      </c>
      <c r="EJ34" s="425">
        <v>16</v>
      </c>
      <c r="EK34" s="355">
        <v>23</v>
      </c>
      <c r="EL34" s="43">
        <v>23</v>
      </c>
      <c r="EM34" s="43">
        <v>23</v>
      </c>
      <c r="EN34" s="43">
        <v>23</v>
      </c>
      <c r="EO34" s="43">
        <v>23</v>
      </c>
      <c r="EP34" s="43">
        <v>23</v>
      </c>
      <c r="EQ34" s="43">
        <v>23</v>
      </c>
      <c r="ER34" s="43">
        <v>23</v>
      </c>
      <c r="ES34" s="43">
        <v>23</v>
      </c>
      <c r="ET34" s="43">
        <v>23</v>
      </c>
      <c r="EU34" s="43">
        <v>23</v>
      </c>
      <c r="EV34" s="424">
        <v>23</v>
      </c>
      <c r="EW34" s="355">
        <v>23</v>
      </c>
      <c r="EX34" s="43">
        <v>23</v>
      </c>
      <c r="EY34" s="43">
        <v>23</v>
      </c>
      <c r="EZ34" s="43">
        <v>23</v>
      </c>
      <c r="FA34" s="43">
        <v>23</v>
      </c>
      <c r="FB34" s="43">
        <v>23</v>
      </c>
      <c r="FC34" s="43">
        <v>23</v>
      </c>
      <c r="FD34" s="43">
        <v>23</v>
      </c>
      <c r="FE34" s="43">
        <v>23</v>
      </c>
      <c r="FF34" s="43">
        <v>23</v>
      </c>
      <c r="FG34" s="43">
        <v>23</v>
      </c>
      <c r="FH34" s="424">
        <v>23</v>
      </c>
      <c r="FI34" s="355">
        <v>23</v>
      </c>
      <c r="FJ34" s="43">
        <v>23</v>
      </c>
      <c r="FK34" s="43">
        <v>23</v>
      </c>
      <c r="FL34" s="43">
        <v>23</v>
      </c>
      <c r="FM34" s="43">
        <v>23</v>
      </c>
      <c r="FN34" s="43">
        <v>23</v>
      </c>
      <c r="FO34" s="43">
        <v>23</v>
      </c>
      <c r="FP34" s="43">
        <v>23</v>
      </c>
      <c r="FQ34" s="43">
        <v>23</v>
      </c>
      <c r="FR34" s="43">
        <v>23</v>
      </c>
      <c r="FS34" s="43">
        <v>23</v>
      </c>
      <c r="FT34" s="43">
        <v>23</v>
      </c>
      <c r="FU34" s="355">
        <v>23</v>
      </c>
      <c r="FV34" s="43">
        <v>23</v>
      </c>
      <c r="FW34" s="43">
        <v>15</v>
      </c>
      <c r="FX34" s="43" t="s">
        <v>14</v>
      </c>
      <c r="FY34" s="43" t="s">
        <v>14</v>
      </c>
      <c r="FZ34" s="43" t="s">
        <v>14</v>
      </c>
      <c r="GA34" s="43" t="s">
        <v>14</v>
      </c>
      <c r="GB34" s="43" t="s">
        <v>14</v>
      </c>
      <c r="GC34" s="43" t="s">
        <v>14</v>
      </c>
      <c r="GD34" s="43">
        <v>23</v>
      </c>
      <c r="GE34" s="424">
        <v>23</v>
      </c>
      <c r="GF34" s="424">
        <v>23</v>
      </c>
      <c r="GG34" s="355">
        <v>23</v>
      </c>
      <c r="GH34" s="43">
        <v>23</v>
      </c>
      <c r="GI34" s="43">
        <v>23</v>
      </c>
      <c r="GJ34" s="43">
        <v>23</v>
      </c>
      <c r="GK34" s="43">
        <v>23</v>
      </c>
      <c r="GL34" s="43">
        <v>23</v>
      </c>
      <c r="GM34" s="43">
        <v>23</v>
      </c>
      <c r="GN34" s="43">
        <v>23</v>
      </c>
      <c r="GO34" s="43" t="s">
        <v>195</v>
      </c>
      <c r="GP34" s="43" t="s">
        <v>195</v>
      </c>
      <c r="GQ34" s="43" t="s">
        <v>195</v>
      </c>
      <c r="GR34" s="424" t="s">
        <v>195</v>
      </c>
      <c r="GS34" s="410">
        <v>3645</v>
      </c>
      <c r="GT34" s="384">
        <f t="shared" si="1"/>
        <v>7210</v>
      </c>
      <c r="GU34" s="154">
        <f t="shared" si="2"/>
        <v>0</v>
      </c>
      <c r="GV34" s="457">
        <f t="shared" si="3"/>
        <v>0</v>
      </c>
      <c r="GW34" s="487">
        <f>ROUND([5]Résumé!$P38/30.4,0)</f>
        <v>24</v>
      </c>
      <c r="GX34" s="186" t="str">
        <f t="shared" si="5"/>
        <v>D626</v>
      </c>
      <c r="GY34" s="374">
        <f t="shared" si="12"/>
        <v>42979</v>
      </c>
      <c r="GZ34" s="374" t="str">
        <f>IF(COUNTIF($I24:$GR24,$GZ$12)=0,"N",HLOOKUP($GZ$12,$I24:$GR$80,$HG34,FALSE))</f>
        <v>N</v>
      </c>
      <c r="HA34" s="374">
        <f>IF(COUNTIF($I24:$GR24,$HA$12)=0,"N",HLOOKUP($HA$12,$I24:$GR$80,$HG34,FALSE))</f>
        <v>42979</v>
      </c>
      <c r="HB34" s="374">
        <f>IF(COUNTIF($I24:$GR24,$HB$12)=0,"N",HLOOKUP($HB$12,$I24:$GR$80,$HG34,FALSE))</f>
        <v>44531</v>
      </c>
      <c r="HC34" s="374">
        <f>IF(COUNTIF($I24:$GR24,$HC$12)=0,"N",HLOOKUP($HC$12,$I24:$GR$80,$HG34,FALSE))</f>
        <v>46296</v>
      </c>
      <c r="HD34" s="374" t="str">
        <f>IF(COUNTIF($I24:$GR24,$HD$12)=0,"N",HLOOKUP($HD$12,$I24:$GR$80,$HG34,FALSE))</f>
        <v>N</v>
      </c>
      <c r="HE34" s="374" t="str">
        <f>IF(COUNTIF($I24:$GR24,$HE$12)=0,"N",HLOOKUP($HE$12,$I24:$GR$80,$HG34,FALSE))</f>
        <v>N</v>
      </c>
      <c r="HF34" s="186">
        <v>23</v>
      </c>
      <c r="HG34" s="186">
        <v>57</v>
      </c>
      <c r="HH34" s="374" t="str">
        <f t="shared" si="6"/>
        <v>N</v>
      </c>
      <c r="HI34" s="374">
        <f t="shared" si="7"/>
        <v>42979</v>
      </c>
      <c r="HJ34" s="374">
        <f t="shared" si="8"/>
        <v>44531</v>
      </c>
      <c r="HK34" s="374">
        <f t="shared" si="9"/>
        <v>46296</v>
      </c>
      <c r="HL34" s="374" t="str">
        <f t="shared" si="10"/>
        <v>N</v>
      </c>
      <c r="HM34" s="374" t="str">
        <f t="shared" si="11"/>
        <v>N</v>
      </c>
      <c r="HN34" s="374">
        <f>IF(COUNTIF($I24:$GR24,"F")=0,"",HLOOKUP("F",$I24:$GR$80,$HG34,FALSE))</f>
        <v>42795</v>
      </c>
    </row>
    <row r="35" spans="1:224" ht="15.75" customHeight="1" x14ac:dyDescent="0.2">
      <c r="A35" s="5" t="str">
        <f>[5]Résumé!$I39</f>
        <v>V10</v>
      </c>
      <c r="B35" s="36">
        <f>[5]Résumé!$L39</f>
        <v>692.92000000000007</v>
      </c>
      <c r="C35" s="746">
        <f>'[2]AT 1292-15'!$AC62</f>
        <v>495</v>
      </c>
      <c r="D35" s="198" t="str">
        <f>'[6]Etat actuel'!$AD33</f>
        <v/>
      </c>
      <c r="E35" s="212" t="s">
        <v>520</v>
      </c>
      <c r="F35" s="5">
        <f>[5]Résumé!$J39</f>
        <v>43809</v>
      </c>
      <c r="G35" s="14">
        <f t="shared" si="0"/>
        <v>43556</v>
      </c>
      <c r="H35" s="704" t="s">
        <v>141</v>
      </c>
      <c r="I35" s="493">
        <v>0</v>
      </c>
      <c r="J35" s="493">
        <v>0</v>
      </c>
      <c r="K35" s="493">
        <v>17</v>
      </c>
      <c r="L35" s="493">
        <v>46</v>
      </c>
      <c r="M35" s="493">
        <v>28</v>
      </c>
      <c r="N35" s="493">
        <v>30</v>
      </c>
      <c r="O35" s="493">
        <v>39</v>
      </c>
      <c r="P35" s="493">
        <v>12</v>
      </c>
      <c r="Q35" s="493">
        <v>20</v>
      </c>
      <c r="R35" s="493">
        <v>23</v>
      </c>
      <c r="S35" s="493">
        <v>46</v>
      </c>
      <c r="T35" s="494">
        <v>43</v>
      </c>
      <c r="U35" s="495">
        <v>33</v>
      </c>
      <c r="V35" s="496">
        <v>39</v>
      </c>
      <c r="W35" s="496">
        <v>13</v>
      </c>
      <c r="X35" s="496">
        <v>52</v>
      </c>
      <c r="Y35" s="496">
        <v>7</v>
      </c>
      <c r="Z35" s="43"/>
      <c r="AA35" s="496">
        <v>25</v>
      </c>
      <c r="AB35" s="496">
        <v>10</v>
      </c>
      <c r="AC35" s="496">
        <v>23</v>
      </c>
      <c r="AD35" s="43"/>
      <c r="AE35" s="43">
        <v>23</v>
      </c>
      <c r="AF35" s="424">
        <v>23</v>
      </c>
      <c r="AG35" s="355">
        <v>23</v>
      </c>
      <c r="AH35" s="43">
        <v>23</v>
      </c>
      <c r="AI35" s="43">
        <v>23</v>
      </c>
      <c r="AJ35" s="43">
        <v>23</v>
      </c>
      <c r="AK35" s="43">
        <v>23</v>
      </c>
      <c r="AL35" s="43">
        <v>23</v>
      </c>
      <c r="AM35" s="43">
        <v>23</v>
      </c>
      <c r="AN35" s="43">
        <v>23</v>
      </c>
      <c r="AO35" s="43">
        <v>23</v>
      </c>
      <c r="AP35" s="43" t="s">
        <v>277</v>
      </c>
      <c r="AQ35" s="43" t="s">
        <v>277</v>
      </c>
      <c r="AR35" s="424">
        <v>23</v>
      </c>
      <c r="AS35" s="355">
        <v>23</v>
      </c>
      <c r="AT35" s="769">
        <v>23</v>
      </c>
      <c r="AU35" s="43">
        <v>23</v>
      </c>
      <c r="AV35" s="43">
        <v>23</v>
      </c>
      <c r="AW35" s="43">
        <v>23</v>
      </c>
      <c r="AX35" s="43">
        <v>23</v>
      </c>
      <c r="AY35" s="43">
        <v>23</v>
      </c>
      <c r="AZ35" s="43">
        <v>23</v>
      </c>
      <c r="BA35" s="43">
        <v>23</v>
      </c>
      <c r="BB35" s="43">
        <v>23</v>
      </c>
      <c r="BC35" s="43">
        <v>23</v>
      </c>
      <c r="BD35" s="424">
        <v>23</v>
      </c>
      <c r="BE35" s="355">
        <v>23</v>
      </c>
      <c r="BF35" s="43">
        <v>23</v>
      </c>
      <c r="BG35" s="43">
        <v>23</v>
      </c>
      <c r="BH35" s="43" t="s">
        <v>12</v>
      </c>
      <c r="BI35" s="43" t="s">
        <v>12</v>
      </c>
      <c r="BJ35" s="43" t="s">
        <v>12</v>
      </c>
      <c r="BK35" s="43" t="s">
        <v>12</v>
      </c>
      <c r="BL35" s="43" t="s">
        <v>12</v>
      </c>
      <c r="BM35" s="43" t="s">
        <v>12</v>
      </c>
      <c r="BN35" s="43">
        <v>23</v>
      </c>
      <c r="BO35" s="43">
        <v>23</v>
      </c>
      <c r="BP35" s="424">
        <v>23</v>
      </c>
      <c r="BQ35" s="355">
        <v>23</v>
      </c>
      <c r="BR35" s="43">
        <v>23</v>
      </c>
      <c r="BS35" s="43">
        <v>23</v>
      </c>
      <c r="BT35" s="43">
        <v>23</v>
      </c>
      <c r="BU35" s="43">
        <v>23</v>
      </c>
      <c r="BV35" s="43">
        <v>23</v>
      </c>
      <c r="BW35" s="43">
        <v>23</v>
      </c>
      <c r="BX35" s="43" t="s">
        <v>196</v>
      </c>
      <c r="BY35" s="43" t="s">
        <v>196</v>
      </c>
      <c r="BZ35" s="43" t="s">
        <v>196</v>
      </c>
      <c r="CA35" s="43" t="s">
        <v>196</v>
      </c>
      <c r="CB35" s="424" t="s">
        <v>196</v>
      </c>
      <c r="CC35" s="355" t="s">
        <v>196</v>
      </c>
      <c r="CD35" s="43" t="s">
        <v>196</v>
      </c>
      <c r="CE35" s="43" t="s">
        <v>196</v>
      </c>
      <c r="CF35" s="43" t="s">
        <v>196</v>
      </c>
      <c r="CG35" s="43" t="s">
        <v>196</v>
      </c>
      <c r="CH35" s="43" t="s">
        <v>196</v>
      </c>
      <c r="CI35" s="43" t="s">
        <v>196</v>
      </c>
      <c r="CJ35" s="43" t="s">
        <v>196</v>
      </c>
      <c r="CK35" s="43" t="s">
        <v>196</v>
      </c>
      <c r="CL35" s="43" t="s">
        <v>196</v>
      </c>
      <c r="CM35" s="43" t="s">
        <v>196</v>
      </c>
      <c r="CN35" s="424" t="s">
        <v>196</v>
      </c>
      <c r="CO35" s="355" t="s">
        <v>196</v>
      </c>
      <c r="CP35" s="43" t="s">
        <v>196</v>
      </c>
      <c r="CQ35" s="43" t="s">
        <v>196</v>
      </c>
      <c r="CR35" s="43" t="s">
        <v>196</v>
      </c>
      <c r="CS35" s="43" t="s">
        <v>196</v>
      </c>
      <c r="CT35" s="43" t="s">
        <v>196</v>
      </c>
      <c r="CU35" s="43">
        <v>23</v>
      </c>
      <c r="CV35" s="43">
        <v>23</v>
      </c>
      <c r="CW35" s="43">
        <v>23</v>
      </c>
      <c r="CX35" s="43">
        <v>23</v>
      </c>
      <c r="CY35" s="43">
        <v>23</v>
      </c>
      <c r="CZ35" s="424">
        <v>23</v>
      </c>
      <c r="DA35" s="355">
        <v>23</v>
      </c>
      <c r="DB35" s="43">
        <v>23</v>
      </c>
      <c r="DC35" s="43">
        <v>23</v>
      </c>
      <c r="DD35" s="43">
        <v>23</v>
      </c>
      <c r="DE35" s="43">
        <v>23</v>
      </c>
      <c r="DF35" s="43">
        <v>23</v>
      </c>
      <c r="DG35" s="43">
        <v>23</v>
      </c>
      <c r="DH35" s="43">
        <v>23</v>
      </c>
      <c r="DI35" s="43">
        <v>23</v>
      </c>
      <c r="DJ35" s="43">
        <v>23</v>
      </c>
      <c r="DK35" s="43">
        <v>23</v>
      </c>
      <c r="DL35" s="424">
        <v>23</v>
      </c>
      <c r="DM35" s="355">
        <v>23</v>
      </c>
      <c r="DN35" s="43">
        <v>23</v>
      </c>
      <c r="DO35" s="43">
        <v>23</v>
      </c>
      <c r="DP35" s="43">
        <v>23</v>
      </c>
      <c r="DQ35" s="43">
        <v>23</v>
      </c>
      <c r="DR35" s="43">
        <v>23</v>
      </c>
      <c r="DS35" s="43">
        <v>23</v>
      </c>
      <c r="DT35" s="43">
        <v>23</v>
      </c>
      <c r="DU35" s="43">
        <v>23</v>
      </c>
      <c r="DV35" s="43">
        <v>23</v>
      </c>
      <c r="DW35" s="43">
        <v>23</v>
      </c>
      <c r="DX35" s="424">
        <v>23</v>
      </c>
      <c r="DY35" s="355">
        <v>23</v>
      </c>
      <c r="DZ35" s="43">
        <v>23</v>
      </c>
      <c r="EA35" s="43">
        <v>23</v>
      </c>
      <c r="EB35" s="43">
        <v>23</v>
      </c>
      <c r="EC35" s="43">
        <v>23</v>
      </c>
      <c r="ED35" s="43">
        <v>23</v>
      </c>
      <c r="EE35" s="43">
        <v>23</v>
      </c>
      <c r="EF35" s="43">
        <v>23</v>
      </c>
      <c r="EG35" s="43">
        <v>23</v>
      </c>
      <c r="EH35" s="43">
        <v>23</v>
      </c>
      <c r="EI35" s="43" t="s">
        <v>195</v>
      </c>
      <c r="EJ35" s="43" t="s">
        <v>195</v>
      </c>
      <c r="EK35" s="43" t="s">
        <v>195</v>
      </c>
      <c r="EL35" s="43" t="s">
        <v>195</v>
      </c>
      <c r="EM35" s="43" t="s">
        <v>195</v>
      </c>
      <c r="EN35" s="43" t="s">
        <v>195</v>
      </c>
      <c r="EO35" s="43" t="s">
        <v>195</v>
      </c>
      <c r="EP35" s="43" t="s">
        <v>195</v>
      </c>
      <c r="EQ35" s="43" t="s">
        <v>195</v>
      </c>
      <c r="ER35" s="43" t="s">
        <v>195</v>
      </c>
      <c r="ES35" s="43" t="s">
        <v>195</v>
      </c>
      <c r="ET35" s="43" t="s">
        <v>195</v>
      </c>
      <c r="EU35" s="43" t="s">
        <v>195</v>
      </c>
      <c r="EV35" s="424" t="s">
        <v>195</v>
      </c>
      <c r="EW35" s="355" t="s">
        <v>195</v>
      </c>
      <c r="EX35" s="43" t="s">
        <v>195</v>
      </c>
      <c r="EY35" s="43" t="s">
        <v>195</v>
      </c>
      <c r="EZ35" s="43" t="s">
        <v>195</v>
      </c>
      <c r="FA35" s="43" t="s">
        <v>195</v>
      </c>
      <c r="FB35" s="43" t="s">
        <v>195</v>
      </c>
      <c r="FC35" s="43" t="s">
        <v>195</v>
      </c>
      <c r="FD35" s="43" t="s">
        <v>195</v>
      </c>
      <c r="FE35" s="43" t="s">
        <v>195</v>
      </c>
      <c r="FF35" s="43" t="s">
        <v>195</v>
      </c>
      <c r="FG35" s="43" t="s">
        <v>195</v>
      </c>
      <c r="FH35" s="424" t="s">
        <v>195</v>
      </c>
      <c r="FI35" s="355" t="s">
        <v>195</v>
      </c>
      <c r="FJ35" s="43" t="s">
        <v>195</v>
      </c>
      <c r="FK35" s="43" t="s">
        <v>195</v>
      </c>
      <c r="FL35" s="43" t="s">
        <v>195</v>
      </c>
      <c r="FM35" s="43" t="s">
        <v>195</v>
      </c>
      <c r="FN35" s="43" t="s">
        <v>195</v>
      </c>
      <c r="FO35" s="43" t="s">
        <v>195</v>
      </c>
      <c r="FP35" s="43" t="s">
        <v>195</v>
      </c>
      <c r="FQ35" s="43" t="s">
        <v>195</v>
      </c>
      <c r="FR35" s="43" t="s">
        <v>195</v>
      </c>
      <c r="FS35" s="43" t="s">
        <v>195</v>
      </c>
      <c r="FT35" s="424" t="s">
        <v>195</v>
      </c>
      <c r="FU35" s="355" t="s">
        <v>195</v>
      </c>
      <c r="FV35" s="43" t="s">
        <v>195</v>
      </c>
      <c r="FW35" s="43" t="s">
        <v>195</v>
      </c>
      <c r="FX35" s="43" t="s">
        <v>195</v>
      </c>
      <c r="FY35" s="43" t="s">
        <v>195</v>
      </c>
      <c r="FZ35" s="43" t="s">
        <v>195</v>
      </c>
      <c r="GA35" s="43" t="s">
        <v>195</v>
      </c>
      <c r="GB35" s="43" t="s">
        <v>195</v>
      </c>
      <c r="GC35" s="43" t="s">
        <v>195</v>
      </c>
      <c r="GD35" s="43" t="s">
        <v>195</v>
      </c>
      <c r="GE35" s="43" t="s">
        <v>195</v>
      </c>
      <c r="GF35" s="424" t="s">
        <v>195</v>
      </c>
      <c r="GG35" s="355" t="s">
        <v>195</v>
      </c>
      <c r="GH35" s="43" t="s">
        <v>195</v>
      </c>
      <c r="GI35" s="43" t="s">
        <v>195</v>
      </c>
      <c r="GJ35" s="43" t="s">
        <v>195</v>
      </c>
      <c r="GK35" s="43" t="s">
        <v>195</v>
      </c>
      <c r="GL35" s="43" t="s">
        <v>195</v>
      </c>
      <c r="GM35" s="43" t="s">
        <v>195</v>
      </c>
      <c r="GN35" s="43" t="s">
        <v>195</v>
      </c>
      <c r="GO35" s="43" t="s">
        <v>195</v>
      </c>
      <c r="GP35" s="43" t="s">
        <v>195</v>
      </c>
      <c r="GQ35" s="43" t="s">
        <v>195</v>
      </c>
      <c r="GR35" s="424" t="s">
        <v>195</v>
      </c>
      <c r="GS35" s="410">
        <v>3817</v>
      </c>
      <c r="GT35" s="384">
        <f t="shared" ref="GT35:GT66" si="13">SUM(I35:GS35)</f>
        <v>6094</v>
      </c>
      <c r="GU35" s="518">
        <f t="shared" ref="GU35:GU66" si="14">COUNTIF(X35:GR35,$GU$2)/4</f>
        <v>0</v>
      </c>
      <c r="GV35" s="20">
        <f t="shared" ref="GV35:GV66" si="15">COUNTIF(X35:GR35,$GV$2)/4</f>
        <v>0</v>
      </c>
      <c r="GW35" s="487">
        <f>ROUND([5]Résumé!$P39/30.4,0)</f>
        <v>24</v>
      </c>
      <c r="GX35" s="186" t="str">
        <f t="shared" si="5"/>
        <v>D627</v>
      </c>
      <c r="GY35" s="374">
        <f t="shared" si="12"/>
        <v>43617</v>
      </c>
      <c r="GZ35" s="374" t="str">
        <f>IF(COUNTIF($I25:$GR25,$GZ$12)=0,"N",HLOOKUP($GZ$12,$I25:$GR$80,$HG35,FALSE))</f>
        <v>N</v>
      </c>
      <c r="HA35" s="374">
        <f>IF(COUNTIF($I25:$GR25,$HA$12)=0,"N",HLOOKUP($HA$12,$I25:$GR$80,$HG35,FALSE))</f>
        <v>43617</v>
      </c>
      <c r="HB35" s="374">
        <f>IF(COUNTIF($I25:$GR25,$HB$12)=0,"N",HLOOKUP($HB$12,$I25:$GR$80,$HG35,FALSE))</f>
        <v>45261</v>
      </c>
      <c r="HC35" s="374">
        <f>IF(COUNTIF($I25:$GR25,$HC$12)=0,"N",HLOOKUP($HC$12,$I25:$GR$80,$HG35,FALSE))</f>
        <v>47088</v>
      </c>
      <c r="HD35" s="374" t="str">
        <f>IF(COUNTIF($I25:$GR25,$HD$12)=0,"N",HLOOKUP($HD$12,$I25:$GR$80,$HG35,FALSE))</f>
        <v>N</v>
      </c>
      <c r="HE35" s="374" t="str">
        <f>IF(COUNTIF($I25:$GR25,$HE$12)=0,"N",HLOOKUP($HE$12,$I25:$GR$80,$HG35,FALSE))</f>
        <v>N</v>
      </c>
      <c r="HF35" s="186">
        <v>24</v>
      </c>
      <c r="HG35" s="186">
        <v>56</v>
      </c>
      <c r="HH35" s="374" t="str">
        <f t="shared" si="6"/>
        <v>N</v>
      </c>
      <c r="HI35" s="374">
        <f t="shared" si="7"/>
        <v>43617</v>
      </c>
      <c r="HJ35" s="374">
        <f t="shared" si="8"/>
        <v>45261</v>
      </c>
      <c r="HK35" s="374">
        <f t="shared" si="9"/>
        <v>47088</v>
      </c>
      <c r="HL35" s="374" t="str">
        <f t="shared" si="10"/>
        <v>N</v>
      </c>
      <c r="HM35" s="374" t="str">
        <f t="shared" si="11"/>
        <v>N</v>
      </c>
      <c r="HN35" s="374">
        <f>IF(COUNTIF($I25:$GR25,"F")=0,"",HLOOKUP("F",$I25:$GR$80,$HG35,FALSE))</f>
        <v>43282</v>
      </c>
    </row>
    <row r="36" spans="1:224" ht="15.75" customHeight="1" x14ac:dyDescent="0.2">
      <c r="A36" s="5" t="str">
        <f>[5]Résumé!$I40</f>
        <v>V10</v>
      </c>
      <c r="B36" s="36">
        <f>[5]Résumé!$L40</f>
        <v>782.09999999999991</v>
      </c>
      <c r="C36" s="746">
        <f>'[2]AT 1292-15'!$AC63</f>
        <v>581</v>
      </c>
      <c r="D36" s="198" t="str">
        <f>'[6]Etat actuel'!$AD34</f>
        <v>EMRSVAFG</v>
      </c>
      <c r="E36" s="164" t="s">
        <v>31</v>
      </c>
      <c r="F36" s="5">
        <f>[5]Résumé!$J40</f>
        <v>43720</v>
      </c>
      <c r="G36" s="14">
        <f t="shared" si="0"/>
        <v>43466</v>
      </c>
      <c r="H36" s="207" t="s">
        <v>142</v>
      </c>
      <c r="I36" s="493">
        <v>25</v>
      </c>
      <c r="J36" s="493">
        <v>19</v>
      </c>
      <c r="K36" s="493">
        <v>34</v>
      </c>
      <c r="L36" s="493">
        <v>74</v>
      </c>
      <c r="M36" s="493">
        <v>1</v>
      </c>
      <c r="N36" s="493" t="s">
        <v>27</v>
      </c>
      <c r="O36" s="493" t="s">
        <v>27</v>
      </c>
      <c r="P36" s="493" t="s">
        <v>27</v>
      </c>
      <c r="Q36" s="493" t="s">
        <v>27</v>
      </c>
      <c r="R36" s="493" t="s">
        <v>27</v>
      </c>
      <c r="S36" s="493" t="s">
        <v>27</v>
      </c>
      <c r="T36" s="494">
        <v>1</v>
      </c>
      <c r="U36" s="495">
        <v>1</v>
      </c>
      <c r="V36" s="496">
        <v>13</v>
      </c>
      <c r="W36" s="496">
        <v>54</v>
      </c>
      <c r="X36" s="496">
        <v>41</v>
      </c>
      <c r="Y36" s="496">
        <v>12</v>
      </c>
      <c r="Z36" s="496">
        <v>65</v>
      </c>
      <c r="AA36" s="496">
        <v>27</v>
      </c>
      <c r="AB36" s="43"/>
      <c r="AC36" s="496">
        <v>6</v>
      </c>
      <c r="AD36" s="496">
        <v>9</v>
      </c>
      <c r="AE36" s="43">
        <v>23</v>
      </c>
      <c r="AF36" s="424">
        <v>23</v>
      </c>
      <c r="AG36" s="355">
        <v>23</v>
      </c>
      <c r="AH36" s="43">
        <v>23</v>
      </c>
      <c r="AI36" s="43">
        <v>1</v>
      </c>
      <c r="AJ36" s="721">
        <v>50</v>
      </c>
      <c r="AK36" s="721">
        <v>50</v>
      </c>
      <c r="AL36" s="721">
        <v>50</v>
      </c>
      <c r="AM36" s="721">
        <v>50</v>
      </c>
      <c r="AN36" s="43">
        <v>1</v>
      </c>
      <c r="AO36" s="43">
        <v>23</v>
      </c>
      <c r="AP36" s="43" t="s">
        <v>277</v>
      </c>
      <c r="AQ36" s="43" t="s">
        <v>277</v>
      </c>
      <c r="AR36" s="424">
        <v>23</v>
      </c>
      <c r="AS36" s="355">
        <v>23</v>
      </c>
      <c r="AT36" s="43">
        <v>23</v>
      </c>
      <c r="AU36" s="43">
        <v>23</v>
      </c>
      <c r="AV36" s="43">
        <v>23</v>
      </c>
      <c r="AW36" s="43">
        <v>23</v>
      </c>
      <c r="AX36" s="43">
        <v>23</v>
      </c>
      <c r="AY36" s="43">
        <v>23</v>
      </c>
      <c r="AZ36" s="43">
        <v>23</v>
      </c>
      <c r="BA36" s="43">
        <v>23</v>
      </c>
      <c r="BB36" s="43">
        <v>23</v>
      </c>
      <c r="BC36" s="43">
        <v>23</v>
      </c>
      <c r="BD36" s="424">
        <v>23</v>
      </c>
      <c r="BE36" s="355" t="s">
        <v>12</v>
      </c>
      <c r="BF36" s="43" t="s">
        <v>12</v>
      </c>
      <c r="BG36" s="43" t="s">
        <v>12</v>
      </c>
      <c r="BH36" s="43" t="s">
        <v>12</v>
      </c>
      <c r="BI36" s="43" t="s">
        <v>12</v>
      </c>
      <c r="BJ36" s="43" t="s">
        <v>12</v>
      </c>
      <c r="BK36" s="43">
        <v>23</v>
      </c>
      <c r="BL36" s="43">
        <v>23</v>
      </c>
      <c r="BM36" s="43" t="s">
        <v>12</v>
      </c>
      <c r="BN36" s="43" t="s">
        <v>269</v>
      </c>
      <c r="BO36" s="43" t="s">
        <v>269</v>
      </c>
      <c r="BP36" s="424" t="s">
        <v>269</v>
      </c>
      <c r="BQ36" s="769" t="s">
        <v>269</v>
      </c>
      <c r="BR36" s="43" t="s">
        <v>269</v>
      </c>
      <c r="BS36" s="43" t="s">
        <v>269</v>
      </c>
      <c r="BT36" s="43" t="s">
        <v>269</v>
      </c>
      <c r="BU36" s="43" t="s">
        <v>269</v>
      </c>
      <c r="BV36" s="43" t="s">
        <v>269</v>
      </c>
      <c r="BW36" s="43" t="s">
        <v>269</v>
      </c>
      <c r="BX36" s="43" t="s">
        <v>269</v>
      </c>
      <c r="BY36" s="43">
        <v>23</v>
      </c>
      <c r="BZ36" s="43">
        <v>23</v>
      </c>
      <c r="CA36" s="43">
        <v>23</v>
      </c>
      <c r="CB36" s="424">
        <v>23</v>
      </c>
      <c r="CC36" s="355">
        <v>23</v>
      </c>
      <c r="CD36" s="43">
        <v>23</v>
      </c>
      <c r="CE36" s="43">
        <v>1</v>
      </c>
      <c r="CF36" s="793">
        <v>50</v>
      </c>
      <c r="CG36" s="793">
        <v>50</v>
      </c>
      <c r="CH36" s="793">
        <v>50</v>
      </c>
      <c r="CI36" s="793">
        <v>50</v>
      </c>
      <c r="CJ36" s="43">
        <v>1</v>
      </c>
      <c r="CK36" s="43">
        <v>23</v>
      </c>
      <c r="CL36" s="43">
        <v>23</v>
      </c>
      <c r="CM36" s="43">
        <v>23</v>
      </c>
      <c r="CN36" s="424">
        <v>23</v>
      </c>
      <c r="CO36" s="355">
        <v>23</v>
      </c>
      <c r="CP36" s="43">
        <v>23</v>
      </c>
      <c r="CQ36" s="43">
        <v>23</v>
      </c>
      <c r="CR36" s="43">
        <v>23</v>
      </c>
      <c r="CS36" s="43">
        <v>23</v>
      </c>
      <c r="CT36" s="43">
        <v>23</v>
      </c>
      <c r="CU36" s="43">
        <v>23</v>
      </c>
      <c r="CV36" s="43">
        <v>23</v>
      </c>
      <c r="CW36" s="43">
        <v>23</v>
      </c>
      <c r="CX36" s="43">
        <v>23</v>
      </c>
      <c r="CY36" s="43">
        <v>23</v>
      </c>
      <c r="CZ36" s="424">
        <v>23</v>
      </c>
      <c r="DA36" s="355">
        <v>23</v>
      </c>
      <c r="DB36" s="43">
        <v>23</v>
      </c>
      <c r="DC36" s="43">
        <v>23</v>
      </c>
      <c r="DD36" s="43">
        <v>23</v>
      </c>
      <c r="DE36" s="43">
        <v>23</v>
      </c>
      <c r="DF36" s="43">
        <v>23</v>
      </c>
      <c r="DG36" s="43">
        <v>23</v>
      </c>
      <c r="DH36" s="43">
        <v>23</v>
      </c>
      <c r="DI36" s="43">
        <v>23</v>
      </c>
      <c r="DJ36" s="43">
        <v>23</v>
      </c>
      <c r="DK36" s="43">
        <v>23</v>
      </c>
      <c r="DL36" s="43" t="s">
        <v>13</v>
      </c>
      <c r="DM36" s="43" t="s">
        <v>13</v>
      </c>
      <c r="DN36" s="43" t="s">
        <v>13</v>
      </c>
      <c r="DO36" s="43" t="s">
        <v>13</v>
      </c>
      <c r="DP36" s="43" t="s">
        <v>13</v>
      </c>
      <c r="DQ36" s="43">
        <v>23</v>
      </c>
      <c r="DR36" s="43">
        <v>23</v>
      </c>
      <c r="DS36" s="43">
        <v>23</v>
      </c>
      <c r="DT36" s="43">
        <v>23</v>
      </c>
      <c r="DU36" s="43">
        <v>23</v>
      </c>
      <c r="DV36" s="43">
        <v>23</v>
      </c>
      <c r="DW36" s="43">
        <v>23</v>
      </c>
      <c r="DX36" s="424">
        <v>23</v>
      </c>
      <c r="DY36" s="355">
        <v>23</v>
      </c>
      <c r="DZ36" s="43">
        <v>23</v>
      </c>
      <c r="EA36" s="43">
        <v>23</v>
      </c>
      <c r="EB36" s="43">
        <v>23</v>
      </c>
      <c r="EC36" s="43">
        <v>23</v>
      </c>
      <c r="ED36" s="43">
        <v>23</v>
      </c>
      <c r="EE36" s="43">
        <v>23</v>
      </c>
      <c r="EF36" s="43">
        <v>23</v>
      </c>
      <c r="EG36" s="43">
        <v>23</v>
      </c>
      <c r="EH36" s="43">
        <v>23</v>
      </c>
      <c r="EI36" s="43">
        <v>23</v>
      </c>
      <c r="EJ36" s="424">
        <v>23</v>
      </c>
      <c r="EK36" s="355">
        <v>23</v>
      </c>
      <c r="EL36" s="43">
        <v>23</v>
      </c>
      <c r="EM36" s="43">
        <v>23</v>
      </c>
      <c r="EN36" s="43">
        <v>23</v>
      </c>
      <c r="EO36" s="43">
        <v>23</v>
      </c>
      <c r="EP36" s="43">
        <v>23</v>
      </c>
      <c r="EQ36" s="43">
        <v>23</v>
      </c>
      <c r="ER36" s="43">
        <v>23</v>
      </c>
      <c r="ES36" s="43">
        <v>23</v>
      </c>
      <c r="ET36" s="43">
        <v>23</v>
      </c>
      <c r="EU36" s="43">
        <v>23</v>
      </c>
      <c r="EV36" s="424">
        <v>23</v>
      </c>
      <c r="EW36" s="355">
        <v>23</v>
      </c>
      <c r="EX36" s="43">
        <v>23</v>
      </c>
      <c r="EY36" s="43">
        <v>23</v>
      </c>
      <c r="EZ36" s="43">
        <v>23</v>
      </c>
      <c r="FA36" s="43">
        <v>23</v>
      </c>
      <c r="FB36" s="43">
        <v>23</v>
      </c>
      <c r="FC36" s="43">
        <v>23</v>
      </c>
      <c r="FD36" s="43">
        <v>23</v>
      </c>
      <c r="FE36" s="43">
        <v>23</v>
      </c>
      <c r="FF36" s="43">
        <v>23</v>
      </c>
      <c r="FG36" s="43">
        <v>23</v>
      </c>
      <c r="FH36" s="424">
        <v>23</v>
      </c>
      <c r="FI36" s="43">
        <v>23</v>
      </c>
      <c r="FJ36" s="43">
        <v>23</v>
      </c>
      <c r="FK36" s="43">
        <v>23</v>
      </c>
      <c r="FL36" s="43" t="s">
        <v>197</v>
      </c>
      <c r="FM36" s="43" t="s">
        <v>197</v>
      </c>
      <c r="FN36" s="43" t="s">
        <v>197</v>
      </c>
      <c r="FO36" s="43" t="s">
        <v>197</v>
      </c>
      <c r="FP36" s="43" t="s">
        <v>197</v>
      </c>
      <c r="FQ36" s="43" t="s">
        <v>197</v>
      </c>
      <c r="FR36" s="355" t="s">
        <v>14</v>
      </c>
      <c r="FS36" s="43" t="s">
        <v>14</v>
      </c>
      <c r="FT36" s="43" t="s">
        <v>14</v>
      </c>
      <c r="FU36" s="43" t="s">
        <v>14</v>
      </c>
      <c r="FV36" s="43" t="s">
        <v>14</v>
      </c>
      <c r="FW36" s="43" t="s">
        <v>14</v>
      </c>
      <c r="FX36" s="43">
        <v>23</v>
      </c>
      <c r="FY36" s="43">
        <v>23</v>
      </c>
      <c r="FZ36" s="43">
        <v>23</v>
      </c>
      <c r="GA36" s="43">
        <v>23</v>
      </c>
      <c r="GB36" s="43">
        <v>23</v>
      </c>
      <c r="GC36" s="43">
        <v>23</v>
      </c>
      <c r="GD36" s="43">
        <v>23</v>
      </c>
      <c r="GE36" s="43">
        <v>23</v>
      </c>
      <c r="GF36" s="424">
        <v>23</v>
      </c>
      <c r="GG36" s="355">
        <v>23</v>
      </c>
      <c r="GH36" s="43">
        <v>23</v>
      </c>
      <c r="GI36" s="43">
        <v>23</v>
      </c>
      <c r="GJ36" s="43">
        <v>23</v>
      </c>
      <c r="GK36" s="43">
        <v>23</v>
      </c>
      <c r="GL36" s="43">
        <v>23</v>
      </c>
      <c r="GM36" s="43">
        <v>23</v>
      </c>
      <c r="GN36" s="43">
        <v>23</v>
      </c>
      <c r="GO36" s="43" t="s">
        <v>195</v>
      </c>
      <c r="GP36" s="43" t="s">
        <v>195</v>
      </c>
      <c r="GQ36" s="43" t="s">
        <v>195</v>
      </c>
      <c r="GR36" s="424" t="s">
        <v>195</v>
      </c>
      <c r="GS36" s="410">
        <v>3388</v>
      </c>
      <c r="GT36" s="384">
        <f t="shared" si="13"/>
        <v>6865</v>
      </c>
      <c r="GU36" s="154">
        <f t="shared" si="14"/>
        <v>2</v>
      </c>
      <c r="GV36" s="457">
        <f t="shared" si="15"/>
        <v>0</v>
      </c>
      <c r="GW36" s="487">
        <f>ROUND([5]Résumé!$P40/30.4,0)</f>
        <v>4</v>
      </c>
      <c r="GX36" s="186" t="str">
        <f t="shared" si="5"/>
        <v>D628</v>
      </c>
      <c r="GY36" s="374">
        <f t="shared" si="12"/>
        <v>43009</v>
      </c>
      <c r="GZ36" s="374" t="str">
        <f>IF(COUNTIF($I26:$GR26,$GZ$12)=0,"N",HLOOKUP($GZ$12,$I26:$GR$80,$HG36,FALSE))</f>
        <v>N</v>
      </c>
      <c r="HA36" s="374">
        <f>IF(COUNTIF($I26:$GR26,$HA$12)=0,"N",HLOOKUP($HA$12,$I26:$GR$80,$HG36,FALSE))</f>
        <v>43009</v>
      </c>
      <c r="HB36" s="374" t="str">
        <f>IF(COUNTIF($I26:$GR26,$HB$12)=0,"N",HLOOKUP($HB$12,$I26:$GR$80,$HG36,FALSE))</f>
        <v>N</v>
      </c>
      <c r="HC36" s="374" t="str">
        <f>IF(COUNTIF($I26:$GR26,$HC$12)=0,"N",HLOOKUP($HC$12,$I26:$GR$80,$HG36,FALSE))</f>
        <v>N</v>
      </c>
      <c r="HD36" s="374" t="str">
        <f>IF(COUNTIF($I26:$GR26,$HD$12)=0,"N",HLOOKUP($HD$12,$I26:$GR$80,$HG36,FALSE))</f>
        <v>N</v>
      </c>
      <c r="HE36" s="374" t="str">
        <f>IF(COUNTIF($I26:$GR26,$HE$12)=0,"N",HLOOKUP($HE$12,$I26:$GR$80,$HG36,FALSE))</f>
        <v>N</v>
      </c>
      <c r="HF36" s="186">
        <v>25</v>
      </c>
      <c r="HG36" s="186">
        <v>55</v>
      </c>
      <c r="HH36" s="374" t="str">
        <f t="shared" si="6"/>
        <v>N</v>
      </c>
      <c r="HI36" s="374">
        <f t="shared" si="7"/>
        <v>43009</v>
      </c>
      <c r="HJ36" s="374" t="str">
        <f t="shared" si="8"/>
        <v>N</v>
      </c>
      <c r="HK36" s="374" t="str">
        <f t="shared" si="9"/>
        <v>N</v>
      </c>
      <c r="HL36" s="374" t="str">
        <f t="shared" si="10"/>
        <v>N</v>
      </c>
      <c r="HM36" s="374" t="str">
        <f t="shared" si="11"/>
        <v>N</v>
      </c>
      <c r="HN36" s="374">
        <f>IF(COUNTIF($I26:$GR26,"F")=0,"",HLOOKUP("F",$I26:$GR$80,$HG36,FALSE))</f>
        <v>43221</v>
      </c>
    </row>
    <row r="37" spans="1:224" ht="15.75" customHeight="1" x14ac:dyDescent="0.2">
      <c r="A37" s="5" t="str">
        <f>[5]Résumé!$I41</f>
        <v>V10</v>
      </c>
      <c r="B37" s="36">
        <f>[5]Résumé!$L41</f>
        <v>1065.02</v>
      </c>
      <c r="C37" s="36" t="str">
        <f>'[2]AT 1292-15'!$AC64</f>
        <v>Bagué</v>
      </c>
      <c r="D37" s="198" t="str">
        <f>'[6]Etat actuel'!$AD35</f>
        <v>EMRSVAFG</v>
      </c>
      <c r="E37" s="164" t="s">
        <v>31</v>
      </c>
      <c r="F37" s="5">
        <f>[5]Résumé!$J41</f>
        <v>44260</v>
      </c>
      <c r="G37" s="14">
        <f t="shared" si="0"/>
        <v>44044</v>
      </c>
      <c r="H37" s="207" t="s">
        <v>143</v>
      </c>
      <c r="I37" s="493">
        <v>14</v>
      </c>
      <c r="J37" s="493">
        <v>11</v>
      </c>
      <c r="K37" s="493">
        <v>38</v>
      </c>
      <c r="L37" s="493">
        <v>23</v>
      </c>
      <c r="M37" s="493">
        <v>9</v>
      </c>
      <c r="N37" s="493">
        <v>4</v>
      </c>
      <c r="O37" s="493">
        <v>7</v>
      </c>
      <c r="P37" s="493">
        <v>0</v>
      </c>
      <c r="Q37" s="493">
        <v>1</v>
      </c>
      <c r="R37" s="493" t="s">
        <v>17</v>
      </c>
      <c r="S37" s="493" t="s">
        <v>17</v>
      </c>
      <c r="T37" s="494" t="s">
        <v>17</v>
      </c>
      <c r="U37" s="495" t="s">
        <v>27</v>
      </c>
      <c r="V37" s="496" t="s">
        <v>27</v>
      </c>
      <c r="W37" s="496" t="s">
        <v>27</v>
      </c>
      <c r="X37" s="496">
        <v>1</v>
      </c>
      <c r="Y37" s="496">
        <v>53</v>
      </c>
      <c r="Z37" s="496">
        <v>33</v>
      </c>
      <c r="AA37" s="496">
        <v>20</v>
      </c>
      <c r="AB37" s="496">
        <v>10</v>
      </c>
      <c r="AC37" s="496">
        <v>14</v>
      </c>
      <c r="AD37" s="496">
        <v>3</v>
      </c>
      <c r="AE37" s="43">
        <v>23</v>
      </c>
      <c r="AF37" s="424">
        <v>23</v>
      </c>
      <c r="AG37" s="355">
        <v>23</v>
      </c>
      <c r="AH37" s="43">
        <v>23</v>
      </c>
      <c r="AI37" s="43">
        <v>23</v>
      </c>
      <c r="AJ37" s="43">
        <v>23</v>
      </c>
      <c r="AK37" s="43">
        <v>23</v>
      </c>
      <c r="AL37" s="43">
        <v>23</v>
      </c>
      <c r="AM37" s="43">
        <v>23</v>
      </c>
      <c r="AN37" s="43">
        <v>23</v>
      </c>
      <c r="AO37" s="43">
        <v>23</v>
      </c>
      <c r="AP37" s="43">
        <v>23</v>
      </c>
      <c r="AQ37" s="43">
        <v>23</v>
      </c>
      <c r="AR37" s="424">
        <v>1</v>
      </c>
      <c r="AS37" s="355">
        <v>23</v>
      </c>
      <c r="AT37" s="43">
        <v>23</v>
      </c>
      <c r="AU37" s="43">
        <v>23</v>
      </c>
      <c r="AV37" s="43">
        <v>23</v>
      </c>
      <c r="AW37" s="43">
        <v>23</v>
      </c>
      <c r="AX37" s="43">
        <v>23</v>
      </c>
      <c r="AY37" s="43">
        <v>23</v>
      </c>
      <c r="AZ37" s="43">
        <v>23</v>
      </c>
      <c r="BA37" s="43">
        <v>23</v>
      </c>
      <c r="BB37" s="43">
        <v>23</v>
      </c>
      <c r="BC37" s="43">
        <v>23</v>
      </c>
      <c r="BD37" s="424">
        <v>23</v>
      </c>
      <c r="BE37" s="355">
        <v>1</v>
      </c>
      <c r="BF37" s="716">
        <v>80</v>
      </c>
      <c r="BG37" s="716">
        <v>80</v>
      </c>
      <c r="BH37" s="716">
        <v>80</v>
      </c>
      <c r="BI37" s="716">
        <v>80</v>
      </c>
      <c r="BJ37" s="43">
        <v>1</v>
      </c>
      <c r="BK37" s="43">
        <v>23</v>
      </c>
      <c r="BL37" s="43">
        <v>23</v>
      </c>
      <c r="BM37" s="43">
        <v>23</v>
      </c>
      <c r="BN37" s="43">
        <v>23</v>
      </c>
      <c r="BO37" s="43">
        <v>23</v>
      </c>
      <c r="BP37" s="424">
        <v>23</v>
      </c>
      <c r="BQ37" s="769">
        <v>10</v>
      </c>
      <c r="BR37" s="43" t="s">
        <v>196</v>
      </c>
      <c r="BS37" s="43" t="s">
        <v>196</v>
      </c>
      <c r="BT37" s="43" t="s">
        <v>196</v>
      </c>
      <c r="BU37" s="43" t="s">
        <v>196</v>
      </c>
      <c r="BV37" s="43" t="s">
        <v>196</v>
      </c>
      <c r="BW37" s="43" t="s">
        <v>196</v>
      </c>
      <c r="BX37" s="43" t="s">
        <v>12</v>
      </c>
      <c r="BY37" s="43" t="s">
        <v>12</v>
      </c>
      <c r="BZ37" s="43" t="s">
        <v>12</v>
      </c>
      <c r="CA37" s="43" t="s">
        <v>12</v>
      </c>
      <c r="CB37" s="43" t="s">
        <v>12</v>
      </c>
      <c r="CC37" s="43" t="s">
        <v>12</v>
      </c>
      <c r="CD37" s="43" t="s">
        <v>269</v>
      </c>
      <c r="CE37" s="43" t="s">
        <v>269</v>
      </c>
      <c r="CF37" s="43" t="s">
        <v>269</v>
      </c>
      <c r="CG37" s="43" t="s">
        <v>269</v>
      </c>
      <c r="CH37" s="43" t="s">
        <v>269</v>
      </c>
      <c r="CI37" s="43" t="s">
        <v>269</v>
      </c>
      <c r="CJ37" s="43">
        <v>23</v>
      </c>
      <c r="CK37" s="43">
        <v>23</v>
      </c>
      <c r="CL37" s="43">
        <v>23</v>
      </c>
      <c r="CM37" s="43">
        <v>23</v>
      </c>
      <c r="CN37" s="43">
        <v>23</v>
      </c>
      <c r="CO37" s="355">
        <v>23</v>
      </c>
      <c r="CP37" s="43">
        <v>23</v>
      </c>
      <c r="CQ37" s="43">
        <v>23</v>
      </c>
      <c r="CR37" s="43">
        <v>23</v>
      </c>
      <c r="CS37" s="43">
        <v>23</v>
      </c>
      <c r="CT37" s="43">
        <v>23</v>
      </c>
      <c r="CU37" s="43">
        <v>1</v>
      </c>
      <c r="CV37" s="793">
        <v>50</v>
      </c>
      <c r="CW37" s="793">
        <v>50</v>
      </c>
      <c r="CX37" s="793">
        <v>50</v>
      </c>
      <c r="CY37" s="793">
        <v>50</v>
      </c>
      <c r="CZ37" s="424">
        <v>1</v>
      </c>
      <c r="DA37" s="43">
        <v>23</v>
      </c>
      <c r="DB37" s="43">
        <v>23</v>
      </c>
      <c r="DC37" s="43">
        <v>23</v>
      </c>
      <c r="DD37" s="43">
        <v>23</v>
      </c>
      <c r="DE37" s="43">
        <v>23</v>
      </c>
      <c r="DF37" s="43">
        <v>23</v>
      </c>
      <c r="DG37" s="43">
        <v>23</v>
      </c>
      <c r="DH37" s="43">
        <v>23</v>
      </c>
      <c r="DI37" s="43">
        <v>23</v>
      </c>
      <c r="DJ37" s="43">
        <v>23</v>
      </c>
      <c r="DK37" s="43">
        <v>23</v>
      </c>
      <c r="DL37" s="424">
        <v>23</v>
      </c>
      <c r="DM37" s="769">
        <v>23</v>
      </c>
      <c r="DN37" s="43">
        <v>23</v>
      </c>
      <c r="DO37" s="43">
        <v>23</v>
      </c>
      <c r="DP37" s="43">
        <v>23</v>
      </c>
      <c r="DQ37" s="43">
        <v>23</v>
      </c>
      <c r="DR37" s="43">
        <v>23</v>
      </c>
      <c r="DS37" s="43">
        <v>23</v>
      </c>
      <c r="DT37" s="43">
        <v>23</v>
      </c>
      <c r="DU37" s="43">
        <v>23</v>
      </c>
      <c r="DV37" s="43">
        <v>23</v>
      </c>
      <c r="DW37" s="43">
        <v>23</v>
      </c>
      <c r="DX37" s="424">
        <v>23</v>
      </c>
      <c r="DY37" s="769">
        <v>23</v>
      </c>
      <c r="DZ37" s="43">
        <v>23</v>
      </c>
      <c r="EA37" s="43">
        <v>23</v>
      </c>
      <c r="EB37" s="43">
        <v>23</v>
      </c>
      <c r="EC37" s="43">
        <v>23</v>
      </c>
      <c r="ED37" s="43" t="s">
        <v>13</v>
      </c>
      <c r="EE37" s="43" t="s">
        <v>13</v>
      </c>
      <c r="EF37" s="424" t="s">
        <v>13</v>
      </c>
      <c r="EG37" s="355" t="s">
        <v>13</v>
      </c>
      <c r="EH37" s="355" t="s">
        <v>13</v>
      </c>
      <c r="EI37" s="43">
        <v>23</v>
      </c>
      <c r="EJ37" s="424">
        <v>23</v>
      </c>
      <c r="EK37" s="355">
        <v>23</v>
      </c>
      <c r="EL37" s="43">
        <v>23</v>
      </c>
      <c r="EM37" s="43">
        <v>23</v>
      </c>
      <c r="EN37" s="43">
        <v>23</v>
      </c>
      <c r="EO37" s="43">
        <v>23</v>
      </c>
      <c r="EP37" s="43">
        <v>23</v>
      </c>
      <c r="EQ37" s="43">
        <v>23</v>
      </c>
      <c r="ER37" s="43">
        <v>23</v>
      </c>
      <c r="ES37" s="43">
        <v>23</v>
      </c>
      <c r="ET37" s="43">
        <v>23</v>
      </c>
      <c r="EU37" s="43">
        <v>23</v>
      </c>
      <c r="EV37" s="424">
        <v>23</v>
      </c>
      <c r="EW37" s="355">
        <v>23</v>
      </c>
      <c r="EX37" s="43">
        <v>23</v>
      </c>
      <c r="EY37" s="43">
        <v>23</v>
      </c>
      <c r="EZ37" s="43">
        <v>23</v>
      </c>
      <c r="FA37" s="43">
        <v>23</v>
      </c>
      <c r="FB37" s="43">
        <v>23</v>
      </c>
      <c r="FC37" s="43">
        <v>23</v>
      </c>
      <c r="FD37" s="43">
        <v>23</v>
      </c>
      <c r="FE37" s="43">
        <v>23</v>
      </c>
      <c r="FF37" s="43">
        <v>23</v>
      </c>
      <c r="FG37" s="43">
        <v>23</v>
      </c>
      <c r="FH37" s="424">
        <v>23</v>
      </c>
      <c r="FI37" s="355">
        <v>23</v>
      </c>
      <c r="FJ37" s="43">
        <v>23</v>
      </c>
      <c r="FK37" s="43">
        <v>23</v>
      </c>
      <c r="FL37" s="43">
        <v>23</v>
      </c>
      <c r="FM37" s="43">
        <v>23</v>
      </c>
      <c r="FN37" s="43">
        <v>23</v>
      </c>
      <c r="FO37" s="43">
        <v>23</v>
      </c>
      <c r="FP37" s="43">
        <v>23</v>
      </c>
      <c r="FQ37" s="43">
        <v>23</v>
      </c>
      <c r="FR37" s="43">
        <v>23</v>
      </c>
      <c r="FS37" s="43">
        <v>23</v>
      </c>
      <c r="FT37" s="424">
        <v>23</v>
      </c>
      <c r="FU37" s="355">
        <v>23</v>
      </c>
      <c r="FV37" s="43">
        <v>23</v>
      </c>
      <c r="FW37" s="43">
        <v>23</v>
      </c>
      <c r="FX37" s="43">
        <v>23</v>
      </c>
      <c r="FY37" s="43">
        <v>23</v>
      </c>
      <c r="FZ37" s="43">
        <v>23</v>
      </c>
      <c r="GA37" s="43">
        <v>23</v>
      </c>
      <c r="GB37" s="43">
        <v>23</v>
      </c>
      <c r="GC37" s="43">
        <v>23</v>
      </c>
      <c r="GD37" s="43">
        <v>23</v>
      </c>
      <c r="GE37" s="43">
        <v>23</v>
      </c>
      <c r="GF37" s="424">
        <v>23</v>
      </c>
      <c r="GG37" s="355">
        <v>23</v>
      </c>
      <c r="GH37" s="43">
        <v>23</v>
      </c>
      <c r="GI37" s="43" t="s">
        <v>14</v>
      </c>
      <c r="GJ37" s="43" t="s">
        <v>14</v>
      </c>
      <c r="GK37" s="43" t="s">
        <v>14</v>
      </c>
      <c r="GL37" s="43" t="s">
        <v>14</v>
      </c>
      <c r="GM37" s="43" t="s">
        <v>14</v>
      </c>
      <c r="GN37" s="43" t="s">
        <v>14</v>
      </c>
      <c r="GO37" s="43" t="s">
        <v>195</v>
      </c>
      <c r="GP37" s="43" t="s">
        <v>195</v>
      </c>
      <c r="GQ37" s="43" t="s">
        <v>195</v>
      </c>
      <c r="GR37" s="424" t="s">
        <v>195</v>
      </c>
      <c r="GS37" s="410">
        <v>3440</v>
      </c>
      <c r="GT37" s="384">
        <f t="shared" si="13"/>
        <v>7045</v>
      </c>
      <c r="GU37" s="154">
        <f t="shared" si="14"/>
        <v>1</v>
      </c>
      <c r="GV37" s="457">
        <f t="shared" si="15"/>
        <v>1</v>
      </c>
      <c r="GW37" s="487">
        <f>ROUND([5]Résumé!$P41/30.4,0)</f>
        <v>24</v>
      </c>
      <c r="GX37" s="186" t="str">
        <f t="shared" si="5"/>
        <v>D629</v>
      </c>
      <c r="GY37" s="374">
        <f t="shared" si="12"/>
        <v>43132</v>
      </c>
      <c r="GZ37" s="374" t="str">
        <f>IF(COUNTIF($I27:$GR27,$GZ$12)=0,"N",HLOOKUP($GZ$12,$I27:$GR$80,$HG37,FALSE))</f>
        <v>N</v>
      </c>
      <c r="HA37" s="374">
        <f>IF(COUNTIF($I27:$GR27,$HA$12)=0,"N",HLOOKUP($HA$12,$I27:$GR$80,$HG37,FALSE))</f>
        <v>43132</v>
      </c>
      <c r="HB37" s="374">
        <f>IF(COUNTIF($I27:$GR27,$HB$12)=0,"N",HLOOKUP($HB$12,$I27:$GR$80,$HG37,FALSE))</f>
        <v>44896</v>
      </c>
      <c r="HC37" s="374">
        <f>IF(COUNTIF($I27:$GR27,$HC$12)=0,"N",HLOOKUP($HC$12,$I27:$GR$80,$HG37,FALSE))</f>
        <v>46600</v>
      </c>
      <c r="HD37" s="374" t="str">
        <f>IF(COUNTIF($I27:$GR27,$HD$12)=0,"N",HLOOKUP($HD$12,$I27:$GR$80,$HG37,FALSE))</f>
        <v>N</v>
      </c>
      <c r="HE37" s="374" t="str">
        <f>IF(COUNTIF($I27:$GR27,$HE$12)=0,"N",HLOOKUP($HE$12,$I27:$GR$80,$HG37,FALSE))</f>
        <v>N</v>
      </c>
      <c r="HF37" s="186">
        <v>26</v>
      </c>
      <c r="HG37" s="186">
        <v>54</v>
      </c>
      <c r="HH37" s="374" t="str">
        <f t="shared" si="6"/>
        <v>N</v>
      </c>
      <c r="HI37" s="374">
        <f t="shared" si="7"/>
        <v>43132</v>
      </c>
      <c r="HJ37" s="374">
        <f t="shared" si="8"/>
        <v>44896</v>
      </c>
      <c r="HK37" s="374">
        <f t="shared" si="9"/>
        <v>46600</v>
      </c>
      <c r="HL37" s="374" t="str">
        <f t="shared" si="10"/>
        <v>N</v>
      </c>
      <c r="HM37" s="374" t="str">
        <f t="shared" si="11"/>
        <v>N</v>
      </c>
      <c r="HN37" s="374">
        <f>IF(COUNTIF($I27:$GR27,"F")=0,"",HLOOKUP("F",$I27:$GR$80,$HG37,FALSE))</f>
        <v>42795</v>
      </c>
    </row>
    <row r="38" spans="1:224" ht="15.75" customHeight="1" x14ac:dyDescent="0.2">
      <c r="A38" s="5" t="str">
        <f>[5]Résumé!$I42</f>
        <v>V10</v>
      </c>
      <c r="B38" s="36">
        <f>[5]Résumé!$L42</f>
        <v>1022.69</v>
      </c>
      <c r="C38" s="36" t="str">
        <f>'[2]AT 1292-15'!$AC65</f>
        <v>Bagué</v>
      </c>
      <c r="D38" s="198" t="str">
        <f>'[6]Etat actuel'!$AD36</f>
        <v>EMRSVAFG</v>
      </c>
      <c r="E38" s="164" t="s">
        <v>31</v>
      </c>
      <c r="F38" s="5">
        <f>[5]Résumé!$J42</f>
        <v>44171</v>
      </c>
      <c r="G38" s="14">
        <f t="shared" si="0"/>
        <v>43497</v>
      </c>
      <c r="H38" s="207" t="s">
        <v>144</v>
      </c>
      <c r="I38" s="493">
        <v>30</v>
      </c>
      <c r="J38" s="493">
        <v>11</v>
      </c>
      <c r="K38" s="493">
        <v>50</v>
      </c>
      <c r="L38" s="493">
        <v>0</v>
      </c>
      <c r="M38" s="493">
        <v>12</v>
      </c>
      <c r="N38" s="493">
        <v>30</v>
      </c>
      <c r="O38" s="493" t="s">
        <v>17</v>
      </c>
      <c r="P38" s="493" t="s">
        <v>17</v>
      </c>
      <c r="Q38" s="493" t="s">
        <v>17</v>
      </c>
      <c r="R38" s="493" t="s">
        <v>27</v>
      </c>
      <c r="S38" s="493" t="s">
        <v>27</v>
      </c>
      <c r="T38" s="494" t="s">
        <v>27</v>
      </c>
      <c r="U38" s="495" t="s">
        <v>27</v>
      </c>
      <c r="V38" s="496">
        <v>1</v>
      </c>
      <c r="W38" s="496">
        <v>3</v>
      </c>
      <c r="X38" s="496">
        <v>29</v>
      </c>
      <c r="Y38" s="496">
        <v>40</v>
      </c>
      <c r="Z38" s="496">
        <v>36</v>
      </c>
      <c r="AA38" s="496">
        <v>42</v>
      </c>
      <c r="AB38" s="496">
        <v>15</v>
      </c>
      <c r="AC38" s="496">
        <v>4</v>
      </c>
      <c r="AD38" s="496">
        <v>9</v>
      </c>
      <c r="AE38" s="43">
        <v>23</v>
      </c>
      <c r="AF38" s="424">
        <v>23</v>
      </c>
      <c r="AG38" s="355">
        <v>23</v>
      </c>
      <c r="AH38" s="43">
        <v>23</v>
      </c>
      <c r="AI38" s="43">
        <v>23</v>
      </c>
      <c r="AJ38" s="43">
        <v>23</v>
      </c>
      <c r="AK38" s="43">
        <v>1</v>
      </c>
      <c r="AL38" s="716">
        <v>50</v>
      </c>
      <c r="AM38" s="716">
        <v>50</v>
      </c>
      <c r="AN38" s="716">
        <v>50</v>
      </c>
      <c r="AO38" s="716">
        <v>50</v>
      </c>
      <c r="AP38" s="43">
        <v>1</v>
      </c>
      <c r="AQ38" s="43">
        <v>23</v>
      </c>
      <c r="AR38" s="424">
        <v>23</v>
      </c>
      <c r="AS38" s="355">
        <v>23</v>
      </c>
      <c r="AT38" s="43">
        <v>23</v>
      </c>
      <c r="AU38" s="43">
        <v>23</v>
      </c>
      <c r="AV38" s="43">
        <v>23</v>
      </c>
      <c r="AW38" s="43">
        <v>1</v>
      </c>
      <c r="AX38" s="716">
        <v>80</v>
      </c>
      <c r="AY38" s="716">
        <v>80</v>
      </c>
      <c r="AZ38" s="716">
        <v>80</v>
      </c>
      <c r="BA38" s="716">
        <v>80</v>
      </c>
      <c r="BB38" s="43">
        <v>1</v>
      </c>
      <c r="BC38" s="43">
        <v>23</v>
      </c>
      <c r="BD38" s="424">
        <v>23</v>
      </c>
      <c r="BE38" s="355">
        <v>23</v>
      </c>
      <c r="BF38" s="43" t="s">
        <v>12</v>
      </c>
      <c r="BG38" s="43" t="s">
        <v>12</v>
      </c>
      <c r="BH38" s="43" t="s">
        <v>12</v>
      </c>
      <c r="BI38" s="43" t="s">
        <v>12</v>
      </c>
      <c r="BJ38" s="43" t="s">
        <v>12</v>
      </c>
      <c r="BK38" s="43" t="s">
        <v>12</v>
      </c>
      <c r="BL38" s="43">
        <v>23</v>
      </c>
      <c r="BM38" s="43">
        <v>23</v>
      </c>
      <c r="BN38" s="43">
        <v>23</v>
      </c>
      <c r="BO38" s="43" t="s">
        <v>12</v>
      </c>
      <c r="BP38" s="424" t="s">
        <v>269</v>
      </c>
      <c r="BQ38" s="355" t="s">
        <v>269</v>
      </c>
      <c r="BR38" s="43" t="s">
        <v>269</v>
      </c>
      <c r="BS38" s="43" t="s">
        <v>269</v>
      </c>
      <c r="BT38" s="43" t="s">
        <v>269</v>
      </c>
      <c r="BU38" s="43" t="s">
        <v>269</v>
      </c>
      <c r="BV38" s="43" t="s">
        <v>269</v>
      </c>
      <c r="BW38" s="43" t="s">
        <v>269</v>
      </c>
      <c r="BX38" s="43" t="s">
        <v>269</v>
      </c>
      <c r="BY38" s="359">
        <v>16</v>
      </c>
      <c r="BZ38" s="359">
        <v>16</v>
      </c>
      <c r="CA38" s="359">
        <v>16</v>
      </c>
      <c r="CB38" s="425">
        <v>16</v>
      </c>
      <c r="CC38" s="363">
        <v>16</v>
      </c>
      <c r="CD38" s="359">
        <v>16</v>
      </c>
      <c r="CE38" s="359">
        <v>16</v>
      </c>
      <c r="CF38" s="359">
        <v>16</v>
      </c>
      <c r="CG38" s="359">
        <v>16</v>
      </c>
      <c r="CH38" s="359">
        <v>16</v>
      </c>
      <c r="CI38" s="359">
        <v>16</v>
      </c>
      <c r="CJ38" s="359">
        <v>16</v>
      </c>
      <c r="CK38" s="359">
        <v>16</v>
      </c>
      <c r="CL38" s="359">
        <v>16</v>
      </c>
      <c r="CM38" s="359">
        <v>16</v>
      </c>
      <c r="CN38" s="424">
        <v>23</v>
      </c>
      <c r="CO38" s="355">
        <v>1</v>
      </c>
      <c r="CP38" s="793">
        <v>60</v>
      </c>
      <c r="CQ38" s="793">
        <v>60</v>
      </c>
      <c r="CR38" s="793">
        <v>60</v>
      </c>
      <c r="CS38" s="793">
        <v>60</v>
      </c>
      <c r="CT38" s="43">
        <v>1</v>
      </c>
      <c r="CU38" s="43">
        <v>23</v>
      </c>
      <c r="CV38" s="43">
        <v>23</v>
      </c>
      <c r="CW38" s="43">
        <v>23</v>
      </c>
      <c r="CX38" s="43">
        <v>23</v>
      </c>
      <c r="CY38" s="43">
        <v>23</v>
      </c>
      <c r="CZ38" s="424">
        <v>23</v>
      </c>
      <c r="DA38" s="355">
        <v>23</v>
      </c>
      <c r="DB38" s="43">
        <v>23</v>
      </c>
      <c r="DC38" s="43">
        <v>23</v>
      </c>
      <c r="DD38" s="43">
        <v>23</v>
      </c>
      <c r="DE38" s="43">
        <v>23</v>
      </c>
      <c r="DF38" s="43">
        <v>23</v>
      </c>
      <c r="DG38" s="43">
        <v>23</v>
      </c>
      <c r="DH38" s="43">
        <v>23</v>
      </c>
      <c r="DI38" s="43" t="s">
        <v>197</v>
      </c>
      <c r="DJ38" s="43" t="s">
        <v>197</v>
      </c>
      <c r="DK38" s="43" t="s">
        <v>197</v>
      </c>
      <c r="DL38" s="424" t="s">
        <v>197</v>
      </c>
      <c r="DM38" s="355" t="s">
        <v>197</v>
      </c>
      <c r="DN38" s="43" t="s">
        <v>197</v>
      </c>
      <c r="DO38" s="43">
        <v>23</v>
      </c>
      <c r="DP38" s="43">
        <v>23</v>
      </c>
      <c r="DQ38" s="43">
        <v>23</v>
      </c>
      <c r="DR38" s="43">
        <v>23</v>
      </c>
      <c r="DS38" s="43">
        <v>23</v>
      </c>
      <c r="DT38" s="43">
        <v>23</v>
      </c>
      <c r="DU38" s="43">
        <v>23</v>
      </c>
      <c r="DV38" s="43">
        <v>23</v>
      </c>
      <c r="DW38" s="43">
        <v>23</v>
      </c>
      <c r="DX38" s="424">
        <v>23</v>
      </c>
      <c r="DY38" s="355" t="s">
        <v>13</v>
      </c>
      <c r="DZ38" s="43" t="s">
        <v>13</v>
      </c>
      <c r="EA38" s="43" t="s">
        <v>13</v>
      </c>
      <c r="EB38" s="43" t="s">
        <v>13</v>
      </c>
      <c r="EC38" s="43" t="s">
        <v>13</v>
      </c>
      <c r="ED38" s="43">
        <v>23</v>
      </c>
      <c r="EE38" s="43">
        <v>23</v>
      </c>
      <c r="EF38" s="43">
        <v>23</v>
      </c>
      <c r="EG38" s="43">
        <v>23</v>
      </c>
      <c r="EH38" s="43">
        <v>23</v>
      </c>
      <c r="EI38" s="43">
        <v>23</v>
      </c>
      <c r="EJ38" s="424">
        <v>23</v>
      </c>
      <c r="EK38" s="355">
        <v>23</v>
      </c>
      <c r="EL38" s="43">
        <v>23</v>
      </c>
      <c r="EM38" s="43">
        <v>23</v>
      </c>
      <c r="EN38" s="43">
        <v>23</v>
      </c>
      <c r="EO38" s="43">
        <v>23</v>
      </c>
      <c r="EP38" s="43">
        <v>23</v>
      </c>
      <c r="EQ38" s="43">
        <v>23</v>
      </c>
      <c r="ER38" s="43">
        <v>23</v>
      </c>
      <c r="ES38" s="43">
        <v>23</v>
      </c>
      <c r="ET38" s="43">
        <v>23</v>
      </c>
      <c r="EU38" s="43">
        <v>23</v>
      </c>
      <c r="EV38" s="424">
        <v>23</v>
      </c>
      <c r="EW38" s="355">
        <v>23</v>
      </c>
      <c r="EX38" s="43">
        <v>23</v>
      </c>
      <c r="EY38" s="43">
        <v>23</v>
      </c>
      <c r="EZ38" s="43">
        <v>23</v>
      </c>
      <c r="FA38" s="43">
        <v>23</v>
      </c>
      <c r="FB38" s="43">
        <v>23</v>
      </c>
      <c r="FC38" s="43">
        <v>23</v>
      </c>
      <c r="FD38" s="43">
        <v>23</v>
      </c>
      <c r="FE38" s="43">
        <v>23</v>
      </c>
      <c r="FF38" s="43">
        <v>23</v>
      </c>
      <c r="FG38" s="43">
        <v>23</v>
      </c>
      <c r="FH38" s="424">
        <v>23</v>
      </c>
      <c r="FI38" s="355">
        <v>23</v>
      </c>
      <c r="FJ38" s="43">
        <v>23</v>
      </c>
      <c r="FK38" s="43">
        <v>23</v>
      </c>
      <c r="FL38" s="43">
        <v>23</v>
      </c>
      <c r="FM38" s="43">
        <v>23</v>
      </c>
      <c r="FN38" s="43">
        <v>23</v>
      </c>
      <c r="FO38" s="43">
        <v>23</v>
      </c>
      <c r="FP38" s="43">
        <v>23</v>
      </c>
      <c r="FQ38" s="43">
        <v>23</v>
      </c>
      <c r="FR38" s="43">
        <v>23</v>
      </c>
      <c r="FS38" s="43">
        <v>23</v>
      </c>
      <c r="FT38" s="424">
        <v>23</v>
      </c>
      <c r="FU38" s="355">
        <v>23</v>
      </c>
      <c r="FV38" s="43">
        <v>23</v>
      </c>
      <c r="FW38" s="43">
        <v>23</v>
      </c>
      <c r="FX38" s="43">
        <v>23</v>
      </c>
      <c r="FY38" s="43">
        <v>23</v>
      </c>
      <c r="FZ38" s="43">
        <v>23</v>
      </c>
      <c r="GA38" s="43">
        <v>23</v>
      </c>
      <c r="GB38" s="43">
        <v>23</v>
      </c>
      <c r="GC38" s="43" t="s">
        <v>14</v>
      </c>
      <c r="GD38" s="43" t="s">
        <v>14</v>
      </c>
      <c r="GE38" s="43" t="s">
        <v>14</v>
      </c>
      <c r="GF38" s="424" t="s">
        <v>14</v>
      </c>
      <c r="GG38" s="355" t="s">
        <v>14</v>
      </c>
      <c r="GH38" s="43" t="s">
        <v>14</v>
      </c>
      <c r="GI38" s="43">
        <v>23</v>
      </c>
      <c r="GJ38" s="43">
        <v>23</v>
      </c>
      <c r="GK38" s="43">
        <v>23</v>
      </c>
      <c r="GL38" s="43">
        <v>23</v>
      </c>
      <c r="GM38" s="43">
        <v>23</v>
      </c>
      <c r="GN38" s="43">
        <v>23</v>
      </c>
      <c r="GO38" s="43" t="s">
        <v>195</v>
      </c>
      <c r="GP38" s="43" t="s">
        <v>195</v>
      </c>
      <c r="GQ38" s="43" t="s">
        <v>195</v>
      </c>
      <c r="GR38" s="424" t="s">
        <v>195</v>
      </c>
      <c r="GS38" s="410">
        <v>3212</v>
      </c>
      <c r="GT38" s="384">
        <f t="shared" si="13"/>
        <v>6830</v>
      </c>
      <c r="GU38" s="154">
        <f t="shared" si="14"/>
        <v>1</v>
      </c>
      <c r="GV38" s="457">
        <f t="shared" si="15"/>
        <v>1</v>
      </c>
      <c r="GW38" s="487">
        <f>ROUND([5]Résumé!$P42/30.4,0)</f>
        <v>1</v>
      </c>
      <c r="GX38" s="186" t="str">
        <f t="shared" si="5"/>
        <v>D630</v>
      </c>
      <c r="GY38" s="374">
        <f t="shared" si="12"/>
        <v>43160</v>
      </c>
      <c r="GZ38" s="374" t="str">
        <f>IF(COUNTIF($I28:$GR28,$GZ$12)=0,"N",HLOOKUP($GZ$12,$I28:$GR$80,$HG38,FALSE))</f>
        <v>N</v>
      </c>
      <c r="HA38" s="374">
        <f>IF(COUNTIF($I28:$GR28,$HA$12)=0,"N",HLOOKUP($HA$12,$I28:$GR$80,$HG38,FALSE))</f>
        <v>43160</v>
      </c>
      <c r="HB38" s="374">
        <f>IF(COUNTIF($I28:$GR28,$HB$12)=0,"N",HLOOKUP($HB$12,$I28:$GR$80,$HG38,FALSE))</f>
        <v>44896</v>
      </c>
      <c r="HC38" s="374" t="str">
        <f>IF(COUNTIF($I28:$GR28,$HC$12)=0,"N",HLOOKUP($HC$12,$I28:$GR$80,$HG38,FALSE))</f>
        <v>N</v>
      </c>
      <c r="HD38" s="374" t="str">
        <f>IF(COUNTIF($I28:$GR28,$HD$12)=0,"N",HLOOKUP($HD$12,$I28:$GR$80,$HG38,FALSE))</f>
        <v>N</v>
      </c>
      <c r="HE38" s="374" t="str">
        <f>IF(COUNTIF($I28:$GR28,$HE$12)=0,"N",HLOOKUP($HE$12,$I28:$GR$80,$HG38,FALSE))</f>
        <v>N</v>
      </c>
      <c r="HF38" s="186">
        <v>27</v>
      </c>
      <c r="HG38" s="186">
        <v>53</v>
      </c>
      <c r="HH38" s="374" t="str">
        <f t="shared" si="6"/>
        <v>N</v>
      </c>
      <c r="HI38" s="374">
        <f t="shared" si="7"/>
        <v>43160</v>
      </c>
      <c r="HJ38" s="374">
        <f t="shared" si="8"/>
        <v>44896</v>
      </c>
      <c r="HK38" s="374" t="str">
        <f t="shared" si="9"/>
        <v>N</v>
      </c>
      <c r="HL38" s="374" t="str">
        <f t="shared" si="10"/>
        <v>N</v>
      </c>
      <c r="HM38" s="374" t="str">
        <f t="shared" si="11"/>
        <v>N</v>
      </c>
      <c r="HN38" s="374">
        <f>IF(COUNTIF($I28:$GR28,"F")=0,"",HLOOKUP("F",$I28:$GR$80,$HG38,FALSE))</f>
        <v>42826</v>
      </c>
    </row>
    <row r="39" spans="1:224" ht="15.75" customHeight="1" x14ac:dyDescent="0.2">
      <c r="A39" s="5" t="str">
        <f>[5]Résumé!$I43</f>
        <v>V10</v>
      </c>
      <c r="B39" s="36">
        <f>[5]Résumé!$L43</f>
        <v>1033.33</v>
      </c>
      <c r="C39" s="746">
        <f>'[2]AT 1292-15'!$AC66</f>
        <v>221</v>
      </c>
      <c r="D39" s="525" t="str">
        <f>'[6]Etat actuel'!$AD37</f>
        <v>EMRSVAFGUI</v>
      </c>
      <c r="E39" s="164" t="s">
        <v>31</v>
      </c>
      <c r="F39" s="5">
        <f>[5]Résumé!$J43</f>
        <v>44244</v>
      </c>
      <c r="G39" s="14">
        <f t="shared" si="0"/>
        <v>42401</v>
      </c>
      <c r="H39" s="207" t="s">
        <v>145</v>
      </c>
      <c r="I39" s="503">
        <v>0</v>
      </c>
      <c r="J39" s="503">
        <v>0</v>
      </c>
      <c r="K39" s="503">
        <v>0</v>
      </c>
      <c r="L39" s="503">
        <v>0</v>
      </c>
      <c r="M39" s="503">
        <v>0</v>
      </c>
      <c r="N39" s="503">
        <v>0</v>
      </c>
      <c r="O39" s="503">
        <v>0</v>
      </c>
      <c r="P39" s="503">
        <v>0</v>
      </c>
      <c r="Q39" s="503">
        <v>33</v>
      </c>
      <c r="R39" s="503">
        <v>11</v>
      </c>
      <c r="S39" s="503">
        <v>0</v>
      </c>
      <c r="T39" s="504" t="s">
        <v>27</v>
      </c>
      <c r="U39" s="495" t="s">
        <v>27</v>
      </c>
      <c r="V39" s="496" t="s">
        <v>17</v>
      </c>
      <c r="W39" s="496" t="s">
        <v>17</v>
      </c>
      <c r="X39" s="496" t="s">
        <v>17</v>
      </c>
      <c r="Y39" s="497">
        <v>21</v>
      </c>
      <c r="Z39" s="497">
        <v>43</v>
      </c>
      <c r="AA39" s="497">
        <v>25</v>
      </c>
      <c r="AB39" s="497">
        <v>29</v>
      </c>
      <c r="AC39" s="497">
        <v>28</v>
      </c>
      <c r="AD39" s="497">
        <v>21</v>
      </c>
      <c r="AE39" s="359">
        <v>16</v>
      </c>
      <c r="AF39" s="425">
        <v>16</v>
      </c>
      <c r="AG39" s="363">
        <v>16</v>
      </c>
      <c r="AH39" s="359">
        <v>16</v>
      </c>
      <c r="AI39" s="359">
        <v>16</v>
      </c>
      <c r="AJ39" s="359">
        <v>16</v>
      </c>
      <c r="AK39" s="359">
        <v>16</v>
      </c>
      <c r="AL39" s="359">
        <v>16</v>
      </c>
      <c r="AM39" s="359">
        <v>16</v>
      </c>
      <c r="AN39" s="359">
        <v>16</v>
      </c>
      <c r="AO39" s="359">
        <v>16</v>
      </c>
      <c r="AP39" s="359">
        <v>16</v>
      </c>
      <c r="AQ39" s="359">
        <v>16</v>
      </c>
      <c r="AR39" s="772">
        <v>16</v>
      </c>
      <c r="AS39" s="363">
        <v>16</v>
      </c>
      <c r="AT39" s="359">
        <v>16</v>
      </c>
      <c r="AU39" s="359">
        <v>16</v>
      </c>
      <c r="AV39" s="359">
        <v>16</v>
      </c>
      <c r="AW39" s="359">
        <v>16</v>
      </c>
      <c r="AX39" s="359">
        <v>16</v>
      </c>
      <c r="AY39" s="43">
        <v>23</v>
      </c>
      <c r="AZ39" s="43">
        <v>23</v>
      </c>
      <c r="BA39" s="43">
        <v>23</v>
      </c>
      <c r="BB39" s="43">
        <v>23</v>
      </c>
      <c r="BC39" s="43">
        <v>1</v>
      </c>
      <c r="BD39" s="832">
        <v>60</v>
      </c>
      <c r="BE39" s="830">
        <v>60</v>
      </c>
      <c r="BF39" s="830">
        <v>60</v>
      </c>
      <c r="BG39" s="830">
        <v>60</v>
      </c>
      <c r="BH39" s="43">
        <v>1</v>
      </c>
      <c r="BI39" s="43">
        <v>23</v>
      </c>
      <c r="BJ39" s="43">
        <v>23</v>
      </c>
      <c r="BK39" s="43">
        <v>23</v>
      </c>
      <c r="BL39" s="43">
        <v>23</v>
      </c>
      <c r="BM39" s="43" t="s">
        <v>197</v>
      </c>
      <c r="BN39" s="43" t="s">
        <v>197</v>
      </c>
      <c r="BO39" s="43" t="s">
        <v>197</v>
      </c>
      <c r="BP39" s="424">
        <v>23</v>
      </c>
      <c r="BQ39" s="355">
        <v>23</v>
      </c>
      <c r="BR39" s="43">
        <v>23</v>
      </c>
      <c r="BS39" s="43">
        <v>23</v>
      </c>
      <c r="BT39" s="43">
        <v>23</v>
      </c>
      <c r="BU39" s="43">
        <v>23</v>
      </c>
      <c r="BV39" s="43">
        <v>23</v>
      </c>
      <c r="BW39" s="43">
        <v>23</v>
      </c>
      <c r="BX39" s="43">
        <v>23</v>
      </c>
      <c r="BY39" s="43">
        <v>23</v>
      </c>
      <c r="BZ39" s="43">
        <v>23</v>
      </c>
      <c r="CA39" s="43" t="s">
        <v>12</v>
      </c>
      <c r="CB39" s="43" t="s">
        <v>12</v>
      </c>
      <c r="CC39" s="43" t="s">
        <v>12</v>
      </c>
      <c r="CD39" s="43" t="s">
        <v>12</v>
      </c>
      <c r="CE39" s="43" t="s">
        <v>12</v>
      </c>
      <c r="CF39" s="43" t="s">
        <v>12</v>
      </c>
      <c r="CG39" s="43" t="s">
        <v>269</v>
      </c>
      <c r="CH39" s="43" t="s">
        <v>269</v>
      </c>
      <c r="CI39" s="43" t="s">
        <v>269</v>
      </c>
      <c r="CJ39" s="43" t="s">
        <v>269</v>
      </c>
      <c r="CK39" s="43" t="s">
        <v>269</v>
      </c>
      <c r="CL39" s="43" t="s">
        <v>269</v>
      </c>
      <c r="CM39" s="43">
        <v>23</v>
      </c>
      <c r="CN39" s="424">
        <v>23</v>
      </c>
      <c r="CO39" s="355">
        <v>23</v>
      </c>
      <c r="CP39" s="43">
        <v>23</v>
      </c>
      <c r="CQ39" s="43">
        <v>23</v>
      </c>
      <c r="CR39" s="43">
        <v>23</v>
      </c>
      <c r="CS39" s="43">
        <v>23</v>
      </c>
      <c r="CT39" s="43">
        <v>23</v>
      </c>
      <c r="CU39" s="43">
        <v>23</v>
      </c>
      <c r="CV39" s="43">
        <v>23</v>
      </c>
      <c r="CW39" s="43">
        <v>23</v>
      </c>
      <c r="CX39" s="43">
        <v>23</v>
      </c>
      <c r="CY39" s="43">
        <v>23</v>
      </c>
      <c r="CZ39" s="424">
        <v>23</v>
      </c>
      <c r="DA39" s="769" t="s">
        <v>196</v>
      </c>
      <c r="DB39" s="43" t="s">
        <v>196</v>
      </c>
      <c r="DC39" s="43" t="s">
        <v>196</v>
      </c>
      <c r="DD39" s="43" t="s">
        <v>196</v>
      </c>
      <c r="DE39" s="43" t="s">
        <v>196</v>
      </c>
      <c r="DF39" s="43" t="s">
        <v>196</v>
      </c>
      <c r="DG39" s="43" t="s">
        <v>196</v>
      </c>
      <c r="DH39" s="43" t="s">
        <v>196</v>
      </c>
      <c r="DI39" s="43">
        <v>23</v>
      </c>
      <c r="DJ39" s="43">
        <v>23</v>
      </c>
      <c r="DK39" s="43">
        <v>23</v>
      </c>
      <c r="DL39" s="424">
        <v>23</v>
      </c>
      <c r="DM39" s="355">
        <v>23</v>
      </c>
      <c r="DN39" s="43">
        <v>23</v>
      </c>
      <c r="DO39" s="43">
        <v>23</v>
      </c>
      <c r="DP39" s="43">
        <v>23</v>
      </c>
      <c r="DQ39" s="43">
        <v>23</v>
      </c>
      <c r="DR39" s="43">
        <v>23</v>
      </c>
      <c r="DS39" s="43">
        <v>23</v>
      </c>
      <c r="DT39" s="43">
        <v>23</v>
      </c>
      <c r="DU39" s="43">
        <v>23</v>
      </c>
      <c r="DV39" s="43">
        <v>23</v>
      </c>
      <c r="DW39" s="43">
        <v>23</v>
      </c>
      <c r="DX39" s="424">
        <v>23</v>
      </c>
      <c r="DY39" s="355">
        <v>23</v>
      </c>
      <c r="DZ39" s="43">
        <v>23</v>
      </c>
      <c r="EA39" s="43">
        <v>23</v>
      </c>
      <c r="EB39" s="43">
        <v>23</v>
      </c>
      <c r="EC39" s="43">
        <v>23</v>
      </c>
      <c r="ED39" s="43">
        <v>23</v>
      </c>
      <c r="EE39" s="43">
        <v>23</v>
      </c>
      <c r="EF39" s="43">
        <v>23</v>
      </c>
      <c r="EG39" s="43">
        <v>23</v>
      </c>
      <c r="EH39" s="43">
        <v>23</v>
      </c>
      <c r="EI39" s="43">
        <v>23</v>
      </c>
      <c r="EJ39" s="424">
        <v>23</v>
      </c>
      <c r="EK39" s="43">
        <v>23</v>
      </c>
      <c r="EL39" s="43">
        <v>23</v>
      </c>
      <c r="EM39" s="43">
        <v>23</v>
      </c>
      <c r="EN39" s="43">
        <v>23</v>
      </c>
      <c r="EO39" s="43">
        <v>23</v>
      </c>
      <c r="EP39" s="43">
        <v>23</v>
      </c>
      <c r="EQ39" s="43" t="s">
        <v>13</v>
      </c>
      <c r="ER39" s="43" t="s">
        <v>13</v>
      </c>
      <c r="ES39" s="43" t="s">
        <v>13</v>
      </c>
      <c r="ET39" s="43" t="s">
        <v>13</v>
      </c>
      <c r="EU39" s="43" t="s">
        <v>13</v>
      </c>
      <c r="EV39" s="424">
        <v>23</v>
      </c>
      <c r="EW39" s="355">
        <v>23</v>
      </c>
      <c r="EX39" s="43">
        <v>23</v>
      </c>
      <c r="EY39" s="43">
        <v>23</v>
      </c>
      <c r="EZ39" s="43">
        <v>23</v>
      </c>
      <c r="FA39" s="43">
        <v>23</v>
      </c>
      <c r="FB39" s="43">
        <v>23</v>
      </c>
      <c r="FC39" s="43">
        <v>23</v>
      </c>
      <c r="FD39" s="43">
        <v>23</v>
      </c>
      <c r="FE39" s="43">
        <v>23</v>
      </c>
      <c r="FF39" s="43">
        <v>23</v>
      </c>
      <c r="FG39" s="43">
        <v>23</v>
      </c>
      <c r="FH39" s="424">
        <v>23</v>
      </c>
      <c r="FI39" s="355">
        <v>23</v>
      </c>
      <c r="FJ39" s="43">
        <v>23</v>
      </c>
      <c r="FK39" s="43">
        <v>23</v>
      </c>
      <c r="FL39" s="43">
        <v>23</v>
      </c>
      <c r="FM39" s="43">
        <v>23</v>
      </c>
      <c r="FN39" s="43">
        <v>23</v>
      </c>
      <c r="FO39" s="43">
        <v>23</v>
      </c>
      <c r="FP39" s="43">
        <v>23</v>
      </c>
      <c r="FQ39" s="43">
        <v>23</v>
      </c>
      <c r="FR39" s="43">
        <v>23</v>
      </c>
      <c r="FS39" s="43">
        <v>23</v>
      </c>
      <c r="FT39" s="424">
        <v>23</v>
      </c>
      <c r="FU39" s="355">
        <v>23</v>
      </c>
      <c r="FV39" s="43">
        <v>23</v>
      </c>
      <c r="FW39" s="43">
        <v>23</v>
      </c>
      <c r="FX39" s="43">
        <v>23</v>
      </c>
      <c r="FY39" s="43">
        <v>23</v>
      </c>
      <c r="FZ39" s="43">
        <v>23</v>
      </c>
      <c r="GA39" s="43">
        <v>23</v>
      </c>
      <c r="GB39" s="43">
        <v>23</v>
      </c>
      <c r="GC39" s="43">
        <v>23</v>
      </c>
      <c r="GD39" s="43">
        <v>23</v>
      </c>
      <c r="GE39" s="43">
        <v>23</v>
      </c>
      <c r="GF39" s="424">
        <v>23</v>
      </c>
      <c r="GG39" s="355">
        <v>23</v>
      </c>
      <c r="GH39" s="43">
        <v>23</v>
      </c>
      <c r="GI39" s="43">
        <v>23</v>
      </c>
      <c r="GJ39" s="43">
        <v>23</v>
      </c>
      <c r="GK39" s="43">
        <v>23</v>
      </c>
      <c r="GL39" s="43">
        <v>23</v>
      </c>
      <c r="GM39" s="43">
        <v>23</v>
      </c>
      <c r="GN39" s="43">
        <v>23</v>
      </c>
      <c r="GO39" s="43" t="s">
        <v>195</v>
      </c>
      <c r="GP39" s="43" t="s">
        <v>195</v>
      </c>
      <c r="GQ39" s="43" t="s">
        <v>195</v>
      </c>
      <c r="GR39" s="424" t="s">
        <v>195</v>
      </c>
      <c r="GS39" s="410">
        <v>3099</v>
      </c>
      <c r="GT39" s="384">
        <f t="shared" si="13"/>
        <v>6448</v>
      </c>
      <c r="GU39" s="154">
        <f t="shared" si="14"/>
        <v>0</v>
      </c>
      <c r="GV39" s="457">
        <f t="shared" si="15"/>
        <v>0</v>
      </c>
      <c r="GW39" s="487">
        <f>ROUND([5]Résumé!$P43/30.4,0)</f>
        <v>24</v>
      </c>
      <c r="GX39" s="186" t="str">
        <f t="shared" si="5"/>
        <v>D631</v>
      </c>
      <c r="GY39" s="374">
        <f t="shared" si="12"/>
        <v>43132</v>
      </c>
      <c r="GZ39" s="374" t="str">
        <f>IF(COUNTIF($I29:$GR29,$GZ$12)=0,"N",HLOOKUP($GZ$12,$I29:$GR$80,$HG39,FALSE))</f>
        <v>N</v>
      </c>
      <c r="HA39" s="374">
        <f>IF(COUNTIF($I29:$GR29,$HA$12)=0,"N",HLOOKUP($HA$12,$I29:$GR$80,$HG39,FALSE))</f>
        <v>43132</v>
      </c>
      <c r="HB39" s="374">
        <f>IF(COUNTIF($I29:$GR29,$HB$12)=0,"N",HLOOKUP($HB$12,$I29:$GR$80,$HG39,FALSE))</f>
        <v>44805</v>
      </c>
      <c r="HC39" s="374" t="str">
        <f>IF(COUNTIF($I29:$GR29,$HC$12)=0,"N",HLOOKUP($HC$12,$I29:$GR$80,$HG39,FALSE))</f>
        <v>N</v>
      </c>
      <c r="HD39" s="374" t="str">
        <f>IF(COUNTIF($I29:$GR29,$HD$12)=0,"N",HLOOKUP($HD$12,$I29:$GR$80,$HG39,FALSE))</f>
        <v>N</v>
      </c>
      <c r="HE39" s="374" t="str">
        <f>IF(COUNTIF($I29:$GR29,$HE$12)=0,"N",HLOOKUP($HE$12,$I29:$GR$80,$HG39,FALSE))</f>
        <v>N</v>
      </c>
      <c r="HF39" s="186">
        <v>28</v>
      </c>
      <c r="HG39" s="186">
        <v>52</v>
      </c>
      <c r="HH39" s="374" t="str">
        <f t="shared" si="6"/>
        <v>N</v>
      </c>
      <c r="HI39" s="374">
        <f t="shared" si="7"/>
        <v>43132</v>
      </c>
      <c r="HJ39" s="374">
        <f t="shared" si="8"/>
        <v>44805</v>
      </c>
      <c r="HK39" s="374" t="str">
        <f t="shared" si="9"/>
        <v>N</v>
      </c>
      <c r="HL39" s="374" t="str">
        <f t="shared" si="10"/>
        <v>N</v>
      </c>
      <c r="HM39" s="374" t="str">
        <f t="shared" si="11"/>
        <v>N</v>
      </c>
      <c r="HN39" s="374" t="str">
        <f>IF(COUNTIF($I29:$GR29,"F")=0,"",HLOOKUP("F",$I29:$GR$80,$HG39,FALSE))</f>
        <v/>
      </c>
    </row>
    <row r="40" spans="1:224" ht="15.75" customHeight="1" x14ac:dyDescent="0.2">
      <c r="A40" s="5" t="str">
        <f>[5]Résumé!$I44</f>
        <v>V10</v>
      </c>
      <c r="B40" s="36">
        <f>[5]Résumé!$L44</f>
        <v>669.35000000000036</v>
      </c>
      <c r="C40" s="746">
        <f>'[2]AT 1292-15'!$AC67</f>
        <v>434</v>
      </c>
      <c r="D40" s="198" t="str">
        <f>'[6]Etat actuel'!$AD38</f>
        <v>EMRSVAFG</v>
      </c>
      <c r="E40" s="164" t="s">
        <v>31</v>
      </c>
      <c r="F40" s="5">
        <f>[5]Résumé!$J44</f>
        <v>43983</v>
      </c>
      <c r="G40" s="14">
        <f t="shared" si="0"/>
        <v>43466</v>
      </c>
      <c r="H40" s="207" t="s">
        <v>146</v>
      </c>
      <c r="I40" s="493" t="s">
        <v>17</v>
      </c>
      <c r="J40" s="493" t="s">
        <v>17</v>
      </c>
      <c r="K40" s="493" t="s">
        <v>27</v>
      </c>
      <c r="L40" s="493" t="s">
        <v>27</v>
      </c>
      <c r="M40" s="493" t="s">
        <v>27</v>
      </c>
      <c r="N40" s="493">
        <v>1</v>
      </c>
      <c r="O40" s="493"/>
      <c r="P40" s="493">
        <v>5</v>
      </c>
      <c r="Q40" s="493">
        <v>16</v>
      </c>
      <c r="R40" s="493">
        <v>16</v>
      </c>
      <c r="S40" s="492">
        <v>78</v>
      </c>
      <c r="T40" s="511">
        <v>70</v>
      </c>
      <c r="U40" s="512">
        <v>51</v>
      </c>
      <c r="V40" s="492">
        <v>98</v>
      </c>
      <c r="W40" s="496">
        <v>37</v>
      </c>
      <c r="X40" s="496">
        <v>19</v>
      </c>
      <c r="Y40" s="496">
        <v>40</v>
      </c>
      <c r="Z40" s="496">
        <v>26</v>
      </c>
      <c r="AA40" s="496">
        <v>21</v>
      </c>
      <c r="AB40" s="43"/>
      <c r="AC40" s="496">
        <v>13</v>
      </c>
      <c r="AD40" s="782">
        <v>40</v>
      </c>
      <c r="AE40" s="716">
        <v>50</v>
      </c>
      <c r="AF40" s="717">
        <v>50</v>
      </c>
      <c r="AG40" s="718">
        <v>50</v>
      </c>
      <c r="AH40" s="43">
        <v>1</v>
      </c>
      <c r="AI40" s="43">
        <v>23</v>
      </c>
      <c r="AJ40" s="43">
        <v>23</v>
      </c>
      <c r="AK40" s="43">
        <v>23</v>
      </c>
      <c r="AL40" s="43">
        <v>23</v>
      </c>
      <c r="AM40" s="43">
        <v>23</v>
      </c>
      <c r="AN40" s="43">
        <v>23</v>
      </c>
      <c r="AO40" s="43">
        <v>23</v>
      </c>
      <c r="AP40" s="43">
        <v>23</v>
      </c>
      <c r="AQ40" s="43" t="s">
        <v>277</v>
      </c>
      <c r="AR40" s="424" t="s">
        <v>277</v>
      </c>
      <c r="AS40" s="769">
        <v>23</v>
      </c>
      <c r="AT40" s="769">
        <v>23</v>
      </c>
      <c r="AU40" s="769">
        <v>23</v>
      </c>
      <c r="AV40" s="43">
        <v>23</v>
      </c>
      <c r="AW40" s="43">
        <v>23</v>
      </c>
      <c r="AX40" s="43">
        <v>23</v>
      </c>
      <c r="AY40" s="43">
        <v>23</v>
      </c>
      <c r="AZ40" s="43">
        <v>23</v>
      </c>
      <c r="BA40" s="43">
        <v>23</v>
      </c>
      <c r="BB40" s="43">
        <v>23</v>
      </c>
      <c r="BC40" s="43">
        <v>23</v>
      </c>
      <c r="BD40" s="769">
        <v>23</v>
      </c>
      <c r="BE40" s="355" t="s">
        <v>12</v>
      </c>
      <c r="BF40" s="355" t="s">
        <v>12</v>
      </c>
      <c r="BG40" s="43" t="s">
        <v>12</v>
      </c>
      <c r="BH40" s="43" t="s">
        <v>12</v>
      </c>
      <c r="BI40" s="43" t="s">
        <v>12</v>
      </c>
      <c r="BJ40" s="43" t="s">
        <v>12</v>
      </c>
      <c r="BK40" s="43">
        <v>23</v>
      </c>
      <c r="BL40" s="43">
        <v>23</v>
      </c>
      <c r="BM40" s="43">
        <v>23</v>
      </c>
      <c r="BN40" s="43" t="s">
        <v>12</v>
      </c>
      <c r="BO40" s="43" t="s">
        <v>269</v>
      </c>
      <c r="BP40" s="424" t="s">
        <v>269</v>
      </c>
      <c r="BQ40" s="355" t="s">
        <v>269</v>
      </c>
      <c r="BR40" s="43" t="s">
        <v>269</v>
      </c>
      <c r="BS40" s="43" t="s">
        <v>269</v>
      </c>
      <c r="BT40" s="43" t="s">
        <v>269</v>
      </c>
      <c r="BU40" s="43" t="s">
        <v>269</v>
      </c>
      <c r="BV40" s="43" t="s">
        <v>269</v>
      </c>
      <c r="BW40" s="43" t="s">
        <v>269</v>
      </c>
      <c r="BX40" s="43" t="s">
        <v>269</v>
      </c>
      <c r="BY40" s="43">
        <v>23</v>
      </c>
      <c r="BZ40" s="43">
        <v>23</v>
      </c>
      <c r="CA40" s="43">
        <v>23</v>
      </c>
      <c r="CB40" s="424">
        <v>23</v>
      </c>
      <c r="CC40" s="355">
        <v>23</v>
      </c>
      <c r="CD40" s="43">
        <v>23</v>
      </c>
      <c r="CE40" s="43">
        <v>1</v>
      </c>
      <c r="CF40" s="793">
        <v>50</v>
      </c>
      <c r="CG40" s="793">
        <v>50</v>
      </c>
      <c r="CH40" s="793">
        <v>50</v>
      </c>
      <c r="CI40" s="793">
        <v>50</v>
      </c>
      <c r="CJ40" s="43">
        <v>1</v>
      </c>
      <c r="CK40" s="43">
        <v>23</v>
      </c>
      <c r="CL40" s="43">
        <v>23</v>
      </c>
      <c r="CM40" s="43">
        <v>23</v>
      </c>
      <c r="CN40" s="424">
        <v>23</v>
      </c>
      <c r="CO40" s="355">
        <v>23</v>
      </c>
      <c r="CP40" s="43">
        <v>23</v>
      </c>
      <c r="CQ40" s="43">
        <v>23</v>
      </c>
      <c r="CR40" s="43">
        <v>23</v>
      </c>
      <c r="CS40" s="43">
        <v>23</v>
      </c>
      <c r="CT40" s="43">
        <v>23</v>
      </c>
      <c r="CU40" s="43">
        <v>23</v>
      </c>
      <c r="CV40" s="43">
        <v>23</v>
      </c>
      <c r="CW40" s="43">
        <v>23</v>
      </c>
      <c r="CX40" s="43">
        <v>23</v>
      </c>
      <c r="CY40" s="43">
        <v>23</v>
      </c>
      <c r="CZ40" s="43">
        <v>23</v>
      </c>
      <c r="DA40" s="355">
        <v>23</v>
      </c>
      <c r="DB40" s="43">
        <v>23</v>
      </c>
      <c r="DC40" s="43">
        <v>23</v>
      </c>
      <c r="DD40" s="43">
        <v>23</v>
      </c>
      <c r="DE40" s="43">
        <v>23</v>
      </c>
      <c r="DF40" s="43" t="s">
        <v>196</v>
      </c>
      <c r="DG40" s="43" t="s">
        <v>196</v>
      </c>
      <c r="DH40" s="43" t="s">
        <v>196</v>
      </c>
      <c r="DI40" s="43" t="s">
        <v>196</v>
      </c>
      <c r="DJ40" s="43" t="s">
        <v>196</v>
      </c>
      <c r="DK40" s="43" t="s">
        <v>196</v>
      </c>
      <c r="DL40" s="424" t="s">
        <v>196</v>
      </c>
      <c r="DM40" s="769" t="s">
        <v>196</v>
      </c>
      <c r="DN40" s="43" t="s">
        <v>196</v>
      </c>
      <c r="DO40" s="43" t="s">
        <v>196</v>
      </c>
      <c r="DP40" s="43" t="s">
        <v>13</v>
      </c>
      <c r="DQ40" s="43" t="s">
        <v>13</v>
      </c>
      <c r="DR40" s="43" t="s">
        <v>13</v>
      </c>
      <c r="DS40" s="43" t="s">
        <v>13</v>
      </c>
      <c r="DT40" s="43" t="s">
        <v>13</v>
      </c>
      <c r="DU40" s="43">
        <v>23</v>
      </c>
      <c r="DV40" s="43">
        <v>23</v>
      </c>
      <c r="DW40" s="43">
        <v>23</v>
      </c>
      <c r="DX40" s="424">
        <v>23</v>
      </c>
      <c r="DY40" s="355">
        <v>23</v>
      </c>
      <c r="DZ40" s="43">
        <v>23</v>
      </c>
      <c r="EA40" s="43">
        <v>23</v>
      </c>
      <c r="EB40" s="43">
        <v>23</v>
      </c>
      <c r="EC40" s="43">
        <v>23</v>
      </c>
      <c r="ED40" s="43">
        <v>23</v>
      </c>
      <c r="EE40" s="43">
        <v>23</v>
      </c>
      <c r="EF40" s="43">
        <v>23</v>
      </c>
      <c r="EG40" s="43">
        <v>23</v>
      </c>
      <c r="EH40" s="43">
        <v>23</v>
      </c>
      <c r="EI40" s="43">
        <v>23</v>
      </c>
      <c r="EJ40" s="424">
        <v>23</v>
      </c>
      <c r="EK40" s="355">
        <v>23</v>
      </c>
      <c r="EL40" s="43">
        <v>23</v>
      </c>
      <c r="EM40" s="43">
        <v>23</v>
      </c>
      <c r="EN40" s="43">
        <v>23</v>
      </c>
      <c r="EO40" s="43">
        <v>23</v>
      </c>
      <c r="EP40" s="43">
        <v>23</v>
      </c>
      <c r="EQ40" s="43">
        <v>23</v>
      </c>
      <c r="ER40" s="43">
        <v>23</v>
      </c>
      <c r="ES40" s="43">
        <v>23</v>
      </c>
      <c r="ET40" s="43">
        <v>23</v>
      </c>
      <c r="EU40" s="43">
        <v>23</v>
      </c>
      <c r="EV40" s="424">
        <v>23</v>
      </c>
      <c r="EW40" s="355">
        <v>23</v>
      </c>
      <c r="EX40" s="43">
        <v>23</v>
      </c>
      <c r="EY40" s="43">
        <v>23</v>
      </c>
      <c r="EZ40" s="43">
        <v>23</v>
      </c>
      <c r="FA40" s="43">
        <v>23</v>
      </c>
      <c r="FB40" s="43">
        <v>23</v>
      </c>
      <c r="FC40" s="43">
        <v>23</v>
      </c>
      <c r="FD40" s="43">
        <v>23</v>
      </c>
      <c r="FE40" s="43">
        <v>23</v>
      </c>
      <c r="FF40" s="43">
        <v>23</v>
      </c>
      <c r="FG40" s="43">
        <v>23</v>
      </c>
      <c r="FH40" s="424">
        <v>23</v>
      </c>
      <c r="FI40" s="355">
        <v>23</v>
      </c>
      <c r="FJ40" s="43">
        <v>23</v>
      </c>
      <c r="FK40" s="43">
        <v>23</v>
      </c>
      <c r="FL40" s="43">
        <v>23</v>
      </c>
      <c r="FM40" s="43">
        <v>23</v>
      </c>
      <c r="FN40" s="43" t="s">
        <v>14</v>
      </c>
      <c r="FO40" s="43" t="s">
        <v>14</v>
      </c>
      <c r="FP40" s="43" t="s">
        <v>14</v>
      </c>
      <c r="FQ40" s="43" t="s">
        <v>14</v>
      </c>
      <c r="FR40" s="43" t="s">
        <v>14</v>
      </c>
      <c r="FS40" s="43" t="s">
        <v>14</v>
      </c>
      <c r="FT40" s="424">
        <v>23</v>
      </c>
      <c r="FU40" s="355">
        <v>23</v>
      </c>
      <c r="FV40" s="43">
        <v>23</v>
      </c>
      <c r="FW40" s="43">
        <v>23</v>
      </c>
      <c r="FX40" s="43">
        <v>23</v>
      </c>
      <c r="FY40" s="43">
        <v>23</v>
      </c>
      <c r="FZ40" s="43">
        <v>23</v>
      </c>
      <c r="GA40" s="43">
        <v>23</v>
      </c>
      <c r="GB40" s="43">
        <v>23</v>
      </c>
      <c r="GC40" s="43">
        <v>23</v>
      </c>
      <c r="GD40" s="43">
        <v>23</v>
      </c>
      <c r="GE40" s="43">
        <v>23</v>
      </c>
      <c r="GF40" s="424">
        <v>23</v>
      </c>
      <c r="GG40" s="355">
        <v>23</v>
      </c>
      <c r="GH40" s="43">
        <v>23</v>
      </c>
      <c r="GI40" s="43">
        <v>23</v>
      </c>
      <c r="GJ40" s="43">
        <v>23</v>
      </c>
      <c r="GK40" s="43">
        <v>23</v>
      </c>
      <c r="GL40" s="43">
        <v>23</v>
      </c>
      <c r="GM40" s="43">
        <v>23</v>
      </c>
      <c r="GN40" s="43">
        <v>23</v>
      </c>
      <c r="GO40" s="43" t="s">
        <v>195</v>
      </c>
      <c r="GP40" s="43" t="s">
        <v>195</v>
      </c>
      <c r="GQ40" s="43" t="s">
        <v>195</v>
      </c>
      <c r="GR40" s="424" t="s">
        <v>195</v>
      </c>
      <c r="GS40" s="410">
        <v>3506</v>
      </c>
      <c r="GT40" s="384">
        <f t="shared" si="13"/>
        <v>7058</v>
      </c>
      <c r="GU40" s="154">
        <f t="shared" si="14"/>
        <v>1.75</v>
      </c>
      <c r="GV40" s="457">
        <f t="shared" si="15"/>
        <v>0</v>
      </c>
      <c r="GW40" s="487">
        <f>ROUND([5]Résumé!$P44/30.4,0)</f>
        <v>24</v>
      </c>
      <c r="GX40" s="186" t="str">
        <f t="shared" si="5"/>
        <v>D632</v>
      </c>
      <c r="GY40" s="374">
        <f t="shared" si="12"/>
        <v>42644</v>
      </c>
      <c r="GZ40" s="374" t="str">
        <f>IF(COUNTIF($I30:$GR30,$GZ$12)=0,"N",HLOOKUP($GZ$12,$I30:$GR$80,$HG40,FALSE))</f>
        <v>N</v>
      </c>
      <c r="HA40" s="374">
        <f>IF(COUNTIF($I30:$GR30,$HA$12)=0,"N",HLOOKUP($HA$12,$I30:$GR$80,$HG40,FALSE))</f>
        <v>42644</v>
      </c>
      <c r="HB40" s="374">
        <f>IF(COUNTIF($I30:$GR30,$HB$12)=0,"N",HLOOKUP($HB$12,$I30:$GR$80,$HG40,FALSE))</f>
        <v>44896</v>
      </c>
      <c r="HC40" s="374">
        <f>IF(COUNTIF($I30:$GR30,$HC$12)=0,"N",HLOOKUP($HC$12,$I30:$GR$80,$HG40,FALSE))</f>
        <v>46753</v>
      </c>
      <c r="HD40" s="374" t="str">
        <f>IF(COUNTIF($I30:$GR30,$HD$12)=0,"N",HLOOKUP($HD$12,$I30:$GR$80,$HG40,FALSE))</f>
        <v>N</v>
      </c>
      <c r="HE40" s="374" t="str">
        <f>IF(COUNTIF($I30:$GR30,$HE$12)=0,"N",HLOOKUP($HE$12,$I30:$GR$80,$HG40,FALSE))</f>
        <v>N</v>
      </c>
      <c r="HF40" s="186">
        <v>29</v>
      </c>
      <c r="HG40" s="186">
        <v>51</v>
      </c>
      <c r="HH40" s="374" t="str">
        <f t="shared" si="6"/>
        <v>N</v>
      </c>
      <c r="HI40" s="374">
        <f t="shared" si="7"/>
        <v>42644</v>
      </c>
      <c r="HJ40" s="374">
        <f t="shared" si="8"/>
        <v>44896</v>
      </c>
      <c r="HK40" s="374">
        <f t="shared" si="9"/>
        <v>46753</v>
      </c>
      <c r="HL40" s="374" t="str">
        <f t="shared" si="10"/>
        <v>N</v>
      </c>
      <c r="HM40" s="374" t="str">
        <f t="shared" si="11"/>
        <v>N</v>
      </c>
      <c r="HN40" s="374" t="str">
        <f>IF(COUNTIF($I30:$GR30,"F")=0,"",HLOOKUP("F",$I30:$GR$80,$HG40,FALSE))</f>
        <v/>
      </c>
    </row>
    <row r="41" spans="1:224" ht="15.75" customHeight="1" x14ac:dyDescent="0.2">
      <c r="A41" s="526" t="str">
        <f>[5]Résumé!$I45</f>
        <v>V10</v>
      </c>
      <c r="B41" s="527" t="s">
        <v>278</v>
      </c>
      <c r="C41" s="528">
        <f>'[2]AT 1292-15'!$AC68</f>
        <v>646</v>
      </c>
      <c r="D41" s="529"/>
      <c r="E41" s="526" t="s">
        <v>194</v>
      </c>
      <c r="F41" s="526">
        <f>[5]Résumé!$J45</f>
        <v>43968</v>
      </c>
      <c r="G41" s="530">
        <f t="shared" si="0"/>
        <v>43952</v>
      </c>
      <c r="H41" s="208" t="s">
        <v>147</v>
      </c>
      <c r="I41" s="501" t="s">
        <v>17</v>
      </c>
      <c r="J41" s="501" t="s">
        <v>27</v>
      </c>
      <c r="K41" s="501" t="s">
        <v>27</v>
      </c>
      <c r="L41" s="501" t="s">
        <v>27</v>
      </c>
      <c r="M41" s="501" t="s">
        <v>194</v>
      </c>
      <c r="N41" s="501" t="s">
        <v>194</v>
      </c>
      <c r="O41" s="501" t="s">
        <v>194</v>
      </c>
      <c r="P41" s="501" t="s">
        <v>194</v>
      </c>
      <c r="Q41" s="501" t="s">
        <v>194</v>
      </c>
      <c r="R41" s="501" t="s">
        <v>194</v>
      </c>
      <c r="S41" s="501" t="s">
        <v>194</v>
      </c>
      <c r="T41" s="502" t="s">
        <v>194</v>
      </c>
      <c r="U41" s="495" t="s">
        <v>194</v>
      </c>
      <c r="V41" s="496" t="s">
        <v>194</v>
      </c>
      <c r="W41" s="496" t="s">
        <v>194</v>
      </c>
      <c r="X41" s="496" t="s">
        <v>194</v>
      </c>
      <c r="Y41" s="496" t="s">
        <v>194</v>
      </c>
      <c r="Z41" s="496" t="s">
        <v>194</v>
      </c>
      <c r="AA41" s="496" t="s">
        <v>194</v>
      </c>
      <c r="AB41" s="496" t="s">
        <v>194</v>
      </c>
      <c r="AC41" s="496" t="s">
        <v>194</v>
      </c>
      <c r="AD41" s="496" t="s">
        <v>194</v>
      </c>
      <c r="AE41" s="43" t="s">
        <v>194</v>
      </c>
      <c r="AF41" s="424" t="s">
        <v>194</v>
      </c>
      <c r="AG41" s="355" t="s">
        <v>194</v>
      </c>
      <c r="AH41" s="43" t="s">
        <v>194</v>
      </c>
      <c r="AI41" s="43" t="s">
        <v>194</v>
      </c>
      <c r="AJ41" s="43" t="s">
        <v>194</v>
      </c>
      <c r="AK41" s="43" t="s">
        <v>194</v>
      </c>
      <c r="AL41" s="43" t="s">
        <v>194</v>
      </c>
      <c r="AM41" s="43" t="s">
        <v>194</v>
      </c>
      <c r="AN41" s="43" t="s">
        <v>194</v>
      </c>
      <c r="AO41" s="43" t="s">
        <v>194</v>
      </c>
      <c r="AP41" s="43" t="s">
        <v>194</v>
      </c>
      <c r="AQ41" s="43" t="s">
        <v>194</v>
      </c>
      <c r="AR41" s="424" t="s">
        <v>194</v>
      </c>
      <c r="AS41" s="355" t="s">
        <v>194</v>
      </c>
      <c r="AT41" s="43" t="s">
        <v>194</v>
      </c>
      <c r="AU41" s="43" t="s">
        <v>194</v>
      </c>
      <c r="AV41" s="43" t="s">
        <v>194</v>
      </c>
      <c r="AW41" s="43" t="s">
        <v>194</v>
      </c>
      <c r="AX41" s="43" t="s">
        <v>194</v>
      </c>
      <c r="AY41" s="43" t="s">
        <v>194</v>
      </c>
      <c r="AZ41" s="43" t="s">
        <v>194</v>
      </c>
      <c r="BA41" s="43" t="s">
        <v>194</v>
      </c>
      <c r="BB41" s="43" t="s">
        <v>194</v>
      </c>
      <c r="BC41" s="43" t="s">
        <v>194</v>
      </c>
      <c r="BD41" s="424" t="s">
        <v>194</v>
      </c>
      <c r="BE41" s="355" t="s">
        <v>194</v>
      </c>
      <c r="BF41" s="43" t="s">
        <v>194</v>
      </c>
      <c r="BG41" s="43" t="s">
        <v>194</v>
      </c>
      <c r="BH41" s="43" t="s">
        <v>194</v>
      </c>
      <c r="BI41" s="43" t="s">
        <v>194</v>
      </c>
      <c r="BJ41" s="43" t="s">
        <v>194</v>
      </c>
      <c r="BK41" s="43" t="s">
        <v>194</v>
      </c>
      <c r="BL41" s="43" t="s">
        <v>194</v>
      </c>
      <c r="BM41" s="43" t="s">
        <v>194</v>
      </c>
      <c r="BN41" s="43" t="s">
        <v>194</v>
      </c>
      <c r="BO41" s="43" t="s">
        <v>194</v>
      </c>
      <c r="BP41" s="424" t="s">
        <v>194</v>
      </c>
      <c r="BQ41" s="355" t="s">
        <v>194</v>
      </c>
      <c r="BR41" s="43" t="s">
        <v>194</v>
      </c>
      <c r="BS41" s="43" t="s">
        <v>194</v>
      </c>
      <c r="BT41" s="43" t="s">
        <v>194</v>
      </c>
      <c r="BU41" s="43" t="s">
        <v>12</v>
      </c>
      <c r="BV41" s="43" t="s">
        <v>12</v>
      </c>
      <c r="BW41" s="43" t="s">
        <v>12</v>
      </c>
      <c r="BX41" s="43" t="s">
        <v>12</v>
      </c>
      <c r="BY41" s="43" t="s">
        <v>12</v>
      </c>
      <c r="BZ41" s="43" t="s">
        <v>12</v>
      </c>
      <c r="CA41" s="43" t="s">
        <v>194</v>
      </c>
      <c r="CB41" s="424" t="s">
        <v>194</v>
      </c>
      <c r="CC41" s="355" t="s">
        <v>194</v>
      </c>
      <c r="CD41" s="43" t="s">
        <v>194</v>
      </c>
      <c r="CE41" s="43" t="s">
        <v>194</v>
      </c>
      <c r="CF41" s="43" t="s">
        <v>194</v>
      </c>
      <c r="CG41" s="43" t="s">
        <v>194</v>
      </c>
      <c r="CH41" s="43" t="s">
        <v>194</v>
      </c>
      <c r="CI41" s="43" t="s">
        <v>194</v>
      </c>
      <c r="CJ41" s="43" t="s">
        <v>194</v>
      </c>
      <c r="CK41" s="43" t="s">
        <v>194</v>
      </c>
      <c r="CL41" s="43" t="s">
        <v>194</v>
      </c>
      <c r="CM41" s="43" t="s">
        <v>194</v>
      </c>
      <c r="CN41" s="424" t="s">
        <v>194</v>
      </c>
      <c r="CO41" s="355" t="s">
        <v>194</v>
      </c>
      <c r="CP41" s="43" t="s">
        <v>194</v>
      </c>
      <c r="CQ41" s="43" t="s">
        <v>194</v>
      </c>
      <c r="CR41" s="43" t="s">
        <v>194</v>
      </c>
      <c r="CS41" s="43" t="s">
        <v>194</v>
      </c>
      <c r="CT41" s="43" t="s">
        <v>194</v>
      </c>
      <c r="CU41" s="43" t="s">
        <v>194</v>
      </c>
      <c r="CV41" s="43" t="s">
        <v>194</v>
      </c>
      <c r="CW41" s="43" t="s">
        <v>194</v>
      </c>
      <c r="CX41" s="43" t="s">
        <v>194</v>
      </c>
      <c r="CY41" s="43" t="s">
        <v>194</v>
      </c>
      <c r="CZ41" s="424" t="s">
        <v>194</v>
      </c>
      <c r="DA41" s="355" t="s">
        <v>194</v>
      </c>
      <c r="DB41" s="43" t="s">
        <v>194</v>
      </c>
      <c r="DC41" s="43" t="s">
        <v>194</v>
      </c>
      <c r="DD41" s="43" t="s">
        <v>194</v>
      </c>
      <c r="DE41" s="43" t="s">
        <v>194</v>
      </c>
      <c r="DF41" s="43" t="s">
        <v>194</v>
      </c>
      <c r="DG41" s="43" t="s">
        <v>194</v>
      </c>
      <c r="DH41" s="43" t="s">
        <v>194</v>
      </c>
      <c r="DI41" s="43" t="s">
        <v>194</v>
      </c>
      <c r="DJ41" s="43" t="s">
        <v>194</v>
      </c>
      <c r="DK41" s="43" t="s">
        <v>194</v>
      </c>
      <c r="DL41" s="424" t="s">
        <v>194</v>
      </c>
      <c r="DM41" s="355" t="s">
        <v>194</v>
      </c>
      <c r="DN41" s="43" t="s">
        <v>194</v>
      </c>
      <c r="DO41" s="43" t="s">
        <v>194</v>
      </c>
      <c r="DP41" s="43" t="s">
        <v>194</v>
      </c>
      <c r="DQ41" s="43" t="s">
        <v>194</v>
      </c>
      <c r="DR41" s="43" t="s">
        <v>194</v>
      </c>
      <c r="DS41" s="43" t="s">
        <v>194</v>
      </c>
      <c r="DT41" s="43" t="s">
        <v>194</v>
      </c>
      <c r="DU41" s="43" t="s">
        <v>194</v>
      </c>
      <c r="DV41" s="43" t="s">
        <v>194</v>
      </c>
      <c r="DW41" s="43" t="s">
        <v>194</v>
      </c>
      <c r="DX41" s="424" t="s">
        <v>194</v>
      </c>
      <c r="DY41" s="355" t="s">
        <v>194</v>
      </c>
      <c r="DZ41" s="43" t="s">
        <v>194</v>
      </c>
      <c r="EA41" s="43" t="s">
        <v>194</v>
      </c>
      <c r="EB41" s="43" t="s">
        <v>194</v>
      </c>
      <c r="EC41" s="43" t="s">
        <v>194</v>
      </c>
      <c r="ED41" s="43" t="s">
        <v>194</v>
      </c>
      <c r="EE41" s="43" t="s">
        <v>194</v>
      </c>
      <c r="EF41" s="43" t="s">
        <v>194</v>
      </c>
      <c r="EG41" s="43" t="s">
        <v>194</v>
      </c>
      <c r="EH41" s="43" t="s">
        <v>13</v>
      </c>
      <c r="EI41" s="43" t="s">
        <v>13</v>
      </c>
      <c r="EJ41" s="424" t="s">
        <v>13</v>
      </c>
      <c r="EK41" s="355" t="s">
        <v>13</v>
      </c>
      <c r="EL41" s="43" t="s">
        <v>13</v>
      </c>
      <c r="EM41" s="43" t="s">
        <v>194</v>
      </c>
      <c r="EN41" s="43" t="s">
        <v>194</v>
      </c>
      <c r="EO41" s="43" t="s">
        <v>194</v>
      </c>
      <c r="EP41" s="43" t="s">
        <v>194</v>
      </c>
      <c r="EQ41" s="43" t="s">
        <v>194</v>
      </c>
      <c r="ER41" s="43" t="s">
        <v>194</v>
      </c>
      <c r="ES41" s="43" t="s">
        <v>194</v>
      </c>
      <c r="ET41" s="43" t="s">
        <v>194</v>
      </c>
      <c r="EU41" s="43" t="s">
        <v>194</v>
      </c>
      <c r="EV41" s="424" t="s">
        <v>194</v>
      </c>
      <c r="EW41" s="355" t="s">
        <v>194</v>
      </c>
      <c r="EX41" s="43" t="s">
        <v>194</v>
      </c>
      <c r="EY41" s="43" t="s">
        <v>194</v>
      </c>
      <c r="EZ41" s="43" t="s">
        <v>194</v>
      </c>
      <c r="FA41" s="43" t="s">
        <v>194</v>
      </c>
      <c r="FB41" s="43" t="s">
        <v>194</v>
      </c>
      <c r="FC41" s="43" t="s">
        <v>194</v>
      </c>
      <c r="FD41" s="43" t="s">
        <v>194</v>
      </c>
      <c r="FE41" s="43" t="s">
        <v>194</v>
      </c>
      <c r="FF41" s="43" t="s">
        <v>194</v>
      </c>
      <c r="FG41" s="43" t="s">
        <v>194</v>
      </c>
      <c r="FH41" s="424" t="s">
        <v>194</v>
      </c>
      <c r="FI41" s="355" t="s">
        <v>194</v>
      </c>
      <c r="FJ41" s="43" t="s">
        <v>194</v>
      </c>
      <c r="FK41" s="43" t="s">
        <v>194</v>
      </c>
      <c r="FL41" s="43" t="s">
        <v>194</v>
      </c>
      <c r="FM41" s="43" t="s">
        <v>194</v>
      </c>
      <c r="FN41" s="43" t="s">
        <v>194</v>
      </c>
      <c r="FO41" s="43" t="s">
        <v>194</v>
      </c>
      <c r="FP41" s="43" t="s">
        <v>194</v>
      </c>
      <c r="FQ41" s="43" t="s">
        <v>194</v>
      </c>
      <c r="FR41" s="43" t="s">
        <v>194</v>
      </c>
      <c r="FS41" s="43" t="s">
        <v>194</v>
      </c>
      <c r="FT41" s="424" t="s">
        <v>194</v>
      </c>
      <c r="FU41" s="355" t="s">
        <v>194</v>
      </c>
      <c r="FV41" s="43" t="s">
        <v>194</v>
      </c>
      <c r="FW41" s="43" t="s">
        <v>194</v>
      </c>
      <c r="FX41" s="43" t="s">
        <v>194</v>
      </c>
      <c r="FY41" s="43" t="s">
        <v>194</v>
      </c>
      <c r="FZ41" s="43" t="s">
        <v>194</v>
      </c>
      <c r="GA41" s="43" t="s">
        <v>194</v>
      </c>
      <c r="GB41" s="43" t="s">
        <v>194</v>
      </c>
      <c r="GC41" s="43" t="s">
        <v>194</v>
      </c>
      <c r="GD41" s="43" t="s">
        <v>194</v>
      </c>
      <c r="GE41" s="43" t="s">
        <v>194</v>
      </c>
      <c r="GF41" s="424" t="s">
        <v>194</v>
      </c>
      <c r="GG41" s="355" t="s">
        <v>194</v>
      </c>
      <c r="GH41" s="43" t="s">
        <v>194</v>
      </c>
      <c r="GI41" s="43" t="s">
        <v>194</v>
      </c>
      <c r="GJ41" s="43" t="s">
        <v>194</v>
      </c>
      <c r="GK41" s="43" t="s">
        <v>194</v>
      </c>
      <c r="GL41" s="43" t="s">
        <v>194</v>
      </c>
      <c r="GM41" s="43" t="s">
        <v>194</v>
      </c>
      <c r="GN41" s="43" t="s">
        <v>194</v>
      </c>
      <c r="GO41" s="43" t="s">
        <v>195</v>
      </c>
      <c r="GP41" s="43" t="s">
        <v>195</v>
      </c>
      <c r="GQ41" s="43" t="s">
        <v>195</v>
      </c>
      <c r="GR41" s="424" t="s">
        <v>195</v>
      </c>
      <c r="GS41" s="410">
        <v>2977</v>
      </c>
      <c r="GT41" s="384">
        <f t="shared" si="13"/>
        <v>2977</v>
      </c>
      <c r="GU41" s="518">
        <f t="shared" si="14"/>
        <v>0</v>
      </c>
      <c r="GV41" s="20">
        <f t="shared" si="15"/>
        <v>0</v>
      </c>
      <c r="GW41" s="487">
        <f>ROUND([5]Résumé!$P45/30.4,0)</f>
        <v>24</v>
      </c>
      <c r="GX41" s="186" t="str">
        <f t="shared" si="5"/>
        <v>D634</v>
      </c>
      <c r="GY41" s="374">
        <f t="shared" si="12"/>
        <v>44317</v>
      </c>
      <c r="GZ41" s="374" t="str">
        <f>IF(COUNTIF($I31:$GR31,$GZ$12)=0,"N",HLOOKUP($GZ$12,$I31:$GR$80,$HG41,FALSE))</f>
        <v>N</v>
      </c>
      <c r="HA41" s="374">
        <f>IF(COUNTIF($I31:$GR31,$HA$12)=0,"N",HLOOKUP($HA$12,$I31:$GR$80,$HG41,FALSE))</f>
        <v>44317</v>
      </c>
      <c r="HB41" s="374">
        <f>IF(COUNTIF($I31:$GR31,$HB$12)=0,"N",HLOOKUP($HB$12,$I31:$GR$80,$HG41,FALSE))</f>
        <v>46023</v>
      </c>
      <c r="HC41" s="374" t="str">
        <f>IF(COUNTIF($I31:$GR31,$HC$12)=0,"N",HLOOKUP($HC$12,$I31:$GR$80,$HG41,FALSE))</f>
        <v>N</v>
      </c>
      <c r="HD41" s="374" t="str">
        <f>IF(COUNTIF($I31:$GR31,$HD$12)=0,"N",HLOOKUP($HD$12,$I31:$GR$80,$HG41,FALSE))</f>
        <v>N</v>
      </c>
      <c r="HE41" s="374" t="str">
        <f>IF(COUNTIF($I31:$GR31,$HE$12)=0,"N",HLOOKUP($HE$12,$I31:$GR$80,$HG41,FALSE))</f>
        <v>N</v>
      </c>
      <c r="HF41" s="186">
        <v>30</v>
      </c>
      <c r="HG41" s="186">
        <v>50</v>
      </c>
      <c r="HH41" s="374" t="str">
        <f t="shared" si="6"/>
        <v>N</v>
      </c>
      <c r="HI41" s="374">
        <f t="shared" si="7"/>
        <v>44317</v>
      </c>
      <c r="HJ41" s="374">
        <f t="shared" si="8"/>
        <v>46023</v>
      </c>
      <c r="HK41" s="374" t="str">
        <f t="shared" si="9"/>
        <v>N</v>
      </c>
      <c r="HL41" s="374" t="str">
        <f t="shared" si="10"/>
        <v>N</v>
      </c>
      <c r="HM41" s="374" t="str">
        <f t="shared" si="11"/>
        <v>N</v>
      </c>
      <c r="HN41" s="374">
        <f>IF(COUNTIF($I31:$GR31,"F")=0,"",HLOOKUP("F",$I31:$GR$80,$HG41,FALSE))</f>
        <v>43160</v>
      </c>
    </row>
    <row r="42" spans="1:224" ht="15.75" customHeight="1" x14ac:dyDescent="0.2">
      <c r="A42" s="5" t="str">
        <f>[5]Résumé!$I46</f>
        <v>V10</v>
      </c>
      <c r="B42" s="36">
        <f>[5]Résumé!$L46</f>
        <v>1162.2299999999996</v>
      </c>
      <c r="C42" s="36" t="str">
        <f>'[2]AT 1292-15'!$AC69</f>
        <v>Bagué</v>
      </c>
      <c r="D42" s="198" t="str">
        <f>'[6]Etat actuel'!$AD39</f>
        <v>EMRSVAFG</v>
      </c>
      <c r="E42" s="164" t="s">
        <v>31</v>
      </c>
      <c r="F42" s="5">
        <f>[5]Résumé!$J46</f>
        <v>44241</v>
      </c>
      <c r="G42" s="14">
        <f t="shared" si="0"/>
        <v>44166</v>
      </c>
      <c r="H42" s="207" t="s">
        <v>148</v>
      </c>
      <c r="I42" s="493">
        <v>17</v>
      </c>
      <c r="J42" s="493">
        <v>28</v>
      </c>
      <c r="K42" s="493">
        <v>25</v>
      </c>
      <c r="L42" s="493">
        <v>3</v>
      </c>
      <c r="M42" s="493">
        <v>19</v>
      </c>
      <c r="N42" s="493">
        <v>36</v>
      </c>
      <c r="O42" s="493">
        <v>53</v>
      </c>
      <c r="P42" s="493">
        <v>40</v>
      </c>
      <c r="Q42" s="493" t="s">
        <v>17</v>
      </c>
      <c r="R42" s="493" t="s">
        <v>17</v>
      </c>
      <c r="S42" s="493" t="s">
        <v>17</v>
      </c>
      <c r="T42" s="494" t="s">
        <v>17</v>
      </c>
      <c r="U42" s="495" t="s">
        <v>27</v>
      </c>
      <c r="V42" s="496" t="s">
        <v>27</v>
      </c>
      <c r="W42" s="496" t="s">
        <v>27</v>
      </c>
      <c r="X42" s="496" t="s">
        <v>27</v>
      </c>
      <c r="Y42" s="496" t="s">
        <v>27</v>
      </c>
      <c r="Z42" s="496">
        <v>1</v>
      </c>
      <c r="AA42" s="43" t="s">
        <v>277</v>
      </c>
      <c r="AB42" s="496">
        <v>7</v>
      </c>
      <c r="AC42" s="496">
        <v>18</v>
      </c>
      <c r="AD42" s="496">
        <v>11</v>
      </c>
      <c r="AE42" s="43">
        <v>23</v>
      </c>
      <c r="AF42" s="424">
        <v>23</v>
      </c>
      <c r="AG42" s="355">
        <v>23</v>
      </c>
      <c r="AH42" s="43">
        <v>23</v>
      </c>
      <c r="AI42" s="43">
        <v>23</v>
      </c>
      <c r="AJ42" s="43">
        <v>23</v>
      </c>
      <c r="AK42" s="43">
        <v>23</v>
      </c>
      <c r="AL42" s="43">
        <v>23</v>
      </c>
      <c r="AM42" s="43">
        <v>1</v>
      </c>
      <c r="AN42" s="721">
        <v>50</v>
      </c>
      <c r="AO42" s="721">
        <v>50</v>
      </c>
      <c r="AP42" s="721">
        <v>50</v>
      </c>
      <c r="AQ42" s="721">
        <v>50</v>
      </c>
      <c r="AR42" s="424">
        <v>1</v>
      </c>
      <c r="AS42" s="355">
        <v>23</v>
      </c>
      <c r="AT42" s="43">
        <v>23</v>
      </c>
      <c r="AU42" s="43">
        <v>23</v>
      </c>
      <c r="AV42" s="43">
        <v>23</v>
      </c>
      <c r="AW42" s="359">
        <v>16</v>
      </c>
      <c r="AX42" s="359">
        <v>16</v>
      </c>
      <c r="AY42" s="359">
        <v>16</v>
      </c>
      <c r="AZ42" s="359">
        <v>16</v>
      </c>
      <c r="BA42" s="359">
        <v>16</v>
      </c>
      <c r="BB42" s="359">
        <v>16</v>
      </c>
      <c r="BC42" s="359">
        <v>16</v>
      </c>
      <c r="BD42" s="425">
        <v>16</v>
      </c>
      <c r="BE42" s="363">
        <v>16</v>
      </c>
      <c r="BF42" s="359">
        <v>16</v>
      </c>
      <c r="BG42" s="43">
        <v>23</v>
      </c>
      <c r="BH42" s="43">
        <v>23</v>
      </c>
      <c r="BI42" s="43">
        <v>23</v>
      </c>
      <c r="BJ42" s="43">
        <v>23</v>
      </c>
      <c r="BK42" s="43">
        <v>23</v>
      </c>
      <c r="BL42" s="43">
        <v>23</v>
      </c>
      <c r="BM42" s="43">
        <v>23</v>
      </c>
      <c r="BN42" s="43">
        <v>23</v>
      </c>
      <c r="BO42" s="43">
        <v>23</v>
      </c>
      <c r="BP42" s="43">
        <v>23</v>
      </c>
      <c r="BQ42" s="355">
        <v>23</v>
      </c>
      <c r="BR42" s="43">
        <v>23</v>
      </c>
      <c r="BS42" s="43">
        <v>23</v>
      </c>
      <c r="BT42" s="43">
        <v>23</v>
      </c>
      <c r="BU42" s="43">
        <v>23</v>
      </c>
      <c r="BV42" s="43">
        <v>23</v>
      </c>
      <c r="BW42" s="43">
        <v>23</v>
      </c>
      <c r="BX42" s="43">
        <v>23</v>
      </c>
      <c r="BY42" s="43">
        <v>23</v>
      </c>
      <c r="BZ42" s="43">
        <v>23</v>
      </c>
      <c r="CA42" s="43">
        <v>23</v>
      </c>
      <c r="CB42" s="424" t="s">
        <v>12</v>
      </c>
      <c r="CC42" s="355" t="s">
        <v>12</v>
      </c>
      <c r="CD42" s="43" t="s">
        <v>12</v>
      </c>
      <c r="CE42" s="43" t="s">
        <v>12</v>
      </c>
      <c r="CF42" s="43" t="s">
        <v>12</v>
      </c>
      <c r="CG42" s="43" t="s">
        <v>12</v>
      </c>
      <c r="CH42" s="43" t="s">
        <v>269</v>
      </c>
      <c r="CI42" s="43" t="s">
        <v>269</v>
      </c>
      <c r="CJ42" s="43" t="s">
        <v>269</v>
      </c>
      <c r="CK42" s="43" t="s">
        <v>269</v>
      </c>
      <c r="CL42" s="43" t="s">
        <v>269</v>
      </c>
      <c r="CM42" s="43" t="s">
        <v>269</v>
      </c>
      <c r="CN42" s="424">
        <v>23</v>
      </c>
      <c r="CO42" s="355">
        <v>23</v>
      </c>
      <c r="CP42" s="43">
        <v>23</v>
      </c>
      <c r="CQ42" s="43">
        <v>23</v>
      </c>
      <c r="CR42" s="43">
        <v>23</v>
      </c>
      <c r="CS42" s="43">
        <v>23</v>
      </c>
      <c r="CT42" s="43">
        <v>23</v>
      </c>
      <c r="CU42" s="43">
        <v>1</v>
      </c>
      <c r="CV42" s="793">
        <v>50</v>
      </c>
      <c r="CW42" s="793">
        <v>50</v>
      </c>
      <c r="CX42" s="793">
        <v>50</v>
      </c>
      <c r="CY42" s="793">
        <v>50</v>
      </c>
      <c r="CZ42" s="424">
        <v>1</v>
      </c>
      <c r="DA42" s="355">
        <v>23</v>
      </c>
      <c r="DB42" s="43">
        <v>23</v>
      </c>
      <c r="DC42" s="43">
        <v>23</v>
      </c>
      <c r="DD42" s="43">
        <v>23</v>
      </c>
      <c r="DE42" s="43">
        <v>23</v>
      </c>
      <c r="DF42" s="43">
        <v>23</v>
      </c>
      <c r="DG42" s="43">
        <v>23</v>
      </c>
      <c r="DH42" s="43">
        <v>23</v>
      </c>
      <c r="DI42" s="43">
        <v>23</v>
      </c>
      <c r="DJ42" s="43">
        <v>23</v>
      </c>
      <c r="DK42" s="43">
        <v>23</v>
      </c>
      <c r="DL42" s="424">
        <v>23</v>
      </c>
      <c r="DM42" s="355">
        <v>23</v>
      </c>
      <c r="DN42" s="43">
        <v>23</v>
      </c>
      <c r="DO42" s="43">
        <v>23</v>
      </c>
      <c r="DP42" s="43">
        <v>23</v>
      </c>
      <c r="DQ42" s="43">
        <v>23</v>
      </c>
      <c r="DR42" s="43">
        <v>23</v>
      </c>
      <c r="DS42" s="43">
        <v>23</v>
      </c>
      <c r="DT42" s="43">
        <v>23</v>
      </c>
      <c r="DU42" s="43">
        <v>23</v>
      </c>
      <c r="DV42" s="43">
        <v>23</v>
      </c>
      <c r="DW42" s="43">
        <v>23</v>
      </c>
      <c r="DX42" s="424">
        <v>23</v>
      </c>
      <c r="DY42" s="43">
        <v>23</v>
      </c>
      <c r="DZ42" s="43">
        <v>23</v>
      </c>
      <c r="EA42" s="43">
        <v>23</v>
      </c>
      <c r="EB42" s="43">
        <v>23</v>
      </c>
      <c r="EC42" s="43">
        <v>23</v>
      </c>
      <c r="ED42" s="43">
        <v>23</v>
      </c>
      <c r="EE42" s="43">
        <v>23</v>
      </c>
      <c r="EF42" s="43">
        <v>23</v>
      </c>
      <c r="EG42" s="43">
        <v>23</v>
      </c>
      <c r="EH42" s="43" t="s">
        <v>13</v>
      </c>
      <c r="EI42" s="424" t="s">
        <v>13</v>
      </c>
      <c r="EJ42" s="355" t="s">
        <v>13</v>
      </c>
      <c r="EK42" s="43" t="s">
        <v>13</v>
      </c>
      <c r="EL42" s="43" t="s">
        <v>13</v>
      </c>
      <c r="EM42" s="43">
        <v>23</v>
      </c>
      <c r="EN42" s="43">
        <v>23</v>
      </c>
      <c r="EO42" s="43">
        <v>23</v>
      </c>
      <c r="EP42" s="43">
        <v>23</v>
      </c>
      <c r="EQ42" s="43">
        <v>23</v>
      </c>
      <c r="ER42" s="43">
        <v>23</v>
      </c>
      <c r="ES42" s="43">
        <v>23</v>
      </c>
      <c r="ET42" s="43">
        <v>23</v>
      </c>
      <c r="EU42" s="43">
        <v>23</v>
      </c>
      <c r="EV42" s="424">
        <v>23</v>
      </c>
      <c r="EW42" s="355">
        <v>23</v>
      </c>
      <c r="EX42" s="43">
        <v>23</v>
      </c>
      <c r="EY42" s="43">
        <v>23</v>
      </c>
      <c r="EZ42" s="43">
        <v>23</v>
      </c>
      <c r="FA42" s="43">
        <v>23</v>
      </c>
      <c r="FB42" s="43">
        <v>23</v>
      </c>
      <c r="FC42" s="43">
        <v>23</v>
      </c>
      <c r="FD42" s="43">
        <v>23</v>
      </c>
      <c r="FE42" s="43">
        <v>23</v>
      </c>
      <c r="FF42" s="43">
        <v>23</v>
      </c>
      <c r="FG42" s="43">
        <v>23</v>
      </c>
      <c r="FH42" s="424">
        <v>23</v>
      </c>
      <c r="FI42" s="355">
        <v>23</v>
      </c>
      <c r="FJ42" s="43">
        <v>23</v>
      </c>
      <c r="FK42" s="43">
        <v>23</v>
      </c>
      <c r="FL42" s="43">
        <v>23</v>
      </c>
      <c r="FM42" s="43">
        <v>23</v>
      </c>
      <c r="FN42" s="43">
        <v>23</v>
      </c>
      <c r="FO42" s="43">
        <v>23</v>
      </c>
      <c r="FP42" s="43">
        <v>23</v>
      </c>
      <c r="FQ42" s="43">
        <v>23</v>
      </c>
      <c r="FR42" s="43">
        <v>23</v>
      </c>
      <c r="FS42" s="43">
        <v>23</v>
      </c>
      <c r="FT42" s="424">
        <v>23</v>
      </c>
      <c r="FU42" s="355">
        <v>23</v>
      </c>
      <c r="FV42" s="43">
        <v>23</v>
      </c>
      <c r="FW42" s="43">
        <v>23</v>
      </c>
      <c r="FX42" s="43">
        <v>23</v>
      </c>
      <c r="FY42" s="43">
        <v>23</v>
      </c>
      <c r="FZ42" s="43">
        <v>23</v>
      </c>
      <c r="GA42" s="43">
        <v>23</v>
      </c>
      <c r="GB42" s="43">
        <v>23</v>
      </c>
      <c r="GC42" s="43">
        <v>23</v>
      </c>
      <c r="GD42" s="43">
        <v>23</v>
      </c>
      <c r="GE42" s="43">
        <v>23</v>
      </c>
      <c r="GF42" s="424">
        <v>23</v>
      </c>
      <c r="GG42" s="43">
        <v>23</v>
      </c>
      <c r="GH42" s="43">
        <v>23</v>
      </c>
      <c r="GI42" s="43">
        <v>23</v>
      </c>
      <c r="GJ42" s="43">
        <v>23</v>
      </c>
      <c r="GK42" s="43" t="s">
        <v>195</v>
      </c>
      <c r="GL42" s="43" t="s">
        <v>195</v>
      </c>
      <c r="GM42" s="43" t="s">
        <v>195</v>
      </c>
      <c r="GN42" s="43" t="s">
        <v>195</v>
      </c>
      <c r="GO42" s="43" t="s">
        <v>195</v>
      </c>
      <c r="GP42" s="43" t="s">
        <v>195</v>
      </c>
      <c r="GQ42" s="43" t="s">
        <v>195</v>
      </c>
      <c r="GR42" s="424" t="s">
        <v>195</v>
      </c>
      <c r="GS42" s="410">
        <v>3032</v>
      </c>
      <c r="GT42" s="384">
        <f t="shared" si="13"/>
        <v>6683</v>
      </c>
      <c r="GU42" s="154">
        <f t="shared" si="14"/>
        <v>2</v>
      </c>
      <c r="GV42" s="457">
        <f t="shared" si="15"/>
        <v>0</v>
      </c>
      <c r="GW42" s="487">
        <f>ROUND([5]Résumé!$P46/30.4,0)</f>
        <v>24</v>
      </c>
      <c r="GX42" s="186" t="str">
        <f t="shared" si="5"/>
        <v>D635</v>
      </c>
      <c r="GY42" s="374">
        <f t="shared" si="12"/>
        <v>43040</v>
      </c>
      <c r="GZ42" s="374" t="str">
        <f>IF(COUNTIF($I32:$GR32,$GZ$12)=0,"N",HLOOKUP($GZ$12,$I32:$GR$80,$HG42,FALSE))</f>
        <v>N</v>
      </c>
      <c r="HA42" s="374">
        <f>IF(COUNTIF($I32:$GR32,$HA$12)=0,"N",HLOOKUP($HA$12,$I32:$GR$80,$HG42,FALSE))</f>
        <v>43040</v>
      </c>
      <c r="HB42" s="374">
        <f>IF(COUNTIF($I32:$GR32,$HB$12)=0,"N",HLOOKUP($HB$12,$I32:$GR$80,$HG42,FALSE))</f>
        <v>44774</v>
      </c>
      <c r="HC42" s="374">
        <f>IF(COUNTIF($I32:$GR32,$HC$12)=0,"N",HLOOKUP($HC$12,$I32:$GR$80,$HG42,FALSE))</f>
        <v>46692</v>
      </c>
      <c r="HD42" s="374" t="str">
        <f>IF(COUNTIF($I32:$GR32,$HD$12)=0,"N",HLOOKUP($HD$12,$I32:$GR$80,$HG42,FALSE))</f>
        <v>N</v>
      </c>
      <c r="HE42" s="374" t="str">
        <f>IF(COUNTIF($I32:$GR32,$HE$12)=0,"N",HLOOKUP($HE$12,$I32:$GR$80,$HG42,FALSE))</f>
        <v>N</v>
      </c>
      <c r="HF42" s="186">
        <v>31</v>
      </c>
      <c r="HG42" s="186">
        <v>49</v>
      </c>
      <c r="HH42" s="374" t="str">
        <f t="shared" si="6"/>
        <v>N</v>
      </c>
      <c r="HI42" s="374">
        <f t="shared" si="7"/>
        <v>43040</v>
      </c>
      <c r="HJ42" s="374">
        <f t="shared" si="8"/>
        <v>44774</v>
      </c>
      <c r="HK42" s="374">
        <f t="shared" si="9"/>
        <v>46692</v>
      </c>
      <c r="HL42" s="374" t="str">
        <f t="shared" si="10"/>
        <v>N</v>
      </c>
      <c r="HM42" s="374" t="str">
        <f t="shared" si="11"/>
        <v>N</v>
      </c>
      <c r="HN42" s="374" t="str">
        <f>IF(COUNTIF($I32:$GR32,"F")=0,"",HLOOKUP("F",$I32:$GR$80,$HG42,FALSE))</f>
        <v/>
      </c>
    </row>
    <row r="43" spans="1:224" ht="15.75" customHeight="1" x14ac:dyDescent="0.2">
      <c r="A43" s="5" t="str">
        <f>[5]Résumé!$I47</f>
        <v>V10</v>
      </c>
      <c r="B43" s="36">
        <f>[5]Résumé!$L47</f>
        <v>729.43000000000029</v>
      </c>
      <c r="C43" s="36" t="str">
        <f>'[2]AT 1292-15'!$AC70</f>
        <v>-</v>
      </c>
      <c r="D43" s="198" t="str">
        <f>'[6]Etat actuel'!$AD40</f>
        <v>EMRSVAFG</v>
      </c>
      <c r="E43" s="164" t="s">
        <v>31</v>
      </c>
      <c r="F43" s="5">
        <f>[5]Résumé!$J47</f>
        <v>44063</v>
      </c>
      <c r="G43" s="14">
        <f t="shared" si="0"/>
        <v>43647</v>
      </c>
      <c r="H43" s="207" t="s">
        <v>149</v>
      </c>
      <c r="I43" s="493">
        <v>20</v>
      </c>
      <c r="J43" s="493">
        <v>19</v>
      </c>
      <c r="K43" s="493">
        <v>8</v>
      </c>
      <c r="L43" s="493" t="s">
        <v>17</v>
      </c>
      <c r="M43" s="493" t="s">
        <v>17</v>
      </c>
      <c r="N43" s="493" t="s">
        <v>17</v>
      </c>
      <c r="O43" s="493" t="s">
        <v>17</v>
      </c>
      <c r="P43" s="493" t="s">
        <v>17</v>
      </c>
      <c r="Q43" s="493">
        <v>1</v>
      </c>
      <c r="R43" s="493">
        <v>2</v>
      </c>
      <c r="S43" s="493">
        <v>26</v>
      </c>
      <c r="T43" s="494">
        <v>15</v>
      </c>
      <c r="U43" s="495">
        <v>17</v>
      </c>
      <c r="V43" s="496">
        <v>26</v>
      </c>
      <c r="W43" s="492">
        <v>83</v>
      </c>
      <c r="X43" s="492">
        <v>99</v>
      </c>
      <c r="Y43" s="492">
        <v>58</v>
      </c>
      <c r="Z43" s="492">
        <v>48</v>
      </c>
      <c r="AA43" s="496">
        <v>41</v>
      </c>
      <c r="AB43" s="43"/>
      <c r="AC43" s="496">
        <v>3</v>
      </c>
      <c r="AD43" s="782">
        <v>49</v>
      </c>
      <c r="AE43" s="716">
        <v>50</v>
      </c>
      <c r="AF43" s="717">
        <v>50</v>
      </c>
      <c r="AG43" s="718">
        <v>50</v>
      </c>
      <c r="AH43" s="43">
        <v>1</v>
      </c>
      <c r="AI43" s="43">
        <v>23</v>
      </c>
      <c r="AJ43" s="43">
        <v>23</v>
      </c>
      <c r="AK43" s="43">
        <v>23</v>
      </c>
      <c r="AL43" s="43">
        <v>23</v>
      </c>
      <c r="AM43" s="43">
        <v>23</v>
      </c>
      <c r="AN43" s="43">
        <v>23</v>
      </c>
      <c r="AO43" s="43">
        <v>23</v>
      </c>
      <c r="AP43" s="43">
        <v>23</v>
      </c>
      <c r="AQ43" s="43">
        <v>23</v>
      </c>
      <c r="AR43" s="424">
        <v>23</v>
      </c>
      <c r="AS43" s="43">
        <v>23</v>
      </c>
      <c r="AT43" s="43">
        <v>23</v>
      </c>
      <c r="AU43" s="43" t="s">
        <v>197</v>
      </c>
      <c r="AV43" s="43" t="s">
        <v>197</v>
      </c>
      <c r="AW43" s="43" t="s">
        <v>197</v>
      </c>
      <c r="AX43" s="43" t="s">
        <v>197</v>
      </c>
      <c r="AY43" s="43" t="s">
        <v>197</v>
      </c>
      <c r="AZ43" s="43" t="s">
        <v>197</v>
      </c>
      <c r="BA43" s="43" t="s">
        <v>197</v>
      </c>
      <c r="BB43" s="43">
        <v>23</v>
      </c>
      <c r="BC43" s="43">
        <v>23</v>
      </c>
      <c r="BD43" s="424">
        <v>23</v>
      </c>
      <c r="BE43" s="769">
        <v>23</v>
      </c>
      <c r="BF43" s="43">
        <v>23</v>
      </c>
      <c r="BG43" s="769">
        <v>23</v>
      </c>
      <c r="BH43" s="43">
        <v>23</v>
      </c>
      <c r="BI43" s="43">
        <v>23</v>
      </c>
      <c r="BJ43" s="43">
        <v>23</v>
      </c>
      <c r="BK43" s="43" t="s">
        <v>12</v>
      </c>
      <c r="BL43" s="43" t="s">
        <v>12</v>
      </c>
      <c r="BM43" s="43" t="s">
        <v>12</v>
      </c>
      <c r="BN43" s="43" t="s">
        <v>12</v>
      </c>
      <c r="BO43" s="43" t="s">
        <v>12</v>
      </c>
      <c r="BP43" s="424" t="s">
        <v>12</v>
      </c>
      <c r="BQ43" s="355">
        <v>23</v>
      </c>
      <c r="BR43" s="43">
        <v>23</v>
      </c>
      <c r="BS43" s="43" t="s">
        <v>12</v>
      </c>
      <c r="BT43" s="43" t="s">
        <v>269</v>
      </c>
      <c r="BU43" s="43" t="s">
        <v>269</v>
      </c>
      <c r="BV43" s="43" t="s">
        <v>269</v>
      </c>
      <c r="BW43" s="43" t="s">
        <v>269</v>
      </c>
      <c r="BX43" s="43" t="s">
        <v>269</v>
      </c>
      <c r="BY43" s="43" t="s">
        <v>269</v>
      </c>
      <c r="BZ43" s="414"/>
      <c r="CA43" s="43">
        <v>23</v>
      </c>
      <c r="CB43" s="424">
        <v>23</v>
      </c>
      <c r="CC43" s="355">
        <v>23</v>
      </c>
      <c r="CD43" s="43">
        <v>23</v>
      </c>
      <c r="CE43" s="43">
        <v>23</v>
      </c>
      <c r="CF43" s="43">
        <v>23</v>
      </c>
      <c r="CG43" s="43">
        <v>23</v>
      </c>
      <c r="CH43" s="43">
        <v>23</v>
      </c>
      <c r="CI43" s="43">
        <v>1</v>
      </c>
      <c r="CJ43" s="793">
        <v>50</v>
      </c>
      <c r="CK43" s="793">
        <v>50</v>
      </c>
      <c r="CL43" s="793">
        <v>50</v>
      </c>
      <c r="CM43" s="793">
        <v>50</v>
      </c>
      <c r="CN43" s="424">
        <v>1</v>
      </c>
      <c r="CO43" s="355">
        <v>23</v>
      </c>
      <c r="CP43" s="43">
        <v>23</v>
      </c>
      <c r="CQ43" s="43">
        <v>23</v>
      </c>
      <c r="CR43" s="43">
        <v>23</v>
      </c>
      <c r="CS43" s="43">
        <v>23</v>
      </c>
      <c r="CT43" s="43">
        <v>23</v>
      </c>
      <c r="CU43" s="43">
        <v>23</v>
      </c>
      <c r="CV43" s="43">
        <v>23</v>
      </c>
      <c r="CW43" s="43">
        <v>23</v>
      </c>
      <c r="CX43" s="43">
        <v>23</v>
      </c>
      <c r="CY43" s="43">
        <v>23</v>
      </c>
      <c r="CZ43" s="424">
        <v>23</v>
      </c>
      <c r="DA43" s="769">
        <v>23</v>
      </c>
      <c r="DB43" s="43">
        <v>23</v>
      </c>
      <c r="DC43" s="43">
        <v>23</v>
      </c>
      <c r="DD43" s="43">
        <v>23</v>
      </c>
      <c r="DE43" s="43">
        <v>23</v>
      </c>
      <c r="DF43" s="43">
        <v>23</v>
      </c>
      <c r="DG43" s="43">
        <v>23</v>
      </c>
      <c r="DH43" s="43">
        <v>23</v>
      </c>
      <c r="DI43" s="43" t="s">
        <v>13</v>
      </c>
      <c r="DJ43" s="43" t="s">
        <v>13</v>
      </c>
      <c r="DK43" s="43" t="s">
        <v>13</v>
      </c>
      <c r="DL43" s="43" t="s">
        <v>13</v>
      </c>
      <c r="DM43" s="424" t="s">
        <v>13</v>
      </c>
      <c r="DN43" s="355">
        <v>23</v>
      </c>
      <c r="DO43" s="43">
        <v>23</v>
      </c>
      <c r="DP43" s="43">
        <v>23</v>
      </c>
      <c r="DQ43" s="43">
        <v>23</v>
      </c>
      <c r="DR43" s="43">
        <v>23</v>
      </c>
      <c r="DS43" s="43">
        <v>23</v>
      </c>
      <c r="DT43" s="43">
        <v>23</v>
      </c>
      <c r="DU43" s="43">
        <v>23</v>
      </c>
      <c r="DV43" s="43">
        <v>23</v>
      </c>
      <c r="DW43" s="43">
        <v>1</v>
      </c>
      <c r="DX43" s="424">
        <v>50</v>
      </c>
      <c r="DY43" s="355">
        <v>23</v>
      </c>
      <c r="DZ43" s="43">
        <v>23</v>
      </c>
      <c r="EA43" s="43">
        <v>23</v>
      </c>
      <c r="EB43" s="43">
        <v>23</v>
      </c>
      <c r="EC43" s="43">
        <v>23</v>
      </c>
      <c r="ED43" s="43">
        <v>23</v>
      </c>
      <c r="EE43" s="43">
        <v>23</v>
      </c>
      <c r="EF43" s="43">
        <v>23</v>
      </c>
      <c r="EG43" s="43">
        <v>23</v>
      </c>
      <c r="EH43" s="43">
        <v>23</v>
      </c>
      <c r="EI43" s="43">
        <v>23</v>
      </c>
      <c r="EJ43" s="424">
        <v>23</v>
      </c>
      <c r="EK43" s="355">
        <v>23</v>
      </c>
      <c r="EL43" s="43">
        <v>23</v>
      </c>
      <c r="EM43" s="43">
        <v>23</v>
      </c>
      <c r="EN43" s="43">
        <v>23</v>
      </c>
      <c r="EO43" s="43">
        <v>23</v>
      </c>
      <c r="EP43" s="43">
        <v>23</v>
      </c>
      <c r="EQ43" s="43">
        <v>23</v>
      </c>
      <c r="ER43" s="43">
        <v>23</v>
      </c>
      <c r="ES43" s="43">
        <v>23</v>
      </c>
      <c r="ET43" s="43">
        <v>23</v>
      </c>
      <c r="EU43" s="43">
        <v>23</v>
      </c>
      <c r="EV43" s="424">
        <v>23</v>
      </c>
      <c r="EW43" s="355">
        <v>23</v>
      </c>
      <c r="EX43" s="43">
        <v>23</v>
      </c>
      <c r="EY43" s="43">
        <v>23</v>
      </c>
      <c r="EZ43" s="43">
        <v>23</v>
      </c>
      <c r="FA43" s="43">
        <v>23</v>
      </c>
      <c r="FB43" s="43">
        <v>23</v>
      </c>
      <c r="FC43" s="43">
        <v>23</v>
      </c>
      <c r="FD43" s="43">
        <v>23</v>
      </c>
      <c r="FE43" s="43">
        <v>23</v>
      </c>
      <c r="FF43" s="43">
        <v>23</v>
      </c>
      <c r="FG43" s="43">
        <v>23</v>
      </c>
      <c r="FH43" s="424">
        <v>23</v>
      </c>
      <c r="FI43" s="43">
        <v>23</v>
      </c>
      <c r="FJ43" s="43">
        <v>23</v>
      </c>
      <c r="FK43" s="43">
        <v>23</v>
      </c>
      <c r="FL43" s="43" t="s">
        <v>14</v>
      </c>
      <c r="FM43" s="43" t="s">
        <v>14</v>
      </c>
      <c r="FN43" s="43" t="s">
        <v>14</v>
      </c>
      <c r="FO43" s="43" t="s">
        <v>14</v>
      </c>
      <c r="FP43" s="43" t="s">
        <v>14</v>
      </c>
      <c r="FQ43" s="43" t="s">
        <v>14</v>
      </c>
      <c r="FR43" s="43">
        <v>23</v>
      </c>
      <c r="FS43" s="43">
        <v>23</v>
      </c>
      <c r="FT43" s="424">
        <v>23</v>
      </c>
      <c r="FU43" s="355">
        <v>23</v>
      </c>
      <c r="FV43" s="43">
        <v>23</v>
      </c>
      <c r="FW43" s="43">
        <v>23</v>
      </c>
      <c r="FX43" s="43">
        <v>23</v>
      </c>
      <c r="FY43" s="43">
        <v>23</v>
      </c>
      <c r="FZ43" s="43">
        <v>23</v>
      </c>
      <c r="GA43" s="43">
        <v>23</v>
      </c>
      <c r="GB43" s="43">
        <v>23</v>
      </c>
      <c r="GC43" s="43">
        <v>23</v>
      </c>
      <c r="GD43" s="43">
        <v>23</v>
      </c>
      <c r="GE43" s="43">
        <v>23</v>
      </c>
      <c r="GF43" s="424">
        <v>23</v>
      </c>
      <c r="GG43" s="355">
        <v>23</v>
      </c>
      <c r="GH43" s="43">
        <v>23</v>
      </c>
      <c r="GI43" s="43">
        <v>23</v>
      </c>
      <c r="GJ43" s="43">
        <v>23</v>
      </c>
      <c r="GK43" s="43">
        <v>23</v>
      </c>
      <c r="GL43" s="43">
        <v>23</v>
      </c>
      <c r="GM43" s="43">
        <v>23</v>
      </c>
      <c r="GN43" s="43">
        <v>23</v>
      </c>
      <c r="GO43" s="43" t="s">
        <v>195</v>
      </c>
      <c r="GP43" s="43" t="s">
        <v>195</v>
      </c>
      <c r="GQ43" s="43" t="s">
        <v>195</v>
      </c>
      <c r="GR43" s="424" t="s">
        <v>195</v>
      </c>
      <c r="GS43" s="410">
        <v>3638</v>
      </c>
      <c r="GT43" s="384">
        <f t="shared" si="13"/>
        <v>7363</v>
      </c>
      <c r="GU43" s="154">
        <f t="shared" si="14"/>
        <v>2</v>
      </c>
      <c r="GV43" s="457">
        <f t="shared" si="15"/>
        <v>0</v>
      </c>
      <c r="GW43" s="487">
        <f>ROUND([5]Résumé!$P47/30.4,0)</f>
        <v>24</v>
      </c>
      <c r="GX43" s="186" t="str">
        <f t="shared" si="5"/>
        <v>D636</v>
      </c>
      <c r="GY43" s="374">
        <f t="shared" si="12"/>
        <v>42979</v>
      </c>
      <c r="GZ43" s="374" t="str">
        <f>IF(COUNTIF($I33:$GR33,$GZ$12)=0,"N",HLOOKUP($GZ$12,$I33:$GR$80,$HG43,FALSE))</f>
        <v>N</v>
      </c>
      <c r="HA43" s="374">
        <f>IF(COUNTIF($I33:$GR33,$HA$12)=0,"N",HLOOKUP($HA$12,$I33:$GR$80,$HG43,FALSE))</f>
        <v>42979</v>
      </c>
      <c r="HB43" s="374">
        <f>IF(COUNTIF($I33:$GR33,$HB$12)=0,"N",HLOOKUP($HB$12,$I33:$GR$80,$HG43,FALSE))</f>
        <v>44774</v>
      </c>
      <c r="HC43" s="374">
        <f>IF(COUNTIF($I33:$GR33,$HC$12)=0,"N",HLOOKUP($HC$12,$I33:$GR$80,$HG43,FALSE))</f>
        <v>46631</v>
      </c>
      <c r="HD43" s="374" t="str">
        <f>IF(COUNTIF($I33:$GR33,$HD$12)=0,"N",HLOOKUP($HD$12,$I33:$GR$80,$HG43,FALSE))</f>
        <v>N</v>
      </c>
      <c r="HE43" s="374" t="str">
        <f>IF(COUNTIF($I33:$GR33,$HE$12)=0,"N",HLOOKUP($HE$12,$I33:$GR$80,$HG43,FALSE))</f>
        <v>N</v>
      </c>
      <c r="HF43" s="186">
        <v>32</v>
      </c>
      <c r="HG43" s="186">
        <v>48</v>
      </c>
      <c r="HH43" s="374" t="str">
        <f t="shared" si="6"/>
        <v>N</v>
      </c>
      <c r="HI43" s="374">
        <f t="shared" si="7"/>
        <v>42979</v>
      </c>
      <c r="HJ43" s="374">
        <f t="shared" si="8"/>
        <v>44774</v>
      </c>
      <c r="HK43" s="374">
        <f t="shared" si="9"/>
        <v>46631</v>
      </c>
      <c r="HL43" s="374" t="str">
        <f t="shared" si="10"/>
        <v>N</v>
      </c>
      <c r="HM43" s="374" t="str">
        <f t="shared" si="11"/>
        <v>N</v>
      </c>
      <c r="HN43" s="374" t="str">
        <f>IF(COUNTIF($I33:$GR33,"F")=0,"",HLOOKUP("F",$I33:$GR$80,$HG43,FALSE))</f>
        <v/>
      </c>
    </row>
    <row r="44" spans="1:224" ht="15.75" customHeight="1" x14ac:dyDescent="0.2">
      <c r="A44" s="5" t="str">
        <f>[5]Résumé!$I48</f>
        <v>V20</v>
      </c>
      <c r="B44" s="36">
        <f>[5]Résumé!$L48</f>
        <v>1172.6599999999994</v>
      </c>
      <c r="C44" s="746">
        <f>'[2]AT 1292-15'!$AC71</f>
        <v>973</v>
      </c>
      <c r="D44" s="198" t="str">
        <f>'[6]Etat actuel'!$AD41</f>
        <v>EMRSVAFG</v>
      </c>
      <c r="E44" s="164" t="s">
        <v>31</v>
      </c>
      <c r="F44" s="5">
        <f>[5]Résumé!$J48</f>
        <v>44295</v>
      </c>
      <c r="G44" s="14">
        <f t="shared" si="0"/>
        <v>44044</v>
      </c>
      <c r="H44" s="207" t="s">
        <v>150</v>
      </c>
      <c r="I44" s="493">
        <v>21</v>
      </c>
      <c r="J44" s="513">
        <v>41</v>
      </c>
      <c r="K44" s="513">
        <v>75</v>
      </c>
      <c r="L44" s="513">
        <v>35</v>
      </c>
      <c r="M44" s="513">
        <v>44</v>
      </c>
      <c r="N44" s="493">
        <v>42</v>
      </c>
      <c r="O44" s="493"/>
      <c r="P44" s="493">
        <v>31</v>
      </c>
      <c r="Q44" s="493">
        <v>39</v>
      </c>
      <c r="R44" s="493"/>
      <c r="S44" s="493" t="s">
        <v>13</v>
      </c>
      <c r="T44" s="494" t="s">
        <v>13</v>
      </c>
      <c r="U44" s="495" t="s">
        <v>13</v>
      </c>
      <c r="V44" s="496" t="s">
        <v>27</v>
      </c>
      <c r="W44" s="496" t="s">
        <v>27</v>
      </c>
      <c r="X44" s="496" t="s">
        <v>27</v>
      </c>
      <c r="Y44" s="496" t="s">
        <v>27</v>
      </c>
      <c r="Z44" s="496" t="s">
        <v>27</v>
      </c>
      <c r="AA44" s="496">
        <v>1</v>
      </c>
      <c r="AB44" s="496">
        <v>7</v>
      </c>
      <c r="AC44" s="496">
        <v>1</v>
      </c>
      <c r="AD44" s="496">
        <v>18</v>
      </c>
      <c r="AE44" s="43">
        <v>23</v>
      </c>
      <c r="AF44" s="424">
        <v>23</v>
      </c>
      <c r="AG44" s="355">
        <v>23</v>
      </c>
      <c r="AH44" s="43">
        <v>23</v>
      </c>
      <c r="AI44" s="43">
        <v>23</v>
      </c>
      <c r="AJ44" s="43">
        <v>23</v>
      </c>
      <c r="AK44" s="43">
        <v>23</v>
      </c>
      <c r="AL44" s="43">
        <v>23</v>
      </c>
      <c r="AM44" s="43">
        <v>1</v>
      </c>
      <c r="AN44" s="721">
        <v>50</v>
      </c>
      <c r="AO44" s="721">
        <v>50</v>
      </c>
      <c r="AP44" s="721">
        <v>50</v>
      </c>
      <c r="AQ44" s="721">
        <v>50</v>
      </c>
      <c r="AR44" s="424">
        <v>1</v>
      </c>
      <c r="AS44" s="355">
        <v>23</v>
      </c>
      <c r="AT44" s="43">
        <v>23</v>
      </c>
      <c r="AU44" s="43">
        <v>23</v>
      </c>
      <c r="AV44" s="43">
        <v>23</v>
      </c>
      <c r="AW44" s="43" t="s">
        <v>277</v>
      </c>
      <c r="AX44" s="43" t="s">
        <v>277</v>
      </c>
      <c r="AY44" s="43">
        <v>23</v>
      </c>
      <c r="AZ44" s="43">
        <v>23</v>
      </c>
      <c r="BA44" s="43">
        <v>23</v>
      </c>
      <c r="BB44" s="43">
        <v>23</v>
      </c>
      <c r="BC44" s="43">
        <v>1</v>
      </c>
      <c r="BD44" s="832">
        <v>60</v>
      </c>
      <c r="BE44" s="830">
        <v>60</v>
      </c>
      <c r="BF44" s="830">
        <v>60</v>
      </c>
      <c r="BG44" s="830">
        <v>60</v>
      </c>
      <c r="BH44" s="43">
        <v>1</v>
      </c>
      <c r="BI44" s="43">
        <v>23</v>
      </c>
      <c r="BJ44" s="43">
        <v>23</v>
      </c>
      <c r="BK44" s="43">
        <v>23</v>
      </c>
      <c r="BL44" s="43">
        <v>23</v>
      </c>
      <c r="BM44" s="43">
        <v>23</v>
      </c>
      <c r="BN44" s="43">
        <v>23</v>
      </c>
      <c r="BO44" s="43">
        <v>23</v>
      </c>
      <c r="BP44" s="424">
        <v>23</v>
      </c>
      <c r="BQ44" s="355">
        <v>23</v>
      </c>
      <c r="BR44" s="43">
        <v>23</v>
      </c>
      <c r="BS44" s="43">
        <v>23</v>
      </c>
      <c r="BT44" s="43">
        <v>23</v>
      </c>
      <c r="BU44" s="43">
        <v>23</v>
      </c>
      <c r="BV44" s="43">
        <v>23</v>
      </c>
      <c r="BW44" s="43">
        <v>23</v>
      </c>
      <c r="BX44" s="43" t="s">
        <v>14</v>
      </c>
      <c r="BY44" s="43" t="s">
        <v>14</v>
      </c>
      <c r="BZ44" s="43" t="s">
        <v>14</v>
      </c>
      <c r="CA44" s="43" t="s">
        <v>14</v>
      </c>
      <c r="CB44" s="424" t="s">
        <v>14</v>
      </c>
      <c r="CC44" s="355" t="s">
        <v>14</v>
      </c>
      <c r="CD44" s="43" t="s">
        <v>269</v>
      </c>
      <c r="CE44" s="43" t="s">
        <v>269</v>
      </c>
      <c r="CF44" s="43" t="s">
        <v>269</v>
      </c>
      <c r="CG44" s="43" t="s">
        <v>269</v>
      </c>
      <c r="CH44" s="43" t="s">
        <v>269</v>
      </c>
      <c r="CI44" s="43" t="s">
        <v>269</v>
      </c>
      <c r="CJ44" s="43">
        <v>23</v>
      </c>
      <c r="CK44" s="43">
        <v>23</v>
      </c>
      <c r="CL44" s="359">
        <v>16</v>
      </c>
      <c r="CM44" s="359">
        <v>16</v>
      </c>
      <c r="CN44" s="425">
        <v>16</v>
      </c>
      <c r="CO44" s="363">
        <v>16</v>
      </c>
      <c r="CP44" s="359">
        <v>16</v>
      </c>
      <c r="CQ44" s="359">
        <v>16</v>
      </c>
      <c r="CR44" s="359">
        <v>16</v>
      </c>
      <c r="CS44" s="359">
        <v>16</v>
      </c>
      <c r="CT44" s="359">
        <v>16</v>
      </c>
      <c r="CU44" s="359">
        <v>16</v>
      </c>
      <c r="CV44" s="359">
        <v>16</v>
      </c>
      <c r="CW44" s="359">
        <v>16</v>
      </c>
      <c r="CX44" s="359">
        <v>16</v>
      </c>
      <c r="CY44" s="359">
        <v>16</v>
      </c>
      <c r="CZ44" s="425">
        <v>16</v>
      </c>
      <c r="DA44" s="363">
        <v>16</v>
      </c>
      <c r="DB44" s="359">
        <v>16</v>
      </c>
      <c r="DC44" s="359">
        <v>16</v>
      </c>
      <c r="DD44" s="359">
        <v>16</v>
      </c>
      <c r="DE44" s="359">
        <v>16</v>
      </c>
      <c r="DF44" s="359">
        <v>16</v>
      </c>
      <c r="DG44" s="43">
        <v>23</v>
      </c>
      <c r="DH44" s="43">
        <v>23</v>
      </c>
      <c r="DI44" s="43">
        <v>23</v>
      </c>
      <c r="DJ44" s="43">
        <v>23</v>
      </c>
      <c r="DK44" s="43">
        <v>23</v>
      </c>
      <c r="DL44" s="424">
        <v>23</v>
      </c>
      <c r="DM44" s="355">
        <v>23</v>
      </c>
      <c r="DN44" s="43">
        <v>23</v>
      </c>
      <c r="DO44" s="43">
        <v>23</v>
      </c>
      <c r="DP44" s="43">
        <v>23</v>
      </c>
      <c r="DQ44" s="43">
        <v>23</v>
      </c>
      <c r="DR44" s="43">
        <v>23</v>
      </c>
      <c r="DS44" s="43">
        <v>23</v>
      </c>
      <c r="DT44" s="43">
        <v>23</v>
      </c>
      <c r="DU44" s="43">
        <v>23</v>
      </c>
      <c r="DV44" s="43">
        <v>23</v>
      </c>
      <c r="DW44" s="43">
        <v>1</v>
      </c>
      <c r="DX44" s="424">
        <v>50</v>
      </c>
      <c r="DY44" s="355">
        <v>23</v>
      </c>
      <c r="DZ44" s="43">
        <v>23</v>
      </c>
      <c r="EA44" s="43">
        <v>23</v>
      </c>
      <c r="EB44" s="43">
        <v>23</v>
      </c>
      <c r="EC44" s="43">
        <v>23</v>
      </c>
      <c r="ED44" s="43">
        <v>23</v>
      </c>
      <c r="EE44" s="43">
        <v>23</v>
      </c>
      <c r="EF44" s="43">
        <v>23</v>
      </c>
      <c r="EG44" s="43">
        <v>23</v>
      </c>
      <c r="EH44" s="43">
        <v>23</v>
      </c>
      <c r="EI44" s="424" t="s">
        <v>15</v>
      </c>
      <c r="EJ44" s="355" t="s">
        <v>15</v>
      </c>
      <c r="EK44" s="43" t="s">
        <v>15</v>
      </c>
      <c r="EL44" s="43" t="s">
        <v>15</v>
      </c>
      <c r="EM44" s="43" t="s">
        <v>15</v>
      </c>
      <c r="EN44" s="43">
        <v>23</v>
      </c>
      <c r="EO44" s="43">
        <v>23</v>
      </c>
      <c r="EP44" s="43">
        <v>23</v>
      </c>
      <c r="EQ44" s="43">
        <v>23</v>
      </c>
      <c r="ER44" s="43">
        <v>23</v>
      </c>
      <c r="ES44" s="43">
        <v>23</v>
      </c>
      <c r="ET44" s="43">
        <v>23</v>
      </c>
      <c r="EU44" s="43">
        <v>23</v>
      </c>
      <c r="EV44" s="424">
        <v>23</v>
      </c>
      <c r="EW44" s="355">
        <v>23</v>
      </c>
      <c r="EX44" s="43">
        <v>23</v>
      </c>
      <c r="EY44" s="43">
        <v>23</v>
      </c>
      <c r="EZ44" s="43">
        <v>23</v>
      </c>
      <c r="FA44" s="43">
        <v>23</v>
      </c>
      <c r="FB44" s="43">
        <v>23</v>
      </c>
      <c r="FC44" s="43">
        <v>23</v>
      </c>
      <c r="FD44" s="43">
        <v>23</v>
      </c>
      <c r="FE44" s="43">
        <v>23</v>
      </c>
      <c r="FF44" s="43">
        <v>23</v>
      </c>
      <c r="FG44" s="43">
        <v>23</v>
      </c>
      <c r="FH44" s="424">
        <v>23</v>
      </c>
      <c r="FI44" s="355">
        <v>23</v>
      </c>
      <c r="FJ44" s="43">
        <v>23</v>
      </c>
      <c r="FK44" s="43">
        <v>23</v>
      </c>
      <c r="FL44" s="43">
        <v>23</v>
      </c>
      <c r="FM44" s="43">
        <v>23</v>
      </c>
      <c r="FN44" s="43">
        <v>23</v>
      </c>
      <c r="FO44" s="43">
        <v>23</v>
      </c>
      <c r="FP44" s="43">
        <v>23</v>
      </c>
      <c r="FQ44" s="43">
        <v>23</v>
      </c>
      <c r="FR44" s="43">
        <v>23</v>
      </c>
      <c r="FS44" s="43">
        <v>23</v>
      </c>
      <c r="FT44" s="424">
        <v>23</v>
      </c>
      <c r="FU44" s="355">
        <v>23</v>
      </c>
      <c r="FV44" s="43">
        <v>23</v>
      </c>
      <c r="FW44" s="43">
        <v>23</v>
      </c>
      <c r="FX44" s="43">
        <v>23</v>
      </c>
      <c r="FY44" s="43">
        <v>23</v>
      </c>
      <c r="FZ44" s="43">
        <v>23</v>
      </c>
      <c r="GA44" s="43">
        <v>23</v>
      </c>
      <c r="GB44" s="43">
        <v>23</v>
      </c>
      <c r="GC44" s="43">
        <v>23</v>
      </c>
      <c r="GD44" s="43">
        <v>23</v>
      </c>
      <c r="GE44" s="43">
        <v>23</v>
      </c>
      <c r="GF44" s="424">
        <v>23</v>
      </c>
      <c r="GG44" s="355">
        <v>23</v>
      </c>
      <c r="GH44" s="43">
        <v>23</v>
      </c>
      <c r="GI44" s="43">
        <v>23</v>
      </c>
      <c r="GJ44" s="43">
        <v>23</v>
      </c>
      <c r="GK44" s="43" t="s">
        <v>195</v>
      </c>
      <c r="GL44" s="43" t="s">
        <v>195</v>
      </c>
      <c r="GM44" s="43" t="s">
        <v>195</v>
      </c>
      <c r="GN44" s="43" t="s">
        <v>195</v>
      </c>
      <c r="GO44" s="43" t="s">
        <v>195</v>
      </c>
      <c r="GP44" s="43" t="s">
        <v>195</v>
      </c>
      <c r="GQ44" s="43" t="s">
        <v>195</v>
      </c>
      <c r="GR44" s="424" t="s">
        <v>195</v>
      </c>
      <c r="GS44" s="410">
        <v>3332</v>
      </c>
      <c r="GT44" s="384">
        <f t="shared" si="13"/>
        <v>7002</v>
      </c>
      <c r="GU44" s="154">
        <f t="shared" si="14"/>
        <v>1.25</v>
      </c>
      <c r="GV44" s="457">
        <f t="shared" si="15"/>
        <v>0</v>
      </c>
      <c r="GW44" s="487">
        <f>ROUND([5]Résumé!$P48/30.4,0)</f>
        <v>24</v>
      </c>
      <c r="GX44" s="186" t="str">
        <f t="shared" si="5"/>
        <v>D637</v>
      </c>
      <c r="GY44" s="374">
        <f t="shared" si="12"/>
        <v>43435</v>
      </c>
      <c r="GZ44" s="374" t="str">
        <f>IF(COUNTIF($I34:$GR34,$GZ$12)=0,"N",HLOOKUP($GZ$12,$I34:$GR$80,$HG44,FALSE))</f>
        <v>N</v>
      </c>
      <c r="HA44" s="374">
        <f>IF(COUNTIF($I34:$GR34,$HA$12)=0,"N",HLOOKUP($HA$12,$I34:$GR$80,$HG44,FALSE))</f>
        <v>43435</v>
      </c>
      <c r="HB44" s="374">
        <f>IF(COUNTIF($I34:$GR34,$HB$12)=0,"N",HLOOKUP($HB$12,$I34:$GR$80,$HG44,FALSE))</f>
        <v>45352</v>
      </c>
      <c r="HC44" s="374">
        <f>IF(COUNTIF($I34:$GR34,$HC$12)=0,"N",HLOOKUP($HC$12,$I34:$GR$80,$HG44,FALSE))</f>
        <v>47209</v>
      </c>
      <c r="HD44" s="374" t="str">
        <f>IF(COUNTIF($I34:$GR34,$HD$12)=0,"N",HLOOKUP($HD$12,$I34:$GR$80,$HG44,FALSE))</f>
        <v>N</v>
      </c>
      <c r="HE44" s="374" t="str">
        <f>IF(COUNTIF($I34:$GR34,$HE$12)=0,"N",HLOOKUP($HE$12,$I34:$GR$80,$HG44,FALSE))</f>
        <v>N</v>
      </c>
      <c r="HF44" s="186">
        <v>33</v>
      </c>
      <c r="HG44" s="186">
        <v>47</v>
      </c>
      <c r="HH44" s="374" t="str">
        <f t="shared" si="6"/>
        <v>N</v>
      </c>
      <c r="HI44" s="374">
        <f t="shared" si="7"/>
        <v>43435</v>
      </c>
      <c r="HJ44" s="374">
        <f t="shared" si="8"/>
        <v>45352</v>
      </c>
      <c r="HK44" s="374">
        <f t="shared" si="9"/>
        <v>47209</v>
      </c>
      <c r="HL44" s="374" t="str">
        <f t="shared" si="10"/>
        <v>N</v>
      </c>
      <c r="HM44" s="374" t="str">
        <f t="shared" si="11"/>
        <v>N</v>
      </c>
      <c r="HN44" s="374">
        <f>IF(COUNTIF($I34:$GR34,"F")=0,"",HLOOKUP("F",$I34:$GR$80,$HG44,FALSE))</f>
        <v>43221</v>
      </c>
    </row>
    <row r="45" spans="1:224" ht="15.75" customHeight="1" x14ac:dyDescent="0.2">
      <c r="A45" s="5" t="str">
        <f>[4]Résumé!$I49</f>
        <v>V10T</v>
      </c>
      <c r="B45" s="36">
        <f>[5]Résumé!$L49</f>
        <v>660.44000000000051</v>
      </c>
      <c r="C45" s="746">
        <f>'[2]AT 1292-15'!$AC72</f>
        <v>443</v>
      </c>
      <c r="D45" s="198" t="str">
        <f>'[6]Etat actuel'!$AD42</f>
        <v>EMRSVAFG</v>
      </c>
      <c r="E45" s="164" t="s">
        <v>31</v>
      </c>
      <c r="F45" s="5">
        <f>[5]Résumé!$J49</f>
        <v>43821</v>
      </c>
      <c r="G45" s="14">
        <f t="shared" si="0"/>
        <v>43466</v>
      </c>
      <c r="H45" s="207" t="s">
        <v>151</v>
      </c>
      <c r="I45" s="493" t="s">
        <v>27</v>
      </c>
      <c r="J45" s="493" t="s">
        <v>27</v>
      </c>
      <c r="K45" s="493" t="s">
        <v>27</v>
      </c>
      <c r="L45" s="493" t="s">
        <v>27</v>
      </c>
      <c r="M45" s="493" t="s">
        <v>27</v>
      </c>
      <c r="N45" s="493" t="s">
        <v>27</v>
      </c>
      <c r="O45" s="493" t="s">
        <v>27</v>
      </c>
      <c r="P45" s="493"/>
      <c r="Q45" s="493"/>
      <c r="R45" s="493">
        <v>1</v>
      </c>
      <c r="S45" s="493">
        <v>33</v>
      </c>
      <c r="T45" s="494">
        <v>33</v>
      </c>
      <c r="U45" s="495">
        <v>41</v>
      </c>
      <c r="V45" s="496">
        <v>6</v>
      </c>
      <c r="W45" s="492">
        <v>127</v>
      </c>
      <c r="X45" s="492">
        <v>98</v>
      </c>
      <c r="Y45" s="492">
        <v>108</v>
      </c>
      <c r="Z45" s="492">
        <v>48</v>
      </c>
      <c r="AA45" s="495">
        <v>16</v>
      </c>
      <c r="AB45" s="43"/>
      <c r="AC45" s="496">
        <v>24</v>
      </c>
      <c r="AD45" s="496">
        <v>3</v>
      </c>
      <c r="AE45" s="43">
        <v>23</v>
      </c>
      <c r="AF45" s="424">
        <v>23</v>
      </c>
      <c r="AG45" s="355">
        <v>23</v>
      </c>
      <c r="AH45" s="43">
        <v>23</v>
      </c>
      <c r="AI45" s="43">
        <v>23</v>
      </c>
      <c r="AJ45" s="43">
        <v>23</v>
      </c>
      <c r="AK45" s="43">
        <v>23</v>
      </c>
      <c r="AL45" s="43">
        <v>23</v>
      </c>
      <c r="AM45" s="43" t="s">
        <v>277</v>
      </c>
      <c r="AN45" s="43" t="s">
        <v>277</v>
      </c>
      <c r="AO45" s="43">
        <v>23</v>
      </c>
      <c r="AP45" s="43">
        <v>23</v>
      </c>
      <c r="AQ45" s="43">
        <v>23</v>
      </c>
      <c r="AR45" s="424">
        <v>23</v>
      </c>
      <c r="AS45" s="355">
        <v>23</v>
      </c>
      <c r="AT45" s="43">
        <v>23</v>
      </c>
      <c r="AU45" s="43">
        <v>23</v>
      </c>
      <c r="AV45" s="43">
        <v>23</v>
      </c>
      <c r="AW45" s="43">
        <v>23</v>
      </c>
      <c r="AX45" s="43">
        <v>23</v>
      </c>
      <c r="AY45" s="43">
        <v>23</v>
      </c>
      <c r="AZ45" s="43">
        <v>23</v>
      </c>
      <c r="BA45" s="43">
        <v>23</v>
      </c>
      <c r="BB45" s="769">
        <v>23</v>
      </c>
      <c r="BC45" s="43">
        <v>23</v>
      </c>
      <c r="BD45" s="424">
        <v>23</v>
      </c>
      <c r="BE45" s="769" t="s">
        <v>12</v>
      </c>
      <c r="BF45" s="43" t="s">
        <v>12</v>
      </c>
      <c r="BG45" s="43" t="s">
        <v>12</v>
      </c>
      <c r="BH45" s="43" t="s">
        <v>12</v>
      </c>
      <c r="BI45" s="43" t="s">
        <v>12</v>
      </c>
      <c r="BJ45" s="43" t="s">
        <v>12</v>
      </c>
      <c r="BK45" s="43">
        <v>23</v>
      </c>
      <c r="BL45" s="43">
        <v>23</v>
      </c>
      <c r="BM45" s="43">
        <v>23</v>
      </c>
      <c r="BN45" s="43">
        <v>23</v>
      </c>
      <c r="BO45" s="43" t="s">
        <v>12</v>
      </c>
      <c r="BP45" s="424" t="s">
        <v>269</v>
      </c>
      <c r="BQ45" s="769" t="s">
        <v>269</v>
      </c>
      <c r="BR45" s="43" t="s">
        <v>269</v>
      </c>
      <c r="BS45" s="43" t="s">
        <v>269</v>
      </c>
      <c r="BT45" s="43" t="s">
        <v>269</v>
      </c>
      <c r="BU45" s="43" t="s">
        <v>269</v>
      </c>
      <c r="BV45" s="43" t="s">
        <v>269</v>
      </c>
      <c r="BW45" s="43" t="s">
        <v>269</v>
      </c>
      <c r="BX45" s="43" t="s">
        <v>269</v>
      </c>
      <c r="BY45" s="43">
        <v>23</v>
      </c>
      <c r="BZ45" s="43">
        <v>23</v>
      </c>
      <c r="CA45" s="43">
        <v>23</v>
      </c>
      <c r="CB45" s="424">
        <v>23</v>
      </c>
      <c r="CC45" s="355">
        <v>1</v>
      </c>
      <c r="CD45" s="793">
        <v>60</v>
      </c>
      <c r="CE45" s="793">
        <v>60</v>
      </c>
      <c r="CF45" s="793">
        <v>60</v>
      </c>
      <c r="CG45" s="793">
        <v>60</v>
      </c>
      <c r="CH45" s="43">
        <v>1</v>
      </c>
      <c r="CI45" s="43">
        <v>23</v>
      </c>
      <c r="CJ45" s="43">
        <v>23</v>
      </c>
      <c r="CK45" s="43">
        <v>23</v>
      </c>
      <c r="CL45" s="43">
        <v>23</v>
      </c>
      <c r="CM45" s="43">
        <v>23</v>
      </c>
      <c r="CN45" s="424">
        <v>23</v>
      </c>
      <c r="CO45" s="355">
        <v>23</v>
      </c>
      <c r="CP45" s="43">
        <v>23</v>
      </c>
      <c r="CQ45" s="43">
        <v>23</v>
      </c>
      <c r="CR45" s="43">
        <v>23</v>
      </c>
      <c r="CS45" s="43">
        <v>23</v>
      </c>
      <c r="CT45" s="43">
        <v>23</v>
      </c>
      <c r="CU45" s="43">
        <v>23</v>
      </c>
      <c r="CV45" s="43">
        <v>23</v>
      </c>
      <c r="CW45" s="43">
        <v>23</v>
      </c>
      <c r="CX45" s="43">
        <v>23</v>
      </c>
      <c r="CY45" s="43">
        <v>1</v>
      </c>
      <c r="CZ45" s="794">
        <v>50</v>
      </c>
      <c r="DA45" s="797">
        <v>50</v>
      </c>
      <c r="DB45" s="793">
        <v>50</v>
      </c>
      <c r="DC45" s="793">
        <v>50</v>
      </c>
      <c r="DD45" s="43">
        <v>1</v>
      </c>
      <c r="DE45" s="43">
        <v>23</v>
      </c>
      <c r="DF45" s="43">
        <v>23</v>
      </c>
      <c r="DG45" s="43">
        <v>23</v>
      </c>
      <c r="DH45" s="43">
        <v>23</v>
      </c>
      <c r="DI45" s="43">
        <v>23</v>
      </c>
      <c r="DJ45" s="43">
        <v>23</v>
      </c>
      <c r="DK45" s="43">
        <v>23</v>
      </c>
      <c r="DL45" s="424" t="s">
        <v>13</v>
      </c>
      <c r="DM45" s="355" t="s">
        <v>13</v>
      </c>
      <c r="DN45" s="43" t="s">
        <v>13</v>
      </c>
      <c r="DO45" s="424" t="s">
        <v>13</v>
      </c>
      <c r="DP45" s="355" t="s">
        <v>13</v>
      </c>
      <c r="DQ45" s="43">
        <v>23</v>
      </c>
      <c r="DR45" s="43">
        <v>23</v>
      </c>
      <c r="DS45" s="43">
        <v>23</v>
      </c>
      <c r="DT45" s="43">
        <v>23</v>
      </c>
      <c r="DU45" s="43">
        <v>23</v>
      </c>
      <c r="DV45" s="43">
        <v>23</v>
      </c>
      <c r="DW45" s="43">
        <v>23</v>
      </c>
      <c r="DX45" s="424">
        <v>23</v>
      </c>
      <c r="DY45" s="355">
        <v>23</v>
      </c>
      <c r="DZ45" s="43">
        <v>23</v>
      </c>
      <c r="EA45" s="43">
        <v>23</v>
      </c>
      <c r="EB45" s="43">
        <v>23</v>
      </c>
      <c r="EC45" s="43">
        <v>23</v>
      </c>
      <c r="ED45" s="43">
        <v>23</v>
      </c>
      <c r="EE45" s="43">
        <v>23</v>
      </c>
      <c r="EF45" s="43">
        <v>23</v>
      </c>
      <c r="EG45" s="43">
        <v>23</v>
      </c>
      <c r="EH45" s="43">
        <v>23</v>
      </c>
      <c r="EI45" s="43">
        <v>23</v>
      </c>
      <c r="EJ45" s="424">
        <v>23</v>
      </c>
      <c r="EK45" s="355">
        <v>23</v>
      </c>
      <c r="EL45" s="43">
        <v>23</v>
      </c>
      <c r="EM45" s="43">
        <v>23</v>
      </c>
      <c r="EN45" s="43">
        <v>23</v>
      </c>
      <c r="EO45" s="43">
        <v>23</v>
      </c>
      <c r="EP45" s="43">
        <v>23</v>
      </c>
      <c r="EQ45" s="43">
        <v>23</v>
      </c>
      <c r="ER45" s="43">
        <v>23</v>
      </c>
      <c r="ES45" s="43">
        <v>23</v>
      </c>
      <c r="ET45" s="43">
        <v>23</v>
      </c>
      <c r="EU45" s="43">
        <v>23</v>
      </c>
      <c r="EV45" s="424">
        <v>23</v>
      </c>
      <c r="EW45" s="355">
        <v>23</v>
      </c>
      <c r="EX45" s="43">
        <v>23</v>
      </c>
      <c r="EY45" s="43">
        <v>23</v>
      </c>
      <c r="EZ45" s="43">
        <v>23</v>
      </c>
      <c r="FA45" s="43">
        <v>23</v>
      </c>
      <c r="FB45" s="43">
        <v>23</v>
      </c>
      <c r="FC45" s="43">
        <v>23</v>
      </c>
      <c r="FD45" s="43">
        <v>23</v>
      </c>
      <c r="FE45" s="43">
        <v>23</v>
      </c>
      <c r="FF45" s="43">
        <v>23</v>
      </c>
      <c r="FG45" s="43">
        <v>23</v>
      </c>
      <c r="FH45" s="424">
        <v>23</v>
      </c>
      <c r="FI45" s="355">
        <v>23</v>
      </c>
      <c r="FJ45" s="43">
        <v>23</v>
      </c>
      <c r="FK45" s="43">
        <v>23</v>
      </c>
      <c r="FL45" s="43">
        <v>23</v>
      </c>
      <c r="FM45" s="43">
        <v>23</v>
      </c>
      <c r="FN45" s="43">
        <v>23</v>
      </c>
      <c r="FO45" s="43" t="s">
        <v>197</v>
      </c>
      <c r="FP45" s="43" t="s">
        <v>197</v>
      </c>
      <c r="FQ45" s="43" t="s">
        <v>197</v>
      </c>
      <c r="FR45" s="43" t="s">
        <v>197</v>
      </c>
      <c r="FS45" s="43" t="s">
        <v>197</v>
      </c>
      <c r="FT45" s="43">
        <v>23</v>
      </c>
      <c r="FU45" s="43" t="s">
        <v>14</v>
      </c>
      <c r="FV45" s="43" t="s">
        <v>14</v>
      </c>
      <c r="FW45" s="424" t="s">
        <v>14</v>
      </c>
      <c r="FX45" s="355" t="s">
        <v>14</v>
      </c>
      <c r="FY45" s="43" t="s">
        <v>14</v>
      </c>
      <c r="FZ45" s="43" t="s">
        <v>14</v>
      </c>
      <c r="GA45" s="43">
        <v>23</v>
      </c>
      <c r="GB45" s="43">
        <v>23</v>
      </c>
      <c r="GC45" s="43">
        <v>23</v>
      </c>
      <c r="GD45" s="43">
        <v>23</v>
      </c>
      <c r="GE45" s="43">
        <v>23</v>
      </c>
      <c r="GF45" s="424">
        <v>23</v>
      </c>
      <c r="GG45" s="355">
        <v>23</v>
      </c>
      <c r="GH45" s="43">
        <v>23</v>
      </c>
      <c r="GI45" s="43">
        <v>23</v>
      </c>
      <c r="GJ45" s="43">
        <v>23</v>
      </c>
      <c r="GK45" s="43">
        <v>23</v>
      </c>
      <c r="GL45" s="43">
        <v>23</v>
      </c>
      <c r="GM45" s="43">
        <v>23</v>
      </c>
      <c r="GN45" s="43">
        <v>23</v>
      </c>
      <c r="GO45" s="43" t="s">
        <v>195</v>
      </c>
      <c r="GP45" s="43" t="s">
        <v>195</v>
      </c>
      <c r="GQ45" s="43" t="s">
        <v>195</v>
      </c>
      <c r="GR45" s="424" t="s">
        <v>195</v>
      </c>
      <c r="GS45" s="410">
        <v>3657</v>
      </c>
      <c r="GT45" s="384">
        <f t="shared" si="13"/>
        <v>7399</v>
      </c>
      <c r="GU45" s="154">
        <f t="shared" si="14"/>
        <v>1</v>
      </c>
      <c r="GV45" s="457">
        <f t="shared" si="15"/>
        <v>0</v>
      </c>
      <c r="GW45" s="487">
        <f>ROUND([5]Résumé!$P49/30.4,0)</f>
        <v>24</v>
      </c>
      <c r="GX45" s="186" t="str">
        <f t="shared" ref="GX45:GX76" si="16">H35</f>
        <v>D638</v>
      </c>
      <c r="GY45" s="374">
        <f t="shared" si="12"/>
        <v>43556</v>
      </c>
      <c r="GZ45" s="374" t="str">
        <f>IF(COUNTIF($I35:$GR35,$GZ$12)=0,"N",HLOOKUP($GZ$12,$I35:$GR$80,$HG45,FALSE))</f>
        <v>N</v>
      </c>
      <c r="HA45" s="374">
        <f>IF(COUNTIF($I35:$GR35,$HA$12)=0,"N",HLOOKUP($HA$12,$I35:$GR$80,$HG45,FALSE))</f>
        <v>43556</v>
      </c>
      <c r="HB45" s="374" t="str">
        <f>IF(COUNTIF($I35:$GR35,$HB$12)=0,"N",HLOOKUP($HB$12,$I35:$GR$80,$HG45,FALSE))</f>
        <v>N</v>
      </c>
      <c r="HC45" s="374" t="str">
        <f>IF(COUNTIF($I35:$GR35,$HC$12)=0,"N",HLOOKUP($HC$12,$I35:$GR$80,$HG45,FALSE))</f>
        <v>N</v>
      </c>
      <c r="HD45" s="374" t="str">
        <f>IF(COUNTIF($I35:$GR35,$HD$12)=0,"N",HLOOKUP($HD$12,$I35:$GR$80,$HG45,FALSE))</f>
        <v>N</v>
      </c>
      <c r="HE45" s="374" t="str">
        <f>IF(COUNTIF($I35:$GR35,$HE$12)=0,"N",HLOOKUP($HE$12,$I35:$GR$80,$HG45,FALSE))</f>
        <v>N</v>
      </c>
      <c r="HF45" s="186">
        <v>34</v>
      </c>
      <c r="HG45" s="186">
        <v>46</v>
      </c>
      <c r="HH45" s="374" t="str">
        <f t="shared" si="6"/>
        <v>N</v>
      </c>
      <c r="HI45" s="374">
        <f t="shared" si="7"/>
        <v>43556</v>
      </c>
      <c r="HJ45" s="374" t="str">
        <f t="shared" si="8"/>
        <v>N</v>
      </c>
      <c r="HK45" s="374" t="str">
        <f t="shared" si="9"/>
        <v>N</v>
      </c>
      <c r="HL45" s="374" t="str">
        <f t="shared" si="10"/>
        <v>N</v>
      </c>
      <c r="HM45" s="374" t="str">
        <f t="shared" si="11"/>
        <v>N</v>
      </c>
      <c r="HN45" s="374">
        <f>IF(COUNTIF($I35:$GR35,"F")=0,"",HLOOKUP("F",$I35:$GR$80,$HG45,FALSE))</f>
        <v>43009</v>
      </c>
    </row>
    <row r="46" spans="1:224" ht="15.75" customHeight="1" x14ac:dyDescent="0.2">
      <c r="A46" s="5" t="str">
        <f>[5]Résumé!$I50</f>
        <v>V20</v>
      </c>
      <c r="B46" s="36">
        <f>[5]Résumé!$L50</f>
        <v>1127.7599999999993</v>
      </c>
      <c r="C46" s="36" t="str">
        <f>'[2]AT 1292-15'!$AC73</f>
        <v>-</v>
      </c>
      <c r="D46" s="198" t="str">
        <f>'[6]Etat actuel'!$AD43</f>
        <v>EMRSVAFGU</v>
      </c>
      <c r="E46" s="164" t="s">
        <v>31</v>
      </c>
      <c r="F46" s="5">
        <f>[5]Résumé!$J50</f>
        <v>44330</v>
      </c>
      <c r="G46" s="14">
        <f t="shared" si="0"/>
        <v>44044</v>
      </c>
      <c r="H46" s="207" t="s">
        <v>152</v>
      </c>
      <c r="I46" s="493">
        <v>10</v>
      </c>
      <c r="J46" s="513">
        <v>30</v>
      </c>
      <c r="K46" s="513">
        <v>77</v>
      </c>
      <c r="L46" s="513">
        <v>45</v>
      </c>
      <c r="M46" s="513">
        <v>67</v>
      </c>
      <c r="N46" s="493">
        <v>36</v>
      </c>
      <c r="O46" s="493"/>
      <c r="P46" s="493"/>
      <c r="Q46" s="493">
        <v>10</v>
      </c>
      <c r="R46" s="493">
        <v>36</v>
      </c>
      <c r="S46" s="493">
        <v>23</v>
      </c>
      <c r="T46" s="494" t="s">
        <v>13</v>
      </c>
      <c r="U46" s="495" t="s">
        <v>13</v>
      </c>
      <c r="V46" s="496" t="s">
        <v>13</v>
      </c>
      <c r="W46" s="496" t="s">
        <v>13</v>
      </c>
      <c r="X46" s="496" t="s">
        <v>13</v>
      </c>
      <c r="Y46" s="496" t="s">
        <v>13</v>
      </c>
      <c r="Z46" s="496" t="s">
        <v>27</v>
      </c>
      <c r="AA46" s="496" t="s">
        <v>27</v>
      </c>
      <c r="AB46" s="496">
        <v>7</v>
      </c>
      <c r="AC46" s="496">
        <v>24</v>
      </c>
      <c r="AD46" s="496">
        <v>42</v>
      </c>
      <c r="AE46" s="43">
        <v>23</v>
      </c>
      <c r="AF46" s="424">
        <v>23</v>
      </c>
      <c r="AG46" s="355">
        <v>1</v>
      </c>
      <c r="AH46" s="716">
        <v>50</v>
      </c>
      <c r="AI46" s="716">
        <v>50</v>
      </c>
      <c r="AJ46" s="716">
        <v>50</v>
      </c>
      <c r="AK46" s="716">
        <v>50</v>
      </c>
      <c r="AL46" s="43">
        <v>1</v>
      </c>
      <c r="AM46" s="43">
        <v>23</v>
      </c>
      <c r="AN46" s="43">
        <v>23</v>
      </c>
      <c r="AO46" s="43">
        <v>23</v>
      </c>
      <c r="AP46" s="43">
        <v>23</v>
      </c>
      <c r="AQ46" s="43">
        <v>23</v>
      </c>
      <c r="AR46" s="424">
        <v>1</v>
      </c>
      <c r="AS46" s="355">
        <v>23</v>
      </c>
      <c r="AT46" s="43">
        <v>23</v>
      </c>
      <c r="AU46" s="43">
        <v>23</v>
      </c>
      <c r="AV46" s="43">
        <v>23</v>
      </c>
      <c r="AW46" s="43">
        <v>23</v>
      </c>
      <c r="AX46" s="43">
        <v>23</v>
      </c>
      <c r="AY46" s="43">
        <v>1</v>
      </c>
      <c r="AZ46" s="831">
        <v>60</v>
      </c>
      <c r="BA46" s="830">
        <v>60</v>
      </c>
      <c r="BB46" s="830">
        <v>60</v>
      </c>
      <c r="BC46" s="830">
        <v>60</v>
      </c>
      <c r="BD46" s="424">
        <v>1</v>
      </c>
      <c r="BE46" s="355">
        <v>23</v>
      </c>
      <c r="BF46" s="43">
        <v>23</v>
      </c>
      <c r="BG46" s="43">
        <v>23</v>
      </c>
      <c r="BH46" s="43">
        <v>23</v>
      </c>
      <c r="BI46" s="43">
        <v>23</v>
      </c>
      <c r="BJ46" s="43">
        <v>23</v>
      </c>
      <c r="BK46" s="43">
        <v>23</v>
      </c>
      <c r="BL46" s="43">
        <v>23</v>
      </c>
      <c r="BM46" s="43">
        <v>23</v>
      </c>
      <c r="BN46" s="43">
        <v>23</v>
      </c>
      <c r="BO46" s="43">
        <v>23</v>
      </c>
      <c r="BP46" s="424">
        <v>23</v>
      </c>
      <c r="BQ46" s="355" t="s">
        <v>197</v>
      </c>
      <c r="BR46" s="43" t="s">
        <v>197</v>
      </c>
      <c r="BS46" s="43" t="s">
        <v>197</v>
      </c>
      <c r="BT46" s="43" t="s">
        <v>197</v>
      </c>
      <c r="BU46" s="43">
        <v>23</v>
      </c>
      <c r="BV46" s="43">
        <v>23</v>
      </c>
      <c r="BW46" s="43">
        <v>23</v>
      </c>
      <c r="BX46" s="43" t="s">
        <v>14</v>
      </c>
      <c r="BY46" s="43" t="s">
        <v>14</v>
      </c>
      <c r="BZ46" s="43" t="s">
        <v>14</v>
      </c>
      <c r="CA46" s="43" t="s">
        <v>14</v>
      </c>
      <c r="CB46" s="43" t="s">
        <v>14</v>
      </c>
      <c r="CC46" s="43" t="s">
        <v>14</v>
      </c>
      <c r="CD46" s="43" t="s">
        <v>269</v>
      </c>
      <c r="CE46" s="43" t="s">
        <v>269</v>
      </c>
      <c r="CF46" s="43" t="s">
        <v>269</v>
      </c>
      <c r="CG46" s="43" t="s">
        <v>269</v>
      </c>
      <c r="CH46" s="43" t="s">
        <v>269</v>
      </c>
      <c r="CI46" s="43" t="s">
        <v>269</v>
      </c>
      <c r="CJ46" s="43">
        <v>23</v>
      </c>
      <c r="CK46" s="43">
        <v>23</v>
      </c>
      <c r="CL46" s="43">
        <v>23</v>
      </c>
      <c r="CM46" s="43">
        <v>23</v>
      </c>
      <c r="CN46" s="424">
        <v>23</v>
      </c>
      <c r="CO46" s="355">
        <v>23</v>
      </c>
      <c r="CP46" s="43">
        <v>23</v>
      </c>
      <c r="CQ46" s="43">
        <v>1</v>
      </c>
      <c r="CR46" s="793">
        <v>50</v>
      </c>
      <c r="CS46" s="793">
        <v>50</v>
      </c>
      <c r="CT46" s="793">
        <v>50</v>
      </c>
      <c r="CU46" s="793">
        <v>50</v>
      </c>
      <c r="CV46" s="43">
        <v>1</v>
      </c>
      <c r="CW46" s="43">
        <v>23</v>
      </c>
      <c r="CX46" s="43">
        <v>23</v>
      </c>
      <c r="CY46" s="43">
        <v>23</v>
      </c>
      <c r="CZ46" s="424">
        <v>23</v>
      </c>
      <c r="DA46" s="355">
        <v>23</v>
      </c>
      <c r="DB46" s="43">
        <v>23</v>
      </c>
      <c r="DC46" s="43">
        <v>23</v>
      </c>
      <c r="DD46" s="43">
        <v>23</v>
      </c>
      <c r="DE46" s="43">
        <v>23</v>
      </c>
      <c r="DF46" s="43">
        <v>23</v>
      </c>
      <c r="DG46" s="43">
        <v>23</v>
      </c>
      <c r="DH46" s="43">
        <v>23</v>
      </c>
      <c r="DI46" s="43">
        <v>23</v>
      </c>
      <c r="DJ46" s="43">
        <v>23</v>
      </c>
      <c r="DK46" s="43">
        <v>23</v>
      </c>
      <c r="DL46" s="424">
        <v>23</v>
      </c>
      <c r="DM46" s="355">
        <v>1</v>
      </c>
      <c r="DN46" s="793">
        <v>60</v>
      </c>
      <c r="DO46" s="793">
        <v>60</v>
      </c>
      <c r="DP46" s="793">
        <v>60</v>
      </c>
      <c r="DQ46" s="793">
        <v>60</v>
      </c>
      <c r="DR46" s="43">
        <v>1</v>
      </c>
      <c r="DS46" s="43">
        <v>23</v>
      </c>
      <c r="DT46" s="43">
        <v>23</v>
      </c>
      <c r="DU46" s="43">
        <v>23</v>
      </c>
      <c r="DV46" s="43">
        <v>23</v>
      </c>
      <c r="DW46" s="43">
        <v>23</v>
      </c>
      <c r="DX46" s="424">
        <v>23</v>
      </c>
      <c r="DY46" s="355">
        <v>23</v>
      </c>
      <c r="DZ46" s="43">
        <v>23</v>
      </c>
      <c r="EA46" s="43" t="s">
        <v>15</v>
      </c>
      <c r="EB46" s="43" t="s">
        <v>15</v>
      </c>
      <c r="EC46" s="43" t="s">
        <v>15</v>
      </c>
      <c r="ED46" s="43" t="s">
        <v>15</v>
      </c>
      <c r="EE46" s="424" t="s">
        <v>15</v>
      </c>
      <c r="EF46" s="355">
        <v>23</v>
      </c>
      <c r="EG46" s="43">
        <v>23</v>
      </c>
      <c r="EH46" s="43">
        <v>23</v>
      </c>
      <c r="EI46" s="43">
        <v>23</v>
      </c>
      <c r="EJ46" s="424">
        <v>23</v>
      </c>
      <c r="EK46" s="355">
        <v>23</v>
      </c>
      <c r="EL46" s="43">
        <v>23</v>
      </c>
      <c r="EM46" s="43">
        <v>23</v>
      </c>
      <c r="EN46" s="43">
        <v>23</v>
      </c>
      <c r="EO46" s="43">
        <v>23</v>
      </c>
      <c r="EP46" s="43">
        <v>23</v>
      </c>
      <c r="EQ46" s="43">
        <v>23</v>
      </c>
      <c r="ER46" s="43">
        <v>23</v>
      </c>
      <c r="ES46" s="43">
        <v>23</v>
      </c>
      <c r="ET46" s="43">
        <v>23</v>
      </c>
      <c r="EU46" s="43">
        <v>23</v>
      </c>
      <c r="EV46" s="424">
        <v>23</v>
      </c>
      <c r="EW46" s="355">
        <v>23</v>
      </c>
      <c r="EX46" s="43">
        <v>23</v>
      </c>
      <c r="EY46" s="43">
        <v>23</v>
      </c>
      <c r="EZ46" s="43">
        <v>23</v>
      </c>
      <c r="FA46" s="43">
        <v>23</v>
      </c>
      <c r="FB46" s="43">
        <v>23</v>
      </c>
      <c r="FC46" s="43">
        <v>23</v>
      </c>
      <c r="FD46" s="43">
        <v>23</v>
      </c>
      <c r="FE46" s="43">
        <v>23</v>
      </c>
      <c r="FF46" s="43">
        <v>23</v>
      </c>
      <c r="FG46" s="43">
        <v>23</v>
      </c>
      <c r="FH46" s="424">
        <v>23</v>
      </c>
      <c r="FI46" s="355">
        <v>23</v>
      </c>
      <c r="FJ46" s="43">
        <v>23</v>
      </c>
      <c r="FK46" s="43">
        <v>23</v>
      </c>
      <c r="FL46" s="43">
        <v>23</v>
      </c>
      <c r="FM46" s="43">
        <v>23</v>
      </c>
      <c r="FN46" s="43">
        <v>23</v>
      </c>
      <c r="FO46" s="43">
        <v>23</v>
      </c>
      <c r="FP46" s="43">
        <v>23</v>
      </c>
      <c r="FQ46" s="43">
        <v>23</v>
      </c>
      <c r="FR46" s="43">
        <v>23</v>
      </c>
      <c r="FS46" s="43">
        <v>23</v>
      </c>
      <c r="FT46" s="424">
        <v>23</v>
      </c>
      <c r="FU46" s="355">
        <v>23</v>
      </c>
      <c r="FV46" s="43">
        <v>23</v>
      </c>
      <c r="FW46" s="43">
        <v>23</v>
      </c>
      <c r="FX46" s="43">
        <v>23</v>
      </c>
      <c r="FY46" s="43">
        <v>23</v>
      </c>
      <c r="FZ46" s="43">
        <v>23</v>
      </c>
      <c r="GA46" s="43">
        <v>23</v>
      </c>
      <c r="GB46" s="43">
        <v>23</v>
      </c>
      <c r="GC46" s="43" t="s">
        <v>16</v>
      </c>
      <c r="GD46" s="43" t="s">
        <v>16</v>
      </c>
      <c r="GE46" s="43" t="s">
        <v>16</v>
      </c>
      <c r="GF46" s="424" t="s">
        <v>16</v>
      </c>
      <c r="GG46" s="355" t="s">
        <v>16</v>
      </c>
      <c r="GH46" s="43" t="s">
        <v>16</v>
      </c>
      <c r="GI46" s="43" t="s">
        <v>16</v>
      </c>
      <c r="GJ46" s="43">
        <v>23</v>
      </c>
      <c r="GK46" s="424">
        <v>23</v>
      </c>
      <c r="GL46" s="355">
        <v>23</v>
      </c>
      <c r="GM46" s="43">
        <v>23</v>
      </c>
      <c r="GN46" s="43">
        <v>23</v>
      </c>
      <c r="GO46" s="43" t="s">
        <v>195</v>
      </c>
      <c r="GP46" s="43" t="s">
        <v>195</v>
      </c>
      <c r="GQ46" s="43" t="s">
        <v>195</v>
      </c>
      <c r="GR46" s="424" t="s">
        <v>195</v>
      </c>
      <c r="GS46" s="410">
        <v>3370</v>
      </c>
      <c r="GT46" s="384">
        <f t="shared" si="13"/>
        <v>7265</v>
      </c>
      <c r="GU46" s="154">
        <f t="shared" si="14"/>
        <v>2</v>
      </c>
      <c r="GV46" s="457">
        <f t="shared" si="15"/>
        <v>0</v>
      </c>
      <c r="GW46" s="487">
        <f>ROUND([5]Résumé!$P50/30.4,0)</f>
        <v>24</v>
      </c>
      <c r="GX46" s="186" t="str">
        <f t="shared" si="16"/>
        <v>D639</v>
      </c>
      <c r="GY46" s="374">
        <f t="shared" si="12"/>
        <v>43466</v>
      </c>
      <c r="GZ46" s="374" t="str">
        <f>IF(COUNTIF($I36:$GR36,$GZ$12)=0,"N",HLOOKUP($GZ$12,$I36:$GR$80,$HG46,FALSE))</f>
        <v>N</v>
      </c>
      <c r="HA46" s="374">
        <f>IF(COUNTIF($I36:$GR36,$HA$12)=0,"N",HLOOKUP($HA$12,$I36:$GR$80,$HG46,FALSE))</f>
        <v>43466</v>
      </c>
      <c r="HB46" s="374">
        <f>IF(COUNTIF($I36:$GR36,$HB$12)=0,"N",HLOOKUP($HB$12,$I36:$GR$80,$HG46,FALSE))</f>
        <v>45261</v>
      </c>
      <c r="HC46" s="374">
        <f>IF(COUNTIF($I36:$GR36,$HC$12)=0,"N",HLOOKUP($HC$12,$I36:$GR$80,$HG46,FALSE))</f>
        <v>47027</v>
      </c>
      <c r="HD46" s="374" t="str">
        <f>IF(COUNTIF($I36:$GR36,$HD$12)=0,"N",HLOOKUP($HD$12,$I36:$GR$80,$HG46,FALSE))</f>
        <v>N</v>
      </c>
      <c r="HE46" s="374" t="str">
        <f>IF(COUNTIF($I36:$GR36,$HE$12)=0,"N",HLOOKUP($HE$12,$I36:$GR$80,$HG46,FALSE))</f>
        <v>N</v>
      </c>
      <c r="HF46" s="186">
        <v>35</v>
      </c>
      <c r="HG46" s="186">
        <v>45</v>
      </c>
      <c r="HH46" s="374" t="str">
        <f t="shared" si="6"/>
        <v>N</v>
      </c>
      <c r="HI46" s="374">
        <f t="shared" si="7"/>
        <v>43466</v>
      </c>
      <c r="HJ46" s="374">
        <f t="shared" si="8"/>
        <v>45261</v>
      </c>
      <c r="HK46" s="374">
        <f t="shared" si="9"/>
        <v>47027</v>
      </c>
      <c r="HL46" s="374" t="str">
        <f t="shared" si="10"/>
        <v>N</v>
      </c>
      <c r="HM46" s="374" t="str">
        <f t="shared" si="11"/>
        <v>N</v>
      </c>
      <c r="HN46" s="374">
        <f>IF(COUNTIF($I36:$GR36,"F")=0,"",HLOOKUP("F",$I36:$GR$80,$HG46,FALSE))</f>
        <v>43009</v>
      </c>
    </row>
    <row r="47" spans="1:224" ht="15.75" customHeight="1" x14ac:dyDescent="0.2">
      <c r="A47" s="5" t="str">
        <f>[5]Résumé!$I51</f>
        <v>V10</v>
      </c>
      <c r="B47" s="36">
        <f>[5]Résumé!$L51</f>
        <v>655.14999999999964</v>
      </c>
      <c r="C47" s="36" t="str">
        <f>'[2]AT 1292-15'!$AC74</f>
        <v>-</v>
      </c>
      <c r="D47" s="198" t="str">
        <f>'[6]Etat actuel'!$AD44</f>
        <v>EMRSVAFG</v>
      </c>
      <c r="E47" s="164" t="s">
        <v>31</v>
      </c>
      <c r="F47" s="5">
        <f>[5]Résumé!$J51</f>
        <v>44074</v>
      </c>
      <c r="G47" s="14">
        <f t="shared" si="0"/>
        <v>43435</v>
      </c>
      <c r="H47" s="207" t="s">
        <v>153</v>
      </c>
      <c r="I47" s="493">
        <v>22</v>
      </c>
      <c r="J47" s="493">
        <v>15</v>
      </c>
      <c r="K47" s="493">
        <v>28</v>
      </c>
      <c r="L47" s="493" t="s">
        <v>17</v>
      </c>
      <c r="M47" s="493" t="s">
        <v>17</v>
      </c>
      <c r="N47" s="493" t="s">
        <v>27</v>
      </c>
      <c r="O47" s="493" t="s">
        <v>27</v>
      </c>
      <c r="P47" s="493" t="s">
        <v>27</v>
      </c>
      <c r="Q47" s="493" t="s">
        <v>27</v>
      </c>
      <c r="R47" s="493" t="s">
        <v>27</v>
      </c>
      <c r="S47" s="493">
        <v>1</v>
      </c>
      <c r="T47" s="494">
        <v>1</v>
      </c>
      <c r="U47" s="495">
        <v>20</v>
      </c>
      <c r="V47" s="496">
        <v>26</v>
      </c>
      <c r="W47" s="496">
        <v>29</v>
      </c>
      <c r="X47" s="492">
        <v>80</v>
      </c>
      <c r="Y47" s="492">
        <v>118</v>
      </c>
      <c r="Z47" s="492">
        <v>99</v>
      </c>
      <c r="AA47" s="492">
        <v>113</v>
      </c>
      <c r="AB47" s="492">
        <v>16</v>
      </c>
      <c r="AC47" s="496">
        <v>30</v>
      </c>
      <c r="AD47" s="496">
        <v>5</v>
      </c>
      <c r="AE47" s="43">
        <v>1</v>
      </c>
      <c r="AF47" s="719">
        <v>50</v>
      </c>
      <c r="AG47" s="720">
        <v>50</v>
      </c>
      <c r="AH47" s="721">
        <v>50</v>
      </c>
      <c r="AI47" s="721">
        <v>50</v>
      </c>
      <c r="AJ47" s="43">
        <v>1</v>
      </c>
      <c r="AK47" s="43">
        <v>23</v>
      </c>
      <c r="AL47" s="43">
        <v>23</v>
      </c>
      <c r="AM47" s="43">
        <v>23</v>
      </c>
      <c r="AN47" s="43">
        <v>23</v>
      </c>
      <c r="AO47" s="43">
        <v>23</v>
      </c>
      <c r="AP47" s="43">
        <v>23</v>
      </c>
      <c r="AQ47" s="43">
        <v>23</v>
      </c>
      <c r="AR47" s="424">
        <v>23</v>
      </c>
      <c r="AS47" s="769">
        <v>23</v>
      </c>
      <c r="AT47" s="43">
        <v>23</v>
      </c>
      <c r="AU47" s="43">
        <v>23</v>
      </c>
      <c r="AV47" s="43">
        <v>23</v>
      </c>
      <c r="AW47" s="43">
        <v>23</v>
      </c>
      <c r="AX47" s="43">
        <v>23</v>
      </c>
      <c r="AY47" s="43">
        <v>23</v>
      </c>
      <c r="AZ47" s="43">
        <v>23</v>
      </c>
      <c r="BA47" s="43">
        <v>23</v>
      </c>
      <c r="BB47" s="43">
        <v>23</v>
      </c>
      <c r="BC47" s="43">
        <v>21</v>
      </c>
      <c r="BD47" s="43" t="s">
        <v>12</v>
      </c>
      <c r="BE47" s="43" t="s">
        <v>12</v>
      </c>
      <c r="BF47" s="43" t="s">
        <v>12</v>
      </c>
      <c r="BG47" s="43" t="s">
        <v>12</v>
      </c>
      <c r="BH47" s="43" t="s">
        <v>12</v>
      </c>
      <c r="BI47" s="43" t="s">
        <v>12</v>
      </c>
      <c r="BJ47" s="43">
        <v>23</v>
      </c>
      <c r="BK47" s="43">
        <v>23</v>
      </c>
      <c r="BL47" s="43">
        <v>23</v>
      </c>
      <c r="BM47" s="43">
        <v>23</v>
      </c>
      <c r="BN47" s="43">
        <v>23</v>
      </c>
      <c r="BO47" s="43">
        <v>23</v>
      </c>
      <c r="BP47" s="424">
        <v>23</v>
      </c>
      <c r="BQ47" s="355">
        <v>23</v>
      </c>
      <c r="BR47" s="43">
        <v>23</v>
      </c>
      <c r="BS47" s="43">
        <v>23</v>
      </c>
      <c r="BT47" s="43">
        <v>23</v>
      </c>
      <c r="BU47" s="43">
        <v>23</v>
      </c>
      <c r="BV47" s="43">
        <v>23</v>
      </c>
      <c r="BW47" s="43">
        <v>23</v>
      </c>
      <c r="BX47" s="43">
        <v>23</v>
      </c>
      <c r="BY47" s="43">
        <v>1</v>
      </c>
      <c r="BZ47" s="798">
        <v>70</v>
      </c>
      <c r="CA47" s="798">
        <v>70</v>
      </c>
      <c r="CB47" s="799">
        <v>70</v>
      </c>
      <c r="CC47" s="795">
        <v>60</v>
      </c>
      <c r="CD47" s="43">
        <v>1</v>
      </c>
      <c r="CE47" s="43">
        <v>23</v>
      </c>
      <c r="CF47" s="43">
        <v>23</v>
      </c>
      <c r="CG47" s="43">
        <v>23</v>
      </c>
      <c r="CH47" s="43">
        <v>23</v>
      </c>
      <c r="CI47" s="43">
        <v>23</v>
      </c>
      <c r="CJ47" s="43">
        <v>23</v>
      </c>
      <c r="CK47" s="43">
        <v>23</v>
      </c>
      <c r="CL47" s="43">
        <v>23</v>
      </c>
      <c r="CM47" s="43">
        <v>23</v>
      </c>
      <c r="CN47" s="424">
        <v>23</v>
      </c>
      <c r="CO47" s="43">
        <v>23</v>
      </c>
      <c r="CP47" s="43">
        <v>23</v>
      </c>
      <c r="CQ47" s="43">
        <v>23</v>
      </c>
      <c r="CR47" s="43">
        <v>23</v>
      </c>
      <c r="CS47" s="43">
        <v>23</v>
      </c>
      <c r="CT47" s="43">
        <v>23</v>
      </c>
      <c r="CU47" s="43">
        <v>23</v>
      </c>
      <c r="CV47" s="43">
        <v>23</v>
      </c>
      <c r="CW47" s="43">
        <v>23</v>
      </c>
      <c r="CX47" s="43">
        <v>23</v>
      </c>
      <c r="CY47" s="43">
        <v>23</v>
      </c>
      <c r="CZ47" s="424">
        <v>23</v>
      </c>
      <c r="DA47" s="355">
        <v>23</v>
      </c>
      <c r="DB47" s="43">
        <v>23</v>
      </c>
      <c r="DC47" s="43" t="s">
        <v>13</v>
      </c>
      <c r="DD47" s="43" t="s">
        <v>13</v>
      </c>
      <c r="DE47" s="43" t="s">
        <v>13</v>
      </c>
      <c r="DF47" s="43" t="s">
        <v>13</v>
      </c>
      <c r="DG47" s="43" t="s">
        <v>13</v>
      </c>
      <c r="DH47" s="43" t="s">
        <v>269</v>
      </c>
      <c r="DI47" s="43" t="s">
        <v>269</v>
      </c>
      <c r="DJ47" s="43" t="s">
        <v>269</v>
      </c>
      <c r="DK47" s="43" t="s">
        <v>269</v>
      </c>
      <c r="DL47" s="424" t="s">
        <v>269</v>
      </c>
      <c r="DM47" s="769" t="s">
        <v>269</v>
      </c>
      <c r="DN47" s="43">
        <v>23</v>
      </c>
      <c r="DO47" s="43">
        <v>23</v>
      </c>
      <c r="DP47" s="43">
        <v>23</v>
      </c>
      <c r="DQ47" s="43">
        <v>23</v>
      </c>
      <c r="DR47" s="43">
        <v>23</v>
      </c>
      <c r="DS47" s="43">
        <v>23</v>
      </c>
      <c r="DT47" s="43">
        <v>23</v>
      </c>
      <c r="DU47" s="43">
        <v>1</v>
      </c>
      <c r="DV47" s="793">
        <v>60</v>
      </c>
      <c r="DW47" s="793">
        <v>60</v>
      </c>
      <c r="DX47" s="794">
        <v>60</v>
      </c>
      <c r="DY47" s="795">
        <v>60</v>
      </c>
      <c r="DZ47" s="43">
        <v>1</v>
      </c>
      <c r="EA47" s="43">
        <v>23</v>
      </c>
      <c r="EB47" s="43">
        <v>23</v>
      </c>
      <c r="EC47" s="43">
        <v>23</v>
      </c>
      <c r="ED47" s="43">
        <v>23</v>
      </c>
      <c r="EE47" s="43">
        <v>23</v>
      </c>
      <c r="EF47" s="43">
        <v>23</v>
      </c>
      <c r="EG47" s="43">
        <v>23</v>
      </c>
      <c r="EH47" s="43">
        <v>23</v>
      </c>
      <c r="EI47" s="43">
        <v>23</v>
      </c>
      <c r="EJ47" s="424">
        <v>23</v>
      </c>
      <c r="EK47" s="355">
        <v>23</v>
      </c>
      <c r="EL47" s="43">
        <v>23</v>
      </c>
      <c r="EM47" s="43">
        <v>23</v>
      </c>
      <c r="EN47" s="43">
        <v>23</v>
      </c>
      <c r="EO47" s="43">
        <v>23</v>
      </c>
      <c r="EP47" s="43">
        <v>23</v>
      </c>
      <c r="EQ47" s="43">
        <v>23</v>
      </c>
      <c r="ER47" s="43">
        <v>23</v>
      </c>
      <c r="ES47" s="43">
        <v>23</v>
      </c>
      <c r="ET47" s="43">
        <v>23</v>
      </c>
      <c r="EU47" s="43">
        <v>23</v>
      </c>
      <c r="EV47" s="424">
        <v>23</v>
      </c>
      <c r="EW47" s="355">
        <v>23</v>
      </c>
      <c r="EX47" s="43">
        <v>23</v>
      </c>
      <c r="EY47" s="43">
        <v>23</v>
      </c>
      <c r="EZ47" s="43">
        <v>23</v>
      </c>
      <c r="FA47" s="43">
        <v>23</v>
      </c>
      <c r="FB47" s="43">
        <v>23</v>
      </c>
      <c r="FC47" s="43">
        <v>23</v>
      </c>
      <c r="FD47" s="43">
        <v>23</v>
      </c>
      <c r="FE47" s="43">
        <v>23</v>
      </c>
      <c r="FF47" s="43">
        <v>23</v>
      </c>
      <c r="FG47" s="43">
        <v>23</v>
      </c>
      <c r="FH47" s="424">
        <v>23</v>
      </c>
      <c r="FI47" s="355" t="s">
        <v>14</v>
      </c>
      <c r="FJ47" s="43" t="s">
        <v>14</v>
      </c>
      <c r="FK47" s="43" t="s">
        <v>14</v>
      </c>
      <c r="FL47" s="43" t="s">
        <v>14</v>
      </c>
      <c r="FM47" s="43" t="s">
        <v>14</v>
      </c>
      <c r="FN47" s="43" t="s">
        <v>14</v>
      </c>
      <c r="FO47" s="43">
        <v>23</v>
      </c>
      <c r="FP47" s="43">
        <v>23</v>
      </c>
      <c r="FQ47" s="43">
        <v>23</v>
      </c>
      <c r="FR47" s="43">
        <v>23</v>
      </c>
      <c r="FS47" s="43">
        <v>23</v>
      </c>
      <c r="FT47" s="424">
        <v>23</v>
      </c>
      <c r="FU47" s="355">
        <v>23</v>
      </c>
      <c r="FV47" s="43">
        <v>23</v>
      </c>
      <c r="FW47" s="43">
        <v>23</v>
      </c>
      <c r="FX47" s="43">
        <v>23</v>
      </c>
      <c r="FY47" s="43">
        <v>23</v>
      </c>
      <c r="FZ47" s="43">
        <v>23</v>
      </c>
      <c r="GA47" s="43">
        <v>23</v>
      </c>
      <c r="GB47" s="43">
        <v>23</v>
      </c>
      <c r="GC47" s="43">
        <v>23</v>
      </c>
      <c r="GD47" s="43">
        <v>23</v>
      </c>
      <c r="GE47" s="43">
        <v>23</v>
      </c>
      <c r="GF47" s="424">
        <v>23</v>
      </c>
      <c r="GG47" s="355">
        <v>23</v>
      </c>
      <c r="GH47" s="43">
        <v>23</v>
      </c>
      <c r="GI47" s="43">
        <v>23</v>
      </c>
      <c r="GJ47" s="43">
        <v>23</v>
      </c>
      <c r="GK47" s="43">
        <v>23</v>
      </c>
      <c r="GL47" s="43">
        <v>23</v>
      </c>
      <c r="GM47" s="43">
        <v>23</v>
      </c>
      <c r="GN47" s="43">
        <v>23</v>
      </c>
      <c r="GO47" s="43" t="s">
        <v>195</v>
      </c>
      <c r="GP47" s="43" t="s">
        <v>195</v>
      </c>
      <c r="GQ47" s="43" t="s">
        <v>195</v>
      </c>
      <c r="GR47" s="424" t="s">
        <v>195</v>
      </c>
      <c r="GS47" s="410">
        <v>3726</v>
      </c>
      <c r="GT47" s="384">
        <f t="shared" si="13"/>
        <v>7918</v>
      </c>
      <c r="GU47" s="154">
        <f t="shared" si="14"/>
        <v>1</v>
      </c>
      <c r="GV47" s="457">
        <f t="shared" si="15"/>
        <v>0.25</v>
      </c>
      <c r="GW47" s="487">
        <f>ROUND([5]Résumé!$P51/30.4,0)</f>
        <v>24</v>
      </c>
      <c r="GX47" s="186" t="str">
        <f t="shared" si="16"/>
        <v>D640</v>
      </c>
      <c r="GY47" s="374">
        <f t="shared" si="12"/>
        <v>44044</v>
      </c>
      <c r="GZ47" s="374">
        <f>IF(COUNTIF($I37:$GR37,$GZ$12)=0,"N",HLOOKUP($GZ$12,$I37:$GR$80,$HG47,FALSE))</f>
        <v>42278</v>
      </c>
      <c r="HA47" s="374">
        <f>IF(COUNTIF($I37:$GR37,$HA$12)=0,"N",HLOOKUP($HA$12,$I37:$GR$80,$HG47,FALSE))</f>
        <v>44044</v>
      </c>
      <c r="HB47" s="374">
        <f>IF(COUNTIF($I37:$GR37,$HB$12)=0,"N",HLOOKUP($HB$12,$I37:$GR$80,$HG47,FALSE))</f>
        <v>45809</v>
      </c>
      <c r="HC47" s="374">
        <f>IF(COUNTIF($I37:$GR37,$HC$12)=0,"N",HLOOKUP($HC$12,$I37:$GR$80,$HG47,FALSE))</f>
        <v>47543</v>
      </c>
      <c r="HD47" s="374" t="str">
        <f>IF(COUNTIF($I37:$GR37,$HD$12)=0,"N",HLOOKUP($HD$12,$I37:$GR$80,$HG47,FALSE))</f>
        <v>N</v>
      </c>
      <c r="HE47" s="374" t="str">
        <f>IF(COUNTIF($I37:$GR37,$HE$12)=0,"N",HLOOKUP($HE$12,$I37:$GR$80,$HG47,FALSE))</f>
        <v>N</v>
      </c>
      <c r="HF47" s="186">
        <v>36</v>
      </c>
      <c r="HG47" s="186">
        <v>44</v>
      </c>
      <c r="HH47" s="374" t="str">
        <f t="shared" si="6"/>
        <v>N</v>
      </c>
      <c r="HI47" s="374">
        <f t="shared" si="7"/>
        <v>44044</v>
      </c>
      <c r="HJ47" s="374">
        <f t="shared" si="8"/>
        <v>45809</v>
      </c>
      <c r="HK47" s="374">
        <f t="shared" si="9"/>
        <v>47543</v>
      </c>
      <c r="HL47" s="374" t="str">
        <f t="shared" si="10"/>
        <v>N</v>
      </c>
      <c r="HM47" s="374" t="str">
        <f t="shared" si="11"/>
        <v>N</v>
      </c>
      <c r="HN47" s="374" t="str">
        <f>IF(COUNTIF($I37:$GR37,"F")=0,"",HLOOKUP("F",$I37:$GR$80,$HG47,FALSE))</f>
        <v/>
      </c>
    </row>
    <row r="48" spans="1:224" ht="15.75" customHeight="1" x14ac:dyDescent="0.2">
      <c r="A48" s="5"/>
      <c r="B48" s="36"/>
      <c r="C48" s="36" t="str">
        <f>'[2]AT 1292-15'!$AC75</f>
        <v>-</v>
      </c>
      <c r="D48" s="198"/>
      <c r="E48" s="212" t="s">
        <v>329</v>
      </c>
      <c r="F48" s="5"/>
      <c r="G48" s="14">
        <f t="shared" si="0"/>
        <v>48000</v>
      </c>
      <c r="H48" s="206" t="s">
        <v>154</v>
      </c>
      <c r="I48" s="493">
        <v>19</v>
      </c>
      <c r="J48" s="493" t="s">
        <v>195</v>
      </c>
      <c r="K48" s="493" t="s">
        <v>195</v>
      </c>
      <c r="L48" s="493" t="s">
        <v>195</v>
      </c>
      <c r="M48" s="493" t="s">
        <v>195</v>
      </c>
      <c r="N48" s="493" t="s">
        <v>195</v>
      </c>
      <c r="O48" s="493" t="s">
        <v>195</v>
      </c>
      <c r="P48" s="493" t="s">
        <v>195</v>
      </c>
      <c r="Q48" s="493" t="s">
        <v>195</v>
      </c>
      <c r="R48" s="493" t="s">
        <v>195</v>
      </c>
      <c r="S48" s="493" t="s">
        <v>195</v>
      </c>
      <c r="T48" s="494" t="s">
        <v>195</v>
      </c>
      <c r="U48" s="495" t="s">
        <v>195</v>
      </c>
      <c r="V48" s="496" t="s">
        <v>195</v>
      </c>
      <c r="W48" s="496" t="s">
        <v>195</v>
      </c>
      <c r="X48" s="496" t="s">
        <v>195</v>
      </c>
      <c r="Y48" s="496" t="s">
        <v>195</v>
      </c>
      <c r="Z48" s="496" t="s">
        <v>195</v>
      </c>
      <c r="AA48" s="496" t="s">
        <v>195</v>
      </c>
      <c r="AB48" s="496" t="s">
        <v>195</v>
      </c>
      <c r="AC48" s="496" t="s">
        <v>195</v>
      </c>
      <c r="AD48" s="496" t="s">
        <v>195</v>
      </c>
      <c r="AE48" s="43" t="s">
        <v>195</v>
      </c>
      <c r="AF48" s="424" t="s">
        <v>195</v>
      </c>
      <c r="AG48" s="355" t="s">
        <v>195</v>
      </c>
      <c r="AH48" s="43" t="s">
        <v>195</v>
      </c>
      <c r="AI48" s="43" t="s">
        <v>195</v>
      </c>
      <c r="AJ48" s="43" t="s">
        <v>195</v>
      </c>
      <c r="AK48" s="43" t="s">
        <v>195</v>
      </c>
      <c r="AL48" s="43" t="s">
        <v>195</v>
      </c>
      <c r="AM48" s="43" t="s">
        <v>195</v>
      </c>
      <c r="AN48" s="43" t="s">
        <v>195</v>
      </c>
      <c r="AO48" s="43" t="s">
        <v>195</v>
      </c>
      <c r="AP48" s="43" t="s">
        <v>195</v>
      </c>
      <c r="AQ48" s="43" t="s">
        <v>195</v>
      </c>
      <c r="AR48" s="424" t="s">
        <v>195</v>
      </c>
      <c r="AS48" s="355" t="s">
        <v>195</v>
      </c>
      <c r="AT48" s="43" t="s">
        <v>195</v>
      </c>
      <c r="AU48" s="43" t="s">
        <v>195</v>
      </c>
      <c r="AV48" s="43" t="s">
        <v>195</v>
      </c>
      <c r="AW48" s="43" t="s">
        <v>195</v>
      </c>
      <c r="AX48" s="43" t="s">
        <v>195</v>
      </c>
      <c r="AY48" s="43" t="s">
        <v>195</v>
      </c>
      <c r="AZ48" s="43" t="s">
        <v>195</v>
      </c>
      <c r="BA48" s="43" t="s">
        <v>195</v>
      </c>
      <c r="BB48" s="43" t="s">
        <v>195</v>
      </c>
      <c r="BC48" s="43" t="s">
        <v>195</v>
      </c>
      <c r="BD48" s="424" t="s">
        <v>195</v>
      </c>
      <c r="BE48" s="355" t="s">
        <v>195</v>
      </c>
      <c r="BF48" s="43" t="s">
        <v>195</v>
      </c>
      <c r="BG48" s="43" t="s">
        <v>195</v>
      </c>
      <c r="BH48" s="43" t="s">
        <v>195</v>
      </c>
      <c r="BI48" s="43" t="s">
        <v>195</v>
      </c>
      <c r="BJ48" s="43" t="s">
        <v>195</v>
      </c>
      <c r="BK48" s="43" t="s">
        <v>195</v>
      </c>
      <c r="BL48" s="43" t="s">
        <v>195</v>
      </c>
      <c r="BM48" s="43" t="s">
        <v>195</v>
      </c>
      <c r="BN48" s="43" t="s">
        <v>195</v>
      </c>
      <c r="BO48" s="43" t="s">
        <v>195</v>
      </c>
      <c r="BP48" s="424" t="s">
        <v>195</v>
      </c>
      <c r="BQ48" s="355" t="s">
        <v>195</v>
      </c>
      <c r="BR48" s="43" t="s">
        <v>195</v>
      </c>
      <c r="BS48" s="43" t="s">
        <v>195</v>
      </c>
      <c r="BT48" s="43" t="s">
        <v>195</v>
      </c>
      <c r="BU48" s="43" t="s">
        <v>195</v>
      </c>
      <c r="BV48" s="43" t="s">
        <v>195</v>
      </c>
      <c r="BW48" s="43" t="s">
        <v>195</v>
      </c>
      <c r="BX48" s="43" t="s">
        <v>195</v>
      </c>
      <c r="BY48" s="43" t="s">
        <v>195</v>
      </c>
      <c r="BZ48" s="43" t="s">
        <v>195</v>
      </c>
      <c r="CA48" s="43" t="s">
        <v>195</v>
      </c>
      <c r="CB48" s="424" t="s">
        <v>195</v>
      </c>
      <c r="CC48" s="355" t="s">
        <v>195</v>
      </c>
      <c r="CD48" s="43" t="s">
        <v>195</v>
      </c>
      <c r="CE48" s="43" t="s">
        <v>195</v>
      </c>
      <c r="CF48" s="43" t="s">
        <v>195</v>
      </c>
      <c r="CG48" s="43" t="s">
        <v>195</v>
      </c>
      <c r="CH48" s="43" t="s">
        <v>195</v>
      </c>
      <c r="CI48" s="43" t="s">
        <v>195</v>
      </c>
      <c r="CJ48" s="43" t="s">
        <v>195</v>
      </c>
      <c r="CK48" s="43" t="s">
        <v>195</v>
      </c>
      <c r="CL48" s="43" t="s">
        <v>195</v>
      </c>
      <c r="CM48" s="43" t="s">
        <v>195</v>
      </c>
      <c r="CN48" s="424" t="s">
        <v>195</v>
      </c>
      <c r="CO48" s="355" t="s">
        <v>195</v>
      </c>
      <c r="CP48" s="43" t="s">
        <v>195</v>
      </c>
      <c r="CQ48" s="43" t="s">
        <v>195</v>
      </c>
      <c r="CR48" s="43" t="s">
        <v>195</v>
      </c>
      <c r="CS48" s="43" t="s">
        <v>195</v>
      </c>
      <c r="CT48" s="43" t="s">
        <v>195</v>
      </c>
      <c r="CU48" s="43" t="s">
        <v>195</v>
      </c>
      <c r="CV48" s="43" t="s">
        <v>195</v>
      </c>
      <c r="CW48" s="43" t="s">
        <v>195</v>
      </c>
      <c r="CX48" s="43" t="s">
        <v>195</v>
      </c>
      <c r="CY48" s="43" t="s">
        <v>195</v>
      </c>
      <c r="CZ48" s="424" t="s">
        <v>195</v>
      </c>
      <c r="DA48" s="355" t="s">
        <v>195</v>
      </c>
      <c r="DB48" s="43" t="s">
        <v>195</v>
      </c>
      <c r="DC48" s="43" t="s">
        <v>195</v>
      </c>
      <c r="DD48" s="43" t="s">
        <v>195</v>
      </c>
      <c r="DE48" s="43" t="s">
        <v>195</v>
      </c>
      <c r="DF48" s="43" t="s">
        <v>195</v>
      </c>
      <c r="DG48" s="43" t="s">
        <v>195</v>
      </c>
      <c r="DH48" s="43" t="s">
        <v>195</v>
      </c>
      <c r="DI48" s="43" t="s">
        <v>195</v>
      </c>
      <c r="DJ48" s="43" t="s">
        <v>195</v>
      </c>
      <c r="DK48" s="43" t="s">
        <v>195</v>
      </c>
      <c r="DL48" s="424" t="s">
        <v>195</v>
      </c>
      <c r="DM48" s="355" t="s">
        <v>195</v>
      </c>
      <c r="DN48" s="43" t="s">
        <v>195</v>
      </c>
      <c r="DO48" s="43" t="s">
        <v>195</v>
      </c>
      <c r="DP48" s="43" t="s">
        <v>195</v>
      </c>
      <c r="DQ48" s="43" t="s">
        <v>195</v>
      </c>
      <c r="DR48" s="43" t="s">
        <v>195</v>
      </c>
      <c r="DS48" s="43" t="s">
        <v>195</v>
      </c>
      <c r="DT48" s="43" t="s">
        <v>195</v>
      </c>
      <c r="DU48" s="43" t="s">
        <v>195</v>
      </c>
      <c r="DV48" s="43" t="s">
        <v>195</v>
      </c>
      <c r="DW48" s="43" t="s">
        <v>195</v>
      </c>
      <c r="DX48" s="424" t="s">
        <v>195</v>
      </c>
      <c r="DY48" s="355" t="s">
        <v>195</v>
      </c>
      <c r="DZ48" s="43" t="s">
        <v>195</v>
      </c>
      <c r="EA48" s="43" t="s">
        <v>195</v>
      </c>
      <c r="EB48" s="43" t="s">
        <v>195</v>
      </c>
      <c r="EC48" s="43" t="s">
        <v>195</v>
      </c>
      <c r="ED48" s="43" t="s">
        <v>195</v>
      </c>
      <c r="EE48" s="43" t="s">
        <v>195</v>
      </c>
      <c r="EF48" s="43" t="s">
        <v>195</v>
      </c>
      <c r="EG48" s="43" t="s">
        <v>195</v>
      </c>
      <c r="EH48" s="43" t="s">
        <v>195</v>
      </c>
      <c r="EI48" s="43" t="s">
        <v>195</v>
      </c>
      <c r="EJ48" s="424" t="s">
        <v>195</v>
      </c>
      <c r="EK48" s="355" t="s">
        <v>195</v>
      </c>
      <c r="EL48" s="43" t="s">
        <v>195</v>
      </c>
      <c r="EM48" s="43" t="s">
        <v>195</v>
      </c>
      <c r="EN48" s="43" t="s">
        <v>195</v>
      </c>
      <c r="EO48" s="43" t="s">
        <v>195</v>
      </c>
      <c r="EP48" s="43" t="s">
        <v>195</v>
      </c>
      <c r="EQ48" s="43" t="s">
        <v>195</v>
      </c>
      <c r="ER48" s="43" t="s">
        <v>195</v>
      </c>
      <c r="ES48" s="43" t="s">
        <v>195</v>
      </c>
      <c r="ET48" s="43" t="s">
        <v>195</v>
      </c>
      <c r="EU48" s="43" t="s">
        <v>195</v>
      </c>
      <c r="EV48" s="424" t="s">
        <v>195</v>
      </c>
      <c r="EW48" s="355" t="s">
        <v>195</v>
      </c>
      <c r="EX48" s="43" t="s">
        <v>195</v>
      </c>
      <c r="EY48" s="43" t="s">
        <v>195</v>
      </c>
      <c r="EZ48" s="43" t="s">
        <v>195</v>
      </c>
      <c r="FA48" s="43" t="s">
        <v>195</v>
      </c>
      <c r="FB48" s="43" t="s">
        <v>195</v>
      </c>
      <c r="FC48" s="43" t="s">
        <v>195</v>
      </c>
      <c r="FD48" s="43" t="s">
        <v>195</v>
      </c>
      <c r="FE48" s="43" t="s">
        <v>195</v>
      </c>
      <c r="FF48" s="43" t="s">
        <v>195</v>
      </c>
      <c r="FG48" s="43" t="s">
        <v>195</v>
      </c>
      <c r="FH48" s="424" t="s">
        <v>195</v>
      </c>
      <c r="FI48" s="355" t="s">
        <v>195</v>
      </c>
      <c r="FJ48" s="43" t="s">
        <v>195</v>
      </c>
      <c r="FK48" s="43" t="s">
        <v>195</v>
      </c>
      <c r="FL48" s="43" t="s">
        <v>195</v>
      </c>
      <c r="FM48" s="43" t="s">
        <v>195</v>
      </c>
      <c r="FN48" s="43" t="s">
        <v>195</v>
      </c>
      <c r="FO48" s="43" t="s">
        <v>195</v>
      </c>
      <c r="FP48" s="43" t="s">
        <v>195</v>
      </c>
      <c r="FQ48" s="43" t="s">
        <v>195</v>
      </c>
      <c r="FR48" s="43" t="s">
        <v>195</v>
      </c>
      <c r="FS48" s="43" t="s">
        <v>195</v>
      </c>
      <c r="FT48" s="424" t="s">
        <v>195</v>
      </c>
      <c r="FU48" s="355" t="s">
        <v>195</v>
      </c>
      <c r="FV48" s="43" t="s">
        <v>195</v>
      </c>
      <c r="FW48" s="43" t="s">
        <v>195</v>
      </c>
      <c r="FX48" s="43" t="s">
        <v>195</v>
      </c>
      <c r="FY48" s="43" t="s">
        <v>195</v>
      </c>
      <c r="FZ48" s="43" t="s">
        <v>195</v>
      </c>
      <c r="GA48" s="43" t="s">
        <v>195</v>
      </c>
      <c r="GB48" s="43" t="s">
        <v>195</v>
      </c>
      <c r="GC48" s="43" t="s">
        <v>195</v>
      </c>
      <c r="GD48" s="43" t="s">
        <v>195</v>
      </c>
      <c r="GE48" s="43" t="s">
        <v>195</v>
      </c>
      <c r="GF48" s="424" t="s">
        <v>195</v>
      </c>
      <c r="GG48" s="355" t="s">
        <v>195</v>
      </c>
      <c r="GH48" s="43" t="s">
        <v>195</v>
      </c>
      <c r="GI48" s="43" t="s">
        <v>195</v>
      </c>
      <c r="GJ48" s="43" t="s">
        <v>195</v>
      </c>
      <c r="GK48" s="43" t="s">
        <v>195</v>
      </c>
      <c r="GL48" s="43" t="s">
        <v>195</v>
      </c>
      <c r="GM48" s="43" t="s">
        <v>195</v>
      </c>
      <c r="GN48" s="43" t="s">
        <v>195</v>
      </c>
      <c r="GO48" s="43" t="s">
        <v>195</v>
      </c>
      <c r="GP48" s="43" t="s">
        <v>195</v>
      </c>
      <c r="GQ48" s="43" t="s">
        <v>195</v>
      </c>
      <c r="GR48" s="424" t="s">
        <v>195</v>
      </c>
      <c r="GS48" s="410">
        <v>3666</v>
      </c>
      <c r="GT48" s="384">
        <f t="shared" si="13"/>
        <v>3685</v>
      </c>
      <c r="GU48" s="518">
        <f t="shared" si="14"/>
        <v>0</v>
      </c>
      <c r="GV48" s="20">
        <f t="shared" si="15"/>
        <v>0</v>
      </c>
      <c r="GW48" s="487"/>
      <c r="GX48" s="186" t="str">
        <f t="shared" si="16"/>
        <v>D641</v>
      </c>
      <c r="GY48" s="374">
        <f t="shared" si="12"/>
        <v>43497</v>
      </c>
      <c r="GZ48" s="374">
        <f>IF(COUNTIF($I38:$GR38,$GZ$12)=0,"N",HLOOKUP($GZ$12,$I38:$GR$80,$HG48,FALSE))</f>
        <v>42186</v>
      </c>
      <c r="HA48" s="374">
        <f>IF(COUNTIF($I38:$GR38,$HA$12)=0,"N",HLOOKUP($HA$12,$I38:$GR$80,$HG48,FALSE))</f>
        <v>43497</v>
      </c>
      <c r="HB48" s="374">
        <f>IF(COUNTIF($I38:$GR38,$HB$12)=0,"N",HLOOKUP($HB$12,$I38:$GR$80,$HG48,FALSE))</f>
        <v>45658</v>
      </c>
      <c r="HC48" s="374">
        <f>IF(COUNTIF($I38:$GR38,$HC$12)=0,"N",HLOOKUP($HC$12,$I38:$GR$80,$HG48,FALSE))</f>
        <v>47362</v>
      </c>
      <c r="HD48" s="374" t="str">
        <f>IF(COUNTIF($I38:$GR38,$HD$12)=0,"N",HLOOKUP($HD$12,$I38:$GR$80,$HG48,FALSE))</f>
        <v>N</v>
      </c>
      <c r="HE48" s="374" t="str">
        <f>IF(COUNTIF($I38:$GR38,$HE$12)=0,"N",HLOOKUP($HE$12,$I38:$GR$80,$HG48,FALSE))</f>
        <v>N</v>
      </c>
      <c r="HF48" s="186">
        <v>37</v>
      </c>
      <c r="HG48" s="186">
        <v>43</v>
      </c>
      <c r="HH48" s="374" t="str">
        <f t="shared" si="6"/>
        <v>N</v>
      </c>
      <c r="HI48" s="374">
        <f t="shared" si="7"/>
        <v>43497</v>
      </c>
      <c r="HJ48" s="374">
        <f t="shared" si="8"/>
        <v>45658</v>
      </c>
      <c r="HK48" s="374">
        <f t="shared" si="9"/>
        <v>47362</v>
      </c>
      <c r="HL48" s="374" t="str">
        <f t="shared" si="10"/>
        <v>N</v>
      </c>
      <c r="HM48" s="374" t="str">
        <f t="shared" si="11"/>
        <v>N</v>
      </c>
      <c r="HN48" s="374" t="str">
        <f>IF(COUNTIF($I38:$GR38,"F")=0,"",HLOOKUP("F",$I38:$GR$80,$HG48,FALSE))</f>
        <v/>
      </c>
    </row>
    <row r="49" spans="1:222" ht="15.75" customHeight="1" x14ac:dyDescent="0.2">
      <c r="A49" s="5" t="str">
        <f>[5]Résumé!$I53</f>
        <v>V10</v>
      </c>
      <c r="B49" s="36">
        <f>[5]Résumé!$L53</f>
        <v>1031.3000000000006</v>
      </c>
      <c r="C49" s="746">
        <f>'[2]AT 1292-15'!$AC76</f>
        <v>826</v>
      </c>
      <c r="D49" s="198" t="str">
        <f>'[6]Etat actuel'!$AD45</f>
        <v>C</v>
      </c>
      <c r="E49" s="212" t="s">
        <v>520</v>
      </c>
      <c r="F49" s="5">
        <f>[5]Résumé!$J53</f>
        <v>44263</v>
      </c>
      <c r="G49" s="14">
        <f t="shared" si="0"/>
        <v>48000</v>
      </c>
      <c r="H49" s="704" t="s">
        <v>155</v>
      </c>
      <c r="I49" s="493">
        <v>11</v>
      </c>
      <c r="J49" s="493">
        <v>23</v>
      </c>
      <c r="K49" s="493">
        <v>52</v>
      </c>
      <c r="L49" s="493">
        <v>36</v>
      </c>
      <c r="M49" s="493">
        <v>4</v>
      </c>
      <c r="N49" s="493" t="s">
        <v>196</v>
      </c>
      <c r="O49" s="493" t="s">
        <v>196</v>
      </c>
      <c r="P49" s="493" t="s">
        <v>196</v>
      </c>
      <c r="Q49" s="493" t="s">
        <v>196</v>
      </c>
      <c r="R49" s="493" t="s">
        <v>196</v>
      </c>
      <c r="S49" s="493" t="s">
        <v>196</v>
      </c>
      <c r="T49" s="494" t="s">
        <v>196</v>
      </c>
      <c r="U49" s="495" t="s">
        <v>196</v>
      </c>
      <c r="V49" s="496" t="s">
        <v>196</v>
      </c>
      <c r="W49" s="496" t="s">
        <v>196</v>
      </c>
      <c r="X49" s="496" t="s">
        <v>196</v>
      </c>
      <c r="Y49" s="496" t="s">
        <v>196</v>
      </c>
      <c r="Z49" s="496" t="s">
        <v>196</v>
      </c>
      <c r="AA49" s="43"/>
      <c r="AB49" s="496">
        <v>1</v>
      </c>
      <c r="AC49" s="496">
        <v>2</v>
      </c>
      <c r="AD49" s="496">
        <v>13</v>
      </c>
      <c r="AE49" s="43">
        <v>23</v>
      </c>
      <c r="AF49" s="424">
        <v>23</v>
      </c>
      <c r="AG49" s="355">
        <v>23</v>
      </c>
      <c r="AH49" s="43">
        <v>23</v>
      </c>
      <c r="AI49" s="43">
        <v>23</v>
      </c>
      <c r="AJ49" s="43">
        <v>23</v>
      </c>
      <c r="AK49" s="43">
        <v>23</v>
      </c>
      <c r="AL49" s="43">
        <v>23</v>
      </c>
      <c r="AM49" s="43">
        <v>23</v>
      </c>
      <c r="AN49" s="43" t="s">
        <v>277</v>
      </c>
      <c r="AO49" s="43" t="s">
        <v>277</v>
      </c>
      <c r="AP49" s="43">
        <v>23</v>
      </c>
      <c r="AQ49" s="43">
        <v>23</v>
      </c>
      <c r="AR49" s="424">
        <v>23</v>
      </c>
      <c r="AS49" s="355">
        <v>23</v>
      </c>
      <c r="AT49" s="43">
        <v>23</v>
      </c>
      <c r="AU49" s="43">
        <v>23</v>
      </c>
      <c r="AV49" s="43" t="s">
        <v>197</v>
      </c>
      <c r="AW49" s="43" t="s">
        <v>197</v>
      </c>
      <c r="AX49" s="43" t="s">
        <v>197</v>
      </c>
      <c r="AY49" s="43" t="s">
        <v>197</v>
      </c>
      <c r="AZ49" s="43" t="s">
        <v>197</v>
      </c>
      <c r="BA49" s="43" t="s">
        <v>197</v>
      </c>
      <c r="BB49" s="43">
        <v>23</v>
      </c>
      <c r="BC49" s="43">
        <v>23</v>
      </c>
      <c r="BD49" s="424">
        <v>23</v>
      </c>
      <c r="BE49" s="355">
        <v>23</v>
      </c>
      <c r="BF49" s="43">
        <v>23</v>
      </c>
      <c r="BG49" s="43">
        <v>23</v>
      </c>
      <c r="BH49" s="43">
        <v>23</v>
      </c>
      <c r="BI49" s="43">
        <v>23</v>
      </c>
      <c r="BJ49" s="43">
        <v>23</v>
      </c>
      <c r="BK49" s="43">
        <v>23</v>
      </c>
      <c r="BL49" s="43">
        <v>23</v>
      </c>
      <c r="BM49" s="43">
        <v>23</v>
      </c>
      <c r="BN49" s="43">
        <v>23</v>
      </c>
      <c r="BO49" s="43">
        <v>23</v>
      </c>
      <c r="BP49" s="424">
        <v>23</v>
      </c>
      <c r="BQ49" s="355">
        <v>23</v>
      </c>
      <c r="BR49" s="43">
        <v>23</v>
      </c>
      <c r="BS49" s="43">
        <v>23</v>
      </c>
      <c r="BT49" s="43">
        <v>23</v>
      </c>
      <c r="BU49" s="43">
        <v>23</v>
      </c>
      <c r="BV49" s="43">
        <v>23</v>
      </c>
      <c r="BW49" s="43">
        <v>23</v>
      </c>
      <c r="BX49" s="43">
        <v>23</v>
      </c>
      <c r="BY49" s="43">
        <v>23</v>
      </c>
      <c r="BZ49" s="43">
        <v>23</v>
      </c>
      <c r="CA49" s="43">
        <v>23</v>
      </c>
      <c r="CB49" s="43" t="s">
        <v>31</v>
      </c>
      <c r="CC49" s="43" t="s">
        <v>31</v>
      </c>
      <c r="CD49" s="43" t="s">
        <v>31</v>
      </c>
      <c r="CE49" s="43" t="s">
        <v>31</v>
      </c>
      <c r="CF49" s="43" t="s">
        <v>31</v>
      </c>
      <c r="CG49" s="43" t="s">
        <v>31</v>
      </c>
      <c r="CH49" s="43" t="s">
        <v>31</v>
      </c>
      <c r="CI49" s="43" t="s">
        <v>31</v>
      </c>
      <c r="CJ49" s="43" t="s">
        <v>31</v>
      </c>
      <c r="CK49" s="43" t="s">
        <v>31</v>
      </c>
      <c r="CL49" s="43" t="s">
        <v>31</v>
      </c>
      <c r="CM49" s="43" t="s">
        <v>31</v>
      </c>
      <c r="CN49" s="424" t="s">
        <v>31</v>
      </c>
      <c r="CO49" s="355" t="s">
        <v>31</v>
      </c>
      <c r="CP49" s="43" t="s">
        <v>31</v>
      </c>
      <c r="CQ49" s="43" t="s">
        <v>31</v>
      </c>
      <c r="CR49" s="43" t="s">
        <v>31</v>
      </c>
      <c r="CS49" s="43" t="s">
        <v>31</v>
      </c>
      <c r="CT49" s="43" t="s">
        <v>31</v>
      </c>
      <c r="CU49" s="43" t="s">
        <v>31</v>
      </c>
      <c r="CV49" s="43" t="s">
        <v>31</v>
      </c>
      <c r="CW49" s="43" t="s">
        <v>31</v>
      </c>
      <c r="CX49" s="43" t="s">
        <v>31</v>
      </c>
      <c r="CY49" s="43" t="s">
        <v>31</v>
      </c>
      <c r="CZ49" s="424" t="s">
        <v>31</v>
      </c>
      <c r="DA49" s="355" t="s">
        <v>31</v>
      </c>
      <c r="DB49" s="43" t="s">
        <v>31</v>
      </c>
      <c r="DC49" s="43" t="s">
        <v>31</v>
      </c>
      <c r="DD49" s="43" t="s">
        <v>31</v>
      </c>
      <c r="DE49" s="43" t="s">
        <v>31</v>
      </c>
      <c r="DF49" s="43" t="s">
        <v>31</v>
      </c>
      <c r="DG49" s="43" t="s">
        <v>31</v>
      </c>
      <c r="DH49" s="43" t="s">
        <v>31</v>
      </c>
      <c r="DI49" s="43" t="s">
        <v>31</v>
      </c>
      <c r="DJ49" s="43" t="s">
        <v>31</v>
      </c>
      <c r="DK49" s="43" t="s">
        <v>31</v>
      </c>
      <c r="DL49" s="424" t="s">
        <v>31</v>
      </c>
      <c r="DM49" s="355" t="s">
        <v>31</v>
      </c>
      <c r="DN49" s="43" t="s">
        <v>31</v>
      </c>
      <c r="DO49" s="43" t="s">
        <v>31</v>
      </c>
      <c r="DP49" s="43" t="s">
        <v>31</v>
      </c>
      <c r="DQ49" s="43" t="s">
        <v>31</v>
      </c>
      <c r="DR49" s="43" t="s">
        <v>31</v>
      </c>
      <c r="DS49" s="43" t="s">
        <v>31</v>
      </c>
      <c r="DT49" s="43" t="s">
        <v>31</v>
      </c>
      <c r="DU49" s="43" t="s">
        <v>31</v>
      </c>
      <c r="DV49" s="43" t="s">
        <v>31</v>
      </c>
      <c r="DW49" s="43" t="s">
        <v>31</v>
      </c>
      <c r="DX49" s="424" t="s">
        <v>31</v>
      </c>
      <c r="DY49" s="355" t="s">
        <v>31</v>
      </c>
      <c r="DZ49" s="43" t="s">
        <v>31</v>
      </c>
      <c r="EA49" s="43" t="s">
        <v>31</v>
      </c>
      <c r="EB49" s="43" t="s">
        <v>195</v>
      </c>
      <c r="EC49" s="43" t="s">
        <v>195</v>
      </c>
      <c r="ED49" s="43" t="s">
        <v>195</v>
      </c>
      <c r="EE49" s="43" t="s">
        <v>195</v>
      </c>
      <c r="EF49" s="43" t="s">
        <v>195</v>
      </c>
      <c r="EG49" s="43" t="s">
        <v>195</v>
      </c>
      <c r="EH49" s="43" t="s">
        <v>195</v>
      </c>
      <c r="EI49" s="43" t="s">
        <v>195</v>
      </c>
      <c r="EJ49" s="424" t="s">
        <v>195</v>
      </c>
      <c r="EK49" s="355" t="s">
        <v>195</v>
      </c>
      <c r="EL49" s="43" t="s">
        <v>195</v>
      </c>
      <c r="EM49" s="43" t="s">
        <v>195</v>
      </c>
      <c r="EN49" s="43" t="s">
        <v>195</v>
      </c>
      <c r="EO49" s="43" t="s">
        <v>195</v>
      </c>
      <c r="EP49" s="43" t="s">
        <v>195</v>
      </c>
      <c r="EQ49" s="43" t="s">
        <v>195</v>
      </c>
      <c r="ER49" s="43" t="s">
        <v>195</v>
      </c>
      <c r="ES49" s="43" t="s">
        <v>195</v>
      </c>
      <c r="ET49" s="43" t="s">
        <v>195</v>
      </c>
      <c r="EU49" s="43" t="s">
        <v>195</v>
      </c>
      <c r="EV49" s="424" t="s">
        <v>195</v>
      </c>
      <c r="EW49" s="355" t="s">
        <v>195</v>
      </c>
      <c r="EX49" s="43" t="s">
        <v>195</v>
      </c>
      <c r="EY49" s="43" t="s">
        <v>195</v>
      </c>
      <c r="EZ49" s="43" t="s">
        <v>195</v>
      </c>
      <c r="FA49" s="43" t="s">
        <v>195</v>
      </c>
      <c r="FB49" s="43" t="s">
        <v>195</v>
      </c>
      <c r="FC49" s="43" t="s">
        <v>195</v>
      </c>
      <c r="FD49" s="43" t="s">
        <v>195</v>
      </c>
      <c r="FE49" s="43" t="s">
        <v>195</v>
      </c>
      <c r="FF49" s="43" t="s">
        <v>195</v>
      </c>
      <c r="FG49" s="43" t="s">
        <v>195</v>
      </c>
      <c r="FH49" s="424" t="s">
        <v>195</v>
      </c>
      <c r="FI49" s="355" t="s">
        <v>195</v>
      </c>
      <c r="FJ49" s="43" t="s">
        <v>195</v>
      </c>
      <c r="FK49" s="43" t="s">
        <v>195</v>
      </c>
      <c r="FL49" s="43" t="s">
        <v>195</v>
      </c>
      <c r="FM49" s="43" t="s">
        <v>195</v>
      </c>
      <c r="FN49" s="43" t="s">
        <v>195</v>
      </c>
      <c r="FO49" s="43" t="s">
        <v>195</v>
      </c>
      <c r="FP49" s="43" t="s">
        <v>195</v>
      </c>
      <c r="FQ49" s="43" t="s">
        <v>195</v>
      </c>
      <c r="FR49" s="43" t="s">
        <v>195</v>
      </c>
      <c r="FS49" s="43" t="s">
        <v>195</v>
      </c>
      <c r="FT49" s="424" t="s">
        <v>195</v>
      </c>
      <c r="FU49" s="355" t="s">
        <v>195</v>
      </c>
      <c r="FV49" s="43" t="s">
        <v>195</v>
      </c>
      <c r="FW49" s="43" t="s">
        <v>195</v>
      </c>
      <c r="FX49" s="43" t="s">
        <v>195</v>
      </c>
      <c r="FY49" s="43" t="s">
        <v>195</v>
      </c>
      <c r="FZ49" s="43" t="s">
        <v>195</v>
      </c>
      <c r="GA49" s="43" t="s">
        <v>195</v>
      </c>
      <c r="GB49" s="43" t="s">
        <v>195</v>
      </c>
      <c r="GC49" s="43" t="s">
        <v>195</v>
      </c>
      <c r="GD49" s="43" t="s">
        <v>195</v>
      </c>
      <c r="GE49" s="43" t="s">
        <v>195</v>
      </c>
      <c r="GF49" s="424" t="s">
        <v>195</v>
      </c>
      <c r="GG49" s="355" t="s">
        <v>195</v>
      </c>
      <c r="GH49" s="43" t="s">
        <v>195</v>
      </c>
      <c r="GI49" s="43" t="s">
        <v>195</v>
      </c>
      <c r="GJ49" s="43" t="s">
        <v>195</v>
      </c>
      <c r="GK49" s="43" t="s">
        <v>195</v>
      </c>
      <c r="GL49" s="43" t="s">
        <v>195</v>
      </c>
      <c r="GM49" s="43" t="s">
        <v>195</v>
      </c>
      <c r="GN49" s="43" t="s">
        <v>195</v>
      </c>
      <c r="GO49" s="43" t="s">
        <v>195</v>
      </c>
      <c r="GP49" s="43" t="s">
        <v>195</v>
      </c>
      <c r="GQ49" s="43" t="s">
        <v>195</v>
      </c>
      <c r="GR49" s="424" t="s">
        <v>195</v>
      </c>
      <c r="GS49" s="410">
        <v>3738</v>
      </c>
      <c r="GT49" s="384">
        <f t="shared" si="13"/>
        <v>4823</v>
      </c>
      <c r="GU49" s="518">
        <f t="shared" si="14"/>
        <v>0</v>
      </c>
      <c r="GV49" s="20">
        <f t="shared" si="15"/>
        <v>0</v>
      </c>
      <c r="GW49" s="487">
        <f>ROUND([5]Résumé!$P53/30.4,0)</f>
        <v>5</v>
      </c>
      <c r="GX49" s="186" t="str">
        <f t="shared" si="16"/>
        <v>D642</v>
      </c>
      <c r="GY49" s="374">
        <f t="shared" si="12"/>
        <v>42401</v>
      </c>
      <c r="GZ49" s="374">
        <f>IF(COUNTIF($I39:$GR39,$GZ$12)=0,"N",HLOOKUP($GZ$12,$I39:$GR$80,$HG49,FALSE))</f>
        <v>42401</v>
      </c>
      <c r="HA49" s="374">
        <f>IF(COUNTIF($I39:$GR39,$HA$12)=0,"N",HLOOKUP($HA$12,$I39:$GR$80,$HG49,FALSE))</f>
        <v>44136</v>
      </c>
      <c r="HB49" s="374">
        <f>IF(COUNTIF($I39:$GR39,$HB$12)=0,"N",HLOOKUP($HB$12,$I39:$GR$80,$HG49,FALSE))</f>
        <v>46204</v>
      </c>
      <c r="HC49" s="374" t="str">
        <f>IF(COUNTIF($I39:$GR39,$HC$12)=0,"N",HLOOKUP($HC$12,$I39:$GR$80,$HG49,FALSE))</f>
        <v>N</v>
      </c>
      <c r="HD49" s="374" t="str">
        <f>IF(COUNTIF($I39:$GR39,$HD$12)=0,"N",HLOOKUP($HD$12,$I39:$GR$80,$HG49,FALSE))</f>
        <v>N</v>
      </c>
      <c r="HE49" s="374" t="str">
        <f>IF(COUNTIF($I39:$GR39,$HE$12)=0,"N",HLOOKUP($HE$12,$I39:$GR$80,$HG49,FALSE))</f>
        <v>N</v>
      </c>
      <c r="HF49" s="186">
        <v>38</v>
      </c>
      <c r="HG49" s="186">
        <v>42</v>
      </c>
      <c r="HH49" s="374">
        <f t="shared" si="6"/>
        <v>42401</v>
      </c>
      <c r="HI49" s="374">
        <f t="shared" si="7"/>
        <v>44136</v>
      </c>
      <c r="HJ49" s="374">
        <f t="shared" si="8"/>
        <v>46204</v>
      </c>
      <c r="HK49" s="374" t="str">
        <f t="shared" si="9"/>
        <v>N</v>
      </c>
      <c r="HL49" s="374" t="str">
        <f t="shared" si="10"/>
        <v>N</v>
      </c>
      <c r="HM49" s="374" t="str">
        <f t="shared" si="11"/>
        <v>N</v>
      </c>
      <c r="HN49" s="374" t="str">
        <f>IF(COUNTIF($I39:$GR39,"F")=0,"",HLOOKUP("F",$I39:$GR$80,$HG49,FALSE))</f>
        <v/>
      </c>
    </row>
    <row r="50" spans="1:222" ht="15.75" customHeight="1" x14ac:dyDescent="0.2">
      <c r="A50" s="5" t="str">
        <f>[5]Résumé!$I54</f>
        <v>V15</v>
      </c>
      <c r="B50" s="36">
        <f>[5]Résumé!$L54</f>
        <v>164.36000000000013</v>
      </c>
      <c r="C50" s="36" t="str">
        <f>'[2]AT 1292-15'!$AC77</f>
        <v>Bagué</v>
      </c>
      <c r="D50" s="198" t="str">
        <f>'[6]Etat actuel'!$AD46</f>
        <v>EMRSV</v>
      </c>
      <c r="E50" s="164" t="s">
        <v>31</v>
      </c>
      <c r="F50" s="5">
        <f>[5]Résumé!$J54</f>
        <v>43167</v>
      </c>
      <c r="G50" s="14">
        <f t="shared" si="0"/>
        <v>42887</v>
      </c>
      <c r="H50" s="207" t="s">
        <v>156</v>
      </c>
      <c r="I50" s="493">
        <v>17</v>
      </c>
      <c r="J50" s="493">
        <v>5</v>
      </c>
      <c r="K50" s="492">
        <v>93</v>
      </c>
      <c r="L50" s="492">
        <v>59</v>
      </c>
      <c r="M50" s="492">
        <v>82</v>
      </c>
      <c r="N50" s="492">
        <v>65</v>
      </c>
      <c r="O50" s="493"/>
      <c r="P50" s="493">
        <v>11</v>
      </c>
      <c r="Q50" s="493">
        <v>7</v>
      </c>
      <c r="R50" s="493">
        <v>6</v>
      </c>
      <c r="S50" s="493">
        <v>0</v>
      </c>
      <c r="T50" s="494">
        <v>1</v>
      </c>
      <c r="U50" s="495">
        <v>14</v>
      </c>
      <c r="V50" s="496">
        <v>55</v>
      </c>
      <c r="W50" s="496">
        <v>49</v>
      </c>
      <c r="X50" s="496">
        <v>12</v>
      </c>
      <c r="Y50" s="496"/>
      <c r="Z50" s="43"/>
      <c r="AA50" s="43"/>
      <c r="AB50" s="496">
        <v>16</v>
      </c>
      <c r="AC50" s="496">
        <v>37</v>
      </c>
      <c r="AD50" s="496">
        <v>23</v>
      </c>
      <c r="AE50" s="43">
        <v>23</v>
      </c>
      <c r="AF50" s="424">
        <v>23</v>
      </c>
      <c r="AG50" s="43">
        <v>23</v>
      </c>
      <c r="AH50" s="43">
        <v>23</v>
      </c>
      <c r="AI50" s="43">
        <v>23</v>
      </c>
      <c r="AJ50" s="43">
        <v>23</v>
      </c>
      <c r="AK50" s="43">
        <v>15</v>
      </c>
      <c r="AL50" s="43" t="s">
        <v>13</v>
      </c>
      <c r="AM50" s="43" t="s">
        <v>13</v>
      </c>
      <c r="AN50" s="43" t="s">
        <v>13</v>
      </c>
      <c r="AO50" s="43" t="s">
        <v>13</v>
      </c>
      <c r="AP50" s="43" t="s">
        <v>13</v>
      </c>
      <c r="AQ50" s="43" t="s">
        <v>27</v>
      </c>
      <c r="AR50" s="43" t="s">
        <v>27</v>
      </c>
      <c r="AS50" s="43">
        <v>23</v>
      </c>
      <c r="AT50" s="43">
        <v>23</v>
      </c>
      <c r="AU50" s="43">
        <v>23</v>
      </c>
      <c r="AV50" s="43">
        <v>23</v>
      </c>
      <c r="AW50" s="43">
        <v>23</v>
      </c>
      <c r="AX50" s="43">
        <v>23</v>
      </c>
      <c r="AY50" s="43">
        <v>1</v>
      </c>
      <c r="AZ50" s="831">
        <v>60</v>
      </c>
      <c r="BA50" s="830">
        <v>60</v>
      </c>
      <c r="BB50" s="830">
        <v>60</v>
      </c>
      <c r="BC50" s="830">
        <v>60</v>
      </c>
      <c r="BD50" s="424">
        <v>1</v>
      </c>
      <c r="BE50" s="355">
        <v>23</v>
      </c>
      <c r="BF50" s="43">
        <v>23</v>
      </c>
      <c r="BG50" s="43">
        <v>23</v>
      </c>
      <c r="BH50" s="43">
        <v>23</v>
      </c>
      <c r="BI50" s="43">
        <v>23</v>
      </c>
      <c r="BJ50" s="43">
        <v>23</v>
      </c>
      <c r="BK50" s="43">
        <v>23</v>
      </c>
      <c r="BL50" s="43">
        <v>23</v>
      </c>
      <c r="BM50" s="43">
        <v>23</v>
      </c>
      <c r="BN50" s="43">
        <v>23</v>
      </c>
      <c r="BO50" s="43">
        <v>23</v>
      </c>
      <c r="BP50" s="424">
        <v>23</v>
      </c>
      <c r="BQ50" s="355">
        <v>23</v>
      </c>
      <c r="BR50" s="43">
        <v>23</v>
      </c>
      <c r="BS50" s="43">
        <v>23</v>
      </c>
      <c r="BT50" s="43">
        <v>23</v>
      </c>
      <c r="BU50" s="43">
        <v>23</v>
      </c>
      <c r="BV50" s="43">
        <v>23</v>
      </c>
      <c r="BW50" s="43">
        <v>23</v>
      </c>
      <c r="BX50" s="43">
        <v>23</v>
      </c>
      <c r="BY50" s="43">
        <v>23</v>
      </c>
      <c r="BZ50" s="43">
        <v>23</v>
      </c>
      <c r="CA50" s="43">
        <v>23</v>
      </c>
      <c r="CB50" s="424">
        <v>23</v>
      </c>
      <c r="CC50" s="355">
        <v>23</v>
      </c>
      <c r="CD50" s="43">
        <v>23</v>
      </c>
      <c r="CE50" s="43">
        <v>23</v>
      </c>
      <c r="CF50" s="43">
        <v>23</v>
      </c>
      <c r="CG50" s="43">
        <v>23</v>
      </c>
      <c r="CH50" s="43">
        <v>23</v>
      </c>
      <c r="CI50" s="43">
        <v>23</v>
      </c>
      <c r="CJ50" s="43">
        <v>23</v>
      </c>
      <c r="CK50" s="43">
        <v>23</v>
      </c>
      <c r="CL50" s="43">
        <v>23</v>
      </c>
      <c r="CM50" s="43" t="s">
        <v>196</v>
      </c>
      <c r="CN50" s="424" t="s">
        <v>196</v>
      </c>
      <c r="CO50" s="43" t="s">
        <v>196</v>
      </c>
      <c r="CP50" s="43" t="s">
        <v>196</v>
      </c>
      <c r="CQ50" s="43" t="s">
        <v>196</v>
      </c>
      <c r="CR50" s="43" t="s">
        <v>196</v>
      </c>
      <c r="CS50" s="43" t="s">
        <v>196</v>
      </c>
      <c r="CT50" s="43" t="s">
        <v>196</v>
      </c>
      <c r="CU50" s="43" t="s">
        <v>196</v>
      </c>
      <c r="CV50" s="43" t="s">
        <v>196</v>
      </c>
      <c r="CW50" s="43" t="s">
        <v>196</v>
      </c>
      <c r="CX50" s="43" t="s">
        <v>196</v>
      </c>
      <c r="CY50" s="43" t="s">
        <v>196</v>
      </c>
      <c r="CZ50" s="424" t="s">
        <v>196</v>
      </c>
      <c r="DA50" s="355" t="s">
        <v>196</v>
      </c>
      <c r="DB50" s="43">
        <v>23</v>
      </c>
      <c r="DC50" s="43" t="s">
        <v>14</v>
      </c>
      <c r="DD50" s="43" t="s">
        <v>14</v>
      </c>
      <c r="DE50" s="424" t="s">
        <v>14</v>
      </c>
      <c r="DF50" s="355" t="s">
        <v>14</v>
      </c>
      <c r="DG50" s="43" t="s">
        <v>14</v>
      </c>
      <c r="DH50" s="43" t="s">
        <v>14</v>
      </c>
      <c r="DI50" s="43" t="s">
        <v>269</v>
      </c>
      <c r="DJ50" s="43" t="s">
        <v>269</v>
      </c>
      <c r="DK50" s="43" t="s">
        <v>269</v>
      </c>
      <c r="DL50" s="424" t="s">
        <v>269</v>
      </c>
      <c r="DM50" s="355" t="s">
        <v>269</v>
      </c>
      <c r="DN50" s="43" t="s">
        <v>269</v>
      </c>
      <c r="DO50" s="43">
        <v>23</v>
      </c>
      <c r="DP50" s="43">
        <v>23</v>
      </c>
      <c r="DQ50" s="43">
        <v>23</v>
      </c>
      <c r="DR50" s="43">
        <v>23</v>
      </c>
      <c r="DS50" s="43">
        <v>23</v>
      </c>
      <c r="DT50" s="43">
        <v>23</v>
      </c>
      <c r="DU50" s="43">
        <v>1</v>
      </c>
      <c r="DV50" s="793">
        <v>60</v>
      </c>
      <c r="DW50" s="793">
        <v>60</v>
      </c>
      <c r="DX50" s="794">
        <v>60</v>
      </c>
      <c r="DY50" s="797">
        <v>60</v>
      </c>
      <c r="DZ50" s="43">
        <v>1</v>
      </c>
      <c r="EA50" s="43">
        <v>23</v>
      </c>
      <c r="EB50" s="43">
        <v>23</v>
      </c>
      <c r="EC50" s="43">
        <v>23</v>
      </c>
      <c r="ED50" s="43">
        <v>23</v>
      </c>
      <c r="EE50" s="43">
        <v>23</v>
      </c>
      <c r="EF50" s="43">
        <v>23</v>
      </c>
      <c r="EG50" s="43">
        <v>23</v>
      </c>
      <c r="EH50" s="43">
        <v>23</v>
      </c>
      <c r="EI50" s="43">
        <v>23</v>
      </c>
      <c r="EJ50" s="424">
        <v>23</v>
      </c>
      <c r="EK50" s="355">
        <v>23</v>
      </c>
      <c r="EL50" s="43">
        <v>23</v>
      </c>
      <c r="EM50" s="43">
        <v>23</v>
      </c>
      <c r="EN50" s="43">
        <v>23</v>
      </c>
      <c r="EO50" s="43">
        <v>23</v>
      </c>
      <c r="EP50" s="43">
        <v>23</v>
      </c>
      <c r="EQ50" s="43">
        <v>23</v>
      </c>
      <c r="ER50" s="43">
        <v>23</v>
      </c>
      <c r="ES50" s="43">
        <v>23</v>
      </c>
      <c r="ET50" s="43">
        <v>23</v>
      </c>
      <c r="EU50" s="43">
        <v>23</v>
      </c>
      <c r="EV50" s="424">
        <v>23</v>
      </c>
      <c r="EW50" s="355">
        <v>23</v>
      </c>
      <c r="EX50" s="43">
        <v>23</v>
      </c>
      <c r="EY50" s="43">
        <v>23</v>
      </c>
      <c r="EZ50" s="43">
        <v>23</v>
      </c>
      <c r="FA50" s="43">
        <v>23</v>
      </c>
      <c r="FB50" s="43">
        <v>23</v>
      </c>
      <c r="FC50" s="43">
        <v>23</v>
      </c>
      <c r="FD50" s="43">
        <v>23</v>
      </c>
      <c r="FE50" s="43">
        <v>23</v>
      </c>
      <c r="FF50" s="43">
        <v>23</v>
      </c>
      <c r="FG50" s="43">
        <v>23</v>
      </c>
      <c r="FH50" s="424">
        <v>23</v>
      </c>
      <c r="FI50" s="355">
        <v>23</v>
      </c>
      <c r="FJ50" s="43" t="s">
        <v>15</v>
      </c>
      <c r="FK50" s="43" t="s">
        <v>15</v>
      </c>
      <c r="FL50" s="355" t="s">
        <v>15</v>
      </c>
      <c r="FM50" s="43" t="s">
        <v>15</v>
      </c>
      <c r="FN50" s="43" t="s">
        <v>15</v>
      </c>
      <c r="FO50" s="43">
        <v>23</v>
      </c>
      <c r="FP50" s="43">
        <v>23</v>
      </c>
      <c r="FQ50" s="43">
        <v>23</v>
      </c>
      <c r="FR50" s="43">
        <v>23</v>
      </c>
      <c r="FS50" s="43">
        <v>23</v>
      </c>
      <c r="FT50" s="424">
        <v>23</v>
      </c>
      <c r="FU50" s="355">
        <v>23</v>
      </c>
      <c r="FV50" s="43">
        <v>23</v>
      </c>
      <c r="FW50" s="43">
        <v>23</v>
      </c>
      <c r="FX50" s="43">
        <v>23</v>
      </c>
      <c r="FY50" s="43">
        <v>23</v>
      </c>
      <c r="FZ50" s="43">
        <v>23</v>
      </c>
      <c r="GA50" s="43">
        <v>23</v>
      </c>
      <c r="GB50" s="43">
        <v>23</v>
      </c>
      <c r="GC50" s="43">
        <v>23</v>
      </c>
      <c r="GD50" s="43">
        <v>23</v>
      </c>
      <c r="GE50" s="43">
        <v>23</v>
      </c>
      <c r="GF50" s="43">
        <v>23</v>
      </c>
      <c r="GG50" s="355">
        <v>23</v>
      </c>
      <c r="GH50" s="43">
        <v>23</v>
      </c>
      <c r="GI50" s="43">
        <v>23</v>
      </c>
      <c r="GJ50" s="43">
        <v>23</v>
      </c>
      <c r="GK50" s="43">
        <v>23</v>
      </c>
      <c r="GL50" s="43">
        <v>23</v>
      </c>
      <c r="GM50" s="43">
        <v>23</v>
      </c>
      <c r="GN50" s="43">
        <v>23</v>
      </c>
      <c r="GO50" s="43" t="s">
        <v>195</v>
      </c>
      <c r="GP50" s="43" t="s">
        <v>195</v>
      </c>
      <c r="GQ50" s="43" t="s">
        <v>195</v>
      </c>
      <c r="GR50" s="424" t="s">
        <v>195</v>
      </c>
      <c r="GS50" s="410">
        <v>2936</v>
      </c>
      <c r="GT50" s="384">
        <f t="shared" si="13"/>
        <v>6609</v>
      </c>
      <c r="GU50" s="154">
        <f t="shared" si="14"/>
        <v>0</v>
      </c>
      <c r="GV50" s="457">
        <f t="shared" si="15"/>
        <v>0</v>
      </c>
      <c r="GW50" s="487">
        <f>ROUND([5]Résumé!$P54/30.4,0)</f>
        <v>24</v>
      </c>
      <c r="GX50" s="186" t="str">
        <f t="shared" si="16"/>
        <v>D643</v>
      </c>
      <c r="GY50" s="374">
        <f t="shared" si="12"/>
        <v>43466</v>
      </c>
      <c r="GZ50" s="374">
        <f>IF(COUNTIF($I40:$GR40,$GZ$12)=0,"N",HLOOKUP($GZ$12,$I40:$GR$80,$HG50,FALSE))</f>
        <v>42005</v>
      </c>
      <c r="HA50" s="374">
        <f>IF(COUNTIF($I40:$GR40,$HA$12)=0,"N",HLOOKUP($HA$12,$I40:$GR$80,$HG50,FALSE))</f>
        <v>43466</v>
      </c>
      <c r="HB50" s="374">
        <f>IF(COUNTIF($I40:$GR40,$HB$12)=0,"N",HLOOKUP($HB$12,$I40:$GR$80,$HG50,FALSE))</f>
        <v>45383</v>
      </c>
      <c r="HC50" s="374">
        <f>IF(COUNTIF($I40:$GR40,$HC$12)=0,"N",HLOOKUP($HC$12,$I40:$GR$80,$HG50,FALSE))</f>
        <v>46905</v>
      </c>
      <c r="HD50" s="374" t="str">
        <f>IF(COUNTIF($I40:$GR40,$HD$12)=0,"N",HLOOKUP($HD$12,$I40:$GR$80,$HG50,FALSE))</f>
        <v>N</v>
      </c>
      <c r="HE50" s="374" t="str">
        <f>IF(COUNTIF($I40:$GR40,$HE$12)=0,"N",HLOOKUP($HE$12,$I40:$GR$80,$HG50,FALSE))</f>
        <v>N</v>
      </c>
      <c r="HF50" s="186">
        <v>39</v>
      </c>
      <c r="HG50" s="186">
        <v>41</v>
      </c>
      <c r="HH50" s="374" t="str">
        <f t="shared" si="6"/>
        <v>N</v>
      </c>
      <c r="HI50" s="374">
        <f t="shared" si="7"/>
        <v>43466</v>
      </c>
      <c r="HJ50" s="374">
        <f t="shared" si="8"/>
        <v>45383</v>
      </c>
      <c r="HK50" s="374">
        <f t="shared" si="9"/>
        <v>46905</v>
      </c>
      <c r="HL50" s="374" t="str">
        <f t="shared" si="10"/>
        <v>N</v>
      </c>
      <c r="HM50" s="374" t="str">
        <f t="shared" si="11"/>
        <v>N</v>
      </c>
      <c r="HN50" s="374">
        <f>IF(COUNTIF($I40:$GR40,"F")=0,"",HLOOKUP("F",$I40:$GR$80,$HG50,FALSE))</f>
        <v>43040</v>
      </c>
    </row>
    <row r="51" spans="1:222" ht="15.75" customHeight="1" x14ac:dyDescent="0.2">
      <c r="A51" s="5" t="str">
        <f>[5]Résumé!$I55</f>
        <v>V10</v>
      </c>
      <c r="B51" s="36">
        <f>[5]Résumé!$L55</f>
        <v>273.27000000000044</v>
      </c>
      <c r="C51" s="746">
        <f>'[2]AT 1292-15'!$AC78</f>
        <v>61</v>
      </c>
      <c r="D51" s="198" t="str">
        <f>'[6]Etat actuel'!$AD47</f>
        <v>EMC</v>
      </c>
      <c r="E51" s="164" t="s">
        <v>31</v>
      </c>
      <c r="F51" s="5">
        <f>[5]Résumé!$J55</f>
        <v>42948</v>
      </c>
      <c r="G51" s="14">
        <f t="shared" si="0"/>
        <v>42917</v>
      </c>
      <c r="H51" s="207" t="s">
        <v>157</v>
      </c>
      <c r="I51" s="493">
        <v>0</v>
      </c>
      <c r="J51" s="493">
        <v>0</v>
      </c>
      <c r="K51" s="493">
        <v>0</v>
      </c>
      <c r="L51" s="493">
        <v>20</v>
      </c>
      <c r="M51" s="493">
        <v>31</v>
      </c>
      <c r="N51" s="493">
        <v>7</v>
      </c>
      <c r="O51" s="493">
        <v>3</v>
      </c>
      <c r="P51" s="493">
        <v>28</v>
      </c>
      <c r="Q51" s="493">
        <v>43</v>
      </c>
      <c r="R51" s="493">
        <v>17</v>
      </c>
      <c r="S51" s="493">
        <v>20</v>
      </c>
      <c r="T51" s="494">
        <v>13</v>
      </c>
      <c r="U51" s="495">
        <v>23</v>
      </c>
      <c r="V51" s="496">
        <v>10</v>
      </c>
      <c r="W51" s="496">
        <v>23</v>
      </c>
      <c r="X51" s="496">
        <v>25</v>
      </c>
      <c r="Y51" s="496">
        <v>55</v>
      </c>
      <c r="Z51" s="496">
        <v>48</v>
      </c>
      <c r="AA51" s="496">
        <v>25</v>
      </c>
      <c r="AB51" s="496">
        <v>16</v>
      </c>
      <c r="AC51" s="496">
        <v>29</v>
      </c>
      <c r="AD51" s="496">
        <v>14</v>
      </c>
      <c r="AE51" s="43">
        <v>25</v>
      </c>
      <c r="AF51" s="424">
        <v>25</v>
      </c>
      <c r="AG51" s="43">
        <v>25</v>
      </c>
      <c r="AH51" s="43" t="s">
        <v>277</v>
      </c>
      <c r="AI51" s="43" t="s">
        <v>277</v>
      </c>
      <c r="AJ51" s="43">
        <v>25</v>
      </c>
      <c r="AK51" s="43">
        <v>25</v>
      </c>
      <c r="AL51" s="43">
        <v>25</v>
      </c>
      <c r="AM51" s="43" t="s">
        <v>12</v>
      </c>
      <c r="AN51" s="43" t="s">
        <v>12</v>
      </c>
      <c r="AO51" s="43" t="s">
        <v>12</v>
      </c>
      <c r="AP51" s="43" t="s">
        <v>12</v>
      </c>
      <c r="AQ51" s="43" t="s">
        <v>12</v>
      </c>
      <c r="AR51" s="43" t="s">
        <v>12</v>
      </c>
      <c r="AS51" s="43" t="s">
        <v>12</v>
      </c>
      <c r="AT51" s="43">
        <v>23</v>
      </c>
      <c r="AU51" s="43">
        <v>23</v>
      </c>
      <c r="AV51" s="43">
        <v>23</v>
      </c>
      <c r="AW51" s="43">
        <v>23</v>
      </c>
      <c r="AX51" s="43">
        <v>23</v>
      </c>
      <c r="AY51" s="43">
        <v>23</v>
      </c>
      <c r="AZ51" s="43">
        <v>23</v>
      </c>
      <c r="BA51" s="43">
        <v>23</v>
      </c>
      <c r="BB51" s="43">
        <v>23</v>
      </c>
      <c r="BC51" s="43">
        <v>23</v>
      </c>
      <c r="BD51" s="424" t="s">
        <v>27</v>
      </c>
      <c r="BE51" s="769" t="s">
        <v>27</v>
      </c>
      <c r="BF51" s="43" t="s">
        <v>27</v>
      </c>
      <c r="BG51" s="43">
        <v>23</v>
      </c>
      <c r="BH51" s="43">
        <v>23</v>
      </c>
      <c r="BI51" s="43">
        <v>1</v>
      </c>
      <c r="BJ51" s="716">
        <v>80</v>
      </c>
      <c r="BK51" s="716">
        <v>80</v>
      </c>
      <c r="BL51" s="716">
        <v>80</v>
      </c>
      <c r="BM51" s="716">
        <v>80</v>
      </c>
      <c r="BN51" s="43">
        <v>1</v>
      </c>
      <c r="BO51" s="43">
        <v>23</v>
      </c>
      <c r="BP51" s="424">
        <v>23</v>
      </c>
      <c r="BQ51" s="355">
        <v>23</v>
      </c>
      <c r="BR51" s="43">
        <v>23</v>
      </c>
      <c r="BS51" s="43">
        <v>23</v>
      </c>
      <c r="BT51" s="43">
        <v>23</v>
      </c>
      <c r="BU51" s="43">
        <v>23</v>
      </c>
      <c r="BV51" s="43">
        <v>23</v>
      </c>
      <c r="BW51" s="43">
        <v>23</v>
      </c>
      <c r="BX51" s="43">
        <v>23</v>
      </c>
      <c r="BY51" s="43">
        <v>23</v>
      </c>
      <c r="BZ51" s="43">
        <v>23</v>
      </c>
      <c r="CA51" s="43">
        <v>23</v>
      </c>
      <c r="CB51" s="424">
        <v>23</v>
      </c>
      <c r="CC51" s="355">
        <v>23</v>
      </c>
      <c r="CD51" s="43">
        <v>23</v>
      </c>
      <c r="CE51" s="43">
        <v>23</v>
      </c>
      <c r="CF51" s="43">
        <v>23</v>
      </c>
      <c r="CG51" s="43">
        <v>23</v>
      </c>
      <c r="CH51" s="43">
        <v>23</v>
      </c>
      <c r="CI51" s="43">
        <v>23</v>
      </c>
      <c r="CJ51" s="43">
        <v>23</v>
      </c>
      <c r="CK51" s="43">
        <v>23</v>
      </c>
      <c r="CL51" s="43">
        <v>23</v>
      </c>
      <c r="CM51" s="43">
        <v>23</v>
      </c>
      <c r="CN51" s="424" t="s">
        <v>13</v>
      </c>
      <c r="CO51" s="355" t="s">
        <v>13</v>
      </c>
      <c r="CP51" s="43" t="s">
        <v>13</v>
      </c>
      <c r="CQ51" s="43" t="s">
        <v>13</v>
      </c>
      <c r="CR51" s="43" t="s">
        <v>13</v>
      </c>
      <c r="CS51" s="43" t="s">
        <v>269</v>
      </c>
      <c r="CT51" s="43" t="s">
        <v>269</v>
      </c>
      <c r="CU51" s="43" t="s">
        <v>269</v>
      </c>
      <c r="CV51" s="43" t="s">
        <v>269</v>
      </c>
      <c r="CW51" s="43" t="s">
        <v>269</v>
      </c>
      <c r="CX51" s="43" t="s">
        <v>269</v>
      </c>
      <c r="CY51" s="43">
        <v>23</v>
      </c>
      <c r="CZ51" s="424">
        <v>23</v>
      </c>
      <c r="DA51" s="355">
        <v>23</v>
      </c>
      <c r="DB51" s="43">
        <v>23</v>
      </c>
      <c r="DC51" s="43">
        <v>23</v>
      </c>
      <c r="DD51" s="43">
        <v>23</v>
      </c>
      <c r="DE51" s="43">
        <v>23</v>
      </c>
      <c r="DF51" s="43">
        <v>23</v>
      </c>
      <c r="DG51" s="43">
        <v>23</v>
      </c>
      <c r="DH51" s="43">
        <v>23</v>
      </c>
      <c r="DI51" s="43">
        <v>23</v>
      </c>
      <c r="DJ51" s="43">
        <v>23</v>
      </c>
      <c r="DK51" s="43">
        <v>23</v>
      </c>
      <c r="DL51" s="424">
        <v>23</v>
      </c>
      <c r="DM51" s="355">
        <v>1</v>
      </c>
      <c r="DN51" s="793">
        <v>60</v>
      </c>
      <c r="DO51" s="793">
        <v>60</v>
      </c>
      <c r="DP51" s="793">
        <v>60</v>
      </c>
      <c r="DQ51" s="793">
        <v>60</v>
      </c>
      <c r="DR51" s="43">
        <v>1</v>
      </c>
      <c r="DS51" s="43">
        <v>23</v>
      </c>
      <c r="DT51" s="43">
        <v>23</v>
      </c>
      <c r="DU51" s="43">
        <v>23</v>
      </c>
      <c r="DV51" s="43">
        <v>23</v>
      </c>
      <c r="DW51" s="43">
        <v>23</v>
      </c>
      <c r="DX51" s="424">
        <v>23</v>
      </c>
      <c r="DY51" s="355">
        <v>23</v>
      </c>
      <c r="DZ51" s="43">
        <v>23</v>
      </c>
      <c r="EA51" s="43">
        <v>23</v>
      </c>
      <c r="EB51" s="43">
        <v>23</v>
      </c>
      <c r="EC51" s="43">
        <v>23</v>
      </c>
      <c r="ED51" s="43">
        <v>23</v>
      </c>
      <c r="EE51" s="43">
        <v>23</v>
      </c>
      <c r="EF51" s="43">
        <v>23</v>
      </c>
      <c r="EG51" s="43">
        <v>23</v>
      </c>
      <c r="EH51" s="43">
        <v>23</v>
      </c>
      <c r="EI51" s="43">
        <v>23</v>
      </c>
      <c r="EJ51" s="424">
        <v>23</v>
      </c>
      <c r="EK51" s="355">
        <v>23</v>
      </c>
      <c r="EL51" s="43">
        <v>23</v>
      </c>
      <c r="EM51" s="43">
        <v>23</v>
      </c>
      <c r="EN51" s="43">
        <v>23</v>
      </c>
      <c r="EO51" s="43">
        <v>23</v>
      </c>
      <c r="EP51" s="43">
        <v>23</v>
      </c>
      <c r="EQ51" s="43">
        <v>23</v>
      </c>
      <c r="ER51" s="43">
        <v>23</v>
      </c>
      <c r="ES51" s="43">
        <v>23</v>
      </c>
      <c r="ET51" s="43" t="s">
        <v>14</v>
      </c>
      <c r="EU51" s="43" t="s">
        <v>14</v>
      </c>
      <c r="EV51" s="424" t="s">
        <v>14</v>
      </c>
      <c r="EW51" s="355" t="s">
        <v>14</v>
      </c>
      <c r="EX51" s="43" t="s">
        <v>14</v>
      </c>
      <c r="EY51" s="43" t="s">
        <v>14</v>
      </c>
      <c r="EZ51" s="43">
        <v>23</v>
      </c>
      <c r="FA51" s="43">
        <v>23</v>
      </c>
      <c r="FB51" s="43">
        <v>23</v>
      </c>
      <c r="FC51" s="43">
        <v>23</v>
      </c>
      <c r="FD51" s="43">
        <v>23</v>
      </c>
      <c r="FE51" s="43">
        <v>23</v>
      </c>
      <c r="FF51" s="43">
        <v>23</v>
      </c>
      <c r="FG51" s="43">
        <v>23</v>
      </c>
      <c r="FH51" s="424">
        <v>23</v>
      </c>
      <c r="FI51" s="355">
        <v>23</v>
      </c>
      <c r="FJ51" s="43">
        <v>23</v>
      </c>
      <c r="FK51" s="43">
        <v>23</v>
      </c>
      <c r="FL51" s="43">
        <v>23</v>
      </c>
      <c r="FM51" s="43">
        <v>23</v>
      </c>
      <c r="FN51" s="43">
        <v>23</v>
      </c>
      <c r="FO51" s="43">
        <v>23</v>
      </c>
      <c r="FP51" s="43">
        <v>23</v>
      </c>
      <c r="FQ51" s="43">
        <v>23</v>
      </c>
      <c r="FR51" s="43">
        <v>23</v>
      </c>
      <c r="FS51" s="43">
        <v>23</v>
      </c>
      <c r="FT51" s="424">
        <v>23</v>
      </c>
      <c r="FU51" s="355">
        <v>23</v>
      </c>
      <c r="FV51" s="43">
        <v>23</v>
      </c>
      <c r="FW51" s="43">
        <v>23</v>
      </c>
      <c r="FX51" s="43">
        <v>23</v>
      </c>
      <c r="FY51" s="43">
        <v>23</v>
      </c>
      <c r="FZ51" s="43">
        <v>23</v>
      </c>
      <c r="GA51" s="43">
        <v>23</v>
      </c>
      <c r="GB51" s="43">
        <v>23</v>
      </c>
      <c r="GC51" s="43">
        <v>23</v>
      </c>
      <c r="GD51" s="43">
        <v>23</v>
      </c>
      <c r="GE51" s="43">
        <v>23</v>
      </c>
      <c r="GF51" s="424">
        <v>23</v>
      </c>
      <c r="GG51" s="355">
        <v>23</v>
      </c>
      <c r="GH51" s="43">
        <v>23</v>
      </c>
      <c r="GI51" s="43">
        <v>23</v>
      </c>
      <c r="GJ51" s="43">
        <v>23</v>
      </c>
      <c r="GK51" s="43">
        <v>23</v>
      </c>
      <c r="GL51" s="43">
        <v>23</v>
      </c>
      <c r="GM51" s="43">
        <v>23</v>
      </c>
      <c r="GN51" s="43">
        <v>23</v>
      </c>
      <c r="GO51" s="43" t="s">
        <v>195</v>
      </c>
      <c r="GP51" s="43" t="s">
        <v>195</v>
      </c>
      <c r="GQ51" s="43" t="s">
        <v>195</v>
      </c>
      <c r="GR51" s="424" t="s">
        <v>195</v>
      </c>
      <c r="GS51" s="410">
        <v>4155</v>
      </c>
      <c r="GT51" s="384">
        <f t="shared" si="13"/>
        <v>8056</v>
      </c>
      <c r="GU51" s="154">
        <f t="shared" si="14"/>
        <v>0</v>
      </c>
      <c r="GV51" s="457">
        <f t="shared" si="15"/>
        <v>1</v>
      </c>
      <c r="GW51" s="487">
        <f>ROUND([5]Résumé!$P55/30.4,0)</f>
        <v>24</v>
      </c>
      <c r="GX51" s="186" t="str">
        <f t="shared" si="16"/>
        <v>D644</v>
      </c>
      <c r="GY51" s="374">
        <f t="shared" si="12"/>
        <v>43952</v>
      </c>
      <c r="GZ51" s="374">
        <f>IF(COUNTIF($I41:$GR41,$GZ$12)=0,"N",HLOOKUP($GZ$12,$I41:$GR$80,$HG51,FALSE))</f>
        <v>42005</v>
      </c>
      <c r="HA51" s="374">
        <f>IF(COUNTIF($I41:$GR41,$HA$12)=0,"N",HLOOKUP($HA$12,$I41:$GR$80,$HG51,FALSE))</f>
        <v>43952</v>
      </c>
      <c r="HB51" s="374">
        <f>IF(COUNTIF($I41:$GR41,$HB$12)=0,"N",HLOOKUP($HB$12,$I41:$GR$80,$HG51,FALSE))</f>
        <v>45931</v>
      </c>
      <c r="HC51" s="374" t="str">
        <f>IF(COUNTIF($I41:$GR41,$HC$12)=0,"N",HLOOKUP($HC$12,$I41:$GR$80,$HG51,FALSE))</f>
        <v>N</v>
      </c>
      <c r="HD51" s="374" t="str">
        <f>IF(COUNTIF($I41:$GR41,$HD$12)=0,"N",HLOOKUP($HD$12,$I41:$GR$80,$HG51,FALSE))</f>
        <v>N</v>
      </c>
      <c r="HE51" s="374" t="str">
        <f>IF(COUNTIF($I41:$GR41,$HE$12)=0,"N",HLOOKUP($HE$12,$I41:$GR$80,$HG51,FALSE))</f>
        <v>N</v>
      </c>
      <c r="HF51" s="186">
        <v>40</v>
      </c>
      <c r="HG51" s="186">
        <v>40</v>
      </c>
      <c r="HH51" s="374" t="str">
        <f t="shared" si="6"/>
        <v>N</v>
      </c>
      <c r="HI51" s="374">
        <f t="shared" si="7"/>
        <v>43952</v>
      </c>
      <c r="HJ51" s="374">
        <f t="shared" si="8"/>
        <v>45931</v>
      </c>
      <c r="HK51" s="374" t="str">
        <f t="shared" si="9"/>
        <v>N</v>
      </c>
      <c r="HL51" s="374" t="str">
        <f t="shared" si="10"/>
        <v>N</v>
      </c>
      <c r="HM51" s="374" t="str">
        <f t="shared" si="11"/>
        <v>N</v>
      </c>
      <c r="HN51" s="374" t="str">
        <f>IF(COUNTIF($I41:$GR41,"F")=0,"",HLOOKUP("F",$I41:$GR$80,$HG51,FALSE))</f>
        <v/>
      </c>
    </row>
    <row r="52" spans="1:222" ht="15.75" customHeight="1" x14ac:dyDescent="0.2">
      <c r="A52" s="5" t="str">
        <f>[5]Résumé!$I56</f>
        <v>V10</v>
      </c>
      <c r="B52" s="36">
        <f>[5]Résumé!$L56</f>
        <v>1045.1600000000003</v>
      </c>
      <c r="C52" s="36" t="str">
        <f>'[2]AT 1292-15'!$AC79</f>
        <v>-</v>
      </c>
      <c r="D52" s="198" t="str">
        <f>'[6]Etat actuel'!$AD48</f>
        <v>EMRSVAFG</v>
      </c>
      <c r="E52" s="164" t="s">
        <v>31</v>
      </c>
      <c r="F52" s="5">
        <f>[5]Résumé!$J56</f>
        <v>44234</v>
      </c>
      <c r="G52" s="14">
        <f t="shared" si="0"/>
        <v>44105</v>
      </c>
      <c r="H52" s="207" t="s">
        <v>158</v>
      </c>
      <c r="I52" s="493">
        <v>0</v>
      </c>
      <c r="J52" s="493">
        <v>0</v>
      </c>
      <c r="K52" s="493">
        <v>22</v>
      </c>
      <c r="L52" s="493">
        <v>46</v>
      </c>
      <c r="M52" s="493">
        <v>40</v>
      </c>
      <c r="N52" s="493">
        <v>48</v>
      </c>
      <c r="O52" s="493">
        <v>43</v>
      </c>
      <c r="P52" s="493">
        <v>17</v>
      </c>
      <c r="Q52" s="493" t="s">
        <v>17</v>
      </c>
      <c r="R52" s="493" t="s">
        <v>17</v>
      </c>
      <c r="S52" s="493" t="s">
        <v>27</v>
      </c>
      <c r="T52" s="494" t="s">
        <v>27</v>
      </c>
      <c r="U52" s="495" t="s">
        <v>27</v>
      </c>
      <c r="V52" s="496">
        <v>1</v>
      </c>
      <c r="W52" s="496"/>
      <c r="X52" s="496">
        <v>21</v>
      </c>
      <c r="Y52" s="496">
        <v>14</v>
      </c>
      <c r="Z52" s="496">
        <v>2</v>
      </c>
      <c r="AA52" s="492">
        <v>29</v>
      </c>
      <c r="AB52" s="492">
        <v>59</v>
      </c>
      <c r="AC52" s="43"/>
      <c r="AD52" s="782">
        <v>27</v>
      </c>
      <c r="AE52" s="716">
        <v>50</v>
      </c>
      <c r="AF52" s="717">
        <v>50</v>
      </c>
      <c r="AG52" s="718">
        <v>50</v>
      </c>
      <c r="AH52" s="43">
        <v>1</v>
      </c>
      <c r="AI52" s="43">
        <v>23</v>
      </c>
      <c r="AJ52" s="43">
        <v>23</v>
      </c>
      <c r="AK52" s="43">
        <v>23</v>
      </c>
      <c r="AL52" s="43">
        <v>23</v>
      </c>
      <c r="AM52" s="43">
        <v>23</v>
      </c>
      <c r="AN52" s="43">
        <v>23</v>
      </c>
      <c r="AO52" s="43">
        <v>1</v>
      </c>
      <c r="AP52" s="721">
        <v>50</v>
      </c>
      <c r="AQ52" s="721">
        <v>50</v>
      </c>
      <c r="AR52" s="719">
        <v>50</v>
      </c>
      <c r="AS52" s="716">
        <v>80</v>
      </c>
      <c r="AT52" s="43">
        <v>1</v>
      </c>
      <c r="AU52" s="43">
        <v>23</v>
      </c>
      <c r="AV52" s="43">
        <v>23</v>
      </c>
      <c r="AW52" s="43">
        <v>23</v>
      </c>
      <c r="AX52" s="43">
        <v>23</v>
      </c>
      <c r="AY52" s="43">
        <v>23</v>
      </c>
      <c r="AZ52" s="43">
        <v>23</v>
      </c>
      <c r="BA52" s="43" t="s">
        <v>196</v>
      </c>
      <c r="BB52" s="43" t="s">
        <v>196</v>
      </c>
      <c r="BC52" s="43" t="s">
        <v>196</v>
      </c>
      <c r="BD52" s="424" t="s">
        <v>196</v>
      </c>
      <c r="BE52" s="769" t="s">
        <v>196</v>
      </c>
      <c r="BF52" s="43" t="s">
        <v>196</v>
      </c>
      <c r="BG52" s="43" t="s">
        <v>196</v>
      </c>
      <c r="BH52" s="43" t="s">
        <v>196</v>
      </c>
      <c r="BI52" s="43" t="s">
        <v>196</v>
      </c>
      <c r="BJ52" s="43" t="s">
        <v>196</v>
      </c>
      <c r="BK52" s="43" t="s">
        <v>196</v>
      </c>
      <c r="BL52" s="43" t="s">
        <v>196</v>
      </c>
      <c r="BM52" s="43">
        <v>23</v>
      </c>
      <c r="BN52" s="43">
        <v>23</v>
      </c>
      <c r="BO52" s="43">
        <v>23</v>
      </c>
      <c r="BP52" s="424">
        <v>23</v>
      </c>
      <c r="BQ52" s="355">
        <v>23</v>
      </c>
      <c r="BR52" s="43">
        <v>23</v>
      </c>
      <c r="BS52" s="43">
        <v>23</v>
      </c>
      <c r="BT52" s="43">
        <v>23</v>
      </c>
      <c r="BU52" s="43">
        <v>23</v>
      </c>
      <c r="BV52" s="43">
        <v>23</v>
      </c>
      <c r="BW52" s="43">
        <v>23</v>
      </c>
      <c r="BX52" s="43">
        <v>23</v>
      </c>
      <c r="BY52" s="43">
        <v>23</v>
      </c>
      <c r="BZ52" s="43" t="s">
        <v>12</v>
      </c>
      <c r="CA52" s="43" t="s">
        <v>12</v>
      </c>
      <c r="CB52" s="424" t="s">
        <v>12</v>
      </c>
      <c r="CC52" s="355" t="s">
        <v>12</v>
      </c>
      <c r="CD52" s="43" t="s">
        <v>12</v>
      </c>
      <c r="CE52" s="43" t="s">
        <v>12</v>
      </c>
      <c r="CF52" s="43" t="s">
        <v>269</v>
      </c>
      <c r="CG52" s="43" t="s">
        <v>269</v>
      </c>
      <c r="CH52" s="43" t="s">
        <v>269</v>
      </c>
      <c r="CI52" s="43" t="s">
        <v>269</v>
      </c>
      <c r="CJ52" s="43" t="s">
        <v>269</v>
      </c>
      <c r="CK52" s="43" t="s">
        <v>269</v>
      </c>
      <c r="CL52" s="43">
        <v>23</v>
      </c>
      <c r="CM52" s="43">
        <v>23</v>
      </c>
      <c r="CN52" s="424">
        <v>23</v>
      </c>
      <c r="CO52" s="355">
        <v>23</v>
      </c>
      <c r="CP52" s="43">
        <v>23</v>
      </c>
      <c r="CQ52" s="43">
        <v>23</v>
      </c>
      <c r="CR52" s="43">
        <v>23</v>
      </c>
      <c r="CS52" s="43">
        <v>1</v>
      </c>
      <c r="CT52" s="793">
        <v>60</v>
      </c>
      <c r="CU52" s="793">
        <v>60</v>
      </c>
      <c r="CV52" s="793">
        <v>60</v>
      </c>
      <c r="CW52" s="793">
        <v>60</v>
      </c>
      <c r="CX52" s="43">
        <v>1</v>
      </c>
      <c r="CY52" s="43">
        <v>23</v>
      </c>
      <c r="CZ52" s="424">
        <v>23</v>
      </c>
      <c r="DA52" s="355">
        <v>23</v>
      </c>
      <c r="DB52" s="43">
        <v>23</v>
      </c>
      <c r="DC52" s="43">
        <v>1</v>
      </c>
      <c r="DD52" s="793">
        <v>50</v>
      </c>
      <c r="DE52" s="793">
        <v>50</v>
      </c>
      <c r="DF52" s="793">
        <v>50</v>
      </c>
      <c r="DG52" s="793">
        <v>50</v>
      </c>
      <c r="DH52" s="43">
        <v>1</v>
      </c>
      <c r="DI52" s="43">
        <v>23</v>
      </c>
      <c r="DJ52" s="43">
        <v>23</v>
      </c>
      <c r="DK52" s="43">
        <v>23</v>
      </c>
      <c r="DL52" s="424">
        <v>23</v>
      </c>
      <c r="DM52" s="355">
        <v>23</v>
      </c>
      <c r="DN52" s="43">
        <v>23</v>
      </c>
      <c r="DO52" s="43">
        <v>23</v>
      </c>
      <c r="DP52" s="43">
        <v>23</v>
      </c>
      <c r="DQ52" s="43">
        <v>23</v>
      </c>
      <c r="DR52" s="43">
        <v>23</v>
      </c>
      <c r="DS52" s="43">
        <v>23</v>
      </c>
      <c r="DT52" s="43">
        <v>23</v>
      </c>
      <c r="DU52" s="43">
        <v>23</v>
      </c>
      <c r="DV52" s="43">
        <v>23</v>
      </c>
      <c r="DW52" s="43">
        <v>23</v>
      </c>
      <c r="DX52" s="424">
        <v>23</v>
      </c>
      <c r="DY52" s="355">
        <v>23</v>
      </c>
      <c r="DZ52" s="43">
        <v>23</v>
      </c>
      <c r="EA52" s="43">
        <v>23</v>
      </c>
      <c r="EB52" s="43">
        <v>23</v>
      </c>
      <c r="EC52" s="43" t="s">
        <v>13</v>
      </c>
      <c r="ED52" s="43" t="s">
        <v>13</v>
      </c>
      <c r="EE52" s="43" t="s">
        <v>13</v>
      </c>
      <c r="EF52" s="43" t="s">
        <v>13</v>
      </c>
      <c r="EG52" s="43" t="s">
        <v>13</v>
      </c>
      <c r="EH52" s="43">
        <v>23</v>
      </c>
      <c r="EI52" s="43">
        <v>23</v>
      </c>
      <c r="EJ52" s="43">
        <v>23</v>
      </c>
      <c r="EK52" s="355">
        <v>23</v>
      </c>
      <c r="EL52" s="43">
        <v>23</v>
      </c>
      <c r="EM52" s="43">
        <v>23</v>
      </c>
      <c r="EN52" s="43">
        <v>23</v>
      </c>
      <c r="EO52" s="43">
        <v>23</v>
      </c>
      <c r="EP52" s="43">
        <v>23</v>
      </c>
      <c r="EQ52" s="43">
        <v>23</v>
      </c>
      <c r="ER52" s="43">
        <v>23</v>
      </c>
      <c r="ES52" s="43">
        <v>23</v>
      </c>
      <c r="ET52" s="43">
        <v>23</v>
      </c>
      <c r="EU52" s="43">
        <v>23</v>
      </c>
      <c r="EV52" s="424">
        <v>23</v>
      </c>
      <c r="EW52" s="355">
        <v>23</v>
      </c>
      <c r="EX52" s="43">
        <v>23</v>
      </c>
      <c r="EY52" s="43">
        <v>23</v>
      </c>
      <c r="EZ52" s="43">
        <v>23</v>
      </c>
      <c r="FA52" s="43">
        <v>23</v>
      </c>
      <c r="FB52" s="43">
        <v>23</v>
      </c>
      <c r="FC52" s="43">
        <v>23</v>
      </c>
      <c r="FD52" s="43">
        <v>23</v>
      </c>
      <c r="FE52" s="43">
        <v>23</v>
      </c>
      <c r="FF52" s="43">
        <v>23</v>
      </c>
      <c r="FG52" s="43">
        <v>23</v>
      </c>
      <c r="FH52" s="424">
        <v>23</v>
      </c>
      <c r="FI52" s="355">
        <v>23</v>
      </c>
      <c r="FJ52" s="43">
        <v>23</v>
      </c>
      <c r="FK52" s="43">
        <v>23</v>
      </c>
      <c r="FL52" s="43">
        <v>23</v>
      </c>
      <c r="FM52" s="43">
        <v>23</v>
      </c>
      <c r="FN52" s="43">
        <v>23</v>
      </c>
      <c r="FO52" s="43">
        <v>23</v>
      </c>
      <c r="FP52" s="43">
        <v>23</v>
      </c>
      <c r="FQ52" s="43">
        <v>23</v>
      </c>
      <c r="FR52" s="43">
        <v>23</v>
      </c>
      <c r="FS52" s="43">
        <v>23</v>
      </c>
      <c r="FT52" s="424">
        <v>23</v>
      </c>
      <c r="FU52" s="355">
        <v>23</v>
      </c>
      <c r="FV52" s="43">
        <v>23</v>
      </c>
      <c r="FW52" s="43">
        <v>23</v>
      </c>
      <c r="FX52" s="43">
        <v>23</v>
      </c>
      <c r="FY52" s="43">
        <v>23</v>
      </c>
      <c r="FZ52" s="43">
        <v>23</v>
      </c>
      <c r="GA52" s="43">
        <v>23</v>
      </c>
      <c r="GB52" s="43">
        <v>23</v>
      </c>
      <c r="GC52" s="43">
        <v>23</v>
      </c>
      <c r="GD52" s="43">
        <v>23</v>
      </c>
      <c r="GE52" s="43">
        <v>23</v>
      </c>
      <c r="GF52" s="424">
        <v>23</v>
      </c>
      <c r="GG52" s="355" t="s">
        <v>195</v>
      </c>
      <c r="GH52" s="43" t="s">
        <v>195</v>
      </c>
      <c r="GI52" s="43" t="s">
        <v>195</v>
      </c>
      <c r="GJ52" s="43" t="s">
        <v>195</v>
      </c>
      <c r="GK52" s="43" t="s">
        <v>195</v>
      </c>
      <c r="GL52" s="43" t="s">
        <v>195</v>
      </c>
      <c r="GM52" s="43" t="s">
        <v>195</v>
      </c>
      <c r="GN52" s="43" t="s">
        <v>195</v>
      </c>
      <c r="GO52" s="43" t="s">
        <v>195</v>
      </c>
      <c r="GP52" s="43" t="s">
        <v>195</v>
      </c>
      <c r="GQ52" s="43" t="s">
        <v>195</v>
      </c>
      <c r="GR52" s="424" t="s">
        <v>195</v>
      </c>
      <c r="GS52" s="410">
        <v>3334</v>
      </c>
      <c r="GT52" s="384">
        <f t="shared" si="13"/>
        <v>6991</v>
      </c>
      <c r="GU52" s="154">
        <f t="shared" si="14"/>
        <v>2.5</v>
      </c>
      <c r="GV52" s="457">
        <f t="shared" si="15"/>
        <v>0.25</v>
      </c>
      <c r="GW52" s="487">
        <f>ROUND([5]Résumé!$P56/30.4,0)</f>
        <v>24</v>
      </c>
      <c r="GX52" s="186" t="str">
        <f t="shared" si="16"/>
        <v>D645</v>
      </c>
      <c r="GY52" s="374">
        <f t="shared" si="12"/>
        <v>44166</v>
      </c>
      <c r="GZ52" s="374">
        <f>IF(COUNTIF($I42:$GR42,$GZ$12)=0,"N",HLOOKUP($GZ$12,$I42:$GR$80,$HG52,FALSE))</f>
        <v>42248</v>
      </c>
      <c r="HA52" s="374">
        <f>IF(COUNTIF($I42:$GR42,$HA$12)=0,"N",HLOOKUP($HA$12,$I42:$GR$80,$HG52,FALSE))</f>
        <v>44166</v>
      </c>
      <c r="HB52" s="374">
        <f>IF(COUNTIF($I42:$GR42,$HB$12)=0,"N",HLOOKUP($HB$12,$I42:$GR$80,$HG52,FALSE))</f>
        <v>45931</v>
      </c>
      <c r="HC52" s="374" t="str">
        <f>IF(COUNTIF($I42:$GR42,$HC$12)=0,"N",HLOOKUP($HC$12,$I42:$GR$80,$HG52,FALSE))</f>
        <v>N</v>
      </c>
      <c r="HD52" s="374" t="str">
        <f>IF(COUNTIF($I42:$GR42,$HD$12)=0,"N",HLOOKUP($HD$12,$I42:$GR$80,$HG52,FALSE))</f>
        <v>N</v>
      </c>
      <c r="HE52" s="374" t="str">
        <f>IF(COUNTIF($I42:$GR42,$HE$12)=0,"N",HLOOKUP($HE$12,$I42:$GR$80,$HG52,FALSE))</f>
        <v>N</v>
      </c>
      <c r="HF52" s="186">
        <v>41</v>
      </c>
      <c r="HG52" s="186">
        <v>39</v>
      </c>
      <c r="HH52" s="374" t="str">
        <f t="shared" si="6"/>
        <v>N</v>
      </c>
      <c r="HI52" s="374">
        <f t="shared" si="7"/>
        <v>44166</v>
      </c>
      <c r="HJ52" s="374">
        <f t="shared" si="8"/>
        <v>45931</v>
      </c>
      <c r="HK52" s="374" t="str">
        <f t="shared" si="9"/>
        <v>N</v>
      </c>
      <c r="HL52" s="374" t="str">
        <f t="shared" si="10"/>
        <v>N</v>
      </c>
      <c r="HM52" s="374" t="str">
        <f t="shared" si="11"/>
        <v>N</v>
      </c>
      <c r="HN52" s="374">
        <f>IF(COUNTIF($I42:$GR42,"F")=0,"",HLOOKUP("F",$I42:$GR$80,$HG52,FALSE))</f>
        <v>42552</v>
      </c>
    </row>
    <row r="53" spans="1:222" ht="15.75" customHeight="1" x14ac:dyDescent="0.2">
      <c r="A53" s="5" t="str">
        <f>[5]Résumé!$I58</f>
        <v>V15</v>
      </c>
      <c r="B53" s="36">
        <f>[5]Résumé!$L58</f>
        <v>107.46000000000004</v>
      </c>
      <c r="C53" s="36" t="str">
        <f>'[2]AT 1292-15'!$AC80</f>
        <v>Bagué</v>
      </c>
      <c r="D53" s="198" t="str">
        <f>'[6]Etat actuel'!$AD49</f>
        <v>EMRSV</v>
      </c>
      <c r="E53" s="164" t="s">
        <v>31</v>
      </c>
      <c r="F53" s="5">
        <f>[5]Résumé!$J58</f>
        <v>42987</v>
      </c>
      <c r="G53" s="14">
        <f t="shared" si="0"/>
        <v>42705</v>
      </c>
      <c r="H53" s="207" t="s">
        <v>159</v>
      </c>
      <c r="I53" s="493">
        <v>0</v>
      </c>
      <c r="J53" s="493">
        <v>0</v>
      </c>
      <c r="K53" s="493">
        <v>18</v>
      </c>
      <c r="L53" s="493">
        <v>50</v>
      </c>
      <c r="M53" s="493">
        <v>5</v>
      </c>
      <c r="N53" s="493">
        <v>18</v>
      </c>
      <c r="O53" s="492">
        <v>82</v>
      </c>
      <c r="P53" s="492">
        <v>90</v>
      </c>
      <c r="Q53" s="492">
        <v>83</v>
      </c>
      <c r="R53" s="492">
        <v>101</v>
      </c>
      <c r="S53" s="493">
        <v>16</v>
      </c>
      <c r="T53" s="494">
        <v>21</v>
      </c>
      <c r="U53" s="495">
        <v>1</v>
      </c>
      <c r="V53" s="496">
        <v>1</v>
      </c>
      <c r="W53" s="496">
        <v>35</v>
      </c>
      <c r="X53" s="496">
        <v>44</v>
      </c>
      <c r="Y53" s="496">
        <v>35</v>
      </c>
      <c r="Z53" s="766"/>
      <c r="AA53" s="43" t="s">
        <v>197</v>
      </c>
      <c r="AB53" s="43" t="s">
        <v>197</v>
      </c>
      <c r="AC53" s="43" t="s">
        <v>197</v>
      </c>
      <c r="AD53" s="43" t="s">
        <v>197</v>
      </c>
      <c r="AE53" s="43">
        <v>5</v>
      </c>
      <c r="AF53" s="424" t="s">
        <v>13</v>
      </c>
      <c r="AG53" s="355" t="s">
        <v>13</v>
      </c>
      <c r="AH53" s="43" t="s">
        <v>13</v>
      </c>
      <c r="AI53" s="43" t="s">
        <v>13</v>
      </c>
      <c r="AJ53" s="43" t="s">
        <v>27</v>
      </c>
      <c r="AK53" s="43" t="s">
        <v>27</v>
      </c>
      <c r="AL53" s="43">
        <v>23</v>
      </c>
      <c r="AM53" s="43">
        <v>23</v>
      </c>
      <c r="AN53" s="43">
        <v>23</v>
      </c>
      <c r="AO53" s="43">
        <v>23</v>
      </c>
      <c r="AP53" s="43">
        <v>23</v>
      </c>
      <c r="AQ53" s="43">
        <v>23</v>
      </c>
      <c r="AR53" s="424">
        <v>23</v>
      </c>
      <c r="AS53" s="43">
        <v>23</v>
      </c>
      <c r="AT53" s="43">
        <v>23</v>
      </c>
      <c r="AU53" s="43">
        <v>23</v>
      </c>
      <c r="AV53" s="43">
        <v>23</v>
      </c>
      <c r="AW53" s="43">
        <v>23</v>
      </c>
      <c r="AX53" s="43">
        <v>23</v>
      </c>
      <c r="AY53" s="359">
        <v>16</v>
      </c>
      <c r="AZ53" s="359">
        <v>16</v>
      </c>
      <c r="BA53" s="359">
        <v>16</v>
      </c>
      <c r="BB53" s="359">
        <v>16</v>
      </c>
      <c r="BC53" s="359">
        <v>16</v>
      </c>
      <c r="BD53" s="425">
        <v>16</v>
      </c>
      <c r="BE53" s="363">
        <v>16</v>
      </c>
      <c r="BF53" s="359">
        <v>16</v>
      </c>
      <c r="BG53" s="359">
        <v>16</v>
      </c>
      <c r="BH53" s="359">
        <v>16</v>
      </c>
      <c r="BI53" s="359">
        <v>16</v>
      </c>
      <c r="BJ53" s="359">
        <v>16</v>
      </c>
      <c r="BK53" s="359">
        <v>16</v>
      </c>
      <c r="BL53" s="359">
        <v>16</v>
      </c>
      <c r="BM53" s="359">
        <v>16</v>
      </c>
      <c r="BN53" s="359">
        <v>16</v>
      </c>
      <c r="BO53" s="359">
        <v>16</v>
      </c>
      <c r="BP53" s="425">
        <v>16</v>
      </c>
      <c r="BQ53" s="363">
        <v>16</v>
      </c>
      <c r="BR53" s="359">
        <v>16</v>
      </c>
      <c r="BS53" s="359">
        <v>16</v>
      </c>
      <c r="BT53" s="359">
        <v>16</v>
      </c>
      <c r="BU53" s="359">
        <v>16</v>
      </c>
      <c r="BV53" s="359">
        <v>16</v>
      </c>
      <c r="BW53" s="359">
        <v>16</v>
      </c>
      <c r="BX53" s="359">
        <v>16</v>
      </c>
      <c r="BY53" s="43">
        <v>23</v>
      </c>
      <c r="BZ53" s="43">
        <v>23</v>
      </c>
      <c r="CA53" s="43">
        <v>23</v>
      </c>
      <c r="CB53" s="424">
        <v>23</v>
      </c>
      <c r="CC53" s="355">
        <v>23</v>
      </c>
      <c r="CD53" s="43">
        <v>23</v>
      </c>
      <c r="CE53" s="43">
        <v>23</v>
      </c>
      <c r="CF53" s="43">
        <v>23</v>
      </c>
      <c r="CG53" s="43">
        <v>23</v>
      </c>
      <c r="CH53" s="43">
        <v>23</v>
      </c>
      <c r="CI53" s="43">
        <v>1</v>
      </c>
      <c r="CJ53" s="793">
        <v>50</v>
      </c>
      <c r="CK53" s="793">
        <v>50</v>
      </c>
      <c r="CL53" s="793">
        <v>50</v>
      </c>
      <c r="CM53" s="793">
        <v>50</v>
      </c>
      <c r="CN53" s="424">
        <v>1</v>
      </c>
      <c r="CO53" s="769">
        <v>23</v>
      </c>
      <c r="CP53" s="43" t="s">
        <v>14</v>
      </c>
      <c r="CQ53" s="43" t="s">
        <v>14</v>
      </c>
      <c r="CR53" s="43" t="s">
        <v>14</v>
      </c>
      <c r="CS53" s="43" t="s">
        <v>14</v>
      </c>
      <c r="CT53" s="43" t="s">
        <v>14</v>
      </c>
      <c r="CU53" s="43" t="s">
        <v>14</v>
      </c>
      <c r="CV53" s="424" t="s">
        <v>269</v>
      </c>
      <c r="CW53" s="355" t="s">
        <v>269</v>
      </c>
      <c r="CX53" s="424" t="s">
        <v>269</v>
      </c>
      <c r="CY53" s="43" t="s">
        <v>269</v>
      </c>
      <c r="CZ53" s="424" t="s">
        <v>269</v>
      </c>
      <c r="DA53" s="355" t="s">
        <v>269</v>
      </c>
      <c r="DB53" s="43">
        <v>23</v>
      </c>
      <c r="DC53" s="43">
        <v>23</v>
      </c>
      <c r="DD53" s="43">
        <v>23</v>
      </c>
      <c r="DE53" s="43">
        <v>23</v>
      </c>
      <c r="DF53" s="43">
        <v>23</v>
      </c>
      <c r="DG53" s="43">
        <v>23</v>
      </c>
      <c r="DH53" s="43">
        <v>23</v>
      </c>
      <c r="DI53" s="43">
        <v>1</v>
      </c>
      <c r="DJ53" s="793">
        <v>60</v>
      </c>
      <c r="DK53" s="793">
        <v>60</v>
      </c>
      <c r="DL53" s="794">
        <v>60</v>
      </c>
      <c r="DM53" s="795">
        <v>60</v>
      </c>
      <c r="DN53" s="43">
        <v>1</v>
      </c>
      <c r="DO53" s="43">
        <v>23</v>
      </c>
      <c r="DP53" s="43">
        <v>23</v>
      </c>
      <c r="DQ53" s="43">
        <v>23</v>
      </c>
      <c r="DR53" s="43">
        <v>23</v>
      </c>
      <c r="DS53" s="43">
        <v>23</v>
      </c>
      <c r="DT53" s="43">
        <v>23</v>
      </c>
      <c r="DU53" s="43">
        <v>23</v>
      </c>
      <c r="DV53" s="43">
        <v>23</v>
      </c>
      <c r="DW53" s="43">
        <v>23</v>
      </c>
      <c r="DX53" s="424">
        <v>23</v>
      </c>
      <c r="DY53" s="355">
        <v>23</v>
      </c>
      <c r="DZ53" s="43">
        <v>23</v>
      </c>
      <c r="EA53" s="43">
        <v>23</v>
      </c>
      <c r="EB53" s="43">
        <v>23</v>
      </c>
      <c r="EC53" s="43">
        <v>23</v>
      </c>
      <c r="ED53" s="43">
        <v>23</v>
      </c>
      <c r="EE53" s="43">
        <v>23</v>
      </c>
      <c r="EF53" s="43">
        <v>23</v>
      </c>
      <c r="EG53" s="43">
        <v>23</v>
      </c>
      <c r="EH53" s="43">
        <v>23</v>
      </c>
      <c r="EI53" s="43">
        <v>23</v>
      </c>
      <c r="EJ53" s="424">
        <v>23</v>
      </c>
      <c r="EK53" s="355">
        <v>23</v>
      </c>
      <c r="EL53" s="43">
        <v>23</v>
      </c>
      <c r="EM53" s="43">
        <v>23</v>
      </c>
      <c r="EN53" s="43">
        <v>23</v>
      </c>
      <c r="EO53" s="43">
        <v>23</v>
      </c>
      <c r="EP53" s="43">
        <v>23</v>
      </c>
      <c r="EQ53" s="43">
        <v>23</v>
      </c>
      <c r="ER53" s="43">
        <v>23</v>
      </c>
      <c r="ES53" s="43">
        <v>23</v>
      </c>
      <c r="ET53" s="43">
        <v>23</v>
      </c>
      <c r="EU53" s="43">
        <v>23</v>
      </c>
      <c r="EV53" s="424" t="s">
        <v>15</v>
      </c>
      <c r="EW53" s="355" t="s">
        <v>15</v>
      </c>
      <c r="EX53" s="43" t="s">
        <v>15</v>
      </c>
      <c r="EY53" s="43" t="s">
        <v>15</v>
      </c>
      <c r="EZ53" s="43" t="s">
        <v>15</v>
      </c>
      <c r="FA53" s="43">
        <v>23</v>
      </c>
      <c r="FB53" s="43">
        <v>23</v>
      </c>
      <c r="FC53" s="43">
        <v>23</v>
      </c>
      <c r="FD53" s="43">
        <v>23</v>
      </c>
      <c r="FE53" s="43">
        <v>23</v>
      </c>
      <c r="FF53" s="43">
        <v>23</v>
      </c>
      <c r="FG53" s="43">
        <v>23</v>
      </c>
      <c r="FH53" s="424">
        <v>23</v>
      </c>
      <c r="FI53" s="355">
        <v>23</v>
      </c>
      <c r="FJ53" s="43">
        <v>23</v>
      </c>
      <c r="FK53" s="43">
        <v>23</v>
      </c>
      <c r="FL53" s="43">
        <v>23</v>
      </c>
      <c r="FM53" s="43">
        <v>23</v>
      </c>
      <c r="FN53" s="43">
        <v>23</v>
      </c>
      <c r="FO53" s="43">
        <v>23</v>
      </c>
      <c r="FP53" s="43">
        <v>23</v>
      </c>
      <c r="FQ53" s="43">
        <v>23</v>
      </c>
      <c r="FR53" s="43">
        <v>23</v>
      </c>
      <c r="FS53" s="43">
        <v>23</v>
      </c>
      <c r="FT53" s="424">
        <v>23</v>
      </c>
      <c r="FU53" s="355">
        <v>23</v>
      </c>
      <c r="FV53" s="43">
        <v>23</v>
      </c>
      <c r="FW53" s="43">
        <v>23</v>
      </c>
      <c r="FX53" s="43">
        <v>23</v>
      </c>
      <c r="FY53" s="43">
        <v>23</v>
      </c>
      <c r="FZ53" s="43">
        <v>23</v>
      </c>
      <c r="GA53" s="43">
        <v>23</v>
      </c>
      <c r="GB53" s="43">
        <v>23</v>
      </c>
      <c r="GC53" s="43">
        <v>23</v>
      </c>
      <c r="GD53" s="43">
        <v>23</v>
      </c>
      <c r="GE53" s="43">
        <v>23</v>
      </c>
      <c r="GF53" s="424">
        <v>23</v>
      </c>
      <c r="GG53" s="355">
        <v>23</v>
      </c>
      <c r="GH53" s="43">
        <v>23</v>
      </c>
      <c r="GI53" s="43">
        <v>23</v>
      </c>
      <c r="GJ53" s="43">
        <v>23</v>
      </c>
      <c r="GK53" s="43">
        <v>23</v>
      </c>
      <c r="GL53" s="43">
        <v>23</v>
      </c>
      <c r="GM53" s="43">
        <v>23</v>
      </c>
      <c r="GN53" s="43">
        <v>23</v>
      </c>
      <c r="GO53" s="43" t="s">
        <v>195</v>
      </c>
      <c r="GP53" s="43" t="s">
        <v>195</v>
      </c>
      <c r="GQ53" s="43" t="s">
        <v>195</v>
      </c>
      <c r="GR53" s="424" t="s">
        <v>195</v>
      </c>
      <c r="GS53" s="410">
        <v>3301</v>
      </c>
      <c r="GT53" s="384">
        <f t="shared" si="13"/>
        <v>7158</v>
      </c>
      <c r="GU53" s="154">
        <f t="shared" si="14"/>
        <v>1</v>
      </c>
      <c r="GV53" s="457">
        <f t="shared" si="15"/>
        <v>0</v>
      </c>
      <c r="GW53" s="487">
        <f>ROUND([5]Résumé!$P58/30.4,0)</f>
        <v>21</v>
      </c>
      <c r="GX53" s="186" t="str">
        <f t="shared" si="16"/>
        <v>D646</v>
      </c>
      <c r="GY53" s="374">
        <f t="shared" si="12"/>
        <v>43647</v>
      </c>
      <c r="GZ53" s="374">
        <f>IF(COUNTIF($I43:$GR43,$GZ$12)=0,"N",HLOOKUP($GZ$12,$I43:$GR$80,$HG53,FALSE))</f>
        <v>42095</v>
      </c>
      <c r="HA53" s="374">
        <f>IF(COUNTIF($I43:$GR43,$HA$12)=0,"N",HLOOKUP($HA$12,$I43:$GR$80,$HG53,FALSE))</f>
        <v>43647</v>
      </c>
      <c r="HB53" s="374">
        <f>IF(COUNTIF($I43:$GR43,$HB$12)=0,"N",HLOOKUP($HB$12,$I43:$GR$80,$HG53,FALSE))</f>
        <v>45170</v>
      </c>
      <c r="HC53" s="374">
        <f>IF(COUNTIF($I43:$GR43,$HC$12)=0,"N",HLOOKUP($HC$12,$I43:$GR$80,$HG53,FALSE))</f>
        <v>46844</v>
      </c>
      <c r="HD53" s="374" t="str">
        <f>IF(COUNTIF($I43:$GR43,$HD$12)=0,"N",HLOOKUP($HD$12,$I43:$GR$80,$HG53,FALSE))</f>
        <v>N</v>
      </c>
      <c r="HE53" s="374" t="str">
        <f>IF(COUNTIF($I43:$GR43,$HE$12)=0,"N",HLOOKUP($HE$12,$I43:$GR$80,$HG53,FALSE))</f>
        <v>N</v>
      </c>
      <c r="HF53" s="186">
        <v>42</v>
      </c>
      <c r="HG53" s="186">
        <v>38</v>
      </c>
      <c r="HH53" s="374" t="str">
        <f t="shared" si="6"/>
        <v>N</v>
      </c>
      <c r="HI53" s="374">
        <f t="shared" si="7"/>
        <v>43647</v>
      </c>
      <c r="HJ53" s="374">
        <f t="shared" si="8"/>
        <v>45170</v>
      </c>
      <c r="HK53" s="374">
        <f t="shared" si="9"/>
        <v>46844</v>
      </c>
      <c r="HL53" s="374" t="str">
        <f t="shared" si="10"/>
        <v>N</v>
      </c>
      <c r="HM53" s="374" t="str">
        <f t="shared" si="11"/>
        <v>N</v>
      </c>
      <c r="HN53" s="374" t="str">
        <f>IF(COUNTIF($I43:$GR43,"F")=0,"",HLOOKUP("F",$I43:$GR$80,$HG53,FALSE))</f>
        <v/>
      </c>
    </row>
    <row r="54" spans="1:222" ht="15.75" customHeight="1" x14ac:dyDescent="0.2">
      <c r="A54" s="5" t="str">
        <f>[5]Résumé!$I59</f>
        <v>V20</v>
      </c>
      <c r="B54" s="36">
        <f>[5]Résumé!$L59</f>
        <v>1200</v>
      </c>
      <c r="C54" s="746">
        <f>'[2]AT 1292-15'!$AC81</f>
        <v>750</v>
      </c>
      <c r="D54" s="198" t="str">
        <f>'[6]Etat actuel'!$AD50</f>
        <v>EMRSVAFGU</v>
      </c>
      <c r="E54" s="164" t="s">
        <v>31</v>
      </c>
      <c r="F54" s="5">
        <f>[5]Résumé!$J59</f>
        <v>44489</v>
      </c>
      <c r="G54" s="14">
        <f t="shared" si="0"/>
        <v>42522</v>
      </c>
      <c r="H54" s="207" t="s">
        <v>160</v>
      </c>
      <c r="I54" s="493" t="s">
        <v>27</v>
      </c>
      <c r="J54" s="493" t="s">
        <v>27</v>
      </c>
      <c r="K54" s="493" t="s">
        <v>27</v>
      </c>
      <c r="L54" s="493" t="s">
        <v>27</v>
      </c>
      <c r="M54" s="493" t="s">
        <v>27</v>
      </c>
      <c r="N54" s="493">
        <v>1</v>
      </c>
      <c r="O54" s="493"/>
      <c r="P54" s="493">
        <v>2</v>
      </c>
      <c r="Q54" s="493">
        <v>16</v>
      </c>
      <c r="R54" s="493">
        <v>33</v>
      </c>
      <c r="S54" s="493">
        <v>48</v>
      </c>
      <c r="T54" s="494">
        <v>31</v>
      </c>
      <c r="U54" s="495">
        <v>38</v>
      </c>
      <c r="V54" s="496">
        <v>15</v>
      </c>
      <c r="W54" s="496">
        <v>57</v>
      </c>
      <c r="X54" s="496">
        <v>13</v>
      </c>
      <c r="Y54" s="496">
        <v>7</v>
      </c>
      <c r="Z54" s="43" t="s">
        <v>13</v>
      </c>
      <c r="AA54" s="43" t="s">
        <v>13</v>
      </c>
      <c r="AB54" s="43" t="s">
        <v>13</v>
      </c>
      <c r="AC54" s="43" t="s">
        <v>13</v>
      </c>
      <c r="AD54" s="43" t="s">
        <v>13</v>
      </c>
      <c r="AE54" s="43" t="s">
        <v>13</v>
      </c>
      <c r="AF54" s="424">
        <v>23</v>
      </c>
      <c r="AG54" s="355">
        <v>23</v>
      </c>
      <c r="AH54" s="43">
        <v>23</v>
      </c>
      <c r="AI54" s="43">
        <v>23</v>
      </c>
      <c r="AJ54" s="43">
        <v>23</v>
      </c>
      <c r="AK54" s="43">
        <v>23</v>
      </c>
      <c r="AL54" s="43">
        <v>23</v>
      </c>
      <c r="AM54" s="43" t="s">
        <v>277</v>
      </c>
      <c r="AN54" s="43" t="s">
        <v>277</v>
      </c>
      <c r="AO54" s="43">
        <v>23</v>
      </c>
      <c r="AP54" s="43">
        <v>23</v>
      </c>
      <c r="AQ54" s="43">
        <v>23</v>
      </c>
      <c r="AR54" s="424">
        <v>23</v>
      </c>
      <c r="AS54" s="355">
        <v>1</v>
      </c>
      <c r="AT54" s="716">
        <v>80</v>
      </c>
      <c r="AU54" s="716">
        <v>80</v>
      </c>
      <c r="AV54" s="716">
        <v>80</v>
      </c>
      <c r="AW54" s="716">
        <v>80</v>
      </c>
      <c r="AX54" s="43">
        <v>1</v>
      </c>
      <c r="AY54" s="43">
        <v>23</v>
      </c>
      <c r="AZ54" s="43">
        <v>23</v>
      </c>
      <c r="BA54" s="43">
        <v>23</v>
      </c>
      <c r="BB54" s="43">
        <v>23</v>
      </c>
      <c r="BC54" s="43">
        <v>23</v>
      </c>
      <c r="BD54" s="424">
        <v>23</v>
      </c>
      <c r="BE54" s="355">
        <v>23</v>
      </c>
      <c r="BF54" s="43">
        <v>23</v>
      </c>
      <c r="BG54" s="43">
        <v>23</v>
      </c>
      <c r="BH54" s="43">
        <v>23</v>
      </c>
      <c r="BI54" s="43">
        <v>23</v>
      </c>
      <c r="BJ54" s="43">
        <v>23</v>
      </c>
      <c r="BK54" s="43">
        <v>23</v>
      </c>
      <c r="BL54" s="43">
        <v>23</v>
      </c>
      <c r="BM54" s="43">
        <v>23</v>
      </c>
      <c r="BN54" s="43">
        <v>23</v>
      </c>
      <c r="BO54" s="43">
        <v>23</v>
      </c>
      <c r="BP54" s="424">
        <v>23</v>
      </c>
      <c r="BQ54" s="769">
        <v>23</v>
      </c>
      <c r="BR54" s="43" t="s">
        <v>197</v>
      </c>
      <c r="BS54" s="43" t="s">
        <v>197</v>
      </c>
      <c r="BT54" s="43" t="s">
        <v>197</v>
      </c>
      <c r="BU54" s="43" t="s">
        <v>197</v>
      </c>
      <c r="BV54" s="43" t="s">
        <v>197</v>
      </c>
      <c r="BW54" s="43" t="s">
        <v>197</v>
      </c>
      <c r="BX54" s="43">
        <v>23</v>
      </c>
      <c r="BY54" s="43">
        <v>23</v>
      </c>
      <c r="BZ54" s="43">
        <v>23</v>
      </c>
      <c r="CA54" s="43">
        <v>23</v>
      </c>
      <c r="CB54" s="424">
        <v>23</v>
      </c>
      <c r="CC54" s="355">
        <v>23</v>
      </c>
      <c r="CD54" s="43" t="s">
        <v>14</v>
      </c>
      <c r="CE54" s="43" t="s">
        <v>14</v>
      </c>
      <c r="CF54" s="43" t="s">
        <v>14</v>
      </c>
      <c r="CG54" s="43" t="s">
        <v>14</v>
      </c>
      <c r="CH54" s="43" t="s">
        <v>14</v>
      </c>
      <c r="CI54" s="43" t="s">
        <v>14</v>
      </c>
      <c r="CJ54" s="43" t="s">
        <v>269</v>
      </c>
      <c r="CK54" s="43" t="s">
        <v>269</v>
      </c>
      <c r="CL54" s="43" t="s">
        <v>269</v>
      </c>
      <c r="CM54" s="43" t="s">
        <v>269</v>
      </c>
      <c r="CN54" s="424" t="s">
        <v>269</v>
      </c>
      <c r="CO54" s="769" t="s">
        <v>269</v>
      </c>
      <c r="CP54" s="43">
        <v>23</v>
      </c>
      <c r="CQ54" s="43">
        <v>23</v>
      </c>
      <c r="CR54" s="43">
        <v>23</v>
      </c>
      <c r="CS54" s="43">
        <v>1</v>
      </c>
      <c r="CT54" s="793">
        <v>60</v>
      </c>
      <c r="CU54" s="793">
        <v>60</v>
      </c>
      <c r="CV54" s="793">
        <v>60</v>
      </c>
      <c r="CW54" s="793">
        <v>60</v>
      </c>
      <c r="CX54" s="43">
        <v>1</v>
      </c>
      <c r="CY54" s="43">
        <v>23</v>
      </c>
      <c r="CZ54" s="424">
        <v>23</v>
      </c>
      <c r="DA54" s="355">
        <v>23</v>
      </c>
      <c r="DB54" s="43">
        <v>23</v>
      </c>
      <c r="DC54" s="43">
        <v>1</v>
      </c>
      <c r="DD54" s="793">
        <v>50</v>
      </c>
      <c r="DE54" s="793">
        <v>50</v>
      </c>
      <c r="DF54" s="793">
        <v>50</v>
      </c>
      <c r="DG54" s="793">
        <v>50</v>
      </c>
      <c r="DH54" s="43">
        <v>1</v>
      </c>
      <c r="DI54" s="43">
        <v>23</v>
      </c>
      <c r="DJ54" s="43">
        <v>23</v>
      </c>
      <c r="DK54" s="43">
        <v>23</v>
      </c>
      <c r="DL54" s="424">
        <v>23</v>
      </c>
      <c r="DM54" s="355">
        <v>23</v>
      </c>
      <c r="DN54" s="43">
        <v>23</v>
      </c>
      <c r="DO54" s="43">
        <v>23</v>
      </c>
      <c r="DP54" s="43">
        <v>23</v>
      </c>
      <c r="DQ54" s="43">
        <v>23</v>
      </c>
      <c r="DR54" s="43">
        <v>23</v>
      </c>
      <c r="DS54" s="43">
        <v>23</v>
      </c>
      <c r="DT54" s="43">
        <v>23</v>
      </c>
      <c r="DU54" s="43">
        <v>23</v>
      </c>
      <c r="DV54" s="43">
        <v>23</v>
      </c>
      <c r="DW54" s="43">
        <v>23</v>
      </c>
      <c r="DX54" s="424">
        <v>23</v>
      </c>
      <c r="DY54" s="355">
        <v>23</v>
      </c>
      <c r="DZ54" s="43">
        <v>23</v>
      </c>
      <c r="EA54" s="43">
        <v>23</v>
      </c>
      <c r="EB54" s="43">
        <v>23</v>
      </c>
      <c r="EC54" s="43">
        <v>23</v>
      </c>
      <c r="ED54" s="43">
        <v>23</v>
      </c>
      <c r="EE54" s="43">
        <v>23</v>
      </c>
      <c r="EF54" s="43" t="s">
        <v>15</v>
      </c>
      <c r="EG54" s="43" t="s">
        <v>15</v>
      </c>
      <c r="EH54" s="43" t="s">
        <v>15</v>
      </c>
      <c r="EI54" s="43" t="s">
        <v>15</v>
      </c>
      <c r="EJ54" s="424" t="s">
        <v>15</v>
      </c>
      <c r="EK54" s="355">
        <v>23</v>
      </c>
      <c r="EL54" s="43">
        <v>23</v>
      </c>
      <c r="EM54" s="43">
        <v>23</v>
      </c>
      <c r="EN54" s="43">
        <v>23</v>
      </c>
      <c r="EO54" s="43">
        <v>23</v>
      </c>
      <c r="EP54" s="43">
        <v>23</v>
      </c>
      <c r="EQ54" s="43">
        <v>23</v>
      </c>
      <c r="ER54" s="43">
        <v>23</v>
      </c>
      <c r="ES54" s="43">
        <v>23</v>
      </c>
      <c r="ET54" s="43">
        <v>23</v>
      </c>
      <c r="EU54" s="43">
        <v>23</v>
      </c>
      <c r="EV54" s="424">
        <v>23</v>
      </c>
      <c r="EW54" s="355">
        <v>23</v>
      </c>
      <c r="EX54" s="43">
        <v>23</v>
      </c>
      <c r="EY54" s="43">
        <v>23</v>
      </c>
      <c r="EZ54" s="43">
        <v>23</v>
      </c>
      <c r="FA54" s="43">
        <v>23</v>
      </c>
      <c r="FB54" s="43">
        <v>23</v>
      </c>
      <c r="FC54" s="43">
        <v>23</v>
      </c>
      <c r="FD54" s="43">
        <v>23</v>
      </c>
      <c r="FE54" s="43">
        <v>23</v>
      </c>
      <c r="FF54" s="43">
        <v>23</v>
      </c>
      <c r="FG54" s="43">
        <v>23</v>
      </c>
      <c r="FH54" s="424">
        <v>23</v>
      </c>
      <c r="FI54" s="355">
        <v>23</v>
      </c>
      <c r="FJ54" s="43">
        <v>23</v>
      </c>
      <c r="FK54" s="43">
        <v>23</v>
      </c>
      <c r="FL54" s="43">
        <v>23</v>
      </c>
      <c r="FM54" s="43">
        <v>23</v>
      </c>
      <c r="FN54" s="43">
        <v>23</v>
      </c>
      <c r="FO54" s="43">
        <v>23</v>
      </c>
      <c r="FP54" s="43">
        <v>23</v>
      </c>
      <c r="FQ54" s="43">
        <v>23</v>
      </c>
      <c r="FR54" s="43">
        <v>23</v>
      </c>
      <c r="FS54" s="43">
        <v>23</v>
      </c>
      <c r="FT54" s="424">
        <v>23</v>
      </c>
      <c r="FU54" s="355">
        <v>23</v>
      </c>
      <c r="FV54" s="43">
        <v>23</v>
      </c>
      <c r="FW54" s="43">
        <v>23</v>
      </c>
      <c r="FX54" s="43">
        <v>23</v>
      </c>
      <c r="FY54" s="43">
        <v>23</v>
      </c>
      <c r="FZ54" s="43">
        <v>23</v>
      </c>
      <c r="GA54" s="43">
        <v>23</v>
      </c>
      <c r="GB54" s="43">
        <v>23</v>
      </c>
      <c r="GC54" s="43">
        <v>23</v>
      </c>
      <c r="GD54" s="43">
        <v>23</v>
      </c>
      <c r="GE54" s="43">
        <v>23</v>
      </c>
      <c r="GF54" s="424">
        <v>23</v>
      </c>
      <c r="GG54" s="355">
        <v>23</v>
      </c>
      <c r="GH54" s="43" t="s">
        <v>195</v>
      </c>
      <c r="GI54" s="43" t="s">
        <v>195</v>
      </c>
      <c r="GJ54" s="43" t="s">
        <v>195</v>
      </c>
      <c r="GK54" s="43" t="s">
        <v>195</v>
      </c>
      <c r="GL54" s="43" t="s">
        <v>195</v>
      </c>
      <c r="GM54" s="43" t="s">
        <v>195</v>
      </c>
      <c r="GN54" s="43" t="s">
        <v>195</v>
      </c>
      <c r="GO54" s="43" t="s">
        <v>195</v>
      </c>
      <c r="GP54" s="43" t="s">
        <v>195</v>
      </c>
      <c r="GQ54" s="43" t="s">
        <v>195</v>
      </c>
      <c r="GR54" s="424" t="s">
        <v>195</v>
      </c>
      <c r="GS54" s="410">
        <v>3421</v>
      </c>
      <c r="GT54" s="384">
        <f t="shared" si="13"/>
        <v>7093</v>
      </c>
      <c r="GU54" s="154">
        <f t="shared" si="14"/>
        <v>1</v>
      </c>
      <c r="GV54" s="457">
        <f t="shared" si="15"/>
        <v>1</v>
      </c>
      <c r="GW54" s="487">
        <f>ROUND([5]Résumé!$P59/30.4,0)</f>
        <v>24</v>
      </c>
      <c r="GX54" s="186" t="str">
        <f t="shared" si="16"/>
        <v>D647</v>
      </c>
      <c r="GY54" s="374">
        <f t="shared" si="12"/>
        <v>44044</v>
      </c>
      <c r="GZ54" s="374" t="str">
        <f>IF(COUNTIF($I44:$GR44,$GZ$12)=0,"N",HLOOKUP($GZ$12,$I44:$GR$80,$HG54,FALSE))</f>
        <v>N</v>
      </c>
      <c r="HA54" s="374" t="str">
        <f>IF(COUNTIF($I44:$GR44,$HA$12)=0,"N",HLOOKUP($HA$12,$I44:$GR$80,$HG54,FALSE))</f>
        <v>N</v>
      </c>
      <c r="HB54" s="374">
        <f>IF(COUNTIF($I44:$GR44,$HB$12)=0,"N",HLOOKUP($HB$12,$I44:$GR$80,$HG54,FALSE))</f>
        <v>42309</v>
      </c>
      <c r="HC54" s="374">
        <f>IF(COUNTIF($I44:$GR44,$HC$12)=0,"N",HLOOKUP($HC$12,$I44:$GR$80,$HG54,FALSE))</f>
        <v>44044</v>
      </c>
      <c r="HD54" s="374">
        <f>IF(COUNTIF($I44:$GR44,$HD$12)=0,"N",HLOOKUP($HD$12,$I44:$GR$80,$HG54,FALSE))</f>
        <v>45962</v>
      </c>
      <c r="HE54" s="374" t="str">
        <f>IF(COUNTIF($I44:$GR44,$HE$12)=0,"N",HLOOKUP($HE$12,$I44:$GR$80,$HG54,FALSE))</f>
        <v>N</v>
      </c>
      <c r="HF54" s="186">
        <v>43</v>
      </c>
      <c r="HG54" s="186">
        <v>37</v>
      </c>
      <c r="HH54" s="374" t="str">
        <f t="shared" si="6"/>
        <v>N</v>
      </c>
      <c r="HI54" s="374" t="str">
        <f t="shared" si="7"/>
        <v>N</v>
      </c>
      <c r="HJ54" s="374" t="str">
        <f t="shared" si="8"/>
        <v>N</v>
      </c>
      <c r="HK54" s="374">
        <f t="shared" si="9"/>
        <v>44044</v>
      </c>
      <c r="HL54" s="374">
        <f t="shared" si="10"/>
        <v>45962</v>
      </c>
      <c r="HM54" s="374" t="str">
        <f t="shared" si="11"/>
        <v>N</v>
      </c>
      <c r="HN54" s="374">
        <f>IF(COUNTIF($I44:$GR44,"F")=0,"",HLOOKUP("F",$I44:$GR$80,$HG54,FALSE))</f>
        <v>43221</v>
      </c>
    </row>
    <row r="55" spans="1:222" ht="15.75" customHeight="1" x14ac:dyDescent="0.2">
      <c r="A55" s="5" t="str">
        <f>[5]Résumé!$I60</f>
        <v>V15</v>
      </c>
      <c r="B55" s="36">
        <f>[5]Résumé!$L60</f>
        <v>113.88999999999987</v>
      </c>
      <c r="C55" s="36" t="str">
        <f>'[2]AT 1292-15'!$AC82</f>
        <v>-</v>
      </c>
      <c r="D55" s="198" t="str">
        <f>'[6]Etat actuel'!$AD51</f>
        <v>EMRSV</v>
      </c>
      <c r="E55" s="164" t="s">
        <v>31</v>
      </c>
      <c r="F55" s="5">
        <f>[5]Résumé!$J60</f>
        <v>42864</v>
      </c>
      <c r="G55" s="14">
        <f t="shared" si="0"/>
        <v>42826</v>
      </c>
      <c r="H55" s="207" t="s">
        <v>161</v>
      </c>
      <c r="I55" s="493" t="s">
        <v>196</v>
      </c>
      <c r="J55" s="493" t="s">
        <v>196</v>
      </c>
      <c r="K55" s="493" t="s">
        <v>196</v>
      </c>
      <c r="L55" s="493" t="s">
        <v>196</v>
      </c>
      <c r="M55" s="493" t="s">
        <v>196</v>
      </c>
      <c r="N55" s="493" t="s">
        <v>196</v>
      </c>
      <c r="O55" s="493" t="s">
        <v>196</v>
      </c>
      <c r="P55" s="493" t="s">
        <v>196</v>
      </c>
      <c r="Q55" s="493">
        <v>1</v>
      </c>
      <c r="R55" s="493">
        <v>0</v>
      </c>
      <c r="S55" s="493">
        <v>0</v>
      </c>
      <c r="T55" s="494"/>
      <c r="U55" s="495">
        <v>5</v>
      </c>
      <c r="V55" s="492">
        <v>111</v>
      </c>
      <c r="W55" s="492">
        <v>110</v>
      </c>
      <c r="X55" s="492">
        <v>72</v>
      </c>
      <c r="Y55" s="492">
        <v>79</v>
      </c>
      <c r="Z55" s="496">
        <v>33</v>
      </c>
      <c r="AA55" s="43"/>
      <c r="AB55" s="496">
        <v>29</v>
      </c>
      <c r="AC55" s="496">
        <v>36</v>
      </c>
      <c r="AD55" s="496">
        <v>27</v>
      </c>
      <c r="AE55" s="43">
        <v>23</v>
      </c>
      <c r="AF55" s="424">
        <v>23</v>
      </c>
      <c r="AG55" s="355">
        <v>23</v>
      </c>
      <c r="AH55" s="43">
        <v>23</v>
      </c>
      <c r="AI55" s="43">
        <v>20</v>
      </c>
      <c r="AJ55" s="43" t="s">
        <v>13</v>
      </c>
      <c r="AK55" s="43" t="s">
        <v>13</v>
      </c>
      <c r="AL55" s="43" t="s">
        <v>13</v>
      </c>
      <c r="AM55" s="43" t="s">
        <v>13</v>
      </c>
      <c r="AN55" s="43" t="s">
        <v>13</v>
      </c>
      <c r="AO55" s="43" t="s">
        <v>27</v>
      </c>
      <c r="AP55" s="43" t="s">
        <v>27</v>
      </c>
      <c r="AQ55" s="43">
        <v>23</v>
      </c>
      <c r="AR55" s="424">
        <v>23</v>
      </c>
      <c r="AS55" s="355">
        <v>23</v>
      </c>
      <c r="AT55" s="43">
        <v>23</v>
      </c>
      <c r="AU55" s="43">
        <v>1</v>
      </c>
      <c r="AV55" s="831">
        <v>60</v>
      </c>
      <c r="AW55" s="830">
        <v>60</v>
      </c>
      <c r="AX55" s="830">
        <v>60</v>
      </c>
      <c r="AY55" s="830">
        <v>60</v>
      </c>
      <c r="AZ55" s="43">
        <v>1</v>
      </c>
      <c r="BA55" s="43">
        <v>23</v>
      </c>
      <c r="BB55" s="43">
        <v>23</v>
      </c>
      <c r="BC55" s="43">
        <v>23</v>
      </c>
      <c r="BD55" s="424">
        <v>23</v>
      </c>
      <c r="BE55" s="355">
        <v>1</v>
      </c>
      <c r="BF55" s="716">
        <v>80</v>
      </c>
      <c r="BG55" s="716">
        <v>80</v>
      </c>
      <c r="BH55" s="716">
        <v>80</v>
      </c>
      <c r="BI55" s="716">
        <v>80</v>
      </c>
      <c r="BJ55" s="43">
        <v>1</v>
      </c>
      <c r="BK55" s="43">
        <v>23</v>
      </c>
      <c r="BL55" s="43">
        <v>23</v>
      </c>
      <c r="BM55" s="43">
        <v>23</v>
      </c>
      <c r="BN55" s="43">
        <v>23</v>
      </c>
      <c r="BO55" s="43">
        <v>23</v>
      </c>
      <c r="BP55" s="424">
        <v>1</v>
      </c>
      <c r="BQ55" s="355">
        <v>23</v>
      </c>
      <c r="BR55" s="43">
        <v>23</v>
      </c>
      <c r="BS55" s="43">
        <v>23</v>
      </c>
      <c r="BT55" s="43">
        <v>23</v>
      </c>
      <c r="BU55" s="43">
        <v>23</v>
      </c>
      <c r="BV55" s="43">
        <v>23</v>
      </c>
      <c r="BW55" s="43">
        <v>23</v>
      </c>
      <c r="BX55" s="43">
        <v>23</v>
      </c>
      <c r="BY55" s="43">
        <v>23</v>
      </c>
      <c r="BZ55" s="43">
        <v>23</v>
      </c>
      <c r="CA55" s="43">
        <v>23</v>
      </c>
      <c r="CB55" s="43">
        <v>23</v>
      </c>
      <c r="CC55" s="355">
        <v>23</v>
      </c>
      <c r="CD55" s="43">
        <v>23</v>
      </c>
      <c r="CE55" s="43" t="s">
        <v>14</v>
      </c>
      <c r="CF55" s="43" t="s">
        <v>14</v>
      </c>
      <c r="CG55" s="43" t="s">
        <v>14</v>
      </c>
      <c r="CH55" s="43" t="s">
        <v>14</v>
      </c>
      <c r="CI55" s="43" t="s">
        <v>14</v>
      </c>
      <c r="CJ55" s="43" t="s">
        <v>14</v>
      </c>
      <c r="CK55" s="43" t="s">
        <v>269</v>
      </c>
      <c r="CL55" s="43" t="s">
        <v>269</v>
      </c>
      <c r="CM55" s="43" t="s">
        <v>269</v>
      </c>
      <c r="CN55" s="424" t="s">
        <v>269</v>
      </c>
      <c r="CO55" s="43" t="s">
        <v>269</v>
      </c>
      <c r="CP55" s="43" t="s">
        <v>269</v>
      </c>
      <c r="CQ55" s="43">
        <v>23</v>
      </c>
      <c r="CR55" s="43">
        <v>23</v>
      </c>
      <c r="CS55" s="43">
        <v>23</v>
      </c>
      <c r="CT55" s="43">
        <v>23</v>
      </c>
      <c r="CU55" s="43">
        <v>23</v>
      </c>
      <c r="CV55" s="43">
        <v>23</v>
      </c>
      <c r="CW55" s="43">
        <v>23</v>
      </c>
      <c r="CX55" s="43">
        <v>23</v>
      </c>
      <c r="CY55" s="43">
        <v>23</v>
      </c>
      <c r="CZ55" s="424">
        <v>23</v>
      </c>
      <c r="DA55" s="769">
        <v>23</v>
      </c>
      <c r="DB55" s="43">
        <v>23</v>
      </c>
      <c r="DC55" s="43">
        <v>23</v>
      </c>
      <c r="DD55" s="43">
        <v>23</v>
      </c>
      <c r="DE55" s="43">
        <v>23</v>
      </c>
      <c r="DF55" s="43">
        <v>23</v>
      </c>
      <c r="DG55" s="43">
        <v>23</v>
      </c>
      <c r="DH55" s="43">
        <v>23</v>
      </c>
      <c r="DI55" s="43">
        <v>23</v>
      </c>
      <c r="DJ55" s="43">
        <v>23</v>
      </c>
      <c r="DK55" s="43">
        <v>23</v>
      </c>
      <c r="DL55" s="424">
        <v>23</v>
      </c>
      <c r="DM55" s="769">
        <v>23</v>
      </c>
      <c r="DN55" s="43">
        <v>23</v>
      </c>
      <c r="DO55" s="43">
        <v>23</v>
      </c>
      <c r="DP55" s="43">
        <v>23</v>
      </c>
      <c r="DQ55" s="43">
        <v>1</v>
      </c>
      <c r="DR55" s="793">
        <v>60</v>
      </c>
      <c r="DS55" s="793">
        <v>60</v>
      </c>
      <c r="DT55" s="793">
        <v>60</v>
      </c>
      <c r="DU55" s="793">
        <v>60</v>
      </c>
      <c r="DV55" s="43">
        <v>1</v>
      </c>
      <c r="DW55" s="43">
        <v>23</v>
      </c>
      <c r="DX55" s="424">
        <v>23</v>
      </c>
      <c r="DY55" s="43">
        <v>23</v>
      </c>
      <c r="DZ55" s="43">
        <v>23</v>
      </c>
      <c r="EA55" s="43">
        <v>23</v>
      </c>
      <c r="EB55" s="43">
        <v>23</v>
      </c>
      <c r="EC55" s="43">
        <v>23</v>
      </c>
      <c r="ED55" s="43">
        <v>23</v>
      </c>
      <c r="EE55" s="43">
        <v>23</v>
      </c>
      <c r="EF55" s="43">
        <v>23</v>
      </c>
      <c r="EG55" s="43">
        <v>23</v>
      </c>
      <c r="EH55" s="43">
        <v>23</v>
      </c>
      <c r="EI55" s="43">
        <v>23</v>
      </c>
      <c r="EJ55" s="424">
        <v>23</v>
      </c>
      <c r="EK55" s="43" t="s">
        <v>15</v>
      </c>
      <c r="EL55" s="43" t="s">
        <v>15</v>
      </c>
      <c r="EM55" s="43" t="s">
        <v>15</v>
      </c>
      <c r="EN55" s="43" t="s">
        <v>15</v>
      </c>
      <c r="EO55" s="43" t="s">
        <v>15</v>
      </c>
      <c r="EP55" s="43">
        <v>23</v>
      </c>
      <c r="EQ55" s="43">
        <v>23</v>
      </c>
      <c r="ER55" s="43">
        <v>23</v>
      </c>
      <c r="ES55" s="424">
        <v>23</v>
      </c>
      <c r="ET55" s="43">
        <v>23</v>
      </c>
      <c r="EU55" s="424">
        <v>23</v>
      </c>
      <c r="EV55" s="424">
        <v>23</v>
      </c>
      <c r="EW55" s="43">
        <v>23</v>
      </c>
      <c r="EX55" s="43">
        <v>23</v>
      </c>
      <c r="EY55" s="43">
        <v>23</v>
      </c>
      <c r="EZ55" s="43">
        <v>23</v>
      </c>
      <c r="FA55" s="43">
        <v>23</v>
      </c>
      <c r="FB55" s="43">
        <v>23</v>
      </c>
      <c r="FC55" s="43">
        <v>23</v>
      </c>
      <c r="FD55" s="43">
        <v>23</v>
      </c>
      <c r="FE55" s="43">
        <v>23</v>
      </c>
      <c r="FF55" s="43">
        <v>23</v>
      </c>
      <c r="FG55" s="43">
        <v>23</v>
      </c>
      <c r="FH55" s="424">
        <v>23</v>
      </c>
      <c r="FI55" s="355">
        <v>23</v>
      </c>
      <c r="FJ55" s="43">
        <v>23</v>
      </c>
      <c r="FK55" s="43">
        <v>23</v>
      </c>
      <c r="FL55" s="43">
        <v>23</v>
      </c>
      <c r="FM55" s="43">
        <v>23</v>
      </c>
      <c r="FN55" s="43">
        <v>23</v>
      </c>
      <c r="FO55" s="43">
        <v>23</v>
      </c>
      <c r="FP55" s="43">
        <v>23</v>
      </c>
      <c r="FQ55" s="43">
        <v>23</v>
      </c>
      <c r="FR55" s="43">
        <v>23</v>
      </c>
      <c r="FS55" s="43">
        <v>23</v>
      </c>
      <c r="FT55" s="424">
        <v>23</v>
      </c>
      <c r="FU55" s="355">
        <v>23</v>
      </c>
      <c r="FV55" s="43">
        <v>23</v>
      </c>
      <c r="FW55" s="43">
        <v>23</v>
      </c>
      <c r="FX55" s="43">
        <v>23</v>
      </c>
      <c r="FY55" s="43">
        <v>23</v>
      </c>
      <c r="FZ55" s="43">
        <v>23</v>
      </c>
      <c r="GA55" s="43">
        <v>23</v>
      </c>
      <c r="GB55" s="43">
        <v>23</v>
      </c>
      <c r="GC55" s="43">
        <v>23</v>
      </c>
      <c r="GD55" s="43">
        <v>23</v>
      </c>
      <c r="GE55" s="43">
        <v>23</v>
      </c>
      <c r="GF55" s="424">
        <v>23</v>
      </c>
      <c r="GG55" s="43">
        <v>23</v>
      </c>
      <c r="GH55" s="43">
        <v>23</v>
      </c>
      <c r="GI55" s="43">
        <v>23</v>
      </c>
      <c r="GJ55" s="43">
        <v>23</v>
      </c>
      <c r="GK55" s="43">
        <v>23</v>
      </c>
      <c r="GL55" s="43">
        <v>23</v>
      </c>
      <c r="GM55" s="43">
        <v>23</v>
      </c>
      <c r="GN55" s="43">
        <v>23</v>
      </c>
      <c r="GO55" s="43" t="s">
        <v>195</v>
      </c>
      <c r="GP55" s="43" t="s">
        <v>195</v>
      </c>
      <c r="GQ55" s="43" t="s">
        <v>195</v>
      </c>
      <c r="GR55" s="424" t="s">
        <v>195</v>
      </c>
      <c r="GS55" s="410">
        <v>3363</v>
      </c>
      <c r="GT55" s="384">
        <f t="shared" si="13"/>
        <v>7499</v>
      </c>
      <c r="GU55" s="154">
        <f t="shared" si="14"/>
        <v>0</v>
      </c>
      <c r="GV55" s="457">
        <f t="shared" si="15"/>
        <v>1</v>
      </c>
      <c r="GW55" s="487">
        <f>ROUND([5]Résumé!$P60/30.4,0)</f>
        <v>16</v>
      </c>
      <c r="GX55" s="186" t="str">
        <f t="shared" si="16"/>
        <v>D648</v>
      </c>
      <c r="GY55" s="374">
        <f t="shared" si="12"/>
        <v>43466</v>
      </c>
      <c r="GZ55" s="374" t="str">
        <f>IF(COUNTIF($I45:$GR45,$GZ$12)=0,"N",HLOOKUP($GZ$12,$I45:$GR$80,$HG55,FALSE))</f>
        <v>N</v>
      </c>
      <c r="HA55" s="374">
        <f>IF(COUNTIF($I45:$GR45,$HA$12)=0,"N",HLOOKUP($HA$12,$I45:$GR$80,$HG55,FALSE))</f>
        <v>43466</v>
      </c>
      <c r="HB55" s="374">
        <f>IF(COUNTIF($I45:$GR45,$HB$12)=0,"N",HLOOKUP($HB$12,$I45:$GR$80,$HG55,FALSE))</f>
        <v>45261</v>
      </c>
      <c r="HC55" s="374">
        <f>IF(COUNTIF($I45:$GR45,$HC$12)=0,"N",HLOOKUP($HC$12,$I45:$GR$80,$HG55,FALSE))</f>
        <v>47119</v>
      </c>
      <c r="HD55" s="374" t="str">
        <f>IF(COUNTIF($I45:$GR45,$HD$12)=0,"N",HLOOKUP($HD$12,$I45:$GR$80,$HG55,FALSE))</f>
        <v>N</v>
      </c>
      <c r="HE55" s="374" t="str">
        <f>IF(COUNTIF($I45:$GR45,$HE$12)=0,"N",HLOOKUP($HE$12,$I45:$GR$80,$HG55,FALSE))</f>
        <v>N</v>
      </c>
      <c r="HF55" s="186">
        <v>44</v>
      </c>
      <c r="HG55" s="186">
        <v>36</v>
      </c>
      <c r="HH55" s="374" t="str">
        <f t="shared" si="6"/>
        <v>N</v>
      </c>
      <c r="HI55" s="374">
        <f t="shared" si="7"/>
        <v>43466</v>
      </c>
      <c r="HJ55" s="374">
        <f t="shared" si="8"/>
        <v>45261</v>
      </c>
      <c r="HK55" s="374">
        <f t="shared" si="9"/>
        <v>47119</v>
      </c>
      <c r="HL55" s="374" t="str">
        <f t="shared" si="10"/>
        <v>N</v>
      </c>
      <c r="HM55" s="374" t="str">
        <f t="shared" si="11"/>
        <v>N</v>
      </c>
      <c r="HN55" s="374">
        <f>IF(COUNTIF($I45:$GR45,"F")=0,"",HLOOKUP("F",$I45:$GR$80,$HG55,FALSE))</f>
        <v>42917</v>
      </c>
    </row>
    <row r="56" spans="1:222" ht="15.75" customHeight="1" x14ac:dyDescent="0.2">
      <c r="A56" s="5" t="str">
        <f>[5]Résumé!$I61</f>
        <v>V15</v>
      </c>
      <c r="B56" s="36">
        <f>[5]Résumé!$L61</f>
        <v>1199.17</v>
      </c>
      <c r="C56" s="36" t="str">
        <f>'[2]AT 1292-15'!$AC83</f>
        <v>Mi bagué</v>
      </c>
      <c r="D56" s="198" t="str">
        <f>'[6]Etat actuel'!$AD52</f>
        <v>EMRSVAFGU</v>
      </c>
      <c r="E56" s="164" t="s">
        <v>31</v>
      </c>
      <c r="F56" s="5">
        <f>[5]Résumé!$J61</f>
        <v>44419</v>
      </c>
      <c r="G56" s="14">
        <f t="shared" si="0"/>
        <v>42430</v>
      </c>
      <c r="H56" s="207" t="s">
        <v>162</v>
      </c>
      <c r="I56" s="493">
        <v>1</v>
      </c>
      <c r="J56" s="493">
        <v>26</v>
      </c>
      <c r="K56" s="493">
        <v>9</v>
      </c>
      <c r="L56" s="492">
        <v>80</v>
      </c>
      <c r="M56" s="492">
        <v>100</v>
      </c>
      <c r="N56" s="492">
        <v>58</v>
      </c>
      <c r="O56" s="492">
        <v>67</v>
      </c>
      <c r="P56" s="493">
        <v>13</v>
      </c>
      <c r="Q56" s="493">
        <v>5</v>
      </c>
      <c r="R56" s="493">
        <v>40</v>
      </c>
      <c r="S56" s="493">
        <v>30</v>
      </c>
      <c r="T56" s="494">
        <v>42</v>
      </c>
      <c r="U56" s="495">
        <v>22</v>
      </c>
      <c r="V56" s="496">
        <v>1</v>
      </c>
      <c r="W56" s="496" t="s">
        <v>12</v>
      </c>
      <c r="X56" s="496" t="s">
        <v>12</v>
      </c>
      <c r="Y56" s="496" t="s">
        <v>12</v>
      </c>
      <c r="Z56" s="43" t="s">
        <v>12</v>
      </c>
      <c r="AA56" s="496" t="s">
        <v>27</v>
      </c>
      <c r="AB56" s="496" t="s">
        <v>27</v>
      </c>
      <c r="AC56" s="496">
        <v>1</v>
      </c>
      <c r="AD56" s="43"/>
      <c r="AE56" s="43">
        <v>23</v>
      </c>
      <c r="AF56" s="768">
        <v>23</v>
      </c>
      <c r="AG56" s="355">
        <v>23</v>
      </c>
      <c r="AH56" s="43">
        <v>23</v>
      </c>
      <c r="AI56" s="43">
        <v>1</v>
      </c>
      <c r="AJ56" s="721">
        <v>50</v>
      </c>
      <c r="AK56" s="721">
        <v>50</v>
      </c>
      <c r="AL56" s="721">
        <v>50</v>
      </c>
      <c r="AM56" s="721">
        <v>50</v>
      </c>
      <c r="AN56" s="43">
        <v>1</v>
      </c>
      <c r="AO56" s="43">
        <v>23</v>
      </c>
      <c r="AP56" s="43">
        <v>23</v>
      </c>
      <c r="AQ56" s="43">
        <v>23</v>
      </c>
      <c r="AR56" s="424">
        <v>23</v>
      </c>
      <c r="AS56" s="355">
        <v>23</v>
      </c>
      <c r="AT56" s="43">
        <v>23</v>
      </c>
      <c r="AU56" s="43">
        <v>23</v>
      </c>
      <c r="AV56" s="43">
        <v>23</v>
      </c>
      <c r="AW56" s="43">
        <v>23</v>
      </c>
      <c r="AX56" s="43">
        <v>23</v>
      </c>
      <c r="AY56" s="43">
        <v>23</v>
      </c>
      <c r="AZ56" s="43">
        <v>23</v>
      </c>
      <c r="BA56" s="43">
        <v>23</v>
      </c>
      <c r="BB56" s="43">
        <v>23</v>
      </c>
      <c r="BC56" s="43">
        <v>23</v>
      </c>
      <c r="BD56" s="425">
        <v>16</v>
      </c>
      <c r="BE56" s="363">
        <v>16</v>
      </c>
      <c r="BF56" s="359">
        <v>16</v>
      </c>
      <c r="BG56" s="359">
        <v>16</v>
      </c>
      <c r="BH56" s="359">
        <v>16</v>
      </c>
      <c r="BI56" s="359">
        <v>16</v>
      </c>
      <c r="BJ56" s="359">
        <v>16</v>
      </c>
      <c r="BK56" s="359">
        <v>16</v>
      </c>
      <c r="BL56" s="359">
        <v>16</v>
      </c>
      <c r="BM56" s="359">
        <v>16</v>
      </c>
      <c r="BN56" s="359">
        <v>16</v>
      </c>
      <c r="BO56" s="359">
        <v>16</v>
      </c>
      <c r="BP56" s="425">
        <v>16</v>
      </c>
      <c r="BQ56" s="363">
        <v>16</v>
      </c>
      <c r="BR56" s="359">
        <v>16</v>
      </c>
      <c r="BS56" s="359">
        <v>16</v>
      </c>
      <c r="BT56" s="359">
        <v>16</v>
      </c>
      <c r="BU56" s="359">
        <v>16</v>
      </c>
      <c r="BV56" s="359">
        <v>16</v>
      </c>
      <c r="BW56" s="359">
        <v>16</v>
      </c>
      <c r="BX56" s="359">
        <v>16</v>
      </c>
      <c r="BY56" s="43">
        <v>23</v>
      </c>
      <c r="BZ56" s="43">
        <v>23</v>
      </c>
      <c r="CA56" s="43">
        <v>23</v>
      </c>
      <c r="CB56" s="43">
        <v>23</v>
      </c>
      <c r="CC56" s="355">
        <v>23</v>
      </c>
      <c r="CD56" s="43">
        <v>23</v>
      </c>
      <c r="CE56" s="43">
        <v>23</v>
      </c>
      <c r="CF56" s="43" t="s">
        <v>13</v>
      </c>
      <c r="CG56" s="43" t="s">
        <v>13</v>
      </c>
      <c r="CH56" s="43" t="s">
        <v>13</v>
      </c>
      <c r="CI56" s="43" t="s">
        <v>13</v>
      </c>
      <c r="CJ56" s="43" t="s">
        <v>13</v>
      </c>
      <c r="CK56" s="43" t="s">
        <v>269</v>
      </c>
      <c r="CL56" s="43" t="s">
        <v>269</v>
      </c>
      <c r="CM56" s="43" t="s">
        <v>269</v>
      </c>
      <c r="CN56" s="424" t="s">
        <v>269</v>
      </c>
      <c r="CO56" s="355" t="s">
        <v>269</v>
      </c>
      <c r="CP56" s="43" t="s">
        <v>269</v>
      </c>
      <c r="CQ56" s="359">
        <v>16</v>
      </c>
      <c r="CR56" s="359">
        <v>16</v>
      </c>
      <c r="CS56" s="359">
        <v>16</v>
      </c>
      <c r="CT56" s="359">
        <v>16</v>
      </c>
      <c r="CU56" s="359">
        <v>16</v>
      </c>
      <c r="CV56" s="359">
        <v>16</v>
      </c>
      <c r="CW56" s="359">
        <v>16</v>
      </c>
      <c r="CX56" s="359">
        <v>16</v>
      </c>
      <c r="CY56" s="359">
        <v>16</v>
      </c>
      <c r="CZ56" s="425">
        <v>16</v>
      </c>
      <c r="DA56" s="363">
        <v>16</v>
      </c>
      <c r="DB56" s="359">
        <v>16</v>
      </c>
      <c r="DC56" s="359">
        <v>16</v>
      </c>
      <c r="DD56" s="359">
        <v>16</v>
      </c>
      <c r="DE56" s="359">
        <v>16</v>
      </c>
      <c r="DF56" s="359">
        <v>16</v>
      </c>
      <c r="DG56" s="359">
        <v>16</v>
      </c>
      <c r="DH56" s="359">
        <v>16</v>
      </c>
      <c r="DI56" s="359">
        <v>16</v>
      </c>
      <c r="DJ56" s="359">
        <v>16</v>
      </c>
      <c r="DK56" s="43">
        <v>23</v>
      </c>
      <c r="DL56" s="424">
        <v>23</v>
      </c>
      <c r="DM56" s="355">
        <v>23</v>
      </c>
      <c r="DN56" s="43">
        <v>23</v>
      </c>
      <c r="DO56" s="43">
        <v>23</v>
      </c>
      <c r="DP56" s="43">
        <v>23</v>
      </c>
      <c r="DQ56" s="43">
        <v>23</v>
      </c>
      <c r="DR56" s="43">
        <v>23</v>
      </c>
      <c r="DS56" s="43">
        <v>1</v>
      </c>
      <c r="DT56" s="793">
        <v>50</v>
      </c>
      <c r="DU56" s="793">
        <v>50</v>
      </c>
      <c r="DV56" s="793">
        <v>50</v>
      </c>
      <c r="DW56" s="793">
        <v>50</v>
      </c>
      <c r="DX56" s="424">
        <v>1</v>
      </c>
      <c r="DY56" s="43">
        <v>23</v>
      </c>
      <c r="DZ56" s="43">
        <v>23</v>
      </c>
      <c r="EA56" s="43">
        <v>23</v>
      </c>
      <c r="EB56" s="43">
        <v>23</v>
      </c>
      <c r="EC56" s="43">
        <v>23</v>
      </c>
      <c r="ED56" s="43">
        <v>23</v>
      </c>
      <c r="EE56" s="43">
        <v>23</v>
      </c>
      <c r="EF56" s="43">
        <v>23</v>
      </c>
      <c r="EG56" s="43">
        <v>23</v>
      </c>
      <c r="EH56" s="43">
        <v>23</v>
      </c>
      <c r="EI56" s="43">
        <v>23</v>
      </c>
      <c r="EJ56" s="424">
        <v>23</v>
      </c>
      <c r="EK56" s="43">
        <v>23</v>
      </c>
      <c r="EL56" s="43">
        <v>23</v>
      </c>
      <c r="EM56" s="43">
        <v>23</v>
      </c>
      <c r="EN56" s="43">
        <v>23</v>
      </c>
      <c r="EO56" s="424" t="s">
        <v>14</v>
      </c>
      <c r="EP56" s="355" t="s">
        <v>14</v>
      </c>
      <c r="EQ56" s="43" t="s">
        <v>14</v>
      </c>
      <c r="ER56" s="43" t="s">
        <v>14</v>
      </c>
      <c r="ES56" s="43" t="s">
        <v>14</v>
      </c>
      <c r="ET56" s="43" t="s">
        <v>14</v>
      </c>
      <c r="EU56" s="43">
        <v>23</v>
      </c>
      <c r="EV56" s="424">
        <v>23</v>
      </c>
      <c r="EW56" s="355">
        <v>23</v>
      </c>
      <c r="EX56" s="43">
        <v>23</v>
      </c>
      <c r="EY56" s="43">
        <v>23</v>
      </c>
      <c r="EZ56" s="43">
        <v>23</v>
      </c>
      <c r="FA56" s="43">
        <v>23</v>
      </c>
      <c r="FB56" s="43">
        <v>23</v>
      </c>
      <c r="FC56" s="43">
        <v>23</v>
      </c>
      <c r="FD56" s="43">
        <v>23</v>
      </c>
      <c r="FE56" s="43">
        <v>23</v>
      </c>
      <c r="FF56" s="43">
        <v>23</v>
      </c>
      <c r="FG56" s="43">
        <v>23</v>
      </c>
      <c r="FH56" s="424">
        <v>23</v>
      </c>
      <c r="FI56" s="355">
        <v>23</v>
      </c>
      <c r="FJ56" s="43">
        <v>23</v>
      </c>
      <c r="FK56" s="43">
        <v>23</v>
      </c>
      <c r="FL56" s="43">
        <v>23</v>
      </c>
      <c r="FM56" s="43">
        <v>23</v>
      </c>
      <c r="FN56" s="43">
        <v>23</v>
      </c>
      <c r="FO56" s="43">
        <v>23</v>
      </c>
      <c r="FP56" s="43">
        <v>23</v>
      </c>
      <c r="FQ56" s="43">
        <v>23</v>
      </c>
      <c r="FR56" s="43">
        <v>23</v>
      </c>
      <c r="FS56" s="43">
        <v>23</v>
      </c>
      <c r="FT56" s="424">
        <v>23</v>
      </c>
      <c r="FU56" s="355">
        <v>23</v>
      </c>
      <c r="FV56" s="43">
        <v>23</v>
      </c>
      <c r="FW56" s="43">
        <v>23</v>
      </c>
      <c r="FX56" s="43">
        <v>23</v>
      </c>
      <c r="FY56" s="43">
        <v>23</v>
      </c>
      <c r="FZ56" s="43">
        <v>23</v>
      </c>
      <c r="GA56" s="43">
        <v>23</v>
      </c>
      <c r="GB56" s="43">
        <v>23</v>
      </c>
      <c r="GC56" s="43">
        <v>23</v>
      </c>
      <c r="GD56" s="43">
        <v>23</v>
      </c>
      <c r="GE56" s="43">
        <v>23</v>
      </c>
      <c r="GF56" s="424">
        <v>23</v>
      </c>
      <c r="GG56" s="43">
        <v>23</v>
      </c>
      <c r="GH56" s="43">
        <v>23</v>
      </c>
      <c r="GI56" s="43">
        <v>23</v>
      </c>
      <c r="GJ56" s="43">
        <v>23</v>
      </c>
      <c r="GK56" s="43">
        <v>23</v>
      </c>
      <c r="GL56" s="43">
        <v>23</v>
      </c>
      <c r="GM56" s="43">
        <v>23</v>
      </c>
      <c r="GN56" s="43">
        <v>23</v>
      </c>
      <c r="GO56" s="43" t="s">
        <v>195</v>
      </c>
      <c r="GP56" s="43" t="s">
        <v>195</v>
      </c>
      <c r="GQ56" s="43" t="s">
        <v>195</v>
      </c>
      <c r="GR56" s="424" t="s">
        <v>195</v>
      </c>
      <c r="GS56" s="410">
        <v>4374</v>
      </c>
      <c r="GT56" s="384">
        <f t="shared" si="13"/>
        <v>8137</v>
      </c>
      <c r="GU56" s="154">
        <f t="shared" si="14"/>
        <v>2</v>
      </c>
      <c r="GV56" s="457">
        <f t="shared" si="15"/>
        <v>0</v>
      </c>
      <c r="GW56" s="487">
        <f>ROUND([5]Résumé!$P61/30.4,0)</f>
        <v>24</v>
      </c>
      <c r="GX56" s="186" t="str">
        <f t="shared" si="16"/>
        <v>D649</v>
      </c>
      <c r="GY56" s="374">
        <f t="shared" si="12"/>
        <v>44044</v>
      </c>
      <c r="GZ56" s="374" t="str">
        <f>IF(COUNTIF($I46:$GR46,$GZ$12)=0,"N",HLOOKUP($GZ$12,$I46:$GR$80,$HG56,FALSE))</f>
        <v>N</v>
      </c>
      <c r="HA56" s="374" t="str">
        <f>IF(COUNTIF($I46:$GR46,$HA$12)=0,"N",HLOOKUP($HA$12,$I46:$GR$80,$HG56,FALSE))</f>
        <v>N</v>
      </c>
      <c r="HB56" s="374">
        <f>IF(COUNTIF($I46:$GR46,$HB$12)=0,"N",HLOOKUP($HB$12,$I46:$GR$80,$HG56,FALSE))</f>
        <v>42339</v>
      </c>
      <c r="HC56" s="374">
        <f>IF(COUNTIF($I46:$GR46,$HC$12)=0,"N",HLOOKUP($HC$12,$I46:$GR$80,$HG56,FALSE))</f>
        <v>44044</v>
      </c>
      <c r="HD56" s="374">
        <f>IF(COUNTIF($I46:$GR46,$HD$12)=0,"N",HLOOKUP($HD$12,$I46:$GR$80,$HG56,FALSE))</f>
        <v>45717</v>
      </c>
      <c r="HE56" s="374">
        <f>IF(COUNTIF($I46:$GR46,$HE$12)=0,"N",HLOOKUP($HE$12,$I46:$GR$80,$HG56,FALSE))</f>
        <v>47362</v>
      </c>
      <c r="HF56" s="186">
        <v>45</v>
      </c>
      <c r="HG56" s="186">
        <v>35</v>
      </c>
      <c r="HH56" s="374" t="str">
        <f t="shared" si="6"/>
        <v>N</v>
      </c>
      <c r="HI56" s="374" t="str">
        <f t="shared" si="7"/>
        <v>N</v>
      </c>
      <c r="HJ56" s="374" t="str">
        <f t="shared" si="8"/>
        <v>N</v>
      </c>
      <c r="HK56" s="374">
        <f t="shared" si="9"/>
        <v>44044</v>
      </c>
      <c r="HL56" s="374">
        <f t="shared" si="10"/>
        <v>45717</v>
      </c>
      <c r="HM56" s="374">
        <f t="shared" si="11"/>
        <v>47362</v>
      </c>
      <c r="HN56" s="374" t="str">
        <f>IF(COUNTIF($I46:$GR46,"F")=0,"",HLOOKUP("F",$I46:$GR$80,$HG56,FALSE))</f>
        <v/>
      </c>
    </row>
    <row r="57" spans="1:222" ht="15.75" customHeight="1" x14ac:dyDescent="0.2">
      <c r="A57" s="5" t="str">
        <f>[5]Résumé!$I62</f>
        <v>V15</v>
      </c>
      <c r="B57" s="36">
        <f>[5]Résumé!$L62</f>
        <v>239.2800000000002</v>
      </c>
      <c r="C57" s="36" t="str">
        <f>'[2]AT 1292-15'!$AC84</f>
        <v>-</v>
      </c>
      <c r="D57" s="198" t="str">
        <f>'[6]Etat actuel'!$AD53</f>
        <v>EMRSVAFG</v>
      </c>
      <c r="E57" s="164" t="s">
        <v>31</v>
      </c>
      <c r="F57" s="5">
        <f>[5]Résumé!$J62</f>
        <v>43195</v>
      </c>
      <c r="G57" s="14">
        <f t="shared" si="0"/>
        <v>43040</v>
      </c>
      <c r="H57" s="207" t="s">
        <v>163</v>
      </c>
      <c r="I57" s="493">
        <v>3</v>
      </c>
      <c r="J57" s="493">
        <v>24</v>
      </c>
      <c r="K57" s="493">
        <v>1</v>
      </c>
      <c r="L57" s="493">
        <v>13</v>
      </c>
      <c r="M57" s="493">
        <v>12</v>
      </c>
      <c r="N57" s="493" t="s">
        <v>27</v>
      </c>
      <c r="O57" s="493" t="s">
        <v>27</v>
      </c>
      <c r="P57" s="493" t="s">
        <v>27</v>
      </c>
      <c r="Q57" s="493" t="s">
        <v>27</v>
      </c>
      <c r="R57" s="493" t="s">
        <v>27</v>
      </c>
      <c r="S57" s="493">
        <v>1</v>
      </c>
      <c r="T57" s="494"/>
      <c r="U57" s="495">
        <v>14</v>
      </c>
      <c r="V57" s="496">
        <v>30</v>
      </c>
      <c r="W57" s="496">
        <v>23</v>
      </c>
      <c r="X57" s="492">
        <v>55</v>
      </c>
      <c r="Y57" s="492">
        <v>159</v>
      </c>
      <c r="Z57" s="492">
        <v>114</v>
      </c>
      <c r="AA57" s="492">
        <v>34</v>
      </c>
      <c r="AB57" s="492">
        <v>74</v>
      </c>
      <c r="AC57" s="43"/>
      <c r="AD57" s="496">
        <v>21</v>
      </c>
      <c r="AE57" s="43">
        <v>23</v>
      </c>
      <c r="AF57" s="424">
        <v>23</v>
      </c>
      <c r="AG57" s="769">
        <v>23</v>
      </c>
      <c r="AH57" s="771">
        <v>23</v>
      </c>
      <c r="AI57" s="359">
        <v>16</v>
      </c>
      <c r="AJ57" s="359">
        <v>16</v>
      </c>
      <c r="AK57" s="359">
        <v>16</v>
      </c>
      <c r="AL57" s="359">
        <v>16</v>
      </c>
      <c r="AM57" s="359">
        <v>16</v>
      </c>
      <c r="AN57" s="359">
        <v>16</v>
      </c>
      <c r="AO57" s="359">
        <v>16</v>
      </c>
      <c r="AP57" s="359">
        <v>16</v>
      </c>
      <c r="AQ57" s="43" t="s">
        <v>13</v>
      </c>
      <c r="AR57" s="43" t="s">
        <v>13</v>
      </c>
      <c r="AS57" s="43" t="s">
        <v>13</v>
      </c>
      <c r="AT57" s="43" t="s">
        <v>13</v>
      </c>
      <c r="AU57" s="424" t="s">
        <v>13</v>
      </c>
      <c r="AV57" s="355" t="s">
        <v>27</v>
      </c>
      <c r="AW57" s="43" t="s">
        <v>27</v>
      </c>
      <c r="AX57" s="43">
        <v>23</v>
      </c>
      <c r="AY57" s="43">
        <v>23</v>
      </c>
      <c r="AZ57" s="43">
        <v>23</v>
      </c>
      <c r="BA57" s="43">
        <v>23</v>
      </c>
      <c r="BB57" s="43">
        <v>23</v>
      </c>
      <c r="BC57" s="43">
        <v>23</v>
      </c>
      <c r="BD57" s="424">
        <v>23</v>
      </c>
      <c r="BE57" s="355">
        <v>23</v>
      </c>
      <c r="BF57" s="43">
        <v>23</v>
      </c>
      <c r="BG57" s="43">
        <v>23</v>
      </c>
      <c r="BH57" s="43">
        <v>23</v>
      </c>
      <c r="BI57" s="43">
        <v>23</v>
      </c>
      <c r="BJ57" s="43">
        <v>23</v>
      </c>
      <c r="BK57" s="43">
        <v>23</v>
      </c>
      <c r="BL57" s="43">
        <v>23</v>
      </c>
      <c r="BM57" s="43">
        <v>23</v>
      </c>
      <c r="BN57" s="43">
        <v>23</v>
      </c>
      <c r="BO57" s="43">
        <v>23</v>
      </c>
      <c r="BP57" s="424">
        <v>23</v>
      </c>
      <c r="BQ57" s="355">
        <v>1</v>
      </c>
      <c r="BR57" s="798">
        <v>70</v>
      </c>
      <c r="BS57" s="798">
        <v>70</v>
      </c>
      <c r="BT57" s="798">
        <v>70</v>
      </c>
      <c r="BU57" s="798">
        <v>70</v>
      </c>
      <c r="BV57" s="43">
        <v>1</v>
      </c>
      <c r="BW57" s="43">
        <v>23</v>
      </c>
      <c r="BX57" s="43">
        <v>23</v>
      </c>
      <c r="BY57" s="43">
        <v>23</v>
      </c>
      <c r="BZ57" s="43">
        <v>23</v>
      </c>
      <c r="CA57" s="43">
        <v>23</v>
      </c>
      <c r="CB57" s="424">
        <v>23</v>
      </c>
      <c r="CC57" s="355">
        <v>23</v>
      </c>
      <c r="CD57" s="43">
        <v>23</v>
      </c>
      <c r="CE57" s="43">
        <v>23</v>
      </c>
      <c r="CF57" s="43">
        <v>23</v>
      </c>
      <c r="CG57" s="43">
        <v>23</v>
      </c>
      <c r="CH57" s="43">
        <v>23</v>
      </c>
      <c r="CI57" s="43">
        <v>23</v>
      </c>
      <c r="CJ57" s="43">
        <v>23</v>
      </c>
      <c r="CK57" s="43">
        <v>23</v>
      </c>
      <c r="CL57" s="43">
        <v>23</v>
      </c>
      <c r="CM57" s="43">
        <v>23</v>
      </c>
      <c r="CN57" s="424">
        <v>23</v>
      </c>
      <c r="CO57" s="769">
        <v>23</v>
      </c>
      <c r="CP57" s="43" t="s">
        <v>14</v>
      </c>
      <c r="CQ57" s="43" t="s">
        <v>14</v>
      </c>
      <c r="CR57" s="43" t="s">
        <v>14</v>
      </c>
      <c r="CS57" s="43" t="s">
        <v>14</v>
      </c>
      <c r="CT57" s="43" t="s">
        <v>14</v>
      </c>
      <c r="CU57" s="43" t="s">
        <v>14</v>
      </c>
      <c r="CV57" s="43" t="s">
        <v>269</v>
      </c>
      <c r="CW57" s="43" t="s">
        <v>269</v>
      </c>
      <c r="CX57" s="43" t="s">
        <v>269</v>
      </c>
      <c r="CY57" s="424" t="s">
        <v>269</v>
      </c>
      <c r="CZ57" s="43" t="s">
        <v>269</v>
      </c>
      <c r="DA57" s="355" t="s">
        <v>269</v>
      </c>
      <c r="DB57" s="43">
        <v>23</v>
      </c>
      <c r="DC57" s="43">
        <v>23</v>
      </c>
      <c r="DD57" s="43">
        <v>23</v>
      </c>
      <c r="DE57" s="43">
        <v>23</v>
      </c>
      <c r="DF57" s="43">
        <v>23</v>
      </c>
      <c r="DG57" s="43">
        <v>23</v>
      </c>
      <c r="DH57" s="43">
        <v>23</v>
      </c>
      <c r="DI57" s="43">
        <v>23</v>
      </c>
      <c r="DJ57" s="43">
        <v>23</v>
      </c>
      <c r="DK57" s="43">
        <v>23</v>
      </c>
      <c r="DL57" s="424">
        <v>23</v>
      </c>
      <c r="DM57" s="355">
        <v>23</v>
      </c>
      <c r="DN57" s="43">
        <v>23</v>
      </c>
      <c r="DO57" s="43">
        <v>23</v>
      </c>
      <c r="DP57" s="43">
        <v>23</v>
      </c>
      <c r="DQ57" s="43">
        <v>1</v>
      </c>
      <c r="DR57" s="793">
        <v>60</v>
      </c>
      <c r="DS57" s="793">
        <v>60</v>
      </c>
      <c r="DT57" s="793">
        <v>60</v>
      </c>
      <c r="DU57" s="793">
        <v>60</v>
      </c>
      <c r="DV57" s="43">
        <v>1</v>
      </c>
      <c r="DW57" s="43">
        <v>23</v>
      </c>
      <c r="DX57" s="424">
        <v>23</v>
      </c>
      <c r="DY57" s="355">
        <v>23</v>
      </c>
      <c r="DZ57" s="43">
        <v>23</v>
      </c>
      <c r="EA57" s="43">
        <v>23</v>
      </c>
      <c r="EB57" s="43">
        <v>23</v>
      </c>
      <c r="EC57" s="43">
        <v>23</v>
      </c>
      <c r="ED57" s="43">
        <v>23</v>
      </c>
      <c r="EE57" s="43">
        <v>23</v>
      </c>
      <c r="EF57" s="43">
        <v>23</v>
      </c>
      <c r="EG57" s="43">
        <v>23</v>
      </c>
      <c r="EH57" s="43">
        <v>23</v>
      </c>
      <c r="EI57" s="43">
        <v>23</v>
      </c>
      <c r="EJ57" s="424">
        <v>23</v>
      </c>
      <c r="EK57" s="43">
        <v>23</v>
      </c>
      <c r="EL57" s="43">
        <v>23</v>
      </c>
      <c r="EM57" s="43">
        <v>23</v>
      </c>
      <c r="EN57" s="43">
        <v>23</v>
      </c>
      <c r="EO57" s="43">
        <v>23</v>
      </c>
      <c r="EP57" s="43">
        <v>23</v>
      </c>
      <c r="EQ57" s="43">
        <v>23</v>
      </c>
      <c r="ER57" s="43">
        <v>23</v>
      </c>
      <c r="ES57" s="43">
        <v>23</v>
      </c>
      <c r="ET57" s="43">
        <v>23</v>
      </c>
      <c r="EU57" s="43">
        <v>23</v>
      </c>
      <c r="EV57" s="424">
        <v>23</v>
      </c>
      <c r="EW57" s="355" t="s">
        <v>15</v>
      </c>
      <c r="EX57" s="43" t="s">
        <v>15</v>
      </c>
      <c r="EY57" s="43" t="s">
        <v>15</v>
      </c>
      <c r="EZ57" s="43" t="s">
        <v>15</v>
      </c>
      <c r="FA57" s="43" t="s">
        <v>15</v>
      </c>
      <c r="FB57" s="43">
        <v>23</v>
      </c>
      <c r="FC57" s="43">
        <v>23</v>
      </c>
      <c r="FD57" s="43">
        <v>23</v>
      </c>
      <c r="FE57" s="43">
        <v>23</v>
      </c>
      <c r="FF57" s="43">
        <v>23</v>
      </c>
      <c r="FG57" s="43">
        <v>23</v>
      </c>
      <c r="FH57" s="424">
        <v>23</v>
      </c>
      <c r="FI57" s="355">
        <v>23</v>
      </c>
      <c r="FJ57" s="43">
        <v>23</v>
      </c>
      <c r="FK57" s="43">
        <v>23</v>
      </c>
      <c r="FL57" s="43">
        <v>23</v>
      </c>
      <c r="FM57" s="43">
        <v>23</v>
      </c>
      <c r="FN57" s="43">
        <v>23</v>
      </c>
      <c r="FO57" s="43">
        <v>23</v>
      </c>
      <c r="FP57" s="43">
        <v>23</v>
      </c>
      <c r="FQ57" s="43">
        <v>23</v>
      </c>
      <c r="FR57" s="43">
        <v>23</v>
      </c>
      <c r="FS57" s="43">
        <v>23</v>
      </c>
      <c r="FT57" s="424">
        <v>23</v>
      </c>
      <c r="FU57" s="355">
        <v>23</v>
      </c>
      <c r="FV57" s="43">
        <v>23</v>
      </c>
      <c r="FW57" s="43">
        <v>23</v>
      </c>
      <c r="FX57" s="43">
        <v>23</v>
      </c>
      <c r="FY57" s="43">
        <v>23</v>
      </c>
      <c r="FZ57" s="43">
        <v>23</v>
      </c>
      <c r="GA57" s="43">
        <v>23</v>
      </c>
      <c r="GB57" s="43">
        <v>23</v>
      </c>
      <c r="GC57" s="43">
        <v>23</v>
      </c>
      <c r="GD57" s="43">
        <v>23</v>
      </c>
      <c r="GE57" s="43">
        <v>23</v>
      </c>
      <c r="GF57" s="424">
        <v>23</v>
      </c>
      <c r="GG57" s="355">
        <v>23</v>
      </c>
      <c r="GH57" s="43">
        <v>23</v>
      </c>
      <c r="GI57" s="43">
        <v>23</v>
      </c>
      <c r="GJ57" s="43">
        <v>23</v>
      </c>
      <c r="GK57" s="43">
        <v>23</v>
      </c>
      <c r="GL57" s="43">
        <v>23</v>
      </c>
      <c r="GM57" s="43">
        <v>23</v>
      </c>
      <c r="GN57" s="43">
        <v>23</v>
      </c>
      <c r="GO57" s="43" t="s">
        <v>195</v>
      </c>
      <c r="GP57" s="43" t="s">
        <v>195</v>
      </c>
      <c r="GQ57" s="43" t="s">
        <v>195</v>
      </c>
      <c r="GR57" s="424" t="s">
        <v>195</v>
      </c>
      <c r="GS57" s="410">
        <v>3156</v>
      </c>
      <c r="GT57" s="384">
        <f t="shared" si="13"/>
        <v>7192</v>
      </c>
      <c r="GU57" s="154">
        <f t="shared" si="14"/>
        <v>0</v>
      </c>
      <c r="GV57" s="457">
        <f t="shared" si="15"/>
        <v>0</v>
      </c>
      <c r="GW57" s="487">
        <f>ROUND([5]Résumé!$P62/30.4,0)</f>
        <v>24</v>
      </c>
      <c r="GX57" s="186" t="str">
        <f t="shared" si="16"/>
        <v>D650</v>
      </c>
      <c r="GY57" s="374">
        <f t="shared" si="12"/>
        <v>43435</v>
      </c>
      <c r="GZ57" s="374">
        <f>IF(COUNTIF($I47:$GR47,$GZ$12)=0,"N",HLOOKUP($GZ$12,$I47:$GR$80,$HG57,FALSE))</f>
        <v>42095</v>
      </c>
      <c r="HA57" s="374">
        <f>IF(COUNTIF($I47:$GR47,$HA$12)=0,"N",HLOOKUP($HA$12,$I47:$GR$80,$HG57,FALSE))</f>
        <v>43435</v>
      </c>
      <c r="HB57" s="374">
        <f>IF(COUNTIF($I47:$GR47,$HB$12)=0,"N",HLOOKUP($HB$12,$I47:$GR$80,$HG57,FALSE))</f>
        <v>44986</v>
      </c>
      <c r="HC57" s="374">
        <f>IF(COUNTIF($I47:$GR47,$HC$12)=0,"N",HLOOKUP($HC$12,$I47:$GR$80,$HG57,FALSE))</f>
        <v>46753</v>
      </c>
      <c r="HD57" s="374" t="str">
        <f>IF(COUNTIF($I47:$GR47,$HD$12)=0,"N",HLOOKUP($HD$12,$I47:$GR$80,$HG57,FALSE))</f>
        <v>N</v>
      </c>
      <c r="HE57" s="374" t="str">
        <f>IF(COUNTIF($I47:$GR47,$HE$12)=0,"N",HLOOKUP($HE$12,$I47:$GR$80,$HG57,FALSE))</f>
        <v>N</v>
      </c>
      <c r="HF57" s="186">
        <v>46</v>
      </c>
      <c r="HG57" s="186">
        <v>34</v>
      </c>
      <c r="HH57" s="374" t="str">
        <f t="shared" si="6"/>
        <v>N</v>
      </c>
      <c r="HI57" s="374">
        <f t="shared" si="7"/>
        <v>43435</v>
      </c>
      <c r="HJ57" s="374">
        <f t="shared" si="8"/>
        <v>44986</v>
      </c>
      <c r="HK57" s="374">
        <f t="shared" si="9"/>
        <v>46753</v>
      </c>
      <c r="HL57" s="374" t="str">
        <f t="shared" si="10"/>
        <v>N</v>
      </c>
      <c r="HM57" s="374" t="str">
        <f t="shared" si="11"/>
        <v>N</v>
      </c>
      <c r="HN57" s="374" t="str">
        <f>IF(COUNTIF($I47:$GR47,"F")=0,"",HLOOKUP("F",$I47:$GR$80,$HG57,FALSE))</f>
        <v/>
      </c>
    </row>
    <row r="58" spans="1:222" ht="15.75" customHeight="1" x14ac:dyDescent="0.2">
      <c r="A58" s="5" t="str">
        <f>[5]Résumé!$I63</f>
        <v>V15</v>
      </c>
      <c r="B58" s="36">
        <f>[5]Résumé!$L63</f>
        <v>78.730000000000018</v>
      </c>
      <c r="C58" s="36" t="str">
        <f>'[2]AT 1292-15'!$AC85</f>
        <v>-</v>
      </c>
      <c r="D58" s="198" t="str">
        <f>'[6]Etat actuel'!$AD54</f>
        <v>EMRSV</v>
      </c>
      <c r="E58" s="164" t="s">
        <v>31</v>
      </c>
      <c r="F58" s="5">
        <f>[5]Résumé!$J63</f>
        <v>43299</v>
      </c>
      <c r="G58" s="38">
        <f t="shared" si="0"/>
        <v>42705</v>
      </c>
      <c r="H58" s="207" t="s">
        <v>164</v>
      </c>
      <c r="I58" s="492">
        <v>105</v>
      </c>
      <c r="J58" s="492">
        <v>57</v>
      </c>
      <c r="K58" s="492">
        <v>75</v>
      </c>
      <c r="L58" s="493">
        <v>62</v>
      </c>
      <c r="M58" s="493">
        <v>17</v>
      </c>
      <c r="N58" s="493">
        <v>38</v>
      </c>
      <c r="O58" s="493">
        <v>24</v>
      </c>
      <c r="P58" s="493">
        <v>32</v>
      </c>
      <c r="Q58" s="493">
        <v>30</v>
      </c>
      <c r="R58" s="493">
        <v>22</v>
      </c>
      <c r="S58" s="493">
        <v>32</v>
      </c>
      <c r="T58" s="494"/>
      <c r="U58" s="495">
        <v>1</v>
      </c>
      <c r="V58" s="496">
        <v>1</v>
      </c>
      <c r="W58" s="496"/>
      <c r="X58" s="496"/>
      <c r="Y58" s="496"/>
      <c r="Z58" s="496">
        <v>20</v>
      </c>
      <c r="AA58" s="496">
        <v>23</v>
      </c>
      <c r="AB58" s="496">
        <v>33</v>
      </c>
      <c r="AC58" s="496">
        <v>43</v>
      </c>
      <c r="AD58" s="496">
        <v>11</v>
      </c>
      <c r="AE58" s="43">
        <v>23</v>
      </c>
      <c r="AF58" s="424" t="s">
        <v>13</v>
      </c>
      <c r="AG58" s="355" t="s">
        <v>13</v>
      </c>
      <c r="AH58" s="43" t="s">
        <v>13</v>
      </c>
      <c r="AI58" s="43" t="s">
        <v>13</v>
      </c>
      <c r="AJ58" s="43" t="s">
        <v>27</v>
      </c>
      <c r="AK58" s="43" t="s">
        <v>27</v>
      </c>
      <c r="AL58" s="43" t="s">
        <v>27</v>
      </c>
      <c r="AM58" s="43">
        <v>23</v>
      </c>
      <c r="AN58" s="43">
        <v>23</v>
      </c>
      <c r="AO58" s="43">
        <v>23</v>
      </c>
      <c r="AP58" s="43">
        <v>23</v>
      </c>
      <c r="AQ58" s="43">
        <v>23</v>
      </c>
      <c r="AR58" s="424">
        <v>23</v>
      </c>
      <c r="AS58" s="355">
        <v>23</v>
      </c>
      <c r="AT58" s="43">
        <v>23</v>
      </c>
      <c r="AU58" s="43">
        <v>23</v>
      </c>
      <c r="AV58" s="43">
        <v>23</v>
      </c>
      <c r="AW58" s="43">
        <v>23</v>
      </c>
      <c r="AX58" s="43">
        <v>23</v>
      </c>
      <c r="AY58" s="43">
        <v>23</v>
      </c>
      <c r="AZ58" s="43">
        <v>23</v>
      </c>
      <c r="BA58" s="43">
        <v>23</v>
      </c>
      <c r="BB58" s="43">
        <v>23</v>
      </c>
      <c r="BC58" s="43">
        <v>23</v>
      </c>
      <c r="BD58" s="424">
        <v>23</v>
      </c>
      <c r="BE58" s="355">
        <v>23</v>
      </c>
      <c r="BF58" s="43">
        <v>23</v>
      </c>
      <c r="BG58" s="43">
        <v>23</v>
      </c>
      <c r="BH58" s="43">
        <v>23</v>
      </c>
      <c r="BI58" s="43">
        <v>23</v>
      </c>
      <c r="BJ58" s="43">
        <v>23</v>
      </c>
      <c r="BK58" s="43">
        <v>23</v>
      </c>
      <c r="BL58" s="43">
        <v>23</v>
      </c>
      <c r="BM58" s="43">
        <v>23</v>
      </c>
      <c r="BN58" s="43">
        <v>23</v>
      </c>
      <c r="BO58" s="43">
        <v>23</v>
      </c>
      <c r="BP58" s="424">
        <v>23</v>
      </c>
      <c r="BQ58" s="355">
        <v>23</v>
      </c>
      <c r="BR58" s="43">
        <v>23</v>
      </c>
      <c r="BS58" s="359">
        <v>16</v>
      </c>
      <c r="BT58" s="359">
        <v>16</v>
      </c>
      <c r="BU58" s="359">
        <v>16</v>
      </c>
      <c r="BV58" s="359">
        <v>16</v>
      </c>
      <c r="BW58" s="359">
        <v>16</v>
      </c>
      <c r="BX58" s="359">
        <v>16</v>
      </c>
      <c r="BY58" s="359">
        <v>16</v>
      </c>
      <c r="BZ58" s="359">
        <v>16</v>
      </c>
      <c r="CA58" s="359">
        <v>16</v>
      </c>
      <c r="CB58" s="425">
        <v>16</v>
      </c>
      <c r="CC58" s="363">
        <v>16</v>
      </c>
      <c r="CD58" s="359">
        <v>16</v>
      </c>
      <c r="CE58" s="359">
        <v>16</v>
      </c>
      <c r="CF58" s="359">
        <v>16</v>
      </c>
      <c r="CG58" s="359">
        <v>16</v>
      </c>
      <c r="CH58" s="359">
        <v>16</v>
      </c>
      <c r="CI58" s="359">
        <v>16</v>
      </c>
      <c r="CJ58" s="359">
        <v>16</v>
      </c>
      <c r="CK58" s="359">
        <v>16</v>
      </c>
      <c r="CL58" s="359">
        <v>16</v>
      </c>
      <c r="CM58" s="359">
        <v>16</v>
      </c>
      <c r="CN58" s="425">
        <v>16</v>
      </c>
      <c r="CO58" s="770">
        <v>16</v>
      </c>
      <c r="CP58" s="359">
        <v>16</v>
      </c>
      <c r="CQ58" s="359" t="s">
        <v>14</v>
      </c>
      <c r="CR58" s="424" t="s">
        <v>14</v>
      </c>
      <c r="CS58" s="355" t="s">
        <v>14</v>
      </c>
      <c r="CT58" s="43" t="s">
        <v>14</v>
      </c>
      <c r="CU58" s="43" t="s">
        <v>14</v>
      </c>
      <c r="CV58" s="43" t="s">
        <v>14</v>
      </c>
      <c r="CW58" s="43" t="s">
        <v>269</v>
      </c>
      <c r="CX58" s="43" t="s">
        <v>269</v>
      </c>
      <c r="CY58" s="43" t="s">
        <v>269</v>
      </c>
      <c r="CZ58" s="43" t="s">
        <v>269</v>
      </c>
      <c r="DA58" s="43" t="s">
        <v>269</v>
      </c>
      <c r="DB58" s="43" t="s">
        <v>269</v>
      </c>
      <c r="DC58" s="43">
        <v>23</v>
      </c>
      <c r="DD58" s="43">
        <v>23</v>
      </c>
      <c r="DE58" s="43">
        <v>1</v>
      </c>
      <c r="DF58" s="793">
        <v>60</v>
      </c>
      <c r="DG58" s="793">
        <v>60</v>
      </c>
      <c r="DH58" s="793">
        <v>60</v>
      </c>
      <c r="DI58" s="793">
        <v>60</v>
      </c>
      <c r="DJ58" s="43">
        <v>1</v>
      </c>
      <c r="DK58" s="43">
        <v>23</v>
      </c>
      <c r="DL58" s="424">
        <v>23</v>
      </c>
      <c r="DM58" s="355">
        <v>23</v>
      </c>
      <c r="DN58" s="43">
        <v>23</v>
      </c>
      <c r="DO58" s="43">
        <v>23</v>
      </c>
      <c r="DP58" s="43">
        <v>23</v>
      </c>
      <c r="DQ58" s="43">
        <v>23</v>
      </c>
      <c r="DR58" s="43">
        <v>23</v>
      </c>
      <c r="DS58" s="43">
        <v>23</v>
      </c>
      <c r="DT58" s="43">
        <v>23</v>
      </c>
      <c r="DU58" s="43">
        <v>23</v>
      </c>
      <c r="DV58" s="43">
        <v>23</v>
      </c>
      <c r="DW58" s="43">
        <v>23</v>
      </c>
      <c r="DX58" s="424">
        <v>23</v>
      </c>
      <c r="DY58" s="355">
        <v>23</v>
      </c>
      <c r="DZ58" s="43">
        <v>23</v>
      </c>
      <c r="EA58" s="43">
        <v>23</v>
      </c>
      <c r="EB58" s="43">
        <v>23</v>
      </c>
      <c r="EC58" s="43">
        <v>23</v>
      </c>
      <c r="ED58" s="43">
        <v>23</v>
      </c>
      <c r="EE58" s="43">
        <v>23</v>
      </c>
      <c r="EF58" s="43">
        <v>23</v>
      </c>
      <c r="EG58" s="43">
        <v>23</v>
      </c>
      <c r="EH58" s="43">
        <v>23</v>
      </c>
      <c r="EI58" s="43">
        <v>23</v>
      </c>
      <c r="EJ58" s="424">
        <v>23</v>
      </c>
      <c r="EK58" s="355">
        <v>23</v>
      </c>
      <c r="EL58" s="43">
        <v>23</v>
      </c>
      <c r="EM58" s="43">
        <v>23</v>
      </c>
      <c r="EN58" s="43">
        <v>23</v>
      </c>
      <c r="EO58" s="43">
        <v>23</v>
      </c>
      <c r="EP58" s="43">
        <v>23</v>
      </c>
      <c r="EQ58" s="43">
        <v>23</v>
      </c>
      <c r="ER58" s="43">
        <v>23</v>
      </c>
      <c r="ES58" s="43">
        <v>23</v>
      </c>
      <c r="ET58" s="43">
        <v>23</v>
      </c>
      <c r="EU58" s="43">
        <v>23</v>
      </c>
      <c r="EV58" s="424">
        <v>23</v>
      </c>
      <c r="EW58" s="355">
        <v>23</v>
      </c>
      <c r="EX58" s="43" t="s">
        <v>15</v>
      </c>
      <c r="EY58" s="43" t="s">
        <v>15</v>
      </c>
      <c r="EZ58" s="43" t="s">
        <v>15</v>
      </c>
      <c r="FA58" s="43" t="s">
        <v>15</v>
      </c>
      <c r="FB58" s="43" t="s">
        <v>15</v>
      </c>
      <c r="FC58" s="43">
        <v>23</v>
      </c>
      <c r="FD58" s="43">
        <v>23</v>
      </c>
      <c r="FE58" s="43">
        <v>23</v>
      </c>
      <c r="FF58" s="43">
        <v>23</v>
      </c>
      <c r="FG58" s="43">
        <v>23</v>
      </c>
      <c r="FH58" s="424">
        <v>23</v>
      </c>
      <c r="FI58" s="355">
        <v>23</v>
      </c>
      <c r="FJ58" s="43">
        <v>23</v>
      </c>
      <c r="FK58" s="43">
        <v>23</v>
      </c>
      <c r="FL58" s="43">
        <v>23</v>
      </c>
      <c r="FM58" s="43">
        <v>23</v>
      </c>
      <c r="FN58" s="43">
        <v>23</v>
      </c>
      <c r="FO58" s="43">
        <v>23</v>
      </c>
      <c r="FP58" s="43">
        <v>23</v>
      </c>
      <c r="FQ58" s="43">
        <v>23</v>
      </c>
      <c r="FR58" s="43">
        <v>23</v>
      </c>
      <c r="FS58" s="43">
        <v>23</v>
      </c>
      <c r="FT58" s="424">
        <v>23</v>
      </c>
      <c r="FU58" s="355">
        <v>23</v>
      </c>
      <c r="FV58" s="43">
        <v>23</v>
      </c>
      <c r="FW58" s="43">
        <v>23</v>
      </c>
      <c r="FX58" s="43">
        <v>23</v>
      </c>
      <c r="FY58" s="43">
        <v>23</v>
      </c>
      <c r="FZ58" s="43">
        <v>23</v>
      </c>
      <c r="GA58" s="43">
        <v>23</v>
      </c>
      <c r="GB58" s="43">
        <v>23</v>
      </c>
      <c r="GC58" s="43">
        <v>23</v>
      </c>
      <c r="GD58" s="43">
        <v>23</v>
      </c>
      <c r="GE58" s="43">
        <v>23</v>
      </c>
      <c r="GF58" s="424">
        <v>23</v>
      </c>
      <c r="GG58" s="355">
        <v>23</v>
      </c>
      <c r="GH58" s="43">
        <v>23</v>
      </c>
      <c r="GI58" s="43">
        <v>23</v>
      </c>
      <c r="GJ58" s="43">
        <v>23</v>
      </c>
      <c r="GK58" s="43">
        <v>23</v>
      </c>
      <c r="GL58" s="43">
        <v>23</v>
      </c>
      <c r="GM58" s="43">
        <v>23</v>
      </c>
      <c r="GN58" s="43">
        <v>23</v>
      </c>
      <c r="GO58" s="43" t="s">
        <v>195</v>
      </c>
      <c r="GP58" s="43" t="s">
        <v>195</v>
      </c>
      <c r="GQ58" s="43" t="s">
        <v>195</v>
      </c>
      <c r="GR58" s="424" t="s">
        <v>195</v>
      </c>
      <c r="GS58" s="410">
        <v>3257</v>
      </c>
      <c r="GT58" s="384">
        <f t="shared" si="13"/>
        <v>7085</v>
      </c>
      <c r="GU58" s="154">
        <f t="shared" si="14"/>
        <v>0</v>
      </c>
      <c r="GV58" s="457">
        <f t="shared" si="15"/>
        <v>0</v>
      </c>
      <c r="GW58" s="487">
        <f>ROUND([5]Résumé!$P63/30.4,0)</f>
        <v>24</v>
      </c>
      <c r="GX58" s="186" t="str">
        <f t="shared" si="16"/>
        <v>D651</v>
      </c>
      <c r="GY58" s="374">
        <f t="shared" si="12"/>
        <v>48000</v>
      </c>
      <c r="GZ58" s="374" t="str">
        <f>IF(COUNTIF($I48:$GR48,$GZ$12)=0,"N",HLOOKUP($GZ$12,$I48:$GR$80,$HG58,FALSE))</f>
        <v>N</v>
      </c>
      <c r="HA58" s="374" t="str">
        <f>IF(COUNTIF($I48:$GR48,$HA$12)=0,"N",HLOOKUP($HA$12,$I48:$GR$80,$HG58,FALSE))</f>
        <v>N</v>
      </c>
      <c r="HB58" s="374" t="str">
        <f>IF(COUNTIF($I48:$GR48,$HB$12)=0,"N",HLOOKUP($HB$12,$I48:$GR$80,$HG58,FALSE))</f>
        <v>N</v>
      </c>
      <c r="HC58" s="374" t="str">
        <f>IF(COUNTIF($I48:$GR48,$HC$12)=0,"N",HLOOKUP($HC$12,$I48:$GR$80,$HG58,FALSE))</f>
        <v>N</v>
      </c>
      <c r="HD58" s="374" t="str">
        <f>IF(COUNTIF($I48:$GR48,$HD$12)=0,"N",HLOOKUP($HD$12,$I48:$GR$80,$HG58,FALSE))</f>
        <v>N</v>
      </c>
      <c r="HE58" s="374" t="str">
        <f>IF(COUNTIF($I48:$GR48,$HE$12)=0,"N",HLOOKUP($HE$12,$I48:$GR$80,$HG58,FALSE))</f>
        <v>N</v>
      </c>
      <c r="HF58" s="186">
        <v>47</v>
      </c>
      <c r="HG58" s="186">
        <v>33</v>
      </c>
      <c r="HH58" s="374" t="str">
        <f t="shared" si="6"/>
        <v>N</v>
      </c>
      <c r="HI58" s="374" t="str">
        <f t="shared" si="7"/>
        <v>N</v>
      </c>
      <c r="HJ58" s="374" t="str">
        <f t="shared" si="8"/>
        <v>N</v>
      </c>
      <c r="HK58" s="374" t="str">
        <f t="shared" si="9"/>
        <v>N</v>
      </c>
      <c r="HL58" s="374" t="str">
        <f t="shared" si="10"/>
        <v>N</v>
      </c>
      <c r="HM58" s="374" t="str">
        <f t="shared" si="11"/>
        <v>N</v>
      </c>
      <c r="HN58" s="374" t="str">
        <f>IF(COUNTIF($I48:$GR48,"F")=0,"",HLOOKUP("F",$I48:$GR$80,$HG58,FALSE))</f>
        <v/>
      </c>
    </row>
    <row r="59" spans="1:222" ht="15.75" customHeight="1" x14ac:dyDescent="0.2">
      <c r="A59" s="5" t="str">
        <f>[5]Résumé!$I$65</f>
        <v>V15</v>
      </c>
      <c r="B59" s="36">
        <f>[5]Résumé!$L$65</f>
        <v>290.30000000000018</v>
      </c>
      <c r="C59" s="790">
        <f>'[2]AT 1292-15'!$AC86</f>
        <v>1</v>
      </c>
      <c r="D59" s="198" t="str">
        <f>'[6]Etat actuel'!$AD55</f>
        <v>EMC</v>
      </c>
      <c r="E59" s="164" t="s">
        <v>31</v>
      </c>
      <c r="F59" s="5">
        <f>[5]Résumé!$J$65</f>
        <v>42561</v>
      </c>
      <c r="G59" s="14">
        <f t="shared" si="0"/>
        <v>42552</v>
      </c>
      <c r="H59" s="207" t="s">
        <v>165</v>
      </c>
      <c r="I59" s="493">
        <v>29</v>
      </c>
      <c r="J59" s="493">
        <v>30</v>
      </c>
      <c r="K59" s="493">
        <v>22</v>
      </c>
      <c r="L59" s="493">
        <v>0</v>
      </c>
      <c r="M59" s="493">
        <v>28</v>
      </c>
      <c r="N59" s="493">
        <v>63</v>
      </c>
      <c r="O59" s="493">
        <v>20</v>
      </c>
      <c r="P59" s="493">
        <v>40</v>
      </c>
      <c r="Q59" s="493">
        <v>46</v>
      </c>
      <c r="R59" s="493">
        <v>48</v>
      </c>
      <c r="S59" s="493"/>
      <c r="T59" s="494"/>
      <c r="U59" s="495">
        <v>35</v>
      </c>
      <c r="V59" s="496">
        <v>57</v>
      </c>
      <c r="W59" s="496"/>
      <c r="X59" s="496"/>
      <c r="Y59" s="496"/>
      <c r="Z59" s="496">
        <v>1</v>
      </c>
      <c r="AA59" s="43" t="s">
        <v>13</v>
      </c>
      <c r="AB59" s="43" t="s">
        <v>13</v>
      </c>
      <c r="AC59" s="43" t="s">
        <v>13</v>
      </c>
      <c r="AD59" s="493" t="s">
        <v>27</v>
      </c>
      <c r="AE59" s="43" t="s">
        <v>27</v>
      </c>
      <c r="AF59" s="424" t="s">
        <v>27</v>
      </c>
      <c r="AG59" s="355" t="s">
        <v>27</v>
      </c>
      <c r="AH59" s="43">
        <v>1</v>
      </c>
      <c r="AI59" s="43" t="s">
        <v>277</v>
      </c>
      <c r="AJ59" s="43" t="s">
        <v>277</v>
      </c>
      <c r="AK59" s="769">
        <v>23</v>
      </c>
      <c r="AL59" s="43">
        <v>23</v>
      </c>
      <c r="AM59" s="43">
        <v>23</v>
      </c>
      <c r="AN59" s="43">
        <v>23</v>
      </c>
      <c r="AO59" s="43">
        <v>23</v>
      </c>
      <c r="AP59" s="43">
        <v>23</v>
      </c>
      <c r="AQ59" s="43">
        <v>23</v>
      </c>
      <c r="AR59" s="424">
        <v>23</v>
      </c>
      <c r="AS59" s="355">
        <v>23</v>
      </c>
      <c r="AT59" s="43">
        <v>23</v>
      </c>
      <c r="AU59" s="43">
        <v>23</v>
      </c>
      <c r="AV59" s="43">
        <v>23</v>
      </c>
      <c r="AW59" s="43">
        <v>1</v>
      </c>
      <c r="AX59" s="716">
        <v>80</v>
      </c>
      <c r="AY59" s="716">
        <v>80</v>
      </c>
      <c r="AZ59" s="716">
        <v>80</v>
      </c>
      <c r="BA59" s="716">
        <v>80</v>
      </c>
      <c r="BB59" s="43">
        <v>1</v>
      </c>
      <c r="BC59" s="43">
        <v>23</v>
      </c>
      <c r="BD59" s="424">
        <v>23</v>
      </c>
      <c r="BE59" s="355">
        <v>23</v>
      </c>
      <c r="BF59" s="43">
        <v>23</v>
      </c>
      <c r="BG59" s="359">
        <v>16</v>
      </c>
      <c r="BH59" s="359">
        <v>16</v>
      </c>
      <c r="BI59" s="359">
        <v>16</v>
      </c>
      <c r="BJ59" s="359">
        <v>16</v>
      </c>
      <c r="BK59" s="359">
        <v>16</v>
      </c>
      <c r="BL59" s="359">
        <v>16</v>
      </c>
      <c r="BM59" s="359">
        <v>16</v>
      </c>
      <c r="BN59" s="359">
        <v>16</v>
      </c>
      <c r="BO59" s="359">
        <v>16</v>
      </c>
      <c r="BP59" s="425">
        <v>16</v>
      </c>
      <c r="BQ59" s="363">
        <v>16</v>
      </c>
      <c r="BR59" s="359">
        <v>16</v>
      </c>
      <c r="BS59" s="359">
        <v>16</v>
      </c>
      <c r="BT59" s="359">
        <v>16</v>
      </c>
      <c r="BU59" s="359">
        <v>16</v>
      </c>
      <c r="BV59" s="359">
        <v>16</v>
      </c>
      <c r="BW59" s="359">
        <v>16</v>
      </c>
      <c r="BX59" s="359">
        <v>16</v>
      </c>
      <c r="BY59" s="359">
        <v>16</v>
      </c>
      <c r="BZ59" s="359">
        <v>16</v>
      </c>
      <c r="CA59" s="359">
        <v>16</v>
      </c>
      <c r="CB59" s="425">
        <v>16</v>
      </c>
      <c r="CC59" s="363">
        <v>16</v>
      </c>
      <c r="CD59" s="43" t="s">
        <v>197</v>
      </c>
      <c r="CE59" s="43" t="s">
        <v>197</v>
      </c>
      <c r="CF59" s="43">
        <v>23</v>
      </c>
      <c r="CG59" s="43">
        <v>23</v>
      </c>
      <c r="CH59" s="43" t="s">
        <v>14</v>
      </c>
      <c r="CI59" s="43" t="s">
        <v>14</v>
      </c>
      <c r="CJ59" s="43" t="s">
        <v>14</v>
      </c>
      <c r="CK59" s="43" t="s">
        <v>14</v>
      </c>
      <c r="CL59" s="43" t="s">
        <v>14</v>
      </c>
      <c r="CM59" s="43" t="s">
        <v>14</v>
      </c>
      <c r="CN59" s="424" t="s">
        <v>269</v>
      </c>
      <c r="CO59" s="769" t="s">
        <v>269</v>
      </c>
      <c r="CP59" s="43" t="s">
        <v>269</v>
      </c>
      <c r="CQ59" s="43" t="s">
        <v>269</v>
      </c>
      <c r="CR59" s="43" t="s">
        <v>269</v>
      </c>
      <c r="CS59" s="43" t="s">
        <v>269</v>
      </c>
      <c r="CT59" s="359">
        <v>16</v>
      </c>
      <c r="CU59" s="359">
        <v>16</v>
      </c>
      <c r="CV59" s="359">
        <v>16</v>
      </c>
      <c r="CW59" s="359">
        <v>16</v>
      </c>
      <c r="CX59" s="359">
        <v>16</v>
      </c>
      <c r="CY59" s="359">
        <v>16</v>
      </c>
      <c r="CZ59" s="425">
        <v>16</v>
      </c>
      <c r="DA59" s="363">
        <v>16</v>
      </c>
      <c r="DB59" s="359">
        <v>16</v>
      </c>
      <c r="DC59" s="359">
        <v>16</v>
      </c>
      <c r="DD59" s="359">
        <v>16</v>
      </c>
      <c r="DE59" s="359">
        <v>16</v>
      </c>
      <c r="DF59" s="359">
        <v>16</v>
      </c>
      <c r="DG59" s="43">
        <v>23</v>
      </c>
      <c r="DH59" s="43">
        <v>23</v>
      </c>
      <c r="DI59" s="43">
        <v>23</v>
      </c>
      <c r="DJ59" s="43">
        <v>23</v>
      </c>
      <c r="DK59" s="43">
        <v>23</v>
      </c>
      <c r="DL59" s="424">
        <v>23</v>
      </c>
      <c r="DM59" s="355">
        <v>23</v>
      </c>
      <c r="DN59" s="43">
        <v>23</v>
      </c>
      <c r="DO59" s="43">
        <v>23</v>
      </c>
      <c r="DP59" s="43">
        <v>23</v>
      </c>
      <c r="DQ59" s="43">
        <v>1</v>
      </c>
      <c r="DR59" s="793">
        <v>60</v>
      </c>
      <c r="DS59" s="793">
        <v>60</v>
      </c>
      <c r="DT59" s="793">
        <v>60</v>
      </c>
      <c r="DU59" s="793">
        <v>60</v>
      </c>
      <c r="DV59" s="43">
        <v>1</v>
      </c>
      <c r="DW59" s="43">
        <v>23</v>
      </c>
      <c r="DX59" s="424">
        <v>23</v>
      </c>
      <c r="DY59" s="355">
        <v>23</v>
      </c>
      <c r="DZ59" s="43">
        <v>23</v>
      </c>
      <c r="EA59" s="43">
        <v>23</v>
      </c>
      <c r="EB59" s="43">
        <v>23</v>
      </c>
      <c r="EC59" s="43">
        <v>23</v>
      </c>
      <c r="ED59" s="43">
        <v>23</v>
      </c>
      <c r="EE59" s="43">
        <v>23</v>
      </c>
      <c r="EF59" s="43">
        <v>23</v>
      </c>
      <c r="EG59" s="43">
        <v>23</v>
      </c>
      <c r="EH59" s="43">
        <v>23</v>
      </c>
      <c r="EI59" s="43">
        <v>23</v>
      </c>
      <c r="EJ59" s="424">
        <v>23</v>
      </c>
      <c r="EK59" s="355">
        <v>23</v>
      </c>
      <c r="EL59" s="43">
        <v>23</v>
      </c>
      <c r="EM59" s="43">
        <v>23</v>
      </c>
      <c r="EN59" s="43" t="s">
        <v>15</v>
      </c>
      <c r="EO59" s="43" t="s">
        <v>15</v>
      </c>
      <c r="EP59" s="43" t="s">
        <v>15</v>
      </c>
      <c r="EQ59" s="43" t="s">
        <v>15</v>
      </c>
      <c r="ER59" s="43" t="s">
        <v>15</v>
      </c>
      <c r="ES59" s="43">
        <v>23</v>
      </c>
      <c r="ET59" s="43">
        <v>23</v>
      </c>
      <c r="EU59" s="43">
        <v>23</v>
      </c>
      <c r="EV59" s="424">
        <v>23</v>
      </c>
      <c r="EW59" s="355">
        <v>23</v>
      </c>
      <c r="EX59" s="43">
        <v>23</v>
      </c>
      <c r="EY59" s="43">
        <v>23</v>
      </c>
      <c r="EZ59" s="43">
        <v>23</v>
      </c>
      <c r="FA59" s="43">
        <v>23</v>
      </c>
      <c r="FB59" s="43">
        <v>23</v>
      </c>
      <c r="FC59" s="43">
        <v>23</v>
      </c>
      <c r="FD59" s="43">
        <v>23</v>
      </c>
      <c r="FE59" s="43">
        <v>23</v>
      </c>
      <c r="FF59" s="43">
        <v>23</v>
      </c>
      <c r="FG59" s="43">
        <v>23</v>
      </c>
      <c r="FH59" s="424">
        <v>23</v>
      </c>
      <c r="FI59" s="355">
        <v>23</v>
      </c>
      <c r="FJ59" s="43">
        <v>23</v>
      </c>
      <c r="FK59" s="43">
        <v>23</v>
      </c>
      <c r="FL59" s="43">
        <v>23</v>
      </c>
      <c r="FM59" s="43">
        <v>23</v>
      </c>
      <c r="FN59" s="43">
        <v>23</v>
      </c>
      <c r="FO59" s="43">
        <v>23</v>
      </c>
      <c r="FP59" s="43">
        <v>23</v>
      </c>
      <c r="FQ59" s="43">
        <v>23</v>
      </c>
      <c r="FR59" s="43">
        <v>23</v>
      </c>
      <c r="FS59" s="43">
        <v>23</v>
      </c>
      <c r="FT59" s="424">
        <v>23</v>
      </c>
      <c r="FU59" s="355">
        <v>23</v>
      </c>
      <c r="FV59" s="43">
        <v>23</v>
      </c>
      <c r="FW59" s="43">
        <v>23</v>
      </c>
      <c r="FX59" s="43">
        <v>23</v>
      </c>
      <c r="FY59" s="43">
        <v>23</v>
      </c>
      <c r="FZ59" s="43">
        <v>23</v>
      </c>
      <c r="GA59" s="43">
        <v>23</v>
      </c>
      <c r="GB59" s="43">
        <v>23</v>
      </c>
      <c r="GC59" s="43">
        <v>23</v>
      </c>
      <c r="GD59" s="43">
        <v>23</v>
      </c>
      <c r="GE59" s="43">
        <v>23</v>
      </c>
      <c r="GF59" s="424">
        <v>23</v>
      </c>
      <c r="GG59" s="355">
        <v>23</v>
      </c>
      <c r="GH59" s="43">
        <v>23</v>
      </c>
      <c r="GI59" s="43">
        <v>23</v>
      </c>
      <c r="GJ59" s="43">
        <v>23</v>
      </c>
      <c r="GK59" s="43">
        <v>23</v>
      </c>
      <c r="GL59" s="43">
        <v>23</v>
      </c>
      <c r="GM59" s="43">
        <v>23</v>
      </c>
      <c r="GN59" s="43">
        <v>23</v>
      </c>
      <c r="GO59" s="43" t="s">
        <v>195</v>
      </c>
      <c r="GP59" s="43" t="s">
        <v>195</v>
      </c>
      <c r="GQ59" s="43" t="s">
        <v>195</v>
      </c>
      <c r="GR59" s="424" t="s">
        <v>195</v>
      </c>
      <c r="GS59" s="410">
        <v>3220</v>
      </c>
      <c r="GT59" s="384">
        <f t="shared" si="13"/>
        <v>6919</v>
      </c>
      <c r="GU59" s="154">
        <f t="shared" si="14"/>
        <v>0</v>
      </c>
      <c r="GV59" s="457">
        <f t="shared" si="15"/>
        <v>1</v>
      </c>
      <c r="GW59" s="487">
        <f>ROUND([5]Résumé!$P65/30.4,0)</f>
        <v>24</v>
      </c>
      <c r="GX59" s="186" t="str">
        <f t="shared" si="16"/>
        <v>D652</v>
      </c>
      <c r="GY59" s="374">
        <f t="shared" si="12"/>
        <v>48000</v>
      </c>
      <c r="GZ59" s="374" t="str">
        <f>IF(COUNTIF($I49:$GR49,$GZ$12)=0,"N",HLOOKUP($GZ$12,$I49:$GR$80,$HG59,FALSE))</f>
        <v>N</v>
      </c>
      <c r="HA59" s="374" t="str">
        <f>IF(COUNTIF($I49:$GR49,$HA$12)=0,"N",HLOOKUP($HA$12,$I49:$GR$80,$HG59,FALSE))</f>
        <v>N</v>
      </c>
      <c r="HB59" s="374" t="str">
        <f>IF(COUNTIF($I49:$GR49,$HB$12)=0,"N",HLOOKUP($HB$12,$I49:$GR$80,$HG59,FALSE))</f>
        <v>N</v>
      </c>
      <c r="HC59" s="374" t="str">
        <f>IF(COUNTIF($I49:$GR49,$HC$12)=0,"N",HLOOKUP($HC$12,$I49:$GR$80,$HG59,FALSE))</f>
        <v>N</v>
      </c>
      <c r="HD59" s="374" t="str">
        <f>IF(COUNTIF($I49:$GR49,$HD$12)=0,"N",HLOOKUP($HD$12,$I49:$GR$80,$HG59,FALSE))</f>
        <v>N</v>
      </c>
      <c r="HE59" s="374" t="str">
        <f>IF(COUNTIF($I49:$GR49,$HE$12)=0,"N",HLOOKUP($HE$12,$I49:$GR$80,$HG59,FALSE))</f>
        <v>N</v>
      </c>
      <c r="HF59" s="186">
        <v>48</v>
      </c>
      <c r="HG59" s="186">
        <v>32</v>
      </c>
      <c r="HH59" s="374" t="str">
        <f t="shared" si="6"/>
        <v>N</v>
      </c>
      <c r="HI59" s="374" t="str">
        <f t="shared" si="7"/>
        <v>N</v>
      </c>
      <c r="HJ59" s="374" t="str">
        <f t="shared" si="8"/>
        <v>N</v>
      </c>
      <c r="HK59" s="374" t="str">
        <f t="shared" si="9"/>
        <v>N</v>
      </c>
      <c r="HL59" s="374" t="str">
        <f t="shared" si="10"/>
        <v>N</v>
      </c>
      <c r="HM59" s="374" t="str">
        <f t="shared" si="11"/>
        <v>N</v>
      </c>
      <c r="HN59" s="374">
        <f>IF(COUNTIF($I49:$GR49,"F")=0,"",HLOOKUP("F",$I49:$GR$80,$HG59,FALSE))</f>
        <v>42948</v>
      </c>
    </row>
    <row r="60" spans="1:222" ht="15.75" customHeight="1" x14ac:dyDescent="0.2">
      <c r="A60" s="5" t="str">
        <f>[5]Résumé!$I67</f>
        <v>V15</v>
      </c>
      <c r="B60" s="36">
        <f>[5]Résumé!$L67</f>
        <v>198.47000000000025</v>
      </c>
      <c r="C60" s="36" t="str">
        <f>'[2]AT 1292-15'!$AC87</f>
        <v>Bagué</v>
      </c>
      <c r="D60" s="198" t="str">
        <f>'[6]Etat actuel'!$AD56</f>
        <v>EMRSV</v>
      </c>
      <c r="E60" s="164" t="s">
        <v>31</v>
      </c>
      <c r="F60" s="5">
        <f>[5]Résumé!$J67</f>
        <v>42860</v>
      </c>
      <c r="G60" s="14">
        <f t="shared" si="0"/>
        <v>42705</v>
      </c>
      <c r="H60" s="207" t="s">
        <v>166</v>
      </c>
      <c r="I60" s="492">
        <v>80</v>
      </c>
      <c r="J60" s="492">
        <v>98</v>
      </c>
      <c r="K60" s="492">
        <v>125</v>
      </c>
      <c r="L60" s="493">
        <v>20</v>
      </c>
      <c r="M60" s="493">
        <v>24</v>
      </c>
      <c r="N60" s="493">
        <v>52</v>
      </c>
      <c r="O60" s="493">
        <v>16</v>
      </c>
      <c r="P60" s="493">
        <v>3</v>
      </c>
      <c r="Q60" s="493"/>
      <c r="R60" s="493"/>
      <c r="S60" s="493">
        <v>29</v>
      </c>
      <c r="T60" s="494">
        <v>30</v>
      </c>
      <c r="U60" s="495">
        <v>16</v>
      </c>
      <c r="V60" s="496">
        <v>4</v>
      </c>
      <c r="W60" s="496"/>
      <c r="X60" s="496"/>
      <c r="Y60" s="496"/>
      <c r="Z60" s="488"/>
      <c r="AA60" s="43"/>
      <c r="AB60" s="43"/>
      <c r="AC60" s="43"/>
      <c r="AD60" s="496">
        <v>9</v>
      </c>
      <c r="AE60" s="43">
        <v>23</v>
      </c>
      <c r="AF60" s="424" t="s">
        <v>13</v>
      </c>
      <c r="AG60" s="355" t="s">
        <v>13</v>
      </c>
      <c r="AH60" s="43" t="s">
        <v>13</v>
      </c>
      <c r="AI60" s="43" t="s">
        <v>13</v>
      </c>
      <c r="AJ60" s="43" t="s">
        <v>27</v>
      </c>
      <c r="AK60" s="43" t="s">
        <v>27</v>
      </c>
      <c r="AL60" s="43">
        <v>23</v>
      </c>
      <c r="AM60" s="43">
        <v>23</v>
      </c>
      <c r="AN60" s="43">
        <v>23</v>
      </c>
      <c r="AO60" s="43">
        <v>23</v>
      </c>
      <c r="AP60" s="43">
        <v>23</v>
      </c>
      <c r="AQ60" s="43">
        <v>23</v>
      </c>
      <c r="AR60" s="424">
        <v>23</v>
      </c>
      <c r="AS60" s="355">
        <v>1</v>
      </c>
      <c r="AT60" s="716">
        <v>80</v>
      </c>
      <c r="AU60" s="716">
        <v>80</v>
      </c>
      <c r="AV60" s="716">
        <v>80</v>
      </c>
      <c r="AW60" s="716">
        <v>80</v>
      </c>
      <c r="AX60" s="43">
        <v>1</v>
      </c>
      <c r="AY60" s="43">
        <v>23</v>
      </c>
      <c r="AZ60" s="43">
        <v>23</v>
      </c>
      <c r="BA60" s="43">
        <v>23</v>
      </c>
      <c r="BB60" s="43">
        <v>23</v>
      </c>
      <c r="BC60" s="43">
        <v>23</v>
      </c>
      <c r="BD60" s="424">
        <v>23</v>
      </c>
      <c r="BE60" s="769">
        <v>23</v>
      </c>
      <c r="BF60" s="43">
        <v>23</v>
      </c>
      <c r="BG60" s="43">
        <v>23</v>
      </c>
      <c r="BH60" s="43">
        <v>23</v>
      </c>
      <c r="BI60" s="43">
        <v>23</v>
      </c>
      <c r="BJ60" s="43">
        <v>23</v>
      </c>
      <c r="BK60" s="43">
        <v>23</v>
      </c>
      <c r="BL60" s="43">
        <v>23</v>
      </c>
      <c r="BM60" s="43">
        <v>23</v>
      </c>
      <c r="BN60" s="43">
        <v>23</v>
      </c>
      <c r="BO60" s="43">
        <v>23</v>
      </c>
      <c r="BP60" s="424">
        <v>23</v>
      </c>
      <c r="BQ60" s="769">
        <v>23</v>
      </c>
      <c r="BR60" s="43" t="s">
        <v>197</v>
      </c>
      <c r="BS60" s="43" t="s">
        <v>197</v>
      </c>
      <c r="BT60" s="43" t="s">
        <v>197</v>
      </c>
      <c r="BU60" s="43" t="s">
        <v>197</v>
      </c>
      <c r="BV60" s="43" t="s">
        <v>197</v>
      </c>
      <c r="BW60" s="43" t="s">
        <v>197</v>
      </c>
      <c r="BX60" s="43">
        <v>23</v>
      </c>
      <c r="BY60" s="43">
        <v>23</v>
      </c>
      <c r="BZ60" s="43">
        <v>23</v>
      </c>
      <c r="CA60" s="43">
        <v>23</v>
      </c>
      <c r="CB60" s="424">
        <v>23</v>
      </c>
      <c r="CC60" s="769">
        <v>23</v>
      </c>
      <c r="CD60" s="43">
        <v>23</v>
      </c>
      <c r="CE60" s="43">
        <v>23</v>
      </c>
      <c r="CF60" s="43">
        <v>23</v>
      </c>
      <c r="CG60" s="43">
        <v>23</v>
      </c>
      <c r="CH60" s="359" t="s">
        <v>14</v>
      </c>
      <c r="CI60" s="43" t="s">
        <v>14</v>
      </c>
      <c r="CJ60" s="43" t="s">
        <v>14</v>
      </c>
      <c r="CK60" s="43" t="s">
        <v>14</v>
      </c>
      <c r="CL60" s="43" t="s">
        <v>14</v>
      </c>
      <c r="CM60" s="43" t="s">
        <v>14</v>
      </c>
      <c r="CN60" s="424" t="s">
        <v>269</v>
      </c>
      <c r="CO60" s="43" t="s">
        <v>269</v>
      </c>
      <c r="CP60" s="43" t="s">
        <v>269</v>
      </c>
      <c r="CQ60" s="43" t="s">
        <v>269</v>
      </c>
      <c r="CR60" s="43" t="s">
        <v>269</v>
      </c>
      <c r="CS60" s="43" t="s">
        <v>269</v>
      </c>
      <c r="CT60" s="43">
        <v>23</v>
      </c>
      <c r="CU60" s="43">
        <v>23</v>
      </c>
      <c r="CV60" s="43">
        <v>23</v>
      </c>
      <c r="CW60" s="43">
        <v>23</v>
      </c>
      <c r="CX60" s="43">
        <v>23</v>
      </c>
      <c r="CY60" s="43">
        <v>1</v>
      </c>
      <c r="CZ60" s="794">
        <v>50</v>
      </c>
      <c r="DA60" s="795">
        <v>50</v>
      </c>
      <c r="DB60" s="793">
        <v>50</v>
      </c>
      <c r="DC60" s="793">
        <v>50</v>
      </c>
      <c r="DD60" s="43">
        <v>1</v>
      </c>
      <c r="DE60" s="43">
        <v>23</v>
      </c>
      <c r="DF60" s="43">
        <v>23</v>
      </c>
      <c r="DG60" s="43">
        <v>23</v>
      </c>
      <c r="DH60" s="43">
        <v>23</v>
      </c>
      <c r="DI60" s="43">
        <v>23</v>
      </c>
      <c r="DJ60" s="43">
        <v>23</v>
      </c>
      <c r="DK60" s="43">
        <v>23</v>
      </c>
      <c r="DL60" s="424">
        <v>23</v>
      </c>
      <c r="DM60" s="355">
        <v>23</v>
      </c>
      <c r="DN60" s="43">
        <v>23</v>
      </c>
      <c r="DO60" s="43">
        <v>23</v>
      </c>
      <c r="DP60" s="43">
        <v>23</v>
      </c>
      <c r="DQ60" s="43">
        <v>23</v>
      </c>
      <c r="DR60" s="43">
        <v>23</v>
      </c>
      <c r="DS60" s="43">
        <v>1</v>
      </c>
      <c r="DT60" s="793">
        <v>50</v>
      </c>
      <c r="DU60" s="793">
        <v>50</v>
      </c>
      <c r="DV60" s="793">
        <v>50</v>
      </c>
      <c r="DW60" s="793">
        <v>50</v>
      </c>
      <c r="DX60" s="424">
        <v>1</v>
      </c>
      <c r="DY60" s="355">
        <v>23</v>
      </c>
      <c r="DZ60" s="43">
        <v>23</v>
      </c>
      <c r="EA60" s="43">
        <v>23</v>
      </c>
      <c r="EB60" s="43">
        <v>23</v>
      </c>
      <c r="EC60" s="43">
        <v>23</v>
      </c>
      <c r="ED60" s="43">
        <v>23</v>
      </c>
      <c r="EE60" s="43">
        <v>23</v>
      </c>
      <c r="EF60" s="43">
        <v>23</v>
      </c>
      <c r="EG60" s="43">
        <v>23</v>
      </c>
      <c r="EH60" s="43">
        <v>23</v>
      </c>
      <c r="EI60" s="43">
        <v>23</v>
      </c>
      <c r="EJ60" s="424">
        <v>23</v>
      </c>
      <c r="EK60" s="355" t="s">
        <v>15</v>
      </c>
      <c r="EL60" s="43" t="s">
        <v>15</v>
      </c>
      <c r="EM60" s="43" t="s">
        <v>15</v>
      </c>
      <c r="EN60" s="43" t="s">
        <v>15</v>
      </c>
      <c r="EO60" s="43" t="s">
        <v>15</v>
      </c>
      <c r="EP60" s="43">
        <v>23</v>
      </c>
      <c r="EQ60" s="43">
        <v>23</v>
      </c>
      <c r="ER60" s="43">
        <v>23</v>
      </c>
      <c r="ES60" s="43">
        <v>23</v>
      </c>
      <c r="ET60" s="43">
        <v>23</v>
      </c>
      <c r="EU60" s="43">
        <v>23</v>
      </c>
      <c r="EV60" s="424">
        <v>23</v>
      </c>
      <c r="EW60" s="355">
        <v>23</v>
      </c>
      <c r="EX60" s="43">
        <v>23</v>
      </c>
      <c r="EY60" s="43">
        <v>23</v>
      </c>
      <c r="EZ60" s="43">
        <v>23</v>
      </c>
      <c r="FA60" s="43">
        <v>23</v>
      </c>
      <c r="FB60" s="43">
        <v>23</v>
      </c>
      <c r="FC60" s="43">
        <v>23</v>
      </c>
      <c r="FD60" s="43">
        <v>23</v>
      </c>
      <c r="FE60" s="43">
        <v>23</v>
      </c>
      <c r="FF60" s="43">
        <v>23</v>
      </c>
      <c r="FG60" s="43">
        <v>23</v>
      </c>
      <c r="FH60" s="424">
        <v>23</v>
      </c>
      <c r="FI60" s="355">
        <v>23</v>
      </c>
      <c r="FJ60" s="43">
        <v>23</v>
      </c>
      <c r="FK60" s="43">
        <v>23</v>
      </c>
      <c r="FL60" s="43">
        <v>23</v>
      </c>
      <c r="FM60" s="43">
        <v>23</v>
      </c>
      <c r="FN60" s="43">
        <v>23</v>
      </c>
      <c r="FO60" s="43">
        <v>23</v>
      </c>
      <c r="FP60" s="43">
        <v>23</v>
      </c>
      <c r="FQ60" s="43">
        <v>23</v>
      </c>
      <c r="FR60" s="43">
        <v>23</v>
      </c>
      <c r="FS60" s="43">
        <v>23</v>
      </c>
      <c r="FT60" s="424">
        <v>23</v>
      </c>
      <c r="FU60" s="355">
        <v>23</v>
      </c>
      <c r="FV60" s="43">
        <v>23</v>
      </c>
      <c r="FW60" s="43">
        <v>23</v>
      </c>
      <c r="FX60" s="43">
        <v>23</v>
      </c>
      <c r="FY60" s="43">
        <v>23</v>
      </c>
      <c r="FZ60" s="43">
        <v>23</v>
      </c>
      <c r="GA60" s="43">
        <v>23</v>
      </c>
      <c r="GB60" s="43">
        <v>23</v>
      </c>
      <c r="GC60" s="43">
        <v>23</v>
      </c>
      <c r="GD60" s="43">
        <v>23</v>
      </c>
      <c r="GE60" s="43">
        <v>23</v>
      </c>
      <c r="GF60" s="424">
        <v>23</v>
      </c>
      <c r="GG60" s="355">
        <v>23</v>
      </c>
      <c r="GH60" s="43">
        <v>23</v>
      </c>
      <c r="GI60" s="43">
        <v>23</v>
      </c>
      <c r="GJ60" s="43">
        <v>23</v>
      </c>
      <c r="GK60" s="43">
        <v>23</v>
      </c>
      <c r="GL60" s="43">
        <v>23</v>
      </c>
      <c r="GM60" s="43">
        <v>23</v>
      </c>
      <c r="GN60" s="43">
        <v>23</v>
      </c>
      <c r="GO60" s="43" t="s">
        <v>195</v>
      </c>
      <c r="GP60" s="43" t="s">
        <v>195</v>
      </c>
      <c r="GQ60" s="43" t="s">
        <v>195</v>
      </c>
      <c r="GR60" s="424" t="s">
        <v>195</v>
      </c>
      <c r="GS60" s="410">
        <v>3064</v>
      </c>
      <c r="GT60" s="384">
        <f t="shared" si="13"/>
        <v>7033</v>
      </c>
      <c r="GU60" s="154">
        <f t="shared" si="14"/>
        <v>2</v>
      </c>
      <c r="GV60" s="457">
        <f t="shared" si="15"/>
        <v>1</v>
      </c>
      <c r="GW60" s="487">
        <f>ROUND([5]Résumé!$P67/30.4,0)</f>
        <v>24</v>
      </c>
      <c r="GX60" s="186" t="str">
        <f t="shared" si="16"/>
        <v>D653</v>
      </c>
      <c r="GY60" s="374">
        <f t="shared" si="12"/>
        <v>42887</v>
      </c>
      <c r="GZ60" s="374" t="str">
        <f>IF(COUNTIF($I50:$GR50,$GZ$12)=0,"N",HLOOKUP($GZ$12,$I50:$GR$80,$HG60,FALSE))</f>
        <v>N</v>
      </c>
      <c r="HA60" s="374" t="str">
        <f>IF(COUNTIF($I50:$GR50,$HA$12)=0,"N",HLOOKUP($HA$12,$I50:$GR$80,$HG60,FALSE))</f>
        <v>N</v>
      </c>
      <c r="HB60" s="374">
        <f>IF(COUNTIF($I50:$GR50,$HB$12)=0,"N",HLOOKUP($HB$12,$I50:$GR$80,$HG60,FALSE))</f>
        <v>42887</v>
      </c>
      <c r="HC60" s="374">
        <f>IF(COUNTIF($I50:$GR50,$HC$12)=0,"N",HLOOKUP($HC$12,$I50:$GR$80,$HG60,FALSE))</f>
        <v>44986</v>
      </c>
      <c r="HD60" s="374">
        <f>IF(COUNTIF($I50:$GR50,$HD$12)=0,"N",HLOOKUP($HD$12,$I50:$GR$80,$HG60,FALSE))</f>
        <v>46784</v>
      </c>
      <c r="HE60" s="374" t="str">
        <f>IF(COUNTIF($I50:$GR50,$HE$12)=0,"N",HLOOKUP($HE$12,$I50:$GR$80,$HG60,FALSE))</f>
        <v>N</v>
      </c>
      <c r="HF60" s="186">
        <v>49</v>
      </c>
      <c r="HG60" s="186">
        <v>31</v>
      </c>
      <c r="HH60" s="374" t="str">
        <f t="shared" si="6"/>
        <v>N</v>
      </c>
      <c r="HI60" s="374" t="str">
        <f t="shared" si="7"/>
        <v>N</v>
      </c>
      <c r="HJ60" s="374">
        <f t="shared" si="8"/>
        <v>42887</v>
      </c>
      <c r="HK60" s="374">
        <f t="shared" si="9"/>
        <v>44986</v>
      </c>
      <c r="HL60" s="374">
        <f t="shared" si="10"/>
        <v>46784</v>
      </c>
      <c r="HM60" s="374" t="str">
        <f t="shared" si="11"/>
        <v>N</v>
      </c>
      <c r="HN60" s="374" t="str">
        <f>IF(COUNTIF($I50:$GR50,"F")=0,"",HLOOKUP("F",$I50:$GR$80,$HG60,FALSE))</f>
        <v/>
      </c>
    </row>
    <row r="61" spans="1:222" ht="15.75" customHeight="1" x14ac:dyDescent="0.2">
      <c r="A61" s="5" t="str">
        <f>[5]Résumé!$I68</f>
        <v>V20</v>
      </c>
      <c r="B61" s="36">
        <f>[5]Résumé!$L68</f>
        <v>1200.0000000000005</v>
      </c>
      <c r="C61" s="36" t="str">
        <f>'[2]AT 1292-15'!$AC88</f>
        <v>Bagué</v>
      </c>
      <c r="D61" s="198" t="str">
        <f>'[6]Etat actuel'!$AD57</f>
        <v>EMRSVAFGU</v>
      </c>
      <c r="E61" s="164" t="s">
        <v>31</v>
      </c>
      <c r="F61" s="5">
        <f>[5]Résumé!$J68</f>
        <v>44426</v>
      </c>
      <c r="G61" s="14">
        <f t="shared" si="0"/>
        <v>42430</v>
      </c>
      <c r="H61" s="207" t="s">
        <v>167</v>
      </c>
      <c r="I61" s="493">
        <v>0</v>
      </c>
      <c r="J61" s="493">
        <v>9</v>
      </c>
      <c r="K61" s="492">
        <v>68</v>
      </c>
      <c r="L61" s="492">
        <v>118</v>
      </c>
      <c r="M61" s="492">
        <v>104</v>
      </c>
      <c r="N61" s="492">
        <v>85</v>
      </c>
      <c r="O61" s="493">
        <v>38</v>
      </c>
      <c r="P61" s="493">
        <v>26</v>
      </c>
      <c r="Q61" s="493">
        <v>3</v>
      </c>
      <c r="R61" s="493">
        <v>0</v>
      </c>
      <c r="S61" s="493">
        <v>1</v>
      </c>
      <c r="T61" s="494"/>
      <c r="U61" s="495">
        <v>1</v>
      </c>
      <c r="V61" s="496">
        <v>1</v>
      </c>
      <c r="W61" s="496" t="s">
        <v>13</v>
      </c>
      <c r="X61" s="496" t="s">
        <v>13</v>
      </c>
      <c r="Y61" s="496" t="s">
        <v>13</v>
      </c>
      <c r="Z61" s="496" t="s">
        <v>27</v>
      </c>
      <c r="AA61" s="496" t="s">
        <v>27</v>
      </c>
      <c r="AB61" s="496" t="s">
        <v>27</v>
      </c>
      <c r="AC61" s="496" t="s">
        <v>27</v>
      </c>
      <c r="AD61" s="43"/>
      <c r="AE61" s="43">
        <v>23</v>
      </c>
      <c r="AF61" s="768">
        <v>23</v>
      </c>
      <c r="AG61" s="355">
        <v>23</v>
      </c>
      <c r="AH61" s="43">
        <v>23</v>
      </c>
      <c r="AI61" s="43">
        <v>23</v>
      </c>
      <c r="AJ61" s="43">
        <v>23</v>
      </c>
      <c r="AK61" s="43">
        <v>1</v>
      </c>
      <c r="AL61" s="716">
        <v>50</v>
      </c>
      <c r="AM61" s="716">
        <v>50</v>
      </c>
      <c r="AN61" s="716">
        <v>50</v>
      </c>
      <c r="AO61" s="716">
        <v>50</v>
      </c>
      <c r="AP61" s="43">
        <v>1</v>
      </c>
      <c r="AQ61" s="359">
        <v>16</v>
      </c>
      <c r="AR61" s="772">
        <v>16</v>
      </c>
      <c r="AS61" s="363">
        <v>16</v>
      </c>
      <c r="AT61" s="359">
        <v>16</v>
      </c>
      <c r="AU61" s="359">
        <v>16</v>
      </c>
      <c r="AV61" s="359">
        <v>16</v>
      </c>
      <c r="AW61" s="359">
        <v>16</v>
      </c>
      <c r="AX61" s="359">
        <v>16</v>
      </c>
      <c r="AY61" s="359">
        <v>16</v>
      </c>
      <c r="AZ61" s="359">
        <v>16</v>
      </c>
      <c r="BA61" s="359">
        <v>16</v>
      </c>
      <c r="BB61" s="359">
        <v>16</v>
      </c>
      <c r="BC61" s="359">
        <v>16</v>
      </c>
      <c r="BD61" s="424">
        <v>23</v>
      </c>
      <c r="BE61" s="355">
        <v>23</v>
      </c>
      <c r="BF61" s="43">
        <v>23</v>
      </c>
      <c r="BG61" s="43">
        <v>23</v>
      </c>
      <c r="BH61" s="43">
        <v>23</v>
      </c>
      <c r="BI61" s="43">
        <v>23</v>
      </c>
      <c r="BJ61" s="43">
        <v>23</v>
      </c>
      <c r="BK61" s="43">
        <v>23</v>
      </c>
      <c r="BL61" s="43">
        <v>23</v>
      </c>
      <c r="BM61" s="43">
        <v>23</v>
      </c>
      <c r="BN61" s="43">
        <v>23</v>
      </c>
      <c r="BO61" s="43">
        <v>23</v>
      </c>
      <c r="BP61" s="424">
        <v>23</v>
      </c>
      <c r="BQ61" s="355">
        <v>23</v>
      </c>
      <c r="BR61" s="43">
        <v>23</v>
      </c>
      <c r="BS61" s="43">
        <v>23</v>
      </c>
      <c r="BT61" s="43">
        <v>23</v>
      </c>
      <c r="BU61" s="43">
        <v>23</v>
      </c>
      <c r="BV61" s="43">
        <v>23</v>
      </c>
      <c r="BW61" s="43">
        <v>23</v>
      </c>
      <c r="BX61" s="43">
        <v>23</v>
      </c>
      <c r="BY61" s="43">
        <v>23</v>
      </c>
      <c r="BZ61" s="43">
        <v>23</v>
      </c>
      <c r="CA61" s="43" t="s">
        <v>14</v>
      </c>
      <c r="CB61" s="424" t="s">
        <v>14</v>
      </c>
      <c r="CC61" s="355" t="s">
        <v>14</v>
      </c>
      <c r="CD61" s="43" t="s">
        <v>14</v>
      </c>
      <c r="CE61" s="43" t="s">
        <v>14</v>
      </c>
      <c r="CF61" s="43" t="s">
        <v>14</v>
      </c>
      <c r="CG61" s="43" t="s">
        <v>269</v>
      </c>
      <c r="CH61" s="43" t="s">
        <v>269</v>
      </c>
      <c r="CI61" s="43" t="s">
        <v>269</v>
      </c>
      <c r="CJ61" s="43" t="s">
        <v>269</v>
      </c>
      <c r="CK61" s="43" t="s">
        <v>269</v>
      </c>
      <c r="CL61" s="43" t="s">
        <v>269</v>
      </c>
      <c r="CM61" s="43">
        <v>23</v>
      </c>
      <c r="CN61" s="425">
        <v>16</v>
      </c>
      <c r="CO61" s="363">
        <v>16</v>
      </c>
      <c r="CP61" s="359">
        <v>16</v>
      </c>
      <c r="CQ61" s="359">
        <v>16</v>
      </c>
      <c r="CR61" s="359">
        <v>16</v>
      </c>
      <c r="CS61" s="359">
        <v>16</v>
      </c>
      <c r="CT61" s="359">
        <v>16</v>
      </c>
      <c r="CU61" s="359">
        <v>16</v>
      </c>
      <c r="CV61" s="359">
        <v>16</v>
      </c>
      <c r="CW61" s="359">
        <v>16</v>
      </c>
      <c r="CX61" s="359">
        <v>16</v>
      </c>
      <c r="CY61" s="359">
        <v>16</v>
      </c>
      <c r="CZ61" s="425">
        <v>16</v>
      </c>
      <c r="DA61" s="363">
        <v>16</v>
      </c>
      <c r="DB61" s="359">
        <v>16</v>
      </c>
      <c r="DC61" s="359">
        <v>16</v>
      </c>
      <c r="DD61" s="359">
        <v>16</v>
      </c>
      <c r="DE61" s="359">
        <v>16</v>
      </c>
      <c r="DF61" s="359">
        <v>16</v>
      </c>
      <c r="DG61" s="359">
        <v>16</v>
      </c>
      <c r="DH61" s="359">
        <v>16</v>
      </c>
      <c r="DI61" s="359">
        <v>16</v>
      </c>
      <c r="DJ61" s="359">
        <v>16</v>
      </c>
      <c r="DK61" s="359">
        <v>16</v>
      </c>
      <c r="DL61" s="425">
        <v>16</v>
      </c>
      <c r="DM61" s="363">
        <v>16</v>
      </c>
      <c r="DN61" s="359">
        <v>16</v>
      </c>
      <c r="DO61" s="359">
        <v>16</v>
      </c>
      <c r="DP61" s="359">
        <v>16</v>
      </c>
      <c r="DQ61" s="359">
        <v>16</v>
      </c>
      <c r="DR61" s="359">
        <v>16</v>
      </c>
      <c r="DS61" s="359">
        <v>16</v>
      </c>
      <c r="DT61" s="43">
        <v>23</v>
      </c>
      <c r="DU61" s="43">
        <v>23</v>
      </c>
      <c r="DV61" s="43">
        <v>23</v>
      </c>
      <c r="DW61" s="43">
        <v>23</v>
      </c>
      <c r="DX61" s="424">
        <v>23</v>
      </c>
      <c r="DY61" s="355">
        <v>23</v>
      </c>
      <c r="DZ61" s="43">
        <v>23</v>
      </c>
      <c r="EA61" s="43">
        <v>23</v>
      </c>
      <c r="EB61" s="43">
        <v>23</v>
      </c>
      <c r="EC61" s="43">
        <v>23</v>
      </c>
      <c r="ED61" s="43">
        <v>23</v>
      </c>
      <c r="EE61" s="43">
        <v>23</v>
      </c>
      <c r="EF61" s="43">
        <v>23</v>
      </c>
      <c r="EG61" s="43">
        <v>23</v>
      </c>
      <c r="EH61" s="43">
        <v>23</v>
      </c>
      <c r="EI61" s="43">
        <v>23</v>
      </c>
      <c r="EJ61" s="424">
        <v>23</v>
      </c>
      <c r="EK61" s="355">
        <v>23</v>
      </c>
      <c r="EL61" s="43">
        <v>23</v>
      </c>
      <c r="EM61" s="43">
        <v>23</v>
      </c>
      <c r="EN61" s="43" t="s">
        <v>15</v>
      </c>
      <c r="EO61" s="43" t="s">
        <v>15</v>
      </c>
      <c r="EP61" s="43" t="s">
        <v>15</v>
      </c>
      <c r="EQ61" s="43" t="s">
        <v>15</v>
      </c>
      <c r="ER61" s="43" t="s">
        <v>15</v>
      </c>
      <c r="ES61" s="43">
        <v>23</v>
      </c>
      <c r="ET61" s="43">
        <v>23</v>
      </c>
      <c r="EU61" s="43">
        <v>23</v>
      </c>
      <c r="EV61" s="424">
        <v>23</v>
      </c>
      <c r="EW61" s="355">
        <v>23</v>
      </c>
      <c r="EX61" s="43">
        <v>23</v>
      </c>
      <c r="EY61" s="43">
        <v>23</v>
      </c>
      <c r="EZ61" s="43">
        <v>23</v>
      </c>
      <c r="FA61" s="43">
        <v>23</v>
      </c>
      <c r="FB61" s="43">
        <v>23</v>
      </c>
      <c r="FC61" s="43">
        <v>23</v>
      </c>
      <c r="FD61" s="43">
        <v>23</v>
      </c>
      <c r="FE61" s="43">
        <v>23</v>
      </c>
      <c r="FF61" s="43">
        <v>23</v>
      </c>
      <c r="FG61" s="43">
        <v>23</v>
      </c>
      <c r="FH61" s="424">
        <v>23</v>
      </c>
      <c r="FI61" s="355">
        <v>23</v>
      </c>
      <c r="FJ61" s="43">
        <v>23</v>
      </c>
      <c r="FK61" s="43">
        <v>23</v>
      </c>
      <c r="FL61" s="43">
        <v>23</v>
      </c>
      <c r="FM61" s="43">
        <v>23</v>
      </c>
      <c r="FN61" s="43">
        <v>23</v>
      </c>
      <c r="FO61" s="43">
        <v>23</v>
      </c>
      <c r="FP61" s="43">
        <v>23</v>
      </c>
      <c r="FQ61" s="43">
        <v>23</v>
      </c>
      <c r="FR61" s="43">
        <v>23</v>
      </c>
      <c r="FS61" s="43">
        <v>23</v>
      </c>
      <c r="FT61" s="424">
        <v>23</v>
      </c>
      <c r="FU61" s="355">
        <v>23</v>
      </c>
      <c r="FV61" s="43">
        <v>23</v>
      </c>
      <c r="FW61" s="43">
        <v>23</v>
      </c>
      <c r="FX61" s="43">
        <v>23</v>
      </c>
      <c r="FY61" s="43">
        <v>23</v>
      </c>
      <c r="FZ61" s="43">
        <v>23</v>
      </c>
      <c r="GA61" s="43">
        <v>23</v>
      </c>
      <c r="GB61" s="43">
        <v>23</v>
      </c>
      <c r="GC61" s="43">
        <v>23</v>
      </c>
      <c r="GD61" s="43">
        <v>23</v>
      </c>
      <c r="GE61" s="43">
        <v>23</v>
      </c>
      <c r="GF61" s="424">
        <v>23</v>
      </c>
      <c r="GG61" s="355">
        <v>23</v>
      </c>
      <c r="GH61" s="43">
        <v>23</v>
      </c>
      <c r="GI61" s="43">
        <v>23</v>
      </c>
      <c r="GJ61" s="43">
        <v>23</v>
      </c>
      <c r="GK61" s="43">
        <v>23</v>
      </c>
      <c r="GL61" s="43">
        <v>23</v>
      </c>
      <c r="GM61" s="43">
        <v>23</v>
      </c>
      <c r="GN61" s="43">
        <v>23</v>
      </c>
      <c r="GO61" s="43" t="s">
        <v>195</v>
      </c>
      <c r="GP61" s="43" t="s">
        <v>195</v>
      </c>
      <c r="GQ61" s="43" t="s">
        <v>195</v>
      </c>
      <c r="GR61" s="424" t="s">
        <v>195</v>
      </c>
      <c r="GS61" s="410">
        <v>3229</v>
      </c>
      <c r="GT61" s="384">
        <f t="shared" si="13"/>
        <v>6859</v>
      </c>
      <c r="GU61" s="154">
        <f t="shared" si="14"/>
        <v>1</v>
      </c>
      <c r="GV61" s="457">
        <f t="shared" si="15"/>
        <v>0</v>
      </c>
      <c r="GW61" s="487">
        <f>ROUND([5]Résumé!$P68/30.4,0)</f>
        <v>24</v>
      </c>
      <c r="GX61" s="186" t="str">
        <f t="shared" si="16"/>
        <v>D654</v>
      </c>
      <c r="GY61" s="374">
        <f t="shared" si="12"/>
        <v>42917</v>
      </c>
      <c r="GZ61" s="374" t="str">
        <f>IF(COUNTIF($I51:$GR51,$GZ$12)=0,"N",HLOOKUP($GZ$12,$I51:$GR$80,$HG61,FALSE))</f>
        <v>N</v>
      </c>
      <c r="HA61" s="374">
        <f>IF(COUNTIF($I51:$GR51,$HA$12)=0,"N",HLOOKUP($HA$12,$I51:$GR$80,$HG61,FALSE))</f>
        <v>42917</v>
      </c>
      <c r="HB61" s="374">
        <f>IF(COUNTIF($I51:$GR51,$HB$12)=0,"N",HLOOKUP($HB$12,$I51:$GR$80,$HG61,FALSE))</f>
        <v>44531</v>
      </c>
      <c r="HC61" s="374">
        <f>IF(COUNTIF($I51:$GR51,$HC$12)=0,"N",HLOOKUP($HC$12,$I51:$GR$80,$HG61,FALSE))</f>
        <v>46296</v>
      </c>
      <c r="HD61" s="374" t="str">
        <f>IF(COUNTIF($I51:$GR51,$HD$12)=0,"N",HLOOKUP($HD$12,$I51:$GR$80,$HG61,FALSE))</f>
        <v>N</v>
      </c>
      <c r="HE61" s="374" t="str">
        <f>IF(COUNTIF($I51:$GR51,$HE$12)=0,"N",HLOOKUP($HE$12,$I51:$GR$80,$HG61,FALSE))</f>
        <v>N</v>
      </c>
      <c r="HF61" s="186">
        <v>50</v>
      </c>
      <c r="HG61" s="186">
        <v>30</v>
      </c>
      <c r="HH61" s="374" t="str">
        <f t="shared" si="6"/>
        <v>N</v>
      </c>
      <c r="HI61" s="374">
        <f t="shared" si="7"/>
        <v>42917</v>
      </c>
      <c r="HJ61" s="374">
        <f t="shared" si="8"/>
        <v>44531</v>
      </c>
      <c r="HK61" s="374">
        <f t="shared" si="9"/>
        <v>46296</v>
      </c>
      <c r="HL61" s="374" t="str">
        <f t="shared" si="10"/>
        <v>N</v>
      </c>
      <c r="HM61" s="374" t="str">
        <f t="shared" si="11"/>
        <v>N</v>
      </c>
      <c r="HN61" s="374">
        <f>IF(COUNTIF($I51:$GR51,"F")=0,"",HLOOKUP("F",$I51:$GR$80,$HG61,FALSE))</f>
        <v>42767</v>
      </c>
    </row>
    <row r="62" spans="1:222" ht="15.75" customHeight="1" x14ac:dyDescent="0.2">
      <c r="A62" s="5" t="str">
        <f>[5]Résumé!$I69</f>
        <v>V15</v>
      </c>
      <c r="B62" s="36">
        <f>[5]Résumé!$L69</f>
        <v>509.48999999999978</v>
      </c>
      <c r="C62" s="746">
        <f>'[2]AT 1292-15'!$AC89</f>
        <v>281</v>
      </c>
      <c r="D62" s="198" t="str">
        <f>'[6]Etat actuel'!$AD58</f>
        <v>EMRSV</v>
      </c>
      <c r="E62" s="164" t="s">
        <v>31</v>
      </c>
      <c r="F62" s="5">
        <f>[5]Résumé!$J69</f>
        <v>43416</v>
      </c>
      <c r="G62" s="14">
        <f t="shared" si="0"/>
        <v>43344</v>
      </c>
      <c r="H62" s="207" t="s">
        <v>168</v>
      </c>
      <c r="I62" s="493" t="s">
        <v>196</v>
      </c>
      <c r="J62" s="493" t="s">
        <v>196</v>
      </c>
      <c r="K62" s="493" t="s">
        <v>196</v>
      </c>
      <c r="L62" s="493" t="s">
        <v>196</v>
      </c>
      <c r="M62" s="493" t="s">
        <v>196</v>
      </c>
      <c r="N62" s="493" t="s">
        <v>196</v>
      </c>
      <c r="O62" s="493" t="s">
        <v>196</v>
      </c>
      <c r="P62" s="493" t="s">
        <v>196</v>
      </c>
      <c r="Q62" s="493">
        <v>3</v>
      </c>
      <c r="R62" s="493">
        <v>47</v>
      </c>
      <c r="S62" s="493">
        <v>41</v>
      </c>
      <c r="T62" s="494"/>
      <c r="U62" s="495">
        <v>1</v>
      </c>
      <c r="V62" s="496">
        <v>1</v>
      </c>
      <c r="W62" s="496"/>
      <c r="X62" s="496">
        <v>0</v>
      </c>
      <c r="Y62" s="496">
        <v>3</v>
      </c>
      <c r="Z62" s="496">
        <v>32</v>
      </c>
      <c r="AA62" s="500">
        <v>20</v>
      </c>
      <c r="AB62" s="513">
        <v>72</v>
      </c>
      <c r="AC62" s="513">
        <v>41</v>
      </c>
      <c r="AD62" s="782">
        <v>47</v>
      </c>
      <c r="AE62" s="721">
        <v>50</v>
      </c>
      <c r="AF62" s="424">
        <v>1</v>
      </c>
      <c r="AG62" s="355">
        <v>23</v>
      </c>
      <c r="AH62" s="43">
        <v>23</v>
      </c>
      <c r="AI62" s="43">
        <v>23</v>
      </c>
      <c r="AJ62" s="43" t="s">
        <v>277</v>
      </c>
      <c r="AK62" s="43" t="s">
        <v>277</v>
      </c>
      <c r="AL62" s="43">
        <v>23</v>
      </c>
      <c r="AM62" s="43">
        <v>23</v>
      </c>
      <c r="AN62" s="43">
        <v>23</v>
      </c>
      <c r="AO62" s="43">
        <v>23</v>
      </c>
      <c r="AP62" s="43">
        <v>23</v>
      </c>
      <c r="AQ62" s="43">
        <v>23</v>
      </c>
      <c r="AR62" s="424">
        <v>23</v>
      </c>
      <c r="AS62" s="355">
        <v>23</v>
      </c>
      <c r="AT62" s="43">
        <v>23</v>
      </c>
      <c r="AU62" s="43">
        <v>23</v>
      </c>
      <c r="AV62" s="43">
        <v>23</v>
      </c>
      <c r="AW62" s="43">
        <v>23</v>
      </c>
      <c r="AX62" s="43">
        <v>23</v>
      </c>
      <c r="AY62" s="43">
        <v>23</v>
      </c>
      <c r="AZ62" s="43">
        <v>23</v>
      </c>
      <c r="BA62" s="43" t="s">
        <v>13</v>
      </c>
      <c r="BB62" s="43" t="s">
        <v>13</v>
      </c>
      <c r="BC62" s="43" t="s">
        <v>13</v>
      </c>
      <c r="BD62" s="43" t="s">
        <v>13</v>
      </c>
      <c r="BE62" s="43" t="s">
        <v>13</v>
      </c>
      <c r="BF62" s="43" t="s">
        <v>27</v>
      </c>
      <c r="BG62" s="43" t="s">
        <v>27</v>
      </c>
      <c r="BH62" s="43">
        <v>23</v>
      </c>
      <c r="BI62" s="43">
        <v>23</v>
      </c>
      <c r="BJ62" s="43">
        <v>23</v>
      </c>
      <c r="BK62" s="43">
        <v>23</v>
      </c>
      <c r="BL62" s="43">
        <v>23</v>
      </c>
      <c r="BM62" s="43">
        <v>23</v>
      </c>
      <c r="BN62" s="43">
        <v>23</v>
      </c>
      <c r="BO62" s="43">
        <v>23</v>
      </c>
      <c r="BP62" s="424">
        <v>23</v>
      </c>
      <c r="BQ62" s="355">
        <v>23</v>
      </c>
      <c r="BR62" s="43">
        <v>23</v>
      </c>
      <c r="BS62" s="43">
        <v>23</v>
      </c>
      <c r="BT62" s="43">
        <v>23</v>
      </c>
      <c r="BU62" s="43">
        <v>23</v>
      </c>
      <c r="BV62" s="43">
        <v>23</v>
      </c>
      <c r="BW62" s="43">
        <v>23</v>
      </c>
      <c r="BX62" s="43">
        <v>23</v>
      </c>
      <c r="BY62" s="43">
        <v>23</v>
      </c>
      <c r="BZ62" s="43">
        <v>23</v>
      </c>
      <c r="CA62" s="43">
        <v>23</v>
      </c>
      <c r="CB62" s="424">
        <v>23</v>
      </c>
      <c r="CC62" s="355">
        <v>23</v>
      </c>
      <c r="CD62" s="43">
        <v>23</v>
      </c>
      <c r="CE62" s="43">
        <v>23</v>
      </c>
      <c r="CF62" s="43">
        <v>23</v>
      </c>
      <c r="CG62" s="43">
        <v>23</v>
      </c>
      <c r="CH62" s="43">
        <v>23</v>
      </c>
      <c r="CI62" s="43">
        <v>23</v>
      </c>
      <c r="CJ62" s="43">
        <v>23</v>
      </c>
      <c r="CK62" s="43">
        <v>23</v>
      </c>
      <c r="CL62" s="43">
        <v>23</v>
      </c>
      <c r="CM62" s="43">
        <v>23</v>
      </c>
      <c r="CN62" s="424">
        <v>23</v>
      </c>
      <c r="CO62" s="355">
        <v>23</v>
      </c>
      <c r="CP62" s="43">
        <v>23</v>
      </c>
      <c r="CQ62" s="43">
        <v>23</v>
      </c>
      <c r="CR62" s="43">
        <v>23</v>
      </c>
      <c r="CS62" s="43">
        <v>1</v>
      </c>
      <c r="CT62" s="793">
        <v>60</v>
      </c>
      <c r="CU62" s="793">
        <v>60</v>
      </c>
      <c r="CV62" s="793">
        <v>60</v>
      </c>
      <c r="CW62" s="793">
        <v>60</v>
      </c>
      <c r="CX62" s="43">
        <v>1</v>
      </c>
      <c r="CY62" s="43">
        <v>23</v>
      </c>
      <c r="CZ62" s="424">
        <v>23</v>
      </c>
      <c r="DA62" s="43">
        <v>23</v>
      </c>
      <c r="DB62" s="43" t="s">
        <v>14</v>
      </c>
      <c r="DC62" s="43" t="s">
        <v>14</v>
      </c>
      <c r="DD62" s="43" t="s">
        <v>14</v>
      </c>
      <c r="DE62" s="424" t="s">
        <v>14</v>
      </c>
      <c r="DF62" s="355" t="s">
        <v>14</v>
      </c>
      <c r="DG62" s="43" t="s">
        <v>14</v>
      </c>
      <c r="DH62" s="43" t="s">
        <v>269</v>
      </c>
      <c r="DI62" s="43" t="s">
        <v>269</v>
      </c>
      <c r="DJ62" s="43" t="s">
        <v>269</v>
      </c>
      <c r="DK62" s="43" t="s">
        <v>269</v>
      </c>
      <c r="DL62" s="424" t="s">
        <v>269</v>
      </c>
      <c r="DM62" s="769" t="s">
        <v>269</v>
      </c>
      <c r="DN62" s="43">
        <v>23</v>
      </c>
      <c r="DO62" s="43">
        <v>23</v>
      </c>
      <c r="DP62" s="43">
        <v>23</v>
      </c>
      <c r="DQ62" s="43">
        <v>23</v>
      </c>
      <c r="DR62" s="43">
        <v>23</v>
      </c>
      <c r="DS62" s="43">
        <v>23</v>
      </c>
      <c r="DT62" s="43">
        <v>23</v>
      </c>
      <c r="DU62" s="43">
        <v>23</v>
      </c>
      <c r="DV62" s="43">
        <v>23</v>
      </c>
      <c r="DW62" s="43">
        <v>23</v>
      </c>
      <c r="DX62" s="424">
        <v>23</v>
      </c>
      <c r="DY62" s="355">
        <v>23</v>
      </c>
      <c r="DZ62" s="43">
        <v>23</v>
      </c>
      <c r="EA62" s="43">
        <v>23</v>
      </c>
      <c r="EB62" s="43">
        <v>23</v>
      </c>
      <c r="EC62" s="43">
        <v>23</v>
      </c>
      <c r="ED62" s="43">
        <v>23</v>
      </c>
      <c r="EE62" s="43">
        <v>23</v>
      </c>
      <c r="EF62" s="43">
        <v>23</v>
      </c>
      <c r="EG62" s="43">
        <v>23</v>
      </c>
      <c r="EH62" s="43">
        <v>23</v>
      </c>
      <c r="EI62" s="43">
        <v>23</v>
      </c>
      <c r="EJ62" s="424">
        <v>23</v>
      </c>
      <c r="EK62" s="355">
        <v>23</v>
      </c>
      <c r="EL62" s="43">
        <v>23</v>
      </c>
      <c r="EM62" s="43">
        <v>23</v>
      </c>
      <c r="EN62" s="43">
        <v>23</v>
      </c>
      <c r="EO62" s="43">
        <v>23</v>
      </c>
      <c r="EP62" s="43">
        <v>23</v>
      </c>
      <c r="EQ62" s="43">
        <v>23</v>
      </c>
      <c r="ER62" s="43">
        <v>23</v>
      </c>
      <c r="ES62" s="43">
        <v>23</v>
      </c>
      <c r="ET62" s="43">
        <v>23</v>
      </c>
      <c r="EU62" s="43">
        <v>23</v>
      </c>
      <c r="EV62" s="424">
        <v>23</v>
      </c>
      <c r="EW62" s="355">
        <v>23</v>
      </c>
      <c r="EX62" s="43">
        <v>23</v>
      </c>
      <c r="EY62" s="43">
        <v>23</v>
      </c>
      <c r="EZ62" s="43">
        <v>23</v>
      </c>
      <c r="FA62" s="43">
        <v>23</v>
      </c>
      <c r="FB62" s="43">
        <v>23</v>
      </c>
      <c r="FC62" s="43" t="s">
        <v>15</v>
      </c>
      <c r="FD62" s="43" t="s">
        <v>15</v>
      </c>
      <c r="FE62" s="43" t="s">
        <v>15</v>
      </c>
      <c r="FF62" s="43" t="s">
        <v>15</v>
      </c>
      <c r="FG62" s="43" t="s">
        <v>15</v>
      </c>
      <c r="FH62" s="424">
        <v>23</v>
      </c>
      <c r="FI62" s="43">
        <v>23</v>
      </c>
      <c r="FJ62" s="43">
        <v>23</v>
      </c>
      <c r="FK62" s="43">
        <v>23</v>
      </c>
      <c r="FL62" s="43">
        <v>23</v>
      </c>
      <c r="FM62" s="43">
        <v>23</v>
      </c>
      <c r="FN62" s="43">
        <v>23</v>
      </c>
      <c r="FO62" s="43">
        <v>23</v>
      </c>
      <c r="FP62" s="43">
        <v>23</v>
      </c>
      <c r="FQ62" s="43">
        <v>23</v>
      </c>
      <c r="FR62" s="43">
        <v>23</v>
      </c>
      <c r="FS62" s="43">
        <v>23</v>
      </c>
      <c r="FT62" s="424">
        <v>23</v>
      </c>
      <c r="FU62" s="355">
        <v>23</v>
      </c>
      <c r="FV62" s="43">
        <v>23</v>
      </c>
      <c r="FW62" s="43">
        <v>23</v>
      </c>
      <c r="FX62" s="43">
        <v>23</v>
      </c>
      <c r="FY62" s="43">
        <v>23</v>
      </c>
      <c r="FZ62" s="43">
        <v>23</v>
      </c>
      <c r="GA62" s="43">
        <v>23</v>
      </c>
      <c r="GB62" s="43">
        <v>23</v>
      </c>
      <c r="GC62" s="43">
        <v>23</v>
      </c>
      <c r="GD62" s="43">
        <v>23</v>
      </c>
      <c r="GE62" s="43">
        <v>23</v>
      </c>
      <c r="GF62" s="424">
        <v>23</v>
      </c>
      <c r="GG62" s="355">
        <v>23</v>
      </c>
      <c r="GH62" s="43">
        <v>23</v>
      </c>
      <c r="GI62" s="43">
        <v>23</v>
      </c>
      <c r="GJ62" s="43">
        <v>23</v>
      </c>
      <c r="GK62" s="43">
        <v>23</v>
      </c>
      <c r="GL62" s="43">
        <v>23</v>
      </c>
      <c r="GM62" s="43">
        <v>23</v>
      </c>
      <c r="GN62" s="43">
        <v>23</v>
      </c>
      <c r="GO62" s="43" t="s">
        <v>195</v>
      </c>
      <c r="GP62" s="43" t="s">
        <v>195</v>
      </c>
      <c r="GQ62" s="43" t="s">
        <v>195</v>
      </c>
      <c r="GR62" s="424" t="s">
        <v>195</v>
      </c>
      <c r="GS62" s="410">
        <v>2738</v>
      </c>
      <c r="GT62" s="384">
        <f t="shared" si="13"/>
        <v>6375</v>
      </c>
      <c r="GU62" s="154">
        <f t="shared" si="14"/>
        <v>0.25</v>
      </c>
      <c r="GV62" s="457">
        <f t="shared" si="15"/>
        <v>0</v>
      </c>
      <c r="GW62" s="487">
        <f>ROUND([5]Résumé!$P69/30.4,0)</f>
        <v>15</v>
      </c>
      <c r="GX62" s="186" t="str">
        <f t="shared" si="16"/>
        <v>D655</v>
      </c>
      <c r="GY62" s="374">
        <f t="shared" si="12"/>
        <v>44105</v>
      </c>
      <c r="GZ62" s="374">
        <f>IF(COUNTIF($I52:$GR52,$GZ$12)=0,"N",HLOOKUP($GZ$12,$I52:$GR$80,$HG62,FALSE))</f>
        <v>42248</v>
      </c>
      <c r="HA62" s="374">
        <f>IF(COUNTIF($I52:$GR52,$HA$12)=0,"N",HLOOKUP($HA$12,$I52:$GR$80,$HG62,FALSE))</f>
        <v>44105</v>
      </c>
      <c r="HB62" s="374">
        <f>IF(COUNTIF($I52:$GR52,$HB$12)=0,"N",HLOOKUP($HB$12,$I52:$GR$80,$HG62,FALSE))</f>
        <v>45778</v>
      </c>
      <c r="HC62" s="374" t="str">
        <f>IF(COUNTIF($I52:$GR52,$HC$12)=0,"N",HLOOKUP($HC$12,$I52:$GR$80,$HG62,FALSE))</f>
        <v>N</v>
      </c>
      <c r="HD62" s="374" t="str">
        <f>IF(COUNTIF($I52:$GR52,$HD$12)=0,"N",HLOOKUP($HD$12,$I52:$GR$80,$HG62,FALSE))</f>
        <v>N</v>
      </c>
      <c r="HE62" s="374" t="str">
        <f>IF(COUNTIF($I52:$GR52,$HE$12)=0,"N",HLOOKUP($HE$12,$I52:$GR$80,$HG62,FALSE))</f>
        <v>N</v>
      </c>
      <c r="HF62" s="186">
        <v>51</v>
      </c>
      <c r="HG62" s="186">
        <v>29</v>
      </c>
      <c r="HH62" s="374" t="str">
        <f t="shared" si="6"/>
        <v>N</v>
      </c>
      <c r="HI62" s="374">
        <f t="shared" si="7"/>
        <v>44105</v>
      </c>
      <c r="HJ62" s="374">
        <f t="shared" si="8"/>
        <v>45778</v>
      </c>
      <c r="HK62" s="374" t="str">
        <f t="shared" si="9"/>
        <v>N</v>
      </c>
      <c r="HL62" s="374" t="str">
        <f t="shared" si="10"/>
        <v>N</v>
      </c>
      <c r="HM62" s="374" t="str">
        <f t="shared" si="11"/>
        <v>N</v>
      </c>
      <c r="HN62" s="374" t="str">
        <f>IF(COUNTIF($I52:$GR52,"F")=0,"",HLOOKUP("F",$I52:$GR$80,$HG62,FALSE))</f>
        <v/>
      </c>
    </row>
    <row r="63" spans="1:222" ht="15.75" customHeight="1" x14ac:dyDescent="0.2">
      <c r="A63" s="5"/>
      <c r="B63" s="36"/>
      <c r="C63" s="36" t="str">
        <f>'[2]AT 1292-15'!$AC90</f>
        <v>-</v>
      </c>
      <c r="D63" s="198"/>
      <c r="E63" s="212" t="s">
        <v>329</v>
      </c>
      <c r="F63" s="5"/>
      <c r="G63" s="14">
        <f t="shared" si="0"/>
        <v>48000</v>
      </c>
      <c r="H63" s="210" t="s">
        <v>169</v>
      </c>
      <c r="I63" s="493">
        <v>8</v>
      </c>
      <c r="J63" s="493" t="s">
        <v>195</v>
      </c>
      <c r="K63" s="493" t="s">
        <v>195</v>
      </c>
      <c r="L63" s="493" t="s">
        <v>195</v>
      </c>
      <c r="M63" s="493" t="s">
        <v>195</v>
      </c>
      <c r="N63" s="493" t="s">
        <v>195</v>
      </c>
      <c r="O63" s="493" t="s">
        <v>195</v>
      </c>
      <c r="P63" s="493" t="s">
        <v>195</v>
      </c>
      <c r="Q63" s="493" t="s">
        <v>195</v>
      </c>
      <c r="R63" s="493" t="s">
        <v>195</v>
      </c>
      <c r="S63" s="493" t="s">
        <v>195</v>
      </c>
      <c r="T63" s="494" t="s">
        <v>195</v>
      </c>
      <c r="U63" s="495" t="s">
        <v>195</v>
      </c>
      <c r="V63" s="496" t="s">
        <v>195</v>
      </c>
      <c r="W63" s="496" t="s">
        <v>195</v>
      </c>
      <c r="X63" s="496" t="s">
        <v>195</v>
      </c>
      <c r="Y63" s="496" t="s">
        <v>195</v>
      </c>
      <c r="Z63" s="496" t="s">
        <v>195</v>
      </c>
      <c r="AA63" s="496" t="s">
        <v>195</v>
      </c>
      <c r="AB63" s="496" t="s">
        <v>195</v>
      </c>
      <c r="AC63" s="496" t="s">
        <v>195</v>
      </c>
      <c r="AD63" s="43" t="s">
        <v>195</v>
      </c>
      <c r="AE63" s="43" t="s">
        <v>195</v>
      </c>
      <c r="AF63" s="424" t="s">
        <v>195</v>
      </c>
      <c r="AG63" s="355" t="s">
        <v>195</v>
      </c>
      <c r="AH63" s="43" t="s">
        <v>195</v>
      </c>
      <c r="AI63" s="43" t="s">
        <v>195</v>
      </c>
      <c r="AJ63" s="43" t="s">
        <v>195</v>
      </c>
      <c r="AK63" s="43" t="s">
        <v>195</v>
      </c>
      <c r="AL63" s="43" t="s">
        <v>195</v>
      </c>
      <c r="AM63" s="43" t="s">
        <v>195</v>
      </c>
      <c r="AN63" s="43" t="s">
        <v>195</v>
      </c>
      <c r="AO63" s="43" t="s">
        <v>195</v>
      </c>
      <c r="AP63" s="43" t="s">
        <v>195</v>
      </c>
      <c r="AQ63" s="43" t="s">
        <v>195</v>
      </c>
      <c r="AR63" s="424" t="s">
        <v>195</v>
      </c>
      <c r="AS63" s="355" t="s">
        <v>195</v>
      </c>
      <c r="AT63" s="43" t="s">
        <v>195</v>
      </c>
      <c r="AU63" s="43" t="s">
        <v>195</v>
      </c>
      <c r="AV63" s="43" t="s">
        <v>195</v>
      </c>
      <c r="AW63" s="43" t="s">
        <v>195</v>
      </c>
      <c r="AX63" s="43" t="s">
        <v>195</v>
      </c>
      <c r="AY63" s="43" t="s">
        <v>195</v>
      </c>
      <c r="AZ63" s="43" t="s">
        <v>195</v>
      </c>
      <c r="BA63" s="43" t="s">
        <v>195</v>
      </c>
      <c r="BB63" s="43" t="s">
        <v>195</v>
      </c>
      <c r="BC63" s="43" t="s">
        <v>195</v>
      </c>
      <c r="BD63" s="424" t="s">
        <v>195</v>
      </c>
      <c r="BE63" s="355" t="s">
        <v>195</v>
      </c>
      <c r="BF63" s="43" t="s">
        <v>195</v>
      </c>
      <c r="BG63" s="43" t="s">
        <v>195</v>
      </c>
      <c r="BH63" s="43" t="s">
        <v>195</v>
      </c>
      <c r="BI63" s="43" t="s">
        <v>195</v>
      </c>
      <c r="BJ63" s="43" t="s">
        <v>195</v>
      </c>
      <c r="BK63" s="43" t="s">
        <v>195</v>
      </c>
      <c r="BL63" s="43" t="s">
        <v>195</v>
      </c>
      <c r="BM63" s="43" t="s">
        <v>195</v>
      </c>
      <c r="BN63" s="43" t="s">
        <v>195</v>
      </c>
      <c r="BO63" s="43" t="s">
        <v>195</v>
      </c>
      <c r="BP63" s="424" t="s">
        <v>195</v>
      </c>
      <c r="BQ63" s="355" t="s">
        <v>195</v>
      </c>
      <c r="BR63" s="43" t="s">
        <v>195</v>
      </c>
      <c r="BS63" s="43" t="s">
        <v>195</v>
      </c>
      <c r="BT63" s="43" t="s">
        <v>195</v>
      </c>
      <c r="BU63" s="43" t="s">
        <v>195</v>
      </c>
      <c r="BV63" s="43" t="s">
        <v>195</v>
      </c>
      <c r="BW63" s="43" t="s">
        <v>195</v>
      </c>
      <c r="BX63" s="43" t="s">
        <v>195</v>
      </c>
      <c r="BY63" s="43" t="s">
        <v>195</v>
      </c>
      <c r="BZ63" s="43" t="s">
        <v>195</v>
      </c>
      <c r="CA63" s="43" t="s">
        <v>195</v>
      </c>
      <c r="CB63" s="424" t="s">
        <v>195</v>
      </c>
      <c r="CC63" s="355" t="s">
        <v>195</v>
      </c>
      <c r="CD63" s="43" t="s">
        <v>195</v>
      </c>
      <c r="CE63" s="43" t="s">
        <v>195</v>
      </c>
      <c r="CF63" s="43" t="s">
        <v>195</v>
      </c>
      <c r="CG63" s="43" t="s">
        <v>195</v>
      </c>
      <c r="CH63" s="43" t="s">
        <v>195</v>
      </c>
      <c r="CI63" s="43" t="s">
        <v>195</v>
      </c>
      <c r="CJ63" s="43" t="s">
        <v>195</v>
      </c>
      <c r="CK63" s="43" t="s">
        <v>195</v>
      </c>
      <c r="CL63" s="43" t="s">
        <v>195</v>
      </c>
      <c r="CM63" s="43" t="s">
        <v>195</v>
      </c>
      <c r="CN63" s="424" t="s">
        <v>195</v>
      </c>
      <c r="CO63" s="355" t="s">
        <v>195</v>
      </c>
      <c r="CP63" s="43" t="s">
        <v>195</v>
      </c>
      <c r="CQ63" s="43" t="s">
        <v>195</v>
      </c>
      <c r="CR63" s="43" t="s">
        <v>195</v>
      </c>
      <c r="CS63" s="43" t="s">
        <v>195</v>
      </c>
      <c r="CT63" s="43" t="s">
        <v>195</v>
      </c>
      <c r="CU63" s="43" t="s">
        <v>195</v>
      </c>
      <c r="CV63" s="43" t="s">
        <v>195</v>
      </c>
      <c r="CW63" s="43" t="s">
        <v>195</v>
      </c>
      <c r="CX63" s="43" t="s">
        <v>195</v>
      </c>
      <c r="CY63" s="43" t="s">
        <v>195</v>
      </c>
      <c r="CZ63" s="424" t="s">
        <v>195</v>
      </c>
      <c r="DA63" s="355" t="s">
        <v>195</v>
      </c>
      <c r="DB63" s="43" t="s">
        <v>195</v>
      </c>
      <c r="DC63" s="43" t="s">
        <v>195</v>
      </c>
      <c r="DD63" s="43" t="s">
        <v>195</v>
      </c>
      <c r="DE63" s="43" t="s">
        <v>195</v>
      </c>
      <c r="DF63" s="43" t="s">
        <v>195</v>
      </c>
      <c r="DG63" s="43" t="s">
        <v>195</v>
      </c>
      <c r="DH63" s="43" t="s">
        <v>195</v>
      </c>
      <c r="DI63" s="43" t="s">
        <v>195</v>
      </c>
      <c r="DJ63" s="43" t="s">
        <v>195</v>
      </c>
      <c r="DK63" s="43" t="s">
        <v>195</v>
      </c>
      <c r="DL63" s="424" t="s">
        <v>195</v>
      </c>
      <c r="DM63" s="355" t="s">
        <v>195</v>
      </c>
      <c r="DN63" s="43" t="s">
        <v>195</v>
      </c>
      <c r="DO63" s="43" t="s">
        <v>195</v>
      </c>
      <c r="DP63" s="43" t="s">
        <v>195</v>
      </c>
      <c r="DQ63" s="43" t="s">
        <v>195</v>
      </c>
      <c r="DR63" s="43" t="s">
        <v>195</v>
      </c>
      <c r="DS63" s="43" t="s">
        <v>195</v>
      </c>
      <c r="DT63" s="43" t="s">
        <v>195</v>
      </c>
      <c r="DU63" s="43" t="s">
        <v>195</v>
      </c>
      <c r="DV63" s="43" t="s">
        <v>195</v>
      </c>
      <c r="DW63" s="43" t="s">
        <v>195</v>
      </c>
      <c r="DX63" s="424" t="s">
        <v>195</v>
      </c>
      <c r="DY63" s="355" t="s">
        <v>195</v>
      </c>
      <c r="DZ63" s="43" t="s">
        <v>195</v>
      </c>
      <c r="EA63" s="43" t="s">
        <v>195</v>
      </c>
      <c r="EB63" s="43" t="s">
        <v>195</v>
      </c>
      <c r="EC63" s="43" t="s">
        <v>195</v>
      </c>
      <c r="ED63" s="43" t="s">
        <v>195</v>
      </c>
      <c r="EE63" s="43" t="s">
        <v>195</v>
      </c>
      <c r="EF63" s="43" t="s">
        <v>195</v>
      </c>
      <c r="EG63" s="43" t="s">
        <v>195</v>
      </c>
      <c r="EH63" s="43" t="s">
        <v>195</v>
      </c>
      <c r="EI63" s="43" t="s">
        <v>195</v>
      </c>
      <c r="EJ63" s="424" t="s">
        <v>195</v>
      </c>
      <c r="EK63" s="355" t="s">
        <v>195</v>
      </c>
      <c r="EL63" s="43" t="s">
        <v>195</v>
      </c>
      <c r="EM63" s="43" t="s">
        <v>195</v>
      </c>
      <c r="EN63" s="43" t="s">
        <v>195</v>
      </c>
      <c r="EO63" s="43" t="s">
        <v>195</v>
      </c>
      <c r="EP63" s="43" t="s">
        <v>195</v>
      </c>
      <c r="EQ63" s="43" t="s">
        <v>195</v>
      </c>
      <c r="ER63" s="43" t="s">
        <v>195</v>
      </c>
      <c r="ES63" s="43" t="s">
        <v>195</v>
      </c>
      <c r="ET63" s="43" t="s">
        <v>195</v>
      </c>
      <c r="EU63" s="43" t="s">
        <v>195</v>
      </c>
      <c r="EV63" s="424" t="s">
        <v>195</v>
      </c>
      <c r="EW63" s="355" t="s">
        <v>195</v>
      </c>
      <c r="EX63" s="43" t="s">
        <v>195</v>
      </c>
      <c r="EY63" s="43" t="s">
        <v>195</v>
      </c>
      <c r="EZ63" s="43" t="s">
        <v>195</v>
      </c>
      <c r="FA63" s="43" t="s">
        <v>195</v>
      </c>
      <c r="FB63" s="43" t="s">
        <v>195</v>
      </c>
      <c r="FC63" s="43" t="s">
        <v>195</v>
      </c>
      <c r="FD63" s="43" t="s">
        <v>195</v>
      </c>
      <c r="FE63" s="43" t="s">
        <v>195</v>
      </c>
      <c r="FF63" s="43" t="s">
        <v>195</v>
      </c>
      <c r="FG63" s="43" t="s">
        <v>195</v>
      </c>
      <c r="FH63" s="424" t="s">
        <v>195</v>
      </c>
      <c r="FI63" s="355" t="s">
        <v>195</v>
      </c>
      <c r="FJ63" s="43" t="s">
        <v>195</v>
      </c>
      <c r="FK63" s="43" t="s">
        <v>195</v>
      </c>
      <c r="FL63" s="43" t="s">
        <v>195</v>
      </c>
      <c r="FM63" s="43" t="s">
        <v>195</v>
      </c>
      <c r="FN63" s="43" t="s">
        <v>195</v>
      </c>
      <c r="FO63" s="43" t="s">
        <v>195</v>
      </c>
      <c r="FP63" s="43" t="s">
        <v>195</v>
      </c>
      <c r="FQ63" s="43" t="s">
        <v>195</v>
      </c>
      <c r="FR63" s="43" t="s">
        <v>195</v>
      </c>
      <c r="FS63" s="43" t="s">
        <v>195</v>
      </c>
      <c r="FT63" s="424" t="s">
        <v>195</v>
      </c>
      <c r="FU63" s="355" t="s">
        <v>195</v>
      </c>
      <c r="FV63" s="43" t="s">
        <v>195</v>
      </c>
      <c r="FW63" s="43" t="s">
        <v>195</v>
      </c>
      <c r="FX63" s="43" t="s">
        <v>195</v>
      </c>
      <c r="FY63" s="43" t="s">
        <v>195</v>
      </c>
      <c r="FZ63" s="43" t="s">
        <v>195</v>
      </c>
      <c r="GA63" s="43" t="s">
        <v>195</v>
      </c>
      <c r="GB63" s="43" t="s">
        <v>195</v>
      </c>
      <c r="GC63" s="43" t="s">
        <v>195</v>
      </c>
      <c r="GD63" s="43" t="s">
        <v>195</v>
      </c>
      <c r="GE63" s="43" t="s">
        <v>195</v>
      </c>
      <c r="GF63" s="424" t="s">
        <v>195</v>
      </c>
      <c r="GG63" s="355" t="s">
        <v>195</v>
      </c>
      <c r="GH63" s="43" t="s">
        <v>195</v>
      </c>
      <c r="GI63" s="43" t="s">
        <v>195</v>
      </c>
      <c r="GJ63" s="43" t="s">
        <v>195</v>
      </c>
      <c r="GK63" s="43" t="s">
        <v>195</v>
      </c>
      <c r="GL63" s="43" t="s">
        <v>195</v>
      </c>
      <c r="GM63" s="43" t="s">
        <v>195</v>
      </c>
      <c r="GN63" s="43" t="s">
        <v>195</v>
      </c>
      <c r="GO63" s="43" t="s">
        <v>195</v>
      </c>
      <c r="GP63" s="43" t="s">
        <v>195</v>
      </c>
      <c r="GQ63" s="43" t="s">
        <v>195</v>
      </c>
      <c r="GR63" s="424" t="s">
        <v>195</v>
      </c>
      <c r="GS63" s="410">
        <v>3250</v>
      </c>
      <c r="GT63" s="384">
        <f t="shared" si="13"/>
        <v>3258</v>
      </c>
      <c r="GU63" s="518">
        <f t="shared" si="14"/>
        <v>0</v>
      </c>
      <c r="GV63" s="20">
        <f t="shared" si="15"/>
        <v>0</v>
      </c>
      <c r="GW63" s="487"/>
      <c r="GX63" s="186" t="str">
        <f t="shared" si="16"/>
        <v>D657</v>
      </c>
      <c r="GY63" s="374">
        <f t="shared" si="12"/>
        <v>42705</v>
      </c>
      <c r="GZ63" s="374" t="str">
        <f>IF(COUNTIF($I53:$GR53,$GZ$12)=0,"N",HLOOKUP($GZ$12,$I53:$GR$80,$HG63,FALSE))</f>
        <v>N</v>
      </c>
      <c r="HA63" s="374" t="str">
        <f>IF(COUNTIF($I53:$GR53,$HA$12)=0,"N",HLOOKUP($HA$12,$I53:$GR$80,$HG63,FALSE))</f>
        <v>N</v>
      </c>
      <c r="HB63" s="374">
        <f>IF(COUNTIF($I53:$GR53,$HB$12)=0,"N",HLOOKUP($HB$12,$I53:$GR$80,$HG63,FALSE))</f>
        <v>42705</v>
      </c>
      <c r="HC63" s="374">
        <f>IF(COUNTIF($I53:$GR53,$HC$12)=0,"N",HLOOKUP($HC$12,$I53:$GR$80,$HG63,FALSE))</f>
        <v>44593</v>
      </c>
      <c r="HD63" s="374">
        <f>IF(COUNTIF($I53:$GR53,$HD$12)=0,"N",HLOOKUP($HD$12,$I53:$GR$80,$HG63,FALSE))</f>
        <v>46357</v>
      </c>
      <c r="HE63" s="374" t="str">
        <f>IF(COUNTIF($I53:$GR53,$HE$12)=0,"N",HLOOKUP($HE$12,$I53:$GR$80,$HG63,FALSE))</f>
        <v>N</v>
      </c>
      <c r="HF63" s="186">
        <v>52</v>
      </c>
      <c r="HG63" s="186">
        <v>28</v>
      </c>
      <c r="HH63" s="374" t="str">
        <f t="shared" si="6"/>
        <v>N</v>
      </c>
      <c r="HI63" s="374" t="str">
        <f t="shared" si="7"/>
        <v>N</v>
      </c>
      <c r="HJ63" s="374">
        <f t="shared" si="8"/>
        <v>42705</v>
      </c>
      <c r="HK63" s="374">
        <f t="shared" si="9"/>
        <v>44593</v>
      </c>
      <c r="HL63" s="374">
        <f t="shared" si="10"/>
        <v>46357</v>
      </c>
      <c r="HM63" s="374" t="str">
        <f t="shared" si="11"/>
        <v>N</v>
      </c>
      <c r="HN63" s="374" t="str">
        <f>IF(COUNTIF($I53:$GR53,"F")=0,"",HLOOKUP("F",$I53:$GR$80,$HG63,FALSE))</f>
        <v/>
      </c>
    </row>
    <row r="64" spans="1:222" ht="15.75" customHeight="1" x14ac:dyDescent="0.2">
      <c r="A64" s="5" t="str">
        <f>[5]Résumé!$I71</f>
        <v>V15</v>
      </c>
      <c r="B64" s="36">
        <f>[5]Résumé!$L71</f>
        <v>610.37000000000035</v>
      </c>
      <c r="C64" s="746">
        <f>'[2]AT 1292-15'!$AC91</f>
        <v>410</v>
      </c>
      <c r="D64" s="59" t="str">
        <f>'[6]Etat actuel'!$AD59</f>
        <v>EMRSV</v>
      </c>
      <c r="E64" s="164" t="s">
        <v>31</v>
      </c>
      <c r="F64" s="5">
        <f>[5]Résumé!$J71</f>
        <v>43434</v>
      </c>
      <c r="G64" s="14">
        <f t="shared" si="0"/>
        <v>43374</v>
      </c>
      <c r="H64" s="207" t="s">
        <v>170</v>
      </c>
      <c r="I64" s="493">
        <v>4</v>
      </c>
      <c r="J64" s="513">
        <v>30</v>
      </c>
      <c r="K64" s="513">
        <v>43</v>
      </c>
      <c r="L64" s="513">
        <v>39</v>
      </c>
      <c r="M64" s="513">
        <v>33</v>
      </c>
      <c r="N64" s="493">
        <v>29</v>
      </c>
      <c r="O64" s="493">
        <v>27</v>
      </c>
      <c r="P64" s="493">
        <v>40</v>
      </c>
      <c r="Q64" s="493">
        <v>43</v>
      </c>
      <c r="R64" s="493">
        <v>25</v>
      </c>
      <c r="S64" s="493">
        <v>30</v>
      </c>
      <c r="T64" s="494"/>
      <c r="U64" s="495">
        <v>1</v>
      </c>
      <c r="V64" s="496">
        <v>1</v>
      </c>
      <c r="W64" s="496"/>
      <c r="X64" s="496"/>
      <c r="Y64" s="496"/>
      <c r="Z64" s="496"/>
      <c r="AA64" s="43" t="s">
        <v>197</v>
      </c>
      <c r="AB64" s="43" t="s">
        <v>197</v>
      </c>
      <c r="AC64" s="43" t="s">
        <v>197</v>
      </c>
      <c r="AD64" s="496"/>
      <c r="AE64" s="43">
        <v>1</v>
      </c>
      <c r="AF64" s="719">
        <v>50</v>
      </c>
      <c r="AG64" s="720">
        <v>50</v>
      </c>
      <c r="AH64" s="721">
        <v>50</v>
      </c>
      <c r="AI64" s="721">
        <v>50</v>
      </c>
      <c r="AJ64" s="43">
        <v>1</v>
      </c>
      <c r="AK64" s="43" t="s">
        <v>277</v>
      </c>
      <c r="AL64" s="43" t="s">
        <v>277</v>
      </c>
      <c r="AM64" s="769">
        <v>23</v>
      </c>
      <c r="AN64" s="43">
        <v>23</v>
      </c>
      <c r="AO64" s="43">
        <v>23</v>
      </c>
      <c r="AP64" s="43">
        <v>23</v>
      </c>
      <c r="AQ64" s="43">
        <v>23</v>
      </c>
      <c r="AR64" s="424">
        <v>23</v>
      </c>
      <c r="AS64" s="769">
        <v>23</v>
      </c>
      <c r="AT64" s="43">
        <v>23</v>
      </c>
      <c r="AU64" s="43">
        <v>23</v>
      </c>
      <c r="AV64" s="43">
        <v>23</v>
      </c>
      <c r="AW64" s="43">
        <v>23</v>
      </c>
      <c r="AX64" s="43">
        <v>23</v>
      </c>
      <c r="AY64" s="43">
        <v>23</v>
      </c>
      <c r="AZ64" s="43">
        <v>23</v>
      </c>
      <c r="BA64" s="43">
        <v>23</v>
      </c>
      <c r="BB64" s="355" t="s">
        <v>13</v>
      </c>
      <c r="BC64" s="355" t="s">
        <v>13</v>
      </c>
      <c r="BD64" s="355" t="s">
        <v>13</v>
      </c>
      <c r="BE64" s="355" t="s">
        <v>13</v>
      </c>
      <c r="BF64" s="43" t="s">
        <v>13</v>
      </c>
      <c r="BG64" s="43" t="s">
        <v>27</v>
      </c>
      <c r="BH64" s="43" t="s">
        <v>27</v>
      </c>
      <c r="BI64" s="43">
        <v>23</v>
      </c>
      <c r="BJ64" s="43">
        <v>23</v>
      </c>
      <c r="BK64" s="43">
        <v>23</v>
      </c>
      <c r="BL64" s="43">
        <v>23</v>
      </c>
      <c r="BM64" s="43">
        <v>1</v>
      </c>
      <c r="BN64" s="716">
        <v>80</v>
      </c>
      <c r="BO64" s="716">
        <v>80</v>
      </c>
      <c r="BP64" s="717">
        <v>80</v>
      </c>
      <c r="BQ64" s="792">
        <v>70</v>
      </c>
      <c r="BR64" s="43">
        <v>1</v>
      </c>
      <c r="BS64" s="43">
        <v>23</v>
      </c>
      <c r="BT64" s="43">
        <v>23</v>
      </c>
      <c r="BU64" s="43">
        <v>23</v>
      </c>
      <c r="BV64" s="43">
        <v>23</v>
      </c>
      <c r="BW64" s="43">
        <v>23</v>
      </c>
      <c r="BX64" s="43">
        <v>23</v>
      </c>
      <c r="BY64" s="43">
        <v>1</v>
      </c>
      <c r="BZ64" s="798">
        <v>70</v>
      </c>
      <c r="CA64" s="798">
        <v>70</v>
      </c>
      <c r="CB64" s="799">
        <v>70</v>
      </c>
      <c r="CC64" s="795">
        <v>60</v>
      </c>
      <c r="CD64" s="43">
        <v>1</v>
      </c>
      <c r="CE64" s="43">
        <v>23</v>
      </c>
      <c r="CF64" s="43">
        <v>23</v>
      </c>
      <c r="CG64" s="43">
        <v>23</v>
      </c>
      <c r="CH64" s="43">
        <v>23</v>
      </c>
      <c r="CI64" s="43">
        <v>23</v>
      </c>
      <c r="CJ64" s="43">
        <v>23</v>
      </c>
      <c r="CK64" s="43">
        <v>23</v>
      </c>
      <c r="CL64" s="43">
        <v>23</v>
      </c>
      <c r="CM64" s="43">
        <v>23</v>
      </c>
      <c r="CN64" s="424">
        <v>23</v>
      </c>
      <c r="CO64" s="355">
        <v>23</v>
      </c>
      <c r="CP64" s="43">
        <v>23</v>
      </c>
      <c r="CQ64" s="43">
        <v>23</v>
      </c>
      <c r="CR64" s="43">
        <v>23</v>
      </c>
      <c r="CS64" s="43">
        <v>23</v>
      </c>
      <c r="CT64" s="43">
        <v>10</v>
      </c>
      <c r="CU64" s="43" t="s">
        <v>197</v>
      </c>
      <c r="CV64" s="43" t="s">
        <v>197</v>
      </c>
      <c r="CW64" s="43" t="s">
        <v>197</v>
      </c>
      <c r="CX64" s="43" t="s">
        <v>197</v>
      </c>
      <c r="CY64" s="43" t="s">
        <v>197</v>
      </c>
      <c r="CZ64" s="424" t="s">
        <v>197</v>
      </c>
      <c r="DA64" s="768" t="s">
        <v>197</v>
      </c>
      <c r="DB64" s="355" t="s">
        <v>14</v>
      </c>
      <c r="DC64" s="43" t="s">
        <v>14</v>
      </c>
      <c r="DD64" s="43" t="s">
        <v>14</v>
      </c>
      <c r="DE64" s="43" t="s">
        <v>14</v>
      </c>
      <c r="DF64" s="43" t="s">
        <v>14</v>
      </c>
      <c r="DG64" s="43" t="s">
        <v>14</v>
      </c>
      <c r="DH64" s="43" t="s">
        <v>269</v>
      </c>
      <c r="DI64" s="43" t="s">
        <v>269</v>
      </c>
      <c r="DJ64" s="43" t="s">
        <v>269</v>
      </c>
      <c r="DK64" s="43" t="s">
        <v>269</v>
      </c>
      <c r="DL64" s="424" t="s">
        <v>269</v>
      </c>
      <c r="DM64" s="355" t="s">
        <v>269</v>
      </c>
      <c r="DN64" s="43">
        <v>23</v>
      </c>
      <c r="DO64" s="43">
        <v>1</v>
      </c>
      <c r="DP64" s="793">
        <v>50</v>
      </c>
      <c r="DQ64" s="793">
        <v>50</v>
      </c>
      <c r="DR64" s="793">
        <v>50</v>
      </c>
      <c r="DS64" s="793">
        <v>50</v>
      </c>
      <c r="DT64" s="43">
        <v>1</v>
      </c>
      <c r="DU64" s="43">
        <v>23</v>
      </c>
      <c r="DV64" s="43">
        <v>23</v>
      </c>
      <c r="DW64" s="43">
        <v>23</v>
      </c>
      <c r="DX64" s="424">
        <v>23</v>
      </c>
      <c r="DY64" s="355">
        <v>23</v>
      </c>
      <c r="DZ64" s="43">
        <v>23</v>
      </c>
      <c r="EA64" s="43">
        <v>23</v>
      </c>
      <c r="EB64" s="43">
        <v>23</v>
      </c>
      <c r="EC64" s="43">
        <v>23</v>
      </c>
      <c r="ED64" s="43">
        <v>23</v>
      </c>
      <c r="EE64" s="43">
        <v>23</v>
      </c>
      <c r="EF64" s="43">
        <v>23</v>
      </c>
      <c r="EG64" s="43">
        <v>23</v>
      </c>
      <c r="EH64" s="43">
        <v>23</v>
      </c>
      <c r="EI64" s="43">
        <v>23</v>
      </c>
      <c r="EJ64" s="424">
        <v>23</v>
      </c>
      <c r="EK64" s="355">
        <v>23</v>
      </c>
      <c r="EL64" s="43">
        <v>23</v>
      </c>
      <c r="EM64" s="43">
        <v>23</v>
      </c>
      <c r="EN64" s="43">
        <v>23</v>
      </c>
      <c r="EO64" s="43">
        <v>23</v>
      </c>
      <c r="EP64" s="43">
        <v>23</v>
      </c>
      <c r="EQ64" s="43">
        <v>23</v>
      </c>
      <c r="ER64" s="43">
        <v>23</v>
      </c>
      <c r="ES64" s="43">
        <v>23</v>
      </c>
      <c r="ET64" s="43">
        <v>23</v>
      </c>
      <c r="EU64" s="43">
        <v>23</v>
      </c>
      <c r="EV64" s="424">
        <v>23</v>
      </c>
      <c r="EW64" s="355">
        <v>23</v>
      </c>
      <c r="EX64" s="43">
        <v>23</v>
      </c>
      <c r="EY64" s="43">
        <v>23</v>
      </c>
      <c r="EZ64" s="43">
        <v>23</v>
      </c>
      <c r="FA64" s="43">
        <v>23</v>
      </c>
      <c r="FB64" s="43">
        <v>23</v>
      </c>
      <c r="FC64" s="43">
        <v>23</v>
      </c>
      <c r="FD64" s="43" t="s">
        <v>15</v>
      </c>
      <c r="FE64" s="43" t="s">
        <v>15</v>
      </c>
      <c r="FF64" s="43" t="s">
        <v>15</v>
      </c>
      <c r="FG64" s="43" t="s">
        <v>15</v>
      </c>
      <c r="FH64" s="424" t="s">
        <v>15</v>
      </c>
      <c r="FI64" s="355">
        <v>23</v>
      </c>
      <c r="FJ64" s="43">
        <v>23</v>
      </c>
      <c r="FK64" s="43">
        <v>23</v>
      </c>
      <c r="FL64" s="43">
        <v>23</v>
      </c>
      <c r="FM64" s="43">
        <v>23</v>
      </c>
      <c r="FN64" s="43">
        <v>23</v>
      </c>
      <c r="FO64" s="43">
        <v>23</v>
      </c>
      <c r="FP64" s="43">
        <v>23</v>
      </c>
      <c r="FQ64" s="43">
        <v>23</v>
      </c>
      <c r="FR64" s="43">
        <v>23</v>
      </c>
      <c r="FS64" s="43">
        <v>23</v>
      </c>
      <c r="FT64" s="424">
        <v>23</v>
      </c>
      <c r="FU64" s="355">
        <v>23</v>
      </c>
      <c r="FV64" s="43">
        <v>23</v>
      </c>
      <c r="FW64" s="43">
        <v>23</v>
      </c>
      <c r="FX64" s="43">
        <v>23</v>
      </c>
      <c r="FY64" s="43">
        <v>23</v>
      </c>
      <c r="FZ64" s="43">
        <v>23</v>
      </c>
      <c r="GA64" s="43">
        <v>23</v>
      </c>
      <c r="GB64" s="43">
        <v>23</v>
      </c>
      <c r="GC64" s="43">
        <v>23</v>
      </c>
      <c r="GD64" s="43">
        <v>23</v>
      </c>
      <c r="GE64" s="43">
        <v>23</v>
      </c>
      <c r="GF64" s="424">
        <v>23</v>
      </c>
      <c r="GG64" s="355">
        <v>23</v>
      </c>
      <c r="GH64" s="43">
        <v>23</v>
      </c>
      <c r="GI64" s="43">
        <v>23</v>
      </c>
      <c r="GJ64" s="43">
        <v>23</v>
      </c>
      <c r="GK64" s="43">
        <v>23</v>
      </c>
      <c r="GL64" s="43">
        <v>23</v>
      </c>
      <c r="GM64" s="43">
        <v>23</v>
      </c>
      <c r="GN64" s="43">
        <v>23</v>
      </c>
      <c r="GO64" s="43" t="s">
        <v>195</v>
      </c>
      <c r="GP64" s="43" t="s">
        <v>195</v>
      </c>
      <c r="GQ64" s="43" t="s">
        <v>195</v>
      </c>
      <c r="GR64" s="424" t="s">
        <v>195</v>
      </c>
      <c r="GS64" s="410">
        <v>2926</v>
      </c>
      <c r="GT64" s="384">
        <f t="shared" si="13"/>
        <v>6753</v>
      </c>
      <c r="GU64" s="154">
        <f t="shared" si="14"/>
        <v>2</v>
      </c>
      <c r="GV64" s="457">
        <f t="shared" si="15"/>
        <v>0.75</v>
      </c>
      <c r="GW64" s="487">
        <f>ROUND([5]Résumé!$P71/30.4,0)</f>
        <v>21</v>
      </c>
      <c r="GX64" s="186" t="str">
        <f t="shared" si="16"/>
        <v>D658</v>
      </c>
      <c r="GY64" s="374">
        <f t="shared" si="12"/>
        <v>42522</v>
      </c>
      <c r="GZ64" s="374" t="str">
        <f>IF(COUNTIF($I54:$GR54,$GZ$12)=0,"N",HLOOKUP($GZ$12,$I54:$GR$80,$HG64,FALSE))</f>
        <v>N</v>
      </c>
      <c r="HA64" s="374" t="str">
        <f>IF(COUNTIF($I54:$GR54,$HA$12)=0,"N",HLOOKUP($HA$12,$I54:$GR$80,$HG64,FALSE))</f>
        <v>N</v>
      </c>
      <c r="HB64" s="374">
        <f>IF(COUNTIF($I54:$GR54,$HB$12)=0,"N",HLOOKUP($HB$12,$I54:$GR$80,$HG64,FALSE))</f>
        <v>42522</v>
      </c>
      <c r="HC64" s="374">
        <f>IF(COUNTIF($I54:$GR54,$HC$12)=0,"N",HLOOKUP($HC$12,$I54:$GR$80,$HG64,FALSE))</f>
        <v>44228</v>
      </c>
      <c r="HD64" s="374">
        <f>IF(COUNTIF($I54:$GR54,$HD$12)=0,"N",HLOOKUP($HD$12,$I54:$GR$80,$HG64,FALSE))</f>
        <v>45870</v>
      </c>
      <c r="HE64" s="374" t="str">
        <f>IF(COUNTIF($I54:$GR54,$HE$12)=0,"N",HLOOKUP($HE$12,$I54:$GR$80,$HG64,FALSE))</f>
        <v>N</v>
      </c>
      <c r="HF64" s="186">
        <v>53</v>
      </c>
      <c r="HG64" s="186">
        <v>27</v>
      </c>
      <c r="HH64" s="374" t="str">
        <f t="shared" si="6"/>
        <v>N</v>
      </c>
      <c r="HI64" s="374" t="str">
        <f t="shared" si="7"/>
        <v>N</v>
      </c>
      <c r="HJ64" s="374">
        <f t="shared" si="8"/>
        <v>42522</v>
      </c>
      <c r="HK64" s="374">
        <f t="shared" si="9"/>
        <v>44228</v>
      </c>
      <c r="HL64" s="374">
        <f t="shared" si="10"/>
        <v>45870</v>
      </c>
      <c r="HM64" s="374" t="str">
        <f t="shared" si="11"/>
        <v>N</v>
      </c>
      <c r="HN64" s="374">
        <f>IF(COUNTIF($I54:$GR54,"F")=0,"",HLOOKUP("F",$I54:$GR$80,$HG64,FALSE))</f>
        <v>42917</v>
      </c>
    </row>
    <row r="65" spans="1:224" ht="15.75" customHeight="1" x14ac:dyDescent="0.2">
      <c r="A65" s="5" t="str">
        <f>[5]Résumé!$I72</f>
        <v>V10</v>
      </c>
      <c r="B65" s="36">
        <f>[5]Résumé!$L72</f>
        <v>99.809999999999491</v>
      </c>
      <c r="C65" s="36" t="str">
        <f>'[2]AT 1292-15'!$AC92</f>
        <v>-</v>
      </c>
      <c r="D65" s="59" t="str">
        <f>'[6]Etat actuel'!$AD60</f>
        <v>EMRSV</v>
      </c>
      <c r="E65" s="164" t="s">
        <v>31</v>
      </c>
      <c r="F65" s="5">
        <f>[5]Résumé!$J72</f>
        <v>43209</v>
      </c>
      <c r="G65" s="14">
        <f t="shared" si="0"/>
        <v>42887</v>
      </c>
      <c r="H65" s="207" t="s">
        <v>171</v>
      </c>
      <c r="I65" s="493">
        <v>30</v>
      </c>
      <c r="J65" s="493">
        <v>11</v>
      </c>
      <c r="K65" s="493">
        <v>0</v>
      </c>
      <c r="L65" s="492">
        <v>93</v>
      </c>
      <c r="M65" s="492">
        <v>64</v>
      </c>
      <c r="N65" s="492">
        <v>45</v>
      </c>
      <c r="O65" s="492">
        <v>98</v>
      </c>
      <c r="P65" s="493">
        <v>30</v>
      </c>
      <c r="Q65" s="493">
        <v>37</v>
      </c>
      <c r="R65" s="493">
        <v>4</v>
      </c>
      <c r="S65" s="493">
        <v>21</v>
      </c>
      <c r="T65" s="494">
        <v>22</v>
      </c>
      <c r="U65" s="495">
        <v>35</v>
      </c>
      <c r="V65" s="496">
        <v>12</v>
      </c>
      <c r="W65" s="496"/>
      <c r="X65" s="496"/>
      <c r="Y65" s="496"/>
      <c r="Z65" s="496">
        <v>4</v>
      </c>
      <c r="AA65" s="496">
        <v>6</v>
      </c>
      <c r="AB65" s="496">
        <v>14</v>
      </c>
      <c r="AC65" s="496">
        <v>40</v>
      </c>
      <c r="AD65" s="496">
        <v>47</v>
      </c>
      <c r="AE65" s="43">
        <v>19</v>
      </c>
      <c r="AF65" s="424">
        <v>19</v>
      </c>
      <c r="AG65" s="769">
        <v>19</v>
      </c>
      <c r="AH65" s="43">
        <v>19</v>
      </c>
      <c r="AI65" s="43">
        <v>10</v>
      </c>
      <c r="AJ65" s="43">
        <v>10</v>
      </c>
      <c r="AK65" s="43">
        <v>1</v>
      </c>
      <c r="AL65" s="43" t="s">
        <v>12</v>
      </c>
      <c r="AM65" s="43" t="s">
        <v>12</v>
      </c>
      <c r="AN65" s="43" t="s">
        <v>12</v>
      </c>
      <c r="AO65" s="43" t="s">
        <v>12</v>
      </c>
      <c r="AP65" s="43" t="s">
        <v>12</v>
      </c>
      <c r="AQ65" s="43" t="s">
        <v>12</v>
      </c>
      <c r="AR65" s="424" t="s">
        <v>27</v>
      </c>
      <c r="AS65" s="769" t="s">
        <v>27</v>
      </c>
      <c r="AT65" s="43">
        <v>23</v>
      </c>
      <c r="AU65" s="43">
        <v>23</v>
      </c>
      <c r="AV65" s="43">
        <v>23</v>
      </c>
      <c r="AW65" s="43">
        <v>23</v>
      </c>
      <c r="AX65" s="43">
        <v>23</v>
      </c>
      <c r="AY65" s="43">
        <v>23</v>
      </c>
      <c r="AZ65" s="43">
        <v>23</v>
      </c>
      <c r="BA65" s="43">
        <v>23</v>
      </c>
      <c r="BB65" s="43">
        <v>23</v>
      </c>
      <c r="BC65" s="43">
        <v>23</v>
      </c>
      <c r="BD65" s="424">
        <v>23</v>
      </c>
      <c r="BE65" s="355">
        <v>23</v>
      </c>
      <c r="BF65" s="43">
        <v>23</v>
      </c>
      <c r="BG65" s="43">
        <v>23</v>
      </c>
      <c r="BH65" s="43">
        <v>23</v>
      </c>
      <c r="BI65" s="43">
        <v>23</v>
      </c>
      <c r="BJ65" s="43">
        <v>23</v>
      </c>
      <c r="BK65" s="43">
        <v>23</v>
      </c>
      <c r="BL65" s="43">
        <v>23</v>
      </c>
      <c r="BM65" s="43">
        <v>23</v>
      </c>
      <c r="BN65" s="43">
        <v>23</v>
      </c>
      <c r="BO65" s="43">
        <v>23</v>
      </c>
      <c r="BP65" s="424">
        <v>23</v>
      </c>
      <c r="BQ65" s="355">
        <v>23</v>
      </c>
      <c r="BR65" s="43">
        <v>23</v>
      </c>
      <c r="BS65" s="43">
        <v>23</v>
      </c>
      <c r="BT65" s="43">
        <v>23</v>
      </c>
      <c r="BU65" s="43">
        <v>23</v>
      </c>
      <c r="BV65" s="43">
        <v>23</v>
      </c>
      <c r="BW65" s="43">
        <v>23</v>
      </c>
      <c r="BX65" s="43">
        <v>23</v>
      </c>
      <c r="BY65" s="43">
        <v>23</v>
      </c>
      <c r="BZ65" s="43">
        <v>23</v>
      </c>
      <c r="CA65" s="43">
        <v>23</v>
      </c>
      <c r="CB65" s="424">
        <v>23</v>
      </c>
      <c r="CC65" s="355">
        <v>23</v>
      </c>
      <c r="CD65" s="359">
        <v>16</v>
      </c>
      <c r="CE65" s="359">
        <v>16</v>
      </c>
      <c r="CF65" s="359">
        <v>16</v>
      </c>
      <c r="CG65" s="359">
        <v>16</v>
      </c>
      <c r="CH65" s="359">
        <v>16</v>
      </c>
      <c r="CI65" s="359">
        <v>16</v>
      </c>
      <c r="CJ65" s="359">
        <v>16</v>
      </c>
      <c r="CK65" s="359">
        <v>16</v>
      </c>
      <c r="CL65" s="359">
        <v>16</v>
      </c>
      <c r="CM65" s="359">
        <v>16</v>
      </c>
      <c r="CN65" s="425">
        <v>16</v>
      </c>
      <c r="CO65" s="363">
        <v>16</v>
      </c>
      <c r="CP65" s="359">
        <v>16</v>
      </c>
      <c r="CQ65" s="359">
        <v>16</v>
      </c>
      <c r="CR65" s="359">
        <v>16</v>
      </c>
      <c r="CS65" s="359">
        <v>16</v>
      </c>
      <c r="CT65" s="43">
        <v>23</v>
      </c>
      <c r="CU65" s="43">
        <v>23</v>
      </c>
      <c r="CV65" s="43" t="s">
        <v>13</v>
      </c>
      <c r="CW65" s="43" t="s">
        <v>13</v>
      </c>
      <c r="CX65" s="43" t="s">
        <v>13</v>
      </c>
      <c r="CY65" s="43" t="s">
        <v>13</v>
      </c>
      <c r="CZ65" s="424" t="s">
        <v>13</v>
      </c>
      <c r="DA65" s="769" t="s">
        <v>269</v>
      </c>
      <c r="DB65" s="43" t="s">
        <v>269</v>
      </c>
      <c r="DC65" s="43" t="s">
        <v>269</v>
      </c>
      <c r="DD65" s="43" t="s">
        <v>269</v>
      </c>
      <c r="DE65" s="43" t="s">
        <v>269</v>
      </c>
      <c r="DF65" s="43" t="s">
        <v>269</v>
      </c>
      <c r="DG65" s="43">
        <v>23</v>
      </c>
      <c r="DH65" s="43">
        <v>23</v>
      </c>
      <c r="DI65" s="43">
        <v>1</v>
      </c>
      <c r="DJ65" s="793">
        <v>60</v>
      </c>
      <c r="DK65" s="793">
        <v>60</v>
      </c>
      <c r="DL65" s="794">
        <v>60</v>
      </c>
      <c r="DM65" s="795">
        <v>60</v>
      </c>
      <c r="DN65" s="43">
        <v>1</v>
      </c>
      <c r="DO65" s="43">
        <v>23</v>
      </c>
      <c r="DP65" s="43">
        <v>23</v>
      </c>
      <c r="DQ65" s="43">
        <v>23</v>
      </c>
      <c r="DR65" s="43">
        <v>23</v>
      </c>
      <c r="DS65" s="43">
        <v>23</v>
      </c>
      <c r="DT65" s="43">
        <v>23</v>
      </c>
      <c r="DU65" s="43">
        <v>23</v>
      </c>
      <c r="DV65" s="43">
        <v>23</v>
      </c>
      <c r="DW65" s="43">
        <v>23</v>
      </c>
      <c r="DX65" s="424">
        <v>23</v>
      </c>
      <c r="DY65" s="355">
        <v>23</v>
      </c>
      <c r="DZ65" s="43">
        <v>23</v>
      </c>
      <c r="EA65" s="43">
        <v>23</v>
      </c>
      <c r="EB65" s="43">
        <v>23</v>
      </c>
      <c r="EC65" s="43">
        <v>23</v>
      </c>
      <c r="ED65" s="43">
        <v>23</v>
      </c>
      <c r="EE65" s="43">
        <v>23</v>
      </c>
      <c r="EF65" s="43">
        <v>23</v>
      </c>
      <c r="EG65" s="43">
        <v>23</v>
      </c>
      <c r="EH65" s="43">
        <v>23</v>
      </c>
      <c r="EI65" s="43">
        <v>23</v>
      </c>
      <c r="EJ65" s="424">
        <v>23</v>
      </c>
      <c r="EK65" s="355">
        <v>23</v>
      </c>
      <c r="EL65" s="43">
        <v>23</v>
      </c>
      <c r="EM65" s="43">
        <v>23</v>
      </c>
      <c r="EN65" s="43">
        <v>23</v>
      </c>
      <c r="EO65" s="43">
        <v>23</v>
      </c>
      <c r="EP65" s="43">
        <v>23</v>
      </c>
      <c r="EQ65" s="43">
        <v>23</v>
      </c>
      <c r="ER65" s="43">
        <v>23</v>
      </c>
      <c r="ES65" s="43">
        <v>23</v>
      </c>
      <c r="ET65" s="43">
        <v>23</v>
      </c>
      <c r="EU65" s="43">
        <v>23</v>
      </c>
      <c r="EV65" s="424">
        <v>23</v>
      </c>
      <c r="EW65" s="355" t="s">
        <v>14</v>
      </c>
      <c r="EX65" s="43" t="s">
        <v>14</v>
      </c>
      <c r="EY65" s="43" t="s">
        <v>14</v>
      </c>
      <c r="EZ65" s="43" t="s">
        <v>14</v>
      </c>
      <c r="FA65" s="43" t="s">
        <v>14</v>
      </c>
      <c r="FB65" s="43" t="s">
        <v>14</v>
      </c>
      <c r="FC65" s="43">
        <v>23</v>
      </c>
      <c r="FD65" s="43">
        <v>23</v>
      </c>
      <c r="FE65" s="424">
        <v>23</v>
      </c>
      <c r="FF65" s="355">
        <v>23</v>
      </c>
      <c r="FG65" s="43">
        <v>23</v>
      </c>
      <c r="FH65" s="424">
        <v>23</v>
      </c>
      <c r="FI65" s="355">
        <v>23</v>
      </c>
      <c r="FJ65" s="43">
        <v>23</v>
      </c>
      <c r="FK65" s="43">
        <v>23</v>
      </c>
      <c r="FL65" s="43">
        <v>23</v>
      </c>
      <c r="FM65" s="43">
        <v>23</v>
      </c>
      <c r="FN65" s="43">
        <v>23</v>
      </c>
      <c r="FO65" s="43">
        <v>23</v>
      </c>
      <c r="FP65" s="43">
        <v>23</v>
      </c>
      <c r="FQ65" s="43">
        <v>23</v>
      </c>
      <c r="FR65" s="43">
        <v>23</v>
      </c>
      <c r="FS65" s="43">
        <v>23</v>
      </c>
      <c r="FT65" s="424">
        <v>23</v>
      </c>
      <c r="FU65" s="355">
        <v>23</v>
      </c>
      <c r="FV65" s="43">
        <v>23</v>
      </c>
      <c r="FW65" s="43">
        <v>23</v>
      </c>
      <c r="FX65" s="43">
        <v>23</v>
      </c>
      <c r="FY65" s="43">
        <v>23</v>
      </c>
      <c r="FZ65" s="43">
        <v>23</v>
      </c>
      <c r="GA65" s="43">
        <v>23</v>
      </c>
      <c r="GB65" s="43">
        <v>23</v>
      </c>
      <c r="GC65" s="43">
        <v>23</v>
      </c>
      <c r="GD65" s="43">
        <v>23</v>
      </c>
      <c r="GE65" s="43">
        <v>23</v>
      </c>
      <c r="GF65" s="424">
        <v>23</v>
      </c>
      <c r="GG65" s="355">
        <v>23</v>
      </c>
      <c r="GH65" s="43">
        <v>23</v>
      </c>
      <c r="GI65" s="43">
        <v>23</v>
      </c>
      <c r="GJ65" s="43">
        <v>23</v>
      </c>
      <c r="GK65" s="43">
        <v>23</v>
      </c>
      <c r="GL65" s="43">
        <v>23</v>
      </c>
      <c r="GM65" s="43">
        <v>23</v>
      </c>
      <c r="GN65" s="43">
        <v>23</v>
      </c>
      <c r="GO65" s="43" t="s">
        <v>195</v>
      </c>
      <c r="GP65" s="43" t="s">
        <v>195</v>
      </c>
      <c r="GQ65" s="43" t="s">
        <v>195</v>
      </c>
      <c r="GR65" s="424" t="s">
        <v>195</v>
      </c>
      <c r="GS65" s="410">
        <v>3956</v>
      </c>
      <c r="GT65" s="384">
        <f t="shared" si="13"/>
        <v>7740</v>
      </c>
      <c r="GU65" s="154">
        <f t="shared" si="14"/>
        <v>0</v>
      </c>
      <c r="GV65" s="457">
        <f t="shared" si="15"/>
        <v>0</v>
      </c>
      <c r="GW65" s="487">
        <f>ROUND([5]Résumé!$P72/30.4,0)</f>
        <v>24</v>
      </c>
      <c r="GX65" s="186" t="str">
        <f t="shared" si="16"/>
        <v>D659</v>
      </c>
      <c r="GY65" s="374">
        <f t="shared" si="12"/>
        <v>42826</v>
      </c>
      <c r="GZ65" s="374" t="str">
        <f>IF(COUNTIF($I55:$GR55,$GZ$12)=0,"N",HLOOKUP($GZ$12,$I55:$GR$80,$HG65,FALSE))</f>
        <v>N</v>
      </c>
      <c r="HA65" s="374" t="str">
        <f>IF(COUNTIF($I55:$GR55,$HA$12)=0,"N",HLOOKUP($HA$12,$I55:$GR$80,$HG65,FALSE))</f>
        <v>N</v>
      </c>
      <c r="HB65" s="374">
        <f>IF(COUNTIF($I55:$GR55,$HB$12)=0,"N",HLOOKUP($HB$12,$I55:$GR$80,$HG65,FALSE))</f>
        <v>42826</v>
      </c>
      <c r="HC65" s="374">
        <f>IF(COUNTIF($I55:$GR55,$HC$12)=0,"N",HLOOKUP($HC$12,$I55:$GR$80,$HG65,FALSE))</f>
        <v>44256</v>
      </c>
      <c r="HD65" s="374">
        <f>IF(COUNTIF($I55:$GR55,$HD$12)=0,"N",HLOOKUP($HD$12,$I55:$GR$80,$HG65,FALSE))</f>
        <v>46023</v>
      </c>
      <c r="HE65" s="374" t="str">
        <f>IF(COUNTIF($I55:$GR55,$HE$12)=0,"N",HLOOKUP($HE$12,$I55:$GR$80,$HG65,FALSE))</f>
        <v>N</v>
      </c>
      <c r="HF65" s="186">
        <v>54</v>
      </c>
      <c r="HG65" s="186">
        <v>26</v>
      </c>
      <c r="HH65" s="374" t="str">
        <f t="shared" si="6"/>
        <v>N</v>
      </c>
      <c r="HI65" s="374" t="str">
        <f t="shared" si="7"/>
        <v>N</v>
      </c>
      <c r="HJ65" s="374">
        <f t="shared" si="8"/>
        <v>42826</v>
      </c>
      <c r="HK65" s="374">
        <f t="shared" si="9"/>
        <v>44256</v>
      </c>
      <c r="HL65" s="374">
        <f t="shared" si="10"/>
        <v>46023</v>
      </c>
      <c r="HM65" s="374" t="str">
        <f t="shared" si="11"/>
        <v>N</v>
      </c>
      <c r="HN65" s="374" t="str">
        <f>IF(COUNTIF($I55:$GR55,"F")=0,"",HLOOKUP("F",$I55:$GR$80,$HG65,FALSE))</f>
        <v/>
      </c>
    </row>
    <row r="66" spans="1:224" ht="15.75" customHeight="1" x14ac:dyDescent="0.2">
      <c r="A66" s="5" t="str">
        <f>[5]Résumé!$I73</f>
        <v>V15</v>
      </c>
      <c r="B66" s="36">
        <f>[5]Résumé!$L73</f>
        <v>32.0300000000002</v>
      </c>
      <c r="C66" s="36" t="str">
        <f>'[2]AT 1292-15'!$AC93</f>
        <v>-</v>
      </c>
      <c r="D66" s="59" t="str">
        <f>'[6]Etat actuel'!$AD61</f>
        <v>EMRSV</v>
      </c>
      <c r="E66" s="164" t="s">
        <v>31</v>
      </c>
      <c r="F66" s="5">
        <f>[5]Résumé!$J73</f>
        <v>42950</v>
      </c>
      <c r="G66" s="14">
        <f t="shared" si="0"/>
        <v>42675</v>
      </c>
      <c r="H66" s="207" t="s">
        <v>172</v>
      </c>
      <c r="I66" s="493">
        <v>4</v>
      </c>
      <c r="J66" s="493">
        <v>0</v>
      </c>
      <c r="K66" s="493">
        <v>16</v>
      </c>
      <c r="L66" s="493">
        <v>40</v>
      </c>
      <c r="M66" s="493">
        <v>30</v>
      </c>
      <c r="N66" s="493">
        <v>28</v>
      </c>
      <c r="O66" s="493">
        <v>19</v>
      </c>
      <c r="P66" s="493"/>
      <c r="Q66" s="493">
        <v>0</v>
      </c>
      <c r="R66" s="513">
        <v>57</v>
      </c>
      <c r="S66" s="513">
        <v>52</v>
      </c>
      <c r="T66" s="514">
        <v>67</v>
      </c>
      <c r="U66" s="515">
        <v>26</v>
      </c>
      <c r="V66" s="496">
        <v>41</v>
      </c>
      <c r="W66" s="496">
        <v>45</v>
      </c>
      <c r="X66" s="496">
        <v>24</v>
      </c>
      <c r="Y66" s="496"/>
      <c r="Z66" s="496">
        <v>42</v>
      </c>
      <c r="AA66" s="496">
        <v>41</v>
      </c>
      <c r="AB66" s="496">
        <v>10</v>
      </c>
      <c r="AC66" s="43">
        <v>2</v>
      </c>
      <c r="AD66" s="43">
        <v>28</v>
      </c>
      <c r="AE66" s="43" t="s">
        <v>13</v>
      </c>
      <c r="AF66" s="424" t="s">
        <v>13</v>
      </c>
      <c r="AG66" s="355" t="s">
        <v>13</v>
      </c>
      <c r="AH66" s="43" t="s">
        <v>13</v>
      </c>
      <c r="AI66" s="43" t="s">
        <v>27</v>
      </c>
      <c r="AJ66" s="43" t="s">
        <v>27</v>
      </c>
      <c r="AK66" s="43">
        <v>23</v>
      </c>
      <c r="AL66" s="43">
        <v>23</v>
      </c>
      <c r="AM66" s="43">
        <v>23</v>
      </c>
      <c r="AN66" s="43">
        <v>23</v>
      </c>
      <c r="AO66" s="43">
        <v>1</v>
      </c>
      <c r="AP66" s="721">
        <v>50</v>
      </c>
      <c r="AQ66" s="721">
        <v>50</v>
      </c>
      <c r="AR66" s="719">
        <v>50</v>
      </c>
      <c r="AS66" s="796">
        <v>80</v>
      </c>
      <c r="AT66" s="43">
        <v>1</v>
      </c>
      <c r="AU66" s="43">
        <v>23</v>
      </c>
      <c r="AV66" s="43">
        <v>23</v>
      </c>
      <c r="AW66" s="43">
        <v>23</v>
      </c>
      <c r="AX66" s="43">
        <v>23</v>
      </c>
      <c r="AY66" s="43">
        <v>23</v>
      </c>
      <c r="AZ66" s="43">
        <v>23</v>
      </c>
      <c r="BA66" s="43">
        <v>23</v>
      </c>
      <c r="BB66" s="43">
        <v>23</v>
      </c>
      <c r="BC66" s="43">
        <v>23</v>
      </c>
      <c r="BD66" s="425">
        <v>16</v>
      </c>
      <c r="BE66" s="363">
        <v>16</v>
      </c>
      <c r="BF66" s="770">
        <v>16</v>
      </c>
      <c r="BG66" s="359">
        <v>16</v>
      </c>
      <c r="BH66" s="359">
        <v>16</v>
      </c>
      <c r="BI66" s="359">
        <v>16</v>
      </c>
      <c r="BJ66" s="359">
        <v>16</v>
      </c>
      <c r="BK66" s="770">
        <v>16</v>
      </c>
      <c r="BL66" s="359">
        <v>16</v>
      </c>
      <c r="BM66" s="359">
        <v>16</v>
      </c>
      <c r="BN66" s="359">
        <v>16</v>
      </c>
      <c r="BO66" s="359">
        <v>16</v>
      </c>
      <c r="BP66" s="425">
        <v>16</v>
      </c>
      <c r="BQ66" s="363">
        <v>16</v>
      </c>
      <c r="BR66" s="359">
        <v>16</v>
      </c>
      <c r="BS66" s="43">
        <v>23</v>
      </c>
      <c r="BT66" s="43">
        <v>23</v>
      </c>
      <c r="BU66" s="43">
        <v>23</v>
      </c>
      <c r="BV66" s="43">
        <v>23</v>
      </c>
      <c r="BW66" s="43">
        <v>23</v>
      </c>
      <c r="BX66" s="43">
        <v>23</v>
      </c>
      <c r="BY66" s="43">
        <v>23</v>
      </c>
      <c r="BZ66" s="43">
        <v>23</v>
      </c>
      <c r="CA66" s="43">
        <v>23</v>
      </c>
      <c r="CB66" s="424">
        <v>23</v>
      </c>
      <c r="CC66" s="355">
        <v>23</v>
      </c>
      <c r="CD66" s="43">
        <v>23</v>
      </c>
      <c r="CE66" s="43">
        <v>23</v>
      </c>
      <c r="CF66" s="43">
        <v>23</v>
      </c>
      <c r="CG66" s="43">
        <v>23</v>
      </c>
      <c r="CH66" s="43" t="s">
        <v>14</v>
      </c>
      <c r="CI66" s="43" t="s">
        <v>14</v>
      </c>
      <c r="CJ66" s="43" t="s">
        <v>14</v>
      </c>
      <c r="CK66" s="43" t="s">
        <v>14</v>
      </c>
      <c r="CL66" s="43" t="s">
        <v>14</v>
      </c>
      <c r="CM66" s="43" t="s">
        <v>14</v>
      </c>
      <c r="CN66" s="424" t="s">
        <v>269</v>
      </c>
      <c r="CO66" s="769" t="s">
        <v>269</v>
      </c>
      <c r="CP66" s="43" t="s">
        <v>269</v>
      </c>
      <c r="CQ66" s="43" t="s">
        <v>269</v>
      </c>
      <c r="CR66" s="43" t="s">
        <v>269</v>
      </c>
      <c r="CS66" s="43" t="s">
        <v>269</v>
      </c>
      <c r="CT66" s="43">
        <v>23</v>
      </c>
      <c r="CU66" s="43">
        <v>23</v>
      </c>
      <c r="CV66" s="43">
        <v>23</v>
      </c>
      <c r="CW66" s="43">
        <v>23</v>
      </c>
      <c r="CX66" s="43">
        <v>23</v>
      </c>
      <c r="CY66" s="43">
        <v>23</v>
      </c>
      <c r="CZ66" s="424">
        <v>23</v>
      </c>
      <c r="DA66" s="355">
        <v>1</v>
      </c>
      <c r="DB66" s="793">
        <v>60</v>
      </c>
      <c r="DC66" s="793">
        <v>60</v>
      </c>
      <c r="DD66" s="793">
        <v>60</v>
      </c>
      <c r="DE66" s="793">
        <v>60</v>
      </c>
      <c r="DF66" s="43">
        <v>1</v>
      </c>
      <c r="DG66" s="43">
        <v>23</v>
      </c>
      <c r="DH66" s="43">
        <v>23</v>
      </c>
      <c r="DI66" s="43">
        <v>23</v>
      </c>
      <c r="DJ66" s="43">
        <v>23</v>
      </c>
      <c r="DK66" s="43">
        <v>23</v>
      </c>
      <c r="DL66" s="424">
        <v>23</v>
      </c>
      <c r="DM66" s="355">
        <v>23</v>
      </c>
      <c r="DN66" s="43">
        <v>23</v>
      </c>
      <c r="DO66" s="43">
        <v>1</v>
      </c>
      <c r="DP66" s="793">
        <v>50</v>
      </c>
      <c r="DQ66" s="793">
        <v>50</v>
      </c>
      <c r="DR66" s="793">
        <v>50</v>
      </c>
      <c r="DS66" s="793">
        <v>50</v>
      </c>
      <c r="DT66" s="43">
        <v>1</v>
      </c>
      <c r="DU66" s="43">
        <v>23</v>
      </c>
      <c r="DV66" s="43">
        <v>23</v>
      </c>
      <c r="DW66" s="43">
        <v>23</v>
      </c>
      <c r="DX66" s="424">
        <v>23</v>
      </c>
      <c r="DY66" s="355">
        <v>23</v>
      </c>
      <c r="DZ66" s="43">
        <v>23</v>
      </c>
      <c r="EA66" s="43">
        <v>23</v>
      </c>
      <c r="EB66" s="43">
        <v>23</v>
      </c>
      <c r="EC66" s="43">
        <v>23</v>
      </c>
      <c r="ED66" s="43">
        <v>23</v>
      </c>
      <c r="EE66" s="43">
        <v>23</v>
      </c>
      <c r="EF66" s="43">
        <v>23</v>
      </c>
      <c r="EG66" s="43">
        <v>23</v>
      </c>
      <c r="EH66" s="43">
        <v>23</v>
      </c>
      <c r="EI66" s="43">
        <v>23</v>
      </c>
      <c r="EJ66" s="424">
        <v>23</v>
      </c>
      <c r="EK66" s="355" t="s">
        <v>15</v>
      </c>
      <c r="EL66" s="43" t="s">
        <v>15</v>
      </c>
      <c r="EM66" s="43" t="s">
        <v>15</v>
      </c>
      <c r="EN66" s="43" t="s">
        <v>15</v>
      </c>
      <c r="EO66" s="43" t="s">
        <v>15</v>
      </c>
      <c r="EP66" s="43">
        <v>23</v>
      </c>
      <c r="EQ66" s="43">
        <v>23</v>
      </c>
      <c r="ER66" s="43">
        <v>23</v>
      </c>
      <c r="ES66" s="43">
        <v>23</v>
      </c>
      <c r="ET66" s="43">
        <v>23</v>
      </c>
      <c r="EU66" s="43">
        <v>23</v>
      </c>
      <c r="EV66" s="424">
        <v>23</v>
      </c>
      <c r="EW66" s="355">
        <v>23</v>
      </c>
      <c r="EX66" s="43">
        <v>23</v>
      </c>
      <c r="EY66" s="43">
        <v>23</v>
      </c>
      <c r="EZ66" s="43">
        <v>23</v>
      </c>
      <c r="FA66" s="43">
        <v>23</v>
      </c>
      <c r="FB66" s="43">
        <v>23</v>
      </c>
      <c r="FC66" s="43">
        <v>23</v>
      </c>
      <c r="FD66" s="43">
        <v>23</v>
      </c>
      <c r="FE66" s="43">
        <v>23</v>
      </c>
      <c r="FF66" s="43">
        <v>23</v>
      </c>
      <c r="FG66" s="43">
        <v>23</v>
      </c>
      <c r="FH66" s="424">
        <v>23</v>
      </c>
      <c r="FI66" s="355">
        <v>23</v>
      </c>
      <c r="FJ66" s="43">
        <v>23</v>
      </c>
      <c r="FK66" s="43">
        <v>23</v>
      </c>
      <c r="FL66" s="43">
        <v>23</v>
      </c>
      <c r="FM66" s="43">
        <v>23</v>
      </c>
      <c r="FN66" s="43">
        <v>23</v>
      </c>
      <c r="FO66" s="43">
        <v>23</v>
      </c>
      <c r="FP66" s="43">
        <v>23</v>
      </c>
      <c r="FQ66" s="43">
        <v>23</v>
      </c>
      <c r="FR66" s="43">
        <v>23</v>
      </c>
      <c r="FS66" s="43">
        <v>23</v>
      </c>
      <c r="FT66" s="424">
        <v>23</v>
      </c>
      <c r="FU66" s="355">
        <v>23</v>
      </c>
      <c r="FV66" s="43">
        <v>23</v>
      </c>
      <c r="FW66" s="43">
        <v>23</v>
      </c>
      <c r="FX66" s="43">
        <v>23</v>
      </c>
      <c r="FY66" s="43">
        <v>23</v>
      </c>
      <c r="FZ66" s="43">
        <v>23</v>
      </c>
      <c r="GA66" s="43">
        <v>23</v>
      </c>
      <c r="GB66" s="43">
        <v>23</v>
      </c>
      <c r="GC66" s="43">
        <v>23</v>
      </c>
      <c r="GD66" s="43">
        <v>23</v>
      </c>
      <c r="GE66" s="43">
        <v>23</v>
      </c>
      <c r="GF66" s="424">
        <v>23</v>
      </c>
      <c r="GG66" s="355">
        <v>23</v>
      </c>
      <c r="GH66" s="43">
        <v>23</v>
      </c>
      <c r="GI66" s="43">
        <v>23</v>
      </c>
      <c r="GJ66" s="43">
        <v>23</v>
      </c>
      <c r="GK66" s="43">
        <v>23</v>
      </c>
      <c r="GL66" s="43">
        <v>23</v>
      </c>
      <c r="GM66" s="43">
        <v>23</v>
      </c>
      <c r="GN66" s="43">
        <v>23</v>
      </c>
      <c r="GO66" s="43" t="s">
        <v>195</v>
      </c>
      <c r="GP66" s="43" t="s">
        <v>195</v>
      </c>
      <c r="GQ66" s="43" t="s">
        <v>195</v>
      </c>
      <c r="GR66" s="424" t="s">
        <v>195</v>
      </c>
      <c r="GS66" s="410">
        <v>3127</v>
      </c>
      <c r="GT66" s="384">
        <f t="shared" si="13"/>
        <v>7145</v>
      </c>
      <c r="GU66" s="154">
        <f t="shared" si="14"/>
        <v>1.75</v>
      </c>
      <c r="GV66" s="457">
        <f t="shared" si="15"/>
        <v>0.25</v>
      </c>
      <c r="GW66" s="487">
        <f>ROUND([5]Résumé!$P73/30.4,0)</f>
        <v>24</v>
      </c>
      <c r="GX66" s="186" t="str">
        <f t="shared" si="16"/>
        <v>D660</v>
      </c>
      <c r="GY66" s="374">
        <f t="shared" si="12"/>
        <v>42430</v>
      </c>
      <c r="GZ66" s="374" t="str">
        <f>IF(COUNTIF($I56:$GR56,$GZ$12)=0,"N",HLOOKUP($GZ$12,$I56:$GR$80,$HG66,FALSE))</f>
        <v>N</v>
      </c>
      <c r="HA66" s="374">
        <f>IF(COUNTIF($I56:$GR56,$HA$12)=0,"N",HLOOKUP($HA$12,$I56:$GR$80,$HG66,FALSE))</f>
        <v>42430</v>
      </c>
      <c r="HB66" s="374">
        <f>IF(COUNTIF($I56:$GR56,$HB$12)=0,"N",HLOOKUP($HB$12,$I56:$GR$80,$HG66,FALSE))</f>
        <v>44287</v>
      </c>
      <c r="HC66" s="374">
        <f>IF(COUNTIF($I56:$GR56,$HC$12)=0,"N",HLOOKUP($HC$12,$I56:$GR$80,$HG66,FALSE))</f>
        <v>46143</v>
      </c>
      <c r="HD66" s="374" t="str">
        <f>IF(COUNTIF($I56:$GR56,$HD$12)=0,"N",HLOOKUP($HD$12,$I56:$GR$80,$HG66,FALSE))</f>
        <v>N</v>
      </c>
      <c r="HE66" s="374" t="str">
        <f>IF(COUNTIF($I56:$GR56,$HE$12)=0,"N",HLOOKUP($HE$12,$I56:$GR$80,$HG66,FALSE))</f>
        <v>N</v>
      </c>
      <c r="HF66" s="186">
        <v>55</v>
      </c>
      <c r="HG66" s="186">
        <v>25</v>
      </c>
      <c r="HH66" s="374" t="str">
        <f t="shared" si="6"/>
        <v>N</v>
      </c>
      <c r="HI66" s="374">
        <f t="shared" si="7"/>
        <v>42430</v>
      </c>
      <c r="HJ66" s="374">
        <f t="shared" si="8"/>
        <v>44287</v>
      </c>
      <c r="HK66" s="374">
        <f t="shared" si="9"/>
        <v>46143</v>
      </c>
      <c r="HL66" s="374" t="str">
        <f t="shared" si="10"/>
        <v>N</v>
      </c>
      <c r="HM66" s="374" t="str">
        <f t="shared" si="11"/>
        <v>N</v>
      </c>
      <c r="HN66" s="374" t="str">
        <f>IF(COUNTIF($I56:$GR56,"F")=0,"",HLOOKUP("F",$I56:$GR$80,$HG66,FALSE))</f>
        <v/>
      </c>
    </row>
    <row r="67" spans="1:224" ht="15.75" customHeight="1" x14ac:dyDescent="0.2">
      <c r="A67" s="526" t="str">
        <f>[5]Résumé!$I74</f>
        <v>V15</v>
      </c>
      <c r="B67" s="527" t="s">
        <v>278</v>
      </c>
      <c r="C67" s="528">
        <f>'[2]AT 1292-15'!$AC94</f>
        <v>739</v>
      </c>
      <c r="D67" s="529"/>
      <c r="E67" s="526" t="s">
        <v>194</v>
      </c>
      <c r="F67" s="526">
        <f>[5]Résumé!$J74</f>
        <v>42876</v>
      </c>
      <c r="G67" s="530">
        <f t="shared" ref="G67:G79" si="17">GY77</f>
        <v>43070</v>
      </c>
      <c r="H67" s="208" t="s">
        <v>173</v>
      </c>
      <c r="I67" s="501" t="s">
        <v>194</v>
      </c>
      <c r="J67" s="501" t="s">
        <v>194</v>
      </c>
      <c r="K67" s="501" t="s">
        <v>194</v>
      </c>
      <c r="L67" s="501" t="s">
        <v>194</v>
      </c>
      <c r="M67" s="501" t="s">
        <v>194</v>
      </c>
      <c r="N67" s="501" t="s">
        <v>194</v>
      </c>
      <c r="O67" s="501" t="s">
        <v>194</v>
      </c>
      <c r="P67" s="501" t="s">
        <v>194</v>
      </c>
      <c r="Q67" s="501" t="s">
        <v>194</v>
      </c>
      <c r="R67" s="501" t="s">
        <v>194</v>
      </c>
      <c r="S67" s="501" t="s">
        <v>194</v>
      </c>
      <c r="T67" s="502" t="s">
        <v>194</v>
      </c>
      <c r="U67" s="495" t="s">
        <v>194</v>
      </c>
      <c r="V67" s="496" t="s">
        <v>194</v>
      </c>
      <c r="W67" s="496" t="s">
        <v>194</v>
      </c>
      <c r="X67" s="496" t="s">
        <v>194</v>
      </c>
      <c r="Y67" s="496" t="s">
        <v>194</v>
      </c>
      <c r="Z67" s="496" t="s">
        <v>194</v>
      </c>
      <c r="AA67" s="496" t="s">
        <v>194</v>
      </c>
      <c r="AB67" s="496" t="s">
        <v>194</v>
      </c>
      <c r="AC67" s="496" t="s">
        <v>194</v>
      </c>
      <c r="AD67" s="496" t="s">
        <v>194</v>
      </c>
      <c r="AE67" s="43" t="s">
        <v>194</v>
      </c>
      <c r="AF67" s="424" t="s">
        <v>194</v>
      </c>
      <c r="AG67" s="355" t="s">
        <v>194</v>
      </c>
      <c r="AH67" s="43" t="s">
        <v>194</v>
      </c>
      <c r="AI67" s="43" t="s">
        <v>194</v>
      </c>
      <c r="AJ67" s="43" t="s">
        <v>194</v>
      </c>
      <c r="AK67" s="43" t="s">
        <v>194</v>
      </c>
      <c r="AL67" s="43" t="s">
        <v>194</v>
      </c>
      <c r="AM67" s="43" t="s">
        <v>194</v>
      </c>
      <c r="AN67" s="43" t="s">
        <v>194</v>
      </c>
      <c r="AO67" s="43" t="s">
        <v>194</v>
      </c>
      <c r="AP67" s="43" t="s">
        <v>194</v>
      </c>
      <c r="AQ67" s="43" t="s">
        <v>194</v>
      </c>
      <c r="AR67" s="43" t="s">
        <v>13</v>
      </c>
      <c r="AS67" s="43" t="s">
        <v>13</v>
      </c>
      <c r="AT67" s="43" t="s">
        <v>13</v>
      </c>
      <c r="AU67" s="43" t="s">
        <v>13</v>
      </c>
      <c r="AV67" s="43" t="s">
        <v>13</v>
      </c>
      <c r="AW67" s="43" t="s">
        <v>13</v>
      </c>
      <c r="AX67" s="43" t="s">
        <v>194</v>
      </c>
      <c r="AY67" s="43" t="s">
        <v>194</v>
      </c>
      <c r="AZ67" s="43" t="s">
        <v>194</v>
      </c>
      <c r="BA67" s="43" t="s">
        <v>194</v>
      </c>
      <c r="BB67" s="43" t="s">
        <v>277</v>
      </c>
      <c r="BC67" s="43" t="s">
        <v>277</v>
      </c>
      <c r="BD67" s="424" t="s">
        <v>194</v>
      </c>
      <c r="BE67" s="355" t="s">
        <v>194</v>
      </c>
      <c r="BF67" s="43" t="s">
        <v>194</v>
      </c>
      <c r="BG67" s="43" t="s">
        <v>194</v>
      </c>
      <c r="BH67" s="43" t="s">
        <v>194</v>
      </c>
      <c r="BI67" s="43" t="s">
        <v>194</v>
      </c>
      <c r="BJ67" s="43" t="s">
        <v>194</v>
      </c>
      <c r="BK67" s="43" t="s">
        <v>194</v>
      </c>
      <c r="BL67" s="43" t="s">
        <v>194</v>
      </c>
      <c r="BM67" s="43" t="s">
        <v>194</v>
      </c>
      <c r="BN67" s="43" t="s">
        <v>194</v>
      </c>
      <c r="BO67" s="43" t="s">
        <v>194</v>
      </c>
      <c r="BP67" s="424" t="s">
        <v>194</v>
      </c>
      <c r="BQ67" s="355" t="s">
        <v>194</v>
      </c>
      <c r="BR67" s="43" t="s">
        <v>194</v>
      </c>
      <c r="BS67" s="43" t="s">
        <v>194</v>
      </c>
      <c r="BT67" s="43" t="s">
        <v>194</v>
      </c>
      <c r="BU67" s="43" t="s">
        <v>194</v>
      </c>
      <c r="BV67" s="43" t="s">
        <v>194</v>
      </c>
      <c r="BW67" s="43" t="s">
        <v>194</v>
      </c>
      <c r="BX67" s="43" t="s">
        <v>194</v>
      </c>
      <c r="BY67" s="43" t="s">
        <v>194</v>
      </c>
      <c r="BZ67" s="43" t="s">
        <v>194</v>
      </c>
      <c r="CA67" s="43" t="s">
        <v>194</v>
      </c>
      <c r="CB67" s="424" t="s">
        <v>194</v>
      </c>
      <c r="CC67" s="355" t="s">
        <v>194</v>
      </c>
      <c r="CD67" s="43" t="s">
        <v>194</v>
      </c>
      <c r="CE67" s="43" t="s">
        <v>194</v>
      </c>
      <c r="CF67" s="43" t="s">
        <v>194</v>
      </c>
      <c r="CG67" s="43" t="s">
        <v>194</v>
      </c>
      <c r="CH67" s="43" t="s">
        <v>194</v>
      </c>
      <c r="CI67" s="43" t="s">
        <v>194</v>
      </c>
      <c r="CJ67" s="43" t="s">
        <v>194</v>
      </c>
      <c r="CK67" s="43" t="s">
        <v>194</v>
      </c>
      <c r="CL67" s="43" t="s">
        <v>194</v>
      </c>
      <c r="CM67" s="43" t="s">
        <v>194</v>
      </c>
      <c r="CN67" s="424" t="s">
        <v>194</v>
      </c>
      <c r="CO67" s="355" t="s">
        <v>194</v>
      </c>
      <c r="CP67" s="43" t="s">
        <v>194</v>
      </c>
      <c r="CQ67" s="43" t="s">
        <v>194</v>
      </c>
      <c r="CR67" s="43" t="s">
        <v>194</v>
      </c>
      <c r="CS67" s="43" t="s">
        <v>194</v>
      </c>
      <c r="CT67" s="43" t="s">
        <v>194</v>
      </c>
      <c r="CU67" s="43" t="s">
        <v>194</v>
      </c>
      <c r="CV67" s="43" t="s">
        <v>194</v>
      </c>
      <c r="CW67" s="43" t="s">
        <v>194</v>
      </c>
      <c r="CX67" s="43" t="s">
        <v>194</v>
      </c>
      <c r="CY67" s="43" t="s">
        <v>194</v>
      </c>
      <c r="CZ67" s="424" t="s">
        <v>194</v>
      </c>
      <c r="DA67" s="769" t="s">
        <v>194</v>
      </c>
      <c r="DB67" s="43" t="s">
        <v>194</v>
      </c>
      <c r="DC67" s="43" t="s">
        <v>194</v>
      </c>
      <c r="DD67" s="43" t="s">
        <v>14</v>
      </c>
      <c r="DE67" s="43" t="s">
        <v>14</v>
      </c>
      <c r="DF67" s="424" t="s">
        <v>14</v>
      </c>
      <c r="DG67" s="355" t="s">
        <v>14</v>
      </c>
      <c r="DH67" s="43" t="s">
        <v>14</v>
      </c>
      <c r="DI67" s="43" t="s">
        <v>14</v>
      </c>
      <c r="DJ67" s="43" t="s">
        <v>194</v>
      </c>
      <c r="DK67" s="43" t="s">
        <v>194</v>
      </c>
      <c r="DL67" s="424" t="s">
        <v>194</v>
      </c>
      <c r="DM67" s="355" t="s">
        <v>194</v>
      </c>
      <c r="DN67" s="43" t="s">
        <v>194</v>
      </c>
      <c r="DO67" s="43" t="s">
        <v>194</v>
      </c>
      <c r="DP67" s="43" t="s">
        <v>194</v>
      </c>
      <c r="DQ67" s="43" t="s">
        <v>194</v>
      </c>
      <c r="DR67" s="43" t="s">
        <v>194</v>
      </c>
      <c r="DS67" s="43" t="s">
        <v>194</v>
      </c>
      <c r="DT67" s="43" t="s">
        <v>194</v>
      </c>
      <c r="DU67" s="43" t="s">
        <v>194</v>
      </c>
      <c r="DV67" s="43" t="s">
        <v>194</v>
      </c>
      <c r="DW67" s="43" t="s">
        <v>194</v>
      </c>
      <c r="DX67" s="424" t="s">
        <v>194</v>
      </c>
      <c r="DY67" s="355" t="s">
        <v>194</v>
      </c>
      <c r="DZ67" s="43" t="s">
        <v>194</v>
      </c>
      <c r="EA67" s="43" t="s">
        <v>194</v>
      </c>
      <c r="EB67" s="43" t="s">
        <v>194</v>
      </c>
      <c r="EC67" s="43" t="s">
        <v>194</v>
      </c>
      <c r="ED67" s="43" t="s">
        <v>194</v>
      </c>
      <c r="EE67" s="43" t="s">
        <v>194</v>
      </c>
      <c r="EF67" s="43" t="s">
        <v>194</v>
      </c>
      <c r="EG67" s="43" t="s">
        <v>194</v>
      </c>
      <c r="EH67" s="43" t="s">
        <v>194</v>
      </c>
      <c r="EI67" s="43" t="s">
        <v>194</v>
      </c>
      <c r="EJ67" s="424" t="s">
        <v>194</v>
      </c>
      <c r="EK67" s="355" t="s">
        <v>194</v>
      </c>
      <c r="EL67" s="43" t="s">
        <v>194</v>
      </c>
      <c r="EM67" s="43" t="s">
        <v>194</v>
      </c>
      <c r="EN67" s="43" t="s">
        <v>194</v>
      </c>
      <c r="EO67" s="43" t="s">
        <v>194</v>
      </c>
      <c r="EP67" s="43" t="s">
        <v>194</v>
      </c>
      <c r="EQ67" s="43" t="s">
        <v>194</v>
      </c>
      <c r="ER67" s="43" t="s">
        <v>194</v>
      </c>
      <c r="ES67" s="43" t="s">
        <v>194</v>
      </c>
      <c r="ET67" s="43" t="s">
        <v>194</v>
      </c>
      <c r="EU67" s="43" t="s">
        <v>194</v>
      </c>
      <c r="EV67" s="424" t="s">
        <v>194</v>
      </c>
      <c r="EW67" s="355" t="s">
        <v>194</v>
      </c>
      <c r="EX67" s="43" t="s">
        <v>194</v>
      </c>
      <c r="EY67" s="43" t="s">
        <v>194</v>
      </c>
      <c r="EZ67" s="43" t="s">
        <v>194</v>
      </c>
      <c r="FA67" s="43" t="s">
        <v>194</v>
      </c>
      <c r="FB67" s="43" t="s">
        <v>194</v>
      </c>
      <c r="FC67" s="43" t="s">
        <v>194</v>
      </c>
      <c r="FD67" s="43" t="s">
        <v>194</v>
      </c>
      <c r="FE67" s="43" t="s">
        <v>194</v>
      </c>
      <c r="FF67" s="43" t="s">
        <v>194</v>
      </c>
      <c r="FG67" s="43" t="s">
        <v>194</v>
      </c>
      <c r="FH67" s="424" t="s">
        <v>194</v>
      </c>
      <c r="FI67" s="355" t="s">
        <v>194</v>
      </c>
      <c r="FJ67" s="43" t="s">
        <v>194</v>
      </c>
      <c r="FK67" s="43" t="s">
        <v>194</v>
      </c>
      <c r="FL67" s="43" t="s">
        <v>194</v>
      </c>
      <c r="FM67" s="43" t="s">
        <v>194</v>
      </c>
      <c r="FN67" s="43" t="s">
        <v>194</v>
      </c>
      <c r="FO67" s="43" t="s">
        <v>194</v>
      </c>
      <c r="FP67" s="43" t="s">
        <v>194</v>
      </c>
      <c r="FQ67" s="43" t="s">
        <v>15</v>
      </c>
      <c r="FR67" s="43" t="s">
        <v>15</v>
      </c>
      <c r="FS67" s="43" t="s">
        <v>15</v>
      </c>
      <c r="FT67" s="43" t="s">
        <v>15</v>
      </c>
      <c r="FU67" s="355" t="s">
        <v>15</v>
      </c>
      <c r="FV67" s="43" t="s">
        <v>194</v>
      </c>
      <c r="FW67" s="43" t="s">
        <v>194</v>
      </c>
      <c r="FX67" s="43" t="s">
        <v>194</v>
      </c>
      <c r="FY67" s="43" t="s">
        <v>194</v>
      </c>
      <c r="FZ67" s="43" t="s">
        <v>194</v>
      </c>
      <c r="GA67" s="43" t="s">
        <v>194</v>
      </c>
      <c r="GB67" s="43" t="s">
        <v>194</v>
      </c>
      <c r="GC67" s="43" t="s">
        <v>194</v>
      </c>
      <c r="GD67" s="43" t="s">
        <v>194</v>
      </c>
      <c r="GE67" s="43" t="s">
        <v>194</v>
      </c>
      <c r="GF67" s="424" t="s">
        <v>194</v>
      </c>
      <c r="GG67" s="355" t="s">
        <v>194</v>
      </c>
      <c r="GH67" s="43" t="s">
        <v>194</v>
      </c>
      <c r="GI67" s="43" t="s">
        <v>194</v>
      </c>
      <c r="GJ67" s="43" t="s">
        <v>194</v>
      </c>
      <c r="GK67" s="43" t="s">
        <v>194</v>
      </c>
      <c r="GL67" s="43" t="s">
        <v>194</v>
      </c>
      <c r="GM67" s="43" t="s">
        <v>194</v>
      </c>
      <c r="GN67" s="43" t="s">
        <v>194</v>
      </c>
      <c r="GO67" s="43" t="s">
        <v>195</v>
      </c>
      <c r="GP67" s="43" t="s">
        <v>195</v>
      </c>
      <c r="GQ67" s="43" t="s">
        <v>195</v>
      </c>
      <c r="GR67" s="424" t="s">
        <v>195</v>
      </c>
      <c r="GS67" s="410">
        <v>906</v>
      </c>
      <c r="GT67" s="384">
        <f t="shared" ref="GT67:GT79" si="18">SUM(I67:GS67)</f>
        <v>906</v>
      </c>
      <c r="GU67" s="518">
        <f t="shared" ref="GU67:GU79" si="19">COUNTIF(X67:GR67,$GU$2)/4</f>
        <v>0</v>
      </c>
      <c r="GV67" s="20">
        <f t="shared" ref="GV67:GV79" si="20">COUNTIF(X67:GR67,$GV$2)/4</f>
        <v>0</v>
      </c>
      <c r="GW67" s="487">
        <f>ROUND([5]Résumé!$P74/30.4,0)</f>
        <v>24</v>
      </c>
      <c r="GX67" s="186" t="str">
        <f t="shared" si="16"/>
        <v>D661</v>
      </c>
      <c r="GY67" s="374">
        <f t="shared" si="12"/>
        <v>43040</v>
      </c>
      <c r="GZ67" s="374" t="str">
        <f>IF(COUNTIF($I57:$GR57,$GZ$12)=0,"N",HLOOKUP($GZ$12,$I57:$GR$80,$HG67,FALSE))</f>
        <v>N</v>
      </c>
      <c r="HA67" s="374" t="str">
        <f>IF(COUNTIF($I57:$GR57,$HA$12)=0,"N",HLOOKUP($HA$12,$I57:$GR$80,$HG67,FALSE))</f>
        <v>N</v>
      </c>
      <c r="HB67" s="374">
        <f>IF(COUNTIF($I57:$GR57,$HB$12)=0,"N",HLOOKUP($HB$12,$I57:$GR$80,$HG67,FALSE))</f>
        <v>43040</v>
      </c>
      <c r="HC67" s="374">
        <f>IF(COUNTIF($I57:$GR57,$HC$12)=0,"N",HLOOKUP($HC$12,$I57:$GR$80,$HG67,FALSE))</f>
        <v>44593</v>
      </c>
      <c r="HD67" s="374">
        <f>IF(COUNTIF($I57:$GR57,$HD$12)=0,"N",HLOOKUP($HD$12,$I57:$GR$80,$HG67,FALSE))</f>
        <v>46388</v>
      </c>
      <c r="HE67" s="374" t="str">
        <f>IF(COUNTIF($I57:$GR57,$HE$12)=0,"N",HLOOKUP($HE$12,$I57:$GR$80,$HG67,FALSE))</f>
        <v>N</v>
      </c>
      <c r="HF67" s="186">
        <v>56</v>
      </c>
      <c r="HG67" s="186">
        <v>24</v>
      </c>
      <c r="HH67" s="374" t="str">
        <f t="shared" si="6"/>
        <v>N</v>
      </c>
      <c r="HI67" s="374" t="str">
        <f t="shared" si="7"/>
        <v>N</v>
      </c>
      <c r="HJ67" s="374">
        <f t="shared" si="8"/>
        <v>43040</v>
      </c>
      <c r="HK67" s="374">
        <f t="shared" si="9"/>
        <v>44593</v>
      </c>
      <c r="HL67" s="374">
        <f t="shared" si="10"/>
        <v>46388</v>
      </c>
      <c r="HM67" s="374" t="str">
        <f t="shared" si="11"/>
        <v>N</v>
      </c>
      <c r="HN67" s="374" t="str">
        <f>IF(COUNTIF($I57:$GR57,"F")=0,"",HLOOKUP("F",$I57:$GR$80,$HG67,FALSE))</f>
        <v/>
      </c>
    </row>
    <row r="68" spans="1:224" ht="15.75" customHeight="1" x14ac:dyDescent="0.2">
      <c r="A68" s="5" t="str">
        <f>[5]Résumé!$I75</f>
        <v>V15</v>
      </c>
      <c r="B68" s="36">
        <f>[5]Résumé!$L75</f>
        <v>1114.83</v>
      </c>
      <c r="C68" s="36" t="str">
        <f>'[2]AT 1292-15'!$AC95</f>
        <v>-</v>
      </c>
      <c r="D68" s="525" t="str">
        <f>'[6]Etat actuel'!$AD62</f>
        <v>EMRSVAFGI</v>
      </c>
      <c r="E68" s="164" t="s">
        <v>31</v>
      </c>
      <c r="F68" s="5">
        <f>[5]Résumé!$J75</f>
        <v>43701</v>
      </c>
      <c r="G68" s="14">
        <f t="shared" si="17"/>
        <v>43952</v>
      </c>
      <c r="H68" s="207" t="s">
        <v>174</v>
      </c>
      <c r="I68" s="493">
        <v>0</v>
      </c>
      <c r="J68" s="493">
        <v>0</v>
      </c>
      <c r="K68" s="493">
        <v>0</v>
      </c>
      <c r="L68" s="493">
        <v>0</v>
      </c>
      <c r="M68" s="493">
        <v>0</v>
      </c>
      <c r="N68" s="493">
        <v>0</v>
      </c>
      <c r="O68" s="493">
        <v>0</v>
      </c>
      <c r="P68" s="493">
        <v>0</v>
      </c>
      <c r="Q68" s="497">
        <v>0</v>
      </c>
      <c r="R68" s="497">
        <v>12</v>
      </c>
      <c r="S68" s="497">
        <v>8</v>
      </c>
      <c r="T68" s="498">
        <v>4</v>
      </c>
      <c r="U68" s="499">
        <v>22</v>
      </c>
      <c r="V68" s="497">
        <v>21</v>
      </c>
      <c r="W68" s="497">
        <v>19</v>
      </c>
      <c r="X68" s="497"/>
      <c r="Y68" s="497"/>
      <c r="Z68" s="359"/>
      <c r="AA68" s="359"/>
      <c r="AB68" s="359"/>
      <c r="AC68" s="359"/>
      <c r="AD68" s="359"/>
      <c r="AE68" s="359">
        <v>16</v>
      </c>
      <c r="AF68" s="425">
        <v>16</v>
      </c>
      <c r="AG68" s="363">
        <v>16</v>
      </c>
      <c r="AH68" s="359">
        <v>16</v>
      </c>
      <c r="AI68" s="359">
        <v>16</v>
      </c>
      <c r="AJ68" s="359">
        <v>16</v>
      </c>
      <c r="AK68" s="359">
        <v>16</v>
      </c>
      <c r="AL68" s="359">
        <v>16</v>
      </c>
      <c r="AM68" s="359">
        <v>16</v>
      </c>
      <c r="AN68" s="359">
        <v>16</v>
      </c>
      <c r="AO68" s="359">
        <v>16</v>
      </c>
      <c r="AP68" s="359">
        <v>16</v>
      </c>
      <c r="AQ68" s="359">
        <v>16</v>
      </c>
      <c r="AR68" s="425">
        <v>16</v>
      </c>
      <c r="AS68" s="363">
        <v>16</v>
      </c>
      <c r="AT68" s="359">
        <v>16</v>
      </c>
      <c r="AU68" s="359">
        <v>16</v>
      </c>
      <c r="AV68" s="359">
        <v>16</v>
      </c>
      <c r="AW68" s="359">
        <v>16</v>
      </c>
      <c r="AX68" s="359">
        <v>16</v>
      </c>
      <c r="AY68" s="43">
        <v>23</v>
      </c>
      <c r="AZ68" s="43">
        <v>23</v>
      </c>
      <c r="BA68" s="43">
        <v>23</v>
      </c>
      <c r="BB68" s="43">
        <v>23</v>
      </c>
      <c r="BC68" s="43">
        <v>23</v>
      </c>
      <c r="BD68" s="424">
        <v>23</v>
      </c>
      <c r="BE68" s="355">
        <v>23</v>
      </c>
      <c r="BF68" s="43">
        <v>23</v>
      </c>
      <c r="BG68" s="43">
        <v>23</v>
      </c>
      <c r="BH68" s="43">
        <v>23</v>
      </c>
      <c r="BI68" s="43">
        <v>23</v>
      </c>
      <c r="BJ68" s="43">
        <v>23</v>
      </c>
      <c r="BK68" s="43">
        <v>23</v>
      </c>
      <c r="BL68" s="43">
        <v>23</v>
      </c>
      <c r="BM68" s="43">
        <v>23</v>
      </c>
      <c r="BN68" s="43">
        <v>23</v>
      </c>
      <c r="BO68" s="43">
        <v>23</v>
      </c>
      <c r="BP68" s="424">
        <v>23</v>
      </c>
      <c r="BQ68" s="355">
        <v>23</v>
      </c>
      <c r="BR68" s="43">
        <v>23</v>
      </c>
      <c r="BS68" s="43">
        <v>23</v>
      </c>
      <c r="BT68" s="424">
        <v>23</v>
      </c>
      <c r="BU68" s="355" t="s">
        <v>13</v>
      </c>
      <c r="BV68" s="424" t="s">
        <v>13</v>
      </c>
      <c r="BW68" s="424" t="s">
        <v>13</v>
      </c>
      <c r="BX68" s="43" t="s">
        <v>13</v>
      </c>
      <c r="BY68" s="424" t="s">
        <v>13</v>
      </c>
      <c r="BZ68" s="43" t="s">
        <v>269</v>
      </c>
      <c r="CA68" s="43" t="s">
        <v>269</v>
      </c>
      <c r="CB68" s="424" t="s">
        <v>269</v>
      </c>
      <c r="CC68" s="355" t="s">
        <v>269</v>
      </c>
      <c r="CD68" s="43" t="s">
        <v>269</v>
      </c>
      <c r="CE68" s="43" t="s">
        <v>269</v>
      </c>
      <c r="CF68" s="43">
        <v>23</v>
      </c>
      <c r="CG68" s="43">
        <v>23</v>
      </c>
      <c r="CH68" s="43">
        <v>23</v>
      </c>
      <c r="CI68" s="43">
        <v>23</v>
      </c>
      <c r="CJ68" s="43">
        <v>23</v>
      </c>
      <c r="CK68" s="43">
        <v>23</v>
      </c>
      <c r="CL68" s="43">
        <v>23</v>
      </c>
      <c r="CM68" s="43">
        <v>1</v>
      </c>
      <c r="CN68" s="794">
        <v>50</v>
      </c>
      <c r="CO68" s="795">
        <v>50</v>
      </c>
      <c r="CP68" s="793">
        <v>50</v>
      </c>
      <c r="CQ68" s="793">
        <v>50</v>
      </c>
      <c r="CR68" s="43">
        <v>1</v>
      </c>
      <c r="CS68" s="43">
        <v>23</v>
      </c>
      <c r="CT68" s="43">
        <v>23</v>
      </c>
      <c r="CU68" s="43">
        <v>23</v>
      </c>
      <c r="CV68" s="43">
        <v>23</v>
      </c>
      <c r="CW68" s="43">
        <v>23</v>
      </c>
      <c r="CX68" s="43">
        <v>23</v>
      </c>
      <c r="CY68" s="43">
        <v>23</v>
      </c>
      <c r="CZ68" s="424">
        <v>23</v>
      </c>
      <c r="DA68" s="355">
        <v>23</v>
      </c>
      <c r="DB68" s="43">
        <v>23</v>
      </c>
      <c r="DC68" s="43">
        <v>23</v>
      </c>
      <c r="DD68" s="43">
        <v>23</v>
      </c>
      <c r="DE68" s="43">
        <v>23</v>
      </c>
      <c r="DF68" s="43">
        <v>23</v>
      </c>
      <c r="DG68" s="43">
        <v>23</v>
      </c>
      <c r="DH68" s="43">
        <v>23</v>
      </c>
      <c r="DI68" s="43">
        <v>23</v>
      </c>
      <c r="DJ68" s="43">
        <v>23</v>
      </c>
      <c r="DK68" s="43">
        <v>23</v>
      </c>
      <c r="DL68" s="424">
        <v>23</v>
      </c>
      <c r="DM68" s="769" t="s">
        <v>14</v>
      </c>
      <c r="DN68" s="43" t="s">
        <v>14</v>
      </c>
      <c r="DO68" s="43" t="s">
        <v>14</v>
      </c>
      <c r="DP68" s="43" t="s">
        <v>14</v>
      </c>
      <c r="DQ68" s="43" t="s">
        <v>14</v>
      </c>
      <c r="DR68" s="43">
        <v>23</v>
      </c>
      <c r="DS68" s="43">
        <v>23</v>
      </c>
      <c r="DT68" s="359">
        <v>16</v>
      </c>
      <c r="DU68" s="359">
        <v>16</v>
      </c>
      <c r="DV68" s="359">
        <v>16</v>
      </c>
      <c r="DW68" s="359">
        <v>16</v>
      </c>
      <c r="DX68" s="425">
        <v>16</v>
      </c>
      <c r="DY68" s="363">
        <v>16</v>
      </c>
      <c r="DZ68" s="359">
        <v>16</v>
      </c>
      <c r="EA68" s="359">
        <v>16</v>
      </c>
      <c r="EB68" s="359">
        <v>16</v>
      </c>
      <c r="EC68" s="359">
        <v>16</v>
      </c>
      <c r="ED68" s="359">
        <v>16</v>
      </c>
      <c r="EE68" s="359">
        <v>16</v>
      </c>
      <c r="EF68" s="359">
        <v>16</v>
      </c>
      <c r="EG68" s="359">
        <v>16</v>
      </c>
      <c r="EH68" s="359">
        <v>16</v>
      </c>
      <c r="EI68" s="359">
        <v>16</v>
      </c>
      <c r="EJ68" s="826">
        <v>16</v>
      </c>
      <c r="EK68" s="363">
        <v>16</v>
      </c>
      <c r="EL68" s="359">
        <v>16</v>
      </c>
      <c r="EM68" s="359">
        <v>16</v>
      </c>
      <c r="EN68" s="359">
        <v>16</v>
      </c>
      <c r="EO68" s="359">
        <v>16</v>
      </c>
      <c r="EP68" s="359">
        <v>16</v>
      </c>
      <c r="EQ68" s="43">
        <v>23</v>
      </c>
      <c r="ER68" s="43">
        <v>23</v>
      </c>
      <c r="ES68" s="43">
        <v>23</v>
      </c>
      <c r="ET68" s="43">
        <v>23</v>
      </c>
      <c r="EU68" s="43">
        <v>23</v>
      </c>
      <c r="EV68" s="424">
        <v>23</v>
      </c>
      <c r="EW68" s="355">
        <v>23</v>
      </c>
      <c r="EX68" s="43">
        <v>23</v>
      </c>
      <c r="EY68" s="43">
        <v>23</v>
      </c>
      <c r="EZ68" s="43">
        <v>23</v>
      </c>
      <c r="FA68" s="43">
        <v>23</v>
      </c>
      <c r="FB68" s="43">
        <v>23</v>
      </c>
      <c r="FC68" s="43">
        <v>23</v>
      </c>
      <c r="FD68" s="43">
        <v>23</v>
      </c>
      <c r="FE68" s="43">
        <v>23</v>
      </c>
      <c r="FF68" s="43">
        <v>23</v>
      </c>
      <c r="FG68" s="43">
        <v>23</v>
      </c>
      <c r="FH68" s="424">
        <v>23</v>
      </c>
      <c r="FI68" s="355">
        <v>23</v>
      </c>
      <c r="FJ68" s="43">
        <v>23</v>
      </c>
      <c r="FK68" s="43">
        <v>23</v>
      </c>
      <c r="FL68" s="43">
        <v>23</v>
      </c>
      <c r="FM68" s="43">
        <v>23</v>
      </c>
      <c r="FN68" s="43">
        <v>23</v>
      </c>
      <c r="FO68" s="43">
        <v>23</v>
      </c>
      <c r="FP68" s="43" t="s">
        <v>15</v>
      </c>
      <c r="FQ68" s="43" t="s">
        <v>15</v>
      </c>
      <c r="FR68" s="43" t="s">
        <v>15</v>
      </c>
      <c r="FS68" s="43" t="s">
        <v>15</v>
      </c>
      <c r="FT68" s="424" t="s">
        <v>15</v>
      </c>
      <c r="FU68" s="355">
        <v>23</v>
      </c>
      <c r="FV68" s="43">
        <v>23</v>
      </c>
      <c r="FW68" s="43">
        <v>23</v>
      </c>
      <c r="FX68" s="43">
        <v>23</v>
      </c>
      <c r="FY68" s="43">
        <v>23</v>
      </c>
      <c r="FZ68" s="43">
        <v>23</v>
      </c>
      <c r="GA68" s="43">
        <v>23</v>
      </c>
      <c r="GB68" s="43">
        <v>23</v>
      </c>
      <c r="GC68" s="43">
        <v>23</v>
      </c>
      <c r="GD68" s="43">
        <v>23</v>
      </c>
      <c r="GE68" s="43">
        <v>23</v>
      </c>
      <c r="GF68" s="424">
        <v>23</v>
      </c>
      <c r="GG68" s="355">
        <v>23</v>
      </c>
      <c r="GH68" s="43">
        <v>23</v>
      </c>
      <c r="GI68" s="43">
        <v>23</v>
      </c>
      <c r="GJ68" s="43">
        <v>23</v>
      </c>
      <c r="GK68" s="43">
        <v>23</v>
      </c>
      <c r="GL68" s="43">
        <v>23</v>
      </c>
      <c r="GM68" s="43">
        <v>23</v>
      </c>
      <c r="GN68" s="43">
        <v>23</v>
      </c>
      <c r="GO68" s="43" t="s">
        <v>195</v>
      </c>
      <c r="GP68" s="43" t="s">
        <v>195</v>
      </c>
      <c r="GQ68" s="43" t="s">
        <v>195</v>
      </c>
      <c r="GR68" s="424" t="s">
        <v>195</v>
      </c>
      <c r="GS68" s="410">
        <v>2767</v>
      </c>
      <c r="GT68" s="384">
        <f t="shared" si="18"/>
        <v>5951</v>
      </c>
      <c r="GU68" s="154">
        <f t="shared" si="19"/>
        <v>1</v>
      </c>
      <c r="GV68" s="457">
        <f t="shared" si="20"/>
        <v>0</v>
      </c>
      <c r="GW68" s="487">
        <f>ROUND([5]Résumé!$P75/30.4,0)</f>
        <v>24</v>
      </c>
      <c r="GX68" s="186" t="str">
        <f t="shared" si="16"/>
        <v>D662</v>
      </c>
      <c r="GY68" s="374">
        <f t="shared" si="12"/>
        <v>42705</v>
      </c>
      <c r="GZ68" s="374" t="str">
        <f>IF(COUNTIF($I58:$GR58,$GZ$12)=0,"N",HLOOKUP($GZ$12,$I58:$GR$80,$HG68,FALSE))</f>
        <v>N</v>
      </c>
      <c r="HA68" s="374" t="str">
        <f>IF(COUNTIF($I58:$GR58,$HA$12)=0,"N",HLOOKUP($HA$12,$I58:$GR$80,$HG68,FALSE))</f>
        <v>N</v>
      </c>
      <c r="HB68" s="374">
        <f>IF(COUNTIF($I58:$GR58,$HB$12)=0,"N",HLOOKUP($HB$12,$I58:$GR$80,$HG68,FALSE))</f>
        <v>42705</v>
      </c>
      <c r="HC68" s="374">
        <f>IF(COUNTIF($I58:$GR58,$HC$12)=0,"N",HLOOKUP($HC$12,$I58:$GR$80,$HG68,FALSE))</f>
        <v>44621</v>
      </c>
      <c r="HD68" s="374">
        <f>IF(COUNTIF($I58:$GR58,$HD$12)=0,"N",HLOOKUP($HD$12,$I58:$GR$80,$HG68,FALSE))</f>
        <v>46419</v>
      </c>
      <c r="HE68" s="374" t="str">
        <f>IF(COUNTIF($I58:$GR58,$HE$12)=0,"N",HLOOKUP($HE$12,$I58:$GR$80,$HG68,FALSE))</f>
        <v>N</v>
      </c>
      <c r="HF68" s="186">
        <v>57</v>
      </c>
      <c r="HG68" s="186">
        <v>23</v>
      </c>
      <c r="HH68" s="374" t="str">
        <f t="shared" si="6"/>
        <v>N</v>
      </c>
      <c r="HI68" s="374" t="str">
        <f t="shared" si="7"/>
        <v>N</v>
      </c>
      <c r="HJ68" s="374">
        <f t="shared" si="8"/>
        <v>42705</v>
      </c>
      <c r="HK68" s="374">
        <f t="shared" si="9"/>
        <v>44621</v>
      </c>
      <c r="HL68" s="374">
        <f t="shared" si="10"/>
        <v>46419</v>
      </c>
      <c r="HM68" s="374" t="str">
        <f t="shared" si="11"/>
        <v>N</v>
      </c>
      <c r="HN68" s="374" t="str">
        <f>IF(COUNTIF($I58:$GR58,"F")=0,"",HLOOKUP("F",$I58:$GR$80,$HG68,FALSE))</f>
        <v/>
      </c>
    </row>
    <row r="69" spans="1:224" ht="15.75" customHeight="1" x14ac:dyDescent="0.2">
      <c r="A69" s="5" t="str">
        <f>[5]Résumé!$I76</f>
        <v>V15</v>
      </c>
      <c r="B69" s="36">
        <f>[5]Résumé!$L76</f>
        <v>81.970000000000255</v>
      </c>
      <c r="C69" s="36" t="str">
        <f>'[2]AT 1292-15'!$AC96</f>
        <v>Bagué</v>
      </c>
      <c r="D69" s="198" t="str">
        <f>'[6]Etat actuel'!$AD63</f>
        <v>EMRSV</v>
      </c>
      <c r="E69" s="164" t="s">
        <v>31</v>
      </c>
      <c r="F69" s="5">
        <f>[5]Résumé!$J76</f>
        <v>42904</v>
      </c>
      <c r="G69" s="14">
        <f t="shared" si="17"/>
        <v>42736</v>
      </c>
      <c r="H69" s="207" t="s">
        <v>175</v>
      </c>
      <c r="I69" s="493">
        <v>0</v>
      </c>
      <c r="J69" s="493">
        <v>2</v>
      </c>
      <c r="K69" s="493">
        <v>0</v>
      </c>
      <c r="L69" s="493">
        <v>0</v>
      </c>
      <c r="M69" s="493">
        <v>0</v>
      </c>
      <c r="N69" s="493">
        <v>5</v>
      </c>
      <c r="O69" s="492">
        <v>74</v>
      </c>
      <c r="P69" s="492">
        <v>46</v>
      </c>
      <c r="Q69" s="492">
        <v>62</v>
      </c>
      <c r="R69" s="492">
        <v>36</v>
      </c>
      <c r="S69" s="493">
        <v>30</v>
      </c>
      <c r="T69" s="494">
        <v>9</v>
      </c>
      <c r="U69" s="495">
        <v>12</v>
      </c>
      <c r="V69" s="496">
        <v>40</v>
      </c>
      <c r="W69" s="496">
        <v>53</v>
      </c>
      <c r="X69" s="496">
        <v>54</v>
      </c>
      <c r="Y69" s="496">
        <v>40</v>
      </c>
      <c r="Z69" s="496">
        <v>16</v>
      </c>
      <c r="AA69" s="496">
        <v>18</v>
      </c>
      <c r="AB69" s="496">
        <v>8</v>
      </c>
      <c r="AC69" s="496">
        <v>8</v>
      </c>
      <c r="AD69" s="496">
        <v>27</v>
      </c>
      <c r="AE69" s="43">
        <v>19</v>
      </c>
      <c r="AF69" s="424">
        <v>19</v>
      </c>
      <c r="AG69" s="43" t="s">
        <v>13</v>
      </c>
      <c r="AH69" s="43" t="s">
        <v>13</v>
      </c>
      <c r="AI69" s="43" t="s">
        <v>13</v>
      </c>
      <c r="AJ69" s="43" t="s">
        <v>13</v>
      </c>
      <c r="AK69" s="43" t="s">
        <v>13</v>
      </c>
      <c r="AL69" s="43" t="s">
        <v>27</v>
      </c>
      <c r="AM69" s="43" t="s">
        <v>27</v>
      </c>
      <c r="AN69" s="43" t="s">
        <v>27</v>
      </c>
      <c r="AO69" s="43">
        <v>23</v>
      </c>
      <c r="AP69" s="43">
        <v>23</v>
      </c>
      <c r="AQ69" s="43">
        <v>23</v>
      </c>
      <c r="AR69" s="424">
        <v>23</v>
      </c>
      <c r="AS69" s="769">
        <v>23</v>
      </c>
      <c r="AT69" s="43">
        <v>23</v>
      </c>
      <c r="AU69" s="43">
        <v>23</v>
      </c>
      <c r="AV69" s="43">
        <v>23</v>
      </c>
      <c r="AW69" s="43">
        <v>1</v>
      </c>
      <c r="AX69" s="716">
        <v>80</v>
      </c>
      <c r="AY69" s="716">
        <v>80</v>
      </c>
      <c r="AZ69" s="716">
        <v>80</v>
      </c>
      <c r="BA69" s="716">
        <v>80</v>
      </c>
      <c r="BB69" s="43">
        <v>1</v>
      </c>
      <c r="BC69" s="43">
        <v>23</v>
      </c>
      <c r="BD69" s="424">
        <v>23</v>
      </c>
      <c r="BE69" s="355">
        <v>23</v>
      </c>
      <c r="BF69" s="43">
        <v>23</v>
      </c>
      <c r="BG69" s="43">
        <v>23</v>
      </c>
      <c r="BH69" s="43">
        <v>23</v>
      </c>
      <c r="BI69" s="43">
        <v>23</v>
      </c>
      <c r="BJ69" s="43" t="s">
        <v>197</v>
      </c>
      <c r="BK69" s="43" t="s">
        <v>197</v>
      </c>
      <c r="BL69" s="43" t="s">
        <v>197</v>
      </c>
      <c r="BM69" s="43" t="s">
        <v>197</v>
      </c>
      <c r="BN69" s="43" t="s">
        <v>197</v>
      </c>
      <c r="BO69" s="43" t="s">
        <v>197</v>
      </c>
      <c r="BP69" s="424" t="s">
        <v>197</v>
      </c>
      <c r="BQ69" s="355">
        <v>23</v>
      </c>
      <c r="BR69" s="43">
        <v>23</v>
      </c>
      <c r="BS69" s="43">
        <v>23</v>
      </c>
      <c r="BT69" s="43">
        <v>23</v>
      </c>
      <c r="BU69" s="43">
        <v>23</v>
      </c>
      <c r="BV69" s="43">
        <v>23</v>
      </c>
      <c r="BW69" s="43">
        <v>23</v>
      </c>
      <c r="BX69" s="43">
        <v>23</v>
      </c>
      <c r="BY69" s="43">
        <v>23</v>
      </c>
      <c r="BZ69" s="43">
        <v>23</v>
      </c>
      <c r="CA69" s="43">
        <v>23</v>
      </c>
      <c r="CB69" s="424">
        <v>23</v>
      </c>
      <c r="CC69" s="355">
        <v>23</v>
      </c>
      <c r="CD69" s="43">
        <v>23</v>
      </c>
      <c r="CE69" s="43">
        <v>23</v>
      </c>
      <c r="CF69" s="43">
        <v>23</v>
      </c>
      <c r="CG69" s="43">
        <v>23</v>
      </c>
      <c r="CH69" s="43">
        <v>23</v>
      </c>
      <c r="CI69" s="43">
        <v>23</v>
      </c>
      <c r="CJ69" s="43">
        <v>23</v>
      </c>
      <c r="CK69" s="43">
        <v>23</v>
      </c>
      <c r="CL69" s="43">
        <v>23</v>
      </c>
      <c r="CM69" s="43">
        <v>23</v>
      </c>
      <c r="CN69" s="424" t="s">
        <v>14</v>
      </c>
      <c r="CO69" s="43" t="s">
        <v>14</v>
      </c>
      <c r="CP69" s="424" t="s">
        <v>14</v>
      </c>
      <c r="CQ69" s="355" t="s">
        <v>14</v>
      </c>
      <c r="CR69" s="43" t="s">
        <v>14</v>
      </c>
      <c r="CS69" s="43" t="s">
        <v>14</v>
      </c>
      <c r="CT69" s="43" t="s">
        <v>269</v>
      </c>
      <c r="CU69" s="43" t="s">
        <v>269</v>
      </c>
      <c r="CV69" s="43" t="s">
        <v>269</v>
      </c>
      <c r="CW69" s="43" t="s">
        <v>269</v>
      </c>
      <c r="CX69" s="43" t="s">
        <v>269</v>
      </c>
      <c r="CY69" s="43" t="s">
        <v>269</v>
      </c>
      <c r="CZ69" s="424">
        <v>23</v>
      </c>
      <c r="DA69" s="43">
        <v>1</v>
      </c>
      <c r="DB69" s="793">
        <v>60</v>
      </c>
      <c r="DC69" s="793">
        <v>60</v>
      </c>
      <c r="DD69" s="793">
        <v>60</v>
      </c>
      <c r="DE69" s="793">
        <v>60</v>
      </c>
      <c r="DF69" s="43">
        <v>1</v>
      </c>
      <c r="DG69" s="43">
        <v>23</v>
      </c>
      <c r="DH69" s="43">
        <v>23</v>
      </c>
      <c r="DI69" s="43">
        <v>23</v>
      </c>
      <c r="DJ69" s="43">
        <v>23</v>
      </c>
      <c r="DK69" s="43">
        <v>1</v>
      </c>
      <c r="DL69" s="794">
        <v>50</v>
      </c>
      <c r="DM69" s="795">
        <v>50</v>
      </c>
      <c r="DN69" s="793">
        <v>50</v>
      </c>
      <c r="DO69" s="793">
        <v>50</v>
      </c>
      <c r="DP69" s="43">
        <v>1</v>
      </c>
      <c r="DQ69" s="43">
        <v>23</v>
      </c>
      <c r="DR69" s="43">
        <v>23</v>
      </c>
      <c r="DS69" s="43">
        <v>23</v>
      </c>
      <c r="DT69" s="43">
        <v>23</v>
      </c>
      <c r="DU69" s="43">
        <v>23</v>
      </c>
      <c r="DV69" s="43">
        <v>23</v>
      </c>
      <c r="DW69" s="43">
        <v>23</v>
      </c>
      <c r="DX69" s="424">
        <v>23</v>
      </c>
      <c r="DY69" s="769">
        <v>23</v>
      </c>
      <c r="DZ69" s="43">
        <v>23</v>
      </c>
      <c r="EA69" s="43">
        <v>23</v>
      </c>
      <c r="EB69" s="43">
        <v>23</v>
      </c>
      <c r="EC69" s="43">
        <v>23</v>
      </c>
      <c r="ED69" s="43">
        <v>23</v>
      </c>
      <c r="EE69" s="43">
        <v>23</v>
      </c>
      <c r="EF69" s="43">
        <v>23</v>
      </c>
      <c r="EG69" s="43">
        <v>23</v>
      </c>
      <c r="EH69" s="43">
        <v>23</v>
      </c>
      <c r="EI69" s="43">
        <v>23</v>
      </c>
      <c r="EJ69" s="424">
        <v>23</v>
      </c>
      <c r="EK69" s="355">
        <v>23</v>
      </c>
      <c r="EL69" s="43">
        <v>23</v>
      </c>
      <c r="EM69" s="43">
        <v>23</v>
      </c>
      <c r="EN69" s="43" t="s">
        <v>15</v>
      </c>
      <c r="EO69" s="43" t="s">
        <v>15</v>
      </c>
      <c r="EP69" s="43" t="s">
        <v>15</v>
      </c>
      <c r="EQ69" s="43" t="s">
        <v>15</v>
      </c>
      <c r="ER69" s="43" t="s">
        <v>15</v>
      </c>
      <c r="ES69" s="43">
        <v>23</v>
      </c>
      <c r="ET69" s="43">
        <v>23</v>
      </c>
      <c r="EU69" s="43">
        <v>23</v>
      </c>
      <c r="EV69" s="424">
        <v>23</v>
      </c>
      <c r="EW69" s="355">
        <v>23</v>
      </c>
      <c r="EX69" s="43">
        <v>23</v>
      </c>
      <c r="EY69" s="43">
        <v>23</v>
      </c>
      <c r="EZ69" s="43">
        <v>23</v>
      </c>
      <c r="FA69" s="43">
        <v>23</v>
      </c>
      <c r="FB69" s="43">
        <v>23</v>
      </c>
      <c r="FC69" s="43">
        <v>23</v>
      </c>
      <c r="FD69" s="43">
        <v>23</v>
      </c>
      <c r="FE69" s="43">
        <v>23</v>
      </c>
      <c r="FF69" s="43">
        <v>23</v>
      </c>
      <c r="FG69" s="43">
        <v>23</v>
      </c>
      <c r="FH69" s="424">
        <v>23</v>
      </c>
      <c r="FI69" s="355">
        <v>23</v>
      </c>
      <c r="FJ69" s="43">
        <v>23</v>
      </c>
      <c r="FK69" s="43">
        <v>23</v>
      </c>
      <c r="FL69" s="43">
        <v>23</v>
      </c>
      <c r="FM69" s="43">
        <v>23</v>
      </c>
      <c r="FN69" s="43">
        <v>23</v>
      </c>
      <c r="FO69" s="43">
        <v>23</v>
      </c>
      <c r="FP69" s="43">
        <v>23</v>
      </c>
      <c r="FQ69" s="43">
        <v>23</v>
      </c>
      <c r="FR69" s="43">
        <v>23</v>
      </c>
      <c r="FS69" s="43">
        <v>23</v>
      </c>
      <c r="FT69" s="424">
        <v>23</v>
      </c>
      <c r="FU69" s="355">
        <v>23</v>
      </c>
      <c r="FV69" s="43">
        <v>23</v>
      </c>
      <c r="FW69" s="43">
        <v>23</v>
      </c>
      <c r="FX69" s="43">
        <v>23</v>
      </c>
      <c r="FY69" s="43">
        <v>23</v>
      </c>
      <c r="FZ69" s="43">
        <v>23</v>
      </c>
      <c r="GA69" s="43">
        <v>23</v>
      </c>
      <c r="GB69" s="43">
        <v>23</v>
      </c>
      <c r="GC69" s="43">
        <v>23</v>
      </c>
      <c r="GD69" s="43">
        <v>23</v>
      </c>
      <c r="GE69" s="43">
        <v>23</v>
      </c>
      <c r="GF69" s="424">
        <v>23</v>
      </c>
      <c r="GG69" s="355">
        <v>23</v>
      </c>
      <c r="GH69" s="43">
        <v>23</v>
      </c>
      <c r="GI69" s="43">
        <v>23</v>
      </c>
      <c r="GJ69" s="43">
        <v>23</v>
      </c>
      <c r="GK69" s="43">
        <v>23</v>
      </c>
      <c r="GL69" s="43">
        <v>23</v>
      </c>
      <c r="GM69" s="43">
        <v>23</v>
      </c>
      <c r="GN69" s="43">
        <v>23</v>
      </c>
      <c r="GO69" s="43" t="s">
        <v>195</v>
      </c>
      <c r="GP69" s="43" t="s">
        <v>195</v>
      </c>
      <c r="GQ69" s="43" t="s">
        <v>195</v>
      </c>
      <c r="GR69" s="424" t="s">
        <v>195</v>
      </c>
      <c r="GS69" s="410">
        <v>3177</v>
      </c>
      <c r="GT69" s="384">
        <f t="shared" si="18"/>
        <v>7143</v>
      </c>
      <c r="GU69" s="154">
        <f t="shared" si="19"/>
        <v>1</v>
      </c>
      <c r="GV69" s="457">
        <f t="shared" si="20"/>
        <v>1</v>
      </c>
      <c r="GW69" s="487">
        <f>ROUND([5]Résumé!$P76/30.4,0)</f>
        <v>24</v>
      </c>
      <c r="GX69" s="186" t="str">
        <f t="shared" si="16"/>
        <v>D664</v>
      </c>
      <c r="GY69" s="374">
        <f t="shared" si="12"/>
        <v>42552</v>
      </c>
      <c r="GZ69" s="374" t="str">
        <f>IF(COUNTIF($I59:$GR59,$GZ$12)=0,"N",HLOOKUP($GZ$12,$I59:$GR$80,$HG69,FALSE))</f>
        <v>N</v>
      </c>
      <c r="HA69" s="374" t="str">
        <f>IF(COUNTIF($I59:$GR59,$HA$12)=0,"N",HLOOKUP($HA$12,$I59:$GR$80,$HG69,FALSE))</f>
        <v>N</v>
      </c>
      <c r="HB69" s="374">
        <f>IF(COUNTIF($I59:$GR59,$HB$12)=0,"N",HLOOKUP($HB$12,$I59:$GR$80,$HG69,FALSE))</f>
        <v>42552</v>
      </c>
      <c r="HC69" s="374">
        <f>IF(COUNTIF($I59:$GR59,$HC$12)=0,"N",HLOOKUP($HC$12,$I59:$GR$80,$HG69,FALSE))</f>
        <v>44348</v>
      </c>
      <c r="HD69" s="374">
        <f>IF(COUNTIF($I59:$GR59,$HD$12)=0,"N",HLOOKUP($HD$12,$I59:$GR$80,$HG69,FALSE))</f>
        <v>46113</v>
      </c>
      <c r="HE69" s="374" t="str">
        <f>IF(COUNTIF($I59:$GR59,$HE$12)=0,"N",HLOOKUP($HE$12,$I59:$GR$80,$HG69,FALSE))</f>
        <v>N</v>
      </c>
      <c r="HF69" s="186">
        <v>58</v>
      </c>
      <c r="HG69" s="186">
        <v>22</v>
      </c>
      <c r="HH69" s="374" t="str">
        <f t="shared" si="6"/>
        <v>N</v>
      </c>
      <c r="HI69" s="374" t="str">
        <f t="shared" si="7"/>
        <v>N</v>
      </c>
      <c r="HJ69" s="374">
        <f t="shared" si="8"/>
        <v>42552</v>
      </c>
      <c r="HK69" s="374">
        <f t="shared" si="9"/>
        <v>44348</v>
      </c>
      <c r="HL69" s="374">
        <f t="shared" si="10"/>
        <v>46113</v>
      </c>
      <c r="HM69" s="374" t="str">
        <f t="shared" si="11"/>
        <v>N</v>
      </c>
      <c r="HN69" s="374">
        <f>IF(COUNTIF($I59:$GR59,"F")=0,"",HLOOKUP("F",$I59:$GR$80,$HG69,FALSE))</f>
        <v>42795</v>
      </c>
    </row>
    <row r="70" spans="1:224" ht="15.75" customHeight="1" x14ac:dyDescent="0.2">
      <c r="A70" s="526" t="str">
        <f>[5]Résumé!$I77</f>
        <v>V15</v>
      </c>
      <c r="B70" s="527" t="s">
        <v>278</v>
      </c>
      <c r="C70" s="528">
        <f>'[2]AT 1292-15'!$AC97</f>
        <v>771</v>
      </c>
      <c r="D70" s="529"/>
      <c r="E70" s="526" t="s">
        <v>194</v>
      </c>
      <c r="F70" s="526">
        <f>[5]Résumé!$J77</f>
        <v>43074</v>
      </c>
      <c r="G70" s="530">
        <f t="shared" si="17"/>
        <v>43435</v>
      </c>
      <c r="H70" s="208" t="s">
        <v>176</v>
      </c>
      <c r="I70" s="501" t="s">
        <v>194</v>
      </c>
      <c r="J70" s="501" t="s">
        <v>194</v>
      </c>
      <c r="K70" s="501" t="s">
        <v>194</v>
      </c>
      <c r="L70" s="501" t="s">
        <v>194</v>
      </c>
      <c r="M70" s="501" t="s">
        <v>194</v>
      </c>
      <c r="N70" s="501" t="s">
        <v>194</v>
      </c>
      <c r="O70" s="501" t="s">
        <v>194</v>
      </c>
      <c r="P70" s="501" t="s">
        <v>194</v>
      </c>
      <c r="Q70" s="501" t="s">
        <v>194</v>
      </c>
      <c r="R70" s="501" t="s">
        <v>194</v>
      </c>
      <c r="S70" s="501" t="s">
        <v>194</v>
      </c>
      <c r="T70" s="502" t="s">
        <v>194</v>
      </c>
      <c r="U70" s="495" t="s">
        <v>194</v>
      </c>
      <c r="V70" s="496" t="s">
        <v>194</v>
      </c>
      <c r="W70" s="496" t="s">
        <v>194</v>
      </c>
      <c r="X70" s="496" t="s">
        <v>194</v>
      </c>
      <c r="Y70" s="496" t="s">
        <v>194</v>
      </c>
      <c r="Z70" s="496" t="s">
        <v>194</v>
      </c>
      <c r="AA70" s="496" t="s">
        <v>194</v>
      </c>
      <c r="AB70" s="496" t="s">
        <v>194</v>
      </c>
      <c r="AC70" s="496" t="s">
        <v>194</v>
      </c>
      <c r="AD70" s="496" t="s">
        <v>194</v>
      </c>
      <c r="AE70" s="43" t="s">
        <v>194</v>
      </c>
      <c r="AF70" s="424" t="s">
        <v>194</v>
      </c>
      <c r="AG70" s="355" t="s">
        <v>194</v>
      </c>
      <c r="AH70" s="43" t="s">
        <v>194</v>
      </c>
      <c r="AI70" s="43" t="s">
        <v>194</v>
      </c>
      <c r="AJ70" s="43" t="s">
        <v>194</v>
      </c>
      <c r="AK70" s="43" t="s">
        <v>194</v>
      </c>
      <c r="AL70" s="43" t="s">
        <v>194</v>
      </c>
      <c r="AM70" s="43" t="s">
        <v>194</v>
      </c>
      <c r="AN70" s="43" t="s">
        <v>194</v>
      </c>
      <c r="AO70" s="43" t="s">
        <v>194</v>
      </c>
      <c r="AP70" s="43" t="s">
        <v>194</v>
      </c>
      <c r="AQ70" s="43" t="s">
        <v>194</v>
      </c>
      <c r="AR70" s="424" t="s">
        <v>194</v>
      </c>
      <c r="AS70" s="43" t="s">
        <v>194</v>
      </c>
      <c r="AT70" s="43" t="s">
        <v>194</v>
      </c>
      <c r="AU70" s="43" t="s">
        <v>194</v>
      </c>
      <c r="AV70" s="43" t="s">
        <v>194</v>
      </c>
      <c r="AW70" s="43" t="s">
        <v>194</v>
      </c>
      <c r="AX70" s="43" t="s">
        <v>194</v>
      </c>
      <c r="AY70" s="43" t="s">
        <v>194</v>
      </c>
      <c r="AZ70" s="43" t="s">
        <v>194</v>
      </c>
      <c r="BA70" s="43" t="s">
        <v>194</v>
      </c>
      <c r="BB70" s="43" t="s">
        <v>194</v>
      </c>
      <c r="BC70" s="43" t="s">
        <v>194</v>
      </c>
      <c r="BD70" s="768" t="s">
        <v>13</v>
      </c>
      <c r="BE70" s="355" t="s">
        <v>13</v>
      </c>
      <c r="BF70" s="43" t="s">
        <v>13</v>
      </c>
      <c r="BG70" s="43" t="s">
        <v>13</v>
      </c>
      <c r="BH70" s="43" t="s">
        <v>13</v>
      </c>
      <c r="BI70" s="43" t="s">
        <v>194</v>
      </c>
      <c r="BJ70" s="43" t="s">
        <v>194</v>
      </c>
      <c r="BK70" s="43" t="s">
        <v>194</v>
      </c>
      <c r="BL70" s="43" t="s">
        <v>194</v>
      </c>
      <c r="BM70" s="43" t="s">
        <v>194</v>
      </c>
      <c r="BN70" s="43" t="s">
        <v>194</v>
      </c>
      <c r="BO70" s="43" t="s">
        <v>194</v>
      </c>
      <c r="BP70" s="424" t="s">
        <v>194</v>
      </c>
      <c r="BQ70" s="355" t="s">
        <v>194</v>
      </c>
      <c r="BR70" s="43" t="s">
        <v>194</v>
      </c>
      <c r="BS70" s="43" t="s">
        <v>194</v>
      </c>
      <c r="BT70" s="43" t="s">
        <v>194</v>
      </c>
      <c r="BU70" s="43" t="s">
        <v>194</v>
      </c>
      <c r="BV70" s="43" t="s">
        <v>194</v>
      </c>
      <c r="BW70" s="43" t="s">
        <v>194</v>
      </c>
      <c r="BX70" s="43" t="s">
        <v>194</v>
      </c>
      <c r="BY70" s="43" t="s">
        <v>194</v>
      </c>
      <c r="BZ70" s="43" t="s">
        <v>194</v>
      </c>
      <c r="CA70" s="43" t="s">
        <v>194</v>
      </c>
      <c r="CB70" s="424" t="s">
        <v>194</v>
      </c>
      <c r="CC70" s="355" t="s">
        <v>194</v>
      </c>
      <c r="CD70" s="43" t="s">
        <v>194</v>
      </c>
      <c r="CE70" s="43" t="s">
        <v>194</v>
      </c>
      <c r="CF70" s="43" t="s">
        <v>194</v>
      </c>
      <c r="CG70" s="43" t="s">
        <v>194</v>
      </c>
      <c r="CH70" s="43" t="s">
        <v>194</v>
      </c>
      <c r="CI70" s="43" t="s">
        <v>194</v>
      </c>
      <c r="CJ70" s="43" t="s">
        <v>194</v>
      </c>
      <c r="CK70" s="43" t="s">
        <v>194</v>
      </c>
      <c r="CL70" s="43" t="s">
        <v>194</v>
      </c>
      <c r="CM70" s="43" t="s">
        <v>194</v>
      </c>
      <c r="CN70" s="424" t="s">
        <v>194</v>
      </c>
      <c r="CO70" s="355" t="s">
        <v>194</v>
      </c>
      <c r="CP70" s="43" t="s">
        <v>194</v>
      </c>
      <c r="CQ70" s="43" t="s">
        <v>194</v>
      </c>
      <c r="CR70" s="43" t="s">
        <v>194</v>
      </c>
      <c r="CS70" s="43" t="s">
        <v>194</v>
      </c>
      <c r="CT70" s="43" t="s">
        <v>194</v>
      </c>
      <c r="CU70" s="43" t="s">
        <v>194</v>
      </c>
      <c r="CV70" s="43" t="s">
        <v>194</v>
      </c>
      <c r="CW70" s="43" t="s">
        <v>194</v>
      </c>
      <c r="CX70" s="43" t="s">
        <v>194</v>
      </c>
      <c r="CY70" s="43" t="s">
        <v>194</v>
      </c>
      <c r="CZ70" s="424" t="s">
        <v>194</v>
      </c>
      <c r="DA70" s="355" t="s">
        <v>194</v>
      </c>
      <c r="DB70" s="43" t="s">
        <v>194</v>
      </c>
      <c r="DC70" s="43" t="s">
        <v>194</v>
      </c>
      <c r="DD70" s="43" t="s">
        <v>194</v>
      </c>
      <c r="DE70" s="43" t="s">
        <v>194</v>
      </c>
      <c r="DF70" s="43" t="s">
        <v>194</v>
      </c>
      <c r="DG70" s="43" t="s">
        <v>194</v>
      </c>
      <c r="DH70" s="43" t="s">
        <v>194</v>
      </c>
      <c r="DI70" s="43" t="s">
        <v>194</v>
      </c>
      <c r="DJ70" s="43" t="s">
        <v>194</v>
      </c>
      <c r="DK70" s="43" t="s">
        <v>194</v>
      </c>
      <c r="DL70" s="424" t="s">
        <v>194</v>
      </c>
      <c r="DM70" s="355" t="s">
        <v>194</v>
      </c>
      <c r="DN70" s="43" t="s">
        <v>194</v>
      </c>
      <c r="DO70" s="43" t="s">
        <v>14</v>
      </c>
      <c r="DP70" s="43" t="s">
        <v>14</v>
      </c>
      <c r="DQ70" s="43" t="s">
        <v>14</v>
      </c>
      <c r="DR70" s="43" t="s">
        <v>14</v>
      </c>
      <c r="DS70" s="43" t="s">
        <v>14</v>
      </c>
      <c r="DT70" s="43" t="s">
        <v>14</v>
      </c>
      <c r="DU70" s="43" t="s">
        <v>194</v>
      </c>
      <c r="DV70" s="43" t="s">
        <v>194</v>
      </c>
      <c r="DW70" s="43" t="s">
        <v>194</v>
      </c>
      <c r="DX70" s="424" t="s">
        <v>194</v>
      </c>
      <c r="DY70" s="355" t="s">
        <v>194</v>
      </c>
      <c r="DZ70" s="43" t="s">
        <v>194</v>
      </c>
      <c r="EA70" s="43" t="s">
        <v>194</v>
      </c>
      <c r="EB70" s="43" t="s">
        <v>194</v>
      </c>
      <c r="EC70" s="43" t="s">
        <v>194</v>
      </c>
      <c r="ED70" s="43" t="s">
        <v>194</v>
      </c>
      <c r="EE70" s="43" t="s">
        <v>194</v>
      </c>
      <c r="EF70" s="43" t="s">
        <v>194</v>
      </c>
      <c r="EG70" s="43" t="s">
        <v>194</v>
      </c>
      <c r="EH70" s="43" t="s">
        <v>194</v>
      </c>
      <c r="EI70" s="43" t="s">
        <v>194</v>
      </c>
      <c r="EJ70" s="424" t="s">
        <v>194</v>
      </c>
      <c r="EK70" s="355" t="s">
        <v>194</v>
      </c>
      <c r="EL70" s="43" t="s">
        <v>194</v>
      </c>
      <c r="EM70" s="43" t="s">
        <v>194</v>
      </c>
      <c r="EN70" s="43" t="s">
        <v>194</v>
      </c>
      <c r="EO70" s="43" t="s">
        <v>194</v>
      </c>
      <c r="EP70" s="43" t="s">
        <v>194</v>
      </c>
      <c r="EQ70" s="43" t="s">
        <v>194</v>
      </c>
      <c r="ER70" s="43" t="s">
        <v>194</v>
      </c>
      <c r="ES70" s="43" t="s">
        <v>194</v>
      </c>
      <c r="ET70" s="43" t="s">
        <v>194</v>
      </c>
      <c r="EU70" s="43" t="s">
        <v>194</v>
      </c>
      <c r="EV70" s="424" t="s">
        <v>194</v>
      </c>
      <c r="EW70" s="355" t="s">
        <v>194</v>
      </c>
      <c r="EX70" s="43" t="s">
        <v>194</v>
      </c>
      <c r="EY70" s="43" t="s">
        <v>194</v>
      </c>
      <c r="EZ70" s="43" t="s">
        <v>194</v>
      </c>
      <c r="FA70" s="43" t="s">
        <v>194</v>
      </c>
      <c r="FB70" s="43" t="s">
        <v>194</v>
      </c>
      <c r="FC70" s="43" t="s">
        <v>194</v>
      </c>
      <c r="FD70" s="43" t="s">
        <v>194</v>
      </c>
      <c r="FE70" s="43" t="s">
        <v>194</v>
      </c>
      <c r="FF70" s="43" t="s">
        <v>194</v>
      </c>
      <c r="FG70" s="43" t="s">
        <v>194</v>
      </c>
      <c r="FH70" s="424" t="s">
        <v>194</v>
      </c>
      <c r="FI70" s="355" t="s">
        <v>194</v>
      </c>
      <c r="FJ70" s="43" t="s">
        <v>194</v>
      </c>
      <c r="FK70" s="43" t="s">
        <v>194</v>
      </c>
      <c r="FL70" s="43" t="s">
        <v>194</v>
      </c>
      <c r="FM70" s="43" t="s">
        <v>194</v>
      </c>
      <c r="FN70" s="43" t="s">
        <v>194</v>
      </c>
      <c r="FO70" s="43" t="s">
        <v>194</v>
      </c>
      <c r="FP70" s="43" t="s">
        <v>194</v>
      </c>
      <c r="FQ70" s="43" t="s">
        <v>194</v>
      </c>
      <c r="FR70" s="43" t="s">
        <v>194</v>
      </c>
      <c r="FS70" s="43" t="s">
        <v>194</v>
      </c>
      <c r="FT70" s="424" t="s">
        <v>194</v>
      </c>
      <c r="FU70" s="769" t="s">
        <v>194</v>
      </c>
      <c r="FV70" s="43" t="s">
        <v>194</v>
      </c>
      <c r="FW70" s="43" t="s">
        <v>194</v>
      </c>
      <c r="FX70" s="43" t="s">
        <v>194</v>
      </c>
      <c r="FY70" s="43" t="s">
        <v>194</v>
      </c>
      <c r="FZ70" s="43" t="s">
        <v>194</v>
      </c>
      <c r="GA70" s="43" t="s">
        <v>15</v>
      </c>
      <c r="GB70" s="43" t="s">
        <v>15</v>
      </c>
      <c r="GC70" s="424" t="s">
        <v>15</v>
      </c>
      <c r="GD70" s="355" t="s">
        <v>15</v>
      </c>
      <c r="GE70" s="43" t="s">
        <v>15</v>
      </c>
      <c r="GF70" s="424" t="s">
        <v>194</v>
      </c>
      <c r="GG70" s="355" t="s">
        <v>194</v>
      </c>
      <c r="GH70" s="43" t="s">
        <v>194</v>
      </c>
      <c r="GI70" s="43" t="s">
        <v>194</v>
      </c>
      <c r="GJ70" s="43" t="s">
        <v>194</v>
      </c>
      <c r="GK70" s="43" t="s">
        <v>194</v>
      </c>
      <c r="GL70" s="43" t="s">
        <v>194</v>
      </c>
      <c r="GM70" s="43" t="s">
        <v>194</v>
      </c>
      <c r="GN70" s="43" t="s">
        <v>194</v>
      </c>
      <c r="GO70" s="43" t="s">
        <v>195</v>
      </c>
      <c r="GP70" s="43" t="s">
        <v>195</v>
      </c>
      <c r="GQ70" s="43" t="s">
        <v>195</v>
      </c>
      <c r="GR70" s="424" t="s">
        <v>195</v>
      </c>
      <c r="GS70" s="410">
        <v>874</v>
      </c>
      <c r="GT70" s="384">
        <f t="shared" si="18"/>
        <v>874</v>
      </c>
      <c r="GU70" s="518">
        <f t="shared" si="19"/>
        <v>0</v>
      </c>
      <c r="GV70" s="20">
        <f t="shared" si="20"/>
        <v>0</v>
      </c>
      <c r="GW70" s="487">
        <f>ROUND([5]Résumé!$P77/30.4,0)</f>
        <v>24</v>
      </c>
      <c r="GX70" s="186" t="str">
        <f t="shared" si="16"/>
        <v>D666</v>
      </c>
      <c r="GY70" s="374">
        <f t="shared" si="12"/>
        <v>42705</v>
      </c>
      <c r="GZ70" s="374" t="str">
        <f>IF(COUNTIF($I60:$GR60,$GZ$12)=0,"N",HLOOKUP($GZ$12,$I60:$GR$80,$HG70,FALSE))</f>
        <v>N</v>
      </c>
      <c r="HA70" s="374" t="str">
        <f>IF(COUNTIF($I60:$GR60,$HA$12)=0,"N",HLOOKUP($HA$12,$I60:$GR$80,$HG70,FALSE))</f>
        <v>N</v>
      </c>
      <c r="HB70" s="374">
        <f>IF(COUNTIF($I60:$GR60,$HB$12)=0,"N",HLOOKUP($HB$12,$I60:$GR$80,$HG70,FALSE))</f>
        <v>42705</v>
      </c>
      <c r="HC70" s="374">
        <f>IF(COUNTIF($I60:$GR60,$HC$12)=0,"N",HLOOKUP($HC$12,$I60:$GR$80,$HG70,FALSE))</f>
        <v>44348</v>
      </c>
      <c r="HD70" s="374">
        <f>IF(COUNTIF($I60:$GR60,$HD$12)=0,"N",HLOOKUP($HD$12,$I60:$GR$80,$HG70,FALSE))</f>
        <v>46023</v>
      </c>
      <c r="HE70" s="374" t="str">
        <f>IF(COUNTIF($I60:$GR60,$HE$12)=0,"N",HLOOKUP($HE$12,$I60:$GR$80,$HG70,FALSE))</f>
        <v>N</v>
      </c>
      <c r="HF70" s="186">
        <v>59</v>
      </c>
      <c r="HG70" s="186">
        <v>21</v>
      </c>
      <c r="HH70" s="374" t="str">
        <f t="shared" si="6"/>
        <v>N</v>
      </c>
      <c r="HI70" s="374" t="str">
        <f t="shared" si="7"/>
        <v>N</v>
      </c>
      <c r="HJ70" s="374">
        <f t="shared" si="8"/>
        <v>42705</v>
      </c>
      <c r="HK70" s="374">
        <f t="shared" si="9"/>
        <v>44348</v>
      </c>
      <c r="HL70" s="374">
        <f t="shared" si="10"/>
        <v>46023</v>
      </c>
      <c r="HM70" s="374" t="str">
        <f t="shared" si="11"/>
        <v>N</v>
      </c>
      <c r="HN70" s="374" t="str">
        <f>IF(COUNTIF($I60:$GR60,"F")=0,"",HLOOKUP("F",$I60:$GR$80,$HG70,FALSE))</f>
        <v/>
      </c>
    </row>
    <row r="71" spans="1:224" ht="15.75" customHeight="1" x14ac:dyDescent="0.2">
      <c r="A71" s="5" t="str">
        <f>[5]Résumé!$I78</f>
        <v>V15</v>
      </c>
      <c r="B71" s="36">
        <f>[5]Résumé!$L78</f>
        <v>118.28999999999996</v>
      </c>
      <c r="C71" s="36" t="str">
        <f>'[2]AT 1292-15'!$AC98</f>
        <v>Bagué</v>
      </c>
      <c r="D71" s="198" t="str">
        <f>'[6]Etat actuel'!$AD64</f>
        <v>EMRSV</v>
      </c>
      <c r="E71" s="164" t="s">
        <v>31</v>
      </c>
      <c r="F71" s="5">
        <f>[5]Résumé!$J78</f>
        <v>43216</v>
      </c>
      <c r="G71" s="14">
        <f t="shared" si="17"/>
        <v>42767</v>
      </c>
      <c r="H71" s="207" t="s">
        <v>177</v>
      </c>
      <c r="I71" s="513">
        <v>53</v>
      </c>
      <c r="J71" s="493">
        <v>33</v>
      </c>
      <c r="K71" s="493">
        <v>2</v>
      </c>
      <c r="L71" s="493">
        <v>7</v>
      </c>
      <c r="M71" s="493">
        <v>0</v>
      </c>
      <c r="N71" s="493">
        <v>12</v>
      </c>
      <c r="O71" s="493">
        <v>53</v>
      </c>
      <c r="P71" s="493">
        <v>36</v>
      </c>
      <c r="Q71" s="493">
        <v>50</v>
      </c>
      <c r="R71" s="493"/>
      <c r="S71" s="493">
        <v>17</v>
      </c>
      <c r="T71" s="494">
        <v>16</v>
      </c>
      <c r="U71" s="495">
        <v>40</v>
      </c>
      <c r="V71" s="496">
        <v>60</v>
      </c>
      <c r="W71" s="496">
        <v>20</v>
      </c>
      <c r="X71" s="496">
        <v>22</v>
      </c>
      <c r="Y71" s="496">
        <v>6</v>
      </c>
      <c r="Z71" s="43"/>
      <c r="AA71" s="496">
        <v>16</v>
      </c>
      <c r="AB71" s="513">
        <v>30</v>
      </c>
      <c r="AC71" s="513">
        <v>40</v>
      </c>
      <c r="AD71" s="513">
        <v>63</v>
      </c>
      <c r="AE71" s="721">
        <v>50</v>
      </c>
      <c r="AF71" s="424">
        <v>1</v>
      </c>
      <c r="AG71" s="355">
        <v>23</v>
      </c>
      <c r="AH71" s="43" t="s">
        <v>13</v>
      </c>
      <c r="AI71" s="43" t="s">
        <v>13</v>
      </c>
      <c r="AJ71" s="43" t="s">
        <v>13</v>
      </c>
      <c r="AK71" s="43" t="s">
        <v>13</v>
      </c>
      <c r="AL71" s="43" t="s">
        <v>13</v>
      </c>
      <c r="AM71" s="43" t="s">
        <v>27</v>
      </c>
      <c r="AN71" s="43" t="s">
        <v>27</v>
      </c>
      <c r="AO71" s="43" t="s">
        <v>27</v>
      </c>
      <c r="AP71" s="43">
        <v>23</v>
      </c>
      <c r="AQ71" s="43">
        <v>23</v>
      </c>
      <c r="AR71" s="43">
        <v>23</v>
      </c>
      <c r="AS71" s="355">
        <v>23</v>
      </c>
      <c r="AT71" s="43">
        <v>23</v>
      </c>
      <c r="AU71" s="43">
        <v>23</v>
      </c>
      <c r="AV71" s="43">
        <v>23</v>
      </c>
      <c r="AW71" s="43">
        <v>23</v>
      </c>
      <c r="AX71" s="43">
        <v>23</v>
      </c>
      <c r="AY71" s="43">
        <v>23</v>
      </c>
      <c r="AZ71" s="43">
        <v>23</v>
      </c>
      <c r="BA71" s="43">
        <v>23</v>
      </c>
      <c r="BB71" s="43">
        <v>23</v>
      </c>
      <c r="BC71" s="43">
        <v>23</v>
      </c>
      <c r="BD71" s="43">
        <v>23</v>
      </c>
      <c r="BE71" s="355">
        <v>23</v>
      </c>
      <c r="BF71" s="43">
        <v>23</v>
      </c>
      <c r="BG71" s="43">
        <v>23</v>
      </c>
      <c r="BH71" s="43">
        <v>23</v>
      </c>
      <c r="BI71" s="43">
        <v>23</v>
      </c>
      <c r="BJ71" s="43">
        <v>23</v>
      </c>
      <c r="BK71" s="43">
        <v>23</v>
      </c>
      <c r="BL71" s="43">
        <v>23</v>
      </c>
      <c r="BM71" s="43">
        <v>23</v>
      </c>
      <c r="BN71" s="43">
        <v>23</v>
      </c>
      <c r="BO71" s="43">
        <v>23</v>
      </c>
      <c r="BP71" s="424">
        <v>23</v>
      </c>
      <c r="BQ71" s="355">
        <v>23</v>
      </c>
      <c r="BR71" s="43">
        <v>23</v>
      </c>
      <c r="BS71" s="43">
        <v>23</v>
      </c>
      <c r="BT71" s="43">
        <v>23</v>
      </c>
      <c r="BU71" s="43">
        <v>23</v>
      </c>
      <c r="BV71" s="43">
        <v>23</v>
      </c>
      <c r="BW71" s="43">
        <v>23</v>
      </c>
      <c r="BX71" s="43">
        <v>23</v>
      </c>
      <c r="BY71" s="43">
        <v>23</v>
      </c>
      <c r="BZ71" s="43">
        <v>23</v>
      </c>
      <c r="CA71" s="43">
        <v>23</v>
      </c>
      <c r="CB71" s="424">
        <v>23</v>
      </c>
      <c r="CC71" s="355">
        <v>23</v>
      </c>
      <c r="CD71" s="43">
        <v>23</v>
      </c>
      <c r="CE71" s="43">
        <v>23</v>
      </c>
      <c r="CF71" s="43">
        <v>23</v>
      </c>
      <c r="CG71" s="43">
        <v>23</v>
      </c>
      <c r="CH71" s="43">
        <v>23</v>
      </c>
      <c r="CI71" s="43">
        <v>23</v>
      </c>
      <c r="CJ71" s="43">
        <v>23</v>
      </c>
      <c r="CK71" s="43">
        <v>23</v>
      </c>
      <c r="CL71" s="43">
        <v>23</v>
      </c>
      <c r="CM71" s="43">
        <v>23</v>
      </c>
      <c r="CN71" s="424">
        <v>23</v>
      </c>
      <c r="CO71" s="355">
        <v>23</v>
      </c>
      <c r="CP71" s="43" t="s">
        <v>14</v>
      </c>
      <c r="CQ71" s="43" t="s">
        <v>14</v>
      </c>
      <c r="CR71" s="43" t="s">
        <v>14</v>
      </c>
      <c r="CS71" s="43" t="s">
        <v>14</v>
      </c>
      <c r="CT71" s="43" t="s">
        <v>14</v>
      </c>
      <c r="CU71" s="43" t="s">
        <v>14</v>
      </c>
      <c r="CV71" s="43" t="s">
        <v>269</v>
      </c>
      <c r="CW71" s="43" t="s">
        <v>269</v>
      </c>
      <c r="CX71" s="43" t="s">
        <v>269</v>
      </c>
      <c r="CY71" s="769" t="s">
        <v>269</v>
      </c>
      <c r="CZ71" s="424" t="s">
        <v>269</v>
      </c>
      <c r="DA71" s="355" t="s">
        <v>269</v>
      </c>
      <c r="DB71" s="43">
        <v>23</v>
      </c>
      <c r="DC71" s="43">
        <v>23</v>
      </c>
      <c r="DD71" s="43">
        <v>23</v>
      </c>
      <c r="DE71" s="43">
        <v>1</v>
      </c>
      <c r="DF71" s="793">
        <v>60</v>
      </c>
      <c r="DG71" s="793">
        <v>60</v>
      </c>
      <c r="DH71" s="793">
        <v>60</v>
      </c>
      <c r="DI71" s="793">
        <v>60</v>
      </c>
      <c r="DJ71" s="43">
        <v>1</v>
      </c>
      <c r="DK71" s="43">
        <v>23</v>
      </c>
      <c r="DL71" s="424">
        <v>23</v>
      </c>
      <c r="DM71" s="355">
        <v>23</v>
      </c>
      <c r="DN71" s="43">
        <v>23</v>
      </c>
      <c r="DO71" s="43">
        <v>23</v>
      </c>
      <c r="DP71" s="43">
        <v>23</v>
      </c>
      <c r="DQ71" s="43">
        <v>23</v>
      </c>
      <c r="DR71" s="43">
        <v>23</v>
      </c>
      <c r="DS71" s="43">
        <v>23</v>
      </c>
      <c r="DT71" s="43">
        <v>23</v>
      </c>
      <c r="DU71" s="43">
        <v>23</v>
      </c>
      <c r="DV71" s="43">
        <v>23</v>
      </c>
      <c r="DW71" s="43">
        <v>23</v>
      </c>
      <c r="DX71" s="424">
        <v>23</v>
      </c>
      <c r="DY71" s="43">
        <v>23</v>
      </c>
      <c r="DZ71" s="43">
        <v>23</v>
      </c>
      <c r="EA71" s="43">
        <v>23</v>
      </c>
      <c r="EB71" s="43">
        <v>23</v>
      </c>
      <c r="EC71" s="43">
        <v>23</v>
      </c>
      <c r="ED71" s="43">
        <v>23</v>
      </c>
      <c r="EE71" s="43">
        <v>23</v>
      </c>
      <c r="EF71" s="43">
        <v>23</v>
      </c>
      <c r="EG71" s="43">
        <v>23</v>
      </c>
      <c r="EH71" s="43">
        <v>23</v>
      </c>
      <c r="EI71" s="43">
        <v>23</v>
      </c>
      <c r="EJ71" s="424">
        <v>23</v>
      </c>
      <c r="EK71" s="355">
        <v>23</v>
      </c>
      <c r="EL71" s="43">
        <v>23</v>
      </c>
      <c r="EM71" s="43">
        <v>23</v>
      </c>
      <c r="EN71" s="43">
        <v>23</v>
      </c>
      <c r="EO71" s="43">
        <v>23</v>
      </c>
      <c r="EP71" s="43">
        <v>23</v>
      </c>
      <c r="EQ71" s="43">
        <v>23</v>
      </c>
      <c r="ER71" s="43" t="s">
        <v>15</v>
      </c>
      <c r="ES71" s="43" t="s">
        <v>15</v>
      </c>
      <c r="ET71" s="43" t="s">
        <v>15</v>
      </c>
      <c r="EU71" s="43" t="s">
        <v>15</v>
      </c>
      <c r="EV71" s="43" t="s">
        <v>15</v>
      </c>
      <c r="EW71" s="43">
        <v>23</v>
      </c>
      <c r="EX71" s="43">
        <v>23</v>
      </c>
      <c r="EY71" s="43">
        <v>23</v>
      </c>
      <c r="EZ71" s="43">
        <v>23</v>
      </c>
      <c r="FA71" s="43">
        <v>23</v>
      </c>
      <c r="FB71" s="43">
        <v>23</v>
      </c>
      <c r="FC71" s="43">
        <v>23</v>
      </c>
      <c r="FD71" s="43">
        <v>23</v>
      </c>
      <c r="FE71" s="43">
        <v>23</v>
      </c>
      <c r="FF71" s="43">
        <v>23</v>
      </c>
      <c r="FG71" s="43">
        <v>23</v>
      </c>
      <c r="FH71" s="424">
        <v>23</v>
      </c>
      <c r="FI71" s="355">
        <v>23</v>
      </c>
      <c r="FJ71" s="43">
        <v>23</v>
      </c>
      <c r="FK71" s="43">
        <v>23</v>
      </c>
      <c r="FL71" s="43">
        <v>23</v>
      </c>
      <c r="FM71" s="43">
        <v>23</v>
      </c>
      <c r="FN71" s="43">
        <v>23</v>
      </c>
      <c r="FO71" s="43">
        <v>23</v>
      </c>
      <c r="FP71" s="43">
        <v>23</v>
      </c>
      <c r="FQ71" s="43">
        <v>23</v>
      </c>
      <c r="FR71" s="43">
        <v>23</v>
      </c>
      <c r="FS71" s="43">
        <v>23</v>
      </c>
      <c r="FT71" s="424">
        <v>23</v>
      </c>
      <c r="FU71" s="43">
        <v>23</v>
      </c>
      <c r="FV71" s="43">
        <v>23</v>
      </c>
      <c r="FW71" s="43">
        <v>23</v>
      </c>
      <c r="FX71" s="43">
        <v>23</v>
      </c>
      <c r="FY71" s="43">
        <v>23</v>
      </c>
      <c r="FZ71" s="43">
        <v>23</v>
      </c>
      <c r="GA71" s="43">
        <v>23</v>
      </c>
      <c r="GB71" s="43">
        <v>23</v>
      </c>
      <c r="GC71" s="43">
        <v>23</v>
      </c>
      <c r="GD71" s="43">
        <v>23</v>
      </c>
      <c r="GE71" s="43">
        <v>23</v>
      </c>
      <c r="GF71" s="424">
        <v>23</v>
      </c>
      <c r="GG71" s="355">
        <v>23</v>
      </c>
      <c r="GH71" s="43">
        <v>23</v>
      </c>
      <c r="GI71" s="43">
        <v>23</v>
      </c>
      <c r="GJ71" s="43">
        <v>23</v>
      </c>
      <c r="GK71" s="43">
        <v>23</v>
      </c>
      <c r="GL71" s="43">
        <v>23</v>
      </c>
      <c r="GM71" s="43">
        <v>23</v>
      </c>
      <c r="GN71" s="43">
        <v>23</v>
      </c>
      <c r="GO71" s="43" t="s">
        <v>195</v>
      </c>
      <c r="GP71" s="43" t="s">
        <v>195</v>
      </c>
      <c r="GQ71" s="43" t="s">
        <v>195</v>
      </c>
      <c r="GR71" s="424" t="s">
        <v>195</v>
      </c>
      <c r="GS71" s="410">
        <v>3276</v>
      </c>
      <c r="GT71" s="384">
        <f t="shared" si="18"/>
        <v>7204</v>
      </c>
      <c r="GU71" s="154">
        <f t="shared" si="19"/>
        <v>0.25</v>
      </c>
      <c r="GV71" s="457">
        <f t="shared" si="20"/>
        <v>0</v>
      </c>
      <c r="GW71" s="487">
        <f>ROUND([5]Résumé!$P78/30.4,0)</f>
        <v>24</v>
      </c>
      <c r="GX71" s="186" t="str">
        <f t="shared" si="16"/>
        <v>D667</v>
      </c>
      <c r="GY71" s="374">
        <f t="shared" si="12"/>
        <v>42430</v>
      </c>
      <c r="GZ71" s="374" t="str">
        <f>IF(COUNTIF($I61:$GR61,$GZ$12)=0,"N",HLOOKUP($GZ$12,$I61:$GR$80,$HG71,FALSE))</f>
        <v>N</v>
      </c>
      <c r="HA71" s="374" t="str">
        <f>IF(COUNTIF($I61:$GR61,$HA$12)=0,"N",HLOOKUP($HA$12,$I61:$GR$80,$HG71,FALSE))</f>
        <v>N</v>
      </c>
      <c r="HB71" s="374">
        <f>IF(COUNTIF($I61:$GR61,$HB$12)=0,"N",HLOOKUP($HB$12,$I61:$GR$80,$HG71,FALSE))</f>
        <v>42430</v>
      </c>
      <c r="HC71" s="374">
        <f>IF(COUNTIF($I61:$GR61,$HC$12)=0,"N",HLOOKUP($HC$12,$I61:$GR$80,$HG71,FALSE))</f>
        <v>44136</v>
      </c>
      <c r="HD71" s="374">
        <f>IF(COUNTIF($I61:$GR61,$HD$12)=0,"N",HLOOKUP($HD$12,$I61:$GR$80,$HG71,FALSE))</f>
        <v>46113</v>
      </c>
      <c r="HE71" s="374" t="str">
        <f>IF(COUNTIF($I61:$GR61,$HE$12)=0,"N",HLOOKUP($HE$12,$I61:$GR$80,$HG71,FALSE))</f>
        <v>N</v>
      </c>
      <c r="HF71" s="186">
        <v>60</v>
      </c>
      <c r="HG71" s="186">
        <v>20</v>
      </c>
      <c r="HH71" s="374" t="str">
        <f t="shared" si="6"/>
        <v>N</v>
      </c>
      <c r="HI71" s="374" t="str">
        <f t="shared" si="7"/>
        <v>N</v>
      </c>
      <c r="HJ71" s="374">
        <f t="shared" si="8"/>
        <v>42430</v>
      </c>
      <c r="HK71" s="374">
        <f t="shared" si="9"/>
        <v>44136</v>
      </c>
      <c r="HL71" s="374">
        <f t="shared" si="10"/>
        <v>46113</v>
      </c>
      <c r="HM71" s="374" t="str">
        <f t="shared" si="11"/>
        <v>N</v>
      </c>
      <c r="HN71" s="374" t="str">
        <f>IF(COUNTIF($I61:$GR61,"F")=0,"",HLOOKUP("F",$I61:$GR$80,$HG71,FALSE))</f>
        <v/>
      </c>
    </row>
    <row r="72" spans="1:224" ht="15.75" customHeight="1" x14ac:dyDescent="0.2">
      <c r="A72" s="5" t="str">
        <f>[5]Résumé!$I79</f>
        <v>V30</v>
      </c>
      <c r="B72" s="36">
        <f>[5]Résumé!$L79</f>
        <v>142.51999999999998</v>
      </c>
      <c r="C72" s="36" t="str">
        <f>'[2]AT 1292-15'!$AC99</f>
        <v>-</v>
      </c>
      <c r="D72" s="198" t="str">
        <f>'[6]Etat actuel'!$AD65</f>
        <v>EMRSV</v>
      </c>
      <c r="E72" s="164" t="s">
        <v>31</v>
      </c>
      <c r="F72" s="5">
        <f>[5]Résumé!$J79</f>
        <v>42817</v>
      </c>
      <c r="G72" s="14">
        <f t="shared" si="17"/>
        <v>42795</v>
      </c>
      <c r="H72" s="207" t="s">
        <v>178</v>
      </c>
      <c r="I72" s="492">
        <v>16</v>
      </c>
      <c r="J72" s="492">
        <v>58</v>
      </c>
      <c r="K72" s="493">
        <v>40</v>
      </c>
      <c r="L72" s="493">
        <v>11</v>
      </c>
      <c r="M72" s="493">
        <v>0</v>
      </c>
      <c r="N72" s="493"/>
      <c r="O72" s="493"/>
      <c r="P72" s="493"/>
      <c r="Q72" s="493"/>
      <c r="R72" s="493"/>
      <c r="S72" s="493"/>
      <c r="T72" s="494"/>
      <c r="U72" s="495">
        <v>11</v>
      </c>
      <c r="V72" s="513">
        <v>57</v>
      </c>
      <c r="W72" s="492">
        <v>108</v>
      </c>
      <c r="X72" s="496">
        <v>57</v>
      </c>
      <c r="Y72" s="496"/>
      <c r="Z72" s="43"/>
      <c r="AA72" s="496">
        <v>25</v>
      </c>
      <c r="AB72" s="496">
        <v>25</v>
      </c>
      <c r="AC72" s="496">
        <v>16</v>
      </c>
      <c r="AD72" s="496">
        <v>35</v>
      </c>
      <c r="AE72" s="43">
        <v>25</v>
      </c>
      <c r="AF72" s="424">
        <v>25</v>
      </c>
      <c r="AG72" s="355">
        <v>25</v>
      </c>
      <c r="AH72" s="43">
        <v>25</v>
      </c>
      <c r="AI72" s="43" t="s">
        <v>16</v>
      </c>
      <c r="AJ72" s="43" t="s">
        <v>16</v>
      </c>
      <c r="AK72" s="43" t="s">
        <v>16</v>
      </c>
      <c r="AL72" s="43" t="s">
        <v>16</v>
      </c>
      <c r="AM72" s="43" t="s">
        <v>16</v>
      </c>
      <c r="AN72" s="43" t="s">
        <v>16</v>
      </c>
      <c r="AO72" s="43" t="s">
        <v>16</v>
      </c>
      <c r="AP72" s="43" t="s">
        <v>27</v>
      </c>
      <c r="AQ72" s="43" t="s">
        <v>27</v>
      </c>
      <c r="AR72" s="767" t="s">
        <v>194</v>
      </c>
      <c r="AS72" s="355" t="s">
        <v>194</v>
      </c>
      <c r="AT72" s="43" t="s">
        <v>16</v>
      </c>
      <c r="AU72" s="43" t="s">
        <v>269</v>
      </c>
      <c r="AV72" s="43" t="s">
        <v>269</v>
      </c>
      <c r="AW72" s="43" t="s">
        <v>269</v>
      </c>
      <c r="AX72" s="43" t="s">
        <v>269</v>
      </c>
      <c r="AY72" s="43" t="s">
        <v>269</v>
      </c>
      <c r="AZ72" s="43" t="s">
        <v>269</v>
      </c>
      <c r="BA72" s="43" t="s">
        <v>269</v>
      </c>
      <c r="BB72" s="43" t="s">
        <v>269</v>
      </c>
      <c r="BC72" s="43" t="s">
        <v>269</v>
      </c>
      <c r="BD72" s="424" t="s">
        <v>269</v>
      </c>
      <c r="BE72" s="355" t="s">
        <v>269</v>
      </c>
      <c r="BF72" s="43" t="s">
        <v>269</v>
      </c>
      <c r="BG72" s="43" t="s">
        <v>269</v>
      </c>
      <c r="BH72" s="43" t="s">
        <v>269</v>
      </c>
      <c r="BI72" s="43" t="s">
        <v>269</v>
      </c>
      <c r="BJ72" s="43" t="s">
        <v>269</v>
      </c>
      <c r="BK72" s="43" t="s">
        <v>269</v>
      </c>
      <c r="BL72" s="43" t="s">
        <v>269</v>
      </c>
      <c r="BM72" s="43" t="s">
        <v>269</v>
      </c>
      <c r="BN72" s="43" t="s">
        <v>269</v>
      </c>
      <c r="BO72" s="43" t="s">
        <v>269</v>
      </c>
      <c r="BP72" s="424" t="s">
        <v>269</v>
      </c>
      <c r="BQ72" s="355" t="s">
        <v>269</v>
      </c>
      <c r="BR72" s="43" t="s">
        <v>269</v>
      </c>
      <c r="BS72" s="43" t="s">
        <v>269</v>
      </c>
      <c r="BT72" s="43">
        <v>23</v>
      </c>
      <c r="BU72" s="43">
        <v>23</v>
      </c>
      <c r="BV72" s="43">
        <v>23</v>
      </c>
      <c r="BW72" s="43">
        <v>23</v>
      </c>
      <c r="BX72" s="43">
        <v>23</v>
      </c>
      <c r="BY72" s="43">
        <v>23</v>
      </c>
      <c r="BZ72" s="43">
        <v>23</v>
      </c>
      <c r="CA72" s="43">
        <v>23</v>
      </c>
      <c r="CB72" s="424">
        <v>23</v>
      </c>
      <c r="CC72" s="355">
        <v>23</v>
      </c>
      <c r="CD72" s="43">
        <v>23</v>
      </c>
      <c r="CE72" s="43">
        <v>23</v>
      </c>
      <c r="CF72" s="43">
        <v>23</v>
      </c>
      <c r="CG72" s="43">
        <v>23</v>
      </c>
      <c r="CH72" s="43">
        <v>23</v>
      </c>
      <c r="CI72" s="43">
        <v>23</v>
      </c>
      <c r="CJ72" s="43">
        <v>23</v>
      </c>
      <c r="CK72" s="43">
        <v>23</v>
      </c>
      <c r="CL72" s="43">
        <v>23</v>
      </c>
      <c r="CM72" s="43">
        <v>23</v>
      </c>
      <c r="CN72" s="424">
        <v>23</v>
      </c>
      <c r="CO72" s="43" t="s">
        <v>17</v>
      </c>
      <c r="CP72" s="43" t="s">
        <v>17</v>
      </c>
      <c r="CQ72" s="43" t="s">
        <v>17</v>
      </c>
      <c r="CR72" s="43" t="s">
        <v>17</v>
      </c>
      <c r="CS72" s="43" t="s">
        <v>17</v>
      </c>
      <c r="CT72" s="43">
        <v>23</v>
      </c>
      <c r="CU72" s="43">
        <v>23</v>
      </c>
      <c r="CV72" s="43">
        <v>23</v>
      </c>
      <c r="CW72" s="43">
        <v>23</v>
      </c>
      <c r="CX72" s="43">
        <v>23</v>
      </c>
      <c r="CY72" s="769">
        <v>23</v>
      </c>
      <c r="CZ72" s="424">
        <v>23</v>
      </c>
      <c r="DA72" s="355">
        <v>1</v>
      </c>
      <c r="DB72" s="793">
        <v>60</v>
      </c>
      <c r="DC72" s="793">
        <v>60</v>
      </c>
      <c r="DD72" s="793">
        <v>60</v>
      </c>
      <c r="DE72" s="793">
        <v>60</v>
      </c>
      <c r="DF72" s="43">
        <v>1</v>
      </c>
      <c r="DG72" s="43">
        <v>23</v>
      </c>
      <c r="DH72" s="43">
        <v>23</v>
      </c>
      <c r="DI72" s="43">
        <v>23</v>
      </c>
      <c r="DJ72" s="43">
        <v>23</v>
      </c>
      <c r="DK72" s="359">
        <v>16</v>
      </c>
      <c r="DL72" s="425">
        <v>16</v>
      </c>
      <c r="DM72" s="363">
        <v>16</v>
      </c>
      <c r="DN72" s="359">
        <v>16</v>
      </c>
      <c r="DO72" s="359">
        <v>16</v>
      </c>
      <c r="DP72" s="359">
        <v>16</v>
      </c>
      <c r="DQ72" s="359">
        <v>16</v>
      </c>
      <c r="DR72" s="359">
        <v>16</v>
      </c>
      <c r="DS72" s="359">
        <v>16</v>
      </c>
      <c r="DT72" s="359">
        <v>16</v>
      </c>
      <c r="DU72" s="359">
        <v>16</v>
      </c>
      <c r="DV72" s="359">
        <v>16</v>
      </c>
      <c r="DW72" s="359">
        <v>16</v>
      </c>
      <c r="DX72" s="425">
        <v>16</v>
      </c>
      <c r="DY72" s="363">
        <v>16</v>
      </c>
      <c r="DZ72" s="359">
        <v>16</v>
      </c>
      <c r="EA72" s="359">
        <v>16</v>
      </c>
      <c r="EB72" s="359">
        <v>16</v>
      </c>
      <c r="EC72" s="359">
        <v>16</v>
      </c>
      <c r="ED72" s="359">
        <v>16</v>
      </c>
      <c r="EE72" s="359">
        <v>16</v>
      </c>
      <c r="EF72" s="359">
        <v>16</v>
      </c>
      <c r="EG72" s="359">
        <v>16</v>
      </c>
      <c r="EH72" s="359">
        <v>16</v>
      </c>
      <c r="EI72" s="359">
        <v>16</v>
      </c>
      <c r="EJ72" s="826">
        <v>16</v>
      </c>
      <c r="EK72" s="363">
        <v>16</v>
      </c>
      <c r="EL72" s="359">
        <v>16</v>
      </c>
      <c r="EM72" s="359">
        <v>16</v>
      </c>
      <c r="EN72" s="359">
        <v>16</v>
      </c>
      <c r="EO72" s="359">
        <v>16</v>
      </c>
      <c r="EP72" s="359">
        <v>16</v>
      </c>
      <c r="EQ72" s="43">
        <v>23</v>
      </c>
      <c r="ER72" s="43">
        <v>23</v>
      </c>
      <c r="ES72" s="43">
        <v>23</v>
      </c>
      <c r="ET72" s="43">
        <v>23</v>
      </c>
      <c r="EU72" s="43">
        <v>23</v>
      </c>
      <c r="EV72" s="424">
        <v>23</v>
      </c>
      <c r="EW72" s="355" t="s">
        <v>12</v>
      </c>
      <c r="EX72" s="43" t="s">
        <v>12</v>
      </c>
      <c r="EY72" s="43" t="s">
        <v>12</v>
      </c>
      <c r="EZ72" s="43" t="s">
        <v>12</v>
      </c>
      <c r="FA72" s="43" t="s">
        <v>12</v>
      </c>
      <c r="FB72" s="43" t="s">
        <v>12</v>
      </c>
      <c r="FC72" s="43">
        <v>23</v>
      </c>
      <c r="FD72" s="43">
        <v>23</v>
      </c>
      <c r="FE72" s="43">
        <v>23</v>
      </c>
      <c r="FF72" s="43">
        <v>23</v>
      </c>
      <c r="FG72" s="43">
        <v>23</v>
      </c>
      <c r="FH72" s="424">
        <v>23</v>
      </c>
      <c r="FI72" s="355">
        <v>23</v>
      </c>
      <c r="FJ72" s="43">
        <v>23</v>
      </c>
      <c r="FK72" s="43">
        <v>23</v>
      </c>
      <c r="FL72" s="43">
        <v>23</v>
      </c>
      <c r="FM72" s="43">
        <v>23</v>
      </c>
      <c r="FN72" s="43">
        <v>23</v>
      </c>
      <c r="FO72" s="43">
        <v>23</v>
      </c>
      <c r="FP72" s="43">
        <v>23</v>
      </c>
      <c r="FQ72" s="43">
        <v>23</v>
      </c>
      <c r="FR72" s="43">
        <v>23</v>
      </c>
      <c r="FS72" s="43">
        <v>23</v>
      </c>
      <c r="FT72" s="424">
        <v>23</v>
      </c>
      <c r="FU72" s="355">
        <v>23</v>
      </c>
      <c r="FV72" s="43">
        <v>23</v>
      </c>
      <c r="FW72" s="43">
        <v>23</v>
      </c>
      <c r="FX72" s="43">
        <v>23</v>
      </c>
      <c r="FY72" s="43">
        <v>23</v>
      </c>
      <c r="FZ72" s="43">
        <v>23</v>
      </c>
      <c r="GA72" s="43">
        <v>23</v>
      </c>
      <c r="GB72" s="43">
        <v>23</v>
      </c>
      <c r="GC72" s="43">
        <v>23</v>
      </c>
      <c r="GD72" s="43">
        <v>23</v>
      </c>
      <c r="GE72" s="43">
        <v>23</v>
      </c>
      <c r="GF72" s="424">
        <v>23</v>
      </c>
      <c r="GG72" s="355">
        <v>23</v>
      </c>
      <c r="GH72" s="43">
        <v>23</v>
      </c>
      <c r="GI72" s="43">
        <v>23</v>
      </c>
      <c r="GJ72" s="43">
        <v>23</v>
      </c>
      <c r="GK72" s="43">
        <v>23</v>
      </c>
      <c r="GL72" s="43">
        <v>23</v>
      </c>
      <c r="GM72" s="43">
        <v>23</v>
      </c>
      <c r="GN72" s="43">
        <v>23</v>
      </c>
      <c r="GO72" s="43" t="s">
        <v>195</v>
      </c>
      <c r="GP72" s="43" t="s">
        <v>195</v>
      </c>
      <c r="GQ72" s="43" t="s">
        <v>195</v>
      </c>
      <c r="GR72" s="424" t="s">
        <v>195</v>
      </c>
      <c r="GS72" s="410">
        <v>2409</v>
      </c>
      <c r="GT72" s="384">
        <f t="shared" si="18"/>
        <v>5470</v>
      </c>
      <c r="GU72" s="154">
        <f t="shared" si="19"/>
        <v>0</v>
      </c>
      <c r="GV72" s="457">
        <f t="shared" si="20"/>
        <v>0</v>
      </c>
      <c r="GW72" s="487">
        <f>ROUND([5]Résumé!$P79/30.4,0)</f>
        <v>-8</v>
      </c>
      <c r="GX72" s="186" t="str">
        <f t="shared" si="16"/>
        <v>D668</v>
      </c>
      <c r="GY72" s="374">
        <f t="shared" si="12"/>
        <v>43344</v>
      </c>
      <c r="GZ72" s="374" t="str">
        <f>IF(COUNTIF($I62:$GR62,$GZ$12)=0,"N",HLOOKUP($GZ$12,$I62:$GR$80,$HG72,FALSE))</f>
        <v>N</v>
      </c>
      <c r="HA72" s="374" t="str">
        <f>IF(COUNTIF($I62:$GR62,$HA$12)=0,"N",HLOOKUP($HA$12,$I62:$GR$80,$HG72,FALSE))</f>
        <v>N</v>
      </c>
      <c r="HB72" s="374">
        <f>IF(COUNTIF($I62:$GR62,$HB$12)=0,"N",HLOOKUP($HB$12,$I62:$GR$80,$HG72,FALSE))</f>
        <v>43344</v>
      </c>
      <c r="HC72" s="374">
        <f>IF(COUNTIF($I62:$GR62,$HC$12)=0,"N",HLOOKUP($HC$12,$I62:$GR$80,$HG72,FALSE))</f>
        <v>44958</v>
      </c>
      <c r="HD72" s="374">
        <f>IF(COUNTIF($I62:$GR62,$HD$12)=0,"N",HLOOKUP($HD$12,$I62:$GR$80,$HG72,FALSE))</f>
        <v>46569</v>
      </c>
      <c r="HE72" s="374" t="str">
        <f>IF(COUNTIF($I62:$GR62,$HE$12)=0,"N",HLOOKUP($HE$12,$I62:$GR$80,$HG72,FALSE))</f>
        <v>N</v>
      </c>
      <c r="HF72" s="186">
        <v>61</v>
      </c>
      <c r="HG72" s="186">
        <v>19</v>
      </c>
      <c r="HH72" s="374" t="str">
        <f t="shared" si="6"/>
        <v>N</v>
      </c>
      <c r="HI72" s="374" t="str">
        <f t="shared" si="7"/>
        <v>N</v>
      </c>
      <c r="HJ72" s="374">
        <f t="shared" si="8"/>
        <v>43344</v>
      </c>
      <c r="HK72" s="374">
        <f t="shared" si="9"/>
        <v>44958</v>
      </c>
      <c r="HL72" s="374">
        <f t="shared" si="10"/>
        <v>46569</v>
      </c>
      <c r="HM72" s="374" t="str">
        <f t="shared" si="11"/>
        <v>N</v>
      </c>
      <c r="HN72" s="374">
        <f>IF(COUNTIF($I62:$GR62,"F")=0,"",HLOOKUP("F",$I62:$GR$80,$HG72,FALSE))</f>
        <v>42826</v>
      </c>
    </row>
    <row r="73" spans="1:224" ht="15.75" customHeight="1" x14ac:dyDescent="0.2">
      <c r="A73" s="5" t="str">
        <f>[5]Résumé!$I80</f>
        <v>V15</v>
      </c>
      <c r="B73" s="36">
        <f>[5]Résumé!$L80</f>
        <v>681.33000000000038</v>
      </c>
      <c r="C73" s="36" t="str">
        <f>'[2]AT 1292-15'!$AC100</f>
        <v>-</v>
      </c>
      <c r="D73" s="198" t="str">
        <f>'[6]Etat actuel'!$AD66</f>
        <v>EMRSVAFG</v>
      </c>
      <c r="E73" s="164" t="s">
        <v>31</v>
      </c>
      <c r="F73" s="5">
        <f>[5]Résumé!$J80</f>
        <v>43883</v>
      </c>
      <c r="G73" s="14">
        <f t="shared" si="17"/>
        <v>43466</v>
      </c>
      <c r="H73" s="207" t="s">
        <v>179</v>
      </c>
      <c r="I73" s="493" t="s">
        <v>12</v>
      </c>
      <c r="J73" s="493" t="s">
        <v>27</v>
      </c>
      <c r="K73" s="493" t="s">
        <v>27</v>
      </c>
      <c r="L73" s="493" t="s">
        <v>27</v>
      </c>
      <c r="M73" s="493" t="s">
        <v>27</v>
      </c>
      <c r="N73" s="493">
        <v>1</v>
      </c>
      <c r="O73" s="493">
        <v>4</v>
      </c>
      <c r="P73" s="493">
        <v>6</v>
      </c>
      <c r="Q73" s="493">
        <v>42</v>
      </c>
      <c r="R73" s="493">
        <v>34</v>
      </c>
      <c r="S73" s="493">
        <v>42</v>
      </c>
      <c r="T73" s="494">
        <v>32</v>
      </c>
      <c r="U73" s="495">
        <v>44</v>
      </c>
      <c r="V73" s="496">
        <v>20</v>
      </c>
      <c r="W73" s="496">
        <v>38</v>
      </c>
      <c r="X73" s="496">
        <v>54</v>
      </c>
      <c r="Y73" s="496">
        <v>11</v>
      </c>
      <c r="Z73" s="496">
        <v>15</v>
      </c>
      <c r="AA73" s="492">
        <v>72</v>
      </c>
      <c r="AB73" s="492">
        <v>99</v>
      </c>
      <c r="AC73" s="496">
        <v>2</v>
      </c>
      <c r="AD73" s="496">
        <v>3</v>
      </c>
      <c r="AE73" s="43">
        <v>23</v>
      </c>
      <c r="AF73" s="424">
        <v>23</v>
      </c>
      <c r="AG73" s="355">
        <v>23</v>
      </c>
      <c r="AH73" s="43">
        <v>23</v>
      </c>
      <c r="AI73" s="43">
        <v>23</v>
      </c>
      <c r="AJ73" s="43">
        <v>23</v>
      </c>
      <c r="AK73" s="43">
        <v>23</v>
      </c>
      <c r="AL73" s="43">
        <v>23</v>
      </c>
      <c r="AM73" s="43">
        <v>23</v>
      </c>
      <c r="AN73" s="43">
        <v>23</v>
      </c>
      <c r="AO73" s="43">
        <v>1</v>
      </c>
      <c r="AP73" s="721">
        <v>50</v>
      </c>
      <c r="AQ73" s="721">
        <v>50</v>
      </c>
      <c r="AR73" s="719">
        <v>50</v>
      </c>
      <c r="AS73" s="796">
        <v>80</v>
      </c>
      <c r="AT73" s="43">
        <v>1</v>
      </c>
      <c r="AU73" s="43">
        <v>23</v>
      </c>
      <c r="AV73" s="43">
        <v>23</v>
      </c>
      <c r="AW73" s="43">
        <v>23</v>
      </c>
      <c r="AX73" s="43">
        <v>23</v>
      </c>
      <c r="AY73" s="43">
        <v>23</v>
      </c>
      <c r="AZ73" s="43">
        <v>23</v>
      </c>
      <c r="BA73" s="43">
        <v>23</v>
      </c>
      <c r="BB73" s="43">
        <v>23</v>
      </c>
      <c r="BC73" s="43">
        <v>10</v>
      </c>
      <c r="BD73" s="424"/>
      <c r="BE73" s="43" t="s">
        <v>13</v>
      </c>
      <c r="BF73" s="43" t="s">
        <v>13</v>
      </c>
      <c r="BG73" s="43" t="s">
        <v>13</v>
      </c>
      <c r="BH73" s="43" t="s">
        <v>13</v>
      </c>
      <c r="BI73" s="43" t="s">
        <v>13</v>
      </c>
      <c r="BJ73" s="43" t="s">
        <v>27</v>
      </c>
      <c r="BK73" s="43" t="s">
        <v>27</v>
      </c>
      <c r="BL73" s="43">
        <v>23</v>
      </c>
      <c r="BM73" s="43">
        <v>23</v>
      </c>
      <c r="BN73" s="43">
        <v>23</v>
      </c>
      <c r="BO73" s="43">
        <v>23</v>
      </c>
      <c r="BP73" s="424">
        <v>23</v>
      </c>
      <c r="BQ73" s="355">
        <v>23</v>
      </c>
      <c r="BR73" s="43">
        <v>23</v>
      </c>
      <c r="BS73" s="43">
        <v>23</v>
      </c>
      <c r="BT73" s="43">
        <v>23</v>
      </c>
      <c r="BU73" s="43">
        <v>23</v>
      </c>
      <c r="BV73" s="43">
        <v>23</v>
      </c>
      <c r="BW73" s="43">
        <v>23</v>
      </c>
      <c r="BX73" s="43">
        <v>23</v>
      </c>
      <c r="BY73" s="43" t="s">
        <v>197</v>
      </c>
      <c r="BZ73" s="43" t="s">
        <v>197</v>
      </c>
      <c r="CA73" s="43" t="s">
        <v>197</v>
      </c>
      <c r="CB73" s="424" t="s">
        <v>197</v>
      </c>
      <c r="CC73" s="355">
        <v>23</v>
      </c>
      <c r="CD73" s="43">
        <v>23</v>
      </c>
      <c r="CE73" s="43">
        <v>23</v>
      </c>
      <c r="CF73" s="43">
        <v>23</v>
      </c>
      <c r="CG73" s="43">
        <v>23</v>
      </c>
      <c r="CH73" s="43">
        <v>23</v>
      </c>
      <c r="CI73" s="43">
        <v>23</v>
      </c>
      <c r="CJ73" s="43">
        <v>23</v>
      </c>
      <c r="CK73" s="43">
        <v>23</v>
      </c>
      <c r="CL73" s="43">
        <v>23</v>
      </c>
      <c r="CM73" s="43">
        <v>1</v>
      </c>
      <c r="CN73" s="794">
        <v>50</v>
      </c>
      <c r="CO73" s="795">
        <v>50</v>
      </c>
      <c r="CP73" s="793">
        <v>50</v>
      </c>
      <c r="CQ73" s="793">
        <v>50</v>
      </c>
      <c r="CR73" s="43">
        <v>1</v>
      </c>
      <c r="CS73" s="43">
        <v>23</v>
      </c>
      <c r="CT73" s="43">
        <v>23</v>
      </c>
      <c r="CU73" s="43">
        <v>23</v>
      </c>
      <c r="CV73" s="43">
        <v>23</v>
      </c>
      <c r="CW73" s="43">
        <v>23</v>
      </c>
      <c r="CX73" s="43">
        <v>23</v>
      </c>
      <c r="CY73" s="43">
        <v>23</v>
      </c>
      <c r="CZ73" s="424">
        <v>23</v>
      </c>
      <c r="DA73" s="43">
        <v>23</v>
      </c>
      <c r="DB73" s="43">
        <v>23</v>
      </c>
      <c r="DC73" s="43">
        <v>23</v>
      </c>
      <c r="DD73" s="43">
        <v>23</v>
      </c>
      <c r="DE73" s="43">
        <v>23</v>
      </c>
      <c r="DF73" s="43">
        <v>23</v>
      </c>
      <c r="DG73" s="43">
        <v>23</v>
      </c>
      <c r="DH73" s="43">
        <v>23</v>
      </c>
      <c r="DI73" s="43">
        <v>23</v>
      </c>
      <c r="DJ73" s="43">
        <v>23</v>
      </c>
      <c r="DK73" s="43">
        <v>23</v>
      </c>
      <c r="DL73" s="424">
        <v>23</v>
      </c>
      <c r="DM73" s="424" t="s">
        <v>14</v>
      </c>
      <c r="DN73" s="355" t="s">
        <v>14</v>
      </c>
      <c r="DO73" s="43" t="s">
        <v>14</v>
      </c>
      <c r="DP73" s="43" t="s">
        <v>14</v>
      </c>
      <c r="DQ73" s="43" t="s">
        <v>14</v>
      </c>
      <c r="DR73" s="43" t="s">
        <v>269</v>
      </c>
      <c r="DS73" s="43" t="s">
        <v>269</v>
      </c>
      <c r="DT73" s="43" t="s">
        <v>269</v>
      </c>
      <c r="DU73" s="43" t="s">
        <v>269</v>
      </c>
      <c r="DV73" s="43" t="s">
        <v>269</v>
      </c>
      <c r="DW73" s="43" t="s">
        <v>269</v>
      </c>
      <c r="DX73" s="424">
        <v>23</v>
      </c>
      <c r="DY73" s="355">
        <v>23</v>
      </c>
      <c r="DZ73" s="43">
        <v>23</v>
      </c>
      <c r="EA73" s="43">
        <v>23</v>
      </c>
      <c r="EB73" s="43">
        <v>23</v>
      </c>
      <c r="EC73" s="43">
        <v>23</v>
      </c>
      <c r="ED73" s="43">
        <v>23</v>
      </c>
      <c r="EE73" s="43">
        <v>23</v>
      </c>
      <c r="EF73" s="43">
        <v>23</v>
      </c>
      <c r="EG73" s="43">
        <v>23</v>
      </c>
      <c r="EH73" s="43">
        <v>23</v>
      </c>
      <c r="EI73" s="43">
        <v>23</v>
      </c>
      <c r="EJ73" s="424">
        <v>23</v>
      </c>
      <c r="EK73" s="355">
        <v>23</v>
      </c>
      <c r="EL73" s="43">
        <v>23</v>
      </c>
      <c r="EM73" s="43">
        <v>23</v>
      </c>
      <c r="EN73" s="43">
        <v>23</v>
      </c>
      <c r="EO73" s="43">
        <v>23</v>
      </c>
      <c r="EP73" s="43">
        <v>23</v>
      </c>
      <c r="EQ73" s="43">
        <v>23</v>
      </c>
      <c r="ER73" s="43">
        <v>23</v>
      </c>
      <c r="ES73" s="43">
        <v>23</v>
      </c>
      <c r="ET73" s="43">
        <v>23</v>
      </c>
      <c r="EU73" s="43">
        <v>23</v>
      </c>
      <c r="EV73" s="424">
        <v>23</v>
      </c>
      <c r="EW73" s="355">
        <v>23</v>
      </c>
      <c r="EX73" s="43">
        <v>23</v>
      </c>
      <c r="EY73" s="43">
        <v>23</v>
      </c>
      <c r="EZ73" s="43">
        <v>23</v>
      </c>
      <c r="FA73" s="43">
        <v>23</v>
      </c>
      <c r="FB73" s="43">
        <v>23</v>
      </c>
      <c r="FC73" s="43">
        <v>23</v>
      </c>
      <c r="FD73" s="43">
        <v>23</v>
      </c>
      <c r="FE73" s="43">
        <v>23</v>
      </c>
      <c r="FF73" s="43">
        <v>23</v>
      </c>
      <c r="FG73" s="43">
        <v>23</v>
      </c>
      <c r="FH73" s="424">
        <v>23</v>
      </c>
      <c r="FI73" s="355">
        <v>23</v>
      </c>
      <c r="FJ73" s="43">
        <v>23</v>
      </c>
      <c r="FK73" s="43">
        <v>23</v>
      </c>
      <c r="FL73" s="43">
        <v>23</v>
      </c>
      <c r="FM73" s="43">
        <v>23</v>
      </c>
      <c r="FN73" s="43">
        <v>23</v>
      </c>
      <c r="FO73" s="43">
        <v>23</v>
      </c>
      <c r="FP73" s="43">
        <v>23</v>
      </c>
      <c r="FQ73" s="43">
        <v>23</v>
      </c>
      <c r="FR73" s="43" t="s">
        <v>15</v>
      </c>
      <c r="FS73" s="424" t="s">
        <v>15</v>
      </c>
      <c r="FT73" s="355" t="s">
        <v>15</v>
      </c>
      <c r="FU73" s="43" t="s">
        <v>15</v>
      </c>
      <c r="FV73" s="43" t="s">
        <v>15</v>
      </c>
      <c r="FW73" s="43">
        <v>23</v>
      </c>
      <c r="FX73" s="43">
        <v>23</v>
      </c>
      <c r="FY73" s="43">
        <v>23</v>
      </c>
      <c r="FZ73" s="43">
        <v>23</v>
      </c>
      <c r="GA73" s="43">
        <v>23</v>
      </c>
      <c r="GB73" s="43">
        <v>23</v>
      </c>
      <c r="GC73" s="43">
        <v>23</v>
      </c>
      <c r="GD73" s="43">
        <v>23</v>
      </c>
      <c r="GE73" s="43">
        <v>23</v>
      </c>
      <c r="GF73" s="424">
        <v>23</v>
      </c>
      <c r="GG73" s="355">
        <v>23</v>
      </c>
      <c r="GH73" s="43">
        <v>23</v>
      </c>
      <c r="GI73" s="43">
        <v>23</v>
      </c>
      <c r="GJ73" s="43">
        <v>23</v>
      </c>
      <c r="GK73" s="43">
        <v>23</v>
      </c>
      <c r="GL73" s="43">
        <v>23</v>
      </c>
      <c r="GM73" s="43">
        <v>23</v>
      </c>
      <c r="GN73" s="43">
        <v>23</v>
      </c>
      <c r="GO73" s="43" t="s">
        <v>195</v>
      </c>
      <c r="GP73" s="43" t="s">
        <v>195</v>
      </c>
      <c r="GQ73" s="43" t="s">
        <v>195</v>
      </c>
      <c r="GR73" s="424" t="s">
        <v>195</v>
      </c>
      <c r="GS73" s="410">
        <v>2780</v>
      </c>
      <c r="GT73" s="384">
        <f t="shared" si="18"/>
        <v>6618</v>
      </c>
      <c r="GU73" s="154">
        <f t="shared" si="19"/>
        <v>1.75</v>
      </c>
      <c r="GV73" s="457">
        <f t="shared" si="20"/>
        <v>0.25</v>
      </c>
      <c r="GW73" s="487">
        <f>ROUND([5]Résumé!$P80/30.4,0)</f>
        <v>24</v>
      </c>
      <c r="GX73" s="186" t="str">
        <f t="shared" si="16"/>
        <v>D669</v>
      </c>
      <c r="GY73" s="374">
        <f t="shared" si="12"/>
        <v>48000</v>
      </c>
      <c r="GZ73" s="374" t="str">
        <f>IF(COUNTIF($I63:$GR63,$GZ$12)=0,"N",HLOOKUP($GZ$12,$I63:$GR$80,$HG73,FALSE))</f>
        <v>N</v>
      </c>
      <c r="HA73" s="374" t="str">
        <f>IF(COUNTIF($I63:$GR63,$HA$12)=0,"N",HLOOKUP($HA$12,$I63:$GR$80,$HG73,FALSE))</f>
        <v>N</v>
      </c>
      <c r="HB73" s="374" t="str">
        <f>IF(COUNTIF($I63:$GR63,$HB$12)=0,"N",HLOOKUP($HB$12,$I63:$GR$80,$HG73,FALSE))</f>
        <v>N</v>
      </c>
      <c r="HC73" s="374" t="str">
        <f>IF(COUNTIF($I63:$GR63,$HC$12)=0,"N",HLOOKUP($HC$12,$I63:$GR$80,$HG73,FALSE))</f>
        <v>N</v>
      </c>
      <c r="HD73" s="374" t="str">
        <f>IF(COUNTIF($I63:$GR63,$HD$12)=0,"N",HLOOKUP($HD$12,$I63:$GR$80,$HG73,FALSE))</f>
        <v>N</v>
      </c>
      <c r="HE73" s="374" t="str">
        <f>IF(COUNTIF($I63:$GR63,$HE$12)=0,"N",HLOOKUP($HE$12,$I63:$GR$80,$HG73,FALSE))</f>
        <v>N</v>
      </c>
      <c r="HF73" s="186">
        <v>62</v>
      </c>
      <c r="HG73" s="186">
        <v>18</v>
      </c>
      <c r="HH73" s="374" t="str">
        <f t="shared" si="6"/>
        <v>N</v>
      </c>
      <c r="HI73" s="374" t="str">
        <f t="shared" si="7"/>
        <v>N</v>
      </c>
      <c r="HJ73" s="374" t="str">
        <f t="shared" si="8"/>
        <v>N</v>
      </c>
      <c r="HK73" s="374" t="str">
        <f t="shared" si="9"/>
        <v>N</v>
      </c>
      <c r="HL73" s="374" t="str">
        <f t="shared" si="10"/>
        <v>N</v>
      </c>
      <c r="HM73" s="374" t="str">
        <f t="shared" si="11"/>
        <v>N</v>
      </c>
      <c r="HN73" s="374" t="str">
        <f>IF(COUNTIF($I63:$GR63,"F")=0,"",HLOOKUP("F",$I63:$GR$80,$HG73,FALSE))</f>
        <v/>
      </c>
    </row>
    <row r="74" spans="1:224" ht="15.75" customHeight="1" x14ac:dyDescent="0.2">
      <c r="A74" s="5" t="str">
        <f>[5]Résumé!$I81</f>
        <v>V15</v>
      </c>
      <c r="B74" s="36">
        <f>[5]Résumé!$L81</f>
        <v>91.75</v>
      </c>
      <c r="C74" s="36" t="str">
        <f>'[2]AT 1292-15'!$AC101</f>
        <v>-</v>
      </c>
      <c r="D74" s="198" t="str">
        <f>'[6]Etat actuel'!$AD67</f>
        <v>EMC</v>
      </c>
      <c r="E74" s="164" t="s">
        <v>31</v>
      </c>
      <c r="F74" s="5">
        <f>[5]Résumé!$J81</f>
        <v>42977</v>
      </c>
      <c r="G74" s="14">
        <f t="shared" si="17"/>
        <v>42917</v>
      </c>
      <c r="H74" s="207" t="s">
        <v>180</v>
      </c>
      <c r="I74" s="493">
        <v>0</v>
      </c>
      <c r="J74" s="493">
        <v>0</v>
      </c>
      <c r="K74" s="493">
        <v>0</v>
      </c>
      <c r="L74" s="493">
        <v>0</v>
      </c>
      <c r="M74" s="493">
        <v>0</v>
      </c>
      <c r="N74" s="493"/>
      <c r="O74" s="493">
        <v>52</v>
      </c>
      <c r="P74" s="493">
        <v>42</v>
      </c>
      <c r="Q74" s="493">
        <v>57</v>
      </c>
      <c r="R74" s="493">
        <v>18</v>
      </c>
      <c r="S74" s="493">
        <v>19</v>
      </c>
      <c r="T74" s="494">
        <v>18</v>
      </c>
      <c r="U74" s="495">
        <v>24</v>
      </c>
      <c r="V74" s="496">
        <v>32</v>
      </c>
      <c r="W74" s="496">
        <v>60</v>
      </c>
      <c r="X74" s="496">
        <v>27</v>
      </c>
      <c r="Y74" s="496">
        <v>25</v>
      </c>
      <c r="Z74" s="43"/>
      <c r="AA74" s="496">
        <v>12</v>
      </c>
      <c r="AB74" s="496">
        <v>22</v>
      </c>
      <c r="AC74" s="496">
        <v>64</v>
      </c>
      <c r="AD74" s="496">
        <v>37</v>
      </c>
      <c r="AE74" s="43">
        <v>19</v>
      </c>
      <c r="AF74" s="424">
        <v>19</v>
      </c>
      <c r="AG74" s="769">
        <v>19</v>
      </c>
      <c r="AH74" s="43">
        <v>19</v>
      </c>
      <c r="AI74" s="43">
        <v>10</v>
      </c>
      <c r="AJ74" s="43">
        <v>5</v>
      </c>
      <c r="AK74" s="43">
        <v>1</v>
      </c>
      <c r="AL74" s="43">
        <v>1</v>
      </c>
      <c r="AM74" s="43" t="s">
        <v>13</v>
      </c>
      <c r="AN74" s="43" t="s">
        <v>13</v>
      </c>
      <c r="AO74" s="43" t="s">
        <v>13</v>
      </c>
      <c r="AP74" s="43" t="s">
        <v>13</v>
      </c>
      <c r="AQ74" s="43" t="s">
        <v>13</v>
      </c>
      <c r="AR74" s="424" t="s">
        <v>27</v>
      </c>
      <c r="AS74" s="768" t="s">
        <v>27</v>
      </c>
      <c r="AT74" s="43" t="s">
        <v>27</v>
      </c>
      <c r="AU74" s="43">
        <v>23</v>
      </c>
      <c r="AV74" s="43">
        <v>23</v>
      </c>
      <c r="AW74" s="43">
        <v>23</v>
      </c>
      <c r="AX74" s="43">
        <v>23</v>
      </c>
      <c r="AY74" s="43">
        <v>23</v>
      </c>
      <c r="AZ74" s="43">
        <v>23</v>
      </c>
      <c r="BA74" s="43">
        <v>23</v>
      </c>
      <c r="BB74" s="43">
        <v>23</v>
      </c>
      <c r="BC74" s="43">
        <v>23</v>
      </c>
      <c r="BD74" s="424">
        <v>23</v>
      </c>
      <c r="BE74" s="355">
        <v>23</v>
      </c>
      <c r="BF74" s="43">
        <v>23</v>
      </c>
      <c r="BG74" s="43">
        <v>23</v>
      </c>
      <c r="BH74" s="43">
        <v>23</v>
      </c>
      <c r="BI74" s="43">
        <v>23</v>
      </c>
      <c r="BJ74" s="43">
        <v>23</v>
      </c>
      <c r="BK74" s="43">
        <v>23</v>
      </c>
      <c r="BL74" s="43">
        <v>23</v>
      </c>
      <c r="BM74" s="43">
        <v>23</v>
      </c>
      <c r="BN74" s="43">
        <v>23</v>
      </c>
      <c r="BO74" s="43">
        <v>23</v>
      </c>
      <c r="BP74" s="424">
        <v>23</v>
      </c>
      <c r="BQ74" s="355">
        <v>23</v>
      </c>
      <c r="BR74" s="43">
        <v>23</v>
      </c>
      <c r="BS74" s="43">
        <v>23</v>
      </c>
      <c r="BT74" s="43" t="s">
        <v>197</v>
      </c>
      <c r="BU74" s="43" t="s">
        <v>197</v>
      </c>
      <c r="BV74" s="43" t="s">
        <v>197</v>
      </c>
      <c r="BW74" s="43">
        <v>23</v>
      </c>
      <c r="BX74" s="43">
        <v>23</v>
      </c>
      <c r="BY74" s="43">
        <v>23</v>
      </c>
      <c r="BZ74" s="43">
        <v>23</v>
      </c>
      <c r="CA74" s="43">
        <v>23</v>
      </c>
      <c r="CB74" s="43">
        <v>23</v>
      </c>
      <c r="CC74" s="355">
        <v>1</v>
      </c>
      <c r="CD74" s="793">
        <v>60</v>
      </c>
      <c r="CE74" s="797">
        <v>60</v>
      </c>
      <c r="CF74" s="793">
        <v>60</v>
      </c>
      <c r="CG74" s="793">
        <v>60</v>
      </c>
      <c r="CH74" s="43">
        <v>1</v>
      </c>
      <c r="CI74" s="43">
        <v>23</v>
      </c>
      <c r="CJ74" s="43">
        <v>23</v>
      </c>
      <c r="CK74" s="43">
        <v>23</v>
      </c>
      <c r="CL74" s="43">
        <v>23</v>
      </c>
      <c r="CM74" s="43">
        <v>23</v>
      </c>
      <c r="CN74" s="424">
        <v>23</v>
      </c>
      <c r="CO74" s="355">
        <v>23</v>
      </c>
      <c r="CP74" s="43">
        <v>23</v>
      </c>
      <c r="CQ74" s="43">
        <v>23</v>
      </c>
      <c r="CR74" s="43" t="s">
        <v>14</v>
      </c>
      <c r="CS74" s="43" t="s">
        <v>14</v>
      </c>
      <c r="CT74" s="43" t="s">
        <v>14</v>
      </c>
      <c r="CU74" s="43" t="s">
        <v>14</v>
      </c>
      <c r="CV74" s="424" t="s">
        <v>14</v>
      </c>
      <c r="CW74" s="43" t="s">
        <v>14</v>
      </c>
      <c r="CX74" s="43" t="s">
        <v>269</v>
      </c>
      <c r="CY74" s="43" t="s">
        <v>269</v>
      </c>
      <c r="CZ74" s="424" t="s">
        <v>269</v>
      </c>
      <c r="DA74" s="43" t="s">
        <v>269</v>
      </c>
      <c r="DB74" s="43" t="s">
        <v>269</v>
      </c>
      <c r="DC74" s="43" t="s">
        <v>269</v>
      </c>
      <c r="DD74" s="43">
        <v>23</v>
      </c>
      <c r="DE74" s="43">
        <v>1</v>
      </c>
      <c r="DF74" s="793">
        <v>60</v>
      </c>
      <c r="DG74" s="793">
        <v>60</v>
      </c>
      <c r="DH74" s="793">
        <v>60</v>
      </c>
      <c r="DI74" s="793">
        <v>60</v>
      </c>
      <c r="DJ74" s="43">
        <v>1</v>
      </c>
      <c r="DK74" s="43">
        <v>23</v>
      </c>
      <c r="DL74" s="424">
        <v>23</v>
      </c>
      <c r="DM74" s="355">
        <v>23</v>
      </c>
      <c r="DN74" s="43">
        <v>23</v>
      </c>
      <c r="DO74" s="43">
        <v>23</v>
      </c>
      <c r="DP74" s="43">
        <v>23</v>
      </c>
      <c r="DQ74" s="43">
        <v>23</v>
      </c>
      <c r="DR74" s="43">
        <v>23</v>
      </c>
      <c r="DS74" s="43">
        <v>23</v>
      </c>
      <c r="DT74" s="43">
        <v>23</v>
      </c>
      <c r="DU74" s="43">
        <v>23</v>
      </c>
      <c r="DV74" s="43">
        <v>23</v>
      </c>
      <c r="DW74" s="43">
        <v>23</v>
      </c>
      <c r="DX74" s="424">
        <v>23</v>
      </c>
      <c r="DY74" s="355">
        <v>23</v>
      </c>
      <c r="DZ74" s="43">
        <v>23</v>
      </c>
      <c r="EA74" s="43">
        <v>23</v>
      </c>
      <c r="EB74" s="43">
        <v>23</v>
      </c>
      <c r="EC74" s="43">
        <v>23</v>
      </c>
      <c r="ED74" s="43">
        <v>23</v>
      </c>
      <c r="EE74" s="43">
        <v>23</v>
      </c>
      <c r="EF74" s="43">
        <v>23</v>
      </c>
      <c r="EG74" s="43">
        <v>23</v>
      </c>
      <c r="EH74" s="43">
        <v>23</v>
      </c>
      <c r="EI74" s="43">
        <v>23</v>
      </c>
      <c r="EJ74" s="424">
        <v>23</v>
      </c>
      <c r="EK74" s="355">
        <v>23</v>
      </c>
      <c r="EL74" s="43">
        <v>23</v>
      </c>
      <c r="EM74" s="43">
        <v>23</v>
      </c>
      <c r="EN74" s="43">
        <v>23</v>
      </c>
      <c r="EO74" s="43">
        <v>23</v>
      </c>
      <c r="EP74" s="43">
        <v>23</v>
      </c>
      <c r="EQ74" s="43">
        <v>23</v>
      </c>
      <c r="ER74" s="43" t="s">
        <v>15</v>
      </c>
      <c r="ES74" s="43" t="s">
        <v>15</v>
      </c>
      <c r="ET74" s="43" t="s">
        <v>15</v>
      </c>
      <c r="EU74" s="43" t="s">
        <v>15</v>
      </c>
      <c r="EV74" s="43" t="s">
        <v>15</v>
      </c>
      <c r="EW74" s="43">
        <v>23</v>
      </c>
      <c r="EX74" s="43">
        <v>23</v>
      </c>
      <c r="EY74" s="43">
        <v>23</v>
      </c>
      <c r="EZ74" s="43">
        <v>23</v>
      </c>
      <c r="FA74" s="43">
        <v>23</v>
      </c>
      <c r="FB74" s="43">
        <v>23</v>
      </c>
      <c r="FC74" s="43">
        <v>23</v>
      </c>
      <c r="FD74" s="43">
        <v>23</v>
      </c>
      <c r="FE74" s="43">
        <v>23</v>
      </c>
      <c r="FF74" s="43">
        <v>23</v>
      </c>
      <c r="FG74" s="43">
        <v>23</v>
      </c>
      <c r="FH74" s="424">
        <v>23</v>
      </c>
      <c r="FI74" s="355">
        <v>23</v>
      </c>
      <c r="FJ74" s="43">
        <v>23</v>
      </c>
      <c r="FK74" s="43">
        <v>23</v>
      </c>
      <c r="FL74" s="43">
        <v>23</v>
      </c>
      <c r="FM74" s="43">
        <v>23</v>
      </c>
      <c r="FN74" s="43">
        <v>23</v>
      </c>
      <c r="FO74" s="43">
        <v>23</v>
      </c>
      <c r="FP74" s="43">
        <v>23</v>
      </c>
      <c r="FQ74" s="43">
        <v>23</v>
      </c>
      <c r="FR74" s="43">
        <v>23</v>
      </c>
      <c r="FS74" s="43">
        <v>23</v>
      </c>
      <c r="FT74" s="424">
        <v>23</v>
      </c>
      <c r="FU74" s="43">
        <v>23</v>
      </c>
      <c r="FV74" s="43">
        <v>23</v>
      </c>
      <c r="FW74" s="43">
        <v>23</v>
      </c>
      <c r="FX74" s="43">
        <v>23</v>
      </c>
      <c r="FY74" s="43">
        <v>23</v>
      </c>
      <c r="FZ74" s="43">
        <v>23</v>
      </c>
      <c r="GA74" s="43">
        <v>23</v>
      </c>
      <c r="GB74" s="43">
        <v>23</v>
      </c>
      <c r="GC74" s="43">
        <v>23</v>
      </c>
      <c r="GD74" s="43">
        <v>23</v>
      </c>
      <c r="GE74" s="43">
        <v>23</v>
      </c>
      <c r="GF74" s="424">
        <v>23</v>
      </c>
      <c r="GG74" s="355">
        <v>23</v>
      </c>
      <c r="GH74" s="43">
        <v>23</v>
      </c>
      <c r="GI74" s="43">
        <v>23</v>
      </c>
      <c r="GJ74" s="43">
        <v>23</v>
      </c>
      <c r="GK74" s="43">
        <v>23</v>
      </c>
      <c r="GL74" s="43">
        <v>23</v>
      </c>
      <c r="GM74" s="43">
        <v>23</v>
      </c>
      <c r="GN74" s="43">
        <v>23</v>
      </c>
      <c r="GO74" s="43" t="s">
        <v>195</v>
      </c>
      <c r="GP74" s="43" t="s">
        <v>195</v>
      </c>
      <c r="GQ74" s="43" t="s">
        <v>195</v>
      </c>
      <c r="GR74" s="424" t="s">
        <v>195</v>
      </c>
      <c r="GS74" s="410">
        <v>3264</v>
      </c>
      <c r="GT74" s="384">
        <f t="shared" si="18"/>
        <v>7064</v>
      </c>
      <c r="GU74" s="154">
        <f t="shared" si="19"/>
        <v>0</v>
      </c>
      <c r="GV74" s="457">
        <f t="shared" si="20"/>
        <v>0</v>
      </c>
      <c r="GW74" s="487">
        <f>ROUND([5]Résumé!$P81/30.4,0)</f>
        <v>24</v>
      </c>
      <c r="GX74" s="186" t="str">
        <f t="shared" si="16"/>
        <v>D670</v>
      </c>
      <c r="GY74" s="374">
        <f t="shared" si="12"/>
        <v>43374</v>
      </c>
      <c r="GZ74" s="374" t="str">
        <f>IF(COUNTIF($I64:$GR64,$GZ$12)=0,"N",HLOOKUP($GZ$12,$I64:$GR$80,$HG74,FALSE))</f>
        <v>N</v>
      </c>
      <c r="HA74" s="374" t="str">
        <f>IF(COUNTIF($I64:$GR64,$HA$12)=0,"N",HLOOKUP($HA$12,$I64:$GR$80,$HG74,FALSE))</f>
        <v>N</v>
      </c>
      <c r="HB74" s="374">
        <f>IF(COUNTIF($I64:$GR64,$HB$12)=0,"N",HLOOKUP($HB$12,$I64:$GR$80,$HG74,FALSE))</f>
        <v>43374</v>
      </c>
      <c r="HC74" s="374">
        <f>IF(COUNTIF($I64:$GR64,$HC$12)=0,"N",HLOOKUP($HC$12,$I64:$GR$80,$HG74,FALSE))</f>
        <v>44958</v>
      </c>
      <c r="HD74" s="374">
        <f>IF(COUNTIF($I64:$GR64,$HD$12)=0,"N",HLOOKUP($HD$12,$I64:$GR$80,$HG74,FALSE))</f>
        <v>46600</v>
      </c>
      <c r="HE74" s="374" t="str">
        <f>IF(COUNTIF($I64:$GR64,$HE$12)=0,"N",HLOOKUP($HE$12,$I64:$GR$80,$HG74,FALSE))</f>
        <v>N</v>
      </c>
      <c r="HF74" s="186">
        <v>63</v>
      </c>
      <c r="HG74" s="186">
        <v>17</v>
      </c>
      <c r="HH74" s="374" t="str">
        <f t="shared" si="6"/>
        <v>N</v>
      </c>
      <c r="HI74" s="374" t="str">
        <f t="shared" si="7"/>
        <v>N</v>
      </c>
      <c r="HJ74" s="374">
        <f t="shared" si="8"/>
        <v>43374</v>
      </c>
      <c r="HK74" s="374">
        <f t="shared" si="9"/>
        <v>44958</v>
      </c>
      <c r="HL74" s="374">
        <f t="shared" si="10"/>
        <v>46600</v>
      </c>
      <c r="HM74" s="374" t="str">
        <f t="shared" si="11"/>
        <v>N</v>
      </c>
      <c r="HN74" s="374">
        <f>IF(COUNTIF($I64:$GR64,"F")=0,"",HLOOKUP("F",$I64:$GR$80,$HG74,FALSE))</f>
        <v>42856</v>
      </c>
    </row>
    <row r="75" spans="1:224" ht="15.75" customHeight="1" x14ac:dyDescent="0.2">
      <c r="A75" s="5" t="str">
        <f>[5]Résumé!$I82</f>
        <v>V15</v>
      </c>
      <c r="B75" s="36">
        <f>[5]Résumé!$L82</f>
        <v>210.82000000000016</v>
      </c>
      <c r="C75" s="36" t="str">
        <f>'[2]AT 1292-15'!$AC102</f>
        <v>-</v>
      </c>
      <c r="D75" s="198" t="str">
        <f>'[6]Etat actuel'!$AD68</f>
        <v>EMRSV</v>
      </c>
      <c r="E75" s="164" t="s">
        <v>31</v>
      </c>
      <c r="F75" s="5">
        <f>[5]Résumé!$J82</f>
        <v>42646</v>
      </c>
      <c r="G75" s="14">
        <f>GY85</f>
        <v>42614</v>
      </c>
      <c r="H75" s="207" t="s">
        <v>181</v>
      </c>
      <c r="I75" s="513">
        <v>37</v>
      </c>
      <c r="J75" s="493">
        <v>16</v>
      </c>
      <c r="K75" s="493">
        <v>30</v>
      </c>
      <c r="L75" s="493">
        <v>0</v>
      </c>
      <c r="M75" s="493">
        <v>0</v>
      </c>
      <c r="N75" s="493">
        <v>17</v>
      </c>
      <c r="O75" s="492">
        <v>99</v>
      </c>
      <c r="P75" s="492">
        <v>104</v>
      </c>
      <c r="Q75" s="492">
        <v>69</v>
      </c>
      <c r="R75" s="492">
        <v>78</v>
      </c>
      <c r="S75" s="493">
        <v>21</v>
      </c>
      <c r="T75" s="494"/>
      <c r="U75" s="495">
        <v>13</v>
      </c>
      <c r="V75" s="496">
        <v>1</v>
      </c>
      <c r="W75" s="496"/>
      <c r="X75" s="496"/>
      <c r="Y75" s="496"/>
      <c r="Z75" s="488"/>
      <c r="AA75" s="43"/>
      <c r="AB75" s="496">
        <v>1</v>
      </c>
      <c r="AC75" s="43" t="s">
        <v>13</v>
      </c>
      <c r="AD75" s="43" t="s">
        <v>13</v>
      </c>
      <c r="AE75" s="43" t="s">
        <v>13</v>
      </c>
      <c r="AF75" s="43" t="s">
        <v>13</v>
      </c>
      <c r="AG75" s="355" t="s">
        <v>27</v>
      </c>
      <c r="AH75" s="43" t="s">
        <v>27</v>
      </c>
      <c r="AI75" s="43">
        <v>23</v>
      </c>
      <c r="AJ75" s="43">
        <v>23</v>
      </c>
      <c r="AK75" s="43">
        <v>23</v>
      </c>
      <c r="AL75" s="43">
        <v>23</v>
      </c>
      <c r="AM75" s="43">
        <v>23</v>
      </c>
      <c r="AN75" s="43">
        <v>23</v>
      </c>
      <c r="AO75" s="43">
        <v>23</v>
      </c>
      <c r="AP75" s="43">
        <v>23</v>
      </c>
      <c r="AQ75" s="43">
        <v>23</v>
      </c>
      <c r="AR75" s="424">
        <v>23</v>
      </c>
      <c r="AS75" s="769">
        <v>23</v>
      </c>
      <c r="AT75" s="43">
        <v>23</v>
      </c>
      <c r="AU75" s="43">
        <v>23</v>
      </c>
      <c r="AV75" s="43">
        <v>23</v>
      </c>
      <c r="AW75" s="43">
        <v>23</v>
      </c>
      <c r="AX75" s="43">
        <v>23</v>
      </c>
      <c r="AY75" s="43">
        <v>23</v>
      </c>
      <c r="AZ75" s="43">
        <v>23</v>
      </c>
      <c r="BA75" s="43">
        <v>23</v>
      </c>
      <c r="BB75" s="43">
        <v>23</v>
      </c>
      <c r="BC75" s="43">
        <v>23</v>
      </c>
      <c r="BD75" s="424">
        <v>23</v>
      </c>
      <c r="BE75" s="43">
        <v>23</v>
      </c>
      <c r="BF75" s="43">
        <v>23</v>
      </c>
      <c r="BG75" s="43">
        <v>23</v>
      </c>
      <c r="BH75" s="43">
        <v>23</v>
      </c>
      <c r="BI75" s="43">
        <v>23</v>
      </c>
      <c r="BJ75" s="43">
        <v>23</v>
      </c>
      <c r="BK75" s="43">
        <v>23</v>
      </c>
      <c r="BL75" s="43">
        <v>23</v>
      </c>
      <c r="BM75" s="43">
        <v>23</v>
      </c>
      <c r="BN75" s="43">
        <v>23</v>
      </c>
      <c r="BO75" s="43">
        <v>23</v>
      </c>
      <c r="BP75" s="424">
        <v>23</v>
      </c>
      <c r="BQ75" s="43">
        <v>1</v>
      </c>
      <c r="BR75" s="798">
        <v>70</v>
      </c>
      <c r="BS75" s="798">
        <v>70</v>
      </c>
      <c r="BT75" s="798">
        <v>70</v>
      </c>
      <c r="BU75" s="798">
        <v>70</v>
      </c>
      <c r="BV75" s="43">
        <v>1</v>
      </c>
      <c r="BW75" s="43">
        <v>23</v>
      </c>
      <c r="BX75" s="43">
        <v>23</v>
      </c>
      <c r="BY75" s="43" t="s">
        <v>14</v>
      </c>
      <c r="BZ75" s="43" t="s">
        <v>14</v>
      </c>
      <c r="CA75" s="43" t="s">
        <v>14</v>
      </c>
      <c r="CB75" s="43" t="s">
        <v>14</v>
      </c>
      <c r="CC75" s="43" t="s">
        <v>14</v>
      </c>
      <c r="CD75" s="424" t="s">
        <v>14</v>
      </c>
      <c r="CE75" s="355" t="s">
        <v>269</v>
      </c>
      <c r="CF75" s="43" t="s">
        <v>269</v>
      </c>
      <c r="CG75" s="43" t="s">
        <v>269</v>
      </c>
      <c r="CH75" s="43" t="s">
        <v>269</v>
      </c>
      <c r="CI75" s="43" t="s">
        <v>269</v>
      </c>
      <c r="CJ75" s="43" t="s">
        <v>269</v>
      </c>
      <c r="CK75" s="43">
        <v>23</v>
      </c>
      <c r="CL75" s="43">
        <v>23</v>
      </c>
      <c r="CM75" s="43">
        <v>23</v>
      </c>
      <c r="CN75" s="424">
        <v>23</v>
      </c>
      <c r="CO75" s="43">
        <v>23</v>
      </c>
      <c r="CP75" s="43">
        <v>23</v>
      </c>
      <c r="CQ75" s="43">
        <v>1</v>
      </c>
      <c r="CR75" s="793">
        <v>50</v>
      </c>
      <c r="CS75" s="793">
        <v>50</v>
      </c>
      <c r="CT75" s="793">
        <v>50</v>
      </c>
      <c r="CU75" s="793">
        <v>50</v>
      </c>
      <c r="CV75" s="43">
        <v>1</v>
      </c>
      <c r="CW75" s="43">
        <v>23</v>
      </c>
      <c r="CX75" s="43">
        <v>23</v>
      </c>
      <c r="CY75" s="43">
        <v>23</v>
      </c>
      <c r="CZ75" s="424">
        <v>23</v>
      </c>
      <c r="DA75" s="43">
        <v>23</v>
      </c>
      <c r="DB75" s="43">
        <v>23</v>
      </c>
      <c r="DC75" s="43">
        <v>23</v>
      </c>
      <c r="DD75" s="43">
        <v>23</v>
      </c>
      <c r="DE75" s="43">
        <v>23</v>
      </c>
      <c r="DF75" s="43">
        <v>23</v>
      </c>
      <c r="DG75" s="43">
        <v>23</v>
      </c>
      <c r="DH75" s="43">
        <v>23</v>
      </c>
      <c r="DI75" s="43">
        <v>23</v>
      </c>
      <c r="DJ75" s="43">
        <v>23</v>
      </c>
      <c r="DK75" s="43">
        <v>1</v>
      </c>
      <c r="DL75" s="794">
        <v>50</v>
      </c>
      <c r="DM75" s="795">
        <v>50</v>
      </c>
      <c r="DN75" s="793">
        <v>50</v>
      </c>
      <c r="DO75" s="793">
        <v>50</v>
      </c>
      <c r="DP75" s="43">
        <v>1</v>
      </c>
      <c r="DQ75" s="43">
        <v>23</v>
      </c>
      <c r="DR75" s="43">
        <v>23</v>
      </c>
      <c r="DS75" s="43">
        <v>23</v>
      </c>
      <c r="DT75" s="43">
        <v>23</v>
      </c>
      <c r="DU75" s="43">
        <v>23</v>
      </c>
      <c r="DV75" s="43">
        <v>23</v>
      </c>
      <c r="DW75" s="769">
        <v>23</v>
      </c>
      <c r="DX75" s="424">
        <v>23</v>
      </c>
      <c r="DY75" s="355">
        <v>23</v>
      </c>
      <c r="DZ75" s="43">
        <v>23</v>
      </c>
      <c r="EA75" s="43">
        <v>23</v>
      </c>
      <c r="EB75" s="43">
        <v>23</v>
      </c>
      <c r="EC75" s="43">
        <v>23</v>
      </c>
      <c r="ED75" s="43" t="s">
        <v>15</v>
      </c>
      <c r="EE75" s="43" t="s">
        <v>15</v>
      </c>
      <c r="EF75" s="43" t="s">
        <v>15</v>
      </c>
      <c r="EG75" s="43" t="s">
        <v>15</v>
      </c>
      <c r="EH75" s="43" t="s">
        <v>15</v>
      </c>
      <c r="EI75" s="43">
        <v>23</v>
      </c>
      <c r="EJ75" s="43">
        <v>23</v>
      </c>
      <c r="EK75" s="355">
        <v>23</v>
      </c>
      <c r="EL75" s="43">
        <v>23</v>
      </c>
      <c r="EM75" s="43">
        <v>23</v>
      </c>
      <c r="EN75" s="43">
        <v>23</v>
      </c>
      <c r="EO75" s="43">
        <v>23</v>
      </c>
      <c r="EP75" s="43">
        <v>23</v>
      </c>
      <c r="EQ75" s="43">
        <v>23</v>
      </c>
      <c r="ER75" s="43">
        <v>23</v>
      </c>
      <c r="ES75" s="43">
        <v>23</v>
      </c>
      <c r="ET75" s="43">
        <v>23</v>
      </c>
      <c r="EU75" s="43">
        <v>23</v>
      </c>
      <c r="EV75" s="424">
        <v>23</v>
      </c>
      <c r="EW75" s="355">
        <v>23</v>
      </c>
      <c r="EX75" s="43">
        <v>23</v>
      </c>
      <c r="EY75" s="43">
        <v>23</v>
      </c>
      <c r="EZ75" s="43">
        <v>23</v>
      </c>
      <c r="FA75" s="43">
        <v>23</v>
      </c>
      <c r="FB75" s="43">
        <v>23</v>
      </c>
      <c r="FC75" s="43">
        <v>23</v>
      </c>
      <c r="FD75" s="43">
        <v>23</v>
      </c>
      <c r="FE75" s="43">
        <v>23</v>
      </c>
      <c r="FF75" s="43">
        <v>23</v>
      </c>
      <c r="FG75" s="43">
        <v>23</v>
      </c>
      <c r="FH75" s="424">
        <v>23</v>
      </c>
      <c r="FI75" s="355">
        <v>23</v>
      </c>
      <c r="FJ75" s="43">
        <v>23</v>
      </c>
      <c r="FK75" s="43">
        <v>23</v>
      </c>
      <c r="FL75" s="43">
        <v>23</v>
      </c>
      <c r="FM75" s="43">
        <v>23</v>
      </c>
      <c r="FN75" s="43">
        <v>23</v>
      </c>
      <c r="FO75" s="43">
        <v>23</v>
      </c>
      <c r="FP75" s="43">
        <v>23</v>
      </c>
      <c r="FQ75" s="43">
        <v>23</v>
      </c>
      <c r="FR75" s="43">
        <v>23</v>
      </c>
      <c r="FS75" s="43">
        <v>23</v>
      </c>
      <c r="FT75" s="424">
        <v>23</v>
      </c>
      <c r="FU75" s="43">
        <v>23</v>
      </c>
      <c r="FV75" s="43">
        <v>23</v>
      </c>
      <c r="FW75" s="43">
        <v>23</v>
      </c>
      <c r="FX75" s="43">
        <v>23</v>
      </c>
      <c r="FY75" s="43">
        <v>23</v>
      </c>
      <c r="FZ75" s="43">
        <v>23</v>
      </c>
      <c r="GA75" s="43">
        <v>23</v>
      </c>
      <c r="GB75" s="43">
        <v>23</v>
      </c>
      <c r="GC75" s="43">
        <v>23</v>
      </c>
      <c r="GD75" s="43">
        <v>23</v>
      </c>
      <c r="GE75" s="43">
        <v>23</v>
      </c>
      <c r="GF75" s="424">
        <v>23</v>
      </c>
      <c r="GG75" s="355">
        <v>23</v>
      </c>
      <c r="GH75" s="43" t="s">
        <v>16</v>
      </c>
      <c r="GI75" s="43" t="s">
        <v>16</v>
      </c>
      <c r="GJ75" s="43" t="s">
        <v>16</v>
      </c>
      <c r="GK75" s="424" t="s">
        <v>16</v>
      </c>
      <c r="GL75" s="355" t="s">
        <v>16</v>
      </c>
      <c r="GM75" s="43" t="s">
        <v>16</v>
      </c>
      <c r="GN75" s="43" t="s">
        <v>16</v>
      </c>
      <c r="GO75" s="43" t="s">
        <v>195</v>
      </c>
      <c r="GP75" s="43" t="s">
        <v>195</v>
      </c>
      <c r="GQ75" s="43" t="s">
        <v>195</v>
      </c>
      <c r="GR75" s="424" t="s">
        <v>195</v>
      </c>
      <c r="GS75" s="410">
        <v>3015</v>
      </c>
      <c r="GT75" s="384">
        <f t="shared" si="18"/>
        <v>6947</v>
      </c>
      <c r="GU75" s="154">
        <f t="shared" si="19"/>
        <v>2</v>
      </c>
      <c r="GV75" s="457">
        <f t="shared" si="20"/>
        <v>0</v>
      </c>
      <c r="GW75" s="487">
        <f>ROUND([5]Résumé!$P82/30.4,0)</f>
        <v>24</v>
      </c>
      <c r="GX75" s="186" t="str">
        <f t="shared" si="16"/>
        <v>D671</v>
      </c>
      <c r="GY75" s="374">
        <f t="shared" si="12"/>
        <v>42887</v>
      </c>
      <c r="GZ75" s="374" t="str">
        <f>IF(COUNTIF($I65:$GR65,$GZ$12)=0,"N",HLOOKUP($GZ$12,$I65:$GR$80,$HG75,FALSE))</f>
        <v>N</v>
      </c>
      <c r="HA75" s="374">
        <f>IF(COUNTIF($I65:$GR65,$HA$12)=0,"N",HLOOKUP($HA$12,$I65:$GR$80,$HG75,FALSE))</f>
        <v>42887</v>
      </c>
      <c r="HB75" s="374">
        <f>IF(COUNTIF($I65:$GR65,$HB$12)=0,"N",HLOOKUP($HB$12,$I65:$GR$80,$HG75,FALSE))</f>
        <v>44774</v>
      </c>
      <c r="HC75" s="374">
        <f>IF(COUNTIF($I65:$GR65,$HC$12)=0,"N",HLOOKUP($HC$12,$I65:$GR$80,$HG75,FALSE))</f>
        <v>46388</v>
      </c>
      <c r="HD75" s="374" t="str">
        <f>IF(COUNTIF($I65:$GR65,$HD$12)=0,"N",HLOOKUP($HD$12,$I65:$GR$80,$HG75,FALSE))</f>
        <v>N</v>
      </c>
      <c r="HE75" s="374" t="str">
        <f>IF(COUNTIF($I65:$GR65,$HE$12)=0,"N",HLOOKUP($HE$12,$I65:$GR$80,$HG75,FALSE))</f>
        <v>N</v>
      </c>
      <c r="HF75" s="186">
        <v>64</v>
      </c>
      <c r="HG75" s="186">
        <v>16</v>
      </c>
      <c r="HH75" s="374" t="str">
        <f t="shared" si="6"/>
        <v>N</v>
      </c>
      <c r="HI75" s="374">
        <f t="shared" si="7"/>
        <v>42887</v>
      </c>
      <c r="HJ75" s="374">
        <f t="shared" si="8"/>
        <v>44774</v>
      </c>
      <c r="HK75" s="374">
        <f t="shared" si="9"/>
        <v>46388</v>
      </c>
      <c r="HL75" s="374" t="str">
        <f t="shared" si="10"/>
        <v>N</v>
      </c>
      <c r="HM75" s="374" t="str">
        <f t="shared" si="11"/>
        <v>N</v>
      </c>
      <c r="HN75" s="374" t="str">
        <f>IF(COUNTIF($I65:$GR65,"F")=0,"",HLOOKUP("F",$I65:$GR$80,$HG75,FALSE))</f>
        <v/>
      </c>
    </row>
    <row r="76" spans="1:224" ht="15.75" customHeight="1" x14ac:dyDescent="0.2">
      <c r="A76" s="5" t="str">
        <f>[5]Résumé!$I83</f>
        <v>V15</v>
      </c>
      <c r="B76" s="36">
        <f>[5]Résumé!$L83</f>
        <v>261.13000000000011</v>
      </c>
      <c r="C76" s="746">
        <f>'[2]AT 1292-15'!$AC103</f>
        <v>60</v>
      </c>
      <c r="D76" s="198" t="str">
        <f>'[6]Etat actuel'!$AD69</f>
        <v>EMRSV</v>
      </c>
      <c r="E76" s="164" t="s">
        <v>31</v>
      </c>
      <c r="F76" s="5">
        <f>[5]Résumé!$J83</f>
        <v>43096</v>
      </c>
      <c r="G76" s="14">
        <f>GY86</f>
        <v>43040</v>
      </c>
      <c r="H76" s="207" t="s">
        <v>182</v>
      </c>
      <c r="I76" s="492">
        <v>86</v>
      </c>
      <c r="J76" s="492">
        <v>68</v>
      </c>
      <c r="K76" s="493">
        <v>15</v>
      </c>
      <c r="L76" s="493">
        <v>61</v>
      </c>
      <c r="M76" s="493">
        <v>28</v>
      </c>
      <c r="N76" s="493">
        <v>20</v>
      </c>
      <c r="O76" s="493">
        <v>0</v>
      </c>
      <c r="P76" s="493"/>
      <c r="Q76" s="493"/>
      <c r="R76" s="493"/>
      <c r="S76" s="493"/>
      <c r="T76" s="494"/>
      <c r="U76" s="495">
        <v>1</v>
      </c>
      <c r="V76" s="496">
        <v>1</v>
      </c>
      <c r="W76" s="496"/>
      <c r="X76" s="496">
        <v>20</v>
      </c>
      <c r="Y76" s="496">
        <v>44</v>
      </c>
      <c r="Z76" s="496">
        <v>67</v>
      </c>
      <c r="AA76" s="496">
        <v>30</v>
      </c>
      <c r="AB76" s="496">
        <v>18</v>
      </c>
      <c r="AC76" s="496">
        <v>19</v>
      </c>
      <c r="AD76" s="496">
        <v>9</v>
      </c>
      <c r="AE76" s="43">
        <v>23</v>
      </c>
      <c r="AF76" s="424">
        <v>23</v>
      </c>
      <c r="AG76" s="355">
        <v>23</v>
      </c>
      <c r="AH76" s="771" t="s">
        <v>277</v>
      </c>
      <c r="AI76" s="43" t="s">
        <v>277</v>
      </c>
      <c r="AJ76" s="43">
        <v>23</v>
      </c>
      <c r="AK76" s="43">
        <v>25</v>
      </c>
      <c r="AL76" s="43">
        <v>25</v>
      </c>
      <c r="AM76" s="43">
        <v>25</v>
      </c>
      <c r="AN76" s="43">
        <v>25</v>
      </c>
      <c r="AO76" s="43">
        <v>25</v>
      </c>
      <c r="AP76" s="43">
        <v>23</v>
      </c>
      <c r="AQ76" s="424" t="s">
        <v>13</v>
      </c>
      <c r="AR76" s="424" t="s">
        <v>13</v>
      </c>
      <c r="AS76" s="424" t="s">
        <v>13</v>
      </c>
      <c r="AT76" s="355" t="s">
        <v>13</v>
      </c>
      <c r="AU76" s="43" t="s">
        <v>13</v>
      </c>
      <c r="AV76" s="43" t="s">
        <v>27</v>
      </c>
      <c r="AW76" s="43" t="s">
        <v>27</v>
      </c>
      <c r="AX76" s="43">
        <v>23</v>
      </c>
      <c r="AY76" s="43">
        <v>23</v>
      </c>
      <c r="AZ76" s="43">
        <v>23</v>
      </c>
      <c r="BA76" s="43">
        <v>23</v>
      </c>
      <c r="BB76" s="43">
        <v>23</v>
      </c>
      <c r="BC76" s="43">
        <v>23</v>
      </c>
      <c r="BD76" s="424">
        <v>23</v>
      </c>
      <c r="BE76" s="43">
        <v>23</v>
      </c>
      <c r="BF76" s="43">
        <v>23</v>
      </c>
      <c r="BG76" s="43">
        <v>23</v>
      </c>
      <c r="BH76" s="43">
        <v>23</v>
      </c>
      <c r="BI76" s="43">
        <v>23</v>
      </c>
      <c r="BJ76" s="43">
        <v>23</v>
      </c>
      <c r="BK76" s="43">
        <v>23</v>
      </c>
      <c r="BL76" s="43">
        <v>23</v>
      </c>
      <c r="BM76" s="43">
        <v>23</v>
      </c>
      <c r="BN76" s="43">
        <v>23</v>
      </c>
      <c r="BO76" s="43">
        <v>23</v>
      </c>
      <c r="BP76" s="424">
        <v>23</v>
      </c>
      <c r="BQ76" s="355">
        <v>23</v>
      </c>
      <c r="BR76" s="43">
        <v>23</v>
      </c>
      <c r="BS76" s="43">
        <v>23</v>
      </c>
      <c r="BT76" s="43">
        <v>23</v>
      </c>
      <c r="BU76" s="43">
        <v>1</v>
      </c>
      <c r="BV76" s="798">
        <v>70</v>
      </c>
      <c r="BW76" s="798">
        <v>70</v>
      </c>
      <c r="BX76" s="798">
        <v>70</v>
      </c>
      <c r="BY76" s="798">
        <v>70</v>
      </c>
      <c r="BZ76" s="43">
        <v>1</v>
      </c>
      <c r="CA76" s="43">
        <v>23</v>
      </c>
      <c r="CB76" s="424">
        <v>23</v>
      </c>
      <c r="CC76" s="355">
        <v>23</v>
      </c>
      <c r="CD76" s="43">
        <v>23</v>
      </c>
      <c r="CE76" s="43">
        <v>23</v>
      </c>
      <c r="CF76" s="43">
        <v>23</v>
      </c>
      <c r="CG76" s="43">
        <v>23</v>
      </c>
      <c r="CH76" s="43">
        <v>23</v>
      </c>
      <c r="CI76" s="43">
        <v>23</v>
      </c>
      <c r="CJ76" s="43">
        <v>23</v>
      </c>
      <c r="CK76" s="43">
        <v>23</v>
      </c>
      <c r="CL76" s="43">
        <v>23</v>
      </c>
      <c r="CM76" s="43">
        <v>23</v>
      </c>
      <c r="CN76" s="424">
        <v>23</v>
      </c>
      <c r="CO76" s="43">
        <v>23</v>
      </c>
      <c r="CP76" s="43">
        <v>23</v>
      </c>
      <c r="CQ76" s="43" t="s">
        <v>196</v>
      </c>
      <c r="CR76" s="43" t="s">
        <v>196</v>
      </c>
      <c r="CS76" s="43" t="s">
        <v>196</v>
      </c>
      <c r="CT76" s="43" t="s">
        <v>196</v>
      </c>
      <c r="CU76" s="43" t="s">
        <v>196</v>
      </c>
      <c r="CV76" s="43" t="s">
        <v>196</v>
      </c>
      <c r="CW76" s="43" t="s">
        <v>196</v>
      </c>
      <c r="CX76" s="43" t="s">
        <v>196</v>
      </c>
      <c r="CY76" s="43" t="s">
        <v>196</v>
      </c>
      <c r="CZ76" s="424" t="s">
        <v>196</v>
      </c>
      <c r="DA76" s="769" t="s">
        <v>196</v>
      </c>
      <c r="DB76" s="43" t="s">
        <v>196</v>
      </c>
      <c r="DC76" s="43" t="s">
        <v>14</v>
      </c>
      <c r="DD76" s="43" t="s">
        <v>14</v>
      </c>
      <c r="DE76" s="43" t="s">
        <v>14</v>
      </c>
      <c r="DF76" s="43" t="s">
        <v>14</v>
      </c>
      <c r="DG76" s="424" t="s">
        <v>14</v>
      </c>
      <c r="DH76" s="355" t="s">
        <v>14</v>
      </c>
      <c r="DI76" s="43" t="s">
        <v>269</v>
      </c>
      <c r="DJ76" s="769" t="s">
        <v>269</v>
      </c>
      <c r="DK76" s="43" t="s">
        <v>269</v>
      </c>
      <c r="DL76" s="424" t="s">
        <v>269</v>
      </c>
      <c r="DM76" s="355" t="s">
        <v>269</v>
      </c>
      <c r="DN76" s="43" t="s">
        <v>269</v>
      </c>
      <c r="DO76" s="43">
        <v>23</v>
      </c>
      <c r="DP76" s="43">
        <v>23</v>
      </c>
      <c r="DQ76" s="43">
        <v>23</v>
      </c>
      <c r="DR76" s="43">
        <v>23</v>
      </c>
      <c r="DS76" s="43">
        <v>23</v>
      </c>
      <c r="DT76" s="43">
        <v>23</v>
      </c>
      <c r="DU76" s="43">
        <v>23</v>
      </c>
      <c r="DV76" s="43">
        <v>23</v>
      </c>
      <c r="DW76" s="43">
        <v>23</v>
      </c>
      <c r="DX76" s="424">
        <v>23</v>
      </c>
      <c r="DY76" s="355">
        <v>23</v>
      </c>
      <c r="DZ76" s="43">
        <v>23</v>
      </c>
      <c r="EA76" s="43">
        <v>23</v>
      </c>
      <c r="EB76" s="43">
        <v>23</v>
      </c>
      <c r="EC76" s="43">
        <v>23</v>
      </c>
      <c r="ED76" s="43">
        <v>23</v>
      </c>
      <c r="EE76" s="43">
        <v>23</v>
      </c>
      <c r="EF76" s="43">
        <v>23</v>
      </c>
      <c r="EG76" s="43">
        <v>23</v>
      </c>
      <c r="EH76" s="43">
        <v>23</v>
      </c>
      <c r="EI76" s="43">
        <v>23</v>
      </c>
      <c r="EJ76" s="43">
        <v>23</v>
      </c>
      <c r="EK76" s="355">
        <v>23</v>
      </c>
      <c r="EL76" s="43">
        <v>23</v>
      </c>
      <c r="EM76" s="43">
        <v>23</v>
      </c>
      <c r="EN76" s="43">
        <v>23</v>
      </c>
      <c r="EO76" s="43">
        <v>23</v>
      </c>
      <c r="EP76" s="43">
        <v>23</v>
      </c>
      <c r="EQ76" s="43">
        <v>23</v>
      </c>
      <c r="ER76" s="43">
        <v>23</v>
      </c>
      <c r="ES76" s="43">
        <v>23</v>
      </c>
      <c r="ET76" s="43">
        <v>23</v>
      </c>
      <c r="EU76" s="43">
        <v>23</v>
      </c>
      <c r="EV76" s="424">
        <v>23</v>
      </c>
      <c r="EW76" s="355">
        <v>23</v>
      </c>
      <c r="EX76" s="43">
        <v>23</v>
      </c>
      <c r="EY76" s="43" t="s">
        <v>15</v>
      </c>
      <c r="EZ76" s="43" t="s">
        <v>15</v>
      </c>
      <c r="FA76" s="43" t="s">
        <v>15</v>
      </c>
      <c r="FB76" s="43" t="s">
        <v>15</v>
      </c>
      <c r="FC76" s="43" t="s">
        <v>15</v>
      </c>
      <c r="FD76" s="43">
        <v>23</v>
      </c>
      <c r="FE76" s="43">
        <v>23</v>
      </c>
      <c r="FF76" s="43">
        <v>23</v>
      </c>
      <c r="FG76" s="43">
        <v>23</v>
      </c>
      <c r="FH76" s="424">
        <v>23</v>
      </c>
      <c r="FI76" s="355">
        <v>23</v>
      </c>
      <c r="FJ76" s="43">
        <v>23</v>
      </c>
      <c r="FK76" s="43">
        <v>23</v>
      </c>
      <c r="FL76" s="43">
        <v>23</v>
      </c>
      <c r="FM76" s="43">
        <v>23</v>
      </c>
      <c r="FN76" s="43">
        <v>23</v>
      </c>
      <c r="FO76" s="43">
        <v>23</v>
      </c>
      <c r="FP76" s="43">
        <v>23</v>
      </c>
      <c r="FQ76" s="43">
        <v>23</v>
      </c>
      <c r="FR76" s="43">
        <v>23</v>
      </c>
      <c r="FS76" s="43">
        <v>23</v>
      </c>
      <c r="FT76" s="424">
        <v>23</v>
      </c>
      <c r="FU76" s="355">
        <v>23</v>
      </c>
      <c r="FV76" s="43">
        <v>23</v>
      </c>
      <c r="FW76" s="43">
        <v>23</v>
      </c>
      <c r="FX76" s="43">
        <v>23</v>
      </c>
      <c r="FY76" s="43">
        <v>23</v>
      </c>
      <c r="FZ76" s="43">
        <v>23</v>
      </c>
      <c r="GA76" s="43">
        <v>23</v>
      </c>
      <c r="GB76" s="43">
        <v>23</v>
      </c>
      <c r="GC76" s="43">
        <v>23</v>
      </c>
      <c r="GD76" s="43">
        <v>23</v>
      </c>
      <c r="GE76" s="43">
        <v>23</v>
      </c>
      <c r="GF76" s="424">
        <v>23</v>
      </c>
      <c r="GG76" s="355">
        <v>23</v>
      </c>
      <c r="GH76" s="43">
        <v>23</v>
      </c>
      <c r="GI76" s="43">
        <v>23</v>
      </c>
      <c r="GJ76" s="43">
        <v>23</v>
      </c>
      <c r="GK76" s="43">
        <v>23</v>
      </c>
      <c r="GL76" s="43">
        <v>23</v>
      </c>
      <c r="GM76" s="43">
        <v>23</v>
      </c>
      <c r="GN76" s="43">
        <v>23</v>
      </c>
      <c r="GO76" s="43" t="s">
        <v>195</v>
      </c>
      <c r="GP76" s="43" t="s">
        <v>195</v>
      </c>
      <c r="GQ76" s="43" t="s">
        <v>195</v>
      </c>
      <c r="GR76" s="424" t="s">
        <v>195</v>
      </c>
      <c r="GS76" s="410">
        <v>3218</v>
      </c>
      <c r="GT76" s="384">
        <f t="shared" si="18"/>
        <v>6803</v>
      </c>
      <c r="GU76" s="154">
        <f t="shared" si="19"/>
        <v>0</v>
      </c>
      <c r="GV76" s="457">
        <f t="shared" si="20"/>
        <v>0</v>
      </c>
      <c r="GW76" s="487">
        <f>ROUND([5]Résumé!$P83/30.4,0)</f>
        <v>24</v>
      </c>
      <c r="GX76" s="186" t="str">
        <f t="shared" si="16"/>
        <v>D672</v>
      </c>
      <c r="GY76" s="374">
        <f t="shared" si="12"/>
        <v>42675</v>
      </c>
      <c r="GZ76" s="374" t="str">
        <f>IF(COUNTIF($I66:$GR66,$GZ$12)=0,"N",HLOOKUP($GZ$12,$I66:$GR$80,$HG76,FALSE))</f>
        <v>N</v>
      </c>
      <c r="HA76" s="374" t="str">
        <f>IF(COUNTIF($I66:$GR66,$HA$12)=0,"N",HLOOKUP($HA$12,$I66:$GR$80,$HG76,FALSE))</f>
        <v>N</v>
      </c>
      <c r="HB76" s="374">
        <f>IF(COUNTIF($I66:$GR66,$HB$12)=0,"N",HLOOKUP($HB$12,$I66:$GR$80,$HG76,FALSE))</f>
        <v>42675</v>
      </c>
      <c r="HC76" s="374">
        <f>IF(COUNTIF($I66:$GR66,$HC$12)=0,"N",HLOOKUP($HC$12,$I66:$GR$80,$HG76,FALSE))</f>
        <v>44348</v>
      </c>
      <c r="HD76" s="374">
        <f>IF(COUNTIF($I66:$GR66,$HD$12)=0,"N",HLOOKUP($HD$12,$I66:$GR$80,$HG76,FALSE))</f>
        <v>46023</v>
      </c>
      <c r="HE76" s="374" t="str">
        <f>IF(COUNTIF($I66:$GR66,$HE$12)=0,"N",HLOOKUP($HE$12,$I66:$GR$80,$HG76,FALSE))</f>
        <v>N</v>
      </c>
      <c r="HF76" s="186">
        <v>65</v>
      </c>
      <c r="HG76" s="186">
        <v>15</v>
      </c>
      <c r="HH76" s="374" t="str">
        <f t="shared" si="6"/>
        <v>N</v>
      </c>
      <c r="HI76" s="374" t="str">
        <f t="shared" si="7"/>
        <v>N</v>
      </c>
      <c r="HJ76" s="374">
        <f t="shared" si="8"/>
        <v>42675</v>
      </c>
      <c r="HK76" s="374">
        <f t="shared" si="9"/>
        <v>44348</v>
      </c>
      <c r="HL76" s="374">
        <f t="shared" si="10"/>
        <v>46023</v>
      </c>
      <c r="HM76" s="374" t="str">
        <f t="shared" si="11"/>
        <v>N</v>
      </c>
      <c r="HN76" s="374" t="str">
        <f>IF(COUNTIF($I66:$GR66,"F")=0,"",HLOOKUP("F",$I66:$GR$80,$HG76,FALSE))</f>
        <v/>
      </c>
    </row>
    <row r="77" spans="1:224" ht="15.75" customHeight="1" x14ac:dyDescent="0.2">
      <c r="A77" s="5" t="str">
        <f>[5]Résumé!$I84</f>
        <v>V15</v>
      </c>
      <c r="B77" s="36">
        <f>[5]Résumé!$L84</f>
        <v>365.88999999999987</v>
      </c>
      <c r="C77" s="36" t="str">
        <f>'[2]AT 1292-15'!$AC104</f>
        <v>-</v>
      </c>
      <c r="D77" s="198" t="str">
        <f>'[6]Etat actuel'!$AD70</f>
        <v>EMRS</v>
      </c>
      <c r="E77" s="164" t="s">
        <v>31</v>
      </c>
      <c r="F77" s="5">
        <f>[5]Résumé!$J84</f>
        <v>42661</v>
      </c>
      <c r="G77" s="14">
        <f t="shared" si="17"/>
        <v>42644</v>
      </c>
      <c r="H77" s="207" t="s">
        <v>183</v>
      </c>
      <c r="I77" s="493">
        <v>0</v>
      </c>
      <c r="J77" s="493">
        <v>0</v>
      </c>
      <c r="K77" s="493">
        <v>0</v>
      </c>
      <c r="L77" s="493">
        <v>0</v>
      </c>
      <c r="M77" s="493">
        <v>0</v>
      </c>
      <c r="N77" s="493"/>
      <c r="O77" s="493"/>
      <c r="P77" s="493"/>
      <c r="Q77" s="493"/>
      <c r="R77" s="493"/>
      <c r="S77" s="493"/>
      <c r="T77" s="494"/>
      <c r="U77" s="495">
        <v>3</v>
      </c>
      <c r="V77" s="496">
        <v>11</v>
      </c>
      <c r="W77" s="496">
        <v>14</v>
      </c>
      <c r="X77" s="496">
        <v>33</v>
      </c>
      <c r="Y77" s="496">
        <v>45</v>
      </c>
      <c r="Z77" s="496">
        <v>16</v>
      </c>
      <c r="AA77" s="496">
        <v>38</v>
      </c>
      <c r="AB77" s="496">
        <v>25</v>
      </c>
      <c r="AC77" s="496">
        <v>22</v>
      </c>
      <c r="AD77" s="43" t="s">
        <v>13</v>
      </c>
      <c r="AE77" s="43" t="s">
        <v>13</v>
      </c>
      <c r="AF77" s="424" t="s">
        <v>13</v>
      </c>
      <c r="AG77" s="43" t="s">
        <v>13</v>
      </c>
      <c r="AH77" s="43" t="s">
        <v>27</v>
      </c>
      <c r="AI77" s="43" t="s">
        <v>27</v>
      </c>
      <c r="AJ77" s="43" t="s">
        <v>27</v>
      </c>
      <c r="AK77" s="43">
        <v>23</v>
      </c>
      <c r="AL77" s="43">
        <v>23</v>
      </c>
      <c r="AM77" s="43">
        <v>23</v>
      </c>
      <c r="AN77" s="43">
        <v>23</v>
      </c>
      <c r="AO77" s="43">
        <v>23</v>
      </c>
      <c r="AP77" s="43">
        <v>23</v>
      </c>
      <c r="AQ77" s="43">
        <v>23</v>
      </c>
      <c r="AR77" s="424">
        <v>23</v>
      </c>
      <c r="AS77" s="355">
        <v>1</v>
      </c>
      <c r="AT77" s="716">
        <v>80</v>
      </c>
      <c r="AU77" s="716">
        <v>80</v>
      </c>
      <c r="AV77" s="716">
        <v>80</v>
      </c>
      <c r="AW77" s="716">
        <v>80</v>
      </c>
      <c r="AX77" s="43">
        <v>1</v>
      </c>
      <c r="AY77" s="43">
        <v>23</v>
      </c>
      <c r="AZ77" s="43">
        <v>23</v>
      </c>
      <c r="BA77" s="43">
        <v>23</v>
      </c>
      <c r="BB77" s="43">
        <v>23</v>
      </c>
      <c r="BC77" s="43">
        <v>23</v>
      </c>
      <c r="BD77" s="424">
        <v>23</v>
      </c>
      <c r="BE77" s="355">
        <v>23</v>
      </c>
      <c r="BF77" s="43">
        <v>23</v>
      </c>
      <c r="BG77" s="43">
        <v>23</v>
      </c>
      <c r="BH77" s="43">
        <v>23</v>
      </c>
      <c r="BI77" s="43">
        <v>23</v>
      </c>
      <c r="BJ77" s="43">
        <v>23</v>
      </c>
      <c r="BK77" s="43">
        <v>23</v>
      </c>
      <c r="BL77" s="43">
        <v>23</v>
      </c>
      <c r="BM77" s="43">
        <v>23</v>
      </c>
      <c r="BN77" s="43">
        <v>23</v>
      </c>
      <c r="BO77" s="43">
        <v>23</v>
      </c>
      <c r="BP77" s="424">
        <v>23</v>
      </c>
      <c r="BQ77" s="355">
        <v>23</v>
      </c>
      <c r="BR77" s="43">
        <v>23</v>
      </c>
      <c r="BS77" s="43">
        <v>23</v>
      </c>
      <c r="BT77" s="43">
        <v>23</v>
      </c>
      <c r="BU77" s="43">
        <v>23</v>
      </c>
      <c r="BV77" s="43">
        <v>23</v>
      </c>
      <c r="BW77" s="43">
        <v>23</v>
      </c>
      <c r="BX77" s="43">
        <v>23</v>
      </c>
      <c r="BY77" s="43">
        <v>23</v>
      </c>
      <c r="BZ77" s="43">
        <v>23</v>
      </c>
      <c r="CA77" s="43">
        <v>23</v>
      </c>
      <c r="CB77" s="43" t="s">
        <v>197</v>
      </c>
      <c r="CC77" s="355" t="s">
        <v>197</v>
      </c>
      <c r="CD77" s="43" t="s">
        <v>197</v>
      </c>
      <c r="CE77" s="43" t="s">
        <v>197</v>
      </c>
      <c r="CF77" s="43" t="s">
        <v>197</v>
      </c>
      <c r="CG77" s="43" t="s">
        <v>197</v>
      </c>
      <c r="CH77" s="43">
        <v>23</v>
      </c>
      <c r="CI77" s="43" t="s">
        <v>14</v>
      </c>
      <c r="CJ77" s="43" t="s">
        <v>14</v>
      </c>
      <c r="CK77" s="43" t="s">
        <v>14</v>
      </c>
      <c r="CL77" s="43" t="s">
        <v>14</v>
      </c>
      <c r="CM77" s="424" t="s">
        <v>14</v>
      </c>
      <c r="CN77" s="355" t="s">
        <v>14</v>
      </c>
      <c r="CO77" s="43" t="s">
        <v>269</v>
      </c>
      <c r="CP77" s="43" t="s">
        <v>269</v>
      </c>
      <c r="CQ77" s="43" t="s">
        <v>269</v>
      </c>
      <c r="CR77" s="43" t="s">
        <v>269</v>
      </c>
      <c r="CS77" s="43" t="s">
        <v>269</v>
      </c>
      <c r="CT77" s="43" t="s">
        <v>269</v>
      </c>
      <c r="CU77" s="43">
        <v>23</v>
      </c>
      <c r="CV77" s="43">
        <v>23</v>
      </c>
      <c r="CW77" s="43">
        <v>23</v>
      </c>
      <c r="CX77" s="43">
        <v>23</v>
      </c>
      <c r="CY77" s="43">
        <v>23</v>
      </c>
      <c r="CZ77" s="424">
        <v>23</v>
      </c>
      <c r="DA77" s="355">
        <v>23</v>
      </c>
      <c r="DB77" s="43">
        <v>23</v>
      </c>
      <c r="DC77" s="43">
        <v>23</v>
      </c>
      <c r="DD77" s="43">
        <v>23</v>
      </c>
      <c r="DE77" s="43">
        <v>23</v>
      </c>
      <c r="DF77" s="43">
        <v>23</v>
      </c>
      <c r="DG77" s="43">
        <v>23</v>
      </c>
      <c r="DH77" s="43">
        <v>23</v>
      </c>
      <c r="DI77" s="43">
        <v>1</v>
      </c>
      <c r="DJ77" s="793">
        <v>60</v>
      </c>
      <c r="DK77" s="793">
        <v>60</v>
      </c>
      <c r="DL77" s="794">
        <v>60</v>
      </c>
      <c r="DM77" s="795">
        <v>60</v>
      </c>
      <c r="DN77" s="43">
        <v>1</v>
      </c>
      <c r="DO77" s="43">
        <v>23</v>
      </c>
      <c r="DP77" s="43">
        <v>23</v>
      </c>
      <c r="DQ77" s="43">
        <v>23</v>
      </c>
      <c r="DR77" s="43">
        <v>23</v>
      </c>
      <c r="DS77" s="43">
        <v>23</v>
      </c>
      <c r="DT77" s="43">
        <v>23</v>
      </c>
      <c r="DU77" s="43">
        <v>23</v>
      </c>
      <c r="DV77" s="43">
        <v>23</v>
      </c>
      <c r="DW77" s="43">
        <v>23</v>
      </c>
      <c r="DX77" s="424">
        <v>23</v>
      </c>
      <c r="DY77" s="355">
        <v>23</v>
      </c>
      <c r="DZ77" s="43">
        <v>23</v>
      </c>
      <c r="EA77" s="43">
        <v>23</v>
      </c>
      <c r="EB77" s="43">
        <v>23</v>
      </c>
      <c r="EC77" s="43">
        <v>23</v>
      </c>
      <c r="ED77" s="43">
        <v>23</v>
      </c>
      <c r="EE77" s="43">
        <v>23</v>
      </c>
      <c r="EF77" s="43">
        <v>23</v>
      </c>
      <c r="EG77" s="43">
        <v>23</v>
      </c>
      <c r="EH77" s="43">
        <v>23</v>
      </c>
      <c r="EI77" s="43">
        <v>23</v>
      </c>
      <c r="EJ77" s="43">
        <v>23</v>
      </c>
      <c r="EK77" s="355">
        <v>23</v>
      </c>
      <c r="EL77" s="43" t="s">
        <v>15</v>
      </c>
      <c r="EM77" s="43" t="s">
        <v>15</v>
      </c>
      <c r="EN77" s="43" t="s">
        <v>15</v>
      </c>
      <c r="EO77" s="43" t="s">
        <v>15</v>
      </c>
      <c r="EP77" s="43" t="s">
        <v>15</v>
      </c>
      <c r="EQ77" s="43">
        <v>23</v>
      </c>
      <c r="ER77" s="43">
        <v>23</v>
      </c>
      <c r="ES77" s="43">
        <v>23</v>
      </c>
      <c r="ET77" s="43">
        <v>23</v>
      </c>
      <c r="EU77" s="43">
        <v>23</v>
      </c>
      <c r="EV77" s="424">
        <v>23</v>
      </c>
      <c r="EW77" s="355">
        <v>23</v>
      </c>
      <c r="EX77" s="43">
        <v>23</v>
      </c>
      <c r="EY77" s="43">
        <v>23</v>
      </c>
      <c r="EZ77" s="43">
        <v>23</v>
      </c>
      <c r="FA77" s="43">
        <v>23</v>
      </c>
      <c r="FB77" s="43">
        <v>23</v>
      </c>
      <c r="FC77" s="43">
        <v>23</v>
      </c>
      <c r="FD77" s="43">
        <v>23</v>
      </c>
      <c r="FE77" s="43">
        <v>23</v>
      </c>
      <c r="FF77" s="43">
        <v>23</v>
      </c>
      <c r="FG77" s="43">
        <v>23</v>
      </c>
      <c r="FH77" s="424">
        <v>23</v>
      </c>
      <c r="FI77" s="355">
        <v>23</v>
      </c>
      <c r="FJ77" s="43">
        <v>23</v>
      </c>
      <c r="FK77" s="43">
        <v>23</v>
      </c>
      <c r="FL77" s="43">
        <v>23</v>
      </c>
      <c r="FM77" s="43">
        <v>23</v>
      </c>
      <c r="FN77" s="43">
        <v>23</v>
      </c>
      <c r="FO77" s="43">
        <v>23</v>
      </c>
      <c r="FP77" s="43">
        <v>23</v>
      </c>
      <c r="FQ77" s="43">
        <v>23</v>
      </c>
      <c r="FR77" s="43">
        <v>23</v>
      </c>
      <c r="FS77" s="43">
        <v>23</v>
      </c>
      <c r="FT77" s="424">
        <v>23</v>
      </c>
      <c r="FU77" s="355">
        <v>23</v>
      </c>
      <c r="FV77" s="43">
        <v>23</v>
      </c>
      <c r="FW77" s="43">
        <v>23</v>
      </c>
      <c r="FX77" s="43">
        <v>23</v>
      </c>
      <c r="FY77" s="43">
        <v>23</v>
      </c>
      <c r="FZ77" s="43">
        <v>23</v>
      </c>
      <c r="GA77" s="43">
        <v>23</v>
      </c>
      <c r="GB77" s="43">
        <v>23</v>
      </c>
      <c r="GC77" s="43">
        <v>23</v>
      </c>
      <c r="GD77" s="43">
        <v>23</v>
      </c>
      <c r="GE77" s="43">
        <v>23</v>
      </c>
      <c r="GF77" s="424">
        <v>23</v>
      </c>
      <c r="GG77" s="355">
        <v>23</v>
      </c>
      <c r="GH77" s="43">
        <v>23</v>
      </c>
      <c r="GI77" s="43">
        <v>23</v>
      </c>
      <c r="GJ77" s="43">
        <v>23</v>
      </c>
      <c r="GK77" s="43">
        <v>23</v>
      </c>
      <c r="GL77" s="43">
        <v>23</v>
      </c>
      <c r="GM77" s="43">
        <v>23</v>
      </c>
      <c r="GN77" s="43">
        <v>23</v>
      </c>
      <c r="GO77" s="43" t="s">
        <v>195</v>
      </c>
      <c r="GP77" s="43" t="s">
        <v>195</v>
      </c>
      <c r="GQ77" s="43" t="s">
        <v>195</v>
      </c>
      <c r="GR77" s="424" t="s">
        <v>195</v>
      </c>
      <c r="GS77" s="410">
        <v>3410</v>
      </c>
      <c r="GT77" s="384">
        <f t="shared" si="18"/>
        <v>7056</v>
      </c>
      <c r="GU77" s="154">
        <f t="shared" si="19"/>
        <v>0</v>
      </c>
      <c r="GV77" s="457">
        <f t="shared" si="20"/>
        <v>1</v>
      </c>
      <c r="GW77" s="487">
        <f>ROUND([5]Résumé!$P84/30.4,0)</f>
        <v>24</v>
      </c>
      <c r="GX77" s="186" t="str">
        <f t="shared" ref="GX77:GX89" si="21">H67</f>
        <v>D673</v>
      </c>
      <c r="GY77" s="374">
        <f t="shared" si="12"/>
        <v>43070</v>
      </c>
      <c r="GZ77" s="374" t="str">
        <f>IF(COUNTIF($I67:$GR67,$GZ$12)=0,"N",HLOOKUP($GZ$12,$I67:$GR$80,$HG77,FALSE))</f>
        <v>N</v>
      </c>
      <c r="HA77" s="374" t="str">
        <f>IF(COUNTIF($I67:$GR67,$HA$12)=0,"N",HLOOKUP($HA$12,$I67:$GR$80,$HG77,FALSE))</f>
        <v>N</v>
      </c>
      <c r="HB77" s="374">
        <f>IF(COUNTIF($I67:$GR67,$HB$12)=0,"N",HLOOKUP($HB$12,$I67:$GR$80,$HG77,FALSE))</f>
        <v>43070</v>
      </c>
      <c r="HC77" s="374">
        <f>IF(COUNTIF($I67:$GR67,$HC$12)=0,"N",HLOOKUP($HC$12,$I67:$GR$80,$HG77,FALSE))</f>
        <v>45017</v>
      </c>
      <c r="HD77" s="374">
        <f>IF(COUNTIF($I67:$GR67,$HD$12)=0,"N",HLOOKUP($HD$12,$I67:$GR$80,$HG77,FALSE))</f>
        <v>46997</v>
      </c>
      <c r="HE77" s="374" t="str">
        <f>IF(COUNTIF($I67:$GR67,$HE$12)=0,"N",HLOOKUP($HE$12,$I67:$GR$80,$HG77,FALSE))</f>
        <v>N</v>
      </c>
      <c r="HF77" s="186">
        <v>66</v>
      </c>
      <c r="HG77" s="186">
        <v>14</v>
      </c>
      <c r="HH77" s="374" t="str">
        <f t="shared" ref="HH77:HH88" si="22">IF(GZ77&gt;=$HG$12,GZ77,"N")</f>
        <v>N</v>
      </c>
      <c r="HI77" s="374" t="str">
        <f t="shared" ref="HI77:HI88" si="23">IF(HA77&gt;=$HG$12,HA77,"N")</f>
        <v>N</v>
      </c>
      <c r="HJ77" s="374">
        <f t="shared" ref="HJ77:HJ88" si="24">IF(HB77&gt;=$HG$12,HB77,"N")</f>
        <v>43070</v>
      </c>
      <c r="HK77" s="374">
        <f t="shared" ref="HK77:HK88" si="25">IF(HC77&gt;=$HG$12,HC77,"N")</f>
        <v>45017</v>
      </c>
      <c r="HL77" s="374">
        <f t="shared" ref="HL77:HL88" si="26">IF(HD77&gt;=$HG$12,HD77,"N")</f>
        <v>46997</v>
      </c>
      <c r="HM77" s="374" t="str">
        <f t="shared" ref="HM77:HM88" si="27">IF(HE77&gt;=$HG$12,HE77,"N")</f>
        <v>N</v>
      </c>
      <c r="HN77" s="374">
        <f>IF(COUNTIF($I67:$GR67,"F")=0,"",HLOOKUP("F",$I67:$GR$80,$HG77,FALSE))</f>
        <v>43374</v>
      </c>
    </row>
    <row r="78" spans="1:224" ht="15.75" customHeight="1" x14ac:dyDescent="0.2">
      <c r="A78" s="5" t="str">
        <f>[5]Résumé!$I86</f>
        <v>V5</v>
      </c>
      <c r="B78" s="36">
        <f>[5]Résumé!$L86</f>
        <v>1174</v>
      </c>
      <c r="C78" s="36" t="str">
        <f>'[2]AT 1292-15'!$AC105</f>
        <v>Bagué</v>
      </c>
      <c r="D78" s="198" t="str">
        <f>'[6]Etat actuel'!$AD71</f>
        <v>EMRSVAFGU</v>
      </c>
      <c r="E78" s="164" t="s">
        <v>31</v>
      </c>
      <c r="F78" s="5">
        <f>[5]Résumé!$J86</f>
        <v>44404</v>
      </c>
      <c r="G78" s="14">
        <f t="shared" si="17"/>
        <v>44075</v>
      </c>
      <c r="H78" s="207" t="s">
        <v>184</v>
      </c>
      <c r="I78" s="493">
        <v>2</v>
      </c>
      <c r="J78" s="493">
        <v>29</v>
      </c>
      <c r="K78" s="493">
        <v>38</v>
      </c>
      <c r="L78" s="493">
        <v>28</v>
      </c>
      <c r="M78" s="493">
        <v>16</v>
      </c>
      <c r="N78" s="513">
        <v>49</v>
      </c>
      <c r="O78" s="513">
        <v>53</v>
      </c>
      <c r="P78" s="513">
        <v>81</v>
      </c>
      <c r="Q78" s="513">
        <v>56</v>
      </c>
      <c r="R78" s="493">
        <v>17</v>
      </c>
      <c r="S78" s="493"/>
      <c r="T78" s="494" t="s">
        <v>16</v>
      </c>
      <c r="U78" s="495" t="s">
        <v>16</v>
      </c>
      <c r="V78" s="496" t="s">
        <v>16</v>
      </c>
      <c r="W78" s="496" t="s">
        <v>16</v>
      </c>
      <c r="X78" s="496" t="s">
        <v>16</v>
      </c>
      <c r="Y78" s="496" t="s">
        <v>16</v>
      </c>
      <c r="Z78" s="496" t="s">
        <v>27</v>
      </c>
      <c r="AA78" s="496" t="s">
        <v>27</v>
      </c>
      <c r="AB78" s="496">
        <v>1</v>
      </c>
      <c r="AC78" s="43"/>
      <c r="AD78" s="496">
        <v>25</v>
      </c>
      <c r="AE78" s="43">
        <v>23</v>
      </c>
      <c r="AF78" s="424">
        <v>23</v>
      </c>
      <c r="AG78" s="355">
        <v>23</v>
      </c>
      <c r="AH78" s="43">
        <v>23</v>
      </c>
      <c r="AI78" s="43">
        <v>23</v>
      </c>
      <c r="AJ78" s="43">
        <v>23</v>
      </c>
      <c r="AK78" s="43">
        <v>23</v>
      </c>
      <c r="AL78" s="43">
        <v>23</v>
      </c>
      <c r="AM78" s="43">
        <v>23</v>
      </c>
      <c r="AN78" s="43">
        <v>23</v>
      </c>
      <c r="AO78" s="43">
        <v>23</v>
      </c>
      <c r="AP78" s="43">
        <v>23</v>
      </c>
      <c r="AQ78" s="43">
        <v>23</v>
      </c>
      <c r="AR78" s="424">
        <v>23</v>
      </c>
      <c r="AS78" s="355">
        <v>23</v>
      </c>
      <c r="AT78" s="43">
        <v>23</v>
      </c>
      <c r="AU78" s="43">
        <v>23</v>
      </c>
      <c r="AV78" s="43" t="s">
        <v>197</v>
      </c>
      <c r="AW78" s="43" t="s">
        <v>197</v>
      </c>
      <c r="AX78" s="43" t="s">
        <v>197</v>
      </c>
      <c r="AY78" s="43" t="s">
        <v>197</v>
      </c>
      <c r="AZ78" s="43" t="s">
        <v>197</v>
      </c>
      <c r="BA78" s="43">
        <v>23</v>
      </c>
      <c r="BB78" s="43">
        <v>23</v>
      </c>
      <c r="BC78" s="43">
        <v>23</v>
      </c>
      <c r="BD78" s="424">
        <v>23</v>
      </c>
      <c r="BE78" s="355">
        <v>23</v>
      </c>
      <c r="BF78" s="43">
        <v>23</v>
      </c>
      <c r="BG78" s="43">
        <v>23</v>
      </c>
      <c r="BH78" s="43">
        <v>23</v>
      </c>
      <c r="BI78" s="43">
        <v>1</v>
      </c>
      <c r="BJ78" s="716">
        <v>80</v>
      </c>
      <c r="BK78" s="716">
        <v>80</v>
      </c>
      <c r="BL78" s="716">
        <v>80</v>
      </c>
      <c r="BM78" s="716">
        <v>80</v>
      </c>
      <c r="BN78" s="43">
        <v>1</v>
      </c>
      <c r="BO78" s="43">
        <v>23</v>
      </c>
      <c r="BP78" s="424">
        <v>23</v>
      </c>
      <c r="BQ78" s="355">
        <v>23</v>
      </c>
      <c r="BR78" s="43">
        <v>23</v>
      </c>
      <c r="BS78" s="43">
        <v>23</v>
      </c>
      <c r="BT78" s="43">
        <v>23</v>
      </c>
      <c r="BU78" s="43">
        <v>23</v>
      </c>
      <c r="BV78" s="43">
        <v>23</v>
      </c>
      <c r="BW78" s="43">
        <v>23</v>
      </c>
      <c r="BX78" s="43">
        <v>23</v>
      </c>
      <c r="BY78" s="355" t="s">
        <v>17</v>
      </c>
      <c r="BZ78" s="355" t="s">
        <v>17</v>
      </c>
      <c r="CA78" s="43" t="s">
        <v>17</v>
      </c>
      <c r="CB78" s="424" t="s">
        <v>17</v>
      </c>
      <c r="CC78" s="424" t="s">
        <v>17</v>
      </c>
      <c r="CD78" s="43" t="s">
        <v>269</v>
      </c>
      <c r="CE78" s="43" t="s">
        <v>269</v>
      </c>
      <c r="CF78" s="43" t="s">
        <v>269</v>
      </c>
      <c r="CG78" s="43" t="s">
        <v>269</v>
      </c>
      <c r="CH78" s="43" t="s">
        <v>269</v>
      </c>
      <c r="CI78" s="43" t="s">
        <v>269</v>
      </c>
      <c r="CJ78" s="43">
        <v>23</v>
      </c>
      <c r="CK78" s="43">
        <v>1</v>
      </c>
      <c r="CL78" s="793">
        <v>60</v>
      </c>
      <c r="CM78" s="793">
        <v>60</v>
      </c>
      <c r="CN78" s="794">
        <v>60</v>
      </c>
      <c r="CO78" s="795">
        <v>60</v>
      </c>
      <c r="CP78" s="43">
        <v>1</v>
      </c>
      <c r="CQ78" s="43">
        <v>23</v>
      </c>
      <c r="CR78" s="43">
        <v>23</v>
      </c>
      <c r="CS78" s="43">
        <v>23</v>
      </c>
      <c r="CT78" s="43">
        <v>23</v>
      </c>
      <c r="CU78" s="43">
        <v>23</v>
      </c>
      <c r="CV78" s="43">
        <v>23</v>
      </c>
      <c r="CW78" s="43">
        <v>23</v>
      </c>
      <c r="CX78" s="43">
        <v>23</v>
      </c>
      <c r="CY78" s="43">
        <v>23</v>
      </c>
      <c r="CZ78" s="424">
        <v>23</v>
      </c>
      <c r="DA78" s="355">
        <v>23</v>
      </c>
      <c r="DB78" s="43">
        <v>23</v>
      </c>
      <c r="DC78" s="43">
        <v>23</v>
      </c>
      <c r="DD78" s="43">
        <v>23</v>
      </c>
      <c r="DE78" s="43">
        <v>23</v>
      </c>
      <c r="DF78" s="43">
        <v>23</v>
      </c>
      <c r="DG78" s="43">
        <v>1</v>
      </c>
      <c r="DH78" s="793">
        <v>50</v>
      </c>
      <c r="DI78" s="793">
        <v>50</v>
      </c>
      <c r="DJ78" s="793">
        <v>50</v>
      </c>
      <c r="DK78" s="793">
        <v>50</v>
      </c>
      <c r="DL78" s="424">
        <v>1</v>
      </c>
      <c r="DM78" s="355">
        <v>23</v>
      </c>
      <c r="DN78" s="43">
        <v>23</v>
      </c>
      <c r="DO78" s="43">
        <v>23</v>
      </c>
      <c r="DP78" s="43">
        <v>23</v>
      </c>
      <c r="DQ78" s="43">
        <v>23</v>
      </c>
      <c r="DR78" s="43">
        <v>23</v>
      </c>
      <c r="DS78" s="43">
        <v>23</v>
      </c>
      <c r="DT78" s="43">
        <v>23</v>
      </c>
      <c r="DU78" s="43">
        <v>23</v>
      </c>
      <c r="DV78" s="43">
        <v>23</v>
      </c>
      <c r="DW78" s="43">
        <v>23</v>
      </c>
      <c r="DX78" s="43">
        <v>18</v>
      </c>
      <c r="DY78" s="355" t="s">
        <v>12</v>
      </c>
      <c r="DZ78" s="43" t="s">
        <v>12</v>
      </c>
      <c r="EA78" s="43" t="s">
        <v>12</v>
      </c>
      <c r="EB78" s="43" t="s">
        <v>12</v>
      </c>
      <c r="EC78" s="43" t="s">
        <v>12</v>
      </c>
      <c r="ED78" s="43" t="s">
        <v>12</v>
      </c>
      <c r="EE78" s="43">
        <v>23</v>
      </c>
      <c r="EF78" s="43">
        <v>23</v>
      </c>
      <c r="EG78" s="43">
        <v>23</v>
      </c>
      <c r="EH78" s="43">
        <v>23</v>
      </c>
      <c r="EI78" s="43">
        <v>23</v>
      </c>
      <c r="EJ78" s="43">
        <v>23</v>
      </c>
      <c r="EK78" s="355">
        <v>23</v>
      </c>
      <c r="EL78" s="43">
        <v>23</v>
      </c>
      <c r="EM78" s="43">
        <v>23</v>
      </c>
      <c r="EN78" s="43">
        <v>23</v>
      </c>
      <c r="EO78" s="43">
        <v>23</v>
      </c>
      <c r="EP78" s="43">
        <v>23</v>
      </c>
      <c r="EQ78" s="43">
        <v>23</v>
      </c>
      <c r="ER78" s="43">
        <v>23</v>
      </c>
      <c r="ES78" s="43">
        <v>23</v>
      </c>
      <c r="ET78" s="43">
        <v>23</v>
      </c>
      <c r="EU78" s="43">
        <v>23</v>
      </c>
      <c r="EV78" s="43">
        <v>23</v>
      </c>
      <c r="EW78" s="355">
        <v>23</v>
      </c>
      <c r="EX78" s="43">
        <v>23</v>
      </c>
      <c r="EY78" s="43">
        <v>23</v>
      </c>
      <c r="EZ78" s="43">
        <v>23</v>
      </c>
      <c r="FA78" s="43">
        <v>23</v>
      </c>
      <c r="FB78" s="43">
        <v>23</v>
      </c>
      <c r="FC78" s="43">
        <v>23</v>
      </c>
      <c r="FD78" s="43">
        <v>23</v>
      </c>
      <c r="FE78" s="43">
        <v>23</v>
      </c>
      <c r="FF78" s="43">
        <v>23</v>
      </c>
      <c r="FG78" s="43">
        <v>23</v>
      </c>
      <c r="FH78" s="424">
        <v>23</v>
      </c>
      <c r="FI78" s="355">
        <v>23</v>
      </c>
      <c r="FJ78" s="43">
        <v>23</v>
      </c>
      <c r="FK78" s="43">
        <v>23</v>
      </c>
      <c r="FL78" s="43">
        <v>23</v>
      </c>
      <c r="FM78" s="43">
        <v>23</v>
      </c>
      <c r="FN78" s="43">
        <v>23</v>
      </c>
      <c r="FO78" s="43">
        <v>23</v>
      </c>
      <c r="FP78" s="43">
        <v>23</v>
      </c>
      <c r="FQ78" s="43">
        <v>23</v>
      </c>
      <c r="FR78" s="43">
        <v>23</v>
      </c>
      <c r="FS78" s="43">
        <v>23</v>
      </c>
      <c r="FT78" s="424">
        <v>23</v>
      </c>
      <c r="FU78" s="355">
        <v>23</v>
      </c>
      <c r="FV78" s="43">
        <v>23</v>
      </c>
      <c r="FW78" s="43">
        <v>23</v>
      </c>
      <c r="FX78" s="43">
        <v>23</v>
      </c>
      <c r="FY78" s="43">
        <v>23</v>
      </c>
      <c r="FZ78" s="43">
        <v>23</v>
      </c>
      <c r="GA78" s="43">
        <v>23</v>
      </c>
      <c r="GB78" s="43">
        <v>23</v>
      </c>
      <c r="GC78" s="43">
        <v>23</v>
      </c>
      <c r="GD78" s="43" t="s">
        <v>13</v>
      </c>
      <c r="GE78" s="43" t="s">
        <v>13</v>
      </c>
      <c r="GF78" s="424" t="s">
        <v>13</v>
      </c>
      <c r="GG78" s="43" t="s">
        <v>13</v>
      </c>
      <c r="GH78" s="43" t="s">
        <v>13</v>
      </c>
      <c r="GI78" s="43">
        <v>23</v>
      </c>
      <c r="GJ78" s="43">
        <v>23</v>
      </c>
      <c r="GK78" s="43">
        <v>23</v>
      </c>
      <c r="GL78" s="43">
        <v>23</v>
      </c>
      <c r="GM78" s="43">
        <v>23</v>
      </c>
      <c r="GN78" s="43">
        <v>23</v>
      </c>
      <c r="GO78" s="43" t="s">
        <v>195</v>
      </c>
      <c r="GP78" s="43" t="s">
        <v>195</v>
      </c>
      <c r="GQ78" s="43" t="s">
        <v>195</v>
      </c>
      <c r="GR78" s="424" t="s">
        <v>195</v>
      </c>
      <c r="GS78" s="410">
        <v>2560</v>
      </c>
      <c r="GT78" s="384">
        <f t="shared" si="18"/>
        <v>6499</v>
      </c>
      <c r="GU78" s="154">
        <f t="shared" si="19"/>
        <v>1</v>
      </c>
      <c r="GV78" s="457">
        <f t="shared" si="20"/>
        <v>1</v>
      </c>
      <c r="GW78" s="487">
        <f>ROUND([5]Résumé!$P86/30.4,0)</f>
        <v>24</v>
      </c>
      <c r="GX78" s="186" t="str">
        <f t="shared" si="21"/>
        <v>D674</v>
      </c>
      <c r="GY78" s="374">
        <f t="shared" ref="GY78:GY89" si="28">IF(MIN(HH78:HM78)=0,48000,MIN(HH78:HM78))</f>
        <v>43952</v>
      </c>
      <c r="GZ78" s="374" t="str">
        <f>IF(COUNTIF($I68:$GR68,$GZ$12)=0,"N",HLOOKUP($GZ$12,$I68:$GR$80,$HG78,FALSE))</f>
        <v>N</v>
      </c>
      <c r="HA78" s="374" t="str">
        <f>IF(COUNTIF($I68:$GR68,$HA$12)=0,"N",HLOOKUP($HA$12,$I68:$GR$80,$HG78,FALSE))</f>
        <v>N</v>
      </c>
      <c r="HB78" s="374">
        <f>IF(COUNTIF($I68:$GR68,$HB$12)=0,"N",HLOOKUP($HB$12,$I68:$GR$80,$HG78,FALSE))</f>
        <v>43952</v>
      </c>
      <c r="HC78" s="374">
        <f>IF(COUNTIF($I68:$GR68,$HC$12)=0,"N",HLOOKUP($HC$12,$I68:$GR$80,$HG78,FALSE))</f>
        <v>45292</v>
      </c>
      <c r="HD78" s="374">
        <f>IF(COUNTIF($I68:$GR68,$HD$12)=0,"N",HLOOKUP($HD$12,$I68:$GR$80,$HG78,FALSE))</f>
        <v>46966</v>
      </c>
      <c r="HE78" s="374" t="str">
        <f>IF(COUNTIF($I68:$GR68,$HE$12)=0,"N",HLOOKUP($HE$12,$I68:$GR$80,$HG78,FALSE))</f>
        <v>N</v>
      </c>
      <c r="HF78" s="186">
        <v>67</v>
      </c>
      <c r="HG78" s="186">
        <v>13</v>
      </c>
      <c r="HH78" s="374" t="str">
        <f t="shared" si="22"/>
        <v>N</v>
      </c>
      <c r="HI78" s="374" t="str">
        <f t="shared" si="23"/>
        <v>N</v>
      </c>
      <c r="HJ78" s="374">
        <f t="shared" si="24"/>
        <v>43952</v>
      </c>
      <c r="HK78" s="374">
        <f t="shared" si="25"/>
        <v>45292</v>
      </c>
      <c r="HL78" s="374">
        <f t="shared" si="26"/>
        <v>46966</v>
      </c>
      <c r="HM78" s="374" t="str">
        <f t="shared" si="27"/>
        <v>N</v>
      </c>
      <c r="HN78" s="374" t="str">
        <f>IF(COUNTIF($I68:$GR68,"F")=0,"",HLOOKUP("F",$I68:$GR$80,$HG78,FALSE))</f>
        <v/>
      </c>
    </row>
    <row r="79" spans="1:224" ht="15.75" customHeight="1" x14ac:dyDescent="0.2">
      <c r="A79" s="5" t="str">
        <f>[5]Résumé!$I87</f>
        <v>V30</v>
      </c>
      <c r="B79" s="36">
        <f>[5]Résumé!$L87</f>
        <v>207.69999999999982</v>
      </c>
      <c r="C79" s="36" t="str">
        <f>'[2]AT 1292-15'!$AC106</f>
        <v>Bagué</v>
      </c>
      <c r="D79" s="198" t="str">
        <f>'[6]Etat actuel'!$AD72</f>
        <v>EMRSVAFGU</v>
      </c>
      <c r="E79" s="164" t="s">
        <v>31</v>
      </c>
      <c r="F79" s="5">
        <f>[5]Résumé!$J87</f>
        <v>43088</v>
      </c>
      <c r="G79" s="14">
        <f t="shared" si="17"/>
        <v>42461</v>
      </c>
      <c r="H79" s="207" t="s">
        <v>185</v>
      </c>
      <c r="I79" s="492">
        <v>106</v>
      </c>
      <c r="J79" s="492">
        <v>80</v>
      </c>
      <c r="K79" s="492">
        <v>50</v>
      </c>
      <c r="L79" s="493">
        <v>80</v>
      </c>
      <c r="M79" s="493">
        <v>7</v>
      </c>
      <c r="N79" s="493">
        <v>15</v>
      </c>
      <c r="O79" s="493"/>
      <c r="P79" s="493">
        <v>3</v>
      </c>
      <c r="Q79" s="493">
        <v>26</v>
      </c>
      <c r="R79" s="493">
        <v>8</v>
      </c>
      <c r="S79" s="493"/>
      <c r="T79" s="494"/>
      <c r="U79" s="495">
        <v>1</v>
      </c>
      <c r="V79" s="496"/>
      <c r="W79" s="496">
        <v>1</v>
      </c>
      <c r="X79" s="496" t="s">
        <v>16</v>
      </c>
      <c r="Y79" s="496" t="s">
        <v>16</v>
      </c>
      <c r="Z79" s="43" t="s">
        <v>16</v>
      </c>
      <c r="AA79" s="43" t="s">
        <v>16</v>
      </c>
      <c r="AB79" s="43" t="s">
        <v>16</v>
      </c>
      <c r="AC79" s="43" t="s">
        <v>16</v>
      </c>
      <c r="AD79" s="496" t="s">
        <v>27</v>
      </c>
      <c r="AE79" s="43" t="s">
        <v>27</v>
      </c>
      <c r="AF79" s="424">
        <v>23</v>
      </c>
      <c r="AG79" s="355">
        <v>23</v>
      </c>
      <c r="AH79" s="43">
        <v>23</v>
      </c>
      <c r="AI79" s="43">
        <v>23</v>
      </c>
      <c r="AJ79" s="43">
        <v>23</v>
      </c>
      <c r="AK79" s="43">
        <v>1</v>
      </c>
      <c r="AL79" s="716">
        <v>50</v>
      </c>
      <c r="AM79" s="716">
        <v>50</v>
      </c>
      <c r="AN79" s="716">
        <v>50</v>
      </c>
      <c r="AO79" s="716">
        <v>50</v>
      </c>
      <c r="AP79" s="43">
        <v>1</v>
      </c>
      <c r="AQ79" s="43">
        <v>23</v>
      </c>
      <c r="AR79" s="424">
        <v>23</v>
      </c>
      <c r="AS79" s="769">
        <v>23</v>
      </c>
      <c r="AT79" s="43">
        <v>23</v>
      </c>
      <c r="AU79" s="43">
        <v>23</v>
      </c>
      <c r="AV79" s="43">
        <v>23</v>
      </c>
      <c r="AW79" s="43">
        <v>23</v>
      </c>
      <c r="AX79" s="43">
        <v>23</v>
      </c>
      <c r="AY79" s="43">
        <v>23</v>
      </c>
      <c r="AZ79" s="43">
        <v>23</v>
      </c>
      <c r="BA79" s="43">
        <v>23</v>
      </c>
      <c r="BB79" s="43">
        <v>23</v>
      </c>
      <c r="BC79" s="43">
        <v>23</v>
      </c>
      <c r="BD79" s="424">
        <v>23</v>
      </c>
      <c r="BE79" s="43">
        <v>23</v>
      </c>
      <c r="BF79" s="43">
        <v>23</v>
      </c>
      <c r="BG79" s="43">
        <v>23</v>
      </c>
      <c r="BH79" s="43">
        <v>23</v>
      </c>
      <c r="BI79" s="43">
        <v>23</v>
      </c>
      <c r="BJ79" s="43">
        <v>23</v>
      </c>
      <c r="BK79" s="43">
        <v>23</v>
      </c>
      <c r="BL79" s="43">
        <v>23</v>
      </c>
      <c r="BM79" s="43">
        <v>23</v>
      </c>
      <c r="BN79" s="43">
        <v>23</v>
      </c>
      <c r="BO79" s="43">
        <v>23</v>
      </c>
      <c r="BP79" s="43">
        <v>23</v>
      </c>
      <c r="BQ79" s="355">
        <v>23</v>
      </c>
      <c r="BR79" s="43">
        <v>23</v>
      </c>
      <c r="BS79" s="43">
        <v>23</v>
      </c>
      <c r="BT79" s="43">
        <v>23</v>
      </c>
      <c r="BU79" s="43">
        <v>23</v>
      </c>
      <c r="BV79" s="43">
        <v>23</v>
      </c>
      <c r="BW79" s="43">
        <v>23</v>
      </c>
      <c r="BX79" s="43">
        <v>24</v>
      </c>
      <c r="BY79" s="43" t="s">
        <v>17</v>
      </c>
      <c r="BZ79" s="43" t="s">
        <v>17</v>
      </c>
      <c r="CA79" s="43" t="s">
        <v>17</v>
      </c>
      <c r="CB79" s="43" t="s">
        <v>17</v>
      </c>
      <c r="CC79" s="43" t="s">
        <v>17</v>
      </c>
      <c r="CD79" s="43" t="s">
        <v>269</v>
      </c>
      <c r="CE79" s="43" t="s">
        <v>269</v>
      </c>
      <c r="CF79" s="43" t="s">
        <v>269</v>
      </c>
      <c r="CG79" s="43" t="s">
        <v>269</v>
      </c>
      <c r="CH79" s="43" t="s">
        <v>269</v>
      </c>
      <c r="CI79" s="43" t="s">
        <v>269</v>
      </c>
      <c r="CJ79" s="43">
        <v>23</v>
      </c>
      <c r="CK79" s="43">
        <v>1</v>
      </c>
      <c r="CL79" s="793">
        <v>60</v>
      </c>
      <c r="CM79" s="793">
        <v>60</v>
      </c>
      <c r="CN79" s="794">
        <v>60</v>
      </c>
      <c r="CO79" s="795">
        <v>60</v>
      </c>
      <c r="CP79" s="43">
        <v>1</v>
      </c>
      <c r="CQ79" s="43">
        <v>23</v>
      </c>
      <c r="CR79" s="43">
        <v>23</v>
      </c>
      <c r="CS79" s="43">
        <v>23</v>
      </c>
      <c r="CT79" s="43">
        <v>23</v>
      </c>
      <c r="CU79" s="43">
        <v>23</v>
      </c>
      <c r="CV79" s="43">
        <v>23</v>
      </c>
      <c r="CW79" s="43">
        <v>23</v>
      </c>
      <c r="CX79" s="43">
        <v>23</v>
      </c>
      <c r="CY79" s="43">
        <v>23</v>
      </c>
      <c r="CZ79" s="424">
        <v>23</v>
      </c>
      <c r="DA79" s="355">
        <v>23</v>
      </c>
      <c r="DB79" s="43">
        <v>23</v>
      </c>
      <c r="DC79" s="43">
        <v>23</v>
      </c>
      <c r="DD79" s="43">
        <v>23</v>
      </c>
      <c r="DE79" s="43">
        <v>23</v>
      </c>
      <c r="DF79" s="43">
        <v>23</v>
      </c>
      <c r="DG79" s="43">
        <v>1</v>
      </c>
      <c r="DH79" s="793">
        <v>50</v>
      </c>
      <c r="DI79" s="793">
        <v>50</v>
      </c>
      <c r="DJ79" s="793">
        <v>50</v>
      </c>
      <c r="DK79" s="793">
        <v>50</v>
      </c>
      <c r="DL79" s="424">
        <v>1</v>
      </c>
      <c r="DM79" s="769">
        <v>22</v>
      </c>
      <c r="DN79" s="43">
        <v>22</v>
      </c>
      <c r="DO79" s="43">
        <v>22</v>
      </c>
      <c r="DP79" s="43">
        <v>22</v>
      </c>
      <c r="DQ79" s="43">
        <v>22</v>
      </c>
      <c r="DR79" s="43">
        <v>22</v>
      </c>
      <c r="DS79" s="43">
        <v>22</v>
      </c>
      <c r="DT79" s="43">
        <v>22</v>
      </c>
      <c r="DU79" s="43">
        <v>22</v>
      </c>
      <c r="DV79" s="43">
        <v>22</v>
      </c>
      <c r="DW79" s="43">
        <v>22</v>
      </c>
      <c r="DX79" s="424">
        <v>22</v>
      </c>
      <c r="DY79" s="355">
        <v>22</v>
      </c>
      <c r="DZ79" s="43">
        <v>22</v>
      </c>
      <c r="EA79" s="43" t="s">
        <v>12</v>
      </c>
      <c r="EB79" s="43" t="s">
        <v>12</v>
      </c>
      <c r="EC79" s="43" t="s">
        <v>12</v>
      </c>
      <c r="ED79" s="424" t="s">
        <v>12</v>
      </c>
      <c r="EE79" s="355" t="s">
        <v>12</v>
      </c>
      <c r="EF79" s="43" t="s">
        <v>12</v>
      </c>
      <c r="EG79" s="43">
        <v>23</v>
      </c>
      <c r="EH79" s="43">
        <v>23</v>
      </c>
      <c r="EI79" s="43">
        <v>23</v>
      </c>
      <c r="EJ79" s="43">
        <v>23</v>
      </c>
      <c r="EK79" s="355">
        <v>22</v>
      </c>
      <c r="EL79" s="43">
        <v>22</v>
      </c>
      <c r="EM79" s="43">
        <v>22</v>
      </c>
      <c r="EN79" s="43">
        <v>22</v>
      </c>
      <c r="EO79" s="43">
        <v>22</v>
      </c>
      <c r="EP79" s="43">
        <v>22</v>
      </c>
      <c r="EQ79" s="43">
        <v>22</v>
      </c>
      <c r="ER79" s="43">
        <v>22</v>
      </c>
      <c r="ES79" s="43">
        <v>22</v>
      </c>
      <c r="ET79" s="43">
        <v>22</v>
      </c>
      <c r="EU79" s="43">
        <v>22</v>
      </c>
      <c r="EV79" s="424">
        <v>22</v>
      </c>
      <c r="EW79" s="355">
        <v>22</v>
      </c>
      <c r="EX79" s="43">
        <v>22</v>
      </c>
      <c r="EY79" s="43">
        <v>22</v>
      </c>
      <c r="EZ79" s="43">
        <v>22</v>
      </c>
      <c r="FA79" s="43">
        <v>22</v>
      </c>
      <c r="FB79" s="43">
        <v>22</v>
      </c>
      <c r="FC79" s="43">
        <v>22</v>
      </c>
      <c r="FD79" s="43">
        <v>22</v>
      </c>
      <c r="FE79" s="43">
        <v>22</v>
      </c>
      <c r="FF79" s="43">
        <v>22</v>
      </c>
      <c r="FG79" s="43">
        <v>22</v>
      </c>
      <c r="FH79" s="424">
        <v>22</v>
      </c>
      <c r="FI79" s="355">
        <v>22</v>
      </c>
      <c r="FJ79" s="43">
        <v>22</v>
      </c>
      <c r="FK79" s="43">
        <v>22</v>
      </c>
      <c r="FL79" s="43">
        <v>22</v>
      </c>
      <c r="FM79" s="43">
        <v>23</v>
      </c>
      <c r="FN79" s="43">
        <v>23</v>
      </c>
      <c r="FO79" s="43">
        <v>23</v>
      </c>
      <c r="FP79" s="43">
        <v>23</v>
      </c>
      <c r="FQ79" s="43">
        <v>23</v>
      </c>
      <c r="FR79" s="43">
        <v>23</v>
      </c>
      <c r="FS79" s="43">
        <v>23</v>
      </c>
      <c r="FT79" s="424">
        <v>23</v>
      </c>
      <c r="FU79" s="43">
        <v>23</v>
      </c>
      <c r="FV79" s="43">
        <v>23</v>
      </c>
      <c r="FW79" s="43">
        <v>23</v>
      </c>
      <c r="FX79" s="43">
        <v>23</v>
      </c>
      <c r="FY79" s="43">
        <v>23</v>
      </c>
      <c r="FZ79" s="43">
        <v>23</v>
      </c>
      <c r="GA79" s="43">
        <v>23</v>
      </c>
      <c r="GB79" s="43">
        <v>23</v>
      </c>
      <c r="GC79" s="43">
        <v>23</v>
      </c>
      <c r="GD79" s="43">
        <v>23</v>
      </c>
      <c r="GE79" s="43">
        <v>23</v>
      </c>
      <c r="GF79" s="424">
        <v>23</v>
      </c>
      <c r="GG79" s="355">
        <v>23</v>
      </c>
      <c r="GH79" s="43" t="s">
        <v>13</v>
      </c>
      <c r="GI79" s="424" t="s">
        <v>13</v>
      </c>
      <c r="GJ79" s="355" t="s">
        <v>13</v>
      </c>
      <c r="GK79" s="43" t="s">
        <v>13</v>
      </c>
      <c r="GL79" s="43" t="s">
        <v>13</v>
      </c>
      <c r="GM79" s="43">
        <v>23</v>
      </c>
      <c r="GN79" s="43">
        <v>23</v>
      </c>
      <c r="GO79" s="43" t="s">
        <v>195</v>
      </c>
      <c r="GP79" s="43" t="s">
        <v>195</v>
      </c>
      <c r="GQ79" s="43" t="s">
        <v>195</v>
      </c>
      <c r="GR79" s="424" t="s">
        <v>195</v>
      </c>
      <c r="GS79" s="410">
        <v>2463</v>
      </c>
      <c r="GT79" s="384">
        <f t="shared" si="18"/>
        <v>6320</v>
      </c>
      <c r="GU79" s="154">
        <f t="shared" si="19"/>
        <v>2</v>
      </c>
      <c r="GV79" s="457">
        <f t="shared" si="20"/>
        <v>0</v>
      </c>
      <c r="GW79" s="487">
        <f>ROUND([5]Résumé!$P87/30.4,0)</f>
        <v>0</v>
      </c>
      <c r="GX79" s="186" t="str">
        <f t="shared" si="21"/>
        <v>D675</v>
      </c>
      <c r="GY79" s="374">
        <f t="shared" si="28"/>
        <v>42736</v>
      </c>
      <c r="GZ79" s="374" t="str">
        <f>IF(COUNTIF($I69:$GR69,$GZ$12)=0,"N",HLOOKUP($GZ$12,$I69:$GR$80,$HG79,FALSE))</f>
        <v>N</v>
      </c>
      <c r="HA79" s="374" t="str">
        <f>IF(COUNTIF($I69:$GR69,$HA$12)=0,"N",HLOOKUP($HA$12,$I69:$GR$80,$HG79,FALSE))</f>
        <v>N</v>
      </c>
      <c r="HB79" s="374">
        <f>IF(COUNTIF($I69:$GR69,$HB$12)=0,"N",HLOOKUP($HB$12,$I69:$GR$80,$HG79,FALSE))</f>
        <v>42736</v>
      </c>
      <c r="HC79" s="374">
        <f>IF(COUNTIF($I69:$GR69,$HC$12)=0,"N",HLOOKUP($HC$12,$I69:$GR$80,$HG79,FALSE))</f>
        <v>44531</v>
      </c>
      <c r="HD79" s="374">
        <f>IF(COUNTIF($I69:$GR69,$HD$12)=0,"N",HLOOKUP($HD$12,$I69:$GR$80,$HG79,FALSE))</f>
        <v>46113</v>
      </c>
      <c r="HE79" s="374" t="str">
        <f>IF(COUNTIF($I69:$GR69,$HE$12)=0,"N",HLOOKUP($HE$12,$I69:$GR$80,$HG79,FALSE))</f>
        <v>N</v>
      </c>
      <c r="HF79" s="186">
        <v>68</v>
      </c>
      <c r="HG79" s="186">
        <v>12</v>
      </c>
      <c r="HH79" s="374" t="str">
        <f t="shared" si="22"/>
        <v>N</v>
      </c>
      <c r="HI79" s="374" t="str">
        <f t="shared" si="23"/>
        <v>N</v>
      </c>
      <c r="HJ79" s="374">
        <f t="shared" si="24"/>
        <v>42736</v>
      </c>
      <c r="HK79" s="374">
        <f t="shared" si="25"/>
        <v>44531</v>
      </c>
      <c r="HL79" s="374">
        <f t="shared" si="26"/>
        <v>46113</v>
      </c>
      <c r="HM79" s="374" t="str">
        <f t="shared" si="27"/>
        <v>N</v>
      </c>
      <c r="HN79" s="374" t="str">
        <f>IF(COUNTIF($I69:$GR69,"F")=0,"",HLOOKUP("F",$I69:$GR$80,$HG79,FALSE))</f>
        <v/>
      </c>
    </row>
    <row r="80" spans="1:224" ht="15.75" customHeight="1" x14ac:dyDescent="0.2">
      <c r="A80" s="8"/>
      <c r="B80" s="8"/>
      <c r="C80" s="8"/>
      <c r="D80" s="199"/>
      <c r="E80" s="356"/>
      <c r="F80" s="19"/>
      <c r="G80" s="8"/>
      <c r="H80" s="572" t="s">
        <v>30</v>
      </c>
      <c r="I80" s="558">
        <v>42005</v>
      </c>
      <c r="J80" s="558">
        <v>42036</v>
      </c>
      <c r="K80" s="558">
        <v>42064</v>
      </c>
      <c r="L80" s="558">
        <v>42095</v>
      </c>
      <c r="M80" s="558">
        <v>42125</v>
      </c>
      <c r="N80" s="558">
        <v>42156</v>
      </c>
      <c r="O80" s="558">
        <v>42186</v>
      </c>
      <c r="P80" s="558">
        <v>42217</v>
      </c>
      <c r="Q80" s="558">
        <v>42248</v>
      </c>
      <c r="R80" s="558">
        <v>42278</v>
      </c>
      <c r="S80" s="558">
        <v>42309</v>
      </c>
      <c r="T80" s="589">
        <v>42339</v>
      </c>
      <c r="U80" s="590">
        <v>42370</v>
      </c>
      <c r="V80" s="558">
        <v>42401</v>
      </c>
      <c r="W80" s="558">
        <v>42430</v>
      </c>
      <c r="X80" s="558">
        <v>42461</v>
      </c>
      <c r="Y80" s="558">
        <v>42491</v>
      </c>
      <c r="Z80" s="558">
        <v>42522</v>
      </c>
      <c r="AA80" s="558">
        <v>42552</v>
      </c>
      <c r="AB80" s="558">
        <v>42583</v>
      </c>
      <c r="AC80" s="558">
        <v>42614</v>
      </c>
      <c r="AD80" s="558">
        <v>42644</v>
      </c>
      <c r="AE80" s="558">
        <v>42675</v>
      </c>
      <c r="AF80" s="591">
        <v>42705</v>
      </c>
      <c r="AG80" s="590">
        <v>42736</v>
      </c>
      <c r="AH80" s="558">
        <v>42767</v>
      </c>
      <c r="AI80" s="558">
        <v>42795</v>
      </c>
      <c r="AJ80" s="558">
        <v>42826</v>
      </c>
      <c r="AK80" s="558">
        <v>42856</v>
      </c>
      <c r="AL80" s="558">
        <v>42887</v>
      </c>
      <c r="AM80" s="558">
        <v>42917</v>
      </c>
      <c r="AN80" s="558">
        <v>42948</v>
      </c>
      <c r="AO80" s="558">
        <v>42979</v>
      </c>
      <c r="AP80" s="558">
        <v>43009</v>
      </c>
      <c r="AQ80" s="558">
        <v>43040</v>
      </c>
      <c r="AR80" s="591">
        <v>43070</v>
      </c>
      <c r="AS80" s="590">
        <v>43101</v>
      </c>
      <c r="AT80" s="558">
        <v>43132</v>
      </c>
      <c r="AU80" s="558">
        <v>43160</v>
      </c>
      <c r="AV80" s="558">
        <v>43191</v>
      </c>
      <c r="AW80" s="558">
        <v>43221</v>
      </c>
      <c r="AX80" s="558">
        <v>43252</v>
      </c>
      <c r="AY80" s="558">
        <v>43282</v>
      </c>
      <c r="AZ80" s="558">
        <v>43313</v>
      </c>
      <c r="BA80" s="558">
        <v>43344</v>
      </c>
      <c r="BB80" s="558">
        <v>43374</v>
      </c>
      <c r="BC80" s="558">
        <v>43405</v>
      </c>
      <c r="BD80" s="591">
        <v>43435</v>
      </c>
      <c r="BE80" s="590">
        <v>43466</v>
      </c>
      <c r="BF80" s="558">
        <v>43497</v>
      </c>
      <c r="BG80" s="558">
        <v>43525</v>
      </c>
      <c r="BH80" s="558">
        <v>43556</v>
      </c>
      <c r="BI80" s="558">
        <v>43586</v>
      </c>
      <c r="BJ80" s="558">
        <v>43617</v>
      </c>
      <c r="BK80" s="558">
        <v>43647</v>
      </c>
      <c r="BL80" s="558">
        <v>43678</v>
      </c>
      <c r="BM80" s="558">
        <v>43709</v>
      </c>
      <c r="BN80" s="558">
        <v>43739</v>
      </c>
      <c r="BO80" s="558">
        <v>43770</v>
      </c>
      <c r="BP80" s="591">
        <v>43800</v>
      </c>
      <c r="BQ80" s="590">
        <v>43831</v>
      </c>
      <c r="BR80" s="558">
        <v>43862</v>
      </c>
      <c r="BS80" s="558">
        <v>43891</v>
      </c>
      <c r="BT80" s="558">
        <v>43922</v>
      </c>
      <c r="BU80" s="558">
        <v>43952</v>
      </c>
      <c r="BV80" s="558">
        <v>43983</v>
      </c>
      <c r="BW80" s="558">
        <v>44013</v>
      </c>
      <c r="BX80" s="558">
        <v>44044</v>
      </c>
      <c r="BY80" s="558">
        <v>44075</v>
      </c>
      <c r="BZ80" s="558">
        <v>44105</v>
      </c>
      <c r="CA80" s="558">
        <v>44136</v>
      </c>
      <c r="CB80" s="591">
        <v>44166</v>
      </c>
      <c r="CC80" s="590">
        <v>44197</v>
      </c>
      <c r="CD80" s="558">
        <v>44228</v>
      </c>
      <c r="CE80" s="558">
        <v>44256</v>
      </c>
      <c r="CF80" s="558">
        <v>44287</v>
      </c>
      <c r="CG80" s="558">
        <v>44317</v>
      </c>
      <c r="CH80" s="558">
        <v>44348</v>
      </c>
      <c r="CI80" s="558">
        <v>44378</v>
      </c>
      <c r="CJ80" s="558">
        <v>44409</v>
      </c>
      <c r="CK80" s="558">
        <v>44440</v>
      </c>
      <c r="CL80" s="558">
        <v>44470</v>
      </c>
      <c r="CM80" s="558">
        <v>44501</v>
      </c>
      <c r="CN80" s="591">
        <v>44531</v>
      </c>
      <c r="CO80" s="590">
        <v>44562</v>
      </c>
      <c r="CP80" s="558">
        <v>44593</v>
      </c>
      <c r="CQ80" s="558">
        <v>44621</v>
      </c>
      <c r="CR80" s="558">
        <v>44652</v>
      </c>
      <c r="CS80" s="558">
        <v>44682</v>
      </c>
      <c r="CT80" s="558">
        <v>44713</v>
      </c>
      <c r="CU80" s="558">
        <v>44743</v>
      </c>
      <c r="CV80" s="558">
        <v>44774</v>
      </c>
      <c r="CW80" s="558">
        <v>44805</v>
      </c>
      <c r="CX80" s="558">
        <v>44835</v>
      </c>
      <c r="CY80" s="558">
        <v>44866</v>
      </c>
      <c r="CZ80" s="591">
        <v>44896</v>
      </c>
      <c r="DA80" s="590">
        <v>44927</v>
      </c>
      <c r="DB80" s="558">
        <v>44958</v>
      </c>
      <c r="DC80" s="558">
        <v>44986</v>
      </c>
      <c r="DD80" s="558">
        <v>45017</v>
      </c>
      <c r="DE80" s="558">
        <v>45047</v>
      </c>
      <c r="DF80" s="558">
        <v>45078</v>
      </c>
      <c r="DG80" s="558">
        <v>45108</v>
      </c>
      <c r="DH80" s="558">
        <v>45139</v>
      </c>
      <c r="DI80" s="558">
        <v>45170</v>
      </c>
      <c r="DJ80" s="558">
        <v>45200</v>
      </c>
      <c r="DK80" s="558">
        <v>45231</v>
      </c>
      <c r="DL80" s="591">
        <v>45261</v>
      </c>
      <c r="DM80" s="590">
        <v>45292</v>
      </c>
      <c r="DN80" s="558">
        <v>45323</v>
      </c>
      <c r="DO80" s="558">
        <v>45352</v>
      </c>
      <c r="DP80" s="558">
        <v>45383</v>
      </c>
      <c r="DQ80" s="558">
        <v>45413</v>
      </c>
      <c r="DR80" s="558">
        <v>45444</v>
      </c>
      <c r="DS80" s="558">
        <v>45474</v>
      </c>
      <c r="DT80" s="558">
        <v>45505</v>
      </c>
      <c r="DU80" s="558">
        <v>45536</v>
      </c>
      <c r="DV80" s="558">
        <v>45566</v>
      </c>
      <c r="DW80" s="558">
        <v>45597</v>
      </c>
      <c r="DX80" s="591">
        <v>45627</v>
      </c>
      <c r="DY80" s="590">
        <v>45658</v>
      </c>
      <c r="DZ80" s="558">
        <v>45689</v>
      </c>
      <c r="EA80" s="558">
        <v>45717</v>
      </c>
      <c r="EB80" s="558">
        <v>45748</v>
      </c>
      <c r="EC80" s="558">
        <v>45778</v>
      </c>
      <c r="ED80" s="558">
        <v>45809</v>
      </c>
      <c r="EE80" s="558">
        <v>45839</v>
      </c>
      <c r="EF80" s="558">
        <v>45870</v>
      </c>
      <c r="EG80" s="558">
        <v>45901</v>
      </c>
      <c r="EH80" s="558">
        <v>45931</v>
      </c>
      <c r="EI80" s="558">
        <v>45962</v>
      </c>
      <c r="EJ80" s="591">
        <v>45992</v>
      </c>
      <c r="EK80" s="590">
        <v>46023</v>
      </c>
      <c r="EL80" s="558">
        <v>46054</v>
      </c>
      <c r="EM80" s="558">
        <v>46082</v>
      </c>
      <c r="EN80" s="558">
        <v>46113</v>
      </c>
      <c r="EO80" s="558">
        <v>46143</v>
      </c>
      <c r="EP80" s="558">
        <v>46174</v>
      </c>
      <c r="EQ80" s="558">
        <v>46204</v>
      </c>
      <c r="ER80" s="558">
        <v>46235</v>
      </c>
      <c r="ES80" s="558">
        <v>46266</v>
      </c>
      <c r="ET80" s="558">
        <v>46296</v>
      </c>
      <c r="EU80" s="558">
        <v>46327</v>
      </c>
      <c r="EV80" s="591">
        <v>46357</v>
      </c>
      <c r="EW80" s="590">
        <v>46388</v>
      </c>
      <c r="EX80" s="558">
        <v>46419</v>
      </c>
      <c r="EY80" s="558">
        <v>46447</v>
      </c>
      <c r="EZ80" s="558">
        <v>46478</v>
      </c>
      <c r="FA80" s="558">
        <v>46508</v>
      </c>
      <c r="FB80" s="558">
        <v>46539</v>
      </c>
      <c r="FC80" s="558">
        <v>46569</v>
      </c>
      <c r="FD80" s="558">
        <v>46600</v>
      </c>
      <c r="FE80" s="558">
        <v>46631</v>
      </c>
      <c r="FF80" s="558">
        <v>46661</v>
      </c>
      <c r="FG80" s="558">
        <v>46692</v>
      </c>
      <c r="FH80" s="591">
        <v>46722</v>
      </c>
      <c r="FI80" s="590">
        <v>46753</v>
      </c>
      <c r="FJ80" s="558">
        <v>46784</v>
      </c>
      <c r="FK80" s="558">
        <v>46813</v>
      </c>
      <c r="FL80" s="558">
        <v>46844</v>
      </c>
      <c r="FM80" s="558">
        <v>46874</v>
      </c>
      <c r="FN80" s="558">
        <v>46905</v>
      </c>
      <c r="FO80" s="558">
        <v>46935</v>
      </c>
      <c r="FP80" s="558">
        <v>46966</v>
      </c>
      <c r="FQ80" s="558">
        <v>46997</v>
      </c>
      <c r="FR80" s="558">
        <v>47027</v>
      </c>
      <c r="FS80" s="558">
        <v>47058</v>
      </c>
      <c r="FT80" s="591">
        <v>47088</v>
      </c>
      <c r="FU80" s="590">
        <v>47119</v>
      </c>
      <c r="FV80" s="558">
        <v>47150</v>
      </c>
      <c r="FW80" s="558">
        <v>47178</v>
      </c>
      <c r="FX80" s="558">
        <v>47209</v>
      </c>
      <c r="FY80" s="558">
        <v>47239</v>
      </c>
      <c r="FZ80" s="558">
        <v>47270</v>
      </c>
      <c r="GA80" s="558">
        <v>47300</v>
      </c>
      <c r="GB80" s="558">
        <v>47331</v>
      </c>
      <c r="GC80" s="558">
        <v>47362</v>
      </c>
      <c r="GD80" s="558">
        <v>47392</v>
      </c>
      <c r="GE80" s="558">
        <v>47423</v>
      </c>
      <c r="GF80" s="591">
        <v>47453</v>
      </c>
      <c r="GG80" s="590">
        <v>47484</v>
      </c>
      <c r="GH80" s="558">
        <v>47515</v>
      </c>
      <c r="GI80" s="558">
        <v>47543</v>
      </c>
      <c r="GJ80" s="558">
        <v>47574</v>
      </c>
      <c r="GK80" s="558">
        <v>47604</v>
      </c>
      <c r="GL80" s="558">
        <v>47635</v>
      </c>
      <c r="GM80" s="558">
        <v>47665</v>
      </c>
      <c r="GN80" s="558">
        <v>47696</v>
      </c>
      <c r="GO80" s="558">
        <v>47727</v>
      </c>
      <c r="GP80" s="558">
        <v>47757</v>
      </c>
      <c r="GQ80" s="558">
        <v>47788</v>
      </c>
      <c r="GR80" s="591">
        <v>47818</v>
      </c>
      <c r="GX80" s="186" t="str">
        <f t="shared" si="21"/>
        <v>D676</v>
      </c>
      <c r="GY80" s="374">
        <f t="shared" si="28"/>
        <v>43435</v>
      </c>
      <c r="GZ80" s="374" t="str">
        <f>IF(COUNTIF($I70:$GR70,$GZ$12)=0,"N",HLOOKUP($GZ$12,$I70:$GR$80,$HG80,FALSE))</f>
        <v>N</v>
      </c>
      <c r="HA80" s="374" t="str">
        <f>IF(COUNTIF($I70:$GR70,$HA$12)=0,"N",HLOOKUP($HA$12,$I70:$GR$80,$HG80,FALSE))</f>
        <v>N</v>
      </c>
      <c r="HB80" s="374">
        <f>IF(COUNTIF($I70:$GR70,$HB$12)=0,"N",HLOOKUP($HB$12,$I70:$GR$80,$HG80,FALSE))</f>
        <v>43435</v>
      </c>
      <c r="HC80" s="374">
        <f>IF(COUNTIF($I70:$GR70,$HC$12)=0,"N",HLOOKUP($HC$12,$I70:$GR$80,$HG80,FALSE))</f>
        <v>45352</v>
      </c>
      <c r="HD80" s="374">
        <f>IF(COUNTIF($I70:$GR70,$HD$12)=0,"N",HLOOKUP($HD$12,$I70:$GR$80,$HG80,FALSE))</f>
        <v>47300</v>
      </c>
      <c r="HE80" s="374" t="str">
        <f>IF(COUNTIF($I70:$GR70,$HE$12)=0,"N",HLOOKUP($HE$12,$I70:$GR$80,$HG80,FALSE))</f>
        <v>N</v>
      </c>
      <c r="HF80" s="186">
        <v>69</v>
      </c>
      <c r="HG80" s="186">
        <v>11</v>
      </c>
      <c r="HH80" s="374" t="str">
        <f t="shared" si="22"/>
        <v>N</v>
      </c>
      <c r="HI80" s="374" t="str">
        <f t="shared" si="23"/>
        <v>N</v>
      </c>
      <c r="HJ80" s="374">
        <f t="shared" si="24"/>
        <v>43435</v>
      </c>
      <c r="HK80" s="374">
        <f t="shared" si="25"/>
        <v>45352</v>
      </c>
      <c r="HL80" s="374">
        <f t="shared" si="26"/>
        <v>47300</v>
      </c>
      <c r="HM80" s="374" t="str">
        <f t="shared" si="27"/>
        <v>N</v>
      </c>
      <c r="HN80" s="374" t="str">
        <f>IF(COUNTIF($I70:$GR70,"F")=0,"",HLOOKUP("F",$I70:$GR$80,$HG80,FALSE))</f>
        <v/>
      </c>
      <c r="HP80" s="377"/>
    </row>
    <row r="81" spans="1:240" ht="15.75" customHeight="1" x14ac:dyDescent="0.2">
      <c r="A81" s="19"/>
      <c r="B81" s="19"/>
      <c r="C81" s="19"/>
      <c r="D81" s="200"/>
      <c r="E81" s="200"/>
      <c r="F81" s="19"/>
      <c r="G81" s="19"/>
      <c r="H81" s="572" t="s">
        <v>37</v>
      </c>
      <c r="I81" s="992">
        <f>SUM(I3:T79)</f>
        <v>14513</v>
      </c>
      <c r="J81" s="993"/>
      <c r="K81" s="993"/>
      <c r="L81" s="993"/>
      <c r="M81" s="993"/>
      <c r="N81" s="993"/>
      <c r="O81" s="993"/>
      <c r="P81" s="993"/>
      <c r="Q81" s="993"/>
      <c r="R81" s="993"/>
      <c r="S81" s="993"/>
      <c r="T81" s="1067"/>
      <c r="U81" s="1068">
        <f>SUM(U3:AF79)</f>
        <v>15049</v>
      </c>
      <c r="V81" s="993"/>
      <c r="W81" s="993"/>
      <c r="X81" s="993"/>
      <c r="Y81" s="993"/>
      <c r="Z81" s="993"/>
      <c r="AA81" s="993"/>
      <c r="AB81" s="993"/>
      <c r="AC81" s="993"/>
      <c r="AD81" s="993"/>
      <c r="AE81" s="993"/>
      <c r="AF81" s="1067"/>
      <c r="AG81" s="1068">
        <f>SUM(AG3:AR79)</f>
        <v>14083</v>
      </c>
      <c r="AH81" s="993"/>
      <c r="AI81" s="993"/>
      <c r="AJ81" s="993"/>
      <c r="AK81" s="993"/>
      <c r="AL81" s="993"/>
      <c r="AM81" s="993"/>
      <c r="AN81" s="993"/>
      <c r="AO81" s="993"/>
      <c r="AP81" s="993"/>
      <c r="AQ81" s="993"/>
      <c r="AR81" s="1067"/>
      <c r="AS81" s="1068">
        <f>SUM(AS3:BD79)</f>
        <v>17241</v>
      </c>
      <c r="AT81" s="993"/>
      <c r="AU81" s="993"/>
      <c r="AV81" s="993"/>
      <c r="AW81" s="993"/>
      <c r="AX81" s="993"/>
      <c r="AY81" s="993"/>
      <c r="AZ81" s="993"/>
      <c r="BA81" s="993"/>
      <c r="BB81" s="993"/>
      <c r="BC81" s="993"/>
      <c r="BD81" s="1067"/>
      <c r="BE81" s="1068">
        <v>16993</v>
      </c>
      <c r="BF81" s="993"/>
      <c r="BG81" s="993"/>
      <c r="BH81" s="993"/>
      <c r="BI81" s="993"/>
      <c r="BJ81" s="993"/>
      <c r="BK81" s="993"/>
      <c r="BL81" s="993"/>
      <c r="BM81" s="993"/>
      <c r="BN81" s="993"/>
      <c r="BO81" s="993"/>
      <c r="BP81" s="1067"/>
      <c r="BQ81" s="1068">
        <v>16785</v>
      </c>
      <c r="BR81" s="993"/>
      <c r="BS81" s="993"/>
      <c r="BT81" s="993"/>
      <c r="BU81" s="993"/>
      <c r="BV81" s="993"/>
      <c r="BW81" s="993"/>
      <c r="BX81" s="993"/>
      <c r="BY81" s="993"/>
      <c r="BZ81" s="993"/>
      <c r="CA81" s="993"/>
      <c r="CB81" s="1067"/>
      <c r="CC81" s="1068">
        <f>SUM(CC3:CN79)</f>
        <v>13857</v>
      </c>
      <c r="CD81" s="993"/>
      <c r="CE81" s="993"/>
      <c r="CF81" s="993"/>
      <c r="CG81" s="993"/>
      <c r="CH81" s="993"/>
      <c r="CI81" s="993"/>
      <c r="CJ81" s="993"/>
      <c r="CK81" s="993"/>
      <c r="CL81" s="993"/>
      <c r="CM81" s="993"/>
      <c r="CN81" s="1067"/>
      <c r="CO81" s="1068">
        <f>SUM(CO3:CZ79)</f>
        <v>13053</v>
      </c>
      <c r="CP81" s="993"/>
      <c r="CQ81" s="993"/>
      <c r="CR81" s="993"/>
      <c r="CS81" s="993"/>
      <c r="CT81" s="993"/>
      <c r="CU81" s="993"/>
      <c r="CV81" s="993"/>
      <c r="CW81" s="993"/>
      <c r="CX81" s="993"/>
      <c r="CY81" s="993"/>
      <c r="CZ81" s="1067"/>
      <c r="DA81" s="1068">
        <f>SUM(DA3:DL79)</f>
        <v>14260.864039408867</v>
      </c>
      <c r="DB81" s="993"/>
      <c r="DC81" s="993"/>
      <c r="DD81" s="993"/>
      <c r="DE81" s="993"/>
      <c r="DF81" s="993"/>
      <c r="DG81" s="993"/>
      <c r="DH81" s="993"/>
      <c r="DI81" s="993"/>
      <c r="DJ81" s="993"/>
      <c r="DK81" s="993"/>
      <c r="DL81" s="1067"/>
      <c r="DM81" s="1068">
        <f>SUM(DM3:DX79)</f>
        <v>16050</v>
      </c>
      <c r="DN81" s="993"/>
      <c r="DO81" s="993"/>
      <c r="DP81" s="993"/>
      <c r="DQ81" s="993"/>
      <c r="DR81" s="993"/>
      <c r="DS81" s="993"/>
      <c r="DT81" s="993"/>
      <c r="DU81" s="993"/>
      <c r="DV81" s="993"/>
      <c r="DW81" s="993"/>
      <c r="DX81" s="1067"/>
      <c r="DY81" s="1068">
        <f>SUM(DY3:EJ79)</f>
        <v>14703</v>
      </c>
      <c r="DZ81" s="993"/>
      <c r="EA81" s="993"/>
      <c r="EB81" s="993"/>
      <c r="EC81" s="993"/>
      <c r="ED81" s="993"/>
      <c r="EE81" s="993"/>
      <c r="EF81" s="993"/>
      <c r="EG81" s="993"/>
      <c r="EH81" s="993"/>
      <c r="EI81" s="993"/>
      <c r="EJ81" s="1067"/>
      <c r="EK81" s="1068">
        <f>SUM(EK3:EV79)</f>
        <v>13513</v>
      </c>
      <c r="EL81" s="993"/>
      <c r="EM81" s="993"/>
      <c r="EN81" s="993"/>
      <c r="EO81" s="993"/>
      <c r="EP81" s="993"/>
      <c r="EQ81" s="993"/>
      <c r="ER81" s="993"/>
      <c r="ES81" s="993"/>
      <c r="ET81" s="993"/>
      <c r="EU81" s="993"/>
      <c r="EV81" s="1067"/>
      <c r="EW81" s="1068">
        <f>SUM(EW3:FH79)</f>
        <v>13547</v>
      </c>
      <c r="EX81" s="993"/>
      <c r="EY81" s="993"/>
      <c r="EZ81" s="993"/>
      <c r="FA81" s="993"/>
      <c r="FB81" s="993"/>
      <c r="FC81" s="993"/>
      <c r="FD81" s="993"/>
      <c r="FE81" s="993"/>
      <c r="FF81" s="993"/>
      <c r="FG81" s="993"/>
      <c r="FH81" s="1067"/>
      <c r="FI81" s="1068">
        <f>SUM(FI3:FT79)</f>
        <v>13658</v>
      </c>
      <c r="FJ81" s="993"/>
      <c r="FK81" s="993"/>
      <c r="FL81" s="993"/>
      <c r="FM81" s="993"/>
      <c r="FN81" s="993"/>
      <c r="FO81" s="993"/>
      <c r="FP81" s="993"/>
      <c r="FQ81" s="993"/>
      <c r="FR81" s="993"/>
      <c r="FS81" s="993"/>
      <c r="FT81" s="1067"/>
      <c r="FU81" s="1068">
        <f>SUM(FU3:GF79)</f>
        <v>14252</v>
      </c>
      <c r="FV81" s="993"/>
      <c r="FW81" s="993"/>
      <c r="FX81" s="993"/>
      <c r="FY81" s="993"/>
      <c r="FZ81" s="993"/>
      <c r="GA81" s="993"/>
      <c r="GB81" s="993"/>
      <c r="GC81" s="993"/>
      <c r="GD81" s="993"/>
      <c r="GE81" s="993"/>
      <c r="GF81" s="1067"/>
      <c r="GG81" s="1068">
        <f>SUM(GG3:GR79)</f>
        <v>8786</v>
      </c>
      <c r="GH81" s="993"/>
      <c r="GI81" s="993"/>
      <c r="GJ81" s="993"/>
      <c r="GK81" s="993"/>
      <c r="GL81" s="993"/>
      <c r="GM81" s="993"/>
      <c r="GN81" s="993"/>
      <c r="GO81" s="993"/>
      <c r="GP81" s="993"/>
      <c r="GQ81" s="993"/>
      <c r="GR81" s="1067"/>
      <c r="GW81" s="28"/>
      <c r="GX81" s="186" t="str">
        <f t="shared" si="21"/>
        <v>D677</v>
      </c>
      <c r="GY81" s="374">
        <f t="shared" si="28"/>
        <v>42767</v>
      </c>
      <c r="GZ81" s="374" t="str">
        <f>IF(COUNTIF($I71:$GR71,$GZ$12)=0,"N",HLOOKUP($GZ$12,$I71:$GR$80,$HG81,FALSE))</f>
        <v>N</v>
      </c>
      <c r="HA81" s="374" t="str">
        <f>IF(COUNTIF($I71:$GR71,$HA$12)=0,"N",HLOOKUP($HA$12,$I71:$GR$80,$HG81,FALSE))</f>
        <v>N</v>
      </c>
      <c r="HB81" s="374">
        <f>IF(COUNTIF($I71:$GR71,$HB$12)=0,"N",HLOOKUP($HB$12,$I71:$GR$80,$HG81,FALSE))</f>
        <v>42767</v>
      </c>
      <c r="HC81" s="374">
        <f>IF(COUNTIF($I71:$GR71,$HC$12)=0,"N",HLOOKUP($HC$12,$I71:$GR$80,$HG81,FALSE))</f>
        <v>44593</v>
      </c>
      <c r="HD81" s="374">
        <f>IF(COUNTIF($I71:$GR71,$HD$12)=0,"N",HLOOKUP($HD$12,$I71:$GR$80,$HG81,FALSE))</f>
        <v>46235</v>
      </c>
      <c r="HE81" s="374" t="str">
        <f>IF(COUNTIF($I71:$GR71,$HE$12)=0,"N",HLOOKUP($HE$12,$I71:$GR$80,$HG81,FALSE))</f>
        <v>N</v>
      </c>
      <c r="HF81" s="186">
        <v>70</v>
      </c>
      <c r="HG81" s="186">
        <v>10</v>
      </c>
      <c r="HH81" s="374" t="str">
        <f t="shared" si="22"/>
        <v>N</v>
      </c>
      <c r="HI81" s="374" t="str">
        <f t="shared" si="23"/>
        <v>N</v>
      </c>
      <c r="HJ81" s="374">
        <f t="shared" si="24"/>
        <v>42767</v>
      </c>
      <c r="HK81" s="374">
        <f t="shared" si="25"/>
        <v>44593</v>
      </c>
      <c r="HL81" s="374">
        <f t="shared" si="26"/>
        <v>46235</v>
      </c>
      <c r="HM81" s="374" t="str">
        <f t="shared" si="27"/>
        <v>N</v>
      </c>
      <c r="HN81" s="374" t="str">
        <f>IF(COUNTIF($I71:$GR71,"F")=0,"",HLOOKUP("F",$I71:$GR$80,$HG81,FALSE))</f>
        <v/>
      </c>
    </row>
    <row r="82" spans="1:240" ht="15.75" customHeight="1" x14ac:dyDescent="0.2">
      <c r="A82" s="19"/>
      <c r="B82" s="19"/>
      <c r="C82" s="19"/>
      <c r="D82" s="200"/>
      <c r="E82" s="200"/>
      <c r="F82" s="19"/>
      <c r="G82" s="19"/>
      <c r="H82" s="572" t="s">
        <v>38</v>
      </c>
      <c r="I82" s="992">
        <v>14835</v>
      </c>
      <c r="J82" s="993"/>
      <c r="K82" s="993"/>
      <c r="L82" s="993"/>
      <c r="M82" s="993"/>
      <c r="N82" s="993"/>
      <c r="O82" s="993"/>
      <c r="P82" s="993"/>
      <c r="Q82" s="993"/>
      <c r="R82" s="993"/>
      <c r="S82" s="993"/>
      <c r="T82" s="1067"/>
      <c r="U82" s="1068">
        <v>14783</v>
      </c>
      <c r="V82" s="993"/>
      <c r="W82" s="993"/>
      <c r="X82" s="993"/>
      <c r="Y82" s="993"/>
      <c r="Z82" s="993"/>
      <c r="AA82" s="993"/>
      <c r="AB82" s="993"/>
      <c r="AC82" s="993"/>
      <c r="AD82" s="993"/>
      <c r="AE82" s="993"/>
      <c r="AF82" s="1067"/>
      <c r="AG82" s="1068">
        <v>15683</v>
      </c>
      <c r="AH82" s="993"/>
      <c r="AI82" s="993"/>
      <c r="AJ82" s="993"/>
      <c r="AK82" s="993"/>
      <c r="AL82" s="993"/>
      <c r="AM82" s="993"/>
      <c r="AN82" s="993"/>
      <c r="AO82" s="993"/>
      <c r="AP82" s="993"/>
      <c r="AQ82" s="993"/>
      <c r="AR82" s="1067"/>
      <c r="AS82" s="1068">
        <v>15856</v>
      </c>
      <c r="AT82" s="993"/>
      <c r="AU82" s="993"/>
      <c r="AV82" s="993"/>
      <c r="AW82" s="993"/>
      <c r="AX82" s="993"/>
      <c r="AY82" s="993"/>
      <c r="AZ82" s="993"/>
      <c r="BA82" s="993"/>
      <c r="BB82" s="993"/>
      <c r="BC82" s="993"/>
      <c r="BD82" s="1067"/>
      <c r="BE82" s="1068">
        <v>15850</v>
      </c>
      <c r="BF82" s="993"/>
      <c r="BG82" s="993"/>
      <c r="BH82" s="993"/>
      <c r="BI82" s="993"/>
      <c r="BJ82" s="993"/>
      <c r="BK82" s="993"/>
      <c r="BL82" s="993"/>
      <c r="BM82" s="993"/>
      <c r="BN82" s="993"/>
      <c r="BO82" s="993"/>
      <c r="BP82" s="1067"/>
      <c r="BQ82" s="1068">
        <v>15136</v>
      </c>
      <c r="BR82" s="993"/>
      <c r="BS82" s="993"/>
      <c r="BT82" s="993"/>
      <c r="BU82" s="993"/>
      <c r="BV82" s="993"/>
      <c r="BW82" s="993"/>
      <c r="BX82" s="993"/>
      <c r="BY82" s="993"/>
      <c r="BZ82" s="993"/>
      <c r="CA82" s="993"/>
      <c r="CB82" s="1067"/>
      <c r="CC82" s="1068">
        <v>12850</v>
      </c>
      <c r="CD82" s="993"/>
      <c r="CE82" s="993"/>
      <c r="CF82" s="993"/>
      <c r="CG82" s="993"/>
      <c r="CH82" s="993"/>
      <c r="CI82" s="993"/>
      <c r="CJ82" s="993"/>
      <c r="CK82" s="993"/>
      <c r="CL82" s="993"/>
      <c r="CM82" s="993"/>
      <c r="CN82" s="1067"/>
      <c r="CO82" s="1068">
        <v>12212</v>
      </c>
      <c r="CP82" s="993"/>
      <c r="CQ82" s="993"/>
      <c r="CR82" s="993"/>
      <c r="CS82" s="993"/>
      <c r="CT82" s="993"/>
      <c r="CU82" s="993"/>
      <c r="CV82" s="993"/>
      <c r="CW82" s="993"/>
      <c r="CX82" s="993"/>
      <c r="CY82" s="993"/>
      <c r="CZ82" s="1067"/>
      <c r="DA82" s="1068">
        <v>12212</v>
      </c>
      <c r="DB82" s="993"/>
      <c r="DC82" s="993"/>
      <c r="DD82" s="993"/>
      <c r="DE82" s="993"/>
      <c r="DF82" s="993"/>
      <c r="DG82" s="993"/>
      <c r="DH82" s="993"/>
      <c r="DI82" s="993"/>
      <c r="DJ82" s="993"/>
      <c r="DK82" s="993"/>
      <c r="DL82" s="1067"/>
      <c r="DM82" s="1068">
        <v>12212</v>
      </c>
      <c r="DN82" s="993"/>
      <c r="DO82" s="993"/>
      <c r="DP82" s="993"/>
      <c r="DQ82" s="993"/>
      <c r="DR82" s="993"/>
      <c r="DS82" s="993"/>
      <c r="DT82" s="993"/>
      <c r="DU82" s="993"/>
      <c r="DV82" s="993"/>
      <c r="DW82" s="993"/>
      <c r="DX82" s="1067"/>
      <c r="DY82" s="1068">
        <v>12212</v>
      </c>
      <c r="DZ82" s="993"/>
      <c r="EA82" s="993"/>
      <c r="EB82" s="993"/>
      <c r="EC82" s="993"/>
      <c r="ED82" s="993"/>
      <c r="EE82" s="993"/>
      <c r="EF82" s="993"/>
      <c r="EG82" s="993"/>
      <c r="EH82" s="993"/>
      <c r="EI82" s="993"/>
      <c r="EJ82" s="1067"/>
      <c r="EK82" s="1068">
        <v>12212</v>
      </c>
      <c r="EL82" s="993"/>
      <c r="EM82" s="993"/>
      <c r="EN82" s="993"/>
      <c r="EO82" s="993"/>
      <c r="EP82" s="993"/>
      <c r="EQ82" s="993"/>
      <c r="ER82" s="993"/>
      <c r="ES82" s="993"/>
      <c r="ET82" s="993"/>
      <c r="EU82" s="993"/>
      <c r="EV82" s="1067"/>
      <c r="EW82" s="1068">
        <v>12212</v>
      </c>
      <c r="EX82" s="993"/>
      <c r="EY82" s="993"/>
      <c r="EZ82" s="993"/>
      <c r="FA82" s="993"/>
      <c r="FB82" s="993"/>
      <c r="FC82" s="993"/>
      <c r="FD82" s="993"/>
      <c r="FE82" s="993"/>
      <c r="FF82" s="993"/>
      <c r="FG82" s="993"/>
      <c r="FH82" s="1067"/>
      <c r="FI82" s="1068">
        <v>12212</v>
      </c>
      <c r="FJ82" s="993"/>
      <c r="FK82" s="993"/>
      <c r="FL82" s="993"/>
      <c r="FM82" s="993"/>
      <c r="FN82" s="993"/>
      <c r="FO82" s="993"/>
      <c r="FP82" s="993"/>
      <c r="FQ82" s="993"/>
      <c r="FR82" s="993"/>
      <c r="FS82" s="993"/>
      <c r="FT82" s="1067"/>
      <c r="FU82" s="1068">
        <v>12212</v>
      </c>
      <c r="FV82" s="993"/>
      <c r="FW82" s="993"/>
      <c r="FX82" s="993"/>
      <c r="FY82" s="993"/>
      <c r="FZ82" s="993"/>
      <c r="GA82" s="993"/>
      <c r="GB82" s="993"/>
      <c r="GC82" s="993"/>
      <c r="GD82" s="993"/>
      <c r="GE82" s="993"/>
      <c r="GF82" s="1067"/>
      <c r="GG82" s="1068">
        <v>8540</v>
      </c>
      <c r="GH82" s="993"/>
      <c r="GI82" s="993"/>
      <c r="GJ82" s="993"/>
      <c r="GK82" s="993"/>
      <c r="GL82" s="993"/>
      <c r="GM82" s="993"/>
      <c r="GN82" s="993"/>
      <c r="GO82" s="993"/>
      <c r="GP82" s="993"/>
      <c r="GQ82" s="993"/>
      <c r="GR82" s="1067"/>
      <c r="GW82" s="28"/>
      <c r="GX82" s="186" t="str">
        <f t="shared" si="21"/>
        <v>D678</v>
      </c>
      <c r="GY82" s="374">
        <f t="shared" si="28"/>
        <v>42795</v>
      </c>
      <c r="GZ82" s="374">
        <f>IF(COUNTIF($I72:$GR72,$GZ$12)=0,"N",HLOOKUP($GZ$12,$I72:$GR$80,$HG82,FALSE))</f>
        <v>44562</v>
      </c>
      <c r="HA82" s="374">
        <f>IF(COUNTIF($I72:$GR72,$HA$12)=0,"N",HLOOKUP($HA$12,$I72:$GR$80,$HG82,FALSE))</f>
        <v>46388</v>
      </c>
      <c r="HB82" s="374" t="str">
        <f>IF(COUNTIF($I72:$GR72,$HB$12)=0,"N",HLOOKUP($HB$12,$I72:$GR$80,$HG82,FALSE))</f>
        <v>N</v>
      </c>
      <c r="HC82" s="374" t="str">
        <f>IF(COUNTIF($I72:$GR72,$HC$12)=0,"N",HLOOKUP($HC$12,$I72:$GR$80,$HG82,FALSE))</f>
        <v>N</v>
      </c>
      <c r="HD82" s="374" t="str">
        <f>IF(COUNTIF($I72:$GR72,$HD$12)=0,"N",HLOOKUP($HD$12,$I72:$GR$80,$HG82,FALSE))</f>
        <v>N</v>
      </c>
      <c r="HE82" s="374">
        <f>IF(COUNTIF($I72:$GR72,$HE$12)=0,"N",HLOOKUP($HE$12,$I72:$GR$80,$HG82,FALSE))</f>
        <v>42795</v>
      </c>
      <c r="HF82" s="186">
        <v>71</v>
      </c>
      <c r="HG82" s="186">
        <v>9</v>
      </c>
      <c r="HH82" s="374">
        <f t="shared" si="22"/>
        <v>44562</v>
      </c>
      <c r="HI82" s="374">
        <f t="shared" si="23"/>
        <v>46388</v>
      </c>
      <c r="HJ82" s="374" t="str">
        <f t="shared" si="24"/>
        <v>N</v>
      </c>
      <c r="HK82" s="374" t="str">
        <f t="shared" si="25"/>
        <v>N</v>
      </c>
      <c r="HL82" s="374" t="str">
        <f t="shared" si="26"/>
        <v>N</v>
      </c>
      <c r="HM82" s="374">
        <f t="shared" si="27"/>
        <v>42795</v>
      </c>
      <c r="HN82" s="374" t="str">
        <f>IF(COUNTIF($I72:$GR72,"F")=0,"",HLOOKUP("F",$I72:$GR$80,$HG82,FALSE))</f>
        <v/>
      </c>
    </row>
    <row r="83" spans="1:240" ht="15.75" customHeight="1" x14ac:dyDescent="0.2">
      <c r="A83" s="1030" t="s">
        <v>188</v>
      </c>
      <c r="B83" s="1031"/>
      <c r="C83" s="1031"/>
      <c r="D83" s="1031"/>
      <c r="E83" s="1031"/>
      <c r="F83" s="1031"/>
      <c r="G83" s="1031"/>
      <c r="H83" s="1031"/>
      <c r="I83" s="1048">
        <f>I81/I82-1</f>
        <v>-2.1705426356589119E-2</v>
      </c>
      <c r="J83" s="1048"/>
      <c r="K83" s="1048"/>
      <c r="L83" s="1048"/>
      <c r="M83" s="1048"/>
      <c r="N83" s="1048"/>
      <c r="O83" s="1049" t="str">
        <f>CONCATENATE(I81-I82," heures")</f>
        <v>-322 heures</v>
      </c>
      <c r="P83" s="1049"/>
      <c r="Q83" s="1049"/>
      <c r="R83" s="1049"/>
      <c r="S83" s="1049"/>
      <c r="T83" s="986"/>
      <c r="U83" s="1069">
        <f>U81/U82-1</f>
        <v>1.799364134478787E-2</v>
      </c>
      <c r="V83" s="1048"/>
      <c r="W83" s="1048"/>
      <c r="X83" s="1048"/>
      <c r="Y83" s="1048"/>
      <c r="Z83" s="1048"/>
      <c r="AA83" s="1049" t="str">
        <f>CONCATENATE(U81-U82," heures")</f>
        <v>266 heures</v>
      </c>
      <c r="AB83" s="1049"/>
      <c r="AC83" s="1049"/>
      <c r="AD83" s="1049"/>
      <c r="AE83" s="1049"/>
      <c r="AF83" s="1070"/>
      <c r="AG83" s="1071">
        <f>AG81/AG82-1</f>
        <v>-0.10202129694573747</v>
      </c>
      <c r="AH83" s="1072"/>
      <c r="AI83" s="1072"/>
      <c r="AJ83" s="1072"/>
      <c r="AK83" s="1072"/>
      <c r="AL83" s="1072"/>
      <c r="AM83" s="1049" t="str">
        <f>CONCATENATE(AG81-AG82," heures")</f>
        <v>-1600 heures</v>
      </c>
      <c r="AN83" s="1049"/>
      <c r="AO83" s="1049"/>
      <c r="AP83" s="1049"/>
      <c r="AQ83" s="1049"/>
      <c r="AR83" s="1070"/>
      <c r="AS83" s="1069">
        <f>AS81/AS82-1</f>
        <v>8.7348637739656843E-2</v>
      </c>
      <c r="AT83" s="1048"/>
      <c r="AU83" s="1048"/>
      <c r="AV83" s="1048"/>
      <c r="AW83" s="1048"/>
      <c r="AX83" s="1048"/>
      <c r="AY83" s="1049" t="str">
        <f>CONCATENATE(AS81-AS82," heures")</f>
        <v>1385 heures</v>
      </c>
      <c r="AZ83" s="1049"/>
      <c r="BA83" s="1049"/>
      <c r="BB83" s="1049"/>
      <c r="BC83" s="1049"/>
      <c r="BD83" s="1070"/>
      <c r="BE83" s="1069">
        <f>BE81/BE82-1</f>
        <v>7.2113564668769614E-2</v>
      </c>
      <c r="BF83" s="1048"/>
      <c r="BG83" s="1048"/>
      <c r="BH83" s="1048"/>
      <c r="BI83" s="1048"/>
      <c r="BJ83" s="1048"/>
      <c r="BK83" s="1049" t="str">
        <f>CONCATENATE(BE81-BE82," heures")</f>
        <v>1143 heures</v>
      </c>
      <c r="BL83" s="1049"/>
      <c r="BM83" s="1049"/>
      <c r="BN83" s="1049"/>
      <c r="BO83" s="1049"/>
      <c r="BP83" s="1070"/>
      <c r="BQ83" s="1069">
        <f>BQ81/BQ82-1</f>
        <v>0.10894556025369972</v>
      </c>
      <c r="BR83" s="1048"/>
      <c r="BS83" s="1048"/>
      <c r="BT83" s="1048"/>
      <c r="BU83" s="1048"/>
      <c r="BV83" s="1048"/>
      <c r="BW83" s="1049" t="str">
        <f>CONCATENATE(BQ81-BQ82," heures")</f>
        <v>1649 heures</v>
      </c>
      <c r="BX83" s="1049"/>
      <c r="BY83" s="1049"/>
      <c r="BZ83" s="1049"/>
      <c r="CA83" s="1049"/>
      <c r="CB83" s="1070"/>
      <c r="CC83" s="1069">
        <f>CC81/CC82-1</f>
        <v>7.8365758754863846E-2</v>
      </c>
      <c r="CD83" s="1048"/>
      <c r="CE83" s="1048"/>
      <c r="CF83" s="1048"/>
      <c r="CG83" s="1048"/>
      <c r="CH83" s="1048"/>
      <c r="CI83" s="1049" t="str">
        <f>CONCATENATE(CC81-CC82," heures")</f>
        <v>1007 heures</v>
      </c>
      <c r="CJ83" s="1049"/>
      <c r="CK83" s="1049"/>
      <c r="CL83" s="1049"/>
      <c r="CM83" s="1049"/>
      <c r="CN83" s="1070"/>
      <c r="CO83" s="1069">
        <f>CO81/CO82-1</f>
        <v>6.8866688503111728E-2</v>
      </c>
      <c r="CP83" s="1048"/>
      <c r="CQ83" s="1048"/>
      <c r="CR83" s="1048"/>
      <c r="CS83" s="1048"/>
      <c r="CT83" s="1048"/>
      <c r="CU83" s="1049" t="str">
        <f>CONCATENATE(CO81-CO82," heures")</f>
        <v>841 heures</v>
      </c>
      <c r="CV83" s="1049"/>
      <c r="CW83" s="1049"/>
      <c r="CX83" s="1049"/>
      <c r="CY83" s="1049"/>
      <c r="CZ83" s="1070"/>
      <c r="DA83" s="1069">
        <f>DA81/DA82-1</f>
        <v>0.16777465111438472</v>
      </c>
      <c r="DB83" s="1048"/>
      <c r="DC83" s="1048"/>
      <c r="DD83" s="1048"/>
      <c r="DE83" s="1048"/>
      <c r="DF83" s="1048"/>
      <c r="DG83" s="1049" t="str">
        <f>CONCATENATE(DA81-DA82," heures")</f>
        <v>2048,86403940887 heures</v>
      </c>
      <c r="DH83" s="1049"/>
      <c r="DI83" s="1049"/>
      <c r="DJ83" s="1049"/>
      <c r="DK83" s="1049"/>
      <c r="DL83" s="1070"/>
      <c r="DM83" s="1069">
        <f>DM81/DM82-1</f>
        <v>0.31428103504749427</v>
      </c>
      <c r="DN83" s="1048"/>
      <c r="DO83" s="1048"/>
      <c r="DP83" s="1048"/>
      <c r="DQ83" s="1048"/>
      <c r="DR83" s="1048"/>
      <c r="DS83" s="1049" t="str">
        <f>CONCATENATE(DM81-DM82," heures")</f>
        <v>3838 heures</v>
      </c>
      <c r="DT83" s="1049"/>
      <c r="DU83" s="1049"/>
      <c r="DV83" s="1049"/>
      <c r="DW83" s="1049"/>
      <c r="DX83" s="1070"/>
      <c r="DY83" s="1069">
        <f>DY81/DY82-1</f>
        <v>0.20397969210612521</v>
      </c>
      <c r="DZ83" s="1048"/>
      <c r="EA83" s="1048"/>
      <c r="EB83" s="1048"/>
      <c r="EC83" s="1048"/>
      <c r="ED83" s="1048"/>
      <c r="EE83" s="1049" t="str">
        <f>CONCATENATE(DY81-DY82," heures")</f>
        <v>2491 heures</v>
      </c>
      <c r="EF83" s="1049"/>
      <c r="EG83" s="1049"/>
      <c r="EH83" s="1049"/>
      <c r="EI83" s="1049"/>
      <c r="EJ83" s="1070"/>
      <c r="EK83" s="1069">
        <f>EK81/EK82-1</f>
        <v>0.10653455617425478</v>
      </c>
      <c r="EL83" s="1048"/>
      <c r="EM83" s="1048"/>
      <c r="EN83" s="1048"/>
      <c r="EO83" s="1048"/>
      <c r="EP83" s="1048"/>
      <c r="EQ83" s="1049" t="str">
        <f>CONCATENATE(EK81-EK82," heures")</f>
        <v>1301 heures</v>
      </c>
      <c r="ER83" s="1049"/>
      <c r="ES83" s="1049"/>
      <c r="ET83" s="1049"/>
      <c r="EU83" s="1049"/>
      <c r="EV83" s="1070"/>
      <c r="EW83" s="1069">
        <f>EW81/EW82-1</f>
        <v>0.10931870291516543</v>
      </c>
      <c r="EX83" s="1048"/>
      <c r="EY83" s="1048"/>
      <c r="EZ83" s="1048"/>
      <c r="FA83" s="1048"/>
      <c r="FB83" s="1048"/>
      <c r="FC83" s="1049" t="str">
        <f>CONCATENATE(EW81-EW82," heures")</f>
        <v>1335 heures</v>
      </c>
      <c r="FD83" s="1049"/>
      <c r="FE83" s="1049"/>
      <c r="FF83" s="1049"/>
      <c r="FG83" s="1049"/>
      <c r="FH83" s="1070"/>
      <c r="FI83" s="1069">
        <f>FI81/FI82-1</f>
        <v>0.11840812315755</v>
      </c>
      <c r="FJ83" s="1048"/>
      <c r="FK83" s="1048"/>
      <c r="FL83" s="1048"/>
      <c r="FM83" s="1048"/>
      <c r="FN83" s="1048"/>
      <c r="FO83" s="1049" t="str">
        <f>CONCATENATE(FI81-FI82," heures")</f>
        <v>1446 heures</v>
      </c>
      <c r="FP83" s="1049"/>
      <c r="FQ83" s="1049"/>
      <c r="FR83" s="1049"/>
      <c r="FS83" s="1049"/>
      <c r="FT83" s="1070"/>
      <c r="FU83" s="1069">
        <f>FU81/FU82-1</f>
        <v>0.16704880445463477</v>
      </c>
      <c r="FV83" s="1048"/>
      <c r="FW83" s="1048"/>
      <c r="FX83" s="1048"/>
      <c r="FY83" s="1048"/>
      <c r="FZ83" s="1048"/>
      <c r="GA83" s="1049" t="str">
        <f>CONCATENATE(FU81-FU82," heures")</f>
        <v>2040 heures</v>
      </c>
      <c r="GB83" s="1049"/>
      <c r="GC83" s="1049"/>
      <c r="GD83" s="1049"/>
      <c r="GE83" s="1049"/>
      <c r="GF83" s="1070"/>
      <c r="GG83" s="1069">
        <f>GG81/GG82-1</f>
        <v>2.8805620608899352E-2</v>
      </c>
      <c r="GH83" s="1048"/>
      <c r="GI83" s="1048"/>
      <c r="GJ83" s="1048"/>
      <c r="GK83" s="1048"/>
      <c r="GL83" s="1048"/>
      <c r="GM83" s="1049" t="str">
        <f>CONCATENATE(GG81-GG82," heures")</f>
        <v>246 heures</v>
      </c>
      <c r="GN83" s="1049"/>
      <c r="GO83" s="1049"/>
      <c r="GP83" s="1049"/>
      <c r="GQ83" s="1049"/>
      <c r="GR83" s="1070"/>
      <c r="GW83" s="28"/>
      <c r="GX83" s="186" t="str">
        <f t="shared" si="21"/>
        <v>D679</v>
      </c>
      <c r="GY83" s="374">
        <f t="shared" si="28"/>
        <v>43466</v>
      </c>
      <c r="GZ83" s="374" t="str">
        <f>IF(COUNTIF($I73:$GR73,$GZ$12)=0,"N",HLOOKUP($GZ$12,$I73:$GR$80,$HG83,FALSE))</f>
        <v>N</v>
      </c>
      <c r="HA83" s="374">
        <f>IF(COUNTIF($I73:$GR73,$HA$12)=0,"N",HLOOKUP($HA$12,$I73:$GR$80,$HG83,FALSE))</f>
        <v>42005</v>
      </c>
      <c r="HB83" s="374">
        <f>IF(COUNTIF($I73:$GR73,$HB$12)=0,"N",HLOOKUP($HB$12,$I73:$GR$80,$HG83,FALSE))</f>
        <v>43466</v>
      </c>
      <c r="HC83" s="374">
        <f>IF(COUNTIF($I73:$GR73,$HC$12)=0,"N",HLOOKUP($HC$12,$I73:$GR$80,$HG83,FALSE))</f>
        <v>45292</v>
      </c>
      <c r="HD83" s="374">
        <f>IF(COUNTIF($I73:$GR73,$HD$12)=0,"N",HLOOKUP($HD$12,$I73:$GR$80,$HG83,FALSE))</f>
        <v>47027</v>
      </c>
      <c r="HE83" s="374" t="str">
        <f>IF(COUNTIF($I73:$GR73,$HE$12)=0,"N",HLOOKUP($HE$12,$I73:$GR$80,$HG83,FALSE))</f>
        <v>N</v>
      </c>
      <c r="HF83" s="186">
        <v>72</v>
      </c>
      <c r="HG83" s="186">
        <v>8</v>
      </c>
      <c r="HH83" s="374" t="str">
        <f t="shared" si="22"/>
        <v>N</v>
      </c>
      <c r="HI83" s="374" t="str">
        <f t="shared" si="23"/>
        <v>N</v>
      </c>
      <c r="HJ83" s="374">
        <f t="shared" si="24"/>
        <v>43466</v>
      </c>
      <c r="HK83" s="374">
        <f t="shared" si="25"/>
        <v>45292</v>
      </c>
      <c r="HL83" s="374">
        <f t="shared" si="26"/>
        <v>47027</v>
      </c>
      <c r="HM83" s="374" t="str">
        <f t="shared" si="27"/>
        <v>N</v>
      </c>
      <c r="HN83" s="374" t="str">
        <f>IF(COUNTIF($I73:$GR73,"F")=0,"",HLOOKUP("F",$I73:$GR$80,$HG83,FALSE))</f>
        <v/>
      </c>
    </row>
    <row r="84" spans="1:240" ht="15.75" customHeight="1" x14ac:dyDescent="0.2">
      <c r="A84" s="1028" t="s">
        <v>314</v>
      </c>
      <c r="B84" s="1029"/>
      <c r="C84" s="1029"/>
      <c r="D84" s="1029"/>
      <c r="E84" s="1029"/>
      <c r="F84" s="1029"/>
      <c r="G84" s="1029"/>
      <c r="H84" s="1029"/>
      <c r="I84" s="191">
        <f>COUNTIF(I3:I79,"&gt;=0")+COUNTBLANK(I3:I79)</f>
        <v>57</v>
      </c>
      <c r="J84" s="191">
        <f t="shared" ref="J84:AN84" si="29">COUNTIF(J3:J79,"&gt;=0")+COUNTBLANK(J3:J79)</f>
        <v>56</v>
      </c>
      <c r="K84" s="191">
        <f t="shared" si="29"/>
        <v>57</v>
      </c>
      <c r="L84" s="191">
        <f t="shared" si="29"/>
        <v>54</v>
      </c>
      <c r="M84" s="191">
        <f t="shared" si="29"/>
        <v>55</v>
      </c>
      <c r="N84" s="191">
        <f t="shared" si="29"/>
        <v>55</v>
      </c>
      <c r="O84" s="191">
        <f t="shared" si="29"/>
        <v>55</v>
      </c>
      <c r="P84" s="191">
        <f t="shared" si="29"/>
        <v>56</v>
      </c>
      <c r="Q84" s="191">
        <f t="shared" si="29"/>
        <v>57</v>
      </c>
      <c r="R84" s="191">
        <f t="shared" si="29"/>
        <v>55</v>
      </c>
      <c r="S84" s="191">
        <f t="shared" si="29"/>
        <v>56</v>
      </c>
      <c r="T84" s="349">
        <f t="shared" si="29"/>
        <v>53</v>
      </c>
      <c r="U84" s="350">
        <f>COUNT(U3:U79)+COUNTBLANK(U3:U79)</f>
        <v>52</v>
      </c>
      <c r="V84" s="191">
        <f t="shared" ref="V84:AF84" si="30">COUNT(V3:V79)+COUNTBLANK(V3:V79)</f>
        <v>54</v>
      </c>
      <c r="W84" s="191">
        <f t="shared" si="30"/>
        <v>52</v>
      </c>
      <c r="X84" s="191">
        <f t="shared" si="30"/>
        <v>51</v>
      </c>
      <c r="Y84" s="191">
        <f t="shared" si="30"/>
        <v>52</v>
      </c>
      <c r="Z84" s="191">
        <f t="shared" si="30"/>
        <v>51</v>
      </c>
      <c r="AA84" s="191">
        <f>COUNT(AA3:AA79)+COUNTBLANK(AA3:AA79)</f>
        <v>49</v>
      </c>
      <c r="AB84" s="191">
        <f t="shared" si="30"/>
        <v>52</v>
      </c>
      <c r="AC84" s="191">
        <f t="shared" si="30"/>
        <v>50</v>
      </c>
      <c r="AD84" s="191">
        <f t="shared" si="30"/>
        <v>51</v>
      </c>
      <c r="AE84" s="191">
        <f t="shared" si="30"/>
        <v>51</v>
      </c>
      <c r="AF84" s="351">
        <f t="shared" si="30"/>
        <v>51</v>
      </c>
      <c r="AG84" s="350">
        <f t="shared" si="29"/>
        <v>51</v>
      </c>
      <c r="AH84" s="191">
        <f t="shared" si="29"/>
        <v>48</v>
      </c>
      <c r="AI84" s="191">
        <f t="shared" si="29"/>
        <v>45</v>
      </c>
      <c r="AJ84" s="191">
        <f t="shared" si="29"/>
        <v>45</v>
      </c>
      <c r="AK84" s="191">
        <f t="shared" si="29"/>
        <v>48</v>
      </c>
      <c r="AL84" s="191">
        <f t="shared" si="29"/>
        <v>50</v>
      </c>
      <c r="AM84" s="191">
        <f t="shared" si="29"/>
        <v>50</v>
      </c>
      <c r="AN84" s="191">
        <f t="shared" si="29"/>
        <v>49</v>
      </c>
      <c r="AO84" s="191">
        <f t="shared" ref="AO84:BT84" si="31">COUNTIF(AO3:AO79,"&gt;=0")+COUNTBLANK(AO3:AO79)</f>
        <v>50</v>
      </c>
      <c r="AP84" s="191">
        <f t="shared" si="31"/>
        <v>52</v>
      </c>
      <c r="AQ84" s="191">
        <f t="shared" si="31"/>
        <v>49</v>
      </c>
      <c r="AR84" s="351">
        <f t="shared" si="31"/>
        <v>53</v>
      </c>
      <c r="AS84" s="350">
        <f t="shared" si="31"/>
        <v>55</v>
      </c>
      <c r="AT84" s="191">
        <f t="shared" si="31"/>
        <v>55</v>
      </c>
      <c r="AU84" s="191">
        <f t="shared" si="31"/>
        <v>53</v>
      </c>
      <c r="AV84" s="191">
        <f t="shared" si="31"/>
        <v>51</v>
      </c>
      <c r="AW84" s="191">
        <f t="shared" si="31"/>
        <v>53</v>
      </c>
      <c r="AX84" s="191">
        <f t="shared" si="31"/>
        <v>56</v>
      </c>
      <c r="AY84" s="191">
        <f t="shared" si="31"/>
        <v>59</v>
      </c>
      <c r="AZ84" s="191">
        <f t="shared" si="31"/>
        <v>56</v>
      </c>
      <c r="BA84" s="191">
        <f t="shared" si="31"/>
        <v>56</v>
      </c>
      <c r="BB84" s="191">
        <f t="shared" si="31"/>
        <v>59</v>
      </c>
      <c r="BC84" s="191">
        <f t="shared" si="31"/>
        <v>59</v>
      </c>
      <c r="BD84" s="351">
        <f t="shared" si="31"/>
        <v>57</v>
      </c>
      <c r="BE84" s="350">
        <f t="shared" si="31"/>
        <v>50</v>
      </c>
      <c r="BF84" s="191">
        <f t="shared" si="31"/>
        <v>50</v>
      </c>
      <c r="BG84" s="191">
        <f t="shared" si="31"/>
        <v>52</v>
      </c>
      <c r="BH84" s="191">
        <f t="shared" si="31"/>
        <v>52</v>
      </c>
      <c r="BI84" s="191">
        <f t="shared" si="31"/>
        <v>53</v>
      </c>
      <c r="BJ84" s="191">
        <f t="shared" si="31"/>
        <v>54</v>
      </c>
      <c r="BK84" s="191">
        <f t="shared" si="31"/>
        <v>57</v>
      </c>
      <c r="BL84" s="191">
        <f t="shared" si="31"/>
        <v>59</v>
      </c>
      <c r="BM84" s="191">
        <f t="shared" si="31"/>
        <v>57</v>
      </c>
      <c r="BN84" s="191">
        <f t="shared" si="31"/>
        <v>56</v>
      </c>
      <c r="BO84" s="191">
        <f t="shared" si="31"/>
        <v>54</v>
      </c>
      <c r="BP84" s="351">
        <f t="shared" si="31"/>
        <v>56</v>
      </c>
      <c r="BQ84" s="350">
        <f t="shared" si="31"/>
        <v>59</v>
      </c>
      <c r="BR84" s="191">
        <f t="shared" si="31"/>
        <v>57</v>
      </c>
      <c r="BS84" s="191">
        <f t="shared" si="31"/>
        <v>55</v>
      </c>
      <c r="BT84" s="191">
        <f t="shared" si="31"/>
        <v>54</v>
      </c>
      <c r="BU84" s="191">
        <f t="shared" ref="BU84:CZ84" si="32">COUNTIF(BU3:BU79,"&gt;=0")+COUNTBLANK(BU3:BU79)</f>
        <v>54</v>
      </c>
      <c r="BV84" s="191">
        <f t="shared" si="32"/>
        <v>56</v>
      </c>
      <c r="BW84" s="191">
        <f t="shared" si="32"/>
        <v>56</v>
      </c>
      <c r="BX84" s="191">
        <f t="shared" si="32"/>
        <v>55</v>
      </c>
      <c r="BY84" s="191">
        <f t="shared" si="32"/>
        <v>57</v>
      </c>
      <c r="BZ84" s="191">
        <f t="shared" si="32"/>
        <v>57</v>
      </c>
      <c r="CA84" s="191">
        <f t="shared" si="32"/>
        <v>54</v>
      </c>
      <c r="CB84" s="351">
        <f t="shared" si="32"/>
        <v>51</v>
      </c>
      <c r="CC84" s="350">
        <f t="shared" si="32"/>
        <v>51</v>
      </c>
      <c r="CD84" s="191">
        <f t="shared" si="32"/>
        <v>49</v>
      </c>
      <c r="CE84" s="191">
        <f t="shared" si="32"/>
        <v>47</v>
      </c>
      <c r="CF84" s="191">
        <f t="shared" si="32"/>
        <v>47</v>
      </c>
      <c r="CG84" s="191">
        <f t="shared" si="32"/>
        <v>45</v>
      </c>
      <c r="CH84" s="191">
        <f t="shared" si="32"/>
        <v>43</v>
      </c>
      <c r="CI84" s="191">
        <f t="shared" si="32"/>
        <v>42</v>
      </c>
      <c r="CJ84" s="191">
        <f t="shared" si="32"/>
        <v>46</v>
      </c>
      <c r="CK84" s="191">
        <f t="shared" si="32"/>
        <v>48</v>
      </c>
      <c r="CL84" s="191">
        <f t="shared" si="32"/>
        <v>48</v>
      </c>
      <c r="CM84" s="191">
        <f t="shared" si="32"/>
        <v>49</v>
      </c>
      <c r="CN84" s="351">
        <f t="shared" si="32"/>
        <v>46</v>
      </c>
      <c r="CO84" s="350">
        <f t="shared" si="32"/>
        <v>43</v>
      </c>
      <c r="CP84" s="191">
        <f t="shared" si="32"/>
        <v>42</v>
      </c>
      <c r="CQ84" s="191">
        <f t="shared" si="32"/>
        <v>42</v>
      </c>
      <c r="CR84" s="191">
        <f t="shared" si="32"/>
        <v>41</v>
      </c>
      <c r="CS84" s="191">
        <f t="shared" si="32"/>
        <v>41</v>
      </c>
      <c r="CT84" s="191">
        <f t="shared" si="32"/>
        <v>46</v>
      </c>
      <c r="CU84" s="191">
        <f t="shared" si="32"/>
        <v>48</v>
      </c>
      <c r="CV84" s="191">
        <f t="shared" si="32"/>
        <v>45</v>
      </c>
      <c r="CW84" s="191">
        <f t="shared" si="32"/>
        <v>44</v>
      </c>
      <c r="CX84" s="191">
        <f t="shared" si="32"/>
        <v>44</v>
      </c>
      <c r="CY84" s="191">
        <f t="shared" si="32"/>
        <v>46</v>
      </c>
      <c r="CZ84" s="351">
        <f t="shared" si="32"/>
        <v>46</v>
      </c>
      <c r="DA84" s="350">
        <f t="shared" ref="DA84:EF84" si="33">COUNTIF(DA3:DA79,"&gt;=0")+COUNTBLANK(DA3:DA79)</f>
        <v>44</v>
      </c>
      <c r="DB84" s="191">
        <f t="shared" si="33"/>
        <v>48</v>
      </c>
      <c r="DC84" s="191">
        <f t="shared" si="33"/>
        <v>47</v>
      </c>
      <c r="DD84" s="191">
        <f t="shared" si="33"/>
        <v>48</v>
      </c>
      <c r="DE84" s="191">
        <f t="shared" si="33"/>
        <v>48</v>
      </c>
      <c r="DF84" s="191">
        <f t="shared" si="33"/>
        <v>47</v>
      </c>
      <c r="DG84" s="191">
        <f t="shared" si="33"/>
        <v>50</v>
      </c>
      <c r="DH84" s="191">
        <f t="shared" si="33"/>
        <v>50</v>
      </c>
      <c r="DI84" s="191">
        <f t="shared" si="33"/>
        <v>49</v>
      </c>
      <c r="DJ84" s="191">
        <f t="shared" si="33"/>
        <v>49</v>
      </c>
      <c r="DK84" s="191">
        <f t="shared" si="33"/>
        <v>50</v>
      </c>
      <c r="DL84" s="351">
        <f t="shared" si="33"/>
        <v>47</v>
      </c>
      <c r="DM84" s="350">
        <f t="shared" si="33"/>
        <v>45</v>
      </c>
      <c r="DN84" s="191">
        <f t="shared" si="33"/>
        <v>50</v>
      </c>
      <c r="DO84" s="191">
        <f t="shared" si="33"/>
        <v>52</v>
      </c>
      <c r="DP84" s="191">
        <f t="shared" si="33"/>
        <v>52</v>
      </c>
      <c r="DQ84" s="191">
        <f t="shared" si="33"/>
        <v>55</v>
      </c>
      <c r="DR84" s="191">
        <f t="shared" si="33"/>
        <v>56</v>
      </c>
      <c r="DS84" s="191">
        <f t="shared" si="33"/>
        <v>56</v>
      </c>
      <c r="DT84" s="191">
        <f t="shared" si="33"/>
        <v>57</v>
      </c>
      <c r="DU84" s="191">
        <f t="shared" si="33"/>
        <v>58</v>
      </c>
      <c r="DV84" s="191">
        <f t="shared" si="33"/>
        <v>58</v>
      </c>
      <c r="DW84" s="191">
        <f t="shared" si="33"/>
        <v>58</v>
      </c>
      <c r="DX84" s="351">
        <f t="shared" si="33"/>
        <v>59</v>
      </c>
      <c r="DY84" s="350">
        <f t="shared" si="33"/>
        <v>57</v>
      </c>
      <c r="DZ84" s="191">
        <f t="shared" si="33"/>
        <v>57</v>
      </c>
      <c r="EA84" s="191">
        <f t="shared" si="33"/>
        <v>54</v>
      </c>
      <c r="EB84" s="191">
        <f t="shared" si="33"/>
        <v>54</v>
      </c>
      <c r="EC84" s="191">
        <f t="shared" si="33"/>
        <v>54</v>
      </c>
      <c r="ED84" s="191">
        <f t="shared" si="33"/>
        <v>53</v>
      </c>
      <c r="EE84" s="191">
        <f t="shared" si="33"/>
        <v>54</v>
      </c>
      <c r="EF84" s="191">
        <f t="shared" si="33"/>
        <v>54</v>
      </c>
      <c r="EG84" s="191">
        <f t="shared" ref="EG84:FL84" si="34">COUNTIF(EG3:EG79,"&gt;=0")+COUNTBLANK(EG3:EG79)</f>
        <v>54</v>
      </c>
      <c r="EH84" s="191">
        <f t="shared" si="34"/>
        <v>54</v>
      </c>
      <c r="EI84" s="191">
        <f t="shared" si="34"/>
        <v>54</v>
      </c>
      <c r="EJ84" s="351">
        <f t="shared" si="34"/>
        <v>53</v>
      </c>
      <c r="EK84" s="350">
        <f t="shared" si="34"/>
        <v>50</v>
      </c>
      <c r="EL84" s="191">
        <f t="shared" si="34"/>
        <v>48</v>
      </c>
      <c r="EM84" s="191">
        <f t="shared" si="34"/>
        <v>50</v>
      </c>
      <c r="EN84" s="191">
        <f t="shared" si="34"/>
        <v>48</v>
      </c>
      <c r="EO84" s="191">
        <f t="shared" si="34"/>
        <v>47</v>
      </c>
      <c r="EP84" s="191">
        <f t="shared" si="34"/>
        <v>51</v>
      </c>
      <c r="EQ84" s="191">
        <f t="shared" si="34"/>
        <v>51</v>
      </c>
      <c r="ER84" s="191">
        <f t="shared" si="34"/>
        <v>50</v>
      </c>
      <c r="ES84" s="191">
        <f t="shared" si="34"/>
        <v>53</v>
      </c>
      <c r="ET84" s="191">
        <f t="shared" si="34"/>
        <v>51</v>
      </c>
      <c r="EU84" s="191">
        <f t="shared" si="34"/>
        <v>50</v>
      </c>
      <c r="EV84" s="351">
        <f t="shared" si="34"/>
        <v>50</v>
      </c>
      <c r="EW84" s="350">
        <f t="shared" si="34"/>
        <v>49</v>
      </c>
      <c r="EX84" s="191">
        <f t="shared" si="34"/>
        <v>48</v>
      </c>
      <c r="EY84" s="191">
        <f t="shared" si="34"/>
        <v>47</v>
      </c>
      <c r="EZ84" s="191">
        <f t="shared" si="34"/>
        <v>48</v>
      </c>
      <c r="FA84" s="191">
        <f t="shared" si="34"/>
        <v>50</v>
      </c>
      <c r="FB84" s="191">
        <f t="shared" si="34"/>
        <v>50</v>
      </c>
      <c r="FC84" s="191">
        <f t="shared" si="34"/>
        <v>52</v>
      </c>
      <c r="FD84" s="191">
        <f t="shared" si="34"/>
        <v>51</v>
      </c>
      <c r="FE84" s="191">
        <f t="shared" si="34"/>
        <v>50</v>
      </c>
      <c r="FF84" s="191">
        <f t="shared" si="34"/>
        <v>50</v>
      </c>
      <c r="FG84" s="191">
        <f t="shared" si="34"/>
        <v>49</v>
      </c>
      <c r="FH84" s="351">
        <f t="shared" si="34"/>
        <v>51</v>
      </c>
      <c r="FI84" s="350">
        <f t="shared" si="34"/>
        <v>50</v>
      </c>
      <c r="FJ84" s="191">
        <f t="shared" si="34"/>
        <v>50</v>
      </c>
      <c r="FK84" s="191">
        <f t="shared" si="34"/>
        <v>51</v>
      </c>
      <c r="FL84" s="191">
        <f t="shared" si="34"/>
        <v>49</v>
      </c>
      <c r="FM84" s="191">
        <f t="shared" ref="FM84:GR84" si="35">COUNTIF(FM3:FM79,"&gt;=0")+COUNTBLANK(FM3:FM79)</f>
        <v>50</v>
      </c>
      <c r="FN84" s="191">
        <f t="shared" si="35"/>
        <v>48</v>
      </c>
      <c r="FO84" s="191">
        <f t="shared" si="35"/>
        <v>50</v>
      </c>
      <c r="FP84" s="191">
        <f t="shared" si="35"/>
        <v>49</v>
      </c>
      <c r="FQ84" s="191">
        <f t="shared" si="35"/>
        <v>49</v>
      </c>
      <c r="FR84" s="191">
        <f t="shared" si="35"/>
        <v>49</v>
      </c>
      <c r="FS84" s="191">
        <f t="shared" si="35"/>
        <v>49</v>
      </c>
      <c r="FT84" s="351">
        <f t="shared" si="35"/>
        <v>50</v>
      </c>
      <c r="FU84" s="350">
        <f t="shared" si="35"/>
        <v>50</v>
      </c>
      <c r="FV84" s="191">
        <f t="shared" si="35"/>
        <v>50</v>
      </c>
      <c r="FW84" s="191">
        <f t="shared" si="35"/>
        <v>51</v>
      </c>
      <c r="FX84" s="191">
        <f t="shared" si="35"/>
        <v>52</v>
      </c>
      <c r="FY84" s="191">
        <f t="shared" si="35"/>
        <v>52</v>
      </c>
      <c r="FZ84" s="191">
        <f t="shared" si="35"/>
        <v>53</v>
      </c>
      <c r="GA84" s="191">
        <f t="shared" si="35"/>
        <v>54</v>
      </c>
      <c r="GB84" s="191">
        <f t="shared" si="35"/>
        <v>54</v>
      </c>
      <c r="GC84" s="191">
        <f t="shared" si="35"/>
        <v>51</v>
      </c>
      <c r="GD84" s="191">
        <f t="shared" si="35"/>
        <v>51</v>
      </c>
      <c r="GE84" s="191">
        <f t="shared" si="35"/>
        <v>51</v>
      </c>
      <c r="GF84" s="351">
        <f t="shared" si="35"/>
        <v>51</v>
      </c>
      <c r="GG84" s="350">
        <f t="shared" si="35"/>
        <v>50</v>
      </c>
      <c r="GH84" s="191">
        <f t="shared" si="35"/>
        <v>47</v>
      </c>
      <c r="GI84" s="191">
        <f t="shared" si="35"/>
        <v>48</v>
      </c>
      <c r="GJ84" s="191">
        <f t="shared" si="35"/>
        <v>49</v>
      </c>
      <c r="GK84" s="191">
        <f t="shared" si="35"/>
        <v>47</v>
      </c>
      <c r="GL84" s="191">
        <f t="shared" si="35"/>
        <v>47</v>
      </c>
      <c r="GM84" s="191">
        <f t="shared" si="35"/>
        <v>47</v>
      </c>
      <c r="GN84" s="191">
        <f t="shared" si="35"/>
        <v>47</v>
      </c>
      <c r="GO84" s="191">
        <f t="shared" si="35"/>
        <v>0</v>
      </c>
      <c r="GP84" s="191">
        <f t="shared" si="35"/>
        <v>0</v>
      </c>
      <c r="GQ84" s="191">
        <f t="shared" si="35"/>
        <v>0</v>
      </c>
      <c r="GR84" s="351">
        <f t="shared" si="35"/>
        <v>0</v>
      </c>
      <c r="GW84" s="28"/>
      <c r="GX84" s="186" t="str">
        <f t="shared" si="21"/>
        <v>D680</v>
      </c>
      <c r="GY84" s="374">
        <f t="shared" si="28"/>
        <v>42917</v>
      </c>
      <c r="GZ84" s="374" t="str">
        <f>IF(COUNTIF($I74:$GR74,$GZ$12)=0,"N",HLOOKUP($GZ$12,$I74:$GR$80,$HG84,FALSE))</f>
        <v>N</v>
      </c>
      <c r="HA84" s="374" t="str">
        <f>IF(COUNTIF($I74:$GR74,$HA$12)=0,"N",HLOOKUP($HA$12,$I74:$GR$80,$HG84,FALSE))</f>
        <v>N</v>
      </c>
      <c r="HB84" s="374">
        <f>IF(COUNTIF($I74:$GR74,$HB$12)=0,"N",HLOOKUP($HB$12,$I74:$GR$80,$HG84,FALSE))</f>
        <v>42917</v>
      </c>
      <c r="HC84" s="374">
        <f>IF(COUNTIF($I74:$GR74,$HC$12)=0,"N",HLOOKUP($HC$12,$I74:$GR$80,$HG84,FALSE))</f>
        <v>44652</v>
      </c>
      <c r="HD84" s="374">
        <f>IF(COUNTIF($I74:$GR74,$HD$12)=0,"N",HLOOKUP($HD$12,$I74:$GR$80,$HG84,FALSE))</f>
        <v>46235</v>
      </c>
      <c r="HE84" s="374" t="str">
        <f>IF(COUNTIF($I74:$GR74,$HE$12)=0,"N",HLOOKUP($HE$12,$I74:$GR$80,$HG84,FALSE))</f>
        <v>N</v>
      </c>
      <c r="HF84" s="186">
        <v>73</v>
      </c>
      <c r="HG84" s="186">
        <v>7</v>
      </c>
      <c r="HH84" s="374" t="str">
        <f t="shared" si="22"/>
        <v>N</v>
      </c>
      <c r="HI84" s="374" t="str">
        <f t="shared" si="23"/>
        <v>N</v>
      </c>
      <c r="HJ84" s="374">
        <f t="shared" si="24"/>
        <v>42917</v>
      </c>
      <c r="HK84" s="374">
        <f t="shared" si="25"/>
        <v>44652</v>
      </c>
      <c r="HL84" s="374">
        <f t="shared" si="26"/>
        <v>46235</v>
      </c>
      <c r="HM84" s="374" t="str">
        <f t="shared" si="27"/>
        <v>N</v>
      </c>
      <c r="HN84" s="374" t="str">
        <f>IF(COUNTIF($I74:$GR74,"F")=0,"",HLOOKUP("F",$I74:$GR$80,$HG84,FALSE))</f>
        <v/>
      </c>
    </row>
    <row r="85" spans="1:240" ht="15.75" customHeight="1" x14ac:dyDescent="0.2">
      <c r="A85" s="1030" t="s">
        <v>189</v>
      </c>
      <c r="B85" s="939"/>
      <c r="C85" s="939"/>
      <c r="D85" s="939"/>
      <c r="E85" s="939"/>
      <c r="F85" s="939"/>
      <c r="G85" s="939"/>
      <c r="H85" s="939"/>
      <c r="I85" s="1019">
        <f>ROUND(I81/AVERAGE(I84:T84),1)</f>
        <v>261.5</v>
      </c>
      <c r="J85" s="1019"/>
      <c r="K85" s="1019"/>
      <c r="L85" s="1019"/>
      <c r="M85" s="1019"/>
      <c r="N85" s="1019"/>
      <c r="O85" s="1019"/>
      <c r="P85" s="1019"/>
      <c r="Q85" s="1019"/>
      <c r="R85" s="1019"/>
      <c r="S85" s="1019"/>
      <c r="T85" s="983"/>
      <c r="U85" s="1074">
        <f>ROUND(U81/AVERAGE(U84:AF84),1)</f>
        <v>293.2</v>
      </c>
      <c r="V85" s="1019"/>
      <c r="W85" s="1019"/>
      <c r="X85" s="1019"/>
      <c r="Y85" s="1019"/>
      <c r="Z85" s="1019"/>
      <c r="AA85" s="1019"/>
      <c r="AB85" s="1019"/>
      <c r="AC85" s="1019"/>
      <c r="AD85" s="1019"/>
      <c r="AE85" s="1019"/>
      <c r="AF85" s="1075"/>
      <c r="AG85" s="1074">
        <f>ROUND(AG81/AVERAGE(AG84:AR84),1)</f>
        <v>286.39999999999998</v>
      </c>
      <c r="AH85" s="1019"/>
      <c r="AI85" s="1019"/>
      <c r="AJ85" s="1019"/>
      <c r="AK85" s="1019"/>
      <c r="AL85" s="1019"/>
      <c r="AM85" s="1019"/>
      <c r="AN85" s="1019"/>
      <c r="AO85" s="1019"/>
      <c r="AP85" s="1019"/>
      <c r="AQ85" s="1019"/>
      <c r="AR85" s="1075"/>
      <c r="AS85" s="1074">
        <f>ROUND(AS81/AVERAGE(AS84:BD84),1)</f>
        <v>309.3</v>
      </c>
      <c r="AT85" s="1019"/>
      <c r="AU85" s="1019"/>
      <c r="AV85" s="1019"/>
      <c r="AW85" s="1019"/>
      <c r="AX85" s="1019"/>
      <c r="AY85" s="1019"/>
      <c r="AZ85" s="1019"/>
      <c r="BA85" s="1019"/>
      <c r="BB85" s="1019"/>
      <c r="BC85" s="1019"/>
      <c r="BD85" s="1075"/>
      <c r="BE85" s="1074">
        <f>ROUND(BE81/AVERAGE(BE84:BP84),1)</f>
        <v>313.7</v>
      </c>
      <c r="BF85" s="1019"/>
      <c r="BG85" s="1019"/>
      <c r="BH85" s="1019"/>
      <c r="BI85" s="1019"/>
      <c r="BJ85" s="1019"/>
      <c r="BK85" s="1019"/>
      <c r="BL85" s="1019"/>
      <c r="BM85" s="1019"/>
      <c r="BN85" s="1019"/>
      <c r="BO85" s="1019"/>
      <c r="BP85" s="1075"/>
      <c r="BQ85" s="1074">
        <f>ROUND(BQ81/AVERAGE(BQ84:CB84),1)</f>
        <v>302.89999999999998</v>
      </c>
      <c r="BR85" s="1019"/>
      <c r="BS85" s="1019"/>
      <c r="BT85" s="1019"/>
      <c r="BU85" s="1019"/>
      <c r="BV85" s="1019"/>
      <c r="BW85" s="1019"/>
      <c r="BX85" s="1019"/>
      <c r="BY85" s="1019"/>
      <c r="BZ85" s="1019"/>
      <c r="CA85" s="1019"/>
      <c r="CB85" s="1075"/>
      <c r="CC85" s="1074">
        <f>ROUND(CC81/AVERAGE(CC84:CN84),1)</f>
        <v>296.39999999999998</v>
      </c>
      <c r="CD85" s="1019"/>
      <c r="CE85" s="1019"/>
      <c r="CF85" s="1019"/>
      <c r="CG85" s="1019"/>
      <c r="CH85" s="1019"/>
      <c r="CI85" s="1019"/>
      <c r="CJ85" s="1019"/>
      <c r="CK85" s="1019"/>
      <c r="CL85" s="1019"/>
      <c r="CM85" s="1019"/>
      <c r="CN85" s="1075"/>
      <c r="CO85" s="1074">
        <f>ROUND(CO81/AVERAGE(CO84:CZ84),1)</f>
        <v>296.7</v>
      </c>
      <c r="CP85" s="1019"/>
      <c r="CQ85" s="1019"/>
      <c r="CR85" s="1019"/>
      <c r="CS85" s="1019"/>
      <c r="CT85" s="1019"/>
      <c r="CU85" s="1019"/>
      <c r="CV85" s="1019"/>
      <c r="CW85" s="1019"/>
      <c r="CX85" s="1019"/>
      <c r="CY85" s="1019"/>
      <c r="CZ85" s="1075"/>
      <c r="DA85" s="1074">
        <f>ROUND(DA81/AVERAGE(DA84:DL84),1)</f>
        <v>296.60000000000002</v>
      </c>
      <c r="DB85" s="1019"/>
      <c r="DC85" s="1019"/>
      <c r="DD85" s="1019"/>
      <c r="DE85" s="1019"/>
      <c r="DF85" s="1019"/>
      <c r="DG85" s="1019"/>
      <c r="DH85" s="1019"/>
      <c r="DI85" s="1019"/>
      <c r="DJ85" s="1019"/>
      <c r="DK85" s="1019"/>
      <c r="DL85" s="1075"/>
      <c r="DM85" s="1074">
        <f>ROUND(DM81/AVERAGE(DM84:DX84),1)</f>
        <v>293.60000000000002</v>
      </c>
      <c r="DN85" s="1019"/>
      <c r="DO85" s="1019"/>
      <c r="DP85" s="1019"/>
      <c r="DQ85" s="1019"/>
      <c r="DR85" s="1019"/>
      <c r="DS85" s="1019"/>
      <c r="DT85" s="1019"/>
      <c r="DU85" s="1019"/>
      <c r="DV85" s="1019"/>
      <c r="DW85" s="1019"/>
      <c r="DX85" s="1075"/>
      <c r="DY85" s="1074">
        <f>ROUND(DY81/AVERAGE(DY84:EJ84),1)</f>
        <v>270.60000000000002</v>
      </c>
      <c r="DZ85" s="1019"/>
      <c r="EA85" s="1019"/>
      <c r="EB85" s="1019"/>
      <c r="EC85" s="1019"/>
      <c r="ED85" s="1019"/>
      <c r="EE85" s="1019"/>
      <c r="EF85" s="1019"/>
      <c r="EG85" s="1019"/>
      <c r="EH85" s="1019"/>
      <c r="EI85" s="1019"/>
      <c r="EJ85" s="1075"/>
      <c r="EK85" s="1074">
        <f>ROUND(EK81/AVERAGE(EK84:EV84),1)</f>
        <v>270.7</v>
      </c>
      <c r="EL85" s="1019"/>
      <c r="EM85" s="1019"/>
      <c r="EN85" s="1019"/>
      <c r="EO85" s="1019"/>
      <c r="EP85" s="1019"/>
      <c r="EQ85" s="1019"/>
      <c r="ER85" s="1019"/>
      <c r="ES85" s="1019"/>
      <c r="ET85" s="1019"/>
      <c r="EU85" s="1019"/>
      <c r="EV85" s="1075"/>
      <c r="EW85" s="1074">
        <f>ROUND(EW81/AVERAGE(EW84:FH84),1)</f>
        <v>273.2</v>
      </c>
      <c r="EX85" s="1019"/>
      <c r="EY85" s="1019"/>
      <c r="EZ85" s="1019"/>
      <c r="FA85" s="1019"/>
      <c r="FB85" s="1019"/>
      <c r="FC85" s="1019"/>
      <c r="FD85" s="1019"/>
      <c r="FE85" s="1019"/>
      <c r="FF85" s="1019"/>
      <c r="FG85" s="1019"/>
      <c r="FH85" s="1075"/>
      <c r="FI85" s="1074">
        <f>ROUND(FI81/AVERAGE(FI84:FT84),1)</f>
        <v>275.89999999999998</v>
      </c>
      <c r="FJ85" s="1019"/>
      <c r="FK85" s="1019"/>
      <c r="FL85" s="1019"/>
      <c r="FM85" s="1019"/>
      <c r="FN85" s="1019"/>
      <c r="FO85" s="1019"/>
      <c r="FP85" s="1019"/>
      <c r="FQ85" s="1019"/>
      <c r="FR85" s="1019"/>
      <c r="FS85" s="1019"/>
      <c r="FT85" s="1075"/>
      <c r="FU85" s="1074">
        <f>ROUND(FU81/AVERAGE(FU84:GF84),1)</f>
        <v>275.8</v>
      </c>
      <c r="FV85" s="1019"/>
      <c r="FW85" s="1019"/>
      <c r="FX85" s="1019"/>
      <c r="FY85" s="1019"/>
      <c r="FZ85" s="1019"/>
      <c r="GA85" s="1019"/>
      <c r="GB85" s="1019"/>
      <c r="GC85" s="1019"/>
      <c r="GD85" s="1019"/>
      <c r="GE85" s="1019"/>
      <c r="GF85" s="1075"/>
      <c r="GG85" s="1074">
        <f>ROUND(GG81/AVERAGE(GG84:GR84),1)</f>
        <v>276</v>
      </c>
      <c r="GH85" s="1019"/>
      <c r="GI85" s="1019"/>
      <c r="GJ85" s="1019"/>
      <c r="GK85" s="1019"/>
      <c r="GL85" s="1019"/>
      <c r="GM85" s="1019"/>
      <c r="GN85" s="1019"/>
      <c r="GO85" s="1019"/>
      <c r="GP85" s="1019"/>
      <c r="GQ85" s="1019"/>
      <c r="GR85" s="1075"/>
      <c r="GX85" s="186" t="str">
        <f t="shared" si="21"/>
        <v>D681</v>
      </c>
      <c r="GY85" s="374">
        <f>IF(MIN(HH85:HM85)=0,48000,MIN(HH85:HM85))</f>
        <v>42614</v>
      </c>
      <c r="GZ85" s="374" t="str">
        <f>IF(COUNTIF($I75:$GR75,$GZ$12)=0,"N",HLOOKUP($GZ$12,$I75:$GR$80,$HG85,FALSE))</f>
        <v>N</v>
      </c>
      <c r="HA85" s="374" t="str">
        <f>IF(COUNTIF($I75:$GR75,$HA$12)=0,"N",HLOOKUP($HA$12,$I75:$GR$80,$HG85,FALSE))</f>
        <v>N</v>
      </c>
      <c r="HB85" s="374">
        <f>IF(COUNTIF($I75:$GR75,$HB$12)=0,"N",HLOOKUP($HB$12,$I75:$GR$80,$HG85,FALSE))</f>
        <v>42614</v>
      </c>
      <c r="HC85" s="374">
        <f>IF(COUNTIF($I75:$GR75,$HC$12)=0,"N",HLOOKUP($HC$12,$I75:$GR$80,$HG85,FALSE))</f>
        <v>44075</v>
      </c>
      <c r="HD85" s="374">
        <f>IF(COUNTIF($I75:$GR75,$HD$12)=0,"N",HLOOKUP($HD$12,$I75:$GR$80,$HG85,FALSE))</f>
        <v>45809</v>
      </c>
      <c r="HE85" s="374">
        <f>IF(COUNTIF($I75:$GR75,$HE$12)=0,"N",HLOOKUP($HE$12,$I75:$GR$80,$HG85,FALSE))</f>
        <v>47515</v>
      </c>
      <c r="HF85" s="186">
        <v>74</v>
      </c>
      <c r="HG85" s="186">
        <v>6</v>
      </c>
      <c r="HH85" s="374" t="str">
        <f t="shared" ref="HH85:HM86" si="36">IF(GZ85&gt;=$HG$12,GZ85,"N")</f>
        <v>N</v>
      </c>
      <c r="HI85" s="374" t="str">
        <f t="shared" si="36"/>
        <v>N</v>
      </c>
      <c r="HJ85" s="374">
        <f t="shared" si="36"/>
        <v>42614</v>
      </c>
      <c r="HK85" s="374">
        <f t="shared" si="36"/>
        <v>44075</v>
      </c>
      <c r="HL85" s="374">
        <f t="shared" si="36"/>
        <v>45809</v>
      </c>
      <c r="HM85" s="374">
        <f t="shared" si="36"/>
        <v>47515</v>
      </c>
      <c r="HN85" s="374" t="str">
        <f>IF(COUNTIF($I75:$GR75,"F")=0,"",HLOOKUP("F",$I75:$GR$80,$HG85,FALSE))</f>
        <v/>
      </c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</row>
    <row r="86" spans="1:240" ht="15.75" customHeight="1" x14ac:dyDescent="0.2">
      <c r="A86" s="1030" t="s">
        <v>190</v>
      </c>
      <c r="B86" s="939"/>
      <c r="C86" s="939"/>
      <c r="D86" s="939"/>
      <c r="E86" s="939"/>
      <c r="F86" s="939"/>
      <c r="G86" s="939"/>
      <c r="H86" s="939"/>
      <c r="I86" s="1019">
        <f>ROUND(I82/AVERAGE(I84:T84),1)</f>
        <v>267.3</v>
      </c>
      <c r="J86" s="1019"/>
      <c r="K86" s="1019"/>
      <c r="L86" s="1019"/>
      <c r="M86" s="1019"/>
      <c r="N86" s="1019"/>
      <c r="O86" s="1019"/>
      <c r="P86" s="1019"/>
      <c r="Q86" s="1019"/>
      <c r="R86" s="1019"/>
      <c r="S86" s="1019"/>
      <c r="T86" s="983"/>
      <c r="U86" s="1074">
        <f>ROUND(U82/AVERAGE(U84:AF84),1)</f>
        <v>288</v>
      </c>
      <c r="V86" s="1019"/>
      <c r="W86" s="1019"/>
      <c r="X86" s="1019"/>
      <c r="Y86" s="1019"/>
      <c r="Z86" s="1019"/>
      <c r="AA86" s="1019"/>
      <c r="AB86" s="1019"/>
      <c r="AC86" s="1019"/>
      <c r="AD86" s="1019"/>
      <c r="AE86" s="1019"/>
      <c r="AF86" s="1075"/>
      <c r="AG86" s="1074">
        <f>ROUND(AG82/AVERAGE(AG84:AR84),1)</f>
        <v>319</v>
      </c>
      <c r="AH86" s="1019"/>
      <c r="AI86" s="1019"/>
      <c r="AJ86" s="1019"/>
      <c r="AK86" s="1019"/>
      <c r="AL86" s="1019"/>
      <c r="AM86" s="1019"/>
      <c r="AN86" s="1019"/>
      <c r="AO86" s="1019"/>
      <c r="AP86" s="1019"/>
      <c r="AQ86" s="1019"/>
      <c r="AR86" s="1075"/>
      <c r="AS86" s="1074">
        <f>ROUND(AS82/AVERAGE(AS84:BD84),1)</f>
        <v>284.39999999999998</v>
      </c>
      <c r="AT86" s="1019"/>
      <c r="AU86" s="1019"/>
      <c r="AV86" s="1019"/>
      <c r="AW86" s="1019"/>
      <c r="AX86" s="1019"/>
      <c r="AY86" s="1019"/>
      <c r="AZ86" s="1019"/>
      <c r="BA86" s="1019"/>
      <c r="BB86" s="1019"/>
      <c r="BC86" s="1019"/>
      <c r="BD86" s="1075"/>
      <c r="BE86" s="1074">
        <f>ROUND(BE82/AVERAGE(BE84:BP84),1)</f>
        <v>292.60000000000002</v>
      </c>
      <c r="BF86" s="1019"/>
      <c r="BG86" s="1019"/>
      <c r="BH86" s="1019"/>
      <c r="BI86" s="1019"/>
      <c r="BJ86" s="1019"/>
      <c r="BK86" s="1019"/>
      <c r="BL86" s="1019"/>
      <c r="BM86" s="1019"/>
      <c r="BN86" s="1019"/>
      <c r="BO86" s="1019"/>
      <c r="BP86" s="1075"/>
      <c r="BQ86" s="1074">
        <f>ROUND(BQ82/AVERAGE(BQ84:CB84),1)</f>
        <v>273.10000000000002</v>
      </c>
      <c r="BR86" s="1019"/>
      <c r="BS86" s="1019"/>
      <c r="BT86" s="1019"/>
      <c r="BU86" s="1019"/>
      <c r="BV86" s="1019"/>
      <c r="BW86" s="1019"/>
      <c r="BX86" s="1019"/>
      <c r="BY86" s="1019"/>
      <c r="BZ86" s="1019"/>
      <c r="CA86" s="1019"/>
      <c r="CB86" s="1075"/>
      <c r="CC86" s="1074">
        <f>ROUND(CC82/AVERAGE(CC84:CN84),1)</f>
        <v>274.89999999999998</v>
      </c>
      <c r="CD86" s="1019"/>
      <c r="CE86" s="1019"/>
      <c r="CF86" s="1019"/>
      <c r="CG86" s="1019"/>
      <c r="CH86" s="1019"/>
      <c r="CI86" s="1019"/>
      <c r="CJ86" s="1019"/>
      <c r="CK86" s="1019"/>
      <c r="CL86" s="1019"/>
      <c r="CM86" s="1019"/>
      <c r="CN86" s="1075"/>
      <c r="CO86" s="1074">
        <f>ROUND(CO82/AVERAGE(CO84:CZ84),1)</f>
        <v>277.5</v>
      </c>
      <c r="CP86" s="1019"/>
      <c r="CQ86" s="1019"/>
      <c r="CR86" s="1019"/>
      <c r="CS86" s="1019"/>
      <c r="CT86" s="1019"/>
      <c r="CU86" s="1019"/>
      <c r="CV86" s="1019"/>
      <c r="CW86" s="1019"/>
      <c r="CX86" s="1019"/>
      <c r="CY86" s="1019"/>
      <c r="CZ86" s="1075"/>
      <c r="DA86" s="1074">
        <f>ROUND(DA82/AVERAGE(DA84:DL84),1)</f>
        <v>254</v>
      </c>
      <c r="DB86" s="1019"/>
      <c r="DC86" s="1019"/>
      <c r="DD86" s="1019"/>
      <c r="DE86" s="1019"/>
      <c r="DF86" s="1019"/>
      <c r="DG86" s="1019"/>
      <c r="DH86" s="1019"/>
      <c r="DI86" s="1019"/>
      <c r="DJ86" s="1019"/>
      <c r="DK86" s="1019"/>
      <c r="DL86" s="1075"/>
      <c r="DM86" s="1074">
        <f>ROUND(DM82/AVERAGE(DM84:DX84),1)</f>
        <v>223.4</v>
      </c>
      <c r="DN86" s="1019"/>
      <c r="DO86" s="1019"/>
      <c r="DP86" s="1019"/>
      <c r="DQ86" s="1019"/>
      <c r="DR86" s="1019"/>
      <c r="DS86" s="1019"/>
      <c r="DT86" s="1019"/>
      <c r="DU86" s="1019"/>
      <c r="DV86" s="1019"/>
      <c r="DW86" s="1019"/>
      <c r="DX86" s="1075"/>
      <c r="DY86" s="1074">
        <f>ROUND(DY82/AVERAGE(DY84:EJ84),1)</f>
        <v>224.8</v>
      </c>
      <c r="DZ86" s="1019"/>
      <c r="EA86" s="1019"/>
      <c r="EB86" s="1019"/>
      <c r="EC86" s="1019"/>
      <c r="ED86" s="1019"/>
      <c r="EE86" s="1019"/>
      <c r="EF86" s="1019"/>
      <c r="EG86" s="1019"/>
      <c r="EH86" s="1019"/>
      <c r="EI86" s="1019"/>
      <c r="EJ86" s="1075"/>
      <c r="EK86" s="1074">
        <f>ROUND(EK82/AVERAGE(EK84:EV84),1)</f>
        <v>244.6</v>
      </c>
      <c r="EL86" s="1019"/>
      <c r="EM86" s="1019"/>
      <c r="EN86" s="1019"/>
      <c r="EO86" s="1019"/>
      <c r="EP86" s="1019"/>
      <c r="EQ86" s="1019"/>
      <c r="ER86" s="1019"/>
      <c r="ES86" s="1019"/>
      <c r="ET86" s="1019"/>
      <c r="EU86" s="1019"/>
      <c r="EV86" s="1075"/>
      <c r="EW86" s="1074">
        <f>ROUND(EW82/AVERAGE(EW84:FH84),1)</f>
        <v>246.3</v>
      </c>
      <c r="EX86" s="1019"/>
      <c r="EY86" s="1019"/>
      <c r="EZ86" s="1019"/>
      <c r="FA86" s="1019"/>
      <c r="FB86" s="1019"/>
      <c r="FC86" s="1019"/>
      <c r="FD86" s="1019"/>
      <c r="FE86" s="1019"/>
      <c r="FF86" s="1019"/>
      <c r="FG86" s="1019"/>
      <c r="FH86" s="1075"/>
      <c r="FI86" s="1074">
        <f>ROUND(FI82/AVERAGE(FI84:FT84),1)</f>
        <v>246.7</v>
      </c>
      <c r="FJ86" s="1019"/>
      <c r="FK86" s="1019"/>
      <c r="FL86" s="1019"/>
      <c r="FM86" s="1019"/>
      <c r="FN86" s="1019"/>
      <c r="FO86" s="1019"/>
      <c r="FP86" s="1019"/>
      <c r="FQ86" s="1019"/>
      <c r="FR86" s="1019"/>
      <c r="FS86" s="1019"/>
      <c r="FT86" s="1075"/>
      <c r="FU86" s="1074">
        <f>ROUND(FU82/AVERAGE(FU84:GF84),1)</f>
        <v>236.4</v>
      </c>
      <c r="FV86" s="1019"/>
      <c r="FW86" s="1019"/>
      <c r="FX86" s="1019"/>
      <c r="FY86" s="1019"/>
      <c r="FZ86" s="1019"/>
      <c r="GA86" s="1019"/>
      <c r="GB86" s="1019"/>
      <c r="GC86" s="1019"/>
      <c r="GD86" s="1019"/>
      <c r="GE86" s="1019"/>
      <c r="GF86" s="1075"/>
      <c r="GG86" s="1074">
        <f>ROUND(GG82/AVERAGE(GG84:GR84),1)</f>
        <v>268.3</v>
      </c>
      <c r="GH86" s="1019"/>
      <c r="GI86" s="1019"/>
      <c r="GJ86" s="1019"/>
      <c r="GK86" s="1019"/>
      <c r="GL86" s="1019"/>
      <c r="GM86" s="1019"/>
      <c r="GN86" s="1019"/>
      <c r="GO86" s="1019"/>
      <c r="GP86" s="1019"/>
      <c r="GQ86" s="1019"/>
      <c r="GR86" s="1075"/>
      <c r="GX86" s="186" t="str">
        <f t="shared" si="21"/>
        <v>D682</v>
      </c>
      <c r="GY86" s="374">
        <f>IF(MIN(HH86:HM86)=0,48000,MIN(HH86:HM86))</f>
        <v>43040</v>
      </c>
      <c r="GZ86" s="374" t="str">
        <f>IF(COUNTIF($I76:$GR76,$GZ$12)=0,"N",HLOOKUP($GZ$12,$I76:$GR$80,$HG86,FALSE))</f>
        <v>N</v>
      </c>
      <c r="HA86" s="374" t="str">
        <f>IF(COUNTIF($I76:$GR76,$HA$12)=0,"N",HLOOKUP($HA$12,$I76:$GR$80,$HG86,FALSE))</f>
        <v>N</v>
      </c>
      <c r="HB86" s="374">
        <f>IF(COUNTIF($I76:$GR76,$HB$12)=0,"N",HLOOKUP($HB$12,$I76:$GR$80,$HG86,FALSE))</f>
        <v>43040</v>
      </c>
      <c r="HC86" s="374">
        <f>IF(COUNTIF($I76:$GR76,$HC$12)=0,"N",HLOOKUP($HC$12,$I76:$GR$80,$HG86,FALSE))</f>
        <v>44986</v>
      </c>
      <c r="HD86" s="374">
        <f>IF(COUNTIF($I76:$GR76,$HD$12)=0,"N",HLOOKUP($HD$12,$I76:$GR$80,$HG86,FALSE))</f>
        <v>46447</v>
      </c>
      <c r="HE86" s="374" t="str">
        <f>IF(COUNTIF($I76:$GR76,$HE$12)=0,"N",HLOOKUP($HE$12,$I76:$GR$80,$HG86,FALSE))</f>
        <v>N</v>
      </c>
      <c r="HF86" s="186">
        <v>75</v>
      </c>
      <c r="HG86" s="186">
        <v>5</v>
      </c>
      <c r="HH86" s="374" t="str">
        <f t="shared" si="36"/>
        <v>N</v>
      </c>
      <c r="HI86" s="374" t="str">
        <f t="shared" si="36"/>
        <v>N</v>
      </c>
      <c r="HJ86" s="374">
        <f t="shared" si="36"/>
        <v>43040</v>
      </c>
      <c r="HK86" s="374">
        <f t="shared" si="36"/>
        <v>44986</v>
      </c>
      <c r="HL86" s="374">
        <f t="shared" si="36"/>
        <v>46447</v>
      </c>
      <c r="HM86" s="374" t="str">
        <f t="shared" si="36"/>
        <v>N</v>
      </c>
      <c r="HN86" s="374">
        <f>IF(COUNTIF($I76:$GR76,"F")=0,"",HLOOKUP("F",$I76:$GR$80,$HG86,FALSE))</f>
        <v>42767</v>
      </c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</row>
    <row r="87" spans="1:240" ht="15.75" customHeight="1" x14ac:dyDescent="0.2">
      <c r="F87" s="89"/>
      <c r="G87" s="90"/>
      <c r="H87" s="477" t="str">
        <f>CONCATENATE("Contrôle ",S101,"h + 60 mois")</f>
        <v>Contrôle 1200h + 60 mois</v>
      </c>
      <c r="I87" s="191">
        <v>1</v>
      </c>
      <c r="J87" s="191">
        <v>2</v>
      </c>
      <c r="K87" s="191">
        <v>3</v>
      </c>
      <c r="L87" s="191">
        <v>4</v>
      </c>
      <c r="M87" s="191">
        <v>5</v>
      </c>
      <c r="N87" s="191">
        <v>6</v>
      </c>
      <c r="O87" s="191">
        <v>7</v>
      </c>
      <c r="P87" s="191">
        <v>8</v>
      </c>
      <c r="Q87" s="191">
        <v>9</v>
      </c>
      <c r="R87" s="191">
        <v>10</v>
      </c>
      <c r="S87" s="191">
        <v>11</v>
      </c>
      <c r="T87" s="349">
        <v>12</v>
      </c>
      <c r="U87" s="350">
        <v>13</v>
      </c>
      <c r="V87" s="191">
        <v>14</v>
      </c>
      <c r="W87" s="191">
        <v>15</v>
      </c>
      <c r="X87" s="191">
        <v>16</v>
      </c>
      <c r="Y87" s="191">
        <v>17</v>
      </c>
      <c r="Z87" s="191">
        <v>18</v>
      </c>
      <c r="AA87" s="191">
        <v>19</v>
      </c>
      <c r="AB87" s="191">
        <v>20</v>
      </c>
      <c r="AC87" s="191">
        <v>21</v>
      </c>
      <c r="AD87" s="191">
        <v>22</v>
      </c>
      <c r="AE87" s="191">
        <v>23</v>
      </c>
      <c r="AF87" s="351">
        <v>24</v>
      </c>
      <c r="AG87" s="350">
        <v>25</v>
      </c>
      <c r="AH87" s="191">
        <v>26</v>
      </c>
      <c r="AI87" s="191">
        <v>27</v>
      </c>
      <c r="AJ87" s="191">
        <v>28</v>
      </c>
      <c r="AK87" s="191">
        <v>29</v>
      </c>
      <c r="AL87" s="191">
        <v>30</v>
      </c>
      <c r="AM87" s="191">
        <v>31</v>
      </c>
      <c r="AN87" s="191">
        <v>32</v>
      </c>
      <c r="AO87" s="191">
        <v>33</v>
      </c>
      <c r="AP87" s="191">
        <v>34</v>
      </c>
      <c r="AQ87" s="191">
        <v>35</v>
      </c>
      <c r="AR87" s="351">
        <v>36</v>
      </c>
      <c r="AS87" s="350">
        <v>37</v>
      </c>
      <c r="AT87" s="191">
        <v>38</v>
      </c>
      <c r="AU87" s="191">
        <v>39</v>
      </c>
      <c r="AV87" s="191">
        <v>40</v>
      </c>
      <c r="AW87" s="191">
        <v>41</v>
      </c>
      <c r="AX87" s="191">
        <v>42</v>
      </c>
      <c r="AY87" s="191">
        <v>43</v>
      </c>
      <c r="AZ87" s="191">
        <v>44</v>
      </c>
      <c r="BA87" s="191">
        <v>45</v>
      </c>
      <c r="BB87" s="191">
        <v>46</v>
      </c>
      <c r="BC87" s="191">
        <v>47</v>
      </c>
      <c r="BD87" s="351">
        <v>48</v>
      </c>
      <c r="BE87" s="350">
        <v>49</v>
      </c>
      <c r="BF87" s="191">
        <v>50</v>
      </c>
      <c r="BG87" s="191">
        <v>51</v>
      </c>
      <c r="BH87" s="191">
        <v>52</v>
      </c>
      <c r="BI87" s="191">
        <v>53</v>
      </c>
      <c r="BJ87" s="191">
        <v>54</v>
      </c>
      <c r="BK87" s="191">
        <v>55</v>
      </c>
      <c r="BL87" s="191">
        <v>56</v>
      </c>
      <c r="BM87" s="191">
        <v>57</v>
      </c>
      <c r="BN87" s="191">
        <v>58</v>
      </c>
      <c r="BO87" s="191">
        <v>59</v>
      </c>
      <c r="BP87" s="351">
        <v>60</v>
      </c>
      <c r="BQ87" s="350">
        <v>61</v>
      </c>
      <c r="BR87" s="191">
        <v>62</v>
      </c>
      <c r="BS87" s="191">
        <v>63</v>
      </c>
      <c r="BT87" s="191">
        <v>64</v>
      </c>
      <c r="BU87" s="191">
        <v>65</v>
      </c>
      <c r="BV87" s="191">
        <v>66</v>
      </c>
      <c r="BW87" s="191">
        <v>67</v>
      </c>
      <c r="BX87" s="191">
        <v>68</v>
      </c>
      <c r="BY87" s="191">
        <v>69</v>
      </c>
      <c r="BZ87" s="191">
        <v>70</v>
      </c>
      <c r="CA87" s="191">
        <v>71</v>
      </c>
      <c r="CB87" s="351">
        <v>72</v>
      </c>
      <c r="CC87" s="350">
        <v>73</v>
      </c>
      <c r="CD87" s="191">
        <v>74</v>
      </c>
      <c r="CE87" s="191">
        <v>75</v>
      </c>
      <c r="CF87" s="191">
        <v>76</v>
      </c>
      <c r="CG87" s="191">
        <v>77</v>
      </c>
      <c r="CH87" s="191">
        <v>78</v>
      </c>
      <c r="CI87" s="191">
        <v>79</v>
      </c>
      <c r="CJ87" s="191">
        <v>80</v>
      </c>
      <c r="CK87" s="191">
        <v>81</v>
      </c>
      <c r="CL87" s="191">
        <v>82</v>
      </c>
      <c r="CM87" s="191">
        <v>83</v>
      </c>
      <c r="CN87" s="351">
        <v>84</v>
      </c>
      <c r="CO87" s="350">
        <v>85</v>
      </c>
      <c r="CP87" s="191">
        <v>86</v>
      </c>
      <c r="CQ87" s="191">
        <v>87</v>
      </c>
      <c r="CR87" s="191">
        <v>88</v>
      </c>
      <c r="CS87" s="191">
        <v>89</v>
      </c>
      <c r="CT87" s="191">
        <v>90</v>
      </c>
      <c r="CU87" s="191">
        <v>91</v>
      </c>
      <c r="CV87" s="191">
        <v>92</v>
      </c>
      <c r="CW87" s="191">
        <v>93</v>
      </c>
      <c r="CX87" s="191">
        <v>94</v>
      </c>
      <c r="CY87" s="191">
        <v>95</v>
      </c>
      <c r="CZ87" s="351">
        <v>96</v>
      </c>
      <c r="DA87" s="350">
        <v>97</v>
      </c>
      <c r="DB87" s="191">
        <v>98</v>
      </c>
      <c r="DC87" s="191">
        <v>99</v>
      </c>
      <c r="DD87" s="191">
        <v>100</v>
      </c>
      <c r="DE87" s="191">
        <v>101</v>
      </c>
      <c r="DF87" s="191">
        <v>102</v>
      </c>
      <c r="DG87" s="191">
        <v>103</v>
      </c>
      <c r="DH87" s="191">
        <v>104</v>
      </c>
      <c r="DI87" s="191">
        <v>105</v>
      </c>
      <c r="DJ87" s="191">
        <v>106</v>
      </c>
      <c r="DK87" s="191">
        <v>107</v>
      </c>
      <c r="DL87" s="351">
        <v>108</v>
      </c>
      <c r="DM87" s="350">
        <v>109</v>
      </c>
      <c r="DN87" s="191">
        <v>110</v>
      </c>
      <c r="DO87" s="191">
        <v>111</v>
      </c>
      <c r="DP87" s="191">
        <v>112</v>
      </c>
      <c r="DQ87" s="191">
        <v>113</v>
      </c>
      <c r="DR87" s="191">
        <v>114</v>
      </c>
      <c r="DS87" s="191">
        <v>115</v>
      </c>
      <c r="DT87" s="191">
        <v>116</v>
      </c>
      <c r="DU87" s="191">
        <v>117</v>
      </c>
      <c r="DV87" s="191">
        <v>118</v>
      </c>
      <c r="DW87" s="191">
        <v>119</v>
      </c>
      <c r="DX87" s="351">
        <v>120</v>
      </c>
      <c r="DY87" s="350">
        <v>121</v>
      </c>
      <c r="DZ87" s="191">
        <v>122</v>
      </c>
      <c r="EA87" s="191">
        <v>123</v>
      </c>
      <c r="EB87" s="191">
        <v>124</v>
      </c>
      <c r="EC87" s="191">
        <v>125</v>
      </c>
      <c r="ED87" s="191">
        <v>126</v>
      </c>
      <c r="EE87" s="191">
        <v>127</v>
      </c>
      <c r="EF87" s="191">
        <v>128</v>
      </c>
      <c r="EG87" s="191">
        <v>129</v>
      </c>
      <c r="EH87" s="191">
        <v>130</v>
      </c>
      <c r="EI87" s="191">
        <v>131</v>
      </c>
      <c r="EJ87" s="351">
        <v>132</v>
      </c>
      <c r="EK87" s="352">
        <v>133</v>
      </c>
      <c r="EL87" s="186">
        <v>134</v>
      </c>
      <c r="EM87" s="186">
        <v>135</v>
      </c>
      <c r="EN87" s="186">
        <v>136</v>
      </c>
      <c r="EO87" s="186">
        <v>137</v>
      </c>
      <c r="EP87" s="186">
        <v>138</v>
      </c>
      <c r="EQ87" s="186">
        <v>139</v>
      </c>
      <c r="ER87" s="186">
        <v>140</v>
      </c>
      <c r="ES87" s="186">
        <v>141</v>
      </c>
      <c r="ET87" s="186">
        <v>142</v>
      </c>
      <c r="EU87" s="186">
        <v>143</v>
      </c>
      <c r="EV87" s="223">
        <v>144</v>
      </c>
      <c r="EW87" s="352">
        <v>145</v>
      </c>
      <c r="EX87" s="186">
        <v>146</v>
      </c>
      <c r="EY87" s="186">
        <v>147</v>
      </c>
      <c r="EZ87" s="186">
        <v>148</v>
      </c>
      <c r="FA87" s="186">
        <v>149</v>
      </c>
      <c r="FB87" s="186">
        <v>150</v>
      </c>
      <c r="FC87" s="186">
        <v>151</v>
      </c>
      <c r="FD87" s="186">
        <v>152</v>
      </c>
      <c r="FE87" s="186">
        <v>153</v>
      </c>
      <c r="FF87" s="186">
        <v>154</v>
      </c>
      <c r="FG87" s="186">
        <v>155</v>
      </c>
      <c r="FH87" s="223">
        <v>156</v>
      </c>
      <c r="FI87" s="352">
        <v>157</v>
      </c>
      <c r="FJ87" s="186">
        <v>158</v>
      </c>
      <c r="FK87" s="186">
        <v>159</v>
      </c>
      <c r="FL87" s="186">
        <v>160</v>
      </c>
      <c r="FM87" s="186">
        <v>161</v>
      </c>
      <c r="FN87" s="186">
        <v>162</v>
      </c>
      <c r="FO87" s="186">
        <v>163</v>
      </c>
      <c r="FP87" s="186">
        <v>164</v>
      </c>
      <c r="FQ87" s="186">
        <v>165</v>
      </c>
      <c r="FR87" s="186">
        <v>166</v>
      </c>
      <c r="FS87" s="186">
        <v>167</v>
      </c>
      <c r="FT87" s="223">
        <v>168</v>
      </c>
      <c r="FU87" s="352">
        <v>169</v>
      </c>
      <c r="FV87" s="186">
        <v>170</v>
      </c>
      <c r="FW87" s="186">
        <v>171</v>
      </c>
      <c r="FX87" s="186">
        <v>172</v>
      </c>
      <c r="FY87" s="186">
        <v>173</v>
      </c>
      <c r="FZ87" s="186">
        <v>174</v>
      </c>
      <c r="GA87" s="186">
        <v>175</v>
      </c>
      <c r="GB87" s="186">
        <v>176</v>
      </c>
      <c r="GC87" s="186">
        <v>177</v>
      </c>
      <c r="GD87" s="186">
        <v>178</v>
      </c>
      <c r="GE87" s="186">
        <v>179</v>
      </c>
      <c r="GF87" s="223">
        <v>180</v>
      </c>
      <c r="GG87" s="352">
        <v>181</v>
      </c>
      <c r="GH87" s="186">
        <v>182</v>
      </c>
      <c r="GI87" s="186">
        <v>183</v>
      </c>
      <c r="GJ87" s="186">
        <v>184</v>
      </c>
      <c r="GK87" s="186">
        <v>185</v>
      </c>
      <c r="GL87" s="186">
        <v>186</v>
      </c>
      <c r="GM87" s="186">
        <v>187</v>
      </c>
      <c r="GN87" s="186">
        <v>188</v>
      </c>
      <c r="GO87" s="186">
        <v>189</v>
      </c>
      <c r="GP87" s="186">
        <v>190</v>
      </c>
      <c r="GQ87" s="186">
        <v>191</v>
      </c>
      <c r="GR87" s="223">
        <v>192</v>
      </c>
      <c r="GW87" s="28"/>
      <c r="GX87" s="186" t="str">
        <f t="shared" si="21"/>
        <v>D683</v>
      </c>
      <c r="GY87" s="374">
        <f t="shared" si="28"/>
        <v>42644</v>
      </c>
      <c r="GZ87" s="374" t="str">
        <f>IF(COUNTIF($I77:$GR77,$GZ$12)=0,"N",HLOOKUP($GZ$12,$I77:$GR$80,$HG87,FALSE))</f>
        <v>N</v>
      </c>
      <c r="HA87" s="374" t="str">
        <f>IF(COUNTIF($I77:$GR77,$HA$12)=0,"N",HLOOKUP($HA$12,$I77:$GR$80,$HG87,FALSE))</f>
        <v>N</v>
      </c>
      <c r="HB87" s="374">
        <f>IF(COUNTIF($I77:$GR77,$HB$12)=0,"N",HLOOKUP($HB$12,$I77:$GR$80,$HG87,FALSE))</f>
        <v>42644</v>
      </c>
      <c r="HC87" s="374">
        <f>IF(COUNTIF($I77:$GR77,$HC$12)=0,"N",HLOOKUP($HC$12,$I77:$GR$80,$HG87,FALSE))</f>
        <v>44378</v>
      </c>
      <c r="HD87" s="374">
        <f>IF(COUNTIF($I77:$GR77,$HD$12)=0,"N",HLOOKUP($HD$12,$I77:$GR$80,$HG87,FALSE))</f>
        <v>46054</v>
      </c>
      <c r="HE87" s="374" t="str">
        <f>IF(COUNTIF($I77:$GR77,$HE$12)=0,"N",HLOOKUP($HE$12,$I77:$GR$80,$HG87,FALSE))</f>
        <v>N</v>
      </c>
      <c r="HF87" s="186">
        <v>76</v>
      </c>
      <c r="HG87" s="186">
        <v>4</v>
      </c>
      <c r="HH87" s="374" t="str">
        <f t="shared" si="22"/>
        <v>N</v>
      </c>
      <c r="HI87" s="374" t="str">
        <f t="shared" si="23"/>
        <v>N</v>
      </c>
      <c r="HJ87" s="374">
        <f t="shared" si="24"/>
        <v>42644</v>
      </c>
      <c r="HK87" s="374">
        <f t="shared" si="25"/>
        <v>44378</v>
      </c>
      <c r="HL87" s="374">
        <f t="shared" si="26"/>
        <v>46054</v>
      </c>
      <c r="HM87" s="374" t="str">
        <f t="shared" si="27"/>
        <v>N</v>
      </c>
      <c r="HN87" s="374" t="str">
        <f>IF(COUNTIF($I77:$GR77,"F")=0,"",HLOOKUP("F",$I77:$GR$80,$HG87,FALSE))</f>
        <v/>
      </c>
    </row>
    <row r="88" spans="1:240" ht="15.75" customHeight="1" x14ac:dyDescent="0.2">
      <c r="D88" s="479" t="s">
        <v>436</v>
      </c>
      <c r="E88" s="478" t="s">
        <v>269</v>
      </c>
      <c r="F88" s="133">
        <f>SUM(F89:F95)</f>
        <v>45</v>
      </c>
      <c r="G88" s="133">
        <f>SUM(G89:G95)</f>
        <v>55</v>
      </c>
      <c r="H88" s="472" t="s">
        <v>313</v>
      </c>
      <c r="I88" s="1009">
        <v>67</v>
      </c>
      <c r="J88" s="1010"/>
      <c r="K88" s="1010"/>
      <c r="L88" s="1010"/>
      <c r="M88" s="1010"/>
      <c r="N88" s="1010"/>
      <c r="O88" s="1010"/>
      <c r="P88" s="1010"/>
      <c r="Q88" s="1010"/>
      <c r="R88" s="1010"/>
      <c r="S88" s="1010"/>
      <c r="T88" s="1036"/>
      <c r="U88" s="1024">
        <v>67</v>
      </c>
      <c r="V88" s="1010"/>
      <c r="W88" s="1010"/>
      <c r="X88" s="1010"/>
      <c r="Y88" s="1010"/>
      <c r="Z88" s="1010"/>
      <c r="AA88" s="1010"/>
      <c r="AB88" s="1010"/>
      <c r="AC88" s="1010"/>
      <c r="AD88" s="1010"/>
      <c r="AE88" s="1010"/>
      <c r="AF88" s="1025"/>
      <c r="AG88" s="1024">
        <v>66</v>
      </c>
      <c r="AH88" s="1010"/>
      <c r="AI88" s="1010"/>
      <c r="AJ88" s="1010"/>
      <c r="AK88" s="1010"/>
      <c r="AL88" s="1010"/>
      <c r="AM88" s="1010"/>
      <c r="AN88" s="1010"/>
      <c r="AO88" s="1010"/>
      <c r="AP88" s="1010"/>
      <c r="AQ88" s="1010"/>
      <c r="AR88" s="1025"/>
      <c r="AS88" s="1024">
        <v>64</v>
      </c>
      <c r="AT88" s="1010"/>
      <c r="AU88" s="1010"/>
      <c r="AV88" s="1010"/>
      <c r="AW88" s="1010"/>
      <c r="AX88" s="1010"/>
      <c r="AY88" s="1010"/>
      <c r="AZ88" s="1010"/>
      <c r="BA88" s="1010"/>
      <c r="BB88" s="1010"/>
      <c r="BC88" s="1010"/>
      <c r="BD88" s="1025"/>
      <c r="BE88" s="1024">
        <v>63</v>
      </c>
      <c r="BF88" s="1010"/>
      <c r="BG88" s="1010"/>
      <c r="BH88" s="1010"/>
      <c r="BI88" s="1010"/>
      <c r="BJ88" s="1010"/>
      <c r="BK88" s="1010"/>
      <c r="BL88" s="1010"/>
      <c r="BM88" s="1010"/>
      <c r="BN88" s="1010"/>
      <c r="BO88" s="1010"/>
      <c r="BP88" s="1025"/>
      <c r="BQ88" s="1024">
        <v>57</v>
      </c>
      <c r="BR88" s="1010"/>
      <c r="BS88" s="1010"/>
      <c r="BT88" s="1010"/>
      <c r="BU88" s="1010"/>
      <c r="BV88" s="1010"/>
      <c r="BW88" s="1010"/>
      <c r="BX88" s="1010"/>
      <c r="BY88" s="1010"/>
      <c r="BZ88" s="1010"/>
      <c r="CA88" s="1010"/>
      <c r="CB88" s="1025"/>
      <c r="CC88" s="1024">
        <v>50</v>
      </c>
      <c r="CD88" s="1010"/>
      <c r="CE88" s="1010"/>
      <c r="CF88" s="1010"/>
      <c r="CG88" s="1010"/>
      <c r="CH88" s="1010"/>
      <c r="CI88" s="1010"/>
      <c r="CJ88" s="1010"/>
      <c r="CK88" s="1010"/>
      <c r="CL88" s="1010"/>
      <c r="CM88" s="1010"/>
      <c r="CN88" s="1025"/>
      <c r="CO88" s="1024">
        <v>50</v>
      </c>
      <c r="CP88" s="1010"/>
      <c r="CQ88" s="1010"/>
      <c r="CR88" s="1010"/>
      <c r="CS88" s="1010"/>
      <c r="CT88" s="1010"/>
      <c r="CU88" s="1010"/>
      <c r="CV88" s="1010"/>
      <c r="CW88" s="1010"/>
      <c r="CX88" s="1010"/>
      <c r="CY88" s="1010"/>
      <c r="CZ88" s="1025"/>
      <c r="DA88" s="1024">
        <v>50</v>
      </c>
      <c r="DB88" s="1010"/>
      <c r="DC88" s="1010"/>
      <c r="DD88" s="1010"/>
      <c r="DE88" s="1010"/>
      <c r="DF88" s="1010"/>
      <c r="DG88" s="1010"/>
      <c r="DH88" s="1010"/>
      <c r="DI88" s="1010"/>
      <c r="DJ88" s="1010"/>
      <c r="DK88" s="1010"/>
      <c r="DL88" s="1025"/>
      <c r="DM88" s="1024">
        <v>50</v>
      </c>
      <c r="DN88" s="1010"/>
      <c r="DO88" s="1010"/>
      <c r="DP88" s="1010"/>
      <c r="DQ88" s="1010"/>
      <c r="DR88" s="1010"/>
      <c r="DS88" s="1010"/>
      <c r="DT88" s="1010"/>
      <c r="DU88" s="1010"/>
      <c r="DV88" s="1010"/>
      <c r="DW88" s="1010"/>
      <c r="DX88" s="1025"/>
      <c r="DY88" s="1024">
        <v>46</v>
      </c>
      <c r="DZ88" s="1010"/>
      <c r="EA88" s="1010"/>
      <c r="EB88" s="1010"/>
      <c r="EC88" s="1010"/>
      <c r="ED88" s="1010"/>
      <c r="EE88" s="1010"/>
      <c r="EF88" s="1010"/>
      <c r="EG88" s="1010"/>
      <c r="EH88" s="1010"/>
      <c r="EI88" s="1010"/>
      <c r="EJ88" s="1025"/>
      <c r="EK88" s="1024">
        <v>46</v>
      </c>
      <c r="EL88" s="1010"/>
      <c r="EM88" s="1010"/>
      <c r="EN88" s="1010"/>
      <c r="EO88" s="1010"/>
      <c r="EP88" s="1010"/>
      <c r="EQ88" s="1010"/>
      <c r="ER88" s="1010"/>
      <c r="ES88" s="1010"/>
      <c r="ET88" s="1010"/>
      <c r="EU88" s="1010"/>
      <c r="EV88" s="1025"/>
      <c r="EW88" s="1024">
        <v>46</v>
      </c>
      <c r="EX88" s="1010"/>
      <c r="EY88" s="1010"/>
      <c r="EZ88" s="1010"/>
      <c r="FA88" s="1010"/>
      <c r="FB88" s="1010"/>
      <c r="FC88" s="1010"/>
      <c r="FD88" s="1010"/>
      <c r="FE88" s="1010"/>
      <c r="FF88" s="1010"/>
      <c r="FG88" s="1010"/>
      <c r="FH88" s="1025"/>
      <c r="FI88" s="1024">
        <v>46</v>
      </c>
      <c r="FJ88" s="1010"/>
      <c r="FK88" s="1010"/>
      <c r="FL88" s="1010"/>
      <c r="FM88" s="1010"/>
      <c r="FN88" s="1010"/>
      <c r="FO88" s="1010"/>
      <c r="FP88" s="1010"/>
      <c r="FQ88" s="1010"/>
      <c r="FR88" s="1010"/>
      <c r="FS88" s="1010"/>
      <c r="FT88" s="1025"/>
      <c r="FU88" s="1073">
        <v>46</v>
      </c>
      <c r="FV88" s="1010"/>
      <c r="FW88" s="1010"/>
      <c r="FX88" s="1010"/>
      <c r="FY88" s="1010"/>
      <c r="FZ88" s="1010"/>
      <c r="GA88" s="1010"/>
      <c r="GB88" s="1010"/>
      <c r="GC88" s="1010"/>
      <c r="GD88" s="1010"/>
      <c r="GE88" s="1010"/>
      <c r="GF88" s="1025"/>
      <c r="GG88" s="1073">
        <v>46</v>
      </c>
      <c r="GH88" s="1010"/>
      <c r="GI88" s="1010"/>
      <c r="GJ88" s="1010"/>
      <c r="GK88" s="1010"/>
      <c r="GL88" s="1010"/>
      <c r="GM88" s="1010"/>
      <c r="GN88" s="1010"/>
      <c r="GO88" s="1010"/>
      <c r="GP88" s="1010"/>
      <c r="GQ88" s="1010"/>
      <c r="GR88" s="1025"/>
      <c r="GW88" s="28"/>
      <c r="GX88" s="186" t="str">
        <f t="shared" si="21"/>
        <v>D685</v>
      </c>
      <c r="GY88" s="374">
        <f t="shared" si="28"/>
        <v>44075</v>
      </c>
      <c r="GZ88" s="374">
        <f>IF(COUNTIF($I78:$GR78,$GZ$12)=0,"N",HLOOKUP($GZ$12,$I78:$GR$80,$HG88,FALSE))</f>
        <v>44075</v>
      </c>
      <c r="HA88" s="374">
        <f>IF(COUNTIF($I78:$GR78,$HA$12)=0,"N",HLOOKUP($HA$12,$I78:$GR$80,$HG88,FALSE))</f>
        <v>45658</v>
      </c>
      <c r="HB88" s="374">
        <f>IF(COUNTIF($I78:$GR78,$HB$12)=0,"N",HLOOKUP($HB$12,$I78:$GR$80,$HG88,FALSE))</f>
        <v>47392</v>
      </c>
      <c r="HC88" s="374" t="str">
        <f>IF(COUNTIF($I78:$GR78,$HC$12)=0,"N",HLOOKUP($HC$12,$I78:$GR$80,$HG88,FALSE))</f>
        <v>N</v>
      </c>
      <c r="HD88" s="374" t="str">
        <f>IF(COUNTIF($I78:$GR78,$HD$12)=0,"N",HLOOKUP($HD$12,$I78:$GR$80,$HG88,FALSE))</f>
        <v>N</v>
      </c>
      <c r="HE88" s="374">
        <f>IF(COUNTIF($I78:$GR78,$HE$12)=0,"N",HLOOKUP($HE$12,$I78:$GR$80,$HG88,FALSE))</f>
        <v>42339</v>
      </c>
      <c r="HF88" s="186">
        <v>77</v>
      </c>
      <c r="HG88" s="186">
        <v>3</v>
      </c>
      <c r="HH88" s="374">
        <f t="shared" si="22"/>
        <v>44075</v>
      </c>
      <c r="HI88" s="374">
        <f t="shared" si="23"/>
        <v>45658</v>
      </c>
      <c r="HJ88" s="374">
        <f t="shared" si="24"/>
        <v>47392</v>
      </c>
      <c r="HK88" s="374" t="str">
        <f t="shared" si="25"/>
        <v>N</v>
      </c>
      <c r="HL88" s="374" t="str">
        <f t="shared" si="26"/>
        <v>N</v>
      </c>
      <c r="HM88" s="374" t="str">
        <f t="shared" si="27"/>
        <v>N</v>
      </c>
      <c r="HN88" s="374" t="str">
        <f>IF(COUNTIF($I78:$GR78,"F")=0,"",HLOOKUP("F",$I78:$GR$80,$HG88,FALSE))</f>
        <v/>
      </c>
      <c r="HX88" s="6" t="s">
        <v>339</v>
      </c>
    </row>
    <row r="89" spans="1:240" ht="15.75" customHeight="1" thickBot="1" x14ac:dyDescent="0.25">
      <c r="E89" s="473">
        <v>2018</v>
      </c>
      <c r="F89" s="473">
        <v>1</v>
      </c>
      <c r="G89" s="724">
        <v>1</v>
      </c>
      <c r="I89" s="411"/>
      <c r="J89" s="411"/>
      <c r="K89" s="411"/>
      <c r="L89" s="411"/>
      <c r="M89" s="411"/>
      <c r="N89" s="411"/>
      <c r="O89" s="411"/>
      <c r="P89" s="411"/>
      <c r="Q89" s="411"/>
      <c r="R89" s="411"/>
      <c r="S89" s="411"/>
      <c r="T89" s="59"/>
      <c r="U89" s="426"/>
      <c r="V89" s="411"/>
      <c r="W89" s="411"/>
      <c r="X89" s="411"/>
      <c r="Y89" s="411"/>
      <c r="Z89" s="411"/>
      <c r="AA89" s="411"/>
      <c r="AB89" s="411"/>
      <c r="AC89" s="411"/>
      <c r="AD89" s="411"/>
      <c r="AE89" s="411"/>
      <c r="AF89" s="427"/>
      <c r="AG89" s="426"/>
      <c r="AH89" s="411"/>
      <c r="AI89" s="411"/>
      <c r="AJ89" s="411"/>
      <c r="AK89" s="411"/>
      <c r="AL89" s="411"/>
      <c r="AM89" s="411"/>
      <c r="AN89" s="411"/>
      <c r="AO89" s="411"/>
      <c r="AP89" s="411"/>
      <c r="AQ89" s="411"/>
      <c r="AR89" s="427"/>
      <c r="AS89" s="426"/>
      <c r="AT89" s="411"/>
      <c r="AU89" s="411"/>
      <c r="AV89" s="411"/>
      <c r="AW89" s="411"/>
      <c r="AX89" s="411"/>
      <c r="AY89" s="411"/>
      <c r="AZ89" s="411"/>
      <c r="BA89" s="411"/>
      <c r="BB89" s="411"/>
      <c r="BC89" s="411"/>
      <c r="BD89" s="427"/>
      <c r="BE89" s="426"/>
      <c r="BF89" s="411"/>
      <c r="BG89" s="411"/>
      <c r="BH89" s="411"/>
      <c r="BI89" s="411"/>
      <c r="BJ89" s="411"/>
      <c r="BK89" s="411"/>
      <c r="BL89" s="411"/>
      <c r="BM89" s="411"/>
      <c r="BN89" s="411"/>
      <c r="BO89" s="411"/>
      <c r="BP89" s="427"/>
      <c r="BQ89" s="426"/>
      <c r="BR89" s="411"/>
      <c r="BS89" s="411"/>
      <c r="BT89" s="411"/>
      <c r="BU89" s="411"/>
      <c r="BV89" s="411"/>
      <c r="BW89" s="411"/>
      <c r="BX89" s="411"/>
      <c r="BY89" s="411"/>
      <c r="BZ89" s="411"/>
      <c r="CA89" s="411"/>
      <c r="CB89" s="427"/>
      <c r="CC89" s="426"/>
      <c r="CD89" s="411"/>
      <c r="CE89" s="411"/>
      <c r="CF89" s="411"/>
      <c r="CG89" s="411"/>
      <c r="CH89" s="411"/>
      <c r="CI89" s="411"/>
      <c r="CJ89" s="411"/>
      <c r="CK89" s="411"/>
      <c r="CL89" s="411"/>
      <c r="CM89" s="411"/>
      <c r="CN89" s="427"/>
      <c r="CO89" s="426"/>
      <c r="CP89" s="411"/>
      <c r="CQ89" s="411"/>
      <c r="CR89" s="411"/>
      <c r="CS89" s="411"/>
      <c r="CT89" s="411"/>
      <c r="CU89" s="411"/>
      <c r="CV89" s="411"/>
      <c r="CW89" s="411"/>
      <c r="CX89" s="411"/>
      <c r="CY89" s="411"/>
      <c r="CZ89" s="427"/>
      <c r="DA89" s="426"/>
      <c r="DB89" s="411"/>
      <c r="DC89" s="411"/>
      <c r="DD89" s="411"/>
      <c r="DE89" s="411"/>
      <c r="DF89" s="411"/>
      <c r="DG89" s="411"/>
      <c r="DH89" s="411"/>
      <c r="DI89" s="411"/>
      <c r="DJ89" s="411"/>
      <c r="DK89" s="411"/>
      <c r="DL89" s="427"/>
      <c r="DM89" s="426"/>
      <c r="DN89" s="411"/>
      <c r="DO89" s="411"/>
      <c r="DP89" s="411"/>
      <c r="DQ89" s="411"/>
      <c r="DR89" s="411"/>
      <c r="DS89" s="411"/>
      <c r="DT89" s="411"/>
      <c r="DU89" s="411"/>
      <c r="DV89" s="411"/>
      <c r="DW89" s="411"/>
      <c r="DX89" s="427"/>
      <c r="DY89" s="426"/>
      <c r="DZ89" s="411"/>
      <c r="EA89" s="411"/>
      <c r="EB89" s="411"/>
      <c r="EC89" s="411"/>
      <c r="ED89" s="411"/>
      <c r="EE89" s="411"/>
      <c r="EF89" s="411"/>
      <c r="EG89" s="411"/>
      <c r="EH89" s="411"/>
      <c r="EI89" s="411"/>
      <c r="EJ89" s="427"/>
      <c r="EK89" s="426"/>
      <c r="EL89" s="411"/>
      <c r="EM89" s="411"/>
      <c r="EN89" s="411"/>
      <c r="EO89" s="412"/>
      <c r="EP89" s="412"/>
      <c r="EQ89" s="412"/>
      <c r="ER89" s="412"/>
      <c r="ES89" s="412"/>
      <c r="ET89" s="412"/>
      <c r="EU89" s="412"/>
      <c r="EV89" s="428"/>
      <c r="EW89" s="429"/>
      <c r="EX89" s="412"/>
      <c r="EY89" s="412"/>
      <c r="EZ89" s="412"/>
      <c r="FA89" s="412"/>
      <c r="FB89" s="412"/>
      <c r="FC89" s="412"/>
      <c r="FD89" s="412"/>
      <c r="FE89" s="412"/>
      <c r="FF89" s="412"/>
      <c r="FG89" s="412"/>
      <c r="FH89" s="428"/>
      <c r="FI89" s="429"/>
      <c r="FJ89" s="412"/>
      <c r="FK89" s="412"/>
      <c r="FL89" s="412"/>
      <c r="FM89" s="412"/>
      <c r="FN89" s="412"/>
      <c r="FO89" s="412"/>
      <c r="FP89" s="412"/>
      <c r="FQ89" s="412"/>
      <c r="FR89" s="412"/>
      <c r="FS89" s="412"/>
      <c r="FT89" s="428"/>
      <c r="FU89" s="430"/>
      <c r="FV89" s="413"/>
      <c r="FW89" s="413"/>
      <c r="FX89" s="413"/>
      <c r="FY89" s="413"/>
      <c r="FZ89" s="413"/>
      <c r="GA89" s="413"/>
      <c r="GB89" s="413"/>
      <c r="GC89" s="413"/>
      <c r="GD89" s="413"/>
      <c r="GE89" s="413"/>
      <c r="GF89" s="431"/>
      <c r="GG89" s="430"/>
      <c r="GH89" s="413"/>
      <c r="GI89" s="413"/>
      <c r="GJ89" s="413"/>
      <c r="GK89" s="413"/>
      <c r="GL89" s="413"/>
      <c r="GM89" s="413"/>
      <c r="GN89" s="373"/>
      <c r="GO89" s="373"/>
      <c r="GP89" s="373"/>
      <c r="GQ89" s="373"/>
      <c r="GR89" s="432"/>
      <c r="GW89" s="28"/>
      <c r="GX89" s="186" t="str">
        <f t="shared" si="21"/>
        <v>D686</v>
      </c>
      <c r="GY89" s="374">
        <f t="shared" si="28"/>
        <v>42461</v>
      </c>
      <c r="GZ89" s="374">
        <f>IF(COUNTIF($I79:$GR79,$GZ$12)=0,"N",HLOOKUP($GZ$12,$I79:$GR$80,$HG89,FALSE))</f>
        <v>44075</v>
      </c>
      <c r="HA89" s="374">
        <f>IF(COUNTIF($I79:$GR79,$HA$12)=0,"N",HLOOKUP($HA$12,$I79:$GR$80,$HG89,FALSE))</f>
        <v>45717</v>
      </c>
      <c r="HB89" s="374">
        <f>IF(COUNTIF($I79:$GR79,$HB$12)=0,"N",HLOOKUP($HB$12,$I79:$GR$80,$HG89,FALSE))</f>
        <v>47515</v>
      </c>
      <c r="HC89" s="374" t="str">
        <f>IF(COUNTIF($I79:$GR79,$HC$12)=0,"N",HLOOKUP($HC$12,$I79:$GR$80,$HG89,FALSE))</f>
        <v>N</v>
      </c>
      <c r="HD89" s="374" t="str">
        <f>IF(COUNTIF($I79:$GR79,$HD$12)=0,"N",HLOOKUP($HD$12,$I79:$GR$80,$HG89,FALSE))</f>
        <v>N</v>
      </c>
      <c r="HE89" s="374">
        <f>IF(COUNTIF($I79:$GR79,$HE$12)=0,"N",HLOOKUP($HE$12,$I79:$GR$80,$HG89,FALSE))</f>
        <v>42461</v>
      </c>
      <c r="HF89" s="186">
        <v>78</v>
      </c>
      <c r="HG89" s="186">
        <v>2</v>
      </c>
      <c r="HH89" s="374">
        <f t="shared" ref="HH89" si="37">IF(GZ89&gt;=$HG$12,GZ89,"N")</f>
        <v>44075</v>
      </c>
      <c r="HI89" s="374">
        <f t="shared" ref="HI89" si="38">IF(HA89&gt;=$HG$12,HA89,"N")</f>
        <v>45717</v>
      </c>
      <c r="HJ89" s="374">
        <f t="shared" ref="HJ89" si="39">IF(HB89&gt;=$HG$12,HB89,"N")</f>
        <v>47515</v>
      </c>
      <c r="HK89" s="374" t="str">
        <f t="shared" ref="HK89" si="40">IF(HC89&gt;=$HG$12,HC89,"N")</f>
        <v>N</v>
      </c>
      <c r="HL89" s="374" t="str">
        <f t="shared" ref="HL89" si="41">IF(HD89&gt;=$HG$12,HD89,"N")</f>
        <v>N</v>
      </c>
      <c r="HM89" s="374">
        <f t="shared" ref="HM89" si="42">IF(HE89&gt;=$HG$12,HE89,"N")</f>
        <v>42461</v>
      </c>
      <c r="HN89" s="374" t="str">
        <f>IF(COUNTIF($I79:$GR79,"F")=0,"",HLOOKUP("F",$I79:$GR$80,$HG89,FALSE))</f>
        <v/>
      </c>
      <c r="HR89" s="620"/>
      <c r="HS89" s="622" t="s">
        <v>330</v>
      </c>
      <c r="HT89" s="615">
        <f>COUNTIF(I$3:$GR$79,"STK")+COUNTIF(I$3:$GR$79,"SB")</f>
        <v>597</v>
      </c>
      <c r="HU89" s="620" t="s">
        <v>331</v>
      </c>
      <c r="HV89" s="621"/>
      <c r="HW89" s="615">
        <f>SUM(HR91:HX167)</f>
        <v>1175</v>
      </c>
      <c r="HX89" s="379" t="s">
        <v>337</v>
      </c>
    </row>
    <row r="90" spans="1:240" ht="15.75" customHeight="1" x14ac:dyDescent="0.2">
      <c r="E90" s="22">
        <v>2019</v>
      </c>
      <c r="F90" s="22">
        <v>4</v>
      </c>
      <c r="G90" s="474">
        <v>4</v>
      </c>
      <c r="H90" s="1034" t="s">
        <v>227</v>
      </c>
      <c r="I90" s="730">
        <v>3</v>
      </c>
      <c r="J90" s="730">
        <v>3</v>
      </c>
      <c r="K90" s="730">
        <v>3</v>
      </c>
      <c r="L90" s="730">
        <v>3</v>
      </c>
      <c r="M90" s="730">
        <v>3</v>
      </c>
      <c r="N90" s="730">
        <v>2</v>
      </c>
      <c r="O90" s="730">
        <v>2</v>
      </c>
      <c r="P90" s="730">
        <v>2</v>
      </c>
      <c r="Q90" s="730">
        <v>2</v>
      </c>
      <c r="R90" s="730">
        <v>2</v>
      </c>
      <c r="S90" s="730">
        <v>2</v>
      </c>
      <c r="T90" s="731">
        <v>2</v>
      </c>
      <c r="U90" s="732">
        <v>2</v>
      </c>
      <c r="V90" s="730">
        <v>2</v>
      </c>
      <c r="W90" s="730"/>
      <c r="X90" s="730">
        <f t="shared" ref="X90:AC90" si="43">COUNTIF(X3:X79,50)</f>
        <v>0</v>
      </c>
      <c r="Y90" s="730">
        <f t="shared" si="43"/>
        <v>0</v>
      </c>
      <c r="Z90" s="730">
        <f t="shared" si="43"/>
        <v>0</v>
      </c>
      <c r="AA90" s="730">
        <f t="shared" si="43"/>
        <v>0</v>
      </c>
      <c r="AB90" s="730">
        <f t="shared" si="43"/>
        <v>0</v>
      </c>
      <c r="AC90" s="730">
        <f t="shared" si="43"/>
        <v>0</v>
      </c>
      <c r="AD90" s="730">
        <f t="shared" ref="AD90:AR90" si="44">COUNTIF(AD3:AD79,$G$100)</f>
        <v>0</v>
      </c>
      <c r="AE90" s="730">
        <f t="shared" si="44"/>
        <v>5</v>
      </c>
      <c r="AF90" s="733">
        <f t="shared" si="44"/>
        <v>5</v>
      </c>
      <c r="AG90" s="732">
        <f t="shared" si="44"/>
        <v>5</v>
      </c>
      <c r="AH90" s="730">
        <f t="shared" si="44"/>
        <v>5</v>
      </c>
      <c r="AI90" s="730">
        <f t="shared" si="44"/>
        <v>5</v>
      </c>
      <c r="AJ90" s="730">
        <f t="shared" si="44"/>
        <v>5</v>
      </c>
      <c r="AK90" s="730">
        <f t="shared" si="44"/>
        <v>5</v>
      </c>
      <c r="AL90" s="730">
        <f t="shared" si="44"/>
        <v>5</v>
      </c>
      <c r="AM90" s="730">
        <f t="shared" si="44"/>
        <v>5</v>
      </c>
      <c r="AN90" s="730">
        <f t="shared" si="44"/>
        <v>5</v>
      </c>
      <c r="AO90" s="730">
        <f t="shared" si="44"/>
        <v>5</v>
      </c>
      <c r="AP90" s="730">
        <f t="shared" si="44"/>
        <v>5</v>
      </c>
      <c r="AQ90" s="730">
        <f t="shared" si="44"/>
        <v>5</v>
      </c>
      <c r="AR90" s="733">
        <f t="shared" si="44"/>
        <v>5</v>
      </c>
      <c r="AS90" s="833">
        <f>COUNTIF(AS3:AS79,$G$102)</f>
        <v>2</v>
      </c>
      <c r="AT90" s="834">
        <f t="shared" ref="AT90:CB90" si="45">COUNTIF(AT3:AT79,$G$102)</f>
        <v>2</v>
      </c>
      <c r="AU90" s="834">
        <f t="shared" si="45"/>
        <v>2</v>
      </c>
      <c r="AV90" s="834">
        <f t="shared" si="45"/>
        <v>2</v>
      </c>
      <c r="AW90" s="834">
        <f t="shared" si="45"/>
        <v>2</v>
      </c>
      <c r="AX90" s="834">
        <f t="shared" si="45"/>
        <v>2</v>
      </c>
      <c r="AY90" s="834">
        <f t="shared" si="45"/>
        <v>2</v>
      </c>
      <c r="AZ90" s="834">
        <f t="shared" si="45"/>
        <v>2</v>
      </c>
      <c r="BA90" s="834">
        <f t="shared" si="45"/>
        <v>2</v>
      </c>
      <c r="BB90" s="834">
        <f t="shared" si="45"/>
        <v>2</v>
      </c>
      <c r="BC90" s="834">
        <f t="shared" si="45"/>
        <v>2</v>
      </c>
      <c r="BD90" s="834">
        <f t="shared" si="45"/>
        <v>2</v>
      </c>
      <c r="BE90" s="835">
        <f t="shared" si="45"/>
        <v>2</v>
      </c>
      <c r="BF90" s="834">
        <f t="shared" si="45"/>
        <v>2</v>
      </c>
      <c r="BG90" s="834">
        <f t="shared" si="45"/>
        <v>2</v>
      </c>
      <c r="BH90" s="834">
        <f t="shared" si="45"/>
        <v>2</v>
      </c>
      <c r="BI90" s="834">
        <f t="shared" si="45"/>
        <v>2</v>
      </c>
      <c r="BJ90" s="834">
        <f t="shared" si="45"/>
        <v>2</v>
      </c>
      <c r="BK90" s="834">
        <f t="shared" si="45"/>
        <v>2</v>
      </c>
      <c r="BL90" s="834">
        <f t="shared" si="45"/>
        <v>2</v>
      </c>
      <c r="BM90" s="834">
        <f t="shared" si="45"/>
        <v>2</v>
      </c>
      <c r="BN90" s="834">
        <f t="shared" si="45"/>
        <v>2</v>
      </c>
      <c r="BO90" s="834">
        <f t="shared" si="45"/>
        <v>2</v>
      </c>
      <c r="BP90" s="834">
        <f t="shared" si="45"/>
        <v>2</v>
      </c>
      <c r="BQ90" s="732">
        <f t="shared" si="45"/>
        <v>2</v>
      </c>
      <c r="BR90" s="730">
        <f t="shared" si="45"/>
        <v>2</v>
      </c>
      <c r="BS90" s="730">
        <f t="shared" si="45"/>
        <v>2</v>
      </c>
      <c r="BT90" s="730">
        <f t="shared" si="45"/>
        <v>2</v>
      </c>
      <c r="BU90" s="730">
        <f t="shared" si="45"/>
        <v>2</v>
      </c>
      <c r="BV90" s="730">
        <f t="shared" si="45"/>
        <v>2</v>
      </c>
      <c r="BW90" s="730">
        <f t="shared" si="45"/>
        <v>2</v>
      </c>
      <c r="BX90" s="730">
        <f t="shared" si="45"/>
        <v>2</v>
      </c>
      <c r="BY90" s="730">
        <f t="shared" si="45"/>
        <v>2</v>
      </c>
      <c r="BZ90" s="730">
        <f t="shared" si="45"/>
        <v>2</v>
      </c>
      <c r="CA90" s="730">
        <f t="shared" si="45"/>
        <v>2</v>
      </c>
      <c r="CB90" s="730">
        <f t="shared" si="45"/>
        <v>2</v>
      </c>
      <c r="CC90" s="732">
        <f t="shared" ref="CC90:CO90" si="46">COUNTIF(CC3:CC79,$G$100)</f>
        <v>2</v>
      </c>
      <c r="CD90" s="730">
        <f t="shared" si="46"/>
        <v>2</v>
      </c>
      <c r="CE90" s="730">
        <f t="shared" si="46"/>
        <v>2</v>
      </c>
      <c r="CF90" s="730">
        <f t="shared" si="46"/>
        <v>2</v>
      </c>
      <c r="CG90" s="730">
        <f t="shared" si="46"/>
        <v>2</v>
      </c>
      <c r="CH90" s="730">
        <f t="shared" si="46"/>
        <v>2</v>
      </c>
      <c r="CI90" s="730">
        <f t="shared" si="46"/>
        <v>2</v>
      </c>
      <c r="CJ90" s="730">
        <f t="shared" si="46"/>
        <v>2</v>
      </c>
      <c r="CK90" s="730">
        <f t="shared" si="46"/>
        <v>2</v>
      </c>
      <c r="CL90" s="730">
        <f t="shared" si="46"/>
        <v>2</v>
      </c>
      <c r="CM90" s="730">
        <f t="shared" si="46"/>
        <v>2</v>
      </c>
      <c r="CN90" s="733">
        <f t="shared" si="46"/>
        <v>2</v>
      </c>
      <c r="CO90" s="732">
        <f t="shared" si="46"/>
        <v>2</v>
      </c>
      <c r="CP90" s="730">
        <f t="shared" ref="CP90:DU90" si="47">COUNTIF(CP3:CP79,$G$100)</f>
        <v>2</v>
      </c>
      <c r="CQ90" s="730">
        <f t="shared" si="47"/>
        <v>2</v>
      </c>
      <c r="CR90" s="730">
        <f t="shared" si="47"/>
        <v>2</v>
      </c>
      <c r="CS90" s="730">
        <f t="shared" si="47"/>
        <v>2</v>
      </c>
      <c r="CT90" s="730">
        <f t="shared" si="47"/>
        <v>2</v>
      </c>
      <c r="CU90" s="730">
        <f t="shared" si="47"/>
        <v>2</v>
      </c>
      <c r="CV90" s="730">
        <f t="shared" si="47"/>
        <v>2</v>
      </c>
      <c r="CW90" s="730">
        <f t="shared" si="47"/>
        <v>2</v>
      </c>
      <c r="CX90" s="730">
        <f t="shared" si="47"/>
        <v>2</v>
      </c>
      <c r="CY90" s="730">
        <f t="shared" si="47"/>
        <v>2</v>
      </c>
      <c r="CZ90" s="733">
        <f t="shared" si="47"/>
        <v>2</v>
      </c>
      <c r="DA90" s="732">
        <f t="shared" si="47"/>
        <v>2</v>
      </c>
      <c r="DB90" s="730">
        <f t="shared" si="47"/>
        <v>2</v>
      </c>
      <c r="DC90" s="730">
        <f t="shared" si="47"/>
        <v>2</v>
      </c>
      <c r="DD90" s="730">
        <f t="shared" si="47"/>
        <v>2</v>
      </c>
      <c r="DE90" s="730">
        <f t="shared" si="47"/>
        <v>2</v>
      </c>
      <c r="DF90" s="730">
        <f t="shared" si="47"/>
        <v>2</v>
      </c>
      <c r="DG90" s="730">
        <f t="shared" si="47"/>
        <v>2</v>
      </c>
      <c r="DH90" s="730">
        <f t="shared" si="47"/>
        <v>2</v>
      </c>
      <c r="DI90" s="730">
        <f t="shared" si="47"/>
        <v>2</v>
      </c>
      <c r="DJ90" s="730">
        <f t="shared" si="47"/>
        <v>2</v>
      </c>
      <c r="DK90" s="730">
        <f t="shared" si="47"/>
        <v>2</v>
      </c>
      <c r="DL90" s="733">
        <f t="shared" si="47"/>
        <v>2</v>
      </c>
      <c r="DM90" s="732">
        <f t="shared" si="47"/>
        <v>2</v>
      </c>
      <c r="DN90" s="730">
        <f t="shared" si="47"/>
        <v>2</v>
      </c>
      <c r="DO90" s="730">
        <f t="shared" si="47"/>
        <v>2</v>
      </c>
      <c r="DP90" s="730">
        <f t="shared" si="47"/>
        <v>2</v>
      </c>
      <c r="DQ90" s="730">
        <f t="shared" si="47"/>
        <v>2</v>
      </c>
      <c r="DR90" s="730">
        <f t="shared" si="47"/>
        <v>2</v>
      </c>
      <c r="DS90" s="730">
        <f t="shared" si="47"/>
        <v>2</v>
      </c>
      <c r="DT90" s="730">
        <f t="shared" si="47"/>
        <v>2</v>
      </c>
      <c r="DU90" s="730">
        <f t="shared" si="47"/>
        <v>2</v>
      </c>
      <c r="DV90" s="730">
        <f t="shared" ref="DV90:FA90" si="48">COUNTIF(DV3:DV79,$G$100)</f>
        <v>2</v>
      </c>
      <c r="DW90" s="730">
        <f t="shared" si="48"/>
        <v>2</v>
      </c>
      <c r="DX90" s="733">
        <f t="shared" si="48"/>
        <v>2</v>
      </c>
      <c r="DY90" s="732">
        <f t="shared" si="48"/>
        <v>0</v>
      </c>
      <c r="DZ90" s="730">
        <f t="shared" si="48"/>
        <v>0</v>
      </c>
      <c r="EA90" s="730">
        <f t="shared" si="48"/>
        <v>0</v>
      </c>
      <c r="EB90" s="730">
        <f t="shared" si="48"/>
        <v>0</v>
      </c>
      <c r="EC90" s="730">
        <f t="shared" si="48"/>
        <v>0</v>
      </c>
      <c r="ED90" s="730">
        <f t="shared" si="48"/>
        <v>0</v>
      </c>
      <c r="EE90" s="730">
        <f t="shared" si="48"/>
        <v>0</v>
      </c>
      <c r="EF90" s="730">
        <f t="shared" si="48"/>
        <v>0</v>
      </c>
      <c r="EG90" s="730">
        <f t="shared" si="48"/>
        <v>0</v>
      </c>
      <c r="EH90" s="730">
        <f t="shared" si="48"/>
        <v>0</v>
      </c>
      <c r="EI90" s="730">
        <f t="shared" si="48"/>
        <v>0</v>
      </c>
      <c r="EJ90" s="733">
        <f t="shared" si="48"/>
        <v>0</v>
      </c>
      <c r="EK90" s="732">
        <f t="shared" si="48"/>
        <v>0</v>
      </c>
      <c r="EL90" s="730">
        <f t="shared" si="48"/>
        <v>0</v>
      </c>
      <c r="EM90" s="730">
        <f t="shared" si="48"/>
        <v>0</v>
      </c>
      <c r="EN90" s="730">
        <f t="shared" si="48"/>
        <v>0</v>
      </c>
      <c r="EO90" s="730">
        <f t="shared" si="48"/>
        <v>0</v>
      </c>
      <c r="EP90" s="730">
        <f t="shared" si="48"/>
        <v>0</v>
      </c>
      <c r="EQ90" s="730">
        <f t="shared" si="48"/>
        <v>0</v>
      </c>
      <c r="ER90" s="730">
        <f t="shared" si="48"/>
        <v>0</v>
      </c>
      <c r="ES90" s="730">
        <f t="shared" si="48"/>
        <v>0</v>
      </c>
      <c r="ET90" s="730">
        <f t="shared" si="48"/>
        <v>0</v>
      </c>
      <c r="EU90" s="730">
        <f t="shared" si="48"/>
        <v>0</v>
      </c>
      <c r="EV90" s="733">
        <f t="shared" si="48"/>
        <v>0</v>
      </c>
      <c r="EW90" s="732">
        <f t="shared" si="48"/>
        <v>0</v>
      </c>
      <c r="EX90" s="730">
        <f t="shared" si="48"/>
        <v>0</v>
      </c>
      <c r="EY90" s="730">
        <f t="shared" si="48"/>
        <v>0</v>
      </c>
      <c r="EZ90" s="730">
        <f t="shared" si="48"/>
        <v>0</v>
      </c>
      <c r="FA90" s="730">
        <f t="shared" si="48"/>
        <v>0</v>
      </c>
      <c r="FB90" s="730">
        <f t="shared" ref="FB90:GG90" si="49">COUNTIF(FB3:FB79,$G$100)</f>
        <v>0</v>
      </c>
      <c r="FC90" s="730">
        <f t="shared" si="49"/>
        <v>0</v>
      </c>
      <c r="FD90" s="730">
        <f t="shared" si="49"/>
        <v>0</v>
      </c>
      <c r="FE90" s="730">
        <f t="shared" si="49"/>
        <v>0</v>
      </c>
      <c r="FF90" s="730">
        <f t="shared" si="49"/>
        <v>0</v>
      </c>
      <c r="FG90" s="730">
        <f t="shared" si="49"/>
        <v>0</v>
      </c>
      <c r="FH90" s="733">
        <f t="shared" si="49"/>
        <v>0</v>
      </c>
      <c r="FI90" s="732">
        <f t="shared" si="49"/>
        <v>0</v>
      </c>
      <c r="FJ90" s="730">
        <f t="shared" si="49"/>
        <v>0</v>
      </c>
      <c r="FK90" s="730">
        <f t="shared" si="49"/>
        <v>0</v>
      </c>
      <c r="FL90" s="730">
        <f t="shared" si="49"/>
        <v>0</v>
      </c>
      <c r="FM90" s="730">
        <f t="shared" si="49"/>
        <v>0</v>
      </c>
      <c r="FN90" s="730">
        <f t="shared" si="49"/>
        <v>0</v>
      </c>
      <c r="FO90" s="730">
        <f t="shared" si="49"/>
        <v>0</v>
      </c>
      <c r="FP90" s="730">
        <f t="shared" si="49"/>
        <v>0</v>
      </c>
      <c r="FQ90" s="730">
        <f t="shared" si="49"/>
        <v>0</v>
      </c>
      <c r="FR90" s="730">
        <f t="shared" si="49"/>
        <v>0</v>
      </c>
      <c r="FS90" s="730">
        <f t="shared" si="49"/>
        <v>0</v>
      </c>
      <c r="FT90" s="733">
        <f t="shared" si="49"/>
        <v>0</v>
      </c>
      <c r="FU90" s="732">
        <f t="shared" si="49"/>
        <v>0</v>
      </c>
      <c r="FV90" s="730">
        <f t="shared" si="49"/>
        <v>0</v>
      </c>
      <c r="FW90" s="730">
        <f t="shared" si="49"/>
        <v>0</v>
      </c>
      <c r="FX90" s="730">
        <f t="shared" si="49"/>
        <v>0</v>
      </c>
      <c r="FY90" s="730">
        <f t="shared" si="49"/>
        <v>0</v>
      </c>
      <c r="FZ90" s="730">
        <f t="shared" si="49"/>
        <v>0</v>
      </c>
      <c r="GA90" s="730">
        <f t="shared" si="49"/>
        <v>0</v>
      </c>
      <c r="GB90" s="730">
        <f t="shared" si="49"/>
        <v>0</v>
      </c>
      <c r="GC90" s="730">
        <f t="shared" si="49"/>
        <v>0</v>
      </c>
      <c r="GD90" s="730">
        <f t="shared" si="49"/>
        <v>0</v>
      </c>
      <c r="GE90" s="730">
        <f t="shared" si="49"/>
        <v>0</v>
      </c>
      <c r="GF90" s="733">
        <f t="shared" si="49"/>
        <v>0</v>
      </c>
      <c r="GG90" s="732">
        <f t="shared" si="49"/>
        <v>0</v>
      </c>
      <c r="GH90" s="730">
        <f t="shared" ref="GH90:GR90" si="50">COUNTIF(GH3:GH79,$G$100)</f>
        <v>0</v>
      </c>
      <c r="GI90" s="730">
        <f t="shared" si="50"/>
        <v>0</v>
      </c>
      <c r="GJ90" s="730">
        <f t="shared" si="50"/>
        <v>0</v>
      </c>
      <c r="GK90" s="730">
        <f t="shared" si="50"/>
        <v>0</v>
      </c>
      <c r="GL90" s="730">
        <f t="shared" si="50"/>
        <v>0</v>
      </c>
      <c r="GM90" s="730">
        <f t="shared" si="50"/>
        <v>0</v>
      </c>
      <c r="GN90" s="730">
        <f t="shared" si="50"/>
        <v>0</v>
      </c>
      <c r="GO90" s="730">
        <f t="shared" si="50"/>
        <v>0</v>
      </c>
      <c r="GP90" s="730">
        <f t="shared" si="50"/>
        <v>0</v>
      </c>
      <c r="GQ90" s="730">
        <f t="shared" si="50"/>
        <v>0</v>
      </c>
      <c r="GR90" s="733">
        <f t="shared" si="50"/>
        <v>0</v>
      </c>
      <c r="GW90" s="28"/>
      <c r="GY90" s="563" t="s">
        <v>443</v>
      </c>
      <c r="GZ90" s="186" t="s">
        <v>44</v>
      </c>
      <c r="HA90" s="186" t="s">
        <v>45</v>
      </c>
      <c r="HB90" s="186" t="s">
        <v>46</v>
      </c>
      <c r="HC90" s="186" t="s">
        <v>47</v>
      </c>
      <c r="HD90" s="186" t="s">
        <v>48</v>
      </c>
      <c r="HE90" s="186" t="s">
        <v>49</v>
      </c>
      <c r="HF90" s="186" t="s">
        <v>50</v>
      </c>
      <c r="HG90" s="380"/>
      <c r="HH90" s="563" t="s">
        <v>444</v>
      </c>
      <c r="HI90" s="597" t="s">
        <v>51</v>
      </c>
      <c r="HJ90" s="597" t="s">
        <v>52</v>
      </c>
      <c r="HK90" s="597" t="s">
        <v>53</v>
      </c>
      <c r="HL90" s="597" t="s">
        <v>54</v>
      </c>
      <c r="HM90" s="597" t="s">
        <v>55</v>
      </c>
      <c r="HN90" s="597" t="s">
        <v>56</v>
      </c>
      <c r="HO90" s="186">
        <v>85</v>
      </c>
      <c r="HP90" s="381"/>
      <c r="HQ90" s="563" t="s">
        <v>196</v>
      </c>
      <c r="HR90" s="598" t="s">
        <v>51</v>
      </c>
      <c r="HS90" s="599" t="s">
        <v>52</v>
      </c>
      <c r="HT90" s="598" t="s">
        <v>53</v>
      </c>
      <c r="HU90" s="599" t="s">
        <v>54</v>
      </c>
      <c r="HV90" s="598" t="s">
        <v>55</v>
      </c>
      <c r="HW90" s="702" t="s">
        <v>56</v>
      </c>
      <c r="HX90" s="381"/>
      <c r="HY90" s="563" t="s">
        <v>445</v>
      </c>
      <c r="HZ90" s="600" t="s">
        <v>51</v>
      </c>
      <c r="IA90" s="600" t="s">
        <v>52</v>
      </c>
      <c r="IB90" s="600" t="s">
        <v>53</v>
      </c>
      <c r="IC90" s="600" t="s">
        <v>54</v>
      </c>
      <c r="ID90" s="600" t="s">
        <v>55</v>
      </c>
      <c r="IE90" s="600" t="s">
        <v>56</v>
      </c>
    </row>
    <row r="91" spans="1:240" ht="15.75" customHeight="1" x14ac:dyDescent="0.2">
      <c r="E91" s="22">
        <v>2020</v>
      </c>
      <c r="F91" s="22">
        <v>9</v>
      </c>
      <c r="G91" s="252">
        <v>9</v>
      </c>
      <c r="H91" s="1035"/>
      <c r="I91" s="458">
        <v>6</v>
      </c>
      <c r="J91" s="458">
        <v>6</v>
      </c>
      <c r="K91" s="458">
        <v>6</v>
      </c>
      <c r="L91" s="458">
        <v>6</v>
      </c>
      <c r="M91" s="458">
        <v>6</v>
      </c>
      <c r="N91" s="458">
        <v>6</v>
      </c>
      <c r="O91" s="458">
        <v>6</v>
      </c>
      <c r="P91" s="458">
        <v>3</v>
      </c>
      <c r="Q91" s="458">
        <v>3</v>
      </c>
      <c r="R91" s="458">
        <v>3</v>
      </c>
      <c r="S91" s="458">
        <v>3</v>
      </c>
      <c r="T91" s="459">
        <v>3</v>
      </c>
      <c r="U91" s="460">
        <v>3</v>
      </c>
      <c r="V91" s="458">
        <v>6</v>
      </c>
      <c r="W91" s="458">
        <v>8</v>
      </c>
      <c r="X91" s="458">
        <v>8</v>
      </c>
      <c r="Y91" s="458">
        <f t="shared" ref="Y91:AC91" si="51">COUNTIF(Y3:Y79,$G$99)</f>
        <v>0</v>
      </c>
      <c r="Z91" s="458">
        <f t="shared" si="51"/>
        <v>0</v>
      </c>
      <c r="AA91" s="458">
        <f t="shared" si="51"/>
        <v>0</v>
      </c>
      <c r="AB91" s="458">
        <f t="shared" si="51"/>
        <v>0</v>
      </c>
      <c r="AC91" s="458">
        <f t="shared" si="51"/>
        <v>0</v>
      </c>
      <c r="AD91" s="458">
        <f>COUNTIF(AD3:AD79,$G$99)+COUNTIF(AD3:AD79,70)</f>
        <v>0</v>
      </c>
      <c r="AE91" s="458">
        <f t="shared" ref="AE91:AO91" si="52">COUNTIF(AE3:AE79,$G$99)+COUNTIF(AE3:AE79,70)</f>
        <v>0</v>
      </c>
      <c r="AF91" s="461">
        <f t="shared" si="52"/>
        <v>0</v>
      </c>
      <c r="AG91" s="460">
        <f t="shared" si="52"/>
        <v>0</v>
      </c>
      <c r="AH91" s="458">
        <f t="shared" si="52"/>
        <v>0</v>
      </c>
      <c r="AI91" s="458">
        <f t="shared" si="52"/>
        <v>0</v>
      </c>
      <c r="AJ91" s="458">
        <f t="shared" si="52"/>
        <v>0</v>
      </c>
      <c r="AK91" s="458">
        <f t="shared" si="52"/>
        <v>0</v>
      </c>
      <c r="AL91" s="458">
        <f t="shared" si="52"/>
        <v>0</v>
      </c>
      <c r="AM91" s="458">
        <f t="shared" si="52"/>
        <v>0</v>
      </c>
      <c r="AN91" s="458">
        <f t="shared" si="52"/>
        <v>0</v>
      </c>
      <c r="AO91" s="458">
        <f t="shared" si="52"/>
        <v>0</v>
      </c>
      <c r="AP91" s="458">
        <f t="shared" ref="AP91:BI91" si="53">COUNTIF(AP3:AP79,$G$99)</f>
        <v>0</v>
      </c>
      <c r="AQ91" s="458">
        <f t="shared" si="53"/>
        <v>0</v>
      </c>
      <c r="AR91" s="461">
        <f t="shared" si="53"/>
        <v>0</v>
      </c>
      <c r="AS91" s="460">
        <f>COUNTIF(AS3:AS79,$G$99)</f>
        <v>3</v>
      </c>
      <c r="AT91" s="458">
        <f t="shared" si="53"/>
        <v>3</v>
      </c>
      <c r="AU91" s="458">
        <f t="shared" si="53"/>
        <v>3</v>
      </c>
      <c r="AV91" s="458">
        <f t="shared" si="53"/>
        <v>3</v>
      </c>
      <c r="AW91" s="458">
        <f t="shared" si="53"/>
        <v>3</v>
      </c>
      <c r="AX91" s="458">
        <f t="shared" si="53"/>
        <v>3</v>
      </c>
      <c r="AY91" s="458">
        <f t="shared" si="53"/>
        <v>3</v>
      </c>
      <c r="AZ91" s="458">
        <f t="shared" si="53"/>
        <v>3</v>
      </c>
      <c r="BA91" s="458">
        <f t="shared" si="53"/>
        <v>3</v>
      </c>
      <c r="BB91" s="458">
        <f t="shared" si="53"/>
        <v>3</v>
      </c>
      <c r="BC91" s="458">
        <f t="shared" si="53"/>
        <v>3</v>
      </c>
      <c r="BD91" s="461">
        <f t="shared" si="53"/>
        <v>3</v>
      </c>
      <c r="BE91" s="460">
        <f t="shared" si="53"/>
        <v>3</v>
      </c>
      <c r="BF91" s="458">
        <f t="shared" si="53"/>
        <v>3</v>
      </c>
      <c r="BG91" s="458">
        <f t="shared" si="53"/>
        <v>3</v>
      </c>
      <c r="BH91" s="458">
        <f t="shared" si="53"/>
        <v>3</v>
      </c>
      <c r="BI91" s="458">
        <f t="shared" si="53"/>
        <v>3</v>
      </c>
      <c r="BJ91" s="458">
        <f t="shared" ref="BJ91:CO91" si="54">COUNTIF(BJ3:BJ79,$G$99)</f>
        <v>3</v>
      </c>
      <c r="BK91" s="458">
        <f t="shared" si="54"/>
        <v>3</v>
      </c>
      <c r="BL91" s="458">
        <f t="shared" si="54"/>
        <v>3</v>
      </c>
      <c r="BM91" s="458">
        <f t="shared" si="54"/>
        <v>3</v>
      </c>
      <c r="BN91" s="458">
        <f t="shared" si="54"/>
        <v>3</v>
      </c>
      <c r="BO91" s="458">
        <f t="shared" si="54"/>
        <v>3</v>
      </c>
      <c r="BP91" s="461">
        <f t="shared" si="54"/>
        <v>3</v>
      </c>
      <c r="BQ91" s="836">
        <f>COUNTIF(BQ3:BQ79,$G$101)</f>
        <v>3</v>
      </c>
      <c r="BR91" s="836">
        <f t="shared" ref="BR91:CB91" si="55">COUNTIF(BR3:BR79,$G$101)</f>
        <v>3</v>
      </c>
      <c r="BS91" s="836">
        <f t="shared" si="55"/>
        <v>3</v>
      </c>
      <c r="BT91" s="836">
        <f t="shared" si="55"/>
        <v>3</v>
      </c>
      <c r="BU91" s="836">
        <f t="shared" si="55"/>
        <v>3</v>
      </c>
      <c r="BV91" s="836">
        <f t="shared" si="55"/>
        <v>3</v>
      </c>
      <c r="BW91" s="836">
        <f t="shared" si="55"/>
        <v>3</v>
      </c>
      <c r="BX91" s="836">
        <f t="shared" si="55"/>
        <v>3</v>
      </c>
      <c r="BY91" s="836">
        <f t="shared" si="55"/>
        <v>3</v>
      </c>
      <c r="BZ91" s="836">
        <f t="shared" si="55"/>
        <v>3</v>
      </c>
      <c r="CA91" s="836">
        <f t="shared" si="55"/>
        <v>3</v>
      </c>
      <c r="CB91" s="836">
        <f t="shared" si="55"/>
        <v>3</v>
      </c>
      <c r="CC91" s="460">
        <f t="shared" si="54"/>
        <v>0</v>
      </c>
      <c r="CD91" s="458">
        <f t="shared" si="54"/>
        <v>0</v>
      </c>
      <c r="CE91" s="458">
        <f t="shared" si="54"/>
        <v>0</v>
      </c>
      <c r="CF91" s="458">
        <f t="shared" si="54"/>
        <v>0</v>
      </c>
      <c r="CG91" s="458">
        <f t="shared" si="54"/>
        <v>0</v>
      </c>
      <c r="CH91" s="458">
        <f t="shared" si="54"/>
        <v>0</v>
      </c>
      <c r="CI91" s="458">
        <f t="shared" si="54"/>
        <v>0</v>
      </c>
      <c r="CJ91" s="458">
        <f t="shared" si="54"/>
        <v>0</v>
      </c>
      <c r="CK91" s="458">
        <f t="shared" si="54"/>
        <v>0</v>
      </c>
      <c r="CL91" s="458">
        <f t="shared" si="54"/>
        <v>0</v>
      </c>
      <c r="CM91" s="458">
        <f t="shared" si="54"/>
        <v>0</v>
      </c>
      <c r="CN91" s="461">
        <f t="shared" si="54"/>
        <v>0</v>
      </c>
      <c r="CO91" s="460">
        <f t="shared" si="54"/>
        <v>0</v>
      </c>
      <c r="CP91" s="458">
        <f t="shared" ref="CP91:DU91" si="56">COUNTIF(CP3:CP79,$G$99)</f>
        <v>0</v>
      </c>
      <c r="CQ91" s="458">
        <f t="shared" si="56"/>
        <v>0</v>
      </c>
      <c r="CR91" s="458">
        <f t="shared" si="56"/>
        <v>0</v>
      </c>
      <c r="CS91" s="458">
        <f t="shared" si="56"/>
        <v>0</v>
      </c>
      <c r="CT91" s="458">
        <f t="shared" si="56"/>
        <v>0</v>
      </c>
      <c r="CU91" s="458">
        <f t="shared" si="56"/>
        <v>0</v>
      </c>
      <c r="CV91" s="458">
        <f t="shared" si="56"/>
        <v>0</v>
      </c>
      <c r="CW91" s="458">
        <f t="shared" si="56"/>
        <v>0</v>
      </c>
      <c r="CX91" s="458">
        <f t="shared" si="56"/>
        <v>0</v>
      </c>
      <c r="CY91" s="458">
        <f t="shared" si="56"/>
        <v>0</v>
      </c>
      <c r="CZ91" s="461">
        <f t="shared" si="56"/>
        <v>0</v>
      </c>
      <c r="DA91" s="460">
        <f t="shared" si="56"/>
        <v>0</v>
      </c>
      <c r="DB91" s="458">
        <f t="shared" si="56"/>
        <v>0</v>
      </c>
      <c r="DC91" s="458">
        <f t="shared" si="56"/>
        <v>0</v>
      </c>
      <c r="DD91" s="458">
        <f t="shared" si="56"/>
        <v>0</v>
      </c>
      <c r="DE91" s="458">
        <f t="shared" si="56"/>
        <v>0</v>
      </c>
      <c r="DF91" s="458">
        <f t="shared" si="56"/>
        <v>0</v>
      </c>
      <c r="DG91" s="458">
        <f t="shared" si="56"/>
        <v>0</v>
      </c>
      <c r="DH91" s="458">
        <f t="shared" si="56"/>
        <v>0</v>
      </c>
      <c r="DI91" s="458">
        <f t="shared" si="56"/>
        <v>0</v>
      </c>
      <c r="DJ91" s="458">
        <f t="shared" si="56"/>
        <v>0</v>
      </c>
      <c r="DK91" s="458">
        <f t="shared" si="56"/>
        <v>0</v>
      </c>
      <c r="DL91" s="461">
        <f t="shared" si="56"/>
        <v>0</v>
      </c>
      <c r="DM91" s="460">
        <f t="shared" si="56"/>
        <v>0</v>
      </c>
      <c r="DN91" s="458">
        <f t="shared" si="56"/>
        <v>0</v>
      </c>
      <c r="DO91" s="458">
        <f t="shared" si="56"/>
        <v>0</v>
      </c>
      <c r="DP91" s="458">
        <f t="shared" si="56"/>
        <v>0</v>
      </c>
      <c r="DQ91" s="458">
        <f t="shared" si="56"/>
        <v>0</v>
      </c>
      <c r="DR91" s="458">
        <f t="shared" si="56"/>
        <v>0</v>
      </c>
      <c r="DS91" s="458">
        <f t="shared" si="56"/>
        <v>0</v>
      </c>
      <c r="DT91" s="458">
        <f t="shared" si="56"/>
        <v>0</v>
      </c>
      <c r="DU91" s="458">
        <f t="shared" si="56"/>
        <v>0</v>
      </c>
      <c r="DV91" s="458">
        <f t="shared" ref="DV91:FA91" si="57">COUNTIF(DV3:DV79,$G$99)</f>
        <v>0</v>
      </c>
      <c r="DW91" s="458">
        <f t="shared" si="57"/>
        <v>0</v>
      </c>
      <c r="DX91" s="461">
        <f t="shared" si="57"/>
        <v>0</v>
      </c>
      <c r="DY91" s="460">
        <f t="shared" si="57"/>
        <v>0</v>
      </c>
      <c r="DZ91" s="458">
        <f t="shared" si="57"/>
        <v>0</v>
      </c>
      <c r="EA91" s="458">
        <f t="shared" si="57"/>
        <v>0</v>
      </c>
      <c r="EB91" s="458">
        <f t="shared" si="57"/>
        <v>0</v>
      </c>
      <c r="EC91" s="458">
        <f t="shared" si="57"/>
        <v>0</v>
      </c>
      <c r="ED91" s="458">
        <f t="shared" si="57"/>
        <v>0</v>
      </c>
      <c r="EE91" s="458">
        <f t="shared" si="57"/>
        <v>0</v>
      </c>
      <c r="EF91" s="458">
        <f t="shared" si="57"/>
        <v>0</v>
      </c>
      <c r="EG91" s="458">
        <f t="shared" si="57"/>
        <v>0</v>
      </c>
      <c r="EH91" s="458">
        <f t="shared" si="57"/>
        <v>0</v>
      </c>
      <c r="EI91" s="458">
        <f t="shared" si="57"/>
        <v>0</v>
      </c>
      <c r="EJ91" s="461">
        <f t="shared" si="57"/>
        <v>0</v>
      </c>
      <c r="EK91" s="460">
        <f t="shared" si="57"/>
        <v>0</v>
      </c>
      <c r="EL91" s="458">
        <f t="shared" si="57"/>
        <v>0</v>
      </c>
      <c r="EM91" s="458">
        <f t="shared" si="57"/>
        <v>0</v>
      </c>
      <c r="EN91" s="458">
        <f t="shared" si="57"/>
        <v>0</v>
      </c>
      <c r="EO91" s="458">
        <f t="shared" si="57"/>
        <v>0</v>
      </c>
      <c r="EP91" s="458">
        <f t="shared" si="57"/>
        <v>0</v>
      </c>
      <c r="EQ91" s="458">
        <f t="shared" si="57"/>
        <v>0</v>
      </c>
      <c r="ER91" s="458">
        <f t="shared" si="57"/>
        <v>0</v>
      </c>
      <c r="ES91" s="458">
        <f t="shared" si="57"/>
        <v>0</v>
      </c>
      <c r="ET91" s="458">
        <f t="shared" si="57"/>
        <v>0</v>
      </c>
      <c r="EU91" s="458">
        <f t="shared" si="57"/>
        <v>0</v>
      </c>
      <c r="EV91" s="461">
        <f t="shared" si="57"/>
        <v>0</v>
      </c>
      <c r="EW91" s="460">
        <f t="shared" si="57"/>
        <v>0</v>
      </c>
      <c r="EX91" s="458">
        <f t="shared" si="57"/>
        <v>0</v>
      </c>
      <c r="EY91" s="458">
        <f t="shared" si="57"/>
        <v>0</v>
      </c>
      <c r="EZ91" s="458">
        <f t="shared" si="57"/>
        <v>0</v>
      </c>
      <c r="FA91" s="458">
        <f t="shared" si="57"/>
        <v>0</v>
      </c>
      <c r="FB91" s="458">
        <f t="shared" ref="FB91:GG91" si="58">COUNTIF(FB3:FB79,$G$99)</f>
        <v>0</v>
      </c>
      <c r="FC91" s="458">
        <f t="shared" si="58"/>
        <v>0</v>
      </c>
      <c r="FD91" s="458">
        <f t="shared" si="58"/>
        <v>0</v>
      </c>
      <c r="FE91" s="458">
        <f t="shared" si="58"/>
        <v>0</v>
      </c>
      <c r="FF91" s="458">
        <f t="shared" si="58"/>
        <v>0</v>
      </c>
      <c r="FG91" s="458">
        <f t="shared" si="58"/>
        <v>0</v>
      </c>
      <c r="FH91" s="461">
        <f t="shared" si="58"/>
        <v>0</v>
      </c>
      <c r="FI91" s="460">
        <f t="shared" si="58"/>
        <v>0</v>
      </c>
      <c r="FJ91" s="458">
        <f t="shared" si="58"/>
        <v>0</v>
      </c>
      <c r="FK91" s="458">
        <f t="shared" si="58"/>
        <v>0</v>
      </c>
      <c r="FL91" s="458">
        <f t="shared" si="58"/>
        <v>0</v>
      </c>
      <c r="FM91" s="458">
        <f t="shared" si="58"/>
        <v>0</v>
      </c>
      <c r="FN91" s="458">
        <f t="shared" si="58"/>
        <v>0</v>
      </c>
      <c r="FO91" s="458">
        <f t="shared" si="58"/>
        <v>0</v>
      </c>
      <c r="FP91" s="458">
        <f t="shared" si="58"/>
        <v>0</v>
      </c>
      <c r="FQ91" s="458">
        <f t="shared" si="58"/>
        <v>0</v>
      </c>
      <c r="FR91" s="458">
        <f t="shared" si="58"/>
        <v>0</v>
      </c>
      <c r="FS91" s="458">
        <f t="shared" si="58"/>
        <v>0</v>
      </c>
      <c r="FT91" s="461">
        <f t="shared" si="58"/>
        <v>0</v>
      </c>
      <c r="FU91" s="460">
        <f t="shared" si="58"/>
        <v>0</v>
      </c>
      <c r="FV91" s="458">
        <f t="shared" si="58"/>
        <v>0</v>
      </c>
      <c r="FW91" s="458">
        <f t="shared" si="58"/>
        <v>0</v>
      </c>
      <c r="FX91" s="458">
        <f t="shared" si="58"/>
        <v>0</v>
      </c>
      <c r="FY91" s="458">
        <f t="shared" si="58"/>
        <v>0</v>
      </c>
      <c r="FZ91" s="458">
        <f t="shared" si="58"/>
        <v>0</v>
      </c>
      <c r="GA91" s="458">
        <f t="shared" si="58"/>
        <v>0</v>
      </c>
      <c r="GB91" s="458">
        <f t="shared" si="58"/>
        <v>0</v>
      </c>
      <c r="GC91" s="458">
        <f t="shared" si="58"/>
        <v>0</v>
      </c>
      <c r="GD91" s="458">
        <f t="shared" si="58"/>
        <v>0</v>
      </c>
      <c r="GE91" s="458">
        <f t="shared" si="58"/>
        <v>0</v>
      </c>
      <c r="GF91" s="461">
        <f t="shared" si="58"/>
        <v>0</v>
      </c>
      <c r="GG91" s="460">
        <f t="shared" si="58"/>
        <v>0</v>
      </c>
      <c r="GH91" s="458">
        <f t="shared" ref="GH91:GR91" si="59">COUNTIF(GH3:GH79,$G$99)</f>
        <v>0</v>
      </c>
      <c r="GI91" s="458">
        <f t="shared" si="59"/>
        <v>0</v>
      </c>
      <c r="GJ91" s="458">
        <f t="shared" si="59"/>
        <v>0</v>
      </c>
      <c r="GK91" s="458">
        <f t="shared" si="59"/>
        <v>0</v>
      </c>
      <c r="GL91" s="458">
        <f t="shared" si="59"/>
        <v>0</v>
      </c>
      <c r="GM91" s="458">
        <f t="shared" si="59"/>
        <v>0</v>
      </c>
      <c r="GN91" s="458">
        <f t="shared" si="59"/>
        <v>0</v>
      </c>
      <c r="GO91" s="458">
        <f t="shared" si="59"/>
        <v>0</v>
      </c>
      <c r="GP91" s="458">
        <f t="shared" si="59"/>
        <v>0</v>
      </c>
      <c r="GQ91" s="458">
        <f t="shared" si="59"/>
        <v>0</v>
      </c>
      <c r="GR91" s="461">
        <f t="shared" si="59"/>
        <v>0</v>
      </c>
      <c r="GW91" s="28"/>
      <c r="GY91" s="186">
        <v>1</v>
      </c>
      <c r="GZ91" s="481">
        <f>IF(COUNTIF($I3:$GR3,GZ$12)=0,0,HLOOKUP(GZ$12,$I3:$GR$87,$HO90,FALSE))</f>
        <v>0</v>
      </c>
      <c r="HA91" s="481">
        <f>IF(COUNTIF($I3:$GR3,HA$12)=0,0,HLOOKUP(HA$12,$I3:$GR$87,$HO90,FALSE))</f>
        <v>36</v>
      </c>
      <c r="HB91" s="481">
        <f>IF(COUNTIF($I3:$GR3,HB$12)=0,0,HLOOKUP(HB$12,$I3:$GR$87,$HO90,FALSE))</f>
        <v>0</v>
      </c>
      <c r="HC91" s="481">
        <f>IF(COUNTIF($I3:$GR3,HC$12)=0,0,HLOOKUP(HC$12,$I3:$GR$87,$HO90,FALSE))</f>
        <v>0</v>
      </c>
      <c r="HD91" s="481">
        <f>IF(COUNTIF($I3:$GR3,HD$12)=0,0,HLOOKUP(HD$12,$I3:$GR$87,$HO90,FALSE))</f>
        <v>0</v>
      </c>
      <c r="HE91" s="481">
        <f>IF(COUNTIF($I3:$GR3,HE$12)=0,0,HLOOKUP(HE$12,$I3:$GR$87,$HO90,FALSE))</f>
        <v>0</v>
      </c>
      <c r="HF91" s="481">
        <f>IF(COUNTIF($I3:$GR3,"X")=0,0,HLOOKUP("X",$I3:$GR$87,$HO90,FALSE))</f>
        <v>101</v>
      </c>
      <c r="HG91" s="380"/>
      <c r="HH91" s="186" t="s">
        <v>109</v>
      </c>
      <c r="HI91" s="481">
        <f>IF(GZ91=0,0,IF(AND(GZ91&lt;&gt;0,HA91=0),SUM(INDEX($I3:$GR3,1,GZ91):INDEX($I3:$GR3,1,$HF91)),SUM(INDEX($I3:$GR3,1,GZ91):INDEX($I3:$GR3,1,HA91))))</f>
        <v>0</v>
      </c>
      <c r="HJ91" s="481">
        <f>IF(HA91=0,0,IF(AND(HA91&lt;&gt;0,HB91=0),SUM(INDEX($I3:$GR3,1,HA91):INDEX($I3:$GR3,1,$HF91)),SUM(INDEX($I3:$GR3,1,HA91):INDEX($I3:$GR3,1,HB91))))</f>
        <v>1140</v>
      </c>
      <c r="HK91" s="481">
        <f>IF(HB91=0,0,IF(AND(HB91&lt;&gt;0,HC91=0),SUM(INDEX($I3:$GR3,1,HB91):INDEX($I3:$GR3,1,$HF91)),SUM(INDEX($I3:$GR3,1,HB91):INDEX($I3:$GR3,1,HC91))))</f>
        <v>0</v>
      </c>
      <c r="HL91" s="481">
        <f>IF(HC91=0,0,IF(AND(HC91&lt;&gt;0,HD91=0),SUM(INDEX($I3:$GR3,1,HC91):INDEX($I3:$GR3,1,$HF91)),SUM(INDEX($I3:$GR3,1,HC91):INDEX($I3:$GR3,1,HD91))))</f>
        <v>0</v>
      </c>
      <c r="HM91" s="481">
        <f>IF(HD91=0,0,IF(AND(HD91&lt;&gt;0,HE91=0),SUM(INDEX($I3:$GR3,1,HD91):INDEX($I3:$GR3,1,$HF91)),SUM(INDEX($I3:$GR3,1,HD91):INDEX($I3:$GR3,1,HE91))))</f>
        <v>0</v>
      </c>
      <c r="HN91" s="481">
        <f>IF(HE91=0,0,IF(AND(HE91&lt;&gt;0,GZ91=0),SUM(INDEX($I3:$GR3,1,HE91):INDEX($I3:$GR3,1,$HF91)),SUM(INDEX($I3:$GR3,1,HE91):INDEX($I3:$GR3,1,GZ91))))</f>
        <v>0</v>
      </c>
      <c r="HO91" s="186">
        <v>84</v>
      </c>
      <c r="HP91" s="381"/>
      <c r="HQ91" s="521" t="s">
        <v>109</v>
      </c>
      <c r="HR91" s="435">
        <f>IF(AND(GZ91=0,HA91=0),0,IF(AND(GZ91=0,HA91&lt;&gt;0),COUNTIF(INDEX($I$3:$GR$79,$GY91,GZ91+1):INDEX($I$3:$GR$79,$GY91,HA91),"STK")+COUNTIF(INDEX($I$3:$GR$79,$GY91,GZ91+1):INDEX($I$3:$GR$79,$GY91,HA91),"SB"),IF(AND(GZ91&lt;&gt;0,HA91=0),COUNTIF(INDEX($I$3:$GR$79,$GY91,GZ91):INDEX($I$3:$GR$79,$GY91,HF91),"STK")+COUNTIF(INDEX($I$3:$GR$79,$GY91,GZ91):INDEX($I$3:$GR$79,$GY91,HF91),"SB"),COUNTIF(INDEX($I$3:$GR$79,$GY91,GZ91):INDEX($I$3:$GR$79,$GY91,HA91),"STK")+COUNTIF(INDEX($I$3:$GR$79,$GY91,GZ91):INDEX($I$3:$GR$79,$GY91,HA91),"SB"))))</f>
        <v>35</v>
      </c>
      <c r="HS91" s="405">
        <f>IF(AND(HA91=0,HB91=0),0,IF(AND(HA91=0,HB91&lt;&gt;0),COUNTIF(INDEX($I$3:$GR$79,$GY91,HA91+1):INDEX($I$3:$GR$79,$GY91,HB91),"STK")+COUNTIF(INDEX($I$3:$GR$79,$GY91,HA91+1):INDEX($I$3:$GR$79,$GY91,HB91),"SB"),IF(AND(HA91&lt;&gt;0,HB91=0),COUNTIF(INDEX($I$3:$GR$79,$GY91,HA91):INDEX($I$3:$GR$79,$GY91,HF91),"STK")+COUNTIF(INDEX($I$3:$GR$79,$GY91,HA91):INDEX($I$3:$GR$79,$GY91,HF91),"SB"),COUNTIF(INDEX($I$3:$GR$79,$GY91,HA91):INDEX($I$3:$GR$79,$GY91,HB91),"STK")+COUNTIF(INDEX($I$3:$GR$79,$GY91,HA91):INDEX($I$3:$GR$79,$GY91,HB91),"SB"))))</f>
        <v>14</v>
      </c>
      <c r="HT91" s="406">
        <f>IF(AND(HB91=0,HC91=0),0,IF(AND(HB91=0,HC91&lt;&gt;0),COUNTIF(INDEX($I$3:$GR$79,$GY91,HB91+1):INDEX($I$3:$GR$79,$GY91,HC91),"STK")+COUNTIF(INDEX($I$3:$GR$79,$GY91,HB91+1):INDEX($I$3:$GR$79,$GY91,HC91),"SB"),IF(AND(HB91&lt;&gt;0,HC91=0),COUNTIF(INDEX($I$3:$GR$79,$GY91,HB91):INDEX($I$3:$GR$79,$GY91,HF91),"STK")+COUNTIF(INDEX($I$3:$GR$79,$GY91,HB91):INDEX($I$3:$GR$79,$GY91,HF91),"SB"),COUNTIF(INDEX($I$3:$GR$79,$GY91,HB91):INDEX($I$3:$GR$79,$GY91,HC91),"STK")+COUNTIF(INDEX($I$3:$GR$79,$GY91,HB91):INDEX($I$3:$GR$79,$GY91,HC91),"SB"))))</f>
        <v>0</v>
      </c>
      <c r="HU91" s="405">
        <f>IF(AND(HC91=0,HD91=0),0,IF(AND(HC91=0,HD91&lt;&gt;0),COUNTIF(INDEX($I$3:$GR$79,$GY91,HC91+1):INDEX($I$3:$GR$79,$GY91,HD91),"STK")+COUNTIF(INDEX($I$3:$GR$79,$GY91,HC91+1):INDEX($I$3:$GR$79,$GY91,HD91),"SB"),IF(AND(HC91&lt;&gt;0,HD91=0),COUNTIF(INDEX($I$3:$GR$79,$GY91,HC91):INDEX($I$3:$GR$79,$GY91,HF91),"STK")+COUNTIF(INDEX($I$3:$GR$79,$GY91,HC91):INDEX($I$3:$GR$79,$GY91,HF91),"SB"),COUNTIF(INDEX($I$3:$GR$79,$GY91,HC91):INDEX($I$3:$GR$79,$GY91,HD91),"STK")+COUNTIF(INDEX($I$3:$GR$79,$GY91,HC91):INDEX($I$3:$GR$79,$GY91,HD91),"SB"))))</f>
        <v>0</v>
      </c>
      <c r="HV91" s="701">
        <f>IF(AND(HD91=0,HE91=0),0,IF(AND(HD91=0,HE91&lt;&gt;0),COUNTIF(INDEX($I$3:$GR$79,$GY91,HD91+1):INDEX($I$3:$GR$79,$GY91,HE91),"STK")+COUNTIF(INDEX($I$3:$GR$79,$GY91,HD91+1):INDEX($I$3:$GR$79,$GY91,HE91),"SB"),IF(AND(HD91&lt;&gt;0,HE91=0),COUNTIF(INDEX($I$3:$GR$79,$GY91,HD91):INDEX($I$3:$GR$79,$GY91,HF91),"STK")+COUNTIF(INDEX($I$3:$GR$79,$GY91,HD91):INDEX($I$3:$GR$79,$GY91,HF91),"SB"),COUNTIF(INDEX($I$3:$GR$79,$GY91,HD91):INDEX($I$3:$GR$79,$GY91,HE91),"STK")+COUNTIF(INDEX($I$3:$GR$79,$GY91,HD91):INDEX($I$3:$GR$79,$GY91,HE91),"SB"))))</f>
        <v>0</v>
      </c>
      <c r="HW91" s="405">
        <f>IF(AND(HE91=0,GZ91=0),0,IF(AND(HE91=0,GZ91&lt;&gt;0),COUNTIF(INDEX($I$3:$GR$79,$GY91,HE91+1):INDEX($I$3:$GR$79,$GY91,GZ91),"STK")+COUNTIF(INDEX($I$3:$GR$79,$GY91,HE91+1):INDEX($I$3:$GR$79,$GY91,GZ91),"SB"),IF(AND(HE91&lt;&gt;0,GZ91=0),COUNTIF(INDEX($I$3:$GR$79,$GY91,HE91):INDEX($I$3:$GR$79,$GY91,HF91),"STK")+COUNTIF(INDEX($I$3:$GR$79,$GY91,HE91):INDEX($I$3:$GR$79,$GY91,HF91),"SB"),COUNTIF(INDEX($I$3:$GR$79,$GY91,HE91):INDEX($I$3:$GR$79,$GY91,GZ91),"STK")+COUNTIF(INDEX($I$3:$GR$79,$GY91,HE91):INDEX($I$3:$GR$79,$GY91,GZ91),"SB"))))</f>
        <v>0</v>
      </c>
      <c r="HX91" s="382">
        <f t="shared" ref="HX91:HX122" si="60">COUNTIF(I3:GR3,"STK")+COUNTIF(I3:GR3,"SB")</f>
        <v>49</v>
      </c>
      <c r="HY91" s="186" t="s">
        <v>109</v>
      </c>
      <c r="HZ91" s="481">
        <f>IF(GZ91=0,0,IF(AND(GZ91&lt;&gt;0,HA91=0),HF91-GZ91-5-HR91,HA91-GZ91-5-HR91))</f>
        <v>0</v>
      </c>
      <c r="IA91" s="481">
        <f>IF(HA91=0,0,IF(AND(HA91&lt;&gt;0,HB91=0),HF91-HA91-5-HS91,HB91-HA91-5-HS91))</f>
        <v>46</v>
      </c>
      <c r="IB91" s="481">
        <f>IF(HB91=0,0,IF(AND(HB91&lt;&gt;0,HC91=0),HF91-HB91-5-HT91,HC91-HB91-5-HT91))</f>
        <v>0</v>
      </c>
      <c r="IC91" s="481">
        <f>IF(HC91=0,0,IF(AND(HC91&lt;&gt;0,HD91=0),HF91-HC91-5-HU91,HD91-HC91-5-HU91))</f>
        <v>0</v>
      </c>
      <c r="ID91" s="481">
        <f>IF(HD91=0,0,IF(AND(HD91&lt;&gt;0,HE91=0),HF91-HD91-5-HV91,HE91-HD91-5-HV91))</f>
        <v>0</v>
      </c>
      <c r="IE91" s="481">
        <f>IF(HE91=0,0,IF(AND(HE91&lt;&gt;0,GZ91=0),HF91-HE91-5-HW91,GZ91-HE91-5-HW91))</f>
        <v>0</v>
      </c>
    </row>
    <row r="92" spans="1:240" ht="15.75" customHeight="1" thickBot="1" x14ac:dyDescent="0.25">
      <c r="E92" s="22">
        <v>2021</v>
      </c>
      <c r="F92" s="22">
        <v>13</v>
      </c>
      <c r="G92" s="252">
        <v>13</v>
      </c>
      <c r="H92" s="722" t="s">
        <v>225</v>
      </c>
      <c r="I92" s="642">
        <f>COUNTIF(I3:I79,"=$E$100")</f>
        <v>0</v>
      </c>
      <c r="J92" s="642">
        <f t="shared" ref="J92:T92" si="61">COUNTIF(J3:J79,"=$E$100")</f>
        <v>0</v>
      </c>
      <c r="K92" s="642">
        <f t="shared" si="61"/>
        <v>0</v>
      </c>
      <c r="L92" s="642">
        <f t="shared" si="61"/>
        <v>0</v>
      </c>
      <c r="M92" s="642">
        <f t="shared" si="61"/>
        <v>0</v>
      </c>
      <c r="N92" s="642">
        <f t="shared" si="61"/>
        <v>0</v>
      </c>
      <c r="O92" s="642">
        <f t="shared" si="61"/>
        <v>0</v>
      </c>
      <c r="P92" s="642">
        <f t="shared" si="61"/>
        <v>0</v>
      </c>
      <c r="Q92" s="642">
        <f t="shared" si="61"/>
        <v>0</v>
      </c>
      <c r="R92" s="642">
        <f t="shared" si="61"/>
        <v>0</v>
      </c>
      <c r="S92" s="642">
        <f t="shared" si="61"/>
        <v>0</v>
      </c>
      <c r="T92" s="643">
        <f t="shared" si="61"/>
        <v>0</v>
      </c>
      <c r="U92" s="644">
        <f>COUNTIF(U3:U79,"=$E$100")</f>
        <v>0</v>
      </c>
      <c r="V92" s="645">
        <f t="shared" ref="V92" si="62">COUNTIF(V3:V79,"=$E$100")</f>
        <v>0</v>
      </c>
      <c r="W92" s="645">
        <f>COUNTIF(W3:W79,$E$100)</f>
        <v>1</v>
      </c>
      <c r="X92" s="645">
        <f t="shared" ref="X92:CI92" si="63">COUNTIF(X3:X79,$E$100)</f>
        <v>0</v>
      </c>
      <c r="Y92" s="645">
        <f t="shared" si="63"/>
        <v>0</v>
      </c>
      <c r="Z92" s="645">
        <f t="shared" si="63"/>
        <v>3</v>
      </c>
      <c r="AA92" s="645">
        <f t="shared" si="63"/>
        <v>3</v>
      </c>
      <c r="AB92" s="645">
        <f t="shared" si="63"/>
        <v>3</v>
      </c>
      <c r="AC92" s="645">
        <f t="shared" si="63"/>
        <v>1</v>
      </c>
      <c r="AD92" s="645">
        <f t="shared" si="63"/>
        <v>1</v>
      </c>
      <c r="AE92" s="645">
        <f t="shared" si="63"/>
        <v>4</v>
      </c>
      <c r="AF92" s="646">
        <f t="shared" si="63"/>
        <v>4</v>
      </c>
      <c r="AG92" s="644">
        <f t="shared" si="63"/>
        <v>4</v>
      </c>
      <c r="AH92" s="645">
        <f t="shared" si="63"/>
        <v>4</v>
      </c>
      <c r="AI92" s="645">
        <f t="shared" si="63"/>
        <v>4</v>
      </c>
      <c r="AJ92" s="645">
        <f t="shared" si="63"/>
        <v>4</v>
      </c>
      <c r="AK92" s="645">
        <f t="shared" si="63"/>
        <v>4</v>
      </c>
      <c r="AL92" s="645">
        <f t="shared" si="63"/>
        <v>4</v>
      </c>
      <c r="AM92" s="645">
        <f t="shared" si="63"/>
        <v>4</v>
      </c>
      <c r="AN92" s="645">
        <f t="shared" si="63"/>
        <v>4</v>
      </c>
      <c r="AO92" s="645">
        <f t="shared" si="63"/>
        <v>4</v>
      </c>
      <c r="AP92" s="645">
        <f t="shared" si="63"/>
        <v>4</v>
      </c>
      <c r="AQ92" s="645">
        <f t="shared" si="63"/>
        <v>4</v>
      </c>
      <c r="AR92" s="646">
        <f t="shared" si="63"/>
        <v>4</v>
      </c>
      <c r="AS92" s="644">
        <f t="shared" si="63"/>
        <v>4</v>
      </c>
      <c r="AT92" s="645">
        <f t="shared" si="63"/>
        <v>4</v>
      </c>
      <c r="AU92" s="645">
        <f t="shared" si="63"/>
        <v>4</v>
      </c>
      <c r="AV92" s="645">
        <f t="shared" si="63"/>
        <v>4</v>
      </c>
      <c r="AW92" s="645">
        <f t="shared" si="63"/>
        <v>4</v>
      </c>
      <c r="AX92" s="645">
        <f t="shared" si="63"/>
        <v>4</v>
      </c>
      <c r="AY92" s="645">
        <f t="shared" si="63"/>
        <v>4</v>
      </c>
      <c r="AZ92" s="645">
        <f t="shared" si="63"/>
        <v>4</v>
      </c>
      <c r="BA92" s="645">
        <f t="shared" si="63"/>
        <v>4</v>
      </c>
      <c r="BB92" s="645">
        <f t="shared" si="63"/>
        <v>4</v>
      </c>
      <c r="BC92" s="645">
        <f t="shared" si="63"/>
        <v>4</v>
      </c>
      <c r="BD92" s="646">
        <f t="shared" si="63"/>
        <v>4</v>
      </c>
      <c r="BE92" s="644">
        <f t="shared" si="63"/>
        <v>4</v>
      </c>
      <c r="BF92" s="645">
        <f t="shared" si="63"/>
        <v>4</v>
      </c>
      <c r="BG92" s="645">
        <f t="shared" si="63"/>
        <v>4</v>
      </c>
      <c r="BH92" s="645">
        <f t="shared" si="63"/>
        <v>4</v>
      </c>
      <c r="BI92" s="645">
        <f t="shared" si="63"/>
        <v>4</v>
      </c>
      <c r="BJ92" s="645">
        <f t="shared" si="63"/>
        <v>4</v>
      </c>
      <c r="BK92" s="645">
        <f t="shared" si="63"/>
        <v>4</v>
      </c>
      <c r="BL92" s="645">
        <f t="shared" si="63"/>
        <v>4</v>
      </c>
      <c r="BM92" s="645">
        <f t="shared" si="63"/>
        <v>4</v>
      </c>
      <c r="BN92" s="645">
        <f t="shared" si="63"/>
        <v>4</v>
      </c>
      <c r="BO92" s="645">
        <f t="shared" si="63"/>
        <v>4</v>
      </c>
      <c r="BP92" s="646">
        <f t="shared" si="63"/>
        <v>4</v>
      </c>
      <c r="BQ92" s="644">
        <f t="shared" si="63"/>
        <v>4</v>
      </c>
      <c r="BR92" s="645">
        <f t="shared" si="63"/>
        <v>4</v>
      </c>
      <c r="BS92" s="645">
        <f t="shared" si="63"/>
        <v>4</v>
      </c>
      <c r="BT92" s="645">
        <f t="shared" si="63"/>
        <v>4</v>
      </c>
      <c r="BU92" s="645">
        <f t="shared" si="63"/>
        <v>4</v>
      </c>
      <c r="BV92" s="645">
        <f t="shared" si="63"/>
        <v>4</v>
      </c>
      <c r="BW92" s="645">
        <f t="shared" si="63"/>
        <v>4</v>
      </c>
      <c r="BX92" s="645">
        <f t="shared" si="63"/>
        <v>4</v>
      </c>
      <c r="BY92" s="645">
        <f t="shared" si="63"/>
        <v>4</v>
      </c>
      <c r="BZ92" s="645">
        <f t="shared" si="63"/>
        <v>4</v>
      </c>
      <c r="CA92" s="645">
        <f t="shared" si="63"/>
        <v>4</v>
      </c>
      <c r="CB92" s="646">
        <f t="shared" si="63"/>
        <v>4</v>
      </c>
      <c r="CC92" s="644">
        <f t="shared" si="63"/>
        <v>4</v>
      </c>
      <c r="CD92" s="645">
        <f t="shared" si="63"/>
        <v>4</v>
      </c>
      <c r="CE92" s="645">
        <f t="shared" si="63"/>
        <v>4</v>
      </c>
      <c r="CF92" s="645">
        <f t="shared" si="63"/>
        <v>4</v>
      </c>
      <c r="CG92" s="645">
        <f t="shared" si="63"/>
        <v>4</v>
      </c>
      <c r="CH92" s="645">
        <f t="shared" si="63"/>
        <v>4</v>
      </c>
      <c r="CI92" s="645">
        <f t="shared" si="63"/>
        <v>4</v>
      </c>
      <c r="CJ92" s="645">
        <f t="shared" ref="CJ92:EU92" si="64">COUNTIF(CJ3:CJ79,$E$100)</f>
        <v>4</v>
      </c>
      <c r="CK92" s="645">
        <f t="shared" si="64"/>
        <v>4</v>
      </c>
      <c r="CL92" s="645">
        <f t="shared" si="64"/>
        <v>4</v>
      </c>
      <c r="CM92" s="645">
        <f t="shared" si="64"/>
        <v>4</v>
      </c>
      <c r="CN92" s="646">
        <f t="shared" si="64"/>
        <v>4</v>
      </c>
      <c r="CO92" s="647">
        <f t="shared" si="64"/>
        <v>4</v>
      </c>
      <c r="CP92" s="648">
        <f t="shared" si="64"/>
        <v>4</v>
      </c>
      <c r="CQ92" s="648">
        <f t="shared" si="64"/>
        <v>4</v>
      </c>
      <c r="CR92" s="648">
        <f t="shared" si="64"/>
        <v>4</v>
      </c>
      <c r="CS92" s="648">
        <f t="shared" si="64"/>
        <v>4</v>
      </c>
      <c r="CT92" s="648">
        <f t="shared" si="64"/>
        <v>4</v>
      </c>
      <c r="CU92" s="648">
        <f t="shared" si="64"/>
        <v>4</v>
      </c>
      <c r="CV92" s="648">
        <f t="shared" si="64"/>
        <v>4</v>
      </c>
      <c r="CW92" s="648">
        <f t="shared" si="64"/>
        <v>4</v>
      </c>
      <c r="CX92" s="648">
        <f t="shared" si="64"/>
        <v>4</v>
      </c>
      <c r="CY92" s="648">
        <f t="shared" si="64"/>
        <v>4</v>
      </c>
      <c r="CZ92" s="649">
        <f t="shared" si="64"/>
        <v>4</v>
      </c>
      <c r="DA92" s="647">
        <f t="shared" si="64"/>
        <v>4</v>
      </c>
      <c r="DB92" s="648">
        <f t="shared" si="64"/>
        <v>4</v>
      </c>
      <c r="DC92" s="648">
        <f t="shared" si="64"/>
        <v>4</v>
      </c>
      <c r="DD92" s="648">
        <f t="shared" si="64"/>
        <v>4</v>
      </c>
      <c r="DE92" s="648">
        <f t="shared" si="64"/>
        <v>4</v>
      </c>
      <c r="DF92" s="648">
        <f t="shared" si="64"/>
        <v>4</v>
      </c>
      <c r="DG92" s="648">
        <f t="shared" si="64"/>
        <v>4</v>
      </c>
      <c r="DH92" s="648">
        <f t="shared" si="64"/>
        <v>4</v>
      </c>
      <c r="DI92" s="648">
        <f t="shared" si="64"/>
        <v>4</v>
      </c>
      <c r="DJ92" s="648">
        <f t="shared" si="64"/>
        <v>4</v>
      </c>
      <c r="DK92" s="648">
        <f t="shared" si="64"/>
        <v>4</v>
      </c>
      <c r="DL92" s="649">
        <f t="shared" si="64"/>
        <v>4</v>
      </c>
      <c r="DM92" s="647">
        <f t="shared" si="64"/>
        <v>4</v>
      </c>
      <c r="DN92" s="648">
        <f t="shared" si="64"/>
        <v>4</v>
      </c>
      <c r="DO92" s="648">
        <f t="shared" si="64"/>
        <v>4</v>
      </c>
      <c r="DP92" s="648">
        <f t="shared" si="64"/>
        <v>4</v>
      </c>
      <c r="DQ92" s="648">
        <f t="shared" si="64"/>
        <v>4</v>
      </c>
      <c r="DR92" s="648">
        <f t="shared" si="64"/>
        <v>4</v>
      </c>
      <c r="DS92" s="648">
        <f t="shared" si="64"/>
        <v>4</v>
      </c>
      <c r="DT92" s="648">
        <f t="shared" si="64"/>
        <v>4</v>
      </c>
      <c r="DU92" s="648">
        <f t="shared" si="64"/>
        <v>4</v>
      </c>
      <c r="DV92" s="648">
        <f t="shared" si="64"/>
        <v>4</v>
      </c>
      <c r="DW92" s="648">
        <f t="shared" si="64"/>
        <v>4</v>
      </c>
      <c r="DX92" s="649">
        <f t="shared" si="64"/>
        <v>4</v>
      </c>
      <c r="DY92" s="647">
        <f t="shared" si="64"/>
        <v>4</v>
      </c>
      <c r="DZ92" s="648">
        <f t="shared" si="64"/>
        <v>4</v>
      </c>
      <c r="EA92" s="648">
        <f t="shared" si="64"/>
        <v>4</v>
      </c>
      <c r="EB92" s="648">
        <f t="shared" si="64"/>
        <v>4</v>
      </c>
      <c r="EC92" s="648">
        <f t="shared" si="64"/>
        <v>4</v>
      </c>
      <c r="ED92" s="648">
        <f t="shared" si="64"/>
        <v>4</v>
      </c>
      <c r="EE92" s="648">
        <f t="shared" si="64"/>
        <v>4</v>
      </c>
      <c r="EF92" s="648">
        <f t="shared" si="64"/>
        <v>4</v>
      </c>
      <c r="EG92" s="648">
        <f t="shared" si="64"/>
        <v>4</v>
      </c>
      <c r="EH92" s="648">
        <f t="shared" si="64"/>
        <v>4</v>
      </c>
      <c r="EI92" s="648">
        <f t="shared" si="64"/>
        <v>4</v>
      </c>
      <c r="EJ92" s="649">
        <f t="shared" si="64"/>
        <v>4</v>
      </c>
      <c r="EK92" s="647">
        <f t="shared" si="64"/>
        <v>4</v>
      </c>
      <c r="EL92" s="648">
        <f t="shared" si="64"/>
        <v>4</v>
      </c>
      <c r="EM92" s="648">
        <f t="shared" si="64"/>
        <v>4</v>
      </c>
      <c r="EN92" s="648">
        <f t="shared" si="64"/>
        <v>4</v>
      </c>
      <c r="EO92" s="648">
        <f t="shared" si="64"/>
        <v>4</v>
      </c>
      <c r="EP92" s="648">
        <f t="shared" si="64"/>
        <v>4</v>
      </c>
      <c r="EQ92" s="648">
        <f t="shared" si="64"/>
        <v>2</v>
      </c>
      <c r="ER92" s="648">
        <f t="shared" si="64"/>
        <v>2</v>
      </c>
      <c r="ES92" s="648">
        <f t="shared" si="64"/>
        <v>2</v>
      </c>
      <c r="ET92" s="648">
        <f t="shared" si="64"/>
        <v>2</v>
      </c>
      <c r="EU92" s="648">
        <f t="shared" si="64"/>
        <v>2</v>
      </c>
      <c r="EV92" s="649">
        <f t="shared" ref="EV92:GR92" si="65">COUNTIF(EV3:EV79,$E$100)</f>
        <v>2</v>
      </c>
      <c r="EW92" s="647">
        <f t="shared" si="65"/>
        <v>2</v>
      </c>
      <c r="EX92" s="648">
        <f t="shared" si="65"/>
        <v>2</v>
      </c>
      <c r="EY92" s="648">
        <f t="shared" si="65"/>
        <v>2</v>
      </c>
      <c r="EZ92" s="648">
        <f t="shared" si="65"/>
        <v>2</v>
      </c>
      <c r="FA92" s="648">
        <f t="shared" si="65"/>
        <v>2</v>
      </c>
      <c r="FB92" s="648">
        <f t="shared" si="65"/>
        <v>2</v>
      </c>
      <c r="FC92" s="648">
        <f t="shared" si="65"/>
        <v>2</v>
      </c>
      <c r="FD92" s="648">
        <f t="shared" si="65"/>
        <v>2</v>
      </c>
      <c r="FE92" s="648">
        <f t="shared" si="65"/>
        <v>1</v>
      </c>
      <c r="FF92" s="648">
        <f t="shared" si="65"/>
        <v>1</v>
      </c>
      <c r="FG92" s="648">
        <f t="shared" si="65"/>
        <v>0</v>
      </c>
      <c r="FH92" s="649">
        <f t="shared" si="65"/>
        <v>0</v>
      </c>
      <c r="FI92" s="647">
        <f t="shared" si="65"/>
        <v>0</v>
      </c>
      <c r="FJ92" s="648">
        <f t="shared" si="65"/>
        <v>0</v>
      </c>
      <c r="FK92" s="648">
        <f t="shared" si="65"/>
        <v>0</v>
      </c>
      <c r="FL92" s="648">
        <f t="shared" si="65"/>
        <v>0</v>
      </c>
      <c r="FM92" s="648">
        <f t="shared" si="65"/>
        <v>0</v>
      </c>
      <c r="FN92" s="648">
        <f t="shared" si="65"/>
        <v>0</v>
      </c>
      <c r="FO92" s="648">
        <f t="shared" si="65"/>
        <v>0</v>
      </c>
      <c r="FP92" s="648">
        <f t="shared" si="65"/>
        <v>0</v>
      </c>
      <c r="FQ92" s="648">
        <f t="shared" si="65"/>
        <v>0</v>
      </c>
      <c r="FR92" s="648">
        <f t="shared" si="65"/>
        <v>0</v>
      </c>
      <c r="FS92" s="648">
        <f t="shared" si="65"/>
        <v>0</v>
      </c>
      <c r="FT92" s="649">
        <f t="shared" si="65"/>
        <v>0</v>
      </c>
      <c r="FU92" s="647">
        <f t="shared" si="65"/>
        <v>0</v>
      </c>
      <c r="FV92" s="648">
        <f t="shared" si="65"/>
        <v>0</v>
      </c>
      <c r="FW92" s="648">
        <f t="shared" si="65"/>
        <v>0</v>
      </c>
      <c r="FX92" s="648">
        <f t="shared" si="65"/>
        <v>0</v>
      </c>
      <c r="FY92" s="648">
        <f t="shared" si="65"/>
        <v>0</v>
      </c>
      <c r="FZ92" s="648">
        <f t="shared" si="65"/>
        <v>0</v>
      </c>
      <c r="GA92" s="648">
        <f t="shared" si="65"/>
        <v>0</v>
      </c>
      <c r="GB92" s="648">
        <f t="shared" si="65"/>
        <v>0</v>
      </c>
      <c r="GC92" s="648">
        <f t="shared" si="65"/>
        <v>0</v>
      </c>
      <c r="GD92" s="648">
        <f t="shared" si="65"/>
        <v>0</v>
      </c>
      <c r="GE92" s="648">
        <f t="shared" si="65"/>
        <v>0</v>
      </c>
      <c r="GF92" s="649">
        <f t="shared" si="65"/>
        <v>0</v>
      </c>
      <c r="GG92" s="647">
        <f t="shared" si="65"/>
        <v>0</v>
      </c>
      <c r="GH92" s="648">
        <f t="shared" si="65"/>
        <v>0</v>
      </c>
      <c r="GI92" s="648">
        <f t="shared" si="65"/>
        <v>0</v>
      </c>
      <c r="GJ92" s="648">
        <f t="shared" si="65"/>
        <v>0</v>
      </c>
      <c r="GK92" s="648">
        <f t="shared" si="65"/>
        <v>0</v>
      </c>
      <c r="GL92" s="648">
        <f t="shared" si="65"/>
        <v>0</v>
      </c>
      <c r="GM92" s="648">
        <f t="shared" si="65"/>
        <v>0</v>
      </c>
      <c r="GN92" s="648">
        <f t="shared" si="65"/>
        <v>0</v>
      </c>
      <c r="GO92" s="648">
        <f t="shared" si="65"/>
        <v>0</v>
      </c>
      <c r="GP92" s="648">
        <f t="shared" si="65"/>
        <v>0</v>
      </c>
      <c r="GQ92" s="648">
        <f t="shared" si="65"/>
        <v>0</v>
      </c>
      <c r="GR92" s="649">
        <f t="shared" si="65"/>
        <v>0</v>
      </c>
      <c r="GW92" s="28"/>
      <c r="GY92" s="186">
        <v>2</v>
      </c>
      <c r="GZ92" s="481">
        <f>IF(COUNTIF($I4:$GR4,GZ$12)=0,0,HLOOKUP(GZ$12,$I4:$GR$87,$HO91,FALSE))</f>
        <v>0</v>
      </c>
      <c r="HA92" s="481">
        <f>IF(COUNTIF($I4:$GR4,HA$12)=0,0,HLOOKUP(HA$12,$I4:$GR$87,$HO91,FALSE))</f>
        <v>0</v>
      </c>
      <c r="HB92" s="481">
        <f>IF(COUNTIF($I4:$GR4,HB$12)=0,0,HLOOKUP(HB$12,$I4:$GR$87,$HO91,FALSE))</f>
        <v>0</v>
      </c>
      <c r="HC92" s="481">
        <f>IF(COUNTIF($I4:$GR4,HC$12)=0,0,HLOOKUP(HC$12,$I4:$GR$87,$HO91,FALSE))</f>
        <v>0</v>
      </c>
      <c r="HD92" s="481">
        <f>IF(COUNTIF($I4:$GR4,HD$12)=0,0,HLOOKUP(HD$12,$I4:$GR$87,$HO91,FALSE))</f>
        <v>0</v>
      </c>
      <c r="HE92" s="481">
        <f>IF(COUNTIF($I4:$GR4,HE$12)=0,0,HLOOKUP(HE$12,$I4:$GR$87,$HO91,FALSE))</f>
        <v>34</v>
      </c>
      <c r="HF92" s="481">
        <f>IF(COUNTIF($I4:$GR4,"X")=0,0,HLOOKUP("X",$I4:$GR$87,$HO91,FALSE))</f>
        <v>101</v>
      </c>
      <c r="HG92" s="380"/>
      <c r="HH92" s="186" t="s">
        <v>110</v>
      </c>
      <c r="HI92" s="481">
        <f>IF(GZ92=0,0,IF(AND(GZ92&lt;&gt;0,HA92=0),SUM(INDEX($I4:$GR4,1,GZ92):INDEX($I4:$GR4,1,$HF92)),SUM(INDEX($I4:$GR4,1,GZ92):INDEX($I4:$GR4,1,HA92))))</f>
        <v>0</v>
      </c>
      <c r="HJ92" s="481">
        <f>IF(HA92=0,0,IF(AND(HA92&lt;&gt;0,HB92=0),SUM(INDEX($I4:$GR4,1,HA92):INDEX($I4:$GR4,1,$HF92)),SUM(INDEX($I4:$GR4,1,HA92):INDEX($I4:$GR4,1,HB92))))</f>
        <v>0</v>
      </c>
      <c r="HK92" s="481">
        <f>IF(HB92=0,0,IF(AND(HB92&lt;&gt;0,HC92=0),SUM(INDEX($I4:$GR4,1,HB92):INDEX($I4:$GR4,1,$HF92)),SUM(INDEX($I4:$GR4,1,HB92):INDEX($I4:$GR4,1,HC92))))</f>
        <v>0</v>
      </c>
      <c r="HL92" s="481">
        <f>IF(HC92=0,0,IF(AND(HC92&lt;&gt;0,HD92=0),SUM(INDEX($I4:$GR4,1,HC92):INDEX($I4:$GR4,1,$HF92)),SUM(INDEX($I4:$GR4,1,HC92):INDEX($I4:$GR4,1,HD92))))</f>
        <v>0</v>
      </c>
      <c r="HM92" s="481">
        <f>IF(HD92=0,0,IF(AND(HD92&lt;&gt;0,HE92=0),SUM(INDEX($I4:$GR4,1,HD92):INDEX($I4:$GR4,1,$HF92)),SUM(INDEX($I4:$GR4,1,HD92):INDEX($I4:$GR4,1,HE92))))</f>
        <v>0</v>
      </c>
      <c r="HN92" s="481">
        <f>IF(HE92=0,0,IF(AND(HE92&lt;&gt;0,GZ92=0),SUM(INDEX($I4:$GR4,1,HE92):INDEX($I4:$GR4,1,$HF92)),SUM(INDEX($I4:$GR4,1,HE92):INDEX($I4:$GR4,1,GZ92))))</f>
        <v>1035</v>
      </c>
      <c r="HO92" s="186">
        <v>83</v>
      </c>
      <c r="HP92" s="381"/>
      <c r="HQ92" s="521" t="s">
        <v>110</v>
      </c>
      <c r="HR92" s="435">
        <f>IF(AND(GZ92=0,HA92=0),0,IF(AND(GZ92=0,HA92&lt;&gt;0),COUNTIF(INDEX($I$3:$GR$79,$GY92,GZ92+1):INDEX($I$3:$GR$79,$GY92,HA92),"STK")+COUNTIF(INDEX($I$3:$GR$79,$GY92,GZ92+1):INDEX($I$3:$GR$79,$GY92,HA92),"SB"),IF(AND(GZ92&lt;&gt;0,HA92=0),COUNTIF(INDEX($I$3:$GR$79,$GY92,GZ92):INDEX($I$3:$GR$79,$GY92,HF92),"STK")+COUNTIF(INDEX($I$3:$GR$79,$GY92,GZ92):INDEX($I$3:$GR$79,$GY92,HF92),"SB"),COUNTIF(INDEX($I$3:$GR$79,$GY92,GZ92):INDEX($I$3:$GR$79,$GY92,HA92),"STK")+COUNTIF(INDEX($I$3:$GR$79,$GY92,GZ92):INDEX($I$3:$GR$79,$GY92,HA92),"SB"))))</f>
        <v>0</v>
      </c>
      <c r="HS92" s="405">
        <f>IF(AND(HA92=0,HB92=0),0,IF(AND(HA92=0,HB92&lt;&gt;0),COUNTIF(INDEX($I$3:$GR$79,$GY92,HA92+1):INDEX($I$3:$GR$79,$GY92,HB92),"STK")+COUNTIF(INDEX($I$3:$GR$79,$GY92,HA92+1):INDEX($I$3:$GR$79,$GY92,HB92),"SB"),IF(AND(HA92&lt;&gt;0,HB92=0),COUNTIF(INDEX($I$3:$GR$79,$GY92,HA92):INDEX($I$3:$GR$79,$GY92,HF92),"STK")+COUNTIF(INDEX($I$3:$GR$79,$GY92,HA92):INDEX($I$3:$GR$79,$GY92,HF92),"SB"),COUNTIF(INDEX($I$3:$GR$79,$GY92,HA92):INDEX($I$3:$GR$79,$GY92,HB92),"STK")+COUNTIF(INDEX($I$3:$GR$79,$GY92,HA92):INDEX($I$3:$GR$79,$GY92,HB92),"SB"))))</f>
        <v>0</v>
      </c>
      <c r="HT92" s="406">
        <f>IF(AND(HB92=0,HC92=0),0,IF(AND(HB92=0,HC92&lt;&gt;0),COUNTIF(INDEX($I$3:$GR$79,$GY92,HB92+1):INDEX($I$3:$GR$79,$GY92,HC92),"STK")+COUNTIF(INDEX($I$3:$GR$79,$GY92,HB92+1):INDEX($I$3:$GR$79,$GY92,HC92),"SB"),IF(AND(HB92&lt;&gt;0,HC92=0),COUNTIF(INDEX($I$3:$GR$79,$GY92,HB92):INDEX($I$3:$GR$79,$GY92,HF92),"STK")+COUNTIF(INDEX($I$3:$GR$79,$GY92,HB92):INDEX($I$3:$GR$79,$GY92,HF92),"SB"),COUNTIF(INDEX($I$3:$GR$79,$GY92,HB92):INDEX($I$3:$GR$79,$GY92,HC92),"STK")+COUNTIF(INDEX($I$3:$GR$79,$GY92,HB92):INDEX($I$3:$GR$79,$GY92,HC92),"SB"))))</f>
        <v>0</v>
      </c>
      <c r="HU92" s="405">
        <f>IF(AND(HC92=0,HD92=0),0,IF(AND(HC92=0,HD92&lt;&gt;0),COUNTIF(INDEX($I$3:$GR$79,$GY92,HC92+1):INDEX($I$3:$GR$79,$GY92,HD92),"STK")+COUNTIF(INDEX($I$3:$GR$79,$GY92,HC92+1):INDEX($I$3:$GR$79,$GY92,HD92),"SB"),IF(AND(HC92&lt;&gt;0,HD92=0),COUNTIF(INDEX($I$3:$GR$79,$GY92,HC92):INDEX($I$3:$GR$79,$GY92,HF92),"STK")+COUNTIF(INDEX($I$3:$GR$79,$GY92,HC92):INDEX($I$3:$GR$79,$GY92,HF92),"SB"),COUNTIF(INDEX($I$3:$GR$79,$GY92,HC92):INDEX($I$3:$GR$79,$GY92,HD92),"STK")+COUNTIF(INDEX($I$3:$GR$79,$GY92,HC92):INDEX($I$3:$GR$79,$GY92,HD92),"SB"))))</f>
        <v>0</v>
      </c>
      <c r="HV92" s="701">
        <f>IF(AND(HD92=0,HE92=0),0,IF(AND(HD92=0,HE92&lt;&gt;0),COUNTIF(INDEX($I$3:$GR$79,$GY92,HD92+1):INDEX($I$3:$GR$79,$GY92,HE92),"STK")+COUNTIF(INDEX($I$3:$GR$79,$GY92,HD92+1):INDEX($I$3:$GR$79,$GY92,HE92),"SB"),IF(AND(HD92&lt;&gt;0,HE92=0),COUNTIF(INDEX($I$3:$GR$79,$GY92,HD92):INDEX($I$3:$GR$79,$GY92,HF92),"STK")+COUNTIF(INDEX($I$3:$GR$79,$GY92,HD92):INDEX($I$3:$GR$79,$GY92,HF92),"SB"),COUNTIF(INDEX($I$3:$GR$79,$GY92,HD92):INDEX($I$3:$GR$79,$GY92,HE92),"STK")+COUNTIF(INDEX($I$3:$GR$79,$GY92,HD92):INDEX($I$3:$GR$79,$GY92,HE92),"SB"))))</f>
        <v>0</v>
      </c>
      <c r="HW92" s="405">
        <f>IF(AND(HE92=0,GZ92=0),0,IF(AND(HE92=0,GZ92&lt;&gt;0),COUNTIF(INDEX($I$3:$GR$79,$GY92,HE92+1):INDEX($I$3:$GR$79,$GY92,GZ92),"STK")+COUNTIF(INDEX($I$3:$GR$79,$GY92,HE92+1):INDEX($I$3:$GR$79,$GY92,GZ92),"SB"),IF(AND(HE92&lt;&gt;0,GZ92=0),COUNTIF(INDEX($I$3:$GR$79,$GY92,HE92):INDEX($I$3:$GR$79,$GY92,HF92),"STK")+COUNTIF(INDEX($I$3:$GR$79,$GY92,HE92):INDEX($I$3:$GR$79,$GY92,HF92),"SB"),COUNTIF(INDEX($I$3:$GR$79,$GY92,HE92):INDEX($I$3:$GR$79,$GY92,GZ92),"STK")+COUNTIF(INDEX($I$3:$GR$79,$GY92,HE92):INDEX($I$3:$GR$79,$GY92,GZ92),"SB"))))</f>
        <v>13</v>
      </c>
      <c r="HX92" s="382">
        <f t="shared" si="60"/>
        <v>13</v>
      </c>
      <c r="HY92" s="186" t="s">
        <v>110</v>
      </c>
      <c r="HZ92" s="481">
        <f t="shared" ref="HZ92:HZ155" si="66">IF(GZ92=0,0,IF(AND(GZ92&lt;&gt;0,HA92=0),HF92-GZ92-5-HR92,HA92-GZ92-5-HR92))</f>
        <v>0</v>
      </c>
      <c r="IA92" s="481">
        <f t="shared" ref="IA92:IA155" si="67">IF(HA92=0,0,IF(AND(HA92&lt;&gt;0,HB92=0),HF92-HA92-5-HS92,HB92-HA92-5-HS92))</f>
        <v>0</v>
      </c>
      <c r="IB92" s="481">
        <f t="shared" ref="IB92:IB155" si="68">IF(HB92=0,0,IF(AND(HB92&lt;&gt;0,HC92=0),HF92-HB92-5-HT92,HC92-HB92-5-HT92))</f>
        <v>0</v>
      </c>
      <c r="IC92" s="481">
        <f t="shared" ref="IC92:IC155" si="69">IF(HC92=0,0,IF(AND(HC92&lt;&gt;0,HD92=0),HF92-HC92-5-HU92,HD92-HC92-5-HU92))</f>
        <v>0</v>
      </c>
      <c r="ID92" s="481">
        <f t="shared" ref="ID92:ID155" si="70">IF(HD92=0,0,IF(AND(HD92&lt;&gt;0,HE92=0),HF92-HD92-5-HV92,HE92-HD92-5-HV92))</f>
        <v>0</v>
      </c>
      <c r="IE92" s="481">
        <f t="shared" ref="IE92:IE155" si="71">IF(HE92=0,0,IF(AND(HE92&lt;&gt;0,GZ92=0),HF92-HE92-5-HW92,GZ92-HE92-5-HW92))</f>
        <v>49</v>
      </c>
    </row>
    <row r="93" spans="1:240" ht="15.75" customHeight="1" x14ac:dyDescent="0.2">
      <c r="E93" s="22">
        <v>2022</v>
      </c>
      <c r="F93" s="22">
        <v>13</v>
      </c>
      <c r="G93" s="22">
        <v>13</v>
      </c>
      <c r="T93" s="475" t="s">
        <v>435</v>
      </c>
      <c r="U93" s="1076">
        <v>59</v>
      </c>
      <c r="V93" s="1076"/>
      <c r="W93" s="1076"/>
      <c r="X93" s="1076"/>
      <c r="Y93" s="1076"/>
      <c r="Z93" s="1076"/>
      <c r="AA93" s="1076"/>
      <c r="AB93" s="1076"/>
      <c r="AC93" s="1076">
        <v>58</v>
      </c>
      <c r="AD93" s="1076"/>
      <c r="AE93" s="1076"/>
      <c r="AF93" s="1076"/>
      <c r="AG93" s="1076"/>
      <c r="AH93" s="1076"/>
      <c r="AI93" s="1076"/>
      <c r="AJ93" s="1076"/>
      <c r="AK93" s="1076"/>
      <c r="AL93" s="1076"/>
      <c r="AM93" s="1076"/>
      <c r="AN93" s="1076"/>
      <c r="AO93" s="1076"/>
      <c r="AP93" s="1076"/>
      <c r="AQ93" s="1076"/>
      <c r="AR93" s="1076"/>
      <c r="AS93" s="1076">
        <v>59</v>
      </c>
      <c r="AT93" s="1076"/>
      <c r="AU93" s="1076"/>
      <c r="AV93" s="1076"/>
      <c r="AW93" s="1076"/>
      <c r="AX93" s="1076"/>
      <c r="AY93" s="1076"/>
      <c r="AZ93" s="1076"/>
      <c r="BA93" s="1076">
        <v>58</v>
      </c>
      <c r="BB93" s="1076"/>
      <c r="BC93" s="1076"/>
      <c r="BD93" s="1076"/>
      <c r="BE93" s="1076"/>
      <c r="BF93" s="1076"/>
      <c r="BG93" s="1076"/>
      <c r="BH93" s="1076"/>
      <c r="BI93" s="1076"/>
      <c r="BJ93" s="1076"/>
      <c r="BK93" s="1076"/>
      <c r="BL93" s="1076"/>
      <c r="BM93" s="1076">
        <v>54</v>
      </c>
      <c r="BN93" s="1076"/>
      <c r="BO93" s="1076"/>
      <c r="BP93" s="1076"/>
      <c r="BQ93" s="1076">
        <v>55</v>
      </c>
      <c r="BR93" s="1076"/>
      <c r="BS93" s="1076"/>
      <c r="BT93" s="1076"/>
      <c r="BU93" s="1076"/>
      <c r="BV93" s="1076"/>
      <c r="BW93" s="1076"/>
      <c r="BX93" s="1076"/>
      <c r="BY93" s="1023">
        <v>46</v>
      </c>
      <c r="BZ93" s="1023"/>
      <c r="CA93" s="1023"/>
      <c r="CB93" s="1023"/>
      <c r="CC93" s="1023">
        <v>45</v>
      </c>
      <c r="CD93" s="1023"/>
      <c r="CE93" s="1023"/>
      <c r="CF93" s="1023"/>
      <c r="CG93" s="1023"/>
      <c r="CH93" s="1023"/>
      <c r="CI93" s="1023"/>
      <c r="CJ93" s="1023"/>
      <c r="CK93" s="1023">
        <v>44</v>
      </c>
      <c r="CL93" s="1023"/>
      <c r="CM93" s="1023"/>
      <c r="CN93" s="1023"/>
      <c r="CO93" s="1023">
        <v>45</v>
      </c>
      <c r="CP93" s="1023"/>
      <c r="CQ93" s="1023"/>
      <c r="CR93" s="1023"/>
      <c r="CS93" s="1023">
        <v>46</v>
      </c>
      <c r="CT93" s="1023"/>
      <c r="CU93" s="1023"/>
      <c r="CV93" s="1023"/>
      <c r="CW93" s="1023">
        <v>47</v>
      </c>
      <c r="CX93" s="1023"/>
      <c r="CY93" s="1023"/>
      <c r="CZ93" s="1023"/>
      <c r="DA93" s="1023">
        <v>48</v>
      </c>
      <c r="DB93" s="1023"/>
      <c r="DC93" s="1023"/>
      <c r="DD93" s="1023"/>
      <c r="DE93" s="1023">
        <v>49</v>
      </c>
      <c r="DF93" s="1023"/>
      <c r="DG93" s="1023"/>
      <c r="DH93" s="1023"/>
      <c r="DI93" s="1023">
        <v>50</v>
      </c>
      <c r="DJ93" s="1023"/>
      <c r="DK93" s="1023"/>
      <c r="DL93" s="1023"/>
      <c r="DM93" s="1023">
        <v>51</v>
      </c>
      <c r="DN93" s="1023"/>
      <c r="DO93" s="1023"/>
      <c r="DP93" s="1023"/>
      <c r="DQ93" s="1023">
        <v>52</v>
      </c>
      <c r="DR93" s="1023"/>
      <c r="DS93" s="1023"/>
      <c r="DT93" s="1023"/>
      <c r="DU93" s="1023">
        <v>53</v>
      </c>
      <c r="DV93" s="1023"/>
      <c r="DW93" s="1023"/>
      <c r="DX93" s="1023"/>
      <c r="DY93" s="1023">
        <v>54</v>
      </c>
      <c r="DZ93" s="1023"/>
      <c r="EA93" s="1023"/>
      <c r="EB93" s="1023"/>
      <c r="EC93" s="1023">
        <v>55</v>
      </c>
      <c r="ED93" s="1023"/>
      <c r="EE93" s="1023"/>
      <c r="EF93" s="1023"/>
      <c r="EG93" s="1023">
        <v>56</v>
      </c>
      <c r="EH93" s="1023"/>
      <c r="EI93" s="1023"/>
      <c r="EJ93" s="1023"/>
      <c r="EK93" s="315"/>
      <c r="EL93" s="315"/>
      <c r="EM93" s="315"/>
      <c r="EN93" s="315"/>
      <c r="EO93" s="315"/>
      <c r="EP93" s="315"/>
      <c r="EQ93" s="315"/>
      <c r="ER93" s="315"/>
      <c r="ES93" s="315"/>
      <c r="ET93" s="315"/>
      <c r="EU93" s="315"/>
      <c r="EV93" s="315"/>
      <c r="EW93" s="315"/>
      <c r="EX93" s="315"/>
      <c r="EY93" s="315"/>
      <c r="EZ93" s="315"/>
      <c r="FA93" s="315"/>
      <c r="FB93" s="315"/>
      <c r="FC93" s="315"/>
      <c r="FD93" s="315"/>
      <c r="FE93" s="315"/>
      <c r="FF93" s="315"/>
      <c r="FG93" s="315"/>
      <c r="FH93" s="315"/>
      <c r="FI93" s="315"/>
      <c r="FJ93" s="315"/>
      <c r="FK93" s="315"/>
      <c r="FL93" s="315"/>
      <c r="FM93" s="315"/>
      <c r="FN93" s="315"/>
      <c r="FO93" s="315"/>
      <c r="FP93" s="315"/>
      <c r="FQ93" s="315"/>
      <c r="FR93" s="315"/>
      <c r="FS93" s="315"/>
      <c r="FT93" s="315"/>
      <c r="GW93" s="24"/>
      <c r="GY93" s="186">
        <v>3</v>
      </c>
      <c r="GZ93" s="481">
        <f>IF(COUNTIF($I5:$GR5,GZ$12)=0,0,HLOOKUP(GZ$12,$I5:$GR$87,$HO92,FALSE))</f>
        <v>0</v>
      </c>
      <c r="HA93" s="481">
        <f>IF(COUNTIF($I5:$GR5,HA$12)=0,0,HLOOKUP(HA$12,$I5:$GR$87,$HO92,FALSE))</f>
        <v>0</v>
      </c>
      <c r="HB93" s="481">
        <f>IF(COUNTIF($I5:$GR5,HB$12)=0,0,HLOOKUP(HB$12,$I5:$GR$87,$HO92,FALSE))</f>
        <v>27</v>
      </c>
      <c r="HC93" s="481">
        <f>IF(COUNTIF($I5:$GR5,HC$12)=0,0,HLOOKUP(HC$12,$I5:$GR$87,$HO92,FALSE))</f>
        <v>85</v>
      </c>
      <c r="HD93" s="481">
        <f>IF(COUNTIF($I5:$GR5,HD$12)=0,0,HLOOKUP(HD$12,$I5:$GR$87,$HO92,FALSE))</f>
        <v>0</v>
      </c>
      <c r="HE93" s="481">
        <f>IF(COUNTIF($I5:$GR5,HE$12)=0,0,HLOOKUP(HE$12,$I5:$GR$87,$HO92,FALSE))</f>
        <v>0</v>
      </c>
      <c r="HF93" s="481">
        <f>IF(COUNTIF($I5:$GR5,"X")=0,0,HLOOKUP("X",$I5:$GR$87,$HO92,FALSE))</f>
        <v>107</v>
      </c>
      <c r="HG93" s="381"/>
      <c r="HH93" s="186" t="s">
        <v>111</v>
      </c>
      <c r="HI93" s="481">
        <f>IF(GZ93=0,0,IF(AND(GZ93&lt;&gt;0,HA93=0),SUM(INDEX($I5:$GR5,1,GZ93):INDEX($I5:$GR5,1,$HF93)),SUM(INDEX($I5:$GR5,1,GZ93):INDEX($I5:$GR5,1,HA93))))</f>
        <v>0</v>
      </c>
      <c r="HJ93" s="481">
        <f>IF(HA93=0,0,IF(AND(HA93&lt;&gt;0,HB93=0),SUM(INDEX($I5:$GR5,1,HA93):INDEX($I5:$GR5,1,$HF93)),SUM(INDEX($I5:$GR5,1,HA93):INDEX($I5:$GR5,1,HB93))))</f>
        <v>0</v>
      </c>
      <c r="HK93" s="481">
        <f>IF(HB93=0,0,IF(AND(HB93&lt;&gt;0,HC93=0),SUM(INDEX($I5:$GR5,1,HB93):INDEX($I5:$GR5,1,$HF93)),SUM(INDEX($I5:$GR5,1,HB93):INDEX($I5:$GR5,1,HC93))))</f>
        <v>1200</v>
      </c>
      <c r="HL93" s="481">
        <f>IF(HC93=0,0,IF(AND(HC93&lt;&gt;0,HD93=0),SUM(INDEX($I5:$GR5,1,HC93):INDEX($I5:$GR5,1,$HF93)),SUM(INDEX($I5:$GR5,1,HC93):INDEX($I5:$GR5,1,HD93))))</f>
        <v>368</v>
      </c>
      <c r="HM93" s="481">
        <f>IF(HD93=0,0,IF(AND(HD93&lt;&gt;0,HE93=0),SUM(INDEX($I5:$GR5,1,HD93):INDEX($I5:$GR5,1,$HF93)),SUM(INDEX($I5:$GR5,1,HD93):INDEX($I5:$GR5,1,HE93))))</f>
        <v>0</v>
      </c>
      <c r="HN93" s="481">
        <f>IF(HE93=0,0,IF(AND(HE93&lt;&gt;0,GZ93=0),SUM(INDEX($I5:$GR5,1,HE93):INDEX($I5:$GR5,1,$HF93)),SUM(INDEX($I5:$GR5,1,HE93):INDEX($I5:$GR5,1,GZ93))))</f>
        <v>0</v>
      </c>
      <c r="HO93" s="186">
        <v>82</v>
      </c>
      <c r="HP93" s="381"/>
      <c r="HQ93" s="521" t="s">
        <v>111</v>
      </c>
      <c r="HR93" s="435">
        <f>IF(AND(GZ93=0,HA93=0),0,IF(AND(GZ93=0,HA93&lt;&gt;0),COUNTIF(INDEX($I$3:$GR$79,$GY93,GZ93+1):INDEX($I$3:$GR$79,$GY93,HA93),"STK")+COUNTIF(INDEX($I$3:$GR$79,$GY93,GZ93+1):INDEX($I$3:$GR$79,$GY93,HA93),"SB"),IF(AND(GZ93&lt;&gt;0,HA93=0),COUNTIF(INDEX($I$3:$GR$79,$GY93,GZ93):INDEX($I$3:$GR$79,$GY93,HF93),"STK")+COUNTIF(INDEX($I$3:$GR$79,$GY93,GZ93):INDEX($I$3:$GR$79,$GY93,HF93),"SB"),COUNTIF(INDEX($I$3:$GR$79,$GY93,GZ93):INDEX($I$3:$GR$79,$GY93,HA93),"STK")+COUNTIF(INDEX($I$3:$GR$79,$GY93,GZ93):INDEX($I$3:$GR$79,$GY93,HA93),"SB"))))</f>
        <v>0</v>
      </c>
      <c r="HS93" s="405">
        <f>IF(AND(HA93=0,HB93=0),0,IF(AND(HA93=0,HB93&lt;&gt;0),COUNTIF(INDEX($I$3:$GR$79,$GY93,HA93+1):INDEX($I$3:$GR$79,$GY93,HB93),"STK")+COUNTIF(INDEX($I$3:$GR$79,$GY93,HA93+1):INDEX($I$3:$GR$79,$GY93,HB93),"SB"),IF(AND(HA93&lt;&gt;0,HB93=0),COUNTIF(INDEX($I$3:$GR$79,$GY93,HA93):INDEX($I$3:$GR$79,$GY93,HF93),"STK")+COUNTIF(INDEX($I$3:$GR$79,$GY93,HA93):INDEX($I$3:$GR$79,$GY93,HF93),"SB"),COUNTIF(INDEX($I$3:$GR$79,$GY93,HA93):INDEX($I$3:$GR$79,$GY93,HB93),"STK")+COUNTIF(INDEX($I$3:$GR$79,$GY93,HA93):INDEX($I$3:$GR$79,$GY93,HB93),"SB"))))</f>
        <v>0</v>
      </c>
      <c r="HT93" s="406">
        <f>IF(AND(HB93=0,HC93=0),0,IF(AND(HB93=0,HC93&lt;&gt;0),COUNTIF(INDEX($I$3:$GR$79,$GY93,HB93+1):INDEX($I$3:$GR$79,$GY93,HC93),"STK")+COUNTIF(INDEX($I$3:$GR$79,$GY93,HB93+1):INDEX($I$3:$GR$79,$GY93,HC93),"SB"),IF(AND(HB93&lt;&gt;0,HC93=0),COUNTIF(INDEX($I$3:$GR$79,$GY93,HB93):INDEX($I$3:$GR$79,$GY93,HF93),"STK")+COUNTIF(INDEX($I$3:$GR$79,$GY93,HB93):INDEX($I$3:$GR$79,$GY93,HF93),"SB"),COUNTIF(INDEX($I$3:$GR$79,$GY93,HB93):INDEX($I$3:$GR$79,$GY93,HC93),"STK")+COUNTIF(INDEX($I$3:$GR$79,$GY93,HB93):INDEX($I$3:$GR$79,$GY93,HC93),"SB"))))</f>
        <v>0</v>
      </c>
      <c r="HU93" s="405">
        <f>IF(AND(HC93=0,HD93=0),0,IF(AND(HC93=0,HD93&lt;&gt;0),COUNTIF(INDEX($I$3:$GR$79,$GY93,HC93+1):INDEX($I$3:$GR$79,$GY93,HD93),"STK")+COUNTIF(INDEX($I$3:$GR$79,$GY93,HC93+1):INDEX($I$3:$GR$79,$GY93,HD93),"SB"),IF(AND(HC93&lt;&gt;0,HD93=0),COUNTIF(INDEX($I$3:$GR$79,$GY93,HC93):INDEX($I$3:$GR$79,$GY93,HF93),"STK")+COUNTIF(INDEX($I$3:$GR$79,$GY93,HC93):INDEX($I$3:$GR$79,$GY93,HF93),"SB"),COUNTIF(INDEX($I$3:$GR$79,$GY93,HC93):INDEX($I$3:$GR$79,$GY93,HD93),"STK")+COUNTIF(INDEX($I$3:$GR$79,$GY93,HC93):INDEX($I$3:$GR$79,$GY93,HD93),"SB"))))</f>
        <v>0</v>
      </c>
      <c r="HV93" s="701">
        <f>IF(AND(HD93=0,HE93=0),0,IF(AND(HD93=0,HE93&lt;&gt;0),COUNTIF(INDEX($I$3:$GR$79,$GY93,HD93+1):INDEX($I$3:$GR$79,$GY93,HE93),"STK")+COUNTIF(INDEX($I$3:$GR$79,$GY93,HD93+1):INDEX($I$3:$GR$79,$GY93,HE93),"SB"),IF(AND(HD93&lt;&gt;0,HE93=0),COUNTIF(INDEX($I$3:$GR$79,$GY93,HD93):INDEX($I$3:$GR$79,$GY93,HF93),"STK")+COUNTIF(INDEX($I$3:$GR$79,$GY93,HD93):INDEX($I$3:$GR$79,$GY93,HF93),"SB"),COUNTIF(INDEX($I$3:$GR$79,$GY93,HD93):INDEX($I$3:$GR$79,$GY93,HE93),"STK")+COUNTIF(INDEX($I$3:$GR$79,$GY93,HD93):INDEX($I$3:$GR$79,$GY93,HE93),"SB"))))</f>
        <v>0</v>
      </c>
      <c r="HW93" s="405">
        <f>IF(AND(HE93=0,GZ93=0),0,IF(AND(HE93=0,GZ93&lt;&gt;0),COUNTIF(INDEX($I$3:$GR$79,$GY93,HE93+1):INDEX($I$3:$GR$79,$GY93,GZ93),"STK")+COUNTIF(INDEX($I$3:$GR$79,$GY93,HE93+1):INDEX($I$3:$GR$79,$GY93,GZ93),"SB"),IF(AND(HE93&lt;&gt;0,GZ93=0),COUNTIF(INDEX($I$3:$GR$79,$GY93,HE93):INDEX($I$3:$GR$79,$GY93,HF93),"STK")+COUNTIF(INDEX($I$3:$GR$79,$GY93,HE93):INDEX($I$3:$GR$79,$GY93,HF93),"SB"),COUNTIF(INDEX($I$3:$GR$79,$GY93,HE93):INDEX($I$3:$GR$79,$GY93,GZ93),"STK")+COUNTIF(INDEX($I$3:$GR$79,$GY93,HE93):INDEX($I$3:$GR$79,$GY93,GZ93),"SB"))))</f>
        <v>0</v>
      </c>
      <c r="HX93" s="382">
        <f t="shared" si="60"/>
        <v>0</v>
      </c>
      <c r="HY93" s="186" t="s">
        <v>111</v>
      </c>
      <c r="HZ93" s="481">
        <f t="shared" si="66"/>
        <v>0</v>
      </c>
      <c r="IA93" s="481">
        <f t="shared" si="67"/>
        <v>0</v>
      </c>
      <c r="IB93" s="481">
        <f t="shared" si="68"/>
        <v>53</v>
      </c>
      <c r="IC93" s="481">
        <f t="shared" si="69"/>
        <v>17</v>
      </c>
      <c r="ID93" s="481">
        <f t="shared" si="70"/>
        <v>0</v>
      </c>
      <c r="IE93" s="481">
        <f t="shared" si="71"/>
        <v>0</v>
      </c>
    </row>
    <row r="94" spans="1:240" ht="15.75" customHeight="1" x14ac:dyDescent="0.2">
      <c r="E94" s="22">
        <v>2023</v>
      </c>
      <c r="F94" s="22">
        <v>5</v>
      </c>
      <c r="G94" s="22">
        <v>11</v>
      </c>
      <c r="T94" s="416"/>
      <c r="CU94" s="315"/>
      <c r="CV94" s="315"/>
      <c r="CW94" s="315"/>
      <c r="CX94" s="315"/>
      <c r="CY94" s="315"/>
      <c r="CZ94" s="315"/>
      <c r="DA94" s="315"/>
      <c r="DB94" s="315"/>
      <c r="DC94" s="315"/>
      <c r="DD94" s="315"/>
      <c r="DE94" s="315"/>
      <c r="DF94" s="315"/>
      <c r="DG94" s="24"/>
      <c r="DH94" s="24"/>
      <c r="DI94" s="24"/>
      <c r="DJ94" s="24"/>
      <c r="DK94" s="24"/>
      <c r="DL94" s="24"/>
      <c r="DM94" s="122"/>
      <c r="DO94" s="315"/>
      <c r="DP94" s="315"/>
      <c r="DQ94" s="315"/>
      <c r="DR94" s="315"/>
      <c r="DS94" s="315"/>
      <c r="DT94" s="315"/>
      <c r="DU94" s="315"/>
      <c r="DV94" s="315"/>
      <c r="DW94" s="315"/>
      <c r="DX94" s="315"/>
      <c r="DY94" s="315"/>
      <c r="DZ94" s="315"/>
      <c r="EA94" s="315"/>
      <c r="EB94" s="315"/>
      <c r="EC94" s="315"/>
      <c r="ED94" s="315"/>
      <c r="EE94" s="315"/>
      <c r="EF94" s="315"/>
      <c r="EG94" s="315"/>
      <c r="EH94" s="315"/>
      <c r="EI94" s="315"/>
      <c r="EJ94" s="315"/>
      <c r="EK94" s="315"/>
      <c r="EL94" s="315"/>
      <c r="EM94" s="315"/>
      <c r="EN94" s="315"/>
      <c r="EO94" s="315"/>
      <c r="EP94" s="315"/>
      <c r="EQ94" s="315"/>
      <c r="ER94" s="315"/>
      <c r="ES94" s="315"/>
      <c r="ET94" s="315"/>
      <c r="EU94" s="315"/>
      <c r="EV94" s="315"/>
      <c r="EW94" s="315"/>
      <c r="EX94" s="315"/>
      <c r="EY94" s="315"/>
      <c r="EZ94" s="315"/>
      <c r="FA94" s="315"/>
      <c r="FB94" s="315"/>
      <c r="FC94" s="315"/>
      <c r="FD94" s="315"/>
      <c r="FE94" s="315"/>
      <c r="FF94" s="315"/>
      <c r="FG94" s="315"/>
      <c r="FH94" s="315"/>
      <c r="FI94" s="315"/>
      <c r="FJ94" s="315"/>
      <c r="FK94" s="315"/>
      <c r="FL94" s="315"/>
      <c r="FM94" s="315"/>
      <c r="FN94" s="315"/>
      <c r="FO94" s="315"/>
      <c r="FP94" s="315"/>
      <c r="FQ94" s="315"/>
      <c r="FR94" s="315"/>
      <c r="FS94" s="315"/>
      <c r="FT94" s="315"/>
      <c r="GW94" s="24"/>
      <c r="GY94" s="186">
        <v>4</v>
      </c>
      <c r="GZ94" s="481">
        <f>IF(COUNTIF($I6:$GR6,GZ$12)=0,0,HLOOKUP(GZ$12,$I6:$GR$87,$HO93,FALSE))</f>
        <v>0</v>
      </c>
      <c r="HA94" s="481">
        <f>IF(COUNTIF($I6:$GR6,HA$12)=0,0,HLOOKUP(HA$12,$I6:$GR$87,$HO93,FALSE))</f>
        <v>27</v>
      </c>
      <c r="HB94" s="481">
        <f>IF(COUNTIF($I6:$GR6,HB$12)=0,0,HLOOKUP(HB$12,$I6:$GR$87,$HO93,FALSE))</f>
        <v>96</v>
      </c>
      <c r="HC94" s="481">
        <f>IF(COUNTIF($I6:$GR6,HC$12)=0,0,HLOOKUP(HC$12,$I6:$GR$87,$HO93,FALSE))</f>
        <v>143</v>
      </c>
      <c r="HD94" s="481">
        <f>IF(COUNTIF($I6:$GR6,HD$12)=0,0,HLOOKUP(HD$12,$I6:$GR$87,$HO93,FALSE))</f>
        <v>0</v>
      </c>
      <c r="HE94" s="481">
        <f>IF(COUNTIF($I6:$GR6,HE$12)=0,0,HLOOKUP(HE$12,$I6:$GR$87,$HO93,FALSE))</f>
        <v>0</v>
      </c>
      <c r="HF94" s="481">
        <f>IF(COUNTIF($I6:$GR6,"X")=0,0,HLOOKUP("X",$I6:$GR$87,$HO93,FALSE))</f>
        <v>189</v>
      </c>
      <c r="HG94" s="381"/>
      <c r="HH94" s="186" t="s">
        <v>112</v>
      </c>
      <c r="HI94" s="481">
        <f>IF(GZ94=0,0,IF(AND(GZ94&lt;&gt;0,HA94=0),SUM(INDEX($I6:$GR6,1,GZ94):INDEX($I6:$GR6,1,$HF94)),SUM(INDEX($I6:$GR6,1,GZ94):INDEX($I6:$GR6,1,HA94))))</f>
        <v>0</v>
      </c>
      <c r="HJ94" s="481">
        <f>IF(HA94=0,0,IF(AND(HA94&lt;&gt;0,HB94=0),SUM(INDEX($I6:$GR6,1,HA94):INDEX($I6:$GR6,1,$HF94)),SUM(INDEX($I6:$GR6,1,HA94):INDEX($I6:$GR6,1,HB94))))</f>
        <v>1197</v>
      </c>
      <c r="HK94" s="481">
        <f>IF(HB94=0,0,IF(AND(HB94&lt;&gt;0,HC94=0),SUM(INDEX($I6:$GR6,1,HB94):INDEX($I6:$GR6,1,$HF94)),SUM(INDEX($I6:$GR6,1,HB94):INDEX($I6:$GR6,1,HC94))))</f>
        <v>828</v>
      </c>
      <c r="HL94" s="481">
        <f>IF(HC94=0,0,IF(AND(HC94&lt;&gt;0,HD94=0),SUM(INDEX($I6:$GR6,1,HC94):INDEX($I6:$GR6,1,$HF94)),SUM(INDEX($I6:$GR6,1,HC94):INDEX($I6:$GR6,1,HD94))))</f>
        <v>920</v>
      </c>
      <c r="HM94" s="481">
        <f>IF(HD94=0,0,IF(AND(HD94&lt;&gt;0,HE94=0),SUM(INDEX($I6:$GR6,1,HD94):INDEX($I6:$GR6,1,$HF94)),SUM(INDEX($I6:$GR6,1,HD94):INDEX($I6:$GR6,1,HE94))))</f>
        <v>0</v>
      </c>
      <c r="HN94" s="481">
        <f>IF(HE94=0,0,IF(AND(HE94&lt;&gt;0,GZ94=0),SUM(INDEX($I6:$GR6,1,HE94):INDEX($I6:$GR6,1,$HF94)),SUM(INDEX($I6:$GR6,1,HE94):INDEX($I6:$GR6,1,GZ94))))</f>
        <v>0</v>
      </c>
      <c r="HO94" s="186">
        <v>81</v>
      </c>
      <c r="HP94" s="381"/>
      <c r="HQ94" s="521" t="s">
        <v>112</v>
      </c>
      <c r="HR94" s="435">
        <f>IF(AND(GZ94=0,HA94=0),0,IF(AND(GZ94=0,HA94&lt;&gt;0),COUNTIF(INDEX($I$3:$GR$79,$GY94,GZ94+1):INDEX($I$3:$GR$79,$GY94,HA94),"STK")+COUNTIF(INDEX($I$3:$GR$79,$GY94,GZ94+1):INDEX($I$3:$GR$79,$GY94,HA94),"SB"),IF(AND(GZ94&lt;&gt;0,HA94=0),COUNTIF(INDEX($I$3:$GR$79,$GY94,GZ94):INDEX($I$3:$GR$79,$GY94,HF94),"STK")+COUNTIF(INDEX($I$3:$GR$79,$GY94,GZ94):INDEX($I$3:$GR$79,$GY94,HF94),"SB"),COUNTIF(INDEX($I$3:$GR$79,$GY94,GZ94):INDEX($I$3:$GR$79,$GY94,HA94),"STK")+COUNTIF(INDEX($I$3:$GR$79,$GY94,GZ94):INDEX($I$3:$GR$79,$GY94,HA94),"SB"))))</f>
        <v>0</v>
      </c>
      <c r="HS94" s="405">
        <f>IF(AND(HA94=0,HB94=0),0,IF(AND(HA94=0,HB94&lt;&gt;0),COUNTIF(INDEX($I$3:$GR$79,$GY94,HA94+1):INDEX($I$3:$GR$79,$GY94,HB94),"STK")+COUNTIF(INDEX($I$3:$GR$79,$GY94,HA94+1):INDEX($I$3:$GR$79,$GY94,HB94),"SB"),IF(AND(HA94&lt;&gt;0,HB94=0),COUNTIF(INDEX($I$3:$GR$79,$GY94,HA94):INDEX($I$3:$GR$79,$GY94,HF94),"STK")+COUNTIF(INDEX($I$3:$GR$79,$GY94,HA94):INDEX($I$3:$GR$79,$GY94,HF94),"SB"),COUNTIF(INDEX($I$3:$GR$79,$GY94,HA94):INDEX($I$3:$GR$79,$GY94,HB94),"STK")+COUNTIF(INDEX($I$3:$GR$79,$GY94,HA94):INDEX($I$3:$GR$79,$GY94,HB94),"SB"))))</f>
        <v>19</v>
      </c>
      <c r="HT94" s="406">
        <f>IF(AND(HB94=0,HC94=0),0,IF(AND(HB94=0,HC94&lt;&gt;0),COUNTIF(INDEX($I$3:$GR$79,$GY94,HB94+1):INDEX($I$3:$GR$79,$GY94,HC94),"STK")+COUNTIF(INDEX($I$3:$GR$79,$GY94,HB94+1):INDEX($I$3:$GR$79,$GY94,HC94),"SB"),IF(AND(HB94&lt;&gt;0,HC94=0),COUNTIF(INDEX($I$3:$GR$79,$GY94,HB94):INDEX($I$3:$GR$79,$GY94,HF94),"STK")+COUNTIF(INDEX($I$3:$GR$79,$GY94,HB94):INDEX($I$3:$GR$79,$GY94,HF94),"SB"),COUNTIF(INDEX($I$3:$GR$79,$GY94,HB94):INDEX($I$3:$GR$79,$GY94,HC94),"STK")+COUNTIF(INDEX($I$3:$GR$79,$GY94,HB94):INDEX($I$3:$GR$79,$GY94,HC94),"SB"))))</f>
        <v>0</v>
      </c>
      <c r="HU94" s="405">
        <f>IF(AND(HC94=0,HD94=0),0,IF(AND(HC94=0,HD94&lt;&gt;0),COUNTIF(INDEX($I$3:$GR$79,$GY94,HC94+1):INDEX($I$3:$GR$79,$GY94,HD94),"STK")+COUNTIF(INDEX($I$3:$GR$79,$GY94,HC94+1):INDEX($I$3:$GR$79,$GY94,HD94),"SB"),IF(AND(HC94&lt;&gt;0,HD94=0),COUNTIF(INDEX($I$3:$GR$79,$GY94,HC94):INDEX($I$3:$GR$79,$GY94,HF94),"STK")+COUNTIF(INDEX($I$3:$GR$79,$GY94,HC94):INDEX($I$3:$GR$79,$GY94,HF94),"SB"),COUNTIF(INDEX($I$3:$GR$79,$GY94,HC94):INDEX($I$3:$GR$79,$GY94,HD94),"STK")+COUNTIF(INDEX($I$3:$GR$79,$GY94,HC94):INDEX($I$3:$GR$79,$GY94,HD94),"SB"))))</f>
        <v>0</v>
      </c>
      <c r="HV94" s="701">
        <f>IF(AND(HD94=0,HE94=0),0,IF(AND(HD94=0,HE94&lt;&gt;0),COUNTIF(INDEX($I$3:$GR$79,$GY94,HD94+1):INDEX($I$3:$GR$79,$GY94,HE94),"STK")+COUNTIF(INDEX($I$3:$GR$79,$GY94,HD94+1):INDEX($I$3:$GR$79,$GY94,HE94),"SB"),IF(AND(HD94&lt;&gt;0,HE94=0),COUNTIF(INDEX($I$3:$GR$79,$GY94,HD94):INDEX($I$3:$GR$79,$GY94,HF94),"STK")+COUNTIF(INDEX($I$3:$GR$79,$GY94,HD94):INDEX($I$3:$GR$79,$GY94,HF94),"SB"),COUNTIF(INDEX($I$3:$GR$79,$GY94,HD94):INDEX($I$3:$GR$79,$GY94,HE94),"STK")+COUNTIF(INDEX($I$3:$GR$79,$GY94,HD94):INDEX($I$3:$GR$79,$GY94,HE94),"SB"))))</f>
        <v>0</v>
      </c>
      <c r="HW94" s="405">
        <f>IF(AND(HE94=0,GZ94=0),0,IF(AND(HE94=0,GZ94&lt;&gt;0),COUNTIF(INDEX($I$3:$GR$79,$GY94,HE94+1):INDEX($I$3:$GR$79,$GY94,GZ94),"STK")+COUNTIF(INDEX($I$3:$GR$79,$GY94,HE94+1):INDEX($I$3:$GR$79,$GY94,GZ94),"SB"),IF(AND(HE94&lt;&gt;0,GZ94=0),COUNTIF(INDEX($I$3:$GR$79,$GY94,HE94):INDEX($I$3:$GR$79,$GY94,HF94),"STK")+COUNTIF(INDEX($I$3:$GR$79,$GY94,HE94):INDEX($I$3:$GR$79,$GY94,HF94),"SB"),COUNTIF(INDEX($I$3:$GR$79,$GY94,HE94):INDEX($I$3:$GR$79,$GY94,GZ94),"STK")+COUNTIF(INDEX($I$3:$GR$79,$GY94,HE94):INDEX($I$3:$GR$79,$GY94,GZ94),"SB"))))</f>
        <v>0</v>
      </c>
      <c r="HX94" s="382">
        <f t="shared" si="60"/>
        <v>19</v>
      </c>
      <c r="HY94" s="186" t="s">
        <v>112</v>
      </c>
      <c r="HZ94" s="481">
        <f t="shared" si="66"/>
        <v>0</v>
      </c>
      <c r="IA94" s="481">
        <f t="shared" si="67"/>
        <v>45</v>
      </c>
      <c r="IB94" s="481">
        <f t="shared" si="68"/>
        <v>42</v>
      </c>
      <c r="IC94" s="481">
        <f t="shared" si="69"/>
        <v>41</v>
      </c>
      <c r="ID94" s="481">
        <f t="shared" si="70"/>
        <v>0</v>
      </c>
      <c r="IE94" s="481">
        <f t="shared" si="71"/>
        <v>0</v>
      </c>
    </row>
    <row r="95" spans="1:240" ht="15.75" customHeight="1" thickBot="1" x14ac:dyDescent="0.25">
      <c r="A95" s="8"/>
      <c r="B95" s="8"/>
      <c r="C95" s="8"/>
      <c r="D95" s="199"/>
      <c r="E95" s="22">
        <v>2024</v>
      </c>
      <c r="F95" s="178"/>
      <c r="G95" s="22">
        <v>4</v>
      </c>
      <c r="T95" s="416"/>
      <c r="CU95" s="315"/>
      <c r="CV95" s="315"/>
      <c r="CW95" s="315"/>
      <c r="CX95" s="315"/>
      <c r="CY95" s="315"/>
      <c r="CZ95" s="315"/>
      <c r="DA95" s="315"/>
      <c r="DB95" s="315"/>
      <c r="DC95" s="315"/>
      <c r="DD95" s="315"/>
      <c r="DE95" s="315"/>
      <c r="DF95" s="315"/>
      <c r="DG95" s="24"/>
      <c r="DH95" s="24"/>
      <c r="DI95" s="24"/>
      <c r="DJ95" s="24"/>
      <c r="DK95" s="24"/>
      <c r="DL95" s="24"/>
      <c r="DM95" s="122"/>
      <c r="DO95" s="315"/>
      <c r="DP95" s="315"/>
      <c r="DQ95" s="315"/>
      <c r="DR95" s="315"/>
      <c r="DS95" s="315"/>
      <c r="DT95" s="315"/>
      <c r="DU95" s="315"/>
      <c r="DV95" s="315"/>
      <c r="DW95" s="315"/>
      <c r="DX95" s="315"/>
      <c r="DY95" s="315"/>
      <c r="DZ95" s="315"/>
      <c r="EA95" s="315"/>
      <c r="EB95" s="315"/>
      <c r="EC95" s="315"/>
      <c r="ED95" s="315"/>
      <c r="EE95" s="315"/>
      <c r="EF95" s="315"/>
      <c r="EG95" s="315"/>
      <c r="EH95" s="315"/>
      <c r="EI95" s="315"/>
      <c r="EJ95" s="315"/>
      <c r="EK95" s="315"/>
      <c r="EL95" s="315"/>
      <c r="EM95" s="315"/>
      <c r="EN95" s="315"/>
      <c r="EO95" s="315"/>
      <c r="EP95" s="315"/>
      <c r="EQ95" s="315"/>
      <c r="ER95" s="315"/>
      <c r="ES95" s="315"/>
      <c r="ET95" s="315"/>
      <c r="EU95" s="315"/>
      <c r="EV95" s="315"/>
      <c r="EW95" s="315"/>
      <c r="EX95" s="315"/>
      <c r="EY95" s="315"/>
      <c r="EZ95" s="315"/>
      <c r="FA95" s="315"/>
      <c r="FB95" s="315"/>
      <c r="FC95" s="315"/>
      <c r="FD95" s="315"/>
      <c r="FE95" s="315"/>
      <c r="FF95" s="315"/>
      <c r="FG95" s="315"/>
      <c r="FH95" s="315"/>
      <c r="FI95" s="315"/>
      <c r="FJ95" s="315"/>
      <c r="FK95" s="315"/>
      <c r="FL95" s="315"/>
      <c r="FM95" s="315"/>
      <c r="FN95" s="315"/>
      <c r="FO95" s="315"/>
      <c r="FP95" s="315"/>
      <c r="FQ95" s="315"/>
      <c r="FR95" s="315"/>
      <c r="FS95" s="315"/>
      <c r="FT95" s="315"/>
      <c r="GY95" s="186">
        <v>5</v>
      </c>
      <c r="GZ95" s="481">
        <f>IF(COUNTIF($I7:$GR7,GZ$12)=0,0,HLOOKUP(GZ$12,$I7:$GR$87,$HO94,FALSE))</f>
        <v>0</v>
      </c>
      <c r="HA95" s="481">
        <f>IF(COUNTIF($I7:$GR7,HA$12)=0,0,HLOOKUP(HA$12,$I7:$GR$87,$HO94,FALSE))</f>
        <v>0</v>
      </c>
      <c r="HB95" s="481">
        <f>IF(COUNTIF($I7:$GR7,HB$12)=0,0,HLOOKUP(HB$12,$I7:$GR$87,$HO94,FALSE))</f>
        <v>0</v>
      </c>
      <c r="HC95" s="481">
        <f>IF(COUNTIF($I7:$GR7,HC$12)=0,0,HLOOKUP(HC$12,$I7:$GR$87,$HO94,FALSE))</f>
        <v>0</v>
      </c>
      <c r="HD95" s="481">
        <f>IF(COUNTIF($I7:$GR7,HD$12)=0,0,HLOOKUP(HD$12,$I7:$GR$87,$HO94,FALSE))</f>
        <v>0</v>
      </c>
      <c r="HE95" s="481">
        <f>IF(COUNTIF($I7:$GR7,HE$12)=0,0,HLOOKUP(HE$12,$I7:$GR$87,$HO94,FALSE))</f>
        <v>0</v>
      </c>
      <c r="HF95" s="481">
        <f>IF(COUNTIF($I7:$GR7,"X")=0,0,HLOOKUP("X",$I7:$GR$87,$HO94,FALSE))</f>
        <v>189</v>
      </c>
      <c r="HG95" s="381"/>
      <c r="HH95" s="186" t="s">
        <v>113</v>
      </c>
      <c r="HI95" s="481">
        <f>IF(GZ95=0,0,IF(AND(GZ95&lt;&gt;0,HA95=0),SUM(INDEX($I7:$GR7,1,GZ95):INDEX($I7:$GR7,1,$HF95)),SUM(INDEX($I7:$GR7,1,GZ95):INDEX($I7:$GR7,1,HA95))))</f>
        <v>0</v>
      </c>
      <c r="HJ95" s="481">
        <f>IF(HA95=0,0,IF(AND(HA95&lt;&gt;0,HB95=0),SUM(INDEX($I7:$GR7,1,HA95):INDEX($I7:$GR7,1,$HF95)),SUM(INDEX($I7:$GR7,1,HA95):INDEX($I7:$GR7,1,HB95))))</f>
        <v>0</v>
      </c>
      <c r="HK95" s="481">
        <f>IF(HB95=0,0,IF(AND(HB95&lt;&gt;0,HC95=0),SUM(INDEX($I7:$GR7,1,HB95):INDEX($I7:$GR7,1,$HF95)),SUM(INDEX($I7:$GR7,1,HB95):INDEX($I7:$GR7,1,HC95))))</f>
        <v>0</v>
      </c>
      <c r="HL95" s="481">
        <f>IF(HC95=0,0,IF(AND(HC95&lt;&gt;0,HD95=0),SUM(INDEX($I7:$GR7,1,HC95):INDEX($I7:$GR7,1,$HF95)),SUM(INDEX($I7:$GR7,1,HC95):INDEX($I7:$GR7,1,HD95))))</f>
        <v>0</v>
      </c>
      <c r="HM95" s="481">
        <f>IF(HD95=0,0,IF(AND(HD95&lt;&gt;0,HE95=0),SUM(INDEX($I7:$GR7,1,HD95):INDEX($I7:$GR7,1,$HF95)),SUM(INDEX($I7:$GR7,1,HD95):INDEX($I7:$GR7,1,HE95))))</f>
        <v>0</v>
      </c>
      <c r="HN95" s="481">
        <f>IF(HE95=0,0,IF(AND(HE95&lt;&gt;0,GZ95=0),SUM(INDEX($I7:$GR7,1,HE95):INDEX($I7:$GR7,1,$HF95)),SUM(INDEX($I7:$GR7,1,HE95):INDEX($I7:$GR7,1,GZ95))))</f>
        <v>0</v>
      </c>
      <c r="HO95" s="186">
        <v>80</v>
      </c>
      <c r="HP95" s="381"/>
      <c r="HQ95" s="521" t="s">
        <v>113</v>
      </c>
      <c r="HR95" s="435">
        <f>IF(AND(GZ95=0,HA95=0),0,IF(AND(GZ95=0,HA95&lt;&gt;0),COUNTIF(INDEX($I$3:$GR$79,$GY95,GZ95+1):INDEX($I$3:$GR$79,$GY95,HA95),"STK")+COUNTIF(INDEX($I$3:$GR$79,$GY95,GZ95+1):INDEX($I$3:$GR$79,$GY95,HA95),"SB"),IF(AND(GZ95&lt;&gt;0,HA95=0),COUNTIF(INDEX($I$3:$GR$79,$GY95,GZ95):INDEX($I$3:$GR$79,$GY95,HF95),"STK")+COUNTIF(INDEX($I$3:$GR$79,$GY95,GZ95):INDEX($I$3:$GR$79,$GY95,HF95),"SB"),COUNTIF(INDEX($I$3:$GR$79,$GY95,GZ95):INDEX($I$3:$GR$79,$GY95,HA95),"STK")+COUNTIF(INDEX($I$3:$GR$79,$GY95,GZ95):INDEX($I$3:$GR$79,$GY95,HA95),"SB"))))</f>
        <v>0</v>
      </c>
      <c r="HS95" s="405">
        <f>IF(AND(HA95=0,HB95=0),0,IF(AND(HA95=0,HB95&lt;&gt;0),COUNTIF(INDEX($I$3:$GR$79,$GY95,HA95+1):INDEX($I$3:$GR$79,$GY95,HB95),"STK")+COUNTIF(INDEX($I$3:$GR$79,$GY95,HA95+1):INDEX($I$3:$GR$79,$GY95,HB95),"SB"),IF(AND(HA95&lt;&gt;0,HB95=0),COUNTIF(INDEX($I$3:$GR$79,$GY95,HA95):INDEX($I$3:$GR$79,$GY95,HF95),"STK")+COUNTIF(INDEX($I$3:$GR$79,$GY95,HA95):INDEX($I$3:$GR$79,$GY95,HF95),"SB"),COUNTIF(INDEX($I$3:$GR$79,$GY95,HA95):INDEX($I$3:$GR$79,$GY95,HB95),"STK")+COUNTIF(INDEX($I$3:$GR$79,$GY95,HA95):INDEX($I$3:$GR$79,$GY95,HB95),"SB"))))</f>
        <v>0</v>
      </c>
      <c r="HT95" s="406">
        <f>IF(AND(HB95=0,HC95=0),0,IF(AND(HB95=0,HC95&lt;&gt;0),COUNTIF(INDEX($I$3:$GR$79,$GY95,HB95+1):INDEX($I$3:$GR$79,$GY95,HC95),"STK")+COUNTIF(INDEX($I$3:$GR$79,$GY95,HB95+1):INDEX($I$3:$GR$79,$GY95,HC95),"SB"),IF(AND(HB95&lt;&gt;0,HC95=0),COUNTIF(INDEX($I$3:$GR$79,$GY95,HB95):INDEX($I$3:$GR$79,$GY95,HF95),"STK")+COUNTIF(INDEX($I$3:$GR$79,$GY95,HB95):INDEX($I$3:$GR$79,$GY95,HF95),"SB"),COUNTIF(INDEX($I$3:$GR$79,$GY95,HB95):INDEX($I$3:$GR$79,$GY95,HC95),"STK")+COUNTIF(INDEX($I$3:$GR$79,$GY95,HB95):INDEX($I$3:$GR$79,$GY95,HC95),"SB"))))</f>
        <v>0</v>
      </c>
      <c r="HU95" s="405">
        <f>IF(AND(HC95=0,HD95=0),0,IF(AND(HC95=0,HD95&lt;&gt;0),COUNTIF(INDEX($I$3:$GR$79,$GY95,HC95+1):INDEX($I$3:$GR$79,$GY95,HD95),"STK")+COUNTIF(INDEX($I$3:$GR$79,$GY95,HC95+1):INDEX($I$3:$GR$79,$GY95,HD95),"SB"),IF(AND(HC95&lt;&gt;0,HD95=0),COUNTIF(INDEX($I$3:$GR$79,$GY95,HC95):INDEX($I$3:$GR$79,$GY95,HF95),"STK")+COUNTIF(INDEX($I$3:$GR$79,$GY95,HC95):INDEX($I$3:$GR$79,$GY95,HF95),"SB"),COUNTIF(INDEX($I$3:$GR$79,$GY95,HC95):INDEX($I$3:$GR$79,$GY95,HD95),"STK")+COUNTIF(INDEX($I$3:$GR$79,$GY95,HC95):INDEX($I$3:$GR$79,$GY95,HD95),"SB"))))</f>
        <v>0</v>
      </c>
      <c r="HV95" s="701">
        <f>IF(AND(HD95=0,HE95=0),0,IF(AND(HD95=0,HE95&lt;&gt;0),COUNTIF(INDEX($I$3:$GR$79,$GY95,HD95+1):INDEX($I$3:$GR$79,$GY95,HE95),"STK")+COUNTIF(INDEX($I$3:$GR$79,$GY95,HD95+1):INDEX($I$3:$GR$79,$GY95,HE95),"SB"),IF(AND(HD95&lt;&gt;0,HE95=0),COUNTIF(INDEX($I$3:$GR$79,$GY95,HD95):INDEX($I$3:$GR$79,$GY95,HF95),"STK")+COUNTIF(INDEX($I$3:$GR$79,$GY95,HD95):INDEX($I$3:$GR$79,$GY95,HF95),"SB"),COUNTIF(INDEX($I$3:$GR$79,$GY95,HD95):INDEX($I$3:$GR$79,$GY95,HE95),"STK")+COUNTIF(INDEX($I$3:$GR$79,$GY95,HD95):INDEX($I$3:$GR$79,$GY95,HE95),"SB"))))</f>
        <v>0</v>
      </c>
      <c r="HW95" s="405">
        <f>IF(AND(HE95=0,GZ95=0),0,IF(AND(HE95=0,GZ95&lt;&gt;0),COUNTIF(INDEX($I$3:$GR$79,$GY95,HE95+1):INDEX($I$3:$GR$79,$GY95,GZ95),"STK")+COUNTIF(INDEX($I$3:$GR$79,$GY95,HE95+1):INDEX($I$3:$GR$79,$GY95,GZ95),"SB"),IF(AND(HE95&lt;&gt;0,GZ95=0),COUNTIF(INDEX($I$3:$GR$79,$GY95,HE95):INDEX($I$3:$GR$79,$GY95,HF95),"STK")+COUNTIF(INDEX($I$3:$GR$79,$GY95,HE95):INDEX($I$3:$GR$79,$GY95,HF95),"SB"),COUNTIF(INDEX($I$3:$GR$79,$GY95,HE95):INDEX($I$3:$GR$79,$GY95,GZ95),"STK")+COUNTIF(INDEX($I$3:$GR$79,$GY95,HE95):INDEX($I$3:$GR$79,$GY95,GZ95),"SB"))))</f>
        <v>0</v>
      </c>
      <c r="HX95" s="382">
        <f t="shared" si="60"/>
        <v>0</v>
      </c>
      <c r="HY95" s="186" t="s">
        <v>113</v>
      </c>
      <c r="HZ95" s="481">
        <f t="shared" si="66"/>
        <v>0</v>
      </c>
      <c r="IA95" s="481">
        <f t="shared" si="67"/>
        <v>0</v>
      </c>
      <c r="IB95" s="481">
        <f t="shared" si="68"/>
        <v>0</v>
      </c>
      <c r="IC95" s="481">
        <f t="shared" si="69"/>
        <v>0</v>
      </c>
      <c r="ID95" s="481">
        <f t="shared" si="70"/>
        <v>0</v>
      </c>
      <c r="IE95" s="481">
        <f t="shared" si="71"/>
        <v>0</v>
      </c>
    </row>
    <row r="96" spans="1:240" ht="15.75" customHeight="1" thickBot="1" x14ac:dyDescent="0.25">
      <c r="A96" s="1032" t="s">
        <v>315</v>
      </c>
      <c r="B96" s="1033"/>
      <c r="C96" s="250">
        <v>1E-3</v>
      </c>
      <c r="D96" s="199"/>
      <c r="E96" s="199"/>
      <c r="T96" s="416"/>
      <c r="CU96" s="315"/>
      <c r="CV96" s="315"/>
      <c r="CW96" s="315"/>
      <c r="CX96" s="315"/>
      <c r="CY96" s="315"/>
      <c r="CZ96" s="315"/>
      <c r="DA96" s="315"/>
      <c r="DB96" s="315"/>
      <c r="DC96" s="315"/>
      <c r="DD96" s="315"/>
      <c r="DE96" s="315"/>
      <c r="DF96" s="315"/>
      <c r="DG96" s="24"/>
      <c r="DH96" s="24"/>
      <c r="DI96" s="24"/>
      <c r="DJ96" s="24"/>
      <c r="DK96" s="24"/>
      <c r="DL96" s="24"/>
      <c r="DM96" s="122"/>
      <c r="DO96" s="315"/>
      <c r="DP96" s="315"/>
      <c r="DQ96" s="315"/>
      <c r="DR96" s="315"/>
      <c r="DS96" s="315"/>
      <c r="DT96" s="315"/>
      <c r="DU96" s="315"/>
      <c r="DV96" s="315"/>
      <c r="DW96" s="315"/>
      <c r="DX96" s="315"/>
      <c r="DY96" s="315"/>
      <c r="DZ96" s="315"/>
      <c r="EA96" s="315"/>
      <c r="EB96" s="315"/>
      <c r="EC96" s="315"/>
      <c r="ED96" s="315"/>
      <c r="EE96" s="315"/>
      <c r="EF96" s="315"/>
      <c r="EG96" s="315"/>
      <c r="EH96" s="315"/>
      <c r="EI96" s="315"/>
      <c r="EJ96" s="315"/>
      <c r="EK96" s="315"/>
      <c r="EL96" s="315"/>
      <c r="EM96" s="315"/>
      <c r="EN96" s="315"/>
      <c r="EO96" s="315"/>
      <c r="EP96" s="315"/>
      <c r="EQ96" s="315"/>
      <c r="ER96" s="315"/>
      <c r="ES96" s="315"/>
      <c r="ET96" s="315"/>
      <c r="EU96" s="315"/>
      <c r="EV96" s="315"/>
      <c r="EW96" s="315"/>
      <c r="EX96" s="315"/>
      <c r="EY96" s="315"/>
      <c r="EZ96" s="315"/>
      <c r="FA96" s="315"/>
      <c r="FB96" s="315"/>
      <c r="FC96" s="315"/>
      <c r="FD96" s="315"/>
      <c r="FE96" s="315"/>
      <c r="FF96" s="315"/>
      <c r="FG96" s="315"/>
      <c r="FH96" s="315"/>
      <c r="FI96" s="315"/>
      <c r="FJ96" s="315"/>
      <c r="FK96" s="315"/>
      <c r="FL96" s="315"/>
      <c r="FM96" s="315"/>
      <c r="FN96" s="315"/>
      <c r="FO96" s="315"/>
      <c r="FP96" s="315"/>
      <c r="FQ96" s="315"/>
      <c r="FR96" s="315"/>
      <c r="FS96" s="315"/>
      <c r="FT96" s="315"/>
      <c r="GY96" s="186">
        <v>6</v>
      </c>
      <c r="GZ96" s="481">
        <f>IF(COUNTIF($I8:$GR8,GZ$12)=0,0,HLOOKUP(GZ$12,$I8:$GR$87,$HO95,FALSE))</f>
        <v>0</v>
      </c>
      <c r="HA96" s="481">
        <f>IF(COUNTIF($I8:$GR8,HA$12)=0,0,HLOOKUP(HA$12,$I8:$GR$87,$HO95,FALSE))</f>
        <v>17</v>
      </c>
      <c r="HB96" s="481">
        <f>IF(COUNTIF($I8:$GR8,HB$12)=0,0,HLOOKUP(HB$12,$I8:$GR$87,$HO95,FALSE))</f>
        <v>67</v>
      </c>
      <c r="HC96" s="481">
        <f>IF(COUNTIF($I8:$GR8,HC$12)=0,0,HLOOKUP(HC$12,$I8:$GR$87,$HO95,FALSE))</f>
        <v>119</v>
      </c>
      <c r="HD96" s="481">
        <f>IF(COUNTIF($I8:$GR8,HD$12)=0,0,HLOOKUP(HD$12,$I8:$GR$87,$HO95,FALSE))</f>
        <v>0</v>
      </c>
      <c r="HE96" s="481">
        <f>IF(COUNTIF($I8:$GR8,HE$12)=0,0,HLOOKUP(HE$12,$I8:$GR$87,$HO95,FALSE))</f>
        <v>0</v>
      </c>
      <c r="HF96" s="481">
        <f>IF(COUNTIF($I8:$GR8,"X")=0,0,HLOOKUP("X",$I8:$GR$87,$HO95,FALSE))</f>
        <v>177</v>
      </c>
      <c r="HG96" s="381"/>
      <c r="HH96" s="186" t="s">
        <v>114</v>
      </c>
      <c r="HI96" s="481">
        <f>IF(GZ96=0,0,IF(AND(GZ96&lt;&gt;0,HA96=0),SUM(INDEX($I8:$GR8,1,GZ96):INDEX($I8:$GR8,1,$HF96)),SUM(INDEX($I8:$GR8,1,GZ96):INDEX($I8:$GR8,1,HA96))))</f>
        <v>0</v>
      </c>
      <c r="HJ96" s="481">
        <f>IF(HA96=0,0,IF(AND(HA96&lt;&gt;0,HB96=0),SUM(INDEX($I8:$GR8,1,HA96):INDEX($I8:$GR8,1,$HF96)),SUM(INDEX($I8:$GR8,1,HA96):INDEX($I8:$GR8,1,HB96))))</f>
        <v>1173</v>
      </c>
      <c r="HK96" s="481">
        <f>IF(HB96=0,0,IF(AND(HB96&lt;&gt;0,HC96=0),SUM(INDEX($I8:$GR8,1,HB96):INDEX($I8:$GR8,1,$HF96)),SUM(INDEX($I8:$GR8,1,HB96):INDEX($I8:$GR8,1,HC96))))</f>
        <v>1151</v>
      </c>
      <c r="HL96" s="481">
        <f>IF(HC96=0,0,IF(AND(HC96&lt;&gt;0,HD96=0),SUM(INDEX($I8:$GR8,1,HC96):INDEX($I8:$GR8,1,$HF96)),SUM(INDEX($I8:$GR8,1,HC96):INDEX($I8:$GR8,1,HD96))))</f>
        <v>1196</v>
      </c>
      <c r="HM96" s="481">
        <f>IF(HD96=0,0,IF(AND(HD96&lt;&gt;0,HE96=0),SUM(INDEX($I8:$GR8,1,HD96):INDEX($I8:$GR8,1,$HF96)),SUM(INDEX($I8:$GR8,1,HD96):INDEX($I8:$GR8,1,HE96))))</f>
        <v>0</v>
      </c>
      <c r="HN96" s="481">
        <f>IF(HE96=0,0,IF(AND(HE96&lt;&gt;0,GZ96=0),SUM(INDEX($I8:$GR8,1,HE96):INDEX($I8:$GR8,1,$HF96)),SUM(INDEX($I8:$GR8,1,HE96):INDEX($I8:$GR8,1,GZ96))))</f>
        <v>0</v>
      </c>
      <c r="HO96" s="186">
        <v>79</v>
      </c>
      <c r="HP96" s="381"/>
      <c r="HQ96" s="521" t="s">
        <v>114</v>
      </c>
      <c r="HR96" s="435">
        <f>IF(AND(GZ96=0,HA96=0),0,IF(AND(GZ96=0,HA96&lt;&gt;0),COUNTIF(INDEX($I$3:$GR$79,$GY96,GZ96+1):INDEX($I$3:$GR$79,$GY96,HA96),"STK")+COUNTIF(INDEX($I$3:$GR$79,$GY96,GZ96+1):INDEX($I$3:$GR$79,$GY96,HA96),"SB"),IF(AND(GZ96&lt;&gt;0,HA96=0),COUNTIF(INDEX($I$3:$GR$79,$GY96,GZ96):INDEX($I$3:$GR$79,$GY96,HF96),"STK")+COUNTIF(INDEX($I$3:$GR$79,$GY96,GZ96):INDEX($I$3:$GR$79,$GY96,HF96),"SB"),COUNTIF(INDEX($I$3:$GR$79,$GY96,GZ96):INDEX($I$3:$GR$79,$GY96,HA96),"STK")+COUNTIF(INDEX($I$3:$GR$79,$GY96,GZ96):INDEX($I$3:$GR$79,$GY96,HA96),"SB"))))</f>
        <v>0</v>
      </c>
      <c r="HS96" s="405">
        <f>IF(AND(HA96=0,HB96=0),0,IF(AND(HA96=0,HB96&lt;&gt;0),COUNTIF(INDEX($I$3:$GR$79,$GY96,HA96+1):INDEX($I$3:$GR$79,$GY96,HB96),"STK")+COUNTIF(INDEX($I$3:$GR$79,$GY96,HA96+1):INDEX($I$3:$GR$79,$GY96,HB96),"SB"),IF(AND(HA96&lt;&gt;0,HB96=0),COUNTIF(INDEX($I$3:$GR$79,$GY96,HA96):INDEX($I$3:$GR$79,$GY96,HF96),"STK")+COUNTIF(INDEX($I$3:$GR$79,$GY96,HA96):INDEX($I$3:$GR$79,$GY96,HF96),"SB"),COUNTIF(INDEX($I$3:$GR$79,$GY96,HA96):INDEX($I$3:$GR$79,$GY96,HB96),"STK")+COUNTIF(INDEX($I$3:$GR$79,$GY96,HA96):INDEX($I$3:$GR$79,$GY96,HB96),"SB"))))</f>
        <v>0</v>
      </c>
      <c r="HT96" s="406">
        <f>IF(AND(HB96=0,HC96=0),0,IF(AND(HB96=0,HC96&lt;&gt;0),COUNTIF(INDEX($I$3:$GR$79,$GY96,HB96+1):INDEX($I$3:$GR$79,$GY96,HC96),"STK")+COUNTIF(INDEX($I$3:$GR$79,$GY96,HB96+1):INDEX($I$3:$GR$79,$GY96,HC96),"SB"),IF(AND(HB96&lt;&gt;0,HC96=0),COUNTIF(INDEX($I$3:$GR$79,$GY96,HB96):INDEX($I$3:$GR$79,$GY96,HF96),"STK")+COUNTIF(INDEX($I$3:$GR$79,$GY96,HB96):INDEX($I$3:$GR$79,$GY96,HF96),"SB"),COUNTIF(INDEX($I$3:$GR$79,$GY96,HB96):INDEX($I$3:$GR$79,$GY96,HC96),"STK")+COUNTIF(INDEX($I$3:$GR$79,$GY96,HB96):INDEX($I$3:$GR$79,$GY96,HC96),"SB"))))</f>
        <v>0</v>
      </c>
      <c r="HU96" s="405">
        <f>IF(AND(HC96=0,HD96=0),0,IF(AND(HC96=0,HD96&lt;&gt;0),COUNTIF(INDEX($I$3:$GR$79,$GY96,HC96+1):INDEX($I$3:$GR$79,$GY96,HD96),"STK")+COUNTIF(INDEX($I$3:$GR$79,$GY96,HC96+1):INDEX($I$3:$GR$79,$GY96,HD96),"SB"),IF(AND(HC96&lt;&gt;0,HD96=0),COUNTIF(INDEX($I$3:$GR$79,$GY96,HC96):INDEX($I$3:$GR$79,$GY96,HF96),"STK")+COUNTIF(INDEX($I$3:$GR$79,$GY96,HC96):INDEX($I$3:$GR$79,$GY96,HF96),"SB"),COUNTIF(INDEX($I$3:$GR$79,$GY96,HC96):INDEX($I$3:$GR$79,$GY96,HD96),"STK")+COUNTIF(INDEX($I$3:$GR$79,$GY96,HC96):INDEX($I$3:$GR$79,$GY96,HD96),"SB"))))</f>
        <v>0</v>
      </c>
      <c r="HV96" s="701">
        <f>IF(AND(HD96=0,HE96=0),0,IF(AND(HD96=0,HE96&lt;&gt;0),COUNTIF(INDEX($I$3:$GR$79,$GY96,HD96+1):INDEX($I$3:$GR$79,$GY96,HE96),"STK")+COUNTIF(INDEX($I$3:$GR$79,$GY96,HD96+1):INDEX($I$3:$GR$79,$GY96,HE96),"SB"),IF(AND(HD96&lt;&gt;0,HE96=0),COUNTIF(INDEX($I$3:$GR$79,$GY96,HD96):INDEX($I$3:$GR$79,$GY96,HF96),"STK")+COUNTIF(INDEX($I$3:$GR$79,$GY96,HD96):INDEX($I$3:$GR$79,$GY96,HF96),"SB"),COUNTIF(INDEX($I$3:$GR$79,$GY96,HD96):INDEX($I$3:$GR$79,$GY96,HE96),"STK")+COUNTIF(INDEX($I$3:$GR$79,$GY96,HD96):INDEX($I$3:$GR$79,$GY96,HE96),"SB"))))</f>
        <v>0</v>
      </c>
      <c r="HW96" s="405">
        <f>IF(AND(HE96=0,GZ96=0),0,IF(AND(HE96=0,GZ96&lt;&gt;0),COUNTIF(INDEX($I$3:$GR$79,$GY96,HE96+1):INDEX($I$3:$GR$79,$GY96,GZ96),"STK")+COUNTIF(INDEX($I$3:$GR$79,$GY96,HE96+1):INDEX($I$3:$GR$79,$GY96,GZ96),"SB"),IF(AND(HE96&lt;&gt;0,GZ96=0),COUNTIF(INDEX($I$3:$GR$79,$GY96,HE96):INDEX($I$3:$GR$79,$GY96,HF96),"STK")+COUNTIF(INDEX($I$3:$GR$79,$GY96,HE96):INDEX($I$3:$GR$79,$GY96,HF96),"SB"),COUNTIF(INDEX($I$3:$GR$79,$GY96,HE96):INDEX($I$3:$GR$79,$GY96,GZ96),"STK")+COUNTIF(INDEX($I$3:$GR$79,$GY96,HE96):INDEX($I$3:$GR$79,$GY96,GZ96),"SB"))))</f>
        <v>0</v>
      </c>
      <c r="HX96" s="382">
        <f t="shared" si="60"/>
        <v>0</v>
      </c>
      <c r="HY96" s="186" t="s">
        <v>114</v>
      </c>
      <c r="HZ96" s="481">
        <f t="shared" si="66"/>
        <v>0</v>
      </c>
      <c r="IA96" s="481">
        <f t="shared" si="67"/>
        <v>45</v>
      </c>
      <c r="IB96" s="481">
        <f t="shared" si="68"/>
        <v>47</v>
      </c>
      <c r="IC96" s="481">
        <f t="shared" si="69"/>
        <v>53</v>
      </c>
      <c r="ID96" s="481">
        <f t="shared" si="70"/>
        <v>0</v>
      </c>
      <c r="IE96" s="481">
        <f t="shared" si="71"/>
        <v>0</v>
      </c>
    </row>
    <row r="97" spans="1:239" ht="15.75" customHeight="1" thickBot="1" x14ac:dyDescent="0.25">
      <c r="A97" s="41"/>
      <c r="B97" s="41"/>
      <c r="C97" s="251">
        <v>0.1</v>
      </c>
      <c r="D97" s="199"/>
      <c r="E97" s="199"/>
      <c r="T97" s="416"/>
      <c r="CU97" s="315"/>
      <c r="CV97" s="315"/>
      <c r="CW97" s="315"/>
      <c r="CX97" s="315"/>
      <c r="CY97" s="315"/>
      <c r="CZ97" s="315"/>
      <c r="DA97" s="315"/>
      <c r="DB97" s="315"/>
      <c r="DC97" s="315"/>
      <c r="DD97" s="315"/>
      <c r="DE97" s="315"/>
      <c r="DF97" s="315"/>
      <c r="DG97" s="24"/>
      <c r="DH97" s="24"/>
      <c r="DI97" s="24"/>
      <c r="DJ97" s="24"/>
      <c r="DK97" s="24"/>
      <c r="DL97" s="24"/>
      <c r="DM97" s="122"/>
      <c r="DO97" s="315"/>
      <c r="DP97" s="315"/>
      <c r="DQ97" s="315"/>
      <c r="DR97" s="315"/>
      <c r="DS97" s="315"/>
      <c r="DT97" s="315"/>
      <c r="DU97" s="315"/>
      <c r="DV97" s="315"/>
      <c r="DW97" s="315"/>
      <c r="DX97" s="315"/>
      <c r="DY97" s="315"/>
      <c r="DZ97" s="315"/>
      <c r="EA97" s="315"/>
      <c r="EB97" s="315"/>
      <c r="EC97" s="315"/>
      <c r="ED97" s="315"/>
      <c r="EE97" s="315"/>
      <c r="EF97" s="315"/>
      <c r="EG97" s="315"/>
      <c r="EH97" s="315"/>
      <c r="EI97" s="315"/>
      <c r="EJ97" s="315"/>
      <c r="EK97" s="315"/>
      <c r="EL97" s="315"/>
      <c r="EM97" s="315"/>
      <c r="EN97" s="315"/>
      <c r="EO97" s="315"/>
      <c r="EP97" s="315"/>
      <c r="EQ97" s="315"/>
      <c r="ER97" s="315"/>
      <c r="ES97" s="315"/>
      <c r="ET97" s="315"/>
      <c r="EU97" s="315"/>
      <c r="EV97" s="315"/>
      <c r="EW97" s="315"/>
      <c r="EX97" s="315"/>
      <c r="EY97" s="315"/>
      <c r="EZ97" s="315"/>
      <c r="FA97" s="315"/>
      <c r="FB97" s="315"/>
      <c r="FC97" s="315"/>
      <c r="FD97" s="315"/>
      <c r="FE97" s="315"/>
      <c r="FF97" s="315"/>
      <c r="FG97" s="315"/>
      <c r="FH97" s="315"/>
      <c r="FI97" s="315"/>
      <c r="FJ97" s="315"/>
      <c r="FK97" s="315"/>
      <c r="FL97" s="315"/>
      <c r="FM97" s="315"/>
      <c r="FN97" s="315"/>
      <c r="FO97" s="315"/>
      <c r="FP97" s="315"/>
      <c r="FQ97" s="315"/>
      <c r="FR97" s="315"/>
      <c r="FS97" s="315"/>
      <c r="FT97" s="315"/>
      <c r="GY97" s="186">
        <v>7</v>
      </c>
      <c r="GZ97" s="481">
        <f>IF(COUNTIF($I9:$GR9,GZ$12)=0,0,HLOOKUP(GZ$12,$I9:$GR$87,$HO96,FALSE))</f>
        <v>0</v>
      </c>
      <c r="HA97" s="481">
        <f>IF(COUNTIF($I9:$GR9,HA$12)=0,0,HLOOKUP(HA$12,$I9:$GR$87,$HO96,FALSE))</f>
        <v>82</v>
      </c>
      <c r="HB97" s="481">
        <f>IF(COUNTIF($I9:$GR9,HB$12)=0,0,HLOOKUP(HB$12,$I9:$GR$87,$HO96,FALSE))</f>
        <v>147</v>
      </c>
      <c r="HC97" s="481">
        <f>IF(COUNTIF($I9:$GR9,HC$12)=0,0,HLOOKUP(HC$12,$I9:$GR$87,$HO96,FALSE))</f>
        <v>0</v>
      </c>
      <c r="HD97" s="481">
        <f>IF(COUNTIF($I9:$GR9,HD$12)=0,0,HLOOKUP(HD$12,$I9:$GR$87,$HO96,FALSE))</f>
        <v>0</v>
      </c>
      <c r="HE97" s="481">
        <f>IF(COUNTIF($I9:$GR9,HE$12)=0,0,HLOOKUP(HE$12,$I9:$GR$87,$HO96,FALSE))</f>
        <v>0</v>
      </c>
      <c r="HF97" s="481">
        <f>IF(COUNTIF($I9:$GR9,"X")=0,0,HLOOKUP("X",$I9:$GR$87,$HO96,FALSE))</f>
        <v>189</v>
      </c>
      <c r="HG97" s="381"/>
      <c r="HH97" s="186" t="s">
        <v>115</v>
      </c>
      <c r="HI97" s="481">
        <f>IF(GZ97=0,0,IF(AND(GZ97&lt;&gt;0,HA97=0),SUM(INDEX($I9:$GR9,1,GZ97):INDEX($I9:$GR9,1,$HF97)),SUM(INDEX($I9:$GR9,1,GZ97):INDEX($I9:$GR9,1,HA97))))</f>
        <v>0</v>
      </c>
      <c r="HJ97" s="481">
        <f>IF(HA97=0,0,IF(AND(HA97&lt;&gt;0,HB97=0),SUM(INDEX($I9:$GR9,1,HA97):INDEX($I9:$GR9,1,$HF97)),SUM(INDEX($I9:$GR9,1,HA97):INDEX($I9:$GR9,1,HB97))))</f>
        <v>0</v>
      </c>
      <c r="HK97" s="481">
        <f>IF(HB97=0,0,IF(AND(HB97&lt;&gt;0,HC97=0),SUM(INDEX($I9:$GR9,1,HB97):INDEX($I9:$GR9,1,$HF97)),SUM(INDEX($I9:$GR9,1,HB97):INDEX($I9:$GR9,1,HC97))))</f>
        <v>0</v>
      </c>
      <c r="HL97" s="481">
        <f>IF(HC97=0,0,IF(AND(HC97&lt;&gt;0,HD97=0),SUM(INDEX($I9:$GR9,1,HC97):INDEX($I9:$GR9,1,$HF97)),SUM(INDEX($I9:$GR9,1,HC97):INDEX($I9:$GR9,1,HD97))))</f>
        <v>0</v>
      </c>
      <c r="HM97" s="481">
        <f>IF(HD97=0,0,IF(AND(HD97&lt;&gt;0,HE97=0),SUM(INDEX($I9:$GR9,1,HD97):INDEX($I9:$GR9,1,$HF97)),SUM(INDEX($I9:$GR9,1,HD97):INDEX($I9:$GR9,1,HE97))))</f>
        <v>0</v>
      </c>
      <c r="HN97" s="481">
        <f>IF(HE97=0,0,IF(AND(HE97&lt;&gt;0,GZ97=0),SUM(INDEX($I9:$GR9,1,HE97):INDEX($I9:$GR9,1,$HF97)),SUM(INDEX($I9:$GR9,1,HE97):INDEX($I9:$GR9,1,GZ97))))</f>
        <v>0</v>
      </c>
      <c r="HO97" s="186">
        <v>78</v>
      </c>
      <c r="HP97" s="381"/>
      <c r="HQ97" s="521" t="s">
        <v>115</v>
      </c>
      <c r="HR97" s="435">
        <f>IF(AND(GZ97=0,HA97=0),0,IF(AND(GZ97=0,HA97&lt;&gt;0),COUNTIF(INDEX($I$3:$GR$79,$GY97,GZ97+1):INDEX($I$3:$GR$79,$GY97,HA97),"STK")+COUNTIF(INDEX($I$3:$GR$79,$GY97,GZ97+1):INDEX($I$3:$GR$79,$GY97,HA97),"SB"),IF(AND(GZ97&lt;&gt;0,HA97=0),COUNTIF(INDEX($I$3:$GR$79,$GY97,GZ97):INDEX($I$3:$GR$79,$GY97,HF97),"STK")+COUNTIF(INDEX($I$3:$GR$79,$GY97,GZ97):INDEX($I$3:$GR$79,$GY97,HF97),"SB"),COUNTIF(INDEX($I$3:$GR$79,$GY97,GZ97):INDEX($I$3:$GR$79,$GY97,HA97),"STK")+COUNTIF(INDEX($I$3:$GR$79,$GY97,GZ97):INDEX($I$3:$GR$79,$GY97,HA97),"SB"))))</f>
        <v>0</v>
      </c>
      <c r="HS97" s="405">
        <f>IF(AND(HA97=0,HB97=0),0,IF(AND(HA97=0,HB97&lt;&gt;0),COUNTIF(INDEX($I$3:$GR$79,$GY97,HA97+1):INDEX($I$3:$GR$79,$GY97,HB97),"STK")+COUNTIF(INDEX($I$3:$GR$79,$GY97,HA97+1):INDEX($I$3:$GR$79,$GY97,HB97),"SB"),IF(AND(HA97&lt;&gt;0,HB97=0),COUNTIF(INDEX($I$3:$GR$79,$GY97,HA97):INDEX($I$3:$GR$79,$GY97,HF97),"STK")+COUNTIF(INDEX($I$3:$GR$79,$GY97,HA97):INDEX($I$3:$GR$79,$GY97,HF97),"SB"),COUNTIF(INDEX($I$3:$GR$79,$GY97,HA97):INDEX($I$3:$GR$79,$GY97,HB97),"STK")+COUNTIF(INDEX($I$3:$GR$79,$GY97,HA97):INDEX($I$3:$GR$79,$GY97,HB97),"SB"))))</f>
        <v>0</v>
      </c>
      <c r="HT97" s="406">
        <f>IF(AND(HB97=0,HC97=0),0,IF(AND(HB97=0,HC97&lt;&gt;0),COUNTIF(INDEX($I$3:$GR$79,$GY97,HB97+1):INDEX($I$3:$GR$79,$GY97,HC97),"STK")+COUNTIF(INDEX($I$3:$GR$79,$GY97,HB97+1):INDEX($I$3:$GR$79,$GY97,HC97),"SB"),IF(AND(HB97&lt;&gt;0,HC97=0),COUNTIF(INDEX($I$3:$GR$79,$GY97,HB97):INDEX($I$3:$GR$79,$GY97,HF97),"STK")+COUNTIF(INDEX($I$3:$GR$79,$GY97,HB97):INDEX($I$3:$GR$79,$GY97,HF97),"SB"),COUNTIF(INDEX($I$3:$GR$79,$GY97,HB97):INDEX($I$3:$GR$79,$GY97,HC97),"STK")+COUNTIF(INDEX($I$3:$GR$79,$GY97,HB97):INDEX($I$3:$GR$79,$GY97,HC97),"SB"))))</f>
        <v>0</v>
      </c>
      <c r="HU97" s="405">
        <f>IF(AND(HC97=0,HD97=0),0,IF(AND(HC97=0,HD97&lt;&gt;0),COUNTIF(INDEX($I$3:$GR$79,$GY97,HC97+1):INDEX($I$3:$GR$79,$GY97,HD97),"STK")+COUNTIF(INDEX($I$3:$GR$79,$GY97,HC97+1):INDEX($I$3:$GR$79,$GY97,HD97),"SB"),IF(AND(HC97&lt;&gt;0,HD97=0),COUNTIF(INDEX($I$3:$GR$79,$GY97,HC97):INDEX($I$3:$GR$79,$GY97,HF97),"STK")+COUNTIF(INDEX($I$3:$GR$79,$GY97,HC97):INDEX($I$3:$GR$79,$GY97,HF97),"SB"),COUNTIF(INDEX($I$3:$GR$79,$GY97,HC97):INDEX($I$3:$GR$79,$GY97,HD97),"STK")+COUNTIF(INDEX($I$3:$GR$79,$GY97,HC97):INDEX($I$3:$GR$79,$GY97,HD97),"SB"))))</f>
        <v>0</v>
      </c>
      <c r="HV97" s="701">
        <f>IF(AND(HD97=0,HE97=0),0,IF(AND(HD97=0,HE97&lt;&gt;0),COUNTIF(INDEX($I$3:$GR$79,$GY97,HD97+1):INDEX($I$3:$GR$79,$GY97,HE97),"STK")+COUNTIF(INDEX($I$3:$GR$79,$GY97,HD97+1):INDEX($I$3:$GR$79,$GY97,HE97),"SB"),IF(AND(HD97&lt;&gt;0,HE97=0),COUNTIF(INDEX($I$3:$GR$79,$GY97,HD97):INDEX($I$3:$GR$79,$GY97,HF97),"STK")+COUNTIF(INDEX($I$3:$GR$79,$GY97,HD97):INDEX($I$3:$GR$79,$GY97,HF97),"SB"),COUNTIF(INDEX($I$3:$GR$79,$GY97,HD97):INDEX($I$3:$GR$79,$GY97,HE97),"STK")+COUNTIF(INDEX($I$3:$GR$79,$GY97,HD97):INDEX($I$3:$GR$79,$GY97,HE97),"SB"))))</f>
        <v>0</v>
      </c>
      <c r="HW97" s="405">
        <f>IF(AND(HE97=0,GZ97=0),0,IF(AND(HE97=0,GZ97&lt;&gt;0),COUNTIF(INDEX($I$3:$GR$79,$GY97,HE97+1):INDEX($I$3:$GR$79,$GY97,GZ97),"STK")+COUNTIF(INDEX($I$3:$GR$79,$GY97,HE97+1):INDEX($I$3:$GR$79,$GY97,GZ97),"SB"),IF(AND(HE97&lt;&gt;0,GZ97=0),COUNTIF(INDEX($I$3:$GR$79,$GY97,HE97):INDEX($I$3:$GR$79,$GY97,HF97),"STK")+COUNTIF(INDEX($I$3:$GR$79,$GY97,HE97):INDEX($I$3:$GR$79,$GY97,HF97),"SB"),COUNTIF(INDEX($I$3:$GR$79,$GY97,HE97):INDEX($I$3:$GR$79,$GY97,GZ97),"STK")+COUNTIF(INDEX($I$3:$GR$79,$GY97,HE97):INDEX($I$3:$GR$79,$GY97,GZ97),"SB"))))</f>
        <v>0</v>
      </c>
      <c r="HX97" s="382">
        <f t="shared" si="60"/>
        <v>0</v>
      </c>
      <c r="HY97" s="186" t="s">
        <v>115</v>
      </c>
      <c r="HZ97" s="481">
        <f t="shared" si="66"/>
        <v>0</v>
      </c>
      <c r="IA97" s="481">
        <f t="shared" si="67"/>
        <v>60</v>
      </c>
      <c r="IB97" s="481">
        <f t="shared" si="68"/>
        <v>37</v>
      </c>
      <c r="IC97" s="481">
        <f t="shared" si="69"/>
        <v>0</v>
      </c>
      <c r="ID97" s="481">
        <f t="shared" si="70"/>
        <v>0</v>
      </c>
      <c r="IE97" s="481">
        <f t="shared" si="71"/>
        <v>0</v>
      </c>
    </row>
    <row r="98" spans="1:239" ht="15.75" customHeight="1" thickBot="1" x14ac:dyDescent="0.25">
      <c r="A98" s="8"/>
      <c r="B98" s="8"/>
      <c r="C98" s="249"/>
      <c r="D98" s="199"/>
      <c r="E98" s="199"/>
      <c r="F98" s="1026" t="s">
        <v>227</v>
      </c>
      <c r="G98" s="1027"/>
      <c r="T98" s="416"/>
      <c r="CU98" s="315"/>
      <c r="CV98" s="315"/>
      <c r="CW98" s="315"/>
      <c r="CX98" s="315"/>
      <c r="CY98" s="315"/>
      <c r="CZ98" s="315"/>
      <c r="DA98" s="315"/>
      <c r="DB98" s="315"/>
      <c r="DC98" s="315"/>
      <c r="DD98" s="315"/>
      <c r="DE98" s="315"/>
      <c r="DF98" s="315"/>
      <c r="DG98" s="24"/>
      <c r="DH98" s="24"/>
      <c r="DI98" s="24"/>
      <c r="DJ98" s="24"/>
      <c r="DK98" s="24"/>
      <c r="DL98" s="24"/>
      <c r="DM98" s="122"/>
      <c r="DO98" s="315"/>
      <c r="DP98" s="315"/>
      <c r="DQ98" s="315"/>
      <c r="DR98" s="315"/>
      <c r="DS98" s="315"/>
      <c r="DT98" s="315"/>
      <c r="DU98" s="315"/>
      <c r="DV98" s="315"/>
      <c r="DW98" s="315"/>
      <c r="DX98" s="315"/>
      <c r="DY98" s="315"/>
      <c r="DZ98" s="315"/>
      <c r="EA98" s="315"/>
      <c r="EB98" s="315"/>
      <c r="EC98" s="315"/>
      <c r="ED98" s="315"/>
      <c r="EE98" s="315"/>
      <c r="EF98" s="315"/>
      <c r="EG98" s="315"/>
      <c r="EH98" s="315"/>
      <c r="EI98" s="315"/>
      <c r="EJ98" s="315"/>
      <c r="EK98" s="315"/>
      <c r="EL98" s="315"/>
      <c r="EM98" s="315"/>
      <c r="EN98" s="315"/>
      <c r="EO98" s="315"/>
      <c r="EP98" s="315"/>
      <c r="EQ98" s="315"/>
      <c r="ER98" s="315"/>
      <c r="ES98" s="315"/>
      <c r="ET98" s="315"/>
      <c r="EU98" s="315"/>
      <c r="EV98" s="315"/>
      <c r="EW98" s="315"/>
      <c r="EX98" s="315"/>
      <c r="EY98" s="315"/>
      <c r="EZ98" s="315"/>
      <c r="FA98" s="315"/>
      <c r="FB98" s="315"/>
      <c r="FC98" s="315"/>
      <c r="FD98" s="315"/>
      <c r="FE98" s="315"/>
      <c r="FF98" s="315"/>
      <c r="FG98" s="315"/>
      <c r="FH98" s="315"/>
      <c r="FI98" s="315"/>
      <c r="FJ98" s="315"/>
      <c r="FK98" s="315"/>
      <c r="FL98" s="315"/>
      <c r="FM98" s="315"/>
      <c r="FN98" s="315"/>
      <c r="FO98" s="315"/>
      <c r="FP98" s="315"/>
      <c r="FQ98" s="315"/>
      <c r="FR98" s="315"/>
      <c r="FS98" s="315"/>
      <c r="FT98" s="315"/>
      <c r="GY98" s="186">
        <v>8</v>
      </c>
      <c r="GZ98" s="481">
        <f>IF(COUNTIF($I10:$GR10,GZ$12)=0,0,HLOOKUP(GZ$12,$I10:$GR$87,$HO97,FALSE))</f>
        <v>0</v>
      </c>
      <c r="HA98" s="481">
        <f>IF(COUNTIF($I10:$GR10,HA$12)=0,0,HLOOKUP(HA$12,$I10:$GR$87,$HO97,FALSE))</f>
        <v>21</v>
      </c>
      <c r="HB98" s="481">
        <f>IF(COUNTIF($I10:$GR10,HB$12)=0,0,HLOOKUP(HB$12,$I10:$GR$87,$HO97,FALSE))</f>
        <v>71</v>
      </c>
      <c r="HC98" s="481">
        <f>IF(COUNTIF($I10:$GR10,HC$12)=0,0,HLOOKUP(HC$12,$I10:$GR$87,$HO97,FALSE))</f>
        <v>129</v>
      </c>
      <c r="HD98" s="481">
        <f>IF(COUNTIF($I10:$GR10,HD$12)=0,0,HLOOKUP(HD$12,$I10:$GR$87,$HO97,FALSE))</f>
        <v>0</v>
      </c>
      <c r="HE98" s="481">
        <f>IF(COUNTIF($I10:$GR10,HE$12)=0,0,HLOOKUP(HE$12,$I10:$GR$87,$HO97,FALSE))</f>
        <v>0</v>
      </c>
      <c r="HF98" s="481">
        <f>IF(COUNTIF($I10:$GR10,"X")=0,0,HLOOKUP("X",$I10:$GR$87,$HO97,FALSE))</f>
        <v>187</v>
      </c>
      <c r="HG98" s="381"/>
      <c r="HH98" s="186" t="s">
        <v>116</v>
      </c>
      <c r="HI98" s="481">
        <f>IF(GZ98=0,0,IF(AND(GZ98&lt;&gt;0,HA98=0),SUM(INDEX($I10:$GR10,1,GZ98):INDEX($I10:$GR10,1,$HF98)),SUM(INDEX($I10:$GR10,1,GZ98):INDEX($I10:$GR10,1,HA98))))</f>
        <v>0</v>
      </c>
      <c r="HJ98" s="481">
        <f>IF(HA98=0,0,IF(AND(HA98&lt;&gt;0,HB98=0),SUM(INDEX($I10:$GR10,1,HA98):INDEX($I10:$GR10,1,$HF98)),SUM(INDEX($I10:$GR10,1,HA98):INDEX($I10:$GR10,1,HB98))))</f>
        <v>1196</v>
      </c>
      <c r="HK98" s="481">
        <f>IF(HB98=0,0,IF(AND(HB98&lt;&gt;0,HC98=0),SUM(INDEX($I10:$GR10,1,HB98):INDEX($I10:$GR10,1,$HF98)),SUM(INDEX($I10:$GR10,1,HB98):INDEX($I10:$GR10,1,HC98))))</f>
        <v>1185</v>
      </c>
      <c r="HL98" s="481">
        <f>IF(HC98=0,0,IF(AND(HC98&lt;&gt;0,HD98=0),SUM(INDEX($I10:$GR10,1,HC98):INDEX($I10:$GR10,1,$HF98)),SUM(INDEX($I10:$GR10,1,HC98):INDEX($I10:$GR10,1,HD98))))</f>
        <v>1196</v>
      </c>
      <c r="HM98" s="481">
        <f>IF(HD98=0,0,IF(AND(HD98&lt;&gt;0,HE98=0),SUM(INDEX($I10:$GR10,1,HD98):INDEX($I10:$GR10,1,$HF98)),SUM(INDEX($I10:$GR10,1,HD98):INDEX($I10:$GR10,1,HE98))))</f>
        <v>0</v>
      </c>
      <c r="HN98" s="481">
        <f>IF(HE98=0,0,IF(AND(HE98&lt;&gt;0,GZ98=0),SUM(INDEX($I10:$GR10,1,HE98):INDEX($I10:$GR10,1,$HF98)),SUM(INDEX($I10:$GR10,1,HE98):INDEX($I10:$GR10,1,GZ98))))</f>
        <v>0</v>
      </c>
      <c r="HO98" s="186">
        <v>77</v>
      </c>
      <c r="HP98" s="381"/>
      <c r="HQ98" s="521" t="s">
        <v>116</v>
      </c>
      <c r="HR98" s="435">
        <f>IF(AND(GZ98=0,HA98=0),0,IF(AND(GZ98=0,HA98&lt;&gt;0),COUNTIF(INDEX($I$3:$GR$79,$GY98,GZ98+1):INDEX($I$3:$GR$79,$GY98,HA98),"STK")+COUNTIF(INDEX($I$3:$GR$79,$GY98,GZ98+1):INDEX($I$3:$GR$79,$GY98,HA98),"SB"),IF(AND(GZ98&lt;&gt;0,HA98=0),COUNTIF(INDEX($I$3:$GR$79,$GY98,GZ98):INDEX($I$3:$GR$79,$GY98,HF98),"STK")+COUNTIF(INDEX($I$3:$GR$79,$GY98,GZ98):INDEX($I$3:$GR$79,$GY98,HF98),"SB"),COUNTIF(INDEX($I$3:$GR$79,$GY98,GZ98):INDEX($I$3:$GR$79,$GY98,HA98),"STK")+COUNTIF(INDEX($I$3:$GR$79,$GY98,GZ98):INDEX($I$3:$GR$79,$GY98,HA98),"SB"))))</f>
        <v>19</v>
      </c>
      <c r="HS98" s="405">
        <f>IF(AND(HA98=0,HB98=0),0,IF(AND(HA98=0,HB98&lt;&gt;0),COUNTIF(INDEX($I$3:$GR$79,$GY98,HA98+1):INDEX($I$3:$GR$79,$GY98,HB98),"STK")+COUNTIF(INDEX($I$3:$GR$79,$GY98,HA98+1):INDEX($I$3:$GR$79,$GY98,HB98),"SB"),IF(AND(HA98&lt;&gt;0,HB98=0),COUNTIF(INDEX($I$3:$GR$79,$GY98,HA98):INDEX($I$3:$GR$79,$GY98,HF98),"STK")+COUNTIF(INDEX($I$3:$GR$79,$GY98,HA98):INDEX($I$3:$GR$79,$GY98,HF98),"SB"),COUNTIF(INDEX($I$3:$GR$79,$GY98,HA98):INDEX($I$3:$GR$79,$GY98,HB98),"STK")+COUNTIF(INDEX($I$3:$GR$79,$GY98,HA98):INDEX($I$3:$GR$79,$GY98,HB98),"SB"))))</f>
        <v>0</v>
      </c>
      <c r="HT98" s="406">
        <f>IF(AND(HB98=0,HC98=0),0,IF(AND(HB98=0,HC98&lt;&gt;0),COUNTIF(INDEX($I$3:$GR$79,$GY98,HB98+1):INDEX($I$3:$GR$79,$GY98,HC98),"STK")+COUNTIF(INDEX($I$3:$GR$79,$GY98,HB98+1):INDEX($I$3:$GR$79,$GY98,HC98),"SB"),IF(AND(HB98&lt;&gt;0,HC98=0),COUNTIF(INDEX($I$3:$GR$79,$GY98,HB98):INDEX($I$3:$GR$79,$GY98,HF98),"STK")+COUNTIF(INDEX($I$3:$GR$79,$GY98,HB98):INDEX($I$3:$GR$79,$GY98,HF98),"SB"),COUNTIF(INDEX($I$3:$GR$79,$GY98,HB98):INDEX($I$3:$GR$79,$GY98,HC98),"STK")+COUNTIF(INDEX($I$3:$GR$79,$GY98,HB98):INDEX($I$3:$GR$79,$GY98,HC98),"SB"))))</f>
        <v>0</v>
      </c>
      <c r="HU98" s="405">
        <f>IF(AND(HC98=0,HD98=0),0,IF(AND(HC98=0,HD98&lt;&gt;0),COUNTIF(INDEX($I$3:$GR$79,$GY98,HC98+1):INDEX($I$3:$GR$79,$GY98,HD98),"STK")+COUNTIF(INDEX($I$3:$GR$79,$GY98,HC98+1):INDEX($I$3:$GR$79,$GY98,HD98),"SB"),IF(AND(HC98&lt;&gt;0,HD98=0),COUNTIF(INDEX($I$3:$GR$79,$GY98,HC98):INDEX($I$3:$GR$79,$GY98,HF98),"STK")+COUNTIF(INDEX($I$3:$GR$79,$GY98,HC98):INDEX($I$3:$GR$79,$GY98,HF98),"SB"),COUNTIF(INDEX($I$3:$GR$79,$GY98,HC98):INDEX($I$3:$GR$79,$GY98,HD98),"STK")+COUNTIF(INDEX($I$3:$GR$79,$GY98,HC98):INDEX($I$3:$GR$79,$GY98,HD98),"SB"))))</f>
        <v>0</v>
      </c>
      <c r="HV98" s="701">
        <f>IF(AND(HD98=0,HE98=0),0,IF(AND(HD98=0,HE98&lt;&gt;0),COUNTIF(INDEX($I$3:$GR$79,$GY98,HD98+1):INDEX($I$3:$GR$79,$GY98,HE98),"STK")+COUNTIF(INDEX($I$3:$GR$79,$GY98,HD98+1):INDEX($I$3:$GR$79,$GY98,HE98),"SB"),IF(AND(HD98&lt;&gt;0,HE98=0),COUNTIF(INDEX($I$3:$GR$79,$GY98,HD98):INDEX($I$3:$GR$79,$GY98,HF98),"STK")+COUNTIF(INDEX($I$3:$GR$79,$GY98,HD98):INDEX($I$3:$GR$79,$GY98,HF98),"SB"),COUNTIF(INDEX($I$3:$GR$79,$GY98,HD98):INDEX($I$3:$GR$79,$GY98,HE98),"STK")+COUNTIF(INDEX($I$3:$GR$79,$GY98,HD98):INDEX($I$3:$GR$79,$GY98,HE98),"SB"))))</f>
        <v>0</v>
      </c>
      <c r="HW98" s="405">
        <f>IF(AND(HE98=0,GZ98=0),0,IF(AND(HE98=0,GZ98&lt;&gt;0),COUNTIF(INDEX($I$3:$GR$79,$GY98,HE98+1):INDEX($I$3:$GR$79,$GY98,GZ98),"STK")+COUNTIF(INDEX($I$3:$GR$79,$GY98,HE98+1):INDEX($I$3:$GR$79,$GY98,GZ98),"SB"),IF(AND(HE98&lt;&gt;0,GZ98=0),COUNTIF(INDEX($I$3:$GR$79,$GY98,HE98):INDEX($I$3:$GR$79,$GY98,HF98),"STK")+COUNTIF(INDEX($I$3:$GR$79,$GY98,HE98):INDEX($I$3:$GR$79,$GY98,HF98),"SB"),COUNTIF(INDEX($I$3:$GR$79,$GY98,HE98):INDEX($I$3:$GR$79,$GY98,GZ98),"STK")+COUNTIF(INDEX($I$3:$GR$79,$GY98,HE98):INDEX($I$3:$GR$79,$GY98,GZ98),"SB"))))</f>
        <v>0</v>
      </c>
      <c r="HX98" s="382">
        <f t="shared" si="60"/>
        <v>19</v>
      </c>
      <c r="HY98" s="186" t="s">
        <v>116</v>
      </c>
      <c r="HZ98" s="481">
        <f t="shared" si="66"/>
        <v>0</v>
      </c>
      <c r="IA98" s="481">
        <f t="shared" si="67"/>
        <v>45</v>
      </c>
      <c r="IB98" s="481">
        <f t="shared" si="68"/>
        <v>53</v>
      </c>
      <c r="IC98" s="481">
        <f t="shared" si="69"/>
        <v>53</v>
      </c>
      <c r="ID98" s="481">
        <f t="shared" si="70"/>
        <v>0</v>
      </c>
      <c r="IE98" s="481">
        <f t="shared" si="71"/>
        <v>0</v>
      </c>
    </row>
    <row r="99" spans="1:239" ht="15.75" thickBot="1" x14ac:dyDescent="0.25">
      <c r="F99" s="245" t="s">
        <v>316</v>
      </c>
      <c r="G99" s="742">
        <v>80</v>
      </c>
      <c r="T99" s="416"/>
      <c r="CU99" s="315"/>
      <c r="CV99" s="315"/>
      <c r="CW99" s="315"/>
      <c r="CX99" s="315"/>
      <c r="CY99" s="315"/>
      <c r="CZ99" s="315"/>
      <c r="DA99" s="315"/>
      <c r="DB99" s="315"/>
      <c r="DC99" s="315"/>
      <c r="DD99" s="315"/>
      <c r="DE99" s="315"/>
      <c r="DF99" s="315"/>
      <c r="DG99" s="24"/>
      <c r="DH99" s="24"/>
      <c r="DI99" s="24"/>
      <c r="DJ99" s="24"/>
      <c r="DK99" s="24"/>
      <c r="DL99" s="24"/>
      <c r="DM99" s="122"/>
      <c r="DO99" s="315"/>
      <c r="DP99" s="315"/>
      <c r="DQ99" s="315"/>
      <c r="DR99" s="315"/>
      <c r="DS99" s="315"/>
      <c r="DT99" s="315"/>
      <c r="DU99" s="315"/>
      <c r="DV99" s="315"/>
      <c r="DW99" s="315"/>
      <c r="DX99" s="315"/>
      <c r="DY99" s="315"/>
      <c r="DZ99" s="315"/>
      <c r="EA99" s="315"/>
      <c r="EB99" s="315"/>
      <c r="EC99" s="315"/>
      <c r="ED99" s="315"/>
      <c r="EE99" s="315"/>
      <c r="EF99" s="315"/>
      <c r="EG99" s="315"/>
      <c r="EH99" s="315"/>
      <c r="EI99" s="315"/>
      <c r="EJ99" s="315"/>
      <c r="EK99" s="315"/>
      <c r="EL99" s="315"/>
      <c r="EM99" s="315"/>
      <c r="EN99" s="315"/>
      <c r="EO99" s="315"/>
      <c r="EP99" s="315"/>
      <c r="EQ99" s="315"/>
      <c r="ER99" s="315"/>
      <c r="ES99" s="315"/>
      <c r="ET99" s="315"/>
      <c r="EU99" s="315"/>
      <c r="EV99" s="315"/>
      <c r="EW99" s="315"/>
      <c r="EX99" s="315"/>
      <c r="EY99" s="315"/>
      <c r="EZ99" s="315"/>
      <c r="FA99" s="315"/>
      <c r="FB99" s="315"/>
      <c r="FC99" s="315"/>
      <c r="FD99" s="315"/>
      <c r="FE99" s="315"/>
      <c r="FF99" s="315"/>
      <c r="FG99" s="315"/>
      <c r="FH99" s="315"/>
      <c r="FI99" s="315"/>
      <c r="FJ99" s="315"/>
      <c r="FK99" s="315"/>
      <c r="FL99" s="315"/>
      <c r="FM99" s="315"/>
      <c r="FN99" s="315"/>
      <c r="FO99" s="315"/>
      <c r="FP99" s="315"/>
      <c r="FQ99" s="315"/>
      <c r="FR99" s="315"/>
      <c r="FS99" s="315"/>
      <c r="FT99" s="315"/>
      <c r="GY99" s="186">
        <v>9</v>
      </c>
      <c r="GZ99" s="481">
        <f>IF(COUNTIF($I11:$GR11,GZ$12)=0,0,HLOOKUP(GZ$12,$I11:$GR$87,$HO98,FALSE))</f>
        <v>76</v>
      </c>
      <c r="HA99" s="481">
        <f>IF(COUNTIF($I11:$GR11,HA$12)=0,0,HLOOKUP(HA$12,$I11:$GR$87,$HO98,FALSE))</f>
        <v>0</v>
      </c>
      <c r="HB99" s="481">
        <f>IF(COUNTIF($I11:$GR11,HB$12)=0,0,HLOOKUP(HB$12,$I11:$GR$87,$HO98,FALSE))</f>
        <v>0</v>
      </c>
      <c r="HC99" s="481">
        <f>IF(COUNTIF($I11:$GR11,HC$12)=0,0,HLOOKUP(HC$12,$I11:$GR$87,$HO98,FALSE))</f>
        <v>0</v>
      </c>
      <c r="HD99" s="481">
        <f>IF(COUNTIF($I11:$GR11,HD$12)=0,0,HLOOKUP(HD$12,$I11:$GR$87,$HO98,FALSE))</f>
        <v>0</v>
      </c>
      <c r="HE99" s="481">
        <f>IF(COUNTIF($I11:$GR11,HE$12)=0,0,HLOOKUP(HE$12,$I11:$GR$87,$HO98,FALSE))</f>
        <v>18</v>
      </c>
      <c r="HF99" s="481">
        <f>IF(COUNTIF($I11:$GR11,"X")=0,0,HLOOKUP("X",$I11:$GR$87,$HO98,FALSE))</f>
        <v>123</v>
      </c>
      <c r="HG99" s="381"/>
      <c r="HH99" s="186" t="s">
        <v>117</v>
      </c>
      <c r="HI99" s="578">
        <f>IF(GZ99=0,0,IF(AND(GZ99&lt;&gt;0,HA99=0),SUM(INDEX($I11:$GR11,1,GZ99):INDEX($I11:$GR11,1,$HF99)),SUM(INDEX($I11:$GR11,1,GZ99):INDEX($I11:$GR11,1,HA99))))</f>
        <v>1075.864039408867</v>
      </c>
      <c r="HJ99" s="481">
        <f>IF(HA99=0,0,IF(AND(HA99&lt;&gt;0,HB99=0),SUM(INDEX($I11:$GR11,1,HA99):INDEX($I11:$GR11,1,$HF99)),SUM(INDEX($I11:$GR11,1,HA99):INDEX($I11:$GR11,1,HB99))))</f>
        <v>0</v>
      </c>
      <c r="HK99" s="481">
        <f>IF(HB99=0,0,IF(AND(HB99&lt;&gt;0,HC99=0),SUM(INDEX($I11:$GR11,1,HB99):INDEX($I11:$GR11,1,$HF99)),SUM(INDEX($I11:$GR11,1,HB99):INDEX($I11:$GR11,1,HC99))))</f>
        <v>0</v>
      </c>
      <c r="HL99" s="481">
        <f>IF(HC99=0,0,IF(AND(HC99&lt;&gt;0,HD99=0),SUM(INDEX($I11:$GR11,1,HC99):INDEX($I11:$GR11,1,$HF99)),SUM(INDEX($I11:$GR11,1,HC99):INDEX($I11:$GR11,1,HD99))))</f>
        <v>0</v>
      </c>
      <c r="HM99" s="481">
        <f>IF(HD99=0,0,IF(AND(HD99&lt;&gt;0,HE99=0),SUM(INDEX($I11:$GR11,1,HD99):INDEX($I11:$GR11,1,$HF99)),SUM(INDEX($I11:$GR11,1,HD99):INDEX($I11:$GR11,1,HE99))))</f>
        <v>0</v>
      </c>
      <c r="HN99" s="481">
        <f>IF(HE99=0,0,IF(AND(HE99&lt;&gt;0,GZ99=0),SUM(INDEX($I11:$GR11,1,HE99):INDEX($I11:$GR11,1,$HF99)),SUM(INDEX($I11:$GR11,1,HE99):INDEX($I11:$GR11,1,GZ99))))</f>
        <v>1127</v>
      </c>
      <c r="HO99" s="186">
        <v>76</v>
      </c>
      <c r="HP99" s="381"/>
      <c r="HQ99" s="521" t="s">
        <v>117</v>
      </c>
      <c r="HR99" s="435">
        <f>IF(AND(GZ99=0,HA99=0),0,IF(AND(GZ99=0,HA99&lt;&gt;0),COUNTIF(INDEX($I$3:$GR$79,$GY99,GZ99+1):INDEX($I$3:$GR$79,$GY99,HA99),"STK")+COUNTIF(INDEX($I$3:$GR$79,$GY99,GZ99+1):INDEX($I$3:$GR$79,$GY99,HA99),"SB"),IF(AND(GZ99&lt;&gt;0,HA99=0),COUNTIF(INDEX($I$3:$GR$79,$GY99,GZ99):INDEX($I$3:$GR$79,$GY99,HF99),"STK")+COUNTIF(INDEX($I$3:$GR$79,$GY99,GZ99):INDEX($I$3:$GR$79,$GY99,HF99),"SB"),COUNTIF(INDEX($I$3:$GR$79,$GY99,GZ99):INDEX($I$3:$GR$79,$GY99,HA99),"STK")+COUNTIF(INDEX($I$3:$GR$79,$GY99,GZ99):INDEX($I$3:$GR$79,$GY99,HA99),"SB"))))</f>
        <v>0</v>
      </c>
      <c r="HS99" s="405">
        <f>IF(AND(HA99=0,HB99=0),0,IF(AND(HA99=0,HB99&lt;&gt;0),COUNTIF(INDEX($I$3:$GR$79,$GY99,HA99+1):INDEX($I$3:$GR$79,$GY99,HB99),"STK")+COUNTIF(INDEX($I$3:$GR$79,$GY99,HA99+1):INDEX($I$3:$GR$79,$GY99,HB99),"SB"),IF(AND(HA99&lt;&gt;0,HB99=0),COUNTIF(INDEX($I$3:$GR$79,$GY99,HA99):INDEX($I$3:$GR$79,$GY99,HF99),"STK")+COUNTIF(INDEX($I$3:$GR$79,$GY99,HA99):INDEX($I$3:$GR$79,$GY99,HF99),"SB"),COUNTIF(INDEX($I$3:$GR$79,$GY99,HA99):INDEX($I$3:$GR$79,$GY99,HB99),"STK")+COUNTIF(INDEX($I$3:$GR$79,$GY99,HA99):INDEX($I$3:$GR$79,$GY99,HB99),"SB"))))</f>
        <v>0</v>
      </c>
      <c r="HT99" s="406">
        <f>IF(AND(HB99=0,HC99=0),0,IF(AND(HB99=0,HC99&lt;&gt;0),COUNTIF(INDEX($I$3:$GR$79,$GY99,HB99+1):INDEX($I$3:$GR$79,$GY99,HC99),"STK")+COUNTIF(INDEX($I$3:$GR$79,$GY99,HB99+1):INDEX($I$3:$GR$79,$GY99,HC99),"SB"),IF(AND(HB99&lt;&gt;0,HC99=0),COUNTIF(INDEX($I$3:$GR$79,$GY99,HB99):INDEX($I$3:$GR$79,$GY99,HF99),"STK")+COUNTIF(INDEX($I$3:$GR$79,$GY99,HB99):INDEX($I$3:$GR$79,$GY99,HF99),"SB"),COUNTIF(INDEX($I$3:$GR$79,$GY99,HB99):INDEX($I$3:$GR$79,$GY99,HC99),"STK")+COUNTIF(INDEX($I$3:$GR$79,$GY99,HB99):INDEX($I$3:$GR$79,$GY99,HC99),"SB"))))</f>
        <v>0</v>
      </c>
      <c r="HU99" s="405">
        <f>IF(AND(HC99=0,HD99=0),0,IF(AND(HC99=0,HD99&lt;&gt;0),COUNTIF(INDEX($I$3:$GR$79,$GY99,HC99+1):INDEX($I$3:$GR$79,$GY99,HD99),"STK")+COUNTIF(INDEX($I$3:$GR$79,$GY99,HC99+1):INDEX($I$3:$GR$79,$GY99,HD99),"SB"),IF(AND(HC99&lt;&gt;0,HD99=0),COUNTIF(INDEX($I$3:$GR$79,$GY99,HC99):INDEX($I$3:$GR$79,$GY99,HF99),"STK")+COUNTIF(INDEX($I$3:$GR$79,$GY99,HC99):INDEX($I$3:$GR$79,$GY99,HF99),"SB"),COUNTIF(INDEX($I$3:$GR$79,$GY99,HC99):INDEX($I$3:$GR$79,$GY99,HD99),"STK")+COUNTIF(INDEX($I$3:$GR$79,$GY99,HC99):INDEX($I$3:$GR$79,$GY99,HD99),"SB"))))</f>
        <v>0</v>
      </c>
      <c r="HV99" s="701">
        <f>IF(AND(HD99=0,HE99=0),0,IF(AND(HD99=0,HE99&lt;&gt;0),COUNTIF(INDEX($I$3:$GR$79,$GY99,HD99+1):INDEX($I$3:$GR$79,$GY99,HE99),"STK")+COUNTIF(INDEX($I$3:$GR$79,$GY99,HD99+1):INDEX($I$3:$GR$79,$GY99,HE99),"SB"),IF(AND(HD99&lt;&gt;0,HE99=0),COUNTIF(INDEX($I$3:$GR$79,$GY99,HD99):INDEX($I$3:$GR$79,$GY99,HF99),"STK")+COUNTIF(INDEX($I$3:$GR$79,$GY99,HD99):INDEX($I$3:$GR$79,$GY99,HF99),"SB"),COUNTIF(INDEX($I$3:$GR$79,$GY99,HD99):INDEX($I$3:$GR$79,$GY99,HE99),"STK")+COUNTIF(INDEX($I$3:$GR$79,$GY99,HD99):INDEX($I$3:$GR$79,$GY99,HE99),"SB"))))</f>
        <v>0</v>
      </c>
      <c r="HW99" s="405">
        <f>IF(AND(HE99=0,GZ99=0),0,IF(AND(HE99=0,GZ99&lt;&gt;0),COUNTIF(INDEX($I$3:$GR$79,$GY99,HE99+1):INDEX($I$3:$GR$79,$GY99,GZ99),"STK")+COUNTIF(INDEX($I$3:$GR$79,$GY99,HE99+1):INDEX($I$3:$GR$79,$GY99,GZ99),"SB"),IF(AND(HE99&lt;&gt;0,GZ99=0),COUNTIF(INDEX($I$3:$GR$79,$GY99,HE99):INDEX($I$3:$GR$79,$GY99,HF99),"STK")+COUNTIF(INDEX($I$3:$GR$79,$GY99,HE99):INDEX($I$3:$GR$79,$GY99,HF99),"SB"),COUNTIF(INDEX($I$3:$GR$79,$GY99,HE99):INDEX($I$3:$GR$79,$GY99,GZ99),"STK")+COUNTIF(INDEX($I$3:$GR$79,$GY99,HE99):INDEX($I$3:$GR$79,$GY99,GZ99),"SB"))))</f>
        <v>0</v>
      </c>
      <c r="HX99" s="382">
        <f t="shared" si="60"/>
        <v>0</v>
      </c>
      <c r="HY99" s="186" t="s">
        <v>117</v>
      </c>
      <c r="HZ99" s="481">
        <f t="shared" si="66"/>
        <v>42</v>
      </c>
      <c r="IA99" s="481">
        <f t="shared" si="67"/>
        <v>0</v>
      </c>
      <c r="IB99" s="481">
        <f t="shared" si="68"/>
        <v>0</v>
      </c>
      <c r="IC99" s="481">
        <f t="shared" si="69"/>
        <v>0</v>
      </c>
      <c r="ID99" s="481">
        <f t="shared" si="70"/>
        <v>0</v>
      </c>
      <c r="IE99" s="481">
        <f t="shared" si="71"/>
        <v>53</v>
      </c>
    </row>
    <row r="100" spans="1:239" ht="15.75" thickBot="1" x14ac:dyDescent="0.25">
      <c r="D100" s="357" t="s">
        <v>225</v>
      </c>
      <c r="E100" s="358">
        <v>16</v>
      </c>
      <c r="F100" s="246" t="s">
        <v>317</v>
      </c>
      <c r="G100" s="734">
        <v>50</v>
      </c>
      <c r="T100" s="416"/>
      <c r="CU100" s="315"/>
      <c r="CV100" s="315"/>
      <c r="CW100" s="315"/>
      <c r="CX100" s="315"/>
      <c r="CY100" s="315"/>
      <c r="CZ100" s="315"/>
      <c r="DA100" s="315"/>
      <c r="DB100" s="315"/>
      <c r="DC100" s="315"/>
      <c r="DD100" s="315"/>
      <c r="DE100" s="315"/>
      <c r="DF100" s="315"/>
      <c r="DG100" s="24"/>
      <c r="DH100" s="24"/>
      <c r="DI100" s="24"/>
      <c r="DJ100" s="24"/>
      <c r="DK100" s="24"/>
      <c r="DL100" s="24"/>
      <c r="DM100" s="122"/>
      <c r="DO100" s="315"/>
      <c r="DP100" s="315"/>
      <c r="DQ100" s="315"/>
      <c r="DR100" s="315"/>
      <c r="DS100" s="315"/>
      <c r="DT100" s="315"/>
      <c r="DU100" s="315"/>
      <c r="DV100" s="315"/>
      <c r="DW100" s="315"/>
      <c r="DX100" s="315"/>
      <c r="DY100" s="315"/>
      <c r="DZ100" s="315"/>
      <c r="EA100" s="315"/>
      <c r="EB100" s="315"/>
      <c r="EC100" s="315"/>
      <c r="ED100" s="315"/>
      <c r="EE100" s="315"/>
      <c r="EF100" s="315"/>
      <c r="EG100" s="315"/>
      <c r="EH100" s="315"/>
      <c r="EI100" s="315"/>
      <c r="EJ100" s="315"/>
      <c r="EK100" s="315"/>
      <c r="EL100" s="315"/>
      <c r="EM100" s="315"/>
      <c r="EN100" s="315"/>
      <c r="EO100" s="315"/>
      <c r="EP100" s="315"/>
      <c r="EQ100" s="315"/>
      <c r="ER100" s="315"/>
      <c r="ES100" s="315"/>
      <c r="ET100" s="315"/>
      <c r="EU100" s="315"/>
      <c r="EV100" s="315"/>
      <c r="EW100" s="315"/>
      <c r="EX100" s="315"/>
      <c r="EY100" s="315"/>
      <c r="EZ100" s="315"/>
      <c r="FA100" s="315"/>
      <c r="FB100" s="315"/>
      <c r="FC100" s="315"/>
      <c r="FD100" s="315"/>
      <c r="FE100" s="315"/>
      <c r="FF100" s="315"/>
      <c r="FG100" s="315"/>
      <c r="FH100" s="315"/>
      <c r="FI100" s="315"/>
      <c r="FJ100" s="315"/>
      <c r="FK100" s="315"/>
      <c r="FL100" s="315"/>
      <c r="FM100" s="315"/>
      <c r="FN100" s="315"/>
      <c r="FO100" s="315"/>
      <c r="FP100" s="315"/>
      <c r="FQ100" s="315"/>
      <c r="FR100" s="315"/>
      <c r="FS100" s="315"/>
      <c r="FT100" s="315"/>
      <c r="GY100" s="186">
        <v>10</v>
      </c>
      <c r="GZ100" s="481">
        <f>IF(COUNTIF($I12:$GR12,GZ$12)=0,0,HLOOKUP(GZ$12,$I12:$GR$87,$HO99,FALSE))</f>
        <v>0</v>
      </c>
      <c r="HA100" s="481">
        <f>IF(COUNTIF($I12:$GR12,HA$12)=0,0,HLOOKUP(HA$12,$I12:$GR$87,$HO99,FALSE))</f>
        <v>24</v>
      </c>
      <c r="HB100" s="481">
        <f>IF(COUNTIF($I12:$GR12,HB$12)=0,0,HLOOKUP(HB$12,$I12:$GR$87,$HO99,FALSE))</f>
        <v>92</v>
      </c>
      <c r="HC100" s="481">
        <f>IF(COUNTIF($I12:$GR12,HC$12)=0,0,HLOOKUP(HC$12,$I12:$GR$87,$HO99,FALSE))</f>
        <v>143</v>
      </c>
      <c r="HD100" s="481">
        <f>IF(COUNTIF($I12:$GR12,HD$12)=0,0,HLOOKUP(HD$12,$I12:$GR$87,$HO99,FALSE))</f>
        <v>0</v>
      </c>
      <c r="HE100" s="481">
        <f>IF(COUNTIF($I12:$GR12,HE$12)=0,0,HLOOKUP(HE$12,$I12:$GR$87,$HO99,FALSE))</f>
        <v>0</v>
      </c>
      <c r="HF100" s="481">
        <f>IF(COUNTIF($I12:$GR12,"X")=0,0,HLOOKUP("X",$I12:$GR$87,$HO99,FALSE))</f>
        <v>189</v>
      </c>
      <c r="HG100" s="381"/>
      <c r="HH100" s="186" t="s">
        <v>118</v>
      </c>
      <c r="HI100" s="481">
        <f>IF(GZ100=0,0,IF(AND(GZ100&lt;&gt;0,HA100=0),SUM(INDEX($I12:$GR12,1,GZ100):INDEX($I12:$GR12,1,$HF100)),SUM(INDEX($I12:$GR12,1,GZ100):INDEX($I12:$GR12,1,HA100))))</f>
        <v>0</v>
      </c>
      <c r="HJ100" s="481">
        <f>IF(HA100=0,0,IF(AND(HA100&lt;&gt;0,HB100=0),SUM(INDEX($I12:$GR12,1,HA100):INDEX($I12:$GR12,1,$HF100)),SUM(INDEX($I12:$GR12,1,HA100):INDEX($I12:$GR12,1,HB100))))</f>
        <v>1181</v>
      </c>
      <c r="HK100" s="481">
        <f>IF(HB100=0,0,IF(AND(HB100&lt;&gt;0,HC100=0),SUM(INDEX($I12:$GR12,1,HB100):INDEX($I12:$GR12,1,$HF100)),SUM(INDEX($I12:$GR12,1,HB100):INDEX($I12:$GR12,1,HC100))))</f>
        <v>920</v>
      </c>
      <c r="HL100" s="481">
        <f>IF(HC100=0,0,IF(AND(HC100&lt;&gt;0,HD100=0),SUM(INDEX($I12:$GR12,1,HC100):INDEX($I12:$GR12,1,$HF100)),SUM(INDEX($I12:$GR12,1,HC100):INDEX($I12:$GR12,1,HD100))))</f>
        <v>920</v>
      </c>
      <c r="HM100" s="481">
        <f>IF(HD100=0,0,IF(AND(HD100&lt;&gt;0,HE100=0),SUM(INDEX($I12:$GR12,1,HD100):INDEX($I12:$GR12,1,$HF100)),SUM(INDEX($I12:$GR12,1,HD100):INDEX($I12:$GR12,1,HE100))))</f>
        <v>0</v>
      </c>
      <c r="HN100" s="481">
        <f>IF(HE100=0,0,IF(AND(HE100&lt;&gt;0,GZ100=0),SUM(INDEX($I12:$GR12,1,HE100):INDEX($I12:$GR12,1,$HF100)),SUM(INDEX($I12:$GR12,1,HE100):INDEX($I12:$GR12,1,GZ100))))</f>
        <v>0</v>
      </c>
      <c r="HO100" s="186">
        <v>75</v>
      </c>
      <c r="HP100" s="381"/>
      <c r="HQ100" s="521" t="s">
        <v>118</v>
      </c>
      <c r="HR100" s="435">
        <f>IF(AND(GZ100=0,HA100=0),0,IF(AND(GZ100=0,HA100&lt;&gt;0),COUNTIF(INDEX($I$3:$GR$79,$GY100,GZ100+1):INDEX($I$3:$GR$79,$GY100,HA100),"STK")+COUNTIF(INDEX($I$3:$GR$79,$GY100,GZ100+1):INDEX($I$3:$GR$79,$GY100,HA100),"SB"),IF(AND(GZ100&lt;&gt;0,HA100=0),COUNTIF(INDEX($I$3:$GR$79,$GY100,GZ100):INDEX($I$3:$GR$79,$GY100,HF100),"STK")+COUNTIF(INDEX($I$3:$GR$79,$GY100,GZ100):INDEX($I$3:$GR$79,$GY100,HF100),"SB"),COUNTIF(INDEX($I$3:$GR$79,$GY100,GZ100):INDEX($I$3:$GR$79,$GY100,HA100),"STK")+COUNTIF(INDEX($I$3:$GR$79,$GY100,GZ100):INDEX($I$3:$GR$79,$GY100,HA100),"SB"))))</f>
        <v>11</v>
      </c>
      <c r="HS100" s="405">
        <f>IF(AND(HA100=0,HB100=0),0,IF(AND(HA100=0,HB100&lt;&gt;0),COUNTIF(INDEX($I$3:$GR$79,$GY100,HA100+1):INDEX($I$3:$GR$79,$GY100,HB100),"STK")+COUNTIF(INDEX($I$3:$GR$79,$GY100,HA100+1):INDEX($I$3:$GR$79,$GY100,HB100),"SB"),IF(AND(HA100&lt;&gt;0,HB100=0),COUNTIF(INDEX($I$3:$GR$79,$GY100,HA100):INDEX($I$3:$GR$79,$GY100,HF100),"STK")+COUNTIF(INDEX($I$3:$GR$79,$GY100,HA100):INDEX($I$3:$GR$79,$GY100,HF100),"SB"),COUNTIF(INDEX($I$3:$GR$79,$GY100,HA100):INDEX($I$3:$GR$79,$GY100,HB100),"STK")+COUNTIF(INDEX($I$3:$GR$79,$GY100,HA100):INDEX($I$3:$GR$79,$GY100,HB100),"SB"))))</f>
        <v>17</v>
      </c>
      <c r="HT100" s="406">
        <f>IF(AND(HB100=0,HC100=0),0,IF(AND(HB100=0,HC100&lt;&gt;0),COUNTIF(INDEX($I$3:$GR$79,$GY100,HB100+1):INDEX($I$3:$GR$79,$GY100,HC100),"STK")+COUNTIF(INDEX($I$3:$GR$79,$GY100,HB100+1):INDEX($I$3:$GR$79,$GY100,HC100),"SB"),IF(AND(HB100&lt;&gt;0,HC100=0),COUNTIF(INDEX($I$3:$GR$79,$GY100,HB100):INDEX($I$3:$GR$79,$GY100,HF100),"STK")+COUNTIF(INDEX($I$3:$GR$79,$GY100,HB100):INDEX($I$3:$GR$79,$GY100,HF100),"SB"),COUNTIF(INDEX($I$3:$GR$79,$GY100,HB100):INDEX($I$3:$GR$79,$GY100,HC100),"STK")+COUNTIF(INDEX($I$3:$GR$79,$GY100,HB100):INDEX($I$3:$GR$79,$GY100,HC100),"SB"))))</f>
        <v>0</v>
      </c>
      <c r="HU100" s="405">
        <f>IF(AND(HC100=0,HD100=0),0,IF(AND(HC100=0,HD100&lt;&gt;0),COUNTIF(INDEX($I$3:$GR$79,$GY100,HC100+1):INDEX($I$3:$GR$79,$GY100,HD100),"STK")+COUNTIF(INDEX($I$3:$GR$79,$GY100,HC100+1):INDEX($I$3:$GR$79,$GY100,HD100),"SB"),IF(AND(HC100&lt;&gt;0,HD100=0),COUNTIF(INDEX($I$3:$GR$79,$GY100,HC100):INDEX($I$3:$GR$79,$GY100,HF100),"STK")+COUNTIF(INDEX($I$3:$GR$79,$GY100,HC100):INDEX($I$3:$GR$79,$GY100,HF100),"SB"),COUNTIF(INDEX($I$3:$GR$79,$GY100,HC100):INDEX($I$3:$GR$79,$GY100,HD100),"STK")+COUNTIF(INDEX($I$3:$GR$79,$GY100,HC100):INDEX($I$3:$GR$79,$GY100,HD100),"SB"))))</f>
        <v>0</v>
      </c>
      <c r="HV100" s="701">
        <f>IF(AND(HD100=0,HE100=0),0,IF(AND(HD100=0,HE100&lt;&gt;0),COUNTIF(INDEX($I$3:$GR$79,$GY100,HD100+1):INDEX($I$3:$GR$79,$GY100,HE100),"STK")+COUNTIF(INDEX($I$3:$GR$79,$GY100,HD100+1):INDEX($I$3:$GR$79,$GY100,HE100),"SB"),IF(AND(HD100&lt;&gt;0,HE100=0),COUNTIF(INDEX($I$3:$GR$79,$GY100,HD100):INDEX($I$3:$GR$79,$GY100,HF100),"STK")+COUNTIF(INDEX($I$3:$GR$79,$GY100,HD100):INDEX($I$3:$GR$79,$GY100,HF100),"SB"),COUNTIF(INDEX($I$3:$GR$79,$GY100,HD100):INDEX($I$3:$GR$79,$GY100,HE100),"STK")+COUNTIF(INDEX($I$3:$GR$79,$GY100,HD100):INDEX($I$3:$GR$79,$GY100,HE100),"SB"))))</f>
        <v>0</v>
      </c>
      <c r="HW100" s="405">
        <f>IF(AND(HE100=0,GZ100=0),0,IF(AND(HE100=0,GZ100&lt;&gt;0),COUNTIF(INDEX($I$3:$GR$79,$GY100,HE100+1):INDEX($I$3:$GR$79,$GY100,GZ100),"STK")+COUNTIF(INDEX($I$3:$GR$79,$GY100,HE100+1):INDEX($I$3:$GR$79,$GY100,GZ100),"SB"),IF(AND(HE100&lt;&gt;0,GZ100=0),COUNTIF(INDEX($I$3:$GR$79,$GY100,HE100):INDEX($I$3:$GR$79,$GY100,HF100),"STK")+COUNTIF(INDEX($I$3:$GR$79,$GY100,HE100):INDEX($I$3:$GR$79,$GY100,HF100),"SB"),COUNTIF(INDEX($I$3:$GR$79,$GY100,HE100):INDEX($I$3:$GR$79,$GY100,GZ100),"STK")+COUNTIF(INDEX($I$3:$GR$79,$GY100,HE100):INDEX($I$3:$GR$79,$GY100,GZ100),"SB"))))</f>
        <v>0</v>
      </c>
      <c r="HX100" s="382">
        <f t="shared" si="60"/>
        <v>28</v>
      </c>
      <c r="HY100" s="186" t="s">
        <v>118</v>
      </c>
      <c r="HZ100" s="481">
        <f t="shared" si="66"/>
        <v>0</v>
      </c>
      <c r="IA100" s="481">
        <f t="shared" si="67"/>
        <v>46</v>
      </c>
      <c r="IB100" s="481">
        <f t="shared" si="68"/>
        <v>46</v>
      </c>
      <c r="IC100" s="481">
        <f t="shared" si="69"/>
        <v>41</v>
      </c>
      <c r="ID100" s="481">
        <f t="shared" si="70"/>
        <v>0</v>
      </c>
      <c r="IE100" s="481">
        <f t="shared" si="71"/>
        <v>0</v>
      </c>
    </row>
    <row r="101" spans="1:239" ht="15.75" thickBot="1" x14ac:dyDescent="0.25">
      <c r="F101" s="246" t="s">
        <v>317</v>
      </c>
      <c r="G101" s="805">
        <v>70</v>
      </c>
      <c r="O101" s="156"/>
      <c r="P101" s="157"/>
      <c r="Q101" s="157"/>
      <c r="R101" s="158" t="s">
        <v>479</v>
      </c>
      <c r="S101" s="409">
        <v>1200</v>
      </c>
      <c r="CU101" s="315"/>
      <c r="CV101" s="315"/>
      <c r="CW101" s="315"/>
      <c r="CX101" s="315"/>
      <c r="CY101" s="315"/>
      <c r="CZ101" s="315"/>
      <c r="DA101" s="315"/>
      <c r="DB101" s="315"/>
      <c r="DC101" s="315"/>
      <c r="DD101" s="315"/>
      <c r="DE101" s="315"/>
      <c r="DF101" s="315"/>
      <c r="DG101" s="24"/>
      <c r="DH101" s="24"/>
      <c r="DI101" s="24"/>
      <c r="DJ101" s="24"/>
      <c r="DK101" s="24"/>
      <c r="DL101" s="24"/>
      <c r="DM101" s="122"/>
      <c r="DO101" s="315"/>
      <c r="DP101" s="315"/>
      <c r="DQ101" s="315"/>
      <c r="DR101" s="315"/>
      <c r="DS101" s="315"/>
      <c r="DT101" s="315"/>
      <c r="DU101" s="315"/>
      <c r="DV101" s="315"/>
      <c r="DW101" s="315"/>
      <c r="DX101" s="315"/>
      <c r="DY101" s="315"/>
      <c r="DZ101" s="315"/>
      <c r="EA101" s="315"/>
      <c r="EB101" s="315"/>
      <c r="EC101" s="315"/>
      <c r="ED101" s="315"/>
      <c r="EE101" s="315"/>
      <c r="EF101" s="315"/>
      <c r="EG101" s="315"/>
      <c r="EH101" s="315"/>
      <c r="EI101" s="315"/>
      <c r="EJ101" s="315"/>
      <c r="EK101" s="315"/>
      <c r="EL101" s="315"/>
      <c r="EM101" s="315"/>
      <c r="EN101" s="315"/>
      <c r="EO101" s="315"/>
      <c r="EP101" s="315"/>
      <c r="EQ101" s="315"/>
      <c r="ER101" s="315"/>
      <c r="ES101" s="315"/>
      <c r="ET101" s="315"/>
      <c r="EU101" s="315"/>
      <c r="EV101" s="315"/>
      <c r="EW101" s="315"/>
      <c r="EX101" s="315"/>
      <c r="EY101" s="315"/>
      <c r="EZ101" s="315"/>
      <c r="FA101" s="315"/>
      <c r="FB101" s="315"/>
      <c r="FC101" s="315"/>
      <c r="FD101" s="315"/>
      <c r="FE101" s="315"/>
      <c r="FF101" s="315"/>
      <c r="FG101" s="315"/>
      <c r="FH101" s="315"/>
      <c r="FI101" s="315"/>
      <c r="FJ101" s="315"/>
      <c r="FK101" s="315"/>
      <c r="FL101" s="315"/>
      <c r="FM101" s="315"/>
      <c r="FN101" s="315"/>
      <c r="FO101" s="315"/>
      <c r="FP101" s="315"/>
      <c r="FQ101" s="315"/>
      <c r="FR101" s="315"/>
      <c r="FS101" s="315"/>
      <c r="FT101" s="315"/>
      <c r="GY101" s="186">
        <v>11</v>
      </c>
      <c r="GZ101" s="481">
        <f>IF(COUNTIF($I13:$GR13,GZ$12)=0,0,HLOOKUP(GZ$12,$I13:$GR$87,$HO100,FALSE))</f>
        <v>0</v>
      </c>
      <c r="HA101" s="481">
        <f>IF(COUNTIF($I13:$GR13,HA$12)=0,0,HLOOKUP(HA$12,$I13:$GR$87,$HO100,FALSE))</f>
        <v>26</v>
      </c>
      <c r="HB101" s="481">
        <f>IF(COUNTIF($I13:$GR13,HB$12)=0,0,HLOOKUP(HB$12,$I13:$GR$87,$HO100,FALSE))</f>
        <v>0</v>
      </c>
      <c r="HC101" s="481">
        <f>IF(COUNTIF($I13:$GR13,HC$12)=0,0,HLOOKUP(HC$12,$I13:$GR$87,$HO100,FALSE))</f>
        <v>0</v>
      </c>
      <c r="HD101" s="481">
        <f>IF(COUNTIF($I13:$GR13,HD$12)=0,0,HLOOKUP(HD$12,$I13:$GR$87,$HO100,FALSE))</f>
        <v>0</v>
      </c>
      <c r="HE101" s="481">
        <f>IF(COUNTIF($I13:$GR13,HE$12)=0,0,HLOOKUP(HE$12,$I13:$GR$87,$HO100,FALSE))</f>
        <v>0</v>
      </c>
      <c r="HF101" s="481">
        <f>IF(COUNTIF($I13:$GR13,"X")=0,0,HLOOKUP("X",$I13:$GR$87,$HO100,FALSE))</f>
        <v>84</v>
      </c>
      <c r="HG101" s="381"/>
      <c r="HH101" s="186" t="s">
        <v>119</v>
      </c>
      <c r="HI101" s="481">
        <f>IF(GZ101=0,0,IF(AND(GZ101&lt;&gt;0,HA101=0),SUM(INDEX($I13:$GR13,1,GZ101):INDEX($I13:$GR13,1,$HF101)),SUM(INDEX($I13:$GR13,1,GZ101):INDEX($I13:$GR13,1,HA101))))</f>
        <v>0</v>
      </c>
      <c r="HJ101" s="481">
        <f>IF(HA101=0,0,IF(AND(HA101&lt;&gt;0,HB101=0),SUM(INDEX($I13:$GR13,1,HA101):INDEX($I13:$GR13,1,$HF101)),SUM(INDEX($I13:$GR13,1,HA101):INDEX($I13:$GR13,1,HB101))))</f>
        <v>1150</v>
      </c>
      <c r="HK101" s="481">
        <f>IF(HB101=0,0,IF(AND(HB101&lt;&gt;0,HC101=0),SUM(INDEX($I13:$GR13,1,HB101):INDEX($I13:$GR13,1,$HF101)),SUM(INDEX($I13:$GR13,1,HB101):INDEX($I13:$GR13,1,HC101))))</f>
        <v>0</v>
      </c>
      <c r="HL101" s="481">
        <f>IF(HC101=0,0,IF(AND(HC101&lt;&gt;0,HD101=0),SUM(INDEX($I13:$GR13,1,HC101):INDEX($I13:$GR13,1,$HF101)),SUM(INDEX($I13:$GR13,1,HC101):INDEX($I13:$GR13,1,HD101))))</f>
        <v>0</v>
      </c>
      <c r="HM101" s="481">
        <f>IF(HD101=0,0,IF(AND(HD101&lt;&gt;0,HE101=0),SUM(INDEX($I13:$GR13,1,HD101):INDEX($I13:$GR13,1,$HF101)),SUM(INDEX($I13:$GR13,1,HD101):INDEX($I13:$GR13,1,HE101))))</f>
        <v>0</v>
      </c>
      <c r="HN101" s="481">
        <f>IF(HE101=0,0,IF(AND(HE101&lt;&gt;0,GZ101=0),SUM(INDEX($I13:$GR13,1,HE101):INDEX($I13:$GR13,1,$HF101)),SUM(INDEX($I13:$GR13,1,HE101):INDEX($I13:$GR13,1,GZ101))))</f>
        <v>0</v>
      </c>
      <c r="HO101" s="186">
        <v>74</v>
      </c>
      <c r="HP101" s="381"/>
      <c r="HQ101" s="521" t="s">
        <v>119</v>
      </c>
      <c r="HR101" s="435">
        <f>IF(AND(GZ101=0,HA101=0),0,IF(AND(GZ101=0,HA101&lt;&gt;0),COUNTIF(INDEX($I$3:$GR$79,$GY101,GZ101+1):INDEX($I$3:$GR$79,$GY101,HA101),"STK")+COUNTIF(INDEX($I$3:$GR$79,$GY101,GZ101+1):INDEX($I$3:$GR$79,$GY101,HA101),"SB"),IF(AND(GZ101&lt;&gt;0,HA101=0),COUNTIF(INDEX($I$3:$GR$79,$GY101,GZ101):INDEX($I$3:$GR$79,$GY101,HF101),"STK")+COUNTIF(INDEX($I$3:$GR$79,$GY101,GZ101):INDEX($I$3:$GR$79,$GY101,HF101),"SB"),COUNTIF(INDEX($I$3:$GR$79,$GY101,GZ101):INDEX($I$3:$GR$79,$GY101,HA101),"STK")+COUNTIF(INDEX($I$3:$GR$79,$GY101,GZ101):INDEX($I$3:$GR$79,$GY101,HA101),"SB"))))</f>
        <v>12</v>
      </c>
      <c r="HS101" s="405">
        <f>IF(AND(HA101=0,HB101=0),0,IF(AND(HA101=0,HB101&lt;&gt;0),COUNTIF(INDEX($I$3:$GR$79,$GY101,HA101+1):INDEX($I$3:$GR$79,$GY101,HB101),"STK")+COUNTIF(INDEX($I$3:$GR$79,$GY101,HA101+1):INDEX($I$3:$GR$79,$GY101,HB101),"SB"),IF(AND(HA101&lt;&gt;0,HB101=0),COUNTIF(INDEX($I$3:$GR$79,$GY101,HA101):INDEX($I$3:$GR$79,$GY101,HF101),"STK")+COUNTIF(INDEX($I$3:$GR$79,$GY101,HA101):INDEX($I$3:$GR$79,$GY101,HF101),"SB"),COUNTIF(INDEX($I$3:$GR$79,$GY101,HA101):INDEX($I$3:$GR$79,$GY101,HB101),"STK")+COUNTIF(INDEX($I$3:$GR$79,$GY101,HA101):INDEX($I$3:$GR$79,$GY101,HB101),"SB"))))</f>
        <v>0</v>
      </c>
      <c r="HT101" s="406">
        <f>IF(AND(HB101=0,HC101=0),0,IF(AND(HB101=0,HC101&lt;&gt;0),COUNTIF(INDEX($I$3:$GR$79,$GY101,HB101+1):INDEX($I$3:$GR$79,$GY101,HC101),"STK")+COUNTIF(INDEX($I$3:$GR$79,$GY101,HB101+1):INDEX($I$3:$GR$79,$GY101,HC101),"SB"),IF(AND(HB101&lt;&gt;0,HC101=0),COUNTIF(INDEX($I$3:$GR$79,$GY101,HB101):INDEX($I$3:$GR$79,$GY101,HF101),"STK")+COUNTIF(INDEX($I$3:$GR$79,$GY101,HB101):INDEX($I$3:$GR$79,$GY101,HF101),"SB"),COUNTIF(INDEX($I$3:$GR$79,$GY101,HB101):INDEX($I$3:$GR$79,$GY101,HC101),"STK")+COUNTIF(INDEX($I$3:$GR$79,$GY101,HB101):INDEX($I$3:$GR$79,$GY101,HC101),"SB"))))</f>
        <v>0</v>
      </c>
      <c r="HU101" s="405">
        <f>IF(AND(HC101=0,HD101=0),0,IF(AND(HC101=0,HD101&lt;&gt;0),COUNTIF(INDEX($I$3:$GR$79,$GY101,HC101+1):INDEX($I$3:$GR$79,$GY101,HD101),"STK")+COUNTIF(INDEX($I$3:$GR$79,$GY101,HC101+1):INDEX($I$3:$GR$79,$GY101,HD101),"SB"),IF(AND(HC101&lt;&gt;0,HD101=0),COUNTIF(INDEX($I$3:$GR$79,$GY101,HC101):INDEX($I$3:$GR$79,$GY101,HF101),"STK")+COUNTIF(INDEX($I$3:$GR$79,$GY101,HC101):INDEX($I$3:$GR$79,$GY101,HF101),"SB"),COUNTIF(INDEX($I$3:$GR$79,$GY101,HC101):INDEX($I$3:$GR$79,$GY101,HD101),"STK")+COUNTIF(INDEX($I$3:$GR$79,$GY101,HC101):INDEX($I$3:$GR$79,$GY101,HD101),"SB"))))</f>
        <v>0</v>
      </c>
      <c r="HV101" s="701">
        <f>IF(AND(HD101=0,HE101=0),0,IF(AND(HD101=0,HE101&lt;&gt;0),COUNTIF(INDEX($I$3:$GR$79,$GY101,HD101+1):INDEX($I$3:$GR$79,$GY101,HE101),"STK")+COUNTIF(INDEX($I$3:$GR$79,$GY101,HD101+1):INDEX($I$3:$GR$79,$GY101,HE101),"SB"),IF(AND(HD101&lt;&gt;0,HE101=0),COUNTIF(INDEX($I$3:$GR$79,$GY101,HD101):INDEX($I$3:$GR$79,$GY101,HF101),"STK")+COUNTIF(INDEX($I$3:$GR$79,$GY101,HD101):INDEX($I$3:$GR$79,$GY101,HF101),"SB"),COUNTIF(INDEX($I$3:$GR$79,$GY101,HD101):INDEX($I$3:$GR$79,$GY101,HE101),"STK")+COUNTIF(INDEX($I$3:$GR$79,$GY101,HD101):INDEX($I$3:$GR$79,$GY101,HE101),"SB"))))</f>
        <v>0</v>
      </c>
      <c r="HW101" s="405">
        <f>IF(AND(HE101=0,GZ101=0),0,IF(AND(HE101=0,GZ101&lt;&gt;0),COUNTIF(INDEX($I$3:$GR$79,$GY101,HE101+1):INDEX($I$3:$GR$79,$GY101,GZ101),"STK")+COUNTIF(INDEX($I$3:$GR$79,$GY101,HE101+1):INDEX($I$3:$GR$79,$GY101,GZ101),"SB"),IF(AND(HE101&lt;&gt;0,GZ101=0),COUNTIF(INDEX($I$3:$GR$79,$GY101,HE101):INDEX($I$3:$GR$79,$GY101,HF101),"STK")+COUNTIF(INDEX($I$3:$GR$79,$GY101,HE101):INDEX($I$3:$GR$79,$GY101,HF101),"SB"),COUNTIF(INDEX($I$3:$GR$79,$GY101,HE101):INDEX($I$3:$GR$79,$GY101,GZ101),"STK")+COUNTIF(INDEX($I$3:$GR$79,$GY101,HE101):INDEX($I$3:$GR$79,$GY101,GZ101),"SB"))))</f>
        <v>0</v>
      </c>
      <c r="HX101" s="382">
        <f t="shared" si="60"/>
        <v>12</v>
      </c>
      <c r="HY101" s="186" t="s">
        <v>119</v>
      </c>
      <c r="HZ101" s="481">
        <f t="shared" si="66"/>
        <v>0</v>
      </c>
      <c r="IA101" s="481">
        <f t="shared" si="67"/>
        <v>53</v>
      </c>
      <c r="IB101" s="481">
        <f t="shared" si="68"/>
        <v>0</v>
      </c>
      <c r="IC101" s="481">
        <f t="shared" si="69"/>
        <v>0</v>
      </c>
      <c r="ID101" s="481">
        <f t="shared" si="70"/>
        <v>0</v>
      </c>
      <c r="IE101" s="481">
        <f t="shared" si="71"/>
        <v>0</v>
      </c>
    </row>
    <row r="102" spans="1:239" ht="15.75" thickBot="1" x14ac:dyDescent="0.25">
      <c r="F102" s="246" t="s">
        <v>317</v>
      </c>
      <c r="G102" s="827">
        <v>60</v>
      </c>
      <c r="CU102" s="315"/>
      <c r="CV102" s="315"/>
      <c r="CW102" s="315"/>
      <c r="CX102" s="315"/>
      <c r="CY102" s="315"/>
      <c r="CZ102" s="315"/>
      <c r="DA102" s="315"/>
      <c r="DB102" s="315"/>
      <c r="DC102" s="315"/>
      <c r="DD102" s="315"/>
      <c r="DE102" s="315"/>
      <c r="DF102" s="315"/>
      <c r="DG102" s="24"/>
      <c r="DH102" s="24"/>
      <c r="DI102" s="24"/>
      <c r="DJ102" s="24"/>
      <c r="DK102" s="24"/>
      <c r="DL102" s="24"/>
      <c r="DM102" s="122"/>
      <c r="DO102" s="315"/>
      <c r="DP102" s="315"/>
      <c r="DQ102" s="315"/>
      <c r="DR102" s="315"/>
      <c r="DS102" s="315"/>
      <c r="DT102" s="315"/>
      <c r="DU102" s="315"/>
      <c r="DV102" s="315"/>
      <c r="DW102" s="315"/>
      <c r="DX102" s="315"/>
      <c r="DY102" s="315"/>
      <c r="DZ102" s="315"/>
      <c r="EA102" s="315"/>
      <c r="EB102" s="315"/>
      <c r="EC102" s="315"/>
      <c r="ED102" s="315"/>
      <c r="EE102" s="315"/>
      <c r="EF102" s="315"/>
      <c r="EG102" s="315"/>
      <c r="EH102" s="315"/>
      <c r="EI102" s="315"/>
      <c r="EJ102" s="315"/>
      <c r="EK102" s="315"/>
      <c r="EL102" s="315"/>
      <c r="EM102" s="315"/>
      <c r="EN102" s="315"/>
      <c r="EO102" s="315"/>
      <c r="EP102" s="315"/>
      <c r="EQ102" s="315"/>
      <c r="ER102" s="315"/>
      <c r="ES102" s="315"/>
      <c r="ET102" s="315"/>
      <c r="EU102" s="315"/>
      <c r="EV102" s="315"/>
      <c r="EW102" s="315"/>
      <c r="EX102" s="315"/>
      <c r="EY102" s="315"/>
      <c r="EZ102" s="315"/>
      <c r="FA102" s="315"/>
      <c r="FB102" s="315"/>
      <c r="FC102" s="315"/>
      <c r="FD102" s="315"/>
      <c r="FE102" s="315"/>
      <c r="FF102" s="315"/>
      <c r="FG102" s="315"/>
      <c r="FH102" s="315"/>
      <c r="FI102" s="315"/>
      <c r="FJ102" s="315"/>
      <c r="FK102" s="315"/>
      <c r="FL102" s="315"/>
      <c r="FM102" s="315"/>
      <c r="FN102" s="315"/>
      <c r="FO102" s="315"/>
      <c r="FP102" s="315"/>
      <c r="FQ102" s="315"/>
      <c r="FR102" s="315"/>
      <c r="FS102" s="315"/>
      <c r="FT102" s="315"/>
      <c r="GY102" s="186">
        <v>12</v>
      </c>
      <c r="GZ102" s="481">
        <f>IF(COUNTIF($I14:$GR14,GZ$12)=0,0,HLOOKUP(GZ$12,$I14:$GR$87,$HO101,FALSE))</f>
        <v>97</v>
      </c>
      <c r="HA102" s="481">
        <f>IF(COUNTIF($I14:$GR14,HA$12)=0,0,HLOOKUP(HA$12,$I14:$GR$87,$HO101,FALSE))</f>
        <v>150</v>
      </c>
      <c r="HB102" s="481">
        <f>IF(COUNTIF($I14:$GR14,HB$12)=0,0,HLOOKUP(HB$12,$I14:$GR$87,$HO101,FALSE))</f>
        <v>0</v>
      </c>
      <c r="HC102" s="481">
        <f>IF(COUNTIF($I14:$GR14,HC$12)=0,0,HLOOKUP(HC$12,$I14:$GR$87,$HO101,FALSE))</f>
        <v>0</v>
      </c>
      <c r="HD102" s="481">
        <f>IF(COUNTIF($I14:$GR14,HD$12)=0,0,HLOOKUP(HD$12,$I14:$GR$87,$HO101,FALSE))</f>
        <v>0</v>
      </c>
      <c r="HE102" s="481">
        <f>IF(COUNTIF($I14:$GR14,HE$12)=0,0,HLOOKUP(HE$12,$I14:$GR$87,$HO101,FALSE))</f>
        <v>32</v>
      </c>
      <c r="HF102" s="481">
        <f>IF(COUNTIF($I14:$GR14,"X")=0,0,HLOOKUP("X",$I14:$GR$87,$HO101,FALSE))</f>
        <v>189</v>
      </c>
      <c r="HG102" s="2"/>
      <c r="HH102" s="186" t="s">
        <v>120</v>
      </c>
      <c r="HI102" s="481">
        <f>IF(GZ102=0,0,IF(AND(GZ102&lt;&gt;0,HA102=0),SUM(INDEX($I14:$GR14,1,GZ102):INDEX($I14:$GR14,1,$HF102)),SUM(INDEX($I14:$GR14,1,GZ102):INDEX($I14:$GR14,1,HA102))))</f>
        <v>966</v>
      </c>
      <c r="HJ102" s="481">
        <f>IF(HA102=0,0,IF(AND(HA102&lt;&gt;0,HB102=0),SUM(INDEX($I14:$GR14,1,HA102):INDEX($I14:$GR14,1,$HF102)),SUM(INDEX($I14:$GR14,1,HA102):INDEX($I14:$GR14,1,HB102))))</f>
        <v>759</v>
      </c>
      <c r="HK102" s="481">
        <f>IF(HB102=0,0,IF(AND(HB102&lt;&gt;0,HC102=0),SUM(INDEX($I14:$GR14,1,HB102):INDEX($I14:$GR14,1,$HF102)),SUM(INDEX($I14:$GR14,1,HB102):INDEX($I14:$GR14,1,HC102))))</f>
        <v>0</v>
      </c>
      <c r="HL102" s="481">
        <f>IF(HC102=0,0,IF(AND(HC102&lt;&gt;0,HD102=0),SUM(INDEX($I14:$GR14,1,HC102):INDEX($I14:$GR14,1,$HF102)),SUM(INDEX($I14:$GR14,1,HC102):INDEX($I14:$GR14,1,HD102))))</f>
        <v>0</v>
      </c>
      <c r="HM102" s="481">
        <f>IF(HD102=0,0,IF(AND(HD102&lt;&gt;0,HE102=0),SUM(INDEX($I14:$GR14,1,HD102):INDEX($I14:$GR14,1,$HF102)),SUM(INDEX($I14:$GR14,1,HD102):INDEX($I14:$GR14,1,HE102))))</f>
        <v>0</v>
      </c>
      <c r="HN102" s="481">
        <f>IF(HE102=0,0,IF(AND(HE102&lt;&gt;0,GZ102=0),SUM(INDEX($I14:$GR14,1,HE102):INDEX($I14:$GR14,1,$HF102)),SUM(INDEX($I14:$GR14,1,HE102):INDEX($I14:$GR14,1,GZ102))))</f>
        <v>1185</v>
      </c>
      <c r="HO102" s="186">
        <v>73</v>
      </c>
      <c r="HP102" s="381"/>
      <c r="HQ102" s="521" t="s">
        <v>120</v>
      </c>
      <c r="HR102" s="435">
        <f>IF(AND(GZ102=0,HA102=0),0,IF(AND(GZ102=0,HA102&lt;&gt;0),COUNTIF(INDEX($I$3:$GR$79,$GY102,GZ102+1):INDEX($I$3:$GR$79,$GY102,HA102),"STK")+COUNTIF(INDEX($I$3:$GR$79,$GY102,GZ102+1):INDEX($I$3:$GR$79,$GY102,HA102),"SB"),IF(AND(GZ102&lt;&gt;0,HA102=0),COUNTIF(INDEX($I$3:$GR$79,$GY102,GZ102):INDEX($I$3:$GR$79,$GY102,HF102),"STK")+COUNTIF(INDEX($I$3:$GR$79,$GY102,GZ102):INDEX($I$3:$GR$79,$GY102,HF102),"SB"),COUNTIF(INDEX($I$3:$GR$79,$GY102,GZ102):INDEX($I$3:$GR$79,$GY102,HA102),"STK")+COUNTIF(INDEX($I$3:$GR$79,$GY102,GZ102):INDEX($I$3:$GR$79,$GY102,HA102),"SB"))))</f>
        <v>0</v>
      </c>
      <c r="HS102" s="405">
        <f>IF(AND(HA102=0,HB102=0),0,IF(AND(HA102=0,HB102&lt;&gt;0),COUNTIF(INDEX($I$3:$GR$79,$GY102,HA102+1):INDEX($I$3:$GR$79,$GY102,HB102),"STK")+COUNTIF(INDEX($I$3:$GR$79,$GY102,HA102+1):INDEX($I$3:$GR$79,$GY102,HB102),"SB"),IF(AND(HA102&lt;&gt;0,HB102=0),COUNTIF(INDEX($I$3:$GR$79,$GY102,HA102):INDEX($I$3:$GR$79,$GY102,HF102),"STK")+COUNTIF(INDEX($I$3:$GR$79,$GY102,HA102):INDEX($I$3:$GR$79,$GY102,HF102),"SB"),COUNTIF(INDEX($I$3:$GR$79,$GY102,HA102):INDEX($I$3:$GR$79,$GY102,HB102),"STK")+COUNTIF(INDEX($I$3:$GR$79,$GY102,HA102):INDEX($I$3:$GR$79,$GY102,HB102),"SB"))))</f>
        <v>0</v>
      </c>
      <c r="HT102" s="406">
        <f>IF(AND(HB102=0,HC102=0),0,IF(AND(HB102=0,HC102&lt;&gt;0),COUNTIF(INDEX($I$3:$GR$79,$GY102,HB102+1):INDEX($I$3:$GR$79,$GY102,HC102),"STK")+COUNTIF(INDEX($I$3:$GR$79,$GY102,HB102+1):INDEX($I$3:$GR$79,$GY102,HC102),"SB"),IF(AND(HB102&lt;&gt;0,HC102=0),COUNTIF(INDEX($I$3:$GR$79,$GY102,HB102):INDEX($I$3:$GR$79,$GY102,HF102),"STK")+COUNTIF(INDEX($I$3:$GR$79,$GY102,HB102):INDEX($I$3:$GR$79,$GY102,HF102),"SB"),COUNTIF(INDEX($I$3:$GR$79,$GY102,HB102):INDEX($I$3:$GR$79,$GY102,HC102),"STK")+COUNTIF(INDEX($I$3:$GR$79,$GY102,HB102):INDEX($I$3:$GR$79,$GY102,HC102),"SB"))))</f>
        <v>0</v>
      </c>
      <c r="HU102" s="405">
        <f>IF(AND(HC102=0,HD102=0),0,IF(AND(HC102=0,HD102&lt;&gt;0),COUNTIF(INDEX($I$3:$GR$79,$GY102,HC102+1):INDEX($I$3:$GR$79,$GY102,HD102),"STK")+COUNTIF(INDEX($I$3:$GR$79,$GY102,HC102+1):INDEX($I$3:$GR$79,$GY102,HD102),"SB"),IF(AND(HC102&lt;&gt;0,HD102=0),COUNTIF(INDEX($I$3:$GR$79,$GY102,HC102):INDEX($I$3:$GR$79,$GY102,HF102),"STK")+COUNTIF(INDEX($I$3:$GR$79,$GY102,HC102):INDEX($I$3:$GR$79,$GY102,HF102),"SB"),COUNTIF(INDEX($I$3:$GR$79,$GY102,HC102):INDEX($I$3:$GR$79,$GY102,HD102),"STK")+COUNTIF(INDEX($I$3:$GR$79,$GY102,HC102):INDEX($I$3:$GR$79,$GY102,HD102),"SB"))))</f>
        <v>0</v>
      </c>
      <c r="HV102" s="701">
        <f>IF(AND(HD102=0,HE102=0),0,IF(AND(HD102=0,HE102&lt;&gt;0),COUNTIF(INDEX($I$3:$GR$79,$GY102,HD102+1):INDEX($I$3:$GR$79,$GY102,HE102),"STK")+COUNTIF(INDEX($I$3:$GR$79,$GY102,HD102+1):INDEX($I$3:$GR$79,$GY102,HE102),"SB"),IF(AND(HD102&lt;&gt;0,HE102=0),COUNTIF(INDEX($I$3:$GR$79,$GY102,HD102):INDEX($I$3:$GR$79,$GY102,HF102),"STK")+COUNTIF(INDEX($I$3:$GR$79,$GY102,HD102):INDEX($I$3:$GR$79,$GY102,HF102),"SB"),COUNTIF(INDEX($I$3:$GR$79,$GY102,HD102):INDEX($I$3:$GR$79,$GY102,HE102),"STK")+COUNTIF(INDEX($I$3:$GR$79,$GY102,HD102):INDEX($I$3:$GR$79,$GY102,HE102),"SB"))))</f>
        <v>6</v>
      </c>
      <c r="HW102" s="405">
        <f>IF(AND(HE102=0,GZ102=0),0,IF(AND(HE102=0,GZ102&lt;&gt;0),COUNTIF(INDEX($I$3:$GR$79,$GY102,HE102+1):INDEX($I$3:$GR$79,$GY102,GZ102),"STK")+COUNTIF(INDEX($I$3:$GR$79,$GY102,HE102+1):INDEX($I$3:$GR$79,$GY102,GZ102),"SB"),IF(AND(HE102&lt;&gt;0,GZ102=0),COUNTIF(INDEX($I$3:$GR$79,$GY102,HE102):INDEX($I$3:$GR$79,$GY102,HF102),"STK")+COUNTIF(INDEX($I$3:$GR$79,$GY102,HE102):INDEX($I$3:$GR$79,$GY102,HF102),"SB"),COUNTIF(INDEX($I$3:$GR$79,$GY102,HE102):INDEX($I$3:$GR$79,$GY102,GZ102),"STK")+COUNTIF(INDEX($I$3:$GR$79,$GY102,HE102):INDEX($I$3:$GR$79,$GY102,GZ102),"SB"))))</f>
        <v>10</v>
      </c>
      <c r="HX102" s="382">
        <f t="shared" si="60"/>
        <v>16</v>
      </c>
      <c r="HY102" s="186" t="s">
        <v>120</v>
      </c>
      <c r="HZ102" s="481">
        <f t="shared" si="66"/>
        <v>48</v>
      </c>
      <c r="IA102" s="481">
        <f t="shared" si="67"/>
        <v>34</v>
      </c>
      <c r="IB102" s="481">
        <f t="shared" si="68"/>
        <v>0</v>
      </c>
      <c r="IC102" s="481">
        <f t="shared" si="69"/>
        <v>0</v>
      </c>
      <c r="ID102" s="481">
        <f t="shared" si="70"/>
        <v>0</v>
      </c>
      <c r="IE102" s="481">
        <f t="shared" si="71"/>
        <v>50</v>
      </c>
    </row>
    <row r="103" spans="1:239" x14ac:dyDescent="0.25">
      <c r="C103" s="383">
        <f ca="1">CodeCouleur(E100)</f>
        <v>15</v>
      </c>
      <c r="D103" s="211"/>
      <c r="E103" s="211"/>
      <c r="M103" s="146" t="s">
        <v>230</v>
      </c>
      <c r="N103" s="147"/>
      <c r="O103" s="396"/>
      <c r="P103" s="148" t="s">
        <v>226</v>
      </c>
      <c r="Q103" s="149"/>
      <c r="T103" s="184" t="s">
        <v>203</v>
      </c>
      <c r="AG103" s="353"/>
      <c r="AH103" s="353"/>
      <c r="AI103" s="353"/>
      <c r="AJ103" s="353"/>
      <c r="AK103" s="353"/>
      <c r="AL103" s="353"/>
      <c r="AM103" s="353"/>
      <c r="AN103" s="353"/>
      <c r="AO103" s="353"/>
      <c r="AP103" s="353"/>
      <c r="AQ103" s="353"/>
      <c r="CU103" s="315"/>
      <c r="CV103" s="315"/>
      <c r="CW103" s="315"/>
      <c r="CX103" s="315"/>
      <c r="CY103" s="315"/>
      <c r="CZ103" s="315"/>
      <c r="DA103" s="315"/>
      <c r="DB103" s="315"/>
      <c r="DC103" s="315"/>
      <c r="DD103" s="315"/>
      <c r="DE103" s="315"/>
      <c r="DF103" s="315"/>
      <c r="DG103" s="24"/>
      <c r="DH103" s="24"/>
      <c r="DI103" s="24"/>
      <c r="DJ103" s="24"/>
      <c r="DK103" s="24"/>
      <c r="DL103" s="24"/>
      <c r="DM103" s="122"/>
      <c r="DO103" s="315"/>
      <c r="DP103" s="315"/>
      <c r="DQ103" s="315"/>
      <c r="DR103" s="315"/>
      <c r="DS103" s="315"/>
      <c r="DT103" s="315"/>
      <c r="DU103" s="315"/>
      <c r="DV103" s="315"/>
      <c r="DW103" s="315"/>
      <c r="DX103" s="315"/>
      <c r="DY103" s="315"/>
      <c r="DZ103" s="315"/>
      <c r="EA103" s="315"/>
      <c r="EB103" s="315"/>
      <c r="EC103" s="315"/>
      <c r="ED103" s="315"/>
      <c r="EE103" s="315"/>
      <c r="EF103" s="315"/>
      <c r="EG103" s="315"/>
      <c r="EH103" s="315"/>
      <c r="EI103" s="315"/>
      <c r="EJ103" s="315"/>
      <c r="EK103" s="315"/>
      <c r="EL103" s="315"/>
      <c r="EM103" s="315"/>
      <c r="EN103" s="315"/>
      <c r="EO103" s="315"/>
      <c r="EP103" s="315"/>
      <c r="EQ103" s="315"/>
      <c r="ER103" s="315"/>
      <c r="ES103" s="315"/>
      <c r="ET103" s="315"/>
      <c r="EU103" s="315"/>
      <c r="EV103" s="315"/>
      <c r="EW103" s="315"/>
      <c r="EX103" s="315"/>
      <c r="EY103" s="315"/>
      <c r="EZ103" s="315"/>
      <c r="FA103" s="315"/>
      <c r="FB103" s="315"/>
      <c r="FC103" s="315"/>
      <c r="FD103" s="315"/>
      <c r="FE103" s="315"/>
      <c r="FF103" s="315"/>
      <c r="FG103" s="315"/>
      <c r="FH103" s="315"/>
      <c r="FI103" s="315"/>
      <c r="FJ103" s="315"/>
      <c r="FK103" s="315"/>
      <c r="FL103" s="315"/>
      <c r="FM103" s="315"/>
      <c r="FN103" s="315"/>
      <c r="FO103" s="315"/>
      <c r="FP103" s="315"/>
      <c r="FQ103" s="315"/>
      <c r="FR103" s="315"/>
      <c r="FS103" s="315"/>
      <c r="FT103" s="315"/>
      <c r="GY103" s="186">
        <v>13</v>
      </c>
      <c r="GZ103" s="481">
        <f>IF(COUNTIF($I15:$GR15,GZ$12)=0,0,HLOOKUP(GZ$12,$I15:$GR$87,$HO102,FALSE))</f>
        <v>0</v>
      </c>
      <c r="HA103" s="481">
        <f>IF(COUNTIF($I15:$GR15,HA$12)=0,0,HLOOKUP(HA$12,$I15:$GR$87,$HO102,FALSE))</f>
        <v>25</v>
      </c>
      <c r="HB103" s="481">
        <f>IF(COUNTIF($I15:$GR15,HB$12)=0,0,HLOOKUP(HB$12,$I15:$GR$87,$HO102,FALSE))</f>
        <v>78</v>
      </c>
      <c r="HC103" s="481">
        <f>IF(COUNTIF($I15:$GR15,HC$12)=0,0,HLOOKUP(HC$12,$I15:$GR$87,$HO102,FALSE))</f>
        <v>132</v>
      </c>
      <c r="HD103" s="481">
        <f>IF(COUNTIF($I15:$GR15,HD$12)=0,0,HLOOKUP(HD$12,$I15:$GR$87,$HO102,FALSE))</f>
        <v>0</v>
      </c>
      <c r="HE103" s="481">
        <f>IF(COUNTIF($I15:$GR15,HE$12)=0,0,HLOOKUP(HE$12,$I15:$GR$87,$HO102,FALSE))</f>
        <v>0</v>
      </c>
      <c r="HF103" s="481">
        <f>IF(COUNTIF($I15:$GR15,"X")=0,0,HLOOKUP("X",$I15:$GR$87,$HO102,FALSE))</f>
        <v>189</v>
      </c>
      <c r="HG103" s="381"/>
      <c r="HH103" s="186" t="s">
        <v>121</v>
      </c>
      <c r="HI103" s="481">
        <f>IF(GZ103=0,0,IF(AND(GZ103&lt;&gt;0,HA103=0),SUM(INDEX($I15:$GR15,1,GZ103):INDEX($I15:$GR15,1,$HF103)),SUM(INDEX($I15:$GR15,1,GZ103):INDEX($I15:$GR15,1,HA103))))</f>
        <v>0</v>
      </c>
      <c r="HJ103" s="481">
        <f>IF(HA103=0,0,IF(AND(HA103&lt;&gt;0,HB103=0),SUM(INDEX($I15:$GR15,1,HA103):INDEX($I15:$GR15,1,$HF103)),SUM(INDEX($I15:$GR15,1,HA103):INDEX($I15:$GR15,1,HB103))))</f>
        <v>1141</v>
      </c>
      <c r="HK103" s="481">
        <f>IF(HB103=0,0,IF(AND(HB103&lt;&gt;0,HC103=0),SUM(INDEX($I15:$GR15,1,HB103):INDEX($I15:$GR15,1,$HF103)),SUM(INDEX($I15:$GR15,1,HB103):INDEX($I15:$GR15,1,HC103))))</f>
        <v>989</v>
      </c>
      <c r="HL103" s="481">
        <f>IF(HC103=0,0,IF(AND(HC103&lt;&gt;0,HD103=0),SUM(INDEX($I15:$GR15,1,HC103):INDEX($I15:$GR15,1,$HF103)),SUM(INDEX($I15:$GR15,1,HC103):INDEX($I15:$GR15,1,HD103))))</f>
        <v>1173</v>
      </c>
      <c r="HM103" s="481">
        <f>IF(HD103=0,0,IF(AND(HD103&lt;&gt;0,HE103=0),SUM(INDEX($I15:$GR15,1,HD103):INDEX($I15:$GR15,1,$HF103)),SUM(INDEX($I15:$GR15,1,HD103):INDEX($I15:$GR15,1,HE103))))</f>
        <v>0</v>
      </c>
      <c r="HN103" s="481">
        <f>IF(HE103=0,0,IF(AND(HE103&lt;&gt;0,GZ103=0),SUM(INDEX($I15:$GR15,1,HE103):INDEX($I15:$GR15,1,$HF103)),SUM(INDEX($I15:$GR15,1,HE103):INDEX($I15:$GR15,1,GZ103))))</f>
        <v>0</v>
      </c>
      <c r="HO103" s="186">
        <v>72</v>
      </c>
      <c r="HP103" s="381"/>
      <c r="HQ103" s="521" t="s">
        <v>121</v>
      </c>
      <c r="HR103" s="435">
        <f>IF(AND(GZ103=0,HA103=0),0,IF(AND(GZ103=0,HA103&lt;&gt;0),COUNTIF(INDEX($I$3:$GR$79,$GY103,GZ103+1):INDEX($I$3:$GR$79,$GY103,HA103),"STK")+COUNTIF(INDEX($I$3:$GR$79,$GY103,GZ103+1):INDEX($I$3:$GR$79,$GY103,HA103),"SB"),IF(AND(GZ103&lt;&gt;0,HA103=0),COUNTIF(INDEX($I$3:$GR$79,$GY103,GZ103):INDEX($I$3:$GR$79,$GY103,HF103),"STK")+COUNTIF(INDEX($I$3:$GR$79,$GY103,GZ103):INDEX($I$3:$GR$79,$GY103,HF103),"SB"),COUNTIF(INDEX($I$3:$GR$79,$GY103,GZ103):INDEX($I$3:$GR$79,$GY103,HA103),"STK")+COUNTIF(INDEX($I$3:$GR$79,$GY103,GZ103):INDEX($I$3:$GR$79,$GY103,HA103),"SB"))))</f>
        <v>0</v>
      </c>
      <c r="HS103" s="405">
        <f>IF(AND(HA103=0,HB103=0),0,IF(AND(HA103=0,HB103&lt;&gt;0),COUNTIF(INDEX($I$3:$GR$79,$GY103,HA103+1):INDEX($I$3:$GR$79,$GY103,HB103),"STK")+COUNTIF(INDEX($I$3:$GR$79,$GY103,HA103+1):INDEX($I$3:$GR$79,$GY103,HB103),"SB"),IF(AND(HA103&lt;&gt;0,HB103=0),COUNTIF(INDEX($I$3:$GR$79,$GY103,HA103):INDEX($I$3:$GR$79,$GY103,HF103),"STK")+COUNTIF(INDEX($I$3:$GR$79,$GY103,HA103):INDEX($I$3:$GR$79,$GY103,HF103),"SB"),COUNTIF(INDEX($I$3:$GR$79,$GY103,HA103):INDEX($I$3:$GR$79,$GY103,HB103),"STK")+COUNTIF(INDEX($I$3:$GR$79,$GY103,HA103):INDEX($I$3:$GR$79,$GY103,HB103),"SB"))))</f>
        <v>5</v>
      </c>
      <c r="HT103" s="406">
        <f>IF(AND(HB103=0,HC103=0),0,IF(AND(HB103=0,HC103&lt;&gt;0),COUNTIF(INDEX($I$3:$GR$79,$GY103,HB103+1):INDEX($I$3:$GR$79,$GY103,HC103),"STK")+COUNTIF(INDEX($I$3:$GR$79,$GY103,HB103+1):INDEX($I$3:$GR$79,$GY103,HC103),"SB"),IF(AND(HB103&lt;&gt;0,HC103=0),COUNTIF(INDEX($I$3:$GR$79,$GY103,HB103):INDEX($I$3:$GR$79,$GY103,HF103),"STK")+COUNTIF(INDEX($I$3:$GR$79,$GY103,HB103):INDEX($I$3:$GR$79,$GY103,HF103),"SB"),COUNTIF(INDEX($I$3:$GR$79,$GY103,HB103):INDEX($I$3:$GR$79,$GY103,HC103),"STK")+COUNTIF(INDEX($I$3:$GR$79,$GY103,HB103):INDEX($I$3:$GR$79,$GY103,HC103),"SB"))))</f>
        <v>0</v>
      </c>
      <c r="HU103" s="405">
        <f>IF(AND(HC103=0,HD103=0),0,IF(AND(HC103=0,HD103&lt;&gt;0),COUNTIF(INDEX($I$3:$GR$79,$GY103,HC103+1):INDEX($I$3:$GR$79,$GY103,HD103),"STK")+COUNTIF(INDEX($I$3:$GR$79,$GY103,HC103+1):INDEX($I$3:$GR$79,$GY103,HD103),"SB"),IF(AND(HC103&lt;&gt;0,HD103=0),COUNTIF(INDEX($I$3:$GR$79,$GY103,HC103):INDEX($I$3:$GR$79,$GY103,HF103),"STK")+COUNTIF(INDEX($I$3:$GR$79,$GY103,HC103):INDEX($I$3:$GR$79,$GY103,HF103),"SB"),COUNTIF(INDEX($I$3:$GR$79,$GY103,HC103):INDEX($I$3:$GR$79,$GY103,HD103),"STK")+COUNTIF(INDEX($I$3:$GR$79,$GY103,HC103):INDEX($I$3:$GR$79,$GY103,HD103),"SB"))))</f>
        <v>0</v>
      </c>
      <c r="HV103" s="701">
        <f>IF(AND(HD103=0,HE103=0),0,IF(AND(HD103=0,HE103&lt;&gt;0),COUNTIF(INDEX($I$3:$GR$79,$GY103,HD103+1):INDEX($I$3:$GR$79,$GY103,HE103),"STK")+COUNTIF(INDEX($I$3:$GR$79,$GY103,HD103+1):INDEX($I$3:$GR$79,$GY103,HE103),"SB"),IF(AND(HD103&lt;&gt;0,HE103=0),COUNTIF(INDEX($I$3:$GR$79,$GY103,HD103):INDEX($I$3:$GR$79,$GY103,HF103),"STK")+COUNTIF(INDEX($I$3:$GR$79,$GY103,HD103):INDEX($I$3:$GR$79,$GY103,HF103),"SB"),COUNTIF(INDEX($I$3:$GR$79,$GY103,HD103):INDEX($I$3:$GR$79,$GY103,HE103),"STK")+COUNTIF(INDEX($I$3:$GR$79,$GY103,HD103):INDEX($I$3:$GR$79,$GY103,HE103),"SB"))))</f>
        <v>0</v>
      </c>
      <c r="HW103" s="405">
        <f>IF(AND(HE103=0,GZ103=0),0,IF(AND(HE103=0,GZ103&lt;&gt;0),COUNTIF(INDEX($I$3:$GR$79,$GY103,HE103+1):INDEX($I$3:$GR$79,$GY103,GZ103),"STK")+COUNTIF(INDEX($I$3:$GR$79,$GY103,HE103+1):INDEX($I$3:$GR$79,$GY103,GZ103),"SB"),IF(AND(HE103&lt;&gt;0,GZ103=0),COUNTIF(INDEX($I$3:$GR$79,$GY103,HE103):INDEX($I$3:$GR$79,$GY103,HF103),"STK")+COUNTIF(INDEX($I$3:$GR$79,$GY103,HE103):INDEX($I$3:$GR$79,$GY103,HF103),"SB"),COUNTIF(INDEX($I$3:$GR$79,$GY103,HE103):INDEX($I$3:$GR$79,$GY103,GZ103),"STK")+COUNTIF(INDEX($I$3:$GR$79,$GY103,HE103):INDEX($I$3:$GR$79,$GY103,GZ103),"SB"))))</f>
        <v>0</v>
      </c>
      <c r="HX103" s="382">
        <f t="shared" si="60"/>
        <v>5</v>
      </c>
      <c r="HY103" s="186" t="s">
        <v>121</v>
      </c>
      <c r="HZ103" s="481">
        <f t="shared" si="66"/>
        <v>0</v>
      </c>
      <c r="IA103" s="481">
        <f t="shared" si="67"/>
        <v>43</v>
      </c>
      <c r="IB103" s="481">
        <f t="shared" si="68"/>
        <v>49</v>
      </c>
      <c r="IC103" s="481">
        <f t="shared" si="69"/>
        <v>52</v>
      </c>
      <c r="ID103" s="481">
        <f t="shared" si="70"/>
        <v>0</v>
      </c>
      <c r="IE103" s="481">
        <f t="shared" si="71"/>
        <v>0</v>
      </c>
    </row>
    <row r="104" spans="1:239" ht="15.75" thickBot="1" x14ac:dyDescent="0.25">
      <c r="M104" s="1050">
        <v>42430</v>
      </c>
      <c r="N104" s="1051"/>
      <c r="O104" s="397"/>
      <c r="P104" s="151" t="s">
        <v>229</v>
      </c>
      <c r="Q104" s="152"/>
      <c r="T104" s="185" t="s">
        <v>228</v>
      </c>
      <c r="U104" s="371" t="s">
        <v>0</v>
      </c>
      <c r="V104" s="371" t="s">
        <v>1</v>
      </c>
      <c r="W104" s="371" t="s">
        <v>2</v>
      </c>
      <c r="X104" s="371" t="s">
        <v>3</v>
      </c>
      <c r="Y104" s="371" t="s">
        <v>4</v>
      </c>
      <c r="Z104" s="371" t="s">
        <v>5</v>
      </c>
      <c r="AA104" s="371" t="s">
        <v>6</v>
      </c>
      <c r="AB104" s="371" t="s">
        <v>7</v>
      </c>
      <c r="AC104" s="371" t="s">
        <v>8</v>
      </c>
      <c r="AD104" s="371" t="s">
        <v>9</v>
      </c>
      <c r="AE104" s="371" t="s">
        <v>10</v>
      </c>
      <c r="AF104" s="371" t="s">
        <v>11</v>
      </c>
      <c r="AG104" s="371" t="s">
        <v>0</v>
      </c>
      <c r="AH104" s="371" t="s">
        <v>1</v>
      </c>
      <c r="AI104" s="371" t="s">
        <v>2</v>
      </c>
      <c r="AJ104" s="371" t="s">
        <v>3</v>
      </c>
      <c r="AK104" s="371" t="s">
        <v>4</v>
      </c>
      <c r="AL104" s="371" t="s">
        <v>5</v>
      </c>
      <c r="AM104" s="371" t="s">
        <v>6</v>
      </c>
      <c r="AN104" s="371" t="s">
        <v>7</v>
      </c>
      <c r="AO104" s="371" t="s">
        <v>8</v>
      </c>
      <c r="AP104" s="371" t="s">
        <v>9</v>
      </c>
      <c r="AQ104" s="371" t="s">
        <v>10</v>
      </c>
      <c r="AR104" s="371" t="s">
        <v>11</v>
      </c>
      <c r="AS104" s="371" t="s">
        <v>0</v>
      </c>
      <c r="AT104" s="371" t="s">
        <v>1</v>
      </c>
      <c r="AU104" s="371" t="s">
        <v>2</v>
      </c>
      <c r="AV104" s="371" t="s">
        <v>3</v>
      </c>
      <c r="AW104" s="371" t="s">
        <v>4</v>
      </c>
      <c r="AX104" s="371" t="s">
        <v>5</v>
      </c>
      <c r="AY104" s="371" t="s">
        <v>6</v>
      </c>
      <c r="AZ104" s="371" t="s">
        <v>7</v>
      </c>
      <c r="BA104" s="371" t="s">
        <v>8</v>
      </c>
      <c r="BB104" s="371" t="s">
        <v>9</v>
      </c>
      <c r="BC104" s="371" t="s">
        <v>10</v>
      </c>
      <c r="BD104" s="371" t="s">
        <v>11</v>
      </c>
      <c r="BE104" s="371" t="s">
        <v>0</v>
      </c>
      <c r="BF104" s="371" t="s">
        <v>1</v>
      </c>
      <c r="BG104" s="371" t="s">
        <v>2</v>
      </c>
      <c r="BH104" s="371" t="s">
        <v>3</v>
      </c>
      <c r="BI104" s="371" t="s">
        <v>4</v>
      </c>
      <c r="BJ104" s="371" t="s">
        <v>5</v>
      </c>
      <c r="BK104" s="371" t="s">
        <v>6</v>
      </c>
      <c r="BL104" s="371" t="s">
        <v>7</v>
      </c>
      <c r="BM104" s="371" t="s">
        <v>8</v>
      </c>
      <c r="BN104" s="371" t="s">
        <v>9</v>
      </c>
      <c r="BO104" s="371" t="s">
        <v>10</v>
      </c>
      <c r="BP104" s="371" t="s">
        <v>11</v>
      </c>
      <c r="BQ104" s="371" t="s">
        <v>0</v>
      </c>
      <c r="BR104" s="371" t="s">
        <v>1</v>
      </c>
      <c r="BS104" s="371" t="s">
        <v>2</v>
      </c>
      <c r="BT104" s="371" t="s">
        <v>3</v>
      </c>
      <c r="BU104" s="371" t="s">
        <v>4</v>
      </c>
      <c r="BV104" s="371" t="s">
        <v>5</v>
      </c>
      <c r="BW104" s="371" t="s">
        <v>6</v>
      </c>
      <c r="BX104" s="371" t="s">
        <v>7</v>
      </c>
      <c r="BY104" s="371" t="s">
        <v>8</v>
      </c>
      <c r="BZ104" s="371" t="s">
        <v>9</v>
      </c>
      <c r="CA104" s="371" t="s">
        <v>10</v>
      </c>
      <c r="CB104" s="371" t="s">
        <v>11</v>
      </c>
      <c r="CC104" s="371" t="s">
        <v>0</v>
      </c>
      <c r="CD104" s="371" t="s">
        <v>1</v>
      </c>
      <c r="CE104" s="371" t="s">
        <v>2</v>
      </c>
      <c r="CF104" s="371" t="s">
        <v>3</v>
      </c>
      <c r="CG104" s="371" t="s">
        <v>4</v>
      </c>
      <c r="CH104" s="371" t="s">
        <v>5</v>
      </c>
      <c r="CI104" s="371" t="s">
        <v>6</v>
      </c>
      <c r="CJ104" s="371" t="s">
        <v>7</v>
      </c>
      <c r="CK104" s="371" t="s">
        <v>8</v>
      </c>
      <c r="CL104" s="371" t="s">
        <v>9</v>
      </c>
      <c r="CM104" s="371" t="s">
        <v>10</v>
      </c>
      <c r="CN104" s="371" t="s">
        <v>11</v>
      </c>
      <c r="CO104" s="371" t="s">
        <v>0</v>
      </c>
      <c r="CP104" s="371" t="s">
        <v>1</v>
      </c>
      <c r="CQ104" s="371" t="s">
        <v>2</v>
      </c>
      <c r="CR104" s="371" t="s">
        <v>3</v>
      </c>
      <c r="CS104" s="371" t="s">
        <v>4</v>
      </c>
      <c r="CT104" s="371" t="s">
        <v>5</v>
      </c>
      <c r="CU104" s="371" t="s">
        <v>6</v>
      </c>
      <c r="CV104" s="371" t="s">
        <v>7</v>
      </c>
      <c r="CW104" s="371" t="s">
        <v>8</v>
      </c>
      <c r="CX104" s="371" t="s">
        <v>9</v>
      </c>
      <c r="CY104" s="371" t="s">
        <v>10</v>
      </c>
      <c r="CZ104" s="371" t="s">
        <v>11</v>
      </c>
      <c r="DA104" s="371" t="s">
        <v>0</v>
      </c>
      <c r="DB104" s="371" t="s">
        <v>1</v>
      </c>
      <c r="DC104" s="371" t="s">
        <v>2</v>
      </c>
      <c r="DD104" s="371" t="s">
        <v>3</v>
      </c>
      <c r="DE104" s="371" t="s">
        <v>4</v>
      </c>
      <c r="DF104" s="371" t="s">
        <v>5</v>
      </c>
      <c r="DG104" s="371" t="s">
        <v>6</v>
      </c>
      <c r="DH104" s="371" t="s">
        <v>7</v>
      </c>
      <c r="DI104" s="371" t="s">
        <v>8</v>
      </c>
      <c r="DJ104" s="371" t="s">
        <v>9</v>
      </c>
      <c r="DK104" s="371" t="s">
        <v>10</v>
      </c>
      <c r="DL104" s="371" t="s">
        <v>11</v>
      </c>
      <c r="DM104" s="371" t="s">
        <v>0</v>
      </c>
      <c r="DN104" s="371" t="s">
        <v>1</v>
      </c>
      <c r="DO104" s="371" t="s">
        <v>2</v>
      </c>
      <c r="DP104" s="371" t="s">
        <v>3</v>
      </c>
      <c r="DQ104" s="371" t="s">
        <v>4</v>
      </c>
      <c r="DR104" s="371" t="s">
        <v>5</v>
      </c>
      <c r="DS104" s="371" t="s">
        <v>6</v>
      </c>
      <c r="DT104" s="371" t="s">
        <v>7</v>
      </c>
      <c r="DU104" s="371" t="s">
        <v>8</v>
      </c>
      <c r="DV104" s="371" t="s">
        <v>9</v>
      </c>
      <c r="DW104" s="371" t="s">
        <v>10</v>
      </c>
      <c r="DX104" s="371" t="s">
        <v>11</v>
      </c>
      <c r="DY104" s="371" t="s">
        <v>0</v>
      </c>
      <c r="DZ104" s="371" t="s">
        <v>1</v>
      </c>
      <c r="EA104" s="371" t="s">
        <v>2</v>
      </c>
      <c r="EB104" s="371" t="s">
        <v>3</v>
      </c>
      <c r="EC104" s="371" t="s">
        <v>4</v>
      </c>
      <c r="ED104" s="371" t="s">
        <v>5</v>
      </c>
      <c r="EE104" s="371" t="s">
        <v>6</v>
      </c>
      <c r="EF104" s="371" t="s">
        <v>7</v>
      </c>
      <c r="EG104" s="371" t="s">
        <v>8</v>
      </c>
      <c r="EH104" s="371" t="s">
        <v>9</v>
      </c>
      <c r="EI104" s="371" t="s">
        <v>10</v>
      </c>
      <c r="EJ104" s="371" t="s">
        <v>11</v>
      </c>
      <c r="EK104" s="371" t="s">
        <v>0</v>
      </c>
      <c r="EL104" s="371" t="s">
        <v>1</v>
      </c>
      <c r="EM104" s="371" t="s">
        <v>2</v>
      </c>
      <c r="EN104" s="371" t="s">
        <v>3</v>
      </c>
      <c r="EO104" s="371" t="s">
        <v>4</v>
      </c>
      <c r="EP104" s="371" t="s">
        <v>5</v>
      </c>
      <c r="EQ104" s="371" t="s">
        <v>6</v>
      </c>
      <c r="ER104" s="371" t="s">
        <v>7</v>
      </c>
      <c r="ES104" s="371" t="s">
        <v>8</v>
      </c>
      <c r="ET104" s="371" t="s">
        <v>9</v>
      </c>
      <c r="EU104" s="371" t="s">
        <v>10</v>
      </c>
      <c r="EV104" s="371" t="s">
        <v>11</v>
      </c>
      <c r="EW104" s="371" t="s">
        <v>0</v>
      </c>
      <c r="EX104" s="371" t="s">
        <v>1</v>
      </c>
      <c r="EY104" s="371" t="s">
        <v>2</v>
      </c>
      <c r="EZ104" s="371" t="s">
        <v>3</v>
      </c>
      <c r="FA104" s="371" t="s">
        <v>4</v>
      </c>
      <c r="FB104" s="371" t="s">
        <v>5</v>
      </c>
      <c r="FC104" s="371" t="s">
        <v>6</v>
      </c>
      <c r="FD104" s="371" t="s">
        <v>7</v>
      </c>
      <c r="FE104" s="371" t="s">
        <v>8</v>
      </c>
      <c r="FF104" s="371" t="s">
        <v>9</v>
      </c>
      <c r="FG104" s="371" t="s">
        <v>10</v>
      </c>
      <c r="FH104" s="371" t="s">
        <v>11</v>
      </c>
      <c r="FI104" s="371" t="s">
        <v>0</v>
      </c>
      <c r="FJ104" s="371" t="s">
        <v>1</v>
      </c>
      <c r="FK104" s="371" t="s">
        <v>2</v>
      </c>
      <c r="FL104" s="371" t="s">
        <v>3</v>
      </c>
      <c r="FM104" s="371" t="s">
        <v>4</v>
      </c>
      <c r="FN104" s="371" t="s">
        <v>5</v>
      </c>
      <c r="FO104" s="371" t="s">
        <v>6</v>
      </c>
      <c r="FP104" s="371" t="s">
        <v>7</v>
      </c>
      <c r="FQ104" s="371" t="s">
        <v>8</v>
      </c>
      <c r="FR104" s="371" t="s">
        <v>9</v>
      </c>
      <c r="FS104" s="371" t="s">
        <v>10</v>
      </c>
      <c r="FT104" s="371" t="s">
        <v>11</v>
      </c>
      <c r="FU104" s="44" t="s">
        <v>0</v>
      </c>
      <c r="FV104" s="44" t="s">
        <v>1</v>
      </c>
      <c r="FW104" s="44" t="s">
        <v>2</v>
      </c>
      <c r="FX104" s="44" t="s">
        <v>3</v>
      </c>
      <c r="FY104" s="44" t="s">
        <v>4</v>
      </c>
      <c r="FZ104" s="44" t="s">
        <v>5</v>
      </c>
      <c r="GA104" s="44" t="s">
        <v>6</v>
      </c>
      <c r="GB104" s="44" t="s">
        <v>7</v>
      </c>
      <c r="GC104" s="44" t="s">
        <v>8</v>
      </c>
      <c r="GD104" s="44" t="s">
        <v>9</v>
      </c>
      <c r="GE104" s="44" t="s">
        <v>10</v>
      </c>
      <c r="GF104" s="44" t="s">
        <v>11</v>
      </c>
      <c r="GG104" s="44" t="s">
        <v>0</v>
      </c>
      <c r="GH104" s="44" t="s">
        <v>1</v>
      </c>
      <c r="GI104" s="44" t="s">
        <v>2</v>
      </c>
      <c r="GJ104" s="44" t="s">
        <v>3</v>
      </c>
      <c r="GK104" s="44" t="s">
        <v>4</v>
      </c>
      <c r="GL104" s="44" t="s">
        <v>5</v>
      </c>
      <c r="GM104" s="44" t="s">
        <v>6</v>
      </c>
      <c r="GN104" s="44" t="s">
        <v>7</v>
      </c>
      <c r="GO104" s="44" t="s">
        <v>8</v>
      </c>
      <c r="GP104" s="44" t="s">
        <v>9</v>
      </c>
      <c r="GQ104" s="44" t="s">
        <v>10</v>
      </c>
      <c r="GR104" s="44" t="s">
        <v>11</v>
      </c>
      <c r="GY104" s="186">
        <v>14</v>
      </c>
      <c r="GZ104" s="481">
        <f>IF(COUNTIF($I16:$GR16,GZ$12)=0,0,HLOOKUP(GZ$12,$I16:$GR$87,$HO103,FALSE))</f>
        <v>0</v>
      </c>
      <c r="HA104" s="481">
        <f>IF(COUNTIF($I16:$GR16,HA$12)=0,0,HLOOKUP(HA$12,$I16:$GR$87,$HO103,FALSE))</f>
        <v>0</v>
      </c>
      <c r="HB104" s="481">
        <f>IF(COUNTIF($I16:$GR16,HB$12)=0,0,HLOOKUP(HB$12,$I16:$GR$87,$HO103,FALSE))</f>
        <v>0</v>
      </c>
      <c r="HC104" s="481">
        <f>IF(COUNTIF($I16:$GR16,HC$12)=0,0,HLOOKUP(HC$12,$I16:$GR$87,$HO103,FALSE))</f>
        <v>0</v>
      </c>
      <c r="HD104" s="481">
        <f>IF(COUNTIF($I16:$GR16,HD$12)=0,0,HLOOKUP(HD$12,$I16:$GR$87,$HO103,FALSE))</f>
        <v>0</v>
      </c>
      <c r="HE104" s="481">
        <f>IF(COUNTIF($I16:$GR16,HE$12)=0,0,HLOOKUP(HE$12,$I16:$GR$87,$HO103,FALSE))</f>
        <v>0</v>
      </c>
      <c r="HF104" s="481">
        <f>IF(COUNTIF($I16:$GR16,"X")=0,0,HLOOKUP("X",$I16:$GR$87,$HO103,FALSE))</f>
        <v>189</v>
      </c>
      <c r="HG104" s="381"/>
      <c r="HH104" s="186" t="s">
        <v>122</v>
      </c>
      <c r="HI104" s="481">
        <f>IF(GZ104=0,0,IF(AND(GZ104&lt;&gt;0,HA104=0),SUM(INDEX($I16:$GR16,1,GZ104):INDEX($I16:$GR16,1,$HF104)),SUM(INDEX($I16:$GR16,1,GZ104):INDEX($I16:$GR16,1,HA104))))</f>
        <v>0</v>
      </c>
      <c r="HJ104" s="481">
        <f>IF(HA104=0,0,IF(AND(HA104&lt;&gt;0,HB104=0),SUM(INDEX($I16:$GR16,1,HA104):INDEX($I16:$GR16,1,$HF104)),SUM(INDEX($I16:$GR16,1,HA104):INDEX($I16:$GR16,1,HB104))))</f>
        <v>0</v>
      </c>
      <c r="HK104" s="481">
        <f>IF(HB104=0,0,IF(AND(HB104&lt;&gt;0,HC104=0),SUM(INDEX($I16:$GR16,1,HB104):INDEX($I16:$GR16,1,$HF104)),SUM(INDEX($I16:$GR16,1,HB104):INDEX($I16:$GR16,1,HC104))))</f>
        <v>0</v>
      </c>
      <c r="HL104" s="481">
        <f>IF(HC104=0,0,IF(AND(HC104&lt;&gt;0,HD104=0),SUM(INDEX($I16:$GR16,1,HC104):INDEX($I16:$GR16,1,$HF104)),SUM(INDEX($I16:$GR16,1,HC104):INDEX($I16:$GR16,1,HD104))))</f>
        <v>0</v>
      </c>
      <c r="HM104" s="481">
        <f>IF(HD104=0,0,IF(AND(HD104&lt;&gt;0,HE104=0),SUM(INDEX($I16:$GR16,1,HD104):INDEX($I16:$GR16,1,$HF104)),SUM(INDEX($I16:$GR16,1,HD104):INDEX($I16:$GR16,1,HE104))))</f>
        <v>0</v>
      </c>
      <c r="HN104" s="481">
        <f>IF(HE104=0,0,IF(AND(HE104&lt;&gt;0,GZ104=0),SUM(INDEX($I16:$GR16,1,HE104):INDEX($I16:$GR16,1,$HF104)),SUM(INDEX($I16:$GR16,1,HE104):INDEX($I16:$GR16,1,GZ104))))</f>
        <v>0</v>
      </c>
      <c r="HO104" s="186">
        <v>71</v>
      </c>
      <c r="HP104" s="381"/>
      <c r="HQ104" s="521" t="s">
        <v>122</v>
      </c>
      <c r="HR104" s="435">
        <f>IF(AND(GZ104=0,HA104=0),0,IF(AND(GZ104=0,HA104&lt;&gt;0),COUNTIF(INDEX($I$3:$GR$79,$GY104,GZ104+1):INDEX($I$3:$GR$79,$GY104,HA104),"STK")+COUNTIF(INDEX($I$3:$GR$79,$GY104,GZ104+1):INDEX($I$3:$GR$79,$GY104,HA104),"SB"),IF(AND(GZ104&lt;&gt;0,HA104=0),COUNTIF(INDEX($I$3:$GR$79,$GY104,GZ104):INDEX($I$3:$GR$79,$GY104,HF104),"STK")+COUNTIF(INDEX($I$3:$GR$79,$GY104,GZ104):INDEX($I$3:$GR$79,$GY104,HF104),"SB"),COUNTIF(INDEX($I$3:$GR$79,$GY104,GZ104):INDEX($I$3:$GR$79,$GY104,HA104),"STK")+COUNTIF(INDEX($I$3:$GR$79,$GY104,GZ104):INDEX($I$3:$GR$79,$GY104,HA104),"SB"))))</f>
        <v>0</v>
      </c>
      <c r="HS104" s="405">
        <f>IF(AND(HA104=0,HB104=0),0,IF(AND(HA104=0,HB104&lt;&gt;0),COUNTIF(INDEX($I$3:$GR$79,$GY104,HA104+1):INDEX($I$3:$GR$79,$GY104,HB104),"STK")+COUNTIF(INDEX($I$3:$GR$79,$GY104,HA104+1):INDEX($I$3:$GR$79,$GY104,HB104),"SB"),IF(AND(HA104&lt;&gt;0,HB104=0),COUNTIF(INDEX($I$3:$GR$79,$GY104,HA104):INDEX($I$3:$GR$79,$GY104,HF104),"STK")+COUNTIF(INDEX($I$3:$GR$79,$GY104,HA104):INDEX($I$3:$GR$79,$GY104,HF104),"SB"),COUNTIF(INDEX($I$3:$GR$79,$GY104,HA104):INDEX($I$3:$GR$79,$GY104,HB104),"STK")+COUNTIF(INDEX($I$3:$GR$79,$GY104,HA104):INDEX($I$3:$GR$79,$GY104,HB104),"SB"))))</f>
        <v>0</v>
      </c>
      <c r="HT104" s="406">
        <f>IF(AND(HB104=0,HC104=0),0,IF(AND(HB104=0,HC104&lt;&gt;0),COUNTIF(INDEX($I$3:$GR$79,$GY104,HB104+1):INDEX($I$3:$GR$79,$GY104,HC104),"STK")+COUNTIF(INDEX($I$3:$GR$79,$GY104,HB104+1):INDEX($I$3:$GR$79,$GY104,HC104),"SB"),IF(AND(HB104&lt;&gt;0,HC104=0),COUNTIF(INDEX($I$3:$GR$79,$GY104,HB104):INDEX($I$3:$GR$79,$GY104,HF104),"STK")+COUNTIF(INDEX($I$3:$GR$79,$GY104,HB104):INDEX($I$3:$GR$79,$GY104,HF104),"SB"),COUNTIF(INDEX($I$3:$GR$79,$GY104,HB104):INDEX($I$3:$GR$79,$GY104,HC104),"STK")+COUNTIF(INDEX($I$3:$GR$79,$GY104,HB104):INDEX($I$3:$GR$79,$GY104,HC104),"SB"))))</f>
        <v>0</v>
      </c>
      <c r="HU104" s="405">
        <f>IF(AND(HC104=0,HD104=0),0,IF(AND(HC104=0,HD104&lt;&gt;0),COUNTIF(INDEX($I$3:$GR$79,$GY104,HC104+1):INDEX($I$3:$GR$79,$GY104,HD104),"STK")+COUNTIF(INDEX($I$3:$GR$79,$GY104,HC104+1):INDEX($I$3:$GR$79,$GY104,HD104),"SB"),IF(AND(HC104&lt;&gt;0,HD104=0),COUNTIF(INDEX($I$3:$GR$79,$GY104,HC104):INDEX($I$3:$GR$79,$GY104,HF104),"STK")+COUNTIF(INDEX($I$3:$GR$79,$GY104,HC104):INDEX($I$3:$GR$79,$GY104,HF104),"SB"),COUNTIF(INDEX($I$3:$GR$79,$GY104,HC104):INDEX($I$3:$GR$79,$GY104,HD104),"STK")+COUNTIF(INDEX($I$3:$GR$79,$GY104,HC104):INDEX($I$3:$GR$79,$GY104,HD104),"SB"))))</f>
        <v>0</v>
      </c>
      <c r="HV104" s="701">
        <f>IF(AND(HD104=0,HE104=0),0,IF(AND(HD104=0,HE104&lt;&gt;0),COUNTIF(INDEX($I$3:$GR$79,$GY104,HD104+1):INDEX($I$3:$GR$79,$GY104,HE104),"STK")+COUNTIF(INDEX($I$3:$GR$79,$GY104,HD104+1):INDEX($I$3:$GR$79,$GY104,HE104),"SB"),IF(AND(HD104&lt;&gt;0,HE104=0),COUNTIF(INDEX($I$3:$GR$79,$GY104,HD104):INDEX($I$3:$GR$79,$GY104,HF104),"STK")+COUNTIF(INDEX($I$3:$GR$79,$GY104,HD104):INDEX($I$3:$GR$79,$GY104,HF104),"SB"),COUNTIF(INDEX($I$3:$GR$79,$GY104,HD104):INDEX($I$3:$GR$79,$GY104,HE104),"STK")+COUNTIF(INDEX($I$3:$GR$79,$GY104,HD104):INDEX($I$3:$GR$79,$GY104,HE104),"SB"))))</f>
        <v>0</v>
      </c>
      <c r="HW104" s="405">
        <f>IF(AND(HE104=0,GZ104=0),0,IF(AND(HE104=0,GZ104&lt;&gt;0),COUNTIF(INDEX($I$3:$GR$79,$GY104,HE104+1):INDEX($I$3:$GR$79,$GY104,GZ104),"STK")+COUNTIF(INDEX($I$3:$GR$79,$GY104,HE104+1):INDEX($I$3:$GR$79,$GY104,GZ104),"SB"),IF(AND(HE104&lt;&gt;0,GZ104=0),COUNTIF(INDEX($I$3:$GR$79,$GY104,HE104):INDEX($I$3:$GR$79,$GY104,HF104),"STK")+COUNTIF(INDEX($I$3:$GR$79,$GY104,HE104):INDEX($I$3:$GR$79,$GY104,HF104),"SB"),COUNTIF(INDEX($I$3:$GR$79,$GY104,HE104):INDEX($I$3:$GR$79,$GY104,GZ104),"STK")+COUNTIF(INDEX($I$3:$GR$79,$GY104,HE104):INDEX($I$3:$GR$79,$GY104,GZ104),"SB"))))</f>
        <v>0</v>
      </c>
      <c r="HX104" s="382">
        <f t="shared" si="60"/>
        <v>0</v>
      </c>
      <c r="HY104" s="186" t="s">
        <v>122</v>
      </c>
      <c r="HZ104" s="481">
        <f t="shared" si="66"/>
        <v>0</v>
      </c>
      <c r="IA104" s="481">
        <f t="shared" si="67"/>
        <v>0</v>
      </c>
      <c r="IB104" s="481">
        <f t="shared" si="68"/>
        <v>0</v>
      </c>
      <c r="IC104" s="481">
        <f t="shared" si="69"/>
        <v>0</v>
      </c>
      <c r="ID104" s="481">
        <f t="shared" si="70"/>
        <v>0</v>
      </c>
      <c r="IE104" s="481">
        <f t="shared" si="71"/>
        <v>0</v>
      </c>
    </row>
    <row r="105" spans="1:239" x14ac:dyDescent="0.2">
      <c r="E105" s="58"/>
      <c r="F105" s="480"/>
      <c r="G105" s="1039" t="s">
        <v>301</v>
      </c>
      <c r="H105" s="204" t="s">
        <v>109</v>
      </c>
      <c r="I105" s="226"/>
      <c r="J105" s="227"/>
      <c r="K105" s="228"/>
      <c r="N105" s="180">
        <v>125</v>
      </c>
      <c r="O105" s="140"/>
      <c r="P105" s="123"/>
      <c r="Q105" s="12"/>
      <c r="R105" s="129" t="str">
        <f t="shared" ref="R105:R136" si="72">A3</f>
        <v>V10T</v>
      </c>
      <c r="S105" s="463">
        <v>601</v>
      </c>
      <c r="T105" s="417">
        <f>N105+P105</f>
        <v>125</v>
      </c>
      <c r="U105" s="418">
        <v>0</v>
      </c>
      <c r="V105" s="77">
        <f>T105</f>
        <v>125</v>
      </c>
      <c r="W105" s="77">
        <f t="shared" ref="W105" si="73">IF(LEFT(W3,1)="V",$S$101,IF(ISNUMBER(W3),V105-W3,V105))</f>
        <v>125</v>
      </c>
      <c r="X105" s="77">
        <f t="shared" ref="X105:X168" si="74">IF(LEFT(X3,1)="V",$S$101,IF(ISNUMBER(X3),W105-X3,W105))</f>
        <v>125</v>
      </c>
      <c r="Y105" s="77">
        <f t="shared" ref="Y105:Y168" si="75">IF(LEFT(Y3,1)="V",$S$101,IF(ISNUMBER(Y3),X105-Y3,X105))</f>
        <v>125</v>
      </c>
      <c r="Z105" s="77">
        <f t="shared" ref="Z105:Z168" si="76">IF(LEFT(Z3,1)="V",$S$101,IF(ISNUMBER(Z3),Y105-Z3,Y105))</f>
        <v>125</v>
      </c>
      <c r="AA105" s="77">
        <f t="shared" ref="AA105:AA168" si="77">IF(LEFT(AA3,1)="V",$S$101,IF(ISNUMBER(AA3),Z105-AA3,Z105))</f>
        <v>125</v>
      </c>
      <c r="AB105" s="77">
        <f t="shared" ref="AB105:AB168" si="78">IF(LEFT(AB3,1)="V",$S$101,IF(ISNUMBER(AB3),AA105-AB3,AA105))</f>
        <v>125</v>
      </c>
      <c r="AC105" s="77">
        <f t="shared" ref="AC105:AC168" si="79">IF(LEFT(AC3,1)="V",$S$101,IF(ISNUMBER(AC3),AB105-AC3,AB105))</f>
        <v>125</v>
      </c>
      <c r="AD105" s="77">
        <f t="shared" ref="AD105:AD168" si="80">IF(LEFT(AD3,1)="V",$S$101,IF(ISNUMBER(AD3),AC105-AD3,AC105))</f>
        <v>125</v>
      </c>
      <c r="AE105" s="77">
        <f t="shared" ref="AE105:AE168" si="81">IF(LEFT(AE3,1)="V",$S$101,IF(ISNUMBER(AE3),AD105-AE3,AD105))</f>
        <v>125</v>
      </c>
      <c r="AF105" s="77">
        <f t="shared" ref="AF105:AF168" si="82">IF(LEFT(AF3,1)="V",$S$101,IF(ISNUMBER(AF3),AE105-AF3,AE105))</f>
        <v>125</v>
      </c>
      <c r="AG105" s="77">
        <f t="shared" ref="AG105:AH168" si="83">IF(LEFT(AG3,1)="V",$S$101,IF(ISNUMBER(AG3),AF105-AG3,AF105))</f>
        <v>125</v>
      </c>
      <c r="AH105" s="77">
        <f t="shared" ref="AH105:AH168" si="84">IF(LEFT(AH3,1)="V",$S$101,IF(ISNUMBER(AH3),AG105-AH3,AG105))</f>
        <v>125</v>
      </c>
      <c r="AI105" s="77">
        <f t="shared" ref="AI105:AI168" si="85">IF(LEFT(AI3,1)="V",$S$101,IF(ISNUMBER(AI3),AH105-AI3,AH105))</f>
        <v>125</v>
      </c>
      <c r="AJ105" s="77">
        <f t="shared" ref="AJ105:AJ168" si="86">IF(LEFT(AJ3,1)="V",$S$101,IF(ISNUMBER(AJ3),AI105-AJ3,AI105))</f>
        <v>125</v>
      </c>
      <c r="AK105" s="77">
        <f t="shared" ref="AK105:AK168" si="87">IF(LEFT(AK3,1)="V",$S$101,IF(ISNUMBER(AK3),AJ105-AK3,AJ105))</f>
        <v>125</v>
      </c>
      <c r="AL105" s="77">
        <f t="shared" ref="AL105:AL168" si="88">IF(LEFT(AL3,1)="V",$S$101,IF(ISNUMBER(AL3),AK105-AL3,AK105))</f>
        <v>125</v>
      </c>
      <c r="AM105" s="77">
        <f t="shared" ref="AM105:AM168" si="89">IF(LEFT(AM3,1)="V",$S$101,IF(ISNUMBER(AM3),AL105-AM3,AL105))</f>
        <v>125</v>
      </c>
      <c r="AN105" s="77">
        <f t="shared" ref="AN105:AN168" si="90">IF(LEFT(AN3,1)="V",$S$101,IF(ISNUMBER(AN3),AM105-AN3,AM105))</f>
        <v>125</v>
      </c>
      <c r="AO105" s="77">
        <f t="shared" ref="AO105:AO168" si="91">IF(LEFT(AO3,1)="V",$S$101,IF(ISNUMBER(AO3),AN105-AO3,AN105))</f>
        <v>125</v>
      </c>
      <c r="AP105" s="77">
        <f t="shared" ref="AP105:AP168" si="92">IF(LEFT(AP3,1)="V",$S$101,IF(ISNUMBER(AP3),AO105-AP3,AO105))</f>
        <v>125</v>
      </c>
      <c r="AQ105" s="77">
        <f t="shared" ref="AQ105:AQ168" si="93">IF(LEFT(AQ3,1)="V",$S$101,IF(ISNUMBER(AQ3),AP105-AQ3,AP105))</f>
        <v>125</v>
      </c>
      <c r="AR105" s="77">
        <f t="shared" ref="AR105:AR168" si="94">IF(LEFT(AR3,1)="V",$S$101,IF(ISNUMBER(AR3),AQ105-AR3,AQ105))</f>
        <v>1200</v>
      </c>
      <c r="AS105" s="77">
        <f t="shared" ref="AS105:AS168" si="95">IF(LEFT(AS3,1)="V",$S$101,IF(ISNUMBER(AS3),AR105-AS3,AR105))</f>
        <v>1200</v>
      </c>
      <c r="AT105" s="77">
        <f t="shared" ref="AT105:AT168" si="96">IF(LEFT(AT3,1)="V",$S$101,IF(ISNUMBER(AT3),AS105-AT3,AS105))</f>
        <v>1200</v>
      </c>
      <c r="AU105" s="77">
        <f t="shared" ref="AU105:AU168" si="97">IF(LEFT(AU3,1)="V",$S$101,IF(ISNUMBER(AU3),AT105-AU3,AT105))</f>
        <v>1200</v>
      </c>
      <c r="AV105" s="77">
        <f t="shared" ref="AV105:AV168" si="98">IF(LEFT(AV3,1)="V",$S$101,IF(ISNUMBER(AV3),AU105-AV3,AU105))</f>
        <v>1200</v>
      </c>
      <c r="AW105" s="77">
        <f t="shared" ref="AW105:AW168" si="99">IF(LEFT(AW3,1)="V",$S$101,IF(ISNUMBER(AW3),AV105-AW3,AV105))</f>
        <v>1200</v>
      </c>
      <c r="AX105" s="77">
        <f t="shared" ref="AX105:AX168" si="100">IF(LEFT(AX3,1)="V",$S$101,IF(ISNUMBER(AX3),AW105-AX3,AW105))</f>
        <v>1200</v>
      </c>
      <c r="AY105" s="77">
        <f t="shared" ref="AY105:AY168" si="101">IF(LEFT(AY3,1)="V",$S$101,IF(ISNUMBER(AY3),AX105-AY3,AX105))</f>
        <v>1200</v>
      </c>
      <c r="AZ105" s="77">
        <f t="shared" ref="AZ105:AZ168" si="102">IF(LEFT(AZ3,1)="V",$S$101,IF(ISNUMBER(AZ3),AY105-AZ3,AY105))</f>
        <v>1200</v>
      </c>
      <c r="BA105" s="77">
        <f t="shared" ref="BA105:BA168" si="103">IF(LEFT(BA3,1)="V",$S$101,IF(ISNUMBER(BA3),AZ105-BA3,AZ105))</f>
        <v>1177</v>
      </c>
      <c r="BB105" s="77">
        <f t="shared" ref="BB105:BB168" si="104">IF(LEFT(BB3,1)="V",$S$101,IF(ISNUMBER(BB3),BA105-BB3,BA105))</f>
        <v>1154</v>
      </c>
      <c r="BC105" s="77">
        <f t="shared" ref="BC105:BC168" si="105">IF(LEFT(BC3,1)="V",$S$101,IF(ISNUMBER(BC3),BB105-BC3,BB105))</f>
        <v>1131</v>
      </c>
      <c r="BD105" s="77">
        <f t="shared" ref="BD105:BD168" si="106">IF(LEFT(BD3,1)="V",$S$101,IF(ISNUMBER(BD3),BC105-BD3,BC105))</f>
        <v>1108</v>
      </c>
      <c r="BE105" s="77">
        <f t="shared" ref="BE105:BE168" si="107">IF(LEFT(BE3,1)="V",$S$101,IF(ISNUMBER(BE3),BD105-BE3,BD105))</f>
        <v>1085</v>
      </c>
      <c r="BF105" s="77">
        <f t="shared" ref="BF105:BF168" si="108">IF(LEFT(BF3,1)="V",$S$101,IF(ISNUMBER(BF3),BE105-BF3,BE105))</f>
        <v>1062</v>
      </c>
      <c r="BG105" s="77">
        <f t="shared" ref="BG105:BG168" si="109">IF(LEFT(BG3,1)="V",$S$101,IF(ISNUMBER(BG3),BF105-BG3,BF105))</f>
        <v>1039</v>
      </c>
      <c r="BH105" s="77">
        <f t="shared" ref="BH105:BH168" si="110">IF(LEFT(BH3,1)="V",$S$101,IF(ISNUMBER(BH3),BG105-BH3,BG105))</f>
        <v>1016</v>
      </c>
      <c r="BI105" s="77">
        <f t="shared" ref="BI105:BI168" si="111">IF(LEFT(BI3,1)="V",$S$101,IF(ISNUMBER(BI3),BH105-BI3,BH105))</f>
        <v>993</v>
      </c>
      <c r="BJ105" s="77">
        <f t="shared" ref="BJ105:BJ168" si="112">IF(LEFT(BJ3,1)="V",$S$101,IF(ISNUMBER(BJ3),BI105-BJ3,BI105))</f>
        <v>970</v>
      </c>
      <c r="BK105" s="77">
        <f t="shared" ref="BK105:BK168" si="113">IF(LEFT(BK3,1)="V",$S$101,IF(ISNUMBER(BK3),BJ105-BK3,BJ105))</f>
        <v>947</v>
      </c>
      <c r="BL105" s="77">
        <f t="shared" ref="BL105:BL168" si="114">IF(LEFT(BL3,1)="V",$S$101,IF(ISNUMBER(BL3),BK105-BL3,BK105))</f>
        <v>924</v>
      </c>
      <c r="BM105" s="77">
        <f t="shared" ref="BM105:BM168" si="115">IF(LEFT(BM3,1)="V",$S$101,IF(ISNUMBER(BM3),BL105-BM3,BL105))</f>
        <v>923</v>
      </c>
      <c r="BN105" s="77">
        <f t="shared" ref="BN105:BN168" si="116">IF(LEFT(BN3,1)="V",$S$101,IF(ISNUMBER(BN3),BM105-BN3,BM105))</f>
        <v>843</v>
      </c>
      <c r="BO105" s="77">
        <f t="shared" ref="BO105:BO168" si="117">IF(LEFT(BO3,1)="V",$S$101,IF(ISNUMBER(BO3),BN105-BO3,BN105))</f>
        <v>763</v>
      </c>
      <c r="BP105" s="77">
        <f t="shared" ref="BP105:BP168" si="118">IF(LEFT(BP3,1)="V",$S$101,IF(ISNUMBER(BP3),BO105-BP3,BO105))</f>
        <v>683</v>
      </c>
      <c r="BQ105" s="77">
        <f t="shared" ref="BQ105:BQ168" si="119">IF(LEFT(BQ3,1)="V",$S$101,IF(ISNUMBER(BQ3),BP105-BQ3,BP105))</f>
        <v>613</v>
      </c>
      <c r="BR105" s="77">
        <f t="shared" ref="BR105:BR168" si="120">IF(LEFT(BR3,1)="V",$S$101,IF(ISNUMBER(BR3),BQ105-BR3,BQ105))</f>
        <v>612</v>
      </c>
      <c r="BS105" s="77">
        <f t="shared" ref="BS105:BS168" si="121">IF(LEFT(BS3,1)="V",$S$101,IF(ISNUMBER(BS3),BR105-BS3,BR105))</f>
        <v>589</v>
      </c>
      <c r="BT105" s="77">
        <f t="shared" ref="BT105:BT168" si="122">IF(LEFT(BT3,1)="V",$S$101,IF(ISNUMBER(BT3),BS105-BT3,BS105))</f>
        <v>566</v>
      </c>
      <c r="BU105" s="77">
        <f t="shared" ref="BU105:BU168" si="123">IF(LEFT(BU3,1)="V",$S$101,IF(ISNUMBER(BU3),BT105-BU3,BT105))</f>
        <v>543</v>
      </c>
      <c r="BV105" s="77">
        <f t="shared" ref="BV105:BV168" si="124">IF(LEFT(BV3,1)="V",$S$101,IF(ISNUMBER(BV3),BU105-BV3,BU105))</f>
        <v>520</v>
      </c>
      <c r="BW105" s="77">
        <f t="shared" ref="BW105:BW168" si="125">IF(LEFT(BW3,1)="V",$S$101,IF(ISNUMBER(BW3),BV105-BW3,BV105))</f>
        <v>497</v>
      </c>
      <c r="BX105" s="77">
        <f t="shared" ref="BX105:BX168" si="126">IF(LEFT(BX3,1)="V",$S$101,IF(ISNUMBER(BX3),BW105-BX3,BW105))</f>
        <v>474</v>
      </c>
      <c r="BY105" s="77">
        <f t="shared" ref="BY105:BY168" si="127">IF(LEFT(BY3,1)="V",$S$101,IF(ISNUMBER(BY3),BX105-BY3,BX105))</f>
        <v>451</v>
      </c>
      <c r="BZ105" s="77">
        <f t="shared" ref="BZ105:BZ168" si="128">IF(LEFT(BZ3,1)="V",$S$101,IF(ISNUMBER(BZ3),BY105-BZ3,BY105))</f>
        <v>428</v>
      </c>
      <c r="CA105" s="77">
        <f t="shared" ref="CA105:CA168" si="129">IF(LEFT(CA3,1)="V",$S$101,IF(ISNUMBER(CA3),BZ105-CA3,BZ105))</f>
        <v>405</v>
      </c>
      <c r="CB105" s="77">
        <f t="shared" ref="CB105:CB168" si="130">IF(LEFT(CB3,1)="V",$S$101,IF(ISNUMBER(CB3),CA105-CB3,CA105))</f>
        <v>382</v>
      </c>
      <c r="CC105" s="77">
        <f t="shared" ref="CC105:CC168" si="131">IF(LEFT(CC3,1)="V",$S$101,IF(ISNUMBER(CC3),CB105-CC3,CB105))</f>
        <v>359</v>
      </c>
      <c r="CD105" s="77">
        <f t="shared" ref="CD105:CD168" si="132">IF(LEFT(CD3,1)="V",$S$101,IF(ISNUMBER(CD3),CC105-CD3,CC105))</f>
        <v>336</v>
      </c>
      <c r="CE105" s="77">
        <f t="shared" ref="CE105:CE168" si="133">IF(LEFT(CE3,1)="V",$S$101,IF(ISNUMBER(CE3),CD105-CE3,CD105))</f>
        <v>313</v>
      </c>
      <c r="CF105" s="77">
        <f t="shared" ref="CF105:CF168" si="134">IF(LEFT(CF3,1)="V",$S$101,IF(ISNUMBER(CF3),CE105-CF3,CE105))</f>
        <v>290</v>
      </c>
      <c r="CG105" s="77">
        <f t="shared" ref="CG105:CG168" si="135">IF(LEFT(CG3,1)="V",$S$101,IF(ISNUMBER(CG3),CF105-CG3,CF105))</f>
        <v>267</v>
      </c>
      <c r="CH105" s="77">
        <f t="shared" ref="CH105:CH168" si="136">IF(LEFT(CH3,1)="V",$S$101,IF(ISNUMBER(CH3),CG105-CH3,CG105))</f>
        <v>244</v>
      </c>
      <c r="CI105" s="77">
        <f t="shared" ref="CI105:CI168" si="137">IF(LEFT(CI3,1)="V",$S$101,IF(ISNUMBER(CI3),CH105-CI3,CH105))</f>
        <v>221</v>
      </c>
      <c r="CJ105" s="77">
        <f t="shared" ref="CJ105:CJ168" si="138">IF(LEFT(CJ3,1)="V",$S$101,IF(ISNUMBER(CJ3),CI105-CJ3,CI105))</f>
        <v>198</v>
      </c>
      <c r="CK105" s="77">
        <f t="shared" ref="CK105:CK168" si="139">IF(LEFT(CK3,1)="V",$S$101,IF(ISNUMBER(CK3),CJ105-CK3,CJ105))</f>
        <v>175</v>
      </c>
      <c r="CL105" s="77">
        <f t="shared" ref="CL105:CL168" si="140">IF(LEFT(CL3,1)="V",$S$101,IF(ISNUMBER(CL3),CK105-CL3,CK105))</f>
        <v>152</v>
      </c>
      <c r="CM105" s="77">
        <f t="shared" ref="CM105:CM168" si="141">IF(LEFT(CM3,1)="V",$S$101,IF(ISNUMBER(CM3),CL105-CM3,CL105))</f>
        <v>129</v>
      </c>
      <c r="CN105" s="77">
        <f t="shared" ref="CN105:CN168" si="142">IF(LEFT(CN3,1)="V",$S$101,IF(ISNUMBER(CN3),CM105-CN3,CM105))</f>
        <v>106</v>
      </c>
      <c r="CO105" s="77">
        <f t="shared" ref="CO105:CO168" si="143">IF(LEFT(CO3,1)="V",$S$101,IF(ISNUMBER(CO3),CN105-CO3,CN105))</f>
        <v>83</v>
      </c>
      <c r="CP105" s="77">
        <f t="shared" ref="CP105:CP168" si="144">IF(LEFT(CP3,1)="V",$S$101,IF(ISNUMBER(CP3),CO105-CP3,CO105))</f>
        <v>60</v>
      </c>
      <c r="CQ105" s="77">
        <f t="shared" ref="CQ105:CQ168" si="145">IF(LEFT(CQ3,1)="V",$S$101,IF(ISNUMBER(CQ3),CP105-CQ3,CP105))</f>
        <v>60</v>
      </c>
      <c r="CR105" s="77">
        <f t="shared" ref="CR105:CR168" si="146">IF(LEFT(CR3,1)="V",$S$101,IF(ISNUMBER(CR3),CQ105-CR3,CQ105))</f>
        <v>60</v>
      </c>
      <c r="CS105" s="77">
        <f t="shared" ref="CS105:CS168" si="147">IF(LEFT(CS3,1)="V",$S$101,IF(ISNUMBER(CS3),CR105-CS3,CR105))</f>
        <v>60</v>
      </c>
      <c r="CT105" s="77">
        <f t="shared" ref="CT105:CT168" si="148">IF(LEFT(CT3,1)="V",$S$101,IF(ISNUMBER(CT3),CS105-CT3,CS105))</f>
        <v>60</v>
      </c>
      <c r="CU105" s="77">
        <f t="shared" ref="CU105:CU168" si="149">IF(LEFT(CU3,1)="V",$S$101,IF(ISNUMBER(CU3),CT105-CU3,CT105))</f>
        <v>60</v>
      </c>
      <c r="CV105" s="77">
        <f t="shared" ref="CV105:CV168" si="150">IF(LEFT(CV3,1)="V",$S$101,IF(ISNUMBER(CV3),CU105-CV3,CU105))</f>
        <v>60</v>
      </c>
      <c r="CW105" s="77">
        <f t="shared" ref="CW105:CW168" si="151">IF(LEFT(CW3,1)="V",$S$101,IF(ISNUMBER(CW3),CV105-CW3,CV105))</f>
        <v>60</v>
      </c>
      <c r="CX105" s="77">
        <f t="shared" ref="CX105:CX168" si="152">IF(LEFT(CX3,1)="V",$S$101,IF(ISNUMBER(CX3),CW105-CX3,CW105))</f>
        <v>60</v>
      </c>
      <c r="CY105" s="77">
        <f t="shared" ref="CY105:CY168" si="153">IF(LEFT(CY3,1)="V",$S$101,IF(ISNUMBER(CY3),CX105-CY3,CX105))</f>
        <v>60</v>
      </c>
      <c r="CZ105" s="77">
        <f t="shared" ref="CZ105:CZ168" si="154">IF(LEFT(CZ3,1)="V",$S$101,IF(ISNUMBER(CZ3),CY105-CZ3,CY105))</f>
        <v>60</v>
      </c>
      <c r="DA105" s="77">
        <f t="shared" ref="DA105:DA168" si="155">IF(LEFT(DA3,1)="V",$S$101,IF(ISNUMBER(DA3),CZ105-DA3,CZ105))</f>
        <v>60</v>
      </c>
      <c r="DB105" s="77">
        <f t="shared" ref="DB105:DB168" si="156">IF(LEFT(DB3,1)="V",$S$101,IF(ISNUMBER(DB3),DA105-DB3,DA105))</f>
        <v>60</v>
      </c>
      <c r="DC105" s="77">
        <f t="shared" ref="DC105:DC168" si="157">IF(LEFT(DC3,1)="V",$S$101,IF(ISNUMBER(DC3),DB105-DC3,DB105))</f>
        <v>60</v>
      </c>
      <c r="DD105" s="77">
        <f t="shared" ref="DD105:DD168" si="158">IF(LEFT(DD3,1)="V",$S$101,IF(ISNUMBER(DD3),DC105-DD3,DC105))</f>
        <v>60</v>
      </c>
      <c r="DE105" s="77">
        <f t="shared" ref="DE105:DE168" si="159">IF(LEFT(DE3,1)="V",$S$101,IF(ISNUMBER(DE3),DD105-DE3,DD105))</f>
        <v>60</v>
      </c>
      <c r="DF105" s="77">
        <f t="shared" ref="DF105:DF168" si="160">IF(LEFT(DF3,1)="V",$S$101,IF(ISNUMBER(DF3),DE105-DF3,DE105))</f>
        <v>60</v>
      </c>
      <c r="DG105" s="77">
        <f t="shared" ref="DG105:DG168" si="161">IF(LEFT(DG3,1)="V",$S$101,IF(ISNUMBER(DG3),DF105-DG3,DF105))</f>
        <v>60</v>
      </c>
      <c r="DH105" s="77">
        <f t="shared" ref="DH105:DH168" si="162">IF(LEFT(DH3,1)="V",$S$101,IF(ISNUMBER(DH3),DG105-DH3,DG105))</f>
        <v>60</v>
      </c>
      <c r="DI105" s="77">
        <f t="shared" ref="DI105:DI168" si="163">IF(LEFT(DI3,1)="V",$S$101,IF(ISNUMBER(DI3),DH105-DI3,DH105))</f>
        <v>60</v>
      </c>
      <c r="DJ105" s="77">
        <f t="shared" ref="DJ105:DJ168" si="164">IF(LEFT(DJ3,1)="V",$S$101,IF(ISNUMBER(DJ3),DI105-DJ3,DI105))</f>
        <v>60</v>
      </c>
      <c r="DK105" s="77">
        <f t="shared" ref="DK105:DK168" si="165">IF(LEFT(DK3,1)="V",$S$101,IF(ISNUMBER(DK3),DJ105-DK3,DJ105))</f>
        <v>60</v>
      </c>
      <c r="DL105" s="77">
        <f t="shared" ref="DL105:DL168" si="166">IF(LEFT(DL3,1)="V",$S$101,IF(ISNUMBER(DL3),DK105-DL3,DK105))</f>
        <v>60</v>
      </c>
      <c r="DM105" s="77">
        <f t="shared" ref="DM105:DM168" si="167">IF(LEFT(DM3,1)="V",$S$101,IF(ISNUMBER(DM3),DL105-DM3,DL105))</f>
        <v>60</v>
      </c>
      <c r="DN105" s="77">
        <f t="shared" ref="DN105:DN168" si="168">IF(LEFT(DN3,1)="V",$S$101,IF(ISNUMBER(DN3),DM105-DN3,DM105))</f>
        <v>60</v>
      </c>
      <c r="DO105" s="77">
        <f t="shared" ref="DO105:DO168" si="169">IF(LEFT(DO3,1)="V",$S$101,IF(ISNUMBER(DO3),DN105-DO3,DN105))</f>
        <v>60</v>
      </c>
      <c r="DP105" s="77">
        <f t="shared" ref="DP105:DP168" si="170">IF(LEFT(DP3,1)="V",$S$101,IF(ISNUMBER(DP3),DO105-DP3,DO105))</f>
        <v>60</v>
      </c>
      <c r="DQ105" s="77">
        <f t="shared" ref="DQ105:DQ168" si="171">IF(LEFT(DQ3,1)="V",$S$101,IF(ISNUMBER(DQ3),DP105-DQ3,DP105))</f>
        <v>60</v>
      </c>
      <c r="DR105" s="77">
        <f t="shared" ref="DR105:DR168" si="172">IF(LEFT(DR3,1)="V",$S$101,IF(ISNUMBER(DR3),DQ105-DR3,DQ105))</f>
        <v>60</v>
      </c>
      <c r="DS105" s="77">
        <f t="shared" ref="DS105:DS168" si="173">IF(LEFT(DS3,1)="V",$S$101,IF(ISNUMBER(DS3),DR105-DS3,DR105))</f>
        <v>60</v>
      </c>
      <c r="DT105" s="77">
        <f t="shared" ref="DT105:DT168" si="174">IF(LEFT(DT3,1)="V",$S$101,IF(ISNUMBER(DT3),DS105-DT3,DS105))</f>
        <v>60</v>
      </c>
      <c r="DU105" s="77">
        <f t="shared" ref="DU105:DU168" si="175">IF(LEFT(DU3,1)="V",$S$101,IF(ISNUMBER(DU3),DT105-DU3,DT105))</f>
        <v>60</v>
      </c>
      <c r="DV105" s="77">
        <f t="shared" ref="DV105:DV168" si="176">IF(LEFT(DV3,1)="V",$S$101,IF(ISNUMBER(DV3),DU105-DV3,DU105))</f>
        <v>60</v>
      </c>
      <c r="DW105" s="77">
        <f t="shared" ref="DW105:DW168" si="177">IF(LEFT(DW3,1)="V",$S$101,IF(ISNUMBER(DW3),DV105-DW3,DV105))</f>
        <v>60</v>
      </c>
      <c r="DX105" s="77">
        <f t="shared" ref="DX105:DX168" si="178">IF(LEFT(DX3,1)="V",$S$101,IF(ISNUMBER(DX3),DW105-DX3,DW105))</f>
        <v>60</v>
      </c>
      <c r="DY105" s="77">
        <f t="shared" ref="DY105:DY168" si="179">IF(LEFT(DY3,1)="V",$S$101,IF(ISNUMBER(DY3),DX105-DY3,DX105))</f>
        <v>60</v>
      </c>
      <c r="DZ105" s="77">
        <f t="shared" ref="DZ105:DZ168" si="180">IF(LEFT(DZ3,1)="V",$S$101,IF(ISNUMBER(DZ3),DY105-DZ3,DY105))</f>
        <v>60</v>
      </c>
      <c r="EA105" s="77">
        <f t="shared" ref="EA105:EA168" si="181">IF(LEFT(EA3,1)="V",$S$101,IF(ISNUMBER(EA3),DZ105-EA3,DZ105))</f>
        <v>60</v>
      </c>
      <c r="EB105" s="77">
        <f t="shared" ref="EB105:EB168" si="182">IF(LEFT(EB3,1)="V",$S$101,IF(ISNUMBER(EB3),EA105-EB3,EA105))</f>
        <v>60</v>
      </c>
      <c r="EC105" s="77">
        <f t="shared" ref="EC105:EC168" si="183">IF(LEFT(EC3,1)="V",$S$101,IF(ISNUMBER(EC3),EB105-EC3,EB105))</f>
        <v>60</v>
      </c>
      <c r="ED105" s="77">
        <f t="shared" ref="ED105:ED168" si="184">IF(LEFT(ED3,1)="V",$S$101,IF(ISNUMBER(ED3),EC105-ED3,EC105))</f>
        <v>60</v>
      </c>
      <c r="EE105" s="77">
        <f t="shared" ref="EE105:EE168" si="185">IF(LEFT(EE3,1)="V",$S$101,IF(ISNUMBER(EE3),ED105-EE3,ED105))</f>
        <v>60</v>
      </c>
      <c r="EF105" s="77">
        <f t="shared" ref="EF105:EF168" si="186">IF(LEFT(EF3,1)="V",$S$101,IF(ISNUMBER(EF3),EE105-EF3,EE105))</f>
        <v>60</v>
      </c>
      <c r="EG105" s="77">
        <f t="shared" ref="EG105:EG168" si="187">IF(LEFT(EG3,1)="V",$S$101,IF(ISNUMBER(EG3),EF105-EG3,EF105))</f>
        <v>60</v>
      </c>
      <c r="EH105" s="77">
        <f t="shared" ref="EH105:EH168" si="188">IF(LEFT(EH3,1)="V",$S$101,IF(ISNUMBER(EH3),EG105-EH3,EG105))</f>
        <v>60</v>
      </c>
      <c r="EI105" s="77">
        <f t="shared" ref="EI105:EI168" si="189">IF(LEFT(EI3,1)="V",$S$101,IF(ISNUMBER(EI3),EH105-EI3,EH105))</f>
        <v>60</v>
      </c>
      <c r="EJ105" s="77">
        <f t="shared" ref="EJ105:EJ168" si="190">IF(LEFT(EJ3,1)="V",$S$101,IF(ISNUMBER(EJ3),EI105-EJ3,EI105))</f>
        <v>60</v>
      </c>
      <c r="EK105" s="77">
        <f t="shared" ref="EK105:EK168" si="191">IF(LEFT(EK3,1)="V",$S$101,IF(ISNUMBER(EK3),EJ105-EK3,EJ105))</f>
        <v>60</v>
      </c>
      <c r="EL105" s="77">
        <f t="shared" ref="EL105:EL168" si="192">IF(LEFT(EL3,1)="V",$S$101,IF(ISNUMBER(EL3),EK105-EL3,EK105))</f>
        <v>60</v>
      </c>
      <c r="EM105" s="77">
        <f t="shared" ref="EM105:EM168" si="193">IF(LEFT(EM3,1)="V",$S$101,IF(ISNUMBER(EM3),EL105-EM3,EL105))</f>
        <v>60</v>
      </c>
      <c r="EN105" s="77">
        <f t="shared" ref="EN105:EN168" si="194">IF(LEFT(EN3,1)="V",$S$101,IF(ISNUMBER(EN3),EM105-EN3,EM105))</f>
        <v>60</v>
      </c>
      <c r="EO105" s="77">
        <f t="shared" ref="EO105:EO168" si="195">IF(LEFT(EO3,1)="V",$S$101,IF(ISNUMBER(EO3),EN105-EO3,EN105))</f>
        <v>60</v>
      </c>
      <c r="EP105" s="77">
        <f t="shared" ref="EP105:EP168" si="196">IF(LEFT(EP3,1)="V",$S$101,IF(ISNUMBER(EP3),EO105-EP3,EO105))</f>
        <v>60</v>
      </c>
      <c r="EQ105" s="77">
        <f t="shared" ref="EQ105:EQ168" si="197">IF(LEFT(EQ3,1)="V",$S$101,IF(ISNUMBER(EQ3),EP105-EQ3,EP105))</f>
        <v>60</v>
      </c>
      <c r="ER105" s="77">
        <f t="shared" ref="ER105:ER168" si="198">IF(LEFT(ER3,1)="V",$S$101,IF(ISNUMBER(ER3),EQ105-ER3,EQ105))</f>
        <v>60</v>
      </c>
      <c r="ES105" s="77">
        <f t="shared" ref="ES105:ES168" si="199">IF(LEFT(ES3,1)="V",$S$101,IF(ISNUMBER(ES3),ER105-ES3,ER105))</f>
        <v>60</v>
      </c>
      <c r="ET105" s="77">
        <f t="shared" ref="ET105:ET168" si="200">IF(LEFT(ET3,1)="V",$S$101,IF(ISNUMBER(ET3),ES105-ET3,ES105))</f>
        <v>60</v>
      </c>
      <c r="EU105" s="77">
        <f t="shared" ref="EU105:EU168" si="201">IF(LEFT(EU3,1)="V",$S$101,IF(ISNUMBER(EU3),ET105-EU3,ET105))</f>
        <v>60</v>
      </c>
      <c r="EV105" s="77">
        <f t="shared" ref="EV105:EV168" si="202">IF(LEFT(EV3,1)="V",$S$101,IF(ISNUMBER(EV3),EU105-EV3,EU105))</f>
        <v>60</v>
      </c>
      <c r="EW105" s="77">
        <f t="shared" ref="EW105:EW168" si="203">IF(LEFT(EW3,1)="V",$S$101,IF(ISNUMBER(EW3),EV105-EW3,EV105))</f>
        <v>60</v>
      </c>
      <c r="EX105" s="77">
        <f t="shared" ref="EX105:EX168" si="204">IF(LEFT(EX3,1)="V",$S$101,IF(ISNUMBER(EX3),EW105-EX3,EW105))</f>
        <v>60</v>
      </c>
      <c r="EY105" s="77">
        <f t="shared" ref="EY105:EY168" si="205">IF(LEFT(EY3,1)="V",$S$101,IF(ISNUMBER(EY3),EX105-EY3,EX105))</f>
        <v>60</v>
      </c>
      <c r="EZ105" s="77">
        <f t="shared" ref="EZ105:EZ168" si="206">IF(LEFT(EZ3,1)="V",$S$101,IF(ISNUMBER(EZ3),EY105-EZ3,EY105))</f>
        <v>60</v>
      </c>
      <c r="FA105" s="77">
        <f t="shared" ref="FA105:FA168" si="207">IF(LEFT(FA3,1)="V",$S$101,IF(ISNUMBER(FA3),EZ105-FA3,EZ105))</f>
        <v>60</v>
      </c>
      <c r="FB105" s="77">
        <f t="shared" ref="FB105:FB168" si="208">IF(LEFT(FB3,1)="V",$S$101,IF(ISNUMBER(FB3),FA105-FB3,FA105))</f>
        <v>60</v>
      </c>
      <c r="FC105" s="77">
        <f t="shared" ref="FC105:FC168" si="209">IF(LEFT(FC3,1)="V",$S$101,IF(ISNUMBER(FC3),FB105-FC3,FB105))</f>
        <v>60</v>
      </c>
      <c r="FD105" s="77">
        <f t="shared" ref="FD105:FD168" si="210">IF(LEFT(FD3,1)="V",$S$101,IF(ISNUMBER(FD3),FC105-FD3,FC105))</f>
        <v>60</v>
      </c>
      <c r="FE105" s="77">
        <f t="shared" ref="FE105:FE168" si="211">IF(LEFT(FE3,1)="V",$S$101,IF(ISNUMBER(FE3),FD105-FE3,FD105))</f>
        <v>60</v>
      </c>
      <c r="FF105" s="77">
        <f t="shared" ref="FF105:FF168" si="212">IF(LEFT(FF3,1)="V",$S$101,IF(ISNUMBER(FF3),FE105-FF3,FE105))</f>
        <v>60</v>
      </c>
      <c r="FG105" s="77">
        <f t="shared" ref="FG105:FG168" si="213">IF(LEFT(FG3,1)="V",$S$101,IF(ISNUMBER(FG3),FF105-FG3,FF105))</f>
        <v>60</v>
      </c>
      <c r="FH105" s="77">
        <f t="shared" ref="FH105:FH168" si="214">IF(LEFT(FH3,1)="V",$S$101,IF(ISNUMBER(FH3),FG105-FH3,FG105))</f>
        <v>60</v>
      </c>
      <c r="FI105" s="77">
        <f t="shared" ref="FI105:FI168" si="215">IF(LEFT(FI3,1)="V",$S$101,IF(ISNUMBER(FI3),FH105-FI3,FH105))</f>
        <v>60</v>
      </c>
      <c r="FJ105" s="77">
        <f t="shared" ref="FJ105:FJ168" si="216">IF(LEFT(FJ3,1)="V",$S$101,IF(ISNUMBER(FJ3),FI105-FJ3,FI105))</f>
        <v>60</v>
      </c>
      <c r="FK105" s="77">
        <f t="shared" ref="FK105:FK168" si="217">IF(LEFT(FK3,1)="V",$S$101,IF(ISNUMBER(FK3),FJ105-FK3,FJ105))</f>
        <v>60</v>
      </c>
      <c r="FL105" s="77">
        <f t="shared" ref="FL105:FL168" si="218">IF(LEFT(FL3,1)="V",$S$101,IF(ISNUMBER(FL3),FK105-FL3,FK105))</f>
        <v>60</v>
      </c>
      <c r="FM105" s="77">
        <f t="shared" ref="FM105:FM168" si="219">IF(LEFT(FM3,1)="V",$S$101,IF(ISNUMBER(FM3),FL105-FM3,FL105))</f>
        <v>60</v>
      </c>
      <c r="FN105" s="77">
        <f t="shared" ref="FN105:FN168" si="220">IF(LEFT(FN3,1)="V",$S$101,IF(ISNUMBER(FN3),FM105-FN3,FM105))</f>
        <v>60</v>
      </c>
      <c r="FO105" s="77">
        <f t="shared" ref="FO105:FO168" si="221">IF(LEFT(FO3,1)="V",$S$101,IF(ISNUMBER(FO3),FN105-FO3,FN105))</f>
        <v>60</v>
      </c>
      <c r="FP105" s="77">
        <f t="shared" ref="FP105:FP168" si="222">IF(LEFT(FP3,1)="V",$S$101,IF(ISNUMBER(FP3),FO105-FP3,FO105))</f>
        <v>60</v>
      </c>
      <c r="FQ105" s="77">
        <f t="shared" ref="FQ105:FQ168" si="223">IF(LEFT(FQ3,1)="V",$S$101,IF(ISNUMBER(FQ3),FP105-FQ3,FP105))</f>
        <v>60</v>
      </c>
      <c r="FR105" s="77">
        <f t="shared" ref="FR105:FR168" si="224">IF(LEFT(FR3,1)="V",$S$101,IF(ISNUMBER(FR3),FQ105-FR3,FQ105))</f>
        <v>60</v>
      </c>
      <c r="FS105" s="77">
        <f t="shared" ref="FS105:FS168" si="225">IF(LEFT(FS3,1)="V",$S$101,IF(ISNUMBER(FS3),FR105-FS3,FR105))</f>
        <v>60</v>
      </c>
      <c r="FT105" s="77">
        <f t="shared" ref="FT105:FT168" si="226">IF(LEFT(FT3,1)="V",$S$101,IF(ISNUMBER(FT3),FS105-FT3,FS105))</f>
        <v>60</v>
      </c>
      <c r="FU105" s="77">
        <f t="shared" ref="FU105:FU168" si="227">IF(LEFT(FU3,1)="V",$S$101,IF(ISNUMBER(FU3),FT105-FU3,FT105))</f>
        <v>60</v>
      </c>
      <c r="FV105" s="77">
        <f t="shared" ref="FV105:FV168" si="228">IF(LEFT(FV3,1)="V",$S$101,IF(ISNUMBER(FV3),FU105-FV3,FU105))</f>
        <v>60</v>
      </c>
      <c r="FW105" s="77">
        <f t="shared" ref="FW105:FW168" si="229">IF(LEFT(FW3,1)="V",$S$101,IF(ISNUMBER(FW3),FV105-FW3,FV105))</f>
        <v>60</v>
      </c>
      <c r="FX105" s="77">
        <f t="shared" ref="FX105:FX168" si="230">IF(LEFT(FX3,1)="V",$S$101,IF(ISNUMBER(FX3),FW105-FX3,FW105))</f>
        <v>60</v>
      </c>
      <c r="FY105" s="77">
        <f t="shared" ref="FY105:FY168" si="231">IF(LEFT(FY3,1)="V",$S$101,IF(ISNUMBER(FY3),FX105-FY3,FX105))</f>
        <v>60</v>
      </c>
      <c r="FZ105" s="77">
        <f t="shared" ref="FZ105:FZ168" si="232">IF(LEFT(FZ3,1)="V",$S$101,IF(ISNUMBER(FZ3),FY105-FZ3,FY105))</f>
        <v>60</v>
      </c>
      <c r="GA105" s="77">
        <f t="shared" ref="GA105:GA168" si="233">IF(LEFT(GA3,1)="V",$S$101,IF(ISNUMBER(GA3),FZ105-GA3,FZ105))</f>
        <v>60</v>
      </c>
      <c r="GB105" s="77">
        <f t="shared" ref="GB105:GB168" si="234">IF(LEFT(GB3,1)="V",$S$101,IF(ISNUMBER(GB3),GA105-GB3,GA105))</f>
        <v>60</v>
      </c>
      <c r="GC105" s="77">
        <f t="shared" ref="GC105:GC168" si="235">IF(LEFT(GC3,1)="V",$S$101,IF(ISNUMBER(GC3),GB105-GC3,GB105))</f>
        <v>60</v>
      </c>
      <c r="GD105" s="77">
        <f t="shared" ref="GD105:GD168" si="236">IF(LEFT(GD3,1)="V",$S$101,IF(ISNUMBER(GD3),GC105-GD3,GC105))</f>
        <v>60</v>
      </c>
      <c r="GE105" s="77">
        <f t="shared" ref="GE105:GE168" si="237">IF(LEFT(GE3,1)="V",$S$101,IF(ISNUMBER(GE3),GD105-GE3,GD105))</f>
        <v>60</v>
      </c>
      <c r="GF105" s="77">
        <f t="shared" ref="GF105:GF168" si="238">IF(LEFT(GF3,1)="V",$S$101,IF(ISNUMBER(GF3),GE105-GF3,GE105))</f>
        <v>60</v>
      </c>
      <c r="GG105" s="77">
        <f t="shared" ref="GG105:GG168" si="239">IF(LEFT(GG3,1)="V",$S$101,IF(ISNUMBER(GG3),GF105-GG3,GF105))</f>
        <v>60</v>
      </c>
      <c r="GH105" s="77">
        <f t="shared" ref="GH105:GH168" si="240">IF(LEFT(GH3,1)="V",$S$101,IF(ISNUMBER(GH3),GG105-GH3,GG105))</f>
        <v>60</v>
      </c>
      <c r="GI105" s="77">
        <f t="shared" ref="GI105:GI168" si="241">IF(LEFT(GI3,1)="V",$S$101,IF(ISNUMBER(GI3),GH105-GI3,GH105))</f>
        <v>60</v>
      </c>
      <c r="GJ105" s="77">
        <f t="shared" ref="GJ105:GJ168" si="242">IF(LEFT(GJ3,1)="V",$S$101,IF(ISNUMBER(GJ3),GI105-GJ3,GI105))</f>
        <v>60</v>
      </c>
      <c r="GK105" s="77">
        <f t="shared" ref="GK105:GK168" si="243">IF(LEFT(GK3,1)="V",$S$101,IF(ISNUMBER(GK3),GJ105-GK3,GJ105))</f>
        <v>60</v>
      </c>
      <c r="GL105" s="77">
        <f t="shared" ref="GL105:GL168" si="244">IF(LEFT(GL3,1)="V",$S$101,IF(ISNUMBER(GL3),GK105-GL3,GK105))</f>
        <v>60</v>
      </c>
      <c r="GM105" s="77">
        <f t="shared" ref="GM105:GM168" si="245">IF(LEFT(GM3,1)="V",$S$101,IF(ISNUMBER(GM3),GL105-GM3,GL105))</f>
        <v>60</v>
      </c>
      <c r="GN105" s="77">
        <f t="shared" ref="GN105:GN168" si="246">IF(LEFT(GN3,1)="V",$S$101,IF(ISNUMBER(GN3),GM105-GN3,GM105))</f>
        <v>60</v>
      </c>
      <c r="GO105" s="77">
        <f t="shared" ref="GO105:GO168" si="247">IF(LEFT(GO3,1)="V",$S$101,IF(ISNUMBER(GO3),GN105-GO3,GN105))</f>
        <v>60</v>
      </c>
      <c r="GP105" s="77">
        <f t="shared" ref="GP105:GP168" si="248">IF(LEFT(GP3,1)="V",$S$101,IF(ISNUMBER(GP3),GO105-GP3,GO105))</f>
        <v>60</v>
      </c>
      <c r="GQ105" s="77">
        <f t="shared" ref="GQ105:GQ168" si="249">IF(LEFT(GQ3,1)="V",$S$101,IF(ISNUMBER(GQ3),GP105-GQ3,GP105))</f>
        <v>60</v>
      </c>
      <c r="GR105" s="77">
        <f t="shared" ref="GR105:GR136" si="250">IF(LEFT(GR3,1)="V",$S$101,IF(ISNUMBER(GR3),GQ105-GR3,GQ105))</f>
        <v>60</v>
      </c>
      <c r="GS105" s="202"/>
      <c r="GY105" s="186">
        <v>15</v>
      </c>
      <c r="GZ105" s="481">
        <f>IF(COUNTIF($I17:$GR17,GZ$12)=0,0,HLOOKUP(GZ$12,$I17:$GR$87,$HO104,FALSE))</f>
        <v>0</v>
      </c>
      <c r="HA105" s="481">
        <f>IF(COUNTIF($I17:$GR17,HA$12)=0,0,HLOOKUP(HA$12,$I17:$GR$87,$HO104,FALSE))</f>
        <v>0</v>
      </c>
      <c r="HB105" s="481">
        <f>IF(COUNTIF($I17:$GR17,HB$12)=0,0,HLOOKUP(HB$12,$I17:$GR$87,$HO104,FALSE))</f>
        <v>35</v>
      </c>
      <c r="HC105" s="481">
        <f>IF(COUNTIF($I17:$GR17,HC$12)=0,0,HLOOKUP(HC$12,$I17:$GR$87,$HO104,FALSE))</f>
        <v>98</v>
      </c>
      <c r="HD105" s="481">
        <f>IF(COUNTIF($I17:$GR17,HD$12)=0,0,HLOOKUP(HD$12,$I17:$GR$87,$HO104,FALSE))</f>
        <v>148</v>
      </c>
      <c r="HE105" s="481">
        <f>IF(COUNTIF($I17:$GR17,HE$12)=0,0,HLOOKUP(HE$12,$I17:$GR$87,$HO104,FALSE))</f>
        <v>0</v>
      </c>
      <c r="HF105" s="481">
        <f>IF(COUNTIF($I17:$GR17,"X")=0,0,HLOOKUP("X",$I17:$GR$87,$HO104,FALSE))</f>
        <v>189</v>
      </c>
      <c r="HG105" s="381"/>
      <c r="HH105" s="186" t="s">
        <v>123</v>
      </c>
      <c r="HI105" s="481">
        <f>IF(GZ105=0,0,IF(AND(GZ105&lt;&gt;0,HA105=0),SUM(INDEX($I17:$GR17,1,GZ105):INDEX($I17:$GR17,1,$HF105)),SUM(INDEX($I17:$GR17,1,GZ105):INDEX($I17:$GR17,1,HA105))))</f>
        <v>0</v>
      </c>
      <c r="HJ105" s="481">
        <f>IF(HA105=0,0,IF(AND(HA105&lt;&gt;0,HB105=0),SUM(INDEX($I17:$GR17,1,HA105):INDEX($I17:$GR17,1,$HF105)),SUM(INDEX($I17:$GR17,1,HA105):INDEX($I17:$GR17,1,HB105))))</f>
        <v>0</v>
      </c>
      <c r="HK105" s="481">
        <f>IF(HB105=0,0,IF(AND(HB105&lt;&gt;0,HC105=0),SUM(INDEX($I17:$GR17,1,HB105):INDEX($I17:$GR17,1,$HF105)),SUM(INDEX($I17:$GR17,1,HB105):INDEX($I17:$GR17,1,HC105))))</f>
        <v>1198</v>
      </c>
      <c r="HL105" s="481">
        <f>IF(HC105=0,0,IF(AND(HC105&lt;&gt;0,HD105=0),SUM(INDEX($I17:$GR17,1,HC105):INDEX($I17:$GR17,1,$HF105)),SUM(INDEX($I17:$GR17,1,HC105):INDEX($I17:$GR17,1,HD105))))</f>
        <v>874</v>
      </c>
      <c r="HM105" s="481">
        <f>IF(HD105=0,0,IF(AND(HD105&lt;&gt;0,HE105=0),SUM(INDEX($I17:$GR17,1,HD105):INDEX($I17:$GR17,1,$HF105)),SUM(INDEX($I17:$GR17,1,HD105):INDEX($I17:$GR17,1,HE105))))</f>
        <v>828</v>
      </c>
      <c r="HN105" s="481">
        <f>IF(HE105=0,0,IF(AND(HE105&lt;&gt;0,GZ105=0),SUM(INDEX($I17:$GR17,1,HE105):INDEX($I17:$GR17,1,$HF105)),SUM(INDEX($I17:$GR17,1,HE105):INDEX($I17:$GR17,1,GZ105))))</f>
        <v>0</v>
      </c>
      <c r="HO105" s="186">
        <v>70</v>
      </c>
      <c r="HP105" s="381"/>
      <c r="HQ105" s="521" t="s">
        <v>123</v>
      </c>
      <c r="HR105" s="435">
        <f>IF(AND(GZ105=0,HA105=0),0,IF(AND(GZ105=0,HA105&lt;&gt;0),COUNTIF(INDEX($I$3:$GR$79,$GY105,GZ105+1):INDEX($I$3:$GR$79,$GY105,HA105),"STK")+COUNTIF(INDEX($I$3:$GR$79,$GY105,GZ105+1):INDEX($I$3:$GR$79,$GY105,HA105),"SB"),IF(AND(GZ105&lt;&gt;0,HA105=0),COUNTIF(INDEX($I$3:$GR$79,$GY105,GZ105):INDEX($I$3:$GR$79,$GY105,HF105),"STK")+COUNTIF(INDEX($I$3:$GR$79,$GY105,GZ105):INDEX($I$3:$GR$79,$GY105,HF105),"SB"),COUNTIF(INDEX($I$3:$GR$79,$GY105,GZ105):INDEX($I$3:$GR$79,$GY105,HA105),"STK")+COUNTIF(INDEX($I$3:$GR$79,$GY105,GZ105):INDEX($I$3:$GR$79,$GY105,HA105),"SB"))))</f>
        <v>0</v>
      </c>
      <c r="HS105" s="405">
        <f>IF(AND(HA105=0,HB105=0),0,IF(AND(HA105=0,HB105&lt;&gt;0),COUNTIF(INDEX($I$3:$GR$79,$GY105,HA105+1):INDEX($I$3:$GR$79,$GY105,HB105),"STK")+COUNTIF(INDEX($I$3:$GR$79,$GY105,HA105+1):INDEX($I$3:$GR$79,$GY105,HB105),"SB"),IF(AND(HA105&lt;&gt;0,HB105=0),COUNTIF(INDEX($I$3:$GR$79,$GY105,HA105):INDEX($I$3:$GR$79,$GY105,HF105),"STK")+COUNTIF(INDEX($I$3:$GR$79,$GY105,HA105):INDEX($I$3:$GR$79,$GY105,HF105),"SB"),COUNTIF(INDEX($I$3:$GR$79,$GY105,HA105):INDEX($I$3:$GR$79,$GY105,HB105),"STK")+COUNTIF(INDEX($I$3:$GR$79,$GY105,HA105):INDEX($I$3:$GR$79,$GY105,HB105),"SB"))))</f>
        <v>0</v>
      </c>
      <c r="HT105" s="406">
        <f>IF(AND(HB105=0,HC105=0),0,IF(AND(HB105=0,HC105&lt;&gt;0),COUNTIF(INDEX($I$3:$GR$79,$GY105,HB105+1):INDEX($I$3:$GR$79,$GY105,HC105),"STK")+COUNTIF(INDEX($I$3:$GR$79,$GY105,HB105+1):INDEX($I$3:$GR$79,$GY105,HC105),"SB"),IF(AND(HB105&lt;&gt;0,HC105=0),COUNTIF(INDEX($I$3:$GR$79,$GY105,HB105):INDEX($I$3:$GR$79,$GY105,HF105),"STK")+COUNTIF(INDEX($I$3:$GR$79,$GY105,HB105):INDEX($I$3:$GR$79,$GY105,HF105),"SB"),COUNTIF(INDEX($I$3:$GR$79,$GY105,HB105):INDEX($I$3:$GR$79,$GY105,HC105),"STK")+COUNTIF(INDEX($I$3:$GR$79,$GY105,HB105):INDEX($I$3:$GR$79,$GY105,HC105),"SB"))))</f>
        <v>8</v>
      </c>
      <c r="HU105" s="405">
        <f>IF(AND(HC105=0,HD105=0),0,IF(AND(HC105=0,HD105&lt;&gt;0),COUNTIF(INDEX($I$3:$GR$79,$GY105,HC105+1):INDEX($I$3:$GR$79,$GY105,HD105),"STK")+COUNTIF(INDEX($I$3:$GR$79,$GY105,HC105+1):INDEX($I$3:$GR$79,$GY105,HD105),"SB"),IF(AND(HC105&lt;&gt;0,HD105=0),COUNTIF(INDEX($I$3:$GR$79,$GY105,HC105):INDEX($I$3:$GR$79,$GY105,HF105),"STK")+COUNTIF(INDEX($I$3:$GR$79,$GY105,HC105):INDEX($I$3:$GR$79,$GY105,HF105),"SB"),COUNTIF(INDEX($I$3:$GR$79,$GY105,HC105):INDEX($I$3:$GR$79,$GY105,HD105),"STK")+COUNTIF(INDEX($I$3:$GR$79,$GY105,HC105):INDEX($I$3:$GR$79,$GY105,HD105),"SB"))))</f>
        <v>0</v>
      </c>
      <c r="HV105" s="701">
        <f>IF(AND(HD105=0,HE105=0),0,IF(AND(HD105=0,HE105&lt;&gt;0),COUNTIF(INDEX($I$3:$GR$79,$GY105,HD105+1):INDEX($I$3:$GR$79,$GY105,HE105),"STK")+COUNTIF(INDEX($I$3:$GR$79,$GY105,HD105+1):INDEX($I$3:$GR$79,$GY105,HE105),"SB"),IF(AND(HD105&lt;&gt;0,HE105=0),COUNTIF(INDEX($I$3:$GR$79,$GY105,HD105):INDEX($I$3:$GR$79,$GY105,HF105),"STK")+COUNTIF(INDEX($I$3:$GR$79,$GY105,HD105):INDEX($I$3:$GR$79,$GY105,HF105),"SB"),COUNTIF(INDEX($I$3:$GR$79,$GY105,HD105):INDEX($I$3:$GR$79,$GY105,HE105),"STK")+COUNTIF(INDEX($I$3:$GR$79,$GY105,HD105):INDEX($I$3:$GR$79,$GY105,HE105),"SB"))))</f>
        <v>0</v>
      </c>
      <c r="HW105" s="405">
        <f>IF(AND(HE105=0,GZ105=0),0,IF(AND(HE105=0,GZ105&lt;&gt;0),COUNTIF(INDEX($I$3:$GR$79,$GY105,HE105+1):INDEX($I$3:$GR$79,$GY105,GZ105),"STK")+COUNTIF(INDEX($I$3:$GR$79,$GY105,HE105+1):INDEX($I$3:$GR$79,$GY105,GZ105),"SB"),IF(AND(HE105&lt;&gt;0,GZ105=0),COUNTIF(INDEX($I$3:$GR$79,$GY105,HE105):INDEX($I$3:$GR$79,$GY105,HF105),"STK")+COUNTIF(INDEX($I$3:$GR$79,$GY105,HE105):INDEX($I$3:$GR$79,$GY105,HF105),"SB"),COUNTIF(INDEX($I$3:$GR$79,$GY105,HE105):INDEX($I$3:$GR$79,$GY105,GZ105),"STK")+COUNTIF(INDEX($I$3:$GR$79,$GY105,HE105):INDEX($I$3:$GR$79,$GY105,GZ105),"SB"))))</f>
        <v>0</v>
      </c>
      <c r="HX105" s="382">
        <f t="shared" si="60"/>
        <v>8</v>
      </c>
      <c r="HY105" s="186" t="s">
        <v>123</v>
      </c>
      <c r="HZ105" s="481">
        <f>IF(GZ105=0,0,IF(AND(GZ105&lt;&gt;0,HA105=0),HF105-GZ105-5-HR105,HA105-GZ105-5-HR105))</f>
        <v>0</v>
      </c>
      <c r="IA105" s="481">
        <f t="shared" si="67"/>
        <v>0</v>
      </c>
      <c r="IB105" s="481">
        <f t="shared" si="68"/>
        <v>50</v>
      </c>
      <c r="IC105" s="481">
        <f t="shared" si="69"/>
        <v>45</v>
      </c>
      <c r="ID105" s="481">
        <f t="shared" si="70"/>
        <v>36</v>
      </c>
      <c r="IE105" s="481">
        <f t="shared" si="71"/>
        <v>0</v>
      </c>
    </row>
    <row r="106" spans="1:239" x14ac:dyDescent="0.2">
      <c r="D106" s="471"/>
      <c r="E106" s="58"/>
      <c r="F106" s="480"/>
      <c r="G106" s="1040"/>
      <c r="H106" s="103" t="s">
        <v>110</v>
      </c>
      <c r="I106" s="229"/>
      <c r="J106" s="230"/>
      <c r="K106" s="231"/>
      <c r="N106" s="180">
        <v>551</v>
      </c>
      <c r="O106" s="140"/>
      <c r="P106" s="123">
        <v>200</v>
      </c>
      <c r="Q106" s="12"/>
      <c r="R106" s="141" t="str">
        <f t="shared" si="72"/>
        <v>V30</v>
      </c>
      <c r="S106" s="464">
        <v>602</v>
      </c>
      <c r="T106" s="417">
        <f t="shared" ref="T106:T169" si="251">N106+P106</f>
        <v>751</v>
      </c>
      <c r="U106" s="418">
        <v>556</v>
      </c>
      <c r="V106" s="77">
        <f t="shared" ref="V106:V169" si="252">T106</f>
        <v>751</v>
      </c>
      <c r="W106" s="77">
        <f t="shared" ref="W106:W107" si="253">IF(LEFT(W4,1)="V",$S$101,IF(ISNUMBER(W4),V106-W4,V106))</f>
        <v>691</v>
      </c>
      <c r="X106" s="77">
        <f t="shared" si="74"/>
        <v>650</v>
      </c>
      <c r="Y106" s="77">
        <f t="shared" si="75"/>
        <v>629</v>
      </c>
      <c r="Z106" s="77">
        <f t="shared" si="76"/>
        <v>614</v>
      </c>
      <c r="AA106" s="77">
        <f t="shared" si="77"/>
        <v>589</v>
      </c>
      <c r="AB106" s="77">
        <f t="shared" si="78"/>
        <v>582</v>
      </c>
      <c r="AC106" s="77">
        <f t="shared" si="79"/>
        <v>579</v>
      </c>
      <c r="AD106" s="77">
        <f t="shared" si="80"/>
        <v>579</v>
      </c>
      <c r="AE106" s="77">
        <f t="shared" si="81"/>
        <v>554</v>
      </c>
      <c r="AF106" s="77">
        <f t="shared" si="82"/>
        <v>529</v>
      </c>
      <c r="AG106" s="77">
        <f t="shared" si="83"/>
        <v>504</v>
      </c>
      <c r="AH106" s="77">
        <f t="shared" si="84"/>
        <v>479</v>
      </c>
      <c r="AI106" s="77">
        <f t="shared" si="85"/>
        <v>454</v>
      </c>
      <c r="AJ106" s="77">
        <f t="shared" si="86"/>
        <v>429</v>
      </c>
      <c r="AK106" s="77">
        <f t="shared" si="87"/>
        <v>404</v>
      </c>
      <c r="AL106" s="77">
        <f t="shared" si="88"/>
        <v>379</v>
      </c>
      <c r="AM106" s="77">
        <f t="shared" si="89"/>
        <v>354</v>
      </c>
      <c r="AN106" s="77">
        <f t="shared" si="90"/>
        <v>329</v>
      </c>
      <c r="AO106" s="77">
        <f t="shared" si="91"/>
        <v>304</v>
      </c>
      <c r="AP106" s="77">
        <f t="shared" si="92"/>
        <v>1200</v>
      </c>
      <c r="AQ106" s="77">
        <f t="shared" si="93"/>
        <v>1200</v>
      </c>
      <c r="AR106" s="77">
        <f t="shared" si="94"/>
        <v>1200</v>
      </c>
      <c r="AS106" s="77">
        <f t="shared" si="95"/>
        <v>1200</v>
      </c>
      <c r="AT106" s="77">
        <f t="shared" si="96"/>
        <v>1200</v>
      </c>
      <c r="AU106" s="77">
        <f t="shared" si="97"/>
        <v>1200</v>
      </c>
      <c r="AV106" s="77">
        <f t="shared" si="98"/>
        <v>1200</v>
      </c>
      <c r="AW106" s="77">
        <f t="shared" si="99"/>
        <v>1177</v>
      </c>
      <c r="AX106" s="77">
        <f t="shared" si="100"/>
        <v>1154</v>
      </c>
      <c r="AY106" s="77">
        <f t="shared" si="101"/>
        <v>1131</v>
      </c>
      <c r="AZ106" s="77">
        <f t="shared" si="102"/>
        <v>1131</v>
      </c>
      <c r="BA106" s="77">
        <f t="shared" si="103"/>
        <v>1131</v>
      </c>
      <c r="BB106" s="77">
        <f t="shared" si="104"/>
        <v>1108</v>
      </c>
      <c r="BC106" s="77">
        <f t="shared" si="105"/>
        <v>1085</v>
      </c>
      <c r="BD106" s="77">
        <f t="shared" si="106"/>
        <v>1062</v>
      </c>
      <c r="BE106" s="77">
        <f t="shared" si="107"/>
        <v>1039</v>
      </c>
      <c r="BF106" s="77">
        <f t="shared" si="108"/>
        <v>1016</v>
      </c>
      <c r="BG106" s="77">
        <f t="shared" si="109"/>
        <v>993</v>
      </c>
      <c r="BH106" s="77">
        <f t="shared" si="110"/>
        <v>970</v>
      </c>
      <c r="BI106" s="77">
        <f t="shared" si="111"/>
        <v>970</v>
      </c>
      <c r="BJ106" s="77">
        <f t="shared" si="112"/>
        <v>970</v>
      </c>
      <c r="BK106" s="77">
        <f t="shared" si="113"/>
        <v>970</v>
      </c>
      <c r="BL106" s="77">
        <f t="shared" si="114"/>
        <v>970</v>
      </c>
      <c r="BM106" s="77">
        <f t="shared" si="115"/>
        <v>970</v>
      </c>
      <c r="BN106" s="77">
        <f t="shared" si="116"/>
        <v>970</v>
      </c>
      <c r="BO106" s="77">
        <f t="shared" si="117"/>
        <v>970</v>
      </c>
      <c r="BP106" s="77">
        <f t="shared" si="118"/>
        <v>970</v>
      </c>
      <c r="BQ106" s="77">
        <f t="shared" si="119"/>
        <v>970</v>
      </c>
      <c r="BR106" s="77">
        <f t="shared" si="120"/>
        <v>970</v>
      </c>
      <c r="BS106" s="77">
        <f t="shared" si="121"/>
        <v>970</v>
      </c>
      <c r="BT106" s="77">
        <f t="shared" si="122"/>
        <v>970</v>
      </c>
      <c r="BU106" s="77">
        <f t="shared" si="123"/>
        <v>970</v>
      </c>
      <c r="BV106" s="77">
        <f t="shared" si="124"/>
        <v>947</v>
      </c>
      <c r="BW106" s="77">
        <f t="shared" si="125"/>
        <v>924</v>
      </c>
      <c r="BX106" s="77">
        <f t="shared" si="126"/>
        <v>901</v>
      </c>
      <c r="BY106" s="77">
        <f t="shared" si="127"/>
        <v>878</v>
      </c>
      <c r="BZ106" s="77">
        <f t="shared" si="128"/>
        <v>855</v>
      </c>
      <c r="CA106" s="77">
        <f t="shared" si="129"/>
        <v>832</v>
      </c>
      <c r="CB106" s="77">
        <f t="shared" si="130"/>
        <v>809</v>
      </c>
      <c r="CC106" s="77">
        <f t="shared" si="131"/>
        <v>786</v>
      </c>
      <c r="CD106" s="77">
        <f t="shared" si="132"/>
        <v>763</v>
      </c>
      <c r="CE106" s="77">
        <f t="shared" si="133"/>
        <v>740</v>
      </c>
      <c r="CF106" s="77">
        <f t="shared" si="134"/>
        <v>717</v>
      </c>
      <c r="CG106" s="77">
        <f t="shared" si="135"/>
        <v>694</v>
      </c>
      <c r="CH106" s="77">
        <f t="shared" si="136"/>
        <v>671</v>
      </c>
      <c r="CI106" s="77">
        <f t="shared" si="137"/>
        <v>648</v>
      </c>
      <c r="CJ106" s="77">
        <f t="shared" si="138"/>
        <v>625</v>
      </c>
      <c r="CK106" s="77">
        <f t="shared" si="139"/>
        <v>602</v>
      </c>
      <c r="CL106" s="77">
        <f t="shared" si="140"/>
        <v>579</v>
      </c>
      <c r="CM106" s="77">
        <f t="shared" si="141"/>
        <v>556</v>
      </c>
      <c r="CN106" s="77">
        <f t="shared" si="142"/>
        <v>533</v>
      </c>
      <c r="CO106" s="77">
        <f t="shared" si="143"/>
        <v>510</v>
      </c>
      <c r="CP106" s="77">
        <f t="shared" si="144"/>
        <v>487</v>
      </c>
      <c r="CQ106" s="77">
        <f t="shared" si="145"/>
        <v>464</v>
      </c>
      <c r="CR106" s="77">
        <f t="shared" si="146"/>
        <v>441</v>
      </c>
      <c r="CS106" s="77">
        <f t="shared" si="147"/>
        <v>418</v>
      </c>
      <c r="CT106" s="77">
        <f t="shared" si="148"/>
        <v>395</v>
      </c>
      <c r="CU106" s="77">
        <f t="shared" si="149"/>
        <v>372</v>
      </c>
      <c r="CV106" s="77">
        <f t="shared" si="150"/>
        <v>349</v>
      </c>
      <c r="CW106" s="77">
        <f t="shared" si="151"/>
        <v>326</v>
      </c>
      <c r="CX106" s="77">
        <f t="shared" si="152"/>
        <v>303</v>
      </c>
      <c r="CY106" s="77">
        <f t="shared" si="153"/>
        <v>280</v>
      </c>
      <c r="CZ106" s="77">
        <f t="shared" si="154"/>
        <v>257</v>
      </c>
      <c r="DA106" s="77">
        <f t="shared" si="155"/>
        <v>234</v>
      </c>
      <c r="DB106" s="77">
        <f t="shared" si="156"/>
        <v>211</v>
      </c>
      <c r="DC106" s="77">
        <f t="shared" si="157"/>
        <v>188</v>
      </c>
      <c r="DD106" s="77">
        <f t="shared" si="158"/>
        <v>165</v>
      </c>
      <c r="DE106" s="77">
        <f t="shared" si="159"/>
        <v>165</v>
      </c>
      <c r="DF106" s="77">
        <f t="shared" si="160"/>
        <v>165</v>
      </c>
      <c r="DG106" s="77">
        <f t="shared" si="161"/>
        <v>165</v>
      </c>
      <c r="DH106" s="77">
        <f t="shared" si="162"/>
        <v>165</v>
      </c>
      <c r="DI106" s="77">
        <f t="shared" si="163"/>
        <v>165</v>
      </c>
      <c r="DJ106" s="77">
        <f t="shared" si="164"/>
        <v>165</v>
      </c>
      <c r="DK106" s="77">
        <f t="shared" si="165"/>
        <v>165</v>
      </c>
      <c r="DL106" s="77">
        <f t="shared" si="166"/>
        <v>165</v>
      </c>
      <c r="DM106" s="77">
        <f t="shared" si="167"/>
        <v>165</v>
      </c>
      <c r="DN106" s="77">
        <f t="shared" si="168"/>
        <v>165</v>
      </c>
      <c r="DO106" s="77">
        <f t="shared" si="169"/>
        <v>165</v>
      </c>
      <c r="DP106" s="77">
        <f t="shared" si="170"/>
        <v>165</v>
      </c>
      <c r="DQ106" s="77">
        <f t="shared" si="171"/>
        <v>165</v>
      </c>
      <c r="DR106" s="77">
        <f t="shared" si="172"/>
        <v>165</v>
      </c>
      <c r="DS106" s="77">
        <f t="shared" si="173"/>
        <v>165</v>
      </c>
      <c r="DT106" s="77">
        <f t="shared" si="174"/>
        <v>165</v>
      </c>
      <c r="DU106" s="77">
        <f t="shared" si="175"/>
        <v>165</v>
      </c>
      <c r="DV106" s="77">
        <f t="shared" si="176"/>
        <v>165</v>
      </c>
      <c r="DW106" s="77">
        <f t="shared" si="177"/>
        <v>165</v>
      </c>
      <c r="DX106" s="77">
        <f t="shared" si="178"/>
        <v>165</v>
      </c>
      <c r="DY106" s="77">
        <f t="shared" si="179"/>
        <v>165</v>
      </c>
      <c r="DZ106" s="77">
        <f t="shared" si="180"/>
        <v>165</v>
      </c>
      <c r="EA106" s="77">
        <f t="shared" si="181"/>
        <v>165</v>
      </c>
      <c r="EB106" s="77">
        <f t="shared" si="182"/>
        <v>165</v>
      </c>
      <c r="EC106" s="77">
        <f t="shared" si="183"/>
        <v>165</v>
      </c>
      <c r="ED106" s="77">
        <f t="shared" si="184"/>
        <v>165</v>
      </c>
      <c r="EE106" s="77">
        <f t="shared" si="185"/>
        <v>165</v>
      </c>
      <c r="EF106" s="77">
        <f t="shared" si="186"/>
        <v>165</v>
      </c>
      <c r="EG106" s="77">
        <f t="shared" si="187"/>
        <v>165</v>
      </c>
      <c r="EH106" s="77">
        <f t="shared" si="188"/>
        <v>165</v>
      </c>
      <c r="EI106" s="77">
        <f t="shared" si="189"/>
        <v>165</v>
      </c>
      <c r="EJ106" s="77">
        <f t="shared" si="190"/>
        <v>165</v>
      </c>
      <c r="EK106" s="77">
        <f t="shared" si="191"/>
        <v>165</v>
      </c>
      <c r="EL106" s="77">
        <f t="shared" si="192"/>
        <v>165</v>
      </c>
      <c r="EM106" s="77">
        <f t="shared" si="193"/>
        <v>165</v>
      </c>
      <c r="EN106" s="77">
        <f t="shared" si="194"/>
        <v>165</v>
      </c>
      <c r="EO106" s="77">
        <f t="shared" si="195"/>
        <v>165</v>
      </c>
      <c r="EP106" s="77">
        <f t="shared" si="196"/>
        <v>165</v>
      </c>
      <c r="EQ106" s="77">
        <f t="shared" si="197"/>
        <v>165</v>
      </c>
      <c r="ER106" s="77">
        <f t="shared" si="198"/>
        <v>165</v>
      </c>
      <c r="ES106" s="77">
        <f t="shared" si="199"/>
        <v>165</v>
      </c>
      <c r="ET106" s="77">
        <f t="shared" si="200"/>
        <v>165</v>
      </c>
      <c r="EU106" s="77">
        <f t="shared" si="201"/>
        <v>165</v>
      </c>
      <c r="EV106" s="77">
        <f t="shared" si="202"/>
        <v>165</v>
      </c>
      <c r="EW106" s="77">
        <f t="shared" si="203"/>
        <v>165</v>
      </c>
      <c r="EX106" s="77">
        <f t="shared" si="204"/>
        <v>165</v>
      </c>
      <c r="EY106" s="77">
        <f t="shared" si="205"/>
        <v>165</v>
      </c>
      <c r="EZ106" s="77">
        <f t="shared" si="206"/>
        <v>165</v>
      </c>
      <c r="FA106" s="77">
        <f t="shared" si="207"/>
        <v>165</v>
      </c>
      <c r="FB106" s="77">
        <f t="shared" si="208"/>
        <v>165</v>
      </c>
      <c r="FC106" s="77">
        <f t="shared" si="209"/>
        <v>165</v>
      </c>
      <c r="FD106" s="77">
        <f t="shared" si="210"/>
        <v>165</v>
      </c>
      <c r="FE106" s="77">
        <f t="shared" si="211"/>
        <v>165</v>
      </c>
      <c r="FF106" s="77">
        <f t="shared" si="212"/>
        <v>165</v>
      </c>
      <c r="FG106" s="77">
        <f t="shared" si="213"/>
        <v>165</v>
      </c>
      <c r="FH106" s="77">
        <f t="shared" si="214"/>
        <v>165</v>
      </c>
      <c r="FI106" s="77">
        <f t="shared" si="215"/>
        <v>165</v>
      </c>
      <c r="FJ106" s="77">
        <f t="shared" si="216"/>
        <v>165</v>
      </c>
      <c r="FK106" s="77">
        <f t="shared" si="217"/>
        <v>165</v>
      </c>
      <c r="FL106" s="77">
        <f t="shared" si="218"/>
        <v>165</v>
      </c>
      <c r="FM106" s="77">
        <f t="shared" si="219"/>
        <v>165</v>
      </c>
      <c r="FN106" s="77">
        <f t="shared" si="220"/>
        <v>165</v>
      </c>
      <c r="FO106" s="77">
        <f t="shared" si="221"/>
        <v>165</v>
      </c>
      <c r="FP106" s="77">
        <f t="shared" si="222"/>
        <v>165</v>
      </c>
      <c r="FQ106" s="77">
        <f t="shared" si="223"/>
        <v>165</v>
      </c>
      <c r="FR106" s="77">
        <f t="shared" si="224"/>
        <v>165</v>
      </c>
      <c r="FS106" s="77">
        <f t="shared" si="225"/>
        <v>165</v>
      </c>
      <c r="FT106" s="77">
        <f t="shared" si="226"/>
        <v>165</v>
      </c>
      <c r="FU106" s="77">
        <f t="shared" si="227"/>
        <v>165</v>
      </c>
      <c r="FV106" s="77">
        <f t="shared" si="228"/>
        <v>165</v>
      </c>
      <c r="FW106" s="77">
        <f t="shared" si="229"/>
        <v>165</v>
      </c>
      <c r="FX106" s="77">
        <f t="shared" si="230"/>
        <v>165</v>
      </c>
      <c r="FY106" s="77">
        <f t="shared" si="231"/>
        <v>165</v>
      </c>
      <c r="FZ106" s="77">
        <f t="shared" si="232"/>
        <v>165</v>
      </c>
      <c r="GA106" s="77">
        <f t="shared" si="233"/>
        <v>165</v>
      </c>
      <c r="GB106" s="77">
        <f t="shared" si="234"/>
        <v>165</v>
      </c>
      <c r="GC106" s="77">
        <f t="shared" si="235"/>
        <v>165</v>
      </c>
      <c r="GD106" s="77">
        <f t="shared" si="236"/>
        <v>165</v>
      </c>
      <c r="GE106" s="77">
        <f t="shared" si="237"/>
        <v>165</v>
      </c>
      <c r="GF106" s="77">
        <f t="shared" si="238"/>
        <v>165</v>
      </c>
      <c r="GG106" s="77">
        <f t="shared" si="239"/>
        <v>165</v>
      </c>
      <c r="GH106" s="77">
        <f t="shared" si="240"/>
        <v>165</v>
      </c>
      <c r="GI106" s="77">
        <f t="shared" si="241"/>
        <v>165</v>
      </c>
      <c r="GJ106" s="77">
        <f t="shared" si="242"/>
        <v>165</v>
      </c>
      <c r="GK106" s="77">
        <f t="shared" si="243"/>
        <v>165</v>
      </c>
      <c r="GL106" s="77">
        <f t="shared" si="244"/>
        <v>165</v>
      </c>
      <c r="GM106" s="77">
        <f t="shared" si="245"/>
        <v>165</v>
      </c>
      <c r="GN106" s="77">
        <f t="shared" si="246"/>
        <v>165</v>
      </c>
      <c r="GO106" s="77">
        <f t="shared" si="247"/>
        <v>165</v>
      </c>
      <c r="GP106" s="77">
        <f t="shared" si="248"/>
        <v>165</v>
      </c>
      <c r="GQ106" s="77">
        <f t="shared" si="249"/>
        <v>165</v>
      </c>
      <c r="GR106" s="77">
        <f t="shared" si="250"/>
        <v>165</v>
      </c>
      <c r="GS106" s="202"/>
      <c r="GY106" s="186">
        <v>16</v>
      </c>
      <c r="GZ106" s="481">
        <f>IF(COUNTIF($I18:$GR18,GZ$12)=0,0,HLOOKUP(GZ$12,$I18:$GR$87,$HO105,FALSE))</f>
        <v>0</v>
      </c>
      <c r="HA106" s="481">
        <f>IF(COUNTIF($I18:$GR18,HA$12)=0,0,HLOOKUP(HA$12,$I18:$GR$87,$HO105,FALSE))</f>
        <v>0</v>
      </c>
      <c r="HB106" s="481">
        <f>IF(COUNTIF($I18:$GR18,HB$12)=0,0,HLOOKUP(HB$12,$I18:$GR$87,$HO105,FALSE))</f>
        <v>0</v>
      </c>
      <c r="HC106" s="481">
        <f>IF(COUNTIF($I18:$GR18,HC$12)=0,0,HLOOKUP(HC$12,$I18:$GR$87,$HO105,FALSE))</f>
        <v>0</v>
      </c>
      <c r="HD106" s="481">
        <f>IF(COUNTIF($I18:$GR18,HD$12)=0,0,HLOOKUP(HD$12,$I18:$GR$87,$HO105,FALSE))</f>
        <v>0</v>
      </c>
      <c r="HE106" s="481">
        <f>IF(COUNTIF($I18:$GR18,HE$12)=0,0,HLOOKUP(HE$12,$I18:$GR$87,$HO105,FALSE))</f>
        <v>19</v>
      </c>
      <c r="HF106" s="481">
        <f>IF(COUNTIF($I18:$GR18,"X")=0,0,HLOOKUP("X",$I18:$GR$87,$HO105,FALSE))</f>
        <v>89</v>
      </c>
      <c r="HG106" s="381"/>
      <c r="HH106" s="186" t="s">
        <v>124</v>
      </c>
      <c r="HI106" s="481">
        <f>IF(GZ106=0,0,IF(AND(GZ106&lt;&gt;0,HA106=0),SUM(INDEX($I18:$GR18,1,GZ106):INDEX($I18:$GR18,1,$HF106)),SUM(INDEX($I18:$GR18,1,GZ106):INDEX($I18:$GR18,1,HA106))))</f>
        <v>0</v>
      </c>
      <c r="HJ106" s="481">
        <f>IF(HA106=0,0,IF(AND(HA106&lt;&gt;0,HB106=0),SUM(INDEX($I18:$GR18,1,HA106):INDEX($I18:$GR18,1,$HF106)),SUM(INDEX($I18:$GR18,1,HA106):INDEX($I18:$GR18,1,HB106))))</f>
        <v>0</v>
      </c>
      <c r="HK106" s="481">
        <f>IF(HB106=0,0,IF(AND(HB106&lt;&gt;0,HC106=0),SUM(INDEX($I18:$GR18,1,HB106):INDEX($I18:$GR18,1,$HF106)),SUM(INDEX($I18:$GR18,1,HB106):INDEX($I18:$GR18,1,HC106))))</f>
        <v>0</v>
      </c>
      <c r="HL106" s="481">
        <f>IF(HC106=0,0,IF(AND(HC106&lt;&gt;0,HD106=0),SUM(INDEX($I18:$GR18,1,HC106):INDEX($I18:$GR18,1,$HF106)),SUM(INDEX($I18:$GR18,1,HC106):INDEX($I18:$GR18,1,HD106))))</f>
        <v>0</v>
      </c>
      <c r="HM106" s="481">
        <f>IF(HD106=0,0,IF(AND(HD106&lt;&gt;0,HE106=0),SUM(INDEX($I18:$GR18,1,HD106):INDEX($I18:$GR18,1,$HF106)),SUM(INDEX($I18:$GR18,1,HD106):INDEX($I18:$GR18,1,HE106))))</f>
        <v>0</v>
      </c>
      <c r="HN106" s="481">
        <f>IF(HE106=0,0,IF(AND(HE106&lt;&gt;0,GZ106=0),SUM(INDEX($I18:$GR18,1,HE106):INDEX($I18:$GR18,1,$HF106)),SUM(INDEX($I18:$GR18,1,HE106):INDEX($I18:$GR18,1,GZ106))))</f>
        <v>1196</v>
      </c>
      <c r="HO106" s="186">
        <v>69</v>
      </c>
      <c r="HP106" s="381"/>
      <c r="HQ106" s="521" t="s">
        <v>124</v>
      </c>
      <c r="HR106" s="435">
        <f>IF(AND(GZ106=0,HA106=0),0,IF(AND(GZ106=0,HA106&lt;&gt;0),COUNTIF(INDEX($I$3:$GR$79,$GY106,GZ106+1):INDEX($I$3:$GR$79,$GY106,HA106),"STK")+COUNTIF(INDEX($I$3:$GR$79,$GY106,GZ106+1):INDEX($I$3:$GR$79,$GY106,HA106),"SB"),IF(AND(GZ106&lt;&gt;0,HA106=0),COUNTIF(INDEX($I$3:$GR$79,$GY106,GZ106):INDEX($I$3:$GR$79,$GY106,HF106),"STK")+COUNTIF(INDEX($I$3:$GR$79,$GY106,GZ106):INDEX($I$3:$GR$79,$GY106,HF106),"SB"),COUNTIF(INDEX($I$3:$GR$79,$GY106,GZ106):INDEX($I$3:$GR$79,$GY106,HA106),"STK")+COUNTIF(INDEX($I$3:$GR$79,$GY106,GZ106):INDEX($I$3:$GR$79,$GY106,HA106),"SB"))))</f>
        <v>0</v>
      </c>
      <c r="HS106" s="405">
        <f>IF(AND(HA106=0,HB106=0),0,IF(AND(HA106=0,HB106&lt;&gt;0),COUNTIF(INDEX($I$3:$GR$79,$GY106,HA106+1):INDEX($I$3:$GR$79,$GY106,HB106),"STK")+COUNTIF(INDEX($I$3:$GR$79,$GY106,HA106+1):INDEX($I$3:$GR$79,$GY106,HB106),"SB"),IF(AND(HA106&lt;&gt;0,HB106=0),COUNTIF(INDEX($I$3:$GR$79,$GY106,HA106):INDEX($I$3:$GR$79,$GY106,HF106),"STK")+COUNTIF(INDEX($I$3:$GR$79,$GY106,HA106):INDEX($I$3:$GR$79,$GY106,HF106),"SB"),COUNTIF(INDEX($I$3:$GR$79,$GY106,HA106):INDEX($I$3:$GR$79,$GY106,HB106),"STK")+COUNTIF(INDEX($I$3:$GR$79,$GY106,HA106):INDEX($I$3:$GR$79,$GY106,HB106),"SB"))))</f>
        <v>0</v>
      </c>
      <c r="HT106" s="406">
        <f>IF(AND(HB106=0,HC106=0),0,IF(AND(HB106=0,HC106&lt;&gt;0),COUNTIF(INDEX($I$3:$GR$79,$GY106,HB106+1):INDEX($I$3:$GR$79,$GY106,HC106),"STK")+COUNTIF(INDEX($I$3:$GR$79,$GY106,HB106+1):INDEX($I$3:$GR$79,$GY106,HC106),"SB"),IF(AND(HB106&lt;&gt;0,HC106=0),COUNTIF(INDEX($I$3:$GR$79,$GY106,HB106):INDEX($I$3:$GR$79,$GY106,HF106),"STK")+COUNTIF(INDEX($I$3:$GR$79,$GY106,HB106):INDEX($I$3:$GR$79,$GY106,HF106),"SB"),COUNTIF(INDEX($I$3:$GR$79,$GY106,HB106):INDEX($I$3:$GR$79,$GY106,HC106),"STK")+COUNTIF(INDEX($I$3:$GR$79,$GY106,HB106):INDEX($I$3:$GR$79,$GY106,HC106),"SB"))))</f>
        <v>0</v>
      </c>
      <c r="HU106" s="405">
        <f>IF(AND(HC106=0,HD106=0),0,IF(AND(HC106=0,HD106&lt;&gt;0),COUNTIF(INDEX($I$3:$GR$79,$GY106,HC106+1):INDEX($I$3:$GR$79,$GY106,HD106),"STK")+COUNTIF(INDEX($I$3:$GR$79,$GY106,HC106+1):INDEX($I$3:$GR$79,$GY106,HD106),"SB"),IF(AND(HC106&lt;&gt;0,HD106=0),COUNTIF(INDEX($I$3:$GR$79,$GY106,HC106):INDEX($I$3:$GR$79,$GY106,HF106),"STK")+COUNTIF(INDEX($I$3:$GR$79,$GY106,HC106):INDEX($I$3:$GR$79,$GY106,HF106),"SB"),COUNTIF(INDEX($I$3:$GR$79,$GY106,HC106):INDEX($I$3:$GR$79,$GY106,HD106),"STK")+COUNTIF(INDEX($I$3:$GR$79,$GY106,HC106):INDEX($I$3:$GR$79,$GY106,HD106),"SB"))))</f>
        <v>0</v>
      </c>
      <c r="HV106" s="701">
        <f>IF(AND(HD106=0,HE106=0),0,IF(AND(HD106=0,HE106&lt;&gt;0),COUNTIF(INDEX($I$3:$GR$79,$GY106,HD106+1):INDEX($I$3:$GR$79,$GY106,HE106),"STK")+COUNTIF(INDEX($I$3:$GR$79,$GY106,HD106+1):INDEX($I$3:$GR$79,$GY106,HE106),"SB"),IF(AND(HD106&lt;&gt;0,HE106=0),COUNTIF(INDEX($I$3:$GR$79,$GY106,HD106):INDEX($I$3:$GR$79,$GY106,HF106),"STK")+COUNTIF(INDEX($I$3:$GR$79,$GY106,HD106):INDEX($I$3:$GR$79,$GY106,HF106),"SB"),COUNTIF(INDEX($I$3:$GR$79,$GY106,HD106):INDEX($I$3:$GR$79,$GY106,HE106),"STK")+COUNTIF(INDEX($I$3:$GR$79,$GY106,HD106):INDEX($I$3:$GR$79,$GY106,HE106),"SB"))))</f>
        <v>0</v>
      </c>
      <c r="HW106" s="405">
        <f>IF(AND(HE106=0,GZ106=0),0,IF(AND(HE106=0,GZ106&lt;&gt;0),COUNTIF(INDEX($I$3:$GR$79,$GY106,HE106+1):INDEX($I$3:$GR$79,$GY106,GZ106),"STK")+COUNTIF(INDEX($I$3:$GR$79,$GY106,HE106+1):INDEX($I$3:$GR$79,$GY106,GZ106),"SB"),IF(AND(HE106&lt;&gt;0,GZ106=0),COUNTIF(INDEX($I$3:$GR$79,$GY106,HE106):INDEX($I$3:$GR$79,$GY106,HF106),"STK")+COUNTIF(INDEX($I$3:$GR$79,$GY106,HE106):INDEX($I$3:$GR$79,$GY106,HF106),"SB"),COUNTIF(INDEX($I$3:$GR$79,$GY106,HE106):INDEX($I$3:$GR$79,$GY106,GZ106),"STK")+COUNTIF(INDEX($I$3:$GR$79,$GY106,HE106):INDEX($I$3:$GR$79,$GY106,GZ106),"SB"))))</f>
        <v>12</v>
      </c>
      <c r="HX106" s="382">
        <f t="shared" si="60"/>
        <v>12</v>
      </c>
      <c r="HY106" s="186" t="s">
        <v>124</v>
      </c>
      <c r="HZ106" s="481">
        <f t="shared" si="66"/>
        <v>0</v>
      </c>
      <c r="IA106" s="481">
        <f t="shared" si="67"/>
        <v>0</v>
      </c>
      <c r="IB106" s="481">
        <f t="shared" si="68"/>
        <v>0</v>
      </c>
      <c r="IC106" s="481">
        <f t="shared" si="69"/>
        <v>0</v>
      </c>
      <c r="ID106" s="481">
        <f t="shared" si="70"/>
        <v>0</v>
      </c>
      <c r="IE106" s="481">
        <f t="shared" si="71"/>
        <v>53</v>
      </c>
    </row>
    <row r="107" spans="1:239" x14ac:dyDescent="0.2">
      <c r="E107" s="58"/>
      <c r="F107" s="480"/>
      <c r="G107" s="1040"/>
      <c r="H107" s="204" t="s">
        <v>111</v>
      </c>
      <c r="I107" s="229"/>
      <c r="J107" s="230"/>
      <c r="K107" s="231"/>
      <c r="N107" s="180">
        <v>213</v>
      </c>
      <c r="O107" s="140"/>
      <c r="P107" s="123">
        <v>200</v>
      </c>
      <c r="Q107" s="12"/>
      <c r="R107" s="129" t="str">
        <f t="shared" si="72"/>
        <v>V15</v>
      </c>
      <c r="S107" s="463">
        <v>603</v>
      </c>
      <c r="T107" s="417">
        <f t="shared" si="251"/>
        <v>413</v>
      </c>
      <c r="U107" s="418">
        <v>441</v>
      </c>
      <c r="V107" s="77">
        <f t="shared" si="252"/>
        <v>413</v>
      </c>
      <c r="W107" s="77">
        <f t="shared" si="253"/>
        <v>398</v>
      </c>
      <c r="X107" s="77">
        <f t="shared" si="74"/>
        <v>379</v>
      </c>
      <c r="Y107" s="77">
        <f t="shared" si="75"/>
        <v>365</v>
      </c>
      <c r="Z107" s="77">
        <f t="shared" si="76"/>
        <v>349</v>
      </c>
      <c r="AA107" s="77">
        <f t="shared" si="77"/>
        <v>334</v>
      </c>
      <c r="AB107" s="77">
        <f t="shared" si="78"/>
        <v>300</v>
      </c>
      <c r="AC107" s="77">
        <f t="shared" si="79"/>
        <v>269</v>
      </c>
      <c r="AD107" s="77">
        <f t="shared" si="80"/>
        <v>240</v>
      </c>
      <c r="AE107" s="77">
        <f t="shared" si="81"/>
        <v>205</v>
      </c>
      <c r="AF107" s="77">
        <f t="shared" si="82"/>
        <v>170</v>
      </c>
      <c r="AG107" s="77">
        <f t="shared" si="83"/>
        <v>135</v>
      </c>
      <c r="AH107" s="77">
        <f t="shared" si="84"/>
        <v>100</v>
      </c>
      <c r="AI107" s="77">
        <f t="shared" si="85"/>
        <v>1200</v>
      </c>
      <c r="AJ107" s="77">
        <f t="shared" si="86"/>
        <v>1200</v>
      </c>
      <c r="AK107" s="77">
        <f t="shared" si="87"/>
        <v>1200</v>
      </c>
      <c r="AL107" s="77">
        <f t="shared" si="88"/>
        <v>1200</v>
      </c>
      <c r="AM107" s="77">
        <f t="shared" si="89"/>
        <v>1200</v>
      </c>
      <c r="AN107" s="77">
        <f t="shared" si="90"/>
        <v>1200</v>
      </c>
      <c r="AO107" s="77">
        <f t="shared" si="91"/>
        <v>1200</v>
      </c>
      <c r="AP107" s="77">
        <f t="shared" si="92"/>
        <v>1177</v>
      </c>
      <c r="AQ107" s="77">
        <f t="shared" si="93"/>
        <v>1154</v>
      </c>
      <c r="AR107" s="77">
        <f t="shared" si="94"/>
        <v>1131</v>
      </c>
      <c r="AS107" s="77">
        <f t="shared" si="95"/>
        <v>1108</v>
      </c>
      <c r="AT107" s="77">
        <f t="shared" si="96"/>
        <v>1085</v>
      </c>
      <c r="AU107" s="77">
        <f t="shared" si="97"/>
        <v>1062</v>
      </c>
      <c r="AV107" s="77">
        <f t="shared" si="98"/>
        <v>1039</v>
      </c>
      <c r="AW107" s="77">
        <f t="shared" si="99"/>
        <v>1016</v>
      </c>
      <c r="AX107" s="77">
        <f t="shared" si="100"/>
        <v>993</v>
      </c>
      <c r="AY107" s="77">
        <f t="shared" si="101"/>
        <v>970</v>
      </c>
      <c r="AZ107" s="77">
        <f t="shared" si="102"/>
        <v>947</v>
      </c>
      <c r="BA107" s="77">
        <f t="shared" si="103"/>
        <v>924</v>
      </c>
      <c r="BB107" s="77">
        <f t="shared" si="104"/>
        <v>901</v>
      </c>
      <c r="BC107" s="77">
        <f t="shared" si="105"/>
        <v>901</v>
      </c>
      <c r="BD107" s="77">
        <f t="shared" si="106"/>
        <v>901</v>
      </c>
      <c r="BE107" s="77">
        <f t="shared" si="107"/>
        <v>901</v>
      </c>
      <c r="BF107" s="77">
        <f t="shared" si="108"/>
        <v>878</v>
      </c>
      <c r="BG107" s="77">
        <f t="shared" si="109"/>
        <v>855</v>
      </c>
      <c r="BH107" s="77">
        <f t="shared" si="110"/>
        <v>832</v>
      </c>
      <c r="BI107" s="77">
        <f t="shared" si="111"/>
        <v>809</v>
      </c>
      <c r="BJ107" s="77">
        <f t="shared" si="112"/>
        <v>786</v>
      </c>
      <c r="BK107" s="77">
        <f t="shared" si="113"/>
        <v>763</v>
      </c>
      <c r="BL107" s="77">
        <f t="shared" si="114"/>
        <v>740</v>
      </c>
      <c r="BM107" s="77">
        <f t="shared" si="115"/>
        <v>717</v>
      </c>
      <c r="BN107" s="77">
        <f t="shared" si="116"/>
        <v>694</v>
      </c>
      <c r="BO107" s="77">
        <f t="shared" si="117"/>
        <v>671</v>
      </c>
      <c r="BP107" s="77">
        <f t="shared" si="118"/>
        <v>648</v>
      </c>
      <c r="BQ107" s="77">
        <f t="shared" si="119"/>
        <v>625</v>
      </c>
      <c r="BR107" s="77">
        <f t="shared" si="120"/>
        <v>602</v>
      </c>
      <c r="BS107" s="77">
        <f t="shared" si="121"/>
        <v>579</v>
      </c>
      <c r="BT107" s="77">
        <f t="shared" si="122"/>
        <v>556</v>
      </c>
      <c r="BU107" s="77">
        <f t="shared" si="123"/>
        <v>533</v>
      </c>
      <c r="BV107" s="77">
        <f t="shared" si="124"/>
        <v>510</v>
      </c>
      <c r="BW107" s="77">
        <f t="shared" si="125"/>
        <v>509</v>
      </c>
      <c r="BX107" s="77">
        <f t="shared" si="126"/>
        <v>449</v>
      </c>
      <c r="BY107" s="77">
        <f t="shared" si="127"/>
        <v>389</v>
      </c>
      <c r="BZ107" s="77">
        <f t="shared" si="128"/>
        <v>329</v>
      </c>
      <c r="CA107" s="77">
        <f t="shared" si="129"/>
        <v>269</v>
      </c>
      <c r="CB107" s="77">
        <f t="shared" si="130"/>
        <v>268</v>
      </c>
      <c r="CC107" s="77">
        <f t="shared" si="131"/>
        <v>245</v>
      </c>
      <c r="CD107" s="77">
        <f t="shared" si="132"/>
        <v>222</v>
      </c>
      <c r="CE107" s="77">
        <f t="shared" si="133"/>
        <v>199</v>
      </c>
      <c r="CF107" s="77">
        <f t="shared" si="134"/>
        <v>176</v>
      </c>
      <c r="CG107" s="77">
        <f t="shared" si="135"/>
        <v>153</v>
      </c>
      <c r="CH107" s="77">
        <f t="shared" si="136"/>
        <v>130</v>
      </c>
      <c r="CI107" s="77">
        <f t="shared" si="137"/>
        <v>107</v>
      </c>
      <c r="CJ107" s="77">
        <f t="shared" si="138"/>
        <v>84</v>
      </c>
      <c r="CK107" s="77">
        <f t="shared" si="139"/>
        <v>61</v>
      </c>
      <c r="CL107" s="77">
        <f t="shared" si="140"/>
        <v>38</v>
      </c>
      <c r="CM107" s="77">
        <f t="shared" si="141"/>
        <v>15</v>
      </c>
      <c r="CN107" s="77">
        <f t="shared" si="142"/>
        <v>0</v>
      </c>
      <c r="CO107" s="77">
        <f t="shared" si="143"/>
        <v>1200</v>
      </c>
      <c r="CP107" s="77">
        <f t="shared" si="144"/>
        <v>1200</v>
      </c>
      <c r="CQ107" s="77">
        <f t="shared" si="145"/>
        <v>1200</v>
      </c>
      <c r="CR107" s="77">
        <f t="shared" si="146"/>
        <v>1200</v>
      </c>
      <c r="CS107" s="77">
        <f t="shared" si="147"/>
        <v>1200</v>
      </c>
      <c r="CT107" s="77">
        <f t="shared" si="148"/>
        <v>1200</v>
      </c>
      <c r="CU107" s="77">
        <f t="shared" si="149"/>
        <v>1177</v>
      </c>
      <c r="CV107" s="77">
        <f t="shared" si="150"/>
        <v>1154</v>
      </c>
      <c r="CW107" s="77">
        <f t="shared" si="151"/>
        <v>1131</v>
      </c>
      <c r="CX107" s="77">
        <f t="shared" si="152"/>
        <v>1108</v>
      </c>
      <c r="CY107" s="77">
        <f t="shared" si="153"/>
        <v>1085</v>
      </c>
      <c r="CZ107" s="77">
        <f t="shared" si="154"/>
        <v>1062</v>
      </c>
      <c r="DA107" s="77">
        <f t="shared" si="155"/>
        <v>1039</v>
      </c>
      <c r="DB107" s="77">
        <f t="shared" si="156"/>
        <v>1016</v>
      </c>
      <c r="DC107" s="77">
        <f t="shared" si="157"/>
        <v>993</v>
      </c>
      <c r="DD107" s="77">
        <f t="shared" si="158"/>
        <v>970</v>
      </c>
      <c r="DE107" s="77">
        <f t="shared" si="159"/>
        <v>947</v>
      </c>
      <c r="DF107" s="77">
        <f t="shared" si="160"/>
        <v>924</v>
      </c>
      <c r="DG107" s="77">
        <f t="shared" si="161"/>
        <v>901</v>
      </c>
      <c r="DH107" s="77">
        <f t="shared" si="162"/>
        <v>878</v>
      </c>
      <c r="DI107" s="77">
        <f t="shared" si="163"/>
        <v>855</v>
      </c>
      <c r="DJ107" s="77">
        <f t="shared" si="164"/>
        <v>832</v>
      </c>
      <c r="DK107" s="77">
        <f t="shared" si="165"/>
        <v>832</v>
      </c>
      <c r="DL107" s="77">
        <f t="shared" si="166"/>
        <v>832</v>
      </c>
      <c r="DM107" s="77">
        <f t="shared" si="167"/>
        <v>832</v>
      </c>
      <c r="DN107" s="77">
        <f t="shared" si="168"/>
        <v>832</v>
      </c>
      <c r="DO107" s="77">
        <f t="shared" si="169"/>
        <v>832</v>
      </c>
      <c r="DP107" s="77">
        <f t="shared" si="170"/>
        <v>832</v>
      </c>
      <c r="DQ107" s="77">
        <f t="shared" si="171"/>
        <v>832</v>
      </c>
      <c r="DR107" s="77">
        <f t="shared" si="172"/>
        <v>832</v>
      </c>
      <c r="DS107" s="77">
        <f t="shared" si="173"/>
        <v>832</v>
      </c>
      <c r="DT107" s="77">
        <f t="shared" si="174"/>
        <v>832</v>
      </c>
      <c r="DU107" s="77">
        <f t="shared" si="175"/>
        <v>832</v>
      </c>
      <c r="DV107" s="77">
        <f t="shared" si="176"/>
        <v>832</v>
      </c>
      <c r="DW107" s="77">
        <f t="shared" si="177"/>
        <v>832</v>
      </c>
      <c r="DX107" s="77">
        <f t="shared" si="178"/>
        <v>832</v>
      </c>
      <c r="DY107" s="77">
        <f t="shared" si="179"/>
        <v>832</v>
      </c>
      <c r="DZ107" s="77">
        <f t="shared" si="180"/>
        <v>832</v>
      </c>
      <c r="EA107" s="77">
        <f t="shared" si="181"/>
        <v>832</v>
      </c>
      <c r="EB107" s="77">
        <f t="shared" si="182"/>
        <v>832</v>
      </c>
      <c r="EC107" s="77">
        <f t="shared" si="183"/>
        <v>832</v>
      </c>
      <c r="ED107" s="77">
        <f t="shared" si="184"/>
        <v>832</v>
      </c>
      <c r="EE107" s="77">
        <f t="shared" si="185"/>
        <v>832</v>
      </c>
      <c r="EF107" s="77">
        <f t="shared" si="186"/>
        <v>832</v>
      </c>
      <c r="EG107" s="77">
        <f t="shared" si="187"/>
        <v>832</v>
      </c>
      <c r="EH107" s="77">
        <f t="shared" si="188"/>
        <v>832</v>
      </c>
      <c r="EI107" s="77">
        <f t="shared" si="189"/>
        <v>832</v>
      </c>
      <c r="EJ107" s="77">
        <f t="shared" si="190"/>
        <v>832</v>
      </c>
      <c r="EK107" s="77">
        <f t="shared" si="191"/>
        <v>832</v>
      </c>
      <c r="EL107" s="77">
        <f t="shared" si="192"/>
        <v>832</v>
      </c>
      <c r="EM107" s="77">
        <f t="shared" si="193"/>
        <v>832</v>
      </c>
      <c r="EN107" s="77">
        <f t="shared" si="194"/>
        <v>832</v>
      </c>
      <c r="EO107" s="77">
        <f t="shared" si="195"/>
        <v>832</v>
      </c>
      <c r="EP107" s="77">
        <f t="shared" si="196"/>
        <v>832</v>
      </c>
      <c r="EQ107" s="77">
        <f t="shared" si="197"/>
        <v>832</v>
      </c>
      <c r="ER107" s="77">
        <f t="shared" si="198"/>
        <v>832</v>
      </c>
      <c r="ES107" s="77">
        <f t="shared" si="199"/>
        <v>832</v>
      </c>
      <c r="ET107" s="77">
        <f t="shared" si="200"/>
        <v>832</v>
      </c>
      <c r="EU107" s="77">
        <f t="shared" si="201"/>
        <v>832</v>
      </c>
      <c r="EV107" s="77">
        <f t="shared" si="202"/>
        <v>832</v>
      </c>
      <c r="EW107" s="77">
        <f t="shared" si="203"/>
        <v>832</v>
      </c>
      <c r="EX107" s="77">
        <f t="shared" si="204"/>
        <v>832</v>
      </c>
      <c r="EY107" s="77">
        <f t="shared" si="205"/>
        <v>832</v>
      </c>
      <c r="EZ107" s="77">
        <f t="shared" si="206"/>
        <v>832</v>
      </c>
      <c r="FA107" s="77">
        <f t="shared" si="207"/>
        <v>832</v>
      </c>
      <c r="FB107" s="77">
        <f t="shared" si="208"/>
        <v>832</v>
      </c>
      <c r="FC107" s="77">
        <f t="shared" si="209"/>
        <v>832</v>
      </c>
      <c r="FD107" s="77">
        <f t="shared" si="210"/>
        <v>832</v>
      </c>
      <c r="FE107" s="77">
        <f t="shared" si="211"/>
        <v>832</v>
      </c>
      <c r="FF107" s="77">
        <f t="shared" si="212"/>
        <v>832</v>
      </c>
      <c r="FG107" s="77">
        <f t="shared" si="213"/>
        <v>832</v>
      </c>
      <c r="FH107" s="77">
        <f t="shared" si="214"/>
        <v>832</v>
      </c>
      <c r="FI107" s="77">
        <f t="shared" si="215"/>
        <v>832</v>
      </c>
      <c r="FJ107" s="77">
        <f t="shared" si="216"/>
        <v>832</v>
      </c>
      <c r="FK107" s="77">
        <f t="shared" si="217"/>
        <v>832</v>
      </c>
      <c r="FL107" s="77">
        <f t="shared" si="218"/>
        <v>832</v>
      </c>
      <c r="FM107" s="77">
        <f t="shared" si="219"/>
        <v>832</v>
      </c>
      <c r="FN107" s="77">
        <f t="shared" si="220"/>
        <v>832</v>
      </c>
      <c r="FO107" s="77">
        <f t="shared" si="221"/>
        <v>832</v>
      </c>
      <c r="FP107" s="77">
        <f t="shared" si="222"/>
        <v>832</v>
      </c>
      <c r="FQ107" s="77">
        <f t="shared" si="223"/>
        <v>832</v>
      </c>
      <c r="FR107" s="77">
        <f t="shared" si="224"/>
        <v>832</v>
      </c>
      <c r="FS107" s="77">
        <f t="shared" si="225"/>
        <v>832</v>
      </c>
      <c r="FT107" s="77">
        <f t="shared" si="226"/>
        <v>832</v>
      </c>
      <c r="FU107" s="77">
        <f t="shared" si="227"/>
        <v>832</v>
      </c>
      <c r="FV107" s="77">
        <f t="shared" si="228"/>
        <v>832</v>
      </c>
      <c r="FW107" s="77">
        <f t="shared" si="229"/>
        <v>832</v>
      </c>
      <c r="FX107" s="77">
        <f t="shared" si="230"/>
        <v>832</v>
      </c>
      <c r="FY107" s="77">
        <f t="shared" si="231"/>
        <v>832</v>
      </c>
      <c r="FZ107" s="77">
        <f t="shared" si="232"/>
        <v>832</v>
      </c>
      <c r="GA107" s="77">
        <f t="shared" si="233"/>
        <v>832</v>
      </c>
      <c r="GB107" s="77">
        <f t="shared" si="234"/>
        <v>832</v>
      </c>
      <c r="GC107" s="77">
        <f t="shared" si="235"/>
        <v>832</v>
      </c>
      <c r="GD107" s="77">
        <f t="shared" si="236"/>
        <v>832</v>
      </c>
      <c r="GE107" s="77">
        <f t="shared" si="237"/>
        <v>832</v>
      </c>
      <c r="GF107" s="77">
        <f t="shared" si="238"/>
        <v>832</v>
      </c>
      <c r="GG107" s="77">
        <f t="shared" si="239"/>
        <v>832</v>
      </c>
      <c r="GH107" s="77">
        <f t="shared" si="240"/>
        <v>832</v>
      </c>
      <c r="GI107" s="77">
        <f t="shared" si="241"/>
        <v>832</v>
      </c>
      <c r="GJ107" s="77">
        <f t="shared" si="242"/>
        <v>832</v>
      </c>
      <c r="GK107" s="77">
        <f t="shared" si="243"/>
        <v>832</v>
      </c>
      <c r="GL107" s="77">
        <f t="shared" si="244"/>
        <v>832</v>
      </c>
      <c r="GM107" s="77">
        <f t="shared" si="245"/>
        <v>832</v>
      </c>
      <c r="GN107" s="77">
        <f t="shared" si="246"/>
        <v>832</v>
      </c>
      <c r="GO107" s="77">
        <f t="shared" si="247"/>
        <v>832</v>
      </c>
      <c r="GP107" s="77">
        <f t="shared" si="248"/>
        <v>832</v>
      </c>
      <c r="GQ107" s="77">
        <f t="shared" si="249"/>
        <v>832</v>
      </c>
      <c r="GR107" s="77">
        <f t="shared" si="250"/>
        <v>832</v>
      </c>
      <c r="GS107" s="202"/>
      <c r="GY107" s="186">
        <v>17</v>
      </c>
      <c r="GZ107" s="481">
        <f>IF(COUNTIF($I19:$GR19,GZ$12)=0,0,HLOOKUP(GZ$12,$I19:$GR$87,$HO106,FALSE))</f>
        <v>0</v>
      </c>
      <c r="HA107" s="481">
        <f>IF(COUNTIF($I19:$GR19,HA$12)=0,0,HLOOKUP(HA$12,$I19:$GR$87,$HO106,FALSE))</f>
        <v>25</v>
      </c>
      <c r="HB107" s="481">
        <f>IF(COUNTIF($I19:$GR19,HB$12)=0,0,HLOOKUP(HB$12,$I19:$GR$87,$HO106,FALSE))</f>
        <v>0</v>
      </c>
      <c r="HC107" s="481">
        <f>IF(COUNTIF($I19:$GR19,HC$12)=0,0,HLOOKUP(HC$12,$I19:$GR$87,$HO106,FALSE))</f>
        <v>0</v>
      </c>
      <c r="HD107" s="481">
        <f>IF(COUNTIF($I19:$GR19,HD$12)=0,0,HLOOKUP(HD$12,$I19:$GR$87,$HO106,FALSE))</f>
        <v>0</v>
      </c>
      <c r="HE107" s="481">
        <f>IF(COUNTIF($I19:$GR19,HE$12)=0,0,HLOOKUP(HE$12,$I19:$GR$87,$HO106,FALSE))</f>
        <v>0</v>
      </c>
      <c r="HF107" s="481">
        <f>IF(COUNTIF($I19:$GR19,"X")=0,0,HLOOKUP("X",$I19:$GR$87,$HO106,FALSE))</f>
        <v>107</v>
      </c>
      <c r="HG107" s="381"/>
      <c r="HH107" s="186" t="s">
        <v>125</v>
      </c>
      <c r="HI107" s="481">
        <f>IF(GZ107=0,0,IF(AND(GZ107&lt;&gt;0,HA107=0),SUM(INDEX($I19:$GR19,1,GZ107):INDEX($I19:$GR19,1,$HF107)),SUM(INDEX($I19:$GR19,1,GZ107):INDEX($I19:$GR19,1,HA107))))</f>
        <v>0</v>
      </c>
      <c r="HJ107" s="481">
        <f>IF(HA107=0,0,IF(AND(HA107&lt;&gt;0,HB107=0),SUM(INDEX($I19:$GR19,1,HA107):INDEX($I19:$GR19,1,$HF107)),SUM(INDEX($I19:$GR19,1,HA107):INDEX($I19:$GR19,1,HB107))))</f>
        <v>1173</v>
      </c>
      <c r="HK107" s="481">
        <f>IF(HB107=0,0,IF(AND(HB107&lt;&gt;0,HC107=0),SUM(INDEX($I19:$GR19,1,HB107):INDEX($I19:$GR19,1,$HF107)),SUM(INDEX($I19:$GR19,1,HB107):INDEX($I19:$GR19,1,HC107))))</f>
        <v>0</v>
      </c>
      <c r="HL107" s="481">
        <f>IF(HC107=0,0,IF(AND(HC107&lt;&gt;0,HD107=0),SUM(INDEX($I19:$GR19,1,HC107):INDEX($I19:$GR19,1,$HF107)),SUM(INDEX($I19:$GR19,1,HC107):INDEX($I19:$GR19,1,HD107))))</f>
        <v>0</v>
      </c>
      <c r="HM107" s="481">
        <f>IF(HD107=0,0,IF(AND(HD107&lt;&gt;0,HE107=0),SUM(INDEX($I19:$GR19,1,HD107):INDEX($I19:$GR19,1,$HF107)),SUM(INDEX($I19:$GR19,1,HD107):INDEX($I19:$GR19,1,HE107))))</f>
        <v>0</v>
      </c>
      <c r="HN107" s="481">
        <f>IF(HE107=0,0,IF(AND(HE107&lt;&gt;0,GZ107=0),SUM(INDEX($I19:$GR19,1,HE107):INDEX($I19:$GR19,1,$HF107)),SUM(INDEX($I19:$GR19,1,HE107):INDEX($I19:$GR19,1,GZ107))))</f>
        <v>0</v>
      </c>
      <c r="HO107" s="186">
        <v>68</v>
      </c>
      <c r="HP107" s="381"/>
      <c r="HQ107" s="521" t="s">
        <v>125</v>
      </c>
      <c r="HR107" s="435">
        <f>IF(AND(GZ107=0,HA107=0),0,IF(AND(GZ107=0,HA107&lt;&gt;0),COUNTIF(INDEX($I$3:$GR$79,$GY107,GZ107+1):INDEX($I$3:$GR$79,$GY107,HA107),"STK")+COUNTIF(INDEX($I$3:$GR$79,$GY107,GZ107+1):INDEX($I$3:$GR$79,$GY107,HA107),"SB"),IF(AND(GZ107&lt;&gt;0,HA107=0),COUNTIF(INDEX($I$3:$GR$79,$GY107,GZ107):INDEX($I$3:$GR$79,$GY107,HF107),"STK")+COUNTIF(INDEX($I$3:$GR$79,$GY107,GZ107):INDEX($I$3:$GR$79,$GY107,HF107),"SB"),COUNTIF(INDEX($I$3:$GR$79,$GY107,GZ107):INDEX($I$3:$GR$79,$GY107,HA107),"STK")+COUNTIF(INDEX($I$3:$GR$79,$GY107,GZ107):INDEX($I$3:$GR$79,$GY107,HA107),"SB"))))</f>
        <v>0</v>
      </c>
      <c r="HS107" s="405">
        <f>IF(AND(HA107=0,HB107=0),0,IF(AND(HA107=0,HB107&lt;&gt;0),COUNTIF(INDEX($I$3:$GR$79,$GY107,HA107+1):INDEX($I$3:$GR$79,$GY107,HB107),"STK")+COUNTIF(INDEX($I$3:$GR$79,$GY107,HA107+1):INDEX($I$3:$GR$79,$GY107,HB107),"SB"),IF(AND(HA107&lt;&gt;0,HB107=0),COUNTIF(INDEX($I$3:$GR$79,$GY107,HA107):INDEX($I$3:$GR$79,$GY107,HF107),"STK")+COUNTIF(INDEX($I$3:$GR$79,$GY107,HA107):INDEX($I$3:$GR$79,$GY107,HF107),"SB"),COUNTIF(INDEX($I$3:$GR$79,$GY107,HA107):INDEX($I$3:$GR$79,$GY107,HB107),"STK")+COUNTIF(INDEX($I$3:$GR$79,$GY107,HA107):INDEX($I$3:$GR$79,$GY107,HB107),"SB"))))</f>
        <v>23</v>
      </c>
      <c r="HT107" s="406">
        <f>IF(AND(HB107=0,HC107=0),0,IF(AND(HB107=0,HC107&lt;&gt;0),COUNTIF(INDEX($I$3:$GR$79,$GY107,HB107+1):INDEX($I$3:$GR$79,$GY107,HC107),"STK")+COUNTIF(INDEX($I$3:$GR$79,$GY107,HB107+1):INDEX($I$3:$GR$79,$GY107,HC107),"SB"),IF(AND(HB107&lt;&gt;0,HC107=0),COUNTIF(INDEX($I$3:$GR$79,$GY107,HB107):INDEX($I$3:$GR$79,$GY107,HF107),"STK")+COUNTIF(INDEX($I$3:$GR$79,$GY107,HB107):INDEX($I$3:$GR$79,$GY107,HF107),"SB"),COUNTIF(INDEX($I$3:$GR$79,$GY107,HB107):INDEX($I$3:$GR$79,$GY107,HC107),"STK")+COUNTIF(INDEX($I$3:$GR$79,$GY107,HB107):INDEX($I$3:$GR$79,$GY107,HC107),"SB"))))</f>
        <v>0</v>
      </c>
      <c r="HU107" s="405">
        <f>IF(AND(HC107=0,HD107=0),0,IF(AND(HC107=0,HD107&lt;&gt;0),COUNTIF(INDEX($I$3:$GR$79,$GY107,HC107+1):INDEX($I$3:$GR$79,$GY107,HD107),"STK")+COUNTIF(INDEX($I$3:$GR$79,$GY107,HC107+1):INDEX($I$3:$GR$79,$GY107,HD107),"SB"),IF(AND(HC107&lt;&gt;0,HD107=0),COUNTIF(INDEX($I$3:$GR$79,$GY107,HC107):INDEX($I$3:$GR$79,$GY107,HF107),"STK")+COUNTIF(INDEX($I$3:$GR$79,$GY107,HC107):INDEX($I$3:$GR$79,$GY107,HF107),"SB"),COUNTIF(INDEX($I$3:$GR$79,$GY107,HC107):INDEX($I$3:$GR$79,$GY107,HD107),"STK")+COUNTIF(INDEX($I$3:$GR$79,$GY107,HC107):INDEX($I$3:$GR$79,$GY107,HD107),"SB"))))</f>
        <v>0</v>
      </c>
      <c r="HV107" s="701">
        <f>IF(AND(HD107=0,HE107=0),0,IF(AND(HD107=0,HE107&lt;&gt;0),COUNTIF(INDEX($I$3:$GR$79,$GY107,HD107+1):INDEX($I$3:$GR$79,$GY107,HE107),"STK")+COUNTIF(INDEX($I$3:$GR$79,$GY107,HD107+1):INDEX($I$3:$GR$79,$GY107,HE107),"SB"),IF(AND(HD107&lt;&gt;0,HE107=0),COUNTIF(INDEX($I$3:$GR$79,$GY107,HD107):INDEX($I$3:$GR$79,$GY107,HF107),"STK")+COUNTIF(INDEX($I$3:$GR$79,$GY107,HD107):INDEX($I$3:$GR$79,$GY107,HF107),"SB"),COUNTIF(INDEX($I$3:$GR$79,$GY107,HD107):INDEX($I$3:$GR$79,$GY107,HE107),"STK")+COUNTIF(INDEX($I$3:$GR$79,$GY107,HD107):INDEX($I$3:$GR$79,$GY107,HE107),"SB"))))</f>
        <v>0</v>
      </c>
      <c r="HW107" s="405">
        <f>IF(AND(HE107=0,GZ107=0),0,IF(AND(HE107=0,GZ107&lt;&gt;0),COUNTIF(INDEX($I$3:$GR$79,$GY107,HE107+1):INDEX($I$3:$GR$79,$GY107,GZ107),"STK")+COUNTIF(INDEX($I$3:$GR$79,$GY107,HE107+1):INDEX($I$3:$GR$79,$GY107,GZ107),"SB"),IF(AND(HE107&lt;&gt;0,GZ107=0),COUNTIF(INDEX($I$3:$GR$79,$GY107,HE107):INDEX($I$3:$GR$79,$GY107,HF107),"STK")+COUNTIF(INDEX($I$3:$GR$79,$GY107,HE107):INDEX($I$3:$GR$79,$GY107,HF107),"SB"),COUNTIF(INDEX($I$3:$GR$79,$GY107,HE107):INDEX($I$3:$GR$79,$GY107,GZ107),"STK")+COUNTIF(INDEX($I$3:$GR$79,$GY107,HE107):INDEX($I$3:$GR$79,$GY107,GZ107),"SB"))))</f>
        <v>0</v>
      </c>
      <c r="HX107" s="382">
        <f t="shared" si="60"/>
        <v>23</v>
      </c>
      <c r="HY107" s="186" t="s">
        <v>125</v>
      </c>
      <c r="HZ107" s="481">
        <f t="shared" si="66"/>
        <v>0</v>
      </c>
      <c r="IA107" s="481">
        <f t="shared" si="67"/>
        <v>54</v>
      </c>
      <c r="IB107" s="481">
        <f t="shared" si="68"/>
        <v>0</v>
      </c>
      <c r="IC107" s="481">
        <f t="shared" si="69"/>
        <v>0</v>
      </c>
      <c r="ID107" s="481">
        <f t="shared" si="70"/>
        <v>0</v>
      </c>
      <c r="IE107" s="481">
        <f t="shared" si="71"/>
        <v>0</v>
      </c>
    </row>
    <row r="108" spans="1:239" x14ac:dyDescent="0.2">
      <c r="E108" s="58"/>
      <c r="F108" s="480"/>
      <c r="G108" s="1040"/>
      <c r="H108" s="209" t="s">
        <v>112</v>
      </c>
      <c r="I108" s="229"/>
      <c r="J108" s="230"/>
      <c r="K108" s="231"/>
      <c r="N108" s="180">
        <v>353</v>
      </c>
      <c r="O108" s="140"/>
      <c r="P108" s="123">
        <v>200</v>
      </c>
      <c r="Q108" s="12"/>
      <c r="R108" s="129" t="str">
        <f t="shared" si="72"/>
        <v>V10</v>
      </c>
      <c r="S108" s="465" t="s">
        <v>379</v>
      </c>
      <c r="T108" s="417">
        <f t="shared" si="251"/>
        <v>553</v>
      </c>
      <c r="U108" s="418">
        <v>361</v>
      </c>
      <c r="V108" s="77">
        <f t="shared" si="252"/>
        <v>553</v>
      </c>
      <c r="W108" s="77">
        <f t="shared" ref="W108" si="254">IF(LEFT(W6,1)="V",$S$101,IF(ISNUMBER(W6),V108-W6,V108))</f>
        <v>548</v>
      </c>
      <c r="X108" s="77">
        <f t="shared" si="74"/>
        <v>548</v>
      </c>
      <c r="Y108" s="77">
        <f t="shared" si="75"/>
        <v>548</v>
      </c>
      <c r="Z108" s="77">
        <f t="shared" si="76"/>
        <v>548</v>
      </c>
      <c r="AA108" s="77">
        <f t="shared" si="77"/>
        <v>548</v>
      </c>
      <c r="AB108" s="77">
        <f t="shared" si="78"/>
        <v>539</v>
      </c>
      <c r="AC108" s="77">
        <f t="shared" si="79"/>
        <v>532</v>
      </c>
      <c r="AD108" s="77">
        <f t="shared" si="80"/>
        <v>532</v>
      </c>
      <c r="AE108" s="77">
        <f t="shared" si="81"/>
        <v>516</v>
      </c>
      <c r="AF108" s="77">
        <f t="shared" si="82"/>
        <v>500</v>
      </c>
      <c r="AG108" s="77">
        <f t="shared" si="83"/>
        <v>484</v>
      </c>
      <c r="AH108" s="77">
        <f t="shared" si="84"/>
        <v>468</v>
      </c>
      <c r="AI108" s="77">
        <f t="shared" si="85"/>
        <v>1200</v>
      </c>
      <c r="AJ108" s="77">
        <f t="shared" si="86"/>
        <v>1200</v>
      </c>
      <c r="AK108" s="77">
        <f t="shared" si="87"/>
        <v>1200</v>
      </c>
      <c r="AL108" s="77">
        <f t="shared" si="88"/>
        <v>1200</v>
      </c>
      <c r="AM108" s="77">
        <f t="shared" si="89"/>
        <v>1200</v>
      </c>
      <c r="AN108" s="77">
        <f t="shared" si="90"/>
        <v>1200</v>
      </c>
      <c r="AO108" s="77">
        <f t="shared" si="91"/>
        <v>1200</v>
      </c>
      <c r="AP108" s="77">
        <f t="shared" si="92"/>
        <v>1177</v>
      </c>
      <c r="AQ108" s="77">
        <f t="shared" si="93"/>
        <v>1154</v>
      </c>
      <c r="AR108" s="77">
        <f t="shared" si="94"/>
        <v>1131</v>
      </c>
      <c r="AS108" s="77">
        <f t="shared" si="95"/>
        <v>1108</v>
      </c>
      <c r="AT108" s="77">
        <f t="shared" si="96"/>
        <v>1085</v>
      </c>
      <c r="AU108" s="77">
        <f t="shared" si="97"/>
        <v>1084</v>
      </c>
      <c r="AV108" s="77">
        <f t="shared" si="98"/>
        <v>1024</v>
      </c>
      <c r="AW108" s="77">
        <f t="shared" si="99"/>
        <v>964</v>
      </c>
      <c r="AX108" s="77">
        <f t="shared" si="100"/>
        <v>904</v>
      </c>
      <c r="AY108" s="77">
        <f t="shared" si="101"/>
        <v>844</v>
      </c>
      <c r="AZ108" s="77">
        <f t="shared" si="102"/>
        <v>843</v>
      </c>
      <c r="BA108" s="77">
        <f t="shared" si="103"/>
        <v>820</v>
      </c>
      <c r="BB108" s="77">
        <f t="shared" si="104"/>
        <v>797</v>
      </c>
      <c r="BC108" s="77">
        <f t="shared" si="105"/>
        <v>774</v>
      </c>
      <c r="BD108" s="77">
        <f t="shared" si="106"/>
        <v>751</v>
      </c>
      <c r="BE108" s="77">
        <f t="shared" si="107"/>
        <v>751</v>
      </c>
      <c r="BF108" s="77">
        <f t="shared" si="108"/>
        <v>751</v>
      </c>
      <c r="BG108" s="77">
        <f t="shared" si="109"/>
        <v>751</v>
      </c>
      <c r="BH108" s="77">
        <f t="shared" si="110"/>
        <v>751</v>
      </c>
      <c r="BI108" s="77">
        <f t="shared" si="111"/>
        <v>751</v>
      </c>
      <c r="BJ108" s="77">
        <f t="shared" si="112"/>
        <v>728</v>
      </c>
      <c r="BK108" s="77">
        <f t="shared" si="113"/>
        <v>705</v>
      </c>
      <c r="BL108" s="77">
        <f t="shared" si="114"/>
        <v>682</v>
      </c>
      <c r="BM108" s="77">
        <f t="shared" si="115"/>
        <v>659</v>
      </c>
      <c r="BN108" s="77">
        <f t="shared" si="116"/>
        <v>636</v>
      </c>
      <c r="BO108" s="77">
        <f t="shared" si="117"/>
        <v>613</v>
      </c>
      <c r="BP108" s="77">
        <f t="shared" si="118"/>
        <v>590</v>
      </c>
      <c r="BQ108" s="77">
        <f t="shared" si="119"/>
        <v>567</v>
      </c>
      <c r="BR108" s="77">
        <f t="shared" si="120"/>
        <v>544</v>
      </c>
      <c r="BS108" s="77">
        <f t="shared" si="121"/>
        <v>521</v>
      </c>
      <c r="BT108" s="77">
        <f t="shared" si="122"/>
        <v>498</v>
      </c>
      <c r="BU108" s="77">
        <f t="shared" si="123"/>
        <v>475</v>
      </c>
      <c r="BV108" s="77">
        <f t="shared" si="124"/>
        <v>452</v>
      </c>
      <c r="BW108" s="77">
        <f t="shared" si="125"/>
        <v>451</v>
      </c>
      <c r="BX108" s="77">
        <f t="shared" si="126"/>
        <v>391</v>
      </c>
      <c r="BY108" s="77">
        <f t="shared" si="127"/>
        <v>331</v>
      </c>
      <c r="BZ108" s="77">
        <f t="shared" si="128"/>
        <v>271</v>
      </c>
      <c r="CA108" s="77">
        <f t="shared" si="129"/>
        <v>211</v>
      </c>
      <c r="CB108" s="77">
        <f t="shared" si="130"/>
        <v>210</v>
      </c>
      <c r="CC108" s="77">
        <f t="shared" si="131"/>
        <v>187</v>
      </c>
      <c r="CD108" s="77">
        <f t="shared" si="132"/>
        <v>164</v>
      </c>
      <c r="CE108" s="77">
        <f t="shared" si="133"/>
        <v>141</v>
      </c>
      <c r="CF108" s="77">
        <f t="shared" si="134"/>
        <v>118</v>
      </c>
      <c r="CG108" s="77">
        <f t="shared" si="135"/>
        <v>95</v>
      </c>
      <c r="CH108" s="77">
        <f t="shared" si="136"/>
        <v>72</v>
      </c>
      <c r="CI108" s="77">
        <f t="shared" si="137"/>
        <v>49</v>
      </c>
      <c r="CJ108" s="77">
        <f t="shared" si="138"/>
        <v>26</v>
      </c>
      <c r="CK108" s="77">
        <f t="shared" si="139"/>
        <v>3</v>
      </c>
      <c r="CL108" s="77">
        <f t="shared" si="140"/>
        <v>3</v>
      </c>
      <c r="CM108" s="77">
        <f t="shared" si="141"/>
        <v>3</v>
      </c>
      <c r="CN108" s="77">
        <f t="shared" si="142"/>
        <v>3</v>
      </c>
      <c r="CO108" s="77">
        <f t="shared" si="143"/>
        <v>3</v>
      </c>
      <c r="CP108" s="77">
        <f t="shared" si="144"/>
        <v>3</v>
      </c>
      <c r="CQ108" s="77">
        <f t="shared" si="145"/>
        <v>3</v>
      </c>
      <c r="CR108" s="77">
        <f t="shared" si="146"/>
        <v>3</v>
      </c>
      <c r="CS108" s="77">
        <f t="shared" si="147"/>
        <v>3</v>
      </c>
      <c r="CT108" s="77">
        <f t="shared" si="148"/>
        <v>3</v>
      </c>
      <c r="CU108" s="77">
        <f t="shared" si="149"/>
        <v>3</v>
      </c>
      <c r="CV108" s="77">
        <f t="shared" si="150"/>
        <v>3</v>
      </c>
      <c r="CW108" s="77">
        <f t="shared" si="151"/>
        <v>3</v>
      </c>
      <c r="CX108" s="77">
        <f t="shared" si="152"/>
        <v>3</v>
      </c>
      <c r="CY108" s="77">
        <f t="shared" si="153"/>
        <v>3</v>
      </c>
      <c r="CZ108" s="77">
        <f t="shared" si="154"/>
        <v>1200</v>
      </c>
      <c r="DA108" s="77">
        <f t="shared" si="155"/>
        <v>1200</v>
      </c>
      <c r="DB108" s="77">
        <f t="shared" si="156"/>
        <v>1200</v>
      </c>
      <c r="DC108" s="77">
        <f t="shared" si="157"/>
        <v>1200</v>
      </c>
      <c r="DD108" s="77">
        <f t="shared" si="158"/>
        <v>1200</v>
      </c>
      <c r="DE108" s="77">
        <f t="shared" si="159"/>
        <v>1200</v>
      </c>
      <c r="DF108" s="77">
        <f t="shared" si="160"/>
        <v>1200</v>
      </c>
      <c r="DG108" s="77">
        <f t="shared" si="161"/>
        <v>1200</v>
      </c>
      <c r="DH108" s="77">
        <f t="shared" si="162"/>
        <v>1200</v>
      </c>
      <c r="DI108" s="77">
        <f t="shared" si="163"/>
        <v>1200</v>
      </c>
      <c r="DJ108" s="77">
        <f t="shared" si="164"/>
        <v>1200</v>
      </c>
      <c r="DK108" s="77">
        <f t="shared" si="165"/>
        <v>1177</v>
      </c>
      <c r="DL108" s="77">
        <f t="shared" si="166"/>
        <v>1154</v>
      </c>
      <c r="DM108" s="77">
        <f t="shared" si="167"/>
        <v>1131</v>
      </c>
      <c r="DN108" s="77">
        <f t="shared" si="168"/>
        <v>1108</v>
      </c>
      <c r="DO108" s="77">
        <f t="shared" si="169"/>
        <v>1085</v>
      </c>
      <c r="DP108" s="77">
        <f t="shared" si="170"/>
        <v>1062</v>
      </c>
      <c r="DQ108" s="77">
        <f t="shared" si="171"/>
        <v>1039</v>
      </c>
      <c r="DR108" s="77">
        <f t="shared" si="172"/>
        <v>1016</v>
      </c>
      <c r="DS108" s="77">
        <f t="shared" si="173"/>
        <v>993</v>
      </c>
      <c r="DT108" s="77">
        <f t="shared" si="174"/>
        <v>970</v>
      </c>
      <c r="DU108" s="77">
        <f t="shared" si="175"/>
        <v>947</v>
      </c>
      <c r="DV108" s="77">
        <f t="shared" si="176"/>
        <v>924</v>
      </c>
      <c r="DW108" s="77">
        <f t="shared" si="177"/>
        <v>901</v>
      </c>
      <c r="DX108" s="77">
        <f t="shared" si="178"/>
        <v>878</v>
      </c>
      <c r="DY108" s="77">
        <f t="shared" si="179"/>
        <v>855</v>
      </c>
      <c r="DZ108" s="77">
        <f t="shared" si="180"/>
        <v>832</v>
      </c>
      <c r="EA108" s="77">
        <f t="shared" si="181"/>
        <v>809</v>
      </c>
      <c r="EB108" s="77">
        <f t="shared" si="182"/>
        <v>786</v>
      </c>
      <c r="EC108" s="77">
        <f t="shared" si="183"/>
        <v>763</v>
      </c>
      <c r="ED108" s="77">
        <f t="shared" si="184"/>
        <v>740</v>
      </c>
      <c r="EE108" s="77">
        <f t="shared" si="185"/>
        <v>717</v>
      </c>
      <c r="EF108" s="77">
        <f t="shared" si="186"/>
        <v>694</v>
      </c>
      <c r="EG108" s="77">
        <f t="shared" si="187"/>
        <v>671</v>
      </c>
      <c r="EH108" s="77">
        <f t="shared" si="188"/>
        <v>648</v>
      </c>
      <c r="EI108" s="77">
        <f t="shared" si="189"/>
        <v>625</v>
      </c>
      <c r="EJ108" s="77">
        <f t="shared" si="190"/>
        <v>602</v>
      </c>
      <c r="EK108" s="77">
        <f t="shared" si="191"/>
        <v>579</v>
      </c>
      <c r="EL108" s="77">
        <f t="shared" si="192"/>
        <v>556</v>
      </c>
      <c r="EM108" s="77">
        <f t="shared" si="193"/>
        <v>533</v>
      </c>
      <c r="EN108" s="77">
        <f t="shared" si="194"/>
        <v>510</v>
      </c>
      <c r="EO108" s="77">
        <f t="shared" si="195"/>
        <v>487</v>
      </c>
      <c r="EP108" s="77">
        <f t="shared" si="196"/>
        <v>464</v>
      </c>
      <c r="EQ108" s="77">
        <f t="shared" si="197"/>
        <v>441</v>
      </c>
      <c r="ER108" s="77">
        <f t="shared" si="198"/>
        <v>418</v>
      </c>
      <c r="ES108" s="77">
        <f t="shared" si="199"/>
        <v>395</v>
      </c>
      <c r="ET108" s="77">
        <f t="shared" si="200"/>
        <v>372</v>
      </c>
      <c r="EU108" s="77">
        <f t="shared" si="201"/>
        <v>1200</v>
      </c>
      <c r="EV108" s="77">
        <f t="shared" si="202"/>
        <v>1200</v>
      </c>
      <c r="EW108" s="77">
        <f t="shared" si="203"/>
        <v>1200</v>
      </c>
      <c r="EX108" s="77">
        <f t="shared" si="204"/>
        <v>1200</v>
      </c>
      <c r="EY108" s="77">
        <f t="shared" si="205"/>
        <v>1200</v>
      </c>
      <c r="EZ108" s="77">
        <f t="shared" si="206"/>
        <v>1200</v>
      </c>
      <c r="FA108" s="77">
        <f t="shared" si="207"/>
        <v>1177</v>
      </c>
      <c r="FB108" s="77">
        <f t="shared" si="208"/>
        <v>1154</v>
      </c>
      <c r="FC108" s="77">
        <f t="shared" si="209"/>
        <v>1131</v>
      </c>
      <c r="FD108" s="77">
        <f t="shared" si="210"/>
        <v>1108</v>
      </c>
      <c r="FE108" s="77">
        <f t="shared" si="211"/>
        <v>1085</v>
      </c>
      <c r="FF108" s="77">
        <f t="shared" si="212"/>
        <v>1062</v>
      </c>
      <c r="FG108" s="77">
        <f t="shared" si="213"/>
        <v>1039</v>
      </c>
      <c r="FH108" s="77">
        <f t="shared" si="214"/>
        <v>1016</v>
      </c>
      <c r="FI108" s="77">
        <f t="shared" si="215"/>
        <v>993</v>
      </c>
      <c r="FJ108" s="77">
        <f t="shared" si="216"/>
        <v>970</v>
      </c>
      <c r="FK108" s="77">
        <f t="shared" si="217"/>
        <v>947</v>
      </c>
      <c r="FL108" s="77">
        <f t="shared" si="218"/>
        <v>924</v>
      </c>
      <c r="FM108" s="77">
        <f t="shared" si="219"/>
        <v>901</v>
      </c>
      <c r="FN108" s="77">
        <f t="shared" si="220"/>
        <v>878</v>
      </c>
      <c r="FO108" s="77">
        <f t="shared" si="221"/>
        <v>855</v>
      </c>
      <c r="FP108" s="77">
        <f t="shared" si="222"/>
        <v>832</v>
      </c>
      <c r="FQ108" s="77">
        <f t="shared" si="223"/>
        <v>809</v>
      </c>
      <c r="FR108" s="77">
        <f t="shared" si="224"/>
        <v>786</v>
      </c>
      <c r="FS108" s="77">
        <f t="shared" si="225"/>
        <v>763</v>
      </c>
      <c r="FT108" s="77">
        <f t="shared" si="226"/>
        <v>740</v>
      </c>
      <c r="FU108" s="77">
        <f t="shared" si="227"/>
        <v>717</v>
      </c>
      <c r="FV108" s="77">
        <f t="shared" si="228"/>
        <v>694</v>
      </c>
      <c r="FW108" s="77">
        <f t="shared" si="229"/>
        <v>671</v>
      </c>
      <c r="FX108" s="77">
        <f t="shared" si="230"/>
        <v>648</v>
      </c>
      <c r="FY108" s="77">
        <f t="shared" si="231"/>
        <v>625</v>
      </c>
      <c r="FZ108" s="77">
        <f t="shared" si="232"/>
        <v>602</v>
      </c>
      <c r="GA108" s="77">
        <f t="shared" si="233"/>
        <v>579</v>
      </c>
      <c r="GB108" s="77">
        <f t="shared" si="234"/>
        <v>556</v>
      </c>
      <c r="GC108" s="77">
        <f t="shared" si="235"/>
        <v>533</v>
      </c>
      <c r="GD108" s="77">
        <f t="shared" si="236"/>
        <v>510</v>
      </c>
      <c r="GE108" s="77">
        <f t="shared" si="237"/>
        <v>487</v>
      </c>
      <c r="GF108" s="77">
        <f t="shared" si="238"/>
        <v>464</v>
      </c>
      <c r="GG108" s="77">
        <f t="shared" si="239"/>
        <v>441</v>
      </c>
      <c r="GH108" s="77">
        <f t="shared" si="240"/>
        <v>418</v>
      </c>
      <c r="GI108" s="77">
        <f t="shared" si="241"/>
        <v>395</v>
      </c>
      <c r="GJ108" s="77">
        <f t="shared" si="242"/>
        <v>372</v>
      </c>
      <c r="GK108" s="77">
        <f t="shared" si="243"/>
        <v>349</v>
      </c>
      <c r="GL108" s="77">
        <f t="shared" si="244"/>
        <v>326</v>
      </c>
      <c r="GM108" s="77">
        <f t="shared" si="245"/>
        <v>303</v>
      </c>
      <c r="GN108" s="77">
        <f t="shared" si="246"/>
        <v>280</v>
      </c>
      <c r="GO108" s="77">
        <f t="shared" si="247"/>
        <v>280</v>
      </c>
      <c r="GP108" s="77">
        <f t="shared" si="248"/>
        <v>280</v>
      </c>
      <c r="GQ108" s="77">
        <f t="shared" si="249"/>
        <v>280</v>
      </c>
      <c r="GR108" s="77">
        <f t="shared" si="250"/>
        <v>280</v>
      </c>
      <c r="GS108" s="202"/>
      <c r="GY108" s="186">
        <v>18</v>
      </c>
      <c r="GZ108" s="481">
        <f>IF(COUNTIF($I20:$GR20,GZ$12)=0,0,HLOOKUP(GZ$12,$I20:$GR$87,$HO107,FALSE))</f>
        <v>0</v>
      </c>
      <c r="HA108" s="481">
        <f>IF(COUNTIF($I20:$GR20,HA$12)=0,0,HLOOKUP(HA$12,$I20:$GR$87,$HO107,FALSE))</f>
        <v>49</v>
      </c>
      <c r="HB108" s="481">
        <f>IF(COUNTIF($I20:$GR20,HB$12)=0,0,HLOOKUP(HB$12,$I20:$GR$87,$HO107,FALSE))</f>
        <v>108</v>
      </c>
      <c r="HC108" s="481">
        <f>IF(COUNTIF($I20:$GR20,HC$12)=0,0,HLOOKUP(HC$12,$I20:$GR$87,$HO107,FALSE))</f>
        <v>166</v>
      </c>
      <c r="HD108" s="481">
        <f>IF(COUNTIF($I20:$GR20,HD$12)=0,0,HLOOKUP(HD$12,$I20:$GR$87,$HO107,FALSE))</f>
        <v>0</v>
      </c>
      <c r="HE108" s="481">
        <f>IF(COUNTIF($I20:$GR20,HE$12)=0,0,HLOOKUP(HE$12,$I20:$GR$87,$HO107,FALSE))</f>
        <v>0</v>
      </c>
      <c r="HF108" s="481">
        <f>IF(COUNTIF($I20:$GR20,"X")=0,0,HLOOKUP("X",$I20:$GR$87,$HO107,FALSE))</f>
        <v>189</v>
      </c>
      <c r="HG108" s="381"/>
      <c r="HH108" s="186" t="s">
        <v>126</v>
      </c>
      <c r="HI108" s="481">
        <f>IF(GZ108=0,0,IF(AND(GZ108&lt;&gt;0,HA108=0),SUM(INDEX($I20:$GR20,1,GZ108):INDEX($I20:$GR20,1,$HF108)),SUM(INDEX($I20:$GR20,1,GZ108):INDEX($I20:$GR20,1,HA108))))</f>
        <v>0</v>
      </c>
      <c r="HJ108" s="481">
        <f>IF(HA108=0,0,IF(AND(HA108&lt;&gt;0,HB108=0),SUM(INDEX($I20:$GR20,1,HA108):INDEX($I20:$GR20,1,$HF108)),SUM(INDEX($I20:$GR20,1,HA108):INDEX($I20:$GR20,1,HB108))))</f>
        <v>1070</v>
      </c>
      <c r="HK108" s="481">
        <f>IF(HB108=0,0,IF(AND(HB108&lt;&gt;0,HC108=0),SUM(INDEX($I20:$GR20,1,HB108):INDEX($I20:$GR20,1,$HF108)),SUM(INDEX($I20:$GR20,1,HB108):INDEX($I20:$GR20,1,HC108))))</f>
        <v>1127</v>
      </c>
      <c r="HL108" s="481">
        <f>IF(HC108=0,0,IF(AND(HC108&lt;&gt;0,HD108=0),SUM(INDEX($I20:$GR20,1,HC108):INDEX($I20:$GR20,1,$HF108)),SUM(INDEX($I20:$GR20,1,HC108):INDEX($I20:$GR20,1,HD108))))</f>
        <v>391</v>
      </c>
      <c r="HM108" s="481">
        <f>IF(HD108=0,0,IF(AND(HD108&lt;&gt;0,HE108=0),SUM(INDEX($I20:$GR20,1,HD108):INDEX($I20:$GR20,1,$HF108)),SUM(INDEX($I20:$GR20,1,HD108):INDEX($I20:$GR20,1,HE108))))</f>
        <v>0</v>
      </c>
      <c r="HN108" s="481">
        <f>IF(HE108=0,0,IF(AND(HE108&lt;&gt;0,GZ108=0),SUM(INDEX($I20:$GR20,1,HE108):INDEX($I20:$GR20,1,$HF108)),SUM(INDEX($I20:$GR20,1,HE108):INDEX($I20:$GR20,1,GZ108))))</f>
        <v>0</v>
      </c>
      <c r="HO108" s="186">
        <v>67</v>
      </c>
      <c r="HP108" s="381"/>
      <c r="HQ108" s="521" t="s">
        <v>126</v>
      </c>
      <c r="HR108" s="435">
        <f>IF(AND(GZ108=0,HA108=0),0,IF(AND(GZ108=0,HA108&lt;&gt;0),COUNTIF(INDEX($I$3:$GR$79,$GY108,GZ108+1):INDEX($I$3:$GR$79,$GY108,HA108),"STK")+COUNTIF(INDEX($I$3:$GR$79,$GY108,GZ108+1):INDEX($I$3:$GR$79,$GY108,HA108),"SB"),IF(AND(GZ108&lt;&gt;0,HA108=0),COUNTIF(INDEX($I$3:$GR$79,$GY108,GZ108):INDEX($I$3:$GR$79,$GY108,HF108),"STK")+COUNTIF(INDEX($I$3:$GR$79,$GY108,GZ108):INDEX($I$3:$GR$79,$GY108,HF108),"SB"),COUNTIF(INDEX($I$3:$GR$79,$GY108,GZ108):INDEX($I$3:$GR$79,$GY108,HA108),"STK")+COUNTIF(INDEX($I$3:$GR$79,$GY108,GZ108):INDEX($I$3:$GR$79,$GY108,HA108),"SB"))))</f>
        <v>0</v>
      </c>
      <c r="HS108" s="405">
        <f>IF(AND(HA108=0,HB108=0),0,IF(AND(HA108=0,HB108&lt;&gt;0),COUNTIF(INDEX($I$3:$GR$79,$GY108,HA108+1):INDEX($I$3:$GR$79,$GY108,HB108),"STK")+COUNTIF(INDEX($I$3:$GR$79,$GY108,HA108+1):INDEX($I$3:$GR$79,$GY108,HB108),"SB"),IF(AND(HA108&lt;&gt;0,HB108=0),COUNTIF(INDEX($I$3:$GR$79,$GY108,HA108):INDEX($I$3:$GR$79,$GY108,HF108),"STK")+COUNTIF(INDEX($I$3:$GR$79,$GY108,HA108):INDEX($I$3:$GR$79,$GY108,HF108),"SB"),COUNTIF(INDEX($I$3:$GR$79,$GY108,HA108):INDEX($I$3:$GR$79,$GY108,HB108),"STK")+COUNTIF(INDEX($I$3:$GR$79,$GY108,HA108):INDEX($I$3:$GR$79,$GY108,HB108),"SB"))))</f>
        <v>0</v>
      </c>
      <c r="HT108" s="406">
        <f>IF(AND(HB108=0,HC108=0),0,IF(AND(HB108=0,HC108&lt;&gt;0),COUNTIF(INDEX($I$3:$GR$79,$GY108,HB108+1):INDEX($I$3:$GR$79,$GY108,HC108),"STK")+COUNTIF(INDEX($I$3:$GR$79,$GY108,HB108+1):INDEX($I$3:$GR$79,$GY108,HC108),"SB"),IF(AND(HB108&lt;&gt;0,HC108=0),COUNTIF(INDEX($I$3:$GR$79,$GY108,HB108):INDEX($I$3:$GR$79,$GY108,HF108),"STK")+COUNTIF(INDEX($I$3:$GR$79,$GY108,HB108):INDEX($I$3:$GR$79,$GY108,HF108),"SB"),COUNTIF(INDEX($I$3:$GR$79,$GY108,HB108):INDEX($I$3:$GR$79,$GY108,HC108),"STK")+COUNTIF(INDEX($I$3:$GR$79,$GY108,HB108):INDEX($I$3:$GR$79,$GY108,HC108),"SB"))))</f>
        <v>4</v>
      </c>
      <c r="HU108" s="405">
        <f>IF(AND(HC108=0,HD108=0),0,IF(AND(HC108=0,HD108&lt;&gt;0),COUNTIF(INDEX($I$3:$GR$79,$GY108,HC108+1):INDEX($I$3:$GR$79,$GY108,HD108),"STK")+COUNTIF(INDEX($I$3:$GR$79,$GY108,HC108+1):INDEX($I$3:$GR$79,$GY108,HD108),"SB"),IF(AND(HC108&lt;&gt;0,HD108=0),COUNTIF(INDEX($I$3:$GR$79,$GY108,HC108):INDEX($I$3:$GR$79,$GY108,HF108),"STK")+COUNTIF(INDEX($I$3:$GR$79,$GY108,HC108):INDEX($I$3:$GR$79,$GY108,HF108),"SB"),COUNTIF(INDEX($I$3:$GR$79,$GY108,HC108):INDEX($I$3:$GR$79,$GY108,HD108),"STK")+COUNTIF(INDEX($I$3:$GR$79,$GY108,HC108):INDEX($I$3:$GR$79,$GY108,HD108),"SB"))))</f>
        <v>0</v>
      </c>
      <c r="HV108" s="701">
        <f>IF(AND(HD108=0,HE108=0),0,IF(AND(HD108=0,HE108&lt;&gt;0),COUNTIF(INDEX($I$3:$GR$79,$GY108,HD108+1):INDEX($I$3:$GR$79,$GY108,HE108),"STK")+COUNTIF(INDEX($I$3:$GR$79,$GY108,HD108+1):INDEX($I$3:$GR$79,$GY108,HE108),"SB"),IF(AND(HD108&lt;&gt;0,HE108=0),COUNTIF(INDEX($I$3:$GR$79,$GY108,HD108):INDEX($I$3:$GR$79,$GY108,HF108),"STK")+COUNTIF(INDEX($I$3:$GR$79,$GY108,HD108):INDEX($I$3:$GR$79,$GY108,HF108),"SB"),COUNTIF(INDEX($I$3:$GR$79,$GY108,HD108):INDEX($I$3:$GR$79,$GY108,HE108),"STK")+COUNTIF(INDEX($I$3:$GR$79,$GY108,HD108):INDEX($I$3:$GR$79,$GY108,HE108),"SB"))))</f>
        <v>0</v>
      </c>
      <c r="HW108" s="405">
        <f>IF(AND(HE108=0,GZ108=0),0,IF(AND(HE108=0,GZ108&lt;&gt;0),COUNTIF(INDEX($I$3:$GR$79,$GY108,HE108+1):INDEX($I$3:$GR$79,$GY108,GZ108),"STK")+COUNTIF(INDEX($I$3:$GR$79,$GY108,HE108+1):INDEX($I$3:$GR$79,$GY108,GZ108),"SB"),IF(AND(HE108&lt;&gt;0,GZ108=0),COUNTIF(INDEX($I$3:$GR$79,$GY108,HE108):INDEX($I$3:$GR$79,$GY108,HF108),"STK")+COUNTIF(INDEX($I$3:$GR$79,$GY108,HE108):INDEX($I$3:$GR$79,$GY108,HF108),"SB"),COUNTIF(INDEX($I$3:$GR$79,$GY108,HE108):INDEX($I$3:$GR$79,$GY108,GZ108),"STK")+COUNTIF(INDEX($I$3:$GR$79,$GY108,HE108):INDEX($I$3:$GR$79,$GY108,GZ108),"SB"))))</f>
        <v>0</v>
      </c>
      <c r="HX108" s="382">
        <f t="shared" si="60"/>
        <v>4</v>
      </c>
      <c r="HY108" s="186" t="s">
        <v>126</v>
      </c>
      <c r="HZ108" s="481">
        <f t="shared" si="66"/>
        <v>0</v>
      </c>
      <c r="IA108" s="481">
        <f t="shared" si="67"/>
        <v>54</v>
      </c>
      <c r="IB108" s="481">
        <f t="shared" si="68"/>
        <v>49</v>
      </c>
      <c r="IC108" s="481">
        <f t="shared" si="69"/>
        <v>18</v>
      </c>
      <c r="ID108" s="481">
        <f t="shared" si="70"/>
        <v>0</v>
      </c>
      <c r="IE108" s="481">
        <f t="shared" si="71"/>
        <v>0</v>
      </c>
    </row>
    <row r="109" spans="1:239" x14ac:dyDescent="0.2">
      <c r="E109" s="58"/>
      <c r="F109" s="480"/>
      <c r="G109" s="1040"/>
      <c r="H109" s="208" t="s">
        <v>113</v>
      </c>
      <c r="I109" s="229"/>
      <c r="J109" s="230"/>
      <c r="K109" s="231"/>
      <c r="N109" s="180">
        <v>9</v>
      </c>
      <c r="O109" s="140"/>
      <c r="P109" s="123"/>
      <c r="Q109" s="12"/>
      <c r="R109" s="141" t="str">
        <f t="shared" si="72"/>
        <v>V30</v>
      </c>
      <c r="S109" s="466">
        <v>605</v>
      </c>
      <c r="T109" s="417">
        <f t="shared" si="251"/>
        <v>9</v>
      </c>
      <c r="U109" s="418">
        <v>0</v>
      </c>
      <c r="V109" s="77">
        <f t="shared" si="252"/>
        <v>9</v>
      </c>
      <c r="W109" s="77">
        <f t="shared" ref="W109" si="255">IF(LEFT(W7,1)="V",$S$101,IF(ISNUMBER(W7),V109-W7,V109))</f>
        <v>9</v>
      </c>
      <c r="X109" s="77">
        <f t="shared" si="74"/>
        <v>9</v>
      </c>
      <c r="Y109" s="77">
        <f t="shared" si="75"/>
        <v>9</v>
      </c>
      <c r="Z109" s="77">
        <f t="shared" si="76"/>
        <v>9</v>
      </c>
      <c r="AA109" s="77">
        <f t="shared" si="77"/>
        <v>9</v>
      </c>
      <c r="AB109" s="77">
        <f t="shared" si="78"/>
        <v>9</v>
      </c>
      <c r="AC109" s="77">
        <f t="shared" si="79"/>
        <v>9</v>
      </c>
      <c r="AD109" s="77">
        <f t="shared" si="80"/>
        <v>9</v>
      </c>
      <c r="AE109" s="77">
        <f t="shared" si="81"/>
        <v>9</v>
      </c>
      <c r="AF109" s="77">
        <f t="shared" si="82"/>
        <v>9</v>
      </c>
      <c r="AG109" s="77">
        <f t="shared" si="83"/>
        <v>9</v>
      </c>
      <c r="AH109" s="77">
        <f t="shared" si="84"/>
        <v>9</v>
      </c>
      <c r="AI109" s="77">
        <f t="shared" si="85"/>
        <v>9</v>
      </c>
      <c r="AJ109" s="77">
        <f t="shared" si="86"/>
        <v>9</v>
      </c>
      <c r="AK109" s="77">
        <f t="shared" si="87"/>
        <v>9</v>
      </c>
      <c r="AL109" s="77">
        <f t="shared" si="88"/>
        <v>9</v>
      </c>
      <c r="AM109" s="77">
        <f t="shared" si="89"/>
        <v>9</v>
      </c>
      <c r="AN109" s="77">
        <f t="shared" si="90"/>
        <v>9</v>
      </c>
      <c r="AO109" s="77">
        <f t="shared" si="91"/>
        <v>9</v>
      </c>
      <c r="AP109" s="77">
        <f t="shared" si="92"/>
        <v>9</v>
      </c>
      <c r="AQ109" s="77">
        <f t="shared" si="93"/>
        <v>9</v>
      </c>
      <c r="AR109" s="77">
        <f t="shared" si="94"/>
        <v>9</v>
      </c>
      <c r="AS109" s="77">
        <f t="shared" si="95"/>
        <v>9</v>
      </c>
      <c r="AT109" s="77">
        <f t="shared" si="96"/>
        <v>9</v>
      </c>
      <c r="AU109" s="77">
        <f t="shared" si="97"/>
        <v>9</v>
      </c>
      <c r="AV109" s="77">
        <f t="shared" si="98"/>
        <v>9</v>
      </c>
      <c r="AW109" s="77">
        <f t="shared" si="99"/>
        <v>9</v>
      </c>
      <c r="AX109" s="77">
        <f t="shared" si="100"/>
        <v>9</v>
      </c>
      <c r="AY109" s="77">
        <f t="shared" si="101"/>
        <v>9</v>
      </c>
      <c r="AZ109" s="77">
        <f t="shared" si="102"/>
        <v>9</v>
      </c>
      <c r="BA109" s="77">
        <f t="shared" si="103"/>
        <v>9</v>
      </c>
      <c r="BB109" s="77">
        <f t="shared" si="104"/>
        <v>9</v>
      </c>
      <c r="BC109" s="77">
        <f t="shared" si="105"/>
        <v>9</v>
      </c>
      <c r="BD109" s="77">
        <f t="shared" si="106"/>
        <v>9</v>
      </c>
      <c r="BE109" s="77">
        <f t="shared" si="107"/>
        <v>9</v>
      </c>
      <c r="BF109" s="77">
        <f t="shared" si="108"/>
        <v>9</v>
      </c>
      <c r="BG109" s="77">
        <f t="shared" si="109"/>
        <v>9</v>
      </c>
      <c r="BH109" s="77">
        <f t="shared" si="110"/>
        <v>9</v>
      </c>
      <c r="BI109" s="77">
        <f t="shared" si="111"/>
        <v>9</v>
      </c>
      <c r="BJ109" s="77">
        <f t="shared" si="112"/>
        <v>9</v>
      </c>
      <c r="BK109" s="77">
        <f t="shared" si="113"/>
        <v>9</v>
      </c>
      <c r="BL109" s="77">
        <f t="shared" si="114"/>
        <v>9</v>
      </c>
      <c r="BM109" s="77">
        <f t="shared" si="115"/>
        <v>9</v>
      </c>
      <c r="BN109" s="77">
        <f t="shared" si="116"/>
        <v>9</v>
      </c>
      <c r="BO109" s="77">
        <f t="shared" si="117"/>
        <v>9</v>
      </c>
      <c r="BP109" s="77">
        <f t="shared" si="118"/>
        <v>9</v>
      </c>
      <c r="BQ109" s="77">
        <f t="shared" si="119"/>
        <v>9</v>
      </c>
      <c r="BR109" s="77">
        <f t="shared" si="120"/>
        <v>9</v>
      </c>
      <c r="BS109" s="77">
        <f t="shared" si="121"/>
        <v>9</v>
      </c>
      <c r="BT109" s="77">
        <f t="shared" si="122"/>
        <v>9</v>
      </c>
      <c r="BU109" s="77">
        <f t="shared" si="123"/>
        <v>9</v>
      </c>
      <c r="BV109" s="77">
        <f t="shared" si="124"/>
        <v>9</v>
      </c>
      <c r="BW109" s="77">
        <f t="shared" si="125"/>
        <v>9</v>
      </c>
      <c r="BX109" s="77">
        <f t="shared" si="126"/>
        <v>9</v>
      </c>
      <c r="BY109" s="77">
        <f t="shared" si="127"/>
        <v>9</v>
      </c>
      <c r="BZ109" s="77">
        <f t="shared" si="128"/>
        <v>9</v>
      </c>
      <c r="CA109" s="77">
        <f t="shared" si="129"/>
        <v>9</v>
      </c>
      <c r="CB109" s="77">
        <f t="shared" si="130"/>
        <v>9</v>
      </c>
      <c r="CC109" s="77">
        <f t="shared" si="131"/>
        <v>9</v>
      </c>
      <c r="CD109" s="77">
        <f t="shared" si="132"/>
        <v>9</v>
      </c>
      <c r="CE109" s="77">
        <f t="shared" si="133"/>
        <v>9</v>
      </c>
      <c r="CF109" s="77">
        <f t="shared" si="134"/>
        <v>9</v>
      </c>
      <c r="CG109" s="77">
        <f t="shared" si="135"/>
        <v>9</v>
      </c>
      <c r="CH109" s="77">
        <f t="shared" si="136"/>
        <v>9</v>
      </c>
      <c r="CI109" s="77">
        <f t="shared" si="137"/>
        <v>9</v>
      </c>
      <c r="CJ109" s="77">
        <f t="shared" si="138"/>
        <v>9</v>
      </c>
      <c r="CK109" s="77">
        <f t="shared" si="139"/>
        <v>9</v>
      </c>
      <c r="CL109" s="77">
        <f t="shared" si="140"/>
        <v>9</v>
      </c>
      <c r="CM109" s="77">
        <f t="shared" si="141"/>
        <v>9</v>
      </c>
      <c r="CN109" s="77">
        <f t="shared" si="142"/>
        <v>9</v>
      </c>
      <c r="CO109" s="77">
        <f t="shared" si="143"/>
        <v>9</v>
      </c>
      <c r="CP109" s="77">
        <f t="shared" si="144"/>
        <v>9</v>
      </c>
      <c r="CQ109" s="77">
        <f t="shared" si="145"/>
        <v>9</v>
      </c>
      <c r="CR109" s="77">
        <f t="shared" si="146"/>
        <v>9</v>
      </c>
      <c r="CS109" s="77">
        <f t="shared" si="147"/>
        <v>9</v>
      </c>
      <c r="CT109" s="77">
        <f t="shared" si="148"/>
        <v>9</v>
      </c>
      <c r="CU109" s="77">
        <f t="shared" si="149"/>
        <v>9</v>
      </c>
      <c r="CV109" s="77">
        <f t="shared" si="150"/>
        <v>9</v>
      </c>
      <c r="CW109" s="77">
        <f t="shared" si="151"/>
        <v>9</v>
      </c>
      <c r="CX109" s="77">
        <f t="shared" si="152"/>
        <v>9</v>
      </c>
      <c r="CY109" s="77">
        <f t="shared" si="153"/>
        <v>9</v>
      </c>
      <c r="CZ109" s="77">
        <f t="shared" si="154"/>
        <v>9</v>
      </c>
      <c r="DA109" s="77">
        <f t="shared" si="155"/>
        <v>9</v>
      </c>
      <c r="DB109" s="77">
        <f t="shared" si="156"/>
        <v>9</v>
      </c>
      <c r="DC109" s="77">
        <f t="shared" si="157"/>
        <v>9</v>
      </c>
      <c r="DD109" s="77">
        <f t="shared" si="158"/>
        <v>9</v>
      </c>
      <c r="DE109" s="77">
        <f t="shared" si="159"/>
        <v>9</v>
      </c>
      <c r="DF109" s="77">
        <f t="shared" si="160"/>
        <v>9</v>
      </c>
      <c r="DG109" s="77">
        <f t="shared" si="161"/>
        <v>9</v>
      </c>
      <c r="DH109" s="77">
        <f t="shared" si="162"/>
        <v>9</v>
      </c>
      <c r="DI109" s="77">
        <f t="shared" si="163"/>
        <v>9</v>
      </c>
      <c r="DJ109" s="77">
        <f t="shared" si="164"/>
        <v>9</v>
      </c>
      <c r="DK109" s="77">
        <f t="shared" si="165"/>
        <v>9</v>
      </c>
      <c r="DL109" s="77">
        <f t="shared" si="166"/>
        <v>9</v>
      </c>
      <c r="DM109" s="77">
        <f t="shared" si="167"/>
        <v>9</v>
      </c>
      <c r="DN109" s="77">
        <f t="shared" si="168"/>
        <v>9</v>
      </c>
      <c r="DO109" s="77">
        <f t="shared" si="169"/>
        <v>9</v>
      </c>
      <c r="DP109" s="77">
        <f t="shared" si="170"/>
        <v>9</v>
      </c>
      <c r="DQ109" s="77">
        <f t="shared" si="171"/>
        <v>9</v>
      </c>
      <c r="DR109" s="77">
        <f t="shared" si="172"/>
        <v>9</v>
      </c>
      <c r="DS109" s="77">
        <f t="shared" si="173"/>
        <v>9</v>
      </c>
      <c r="DT109" s="77">
        <f t="shared" si="174"/>
        <v>9</v>
      </c>
      <c r="DU109" s="77">
        <f t="shared" si="175"/>
        <v>9</v>
      </c>
      <c r="DV109" s="77">
        <f t="shared" si="176"/>
        <v>9</v>
      </c>
      <c r="DW109" s="77">
        <f t="shared" si="177"/>
        <v>9</v>
      </c>
      <c r="DX109" s="77">
        <f t="shared" si="178"/>
        <v>9</v>
      </c>
      <c r="DY109" s="77">
        <f t="shared" si="179"/>
        <v>9</v>
      </c>
      <c r="DZ109" s="77">
        <f t="shared" si="180"/>
        <v>9</v>
      </c>
      <c r="EA109" s="77">
        <f t="shared" si="181"/>
        <v>9</v>
      </c>
      <c r="EB109" s="77">
        <f t="shared" si="182"/>
        <v>9</v>
      </c>
      <c r="EC109" s="77">
        <f t="shared" si="183"/>
        <v>9</v>
      </c>
      <c r="ED109" s="77">
        <f t="shared" si="184"/>
        <v>9</v>
      </c>
      <c r="EE109" s="77">
        <f t="shared" si="185"/>
        <v>9</v>
      </c>
      <c r="EF109" s="77">
        <f t="shared" si="186"/>
        <v>9</v>
      </c>
      <c r="EG109" s="77">
        <f t="shared" si="187"/>
        <v>9</v>
      </c>
      <c r="EH109" s="77">
        <f t="shared" si="188"/>
        <v>9</v>
      </c>
      <c r="EI109" s="77">
        <f t="shared" si="189"/>
        <v>9</v>
      </c>
      <c r="EJ109" s="77">
        <f t="shared" si="190"/>
        <v>9</v>
      </c>
      <c r="EK109" s="77">
        <f t="shared" si="191"/>
        <v>9</v>
      </c>
      <c r="EL109" s="77">
        <f t="shared" si="192"/>
        <v>9</v>
      </c>
      <c r="EM109" s="77">
        <f t="shared" si="193"/>
        <v>9</v>
      </c>
      <c r="EN109" s="77">
        <f t="shared" si="194"/>
        <v>9</v>
      </c>
      <c r="EO109" s="77">
        <f t="shared" si="195"/>
        <v>9</v>
      </c>
      <c r="EP109" s="77">
        <f t="shared" si="196"/>
        <v>9</v>
      </c>
      <c r="EQ109" s="77">
        <f t="shared" si="197"/>
        <v>9</v>
      </c>
      <c r="ER109" s="77">
        <f t="shared" si="198"/>
        <v>9</v>
      </c>
      <c r="ES109" s="77">
        <f t="shared" si="199"/>
        <v>9</v>
      </c>
      <c r="ET109" s="77">
        <f t="shared" si="200"/>
        <v>9</v>
      </c>
      <c r="EU109" s="77">
        <f t="shared" si="201"/>
        <v>9</v>
      </c>
      <c r="EV109" s="77">
        <f t="shared" si="202"/>
        <v>9</v>
      </c>
      <c r="EW109" s="77">
        <f t="shared" si="203"/>
        <v>9</v>
      </c>
      <c r="EX109" s="77">
        <f t="shared" si="204"/>
        <v>9</v>
      </c>
      <c r="EY109" s="77">
        <f t="shared" si="205"/>
        <v>9</v>
      </c>
      <c r="EZ109" s="77">
        <f t="shared" si="206"/>
        <v>9</v>
      </c>
      <c r="FA109" s="77">
        <f t="shared" si="207"/>
        <v>9</v>
      </c>
      <c r="FB109" s="77">
        <f t="shared" si="208"/>
        <v>9</v>
      </c>
      <c r="FC109" s="77">
        <f t="shared" si="209"/>
        <v>9</v>
      </c>
      <c r="FD109" s="77">
        <f t="shared" si="210"/>
        <v>9</v>
      </c>
      <c r="FE109" s="77">
        <f t="shared" si="211"/>
        <v>9</v>
      </c>
      <c r="FF109" s="77">
        <f t="shared" si="212"/>
        <v>9</v>
      </c>
      <c r="FG109" s="77">
        <f t="shared" si="213"/>
        <v>9</v>
      </c>
      <c r="FH109" s="77">
        <f t="shared" si="214"/>
        <v>9</v>
      </c>
      <c r="FI109" s="77">
        <f t="shared" si="215"/>
        <v>9</v>
      </c>
      <c r="FJ109" s="77">
        <f t="shared" si="216"/>
        <v>9</v>
      </c>
      <c r="FK109" s="77">
        <f t="shared" si="217"/>
        <v>9</v>
      </c>
      <c r="FL109" s="77">
        <f t="shared" si="218"/>
        <v>9</v>
      </c>
      <c r="FM109" s="77">
        <f t="shared" si="219"/>
        <v>9</v>
      </c>
      <c r="FN109" s="77">
        <f t="shared" si="220"/>
        <v>9</v>
      </c>
      <c r="FO109" s="77">
        <f t="shared" si="221"/>
        <v>9</v>
      </c>
      <c r="FP109" s="77">
        <f t="shared" si="222"/>
        <v>9</v>
      </c>
      <c r="FQ109" s="77">
        <f t="shared" si="223"/>
        <v>9</v>
      </c>
      <c r="FR109" s="77">
        <f t="shared" si="224"/>
        <v>9</v>
      </c>
      <c r="FS109" s="77">
        <f t="shared" si="225"/>
        <v>9</v>
      </c>
      <c r="FT109" s="77">
        <f t="shared" si="226"/>
        <v>9</v>
      </c>
      <c r="FU109" s="77">
        <f t="shared" si="227"/>
        <v>9</v>
      </c>
      <c r="FV109" s="77">
        <f t="shared" si="228"/>
        <v>9</v>
      </c>
      <c r="FW109" s="77">
        <f t="shared" si="229"/>
        <v>9</v>
      </c>
      <c r="FX109" s="77">
        <f t="shared" si="230"/>
        <v>9</v>
      </c>
      <c r="FY109" s="77">
        <f t="shared" si="231"/>
        <v>9</v>
      </c>
      <c r="FZ109" s="77">
        <f t="shared" si="232"/>
        <v>9</v>
      </c>
      <c r="GA109" s="77">
        <f t="shared" si="233"/>
        <v>9</v>
      </c>
      <c r="GB109" s="77">
        <f t="shared" si="234"/>
        <v>9</v>
      </c>
      <c r="GC109" s="77">
        <f t="shared" si="235"/>
        <v>9</v>
      </c>
      <c r="GD109" s="77">
        <f t="shared" si="236"/>
        <v>9</v>
      </c>
      <c r="GE109" s="77">
        <f t="shared" si="237"/>
        <v>9</v>
      </c>
      <c r="GF109" s="77">
        <f t="shared" si="238"/>
        <v>9</v>
      </c>
      <c r="GG109" s="77">
        <f t="shared" si="239"/>
        <v>9</v>
      </c>
      <c r="GH109" s="77">
        <f t="shared" si="240"/>
        <v>9</v>
      </c>
      <c r="GI109" s="77">
        <f t="shared" si="241"/>
        <v>9</v>
      </c>
      <c r="GJ109" s="77">
        <f t="shared" si="242"/>
        <v>9</v>
      </c>
      <c r="GK109" s="77">
        <f t="shared" si="243"/>
        <v>9</v>
      </c>
      <c r="GL109" s="77">
        <f t="shared" si="244"/>
        <v>9</v>
      </c>
      <c r="GM109" s="77">
        <f t="shared" si="245"/>
        <v>9</v>
      </c>
      <c r="GN109" s="77">
        <f t="shared" si="246"/>
        <v>9</v>
      </c>
      <c r="GO109" s="77">
        <f t="shared" si="247"/>
        <v>9</v>
      </c>
      <c r="GP109" s="77">
        <f t="shared" si="248"/>
        <v>9</v>
      </c>
      <c r="GQ109" s="77">
        <f t="shared" si="249"/>
        <v>9</v>
      </c>
      <c r="GR109" s="77">
        <f t="shared" si="250"/>
        <v>9</v>
      </c>
      <c r="GS109" s="202"/>
      <c r="GY109" s="186">
        <v>19</v>
      </c>
      <c r="GZ109" s="481">
        <f>IF(COUNTIF($I21:$GR21,GZ$12)=0,0,HLOOKUP(GZ$12,$I21:$GR$87,$HO108,FALSE))</f>
        <v>0</v>
      </c>
      <c r="HA109" s="481">
        <f>IF(COUNTIF($I21:$GR21,HA$12)=0,0,HLOOKUP(HA$12,$I21:$GR$87,$HO108,FALSE))</f>
        <v>26</v>
      </c>
      <c r="HB109" s="481">
        <f>IF(COUNTIF($I21:$GR21,HB$12)=0,0,HLOOKUP(HB$12,$I21:$GR$87,$HO108,FALSE))</f>
        <v>82</v>
      </c>
      <c r="HC109" s="481">
        <f>IF(COUNTIF($I21:$GR21,HC$12)=0,0,HLOOKUP(HC$12,$I21:$GR$87,$HO108,FALSE))</f>
        <v>0</v>
      </c>
      <c r="HD109" s="481">
        <f>IF(COUNTIF($I21:$GR21,HD$12)=0,0,HLOOKUP(HD$12,$I21:$GR$87,$HO108,FALSE))</f>
        <v>0</v>
      </c>
      <c r="HE109" s="481">
        <f>IF(COUNTIF($I21:$GR21,HE$12)=0,0,HLOOKUP(HE$12,$I21:$GR$87,$HO108,FALSE))</f>
        <v>0</v>
      </c>
      <c r="HF109" s="481">
        <f>IF(COUNTIF($I21:$GR21,"X")=0,0,HLOOKUP("X",$I21:$GR$87,$HO108,FALSE))</f>
        <v>138</v>
      </c>
      <c r="HG109" s="381"/>
      <c r="HH109" s="186" t="s">
        <v>127</v>
      </c>
      <c r="HI109" s="481">
        <f>IF(GZ109=0,0,IF(AND(GZ109&lt;&gt;0,HA109=0),SUM(INDEX($I21:$GR21,1,GZ109):INDEX($I21:$GR21,1,$HF109)),SUM(INDEX($I21:$GR21,1,GZ109):INDEX($I21:$GR21,1,HA109))))</f>
        <v>0</v>
      </c>
      <c r="HJ109" s="481">
        <f>IF(HA109=0,0,IF(AND(HA109&lt;&gt;0,HB109=0),SUM(INDEX($I21:$GR21,1,HA109):INDEX($I21:$GR21,1,$HF109)),SUM(INDEX($I21:$GR21,1,HA109):INDEX($I21:$GR21,1,HB109))))</f>
        <v>1197</v>
      </c>
      <c r="HK109" s="481">
        <f>IF(HB109=0,0,IF(AND(HB109&lt;&gt;0,HC109=0),SUM(INDEX($I21:$GR21,1,HB109):INDEX($I21:$GR21,1,$HF109)),SUM(INDEX($I21:$GR21,1,HB109):INDEX($I21:$GR21,1,HC109))))</f>
        <v>1173</v>
      </c>
      <c r="HL109" s="481">
        <f>IF(HC109=0,0,IF(AND(HC109&lt;&gt;0,HD109=0),SUM(INDEX($I21:$GR21,1,HC109):INDEX($I21:$GR21,1,$HF109)),SUM(INDEX($I21:$GR21,1,HC109):INDEX($I21:$GR21,1,HD109))))</f>
        <v>0</v>
      </c>
      <c r="HM109" s="481">
        <f>IF(HD109=0,0,IF(AND(HD109&lt;&gt;0,HE109=0),SUM(INDEX($I21:$GR21,1,HD109):INDEX($I21:$GR21,1,$HF109)),SUM(INDEX($I21:$GR21,1,HD109):INDEX($I21:$GR21,1,HE109))))</f>
        <v>0</v>
      </c>
      <c r="HN109" s="481">
        <f>IF(HE109=0,0,IF(AND(HE109&lt;&gt;0,GZ109=0),SUM(INDEX($I21:$GR21,1,HE109):INDEX($I21:$GR21,1,$HF109)),SUM(INDEX($I21:$GR21,1,HE109):INDEX($I21:$GR21,1,GZ109))))</f>
        <v>0</v>
      </c>
      <c r="HO109" s="186">
        <v>66</v>
      </c>
      <c r="HP109" s="381"/>
      <c r="HQ109" s="521" t="s">
        <v>127</v>
      </c>
      <c r="HR109" s="435">
        <f>IF(AND(GZ109=0,HA109=0),0,IF(AND(GZ109=0,HA109&lt;&gt;0),COUNTIF(INDEX($I$3:$GR$79,$GY109,GZ109+1):INDEX($I$3:$GR$79,$GY109,HA109),"STK")+COUNTIF(INDEX($I$3:$GR$79,$GY109,GZ109+1):INDEX($I$3:$GR$79,$GY109,HA109),"SB"),IF(AND(GZ109&lt;&gt;0,HA109=0),COUNTIF(INDEX($I$3:$GR$79,$GY109,GZ109):INDEX($I$3:$GR$79,$GY109,HF109),"STK")+COUNTIF(INDEX($I$3:$GR$79,$GY109,GZ109):INDEX($I$3:$GR$79,$GY109,HF109),"SB"),COUNTIF(INDEX($I$3:$GR$79,$GY109,GZ109):INDEX($I$3:$GR$79,$GY109,HA109),"STK")+COUNTIF(INDEX($I$3:$GR$79,$GY109,GZ109):INDEX($I$3:$GR$79,$GY109,HA109),"SB"))))</f>
        <v>0</v>
      </c>
      <c r="HS109" s="405">
        <f>IF(AND(HA109=0,HB109=0),0,IF(AND(HA109=0,HB109&lt;&gt;0),COUNTIF(INDEX($I$3:$GR$79,$GY109,HA109+1):INDEX($I$3:$GR$79,$GY109,HB109),"STK")+COUNTIF(INDEX($I$3:$GR$79,$GY109,HA109+1):INDEX($I$3:$GR$79,$GY109,HB109),"SB"),IF(AND(HA109&lt;&gt;0,HB109=0),COUNTIF(INDEX($I$3:$GR$79,$GY109,HA109):INDEX($I$3:$GR$79,$GY109,HF109),"STK")+COUNTIF(INDEX($I$3:$GR$79,$GY109,HA109):INDEX($I$3:$GR$79,$GY109,HF109),"SB"),COUNTIF(INDEX($I$3:$GR$79,$GY109,HA109):INDEX($I$3:$GR$79,$GY109,HB109),"STK")+COUNTIF(INDEX($I$3:$GR$79,$GY109,HA109):INDEX($I$3:$GR$79,$GY109,HB109),"SB"))))</f>
        <v>0</v>
      </c>
      <c r="HT109" s="406">
        <f>IF(AND(HB109=0,HC109=0),0,IF(AND(HB109=0,HC109&lt;&gt;0),COUNTIF(INDEX($I$3:$GR$79,$GY109,HB109+1):INDEX($I$3:$GR$79,$GY109,HC109),"STK")+COUNTIF(INDEX($I$3:$GR$79,$GY109,HB109+1):INDEX($I$3:$GR$79,$GY109,HC109),"SB"),IF(AND(HB109&lt;&gt;0,HC109=0),COUNTIF(INDEX($I$3:$GR$79,$GY109,HB109):INDEX($I$3:$GR$79,$GY109,HF109),"STK")+COUNTIF(INDEX($I$3:$GR$79,$GY109,HB109):INDEX($I$3:$GR$79,$GY109,HF109),"SB"),COUNTIF(INDEX($I$3:$GR$79,$GY109,HB109):INDEX($I$3:$GR$79,$GY109,HC109),"STK")+COUNTIF(INDEX($I$3:$GR$79,$GY109,HB109):INDEX($I$3:$GR$79,$GY109,HC109),"SB"))))</f>
        <v>0</v>
      </c>
      <c r="HU109" s="405">
        <f>IF(AND(HC109=0,HD109=0),0,IF(AND(HC109=0,HD109&lt;&gt;0),COUNTIF(INDEX($I$3:$GR$79,$GY109,HC109+1):INDEX($I$3:$GR$79,$GY109,HD109),"STK")+COUNTIF(INDEX($I$3:$GR$79,$GY109,HC109+1):INDEX($I$3:$GR$79,$GY109,HD109),"SB"),IF(AND(HC109&lt;&gt;0,HD109=0),COUNTIF(INDEX($I$3:$GR$79,$GY109,HC109):INDEX($I$3:$GR$79,$GY109,HF109),"STK")+COUNTIF(INDEX($I$3:$GR$79,$GY109,HC109):INDEX($I$3:$GR$79,$GY109,HF109),"SB"),COUNTIF(INDEX($I$3:$GR$79,$GY109,HC109):INDEX($I$3:$GR$79,$GY109,HD109),"STK")+COUNTIF(INDEX($I$3:$GR$79,$GY109,HC109):INDEX($I$3:$GR$79,$GY109,HD109),"SB"))))</f>
        <v>0</v>
      </c>
      <c r="HV109" s="701">
        <f>IF(AND(HD109=0,HE109=0),0,IF(AND(HD109=0,HE109&lt;&gt;0),COUNTIF(INDEX($I$3:$GR$79,$GY109,HD109+1):INDEX($I$3:$GR$79,$GY109,HE109),"STK")+COUNTIF(INDEX($I$3:$GR$79,$GY109,HD109+1):INDEX($I$3:$GR$79,$GY109,HE109),"SB"),IF(AND(HD109&lt;&gt;0,HE109=0),COUNTIF(INDEX($I$3:$GR$79,$GY109,HD109):INDEX($I$3:$GR$79,$GY109,HF109),"STK")+COUNTIF(INDEX($I$3:$GR$79,$GY109,HD109):INDEX($I$3:$GR$79,$GY109,HF109),"SB"),COUNTIF(INDEX($I$3:$GR$79,$GY109,HD109):INDEX($I$3:$GR$79,$GY109,HE109),"STK")+COUNTIF(INDEX($I$3:$GR$79,$GY109,HD109):INDEX($I$3:$GR$79,$GY109,HE109),"SB"))))</f>
        <v>0</v>
      </c>
      <c r="HW109" s="405">
        <f>IF(AND(HE109=0,GZ109=0),0,IF(AND(HE109=0,GZ109&lt;&gt;0),COUNTIF(INDEX($I$3:$GR$79,$GY109,HE109+1):INDEX($I$3:$GR$79,$GY109,GZ109),"STK")+COUNTIF(INDEX($I$3:$GR$79,$GY109,HE109+1):INDEX($I$3:$GR$79,$GY109,GZ109),"SB"),IF(AND(HE109&lt;&gt;0,GZ109=0),COUNTIF(INDEX($I$3:$GR$79,$GY109,HE109):INDEX($I$3:$GR$79,$GY109,HF109),"STK")+COUNTIF(INDEX($I$3:$GR$79,$GY109,HE109):INDEX($I$3:$GR$79,$GY109,HF109),"SB"),COUNTIF(INDEX($I$3:$GR$79,$GY109,HE109):INDEX($I$3:$GR$79,$GY109,GZ109),"STK")+COUNTIF(INDEX($I$3:$GR$79,$GY109,HE109):INDEX($I$3:$GR$79,$GY109,GZ109),"SB"))))</f>
        <v>0</v>
      </c>
      <c r="HX109" s="382">
        <f t="shared" si="60"/>
        <v>0</v>
      </c>
      <c r="HY109" s="186" t="s">
        <v>127</v>
      </c>
      <c r="HZ109" s="481">
        <f t="shared" si="66"/>
        <v>0</v>
      </c>
      <c r="IA109" s="481">
        <f t="shared" si="67"/>
        <v>51</v>
      </c>
      <c r="IB109" s="481">
        <f t="shared" si="68"/>
        <v>51</v>
      </c>
      <c r="IC109" s="481">
        <f t="shared" si="69"/>
        <v>0</v>
      </c>
      <c r="ID109" s="481">
        <f t="shared" si="70"/>
        <v>0</v>
      </c>
      <c r="IE109" s="481">
        <f t="shared" si="71"/>
        <v>0</v>
      </c>
    </row>
    <row r="110" spans="1:239" x14ac:dyDescent="0.2">
      <c r="E110" s="58"/>
      <c r="F110" s="480"/>
      <c r="G110" s="1040"/>
      <c r="H110" s="207" t="s">
        <v>114</v>
      </c>
      <c r="I110" s="229"/>
      <c r="J110" s="230"/>
      <c r="K110" s="231"/>
      <c r="N110" s="180">
        <v>32</v>
      </c>
      <c r="O110" s="140"/>
      <c r="P110" s="123"/>
      <c r="Q110" s="12"/>
      <c r="R110" s="129" t="str">
        <f t="shared" si="72"/>
        <v>V10</v>
      </c>
      <c r="S110" s="467" t="s">
        <v>380</v>
      </c>
      <c r="T110" s="417">
        <f t="shared" si="251"/>
        <v>32</v>
      </c>
      <c r="U110" s="418">
        <v>68</v>
      </c>
      <c r="V110" s="77">
        <f t="shared" si="252"/>
        <v>32</v>
      </c>
      <c r="W110" s="77">
        <f t="shared" ref="W110" si="256">IF(LEFT(W8,1)="V",$S$101,IF(ISNUMBER(W8),V110-W8,V110))</f>
        <v>16</v>
      </c>
      <c r="X110" s="77">
        <f t="shared" si="74"/>
        <v>14</v>
      </c>
      <c r="Y110" s="77">
        <f t="shared" si="75"/>
        <v>1200</v>
      </c>
      <c r="Z110" s="77">
        <f t="shared" si="76"/>
        <v>1200</v>
      </c>
      <c r="AA110" s="77">
        <f t="shared" si="77"/>
        <v>1200</v>
      </c>
      <c r="AB110" s="77">
        <f t="shared" si="78"/>
        <v>1200</v>
      </c>
      <c r="AC110" s="77">
        <f t="shared" si="79"/>
        <v>1200</v>
      </c>
      <c r="AD110" s="77">
        <f t="shared" si="80"/>
        <v>1200</v>
      </c>
      <c r="AE110" s="77">
        <f t="shared" si="81"/>
        <v>1200</v>
      </c>
      <c r="AF110" s="77">
        <f t="shared" si="82"/>
        <v>1177</v>
      </c>
      <c r="AG110" s="77">
        <f t="shared" si="83"/>
        <v>1154</v>
      </c>
      <c r="AH110" s="77">
        <f t="shared" si="84"/>
        <v>1131</v>
      </c>
      <c r="AI110" s="77">
        <f t="shared" si="85"/>
        <v>1108</v>
      </c>
      <c r="AJ110" s="77">
        <f t="shared" si="86"/>
        <v>1085</v>
      </c>
      <c r="AK110" s="77">
        <f t="shared" si="87"/>
        <v>1062</v>
      </c>
      <c r="AL110" s="77">
        <f t="shared" si="88"/>
        <v>1039</v>
      </c>
      <c r="AM110" s="77">
        <f t="shared" si="89"/>
        <v>1016</v>
      </c>
      <c r="AN110" s="77">
        <f t="shared" si="90"/>
        <v>993</v>
      </c>
      <c r="AO110" s="77">
        <f t="shared" si="91"/>
        <v>970</v>
      </c>
      <c r="AP110" s="77">
        <f t="shared" si="92"/>
        <v>947</v>
      </c>
      <c r="AQ110" s="77">
        <f t="shared" si="93"/>
        <v>924</v>
      </c>
      <c r="AR110" s="77">
        <f t="shared" si="94"/>
        <v>901</v>
      </c>
      <c r="AS110" s="77">
        <f t="shared" si="95"/>
        <v>878</v>
      </c>
      <c r="AT110" s="77">
        <f t="shared" si="96"/>
        <v>855</v>
      </c>
      <c r="AU110" s="77">
        <f t="shared" si="97"/>
        <v>832</v>
      </c>
      <c r="AV110" s="77">
        <f t="shared" si="98"/>
        <v>809</v>
      </c>
      <c r="AW110" s="77">
        <f t="shared" si="99"/>
        <v>786</v>
      </c>
      <c r="AX110" s="77">
        <f t="shared" si="100"/>
        <v>763</v>
      </c>
      <c r="AY110" s="77">
        <f t="shared" si="101"/>
        <v>740</v>
      </c>
      <c r="AZ110" s="77">
        <f t="shared" si="102"/>
        <v>717</v>
      </c>
      <c r="BA110" s="77">
        <f t="shared" si="103"/>
        <v>716</v>
      </c>
      <c r="BB110" s="77">
        <f t="shared" si="104"/>
        <v>636</v>
      </c>
      <c r="BC110" s="77">
        <f t="shared" si="105"/>
        <v>556</v>
      </c>
      <c r="BD110" s="77">
        <f t="shared" si="106"/>
        <v>476</v>
      </c>
      <c r="BE110" s="77">
        <f t="shared" si="107"/>
        <v>396</v>
      </c>
      <c r="BF110" s="77">
        <f t="shared" si="108"/>
        <v>395</v>
      </c>
      <c r="BG110" s="77">
        <f t="shared" si="109"/>
        <v>372</v>
      </c>
      <c r="BH110" s="77">
        <f t="shared" si="110"/>
        <v>349</v>
      </c>
      <c r="BI110" s="77">
        <f t="shared" si="111"/>
        <v>326</v>
      </c>
      <c r="BJ110" s="77">
        <f t="shared" si="112"/>
        <v>303</v>
      </c>
      <c r="BK110" s="77">
        <f t="shared" si="113"/>
        <v>280</v>
      </c>
      <c r="BL110" s="77">
        <f t="shared" si="114"/>
        <v>257</v>
      </c>
      <c r="BM110" s="77">
        <f t="shared" si="115"/>
        <v>234</v>
      </c>
      <c r="BN110" s="77">
        <f t="shared" si="116"/>
        <v>211</v>
      </c>
      <c r="BO110" s="77">
        <f t="shared" si="117"/>
        <v>188</v>
      </c>
      <c r="BP110" s="77">
        <f t="shared" si="118"/>
        <v>165</v>
      </c>
      <c r="BQ110" s="77">
        <f t="shared" si="119"/>
        <v>142</v>
      </c>
      <c r="BR110" s="77">
        <f t="shared" si="120"/>
        <v>119</v>
      </c>
      <c r="BS110" s="77">
        <f t="shared" si="121"/>
        <v>96</v>
      </c>
      <c r="BT110" s="77">
        <f t="shared" si="122"/>
        <v>73</v>
      </c>
      <c r="BU110" s="77">
        <f t="shared" si="123"/>
        <v>50</v>
      </c>
      <c r="BV110" s="77">
        <f t="shared" si="124"/>
        <v>27</v>
      </c>
      <c r="BW110" s="77">
        <f t="shared" si="125"/>
        <v>1200</v>
      </c>
      <c r="BX110" s="77">
        <f t="shared" si="126"/>
        <v>1200</v>
      </c>
      <c r="BY110" s="77">
        <f t="shared" si="127"/>
        <v>1200</v>
      </c>
      <c r="BZ110" s="77">
        <f t="shared" si="128"/>
        <v>1200</v>
      </c>
      <c r="CA110" s="77">
        <f t="shared" si="129"/>
        <v>1200</v>
      </c>
      <c r="CB110" s="77">
        <f t="shared" si="130"/>
        <v>1200</v>
      </c>
      <c r="CC110" s="77">
        <f t="shared" si="131"/>
        <v>1200</v>
      </c>
      <c r="CD110" s="77">
        <f t="shared" si="132"/>
        <v>1200</v>
      </c>
      <c r="CE110" s="77">
        <f t="shared" si="133"/>
        <v>1200</v>
      </c>
      <c r="CF110" s="77">
        <f t="shared" si="134"/>
        <v>1200</v>
      </c>
      <c r="CG110" s="77">
        <f t="shared" si="135"/>
        <v>1200</v>
      </c>
      <c r="CH110" s="77">
        <f t="shared" si="136"/>
        <v>1177</v>
      </c>
      <c r="CI110" s="77">
        <f t="shared" si="137"/>
        <v>1154</v>
      </c>
      <c r="CJ110" s="77">
        <f t="shared" si="138"/>
        <v>1131</v>
      </c>
      <c r="CK110" s="77">
        <f t="shared" si="139"/>
        <v>1130</v>
      </c>
      <c r="CL110" s="77">
        <f t="shared" si="140"/>
        <v>1070</v>
      </c>
      <c r="CM110" s="77">
        <f t="shared" si="141"/>
        <v>1010</v>
      </c>
      <c r="CN110" s="77">
        <f t="shared" si="142"/>
        <v>950</v>
      </c>
      <c r="CO110" s="77">
        <f t="shared" si="143"/>
        <v>890</v>
      </c>
      <c r="CP110" s="77">
        <f t="shared" si="144"/>
        <v>889</v>
      </c>
      <c r="CQ110" s="77">
        <f t="shared" si="145"/>
        <v>866</v>
      </c>
      <c r="CR110" s="77">
        <f t="shared" si="146"/>
        <v>843</v>
      </c>
      <c r="CS110" s="77">
        <f t="shared" si="147"/>
        <v>820</v>
      </c>
      <c r="CT110" s="77">
        <f t="shared" si="148"/>
        <v>797</v>
      </c>
      <c r="CU110" s="77">
        <f t="shared" si="149"/>
        <v>774</v>
      </c>
      <c r="CV110" s="77">
        <f t="shared" si="150"/>
        <v>751</v>
      </c>
      <c r="CW110" s="77">
        <f t="shared" si="151"/>
        <v>750</v>
      </c>
      <c r="CX110" s="77">
        <f t="shared" si="152"/>
        <v>690</v>
      </c>
      <c r="CY110" s="77">
        <f t="shared" si="153"/>
        <v>630</v>
      </c>
      <c r="CZ110" s="77">
        <f t="shared" si="154"/>
        <v>570</v>
      </c>
      <c r="DA110" s="77">
        <f t="shared" si="155"/>
        <v>510</v>
      </c>
      <c r="DB110" s="77">
        <f t="shared" si="156"/>
        <v>509</v>
      </c>
      <c r="DC110" s="77">
        <f t="shared" si="157"/>
        <v>486</v>
      </c>
      <c r="DD110" s="77">
        <f t="shared" si="158"/>
        <v>463</v>
      </c>
      <c r="DE110" s="77">
        <f t="shared" si="159"/>
        <v>440</v>
      </c>
      <c r="DF110" s="77">
        <f t="shared" si="160"/>
        <v>417</v>
      </c>
      <c r="DG110" s="77">
        <f t="shared" si="161"/>
        <v>394</v>
      </c>
      <c r="DH110" s="77">
        <f t="shared" si="162"/>
        <v>371</v>
      </c>
      <c r="DI110" s="77">
        <f t="shared" si="163"/>
        <v>348</v>
      </c>
      <c r="DJ110" s="77">
        <f t="shared" si="164"/>
        <v>325</v>
      </c>
      <c r="DK110" s="77">
        <f t="shared" si="165"/>
        <v>302</v>
      </c>
      <c r="DL110" s="77">
        <f t="shared" si="166"/>
        <v>279</v>
      </c>
      <c r="DM110" s="77">
        <f t="shared" si="167"/>
        <v>256</v>
      </c>
      <c r="DN110" s="77">
        <f t="shared" si="168"/>
        <v>233</v>
      </c>
      <c r="DO110" s="77">
        <f t="shared" si="169"/>
        <v>210</v>
      </c>
      <c r="DP110" s="77">
        <f t="shared" si="170"/>
        <v>187</v>
      </c>
      <c r="DQ110" s="77">
        <f t="shared" si="171"/>
        <v>164</v>
      </c>
      <c r="DR110" s="77">
        <f t="shared" si="172"/>
        <v>141</v>
      </c>
      <c r="DS110" s="77">
        <f t="shared" si="173"/>
        <v>118</v>
      </c>
      <c r="DT110" s="77">
        <f t="shared" si="174"/>
        <v>95</v>
      </c>
      <c r="DU110" s="77">
        <f t="shared" si="175"/>
        <v>72</v>
      </c>
      <c r="DV110" s="77">
        <f t="shared" si="176"/>
        <v>49</v>
      </c>
      <c r="DW110" s="77">
        <f t="shared" si="177"/>
        <v>1200</v>
      </c>
      <c r="DX110" s="77">
        <f t="shared" si="178"/>
        <v>1200</v>
      </c>
      <c r="DY110" s="77">
        <f t="shared" si="179"/>
        <v>1200</v>
      </c>
      <c r="DZ110" s="77">
        <f t="shared" si="180"/>
        <v>1200</v>
      </c>
      <c r="EA110" s="77">
        <f t="shared" si="181"/>
        <v>1200</v>
      </c>
      <c r="EB110" s="77">
        <f t="shared" si="182"/>
        <v>1200</v>
      </c>
      <c r="EC110" s="77">
        <f t="shared" si="183"/>
        <v>1177</v>
      </c>
      <c r="ED110" s="77">
        <f t="shared" si="184"/>
        <v>1154</v>
      </c>
      <c r="EE110" s="77">
        <f t="shared" si="185"/>
        <v>1131</v>
      </c>
      <c r="EF110" s="77">
        <f t="shared" si="186"/>
        <v>1108</v>
      </c>
      <c r="EG110" s="77">
        <f t="shared" si="187"/>
        <v>1085</v>
      </c>
      <c r="EH110" s="77">
        <f t="shared" si="188"/>
        <v>1062</v>
      </c>
      <c r="EI110" s="77">
        <f t="shared" si="189"/>
        <v>1039</v>
      </c>
      <c r="EJ110" s="77">
        <f t="shared" si="190"/>
        <v>1016</v>
      </c>
      <c r="EK110" s="77">
        <f t="shared" si="191"/>
        <v>993</v>
      </c>
      <c r="EL110" s="77">
        <f t="shared" si="192"/>
        <v>970</v>
      </c>
      <c r="EM110" s="77">
        <f t="shared" si="193"/>
        <v>947</v>
      </c>
      <c r="EN110" s="77">
        <f t="shared" si="194"/>
        <v>924</v>
      </c>
      <c r="EO110" s="77">
        <f t="shared" si="195"/>
        <v>901</v>
      </c>
      <c r="EP110" s="77">
        <f t="shared" si="196"/>
        <v>878</v>
      </c>
      <c r="EQ110" s="77">
        <f t="shared" si="197"/>
        <v>855</v>
      </c>
      <c r="ER110" s="77">
        <f t="shared" si="198"/>
        <v>832</v>
      </c>
      <c r="ES110" s="77">
        <f t="shared" si="199"/>
        <v>809</v>
      </c>
      <c r="ET110" s="77">
        <f t="shared" si="200"/>
        <v>786</v>
      </c>
      <c r="EU110" s="77">
        <f t="shared" si="201"/>
        <v>763</v>
      </c>
      <c r="EV110" s="77">
        <f t="shared" si="202"/>
        <v>740</v>
      </c>
      <c r="EW110" s="77">
        <f t="shared" si="203"/>
        <v>717</v>
      </c>
      <c r="EX110" s="77">
        <f t="shared" si="204"/>
        <v>694</v>
      </c>
      <c r="EY110" s="77">
        <f t="shared" si="205"/>
        <v>671</v>
      </c>
      <c r="EZ110" s="77">
        <f t="shared" si="206"/>
        <v>648</v>
      </c>
      <c r="FA110" s="77">
        <f t="shared" si="207"/>
        <v>625</v>
      </c>
      <c r="FB110" s="77">
        <f t="shared" si="208"/>
        <v>602</v>
      </c>
      <c r="FC110" s="77">
        <f t="shared" si="209"/>
        <v>579</v>
      </c>
      <c r="FD110" s="77">
        <f t="shared" si="210"/>
        <v>556</v>
      </c>
      <c r="FE110" s="77">
        <f t="shared" si="211"/>
        <v>533</v>
      </c>
      <c r="FF110" s="77">
        <f t="shared" si="212"/>
        <v>510</v>
      </c>
      <c r="FG110" s="77">
        <f t="shared" si="213"/>
        <v>487</v>
      </c>
      <c r="FH110" s="77">
        <f t="shared" si="214"/>
        <v>464</v>
      </c>
      <c r="FI110" s="77">
        <f t="shared" si="215"/>
        <v>441</v>
      </c>
      <c r="FJ110" s="77">
        <f t="shared" si="216"/>
        <v>418</v>
      </c>
      <c r="FK110" s="77">
        <f t="shared" si="217"/>
        <v>395</v>
      </c>
      <c r="FL110" s="77">
        <f t="shared" si="218"/>
        <v>372</v>
      </c>
      <c r="FM110" s="77">
        <f t="shared" si="219"/>
        <v>349</v>
      </c>
      <c r="FN110" s="77">
        <f t="shared" si="220"/>
        <v>326</v>
      </c>
      <c r="FO110" s="77">
        <f t="shared" si="221"/>
        <v>303</v>
      </c>
      <c r="FP110" s="77">
        <f t="shared" si="222"/>
        <v>280</v>
      </c>
      <c r="FQ110" s="77">
        <f t="shared" si="223"/>
        <v>257</v>
      </c>
      <c r="FR110" s="77">
        <f t="shared" si="224"/>
        <v>234</v>
      </c>
      <c r="FS110" s="77">
        <f t="shared" si="225"/>
        <v>211</v>
      </c>
      <c r="FT110" s="77">
        <f t="shared" si="226"/>
        <v>188</v>
      </c>
      <c r="FU110" s="77">
        <f t="shared" si="227"/>
        <v>165</v>
      </c>
      <c r="FV110" s="77">
        <f t="shared" si="228"/>
        <v>142</v>
      </c>
      <c r="FW110" s="77">
        <f t="shared" si="229"/>
        <v>119</v>
      </c>
      <c r="FX110" s="77">
        <f t="shared" si="230"/>
        <v>96</v>
      </c>
      <c r="FY110" s="77">
        <f t="shared" si="231"/>
        <v>73</v>
      </c>
      <c r="FZ110" s="77">
        <f t="shared" si="232"/>
        <v>50</v>
      </c>
      <c r="GA110" s="77">
        <f t="shared" si="233"/>
        <v>27</v>
      </c>
      <c r="GB110" s="77">
        <f t="shared" si="234"/>
        <v>4</v>
      </c>
      <c r="GC110" s="77">
        <f t="shared" si="235"/>
        <v>4</v>
      </c>
      <c r="GD110" s="77">
        <f t="shared" si="236"/>
        <v>4</v>
      </c>
      <c r="GE110" s="77">
        <f t="shared" si="237"/>
        <v>4</v>
      </c>
      <c r="GF110" s="77">
        <f t="shared" si="238"/>
        <v>4</v>
      </c>
      <c r="GG110" s="77">
        <f t="shared" si="239"/>
        <v>4</v>
      </c>
      <c r="GH110" s="77">
        <f t="shared" si="240"/>
        <v>4</v>
      </c>
      <c r="GI110" s="77">
        <f t="shared" si="241"/>
        <v>4</v>
      </c>
      <c r="GJ110" s="77">
        <f t="shared" si="242"/>
        <v>4</v>
      </c>
      <c r="GK110" s="77">
        <f t="shared" si="243"/>
        <v>4</v>
      </c>
      <c r="GL110" s="77">
        <f t="shared" si="244"/>
        <v>4</v>
      </c>
      <c r="GM110" s="77">
        <f t="shared" si="245"/>
        <v>4</v>
      </c>
      <c r="GN110" s="77">
        <f t="shared" si="246"/>
        <v>4</v>
      </c>
      <c r="GO110" s="77">
        <f t="shared" si="247"/>
        <v>4</v>
      </c>
      <c r="GP110" s="77">
        <f t="shared" si="248"/>
        <v>4</v>
      </c>
      <c r="GQ110" s="77">
        <f t="shared" si="249"/>
        <v>4</v>
      </c>
      <c r="GR110" s="77">
        <f t="shared" si="250"/>
        <v>4</v>
      </c>
      <c r="GS110" s="202"/>
      <c r="GY110" s="186">
        <v>20</v>
      </c>
      <c r="GZ110" s="481">
        <f>IF(COUNTIF($I22:$GR22,GZ$12)=0,0,HLOOKUP(GZ$12,$I22:$GR$87,$HO109,FALSE))</f>
        <v>0</v>
      </c>
      <c r="HA110" s="481">
        <f>IF(COUNTIF($I22:$GR22,HA$12)=0,0,HLOOKUP(HA$12,$I22:$GR$87,$HO109,FALSE))</f>
        <v>29</v>
      </c>
      <c r="HB110" s="481">
        <f>IF(COUNTIF($I22:$GR22,HB$12)=0,0,HLOOKUP(HB$12,$I22:$GR$87,$HO109,FALSE))</f>
        <v>0</v>
      </c>
      <c r="HC110" s="481">
        <f>IF(COUNTIF($I22:$GR22,HC$12)=0,0,HLOOKUP(HC$12,$I22:$GR$87,$HO109,FALSE))</f>
        <v>0</v>
      </c>
      <c r="HD110" s="481">
        <f>IF(COUNTIF($I22:$GR22,HD$12)=0,0,HLOOKUP(HD$12,$I22:$GR$87,$HO109,FALSE))</f>
        <v>0</v>
      </c>
      <c r="HE110" s="481">
        <f>IF(COUNTIF($I22:$GR22,HE$12)=0,0,HLOOKUP(HE$12,$I22:$GR$87,$HO109,FALSE))</f>
        <v>0</v>
      </c>
      <c r="HF110" s="481">
        <f>IF(COUNTIF($I22:$GR22,"X")=0,0,HLOOKUP("X",$I22:$GR$87,$HO109,FALSE))</f>
        <v>103</v>
      </c>
      <c r="HG110" s="381"/>
      <c r="HH110" s="186" t="s">
        <v>128</v>
      </c>
      <c r="HI110" s="481">
        <f>IF(GZ110=0,0,IF(AND(GZ110&lt;&gt;0,HA110=0),SUM(INDEX($I22:$GR22,1,GZ110):INDEX($I22:$GR22,1,$HF110)),SUM(INDEX($I22:$GR22,1,GZ110):INDEX($I22:$GR22,1,HA110))))</f>
        <v>0</v>
      </c>
      <c r="HJ110" s="481">
        <f>IF(HA110=0,0,IF(AND(HA110&lt;&gt;0,HB110=0),SUM(INDEX($I22:$GR22,1,HA110):INDEX($I22:$GR22,1,$HF110)),SUM(INDEX($I22:$GR22,1,HA110):INDEX($I22:$GR22,1,HB110))))</f>
        <v>1185</v>
      </c>
      <c r="HK110" s="481">
        <f>IF(HB110=0,0,IF(AND(HB110&lt;&gt;0,HC110=0),SUM(INDEX($I22:$GR22,1,HB110):INDEX($I22:$GR22,1,$HF110)),SUM(INDEX($I22:$GR22,1,HB110):INDEX($I22:$GR22,1,HC110))))</f>
        <v>0</v>
      </c>
      <c r="HL110" s="481">
        <f>IF(HC110=0,0,IF(AND(HC110&lt;&gt;0,HD110=0),SUM(INDEX($I22:$GR22,1,HC110):INDEX($I22:$GR22,1,$HF110)),SUM(INDEX($I22:$GR22,1,HC110):INDEX($I22:$GR22,1,HD110))))</f>
        <v>0</v>
      </c>
      <c r="HM110" s="481">
        <f>IF(HD110=0,0,IF(AND(HD110&lt;&gt;0,HE110=0),SUM(INDEX($I22:$GR22,1,HD110):INDEX($I22:$GR22,1,$HF110)),SUM(INDEX($I22:$GR22,1,HD110):INDEX($I22:$GR22,1,HE110))))</f>
        <v>0</v>
      </c>
      <c r="HN110" s="481">
        <f>IF(HE110=0,0,IF(AND(HE110&lt;&gt;0,GZ110=0),SUM(INDEX($I22:$GR22,1,HE110):INDEX($I22:$GR22,1,$HF110)),SUM(INDEX($I22:$GR22,1,HE110):INDEX($I22:$GR22,1,GZ110))))</f>
        <v>0</v>
      </c>
      <c r="HO110" s="186">
        <v>65</v>
      </c>
      <c r="HP110" s="381"/>
      <c r="HQ110" s="521" t="s">
        <v>128</v>
      </c>
      <c r="HR110" s="435">
        <f>IF(AND(GZ110=0,HA110=0),0,IF(AND(GZ110=0,HA110&lt;&gt;0),COUNTIF(INDEX($I$3:$GR$79,$GY110,GZ110+1):INDEX($I$3:$GR$79,$GY110,HA110),"STK")+COUNTIF(INDEX($I$3:$GR$79,$GY110,GZ110+1):INDEX($I$3:$GR$79,$GY110,HA110),"SB"),IF(AND(GZ110&lt;&gt;0,HA110=0),COUNTIF(INDEX($I$3:$GR$79,$GY110,GZ110):INDEX($I$3:$GR$79,$GY110,HF110),"STK")+COUNTIF(INDEX($I$3:$GR$79,$GY110,GZ110):INDEX($I$3:$GR$79,$GY110,HF110),"SB"),COUNTIF(INDEX($I$3:$GR$79,$GY110,GZ110):INDEX($I$3:$GR$79,$GY110,HA110),"STK")+COUNTIF(INDEX($I$3:$GR$79,$GY110,GZ110):INDEX($I$3:$GR$79,$GY110,HA110),"SB"))))</f>
        <v>3</v>
      </c>
      <c r="HS110" s="405">
        <f>IF(AND(HA110=0,HB110=0),0,IF(AND(HA110=0,HB110&lt;&gt;0),COUNTIF(INDEX($I$3:$GR$79,$GY110,HA110+1):INDEX($I$3:$GR$79,$GY110,HB110),"STK")+COUNTIF(INDEX($I$3:$GR$79,$GY110,HA110+1):INDEX($I$3:$GR$79,$GY110,HB110),"SB"),IF(AND(HA110&lt;&gt;0,HB110=0),COUNTIF(INDEX($I$3:$GR$79,$GY110,HA110):INDEX($I$3:$GR$79,$GY110,HF110),"STK")+COUNTIF(INDEX($I$3:$GR$79,$GY110,HA110):INDEX($I$3:$GR$79,$GY110,HF110),"SB"),COUNTIF(INDEX($I$3:$GR$79,$GY110,HA110):INDEX($I$3:$GR$79,$GY110,HB110),"STK")+COUNTIF(INDEX($I$3:$GR$79,$GY110,HA110):INDEX($I$3:$GR$79,$GY110,HB110),"SB"))))</f>
        <v>21</v>
      </c>
      <c r="HT110" s="406">
        <f>IF(AND(HB110=0,HC110=0),0,IF(AND(HB110=0,HC110&lt;&gt;0),COUNTIF(INDEX($I$3:$GR$79,$GY110,HB110+1):INDEX($I$3:$GR$79,$GY110,HC110),"STK")+COUNTIF(INDEX($I$3:$GR$79,$GY110,HB110+1):INDEX($I$3:$GR$79,$GY110,HC110),"SB"),IF(AND(HB110&lt;&gt;0,HC110=0),COUNTIF(INDEX($I$3:$GR$79,$GY110,HB110):INDEX($I$3:$GR$79,$GY110,HF110),"STK")+COUNTIF(INDEX($I$3:$GR$79,$GY110,HB110):INDEX($I$3:$GR$79,$GY110,HF110),"SB"),COUNTIF(INDEX($I$3:$GR$79,$GY110,HB110):INDEX($I$3:$GR$79,$GY110,HC110),"STK")+COUNTIF(INDEX($I$3:$GR$79,$GY110,HB110):INDEX($I$3:$GR$79,$GY110,HC110),"SB"))))</f>
        <v>0</v>
      </c>
      <c r="HU110" s="405">
        <f>IF(AND(HC110=0,HD110=0),0,IF(AND(HC110=0,HD110&lt;&gt;0),COUNTIF(INDEX($I$3:$GR$79,$GY110,HC110+1):INDEX($I$3:$GR$79,$GY110,HD110),"STK")+COUNTIF(INDEX($I$3:$GR$79,$GY110,HC110+1):INDEX($I$3:$GR$79,$GY110,HD110),"SB"),IF(AND(HC110&lt;&gt;0,HD110=0),COUNTIF(INDEX($I$3:$GR$79,$GY110,HC110):INDEX($I$3:$GR$79,$GY110,HF110),"STK")+COUNTIF(INDEX($I$3:$GR$79,$GY110,HC110):INDEX($I$3:$GR$79,$GY110,HF110),"SB"),COUNTIF(INDEX($I$3:$GR$79,$GY110,HC110):INDEX($I$3:$GR$79,$GY110,HD110),"STK")+COUNTIF(INDEX($I$3:$GR$79,$GY110,HC110):INDEX($I$3:$GR$79,$GY110,HD110),"SB"))))</f>
        <v>0</v>
      </c>
      <c r="HV110" s="701">
        <f>IF(AND(HD110=0,HE110=0),0,IF(AND(HD110=0,HE110&lt;&gt;0),COUNTIF(INDEX($I$3:$GR$79,$GY110,HD110+1):INDEX($I$3:$GR$79,$GY110,HE110),"STK")+COUNTIF(INDEX($I$3:$GR$79,$GY110,HD110+1):INDEX($I$3:$GR$79,$GY110,HE110),"SB"),IF(AND(HD110&lt;&gt;0,HE110=0),COUNTIF(INDEX($I$3:$GR$79,$GY110,HD110):INDEX($I$3:$GR$79,$GY110,HF110),"STK")+COUNTIF(INDEX($I$3:$GR$79,$GY110,HD110):INDEX($I$3:$GR$79,$GY110,HF110),"SB"),COUNTIF(INDEX($I$3:$GR$79,$GY110,HD110):INDEX($I$3:$GR$79,$GY110,HE110),"STK")+COUNTIF(INDEX($I$3:$GR$79,$GY110,HD110):INDEX($I$3:$GR$79,$GY110,HE110),"SB"))))</f>
        <v>0</v>
      </c>
      <c r="HW110" s="405">
        <f>IF(AND(HE110=0,GZ110=0),0,IF(AND(HE110=0,GZ110&lt;&gt;0),COUNTIF(INDEX($I$3:$GR$79,$GY110,HE110+1):INDEX($I$3:$GR$79,$GY110,GZ110),"STK")+COUNTIF(INDEX($I$3:$GR$79,$GY110,HE110+1):INDEX($I$3:$GR$79,$GY110,GZ110),"SB"),IF(AND(HE110&lt;&gt;0,GZ110=0),COUNTIF(INDEX($I$3:$GR$79,$GY110,HE110):INDEX($I$3:$GR$79,$GY110,HF110),"STK")+COUNTIF(INDEX($I$3:$GR$79,$GY110,HE110):INDEX($I$3:$GR$79,$GY110,HF110),"SB"),COUNTIF(INDEX($I$3:$GR$79,$GY110,HE110):INDEX($I$3:$GR$79,$GY110,GZ110),"STK")+COUNTIF(INDEX($I$3:$GR$79,$GY110,HE110):INDEX($I$3:$GR$79,$GY110,GZ110),"SB"))))</f>
        <v>0</v>
      </c>
      <c r="HX110" s="382">
        <f t="shared" si="60"/>
        <v>24</v>
      </c>
      <c r="HY110" s="186" t="s">
        <v>128</v>
      </c>
      <c r="HZ110" s="481">
        <f>IF(GZ110=0,0,IF(AND(GZ110&lt;&gt;0,HA110=0),HF110-GZ110-5-HR110,HA110-GZ110-5-HR110))</f>
        <v>0</v>
      </c>
      <c r="IA110" s="481">
        <f t="shared" si="67"/>
        <v>48</v>
      </c>
      <c r="IB110" s="481">
        <f t="shared" si="68"/>
        <v>0</v>
      </c>
      <c r="IC110" s="481">
        <f t="shared" si="69"/>
        <v>0</v>
      </c>
      <c r="ID110" s="481">
        <f t="shared" si="70"/>
        <v>0</v>
      </c>
      <c r="IE110" s="481">
        <f t="shared" si="71"/>
        <v>0</v>
      </c>
    </row>
    <row r="111" spans="1:239" x14ac:dyDescent="0.2">
      <c r="E111" s="58"/>
      <c r="F111" s="480"/>
      <c r="G111" s="1040"/>
      <c r="H111" s="208" t="s">
        <v>115</v>
      </c>
      <c r="I111" s="229"/>
      <c r="J111" s="230"/>
      <c r="K111" s="231"/>
      <c r="N111" s="180">
        <v>739</v>
      </c>
      <c r="O111" s="140"/>
      <c r="P111" s="123"/>
      <c r="Q111" s="12"/>
      <c r="R111" s="142" t="str">
        <f t="shared" si="72"/>
        <v>V5</v>
      </c>
      <c r="S111" s="466">
        <v>607</v>
      </c>
      <c r="T111" s="417">
        <f t="shared" si="251"/>
        <v>739</v>
      </c>
      <c r="U111" s="418">
        <v>0</v>
      </c>
      <c r="V111" s="77">
        <f t="shared" si="252"/>
        <v>739</v>
      </c>
      <c r="W111" s="77">
        <f t="shared" ref="W111" si="257">IF(LEFT(W9,1)="V",$S$101,IF(ISNUMBER(W9),V111-W9,V111))</f>
        <v>739</v>
      </c>
      <c r="X111" s="77">
        <f t="shared" si="74"/>
        <v>739</v>
      </c>
      <c r="Y111" s="77">
        <f t="shared" si="75"/>
        <v>739</v>
      </c>
      <c r="Z111" s="77">
        <f t="shared" si="76"/>
        <v>1200</v>
      </c>
      <c r="AA111" s="77">
        <f t="shared" si="77"/>
        <v>1200</v>
      </c>
      <c r="AB111" s="77">
        <f t="shared" si="78"/>
        <v>1200</v>
      </c>
      <c r="AC111" s="77">
        <f t="shared" si="79"/>
        <v>1200</v>
      </c>
      <c r="AD111" s="77">
        <f t="shared" si="80"/>
        <v>1200</v>
      </c>
      <c r="AE111" s="77">
        <f t="shared" si="81"/>
        <v>1200</v>
      </c>
      <c r="AF111" s="77">
        <f t="shared" si="82"/>
        <v>1200</v>
      </c>
      <c r="AG111" s="77">
        <f t="shared" si="83"/>
        <v>1200</v>
      </c>
      <c r="AH111" s="77">
        <f t="shared" si="84"/>
        <v>1200</v>
      </c>
      <c r="AI111" s="77">
        <f t="shared" si="85"/>
        <v>1200</v>
      </c>
      <c r="AJ111" s="77">
        <f t="shared" si="86"/>
        <v>1200</v>
      </c>
      <c r="AK111" s="77">
        <f t="shared" si="87"/>
        <v>1200</v>
      </c>
      <c r="AL111" s="77">
        <f t="shared" si="88"/>
        <v>1200</v>
      </c>
      <c r="AM111" s="77">
        <f t="shared" si="89"/>
        <v>1200</v>
      </c>
      <c r="AN111" s="77">
        <f t="shared" si="90"/>
        <v>1200</v>
      </c>
      <c r="AO111" s="77">
        <f t="shared" si="91"/>
        <v>1200</v>
      </c>
      <c r="AP111" s="77">
        <f t="shared" si="92"/>
        <v>1200</v>
      </c>
      <c r="AQ111" s="77">
        <f t="shared" si="93"/>
        <v>1200</v>
      </c>
      <c r="AR111" s="77">
        <f t="shared" si="94"/>
        <v>1200</v>
      </c>
      <c r="AS111" s="77">
        <f t="shared" si="95"/>
        <v>1200</v>
      </c>
      <c r="AT111" s="77">
        <f t="shared" si="96"/>
        <v>1200</v>
      </c>
      <c r="AU111" s="77">
        <f t="shared" si="97"/>
        <v>1200</v>
      </c>
      <c r="AV111" s="77">
        <f t="shared" si="98"/>
        <v>1200</v>
      </c>
      <c r="AW111" s="77">
        <f t="shared" si="99"/>
        <v>1200</v>
      </c>
      <c r="AX111" s="77">
        <f t="shared" si="100"/>
        <v>1200</v>
      </c>
      <c r="AY111" s="77">
        <f t="shared" si="101"/>
        <v>1200</v>
      </c>
      <c r="AZ111" s="77">
        <f t="shared" si="102"/>
        <v>1200</v>
      </c>
      <c r="BA111" s="77">
        <f t="shared" si="103"/>
        <v>1200</v>
      </c>
      <c r="BB111" s="77">
        <f t="shared" si="104"/>
        <v>1200</v>
      </c>
      <c r="BC111" s="77">
        <f t="shared" si="105"/>
        <v>1200</v>
      </c>
      <c r="BD111" s="77">
        <f t="shared" si="106"/>
        <v>1200</v>
      </c>
      <c r="BE111" s="77">
        <f t="shared" si="107"/>
        <v>1200</v>
      </c>
      <c r="BF111" s="77">
        <f t="shared" si="108"/>
        <v>1200</v>
      </c>
      <c r="BG111" s="77">
        <f t="shared" si="109"/>
        <v>1200</v>
      </c>
      <c r="BH111" s="77">
        <f t="shared" si="110"/>
        <v>1200</v>
      </c>
      <c r="BI111" s="77">
        <f t="shared" si="111"/>
        <v>1200</v>
      </c>
      <c r="BJ111" s="77">
        <f t="shared" si="112"/>
        <v>1200</v>
      </c>
      <c r="BK111" s="77">
        <f t="shared" si="113"/>
        <v>1200</v>
      </c>
      <c r="BL111" s="77">
        <f t="shared" si="114"/>
        <v>1200</v>
      </c>
      <c r="BM111" s="77">
        <f t="shared" si="115"/>
        <v>1200</v>
      </c>
      <c r="BN111" s="77">
        <f t="shared" si="116"/>
        <v>1200</v>
      </c>
      <c r="BO111" s="77">
        <f t="shared" si="117"/>
        <v>1200</v>
      </c>
      <c r="BP111" s="77">
        <f t="shared" si="118"/>
        <v>1200</v>
      </c>
      <c r="BQ111" s="77">
        <f t="shared" si="119"/>
        <v>1200</v>
      </c>
      <c r="BR111" s="77">
        <f t="shared" si="120"/>
        <v>1200</v>
      </c>
      <c r="BS111" s="77">
        <f t="shared" si="121"/>
        <v>1200</v>
      </c>
      <c r="BT111" s="77">
        <f t="shared" si="122"/>
        <v>1200</v>
      </c>
      <c r="BU111" s="77">
        <f t="shared" si="123"/>
        <v>1200</v>
      </c>
      <c r="BV111" s="77">
        <f t="shared" si="124"/>
        <v>1200</v>
      </c>
      <c r="BW111" s="77">
        <f t="shared" si="125"/>
        <v>1200</v>
      </c>
      <c r="BX111" s="77">
        <f t="shared" si="126"/>
        <v>1200</v>
      </c>
      <c r="BY111" s="77">
        <f t="shared" si="127"/>
        <v>1200</v>
      </c>
      <c r="BZ111" s="77">
        <f t="shared" si="128"/>
        <v>1200</v>
      </c>
      <c r="CA111" s="77">
        <f t="shared" si="129"/>
        <v>1200</v>
      </c>
      <c r="CB111" s="77">
        <f t="shared" si="130"/>
        <v>1200</v>
      </c>
      <c r="CC111" s="77">
        <f t="shared" si="131"/>
        <v>1200</v>
      </c>
      <c r="CD111" s="77">
        <f t="shared" si="132"/>
        <v>1200</v>
      </c>
      <c r="CE111" s="77">
        <f t="shared" si="133"/>
        <v>1200</v>
      </c>
      <c r="CF111" s="77">
        <f t="shared" si="134"/>
        <v>1200</v>
      </c>
      <c r="CG111" s="77">
        <f t="shared" si="135"/>
        <v>1200</v>
      </c>
      <c r="CH111" s="77">
        <f t="shared" si="136"/>
        <v>1200</v>
      </c>
      <c r="CI111" s="77">
        <f t="shared" si="137"/>
        <v>1200</v>
      </c>
      <c r="CJ111" s="77">
        <f t="shared" si="138"/>
        <v>1200</v>
      </c>
      <c r="CK111" s="77">
        <f t="shared" si="139"/>
        <v>1200</v>
      </c>
      <c r="CL111" s="77">
        <f t="shared" si="140"/>
        <v>1200</v>
      </c>
      <c r="CM111" s="77">
        <f t="shared" si="141"/>
        <v>1200</v>
      </c>
      <c r="CN111" s="77">
        <f t="shared" si="142"/>
        <v>1200</v>
      </c>
      <c r="CO111" s="77">
        <f t="shared" si="143"/>
        <v>1200</v>
      </c>
      <c r="CP111" s="77">
        <f t="shared" si="144"/>
        <v>1200</v>
      </c>
      <c r="CQ111" s="77">
        <f t="shared" si="145"/>
        <v>1200</v>
      </c>
      <c r="CR111" s="77">
        <f t="shared" si="146"/>
        <v>1200</v>
      </c>
      <c r="CS111" s="77">
        <f t="shared" si="147"/>
        <v>1200</v>
      </c>
      <c r="CT111" s="77">
        <f t="shared" si="148"/>
        <v>1200</v>
      </c>
      <c r="CU111" s="77">
        <f t="shared" si="149"/>
        <v>1200</v>
      </c>
      <c r="CV111" s="77">
        <f t="shared" si="150"/>
        <v>1200</v>
      </c>
      <c r="CW111" s="77">
        <f t="shared" si="151"/>
        <v>1200</v>
      </c>
      <c r="CX111" s="77">
        <f t="shared" si="152"/>
        <v>1200</v>
      </c>
      <c r="CY111" s="77">
        <f t="shared" si="153"/>
        <v>1200</v>
      </c>
      <c r="CZ111" s="77">
        <f t="shared" si="154"/>
        <v>1200</v>
      </c>
      <c r="DA111" s="77">
        <f t="shared" si="155"/>
        <v>1200</v>
      </c>
      <c r="DB111" s="77">
        <f t="shared" si="156"/>
        <v>1200</v>
      </c>
      <c r="DC111" s="77">
        <f t="shared" si="157"/>
        <v>1200</v>
      </c>
      <c r="DD111" s="77">
        <f t="shared" si="158"/>
        <v>1200</v>
      </c>
      <c r="DE111" s="77">
        <f t="shared" si="159"/>
        <v>1200</v>
      </c>
      <c r="DF111" s="77">
        <f t="shared" si="160"/>
        <v>1200</v>
      </c>
      <c r="DG111" s="77">
        <f t="shared" si="161"/>
        <v>1200</v>
      </c>
      <c r="DH111" s="77">
        <f t="shared" si="162"/>
        <v>1200</v>
      </c>
      <c r="DI111" s="77">
        <f t="shared" si="163"/>
        <v>1200</v>
      </c>
      <c r="DJ111" s="77">
        <f t="shared" si="164"/>
        <v>1200</v>
      </c>
      <c r="DK111" s="77">
        <f t="shared" si="165"/>
        <v>1200</v>
      </c>
      <c r="DL111" s="77">
        <f t="shared" si="166"/>
        <v>1200</v>
      </c>
      <c r="DM111" s="77">
        <f t="shared" si="167"/>
        <v>1200</v>
      </c>
      <c r="DN111" s="77">
        <f t="shared" si="168"/>
        <v>1200</v>
      </c>
      <c r="DO111" s="77">
        <f t="shared" si="169"/>
        <v>1200</v>
      </c>
      <c r="DP111" s="77">
        <f t="shared" si="170"/>
        <v>1200</v>
      </c>
      <c r="DQ111" s="77">
        <f t="shared" si="171"/>
        <v>1200</v>
      </c>
      <c r="DR111" s="77">
        <f t="shared" si="172"/>
        <v>1200</v>
      </c>
      <c r="DS111" s="77">
        <f t="shared" si="173"/>
        <v>1200</v>
      </c>
      <c r="DT111" s="77">
        <f t="shared" si="174"/>
        <v>1200</v>
      </c>
      <c r="DU111" s="77">
        <f t="shared" si="175"/>
        <v>1200</v>
      </c>
      <c r="DV111" s="77">
        <f t="shared" si="176"/>
        <v>1200</v>
      </c>
      <c r="DW111" s="77">
        <f t="shared" si="177"/>
        <v>1200</v>
      </c>
      <c r="DX111" s="77">
        <f t="shared" si="178"/>
        <v>1200</v>
      </c>
      <c r="DY111" s="77">
        <f t="shared" si="179"/>
        <v>1200</v>
      </c>
      <c r="DZ111" s="77">
        <f t="shared" si="180"/>
        <v>1200</v>
      </c>
      <c r="EA111" s="77">
        <f t="shared" si="181"/>
        <v>1200</v>
      </c>
      <c r="EB111" s="77">
        <f t="shared" si="182"/>
        <v>1200</v>
      </c>
      <c r="EC111" s="77">
        <f t="shared" si="183"/>
        <v>1200</v>
      </c>
      <c r="ED111" s="77">
        <f t="shared" si="184"/>
        <v>1200</v>
      </c>
      <c r="EE111" s="77">
        <f t="shared" si="185"/>
        <v>1200</v>
      </c>
      <c r="EF111" s="77">
        <f t="shared" si="186"/>
        <v>1200</v>
      </c>
      <c r="EG111" s="77">
        <f t="shared" si="187"/>
        <v>1200</v>
      </c>
      <c r="EH111" s="77">
        <f t="shared" si="188"/>
        <v>1200</v>
      </c>
      <c r="EI111" s="77">
        <f t="shared" si="189"/>
        <v>1200</v>
      </c>
      <c r="EJ111" s="77">
        <f t="shared" si="190"/>
        <v>1200</v>
      </c>
      <c r="EK111" s="77">
        <f t="shared" si="191"/>
        <v>1200</v>
      </c>
      <c r="EL111" s="77">
        <f t="shared" si="192"/>
        <v>1200</v>
      </c>
      <c r="EM111" s="77">
        <f t="shared" si="193"/>
        <v>1200</v>
      </c>
      <c r="EN111" s="77">
        <f t="shared" si="194"/>
        <v>1200</v>
      </c>
      <c r="EO111" s="77">
        <f t="shared" si="195"/>
        <v>1200</v>
      </c>
      <c r="EP111" s="77">
        <f t="shared" si="196"/>
        <v>1200</v>
      </c>
      <c r="EQ111" s="77">
        <f t="shared" si="197"/>
        <v>1200</v>
      </c>
      <c r="ER111" s="77">
        <f t="shared" si="198"/>
        <v>1200</v>
      </c>
      <c r="ES111" s="77">
        <f t="shared" si="199"/>
        <v>1200</v>
      </c>
      <c r="ET111" s="77">
        <f t="shared" si="200"/>
        <v>1200</v>
      </c>
      <c r="EU111" s="77">
        <f t="shared" si="201"/>
        <v>1200</v>
      </c>
      <c r="EV111" s="77">
        <f t="shared" si="202"/>
        <v>1200</v>
      </c>
      <c r="EW111" s="77">
        <f t="shared" si="203"/>
        <v>1200</v>
      </c>
      <c r="EX111" s="77">
        <f t="shared" si="204"/>
        <v>1200</v>
      </c>
      <c r="EY111" s="77">
        <f t="shared" si="205"/>
        <v>1200</v>
      </c>
      <c r="EZ111" s="77">
        <f t="shared" si="206"/>
        <v>1200</v>
      </c>
      <c r="FA111" s="77">
        <f t="shared" si="207"/>
        <v>1200</v>
      </c>
      <c r="FB111" s="77">
        <f t="shared" si="208"/>
        <v>1200</v>
      </c>
      <c r="FC111" s="77">
        <f t="shared" si="209"/>
        <v>1200</v>
      </c>
      <c r="FD111" s="77">
        <f t="shared" si="210"/>
        <v>1200</v>
      </c>
      <c r="FE111" s="77">
        <f t="shared" si="211"/>
        <v>1200</v>
      </c>
      <c r="FF111" s="77">
        <f t="shared" si="212"/>
        <v>1200</v>
      </c>
      <c r="FG111" s="77">
        <f t="shared" si="213"/>
        <v>1200</v>
      </c>
      <c r="FH111" s="77">
        <f t="shared" si="214"/>
        <v>1200</v>
      </c>
      <c r="FI111" s="77">
        <f t="shared" si="215"/>
        <v>1200</v>
      </c>
      <c r="FJ111" s="77">
        <f t="shared" si="216"/>
        <v>1200</v>
      </c>
      <c r="FK111" s="77">
        <f t="shared" si="217"/>
        <v>1200</v>
      </c>
      <c r="FL111" s="77">
        <f t="shared" si="218"/>
        <v>1200</v>
      </c>
      <c r="FM111" s="77">
        <f t="shared" si="219"/>
        <v>1200</v>
      </c>
      <c r="FN111" s="77">
        <f t="shared" si="220"/>
        <v>1200</v>
      </c>
      <c r="FO111" s="77">
        <f t="shared" si="221"/>
        <v>1200</v>
      </c>
      <c r="FP111" s="77">
        <f t="shared" si="222"/>
        <v>1200</v>
      </c>
      <c r="FQ111" s="77">
        <f t="shared" si="223"/>
        <v>1200</v>
      </c>
      <c r="FR111" s="77">
        <f t="shared" si="224"/>
        <v>1200</v>
      </c>
      <c r="FS111" s="77">
        <f t="shared" si="225"/>
        <v>1200</v>
      </c>
      <c r="FT111" s="77">
        <f t="shared" si="226"/>
        <v>1200</v>
      </c>
      <c r="FU111" s="77">
        <f t="shared" si="227"/>
        <v>1200</v>
      </c>
      <c r="FV111" s="77">
        <f t="shared" si="228"/>
        <v>1200</v>
      </c>
      <c r="FW111" s="77">
        <f t="shared" si="229"/>
        <v>1200</v>
      </c>
      <c r="FX111" s="77">
        <f t="shared" si="230"/>
        <v>1200</v>
      </c>
      <c r="FY111" s="77">
        <f t="shared" si="231"/>
        <v>1200</v>
      </c>
      <c r="FZ111" s="77">
        <f t="shared" si="232"/>
        <v>1200</v>
      </c>
      <c r="GA111" s="77">
        <f t="shared" si="233"/>
        <v>1200</v>
      </c>
      <c r="GB111" s="77">
        <f t="shared" si="234"/>
        <v>1200</v>
      </c>
      <c r="GC111" s="77">
        <f t="shared" si="235"/>
        <v>1200</v>
      </c>
      <c r="GD111" s="77">
        <f t="shared" si="236"/>
        <v>1200</v>
      </c>
      <c r="GE111" s="77">
        <f t="shared" si="237"/>
        <v>1200</v>
      </c>
      <c r="GF111" s="77">
        <f t="shared" si="238"/>
        <v>1200</v>
      </c>
      <c r="GG111" s="77">
        <f t="shared" si="239"/>
        <v>1200</v>
      </c>
      <c r="GH111" s="77">
        <f t="shared" si="240"/>
        <v>1200</v>
      </c>
      <c r="GI111" s="77">
        <f t="shared" si="241"/>
        <v>1200</v>
      </c>
      <c r="GJ111" s="77">
        <f t="shared" si="242"/>
        <v>1200</v>
      </c>
      <c r="GK111" s="77">
        <f t="shared" si="243"/>
        <v>1200</v>
      </c>
      <c r="GL111" s="77">
        <f t="shared" si="244"/>
        <v>1200</v>
      </c>
      <c r="GM111" s="77">
        <f t="shared" si="245"/>
        <v>1200</v>
      </c>
      <c r="GN111" s="77">
        <f t="shared" si="246"/>
        <v>1200</v>
      </c>
      <c r="GO111" s="77">
        <f t="shared" si="247"/>
        <v>1200</v>
      </c>
      <c r="GP111" s="77">
        <f t="shared" si="248"/>
        <v>1200</v>
      </c>
      <c r="GQ111" s="77">
        <f t="shared" si="249"/>
        <v>1200</v>
      </c>
      <c r="GR111" s="77">
        <f t="shared" si="250"/>
        <v>1200</v>
      </c>
      <c r="GS111" s="202"/>
      <c r="GY111" s="186">
        <v>21</v>
      </c>
      <c r="GZ111" s="481">
        <f>IF(COUNTIF($I23:$GR23,GZ$12)=0,0,HLOOKUP(GZ$12,$I23:$GR$87,$HO110,FALSE))</f>
        <v>0</v>
      </c>
      <c r="HA111" s="481">
        <f>IF(COUNTIF($I23:$GR23,HA$12)=0,0,HLOOKUP(HA$12,$I23:$GR$87,$HO110,FALSE))</f>
        <v>28</v>
      </c>
      <c r="HB111" s="481">
        <f>IF(COUNTIF($I23:$GR23,HB$12)=0,0,HLOOKUP(HB$12,$I23:$GR$87,$HO110,FALSE))</f>
        <v>75</v>
      </c>
      <c r="HC111" s="481">
        <f>IF(COUNTIF($I23:$GR23,HC$12)=0,0,HLOOKUP(HC$12,$I23:$GR$87,$HO110,FALSE))</f>
        <v>134</v>
      </c>
      <c r="HD111" s="481">
        <f>IF(COUNTIF($I23:$GR23,HD$12)=0,0,HLOOKUP(HD$12,$I23:$GR$87,$HO110,FALSE))</f>
        <v>0</v>
      </c>
      <c r="HE111" s="481">
        <f>IF(COUNTIF($I23:$GR23,HE$12)=0,0,HLOOKUP(HE$12,$I23:$GR$87,$HO110,FALSE))</f>
        <v>0</v>
      </c>
      <c r="HF111" s="481">
        <f>IF(COUNTIF($I23:$GR23,"X")=0,0,HLOOKUP("X",$I23:$GR$87,$HO110,FALSE))</f>
        <v>189</v>
      </c>
      <c r="HG111" s="381"/>
      <c r="HH111" s="186" t="s">
        <v>129</v>
      </c>
      <c r="HI111" s="481">
        <f>IF(GZ111=0,0,IF(AND(GZ111&lt;&gt;0,HA111=0),SUM(INDEX($I23:$GR23,1,GZ111):INDEX($I23:$GR23,1,$HF111)),SUM(INDEX($I23:$GR23,1,GZ111):INDEX($I23:$GR23,1,HA111))))</f>
        <v>0</v>
      </c>
      <c r="HJ111" s="481">
        <f>IF(HA111=0,0,IF(AND(HA111&lt;&gt;0,HB111=0),SUM(INDEX($I23:$GR23,1,HA111):INDEX($I23:$GR23,1,$HF111)),SUM(INDEX($I23:$GR23,1,HA111):INDEX($I23:$GR23,1,HB111))))</f>
        <v>1185</v>
      </c>
      <c r="HK111" s="481">
        <f>IF(HB111=0,0,IF(AND(HB111&lt;&gt;0,HC111=0),SUM(INDEX($I23:$GR23,1,HB111):INDEX($I23:$GR23,1,$HF111)),SUM(INDEX($I23:$GR23,1,HB111):INDEX($I23:$GR23,1,HC111))))</f>
        <v>1104</v>
      </c>
      <c r="HL111" s="481">
        <f>IF(HC111=0,0,IF(AND(HC111&lt;&gt;0,HD111=0),SUM(INDEX($I23:$GR23,1,HC111):INDEX($I23:$GR23,1,$HF111)),SUM(INDEX($I23:$GR23,1,HC111):INDEX($I23:$GR23,1,HD111))))</f>
        <v>1127</v>
      </c>
      <c r="HM111" s="481">
        <f>IF(HD111=0,0,IF(AND(HD111&lt;&gt;0,HE111=0),SUM(INDEX($I23:$GR23,1,HD111):INDEX($I23:$GR23,1,$HF111)),SUM(INDEX($I23:$GR23,1,HD111):INDEX($I23:$GR23,1,HE111))))</f>
        <v>0</v>
      </c>
      <c r="HN111" s="481">
        <f>IF(HE111=0,0,IF(AND(HE111&lt;&gt;0,GZ111=0),SUM(INDEX($I23:$GR23,1,HE111):INDEX($I23:$GR23,1,$HF111)),SUM(INDEX($I23:$GR23,1,HE111):INDEX($I23:$GR23,1,GZ111))))</f>
        <v>0</v>
      </c>
      <c r="HO111" s="186">
        <v>64</v>
      </c>
      <c r="HP111" s="381"/>
      <c r="HQ111" s="521" t="s">
        <v>129</v>
      </c>
      <c r="HR111" s="435">
        <f>IF(AND(GZ111=0,HA111=0),0,IF(AND(GZ111=0,HA111&lt;&gt;0),COUNTIF(INDEX($I$3:$GR$79,$GY111,GZ111+1):INDEX($I$3:$GR$79,$GY111,HA111),"STK")+COUNTIF(INDEX($I$3:$GR$79,$GY111,GZ111+1):INDEX($I$3:$GR$79,$GY111,HA111),"SB"),IF(AND(GZ111&lt;&gt;0,HA111=0),COUNTIF(INDEX($I$3:$GR$79,$GY111,GZ111):INDEX($I$3:$GR$79,$GY111,HF111),"STK")+COUNTIF(INDEX($I$3:$GR$79,$GY111,GZ111):INDEX($I$3:$GR$79,$GY111,HF111),"SB"),COUNTIF(INDEX($I$3:$GR$79,$GY111,GZ111):INDEX($I$3:$GR$79,$GY111,HA111),"STK")+COUNTIF(INDEX($I$3:$GR$79,$GY111,GZ111):INDEX($I$3:$GR$79,$GY111,HA111),"SB"))))</f>
        <v>0</v>
      </c>
      <c r="HS111" s="405">
        <f>IF(AND(HA111=0,HB111=0),0,IF(AND(HA111=0,HB111&lt;&gt;0),COUNTIF(INDEX($I$3:$GR$79,$GY111,HA111+1):INDEX($I$3:$GR$79,$GY111,HB111),"STK")+COUNTIF(INDEX($I$3:$GR$79,$GY111,HA111+1):INDEX($I$3:$GR$79,$GY111,HB111),"SB"),IF(AND(HA111&lt;&gt;0,HB111=0),COUNTIF(INDEX($I$3:$GR$79,$GY111,HA111):INDEX($I$3:$GR$79,$GY111,HF111),"STK")+COUNTIF(INDEX($I$3:$GR$79,$GY111,HA111):INDEX($I$3:$GR$79,$GY111,HF111),"SB"),COUNTIF(INDEX($I$3:$GR$79,$GY111,HA111):INDEX($I$3:$GR$79,$GY111,HB111),"STK")+COUNTIF(INDEX($I$3:$GR$79,$GY111,HA111):INDEX($I$3:$GR$79,$GY111,HB111),"SB"))))</f>
        <v>0</v>
      </c>
      <c r="HT111" s="406">
        <f>IF(AND(HB111=0,HC111=0),0,IF(AND(HB111=0,HC111&lt;&gt;0),COUNTIF(INDEX($I$3:$GR$79,$GY111,HB111+1):INDEX($I$3:$GR$79,$GY111,HC111),"STK")+COUNTIF(INDEX($I$3:$GR$79,$GY111,HB111+1):INDEX($I$3:$GR$79,$GY111,HC111),"SB"),IF(AND(HB111&lt;&gt;0,HC111=0),COUNTIF(INDEX($I$3:$GR$79,$GY111,HB111):INDEX($I$3:$GR$79,$GY111,HF111),"STK")+COUNTIF(INDEX($I$3:$GR$79,$GY111,HB111):INDEX($I$3:$GR$79,$GY111,HF111),"SB"),COUNTIF(INDEX($I$3:$GR$79,$GY111,HB111):INDEX($I$3:$GR$79,$GY111,HC111),"STK")+COUNTIF(INDEX($I$3:$GR$79,$GY111,HB111):INDEX($I$3:$GR$79,$GY111,HC111),"SB"))))</f>
        <v>0</v>
      </c>
      <c r="HU111" s="405">
        <f>IF(AND(HC111=0,HD111=0),0,IF(AND(HC111=0,HD111&lt;&gt;0),COUNTIF(INDEX($I$3:$GR$79,$GY111,HC111+1):INDEX($I$3:$GR$79,$GY111,HD111),"STK")+COUNTIF(INDEX($I$3:$GR$79,$GY111,HC111+1):INDEX($I$3:$GR$79,$GY111,HD111),"SB"),IF(AND(HC111&lt;&gt;0,HD111=0),COUNTIF(INDEX($I$3:$GR$79,$GY111,HC111):INDEX($I$3:$GR$79,$GY111,HF111),"STK")+COUNTIF(INDEX($I$3:$GR$79,$GY111,HC111):INDEX($I$3:$GR$79,$GY111,HF111),"SB"),COUNTIF(INDEX($I$3:$GR$79,$GY111,HC111):INDEX($I$3:$GR$79,$GY111,HD111),"STK")+COUNTIF(INDEX($I$3:$GR$79,$GY111,HC111):INDEX($I$3:$GR$79,$GY111,HD111),"SB"))))</f>
        <v>0</v>
      </c>
      <c r="HV111" s="701">
        <f>IF(AND(HD111=0,HE111=0),0,IF(AND(HD111=0,HE111&lt;&gt;0),COUNTIF(INDEX($I$3:$GR$79,$GY111,HD111+1):INDEX($I$3:$GR$79,$GY111,HE111),"STK")+COUNTIF(INDEX($I$3:$GR$79,$GY111,HD111+1):INDEX($I$3:$GR$79,$GY111,HE111),"SB"),IF(AND(HD111&lt;&gt;0,HE111=0),COUNTIF(INDEX($I$3:$GR$79,$GY111,HD111):INDEX($I$3:$GR$79,$GY111,HF111),"STK")+COUNTIF(INDEX($I$3:$GR$79,$GY111,HD111):INDEX($I$3:$GR$79,$GY111,HF111),"SB"),COUNTIF(INDEX($I$3:$GR$79,$GY111,HD111):INDEX($I$3:$GR$79,$GY111,HE111),"STK")+COUNTIF(INDEX($I$3:$GR$79,$GY111,HD111):INDEX($I$3:$GR$79,$GY111,HE111),"SB"))))</f>
        <v>0</v>
      </c>
      <c r="HW111" s="405">
        <f>IF(AND(HE111=0,GZ111=0),0,IF(AND(HE111=0,GZ111&lt;&gt;0),COUNTIF(INDEX($I$3:$GR$79,$GY111,HE111+1):INDEX($I$3:$GR$79,$GY111,GZ111),"STK")+COUNTIF(INDEX($I$3:$GR$79,$GY111,HE111+1):INDEX($I$3:$GR$79,$GY111,GZ111),"SB"),IF(AND(HE111&lt;&gt;0,GZ111=0),COUNTIF(INDEX($I$3:$GR$79,$GY111,HE111):INDEX($I$3:$GR$79,$GY111,HF111),"STK")+COUNTIF(INDEX($I$3:$GR$79,$GY111,HE111):INDEX($I$3:$GR$79,$GY111,HF111),"SB"),COUNTIF(INDEX($I$3:$GR$79,$GY111,HE111):INDEX($I$3:$GR$79,$GY111,GZ111),"STK")+COUNTIF(INDEX($I$3:$GR$79,$GY111,HE111):INDEX($I$3:$GR$79,$GY111,GZ111),"SB"))))</f>
        <v>0</v>
      </c>
      <c r="HX111" s="382">
        <f t="shared" si="60"/>
        <v>0</v>
      </c>
      <c r="HY111" s="186" t="s">
        <v>129</v>
      </c>
      <c r="HZ111" s="481">
        <f t="shared" si="66"/>
        <v>0</v>
      </c>
      <c r="IA111" s="481">
        <f t="shared" si="67"/>
        <v>42</v>
      </c>
      <c r="IB111" s="481">
        <f t="shared" si="68"/>
        <v>54</v>
      </c>
      <c r="IC111" s="481">
        <f t="shared" si="69"/>
        <v>50</v>
      </c>
      <c r="ID111" s="481">
        <f t="shared" si="70"/>
        <v>0</v>
      </c>
      <c r="IE111" s="481">
        <f t="shared" si="71"/>
        <v>0</v>
      </c>
    </row>
    <row r="112" spans="1:239" x14ac:dyDescent="0.2">
      <c r="E112" s="58"/>
      <c r="F112" s="480"/>
      <c r="G112" s="1040"/>
      <c r="H112" s="205" t="s">
        <v>116</v>
      </c>
      <c r="I112" s="229"/>
      <c r="J112" s="230"/>
      <c r="K112" s="231"/>
      <c r="N112" s="180">
        <v>7</v>
      </c>
      <c r="O112" s="140"/>
      <c r="P112" s="123"/>
      <c r="Q112" s="12"/>
      <c r="R112" s="129" t="str">
        <f t="shared" si="72"/>
        <v>V10</v>
      </c>
      <c r="S112" s="468" t="s">
        <v>381</v>
      </c>
      <c r="T112" s="417">
        <f t="shared" si="251"/>
        <v>7</v>
      </c>
      <c r="U112" s="418">
        <v>0</v>
      </c>
      <c r="V112" s="77">
        <f t="shared" si="252"/>
        <v>7</v>
      </c>
      <c r="W112" s="77">
        <f t="shared" ref="W112" si="258">IF(LEFT(W10,1)="V",$S$101,IF(ISNUMBER(W10),V112-W10,V112))</f>
        <v>7</v>
      </c>
      <c r="X112" s="77">
        <f t="shared" si="74"/>
        <v>7</v>
      </c>
      <c r="Y112" s="77">
        <f t="shared" si="75"/>
        <v>7</v>
      </c>
      <c r="Z112" s="77">
        <f t="shared" si="76"/>
        <v>7</v>
      </c>
      <c r="AA112" s="77">
        <f t="shared" si="77"/>
        <v>7</v>
      </c>
      <c r="AB112" s="77">
        <f t="shared" si="78"/>
        <v>7</v>
      </c>
      <c r="AC112" s="77">
        <f t="shared" si="79"/>
        <v>1200</v>
      </c>
      <c r="AD112" s="77">
        <f t="shared" si="80"/>
        <v>1200</v>
      </c>
      <c r="AE112" s="77">
        <f t="shared" si="81"/>
        <v>1200</v>
      </c>
      <c r="AF112" s="77">
        <f t="shared" si="82"/>
        <v>1200</v>
      </c>
      <c r="AG112" s="77">
        <f t="shared" si="83"/>
        <v>1200</v>
      </c>
      <c r="AH112" s="77">
        <f t="shared" si="84"/>
        <v>1200</v>
      </c>
      <c r="AI112" s="77">
        <f t="shared" si="85"/>
        <v>1177</v>
      </c>
      <c r="AJ112" s="77">
        <f t="shared" si="86"/>
        <v>1154</v>
      </c>
      <c r="AK112" s="77">
        <f t="shared" si="87"/>
        <v>1131</v>
      </c>
      <c r="AL112" s="77">
        <f t="shared" si="88"/>
        <v>1108</v>
      </c>
      <c r="AM112" s="77">
        <f t="shared" si="89"/>
        <v>1085</v>
      </c>
      <c r="AN112" s="77">
        <f t="shared" si="90"/>
        <v>1062</v>
      </c>
      <c r="AO112" s="77">
        <f t="shared" si="91"/>
        <v>1039</v>
      </c>
      <c r="AP112" s="77">
        <f t="shared" si="92"/>
        <v>1016</v>
      </c>
      <c r="AQ112" s="77">
        <f t="shared" si="93"/>
        <v>993</v>
      </c>
      <c r="AR112" s="77">
        <f t="shared" si="94"/>
        <v>970</v>
      </c>
      <c r="AS112" s="77">
        <f t="shared" si="95"/>
        <v>947</v>
      </c>
      <c r="AT112" s="77">
        <f t="shared" si="96"/>
        <v>924</v>
      </c>
      <c r="AU112" s="77">
        <f t="shared" si="97"/>
        <v>901</v>
      </c>
      <c r="AV112" s="77">
        <f t="shared" si="98"/>
        <v>878</v>
      </c>
      <c r="AW112" s="77">
        <f t="shared" si="99"/>
        <v>855</v>
      </c>
      <c r="AX112" s="77">
        <f t="shared" si="100"/>
        <v>832</v>
      </c>
      <c r="AY112" s="77">
        <f t="shared" si="101"/>
        <v>809</v>
      </c>
      <c r="AZ112" s="77">
        <f t="shared" si="102"/>
        <v>786</v>
      </c>
      <c r="BA112" s="77">
        <f t="shared" si="103"/>
        <v>763</v>
      </c>
      <c r="BB112" s="77">
        <f t="shared" si="104"/>
        <v>740</v>
      </c>
      <c r="BC112" s="77">
        <f t="shared" si="105"/>
        <v>717</v>
      </c>
      <c r="BD112" s="77">
        <f t="shared" si="106"/>
        <v>694</v>
      </c>
      <c r="BE112" s="77">
        <f t="shared" si="107"/>
        <v>693</v>
      </c>
      <c r="BF112" s="77">
        <f t="shared" si="108"/>
        <v>613</v>
      </c>
      <c r="BG112" s="77">
        <f t="shared" si="109"/>
        <v>533</v>
      </c>
      <c r="BH112" s="77">
        <f t="shared" si="110"/>
        <v>453</v>
      </c>
      <c r="BI112" s="77">
        <f t="shared" si="111"/>
        <v>373</v>
      </c>
      <c r="BJ112" s="77">
        <f t="shared" si="112"/>
        <v>372</v>
      </c>
      <c r="BK112" s="77">
        <f t="shared" si="113"/>
        <v>349</v>
      </c>
      <c r="BL112" s="77">
        <f t="shared" si="114"/>
        <v>326</v>
      </c>
      <c r="BM112" s="77">
        <f t="shared" si="115"/>
        <v>303</v>
      </c>
      <c r="BN112" s="77">
        <f t="shared" si="116"/>
        <v>280</v>
      </c>
      <c r="BO112" s="77">
        <f t="shared" si="117"/>
        <v>257</v>
      </c>
      <c r="BP112" s="77">
        <f t="shared" si="118"/>
        <v>234</v>
      </c>
      <c r="BQ112" s="77">
        <f t="shared" si="119"/>
        <v>211</v>
      </c>
      <c r="BR112" s="77">
        <f t="shared" si="120"/>
        <v>188</v>
      </c>
      <c r="BS112" s="77">
        <f t="shared" si="121"/>
        <v>165</v>
      </c>
      <c r="BT112" s="77">
        <f t="shared" si="122"/>
        <v>142</v>
      </c>
      <c r="BU112" s="77">
        <f t="shared" si="123"/>
        <v>119</v>
      </c>
      <c r="BV112" s="77">
        <f t="shared" si="124"/>
        <v>96</v>
      </c>
      <c r="BW112" s="77">
        <f t="shared" si="125"/>
        <v>73</v>
      </c>
      <c r="BX112" s="77">
        <f t="shared" si="126"/>
        <v>50</v>
      </c>
      <c r="BY112" s="77">
        <f t="shared" si="127"/>
        <v>27</v>
      </c>
      <c r="BZ112" s="77">
        <f t="shared" si="128"/>
        <v>4</v>
      </c>
      <c r="CA112" s="77">
        <f t="shared" si="129"/>
        <v>1200</v>
      </c>
      <c r="CB112" s="77">
        <f t="shared" si="130"/>
        <v>1200</v>
      </c>
      <c r="CC112" s="77">
        <f t="shared" si="131"/>
        <v>1200</v>
      </c>
      <c r="CD112" s="77">
        <f t="shared" si="132"/>
        <v>1200</v>
      </c>
      <c r="CE112" s="77">
        <f t="shared" si="133"/>
        <v>1200</v>
      </c>
      <c r="CF112" s="77">
        <f t="shared" si="134"/>
        <v>1200</v>
      </c>
      <c r="CG112" s="77">
        <f t="shared" si="135"/>
        <v>1200</v>
      </c>
      <c r="CH112" s="77">
        <f t="shared" si="136"/>
        <v>1200</v>
      </c>
      <c r="CI112" s="77">
        <f t="shared" si="137"/>
        <v>1200</v>
      </c>
      <c r="CJ112" s="77">
        <f t="shared" si="138"/>
        <v>1200</v>
      </c>
      <c r="CK112" s="77">
        <f t="shared" si="139"/>
        <v>1200</v>
      </c>
      <c r="CL112" s="77">
        <f t="shared" si="140"/>
        <v>1177</v>
      </c>
      <c r="CM112" s="77">
        <f t="shared" si="141"/>
        <v>1154</v>
      </c>
      <c r="CN112" s="77">
        <f t="shared" si="142"/>
        <v>1131</v>
      </c>
      <c r="CO112" s="77">
        <f t="shared" si="143"/>
        <v>1130</v>
      </c>
      <c r="CP112" s="77">
        <f t="shared" si="144"/>
        <v>1070</v>
      </c>
      <c r="CQ112" s="77">
        <f t="shared" si="145"/>
        <v>1010</v>
      </c>
      <c r="CR112" s="77">
        <f t="shared" si="146"/>
        <v>950</v>
      </c>
      <c r="CS112" s="77">
        <f t="shared" si="147"/>
        <v>890</v>
      </c>
      <c r="CT112" s="77">
        <f t="shared" si="148"/>
        <v>889</v>
      </c>
      <c r="CU112" s="77">
        <f t="shared" si="149"/>
        <v>866</v>
      </c>
      <c r="CV112" s="77">
        <f t="shared" si="150"/>
        <v>843</v>
      </c>
      <c r="CW112" s="77">
        <f t="shared" si="151"/>
        <v>820</v>
      </c>
      <c r="CX112" s="77">
        <f t="shared" si="152"/>
        <v>797</v>
      </c>
      <c r="CY112" s="77">
        <f t="shared" si="153"/>
        <v>774</v>
      </c>
      <c r="CZ112" s="77">
        <f t="shared" si="154"/>
        <v>751</v>
      </c>
      <c r="DA112" s="77">
        <f t="shared" si="155"/>
        <v>728</v>
      </c>
      <c r="DB112" s="77">
        <f t="shared" si="156"/>
        <v>705</v>
      </c>
      <c r="DC112" s="77">
        <f t="shared" si="157"/>
        <v>682</v>
      </c>
      <c r="DD112" s="77">
        <f t="shared" si="158"/>
        <v>659</v>
      </c>
      <c r="DE112" s="77">
        <f t="shared" si="159"/>
        <v>636</v>
      </c>
      <c r="DF112" s="77">
        <f t="shared" si="160"/>
        <v>613</v>
      </c>
      <c r="DG112" s="77">
        <f t="shared" si="161"/>
        <v>590</v>
      </c>
      <c r="DH112" s="77">
        <f t="shared" si="162"/>
        <v>567</v>
      </c>
      <c r="DI112" s="77">
        <f t="shared" si="163"/>
        <v>544</v>
      </c>
      <c r="DJ112" s="77">
        <f t="shared" si="164"/>
        <v>521</v>
      </c>
      <c r="DK112" s="77">
        <f t="shared" si="165"/>
        <v>498</v>
      </c>
      <c r="DL112" s="77">
        <f t="shared" si="166"/>
        <v>475</v>
      </c>
      <c r="DM112" s="77">
        <f t="shared" si="167"/>
        <v>452</v>
      </c>
      <c r="DN112" s="77">
        <f t="shared" si="168"/>
        <v>429</v>
      </c>
      <c r="DO112" s="77">
        <f t="shared" si="169"/>
        <v>406</v>
      </c>
      <c r="DP112" s="77">
        <f t="shared" si="170"/>
        <v>383</v>
      </c>
      <c r="DQ112" s="77">
        <f t="shared" si="171"/>
        <v>360</v>
      </c>
      <c r="DR112" s="77">
        <f t="shared" si="172"/>
        <v>337</v>
      </c>
      <c r="DS112" s="77">
        <f t="shared" si="173"/>
        <v>314</v>
      </c>
      <c r="DT112" s="77">
        <f t="shared" si="174"/>
        <v>291</v>
      </c>
      <c r="DU112" s="77">
        <f t="shared" si="175"/>
        <v>268</v>
      </c>
      <c r="DV112" s="77">
        <f t="shared" si="176"/>
        <v>245</v>
      </c>
      <c r="DW112" s="77">
        <f t="shared" si="177"/>
        <v>222</v>
      </c>
      <c r="DX112" s="77">
        <f t="shared" si="178"/>
        <v>199</v>
      </c>
      <c r="DY112" s="77">
        <f t="shared" si="179"/>
        <v>176</v>
      </c>
      <c r="DZ112" s="77">
        <f t="shared" si="180"/>
        <v>153</v>
      </c>
      <c r="EA112" s="77">
        <f t="shared" si="181"/>
        <v>130</v>
      </c>
      <c r="EB112" s="77">
        <f t="shared" si="182"/>
        <v>107</v>
      </c>
      <c r="EC112" s="77">
        <f t="shared" si="183"/>
        <v>84</v>
      </c>
      <c r="ED112" s="77">
        <f t="shared" si="184"/>
        <v>61</v>
      </c>
      <c r="EE112" s="77">
        <f t="shared" si="185"/>
        <v>38</v>
      </c>
      <c r="EF112" s="77">
        <f t="shared" si="186"/>
        <v>15</v>
      </c>
      <c r="EG112" s="77">
        <f t="shared" si="187"/>
        <v>1200</v>
      </c>
      <c r="EH112" s="77">
        <f t="shared" si="188"/>
        <v>1200</v>
      </c>
      <c r="EI112" s="77">
        <f t="shared" si="189"/>
        <v>1200</v>
      </c>
      <c r="EJ112" s="77">
        <f t="shared" si="190"/>
        <v>1200</v>
      </c>
      <c r="EK112" s="77">
        <f t="shared" si="191"/>
        <v>1200</v>
      </c>
      <c r="EL112" s="77">
        <f t="shared" si="192"/>
        <v>1200</v>
      </c>
      <c r="EM112" s="77">
        <f t="shared" si="193"/>
        <v>1177</v>
      </c>
      <c r="EN112" s="77">
        <f t="shared" si="194"/>
        <v>1154</v>
      </c>
      <c r="EO112" s="77">
        <f t="shared" si="195"/>
        <v>1131</v>
      </c>
      <c r="EP112" s="77">
        <f t="shared" si="196"/>
        <v>1108</v>
      </c>
      <c r="EQ112" s="77">
        <f t="shared" si="197"/>
        <v>1085</v>
      </c>
      <c r="ER112" s="77">
        <f t="shared" si="198"/>
        <v>1062</v>
      </c>
      <c r="ES112" s="77">
        <f t="shared" si="199"/>
        <v>1039</v>
      </c>
      <c r="ET112" s="77">
        <f t="shared" si="200"/>
        <v>1016</v>
      </c>
      <c r="EU112" s="77">
        <f t="shared" si="201"/>
        <v>993</v>
      </c>
      <c r="EV112" s="77">
        <f t="shared" si="202"/>
        <v>970</v>
      </c>
      <c r="EW112" s="77">
        <f t="shared" si="203"/>
        <v>947</v>
      </c>
      <c r="EX112" s="77">
        <f t="shared" si="204"/>
        <v>924</v>
      </c>
      <c r="EY112" s="77">
        <f t="shared" si="205"/>
        <v>901</v>
      </c>
      <c r="EZ112" s="77">
        <f t="shared" si="206"/>
        <v>878</v>
      </c>
      <c r="FA112" s="77">
        <f t="shared" si="207"/>
        <v>855</v>
      </c>
      <c r="FB112" s="77">
        <f t="shared" si="208"/>
        <v>832</v>
      </c>
      <c r="FC112" s="77">
        <f t="shared" si="209"/>
        <v>809</v>
      </c>
      <c r="FD112" s="77">
        <f t="shared" si="210"/>
        <v>786</v>
      </c>
      <c r="FE112" s="77">
        <f t="shared" si="211"/>
        <v>763</v>
      </c>
      <c r="FF112" s="77">
        <f t="shared" si="212"/>
        <v>740</v>
      </c>
      <c r="FG112" s="77">
        <f t="shared" si="213"/>
        <v>717</v>
      </c>
      <c r="FH112" s="77">
        <f t="shared" si="214"/>
        <v>694</v>
      </c>
      <c r="FI112" s="77">
        <f t="shared" si="215"/>
        <v>671</v>
      </c>
      <c r="FJ112" s="77">
        <f t="shared" si="216"/>
        <v>648</v>
      </c>
      <c r="FK112" s="77">
        <f t="shared" si="217"/>
        <v>625</v>
      </c>
      <c r="FL112" s="77">
        <f t="shared" si="218"/>
        <v>602</v>
      </c>
      <c r="FM112" s="77">
        <f t="shared" si="219"/>
        <v>579</v>
      </c>
      <c r="FN112" s="77">
        <f t="shared" si="220"/>
        <v>556</v>
      </c>
      <c r="FO112" s="77">
        <f t="shared" si="221"/>
        <v>533</v>
      </c>
      <c r="FP112" s="77">
        <f t="shared" si="222"/>
        <v>510</v>
      </c>
      <c r="FQ112" s="77">
        <f t="shared" si="223"/>
        <v>487</v>
      </c>
      <c r="FR112" s="77">
        <f t="shared" si="224"/>
        <v>464</v>
      </c>
      <c r="FS112" s="77">
        <f t="shared" si="225"/>
        <v>441</v>
      </c>
      <c r="FT112" s="77">
        <f t="shared" si="226"/>
        <v>418</v>
      </c>
      <c r="FU112" s="77">
        <f t="shared" si="227"/>
        <v>395</v>
      </c>
      <c r="FV112" s="77">
        <f t="shared" si="228"/>
        <v>372</v>
      </c>
      <c r="FW112" s="77">
        <f t="shared" si="229"/>
        <v>349</v>
      </c>
      <c r="FX112" s="77">
        <f t="shared" si="230"/>
        <v>326</v>
      </c>
      <c r="FY112" s="77">
        <f t="shared" si="231"/>
        <v>303</v>
      </c>
      <c r="FZ112" s="77">
        <f t="shared" si="232"/>
        <v>280</v>
      </c>
      <c r="GA112" s="77">
        <f t="shared" si="233"/>
        <v>257</v>
      </c>
      <c r="GB112" s="77">
        <f t="shared" si="234"/>
        <v>234</v>
      </c>
      <c r="GC112" s="77">
        <f t="shared" si="235"/>
        <v>211</v>
      </c>
      <c r="GD112" s="77">
        <f t="shared" si="236"/>
        <v>188</v>
      </c>
      <c r="GE112" s="77">
        <f t="shared" si="237"/>
        <v>165</v>
      </c>
      <c r="GF112" s="77">
        <f t="shared" si="238"/>
        <v>142</v>
      </c>
      <c r="GG112" s="77">
        <f t="shared" si="239"/>
        <v>119</v>
      </c>
      <c r="GH112" s="77">
        <f t="shared" si="240"/>
        <v>96</v>
      </c>
      <c r="GI112" s="77">
        <f t="shared" si="241"/>
        <v>73</v>
      </c>
      <c r="GJ112" s="77">
        <f t="shared" si="242"/>
        <v>50</v>
      </c>
      <c r="GK112" s="77">
        <f t="shared" si="243"/>
        <v>27</v>
      </c>
      <c r="GL112" s="77">
        <f t="shared" si="244"/>
        <v>4</v>
      </c>
      <c r="GM112" s="77">
        <f t="shared" si="245"/>
        <v>4</v>
      </c>
      <c r="GN112" s="77">
        <f t="shared" si="246"/>
        <v>4</v>
      </c>
      <c r="GO112" s="77">
        <f t="shared" si="247"/>
        <v>4</v>
      </c>
      <c r="GP112" s="77">
        <f t="shared" si="248"/>
        <v>4</v>
      </c>
      <c r="GQ112" s="77">
        <f t="shared" si="249"/>
        <v>4</v>
      </c>
      <c r="GR112" s="77">
        <f t="shared" si="250"/>
        <v>4</v>
      </c>
      <c r="GS112" s="202"/>
      <c r="GY112" s="186">
        <v>22</v>
      </c>
      <c r="GZ112" s="481">
        <f>IF(COUNTIF($I24:$GR24,GZ$12)=0,0,HLOOKUP(GZ$12,$I24:$GR$87,$HO111,FALSE))</f>
        <v>0</v>
      </c>
      <c r="HA112" s="481">
        <f>IF(COUNTIF($I24:$GR24,HA$12)=0,0,HLOOKUP(HA$12,$I24:$GR$87,$HO111,FALSE))</f>
        <v>33</v>
      </c>
      <c r="HB112" s="481">
        <f>IF(COUNTIF($I24:$GR24,HB$12)=0,0,HLOOKUP(HB$12,$I24:$GR$87,$HO111,FALSE))</f>
        <v>84</v>
      </c>
      <c r="HC112" s="481">
        <f>IF(COUNTIF($I24:$GR24,HC$12)=0,0,HLOOKUP(HC$12,$I24:$GR$87,$HO111,FALSE))</f>
        <v>142</v>
      </c>
      <c r="HD112" s="481">
        <f>IF(COUNTIF($I24:$GR24,HD$12)=0,0,HLOOKUP(HD$12,$I24:$GR$87,$HO111,FALSE))</f>
        <v>0</v>
      </c>
      <c r="HE112" s="481">
        <f>IF(COUNTIF($I24:$GR24,HE$12)=0,0,HLOOKUP(HE$12,$I24:$GR$87,$HO111,FALSE))</f>
        <v>0</v>
      </c>
      <c r="HF112" s="481">
        <f>IF(COUNTIF($I24:$GR24,"X")=0,0,HLOOKUP("X",$I24:$GR$87,$HO111,FALSE))</f>
        <v>189</v>
      </c>
      <c r="HG112" s="381"/>
      <c r="HH112" s="186" t="s">
        <v>130</v>
      </c>
      <c r="HI112" s="481">
        <f>IF(GZ112=0,0,IF(AND(GZ112&lt;&gt;0,HA112=0),SUM(INDEX($I24:$GR24,1,GZ112):INDEX($I24:$GR24,1,$HF112)),SUM(INDEX($I24:$GR24,1,GZ112):INDEX($I24:$GR24,1,HA112))))</f>
        <v>0</v>
      </c>
      <c r="HJ112" s="481">
        <f>IF(HA112=0,0,IF(AND(HA112&lt;&gt;0,HB112=0),SUM(INDEX($I24:$GR24,1,HA112):INDEX($I24:$GR24,1,$HF112)),SUM(INDEX($I24:$GR24,1,HA112):INDEX($I24:$GR24,1,HB112))))</f>
        <v>1155</v>
      </c>
      <c r="HK112" s="481">
        <f>IF(HB112=0,0,IF(AND(HB112&lt;&gt;0,HC112=0),SUM(INDEX($I24:$GR24,1,HB112):INDEX($I24:$GR24,1,$HF112)),SUM(INDEX($I24:$GR24,1,HB112):INDEX($I24:$GR24,1,HC112))))</f>
        <v>1185</v>
      </c>
      <c r="HL112" s="481">
        <f>IF(HC112=0,0,IF(AND(HC112&lt;&gt;0,HD112=0),SUM(INDEX($I24:$GR24,1,HC112):INDEX($I24:$GR24,1,$HF112)),SUM(INDEX($I24:$GR24,1,HC112):INDEX($I24:$GR24,1,HD112))))</f>
        <v>943</v>
      </c>
      <c r="HM112" s="481">
        <f>IF(HD112=0,0,IF(AND(HD112&lt;&gt;0,HE112=0),SUM(INDEX($I24:$GR24,1,HD112):INDEX($I24:$GR24,1,$HF112)),SUM(INDEX($I24:$GR24,1,HD112):INDEX($I24:$GR24,1,HE112))))</f>
        <v>0</v>
      </c>
      <c r="HN112" s="481">
        <f>IF(HE112=0,0,IF(AND(HE112&lt;&gt;0,GZ112=0),SUM(INDEX($I24:$GR24,1,HE112):INDEX($I24:$GR24,1,$HF112)),SUM(INDEX($I24:$GR24,1,HE112):INDEX($I24:$GR24,1,GZ112))))</f>
        <v>0</v>
      </c>
      <c r="HO112" s="186">
        <v>63</v>
      </c>
      <c r="HP112" s="381"/>
      <c r="HQ112" s="521" t="s">
        <v>130</v>
      </c>
      <c r="HR112" s="435">
        <f>IF(AND(GZ112=0,HA112=0),0,IF(AND(GZ112=0,HA112&lt;&gt;0),COUNTIF(INDEX($I$3:$GR$79,$GY112,GZ112+1):INDEX($I$3:$GR$79,$GY112,HA112),"STK")+COUNTIF(INDEX($I$3:$GR$79,$GY112,GZ112+1):INDEX($I$3:$GR$79,$GY112,HA112),"SB"),IF(AND(GZ112&lt;&gt;0,HA112=0),COUNTIF(INDEX($I$3:$GR$79,$GY112,GZ112):INDEX($I$3:$GR$79,$GY112,HF112),"STK")+COUNTIF(INDEX($I$3:$GR$79,$GY112,GZ112):INDEX($I$3:$GR$79,$GY112,HF112),"SB"),COUNTIF(INDEX($I$3:$GR$79,$GY112,GZ112):INDEX($I$3:$GR$79,$GY112,HA112),"STK")+COUNTIF(INDEX($I$3:$GR$79,$GY112,GZ112):INDEX($I$3:$GR$79,$GY112,HA112),"SB"))))</f>
        <v>16</v>
      </c>
      <c r="HS112" s="405">
        <f>IF(AND(HA112=0,HB112=0),0,IF(AND(HA112=0,HB112&lt;&gt;0),COUNTIF(INDEX($I$3:$GR$79,$GY112,HA112+1):INDEX($I$3:$GR$79,$GY112,HB112),"STK")+COUNTIF(INDEX($I$3:$GR$79,$GY112,HA112+1):INDEX($I$3:$GR$79,$GY112,HB112),"SB"),IF(AND(HA112&lt;&gt;0,HB112=0),COUNTIF(INDEX($I$3:$GR$79,$GY112,HA112):INDEX($I$3:$GR$79,$GY112,HF112),"STK")+COUNTIF(INDEX($I$3:$GR$79,$GY112,HA112):INDEX($I$3:$GR$79,$GY112,HF112),"SB"),COUNTIF(INDEX($I$3:$GR$79,$GY112,HA112):INDEX($I$3:$GR$79,$GY112,HB112),"STK")+COUNTIF(INDEX($I$3:$GR$79,$GY112,HA112):INDEX($I$3:$GR$79,$GY112,HB112),"SB"))))</f>
        <v>4</v>
      </c>
      <c r="HT112" s="406">
        <f>IF(AND(HB112=0,HC112=0),0,IF(AND(HB112=0,HC112&lt;&gt;0),COUNTIF(INDEX($I$3:$GR$79,$GY112,HB112+1):INDEX($I$3:$GR$79,$GY112,HC112),"STK")+COUNTIF(INDEX($I$3:$GR$79,$GY112,HB112+1):INDEX($I$3:$GR$79,$GY112,HC112),"SB"),IF(AND(HB112&lt;&gt;0,HC112=0),COUNTIF(INDEX($I$3:$GR$79,$GY112,HB112):INDEX($I$3:$GR$79,$GY112,HF112),"STK")+COUNTIF(INDEX($I$3:$GR$79,$GY112,HB112):INDEX($I$3:$GR$79,$GY112,HF112),"SB"),COUNTIF(INDEX($I$3:$GR$79,$GY112,HB112):INDEX($I$3:$GR$79,$GY112,HC112),"STK")+COUNTIF(INDEX($I$3:$GR$79,$GY112,HB112):INDEX($I$3:$GR$79,$GY112,HC112),"SB"))))</f>
        <v>0</v>
      </c>
      <c r="HU112" s="405">
        <f>IF(AND(HC112=0,HD112=0),0,IF(AND(HC112=0,HD112&lt;&gt;0),COUNTIF(INDEX($I$3:$GR$79,$GY112,HC112+1):INDEX($I$3:$GR$79,$GY112,HD112),"STK")+COUNTIF(INDEX($I$3:$GR$79,$GY112,HC112+1):INDEX($I$3:$GR$79,$GY112,HD112),"SB"),IF(AND(HC112&lt;&gt;0,HD112=0),COUNTIF(INDEX($I$3:$GR$79,$GY112,HC112):INDEX($I$3:$GR$79,$GY112,HF112),"STK")+COUNTIF(INDEX($I$3:$GR$79,$GY112,HC112):INDEX($I$3:$GR$79,$GY112,HF112),"SB"),COUNTIF(INDEX($I$3:$GR$79,$GY112,HC112):INDEX($I$3:$GR$79,$GY112,HD112),"STK")+COUNTIF(INDEX($I$3:$GR$79,$GY112,HC112):INDEX($I$3:$GR$79,$GY112,HD112),"SB"))))</f>
        <v>0</v>
      </c>
      <c r="HV112" s="701">
        <f>IF(AND(HD112=0,HE112=0),0,IF(AND(HD112=0,HE112&lt;&gt;0),COUNTIF(INDEX($I$3:$GR$79,$GY112,HD112+1):INDEX($I$3:$GR$79,$GY112,HE112),"STK")+COUNTIF(INDEX($I$3:$GR$79,$GY112,HD112+1):INDEX($I$3:$GR$79,$GY112,HE112),"SB"),IF(AND(HD112&lt;&gt;0,HE112=0),COUNTIF(INDEX($I$3:$GR$79,$GY112,HD112):INDEX($I$3:$GR$79,$GY112,HF112),"STK")+COUNTIF(INDEX($I$3:$GR$79,$GY112,HD112):INDEX($I$3:$GR$79,$GY112,HF112),"SB"),COUNTIF(INDEX($I$3:$GR$79,$GY112,HD112):INDEX($I$3:$GR$79,$GY112,HE112),"STK")+COUNTIF(INDEX($I$3:$GR$79,$GY112,HD112):INDEX($I$3:$GR$79,$GY112,HE112),"SB"))))</f>
        <v>0</v>
      </c>
      <c r="HW112" s="405">
        <f>IF(AND(HE112=0,GZ112=0),0,IF(AND(HE112=0,GZ112&lt;&gt;0),COUNTIF(INDEX($I$3:$GR$79,$GY112,HE112+1):INDEX($I$3:$GR$79,$GY112,GZ112),"STK")+COUNTIF(INDEX($I$3:$GR$79,$GY112,HE112+1):INDEX($I$3:$GR$79,$GY112,GZ112),"SB"),IF(AND(HE112&lt;&gt;0,GZ112=0),COUNTIF(INDEX($I$3:$GR$79,$GY112,HE112):INDEX($I$3:$GR$79,$GY112,HF112),"STK")+COUNTIF(INDEX($I$3:$GR$79,$GY112,HE112):INDEX($I$3:$GR$79,$GY112,HF112),"SB"),COUNTIF(INDEX($I$3:$GR$79,$GY112,HE112):INDEX($I$3:$GR$79,$GY112,GZ112),"STK")+COUNTIF(INDEX($I$3:$GR$79,$GY112,HE112):INDEX($I$3:$GR$79,$GY112,GZ112),"SB"))))</f>
        <v>0</v>
      </c>
      <c r="HX112" s="382">
        <f t="shared" si="60"/>
        <v>20</v>
      </c>
      <c r="HY112" s="186" t="s">
        <v>130</v>
      </c>
      <c r="HZ112" s="481">
        <f t="shared" si="66"/>
        <v>0</v>
      </c>
      <c r="IA112" s="481">
        <f t="shared" si="67"/>
        <v>42</v>
      </c>
      <c r="IB112" s="481">
        <f t="shared" si="68"/>
        <v>53</v>
      </c>
      <c r="IC112" s="481">
        <f t="shared" si="69"/>
        <v>42</v>
      </c>
      <c r="ID112" s="481">
        <f t="shared" si="70"/>
        <v>0</v>
      </c>
      <c r="IE112" s="481">
        <f t="shared" si="71"/>
        <v>0</v>
      </c>
    </row>
    <row r="113" spans="5:239" x14ac:dyDescent="0.2">
      <c r="E113" s="58"/>
      <c r="F113" s="480"/>
      <c r="G113" s="1040"/>
      <c r="H113" s="204" t="s">
        <v>117</v>
      </c>
      <c r="I113" s="229"/>
      <c r="J113" s="230"/>
      <c r="K113" s="231"/>
      <c r="N113" s="180">
        <v>37</v>
      </c>
      <c r="O113" s="140"/>
      <c r="P113" s="155">
        <v>200</v>
      </c>
      <c r="Q113" s="12"/>
      <c r="R113" s="129" t="str">
        <f t="shared" si="72"/>
        <v>V30</v>
      </c>
      <c r="S113" s="463">
        <v>610</v>
      </c>
      <c r="T113" s="417">
        <f t="shared" si="251"/>
        <v>237</v>
      </c>
      <c r="U113" s="418">
        <v>254</v>
      </c>
      <c r="V113" s="77">
        <f t="shared" si="252"/>
        <v>237</v>
      </c>
      <c r="W113" s="77">
        <f t="shared" ref="W113" si="259">IF(LEFT(W11,1)="V",$S$101,IF(ISNUMBER(W11),V113-W11,V113))</f>
        <v>237</v>
      </c>
      <c r="X113" s="77">
        <f t="shared" si="74"/>
        <v>237</v>
      </c>
      <c r="Y113" s="77">
        <f t="shared" si="75"/>
        <v>236</v>
      </c>
      <c r="Z113" s="77">
        <f t="shared" si="76"/>
        <v>1200</v>
      </c>
      <c r="AA113" s="77">
        <f t="shared" si="77"/>
        <v>1200</v>
      </c>
      <c r="AB113" s="77">
        <f t="shared" si="78"/>
        <v>1200</v>
      </c>
      <c r="AC113" s="77">
        <f t="shared" si="79"/>
        <v>1200</v>
      </c>
      <c r="AD113" s="77">
        <f t="shared" si="80"/>
        <v>1200</v>
      </c>
      <c r="AE113" s="77">
        <f t="shared" si="81"/>
        <v>1200</v>
      </c>
      <c r="AF113" s="77">
        <f t="shared" si="82"/>
        <v>1200</v>
      </c>
      <c r="AG113" s="77">
        <f t="shared" si="83"/>
        <v>1200</v>
      </c>
      <c r="AH113" s="77">
        <f t="shared" si="84"/>
        <v>1200</v>
      </c>
      <c r="AI113" s="77">
        <f t="shared" si="85"/>
        <v>1177</v>
      </c>
      <c r="AJ113" s="77">
        <f t="shared" si="86"/>
        <v>1154</v>
      </c>
      <c r="AK113" s="77">
        <f t="shared" si="87"/>
        <v>1131</v>
      </c>
      <c r="AL113" s="77">
        <f t="shared" si="88"/>
        <v>1108</v>
      </c>
      <c r="AM113" s="77">
        <f t="shared" si="89"/>
        <v>1085</v>
      </c>
      <c r="AN113" s="77">
        <f t="shared" si="90"/>
        <v>1062</v>
      </c>
      <c r="AO113" s="77">
        <f t="shared" si="91"/>
        <v>1039</v>
      </c>
      <c r="AP113" s="77">
        <f t="shared" si="92"/>
        <v>1016</v>
      </c>
      <c r="AQ113" s="77">
        <f t="shared" si="93"/>
        <v>993</v>
      </c>
      <c r="AR113" s="77">
        <f t="shared" si="94"/>
        <v>970</v>
      </c>
      <c r="AS113" s="77">
        <f t="shared" si="95"/>
        <v>947</v>
      </c>
      <c r="AT113" s="77">
        <f t="shared" si="96"/>
        <v>924</v>
      </c>
      <c r="AU113" s="77">
        <f t="shared" si="97"/>
        <v>901</v>
      </c>
      <c r="AV113" s="77">
        <f t="shared" si="98"/>
        <v>878</v>
      </c>
      <c r="AW113" s="77">
        <f t="shared" si="99"/>
        <v>855</v>
      </c>
      <c r="AX113" s="77">
        <f t="shared" si="100"/>
        <v>832</v>
      </c>
      <c r="AY113" s="77">
        <f t="shared" si="101"/>
        <v>809</v>
      </c>
      <c r="AZ113" s="77">
        <f t="shared" si="102"/>
        <v>786</v>
      </c>
      <c r="BA113" s="77">
        <f t="shared" si="103"/>
        <v>763</v>
      </c>
      <c r="BB113" s="77">
        <f t="shared" si="104"/>
        <v>740</v>
      </c>
      <c r="BC113" s="77">
        <f t="shared" si="105"/>
        <v>717</v>
      </c>
      <c r="BD113" s="77">
        <f t="shared" si="106"/>
        <v>694</v>
      </c>
      <c r="BE113" s="77">
        <f t="shared" si="107"/>
        <v>671</v>
      </c>
      <c r="BF113" s="77">
        <f t="shared" si="108"/>
        <v>648</v>
      </c>
      <c r="BG113" s="77">
        <f t="shared" si="109"/>
        <v>625</v>
      </c>
      <c r="BH113" s="77">
        <f t="shared" si="110"/>
        <v>602</v>
      </c>
      <c r="BI113" s="77">
        <f t="shared" si="111"/>
        <v>579</v>
      </c>
      <c r="BJ113" s="77">
        <f t="shared" si="112"/>
        <v>556</v>
      </c>
      <c r="BK113" s="77">
        <f t="shared" si="113"/>
        <v>533</v>
      </c>
      <c r="BL113" s="77">
        <f t="shared" si="114"/>
        <v>510</v>
      </c>
      <c r="BM113" s="77">
        <f t="shared" si="115"/>
        <v>487</v>
      </c>
      <c r="BN113" s="77">
        <f t="shared" si="116"/>
        <v>464</v>
      </c>
      <c r="BO113" s="77">
        <f t="shared" si="117"/>
        <v>441</v>
      </c>
      <c r="BP113" s="77">
        <f t="shared" si="118"/>
        <v>418</v>
      </c>
      <c r="BQ113" s="77">
        <f t="shared" si="119"/>
        <v>395</v>
      </c>
      <c r="BR113" s="77">
        <f t="shared" si="120"/>
        <v>372</v>
      </c>
      <c r="BS113" s="77">
        <f t="shared" si="121"/>
        <v>349</v>
      </c>
      <c r="BT113" s="77">
        <f t="shared" si="122"/>
        <v>326</v>
      </c>
      <c r="BU113" s="77">
        <f t="shared" si="123"/>
        <v>303</v>
      </c>
      <c r="BV113" s="77">
        <f t="shared" si="124"/>
        <v>280</v>
      </c>
      <c r="BW113" s="77">
        <f t="shared" si="125"/>
        <v>257</v>
      </c>
      <c r="BX113" s="77">
        <f t="shared" si="126"/>
        <v>234</v>
      </c>
      <c r="BY113" s="77">
        <f t="shared" si="127"/>
        <v>211</v>
      </c>
      <c r="BZ113" s="77">
        <f t="shared" si="128"/>
        <v>188</v>
      </c>
      <c r="CA113" s="77">
        <f t="shared" si="129"/>
        <v>165</v>
      </c>
      <c r="CB113" s="77">
        <f t="shared" si="130"/>
        <v>142</v>
      </c>
      <c r="CC113" s="77">
        <f t="shared" si="131"/>
        <v>119</v>
      </c>
      <c r="CD113" s="77">
        <f t="shared" si="132"/>
        <v>96</v>
      </c>
      <c r="CE113" s="77">
        <f t="shared" si="133"/>
        <v>73</v>
      </c>
      <c r="CF113" s="77">
        <f t="shared" si="134"/>
        <v>1200</v>
      </c>
      <c r="CG113" s="77">
        <f t="shared" si="135"/>
        <v>1200</v>
      </c>
      <c r="CH113" s="77">
        <f t="shared" si="136"/>
        <v>1200</v>
      </c>
      <c r="CI113" s="77">
        <f t="shared" si="137"/>
        <v>1200</v>
      </c>
      <c r="CJ113" s="77">
        <f t="shared" si="138"/>
        <v>1200</v>
      </c>
      <c r="CK113" s="77">
        <f t="shared" si="139"/>
        <v>1177</v>
      </c>
      <c r="CL113" s="77">
        <f t="shared" si="140"/>
        <v>1154</v>
      </c>
      <c r="CM113" s="77">
        <f t="shared" si="141"/>
        <v>1131</v>
      </c>
      <c r="CN113" s="77">
        <f t="shared" si="142"/>
        <v>1108</v>
      </c>
      <c r="CO113" s="77">
        <f t="shared" si="143"/>
        <v>1107</v>
      </c>
      <c r="CP113" s="77">
        <f t="shared" si="144"/>
        <v>1047</v>
      </c>
      <c r="CQ113" s="77">
        <f t="shared" si="145"/>
        <v>987</v>
      </c>
      <c r="CR113" s="77">
        <f t="shared" si="146"/>
        <v>927</v>
      </c>
      <c r="CS113" s="77">
        <f t="shared" si="147"/>
        <v>867</v>
      </c>
      <c r="CT113" s="77">
        <f t="shared" si="148"/>
        <v>866</v>
      </c>
      <c r="CU113" s="77">
        <f t="shared" si="149"/>
        <v>843</v>
      </c>
      <c r="CV113" s="77">
        <f t="shared" si="150"/>
        <v>820</v>
      </c>
      <c r="CW113" s="77">
        <f t="shared" si="151"/>
        <v>797</v>
      </c>
      <c r="CX113" s="77">
        <f t="shared" si="152"/>
        <v>774</v>
      </c>
      <c r="CY113" s="77">
        <f t="shared" si="153"/>
        <v>751</v>
      </c>
      <c r="CZ113" s="77">
        <f t="shared" si="154"/>
        <v>728</v>
      </c>
      <c r="DA113" s="77">
        <f t="shared" si="155"/>
        <v>705</v>
      </c>
      <c r="DB113" s="77">
        <f t="shared" si="156"/>
        <v>682</v>
      </c>
      <c r="DC113" s="77">
        <f t="shared" si="157"/>
        <v>659</v>
      </c>
      <c r="DD113" s="77">
        <f t="shared" si="158"/>
        <v>636</v>
      </c>
      <c r="DE113" s="77">
        <f t="shared" si="159"/>
        <v>613</v>
      </c>
      <c r="DF113" s="77">
        <f t="shared" si="160"/>
        <v>590</v>
      </c>
      <c r="DG113" s="77">
        <f t="shared" si="161"/>
        <v>567</v>
      </c>
      <c r="DH113" s="77">
        <f t="shared" si="162"/>
        <v>544</v>
      </c>
      <c r="DI113" s="77">
        <f t="shared" si="163"/>
        <v>519.02955665024626</v>
      </c>
      <c r="DJ113" s="77">
        <f t="shared" si="164"/>
        <v>494.07487684729057</v>
      </c>
      <c r="DK113" s="77">
        <f t="shared" si="165"/>
        <v>469.13596059113297</v>
      </c>
      <c r="DL113" s="77">
        <f t="shared" si="166"/>
        <v>446.13596059113297</v>
      </c>
      <c r="DM113" s="77">
        <f t="shared" si="167"/>
        <v>423.13596059113297</v>
      </c>
      <c r="DN113" s="77">
        <f t="shared" si="168"/>
        <v>400.13596059113297</v>
      </c>
      <c r="DO113" s="77">
        <f t="shared" si="169"/>
        <v>377.13596059113297</v>
      </c>
      <c r="DP113" s="77">
        <f t="shared" si="170"/>
        <v>354.13596059113297</v>
      </c>
      <c r="DQ113" s="77">
        <f t="shared" si="171"/>
        <v>331.13596059113297</v>
      </c>
      <c r="DR113" s="77">
        <f t="shared" si="172"/>
        <v>308.13596059113297</v>
      </c>
      <c r="DS113" s="77">
        <f t="shared" si="173"/>
        <v>285.13596059113297</v>
      </c>
      <c r="DT113" s="77">
        <f t="shared" si="174"/>
        <v>262.13596059113297</v>
      </c>
      <c r="DU113" s="77">
        <f t="shared" si="175"/>
        <v>239.13596059113297</v>
      </c>
      <c r="DV113" s="77">
        <f t="shared" si="176"/>
        <v>216.13596059113297</v>
      </c>
      <c r="DW113" s="77">
        <f t="shared" si="177"/>
        <v>193.13596059113297</v>
      </c>
      <c r="DX113" s="77">
        <f t="shared" si="178"/>
        <v>170.13596059113297</v>
      </c>
      <c r="DY113" s="77">
        <f t="shared" si="179"/>
        <v>147.13596059113297</v>
      </c>
      <c r="DZ113" s="77">
        <f t="shared" si="180"/>
        <v>124.13596059113297</v>
      </c>
      <c r="EA113" s="77">
        <f t="shared" si="181"/>
        <v>124.13596059113297</v>
      </c>
      <c r="EB113" s="77">
        <f t="shared" si="182"/>
        <v>124.13596059113297</v>
      </c>
      <c r="EC113" s="77">
        <f t="shared" si="183"/>
        <v>124.13596059113297</v>
      </c>
      <c r="ED113" s="77">
        <f t="shared" si="184"/>
        <v>124.13596059113297</v>
      </c>
      <c r="EE113" s="77">
        <f t="shared" si="185"/>
        <v>124.13596059113297</v>
      </c>
      <c r="EF113" s="77">
        <f t="shared" si="186"/>
        <v>124.13596059113297</v>
      </c>
      <c r="EG113" s="77">
        <f t="shared" si="187"/>
        <v>124.13596059113297</v>
      </c>
      <c r="EH113" s="77">
        <f t="shared" si="188"/>
        <v>124.13596059113297</v>
      </c>
      <c r="EI113" s="77">
        <f t="shared" si="189"/>
        <v>124.13596059113297</v>
      </c>
      <c r="EJ113" s="77">
        <f t="shared" si="190"/>
        <v>124.13596059113297</v>
      </c>
      <c r="EK113" s="77">
        <f t="shared" si="191"/>
        <v>124.13596059113297</v>
      </c>
      <c r="EL113" s="77">
        <f t="shared" si="192"/>
        <v>124.13596059113297</v>
      </c>
      <c r="EM113" s="77">
        <f t="shared" si="193"/>
        <v>124.13596059113297</v>
      </c>
      <c r="EN113" s="77">
        <f t="shared" si="194"/>
        <v>124.13596059113297</v>
      </c>
      <c r="EO113" s="77">
        <f t="shared" si="195"/>
        <v>124.13596059113297</v>
      </c>
      <c r="EP113" s="77">
        <f t="shared" si="196"/>
        <v>124.13596059113297</v>
      </c>
      <c r="EQ113" s="77">
        <f t="shared" si="197"/>
        <v>124.13596059113297</v>
      </c>
      <c r="ER113" s="77">
        <f t="shared" si="198"/>
        <v>124.13596059113297</v>
      </c>
      <c r="ES113" s="77">
        <f t="shared" si="199"/>
        <v>124.13596059113297</v>
      </c>
      <c r="ET113" s="77">
        <f t="shared" si="200"/>
        <v>124.13596059113297</v>
      </c>
      <c r="EU113" s="77">
        <f t="shared" si="201"/>
        <v>124.13596059113297</v>
      </c>
      <c r="EV113" s="77">
        <f t="shared" si="202"/>
        <v>124.13596059113297</v>
      </c>
      <c r="EW113" s="77">
        <f t="shared" si="203"/>
        <v>124.13596059113297</v>
      </c>
      <c r="EX113" s="77">
        <f t="shared" si="204"/>
        <v>124.13596059113297</v>
      </c>
      <c r="EY113" s="77">
        <f t="shared" si="205"/>
        <v>124.13596059113297</v>
      </c>
      <c r="EZ113" s="77">
        <f t="shared" si="206"/>
        <v>124.13596059113297</v>
      </c>
      <c r="FA113" s="77">
        <f t="shared" si="207"/>
        <v>124.13596059113297</v>
      </c>
      <c r="FB113" s="77">
        <f t="shared" si="208"/>
        <v>124.13596059113297</v>
      </c>
      <c r="FC113" s="77">
        <f t="shared" si="209"/>
        <v>124.13596059113297</v>
      </c>
      <c r="FD113" s="77">
        <f t="shared" si="210"/>
        <v>124.13596059113297</v>
      </c>
      <c r="FE113" s="77">
        <f t="shared" si="211"/>
        <v>124.13596059113297</v>
      </c>
      <c r="FF113" s="77">
        <f t="shared" si="212"/>
        <v>124.13596059113297</v>
      </c>
      <c r="FG113" s="77">
        <f t="shared" si="213"/>
        <v>124.13596059113297</v>
      </c>
      <c r="FH113" s="77">
        <f t="shared" si="214"/>
        <v>124.13596059113297</v>
      </c>
      <c r="FI113" s="77">
        <f t="shared" si="215"/>
        <v>124.13596059113297</v>
      </c>
      <c r="FJ113" s="77">
        <f t="shared" si="216"/>
        <v>124.13596059113297</v>
      </c>
      <c r="FK113" s="77">
        <f t="shared" si="217"/>
        <v>124.13596059113297</v>
      </c>
      <c r="FL113" s="77">
        <f t="shared" si="218"/>
        <v>124.13596059113297</v>
      </c>
      <c r="FM113" s="77">
        <f t="shared" si="219"/>
        <v>124.13596059113297</v>
      </c>
      <c r="FN113" s="77">
        <f t="shared" si="220"/>
        <v>124.13596059113297</v>
      </c>
      <c r="FO113" s="77">
        <f t="shared" si="221"/>
        <v>124.13596059113297</v>
      </c>
      <c r="FP113" s="77">
        <f t="shared" si="222"/>
        <v>124.13596059113297</v>
      </c>
      <c r="FQ113" s="77">
        <f t="shared" si="223"/>
        <v>124.13596059113297</v>
      </c>
      <c r="FR113" s="77">
        <f t="shared" si="224"/>
        <v>124.13596059113297</v>
      </c>
      <c r="FS113" s="77">
        <f t="shared" si="225"/>
        <v>124.13596059113297</v>
      </c>
      <c r="FT113" s="77">
        <f t="shared" si="226"/>
        <v>124.13596059113297</v>
      </c>
      <c r="FU113" s="77">
        <f t="shared" si="227"/>
        <v>124.13596059113297</v>
      </c>
      <c r="FV113" s="77">
        <f t="shared" si="228"/>
        <v>124.13596059113297</v>
      </c>
      <c r="FW113" s="77">
        <f t="shared" si="229"/>
        <v>124.13596059113297</v>
      </c>
      <c r="FX113" s="77">
        <f t="shared" si="230"/>
        <v>124.13596059113297</v>
      </c>
      <c r="FY113" s="77">
        <f t="shared" si="231"/>
        <v>124.13596059113297</v>
      </c>
      <c r="FZ113" s="77">
        <f t="shared" si="232"/>
        <v>124.13596059113297</v>
      </c>
      <c r="GA113" s="77">
        <f t="shared" si="233"/>
        <v>124.13596059113297</v>
      </c>
      <c r="GB113" s="77">
        <f t="shared" si="234"/>
        <v>124.13596059113297</v>
      </c>
      <c r="GC113" s="77">
        <f t="shared" si="235"/>
        <v>124.13596059113297</v>
      </c>
      <c r="GD113" s="77">
        <f t="shared" si="236"/>
        <v>124.13596059113297</v>
      </c>
      <c r="GE113" s="77">
        <f t="shared" si="237"/>
        <v>124.13596059113297</v>
      </c>
      <c r="GF113" s="77">
        <f t="shared" si="238"/>
        <v>124.13596059113297</v>
      </c>
      <c r="GG113" s="77">
        <f t="shared" si="239"/>
        <v>124.13596059113297</v>
      </c>
      <c r="GH113" s="77">
        <f t="shared" si="240"/>
        <v>124.13596059113297</v>
      </c>
      <c r="GI113" s="77">
        <f t="shared" si="241"/>
        <v>124.13596059113297</v>
      </c>
      <c r="GJ113" s="77">
        <f t="shared" si="242"/>
        <v>124.13596059113297</v>
      </c>
      <c r="GK113" s="77">
        <f t="shared" si="243"/>
        <v>124.13596059113297</v>
      </c>
      <c r="GL113" s="77">
        <f t="shared" si="244"/>
        <v>124.13596059113297</v>
      </c>
      <c r="GM113" s="77">
        <f t="shared" si="245"/>
        <v>124.13596059113297</v>
      </c>
      <c r="GN113" s="77">
        <f t="shared" si="246"/>
        <v>124.13596059113297</v>
      </c>
      <c r="GO113" s="77">
        <f t="shared" si="247"/>
        <v>124.13596059113297</v>
      </c>
      <c r="GP113" s="77">
        <f t="shared" si="248"/>
        <v>124.13596059113297</v>
      </c>
      <c r="GQ113" s="77">
        <f t="shared" si="249"/>
        <v>124.13596059113297</v>
      </c>
      <c r="GR113" s="77">
        <f t="shared" si="250"/>
        <v>124.13596059113297</v>
      </c>
      <c r="GS113" s="202"/>
      <c r="GY113" s="186">
        <v>23</v>
      </c>
      <c r="GZ113" s="481">
        <f>IF(COUNTIF($I25:$GR25,GZ$12)=0,0,HLOOKUP(GZ$12,$I25:$GR$87,$HO112,FALSE))</f>
        <v>0</v>
      </c>
      <c r="HA113" s="481">
        <f>IF(COUNTIF($I25:$GR25,HA$12)=0,0,HLOOKUP(HA$12,$I25:$GR$87,$HO112,FALSE))</f>
        <v>54</v>
      </c>
      <c r="HB113" s="481">
        <f>IF(COUNTIF($I25:$GR25,HB$12)=0,0,HLOOKUP(HB$12,$I25:$GR$87,$HO112,FALSE))</f>
        <v>108</v>
      </c>
      <c r="HC113" s="481">
        <f>IF(COUNTIF($I25:$GR25,HC$12)=0,0,HLOOKUP(HC$12,$I25:$GR$87,$HO112,FALSE))</f>
        <v>168</v>
      </c>
      <c r="HD113" s="481">
        <f>IF(COUNTIF($I25:$GR25,HD$12)=0,0,HLOOKUP(HD$12,$I25:$GR$87,$HO112,FALSE))</f>
        <v>0</v>
      </c>
      <c r="HE113" s="481">
        <f>IF(COUNTIF($I25:$GR25,HE$12)=0,0,HLOOKUP(HE$12,$I25:$GR$87,$HO112,FALSE))</f>
        <v>0</v>
      </c>
      <c r="HF113" s="481">
        <f>IF(COUNTIF($I25:$GR25,"X")=0,0,HLOOKUP("X",$I25:$GR$87,$HO112,FALSE))</f>
        <v>189</v>
      </c>
      <c r="HG113" s="381"/>
      <c r="HH113" s="186" t="s">
        <v>131</v>
      </c>
      <c r="HI113" s="481">
        <f>IF(GZ113=0,0,IF(AND(GZ113&lt;&gt;0,HA113=0),SUM(INDEX($I25:$GR25,1,GZ113):INDEX($I25:$GR25,1,$HF113)),SUM(INDEX($I25:$GR25,1,GZ113):INDEX($I25:$GR25,1,HA113))))</f>
        <v>0</v>
      </c>
      <c r="HJ113" s="481">
        <f>IF(HA113=0,0,IF(AND(HA113&lt;&gt;0,HB113=0),SUM(INDEX($I25:$GR25,1,HA113):INDEX($I25:$GR25,1,$HF113)),SUM(INDEX($I25:$GR25,1,HA113):INDEX($I25:$GR25,1,HB113))))</f>
        <v>1196</v>
      </c>
      <c r="HK113" s="481">
        <f>IF(HB113=0,0,IF(AND(HB113&lt;&gt;0,HC113=0),SUM(INDEX($I25:$GR25,1,HB113):INDEX($I25:$GR25,1,$HF113)),SUM(INDEX($I25:$GR25,1,HB113):INDEX($I25:$GR25,1,HC113))))</f>
        <v>1127</v>
      </c>
      <c r="HL113" s="481">
        <f>IF(HC113=0,0,IF(AND(HC113&lt;&gt;0,HD113=0),SUM(INDEX($I25:$GR25,1,HC113):INDEX($I25:$GR25,1,$HF113)),SUM(INDEX($I25:$GR25,1,HC113):INDEX($I25:$GR25,1,HD113))))</f>
        <v>345</v>
      </c>
      <c r="HM113" s="481">
        <f>IF(HD113=0,0,IF(AND(HD113&lt;&gt;0,HE113=0),SUM(INDEX($I25:$GR25,1,HD113):INDEX($I25:$GR25,1,$HF113)),SUM(INDEX($I25:$GR25,1,HD113):INDEX($I25:$GR25,1,HE113))))</f>
        <v>0</v>
      </c>
      <c r="HN113" s="481">
        <f>IF(HE113=0,0,IF(AND(HE113&lt;&gt;0,GZ113=0),SUM(INDEX($I25:$GR25,1,HE113):INDEX($I25:$GR25,1,$HF113)),SUM(INDEX($I25:$GR25,1,HE113):INDEX($I25:$GR25,1,GZ113))))</f>
        <v>0</v>
      </c>
      <c r="HO113" s="186">
        <v>62</v>
      </c>
      <c r="HP113" s="381"/>
      <c r="HQ113" s="521" t="s">
        <v>131</v>
      </c>
      <c r="HR113" s="435">
        <f>IF(AND(GZ113=0,HA113=0),0,IF(AND(GZ113=0,HA113&lt;&gt;0),COUNTIF(INDEX($I$3:$GR$79,$GY113,GZ113+1):INDEX($I$3:$GR$79,$GY113,HA113),"STK")+COUNTIF(INDEX($I$3:$GR$79,$GY113,GZ113+1):INDEX($I$3:$GR$79,$GY113,HA113),"SB"),IF(AND(GZ113&lt;&gt;0,HA113=0),COUNTIF(INDEX($I$3:$GR$79,$GY113,GZ113):INDEX($I$3:$GR$79,$GY113,HF113),"STK")+COUNTIF(INDEX($I$3:$GR$79,$GY113,GZ113):INDEX($I$3:$GR$79,$GY113,HF113),"SB"),COUNTIF(INDEX($I$3:$GR$79,$GY113,GZ113):INDEX($I$3:$GR$79,$GY113,HA113),"STK")+COUNTIF(INDEX($I$3:$GR$79,$GY113,GZ113):INDEX($I$3:$GR$79,$GY113,HA113),"SB"))))</f>
        <v>0</v>
      </c>
      <c r="HS113" s="405">
        <f>IF(AND(HA113=0,HB113=0),0,IF(AND(HA113=0,HB113&lt;&gt;0),COUNTIF(INDEX($I$3:$GR$79,$GY113,HA113+1):INDEX($I$3:$GR$79,$GY113,HB113),"STK")+COUNTIF(INDEX($I$3:$GR$79,$GY113,HA113+1):INDEX($I$3:$GR$79,$GY113,HB113),"SB"),IF(AND(HA113&lt;&gt;0,HB113=0),COUNTIF(INDEX($I$3:$GR$79,$GY113,HA113):INDEX($I$3:$GR$79,$GY113,HF113),"STK")+COUNTIF(INDEX($I$3:$GR$79,$GY113,HA113):INDEX($I$3:$GR$79,$GY113,HF113),"SB"),COUNTIF(INDEX($I$3:$GR$79,$GY113,HA113):INDEX($I$3:$GR$79,$GY113,HB113),"STK")+COUNTIF(INDEX($I$3:$GR$79,$GY113,HA113):INDEX($I$3:$GR$79,$GY113,HB113),"SB"))))</f>
        <v>10</v>
      </c>
      <c r="HT113" s="406">
        <f>IF(AND(HB113=0,HC113=0),0,IF(AND(HB113=0,HC113&lt;&gt;0),COUNTIF(INDEX($I$3:$GR$79,$GY113,HB113+1):INDEX($I$3:$GR$79,$GY113,HC113),"STK")+COUNTIF(INDEX($I$3:$GR$79,$GY113,HB113+1):INDEX($I$3:$GR$79,$GY113,HC113),"SB"),IF(AND(HB113&lt;&gt;0,HC113=0),COUNTIF(INDEX($I$3:$GR$79,$GY113,HB113):INDEX($I$3:$GR$79,$GY113,HF113),"STK")+COUNTIF(INDEX($I$3:$GR$79,$GY113,HB113):INDEX($I$3:$GR$79,$GY113,HF113),"SB"),COUNTIF(INDEX($I$3:$GR$79,$GY113,HB113):INDEX($I$3:$GR$79,$GY113,HC113),"STK")+COUNTIF(INDEX($I$3:$GR$79,$GY113,HB113):INDEX($I$3:$GR$79,$GY113,HC113),"SB"))))</f>
        <v>0</v>
      </c>
      <c r="HU113" s="405">
        <f>IF(AND(HC113=0,HD113=0),0,IF(AND(HC113=0,HD113&lt;&gt;0),COUNTIF(INDEX($I$3:$GR$79,$GY113,HC113+1):INDEX($I$3:$GR$79,$GY113,HD113),"STK")+COUNTIF(INDEX($I$3:$GR$79,$GY113,HC113+1):INDEX($I$3:$GR$79,$GY113,HD113),"SB"),IF(AND(HC113&lt;&gt;0,HD113=0),COUNTIF(INDEX($I$3:$GR$79,$GY113,HC113):INDEX($I$3:$GR$79,$GY113,HF113),"STK")+COUNTIF(INDEX($I$3:$GR$79,$GY113,HC113):INDEX($I$3:$GR$79,$GY113,HF113),"SB"),COUNTIF(INDEX($I$3:$GR$79,$GY113,HC113):INDEX($I$3:$GR$79,$GY113,HD113),"STK")+COUNTIF(INDEX($I$3:$GR$79,$GY113,HC113):INDEX($I$3:$GR$79,$GY113,HD113),"SB"))))</f>
        <v>0</v>
      </c>
      <c r="HV113" s="701">
        <f>IF(AND(HD113=0,HE113=0),0,IF(AND(HD113=0,HE113&lt;&gt;0),COUNTIF(INDEX($I$3:$GR$79,$GY113,HD113+1):INDEX($I$3:$GR$79,$GY113,HE113),"STK")+COUNTIF(INDEX($I$3:$GR$79,$GY113,HD113+1):INDEX($I$3:$GR$79,$GY113,HE113),"SB"),IF(AND(HD113&lt;&gt;0,HE113=0),COUNTIF(INDEX($I$3:$GR$79,$GY113,HD113):INDEX($I$3:$GR$79,$GY113,HF113),"STK")+COUNTIF(INDEX($I$3:$GR$79,$GY113,HD113):INDEX($I$3:$GR$79,$GY113,HF113),"SB"),COUNTIF(INDEX($I$3:$GR$79,$GY113,HD113):INDEX($I$3:$GR$79,$GY113,HE113),"STK")+COUNTIF(INDEX($I$3:$GR$79,$GY113,HD113):INDEX($I$3:$GR$79,$GY113,HE113),"SB"))))</f>
        <v>0</v>
      </c>
      <c r="HW113" s="405">
        <f>IF(AND(HE113=0,GZ113=0),0,IF(AND(HE113=0,GZ113&lt;&gt;0),COUNTIF(INDEX($I$3:$GR$79,$GY113,HE113+1):INDEX($I$3:$GR$79,$GY113,GZ113),"STK")+COUNTIF(INDEX($I$3:$GR$79,$GY113,HE113+1):INDEX($I$3:$GR$79,$GY113,GZ113),"SB"),IF(AND(HE113&lt;&gt;0,GZ113=0),COUNTIF(INDEX($I$3:$GR$79,$GY113,HE113):INDEX($I$3:$GR$79,$GY113,HF113),"STK")+COUNTIF(INDEX($I$3:$GR$79,$GY113,HE113):INDEX($I$3:$GR$79,$GY113,HF113),"SB"),COUNTIF(INDEX($I$3:$GR$79,$GY113,HE113):INDEX($I$3:$GR$79,$GY113,GZ113),"STK")+COUNTIF(INDEX($I$3:$GR$79,$GY113,HE113):INDEX($I$3:$GR$79,$GY113,GZ113),"SB"))))</f>
        <v>0</v>
      </c>
      <c r="HX113" s="382">
        <f t="shared" si="60"/>
        <v>10</v>
      </c>
      <c r="HY113" s="186" t="s">
        <v>131</v>
      </c>
      <c r="HZ113" s="481">
        <f>IF(GZ113=0,0,IF(AND(GZ113&lt;&gt;0,HA113=0),HF113-GZ113-5-HR113,HA113-GZ113-5-HR113))</f>
        <v>0</v>
      </c>
      <c r="IA113" s="481">
        <f t="shared" si="67"/>
        <v>39</v>
      </c>
      <c r="IB113" s="481">
        <f t="shared" si="68"/>
        <v>55</v>
      </c>
      <c r="IC113" s="481">
        <f t="shared" si="69"/>
        <v>16</v>
      </c>
      <c r="ID113" s="481">
        <f t="shared" si="70"/>
        <v>0</v>
      </c>
      <c r="IE113" s="481">
        <f t="shared" si="71"/>
        <v>0</v>
      </c>
    </row>
    <row r="114" spans="5:239" x14ac:dyDescent="0.2">
      <c r="E114" s="58"/>
      <c r="F114" s="480"/>
      <c r="G114" s="1040"/>
      <c r="H114" s="207" t="s">
        <v>118</v>
      </c>
      <c r="I114" s="229"/>
      <c r="J114" s="230"/>
      <c r="K114" s="231"/>
      <c r="N114" s="180">
        <v>178</v>
      </c>
      <c r="O114" s="140"/>
      <c r="P114" s="123">
        <v>200</v>
      </c>
      <c r="Q114" s="12"/>
      <c r="R114" s="129" t="str">
        <f t="shared" si="72"/>
        <v>V10</v>
      </c>
      <c r="S114" s="467" t="s">
        <v>382</v>
      </c>
      <c r="T114" s="417">
        <f t="shared" si="251"/>
        <v>378</v>
      </c>
      <c r="U114" s="418">
        <v>227</v>
      </c>
      <c r="V114" s="77">
        <f t="shared" si="252"/>
        <v>378</v>
      </c>
      <c r="W114" s="77">
        <f t="shared" ref="W114" si="260">IF(LEFT(W12,1)="V",$S$101,IF(ISNUMBER(W12),V114-W12,V114))</f>
        <v>320</v>
      </c>
      <c r="X114" s="77">
        <f t="shared" si="74"/>
        <v>272</v>
      </c>
      <c r="Y114" s="77">
        <f t="shared" si="75"/>
        <v>223</v>
      </c>
      <c r="Z114" s="77">
        <f t="shared" si="76"/>
        <v>193</v>
      </c>
      <c r="AA114" s="77">
        <f t="shared" si="77"/>
        <v>179</v>
      </c>
      <c r="AB114" s="77">
        <f t="shared" si="78"/>
        <v>175</v>
      </c>
      <c r="AC114" s="77">
        <f t="shared" si="79"/>
        <v>124</v>
      </c>
      <c r="AD114" s="77">
        <f t="shared" si="80"/>
        <v>75</v>
      </c>
      <c r="AE114" s="77">
        <f t="shared" si="81"/>
        <v>50</v>
      </c>
      <c r="AF114" s="77">
        <f t="shared" si="82"/>
        <v>1200</v>
      </c>
      <c r="AG114" s="77">
        <f t="shared" si="83"/>
        <v>1200</v>
      </c>
      <c r="AH114" s="77">
        <f t="shared" si="84"/>
        <v>1200</v>
      </c>
      <c r="AI114" s="77">
        <f t="shared" si="85"/>
        <v>1200</v>
      </c>
      <c r="AJ114" s="77">
        <f t="shared" si="86"/>
        <v>1200</v>
      </c>
      <c r="AK114" s="77">
        <f t="shared" si="87"/>
        <v>1200</v>
      </c>
      <c r="AL114" s="77">
        <f t="shared" si="88"/>
        <v>1200</v>
      </c>
      <c r="AM114" s="77">
        <f t="shared" si="89"/>
        <v>1200</v>
      </c>
      <c r="AN114" s="77">
        <f t="shared" si="90"/>
        <v>1200</v>
      </c>
      <c r="AO114" s="77">
        <f t="shared" si="91"/>
        <v>1200</v>
      </c>
      <c r="AP114" s="77">
        <f t="shared" si="92"/>
        <v>1177</v>
      </c>
      <c r="AQ114" s="77">
        <f t="shared" si="93"/>
        <v>1176</v>
      </c>
      <c r="AR114" s="77">
        <f t="shared" si="94"/>
        <v>1126</v>
      </c>
      <c r="AS114" s="77">
        <f t="shared" si="95"/>
        <v>1066</v>
      </c>
      <c r="AT114" s="77">
        <f t="shared" si="96"/>
        <v>1006</v>
      </c>
      <c r="AU114" s="77">
        <f t="shared" si="97"/>
        <v>946</v>
      </c>
      <c r="AV114" s="77">
        <f t="shared" si="98"/>
        <v>945</v>
      </c>
      <c r="AW114" s="77">
        <f t="shared" si="99"/>
        <v>922</v>
      </c>
      <c r="AX114" s="77">
        <f t="shared" si="100"/>
        <v>899</v>
      </c>
      <c r="AY114" s="77">
        <f t="shared" si="101"/>
        <v>876</v>
      </c>
      <c r="AZ114" s="77">
        <f t="shared" si="102"/>
        <v>876</v>
      </c>
      <c r="BA114" s="77">
        <f t="shared" si="103"/>
        <v>876</v>
      </c>
      <c r="BB114" s="77">
        <f t="shared" si="104"/>
        <v>876</v>
      </c>
      <c r="BC114" s="77">
        <f t="shared" si="105"/>
        <v>876</v>
      </c>
      <c r="BD114" s="77">
        <f t="shared" si="106"/>
        <v>876</v>
      </c>
      <c r="BE114" s="77">
        <f t="shared" si="107"/>
        <v>876</v>
      </c>
      <c r="BF114" s="77">
        <f t="shared" si="108"/>
        <v>876</v>
      </c>
      <c r="BG114" s="77">
        <f t="shared" si="109"/>
        <v>876</v>
      </c>
      <c r="BH114" s="77">
        <f t="shared" si="110"/>
        <v>876</v>
      </c>
      <c r="BI114" s="77">
        <f t="shared" si="111"/>
        <v>853</v>
      </c>
      <c r="BJ114" s="77">
        <f t="shared" si="112"/>
        <v>830</v>
      </c>
      <c r="BK114" s="77">
        <f t="shared" si="113"/>
        <v>807</v>
      </c>
      <c r="BL114" s="77">
        <f t="shared" si="114"/>
        <v>784</v>
      </c>
      <c r="BM114" s="77">
        <f t="shared" si="115"/>
        <v>761</v>
      </c>
      <c r="BN114" s="77">
        <f t="shared" si="116"/>
        <v>738</v>
      </c>
      <c r="BO114" s="77">
        <f t="shared" si="117"/>
        <v>715</v>
      </c>
      <c r="BP114" s="77">
        <f t="shared" si="118"/>
        <v>692</v>
      </c>
      <c r="BQ114" s="77">
        <f t="shared" si="119"/>
        <v>669</v>
      </c>
      <c r="BR114" s="77">
        <f t="shared" si="120"/>
        <v>646</v>
      </c>
      <c r="BS114" s="77">
        <f t="shared" si="121"/>
        <v>623</v>
      </c>
      <c r="BT114" s="77">
        <f t="shared" si="122"/>
        <v>600</v>
      </c>
      <c r="BU114" s="77">
        <f t="shared" si="123"/>
        <v>599</v>
      </c>
      <c r="BV114" s="77">
        <f t="shared" si="124"/>
        <v>529</v>
      </c>
      <c r="BW114" s="77">
        <f t="shared" si="125"/>
        <v>459</v>
      </c>
      <c r="BX114" s="77">
        <f t="shared" si="126"/>
        <v>389</v>
      </c>
      <c r="BY114" s="77">
        <f t="shared" si="127"/>
        <v>319</v>
      </c>
      <c r="BZ114" s="77">
        <f t="shared" si="128"/>
        <v>318</v>
      </c>
      <c r="CA114" s="77">
        <f t="shared" si="129"/>
        <v>295</v>
      </c>
      <c r="CB114" s="77">
        <f t="shared" si="130"/>
        <v>272</v>
      </c>
      <c r="CC114" s="77">
        <f t="shared" si="131"/>
        <v>249</v>
      </c>
      <c r="CD114" s="77">
        <f t="shared" si="132"/>
        <v>226</v>
      </c>
      <c r="CE114" s="77">
        <f t="shared" si="133"/>
        <v>203</v>
      </c>
      <c r="CF114" s="77">
        <f t="shared" si="134"/>
        <v>180</v>
      </c>
      <c r="CG114" s="77">
        <f t="shared" si="135"/>
        <v>180</v>
      </c>
      <c r="CH114" s="77">
        <f t="shared" si="136"/>
        <v>180</v>
      </c>
      <c r="CI114" s="77">
        <f t="shared" si="137"/>
        <v>180</v>
      </c>
      <c r="CJ114" s="77">
        <f t="shared" si="138"/>
        <v>180</v>
      </c>
      <c r="CK114" s="77">
        <f t="shared" si="139"/>
        <v>180</v>
      </c>
      <c r="CL114" s="77">
        <f t="shared" si="140"/>
        <v>180</v>
      </c>
      <c r="CM114" s="77">
        <f t="shared" si="141"/>
        <v>180</v>
      </c>
      <c r="CN114" s="77">
        <f t="shared" si="142"/>
        <v>180</v>
      </c>
      <c r="CO114" s="77">
        <f t="shared" si="143"/>
        <v>157</v>
      </c>
      <c r="CP114" s="77">
        <f t="shared" si="144"/>
        <v>134</v>
      </c>
      <c r="CQ114" s="77">
        <f t="shared" si="145"/>
        <v>111</v>
      </c>
      <c r="CR114" s="77">
        <f t="shared" si="146"/>
        <v>88</v>
      </c>
      <c r="CS114" s="77">
        <f t="shared" si="147"/>
        <v>65</v>
      </c>
      <c r="CT114" s="77">
        <f t="shared" si="148"/>
        <v>42</v>
      </c>
      <c r="CU114" s="77">
        <f t="shared" si="149"/>
        <v>19</v>
      </c>
      <c r="CV114" s="77">
        <f t="shared" si="150"/>
        <v>1200</v>
      </c>
      <c r="CW114" s="77">
        <f t="shared" si="151"/>
        <v>1200</v>
      </c>
      <c r="CX114" s="77">
        <f t="shared" si="152"/>
        <v>1200</v>
      </c>
      <c r="CY114" s="77">
        <f t="shared" si="153"/>
        <v>1200</v>
      </c>
      <c r="CZ114" s="77">
        <f t="shared" si="154"/>
        <v>1200</v>
      </c>
      <c r="DA114" s="77">
        <f t="shared" si="155"/>
        <v>1200</v>
      </c>
      <c r="DB114" s="77">
        <f t="shared" si="156"/>
        <v>1200</v>
      </c>
      <c r="DC114" s="77">
        <f t="shared" si="157"/>
        <v>1200</v>
      </c>
      <c r="DD114" s="77">
        <f t="shared" si="158"/>
        <v>1200</v>
      </c>
      <c r="DE114" s="77">
        <f t="shared" si="159"/>
        <v>1200</v>
      </c>
      <c r="DF114" s="77">
        <f t="shared" si="160"/>
        <v>1200</v>
      </c>
      <c r="DG114" s="77">
        <f t="shared" si="161"/>
        <v>1177</v>
      </c>
      <c r="DH114" s="77">
        <f t="shared" si="162"/>
        <v>1154</v>
      </c>
      <c r="DI114" s="77">
        <f t="shared" si="163"/>
        <v>1131</v>
      </c>
      <c r="DJ114" s="77">
        <f t="shared" si="164"/>
        <v>1108</v>
      </c>
      <c r="DK114" s="77">
        <f t="shared" si="165"/>
        <v>1085</v>
      </c>
      <c r="DL114" s="77">
        <f t="shared" si="166"/>
        <v>1062</v>
      </c>
      <c r="DM114" s="77">
        <f t="shared" si="167"/>
        <v>1039</v>
      </c>
      <c r="DN114" s="77">
        <f t="shared" si="168"/>
        <v>1016</v>
      </c>
      <c r="DO114" s="77">
        <f t="shared" si="169"/>
        <v>993</v>
      </c>
      <c r="DP114" s="77">
        <f t="shared" si="170"/>
        <v>970</v>
      </c>
      <c r="DQ114" s="77">
        <f t="shared" si="171"/>
        <v>947</v>
      </c>
      <c r="DR114" s="77">
        <f t="shared" si="172"/>
        <v>924</v>
      </c>
      <c r="DS114" s="77">
        <f t="shared" si="173"/>
        <v>901</v>
      </c>
      <c r="DT114" s="77">
        <f t="shared" si="174"/>
        <v>878</v>
      </c>
      <c r="DU114" s="77">
        <f t="shared" si="175"/>
        <v>855</v>
      </c>
      <c r="DV114" s="77">
        <f t="shared" si="176"/>
        <v>832</v>
      </c>
      <c r="DW114" s="77">
        <f t="shared" si="177"/>
        <v>809</v>
      </c>
      <c r="DX114" s="77">
        <f t="shared" si="178"/>
        <v>786</v>
      </c>
      <c r="DY114" s="77">
        <f t="shared" si="179"/>
        <v>763</v>
      </c>
      <c r="DZ114" s="77">
        <f t="shared" si="180"/>
        <v>740</v>
      </c>
      <c r="EA114" s="77">
        <f t="shared" si="181"/>
        <v>717</v>
      </c>
      <c r="EB114" s="77">
        <f t="shared" si="182"/>
        <v>694</v>
      </c>
      <c r="EC114" s="77">
        <f t="shared" si="183"/>
        <v>671</v>
      </c>
      <c r="ED114" s="77">
        <f t="shared" si="184"/>
        <v>648</v>
      </c>
      <c r="EE114" s="77">
        <f t="shared" si="185"/>
        <v>625</v>
      </c>
      <c r="EF114" s="77">
        <f t="shared" si="186"/>
        <v>602</v>
      </c>
      <c r="EG114" s="77">
        <f t="shared" si="187"/>
        <v>579</v>
      </c>
      <c r="EH114" s="77">
        <f t="shared" si="188"/>
        <v>556</v>
      </c>
      <c r="EI114" s="77">
        <f t="shared" si="189"/>
        <v>533</v>
      </c>
      <c r="EJ114" s="77">
        <f t="shared" si="190"/>
        <v>510</v>
      </c>
      <c r="EK114" s="77">
        <f t="shared" si="191"/>
        <v>487</v>
      </c>
      <c r="EL114" s="77">
        <f t="shared" si="192"/>
        <v>464</v>
      </c>
      <c r="EM114" s="77">
        <f t="shared" si="193"/>
        <v>441</v>
      </c>
      <c r="EN114" s="77">
        <f t="shared" si="194"/>
        <v>418</v>
      </c>
      <c r="EO114" s="77">
        <f t="shared" si="195"/>
        <v>395</v>
      </c>
      <c r="EP114" s="77">
        <f t="shared" si="196"/>
        <v>372</v>
      </c>
      <c r="EQ114" s="77">
        <f t="shared" si="197"/>
        <v>349</v>
      </c>
      <c r="ER114" s="77">
        <f t="shared" si="198"/>
        <v>326</v>
      </c>
      <c r="ES114" s="77">
        <f t="shared" si="199"/>
        <v>303</v>
      </c>
      <c r="ET114" s="77">
        <f t="shared" si="200"/>
        <v>280</v>
      </c>
      <c r="EU114" s="77">
        <f t="shared" si="201"/>
        <v>1200</v>
      </c>
      <c r="EV114" s="77">
        <f t="shared" si="202"/>
        <v>1200</v>
      </c>
      <c r="EW114" s="77">
        <f t="shared" si="203"/>
        <v>1200</v>
      </c>
      <c r="EX114" s="77">
        <f t="shared" si="204"/>
        <v>1200</v>
      </c>
      <c r="EY114" s="77">
        <f t="shared" si="205"/>
        <v>1200</v>
      </c>
      <c r="EZ114" s="77">
        <f t="shared" si="206"/>
        <v>1200</v>
      </c>
      <c r="FA114" s="77">
        <f t="shared" si="207"/>
        <v>1177</v>
      </c>
      <c r="FB114" s="77">
        <f t="shared" si="208"/>
        <v>1154</v>
      </c>
      <c r="FC114" s="77">
        <f t="shared" si="209"/>
        <v>1131</v>
      </c>
      <c r="FD114" s="77">
        <f t="shared" si="210"/>
        <v>1108</v>
      </c>
      <c r="FE114" s="77">
        <f t="shared" si="211"/>
        <v>1085</v>
      </c>
      <c r="FF114" s="77">
        <f t="shared" si="212"/>
        <v>1062</v>
      </c>
      <c r="FG114" s="77">
        <f t="shared" si="213"/>
        <v>1039</v>
      </c>
      <c r="FH114" s="77">
        <f t="shared" si="214"/>
        <v>1016</v>
      </c>
      <c r="FI114" s="77">
        <f t="shared" si="215"/>
        <v>993</v>
      </c>
      <c r="FJ114" s="77">
        <f t="shared" si="216"/>
        <v>970</v>
      </c>
      <c r="FK114" s="77">
        <f t="shared" si="217"/>
        <v>947</v>
      </c>
      <c r="FL114" s="77">
        <f t="shared" si="218"/>
        <v>924</v>
      </c>
      <c r="FM114" s="77">
        <f t="shared" si="219"/>
        <v>901</v>
      </c>
      <c r="FN114" s="77">
        <f t="shared" si="220"/>
        <v>878</v>
      </c>
      <c r="FO114" s="77">
        <f t="shared" si="221"/>
        <v>855</v>
      </c>
      <c r="FP114" s="77">
        <f t="shared" si="222"/>
        <v>832</v>
      </c>
      <c r="FQ114" s="77">
        <f t="shared" si="223"/>
        <v>809</v>
      </c>
      <c r="FR114" s="77">
        <f t="shared" si="224"/>
        <v>786</v>
      </c>
      <c r="FS114" s="77">
        <f t="shared" si="225"/>
        <v>763</v>
      </c>
      <c r="FT114" s="77">
        <f t="shared" si="226"/>
        <v>740</v>
      </c>
      <c r="FU114" s="77">
        <f t="shared" si="227"/>
        <v>717</v>
      </c>
      <c r="FV114" s="77">
        <f t="shared" si="228"/>
        <v>694</v>
      </c>
      <c r="FW114" s="77">
        <f t="shared" si="229"/>
        <v>671</v>
      </c>
      <c r="FX114" s="77">
        <f t="shared" si="230"/>
        <v>648</v>
      </c>
      <c r="FY114" s="77">
        <f t="shared" si="231"/>
        <v>625</v>
      </c>
      <c r="FZ114" s="77">
        <f t="shared" si="232"/>
        <v>602</v>
      </c>
      <c r="GA114" s="77">
        <f t="shared" si="233"/>
        <v>579</v>
      </c>
      <c r="GB114" s="77">
        <f t="shared" si="234"/>
        <v>556</v>
      </c>
      <c r="GC114" s="77">
        <f t="shared" si="235"/>
        <v>533</v>
      </c>
      <c r="GD114" s="77">
        <f t="shared" si="236"/>
        <v>510</v>
      </c>
      <c r="GE114" s="77">
        <f t="shared" si="237"/>
        <v>487</v>
      </c>
      <c r="GF114" s="77">
        <f t="shared" si="238"/>
        <v>464</v>
      </c>
      <c r="GG114" s="77">
        <f t="shared" si="239"/>
        <v>441</v>
      </c>
      <c r="GH114" s="77">
        <f t="shared" si="240"/>
        <v>418</v>
      </c>
      <c r="GI114" s="77">
        <f t="shared" si="241"/>
        <v>395</v>
      </c>
      <c r="GJ114" s="77">
        <f t="shared" si="242"/>
        <v>372</v>
      </c>
      <c r="GK114" s="77">
        <f t="shared" si="243"/>
        <v>349</v>
      </c>
      <c r="GL114" s="77">
        <f t="shared" si="244"/>
        <v>326</v>
      </c>
      <c r="GM114" s="77">
        <f t="shared" si="245"/>
        <v>303</v>
      </c>
      <c r="GN114" s="77">
        <f t="shared" si="246"/>
        <v>280</v>
      </c>
      <c r="GO114" s="77">
        <f t="shared" si="247"/>
        <v>280</v>
      </c>
      <c r="GP114" s="77">
        <f t="shared" si="248"/>
        <v>280</v>
      </c>
      <c r="GQ114" s="77">
        <f t="shared" si="249"/>
        <v>280</v>
      </c>
      <c r="GR114" s="77">
        <f t="shared" si="250"/>
        <v>280</v>
      </c>
      <c r="GS114" s="202"/>
      <c r="GY114" s="186">
        <v>24</v>
      </c>
      <c r="GZ114" s="481">
        <f>IF(COUNTIF($I26:$GR26,GZ$12)=0,0,HLOOKUP(GZ$12,$I26:$GR$87,$HO113,FALSE))</f>
        <v>0</v>
      </c>
      <c r="HA114" s="481">
        <f>IF(COUNTIF($I26:$GR26,HA$12)=0,0,HLOOKUP(HA$12,$I26:$GR$87,$HO113,FALSE))</f>
        <v>34</v>
      </c>
      <c r="HB114" s="481">
        <f>IF(COUNTIF($I26:$GR26,HB$12)=0,0,HLOOKUP(HB$12,$I26:$GR$87,$HO113,FALSE))</f>
        <v>0</v>
      </c>
      <c r="HC114" s="481">
        <f>IF(COUNTIF($I26:$GR26,HC$12)=0,0,HLOOKUP(HC$12,$I26:$GR$87,$HO113,FALSE))</f>
        <v>0</v>
      </c>
      <c r="HD114" s="481">
        <f>IF(COUNTIF($I26:$GR26,HD$12)=0,0,HLOOKUP(HD$12,$I26:$GR$87,$HO113,FALSE))</f>
        <v>0</v>
      </c>
      <c r="HE114" s="481">
        <f>IF(COUNTIF($I26:$GR26,HE$12)=0,0,HLOOKUP(HE$12,$I26:$GR$87,$HO113,FALSE))</f>
        <v>0</v>
      </c>
      <c r="HF114" s="481">
        <f>IF(COUNTIF($I26:$GR26,"X")=0,0,HLOOKUP("X",$I26:$GR$87,$HO113,FALSE))</f>
        <v>89</v>
      </c>
      <c r="HG114" s="381"/>
      <c r="HH114" s="186" t="s">
        <v>132</v>
      </c>
      <c r="HI114" s="481">
        <f>IF(GZ114=0,0,IF(AND(GZ114&lt;&gt;0,HA114=0),SUM(INDEX($I26:$GR26,1,GZ114):INDEX($I26:$GR26,1,$HF114)),SUM(INDEX($I26:$GR26,1,GZ114):INDEX($I26:$GR26,1,HA114))))</f>
        <v>0</v>
      </c>
      <c r="HJ114" s="481">
        <f>IF(HA114=0,0,IF(AND(HA114&lt;&gt;0,HB114=0),SUM(INDEX($I26:$GR26,1,HA114):INDEX($I26:$GR26,1,$HF114)),SUM(INDEX($I26:$GR26,1,HA114):INDEX($I26:$GR26,1,HB114))))</f>
        <v>1058</v>
      </c>
      <c r="HK114" s="481">
        <f>IF(HB114=0,0,IF(AND(HB114&lt;&gt;0,HC114=0),SUM(INDEX($I26:$GR26,1,HB114):INDEX($I26:$GR26,1,$HF114)),SUM(INDEX($I26:$GR26,1,HB114):INDEX($I26:$GR26,1,HC114))))</f>
        <v>0</v>
      </c>
      <c r="HL114" s="481">
        <f>IF(HC114=0,0,IF(AND(HC114&lt;&gt;0,HD114=0),SUM(INDEX($I26:$GR26,1,HC114):INDEX($I26:$GR26,1,$HF114)),SUM(INDEX($I26:$GR26,1,HC114):INDEX($I26:$GR26,1,HD114))))</f>
        <v>0</v>
      </c>
      <c r="HM114" s="481">
        <f>IF(HD114=0,0,IF(AND(HD114&lt;&gt;0,HE114=0),SUM(INDEX($I26:$GR26,1,HD114):INDEX($I26:$GR26,1,$HF114)),SUM(INDEX($I26:$GR26,1,HD114):INDEX($I26:$GR26,1,HE114))))</f>
        <v>0</v>
      </c>
      <c r="HN114" s="481">
        <f>IF(HE114=0,0,IF(AND(HE114&lt;&gt;0,GZ114=0),SUM(INDEX($I26:$GR26,1,HE114):INDEX($I26:$GR26,1,$HF114)),SUM(INDEX($I26:$GR26,1,HE114):INDEX($I26:$GR26,1,GZ114))))</f>
        <v>0</v>
      </c>
      <c r="HO114" s="186">
        <v>61</v>
      </c>
      <c r="HP114" s="381"/>
      <c r="HQ114" s="521" t="s">
        <v>132</v>
      </c>
      <c r="HR114" s="435">
        <f>IF(AND(GZ114=0,HA114=0),0,IF(AND(GZ114=0,HA114&lt;&gt;0),COUNTIF(INDEX($I$3:$GR$79,$GY114,GZ114+1):INDEX($I$3:$GR$79,$GY114,HA114),"STK")+COUNTIF(INDEX($I$3:$GR$79,$GY114,GZ114+1):INDEX($I$3:$GR$79,$GY114,HA114),"SB"),IF(AND(GZ114&lt;&gt;0,HA114=0),COUNTIF(INDEX($I$3:$GR$79,$GY114,GZ114):INDEX($I$3:$GR$79,$GY114,HF114),"STK")+COUNTIF(INDEX($I$3:$GR$79,$GY114,GZ114):INDEX($I$3:$GR$79,$GY114,HF114),"SB"),COUNTIF(INDEX($I$3:$GR$79,$GY114,GZ114):INDEX($I$3:$GR$79,$GY114,HA114),"STK")+COUNTIF(INDEX($I$3:$GR$79,$GY114,GZ114):INDEX($I$3:$GR$79,$GY114,HA114),"SB"))))</f>
        <v>18</v>
      </c>
      <c r="HS114" s="405">
        <f>IF(AND(HA114=0,HB114=0),0,IF(AND(HA114=0,HB114&lt;&gt;0),COUNTIF(INDEX($I$3:$GR$79,$GY114,HA114+1):INDEX($I$3:$GR$79,$GY114,HB114),"STK")+COUNTIF(INDEX($I$3:$GR$79,$GY114,HA114+1):INDEX($I$3:$GR$79,$GY114,HB114),"SB"),IF(AND(HA114&lt;&gt;0,HB114=0),COUNTIF(INDEX($I$3:$GR$79,$GY114,HA114):INDEX($I$3:$GR$79,$GY114,HF114),"STK")+COUNTIF(INDEX($I$3:$GR$79,$GY114,HA114):INDEX($I$3:$GR$79,$GY114,HF114),"SB"),COUNTIF(INDEX($I$3:$GR$79,$GY114,HA114):INDEX($I$3:$GR$79,$GY114,HB114),"STK")+COUNTIF(INDEX($I$3:$GR$79,$GY114,HA114):INDEX($I$3:$GR$79,$GY114,HB114),"SB"))))</f>
        <v>0</v>
      </c>
      <c r="HT114" s="406">
        <f>IF(AND(HB114=0,HC114=0),0,IF(AND(HB114=0,HC114&lt;&gt;0),COUNTIF(INDEX($I$3:$GR$79,$GY114,HB114+1):INDEX($I$3:$GR$79,$GY114,HC114),"STK")+COUNTIF(INDEX($I$3:$GR$79,$GY114,HB114+1):INDEX($I$3:$GR$79,$GY114,HC114),"SB"),IF(AND(HB114&lt;&gt;0,HC114=0),COUNTIF(INDEX($I$3:$GR$79,$GY114,HB114):INDEX($I$3:$GR$79,$GY114,HF114),"STK")+COUNTIF(INDEX($I$3:$GR$79,$GY114,HB114):INDEX($I$3:$GR$79,$GY114,HF114),"SB"),COUNTIF(INDEX($I$3:$GR$79,$GY114,HB114):INDEX($I$3:$GR$79,$GY114,HC114),"STK")+COUNTIF(INDEX($I$3:$GR$79,$GY114,HB114):INDEX($I$3:$GR$79,$GY114,HC114),"SB"))))</f>
        <v>0</v>
      </c>
      <c r="HU114" s="405">
        <f>IF(AND(HC114=0,HD114=0),0,IF(AND(HC114=0,HD114&lt;&gt;0),COUNTIF(INDEX($I$3:$GR$79,$GY114,HC114+1):INDEX($I$3:$GR$79,$GY114,HD114),"STK")+COUNTIF(INDEX($I$3:$GR$79,$GY114,HC114+1):INDEX($I$3:$GR$79,$GY114,HD114),"SB"),IF(AND(HC114&lt;&gt;0,HD114=0),COUNTIF(INDEX($I$3:$GR$79,$GY114,HC114):INDEX($I$3:$GR$79,$GY114,HF114),"STK")+COUNTIF(INDEX($I$3:$GR$79,$GY114,HC114):INDEX($I$3:$GR$79,$GY114,HF114),"SB"),COUNTIF(INDEX($I$3:$GR$79,$GY114,HC114):INDEX($I$3:$GR$79,$GY114,HD114),"STK")+COUNTIF(INDEX($I$3:$GR$79,$GY114,HC114):INDEX($I$3:$GR$79,$GY114,HD114),"SB"))))</f>
        <v>0</v>
      </c>
      <c r="HV114" s="701">
        <f>IF(AND(HD114=0,HE114=0),0,IF(AND(HD114=0,HE114&lt;&gt;0),COUNTIF(INDEX($I$3:$GR$79,$GY114,HD114+1):INDEX($I$3:$GR$79,$GY114,HE114),"STK")+COUNTIF(INDEX($I$3:$GR$79,$GY114,HD114+1):INDEX($I$3:$GR$79,$GY114,HE114),"SB"),IF(AND(HD114&lt;&gt;0,HE114=0),COUNTIF(INDEX($I$3:$GR$79,$GY114,HD114):INDEX($I$3:$GR$79,$GY114,HF114),"STK")+COUNTIF(INDEX($I$3:$GR$79,$GY114,HD114):INDEX($I$3:$GR$79,$GY114,HF114),"SB"),COUNTIF(INDEX($I$3:$GR$79,$GY114,HD114):INDEX($I$3:$GR$79,$GY114,HE114),"STK")+COUNTIF(INDEX($I$3:$GR$79,$GY114,HD114):INDEX($I$3:$GR$79,$GY114,HE114),"SB"))))</f>
        <v>0</v>
      </c>
      <c r="HW114" s="405">
        <f>IF(AND(HE114=0,GZ114=0),0,IF(AND(HE114=0,GZ114&lt;&gt;0),COUNTIF(INDEX($I$3:$GR$79,$GY114,HE114+1):INDEX($I$3:$GR$79,$GY114,GZ114),"STK")+COUNTIF(INDEX($I$3:$GR$79,$GY114,HE114+1):INDEX($I$3:$GR$79,$GY114,GZ114),"SB"),IF(AND(HE114&lt;&gt;0,GZ114=0),COUNTIF(INDEX($I$3:$GR$79,$GY114,HE114):INDEX($I$3:$GR$79,$GY114,HF114),"STK")+COUNTIF(INDEX($I$3:$GR$79,$GY114,HE114):INDEX($I$3:$GR$79,$GY114,HF114),"SB"),COUNTIF(INDEX($I$3:$GR$79,$GY114,HE114):INDEX($I$3:$GR$79,$GY114,GZ114),"STK")+COUNTIF(INDEX($I$3:$GR$79,$GY114,HE114):INDEX($I$3:$GR$79,$GY114,GZ114),"SB"))))</f>
        <v>0</v>
      </c>
      <c r="HX114" s="382">
        <f t="shared" si="60"/>
        <v>18</v>
      </c>
      <c r="HY114" s="186" t="s">
        <v>132</v>
      </c>
      <c r="HZ114" s="481">
        <f t="shared" si="66"/>
        <v>0</v>
      </c>
      <c r="IA114" s="481">
        <f t="shared" si="67"/>
        <v>50</v>
      </c>
      <c r="IB114" s="481">
        <f t="shared" si="68"/>
        <v>0</v>
      </c>
      <c r="IC114" s="481">
        <f t="shared" si="69"/>
        <v>0</v>
      </c>
      <c r="ID114" s="481">
        <f t="shared" si="70"/>
        <v>0</v>
      </c>
      <c r="IE114" s="481">
        <f t="shared" si="71"/>
        <v>0</v>
      </c>
    </row>
    <row r="115" spans="5:239" x14ac:dyDescent="0.2">
      <c r="E115" s="58"/>
      <c r="F115" s="480"/>
      <c r="G115" s="1040"/>
      <c r="H115" s="103" t="s">
        <v>119</v>
      </c>
      <c r="I115" s="229"/>
      <c r="J115" s="230"/>
      <c r="K115" s="231"/>
      <c r="N115" s="180">
        <v>31</v>
      </c>
      <c r="O115" s="140"/>
      <c r="P115" s="123"/>
      <c r="Q115" s="12"/>
      <c r="R115" s="141" t="str">
        <f t="shared" si="72"/>
        <v>V10</v>
      </c>
      <c r="S115" s="464">
        <v>613</v>
      </c>
      <c r="T115" s="417">
        <f t="shared" si="251"/>
        <v>31</v>
      </c>
      <c r="U115" s="418">
        <v>0</v>
      </c>
      <c r="V115" s="77">
        <f t="shared" si="252"/>
        <v>31</v>
      </c>
      <c r="W115" s="77">
        <f t="shared" ref="W115" si="261">IF(LEFT(W13,1)="V",$S$101,IF(ISNUMBER(W13),V115-W13,V115))</f>
        <v>31</v>
      </c>
      <c r="X115" s="77">
        <f t="shared" si="74"/>
        <v>31</v>
      </c>
      <c r="Y115" s="77">
        <f t="shared" si="75"/>
        <v>31</v>
      </c>
      <c r="Z115" s="77">
        <f t="shared" si="76"/>
        <v>31</v>
      </c>
      <c r="AA115" s="77">
        <f t="shared" si="77"/>
        <v>31</v>
      </c>
      <c r="AB115" s="77">
        <f t="shared" si="78"/>
        <v>31</v>
      </c>
      <c r="AC115" s="77">
        <f t="shared" si="79"/>
        <v>31</v>
      </c>
      <c r="AD115" s="77">
        <f t="shared" si="80"/>
        <v>31</v>
      </c>
      <c r="AE115" s="77">
        <f t="shared" si="81"/>
        <v>31</v>
      </c>
      <c r="AF115" s="77">
        <f t="shared" si="82"/>
        <v>31</v>
      </c>
      <c r="AG115" s="77">
        <f t="shared" si="83"/>
        <v>31</v>
      </c>
      <c r="AH115" s="77">
        <f t="shared" si="84"/>
        <v>1200</v>
      </c>
      <c r="AI115" s="77">
        <f t="shared" si="85"/>
        <v>1200</v>
      </c>
      <c r="AJ115" s="77">
        <f t="shared" si="86"/>
        <v>1200</v>
      </c>
      <c r="AK115" s="77">
        <f t="shared" si="87"/>
        <v>1200</v>
      </c>
      <c r="AL115" s="77">
        <f t="shared" si="88"/>
        <v>1200</v>
      </c>
      <c r="AM115" s="77">
        <f t="shared" si="89"/>
        <v>1200</v>
      </c>
      <c r="AN115" s="77">
        <f t="shared" si="90"/>
        <v>1200</v>
      </c>
      <c r="AO115" s="77">
        <f t="shared" si="91"/>
        <v>1200</v>
      </c>
      <c r="AP115" s="77">
        <f t="shared" si="92"/>
        <v>1177</v>
      </c>
      <c r="AQ115" s="77">
        <f t="shared" si="93"/>
        <v>1154</v>
      </c>
      <c r="AR115" s="77">
        <f t="shared" si="94"/>
        <v>1131</v>
      </c>
      <c r="AS115" s="77">
        <f t="shared" si="95"/>
        <v>1108</v>
      </c>
      <c r="AT115" s="77">
        <f t="shared" si="96"/>
        <v>1085</v>
      </c>
      <c r="AU115" s="77">
        <f t="shared" si="97"/>
        <v>1062</v>
      </c>
      <c r="AV115" s="77">
        <f t="shared" si="98"/>
        <v>1039</v>
      </c>
      <c r="AW115" s="77">
        <f t="shared" si="99"/>
        <v>1016</v>
      </c>
      <c r="AX115" s="77">
        <f t="shared" si="100"/>
        <v>993</v>
      </c>
      <c r="AY115" s="77">
        <f t="shared" si="101"/>
        <v>970</v>
      </c>
      <c r="AZ115" s="77">
        <f t="shared" si="102"/>
        <v>947</v>
      </c>
      <c r="BA115" s="77">
        <f t="shared" si="103"/>
        <v>924</v>
      </c>
      <c r="BB115" s="77">
        <f t="shared" si="104"/>
        <v>901</v>
      </c>
      <c r="BC115" s="77">
        <f t="shared" si="105"/>
        <v>878</v>
      </c>
      <c r="BD115" s="77">
        <f t="shared" si="106"/>
        <v>855</v>
      </c>
      <c r="BE115" s="77">
        <f t="shared" si="107"/>
        <v>832</v>
      </c>
      <c r="BF115" s="77">
        <f t="shared" si="108"/>
        <v>809</v>
      </c>
      <c r="BG115" s="77">
        <f t="shared" si="109"/>
        <v>786</v>
      </c>
      <c r="BH115" s="77">
        <f t="shared" si="110"/>
        <v>763</v>
      </c>
      <c r="BI115" s="77">
        <f t="shared" si="111"/>
        <v>740</v>
      </c>
      <c r="BJ115" s="77">
        <f t="shared" si="112"/>
        <v>717</v>
      </c>
      <c r="BK115" s="77">
        <f t="shared" si="113"/>
        <v>694</v>
      </c>
      <c r="BL115" s="77">
        <f t="shared" si="114"/>
        <v>671</v>
      </c>
      <c r="BM115" s="77">
        <f t="shared" si="115"/>
        <v>648</v>
      </c>
      <c r="BN115" s="77">
        <f t="shared" si="116"/>
        <v>625</v>
      </c>
      <c r="BO115" s="77">
        <f t="shared" si="117"/>
        <v>602</v>
      </c>
      <c r="BP115" s="77">
        <f t="shared" si="118"/>
        <v>579</v>
      </c>
      <c r="BQ115" s="77">
        <f t="shared" si="119"/>
        <v>556</v>
      </c>
      <c r="BR115" s="77">
        <f t="shared" si="120"/>
        <v>533</v>
      </c>
      <c r="BS115" s="77">
        <f t="shared" si="121"/>
        <v>510</v>
      </c>
      <c r="BT115" s="77">
        <f t="shared" si="122"/>
        <v>487</v>
      </c>
      <c r="BU115" s="77">
        <f t="shared" si="123"/>
        <v>464</v>
      </c>
      <c r="BV115" s="77">
        <f t="shared" si="124"/>
        <v>441</v>
      </c>
      <c r="BW115" s="77">
        <f t="shared" si="125"/>
        <v>418</v>
      </c>
      <c r="BX115" s="77">
        <f t="shared" si="126"/>
        <v>395</v>
      </c>
      <c r="BY115" s="77">
        <f t="shared" si="127"/>
        <v>372</v>
      </c>
      <c r="BZ115" s="77">
        <f t="shared" si="128"/>
        <v>349</v>
      </c>
      <c r="CA115" s="77">
        <f t="shared" si="129"/>
        <v>326</v>
      </c>
      <c r="CB115" s="77">
        <f t="shared" si="130"/>
        <v>303</v>
      </c>
      <c r="CC115" s="77">
        <f t="shared" si="131"/>
        <v>280</v>
      </c>
      <c r="CD115" s="77">
        <f t="shared" si="132"/>
        <v>257</v>
      </c>
      <c r="CE115" s="77">
        <f t="shared" si="133"/>
        <v>234</v>
      </c>
      <c r="CF115" s="77">
        <f t="shared" si="134"/>
        <v>211</v>
      </c>
      <c r="CG115" s="77">
        <f t="shared" si="135"/>
        <v>188</v>
      </c>
      <c r="CH115" s="77">
        <f t="shared" si="136"/>
        <v>165</v>
      </c>
      <c r="CI115" s="77">
        <f t="shared" si="137"/>
        <v>142</v>
      </c>
      <c r="CJ115" s="77">
        <f t="shared" si="138"/>
        <v>119</v>
      </c>
      <c r="CK115" s="77">
        <f t="shared" si="139"/>
        <v>96</v>
      </c>
      <c r="CL115" s="77">
        <f t="shared" si="140"/>
        <v>73</v>
      </c>
      <c r="CM115" s="77">
        <f t="shared" si="141"/>
        <v>50</v>
      </c>
      <c r="CN115" s="77">
        <f t="shared" si="142"/>
        <v>50</v>
      </c>
      <c r="CO115" s="77">
        <f t="shared" si="143"/>
        <v>50</v>
      </c>
      <c r="CP115" s="77">
        <f t="shared" si="144"/>
        <v>50</v>
      </c>
      <c r="CQ115" s="77">
        <f t="shared" si="145"/>
        <v>50</v>
      </c>
      <c r="CR115" s="77">
        <f t="shared" si="146"/>
        <v>50</v>
      </c>
      <c r="CS115" s="77">
        <f t="shared" si="147"/>
        <v>50</v>
      </c>
      <c r="CT115" s="77">
        <f t="shared" si="148"/>
        <v>50</v>
      </c>
      <c r="CU115" s="77">
        <f t="shared" si="149"/>
        <v>50</v>
      </c>
      <c r="CV115" s="77">
        <f t="shared" si="150"/>
        <v>50</v>
      </c>
      <c r="CW115" s="77">
        <f t="shared" si="151"/>
        <v>50</v>
      </c>
      <c r="CX115" s="77">
        <f t="shared" si="152"/>
        <v>50</v>
      </c>
      <c r="CY115" s="77">
        <f t="shared" si="153"/>
        <v>50</v>
      </c>
      <c r="CZ115" s="77">
        <f t="shared" si="154"/>
        <v>50</v>
      </c>
      <c r="DA115" s="77">
        <f t="shared" si="155"/>
        <v>50</v>
      </c>
      <c r="DB115" s="77">
        <f t="shared" si="156"/>
        <v>50</v>
      </c>
      <c r="DC115" s="77">
        <f t="shared" si="157"/>
        <v>50</v>
      </c>
      <c r="DD115" s="77">
        <f t="shared" si="158"/>
        <v>50</v>
      </c>
      <c r="DE115" s="77">
        <f t="shared" si="159"/>
        <v>50</v>
      </c>
      <c r="DF115" s="77">
        <f t="shared" si="160"/>
        <v>50</v>
      </c>
      <c r="DG115" s="77">
        <f t="shared" si="161"/>
        <v>50</v>
      </c>
      <c r="DH115" s="77">
        <f t="shared" si="162"/>
        <v>50</v>
      </c>
      <c r="DI115" s="77">
        <f t="shared" si="163"/>
        <v>50</v>
      </c>
      <c r="DJ115" s="77">
        <f t="shared" si="164"/>
        <v>50</v>
      </c>
      <c r="DK115" s="77">
        <f t="shared" si="165"/>
        <v>50</v>
      </c>
      <c r="DL115" s="77">
        <f t="shared" si="166"/>
        <v>50</v>
      </c>
      <c r="DM115" s="77">
        <f t="shared" si="167"/>
        <v>50</v>
      </c>
      <c r="DN115" s="77">
        <f t="shared" si="168"/>
        <v>50</v>
      </c>
      <c r="DO115" s="77">
        <f t="shared" si="169"/>
        <v>50</v>
      </c>
      <c r="DP115" s="77">
        <f t="shared" si="170"/>
        <v>50</v>
      </c>
      <c r="DQ115" s="77">
        <f t="shared" si="171"/>
        <v>50</v>
      </c>
      <c r="DR115" s="77">
        <f t="shared" si="172"/>
        <v>50</v>
      </c>
      <c r="DS115" s="77">
        <f t="shared" si="173"/>
        <v>50</v>
      </c>
      <c r="DT115" s="77">
        <f t="shared" si="174"/>
        <v>50</v>
      </c>
      <c r="DU115" s="77">
        <f t="shared" si="175"/>
        <v>50</v>
      </c>
      <c r="DV115" s="77">
        <f t="shared" si="176"/>
        <v>50</v>
      </c>
      <c r="DW115" s="77">
        <f t="shared" si="177"/>
        <v>50</v>
      </c>
      <c r="DX115" s="77">
        <f t="shared" si="178"/>
        <v>50</v>
      </c>
      <c r="DY115" s="77">
        <f t="shared" si="179"/>
        <v>50</v>
      </c>
      <c r="DZ115" s="77">
        <f t="shared" si="180"/>
        <v>50</v>
      </c>
      <c r="EA115" s="77">
        <f t="shared" si="181"/>
        <v>50</v>
      </c>
      <c r="EB115" s="77">
        <f t="shared" si="182"/>
        <v>50</v>
      </c>
      <c r="EC115" s="77">
        <f t="shared" si="183"/>
        <v>50</v>
      </c>
      <c r="ED115" s="77">
        <f t="shared" si="184"/>
        <v>50</v>
      </c>
      <c r="EE115" s="77">
        <f t="shared" si="185"/>
        <v>50</v>
      </c>
      <c r="EF115" s="77">
        <f t="shared" si="186"/>
        <v>50</v>
      </c>
      <c r="EG115" s="77">
        <f t="shared" si="187"/>
        <v>50</v>
      </c>
      <c r="EH115" s="77">
        <f t="shared" si="188"/>
        <v>50</v>
      </c>
      <c r="EI115" s="77">
        <f t="shared" si="189"/>
        <v>50</v>
      </c>
      <c r="EJ115" s="77">
        <f t="shared" si="190"/>
        <v>50</v>
      </c>
      <c r="EK115" s="77">
        <f t="shared" si="191"/>
        <v>50</v>
      </c>
      <c r="EL115" s="77">
        <f t="shared" si="192"/>
        <v>50</v>
      </c>
      <c r="EM115" s="77">
        <f t="shared" si="193"/>
        <v>50</v>
      </c>
      <c r="EN115" s="77">
        <f t="shared" si="194"/>
        <v>50</v>
      </c>
      <c r="EO115" s="77">
        <f t="shared" si="195"/>
        <v>50</v>
      </c>
      <c r="EP115" s="77">
        <f t="shared" si="196"/>
        <v>50</v>
      </c>
      <c r="EQ115" s="77">
        <f t="shared" si="197"/>
        <v>50</v>
      </c>
      <c r="ER115" s="77">
        <f t="shared" si="198"/>
        <v>50</v>
      </c>
      <c r="ES115" s="77">
        <f t="shared" si="199"/>
        <v>50</v>
      </c>
      <c r="ET115" s="77">
        <f t="shared" si="200"/>
        <v>50</v>
      </c>
      <c r="EU115" s="77">
        <f t="shared" si="201"/>
        <v>50</v>
      </c>
      <c r="EV115" s="77">
        <f t="shared" si="202"/>
        <v>50</v>
      </c>
      <c r="EW115" s="77">
        <f t="shared" si="203"/>
        <v>50</v>
      </c>
      <c r="EX115" s="77">
        <f t="shared" si="204"/>
        <v>50</v>
      </c>
      <c r="EY115" s="77">
        <f t="shared" si="205"/>
        <v>50</v>
      </c>
      <c r="EZ115" s="77">
        <f t="shared" si="206"/>
        <v>50</v>
      </c>
      <c r="FA115" s="77">
        <f t="shared" si="207"/>
        <v>50</v>
      </c>
      <c r="FB115" s="77">
        <f t="shared" si="208"/>
        <v>50</v>
      </c>
      <c r="FC115" s="77">
        <f t="shared" si="209"/>
        <v>50</v>
      </c>
      <c r="FD115" s="77">
        <f t="shared" si="210"/>
        <v>50</v>
      </c>
      <c r="FE115" s="77">
        <f t="shared" si="211"/>
        <v>50</v>
      </c>
      <c r="FF115" s="77">
        <f t="shared" si="212"/>
        <v>50</v>
      </c>
      <c r="FG115" s="77">
        <f t="shared" si="213"/>
        <v>50</v>
      </c>
      <c r="FH115" s="77">
        <f t="shared" si="214"/>
        <v>50</v>
      </c>
      <c r="FI115" s="77">
        <f t="shared" si="215"/>
        <v>50</v>
      </c>
      <c r="FJ115" s="77">
        <f t="shared" si="216"/>
        <v>50</v>
      </c>
      <c r="FK115" s="77">
        <f t="shared" si="217"/>
        <v>50</v>
      </c>
      <c r="FL115" s="77">
        <f t="shared" si="218"/>
        <v>50</v>
      </c>
      <c r="FM115" s="77">
        <f t="shared" si="219"/>
        <v>50</v>
      </c>
      <c r="FN115" s="77">
        <f t="shared" si="220"/>
        <v>50</v>
      </c>
      <c r="FO115" s="77">
        <f t="shared" si="221"/>
        <v>50</v>
      </c>
      <c r="FP115" s="77">
        <f t="shared" si="222"/>
        <v>50</v>
      </c>
      <c r="FQ115" s="77">
        <f t="shared" si="223"/>
        <v>50</v>
      </c>
      <c r="FR115" s="77">
        <f t="shared" si="224"/>
        <v>50</v>
      </c>
      <c r="FS115" s="77">
        <f t="shared" si="225"/>
        <v>50</v>
      </c>
      <c r="FT115" s="77">
        <f t="shared" si="226"/>
        <v>50</v>
      </c>
      <c r="FU115" s="77">
        <f t="shared" si="227"/>
        <v>50</v>
      </c>
      <c r="FV115" s="77">
        <f t="shared" si="228"/>
        <v>50</v>
      </c>
      <c r="FW115" s="77">
        <f t="shared" si="229"/>
        <v>50</v>
      </c>
      <c r="FX115" s="77">
        <f t="shared" si="230"/>
        <v>50</v>
      </c>
      <c r="FY115" s="77">
        <f t="shared" si="231"/>
        <v>50</v>
      </c>
      <c r="FZ115" s="77">
        <f t="shared" si="232"/>
        <v>50</v>
      </c>
      <c r="GA115" s="77">
        <f t="shared" si="233"/>
        <v>50</v>
      </c>
      <c r="GB115" s="77">
        <f t="shared" si="234"/>
        <v>50</v>
      </c>
      <c r="GC115" s="77">
        <f t="shared" si="235"/>
        <v>50</v>
      </c>
      <c r="GD115" s="77">
        <f t="shared" si="236"/>
        <v>50</v>
      </c>
      <c r="GE115" s="77">
        <f t="shared" si="237"/>
        <v>50</v>
      </c>
      <c r="GF115" s="77">
        <f t="shared" si="238"/>
        <v>50</v>
      </c>
      <c r="GG115" s="77">
        <f t="shared" si="239"/>
        <v>50</v>
      </c>
      <c r="GH115" s="77">
        <f t="shared" si="240"/>
        <v>50</v>
      </c>
      <c r="GI115" s="77">
        <f t="shared" si="241"/>
        <v>50</v>
      </c>
      <c r="GJ115" s="77">
        <f t="shared" si="242"/>
        <v>50</v>
      </c>
      <c r="GK115" s="77">
        <f t="shared" si="243"/>
        <v>50</v>
      </c>
      <c r="GL115" s="77">
        <f t="shared" si="244"/>
        <v>50</v>
      </c>
      <c r="GM115" s="77">
        <f t="shared" si="245"/>
        <v>50</v>
      </c>
      <c r="GN115" s="77">
        <f t="shared" si="246"/>
        <v>50</v>
      </c>
      <c r="GO115" s="77">
        <f t="shared" si="247"/>
        <v>50</v>
      </c>
      <c r="GP115" s="77">
        <f t="shared" si="248"/>
        <v>50</v>
      </c>
      <c r="GQ115" s="77">
        <f t="shared" si="249"/>
        <v>50</v>
      </c>
      <c r="GR115" s="77">
        <f t="shared" si="250"/>
        <v>50</v>
      </c>
      <c r="GS115" s="202"/>
      <c r="GY115" s="186">
        <v>25</v>
      </c>
      <c r="GZ115" s="481">
        <f>IF(COUNTIF($I27:$GR27,GZ$12)=0,0,HLOOKUP(GZ$12,$I27:$GR$87,$HO114,FALSE))</f>
        <v>0</v>
      </c>
      <c r="HA115" s="481">
        <f>IF(COUNTIF($I27:$GR27,HA$12)=0,0,HLOOKUP(HA$12,$I27:$GR$87,$HO114,FALSE))</f>
        <v>38</v>
      </c>
      <c r="HB115" s="481">
        <f>IF(COUNTIF($I27:$GR27,HB$12)=0,0,HLOOKUP(HB$12,$I27:$GR$87,$HO114,FALSE))</f>
        <v>96</v>
      </c>
      <c r="HC115" s="481">
        <f>IF(COUNTIF($I27:$GR27,HC$12)=0,0,HLOOKUP(HC$12,$I27:$GR$87,$HO114,FALSE))</f>
        <v>152</v>
      </c>
      <c r="HD115" s="481">
        <f>IF(COUNTIF($I27:$GR27,HD$12)=0,0,HLOOKUP(HD$12,$I27:$GR$87,$HO114,FALSE))</f>
        <v>0</v>
      </c>
      <c r="HE115" s="481">
        <f>IF(COUNTIF($I27:$GR27,HE$12)=0,0,HLOOKUP(HE$12,$I27:$GR$87,$HO114,FALSE))</f>
        <v>0</v>
      </c>
      <c r="HF115" s="481">
        <f>IF(COUNTIF($I27:$GR27,"X")=0,0,HLOOKUP("X",$I27:$GR$87,$HO114,FALSE))</f>
        <v>189</v>
      </c>
      <c r="HG115" s="381"/>
      <c r="HH115" s="186" t="s">
        <v>133</v>
      </c>
      <c r="HI115" s="481">
        <f>IF(GZ115=0,0,IF(AND(GZ115&lt;&gt;0,HA115=0),SUM(INDEX($I27:$GR27,1,GZ115):INDEX($I27:$GR27,1,$HF115)),SUM(INDEX($I27:$GR27,1,GZ115):INDEX($I27:$GR27,1,HA115))))</f>
        <v>0</v>
      </c>
      <c r="HJ115" s="481">
        <f>IF(HA115=0,0,IF(AND(HA115&lt;&gt;0,HB115=0),SUM(INDEX($I27:$GR27,1,HA115):INDEX($I27:$GR27,1,$HF115)),SUM(INDEX($I27:$GR27,1,HA115):INDEX($I27:$GR27,1,HB115))))</f>
        <v>1162</v>
      </c>
      <c r="HK115" s="481">
        <f>IF(HB115=0,0,IF(AND(HB115&lt;&gt;0,HC115=0),SUM(INDEX($I27:$GR27,1,HB115):INDEX($I27:$GR27,1,$HF115)),SUM(INDEX($I27:$GR27,1,HB115):INDEX($I27:$GR27,1,HC115))))</f>
        <v>1139</v>
      </c>
      <c r="HL115" s="481">
        <f>IF(HC115=0,0,IF(AND(HC115&lt;&gt;0,HD115=0),SUM(INDEX($I27:$GR27,1,HC115):INDEX($I27:$GR27,1,$HF115)),SUM(INDEX($I27:$GR27,1,HC115):INDEX($I27:$GR27,1,HD115))))</f>
        <v>713</v>
      </c>
      <c r="HM115" s="481">
        <f>IF(HD115=0,0,IF(AND(HD115&lt;&gt;0,HE115=0),SUM(INDEX($I27:$GR27,1,HD115):INDEX($I27:$GR27,1,$HF115)),SUM(INDEX($I27:$GR27,1,HD115):INDEX($I27:$GR27,1,HE115))))</f>
        <v>0</v>
      </c>
      <c r="HN115" s="481">
        <f>IF(HE115=0,0,IF(AND(HE115&lt;&gt;0,GZ115=0),SUM(INDEX($I27:$GR27,1,HE115):INDEX($I27:$GR27,1,$HF115)),SUM(INDEX($I27:$GR27,1,HE115):INDEX($I27:$GR27,1,GZ115))))</f>
        <v>0</v>
      </c>
      <c r="HO115" s="186">
        <v>60</v>
      </c>
      <c r="HP115" s="381"/>
      <c r="HQ115" s="521" t="s">
        <v>133</v>
      </c>
      <c r="HR115" s="435">
        <f>IF(AND(GZ115=0,HA115=0),0,IF(AND(GZ115=0,HA115&lt;&gt;0),COUNTIF(INDEX($I$3:$GR$79,$GY115,GZ115+1):INDEX($I$3:$GR$79,$GY115,HA115),"STK")+COUNTIF(INDEX($I$3:$GR$79,$GY115,GZ115+1):INDEX($I$3:$GR$79,$GY115,HA115),"SB"),IF(AND(GZ115&lt;&gt;0,HA115=0),COUNTIF(INDEX($I$3:$GR$79,$GY115,GZ115):INDEX($I$3:$GR$79,$GY115,HF115),"STK")+COUNTIF(INDEX($I$3:$GR$79,$GY115,GZ115):INDEX($I$3:$GR$79,$GY115,HF115),"SB"),COUNTIF(INDEX($I$3:$GR$79,$GY115,GZ115):INDEX($I$3:$GR$79,$GY115,HA115),"STK")+COUNTIF(INDEX($I$3:$GR$79,$GY115,GZ115):INDEX($I$3:$GR$79,$GY115,HA115),"SB"))))</f>
        <v>10</v>
      </c>
      <c r="HS115" s="405">
        <f>IF(AND(HA115=0,HB115=0),0,IF(AND(HA115=0,HB115&lt;&gt;0),COUNTIF(INDEX($I$3:$GR$79,$GY115,HA115+1):INDEX($I$3:$GR$79,$GY115,HB115),"STK")+COUNTIF(INDEX($I$3:$GR$79,$GY115,HA115+1):INDEX($I$3:$GR$79,$GY115,HB115),"SB"),IF(AND(HA115&lt;&gt;0,HB115=0),COUNTIF(INDEX($I$3:$GR$79,$GY115,HA115):INDEX($I$3:$GR$79,$GY115,HF115),"STK")+COUNTIF(INDEX($I$3:$GR$79,$GY115,HA115):INDEX($I$3:$GR$79,$GY115,HF115),"SB"),COUNTIF(INDEX($I$3:$GR$79,$GY115,HA115):INDEX($I$3:$GR$79,$GY115,HB115),"STK")+COUNTIF(INDEX($I$3:$GR$79,$GY115,HA115):INDEX($I$3:$GR$79,$GY115,HB115),"SB"))))</f>
        <v>4</v>
      </c>
      <c r="HT115" s="406">
        <f>IF(AND(HB115=0,HC115=0),0,IF(AND(HB115=0,HC115&lt;&gt;0),COUNTIF(INDEX($I$3:$GR$79,$GY115,HB115+1):INDEX($I$3:$GR$79,$GY115,HC115),"STK")+COUNTIF(INDEX($I$3:$GR$79,$GY115,HB115+1):INDEX($I$3:$GR$79,$GY115,HC115),"SB"),IF(AND(HB115&lt;&gt;0,HC115=0),COUNTIF(INDEX($I$3:$GR$79,$GY115,HB115):INDEX($I$3:$GR$79,$GY115,HF115),"STK")+COUNTIF(INDEX($I$3:$GR$79,$GY115,HB115):INDEX($I$3:$GR$79,$GY115,HF115),"SB"),COUNTIF(INDEX($I$3:$GR$79,$GY115,HB115):INDEX($I$3:$GR$79,$GY115,HC115),"STK")+COUNTIF(INDEX($I$3:$GR$79,$GY115,HB115):INDEX($I$3:$GR$79,$GY115,HC115),"SB"))))</f>
        <v>0</v>
      </c>
      <c r="HU115" s="405">
        <f>IF(AND(HC115=0,HD115=0),0,IF(AND(HC115=0,HD115&lt;&gt;0),COUNTIF(INDEX($I$3:$GR$79,$GY115,HC115+1):INDEX($I$3:$GR$79,$GY115,HD115),"STK")+COUNTIF(INDEX($I$3:$GR$79,$GY115,HC115+1):INDEX($I$3:$GR$79,$GY115,HD115),"SB"),IF(AND(HC115&lt;&gt;0,HD115=0),COUNTIF(INDEX($I$3:$GR$79,$GY115,HC115):INDEX($I$3:$GR$79,$GY115,HF115),"STK")+COUNTIF(INDEX($I$3:$GR$79,$GY115,HC115):INDEX($I$3:$GR$79,$GY115,HF115),"SB"),COUNTIF(INDEX($I$3:$GR$79,$GY115,HC115):INDEX($I$3:$GR$79,$GY115,HD115),"STK")+COUNTIF(INDEX($I$3:$GR$79,$GY115,HC115):INDEX($I$3:$GR$79,$GY115,HD115),"SB"))))</f>
        <v>0</v>
      </c>
      <c r="HV115" s="701">
        <f>IF(AND(HD115=0,HE115=0),0,IF(AND(HD115=0,HE115&lt;&gt;0),COUNTIF(INDEX($I$3:$GR$79,$GY115,HD115+1):INDEX($I$3:$GR$79,$GY115,HE115),"STK")+COUNTIF(INDEX($I$3:$GR$79,$GY115,HD115+1):INDEX($I$3:$GR$79,$GY115,HE115),"SB"),IF(AND(HD115&lt;&gt;0,HE115=0),COUNTIF(INDEX($I$3:$GR$79,$GY115,HD115):INDEX($I$3:$GR$79,$GY115,HF115),"STK")+COUNTIF(INDEX($I$3:$GR$79,$GY115,HD115):INDEX($I$3:$GR$79,$GY115,HF115),"SB"),COUNTIF(INDEX($I$3:$GR$79,$GY115,HD115):INDEX($I$3:$GR$79,$GY115,HE115),"STK")+COUNTIF(INDEX($I$3:$GR$79,$GY115,HD115):INDEX($I$3:$GR$79,$GY115,HE115),"SB"))))</f>
        <v>0</v>
      </c>
      <c r="HW115" s="405">
        <f>IF(AND(HE115=0,GZ115=0),0,IF(AND(HE115=0,GZ115&lt;&gt;0),COUNTIF(INDEX($I$3:$GR$79,$GY115,HE115+1):INDEX($I$3:$GR$79,$GY115,GZ115),"STK")+COUNTIF(INDEX($I$3:$GR$79,$GY115,HE115+1):INDEX($I$3:$GR$79,$GY115,GZ115),"SB"),IF(AND(HE115&lt;&gt;0,GZ115=0),COUNTIF(INDEX($I$3:$GR$79,$GY115,HE115):INDEX($I$3:$GR$79,$GY115,HF115),"STK")+COUNTIF(INDEX($I$3:$GR$79,$GY115,HE115):INDEX($I$3:$GR$79,$GY115,HF115),"SB"),COUNTIF(INDEX($I$3:$GR$79,$GY115,HE115):INDEX($I$3:$GR$79,$GY115,GZ115),"STK")+COUNTIF(INDEX($I$3:$GR$79,$GY115,HE115):INDEX($I$3:$GR$79,$GY115,GZ115),"SB"))))</f>
        <v>0</v>
      </c>
      <c r="HX115" s="382">
        <f t="shared" si="60"/>
        <v>14</v>
      </c>
      <c r="HY115" s="186" t="s">
        <v>133</v>
      </c>
      <c r="HZ115" s="481">
        <f t="shared" si="66"/>
        <v>0</v>
      </c>
      <c r="IA115" s="481">
        <f t="shared" si="67"/>
        <v>49</v>
      </c>
      <c r="IB115" s="481">
        <f t="shared" si="68"/>
        <v>51</v>
      </c>
      <c r="IC115" s="481">
        <f t="shared" si="69"/>
        <v>32</v>
      </c>
      <c r="ID115" s="481">
        <f t="shared" si="70"/>
        <v>0</v>
      </c>
      <c r="IE115" s="481">
        <f t="shared" si="71"/>
        <v>0</v>
      </c>
    </row>
    <row r="116" spans="5:239" x14ac:dyDescent="0.2">
      <c r="E116" s="58"/>
      <c r="F116" s="480"/>
      <c r="G116" s="1040"/>
      <c r="H116" s="207" t="s">
        <v>120</v>
      </c>
      <c r="I116" s="229"/>
      <c r="J116" s="230"/>
      <c r="K116" s="231"/>
      <c r="N116" s="180">
        <v>318</v>
      </c>
      <c r="O116" s="140"/>
      <c r="P116" s="123">
        <v>200</v>
      </c>
      <c r="Q116" s="12"/>
      <c r="R116" s="129" t="str">
        <f t="shared" si="72"/>
        <v>V30</v>
      </c>
      <c r="S116" s="467" t="s">
        <v>383</v>
      </c>
      <c r="T116" s="417">
        <f t="shared" si="251"/>
        <v>518</v>
      </c>
      <c r="U116" s="418">
        <v>604</v>
      </c>
      <c r="V116" s="77">
        <f t="shared" si="252"/>
        <v>518</v>
      </c>
      <c r="W116" s="77">
        <f t="shared" ref="W116" si="262">IF(LEFT(W14,1)="V",$S$101,IF(ISNUMBER(W14),V116-W14,V116))</f>
        <v>439</v>
      </c>
      <c r="X116" s="77">
        <f t="shared" si="74"/>
        <v>356</v>
      </c>
      <c r="Y116" s="77">
        <f t="shared" si="75"/>
        <v>246</v>
      </c>
      <c r="Z116" s="77">
        <f t="shared" si="76"/>
        <v>241</v>
      </c>
      <c r="AA116" s="77">
        <f t="shared" si="77"/>
        <v>226</v>
      </c>
      <c r="AB116" s="77">
        <f t="shared" si="78"/>
        <v>217</v>
      </c>
      <c r="AC116" s="77">
        <f t="shared" si="79"/>
        <v>196</v>
      </c>
      <c r="AD116" s="77">
        <f t="shared" si="80"/>
        <v>190</v>
      </c>
      <c r="AE116" s="77">
        <f t="shared" si="81"/>
        <v>169</v>
      </c>
      <c r="AF116" s="77">
        <f t="shared" si="82"/>
        <v>148</v>
      </c>
      <c r="AG116" s="77">
        <f t="shared" si="83"/>
        <v>127</v>
      </c>
      <c r="AH116" s="77">
        <f t="shared" si="84"/>
        <v>106</v>
      </c>
      <c r="AI116" s="77">
        <f t="shared" si="85"/>
        <v>85</v>
      </c>
      <c r="AJ116" s="77">
        <f t="shared" si="86"/>
        <v>64</v>
      </c>
      <c r="AK116" s="77">
        <f t="shared" si="87"/>
        <v>43</v>
      </c>
      <c r="AL116" s="77">
        <f t="shared" si="88"/>
        <v>22</v>
      </c>
      <c r="AM116" s="77">
        <f t="shared" si="89"/>
        <v>1</v>
      </c>
      <c r="AN116" s="77">
        <f t="shared" si="90"/>
        <v>1200</v>
      </c>
      <c r="AO116" s="77">
        <f t="shared" si="91"/>
        <v>1200</v>
      </c>
      <c r="AP116" s="77">
        <f t="shared" si="92"/>
        <v>1200</v>
      </c>
      <c r="AQ116" s="77">
        <f t="shared" si="93"/>
        <v>1200</v>
      </c>
      <c r="AR116" s="77">
        <f t="shared" si="94"/>
        <v>1200</v>
      </c>
      <c r="AS116" s="77">
        <f t="shared" si="95"/>
        <v>1200</v>
      </c>
      <c r="AT116" s="77">
        <f t="shared" si="96"/>
        <v>1200</v>
      </c>
      <c r="AU116" s="77">
        <f t="shared" si="97"/>
        <v>1200</v>
      </c>
      <c r="AV116" s="77">
        <f t="shared" si="98"/>
        <v>1177</v>
      </c>
      <c r="AW116" s="77">
        <f t="shared" si="99"/>
        <v>1154</v>
      </c>
      <c r="AX116" s="77">
        <f t="shared" si="100"/>
        <v>1131</v>
      </c>
      <c r="AY116" s="77">
        <f t="shared" si="101"/>
        <v>1108</v>
      </c>
      <c r="AZ116" s="77">
        <f t="shared" si="102"/>
        <v>1085</v>
      </c>
      <c r="BA116" s="77">
        <f t="shared" si="103"/>
        <v>1062</v>
      </c>
      <c r="BB116" s="77">
        <f t="shared" si="104"/>
        <v>1039</v>
      </c>
      <c r="BC116" s="77">
        <f t="shared" si="105"/>
        <v>1016</v>
      </c>
      <c r="BD116" s="77">
        <f t="shared" si="106"/>
        <v>993</v>
      </c>
      <c r="BE116" s="77">
        <f t="shared" si="107"/>
        <v>970</v>
      </c>
      <c r="BF116" s="77">
        <f t="shared" si="108"/>
        <v>947</v>
      </c>
      <c r="BG116" s="77">
        <f t="shared" si="109"/>
        <v>947</v>
      </c>
      <c r="BH116" s="77">
        <f t="shared" si="110"/>
        <v>947</v>
      </c>
      <c r="BI116" s="77">
        <f t="shared" si="111"/>
        <v>947</v>
      </c>
      <c r="BJ116" s="77">
        <f t="shared" si="112"/>
        <v>947</v>
      </c>
      <c r="BK116" s="77">
        <f t="shared" si="113"/>
        <v>947</v>
      </c>
      <c r="BL116" s="77">
        <f t="shared" si="114"/>
        <v>947</v>
      </c>
      <c r="BM116" s="77">
        <f t="shared" si="115"/>
        <v>947</v>
      </c>
      <c r="BN116" s="77">
        <f t="shared" si="116"/>
        <v>947</v>
      </c>
      <c r="BO116" s="77">
        <f t="shared" si="117"/>
        <v>947</v>
      </c>
      <c r="BP116" s="77">
        <f t="shared" si="118"/>
        <v>947</v>
      </c>
      <c r="BQ116" s="77">
        <f t="shared" si="119"/>
        <v>924</v>
      </c>
      <c r="BR116" s="77">
        <f t="shared" si="120"/>
        <v>901</v>
      </c>
      <c r="BS116" s="77">
        <f t="shared" si="121"/>
        <v>900</v>
      </c>
      <c r="BT116" s="77">
        <f t="shared" si="122"/>
        <v>840</v>
      </c>
      <c r="BU116" s="77">
        <f t="shared" si="123"/>
        <v>780</v>
      </c>
      <c r="BV116" s="77">
        <f t="shared" si="124"/>
        <v>720</v>
      </c>
      <c r="BW116" s="77">
        <f t="shared" si="125"/>
        <v>660</v>
      </c>
      <c r="BX116" s="77">
        <f t="shared" si="126"/>
        <v>659</v>
      </c>
      <c r="BY116" s="77">
        <f t="shared" si="127"/>
        <v>636</v>
      </c>
      <c r="BZ116" s="77">
        <f t="shared" si="128"/>
        <v>613</v>
      </c>
      <c r="CA116" s="77">
        <f t="shared" si="129"/>
        <v>590</v>
      </c>
      <c r="CB116" s="77">
        <f t="shared" si="130"/>
        <v>567</v>
      </c>
      <c r="CC116" s="77">
        <f t="shared" si="131"/>
        <v>544</v>
      </c>
      <c r="CD116" s="77">
        <f t="shared" si="132"/>
        <v>521</v>
      </c>
      <c r="CE116" s="77">
        <f t="shared" si="133"/>
        <v>498</v>
      </c>
      <c r="CF116" s="77">
        <f t="shared" si="134"/>
        <v>475</v>
      </c>
      <c r="CG116" s="77">
        <f t="shared" si="135"/>
        <v>452</v>
      </c>
      <c r="CH116" s="77">
        <f t="shared" si="136"/>
        <v>429</v>
      </c>
      <c r="CI116" s="77">
        <f t="shared" si="137"/>
        <v>406</v>
      </c>
      <c r="CJ116" s="77">
        <f t="shared" si="138"/>
        <v>383</v>
      </c>
      <c r="CK116" s="77">
        <f t="shared" si="139"/>
        <v>360</v>
      </c>
      <c r="CL116" s="77">
        <f t="shared" si="140"/>
        <v>337</v>
      </c>
      <c r="CM116" s="77">
        <f t="shared" si="141"/>
        <v>314</v>
      </c>
      <c r="CN116" s="77">
        <f t="shared" si="142"/>
        <v>291</v>
      </c>
      <c r="CO116" s="77">
        <f t="shared" si="143"/>
        <v>268</v>
      </c>
      <c r="CP116" s="77">
        <f t="shared" si="144"/>
        <v>245</v>
      </c>
      <c r="CQ116" s="77">
        <f t="shared" si="145"/>
        <v>222</v>
      </c>
      <c r="CR116" s="77">
        <f t="shared" si="146"/>
        <v>199</v>
      </c>
      <c r="CS116" s="77">
        <f t="shared" si="147"/>
        <v>176</v>
      </c>
      <c r="CT116" s="77">
        <f t="shared" si="148"/>
        <v>153</v>
      </c>
      <c r="CU116" s="77">
        <f t="shared" si="149"/>
        <v>130</v>
      </c>
      <c r="CV116" s="77">
        <f t="shared" si="150"/>
        <v>107</v>
      </c>
      <c r="CW116" s="77">
        <f t="shared" si="151"/>
        <v>84</v>
      </c>
      <c r="CX116" s="77">
        <f t="shared" si="152"/>
        <v>61</v>
      </c>
      <c r="CY116" s="77">
        <f t="shared" si="153"/>
        <v>38</v>
      </c>
      <c r="CZ116" s="77">
        <f t="shared" si="154"/>
        <v>15</v>
      </c>
      <c r="DA116" s="77">
        <f t="shared" si="155"/>
        <v>1200</v>
      </c>
      <c r="DB116" s="77">
        <f t="shared" si="156"/>
        <v>1200</v>
      </c>
      <c r="DC116" s="77">
        <f t="shared" si="157"/>
        <v>1200</v>
      </c>
      <c r="DD116" s="77">
        <f t="shared" si="158"/>
        <v>1200</v>
      </c>
      <c r="DE116" s="77">
        <f t="shared" si="159"/>
        <v>1200</v>
      </c>
      <c r="DF116" s="77">
        <f t="shared" si="160"/>
        <v>1200</v>
      </c>
      <c r="DG116" s="77">
        <f t="shared" si="161"/>
        <v>1200</v>
      </c>
      <c r="DH116" s="77">
        <f t="shared" si="162"/>
        <v>1200</v>
      </c>
      <c r="DI116" s="77">
        <f t="shared" si="163"/>
        <v>1200</v>
      </c>
      <c r="DJ116" s="77">
        <f t="shared" si="164"/>
        <v>1200</v>
      </c>
      <c r="DK116" s="77">
        <f t="shared" si="165"/>
        <v>1200</v>
      </c>
      <c r="DL116" s="77">
        <f t="shared" si="166"/>
        <v>1177</v>
      </c>
      <c r="DM116" s="77">
        <f t="shared" si="167"/>
        <v>1154</v>
      </c>
      <c r="DN116" s="77">
        <f t="shared" si="168"/>
        <v>1131</v>
      </c>
      <c r="DO116" s="77">
        <f t="shared" si="169"/>
        <v>1108</v>
      </c>
      <c r="DP116" s="77">
        <f t="shared" si="170"/>
        <v>1085</v>
      </c>
      <c r="DQ116" s="77">
        <f t="shared" si="171"/>
        <v>1062</v>
      </c>
      <c r="DR116" s="77">
        <f t="shared" si="172"/>
        <v>1039</v>
      </c>
      <c r="DS116" s="77">
        <f t="shared" si="173"/>
        <v>1016</v>
      </c>
      <c r="DT116" s="77">
        <f t="shared" si="174"/>
        <v>993</v>
      </c>
      <c r="DU116" s="77">
        <f t="shared" si="175"/>
        <v>970</v>
      </c>
      <c r="DV116" s="77">
        <f t="shared" si="176"/>
        <v>947</v>
      </c>
      <c r="DW116" s="77">
        <f t="shared" si="177"/>
        <v>924</v>
      </c>
      <c r="DX116" s="77">
        <f t="shared" si="178"/>
        <v>901</v>
      </c>
      <c r="DY116" s="77">
        <f t="shared" si="179"/>
        <v>878</v>
      </c>
      <c r="DZ116" s="77">
        <f t="shared" si="180"/>
        <v>855</v>
      </c>
      <c r="EA116" s="77">
        <f t="shared" si="181"/>
        <v>832</v>
      </c>
      <c r="EB116" s="77">
        <f t="shared" si="182"/>
        <v>809</v>
      </c>
      <c r="EC116" s="77">
        <f t="shared" si="183"/>
        <v>786</v>
      </c>
      <c r="ED116" s="77">
        <f t="shared" si="184"/>
        <v>763</v>
      </c>
      <c r="EE116" s="77">
        <f t="shared" si="185"/>
        <v>740</v>
      </c>
      <c r="EF116" s="77">
        <f t="shared" si="186"/>
        <v>717</v>
      </c>
      <c r="EG116" s="77">
        <f t="shared" si="187"/>
        <v>694</v>
      </c>
      <c r="EH116" s="77">
        <f t="shared" si="188"/>
        <v>671</v>
      </c>
      <c r="EI116" s="77">
        <f t="shared" si="189"/>
        <v>648</v>
      </c>
      <c r="EJ116" s="77">
        <f t="shared" si="190"/>
        <v>625</v>
      </c>
      <c r="EK116" s="77">
        <f t="shared" si="191"/>
        <v>602</v>
      </c>
      <c r="EL116" s="77">
        <f t="shared" si="192"/>
        <v>579</v>
      </c>
      <c r="EM116" s="77">
        <f t="shared" si="193"/>
        <v>556</v>
      </c>
      <c r="EN116" s="77">
        <f t="shared" si="194"/>
        <v>533</v>
      </c>
      <c r="EO116" s="77">
        <f t="shared" si="195"/>
        <v>510</v>
      </c>
      <c r="EP116" s="77">
        <f t="shared" si="196"/>
        <v>487</v>
      </c>
      <c r="EQ116" s="77">
        <f t="shared" si="197"/>
        <v>464</v>
      </c>
      <c r="ER116" s="77">
        <f t="shared" si="198"/>
        <v>441</v>
      </c>
      <c r="ES116" s="77">
        <f t="shared" si="199"/>
        <v>418</v>
      </c>
      <c r="ET116" s="77">
        <f t="shared" si="200"/>
        <v>395</v>
      </c>
      <c r="EU116" s="77">
        <f t="shared" si="201"/>
        <v>372</v>
      </c>
      <c r="EV116" s="77">
        <f t="shared" si="202"/>
        <v>349</v>
      </c>
      <c r="EW116" s="77">
        <f t="shared" si="203"/>
        <v>326</v>
      </c>
      <c r="EX116" s="77">
        <f t="shared" si="204"/>
        <v>303</v>
      </c>
      <c r="EY116" s="77">
        <f t="shared" si="205"/>
        <v>280</v>
      </c>
      <c r="EZ116" s="77">
        <f t="shared" si="206"/>
        <v>257</v>
      </c>
      <c r="FA116" s="77">
        <f t="shared" si="207"/>
        <v>234</v>
      </c>
      <c r="FB116" s="77">
        <f t="shared" si="208"/>
        <v>1200</v>
      </c>
      <c r="FC116" s="77">
        <f t="shared" si="209"/>
        <v>1200</v>
      </c>
      <c r="FD116" s="77">
        <f t="shared" si="210"/>
        <v>1200</v>
      </c>
      <c r="FE116" s="77">
        <f t="shared" si="211"/>
        <v>1200</v>
      </c>
      <c r="FF116" s="77">
        <f t="shared" si="212"/>
        <v>1200</v>
      </c>
      <c r="FG116" s="77">
        <f t="shared" si="213"/>
        <v>1200</v>
      </c>
      <c r="FH116" s="77">
        <f t="shared" si="214"/>
        <v>1177</v>
      </c>
      <c r="FI116" s="77">
        <f t="shared" si="215"/>
        <v>1154</v>
      </c>
      <c r="FJ116" s="77">
        <f t="shared" si="216"/>
        <v>1131</v>
      </c>
      <c r="FK116" s="77">
        <f t="shared" si="217"/>
        <v>1108</v>
      </c>
      <c r="FL116" s="77">
        <f t="shared" si="218"/>
        <v>1085</v>
      </c>
      <c r="FM116" s="77">
        <f t="shared" si="219"/>
        <v>1062</v>
      </c>
      <c r="FN116" s="77">
        <f t="shared" si="220"/>
        <v>1039</v>
      </c>
      <c r="FO116" s="77">
        <f t="shared" si="221"/>
        <v>1016</v>
      </c>
      <c r="FP116" s="77">
        <f t="shared" si="222"/>
        <v>993</v>
      </c>
      <c r="FQ116" s="77">
        <f t="shared" si="223"/>
        <v>970</v>
      </c>
      <c r="FR116" s="77">
        <f t="shared" si="224"/>
        <v>947</v>
      </c>
      <c r="FS116" s="77">
        <f t="shared" si="225"/>
        <v>924</v>
      </c>
      <c r="FT116" s="77">
        <f t="shared" si="226"/>
        <v>901</v>
      </c>
      <c r="FU116" s="77">
        <f t="shared" si="227"/>
        <v>878</v>
      </c>
      <c r="FV116" s="77">
        <f t="shared" si="228"/>
        <v>855</v>
      </c>
      <c r="FW116" s="77">
        <f t="shared" si="229"/>
        <v>832</v>
      </c>
      <c r="FX116" s="77">
        <f t="shared" si="230"/>
        <v>809</v>
      </c>
      <c r="FY116" s="77">
        <f t="shared" si="231"/>
        <v>786</v>
      </c>
      <c r="FZ116" s="77">
        <f t="shared" si="232"/>
        <v>763</v>
      </c>
      <c r="GA116" s="77">
        <f t="shared" si="233"/>
        <v>740</v>
      </c>
      <c r="GB116" s="77">
        <f t="shared" si="234"/>
        <v>717</v>
      </c>
      <c r="GC116" s="77">
        <f t="shared" si="235"/>
        <v>694</v>
      </c>
      <c r="GD116" s="77">
        <f t="shared" si="236"/>
        <v>671</v>
      </c>
      <c r="GE116" s="77">
        <f t="shared" si="237"/>
        <v>648</v>
      </c>
      <c r="GF116" s="77">
        <f t="shared" si="238"/>
        <v>625</v>
      </c>
      <c r="GG116" s="77">
        <f t="shared" si="239"/>
        <v>602</v>
      </c>
      <c r="GH116" s="77">
        <f t="shared" si="240"/>
        <v>579</v>
      </c>
      <c r="GI116" s="77">
        <f t="shared" si="241"/>
        <v>556</v>
      </c>
      <c r="GJ116" s="77">
        <f t="shared" si="242"/>
        <v>533</v>
      </c>
      <c r="GK116" s="77">
        <f t="shared" si="243"/>
        <v>510</v>
      </c>
      <c r="GL116" s="77">
        <f t="shared" si="244"/>
        <v>487</v>
      </c>
      <c r="GM116" s="77">
        <f t="shared" si="245"/>
        <v>464</v>
      </c>
      <c r="GN116" s="77">
        <f t="shared" si="246"/>
        <v>441</v>
      </c>
      <c r="GO116" s="77">
        <f t="shared" si="247"/>
        <v>441</v>
      </c>
      <c r="GP116" s="77">
        <f t="shared" si="248"/>
        <v>441</v>
      </c>
      <c r="GQ116" s="77">
        <f t="shared" si="249"/>
        <v>441</v>
      </c>
      <c r="GR116" s="77">
        <f t="shared" si="250"/>
        <v>441</v>
      </c>
      <c r="GS116" s="202"/>
      <c r="GY116" s="186">
        <v>26</v>
      </c>
      <c r="GZ116" s="481">
        <f>IF(COUNTIF($I28:$GR28,GZ$12)=0,0,HLOOKUP(GZ$12,$I28:$GR$87,$HO115,FALSE))</f>
        <v>0</v>
      </c>
      <c r="HA116" s="481">
        <f>IF(COUNTIF($I28:$GR28,HA$12)=0,0,HLOOKUP(HA$12,$I28:$GR$87,$HO115,FALSE))</f>
        <v>39</v>
      </c>
      <c r="HB116" s="481">
        <f>IF(COUNTIF($I28:$GR28,HB$12)=0,0,HLOOKUP(HB$12,$I28:$GR$87,$HO115,FALSE))</f>
        <v>96</v>
      </c>
      <c r="HC116" s="481">
        <f>IF(COUNTIF($I28:$GR28,HC$12)=0,0,HLOOKUP(HC$12,$I28:$GR$87,$HO115,FALSE))</f>
        <v>0</v>
      </c>
      <c r="HD116" s="481">
        <f>IF(COUNTIF($I28:$GR28,HD$12)=0,0,HLOOKUP(HD$12,$I28:$GR$87,$HO115,FALSE))</f>
        <v>0</v>
      </c>
      <c r="HE116" s="481">
        <f>IF(COUNTIF($I28:$GR28,HE$12)=0,0,HLOOKUP(HE$12,$I28:$GR$87,$HO115,FALSE))</f>
        <v>0</v>
      </c>
      <c r="HF116" s="481">
        <f>IF(COUNTIF($I28:$GR28,"X")=0,0,HLOOKUP("X",$I28:$GR$87,$HO115,FALSE))</f>
        <v>153</v>
      </c>
      <c r="HG116" s="381"/>
      <c r="HH116" s="186" t="s">
        <v>134</v>
      </c>
      <c r="HI116" s="481">
        <f>IF(GZ116=0,0,IF(AND(GZ116&lt;&gt;0,HA116=0),SUM(INDEX($I28:$GR28,1,GZ116):INDEX($I28:$GR28,1,$HF116)),SUM(INDEX($I28:$GR28,1,GZ116):INDEX($I28:$GR28,1,HA116))))</f>
        <v>0</v>
      </c>
      <c r="HJ116" s="481">
        <f>IF(HA116=0,0,IF(AND(HA116&lt;&gt;0,HB116=0),SUM(INDEX($I28:$GR28,1,HA116):INDEX($I28:$GR28,1,$HF116)),SUM(INDEX($I28:$GR28,1,HA116):INDEX($I28:$GR28,1,HB116))))</f>
        <v>1200</v>
      </c>
      <c r="HK116" s="481">
        <f>IF(HB116=0,0,IF(AND(HB116&lt;&gt;0,HC116=0),SUM(INDEX($I28:$GR28,1,HB116):INDEX($I28:$GR28,1,$HF116)),SUM(INDEX($I28:$GR28,1,HB116):INDEX($I28:$GR28,1,HC116))))</f>
        <v>1196</v>
      </c>
      <c r="HL116" s="481">
        <f>IF(HC116=0,0,IF(AND(HC116&lt;&gt;0,HD116=0),SUM(INDEX($I28:$GR28,1,HC116):INDEX($I28:$GR28,1,$HF116)),SUM(INDEX($I28:$GR28,1,HC116):INDEX($I28:$GR28,1,HD116))))</f>
        <v>0</v>
      </c>
      <c r="HM116" s="481">
        <f>IF(HD116=0,0,IF(AND(HD116&lt;&gt;0,HE116=0),SUM(INDEX($I28:$GR28,1,HD116):INDEX($I28:$GR28,1,$HF116)),SUM(INDEX($I28:$GR28,1,HD116):INDEX($I28:$GR28,1,HE116))))</f>
        <v>0</v>
      </c>
      <c r="HN116" s="481">
        <f>IF(HE116=0,0,IF(AND(HE116&lt;&gt;0,GZ116=0),SUM(INDEX($I28:$GR28,1,HE116):INDEX($I28:$GR28,1,$HF116)),SUM(INDEX($I28:$GR28,1,HE116):INDEX($I28:$GR28,1,GZ116))))</f>
        <v>0</v>
      </c>
      <c r="HO116" s="186">
        <v>59</v>
      </c>
      <c r="HP116" s="381"/>
      <c r="HQ116" s="521" t="s">
        <v>134</v>
      </c>
      <c r="HR116" s="435">
        <f>IF(AND(GZ116=0,HA116=0),0,IF(AND(GZ116=0,HA116&lt;&gt;0),COUNTIF(INDEX($I$3:$GR$79,$GY116,GZ116+1):INDEX($I$3:$GR$79,$GY116,HA116),"STK")+COUNTIF(INDEX($I$3:$GR$79,$GY116,GZ116+1):INDEX($I$3:$GR$79,$GY116,HA116),"SB"),IF(AND(GZ116&lt;&gt;0,HA116=0),COUNTIF(INDEX($I$3:$GR$79,$GY116,GZ116):INDEX($I$3:$GR$79,$GY116,HF116),"STK")+COUNTIF(INDEX($I$3:$GR$79,$GY116,GZ116):INDEX($I$3:$GR$79,$GY116,HF116),"SB"),COUNTIF(INDEX($I$3:$GR$79,$GY116,GZ116):INDEX($I$3:$GR$79,$GY116,HA116),"STK")+COUNTIF(INDEX($I$3:$GR$79,$GY116,GZ116):INDEX($I$3:$GR$79,$GY116,HA116),"SB"))))</f>
        <v>5</v>
      </c>
      <c r="HS116" s="405">
        <f>IF(AND(HA116=0,HB116=0),0,IF(AND(HA116=0,HB116&lt;&gt;0),COUNTIF(INDEX($I$3:$GR$79,$GY116,HA116+1):INDEX($I$3:$GR$79,$GY116,HB116),"STK")+COUNTIF(INDEX($I$3:$GR$79,$GY116,HA116+1):INDEX($I$3:$GR$79,$GY116,HB116),"SB"),IF(AND(HA116&lt;&gt;0,HB116=0),COUNTIF(INDEX($I$3:$GR$79,$GY116,HA116):INDEX($I$3:$GR$79,$GY116,HF116),"STK")+COUNTIF(INDEX($I$3:$GR$79,$GY116,HA116):INDEX($I$3:$GR$79,$GY116,HF116),"SB"),COUNTIF(INDEX($I$3:$GR$79,$GY116,HA116):INDEX($I$3:$GR$79,$GY116,HB116),"STK")+COUNTIF(INDEX($I$3:$GR$79,$GY116,HA116):INDEX($I$3:$GR$79,$GY116,HB116),"SB"))))</f>
        <v>0</v>
      </c>
      <c r="HT116" s="406">
        <f>IF(AND(HB116=0,HC116=0),0,IF(AND(HB116=0,HC116&lt;&gt;0),COUNTIF(INDEX($I$3:$GR$79,$GY116,HB116+1):INDEX($I$3:$GR$79,$GY116,HC116),"STK")+COUNTIF(INDEX($I$3:$GR$79,$GY116,HB116+1):INDEX($I$3:$GR$79,$GY116,HC116),"SB"),IF(AND(HB116&lt;&gt;0,HC116=0),COUNTIF(INDEX($I$3:$GR$79,$GY116,HB116):INDEX($I$3:$GR$79,$GY116,HF116),"STK")+COUNTIF(INDEX($I$3:$GR$79,$GY116,HB116):INDEX($I$3:$GR$79,$GY116,HF116),"SB"),COUNTIF(INDEX($I$3:$GR$79,$GY116,HB116):INDEX($I$3:$GR$79,$GY116,HC116),"STK")+COUNTIF(INDEX($I$3:$GR$79,$GY116,HB116):INDEX($I$3:$GR$79,$GY116,HC116),"SB"))))</f>
        <v>0</v>
      </c>
      <c r="HU116" s="405">
        <f>IF(AND(HC116=0,HD116=0),0,IF(AND(HC116=0,HD116&lt;&gt;0),COUNTIF(INDEX($I$3:$GR$79,$GY116,HC116+1):INDEX($I$3:$GR$79,$GY116,HD116),"STK")+COUNTIF(INDEX($I$3:$GR$79,$GY116,HC116+1):INDEX($I$3:$GR$79,$GY116,HD116),"SB"),IF(AND(HC116&lt;&gt;0,HD116=0),COUNTIF(INDEX($I$3:$GR$79,$GY116,HC116):INDEX($I$3:$GR$79,$GY116,HF116),"STK")+COUNTIF(INDEX($I$3:$GR$79,$GY116,HC116):INDEX($I$3:$GR$79,$GY116,HF116),"SB"),COUNTIF(INDEX($I$3:$GR$79,$GY116,HC116):INDEX($I$3:$GR$79,$GY116,HD116),"STK")+COUNTIF(INDEX($I$3:$GR$79,$GY116,HC116):INDEX($I$3:$GR$79,$GY116,HD116),"SB"))))</f>
        <v>0</v>
      </c>
      <c r="HV116" s="701">
        <f>IF(AND(HD116=0,HE116=0),0,IF(AND(HD116=0,HE116&lt;&gt;0),COUNTIF(INDEX($I$3:$GR$79,$GY116,HD116+1):INDEX($I$3:$GR$79,$GY116,HE116),"STK")+COUNTIF(INDEX($I$3:$GR$79,$GY116,HD116+1):INDEX($I$3:$GR$79,$GY116,HE116),"SB"),IF(AND(HD116&lt;&gt;0,HE116=0),COUNTIF(INDEX($I$3:$GR$79,$GY116,HD116):INDEX($I$3:$GR$79,$GY116,HF116),"STK")+COUNTIF(INDEX($I$3:$GR$79,$GY116,HD116):INDEX($I$3:$GR$79,$GY116,HF116),"SB"),COUNTIF(INDEX($I$3:$GR$79,$GY116,HD116):INDEX($I$3:$GR$79,$GY116,HE116),"STK")+COUNTIF(INDEX($I$3:$GR$79,$GY116,HD116):INDEX($I$3:$GR$79,$GY116,HE116),"SB"))))</f>
        <v>0</v>
      </c>
      <c r="HW116" s="405">
        <f>IF(AND(HE116=0,GZ116=0),0,IF(AND(HE116=0,GZ116&lt;&gt;0),COUNTIF(INDEX($I$3:$GR$79,$GY116,HE116+1):INDEX($I$3:$GR$79,$GY116,GZ116),"STK")+COUNTIF(INDEX($I$3:$GR$79,$GY116,HE116+1):INDEX($I$3:$GR$79,$GY116,GZ116),"SB"),IF(AND(HE116&lt;&gt;0,GZ116=0),COUNTIF(INDEX($I$3:$GR$79,$GY116,HE116):INDEX($I$3:$GR$79,$GY116,HF116),"STK")+COUNTIF(INDEX($I$3:$GR$79,$GY116,HE116):INDEX($I$3:$GR$79,$GY116,HF116),"SB"),COUNTIF(INDEX($I$3:$GR$79,$GY116,HE116):INDEX($I$3:$GR$79,$GY116,GZ116),"STK")+COUNTIF(INDEX($I$3:$GR$79,$GY116,HE116):INDEX($I$3:$GR$79,$GY116,GZ116),"SB"))))</f>
        <v>0</v>
      </c>
      <c r="HX116" s="382">
        <f t="shared" si="60"/>
        <v>5</v>
      </c>
      <c r="HY116" s="186" t="s">
        <v>134</v>
      </c>
      <c r="HZ116" s="481">
        <f t="shared" si="66"/>
        <v>0</v>
      </c>
      <c r="IA116" s="481">
        <f t="shared" si="67"/>
        <v>52</v>
      </c>
      <c r="IB116" s="481">
        <f t="shared" si="68"/>
        <v>52</v>
      </c>
      <c r="IC116" s="481">
        <f t="shared" si="69"/>
        <v>0</v>
      </c>
      <c r="ID116" s="481">
        <f t="shared" si="70"/>
        <v>0</v>
      </c>
      <c r="IE116" s="481">
        <f t="shared" si="71"/>
        <v>0</v>
      </c>
    </row>
    <row r="117" spans="5:239" x14ac:dyDescent="0.2">
      <c r="E117" s="58"/>
      <c r="F117" s="480"/>
      <c r="G117" s="1040"/>
      <c r="H117" s="207" t="s">
        <v>121</v>
      </c>
      <c r="I117" s="229"/>
      <c r="J117" s="230"/>
      <c r="K117" s="231"/>
      <c r="N117" s="180">
        <v>132</v>
      </c>
      <c r="O117" s="140"/>
      <c r="P117" s="123">
        <v>200</v>
      </c>
      <c r="Q117" s="12"/>
      <c r="R117" s="129" t="str">
        <f t="shared" si="72"/>
        <v>V10</v>
      </c>
      <c r="S117" s="467" t="s">
        <v>384</v>
      </c>
      <c r="T117" s="417">
        <f t="shared" si="251"/>
        <v>332</v>
      </c>
      <c r="U117" s="418">
        <v>346</v>
      </c>
      <c r="V117" s="77">
        <f t="shared" si="252"/>
        <v>332</v>
      </c>
      <c r="W117" s="77">
        <f t="shared" ref="W117" si="263">IF(LEFT(W15,1)="V",$S$101,IF(ISNUMBER(W15),V117-W15,V117))</f>
        <v>255</v>
      </c>
      <c r="X117" s="77">
        <f t="shared" si="74"/>
        <v>228</v>
      </c>
      <c r="Y117" s="77">
        <f t="shared" si="75"/>
        <v>179</v>
      </c>
      <c r="Z117" s="77">
        <f t="shared" si="76"/>
        <v>124</v>
      </c>
      <c r="AA117" s="77">
        <f t="shared" si="77"/>
        <v>110</v>
      </c>
      <c r="AB117" s="77">
        <f t="shared" si="78"/>
        <v>90</v>
      </c>
      <c r="AC117" s="77">
        <f t="shared" si="79"/>
        <v>39</v>
      </c>
      <c r="AD117" s="77">
        <f t="shared" si="80"/>
        <v>11</v>
      </c>
      <c r="AE117" s="77">
        <f t="shared" si="81"/>
        <v>1</v>
      </c>
      <c r="AF117" s="77">
        <f t="shared" si="82"/>
        <v>1</v>
      </c>
      <c r="AG117" s="77">
        <f t="shared" si="83"/>
        <v>1200</v>
      </c>
      <c r="AH117" s="77">
        <f t="shared" si="84"/>
        <v>1200</v>
      </c>
      <c r="AI117" s="77">
        <f t="shared" si="85"/>
        <v>1200</v>
      </c>
      <c r="AJ117" s="77">
        <f t="shared" si="86"/>
        <v>1200</v>
      </c>
      <c r="AK117" s="77">
        <f t="shared" si="87"/>
        <v>1200</v>
      </c>
      <c r="AL117" s="77">
        <f t="shared" si="88"/>
        <v>1200</v>
      </c>
      <c r="AM117" s="77">
        <f t="shared" si="89"/>
        <v>1200</v>
      </c>
      <c r="AN117" s="77">
        <f t="shared" si="90"/>
        <v>1177</v>
      </c>
      <c r="AO117" s="77">
        <f t="shared" si="91"/>
        <v>1154</v>
      </c>
      <c r="AP117" s="77">
        <f t="shared" si="92"/>
        <v>1131</v>
      </c>
      <c r="AQ117" s="77">
        <f t="shared" si="93"/>
        <v>1130</v>
      </c>
      <c r="AR117" s="77">
        <f t="shared" si="94"/>
        <v>1080</v>
      </c>
      <c r="AS117" s="77">
        <f t="shared" si="95"/>
        <v>1020</v>
      </c>
      <c r="AT117" s="77">
        <f t="shared" si="96"/>
        <v>960</v>
      </c>
      <c r="AU117" s="77">
        <f t="shared" si="97"/>
        <v>900</v>
      </c>
      <c r="AV117" s="77">
        <f t="shared" si="98"/>
        <v>899</v>
      </c>
      <c r="AW117" s="77">
        <f t="shared" si="99"/>
        <v>876</v>
      </c>
      <c r="AX117" s="77">
        <f t="shared" si="100"/>
        <v>853</v>
      </c>
      <c r="AY117" s="77">
        <f t="shared" si="101"/>
        <v>830</v>
      </c>
      <c r="AZ117" s="77">
        <f t="shared" si="102"/>
        <v>807</v>
      </c>
      <c r="BA117" s="77">
        <f t="shared" si="103"/>
        <v>784</v>
      </c>
      <c r="BB117" s="77">
        <f t="shared" si="104"/>
        <v>784</v>
      </c>
      <c r="BC117" s="77">
        <f t="shared" si="105"/>
        <v>784</v>
      </c>
      <c r="BD117" s="77">
        <f t="shared" si="106"/>
        <v>784</v>
      </c>
      <c r="BE117" s="77">
        <f t="shared" si="107"/>
        <v>784</v>
      </c>
      <c r="BF117" s="77">
        <f t="shared" si="108"/>
        <v>784</v>
      </c>
      <c r="BG117" s="77">
        <f t="shared" si="109"/>
        <v>761</v>
      </c>
      <c r="BH117" s="77">
        <f t="shared" si="110"/>
        <v>738</v>
      </c>
      <c r="BI117" s="77">
        <f t="shared" si="111"/>
        <v>715</v>
      </c>
      <c r="BJ117" s="77">
        <f t="shared" si="112"/>
        <v>692</v>
      </c>
      <c r="BK117" s="77">
        <f t="shared" si="113"/>
        <v>669</v>
      </c>
      <c r="BL117" s="77">
        <f t="shared" si="114"/>
        <v>646</v>
      </c>
      <c r="BM117" s="77">
        <f t="shared" si="115"/>
        <v>623</v>
      </c>
      <c r="BN117" s="77">
        <f t="shared" si="116"/>
        <v>600</v>
      </c>
      <c r="BO117" s="77">
        <f t="shared" si="117"/>
        <v>577</v>
      </c>
      <c r="BP117" s="77">
        <f t="shared" si="118"/>
        <v>554</v>
      </c>
      <c r="BQ117" s="77">
        <f t="shared" si="119"/>
        <v>531</v>
      </c>
      <c r="BR117" s="77">
        <f t="shared" si="120"/>
        <v>508</v>
      </c>
      <c r="BS117" s="77">
        <f t="shared" si="121"/>
        <v>507</v>
      </c>
      <c r="BT117" s="77">
        <f t="shared" si="122"/>
        <v>447</v>
      </c>
      <c r="BU117" s="77">
        <f t="shared" si="123"/>
        <v>387</v>
      </c>
      <c r="BV117" s="77">
        <f t="shared" si="124"/>
        <v>327</v>
      </c>
      <c r="BW117" s="77">
        <f t="shared" si="125"/>
        <v>267</v>
      </c>
      <c r="BX117" s="77">
        <f t="shared" si="126"/>
        <v>266</v>
      </c>
      <c r="BY117" s="77">
        <f t="shared" si="127"/>
        <v>243</v>
      </c>
      <c r="BZ117" s="77">
        <f t="shared" si="128"/>
        <v>220</v>
      </c>
      <c r="CA117" s="77">
        <f t="shared" si="129"/>
        <v>197</v>
      </c>
      <c r="CB117" s="77">
        <f t="shared" si="130"/>
        <v>174</v>
      </c>
      <c r="CC117" s="77">
        <f t="shared" si="131"/>
        <v>151</v>
      </c>
      <c r="CD117" s="77">
        <f t="shared" si="132"/>
        <v>128</v>
      </c>
      <c r="CE117" s="77">
        <f t="shared" si="133"/>
        <v>105</v>
      </c>
      <c r="CF117" s="77">
        <f t="shared" si="134"/>
        <v>82</v>
      </c>
      <c r="CG117" s="77">
        <f t="shared" si="135"/>
        <v>59</v>
      </c>
      <c r="CH117" s="77">
        <f t="shared" si="136"/>
        <v>1200</v>
      </c>
      <c r="CI117" s="77">
        <f t="shared" si="137"/>
        <v>1200</v>
      </c>
      <c r="CJ117" s="77">
        <f t="shared" si="138"/>
        <v>1200</v>
      </c>
      <c r="CK117" s="77">
        <f t="shared" si="139"/>
        <v>1200</v>
      </c>
      <c r="CL117" s="77">
        <f t="shared" si="140"/>
        <v>1200</v>
      </c>
      <c r="CM117" s="77">
        <f t="shared" si="141"/>
        <v>1200</v>
      </c>
      <c r="CN117" s="77">
        <f t="shared" si="142"/>
        <v>1200</v>
      </c>
      <c r="CO117" s="77">
        <f t="shared" si="143"/>
        <v>1200</v>
      </c>
      <c r="CP117" s="77">
        <f t="shared" si="144"/>
        <v>1200</v>
      </c>
      <c r="CQ117" s="77">
        <f t="shared" si="145"/>
        <v>1200</v>
      </c>
      <c r="CR117" s="77">
        <f t="shared" si="146"/>
        <v>1200</v>
      </c>
      <c r="CS117" s="77">
        <f t="shared" si="147"/>
        <v>1177</v>
      </c>
      <c r="CT117" s="77">
        <f t="shared" si="148"/>
        <v>1154</v>
      </c>
      <c r="CU117" s="77">
        <f t="shared" si="149"/>
        <v>1131</v>
      </c>
      <c r="CV117" s="77">
        <f t="shared" si="150"/>
        <v>1108</v>
      </c>
      <c r="CW117" s="77">
        <f t="shared" si="151"/>
        <v>1085</v>
      </c>
      <c r="CX117" s="77">
        <f t="shared" si="152"/>
        <v>1062</v>
      </c>
      <c r="CY117" s="77">
        <f t="shared" si="153"/>
        <v>1039</v>
      </c>
      <c r="CZ117" s="77">
        <f t="shared" si="154"/>
        <v>1016</v>
      </c>
      <c r="DA117" s="77">
        <f t="shared" si="155"/>
        <v>993</v>
      </c>
      <c r="DB117" s="77">
        <f t="shared" si="156"/>
        <v>970</v>
      </c>
      <c r="DC117" s="77">
        <f t="shared" si="157"/>
        <v>947</v>
      </c>
      <c r="DD117" s="77">
        <f t="shared" si="158"/>
        <v>924</v>
      </c>
      <c r="DE117" s="77">
        <f t="shared" si="159"/>
        <v>901</v>
      </c>
      <c r="DF117" s="77">
        <f t="shared" si="160"/>
        <v>878</v>
      </c>
      <c r="DG117" s="77">
        <f t="shared" si="161"/>
        <v>855</v>
      </c>
      <c r="DH117" s="77">
        <f t="shared" si="162"/>
        <v>832</v>
      </c>
      <c r="DI117" s="77">
        <f t="shared" si="163"/>
        <v>809</v>
      </c>
      <c r="DJ117" s="77">
        <f t="shared" si="164"/>
        <v>786</v>
      </c>
      <c r="DK117" s="77">
        <f t="shared" si="165"/>
        <v>763</v>
      </c>
      <c r="DL117" s="77">
        <f t="shared" si="166"/>
        <v>740</v>
      </c>
      <c r="DM117" s="77">
        <f t="shared" si="167"/>
        <v>717</v>
      </c>
      <c r="DN117" s="77">
        <f t="shared" si="168"/>
        <v>694</v>
      </c>
      <c r="DO117" s="77">
        <f t="shared" si="169"/>
        <v>671</v>
      </c>
      <c r="DP117" s="77">
        <f t="shared" si="170"/>
        <v>648</v>
      </c>
      <c r="DQ117" s="77">
        <f t="shared" si="171"/>
        <v>625</v>
      </c>
      <c r="DR117" s="77">
        <f t="shared" si="172"/>
        <v>602</v>
      </c>
      <c r="DS117" s="77">
        <f t="shared" si="173"/>
        <v>579</v>
      </c>
      <c r="DT117" s="77">
        <f t="shared" si="174"/>
        <v>556</v>
      </c>
      <c r="DU117" s="77">
        <f t="shared" si="175"/>
        <v>533</v>
      </c>
      <c r="DV117" s="77">
        <f t="shared" si="176"/>
        <v>510</v>
      </c>
      <c r="DW117" s="77">
        <f t="shared" si="177"/>
        <v>487</v>
      </c>
      <c r="DX117" s="77">
        <f t="shared" si="178"/>
        <v>464</v>
      </c>
      <c r="DY117" s="77">
        <f t="shared" si="179"/>
        <v>441</v>
      </c>
      <c r="DZ117" s="77">
        <f t="shared" si="180"/>
        <v>418</v>
      </c>
      <c r="EA117" s="77">
        <f t="shared" si="181"/>
        <v>395</v>
      </c>
      <c r="EB117" s="77">
        <f t="shared" si="182"/>
        <v>372</v>
      </c>
      <c r="EC117" s="77">
        <f t="shared" si="183"/>
        <v>349</v>
      </c>
      <c r="ED117" s="77">
        <f t="shared" si="184"/>
        <v>326</v>
      </c>
      <c r="EE117" s="77">
        <f t="shared" si="185"/>
        <v>303</v>
      </c>
      <c r="EF117" s="77">
        <f t="shared" si="186"/>
        <v>280</v>
      </c>
      <c r="EG117" s="77">
        <f t="shared" si="187"/>
        <v>257</v>
      </c>
      <c r="EH117" s="77">
        <f t="shared" si="188"/>
        <v>234</v>
      </c>
      <c r="EI117" s="77">
        <f t="shared" si="189"/>
        <v>211</v>
      </c>
      <c r="EJ117" s="77">
        <f t="shared" si="190"/>
        <v>1200</v>
      </c>
      <c r="EK117" s="77">
        <f t="shared" si="191"/>
        <v>1200</v>
      </c>
      <c r="EL117" s="77">
        <f t="shared" si="192"/>
        <v>1200</v>
      </c>
      <c r="EM117" s="77">
        <f t="shared" si="193"/>
        <v>1200</v>
      </c>
      <c r="EN117" s="77">
        <f t="shared" si="194"/>
        <v>1200</v>
      </c>
      <c r="EO117" s="77">
        <f t="shared" si="195"/>
        <v>1200</v>
      </c>
      <c r="EP117" s="77">
        <f t="shared" si="196"/>
        <v>1177</v>
      </c>
      <c r="EQ117" s="77">
        <f t="shared" si="197"/>
        <v>1154</v>
      </c>
      <c r="ER117" s="77">
        <f t="shared" si="198"/>
        <v>1131</v>
      </c>
      <c r="ES117" s="77">
        <f t="shared" si="199"/>
        <v>1108</v>
      </c>
      <c r="ET117" s="77">
        <f t="shared" si="200"/>
        <v>1085</v>
      </c>
      <c r="EU117" s="77">
        <f t="shared" si="201"/>
        <v>1062</v>
      </c>
      <c r="EV117" s="77">
        <f t="shared" si="202"/>
        <v>1039</v>
      </c>
      <c r="EW117" s="77">
        <f t="shared" si="203"/>
        <v>1016</v>
      </c>
      <c r="EX117" s="77">
        <f t="shared" si="204"/>
        <v>993</v>
      </c>
      <c r="EY117" s="77">
        <f t="shared" si="205"/>
        <v>970</v>
      </c>
      <c r="EZ117" s="77">
        <f t="shared" si="206"/>
        <v>947</v>
      </c>
      <c r="FA117" s="77">
        <f t="shared" si="207"/>
        <v>924</v>
      </c>
      <c r="FB117" s="77">
        <f t="shared" si="208"/>
        <v>901</v>
      </c>
      <c r="FC117" s="77">
        <f t="shared" si="209"/>
        <v>878</v>
      </c>
      <c r="FD117" s="77">
        <f t="shared" si="210"/>
        <v>855</v>
      </c>
      <c r="FE117" s="77">
        <f t="shared" si="211"/>
        <v>832</v>
      </c>
      <c r="FF117" s="77">
        <f t="shared" si="212"/>
        <v>809</v>
      </c>
      <c r="FG117" s="77">
        <f t="shared" si="213"/>
        <v>786</v>
      </c>
      <c r="FH117" s="77">
        <f t="shared" si="214"/>
        <v>763</v>
      </c>
      <c r="FI117" s="77">
        <f t="shared" si="215"/>
        <v>740</v>
      </c>
      <c r="FJ117" s="77">
        <f t="shared" si="216"/>
        <v>717</v>
      </c>
      <c r="FK117" s="77">
        <f t="shared" si="217"/>
        <v>694</v>
      </c>
      <c r="FL117" s="77">
        <f t="shared" si="218"/>
        <v>671</v>
      </c>
      <c r="FM117" s="77">
        <f t="shared" si="219"/>
        <v>648</v>
      </c>
      <c r="FN117" s="77">
        <f t="shared" si="220"/>
        <v>625</v>
      </c>
      <c r="FO117" s="77">
        <f t="shared" si="221"/>
        <v>602</v>
      </c>
      <c r="FP117" s="77">
        <f t="shared" si="222"/>
        <v>579</v>
      </c>
      <c r="FQ117" s="77">
        <f t="shared" si="223"/>
        <v>556</v>
      </c>
      <c r="FR117" s="77">
        <f t="shared" si="224"/>
        <v>533</v>
      </c>
      <c r="FS117" s="77">
        <f t="shared" si="225"/>
        <v>510</v>
      </c>
      <c r="FT117" s="77">
        <f t="shared" si="226"/>
        <v>487</v>
      </c>
      <c r="FU117" s="77">
        <f t="shared" si="227"/>
        <v>464</v>
      </c>
      <c r="FV117" s="77">
        <f t="shared" si="228"/>
        <v>441</v>
      </c>
      <c r="FW117" s="77">
        <f t="shared" si="229"/>
        <v>418</v>
      </c>
      <c r="FX117" s="77">
        <f t="shared" si="230"/>
        <v>395</v>
      </c>
      <c r="FY117" s="77">
        <f t="shared" si="231"/>
        <v>372</v>
      </c>
      <c r="FZ117" s="77">
        <f t="shared" si="232"/>
        <v>349</v>
      </c>
      <c r="GA117" s="77">
        <f t="shared" si="233"/>
        <v>326</v>
      </c>
      <c r="GB117" s="77">
        <f t="shared" si="234"/>
        <v>303</v>
      </c>
      <c r="GC117" s="77">
        <f t="shared" si="235"/>
        <v>280</v>
      </c>
      <c r="GD117" s="77">
        <f t="shared" si="236"/>
        <v>257</v>
      </c>
      <c r="GE117" s="77">
        <f t="shared" si="237"/>
        <v>234</v>
      </c>
      <c r="GF117" s="77">
        <f t="shared" si="238"/>
        <v>211</v>
      </c>
      <c r="GG117" s="77">
        <f t="shared" si="239"/>
        <v>188</v>
      </c>
      <c r="GH117" s="77">
        <f t="shared" si="240"/>
        <v>165</v>
      </c>
      <c r="GI117" s="77">
        <f t="shared" si="241"/>
        <v>142</v>
      </c>
      <c r="GJ117" s="77">
        <f t="shared" si="242"/>
        <v>119</v>
      </c>
      <c r="GK117" s="77">
        <f t="shared" si="243"/>
        <v>96</v>
      </c>
      <c r="GL117" s="77">
        <f t="shared" si="244"/>
        <v>73</v>
      </c>
      <c r="GM117" s="77">
        <f t="shared" si="245"/>
        <v>50</v>
      </c>
      <c r="GN117" s="77">
        <f t="shared" si="246"/>
        <v>27</v>
      </c>
      <c r="GO117" s="77">
        <f t="shared" si="247"/>
        <v>27</v>
      </c>
      <c r="GP117" s="77">
        <f t="shared" si="248"/>
        <v>27</v>
      </c>
      <c r="GQ117" s="77">
        <f t="shared" si="249"/>
        <v>27</v>
      </c>
      <c r="GR117" s="77">
        <f t="shared" si="250"/>
        <v>27</v>
      </c>
      <c r="GS117" s="202"/>
      <c r="GY117" s="186">
        <v>27</v>
      </c>
      <c r="GZ117" s="481">
        <f>IF(COUNTIF($I29:$GR29,GZ$12)=0,0,HLOOKUP(GZ$12,$I29:$GR$87,$HO116,FALSE))</f>
        <v>0</v>
      </c>
      <c r="HA117" s="481">
        <f>IF(COUNTIF($I29:$GR29,HA$12)=0,0,HLOOKUP(HA$12,$I29:$GR$87,$HO116,FALSE))</f>
        <v>38</v>
      </c>
      <c r="HB117" s="481">
        <f>IF(COUNTIF($I29:$GR29,HB$12)=0,0,HLOOKUP(HB$12,$I29:$GR$87,$HO116,FALSE))</f>
        <v>93</v>
      </c>
      <c r="HC117" s="481">
        <f>IF(COUNTIF($I29:$GR29,HC$12)=0,0,HLOOKUP(HC$12,$I29:$GR$87,$HO116,FALSE))</f>
        <v>0</v>
      </c>
      <c r="HD117" s="481">
        <f>IF(COUNTIF($I29:$GR29,HD$12)=0,0,HLOOKUP(HD$12,$I29:$GR$87,$HO116,FALSE))</f>
        <v>0</v>
      </c>
      <c r="HE117" s="481">
        <f>IF(COUNTIF($I29:$GR29,HE$12)=0,0,HLOOKUP(HE$12,$I29:$GR$87,$HO116,FALSE))</f>
        <v>0</v>
      </c>
      <c r="HF117" s="481">
        <f>IF(COUNTIF($I29:$GR29,"X")=0,0,HLOOKUP("X",$I29:$GR$87,$HO116,FALSE))</f>
        <v>149</v>
      </c>
      <c r="HG117" s="381"/>
      <c r="HH117" s="186" t="s">
        <v>135</v>
      </c>
      <c r="HI117" s="481">
        <f>IF(GZ117=0,0,IF(AND(GZ117&lt;&gt;0,HA117=0),SUM(INDEX($I29:$GR29,1,GZ117):INDEX($I29:$GR29,1,$HF117)),SUM(INDEX($I29:$GR29,1,GZ117):INDEX($I29:$GR29,1,HA117))))</f>
        <v>0</v>
      </c>
      <c r="HJ117" s="481">
        <f>IF(HA117=0,0,IF(AND(HA117&lt;&gt;0,HB117=0),SUM(INDEX($I29:$GR29,1,HA117):INDEX($I29:$GR29,1,$HF117)),SUM(INDEX($I29:$GR29,1,HA117):INDEX($I29:$GR29,1,HB117))))</f>
        <v>1194</v>
      </c>
      <c r="HK117" s="481">
        <f>IF(HB117=0,0,IF(AND(HB117&lt;&gt;0,HC117=0),SUM(INDEX($I29:$GR29,1,HB117):INDEX($I29:$GR29,1,$HF117)),SUM(INDEX($I29:$GR29,1,HB117):INDEX($I29:$GR29,1,HC117))))</f>
        <v>1173</v>
      </c>
      <c r="HL117" s="481">
        <f>IF(HC117=0,0,IF(AND(HC117&lt;&gt;0,HD117=0),SUM(INDEX($I29:$GR29,1,HC117):INDEX($I29:$GR29,1,$HF117)),SUM(INDEX($I29:$GR29,1,HC117):INDEX($I29:$GR29,1,HD117))))</f>
        <v>0</v>
      </c>
      <c r="HM117" s="481">
        <f>IF(HD117=0,0,IF(AND(HD117&lt;&gt;0,HE117=0),SUM(INDEX($I29:$GR29,1,HD117):INDEX($I29:$GR29,1,$HF117)),SUM(INDEX($I29:$GR29,1,HD117):INDEX($I29:$GR29,1,HE117))))</f>
        <v>0</v>
      </c>
      <c r="HN117" s="481">
        <f>IF(HE117=0,0,IF(AND(HE117&lt;&gt;0,GZ117=0),SUM(INDEX($I29:$GR29,1,HE117):INDEX($I29:$GR29,1,$HF117)),SUM(INDEX($I29:$GR29,1,HE117):INDEX($I29:$GR29,1,GZ117))))</f>
        <v>0</v>
      </c>
      <c r="HO117" s="186">
        <v>58</v>
      </c>
      <c r="HP117" s="381"/>
      <c r="HQ117" s="521" t="s">
        <v>135</v>
      </c>
      <c r="HR117" s="435">
        <f>IF(AND(GZ117=0,HA117=0),0,IF(AND(GZ117=0,HA117&lt;&gt;0),COUNTIF(INDEX($I$3:$GR$79,$GY117,GZ117+1):INDEX($I$3:$GR$79,$GY117,HA117),"STK")+COUNTIF(INDEX($I$3:$GR$79,$GY117,GZ117+1):INDEX($I$3:$GR$79,$GY117,HA117),"SB"),IF(AND(GZ117&lt;&gt;0,HA117=0),COUNTIF(INDEX($I$3:$GR$79,$GY117,GZ117):INDEX($I$3:$GR$79,$GY117,HF117),"STK")+COUNTIF(INDEX($I$3:$GR$79,$GY117,GZ117):INDEX($I$3:$GR$79,$GY117,HF117),"SB"),COUNTIF(INDEX($I$3:$GR$79,$GY117,GZ117):INDEX($I$3:$GR$79,$GY117,HA117),"STK")+COUNTIF(INDEX($I$3:$GR$79,$GY117,GZ117):INDEX($I$3:$GR$79,$GY117,HA117),"SB"))))</f>
        <v>18</v>
      </c>
      <c r="HS117" s="405">
        <f>IF(AND(HA117=0,HB117=0),0,IF(AND(HA117=0,HB117&lt;&gt;0),COUNTIF(INDEX($I$3:$GR$79,$GY117,HA117+1):INDEX($I$3:$GR$79,$GY117,HB117),"STK")+COUNTIF(INDEX($I$3:$GR$79,$GY117,HA117+1):INDEX($I$3:$GR$79,$GY117,HB117),"SB"),IF(AND(HA117&lt;&gt;0,HB117=0),COUNTIF(INDEX($I$3:$GR$79,$GY117,HA117):INDEX($I$3:$GR$79,$GY117,HF117),"STK")+COUNTIF(INDEX($I$3:$GR$79,$GY117,HA117):INDEX($I$3:$GR$79,$GY117,HF117),"SB"),COUNTIF(INDEX($I$3:$GR$79,$GY117,HA117):INDEX($I$3:$GR$79,$GY117,HB117),"STK")+COUNTIF(INDEX($I$3:$GR$79,$GY117,HA117):INDEX($I$3:$GR$79,$GY117,HB117),"SB"))))</f>
        <v>0</v>
      </c>
      <c r="HT117" s="406">
        <f>IF(AND(HB117=0,HC117=0),0,IF(AND(HB117=0,HC117&lt;&gt;0),COUNTIF(INDEX($I$3:$GR$79,$GY117,HB117+1):INDEX($I$3:$GR$79,$GY117,HC117),"STK")+COUNTIF(INDEX($I$3:$GR$79,$GY117,HB117+1):INDEX($I$3:$GR$79,$GY117,HC117),"SB"),IF(AND(HB117&lt;&gt;0,HC117=0),COUNTIF(INDEX($I$3:$GR$79,$GY117,HB117):INDEX($I$3:$GR$79,$GY117,HF117),"STK")+COUNTIF(INDEX($I$3:$GR$79,$GY117,HB117):INDEX($I$3:$GR$79,$GY117,HF117),"SB"),COUNTIF(INDEX($I$3:$GR$79,$GY117,HB117):INDEX($I$3:$GR$79,$GY117,HC117),"STK")+COUNTIF(INDEX($I$3:$GR$79,$GY117,HB117):INDEX($I$3:$GR$79,$GY117,HC117),"SB"))))</f>
        <v>0</v>
      </c>
      <c r="HU117" s="405">
        <f>IF(AND(HC117=0,HD117=0),0,IF(AND(HC117=0,HD117&lt;&gt;0),COUNTIF(INDEX($I$3:$GR$79,$GY117,HC117+1):INDEX($I$3:$GR$79,$GY117,HD117),"STK")+COUNTIF(INDEX($I$3:$GR$79,$GY117,HC117+1):INDEX($I$3:$GR$79,$GY117,HD117),"SB"),IF(AND(HC117&lt;&gt;0,HD117=0),COUNTIF(INDEX($I$3:$GR$79,$GY117,HC117):INDEX($I$3:$GR$79,$GY117,HF117),"STK")+COUNTIF(INDEX($I$3:$GR$79,$GY117,HC117):INDEX($I$3:$GR$79,$GY117,HF117),"SB"),COUNTIF(INDEX($I$3:$GR$79,$GY117,HC117):INDEX($I$3:$GR$79,$GY117,HD117),"STK")+COUNTIF(INDEX($I$3:$GR$79,$GY117,HC117):INDEX($I$3:$GR$79,$GY117,HD117),"SB"))))</f>
        <v>0</v>
      </c>
      <c r="HV117" s="701">
        <f>IF(AND(HD117=0,HE117=0),0,IF(AND(HD117=0,HE117&lt;&gt;0),COUNTIF(INDEX($I$3:$GR$79,$GY117,HD117+1):INDEX($I$3:$GR$79,$GY117,HE117),"STK")+COUNTIF(INDEX($I$3:$GR$79,$GY117,HD117+1):INDEX($I$3:$GR$79,$GY117,HE117),"SB"),IF(AND(HD117&lt;&gt;0,HE117=0),COUNTIF(INDEX($I$3:$GR$79,$GY117,HD117):INDEX($I$3:$GR$79,$GY117,HF117),"STK")+COUNTIF(INDEX($I$3:$GR$79,$GY117,HD117):INDEX($I$3:$GR$79,$GY117,HF117),"SB"),COUNTIF(INDEX($I$3:$GR$79,$GY117,HD117):INDEX($I$3:$GR$79,$GY117,HE117),"STK")+COUNTIF(INDEX($I$3:$GR$79,$GY117,HD117):INDEX($I$3:$GR$79,$GY117,HE117),"SB"))))</f>
        <v>0</v>
      </c>
      <c r="HW117" s="405">
        <f>IF(AND(HE117=0,GZ117=0),0,IF(AND(HE117=0,GZ117&lt;&gt;0),COUNTIF(INDEX($I$3:$GR$79,$GY117,HE117+1):INDEX($I$3:$GR$79,$GY117,GZ117),"STK")+COUNTIF(INDEX($I$3:$GR$79,$GY117,HE117+1):INDEX($I$3:$GR$79,$GY117,GZ117),"SB"),IF(AND(HE117&lt;&gt;0,GZ117=0),COUNTIF(INDEX($I$3:$GR$79,$GY117,HE117):INDEX($I$3:$GR$79,$GY117,HF117),"STK")+COUNTIF(INDEX($I$3:$GR$79,$GY117,HE117):INDEX($I$3:$GR$79,$GY117,HF117),"SB"),COUNTIF(INDEX($I$3:$GR$79,$GY117,HE117):INDEX($I$3:$GR$79,$GY117,GZ117),"STK")+COUNTIF(INDEX($I$3:$GR$79,$GY117,HE117):INDEX($I$3:$GR$79,$GY117,GZ117),"SB"))))</f>
        <v>0</v>
      </c>
      <c r="HX117" s="382">
        <f t="shared" si="60"/>
        <v>18</v>
      </c>
      <c r="HY117" s="186" t="s">
        <v>135</v>
      </c>
      <c r="HZ117" s="481">
        <f t="shared" si="66"/>
        <v>0</v>
      </c>
      <c r="IA117" s="481">
        <f t="shared" si="67"/>
        <v>50</v>
      </c>
      <c r="IB117" s="481">
        <f t="shared" si="68"/>
        <v>51</v>
      </c>
      <c r="IC117" s="481">
        <f t="shared" si="69"/>
        <v>0</v>
      </c>
      <c r="ID117" s="481">
        <f t="shared" si="70"/>
        <v>0</v>
      </c>
      <c r="IE117" s="481">
        <f t="shared" si="71"/>
        <v>0</v>
      </c>
    </row>
    <row r="118" spans="5:239" x14ac:dyDescent="0.2">
      <c r="E118" s="58"/>
      <c r="F118" s="480"/>
      <c r="G118" s="1040"/>
      <c r="H118" s="208" t="s">
        <v>122</v>
      </c>
      <c r="I118" s="229"/>
      <c r="J118" s="230"/>
      <c r="K118" s="231"/>
      <c r="N118" s="180">
        <v>16</v>
      </c>
      <c r="O118" s="140"/>
      <c r="P118" s="123"/>
      <c r="Q118" s="12"/>
      <c r="R118" s="129" t="str">
        <f t="shared" si="72"/>
        <v>V25T</v>
      </c>
      <c r="S118" s="466">
        <v>616</v>
      </c>
      <c r="T118" s="417">
        <f t="shared" si="251"/>
        <v>16</v>
      </c>
      <c r="U118" s="418">
        <v>0</v>
      </c>
      <c r="V118" s="77">
        <f t="shared" si="252"/>
        <v>16</v>
      </c>
      <c r="W118" s="77">
        <f t="shared" ref="W118" si="264">IF(LEFT(W16,1)="V",$S$101,IF(ISNUMBER(W16),V118-W16,V118))</f>
        <v>16</v>
      </c>
      <c r="X118" s="77">
        <f t="shared" si="74"/>
        <v>16</v>
      </c>
      <c r="Y118" s="77">
        <f t="shared" si="75"/>
        <v>16</v>
      </c>
      <c r="Z118" s="77">
        <f t="shared" si="76"/>
        <v>16</v>
      </c>
      <c r="AA118" s="77">
        <f t="shared" si="77"/>
        <v>16</v>
      </c>
      <c r="AB118" s="77">
        <f t="shared" si="78"/>
        <v>16</v>
      </c>
      <c r="AC118" s="77">
        <f t="shared" si="79"/>
        <v>16</v>
      </c>
      <c r="AD118" s="77">
        <f t="shared" si="80"/>
        <v>16</v>
      </c>
      <c r="AE118" s="77">
        <f t="shared" si="81"/>
        <v>16</v>
      </c>
      <c r="AF118" s="77">
        <f t="shared" si="82"/>
        <v>16</v>
      </c>
      <c r="AG118" s="77">
        <f t="shared" si="83"/>
        <v>16</v>
      </c>
      <c r="AH118" s="77">
        <f t="shared" si="84"/>
        <v>16</v>
      </c>
      <c r="AI118" s="77">
        <f t="shared" si="85"/>
        <v>16</v>
      </c>
      <c r="AJ118" s="77">
        <f t="shared" si="86"/>
        <v>16</v>
      </c>
      <c r="AK118" s="77">
        <f t="shared" si="87"/>
        <v>16</v>
      </c>
      <c r="AL118" s="77">
        <f t="shared" si="88"/>
        <v>16</v>
      </c>
      <c r="AM118" s="77">
        <f t="shared" si="89"/>
        <v>16</v>
      </c>
      <c r="AN118" s="77">
        <f t="shared" si="90"/>
        <v>16</v>
      </c>
      <c r="AO118" s="77">
        <f t="shared" si="91"/>
        <v>16</v>
      </c>
      <c r="AP118" s="77">
        <f t="shared" si="92"/>
        <v>16</v>
      </c>
      <c r="AQ118" s="77">
        <f t="shared" si="93"/>
        <v>16</v>
      </c>
      <c r="AR118" s="77">
        <f t="shared" si="94"/>
        <v>16</v>
      </c>
      <c r="AS118" s="77">
        <f t="shared" si="95"/>
        <v>16</v>
      </c>
      <c r="AT118" s="77">
        <f t="shared" si="96"/>
        <v>16</v>
      </c>
      <c r="AU118" s="77">
        <f t="shared" si="97"/>
        <v>16</v>
      </c>
      <c r="AV118" s="77">
        <f t="shared" si="98"/>
        <v>16</v>
      </c>
      <c r="AW118" s="77">
        <f t="shared" si="99"/>
        <v>16</v>
      </c>
      <c r="AX118" s="77">
        <f t="shared" si="100"/>
        <v>16</v>
      </c>
      <c r="AY118" s="77">
        <f t="shared" si="101"/>
        <v>16</v>
      </c>
      <c r="AZ118" s="77">
        <f t="shared" si="102"/>
        <v>16</v>
      </c>
      <c r="BA118" s="77">
        <f t="shared" si="103"/>
        <v>16</v>
      </c>
      <c r="BB118" s="77">
        <f t="shared" si="104"/>
        <v>16</v>
      </c>
      <c r="BC118" s="77">
        <f t="shared" si="105"/>
        <v>16</v>
      </c>
      <c r="BD118" s="77">
        <f t="shared" si="106"/>
        <v>16</v>
      </c>
      <c r="BE118" s="77">
        <f t="shared" si="107"/>
        <v>16</v>
      </c>
      <c r="BF118" s="77">
        <f t="shared" si="108"/>
        <v>16</v>
      </c>
      <c r="BG118" s="77">
        <f t="shared" si="109"/>
        <v>16</v>
      </c>
      <c r="BH118" s="77">
        <f t="shared" si="110"/>
        <v>16</v>
      </c>
      <c r="BI118" s="77">
        <f t="shared" si="111"/>
        <v>16</v>
      </c>
      <c r="BJ118" s="77">
        <f t="shared" si="112"/>
        <v>16</v>
      </c>
      <c r="BK118" s="77">
        <f t="shared" si="113"/>
        <v>16</v>
      </c>
      <c r="BL118" s="77">
        <f t="shared" si="114"/>
        <v>16</v>
      </c>
      <c r="BM118" s="77">
        <f t="shared" si="115"/>
        <v>16</v>
      </c>
      <c r="BN118" s="77">
        <f t="shared" si="116"/>
        <v>16</v>
      </c>
      <c r="BO118" s="77">
        <f t="shared" si="117"/>
        <v>16</v>
      </c>
      <c r="BP118" s="77">
        <f t="shared" si="118"/>
        <v>16</v>
      </c>
      <c r="BQ118" s="77">
        <f t="shared" si="119"/>
        <v>16</v>
      </c>
      <c r="BR118" s="77">
        <f t="shared" si="120"/>
        <v>16</v>
      </c>
      <c r="BS118" s="77">
        <f t="shared" si="121"/>
        <v>16</v>
      </c>
      <c r="BT118" s="77">
        <f t="shared" si="122"/>
        <v>16</v>
      </c>
      <c r="BU118" s="77">
        <f t="shared" si="123"/>
        <v>16</v>
      </c>
      <c r="BV118" s="77">
        <f t="shared" si="124"/>
        <v>16</v>
      </c>
      <c r="BW118" s="77">
        <f t="shared" si="125"/>
        <v>16</v>
      </c>
      <c r="BX118" s="77">
        <f t="shared" si="126"/>
        <v>16</v>
      </c>
      <c r="BY118" s="77">
        <f t="shared" si="127"/>
        <v>16</v>
      </c>
      <c r="BZ118" s="77">
        <f t="shared" si="128"/>
        <v>16</v>
      </c>
      <c r="CA118" s="77">
        <f t="shared" si="129"/>
        <v>16</v>
      </c>
      <c r="CB118" s="77">
        <f t="shared" si="130"/>
        <v>16</v>
      </c>
      <c r="CC118" s="77">
        <f t="shared" si="131"/>
        <v>16</v>
      </c>
      <c r="CD118" s="77">
        <f t="shared" si="132"/>
        <v>16</v>
      </c>
      <c r="CE118" s="77">
        <f t="shared" si="133"/>
        <v>16</v>
      </c>
      <c r="CF118" s="77">
        <f t="shared" si="134"/>
        <v>16</v>
      </c>
      <c r="CG118" s="77">
        <f t="shared" si="135"/>
        <v>16</v>
      </c>
      <c r="CH118" s="77">
        <f t="shared" si="136"/>
        <v>16</v>
      </c>
      <c r="CI118" s="77">
        <f t="shared" si="137"/>
        <v>16</v>
      </c>
      <c r="CJ118" s="77">
        <f t="shared" si="138"/>
        <v>16</v>
      </c>
      <c r="CK118" s="77">
        <f t="shared" si="139"/>
        <v>16</v>
      </c>
      <c r="CL118" s="77">
        <f t="shared" si="140"/>
        <v>16</v>
      </c>
      <c r="CM118" s="77">
        <f t="shared" si="141"/>
        <v>16</v>
      </c>
      <c r="CN118" s="77">
        <f t="shared" si="142"/>
        <v>16</v>
      </c>
      <c r="CO118" s="77">
        <f t="shared" si="143"/>
        <v>16</v>
      </c>
      <c r="CP118" s="77">
        <f t="shared" si="144"/>
        <v>16</v>
      </c>
      <c r="CQ118" s="77">
        <f t="shared" si="145"/>
        <v>16</v>
      </c>
      <c r="CR118" s="77">
        <f t="shared" si="146"/>
        <v>16</v>
      </c>
      <c r="CS118" s="77">
        <f t="shared" si="147"/>
        <v>16</v>
      </c>
      <c r="CT118" s="77">
        <f t="shared" si="148"/>
        <v>16</v>
      </c>
      <c r="CU118" s="77">
        <f t="shared" si="149"/>
        <v>16</v>
      </c>
      <c r="CV118" s="77">
        <f t="shared" si="150"/>
        <v>16</v>
      </c>
      <c r="CW118" s="77">
        <f t="shared" si="151"/>
        <v>16</v>
      </c>
      <c r="CX118" s="77">
        <f t="shared" si="152"/>
        <v>16</v>
      </c>
      <c r="CY118" s="77">
        <f t="shared" si="153"/>
        <v>16</v>
      </c>
      <c r="CZ118" s="77">
        <f t="shared" si="154"/>
        <v>16</v>
      </c>
      <c r="DA118" s="77">
        <f t="shared" si="155"/>
        <v>16</v>
      </c>
      <c r="DB118" s="77">
        <f t="shared" si="156"/>
        <v>16</v>
      </c>
      <c r="DC118" s="77">
        <f t="shared" si="157"/>
        <v>16</v>
      </c>
      <c r="DD118" s="77">
        <f t="shared" si="158"/>
        <v>16</v>
      </c>
      <c r="DE118" s="77">
        <f t="shared" si="159"/>
        <v>16</v>
      </c>
      <c r="DF118" s="77">
        <f t="shared" si="160"/>
        <v>16</v>
      </c>
      <c r="DG118" s="77">
        <f t="shared" si="161"/>
        <v>16</v>
      </c>
      <c r="DH118" s="77">
        <f t="shared" si="162"/>
        <v>16</v>
      </c>
      <c r="DI118" s="77">
        <f t="shared" si="163"/>
        <v>16</v>
      </c>
      <c r="DJ118" s="77">
        <f t="shared" si="164"/>
        <v>16</v>
      </c>
      <c r="DK118" s="77">
        <f t="shared" si="165"/>
        <v>16</v>
      </c>
      <c r="DL118" s="77">
        <f t="shared" si="166"/>
        <v>16</v>
      </c>
      <c r="DM118" s="77">
        <f t="shared" si="167"/>
        <v>16</v>
      </c>
      <c r="DN118" s="77">
        <f t="shared" si="168"/>
        <v>16</v>
      </c>
      <c r="DO118" s="77">
        <f t="shared" si="169"/>
        <v>16</v>
      </c>
      <c r="DP118" s="77">
        <f t="shared" si="170"/>
        <v>16</v>
      </c>
      <c r="DQ118" s="77">
        <f t="shared" si="171"/>
        <v>16</v>
      </c>
      <c r="DR118" s="77">
        <f t="shared" si="172"/>
        <v>16</v>
      </c>
      <c r="DS118" s="77">
        <f t="shared" si="173"/>
        <v>16</v>
      </c>
      <c r="DT118" s="77">
        <f t="shared" si="174"/>
        <v>16</v>
      </c>
      <c r="DU118" s="77">
        <f t="shared" si="175"/>
        <v>16</v>
      </c>
      <c r="DV118" s="77">
        <f t="shared" si="176"/>
        <v>16</v>
      </c>
      <c r="DW118" s="77">
        <f t="shared" si="177"/>
        <v>16</v>
      </c>
      <c r="DX118" s="77">
        <f t="shared" si="178"/>
        <v>16</v>
      </c>
      <c r="DY118" s="77">
        <f t="shared" si="179"/>
        <v>16</v>
      </c>
      <c r="DZ118" s="77">
        <f t="shared" si="180"/>
        <v>16</v>
      </c>
      <c r="EA118" s="77">
        <f t="shared" si="181"/>
        <v>16</v>
      </c>
      <c r="EB118" s="77">
        <f t="shared" si="182"/>
        <v>16</v>
      </c>
      <c r="EC118" s="77">
        <f t="shared" si="183"/>
        <v>16</v>
      </c>
      <c r="ED118" s="77">
        <f t="shared" si="184"/>
        <v>16</v>
      </c>
      <c r="EE118" s="77">
        <f t="shared" si="185"/>
        <v>16</v>
      </c>
      <c r="EF118" s="77">
        <f t="shared" si="186"/>
        <v>16</v>
      </c>
      <c r="EG118" s="77">
        <f t="shared" si="187"/>
        <v>16</v>
      </c>
      <c r="EH118" s="77">
        <f t="shared" si="188"/>
        <v>16</v>
      </c>
      <c r="EI118" s="77">
        <f t="shared" si="189"/>
        <v>16</v>
      </c>
      <c r="EJ118" s="77">
        <f t="shared" si="190"/>
        <v>16</v>
      </c>
      <c r="EK118" s="77">
        <f t="shared" si="191"/>
        <v>16</v>
      </c>
      <c r="EL118" s="77">
        <f t="shared" si="192"/>
        <v>16</v>
      </c>
      <c r="EM118" s="77">
        <f t="shared" si="193"/>
        <v>16</v>
      </c>
      <c r="EN118" s="77">
        <f t="shared" si="194"/>
        <v>16</v>
      </c>
      <c r="EO118" s="77">
        <f t="shared" si="195"/>
        <v>16</v>
      </c>
      <c r="EP118" s="77">
        <f t="shared" si="196"/>
        <v>16</v>
      </c>
      <c r="EQ118" s="77">
        <f t="shared" si="197"/>
        <v>16</v>
      </c>
      <c r="ER118" s="77">
        <f t="shared" si="198"/>
        <v>16</v>
      </c>
      <c r="ES118" s="77">
        <f t="shared" si="199"/>
        <v>16</v>
      </c>
      <c r="ET118" s="77">
        <f t="shared" si="200"/>
        <v>16</v>
      </c>
      <c r="EU118" s="77">
        <f t="shared" si="201"/>
        <v>16</v>
      </c>
      <c r="EV118" s="77">
        <f t="shared" si="202"/>
        <v>16</v>
      </c>
      <c r="EW118" s="77">
        <f t="shared" si="203"/>
        <v>16</v>
      </c>
      <c r="EX118" s="77">
        <f t="shared" si="204"/>
        <v>16</v>
      </c>
      <c r="EY118" s="77">
        <f t="shared" si="205"/>
        <v>16</v>
      </c>
      <c r="EZ118" s="77">
        <f t="shared" si="206"/>
        <v>16</v>
      </c>
      <c r="FA118" s="77">
        <f t="shared" si="207"/>
        <v>16</v>
      </c>
      <c r="FB118" s="77">
        <f t="shared" si="208"/>
        <v>16</v>
      </c>
      <c r="FC118" s="77">
        <f t="shared" si="209"/>
        <v>16</v>
      </c>
      <c r="FD118" s="77">
        <f t="shared" si="210"/>
        <v>16</v>
      </c>
      <c r="FE118" s="77">
        <f t="shared" si="211"/>
        <v>16</v>
      </c>
      <c r="FF118" s="77">
        <f t="shared" si="212"/>
        <v>16</v>
      </c>
      <c r="FG118" s="77">
        <f t="shared" si="213"/>
        <v>16</v>
      </c>
      <c r="FH118" s="77">
        <f t="shared" si="214"/>
        <v>16</v>
      </c>
      <c r="FI118" s="77">
        <f t="shared" si="215"/>
        <v>16</v>
      </c>
      <c r="FJ118" s="77">
        <f t="shared" si="216"/>
        <v>16</v>
      </c>
      <c r="FK118" s="77">
        <f t="shared" si="217"/>
        <v>16</v>
      </c>
      <c r="FL118" s="77">
        <f t="shared" si="218"/>
        <v>16</v>
      </c>
      <c r="FM118" s="77">
        <f t="shared" si="219"/>
        <v>16</v>
      </c>
      <c r="FN118" s="77">
        <f t="shared" si="220"/>
        <v>16</v>
      </c>
      <c r="FO118" s="77">
        <f t="shared" si="221"/>
        <v>16</v>
      </c>
      <c r="FP118" s="77">
        <f t="shared" si="222"/>
        <v>16</v>
      </c>
      <c r="FQ118" s="77">
        <f t="shared" si="223"/>
        <v>16</v>
      </c>
      <c r="FR118" s="77">
        <f t="shared" si="224"/>
        <v>16</v>
      </c>
      <c r="FS118" s="77">
        <f t="shared" si="225"/>
        <v>16</v>
      </c>
      <c r="FT118" s="77">
        <f t="shared" si="226"/>
        <v>16</v>
      </c>
      <c r="FU118" s="77">
        <f t="shared" si="227"/>
        <v>16</v>
      </c>
      <c r="FV118" s="77">
        <f t="shared" si="228"/>
        <v>16</v>
      </c>
      <c r="FW118" s="77">
        <f t="shared" si="229"/>
        <v>16</v>
      </c>
      <c r="FX118" s="77">
        <f t="shared" si="230"/>
        <v>16</v>
      </c>
      <c r="FY118" s="77">
        <f t="shared" si="231"/>
        <v>16</v>
      </c>
      <c r="FZ118" s="77">
        <f t="shared" si="232"/>
        <v>16</v>
      </c>
      <c r="GA118" s="77">
        <f t="shared" si="233"/>
        <v>16</v>
      </c>
      <c r="GB118" s="77">
        <f t="shared" si="234"/>
        <v>16</v>
      </c>
      <c r="GC118" s="77">
        <f t="shared" si="235"/>
        <v>16</v>
      </c>
      <c r="GD118" s="77">
        <f t="shared" si="236"/>
        <v>16</v>
      </c>
      <c r="GE118" s="77">
        <f t="shared" si="237"/>
        <v>16</v>
      </c>
      <c r="GF118" s="77">
        <f t="shared" si="238"/>
        <v>16</v>
      </c>
      <c r="GG118" s="77">
        <f t="shared" si="239"/>
        <v>16</v>
      </c>
      <c r="GH118" s="77">
        <f t="shared" si="240"/>
        <v>16</v>
      </c>
      <c r="GI118" s="77">
        <f t="shared" si="241"/>
        <v>16</v>
      </c>
      <c r="GJ118" s="77">
        <f t="shared" si="242"/>
        <v>16</v>
      </c>
      <c r="GK118" s="77">
        <f t="shared" si="243"/>
        <v>16</v>
      </c>
      <c r="GL118" s="77">
        <f t="shared" si="244"/>
        <v>16</v>
      </c>
      <c r="GM118" s="77">
        <f t="shared" si="245"/>
        <v>16</v>
      </c>
      <c r="GN118" s="77">
        <f t="shared" si="246"/>
        <v>16</v>
      </c>
      <c r="GO118" s="77">
        <f t="shared" si="247"/>
        <v>16</v>
      </c>
      <c r="GP118" s="77">
        <f t="shared" si="248"/>
        <v>16</v>
      </c>
      <c r="GQ118" s="77">
        <f t="shared" si="249"/>
        <v>16</v>
      </c>
      <c r="GR118" s="77">
        <f t="shared" si="250"/>
        <v>16</v>
      </c>
      <c r="GS118" s="202"/>
      <c r="GY118" s="186">
        <v>28</v>
      </c>
      <c r="GZ118" s="481">
        <f>IF(COUNTIF($I30:$GR30,GZ$12)=0,0,HLOOKUP(GZ$12,$I30:$GR$87,$HO117,FALSE))</f>
        <v>0</v>
      </c>
      <c r="HA118" s="481">
        <f>IF(COUNTIF($I30:$GR30,HA$12)=0,0,HLOOKUP(HA$12,$I30:$GR$87,$HO117,FALSE))</f>
        <v>22</v>
      </c>
      <c r="HB118" s="481">
        <f>IF(COUNTIF($I30:$GR30,HB$12)=0,0,HLOOKUP(HB$12,$I30:$GR$87,$HO117,FALSE))</f>
        <v>96</v>
      </c>
      <c r="HC118" s="481">
        <f>IF(COUNTIF($I30:$GR30,HC$12)=0,0,HLOOKUP(HC$12,$I30:$GR$87,$HO117,FALSE))</f>
        <v>157</v>
      </c>
      <c r="HD118" s="481">
        <f>IF(COUNTIF($I30:$GR30,HD$12)=0,0,HLOOKUP(HD$12,$I30:$GR$87,$HO117,FALSE))</f>
        <v>0</v>
      </c>
      <c r="HE118" s="481">
        <f>IF(COUNTIF($I30:$GR30,HE$12)=0,0,HLOOKUP(HE$12,$I30:$GR$87,$HO117,FALSE))</f>
        <v>0</v>
      </c>
      <c r="HF118" s="481">
        <f>IF(COUNTIF($I30:$GR30,"X")=0,0,HLOOKUP("X",$I30:$GR$87,$HO117,FALSE))</f>
        <v>189</v>
      </c>
      <c r="HG118" s="381"/>
      <c r="HH118" s="186" t="s">
        <v>136</v>
      </c>
      <c r="HI118" s="481">
        <f>IF(GZ118=0,0,IF(AND(GZ118&lt;&gt;0,HA118=0),SUM(INDEX($I30:$GR30,1,GZ118):INDEX($I30:$GR30,1,$HF118)),SUM(INDEX($I30:$GR30,1,GZ118):INDEX($I30:$GR30,1,HA118))))</f>
        <v>0</v>
      </c>
      <c r="HJ118" s="481">
        <f>IF(HA118=0,0,IF(AND(HA118&lt;&gt;0,HB118=0),SUM(INDEX($I30:$GR30,1,HA118):INDEX($I30:$GR30,1,$HF118)),SUM(INDEX($I30:$GR30,1,HA118):INDEX($I30:$GR30,1,HB118))))</f>
        <v>1196</v>
      </c>
      <c r="HK118" s="481">
        <f>IF(HB118=0,0,IF(AND(HB118&lt;&gt;0,HC118=0),SUM(INDEX($I30:$GR30,1,HB118):INDEX($I30:$GR30,1,$HF118)),SUM(INDEX($I30:$GR30,1,HB118):INDEX($I30:$GR30,1,HC118))))</f>
        <v>1066</v>
      </c>
      <c r="HL118" s="481">
        <f>IF(HC118=0,0,IF(AND(HC118&lt;&gt;0,HD118=0),SUM(INDEX($I30:$GR30,1,HC118):INDEX($I30:$GR30,1,$HF118)),SUM(INDEX($I30:$GR30,1,HC118):INDEX($I30:$GR30,1,HD118))))</f>
        <v>598</v>
      </c>
      <c r="HM118" s="481">
        <f>IF(HD118=0,0,IF(AND(HD118&lt;&gt;0,HE118=0),SUM(INDEX($I30:$GR30,1,HD118):INDEX($I30:$GR30,1,$HF118)),SUM(INDEX($I30:$GR30,1,HD118):INDEX($I30:$GR30,1,HE118))))</f>
        <v>0</v>
      </c>
      <c r="HN118" s="481">
        <f>IF(HE118=0,0,IF(AND(HE118&lt;&gt;0,GZ118=0),SUM(INDEX($I30:$GR30,1,HE118):INDEX($I30:$GR30,1,$HF118)),SUM(INDEX($I30:$GR30,1,HE118):INDEX($I30:$GR30,1,GZ118))))</f>
        <v>0</v>
      </c>
      <c r="HO118" s="186">
        <v>57</v>
      </c>
      <c r="HP118" s="381"/>
      <c r="HQ118" s="521" t="s">
        <v>136</v>
      </c>
      <c r="HR118" s="435">
        <f>IF(AND(GZ118=0,HA118=0),0,IF(AND(GZ118=0,HA118&lt;&gt;0),COUNTIF(INDEX($I$3:$GR$79,$GY118,GZ118+1):INDEX($I$3:$GR$79,$GY118,HA118),"STK")+COUNTIF(INDEX($I$3:$GR$79,$GY118,GZ118+1):INDEX($I$3:$GR$79,$GY118,HA118),"SB"),IF(AND(GZ118&lt;&gt;0,HA118=0),COUNTIF(INDEX($I$3:$GR$79,$GY118,GZ118):INDEX($I$3:$GR$79,$GY118,HF118),"STK")+COUNTIF(INDEX($I$3:$GR$79,$GY118,GZ118):INDEX($I$3:$GR$79,$GY118,HF118),"SB"),COUNTIF(INDEX($I$3:$GR$79,$GY118,GZ118):INDEX($I$3:$GR$79,$GY118,HA118),"STK")+COUNTIF(INDEX($I$3:$GR$79,$GY118,GZ118):INDEX($I$3:$GR$79,$GY118,HA118),"SB"))))</f>
        <v>0</v>
      </c>
      <c r="HS118" s="405">
        <f>IF(AND(HA118=0,HB118=0),0,IF(AND(HA118=0,HB118&lt;&gt;0),COUNTIF(INDEX($I$3:$GR$79,$GY118,HA118+1):INDEX($I$3:$GR$79,$GY118,HB118),"STK")+COUNTIF(INDEX($I$3:$GR$79,$GY118,HA118+1):INDEX($I$3:$GR$79,$GY118,HB118),"SB"),IF(AND(HA118&lt;&gt;0,HB118=0),COUNTIF(INDEX($I$3:$GR$79,$GY118,HA118):INDEX($I$3:$GR$79,$GY118,HF118),"STK")+COUNTIF(INDEX($I$3:$GR$79,$GY118,HA118):INDEX($I$3:$GR$79,$GY118,HF118),"SB"),COUNTIF(INDEX($I$3:$GR$79,$GY118,HA118):INDEX($I$3:$GR$79,$GY118,HB118),"STK")+COUNTIF(INDEX($I$3:$GR$79,$GY118,HA118):INDEX($I$3:$GR$79,$GY118,HB118),"SB"))))</f>
        <v>23</v>
      </c>
      <c r="HT118" s="406">
        <f>IF(AND(HB118=0,HC118=0),0,IF(AND(HB118=0,HC118&lt;&gt;0),COUNTIF(INDEX($I$3:$GR$79,$GY118,HB118+1):INDEX($I$3:$GR$79,$GY118,HC118),"STK")+COUNTIF(INDEX($I$3:$GR$79,$GY118,HB118+1):INDEX($I$3:$GR$79,$GY118,HC118),"SB"),IF(AND(HB118&lt;&gt;0,HC118=0),COUNTIF(INDEX($I$3:$GR$79,$GY118,HB118):INDEX($I$3:$GR$79,$GY118,HF118),"STK")+COUNTIF(INDEX($I$3:$GR$79,$GY118,HB118):INDEX($I$3:$GR$79,$GY118,HF118),"SB"),COUNTIF(INDEX($I$3:$GR$79,$GY118,HB118):INDEX($I$3:$GR$79,$GY118,HC118),"STK")+COUNTIF(INDEX($I$3:$GR$79,$GY118,HB118):INDEX($I$3:$GR$79,$GY118,HC118),"SB"))))</f>
        <v>0</v>
      </c>
      <c r="HU118" s="405">
        <f>IF(AND(HC118=0,HD118=0),0,IF(AND(HC118=0,HD118&lt;&gt;0),COUNTIF(INDEX($I$3:$GR$79,$GY118,HC118+1):INDEX($I$3:$GR$79,$GY118,HD118),"STK")+COUNTIF(INDEX($I$3:$GR$79,$GY118,HC118+1):INDEX($I$3:$GR$79,$GY118,HD118),"SB"),IF(AND(HC118&lt;&gt;0,HD118=0),COUNTIF(INDEX($I$3:$GR$79,$GY118,HC118):INDEX($I$3:$GR$79,$GY118,HF118),"STK")+COUNTIF(INDEX($I$3:$GR$79,$GY118,HC118):INDEX($I$3:$GR$79,$GY118,HF118),"SB"),COUNTIF(INDEX($I$3:$GR$79,$GY118,HC118):INDEX($I$3:$GR$79,$GY118,HD118),"STK")+COUNTIF(INDEX($I$3:$GR$79,$GY118,HC118):INDEX($I$3:$GR$79,$GY118,HD118),"SB"))))</f>
        <v>0</v>
      </c>
      <c r="HV118" s="701">
        <f>IF(AND(HD118=0,HE118=0),0,IF(AND(HD118=0,HE118&lt;&gt;0),COUNTIF(INDEX($I$3:$GR$79,$GY118,HD118+1):INDEX($I$3:$GR$79,$GY118,HE118),"STK")+COUNTIF(INDEX($I$3:$GR$79,$GY118,HD118+1):INDEX($I$3:$GR$79,$GY118,HE118),"SB"),IF(AND(HD118&lt;&gt;0,HE118=0),COUNTIF(INDEX($I$3:$GR$79,$GY118,HD118):INDEX($I$3:$GR$79,$GY118,HF118),"STK")+COUNTIF(INDEX($I$3:$GR$79,$GY118,HD118):INDEX($I$3:$GR$79,$GY118,HF118),"SB"),COUNTIF(INDEX($I$3:$GR$79,$GY118,HD118):INDEX($I$3:$GR$79,$GY118,HE118),"STK")+COUNTIF(INDEX($I$3:$GR$79,$GY118,HD118):INDEX($I$3:$GR$79,$GY118,HE118),"SB"))))</f>
        <v>0</v>
      </c>
      <c r="HW118" s="405">
        <f>IF(AND(HE118=0,GZ118=0),0,IF(AND(HE118=0,GZ118&lt;&gt;0),COUNTIF(INDEX($I$3:$GR$79,$GY118,HE118+1):INDEX($I$3:$GR$79,$GY118,GZ118),"STK")+COUNTIF(INDEX($I$3:$GR$79,$GY118,HE118+1):INDEX($I$3:$GR$79,$GY118,GZ118),"SB"),IF(AND(HE118&lt;&gt;0,GZ118=0),COUNTIF(INDEX($I$3:$GR$79,$GY118,HE118):INDEX($I$3:$GR$79,$GY118,HF118),"STK")+COUNTIF(INDEX($I$3:$GR$79,$GY118,HE118):INDEX($I$3:$GR$79,$GY118,HF118),"SB"),COUNTIF(INDEX($I$3:$GR$79,$GY118,HE118):INDEX($I$3:$GR$79,$GY118,GZ118),"STK")+COUNTIF(INDEX($I$3:$GR$79,$GY118,HE118):INDEX($I$3:$GR$79,$GY118,GZ118),"SB"))))</f>
        <v>0</v>
      </c>
      <c r="HX118" s="382">
        <f t="shared" si="60"/>
        <v>23</v>
      </c>
      <c r="HY118" s="186" t="s">
        <v>136</v>
      </c>
      <c r="HZ118" s="481">
        <f>IF(GZ118=0,0,IF(AND(GZ118&lt;&gt;0,HA118=0),HF118-GZ118-5-HR118,HA118-GZ118-5-HR118))</f>
        <v>0</v>
      </c>
      <c r="IA118" s="481">
        <f t="shared" si="67"/>
        <v>46</v>
      </c>
      <c r="IB118" s="481">
        <f t="shared" si="68"/>
        <v>56</v>
      </c>
      <c r="IC118" s="481">
        <f t="shared" si="69"/>
        <v>27</v>
      </c>
      <c r="ID118" s="481">
        <f t="shared" si="70"/>
        <v>0</v>
      </c>
      <c r="IE118" s="481">
        <f t="shared" si="71"/>
        <v>0</v>
      </c>
    </row>
    <row r="119" spans="5:239" x14ac:dyDescent="0.2">
      <c r="E119" s="58"/>
      <c r="F119" s="480"/>
      <c r="G119" s="1040"/>
      <c r="H119" s="207" t="s">
        <v>123</v>
      </c>
      <c r="I119" s="229"/>
      <c r="J119" s="230"/>
      <c r="K119" s="231"/>
      <c r="N119" s="180">
        <v>256</v>
      </c>
      <c r="O119" s="140"/>
      <c r="P119" s="123">
        <v>200</v>
      </c>
      <c r="Q119" s="12"/>
      <c r="R119" s="129" t="str">
        <f t="shared" si="72"/>
        <v>V15</v>
      </c>
      <c r="S119" s="467" t="s">
        <v>385</v>
      </c>
      <c r="T119" s="417">
        <f t="shared" si="251"/>
        <v>456</v>
      </c>
      <c r="U119" s="418">
        <v>454</v>
      </c>
      <c r="V119" s="77">
        <f t="shared" si="252"/>
        <v>456</v>
      </c>
      <c r="W119" s="77">
        <f t="shared" ref="W119" si="265">IF(LEFT(W17,1)="V",$S$101,IF(ISNUMBER(W17),V119-W17,V119))</f>
        <v>455</v>
      </c>
      <c r="X119" s="77">
        <f t="shared" si="74"/>
        <v>432</v>
      </c>
      <c r="Y119" s="77">
        <f t="shared" si="75"/>
        <v>387</v>
      </c>
      <c r="Z119" s="77">
        <f t="shared" si="76"/>
        <v>354</v>
      </c>
      <c r="AA119" s="77">
        <f t="shared" si="77"/>
        <v>354</v>
      </c>
      <c r="AB119" s="77">
        <f t="shared" si="78"/>
        <v>332</v>
      </c>
      <c r="AC119" s="77">
        <f t="shared" si="79"/>
        <v>293</v>
      </c>
      <c r="AD119" s="77">
        <f t="shared" si="80"/>
        <v>255</v>
      </c>
      <c r="AE119" s="77">
        <f t="shared" si="81"/>
        <v>232</v>
      </c>
      <c r="AF119" s="77">
        <f t="shared" si="82"/>
        <v>209</v>
      </c>
      <c r="AG119" s="77">
        <f t="shared" si="83"/>
        <v>186</v>
      </c>
      <c r="AH119" s="77">
        <f t="shared" si="84"/>
        <v>163</v>
      </c>
      <c r="AI119" s="77">
        <f t="shared" si="85"/>
        <v>140</v>
      </c>
      <c r="AJ119" s="77">
        <f t="shared" si="86"/>
        <v>117</v>
      </c>
      <c r="AK119" s="77">
        <f t="shared" si="87"/>
        <v>94</v>
      </c>
      <c r="AL119" s="77">
        <f t="shared" si="88"/>
        <v>71</v>
      </c>
      <c r="AM119" s="77">
        <f t="shared" si="89"/>
        <v>48</v>
      </c>
      <c r="AN119" s="77">
        <f t="shared" si="90"/>
        <v>25</v>
      </c>
      <c r="AO119" s="77">
        <f t="shared" si="91"/>
        <v>10</v>
      </c>
      <c r="AP119" s="77">
        <f t="shared" si="92"/>
        <v>0</v>
      </c>
      <c r="AQ119" s="77">
        <f t="shared" si="93"/>
        <v>1200</v>
      </c>
      <c r="AR119" s="77">
        <f t="shared" si="94"/>
        <v>1200</v>
      </c>
      <c r="AS119" s="77">
        <f t="shared" si="95"/>
        <v>1200</v>
      </c>
      <c r="AT119" s="77">
        <f t="shared" si="96"/>
        <v>1200</v>
      </c>
      <c r="AU119" s="77">
        <f t="shared" si="97"/>
        <v>1200</v>
      </c>
      <c r="AV119" s="77">
        <f t="shared" si="98"/>
        <v>1200</v>
      </c>
      <c r="AW119" s="77">
        <f t="shared" si="99"/>
        <v>1200</v>
      </c>
      <c r="AX119" s="77">
        <f t="shared" si="100"/>
        <v>1177</v>
      </c>
      <c r="AY119" s="77">
        <f t="shared" si="101"/>
        <v>1154</v>
      </c>
      <c r="AZ119" s="77">
        <f t="shared" si="102"/>
        <v>1131</v>
      </c>
      <c r="BA119" s="77">
        <f t="shared" si="103"/>
        <v>1108</v>
      </c>
      <c r="BB119" s="77">
        <f t="shared" si="104"/>
        <v>1085</v>
      </c>
      <c r="BC119" s="77">
        <f t="shared" si="105"/>
        <v>1062</v>
      </c>
      <c r="BD119" s="77">
        <f t="shared" si="106"/>
        <v>1039</v>
      </c>
      <c r="BE119" s="77">
        <f t="shared" si="107"/>
        <v>1016</v>
      </c>
      <c r="BF119" s="77">
        <f t="shared" si="108"/>
        <v>993</v>
      </c>
      <c r="BG119" s="77">
        <f t="shared" si="109"/>
        <v>970</v>
      </c>
      <c r="BH119" s="77">
        <f t="shared" si="110"/>
        <v>947</v>
      </c>
      <c r="BI119" s="77">
        <f t="shared" si="111"/>
        <v>924</v>
      </c>
      <c r="BJ119" s="77">
        <f t="shared" si="112"/>
        <v>901</v>
      </c>
      <c r="BK119" s="77">
        <f t="shared" si="113"/>
        <v>878</v>
      </c>
      <c r="BL119" s="77">
        <f t="shared" si="114"/>
        <v>855</v>
      </c>
      <c r="BM119" s="77">
        <f t="shared" si="115"/>
        <v>832</v>
      </c>
      <c r="BN119" s="77">
        <f t="shared" si="116"/>
        <v>809</v>
      </c>
      <c r="BO119" s="77">
        <f t="shared" si="117"/>
        <v>786</v>
      </c>
      <c r="BP119" s="77">
        <f t="shared" si="118"/>
        <v>763</v>
      </c>
      <c r="BQ119" s="77">
        <f t="shared" si="119"/>
        <v>740</v>
      </c>
      <c r="BR119" s="77">
        <f t="shared" si="120"/>
        <v>717</v>
      </c>
      <c r="BS119" s="77">
        <f t="shared" si="121"/>
        <v>694</v>
      </c>
      <c r="BT119" s="77">
        <f t="shared" si="122"/>
        <v>671</v>
      </c>
      <c r="BU119" s="77">
        <f t="shared" si="123"/>
        <v>648</v>
      </c>
      <c r="BV119" s="77">
        <f t="shared" si="124"/>
        <v>625</v>
      </c>
      <c r="BW119" s="77">
        <f t="shared" si="125"/>
        <v>602</v>
      </c>
      <c r="BX119" s="77">
        <f t="shared" si="126"/>
        <v>579</v>
      </c>
      <c r="BY119" s="77">
        <f t="shared" si="127"/>
        <v>556</v>
      </c>
      <c r="BZ119" s="77">
        <f t="shared" si="128"/>
        <v>533</v>
      </c>
      <c r="CA119" s="77">
        <f t="shared" si="129"/>
        <v>510</v>
      </c>
      <c r="CB119" s="77">
        <f t="shared" si="130"/>
        <v>487</v>
      </c>
      <c r="CC119" s="77">
        <f t="shared" si="131"/>
        <v>486</v>
      </c>
      <c r="CD119" s="77">
        <f t="shared" si="132"/>
        <v>426</v>
      </c>
      <c r="CE119" s="77">
        <f t="shared" si="133"/>
        <v>366</v>
      </c>
      <c r="CF119" s="77">
        <f t="shared" si="134"/>
        <v>306</v>
      </c>
      <c r="CG119" s="77">
        <f t="shared" si="135"/>
        <v>246</v>
      </c>
      <c r="CH119" s="77">
        <f t="shared" si="136"/>
        <v>245</v>
      </c>
      <c r="CI119" s="77">
        <f t="shared" si="137"/>
        <v>222</v>
      </c>
      <c r="CJ119" s="77">
        <f t="shared" si="138"/>
        <v>199</v>
      </c>
      <c r="CK119" s="77">
        <f t="shared" si="139"/>
        <v>176</v>
      </c>
      <c r="CL119" s="77">
        <f t="shared" si="140"/>
        <v>153</v>
      </c>
      <c r="CM119" s="77">
        <f t="shared" si="141"/>
        <v>130</v>
      </c>
      <c r="CN119" s="77">
        <f t="shared" si="142"/>
        <v>107</v>
      </c>
      <c r="CO119" s="77">
        <f t="shared" si="143"/>
        <v>84</v>
      </c>
      <c r="CP119" s="77">
        <f t="shared" si="144"/>
        <v>61</v>
      </c>
      <c r="CQ119" s="77">
        <f t="shared" si="145"/>
        <v>38</v>
      </c>
      <c r="CR119" s="77">
        <f t="shared" si="146"/>
        <v>15</v>
      </c>
      <c r="CS119" s="77">
        <f t="shared" si="147"/>
        <v>2</v>
      </c>
      <c r="CT119" s="77">
        <f t="shared" si="148"/>
        <v>2</v>
      </c>
      <c r="CU119" s="77">
        <f t="shared" si="149"/>
        <v>2</v>
      </c>
      <c r="CV119" s="77">
        <f t="shared" si="150"/>
        <v>2</v>
      </c>
      <c r="CW119" s="77">
        <f t="shared" si="151"/>
        <v>2</v>
      </c>
      <c r="CX119" s="77">
        <f t="shared" si="152"/>
        <v>2</v>
      </c>
      <c r="CY119" s="77">
        <f t="shared" si="153"/>
        <v>2</v>
      </c>
      <c r="CZ119" s="77">
        <f t="shared" si="154"/>
        <v>2</v>
      </c>
      <c r="DA119" s="77">
        <f t="shared" si="155"/>
        <v>2</v>
      </c>
      <c r="DB119" s="77">
        <f t="shared" si="156"/>
        <v>1200</v>
      </c>
      <c r="DC119" s="77">
        <f t="shared" si="157"/>
        <v>1200</v>
      </c>
      <c r="DD119" s="77">
        <f t="shared" si="158"/>
        <v>1200</v>
      </c>
      <c r="DE119" s="77">
        <f t="shared" si="159"/>
        <v>1200</v>
      </c>
      <c r="DF119" s="77">
        <f t="shared" si="160"/>
        <v>1200</v>
      </c>
      <c r="DG119" s="77">
        <f t="shared" si="161"/>
        <v>1200</v>
      </c>
      <c r="DH119" s="77">
        <f t="shared" si="162"/>
        <v>1200</v>
      </c>
      <c r="DI119" s="77">
        <f t="shared" si="163"/>
        <v>1200</v>
      </c>
      <c r="DJ119" s="77">
        <f t="shared" si="164"/>
        <v>1200</v>
      </c>
      <c r="DK119" s="77">
        <f t="shared" si="165"/>
        <v>1200</v>
      </c>
      <c r="DL119" s="77">
        <f t="shared" si="166"/>
        <v>1200</v>
      </c>
      <c r="DM119" s="77">
        <f t="shared" si="167"/>
        <v>1200</v>
      </c>
      <c r="DN119" s="77">
        <f t="shared" si="168"/>
        <v>1177</v>
      </c>
      <c r="DO119" s="77">
        <f t="shared" si="169"/>
        <v>1154</v>
      </c>
      <c r="DP119" s="77">
        <f t="shared" si="170"/>
        <v>1131</v>
      </c>
      <c r="DQ119" s="77">
        <f t="shared" si="171"/>
        <v>1108</v>
      </c>
      <c r="DR119" s="77">
        <f t="shared" si="172"/>
        <v>1085</v>
      </c>
      <c r="DS119" s="77">
        <f t="shared" si="173"/>
        <v>1062</v>
      </c>
      <c r="DT119" s="77">
        <f t="shared" si="174"/>
        <v>1039</v>
      </c>
      <c r="DU119" s="77">
        <f t="shared" si="175"/>
        <v>1016</v>
      </c>
      <c r="DV119" s="77">
        <f t="shared" si="176"/>
        <v>993</v>
      </c>
      <c r="DW119" s="77">
        <f t="shared" si="177"/>
        <v>970</v>
      </c>
      <c r="DX119" s="77">
        <f t="shared" si="178"/>
        <v>947</v>
      </c>
      <c r="DY119" s="77">
        <f t="shared" si="179"/>
        <v>924</v>
      </c>
      <c r="DZ119" s="77">
        <f t="shared" si="180"/>
        <v>901</v>
      </c>
      <c r="EA119" s="77">
        <f t="shared" si="181"/>
        <v>878</v>
      </c>
      <c r="EB119" s="77">
        <f t="shared" si="182"/>
        <v>855</v>
      </c>
      <c r="EC119" s="77">
        <f t="shared" si="183"/>
        <v>832</v>
      </c>
      <c r="ED119" s="77">
        <f t="shared" si="184"/>
        <v>809</v>
      </c>
      <c r="EE119" s="77">
        <f t="shared" si="185"/>
        <v>786</v>
      </c>
      <c r="EF119" s="77">
        <f t="shared" si="186"/>
        <v>763</v>
      </c>
      <c r="EG119" s="77">
        <f t="shared" si="187"/>
        <v>740</v>
      </c>
      <c r="EH119" s="77">
        <f t="shared" si="188"/>
        <v>717</v>
      </c>
      <c r="EI119" s="77">
        <f t="shared" si="189"/>
        <v>694</v>
      </c>
      <c r="EJ119" s="77">
        <f t="shared" si="190"/>
        <v>671</v>
      </c>
      <c r="EK119" s="77">
        <f t="shared" si="191"/>
        <v>648</v>
      </c>
      <c r="EL119" s="77">
        <f t="shared" si="192"/>
        <v>625</v>
      </c>
      <c r="EM119" s="77">
        <f t="shared" si="193"/>
        <v>602</v>
      </c>
      <c r="EN119" s="77">
        <f t="shared" si="194"/>
        <v>579</v>
      </c>
      <c r="EO119" s="77">
        <f t="shared" si="195"/>
        <v>556</v>
      </c>
      <c r="EP119" s="77">
        <f t="shared" si="196"/>
        <v>533</v>
      </c>
      <c r="EQ119" s="77">
        <f t="shared" si="197"/>
        <v>510</v>
      </c>
      <c r="ER119" s="77">
        <f t="shared" si="198"/>
        <v>487</v>
      </c>
      <c r="ES119" s="77">
        <f t="shared" si="199"/>
        <v>464</v>
      </c>
      <c r="ET119" s="77">
        <f t="shared" si="200"/>
        <v>441</v>
      </c>
      <c r="EU119" s="77">
        <f t="shared" si="201"/>
        <v>418</v>
      </c>
      <c r="EV119" s="77">
        <f t="shared" si="202"/>
        <v>395</v>
      </c>
      <c r="EW119" s="77">
        <f t="shared" si="203"/>
        <v>372</v>
      </c>
      <c r="EX119" s="77">
        <f t="shared" si="204"/>
        <v>349</v>
      </c>
      <c r="EY119" s="77">
        <f t="shared" si="205"/>
        <v>326</v>
      </c>
      <c r="EZ119" s="77">
        <f t="shared" si="206"/>
        <v>1200</v>
      </c>
      <c r="FA119" s="77">
        <f t="shared" si="207"/>
        <v>1200</v>
      </c>
      <c r="FB119" s="77">
        <f t="shared" si="208"/>
        <v>1200</v>
      </c>
      <c r="FC119" s="77">
        <f t="shared" si="209"/>
        <v>1200</v>
      </c>
      <c r="FD119" s="77">
        <f t="shared" si="210"/>
        <v>1200</v>
      </c>
      <c r="FE119" s="77">
        <f t="shared" si="211"/>
        <v>1177</v>
      </c>
      <c r="FF119" s="77">
        <f t="shared" si="212"/>
        <v>1154</v>
      </c>
      <c r="FG119" s="77">
        <f t="shared" si="213"/>
        <v>1131</v>
      </c>
      <c r="FH119" s="77">
        <f t="shared" si="214"/>
        <v>1108</v>
      </c>
      <c r="FI119" s="77">
        <f t="shared" si="215"/>
        <v>1085</v>
      </c>
      <c r="FJ119" s="77">
        <f t="shared" si="216"/>
        <v>1062</v>
      </c>
      <c r="FK119" s="77">
        <f t="shared" si="217"/>
        <v>1039</v>
      </c>
      <c r="FL119" s="77">
        <f t="shared" si="218"/>
        <v>1016</v>
      </c>
      <c r="FM119" s="77">
        <f t="shared" si="219"/>
        <v>993</v>
      </c>
      <c r="FN119" s="77">
        <f t="shared" si="220"/>
        <v>970</v>
      </c>
      <c r="FO119" s="77">
        <f t="shared" si="221"/>
        <v>947</v>
      </c>
      <c r="FP119" s="77">
        <f t="shared" si="222"/>
        <v>924</v>
      </c>
      <c r="FQ119" s="77">
        <f t="shared" si="223"/>
        <v>901</v>
      </c>
      <c r="FR119" s="77">
        <f t="shared" si="224"/>
        <v>878</v>
      </c>
      <c r="FS119" s="77">
        <f t="shared" si="225"/>
        <v>855</v>
      </c>
      <c r="FT119" s="77">
        <f t="shared" si="226"/>
        <v>832</v>
      </c>
      <c r="FU119" s="77">
        <f t="shared" si="227"/>
        <v>809</v>
      </c>
      <c r="FV119" s="77">
        <f t="shared" si="228"/>
        <v>786</v>
      </c>
      <c r="FW119" s="77">
        <f t="shared" si="229"/>
        <v>763</v>
      </c>
      <c r="FX119" s="77">
        <f t="shared" si="230"/>
        <v>740</v>
      </c>
      <c r="FY119" s="77">
        <f t="shared" si="231"/>
        <v>717</v>
      </c>
      <c r="FZ119" s="77">
        <f t="shared" si="232"/>
        <v>694</v>
      </c>
      <c r="GA119" s="77">
        <f t="shared" si="233"/>
        <v>671</v>
      </c>
      <c r="GB119" s="77">
        <f t="shared" si="234"/>
        <v>648</v>
      </c>
      <c r="GC119" s="77">
        <f t="shared" si="235"/>
        <v>625</v>
      </c>
      <c r="GD119" s="77">
        <f t="shared" si="236"/>
        <v>602</v>
      </c>
      <c r="GE119" s="77">
        <f t="shared" si="237"/>
        <v>579</v>
      </c>
      <c r="GF119" s="77">
        <f t="shared" si="238"/>
        <v>556</v>
      </c>
      <c r="GG119" s="77">
        <f t="shared" si="239"/>
        <v>533</v>
      </c>
      <c r="GH119" s="77">
        <f t="shared" si="240"/>
        <v>510</v>
      </c>
      <c r="GI119" s="77">
        <f t="shared" si="241"/>
        <v>487</v>
      </c>
      <c r="GJ119" s="77">
        <f t="shared" si="242"/>
        <v>464</v>
      </c>
      <c r="GK119" s="77">
        <f t="shared" si="243"/>
        <v>441</v>
      </c>
      <c r="GL119" s="77">
        <f t="shared" si="244"/>
        <v>418</v>
      </c>
      <c r="GM119" s="77">
        <f t="shared" si="245"/>
        <v>395</v>
      </c>
      <c r="GN119" s="77">
        <f t="shared" si="246"/>
        <v>372</v>
      </c>
      <c r="GO119" s="77">
        <f t="shared" si="247"/>
        <v>372</v>
      </c>
      <c r="GP119" s="77">
        <f t="shared" si="248"/>
        <v>372</v>
      </c>
      <c r="GQ119" s="77">
        <f t="shared" si="249"/>
        <v>372</v>
      </c>
      <c r="GR119" s="77">
        <f t="shared" si="250"/>
        <v>372</v>
      </c>
      <c r="GS119" s="202"/>
      <c r="GY119" s="186">
        <v>29</v>
      </c>
      <c r="GZ119" s="481">
        <f>IF(COUNTIF($I31:$GR31,GZ$12)=0,0,HLOOKUP(GZ$12,$I31:$GR$87,$HO118,FALSE))</f>
        <v>0</v>
      </c>
      <c r="HA119" s="481">
        <f>IF(COUNTIF($I31:$GR31,HA$12)=0,0,HLOOKUP(HA$12,$I31:$GR$87,$HO118,FALSE))</f>
        <v>77</v>
      </c>
      <c r="HB119" s="481">
        <f>IF(COUNTIF($I31:$GR31,HB$12)=0,0,HLOOKUP(HB$12,$I31:$GR$87,$HO118,FALSE))</f>
        <v>133</v>
      </c>
      <c r="HC119" s="481">
        <f>IF(COUNTIF($I31:$GR31,HC$12)=0,0,HLOOKUP(HC$12,$I31:$GR$87,$HO118,FALSE))</f>
        <v>0</v>
      </c>
      <c r="HD119" s="481">
        <f>IF(COUNTIF($I31:$GR31,HD$12)=0,0,HLOOKUP(HD$12,$I31:$GR$87,$HO118,FALSE))</f>
        <v>0</v>
      </c>
      <c r="HE119" s="481">
        <f>IF(COUNTIF($I31:$GR31,HE$12)=0,0,HLOOKUP(HE$12,$I31:$GR$87,$HO118,FALSE))</f>
        <v>0</v>
      </c>
      <c r="HF119" s="481">
        <f>IF(COUNTIF($I31:$GR31,"X")=0,0,HLOOKUP("X",$I31:$GR$87,$HO118,FALSE))</f>
        <v>189</v>
      </c>
      <c r="HG119" s="381"/>
      <c r="HH119" s="186" t="s">
        <v>137</v>
      </c>
      <c r="HI119" s="481">
        <f>IF(GZ119=0,0,IF(AND(GZ119&lt;&gt;0,HA119=0),SUM(INDEX($I31:$GR31,1,GZ119):INDEX($I31:$GR31,1,$HF119)),SUM(INDEX($I31:$GR31,1,GZ119):INDEX($I31:$GR31,1,HA119))))</f>
        <v>0</v>
      </c>
      <c r="HJ119" s="481">
        <f>IF(HA119=0,0,IF(AND(HA119&lt;&gt;0,HB119=0),SUM(INDEX($I31:$GR31,1,HA119):INDEX($I31:$GR31,1,$HF119)),SUM(INDEX($I31:$GR31,1,HA119):INDEX($I31:$GR31,1,HB119))))</f>
        <v>1012</v>
      </c>
      <c r="HK119" s="481">
        <f>IF(HB119=0,0,IF(AND(HB119&lt;&gt;0,HC119=0),SUM(INDEX($I31:$GR31,1,HB119):INDEX($I31:$GR31,1,$HF119)),SUM(INDEX($I31:$GR31,1,HB119):INDEX($I31:$GR31,1,HC119))))</f>
        <v>1173</v>
      </c>
      <c r="HL119" s="481">
        <f>IF(HC119=0,0,IF(AND(HC119&lt;&gt;0,HD119=0),SUM(INDEX($I31:$GR31,1,HC119):INDEX($I31:$GR31,1,$HF119)),SUM(INDEX($I31:$GR31,1,HC119):INDEX($I31:$GR31,1,HD119))))</f>
        <v>0</v>
      </c>
      <c r="HM119" s="481">
        <f>IF(HD119=0,0,IF(AND(HD119&lt;&gt;0,HE119=0),SUM(INDEX($I31:$GR31,1,HD119):INDEX($I31:$GR31,1,$HF119)),SUM(INDEX($I31:$GR31,1,HD119):INDEX($I31:$GR31,1,HE119))))</f>
        <v>0</v>
      </c>
      <c r="HN119" s="481">
        <f>IF(HE119=0,0,IF(AND(HE119&lt;&gt;0,GZ119=0),SUM(INDEX($I31:$GR31,1,HE119):INDEX($I31:$GR31,1,$HF119)),SUM(INDEX($I31:$GR31,1,HE119):INDEX($I31:$GR31,1,GZ119))))</f>
        <v>0</v>
      </c>
      <c r="HO119" s="186">
        <v>56</v>
      </c>
      <c r="HP119" s="381"/>
      <c r="HQ119" s="521" t="s">
        <v>137</v>
      </c>
      <c r="HR119" s="435">
        <f>IF(AND(GZ119=0,HA119=0),0,IF(AND(GZ119=0,HA119&lt;&gt;0),COUNTIF(INDEX($I$3:$GR$79,$GY119,GZ119+1):INDEX($I$3:$GR$79,$GY119,HA119),"STK")+COUNTIF(INDEX($I$3:$GR$79,$GY119,GZ119+1):INDEX($I$3:$GR$79,$GY119,HA119),"SB"),IF(AND(GZ119&lt;&gt;0,HA119=0),COUNTIF(INDEX($I$3:$GR$79,$GY119,GZ119):INDEX($I$3:$GR$79,$GY119,HF119),"STK")+COUNTIF(INDEX($I$3:$GR$79,$GY119,GZ119):INDEX($I$3:$GR$79,$GY119,HF119),"SB"),COUNTIF(INDEX($I$3:$GR$79,$GY119,GZ119):INDEX($I$3:$GR$79,$GY119,HA119),"STK")+COUNTIF(INDEX($I$3:$GR$79,$GY119,GZ119):INDEX($I$3:$GR$79,$GY119,HA119),"SB"))))</f>
        <v>18</v>
      </c>
      <c r="HS119" s="405">
        <f>IF(AND(HA119=0,HB119=0),0,IF(AND(HA119=0,HB119&lt;&gt;0),COUNTIF(INDEX($I$3:$GR$79,$GY119,HA119+1):INDEX($I$3:$GR$79,$GY119,HB119),"STK")+COUNTIF(INDEX($I$3:$GR$79,$GY119,HA119+1):INDEX($I$3:$GR$79,$GY119,HB119),"SB"),IF(AND(HA119&lt;&gt;0,HB119=0),COUNTIF(INDEX($I$3:$GR$79,$GY119,HA119):INDEX($I$3:$GR$79,$GY119,HF119),"STK")+COUNTIF(INDEX($I$3:$GR$79,$GY119,HA119):INDEX($I$3:$GR$79,$GY119,HF119),"SB"),COUNTIF(INDEX($I$3:$GR$79,$GY119,HA119):INDEX($I$3:$GR$79,$GY119,HB119),"STK")+COUNTIF(INDEX($I$3:$GR$79,$GY119,HA119):INDEX($I$3:$GR$79,$GY119,HB119),"SB"))))</f>
        <v>0</v>
      </c>
      <c r="HT119" s="406">
        <f>IF(AND(HB119=0,HC119=0),0,IF(AND(HB119=0,HC119&lt;&gt;0),COUNTIF(INDEX($I$3:$GR$79,$GY119,HB119+1):INDEX($I$3:$GR$79,$GY119,HC119),"STK")+COUNTIF(INDEX($I$3:$GR$79,$GY119,HB119+1):INDEX($I$3:$GR$79,$GY119,HC119),"SB"),IF(AND(HB119&lt;&gt;0,HC119=0),COUNTIF(INDEX($I$3:$GR$79,$GY119,HB119):INDEX($I$3:$GR$79,$GY119,HF119),"STK")+COUNTIF(INDEX($I$3:$GR$79,$GY119,HB119):INDEX($I$3:$GR$79,$GY119,HF119),"SB"),COUNTIF(INDEX($I$3:$GR$79,$GY119,HB119):INDEX($I$3:$GR$79,$GY119,HC119),"STK")+COUNTIF(INDEX($I$3:$GR$79,$GY119,HB119):INDEX($I$3:$GR$79,$GY119,HC119),"SB"))))</f>
        <v>0</v>
      </c>
      <c r="HU119" s="405">
        <f>IF(AND(HC119=0,HD119=0),0,IF(AND(HC119=0,HD119&lt;&gt;0),COUNTIF(INDEX($I$3:$GR$79,$GY119,HC119+1):INDEX($I$3:$GR$79,$GY119,HD119),"STK")+COUNTIF(INDEX($I$3:$GR$79,$GY119,HC119+1):INDEX($I$3:$GR$79,$GY119,HD119),"SB"),IF(AND(HC119&lt;&gt;0,HD119=0),COUNTIF(INDEX($I$3:$GR$79,$GY119,HC119):INDEX($I$3:$GR$79,$GY119,HF119),"STK")+COUNTIF(INDEX($I$3:$GR$79,$GY119,HC119):INDEX($I$3:$GR$79,$GY119,HF119),"SB"),COUNTIF(INDEX($I$3:$GR$79,$GY119,HC119):INDEX($I$3:$GR$79,$GY119,HD119),"STK")+COUNTIF(INDEX($I$3:$GR$79,$GY119,HC119):INDEX($I$3:$GR$79,$GY119,HD119),"SB"))))</f>
        <v>0</v>
      </c>
      <c r="HV119" s="701">
        <f>IF(AND(HD119=0,HE119=0),0,IF(AND(HD119=0,HE119&lt;&gt;0),COUNTIF(INDEX($I$3:$GR$79,$GY119,HD119+1):INDEX($I$3:$GR$79,$GY119,HE119),"STK")+COUNTIF(INDEX($I$3:$GR$79,$GY119,HD119+1):INDEX($I$3:$GR$79,$GY119,HE119),"SB"),IF(AND(HD119&lt;&gt;0,HE119=0),COUNTIF(INDEX($I$3:$GR$79,$GY119,HD119):INDEX($I$3:$GR$79,$GY119,HF119),"STK")+COUNTIF(INDEX($I$3:$GR$79,$GY119,HD119):INDEX($I$3:$GR$79,$GY119,HF119),"SB"),COUNTIF(INDEX($I$3:$GR$79,$GY119,HD119):INDEX($I$3:$GR$79,$GY119,HE119),"STK")+COUNTIF(INDEX($I$3:$GR$79,$GY119,HD119):INDEX($I$3:$GR$79,$GY119,HE119),"SB"))))</f>
        <v>0</v>
      </c>
      <c r="HW119" s="405">
        <f>IF(AND(HE119=0,GZ119=0),0,IF(AND(HE119=0,GZ119&lt;&gt;0),COUNTIF(INDEX($I$3:$GR$79,$GY119,HE119+1):INDEX($I$3:$GR$79,$GY119,GZ119),"STK")+COUNTIF(INDEX($I$3:$GR$79,$GY119,HE119+1):INDEX($I$3:$GR$79,$GY119,GZ119),"SB"),IF(AND(HE119&lt;&gt;0,GZ119=0),COUNTIF(INDEX($I$3:$GR$79,$GY119,HE119):INDEX($I$3:$GR$79,$GY119,HF119),"STK")+COUNTIF(INDEX($I$3:$GR$79,$GY119,HE119):INDEX($I$3:$GR$79,$GY119,HF119),"SB"),COUNTIF(INDEX($I$3:$GR$79,$GY119,HE119):INDEX($I$3:$GR$79,$GY119,GZ119),"STK")+COUNTIF(INDEX($I$3:$GR$79,$GY119,HE119):INDEX($I$3:$GR$79,$GY119,GZ119),"SB"))))</f>
        <v>0</v>
      </c>
      <c r="HX119" s="382">
        <f t="shared" si="60"/>
        <v>18</v>
      </c>
      <c r="HY119" s="186" t="s">
        <v>137</v>
      </c>
      <c r="HZ119" s="481">
        <f t="shared" si="66"/>
        <v>0</v>
      </c>
      <c r="IA119" s="481">
        <f t="shared" si="67"/>
        <v>51</v>
      </c>
      <c r="IB119" s="481">
        <f t="shared" si="68"/>
        <v>51</v>
      </c>
      <c r="IC119" s="481">
        <f t="shared" si="69"/>
        <v>0</v>
      </c>
      <c r="ID119" s="481">
        <f t="shared" si="70"/>
        <v>0</v>
      </c>
      <c r="IE119" s="481">
        <f t="shared" si="71"/>
        <v>0</v>
      </c>
    </row>
    <row r="120" spans="5:239" x14ac:dyDescent="0.2">
      <c r="E120" s="58"/>
      <c r="F120" s="480"/>
      <c r="G120" s="1040"/>
      <c r="H120" s="103" t="s">
        <v>124</v>
      </c>
      <c r="I120" s="229"/>
      <c r="J120" s="230"/>
      <c r="K120" s="231"/>
      <c r="N120" s="180">
        <v>13</v>
      </c>
      <c r="O120" s="140"/>
      <c r="P120" s="123">
        <v>200</v>
      </c>
      <c r="Q120" s="12"/>
      <c r="R120" s="129" t="str">
        <f t="shared" si="72"/>
        <v>V30</v>
      </c>
      <c r="S120" s="464">
        <v>618</v>
      </c>
      <c r="T120" s="417">
        <f t="shared" si="251"/>
        <v>213</v>
      </c>
      <c r="U120" s="418">
        <v>39</v>
      </c>
      <c r="V120" s="77">
        <f t="shared" si="252"/>
        <v>213</v>
      </c>
      <c r="W120" s="77">
        <f t="shared" ref="W120" si="266">IF(LEFT(W18,1)="V",$S$101,IF(ISNUMBER(W18),V120-W18,V120))</f>
        <v>213</v>
      </c>
      <c r="X120" s="77">
        <f t="shared" si="74"/>
        <v>213</v>
      </c>
      <c r="Y120" s="77">
        <f t="shared" si="75"/>
        <v>213</v>
      </c>
      <c r="Z120" s="77">
        <f t="shared" si="76"/>
        <v>212</v>
      </c>
      <c r="AA120" s="77">
        <f t="shared" si="77"/>
        <v>1200</v>
      </c>
      <c r="AB120" s="77">
        <f t="shared" si="78"/>
        <v>1200</v>
      </c>
      <c r="AC120" s="77">
        <f t="shared" si="79"/>
        <v>1200</v>
      </c>
      <c r="AD120" s="77">
        <f t="shared" si="80"/>
        <v>1200</v>
      </c>
      <c r="AE120" s="77">
        <f t="shared" si="81"/>
        <v>1200</v>
      </c>
      <c r="AF120" s="77">
        <f t="shared" si="82"/>
        <v>1200</v>
      </c>
      <c r="AG120" s="77">
        <f t="shared" si="83"/>
        <v>1177</v>
      </c>
      <c r="AH120" s="77">
        <f t="shared" si="84"/>
        <v>1154</v>
      </c>
      <c r="AI120" s="77">
        <f t="shared" si="85"/>
        <v>1131</v>
      </c>
      <c r="AJ120" s="77">
        <f t="shared" si="86"/>
        <v>1108</v>
      </c>
      <c r="AK120" s="77">
        <f t="shared" si="87"/>
        <v>1085</v>
      </c>
      <c r="AL120" s="77">
        <f t="shared" si="88"/>
        <v>1062</v>
      </c>
      <c r="AM120" s="77">
        <f t="shared" si="89"/>
        <v>1039</v>
      </c>
      <c r="AN120" s="77">
        <f t="shared" si="90"/>
        <v>1016</v>
      </c>
      <c r="AO120" s="77">
        <f t="shared" si="91"/>
        <v>993</v>
      </c>
      <c r="AP120" s="77">
        <f t="shared" si="92"/>
        <v>970</v>
      </c>
      <c r="AQ120" s="77">
        <f t="shared" si="93"/>
        <v>947</v>
      </c>
      <c r="AR120" s="77">
        <f t="shared" si="94"/>
        <v>924</v>
      </c>
      <c r="AS120" s="77">
        <f t="shared" si="95"/>
        <v>901</v>
      </c>
      <c r="AT120" s="77">
        <f t="shared" si="96"/>
        <v>878</v>
      </c>
      <c r="AU120" s="77">
        <f t="shared" si="97"/>
        <v>855</v>
      </c>
      <c r="AV120" s="77">
        <f t="shared" si="98"/>
        <v>832</v>
      </c>
      <c r="AW120" s="77">
        <f t="shared" si="99"/>
        <v>809</v>
      </c>
      <c r="AX120" s="77">
        <f t="shared" si="100"/>
        <v>786</v>
      </c>
      <c r="AY120" s="77">
        <f t="shared" si="101"/>
        <v>763</v>
      </c>
      <c r="AZ120" s="77">
        <f t="shared" si="102"/>
        <v>740</v>
      </c>
      <c r="BA120" s="77">
        <f t="shared" si="103"/>
        <v>717</v>
      </c>
      <c r="BB120" s="77">
        <f t="shared" si="104"/>
        <v>694</v>
      </c>
      <c r="BC120" s="77">
        <f t="shared" si="105"/>
        <v>671</v>
      </c>
      <c r="BD120" s="77">
        <f t="shared" si="106"/>
        <v>648</v>
      </c>
      <c r="BE120" s="77">
        <f t="shared" si="107"/>
        <v>648</v>
      </c>
      <c r="BF120" s="77">
        <f t="shared" si="108"/>
        <v>648</v>
      </c>
      <c r="BG120" s="77">
        <f t="shared" si="109"/>
        <v>648</v>
      </c>
      <c r="BH120" s="77">
        <f t="shared" si="110"/>
        <v>648</v>
      </c>
      <c r="BI120" s="77">
        <f t="shared" si="111"/>
        <v>648</v>
      </c>
      <c r="BJ120" s="77">
        <f t="shared" si="112"/>
        <v>648</v>
      </c>
      <c r="BK120" s="77">
        <f t="shared" si="113"/>
        <v>648</v>
      </c>
      <c r="BL120" s="77">
        <f t="shared" si="114"/>
        <v>648</v>
      </c>
      <c r="BM120" s="77">
        <f t="shared" si="115"/>
        <v>648</v>
      </c>
      <c r="BN120" s="77">
        <f t="shared" si="116"/>
        <v>648</v>
      </c>
      <c r="BO120" s="77">
        <f t="shared" si="117"/>
        <v>648</v>
      </c>
      <c r="BP120" s="77">
        <f t="shared" si="118"/>
        <v>648</v>
      </c>
      <c r="BQ120" s="77">
        <f t="shared" si="119"/>
        <v>625</v>
      </c>
      <c r="BR120" s="77">
        <f t="shared" si="120"/>
        <v>602</v>
      </c>
      <c r="BS120" s="77">
        <f t="shared" si="121"/>
        <v>579</v>
      </c>
      <c r="BT120" s="77">
        <f t="shared" si="122"/>
        <v>556</v>
      </c>
      <c r="BU120" s="77">
        <f t="shared" si="123"/>
        <v>533</v>
      </c>
      <c r="BV120" s="77">
        <f t="shared" si="124"/>
        <v>510</v>
      </c>
      <c r="BW120" s="77">
        <f t="shared" si="125"/>
        <v>487</v>
      </c>
      <c r="BX120" s="77">
        <f t="shared" si="126"/>
        <v>464</v>
      </c>
      <c r="BY120" s="77">
        <f t="shared" si="127"/>
        <v>441</v>
      </c>
      <c r="BZ120" s="77">
        <f t="shared" si="128"/>
        <v>418</v>
      </c>
      <c r="CA120" s="77">
        <f t="shared" si="129"/>
        <v>395</v>
      </c>
      <c r="CB120" s="77">
        <f t="shared" si="130"/>
        <v>372</v>
      </c>
      <c r="CC120" s="77">
        <f t="shared" si="131"/>
        <v>349</v>
      </c>
      <c r="CD120" s="77">
        <f t="shared" si="132"/>
        <v>326</v>
      </c>
      <c r="CE120" s="77">
        <f t="shared" si="133"/>
        <v>303</v>
      </c>
      <c r="CF120" s="77">
        <f t="shared" si="134"/>
        <v>280</v>
      </c>
      <c r="CG120" s="77">
        <f t="shared" si="135"/>
        <v>257</v>
      </c>
      <c r="CH120" s="77">
        <f t="shared" si="136"/>
        <v>234</v>
      </c>
      <c r="CI120" s="77">
        <f t="shared" si="137"/>
        <v>211</v>
      </c>
      <c r="CJ120" s="77">
        <f t="shared" si="138"/>
        <v>188</v>
      </c>
      <c r="CK120" s="77">
        <f t="shared" si="139"/>
        <v>165</v>
      </c>
      <c r="CL120" s="77">
        <f t="shared" si="140"/>
        <v>142</v>
      </c>
      <c r="CM120" s="77">
        <f t="shared" si="141"/>
        <v>119</v>
      </c>
      <c r="CN120" s="77">
        <f t="shared" si="142"/>
        <v>96</v>
      </c>
      <c r="CO120" s="77">
        <f t="shared" si="143"/>
        <v>73</v>
      </c>
      <c r="CP120" s="77">
        <f t="shared" si="144"/>
        <v>50</v>
      </c>
      <c r="CQ120" s="77">
        <f t="shared" si="145"/>
        <v>27</v>
      </c>
      <c r="CR120" s="77">
        <f t="shared" si="146"/>
        <v>4</v>
      </c>
      <c r="CS120" s="77">
        <f t="shared" si="147"/>
        <v>4</v>
      </c>
      <c r="CT120" s="77">
        <f t="shared" si="148"/>
        <v>4</v>
      </c>
      <c r="CU120" s="77">
        <f t="shared" si="149"/>
        <v>4</v>
      </c>
      <c r="CV120" s="77">
        <f t="shared" si="150"/>
        <v>4</v>
      </c>
      <c r="CW120" s="77">
        <f t="shared" si="151"/>
        <v>4</v>
      </c>
      <c r="CX120" s="77">
        <f t="shared" si="152"/>
        <v>4</v>
      </c>
      <c r="CY120" s="77">
        <f t="shared" si="153"/>
        <v>4</v>
      </c>
      <c r="CZ120" s="77">
        <f t="shared" si="154"/>
        <v>4</v>
      </c>
      <c r="DA120" s="77">
        <f t="shared" si="155"/>
        <v>4</v>
      </c>
      <c r="DB120" s="77">
        <f t="shared" si="156"/>
        <v>4</v>
      </c>
      <c r="DC120" s="77">
        <f t="shared" si="157"/>
        <v>4</v>
      </c>
      <c r="DD120" s="77">
        <f t="shared" si="158"/>
        <v>4</v>
      </c>
      <c r="DE120" s="77">
        <f t="shared" si="159"/>
        <v>4</v>
      </c>
      <c r="DF120" s="77">
        <f t="shared" si="160"/>
        <v>4</v>
      </c>
      <c r="DG120" s="77">
        <f t="shared" si="161"/>
        <v>4</v>
      </c>
      <c r="DH120" s="77">
        <f t="shared" si="162"/>
        <v>4</v>
      </c>
      <c r="DI120" s="77">
        <f t="shared" si="163"/>
        <v>4</v>
      </c>
      <c r="DJ120" s="77">
        <f t="shared" si="164"/>
        <v>4</v>
      </c>
      <c r="DK120" s="77">
        <f t="shared" si="165"/>
        <v>4</v>
      </c>
      <c r="DL120" s="77">
        <f t="shared" si="166"/>
        <v>4</v>
      </c>
      <c r="DM120" s="77">
        <f t="shared" si="167"/>
        <v>4</v>
      </c>
      <c r="DN120" s="77">
        <f t="shared" si="168"/>
        <v>4</v>
      </c>
      <c r="DO120" s="77">
        <f t="shared" si="169"/>
        <v>4</v>
      </c>
      <c r="DP120" s="77">
        <f t="shared" si="170"/>
        <v>4</v>
      </c>
      <c r="DQ120" s="77">
        <f t="shared" si="171"/>
        <v>4</v>
      </c>
      <c r="DR120" s="77">
        <f t="shared" si="172"/>
        <v>4</v>
      </c>
      <c r="DS120" s="77">
        <f t="shared" si="173"/>
        <v>4</v>
      </c>
      <c r="DT120" s="77">
        <f t="shared" si="174"/>
        <v>4</v>
      </c>
      <c r="DU120" s="77">
        <f t="shared" si="175"/>
        <v>4</v>
      </c>
      <c r="DV120" s="77">
        <f t="shared" si="176"/>
        <v>4</v>
      </c>
      <c r="DW120" s="77">
        <f t="shared" si="177"/>
        <v>4</v>
      </c>
      <c r="DX120" s="77">
        <f t="shared" si="178"/>
        <v>4</v>
      </c>
      <c r="DY120" s="77">
        <f t="shared" si="179"/>
        <v>4</v>
      </c>
      <c r="DZ120" s="77">
        <f t="shared" si="180"/>
        <v>4</v>
      </c>
      <c r="EA120" s="77">
        <f t="shared" si="181"/>
        <v>4</v>
      </c>
      <c r="EB120" s="77">
        <f t="shared" si="182"/>
        <v>4</v>
      </c>
      <c r="EC120" s="77">
        <f t="shared" si="183"/>
        <v>4</v>
      </c>
      <c r="ED120" s="77">
        <f t="shared" si="184"/>
        <v>4</v>
      </c>
      <c r="EE120" s="77">
        <f t="shared" si="185"/>
        <v>4</v>
      </c>
      <c r="EF120" s="77">
        <f t="shared" si="186"/>
        <v>4</v>
      </c>
      <c r="EG120" s="77">
        <f t="shared" si="187"/>
        <v>4</v>
      </c>
      <c r="EH120" s="77">
        <f t="shared" si="188"/>
        <v>4</v>
      </c>
      <c r="EI120" s="77">
        <f t="shared" si="189"/>
        <v>4</v>
      </c>
      <c r="EJ120" s="77">
        <f t="shared" si="190"/>
        <v>4</v>
      </c>
      <c r="EK120" s="77">
        <f t="shared" si="191"/>
        <v>4</v>
      </c>
      <c r="EL120" s="77">
        <f t="shared" si="192"/>
        <v>4</v>
      </c>
      <c r="EM120" s="77">
        <f t="shared" si="193"/>
        <v>4</v>
      </c>
      <c r="EN120" s="77">
        <f t="shared" si="194"/>
        <v>4</v>
      </c>
      <c r="EO120" s="77">
        <f t="shared" si="195"/>
        <v>4</v>
      </c>
      <c r="EP120" s="77">
        <f t="shared" si="196"/>
        <v>4</v>
      </c>
      <c r="EQ120" s="77">
        <f t="shared" si="197"/>
        <v>4</v>
      </c>
      <c r="ER120" s="77">
        <f t="shared" si="198"/>
        <v>4</v>
      </c>
      <c r="ES120" s="77">
        <f t="shared" si="199"/>
        <v>4</v>
      </c>
      <c r="ET120" s="77">
        <f t="shared" si="200"/>
        <v>4</v>
      </c>
      <c r="EU120" s="77">
        <f t="shared" si="201"/>
        <v>4</v>
      </c>
      <c r="EV120" s="77">
        <f t="shared" si="202"/>
        <v>4</v>
      </c>
      <c r="EW120" s="77">
        <f t="shared" si="203"/>
        <v>4</v>
      </c>
      <c r="EX120" s="77">
        <f t="shared" si="204"/>
        <v>4</v>
      </c>
      <c r="EY120" s="77">
        <f t="shared" si="205"/>
        <v>4</v>
      </c>
      <c r="EZ120" s="77">
        <f t="shared" si="206"/>
        <v>4</v>
      </c>
      <c r="FA120" s="77">
        <f t="shared" si="207"/>
        <v>4</v>
      </c>
      <c r="FB120" s="77">
        <f t="shared" si="208"/>
        <v>4</v>
      </c>
      <c r="FC120" s="77">
        <f t="shared" si="209"/>
        <v>4</v>
      </c>
      <c r="FD120" s="77">
        <f t="shared" si="210"/>
        <v>4</v>
      </c>
      <c r="FE120" s="77">
        <f t="shared" si="211"/>
        <v>4</v>
      </c>
      <c r="FF120" s="77">
        <f t="shared" si="212"/>
        <v>4</v>
      </c>
      <c r="FG120" s="77">
        <f t="shared" si="213"/>
        <v>4</v>
      </c>
      <c r="FH120" s="77">
        <f t="shared" si="214"/>
        <v>4</v>
      </c>
      <c r="FI120" s="77">
        <f t="shared" si="215"/>
        <v>4</v>
      </c>
      <c r="FJ120" s="77">
        <f t="shared" si="216"/>
        <v>4</v>
      </c>
      <c r="FK120" s="77">
        <f t="shared" si="217"/>
        <v>4</v>
      </c>
      <c r="FL120" s="77">
        <f t="shared" si="218"/>
        <v>4</v>
      </c>
      <c r="FM120" s="77">
        <f t="shared" si="219"/>
        <v>4</v>
      </c>
      <c r="FN120" s="77">
        <f t="shared" si="220"/>
        <v>4</v>
      </c>
      <c r="FO120" s="77">
        <f t="shared" si="221"/>
        <v>4</v>
      </c>
      <c r="FP120" s="77">
        <f t="shared" si="222"/>
        <v>4</v>
      </c>
      <c r="FQ120" s="77">
        <f t="shared" si="223"/>
        <v>4</v>
      </c>
      <c r="FR120" s="77">
        <f t="shared" si="224"/>
        <v>4</v>
      </c>
      <c r="FS120" s="77">
        <f t="shared" si="225"/>
        <v>4</v>
      </c>
      <c r="FT120" s="77">
        <f t="shared" si="226"/>
        <v>4</v>
      </c>
      <c r="FU120" s="77">
        <f t="shared" si="227"/>
        <v>4</v>
      </c>
      <c r="FV120" s="77">
        <f t="shared" si="228"/>
        <v>4</v>
      </c>
      <c r="FW120" s="77">
        <f t="shared" si="229"/>
        <v>4</v>
      </c>
      <c r="FX120" s="77">
        <f t="shared" si="230"/>
        <v>4</v>
      </c>
      <c r="FY120" s="77">
        <f t="shared" si="231"/>
        <v>4</v>
      </c>
      <c r="FZ120" s="77">
        <f t="shared" si="232"/>
        <v>4</v>
      </c>
      <c r="GA120" s="77">
        <f t="shared" si="233"/>
        <v>4</v>
      </c>
      <c r="GB120" s="77">
        <f t="shared" si="234"/>
        <v>4</v>
      </c>
      <c r="GC120" s="77">
        <f t="shared" si="235"/>
        <v>4</v>
      </c>
      <c r="GD120" s="77">
        <f t="shared" si="236"/>
        <v>4</v>
      </c>
      <c r="GE120" s="77">
        <f t="shared" si="237"/>
        <v>4</v>
      </c>
      <c r="GF120" s="77">
        <f t="shared" si="238"/>
        <v>4</v>
      </c>
      <c r="GG120" s="77">
        <f t="shared" si="239"/>
        <v>4</v>
      </c>
      <c r="GH120" s="77">
        <f t="shared" si="240"/>
        <v>4</v>
      </c>
      <c r="GI120" s="77">
        <f t="shared" si="241"/>
        <v>4</v>
      </c>
      <c r="GJ120" s="77">
        <f t="shared" si="242"/>
        <v>4</v>
      </c>
      <c r="GK120" s="77">
        <f t="shared" si="243"/>
        <v>4</v>
      </c>
      <c r="GL120" s="77">
        <f t="shared" si="244"/>
        <v>4</v>
      </c>
      <c r="GM120" s="77">
        <f t="shared" si="245"/>
        <v>4</v>
      </c>
      <c r="GN120" s="77">
        <f t="shared" si="246"/>
        <v>4</v>
      </c>
      <c r="GO120" s="77">
        <f t="shared" si="247"/>
        <v>4</v>
      </c>
      <c r="GP120" s="77">
        <f t="shared" si="248"/>
        <v>4</v>
      </c>
      <c r="GQ120" s="77">
        <f t="shared" si="249"/>
        <v>4</v>
      </c>
      <c r="GR120" s="77">
        <f t="shared" si="250"/>
        <v>4</v>
      </c>
      <c r="GS120" s="202"/>
      <c r="GY120" s="186">
        <v>30</v>
      </c>
      <c r="GZ120" s="481">
        <f>IF(COUNTIF($I32:$GR32,GZ$12)=0,0,HLOOKUP(GZ$12,$I32:$GR$87,$HO119,FALSE))</f>
        <v>0</v>
      </c>
      <c r="HA120" s="481">
        <f>IF(COUNTIF($I32:$GR32,HA$12)=0,0,HLOOKUP(HA$12,$I32:$GR$87,$HO119,FALSE))</f>
        <v>35</v>
      </c>
      <c r="HB120" s="481">
        <f>IF(COUNTIF($I32:$GR32,HB$12)=0,0,HLOOKUP(HB$12,$I32:$GR$87,$HO119,FALSE))</f>
        <v>92</v>
      </c>
      <c r="HC120" s="481">
        <f>IF(COUNTIF($I32:$GR32,HC$12)=0,0,HLOOKUP(HC$12,$I32:$GR$87,$HO119,FALSE))</f>
        <v>155</v>
      </c>
      <c r="HD120" s="481">
        <f>IF(COUNTIF($I32:$GR32,HD$12)=0,0,HLOOKUP(HD$12,$I32:$GR$87,$HO119,FALSE))</f>
        <v>0</v>
      </c>
      <c r="HE120" s="481">
        <f>IF(COUNTIF($I32:$GR32,HE$12)=0,0,HLOOKUP(HE$12,$I32:$GR$87,$HO119,FALSE))</f>
        <v>0</v>
      </c>
      <c r="HF120" s="481">
        <f>IF(COUNTIF($I32:$GR32,"X")=0,0,HLOOKUP("X",$I32:$GR$87,$HO119,FALSE))</f>
        <v>189</v>
      </c>
      <c r="HG120" s="381"/>
      <c r="HH120" s="186" t="s">
        <v>138</v>
      </c>
      <c r="HI120" s="481">
        <f>IF(GZ120=0,0,IF(AND(GZ120&lt;&gt;0,HA120=0),SUM(INDEX($I32:$GR32,1,GZ120):INDEX($I32:$GR32,1,$HF120)),SUM(INDEX($I32:$GR32,1,GZ120):INDEX($I32:$GR32,1,HA120))))</f>
        <v>0</v>
      </c>
      <c r="HJ120" s="481">
        <f>IF(HA120=0,0,IF(AND(HA120&lt;&gt;0,HB120=0),SUM(INDEX($I32:$GR32,1,HA120):INDEX($I32:$GR32,1,$HF120)),SUM(INDEX($I32:$GR32,1,HA120):INDEX($I32:$GR32,1,HB120))))</f>
        <v>1174</v>
      </c>
      <c r="HK120" s="481">
        <f>IF(HB120=0,0,IF(AND(HB120&lt;&gt;0,HC120=0),SUM(INDEX($I32:$GR32,1,HB120):INDEX($I32:$GR32,1,$HF120)),SUM(INDEX($I32:$GR32,1,HB120):INDEX($I32:$GR32,1,HC120))))</f>
        <v>916</v>
      </c>
      <c r="HL120" s="481">
        <f>IF(HC120=0,0,IF(AND(HC120&lt;&gt;0,HD120=0),SUM(INDEX($I32:$GR32,1,HC120):INDEX($I32:$GR32,1,$HF120)),SUM(INDEX($I32:$GR32,1,HC120):INDEX($I32:$GR32,1,HD120))))</f>
        <v>644</v>
      </c>
      <c r="HM120" s="481">
        <f>IF(HD120=0,0,IF(AND(HD120&lt;&gt;0,HE120=0),SUM(INDEX($I32:$GR32,1,HD120):INDEX($I32:$GR32,1,$HF120)),SUM(INDEX($I32:$GR32,1,HD120):INDEX($I32:$GR32,1,HE120))))</f>
        <v>0</v>
      </c>
      <c r="HN120" s="481">
        <f>IF(HE120=0,0,IF(AND(HE120&lt;&gt;0,GZ120=0),SUM(INDEX($I32:$GR32,1,HE120):INDEX($I32:$GR32,1,$HF120)),SUM(INDEX($I32:$GR32,1,HE120):INDEX($I32:$GR32,1,GZ120))))</f>
        <v>0</v>
      </c>
      <c r="HO120" s="186">
        <v>55</v>
      </c>
      <c r="HP120" s="381"/>
      <c r="HQ120" s="521" t="s">
        <v>138</v>
      </c>
      <c r="HR120" s="435">
        <f>IF(AND(GZ120=0,HA120=0),0,IF(AND(GZ120=0,HA120&lt;&gt;0),COUNTIF(INDEX($I$3:$GR$79,$GY120,GZ120+1):INDEX($I$3:$GR$79,$GY120,HA120),"STK")+COUNTIF(INDEX($I$3:$GR$79,$GY120,GZ120+1):INDEX($I$3:$GR$79,$GY120,HA120),"SB"),IF(AND(GZ120&lt;&gt;0,HA120=0),COUNTIF(INDEX($I$3:$GR$79,$GY120,GZ120):INDEX($I$3:$GR$79,$GY120,HF120),"STK")+COUNTIF(INDEX($I$3:$GR$79,$GY120,GZ120):INDEX($I$3:$GR$79,$GY120,HF120),"SB"),COUNTIF(INDEX($I$3:$GR$79,$GY120,GZ120):INDEX($I$3:$GR$79,$GY120,HA120),"STK")+COUNTIF(INDEX($I$3:$GR$79,$GY120,GZ120):INDEX($I$3:$GR$79,$GY120,HA120),"SB"))))</f>
        <v>17</v>
      </c>
      <c r="HS120" s="405">
        <f>IF(AND(HA120=0,HB120=0),0,IF(AND(HA120=0,HB120&lt;&gt;0),COUNTIF(INDEX($I$3:$GR$79,$GY120,HA120+1):INDEX($I$3:$GR$79,$GY120,HB120),"STK")+COUNTIF(INDEX($I$3:$GR$79,$GY120,HA120+1):INDEX($I$3:$GR$79,$GY120,HB120),"SB"),IF(AND(HA120&lt;&gt;0,HB120=0),COUNTIF(INDEX($I$3:$GR$79,$GY120,HA120):INDEX($I$3:$GR$79,$GY120,HF120),"STK")+COUNTIF(INDEX($I$3:$GR$79,$GY120,HA120):INDEX($I$3:$GR$79,$GY120,HF120),"SB"),COUNTIF(INDEX($I$3:$GR$79,$GY120,HA120):INDEX($I$3:$GR$79,$GY120,HB120),"STK")+COUNTIF(INDEX($I$3:$GR$79,$GY120,HA120):INDEX($I$3:$GR$79,$GY120,HB120),"SB"))))</f>
        <v>7</v>
      </c>
      <c r="HT120" s="406">
        <f>IF(AND(HB120=0,HC120=0),0,IF(AND(HB120=0,HC120&lt;&gt;0),COUNTIF(INDEX($I$3:$GR$79,$GY120,HB120+1):INDEX($I$3:$GR$79,$GY120,HC120),"STK")+COUNTIF(INDEX($I$3:$GR$79,$GY120,HB120+1):INDEX($I$3:$GR$79,$GY120,HC120),"SB"),IF(AND(HB120&lt;&gt;0,HC120=0),COUNTIF(INDEX($I$3:$GR$79,$GY120,HB120):INDEX($I$3:$GR$79,$GY120,HF120),"STK")+COUNTIF(INDEX($I$3:$GR$79,$GY120,HB120):INDEX($I$3:$GR$79,$GY120,HF120),"SB"),COUNTIF(INDEX($I$3:$GR$79,$GY120,HB120):INDEX($I$3:$GR$79,$GY120,HC120),"STK")+COUNTIF(INDEX($I$3:$GR$79,$GY120,HB120):INDEX($I$3:$GR$79,$GY120,HC120),"SB"))))</f>
        <v>0</v>
      </c>
      <c r="HU120" s="405">
        <f>IF(AND(HC120=0,HD120=0),0,IF(AND(HC120=0,HD120&lt;&gt;0),COUNTIF(INDEX($I$3:$GR$79,$GY120,HC120+1):INDEX($I$3:$GR$79,$GY120,HD120),"STK")+COUNTIF(INDEX($I$3:$GR$79,$GY120,HC120+1):INDEX($I$3:$GR$79,$GY120,HD120),"SB"),IF(AND(HC120&lt;&gt;0,HD120=0),COUNTIF(INDEX($I$3:$GR$79,$GY120,HC120):INDEX($I$3:$GR$79,$GY120,HF120),"STK")+COUNTIF(INDEX($I$3:$GR$79,$GY120,HC120):INDEX($I$3:$GR$79,$GY120,HF120),"SB"),COUNTIF(INDEX($I$3:$GR$79,$GY120,HC120):INDEX($I$3:$GR$79,$GY120,HD120),"STK")+COUNTIF(INDEX($I$3:$GR$79,$GY120,HC120):INDEX($I$3:$GR$79,$GY120,HD120),"SB"))))</f>
        <v>0</v>
      </c>
      <c r="HV120" s="701">
        <f>IF(AND(HD120=0,HE120=0),0,IF(AND(HD120=0,HE120&lt;&gt;0),COUNTIF(INDEX($I$3:$GR$79,$GY120,HD120+1):INDEX($I$3:$GR$79,$GY120,HE120),"STK")+COUNTIF(INDEX($I$3:$GR$79,$GY120,HD120+1):INDEX($I$3:$GR$79,$GY120,HE120),"SB"),IF(AND(HD120&lt;&gt;0,HE120=0),COUNTIF(INDEX($I$3:$GR$79,$GY120,HD120):INDEX($I$3:$GR$79,$GY120,HF120),"STK")+COUNTIF(INDEX($I$3:$GR$79,$GY120,HD120):INDEX($I$3:$GR$79,$GY120,HF120),"SB"),COUNTIF(INDEX($I$3:$GR$79,$GY120,HD120):INDEX($I$3:$GR$79,$GY120,HE120),"STK")+COUNTIF(INDEX($I$3:$GR$79,$GY120,HD120):INDEX($I$3:$GR$79,$GY120,HE120),"SB"))))</f>
        <v>0</v>
      </c>
      <c r="HW120" s="405">
        <f>IF(AND(HE120=0,GZ120=0),0,IF(AND(HE120=0,GZ120&lt;&gt;0),COUNTIF(INDEX($I$3:$GR$79,$GY120,HE120+1):INDEX($I$3:$GR$79,$GY120,GZ120),"STK")+COUNTIF(INDEX($I$3:$GR$79,$GY120,HE120+1):INDEX($I$3:$GR$79,$GY120,GZ120),"SB"),IF(AND(HE120&lt;&gt;0,GZ120=0),COUNTIF(INDEX($I$3:$GR$79,$GY120,HE120):INDEX($I$3:$GR$79,$GY120,HF120),"STK")+COUNTIF(INDEX($I$3:$GR$79,$GY120,HE120):INDEX($I$3:$GR$79,$GY120,HF120),"SB"),COUNTIF(INDEX($I$3:$GR$79,$GY120,HE120):INDEX($I$3:$GR$79,$GY120,GZ120),"STK")+COUNTIF(INDEX($I$3:$GR$79,$GY120,HE120):INDEX($I$3:$GR$79,$GY120,GZ120),"SB"))))</f>
        <v>0</v>
      </c>
      <c r="HX120" s="382">
        <f t="shared" si="60"/>
        <v>24</v>
      </c>
      <c r="HY120" s="186" t="s">
        <v>138</v>
      </c>
      <c r="HZ120" s="481">
        <f t="shared" si="66"/>
        <v>0</v>
      </c>
      <c r="IA120" s="481">
        <f t="shared" si="67"/>
        <v>45</v>
      </c>
      <c r="IB120" s="481">
        <f t="shared" si="68"/>
        <v>58</v>
      </c>
      <c r="IC120" s="481">
        <f t="shared" si="69"/>
        <v>29</v>
      </c>
      <c r="ID120" s="481">
        <f t="shared" si="70"/>
        <v>0</v>
      </c>
      <c r="IE120" s="481">
        <f t="shared" si="71"/>
        <v>0</v>
      </c>
    </row>
    <row r="121" spans="5:239" x14ac:dyDescent="0.2">
      <c r="E121" s="58"/>
      <c r="F121" s="480"/>
      <c r="G121" s="1040"/>
      <c r="H121" s="103" t="s">
        <v>125</v>
      </c>
      <c r="I121" s="229"/>
      <c r="J121" s="230"/>
      <c r="K121" s="231"/>
      <c r="N121" s="180">
        <v>308</v>
      </c>
      <c r="O121" s="140"/>
      <c r="P121" s="123">
        <v>200</v>
      </c>
      <c r="Q121" s="12"/>
      <c r="R121" s="141" t="str">
        <f t="shared" si="72"/>
        <v>V10</v>
      </c>
      <c r="S121" s="464">
        <v>620</v>
      </c>
      <c r="T121" s="417">
        <f t="shared" si="251"/>
        <v>508</v>
      </c>
      <c r="U121" s="418">
        <v>329</v>
      </c>
      <c r="V121" s="77">
        <f t="shared" si="252"/>
        <v>508</v>
      </c>
      <c r="W121" s="77">
        <f t="shared" ref="W121" si="267">IF(LEFT(W19,1)="V",$S$101,IF(ISNUMBER(W19),V121-W19,V121))</f>
        <v>456</v>
      </c>
      <c r="X121" s="77">
        <f t="shared" si="74"/>
        <v>410</v>
      </c>
      <c r="Y121" s="77">
        <f t="shared" si="75"/>
        <v>388</v>
      </c>
      <c r="Z121" s="77">
        <f t="shared" si="76"/>
        <v>367</v>
      </c>
      <c r="AA121" s="77">
        <f t="shared" si="77"/>
        <v>351</v>
      </c>
      <c r="AB121" s="77">
        <f t="shared" si="78"/>
        <v>329</v>
      </c>
      <c r="AC121" s="77">
        <f t="shared" si="79"/>
        <v>315</v>
      </c>
      <c r="AD121" s="77">
        <f t="shared" si="80"/>
        <v>276</v>
      </c>
      <c r="AE121" s="77">
        <f t="shared" si="81"/>
        <v>253</v>
      </c>
      <c r="AF121" s="77">
        <f t="shared" si="82"/>
        <v>230</v>
      </c>
      <c r="AG121" s="77">
        <f t="shared" si="83"/>
        <v>1200</v>
      </c>
      <c r="AH121" s="77">
        <f t="shared" si="84"/>
        <v>1200</v>
      </c>
      <c r="AI121" s="77">
        <f t="shared" si="85"/>
        <v>1200</v>
      </c>
      <c r="AJ121" s="77">
        <f t="shared" si="86"/>
        <v>1200</v>
      </c>
      <c r="AK121" s="77">
        <f t="shared" si="87"/>
        <v>1200</v>
      </c>
      <c r="AL121" s="77">
        <f t="shared" si="88"/>
        <v>1200</v>
      </c>
      <c r="AM121" s="77">
        <f t="shared" si="89"/>
        <v>1177</v>
      </c>
      <c r="AN121" s="77">
        <f t="shared" si="90"/>
        <v>1154</v>
      </c>
      <c r="AO121" s="77">
        <f t="shared" si="91"/>
        <v>1131</v>
      </c>
      <c r="AP121" s="77">
        <f t="shared" si="92"/>
        <v>1131</v>
      </c>
      <c r="AQ121" s="77">
        <f t="shared" si="93"/>
        <v>1131</v>
      </c>
      <c r="AR121" s="77">
        <f t="shared" si="94"/>
        <v>1108</v>
      </c>
      <c r="AS121" s="77">
        <f t="shared" si="95"/>
        <v>1085</v>
      </c>
      <c r="AT121" s="77">
        <f t="shared" si="96"/>
        <v>1062</v>
      </c>
      <c r="AU121" s="77">
        <f t="shared" si="97"/>
        <v>1039</v>
      </c>
      <c r="AV121" s="77">
        <f t="shared" si="98"/>
        <v>1016</v>
      </c>
      <c r="AW121" s="77">
        <f t="shared" si="99"/>
        <v>993</v>
      </c>
      <c r="AX121" s="77">
        <f t="shared" si="100"/>
        <v>970</v>
      </c>
      <c r="AY121" s="77">
        <f t="shared" si="101"/>
        <v>947</v>
      </c>
      <c r="AZ121" s="77">
        <f t="shared" si="102"/>
        <v>924</v>
      </c>
      <c r="BA121" s="77">
        <f t="shared" si="103"/>
        <v>901</v>
      </c>
      <c r="BB121" s="77">
        <f t="shared" si="104"/>
        <v>878</v>
      </c>
      <c r="BC121" s="77">
        <f t="shared" si="105"/>
        <v>855</v>
      </c>
      <c r="BD121" s="77">
        <f t="shared" si="106"/>
        <v>832</v>
      </c>
      <c r="BE121" s="77">
        <f t="shared" si="107"/>
        <v>809</v>
      </c>
      <c r="BF121" s="77">
        <f t="shared" si="108"/>
        <v>786</v>
      </c>
      <c r="BG121" s="77">
        <f t="shared" si="109"/>
        <v>763</v>
      </c>
      <c r="BH121" s="77">
        <f t="shared" si="110"/>
        <v>740</v>
      </c>
      <c r="BI121" s="77">
        <f t="shared" si="111"/>
        <v>717</v>
      </c>
      <c r="BJ121" s="77">
        <f t="shared" si="112"/>
        <v>694</v>
      </c>
      <c r="BK121" s="77">
        <f t="shared" si="113"/>
        <v>671</v>
      </c>
      <c r="BL121" s="77">
        <f t="shared" si="114"/>
        <v>648</v>
      </c>
      <c r="BM121" s="77">
        <f t="shared" si="115"/>
        <v>625</v>
      </c>
      <c r="BN121" s="77">
        <f t="shared" si="116"/>
        <v>602</v>
      </c>
      <c r="BO121" s="77">
        <f t="shared" si="117"/>
        <v>579</v>
      </c>
      <c r="BP121" s="77">
        <f t="shared" si="118"/>
        <v>556</v>
      </c>
      <c r="BQ121" s="77">
        <f t="shared" si="119"/>
        <v>533</v>
      </c>
      <c r="BR121" s="77">
        <f t="shared" si="120"/>
        <v>510</v>
      </c>
      <c r="BS121" s="77">
        <f t="shared" si="121"/>
        <v>487</v>
      </c>
      <c r="BT121" s="77">
        <f t="shared" si="122"/>
        <v>487</v>
      </c>
      <c r="BU121" s="77">
        <f t="shared" si="123"/>
        <v>487</v>
      </c>
      <c r="BV121" s="77">
        <f t="shared" si="124"/>
        <v>487</v>
      </c>
      <c r="BW121" s="77">
        <f t="shared" si="125"/>
        <v>487</v>
      </c>
      <c r="BX121" s="77">
        <f t="shared" si="126"/>
        <v>487</v>
      </c>
      <c r="BY121" s="77">
        <f t="shared" si="127"/>
        <v>487</v>
      </c>
      <c r="BZ121" s="77">
        <f t="shared" si="128"/>
        <v>487</v>
      </c>
      <c r="CA121" s="77">
        <f t="shared" si="129"/>
        <v>487</v>
      </c>
      <c r="CB121" s="77">
        <f t="shared" si="130"/>
        <v>487</v>
      </c>
      <c r="CC121" s="77">
        <f t="shared" si="131"/>
        <v>487</v>
      </c>
      <c r="CD121" s="77">
        <f t="shared" si="132"/>
        <v>487</v>
      </c>
      <c r="CE121" s="77">
        <f t="shared" si="133"/>
        <v>487</v>
      </c>
      <c r="CF121" s="77">
        <f t="shared" si="134"/>
        <v>487</v>
      </c>
      <c r="CG121" s="77">
        <f t="shared" si="135"/>
        <v>487</v>
      </c>
      <c r="CH121" s="77">
        <f t="shared" si="136"/>
        <v>487</v>
      </c>
      <c r="CI121" s="77">
        <f t="shared" si="137"/>
        <v>487</v>
      </c>
      <c r="CJ121" s="77">
        <f t="shared" si="138"/>
        <v>487</v>
      </c>
      <c r="CK121" s="77">
        <f t="shared" si="139"/>
        <v>487</v>
      </c>
      <c r="CL121" s="77">
        <f t="shared" si="140"/>
        <v>487</v>
      </c>
      <c r="CM121" s="77">
        <f t="shared" si="141"/>
        <v>487</v>
      </c>
      <c r="CN121" s="77">
        <f t="shared" si="142"/>
        <v>487</v>
      </c>
      <c r="CO121" s="77">
        <f t="shared" si="143"/>
        <v>487</v>
      </c>
      <c r="CP121" s="77">
        <f t="shared" si="144"/>
        <v>487</v>
      </c>
      <c r="CQ121" s="77">
        <f t="shared" si="145"/>
        <v>464</v>
      </c>
      <c r="CR121" s="77">
        <f t="shared" si="146"/>
        <v>441</v>
      </c>
      <c r="CS121" s="77">
        <f t="shared" si="147"/>
        <v>418</v>
      </c>
      <c r="CT121" s="77">
        <f t="shared" si="148"/>
        <v>395</v>
      </c>
      <c r="CU121" s="77">
        <f t="shared" si="149"/>
        <v>372</v>
      </c>
      <c r="CV121" s="77">
        <f t="shared" si="150"/>
        <v>349</v>
      </c>
      <c r="CW121" s="77">
        <f t="shared" si="151"/>
        <v>326</v>
      </c>
      <c r="CX121" s="77">
        <f t="shared" si="152"/>
        <v>303</v>
      </c>
      <c r="CY121" s="77">
        <f t="shared" si="153"/>
        <v>280</v>
      </c>
      <c r="CZ121" s="77">
        <f t="shared" si="154"/>
        <v>257</v>
      </c>
      <c r="DA121" s="77">
        <f t="shared" si="155"/>
        <v>234</v>
      </c>
      <c r="DB121" s="77">
        <f t="shared" si="156"/>
        <v>211</v>
      </c>
      <c r="DC121" s="77">
        <f t="shared" si="157"/>
        <v>188</v>
      </c>
      <c r="DD121" s="77">
        <f t="shared" si="158"/>
        <v>165</v>
      </c>
      <c r="DE121" s="77">
        <f t="shared" si="159"/>
        <v>142</v>
      </c>
      <c r="DF121" s="77">
        <f t="shared" si="160"/>
        <v>119</v>
      </c>
      <c r="DG121" s="77">
        <f t="shared" si="161"/>
        <v>96</v>
      </c>
      <c r="DH121" s="77">
        <f t="shared" si="162"/>
        <v>73</v>
      </c>
      <c r="DI121" s="77">
        <f t="shared" si="163"/>
        <v>50</v>
      </c>
      <c r="DJ121" s="77">
        <f t="shared" si="164"/>
        <v>27</v>
      </c>
      <c r="DK121" s="77">
        <f t="shared" si="165"/>
        <v>27</v>
      </c>
      <c r="DL121" s="77">
        <f t="shared" si="166"/>
        <v>27</v>
      </c>
      <c r="DM121" s="77">
        <f t="shared" si="167"/>
        <v>27</v>
      </c>
      <c r="DN121" s="77">
        <f t="shared" si="168"/>
        <v>27</v>
      </c>
      <c r="DO121" s="77">
        <f t="shared" si="169"/>
        <v>27</v>
      </c>
      <c r="DP121" s="77">
        <f t="shared" si="170"/>
        <v>27</v>
      </c>
      <c r="DQ121" s="77">
        <f t="shared" si="171"/>
        <v>27</v>
      </c>
      <c r="DR121" s="77">
        <f t="shared" si="172"/>
        <v>27</v>
      </c>
      <c r="DS121" s="77">
        <f t="shared" si="173"/>
        <v>27</v>
      </c>
      <c r="DT121" s="77">
        <f t="shared" si="174"/>
        <v>27</v>
      </c>
      <c r="DU121" s="77">
        <f t="shared" si="175"/>
        <v>27</v>
      </c>
      <c r="DV121" s="77">
        <f t="shared" si="176"/>
        <v>27</v>
      </c>
      <c r="DW121" s="77">
        <f t="shared" si="177"/>
        <v>27</v>
      </c>
      <c r="DX121" s="77">
        <f t="shared" si="178"/>
        <v>27</v>
      </c>
      <c r="DY121" s="77">
        <f t="shared" si="179"/>
        <v>27</v>
      </c>
      <c r="DZ121" s="77">
        <f t="shared" si="180"/>
        <v>27</v>
      </c>
      <c r="EA121" s="77">
        <f t="shared" si="181"/>
        <v>27</v>
      </c>
      <c r="EB121" s="77">
        <f t="shared" si="182"/>
        <v>27</v>
      </c>
      <c r="EC121" s="77">
        <f t="shared" si="183"/>
        <v>27</v>
      </c>
      <c r="ED121" s="77">
        <f t="shared" si="184"/>
        <v>27</v>
      </c>
      <c r="EE121" s="77">
        <f t="shared" si="185"/>
        <v>27</v>
      </c>
      <c r="EF121" s="77">
        <f t="shared" si="186"/>
        <v>27</v>
      </c>
      <c r="EG121" s="77">
        <f t="shared" si="187"/>
        <v>27</v>
      </c>
      <c r="EH121" s="77">
        <f t="shared" si="188"/>
        <v>27</v>
      </c>
      <c r="EI121" s="77">
        <f t="shared" si="189"/>
        <v>27</v>
      </c>
      <c r="EJ121" s="77">
        <f t="shared" si="190"/>
        <v>27</v>
      </c>
      <c r="EK121" s="77">
        <f t="shared" si="191"/>
        <v>27</v>
      </c>
      <c r="EL121" s="77">
        <f t="shared" si="192"/>
        <v>27</v>
      </c>
      <c r="EM121" s="77">
        <f t="shared" si="193"/>
        <v>27</v>
      </c>
      <c r="EN121" s="77">
        <f t="shared" si="194"/>
        <v>27</v>
      </c>
      <c r="EO121" s="77">
        <f t="shared" si="195"/>
        <v>27</v>
      </c>
      <c r="EP121" s="77">
        <f t="shared" si="196"/>
        <v>27</v>
      </c>
      <c r="EQ121" s="77">
        <f t="shared" si="197"/>
        <v>27</v>
      </c>
      <c r="ER121" s="77">
        <f t="shared" si="198"/>
        <v>27</v>
      </c>
      <c r="ES121" s="77">
        <f t="shared" si="199"/>
        <v>27</v>
      </c>
      <c r="ET121" s="77">
        <f t="shared" si="200"/>
        <v>27</v>
      </c>
      <c r="EU121" s="77">
        <f t="shared" si="201"/>
        <v>27</v>
      </c>
      <c r="EV121" s="77">
        <f t="shared" si="202"/>
        <v>27</v>
      </c>
      <c r="EW121" s="77">
        <f t="shared" si="203"/>
        <v>27</v>
      </c>
      <c r="EX121" s="77">
        <f t="shared" si="204"/>
        <v>27</v>
      </c>
      <c r="EY121" s="77">
        <f t="shared" si="205"/>
        <v>27</v>
      </c>
      <c r="EZ121" s="77">
        <f t="shared" si="206"/>
        <v>27</v>
      </c>
      <c r="FA121" s="77">
        <f t="shared" si="207"/>
        <v>27</v>
      </c>
      <c r="FB121" s="77">
        <f t="shared" si="208"/>
        <v>27</v>
      </c>
      <c r="FC121" s="77">
        <f t="shared" si="209"/>
        <v>27</v>
      </c>
      <c r="FD121" s="77">
        <f t="shared" si="210"/>
        <v>27</v>
      </c>
      <c r="FE121" s="77">
        <f t="shared" si="211"/>
        <v>27</v>
      </c>
      <c r="FF121" s="77">
        <f t="shared" si="212"/>
        <v>27</v>
      </c>
      <c r="FG121" s="77">
        <f t="shared" si="213"/>
        <v>27</v>
      </c>
      <c r="FH121" s="77">
        <f t="shared" si="214"/>
        <v>27</v>
      </c>
      <c r="FI121" s="77">
        <f t="shared" si="215"/>
        <v>27</v>
      </c>
      <c r="FJ121" s="77">
        <f t="shared" si="216"/>
        <v>27</v>
      </c>
      <c r="FK121" s="77">
        <f t="shared" si="217"/>
        <v>27</v>
      </c>
      <c r="FL121" s="77">
        <f t="shared" si="218"/>
        <v>27</v>
      </c>
      <c r="FM121" s="77">
        <f t="shared" si="219"/>
        <v>27</v>
      </c>
      <c r="FN121" s="77">
        <f t="shared" si="220"/>
        <v>27</v>
      </c>
      <c r="FO121" s="77">
        <f t="shared" si="221"/>
        <v>27</v>
      </c>
      <c r="FP121" s="77">
        <f t="shared" si="222"/>
        <v>27</v>
      </c>
      <c r="FQ121" s="77">
        <f t="shared" si="223"/>
        <v>27</v>
      </c>
      <c r="FR121" s="77">
        <f t="shared" si="224"/>
        <v>27</v>
      </c>
      <c r="FS121" s="77">
        <f t="shared" si="225"/>
        <v>27</v>
      </c>
      <c r="FT121" s="77">
        <f t="shared" si="226"/>
        <v>27</v>
      </c>
      <c r="FU121" s="77">
        <f t="shared" si="227"/>
        <v>27</v>
      </c>
      <c r="FV121" s="77">
        <f t="shared" si="228"/>
        <v>27</v>
      </c>
      <c r="FW121" s="77">
        <f t="shared" si="229"/>
        <v>27</v>
      </c>
      <c r="FX121" s="77">
        <f t="shared" si="230"/>
        <v>27</v>
      </c>
      <c r="FY121" s="77">
        <f t="shared" si="231"/>
        <v>27</v>
      </c>
      <c r="FZ121" s="77">
        <f t="shared" si="232"/>
        <v>27</v>
      </c>
      <c r="GA121" s="77">
        <f t="shared" si="233"/>
        <v>27</v>
      </c>
      <c r="GB121" s="77">
        <f t="shared" si="234"/>
        <v>27</v>
      </c>
      <c r="GC121" s="77">
        <f t="shared" si="235"/>
        <v>27</v>
      </c>
      <c r="GD121" s="77">
        <f t="shared" si="236"/>
        <v>27</v>
      </c>
      <c r="GE121" s="77">
        <f t="shared" si="237"/>
        <v>27</v>
      </c>
      <c r="GF121" s="77">
        <f t="shared" si="238"/>
        <v>27</v>
      </c>
      <c r="GG121" s="77">
        <f t="shared" si="239"/>
        <v>27</v>
      </c>
      <c r="GH121" s="77">
        <f t="shared" si="240"/>
        <v>27</v>
      </c>
      <c r="GI121" s="77">
        <f t="shared" si="241"/>
        <v>27</v>
      </c>
      <c r="GJ121" s="77">
        <f t="shared" si="242"/>
        <v>27</v>
      </c>
      <c r="GK121" s="77">
        <f t="shared" si="243"/>
        <v>27</v>
      </c>
      <c r="GL121" s="77">
        <f t="shared" si="244"/>
        <v>27</v>
      </c>
      <c r="GM121" s="77">
        <f t="shared" si="245"/>
        <v>27</v>
      </c>
      <c r="GN121" s="77">
        <f t="shared" si="246"/>
        <v>27</v>
      </c>
      <c r="GO121" s="77">
        <f t="shared" si="247"/>
        <v>27</v>
      </c>
      <c r="GP121" s="77">
        <f t="shared" si="248"/>
        <v>27</v>
      </c>
      <c r="GQ121" s="77">
        <f t="shared" si="249"/>
        <v>27</v>
      </c>
      <c r="GR121" s="77">
        <f t="shared" si="250"/>
        <v>27</v>
      </c>
      <c r="GS121" s="202"/>
      <c r="GY121" s="186">
        <v>31</v>
      </c>
      <c r="GZ121" s="481">
        <f>IF(COUNTIF($I33:$GR33,GZ$12)=0,0,HLOOKUP(GZ$12,$I33:$GR$87,$HO120,FALSE))</f>
        <v>0</v>
      </c>
      <c r="HA121" s="481">
        <f>IF(COUNTIF($I33:$GR33,HA$12)=0,0,HLOOKUP(HA$12,$I33:$GR$87,$HO120,FALSE))</f>
        <v>33</v>
      </c>
      <c r="HB121" s="481">
        <f>IF(COUNTIF($I33:$GR33,HB$12)=0,0,HLOOKUP(HB$12,$I33:$GR$87,$HO120,FALSE))</f>
        <v>92</v>
      </c>
      <c r="HC121" s="481">
        <f>IF(COUNTIF($I33:$GR33,HC$12)=0,0,HLOOKUP(HC$12,$I33:$GR$87,$HO120,FALSE))</f>
        <v>153</v>
      </c>
      <c r="HD121" s="481">
        <f>IF(COUNTIF($I33:$GR33,HD$12)=0,0,HLOOKUP(HD$12,$I33:$GR$87,$HO120,FALSE))</f>
        <v>0</v>
      </c>
      <c r="HE121" s="481">
        <f>IF(COUNTIF($I33:$GR33,HE$12)=0,0,HLOOKUP(HE$12,$I33:$GR$87,$HO120,FALSE))</f>
        <v>0</v>
      </c>
      <c r="HF121" s="481">
        <f>IF(COUNTIF($I33:$GR33,"X")=0,0,HLOOKUP("X",$I33:$GR$87,$HO120,FALSE))</f>
        <v>189</v>
      </c>
      <c r="HG121" s="381"/>
      <c r="HH121" s="186" t="s">
        <v>139</v>
      </c>
      <c r="HI121" s="481">
        <f>IF(GZ121=0,0,IF(AND(GZ121&lt;&gt;0,HA121=0),SUM(INDEX($I33:$GR33,1,GZ121):INDEX($I33:$GR33,1,$HF121)),SUM(INDEX($I33:$GR33,1,GZ121):INDEX($I33:$GR33,1,HA121))))</f>
        <v>0</v>
      </c>
      <c r="HJ121" s="481">
        <f>IF(HA121=0,0,IF(AND(HA121&lt;&gt;0,HB121=0),SUM(INDEX($I33:$GR33,1,HA121):INDEX($I33:$GR33,1,$HF121)),SUM(INDEX($I33:$GR33,1,HA121):INDEX($I33:$GR33,1,HB121))))</f>
        <v>1151</v>
      </c>
      <c r="HK121" s="481">
        <f>IF(HB121=0,0,IF(AND(HB121&lt;&gt;0,HC121=0),SUM(INDEX($I33:$GR33,1,HB121):INDEX($I33:$GR33,1,$HF121)),SUM(INDEX($I33:$GR33,1,HB121):INDEX($I33:$GR33,1,HC121))))</f>
        <v>884</v>
      </c>
      <c r="HL121" s="481">
        <f>IF(HC121=0,0,IF(AND(HC121&lt;&gt;0,HD121=0),SUM(INDEX($I33:$GR33,1,HC121):INDEX($I33:$GR33,1,$HF121)),SUM(INDEX($I33:$GR33,1,HC121):INDEX($I33:$GR33,1,HD121))))</f>
        <v>690</v>
      </c>
      <c r="HM121" s="481">
        <f>IF(HD121=0,0,IF(AND(HD121&lt;&gt;0,HE121=0),SUM(INDEX($I33:$GR33,1,HD121):INDEX($I33:$GR33,1,$HF121)),SUM(INDEX($I33:$GR33,1,HD121):INDEX($I33:$GR33,1,HE121))))</f>
        <v>0</v>
      </c>
      <c r="HN121" s="481">
        <f>IF(HE121=0,0,IF(AND(HE121&lt;&gt;0,GZ121=0),SUM(INDEX($I33:$GR33,1,HE121):INDEX($I33:$GR33,1,$HF121)),SUM(INDEX($I33:$GR33,1,HE121):INDEX($I33:$GR33,1,GZ121))))</f>
        <v>0</v>
      </c>
      <c r="HO121" s="186">
        <v>54</v>
      </c>
      <c r="HP121" s="381"/>
      <c r="HQ121" s="521" t="s">
        <v>139</v>
      </c>
      <c r="HR121" s="435">
        <f>IF(AND(GZ121=0,HA121=0),0,IF(AND(GZ121=0,HA121&lt;&gt;0),COUNTIF(INDEX($I$3:$GR$79,$GY121,GZ121+1):INDEX($I$3:$GR$79,$GY121,HA121),"STK")+COUNTIF(INDEX($I$3:$GR$79,$GY121,GZ121+1):INDEX($I$3:$GR$79,$GY121,HA121),"SB"),IF(AND(GZ121&lt;&gt;0,HA121=0),COUNTIF(INDEX($I$3:$GR$79,$GY121,GZ121):INDEX($I$3:$GR$79,$GY121,HF121),"STK")+COUNTIF(INDEX($I$3:$GR$79,$GY121,GZ121):INDEX($I$3:$GR$79,$GY121,HF121),"SB"),COUNTIF(INDEX($I$3:$GR$79,$GY121,GZ121):INDEX($I$3:$GR$79,$GY121,HA121),"STK")+COUNTIF(INDEX($I$3:$GR$79,$GY121,GZ121):INDEX($I$3:$GR$79,$GY121,HA121),"SB"))))</f>
        <v>0</v>
      </c>
      <c r="HS121" s="405">
        <f>IF(AND(HA121=0,HB121=0),0,IF(AND(HA121=0,HB121&lt;&gt;0),COUNTIF(INDEX($I$3:$GR$79,$GY121,HA121+1):INDEX($I$3:$GR$79,$GY121,HB121),"STK")+COUNTIF(INDEX($I$3:$GR$79,$GY121,HA121+1):INDEX($I$3:$GR$79,$GY121,HB121),"SB"),IF(AND(HA121&lt;&gt;0,HB121=0),COUNTIF(INDEX($I$3:$GR$79,$GY121,HA121):INDEX($I$3:$GR$79,$GY121,HF121),"STK")+COUNTIF(INDEX($I$3:$GR$79,$GY121,HA121):INDEX($I$3:$GR$79,$GY121,HF121),"SB"),COUNTIF(INDEX($I$3:$GR$79,$GY121,HA121):INDEX($I$3:$GR$79,$GY121,HB121),"STK")+COUNTIF(INDEX($I$3:$GR$79,$GY121,HA121):INDEX($I$3:$GR$79,$GY121,HB121),"SB"))))</f>
        <v>10</v>
      </c>
      <c r="HT121" s="406">
        <f>IF(AND(HB121=0,HC121=0),0,IF(AND(HB121=0,HC121&lt;&gt;0),COUNTIF(INDEX($I$3:$GR$79,$GY121,HB121+1):INDEX($I$3:$GR$79,$GY121,HC121),"STK")+COUNTIF(INDEX($I$3:$GR$79,$GY121,HB121+1):INDEX($I$3:$GR$79,$GY121,HC121),"SB"),IF(AND(HB121&lt;&gt;0,HC121=0),COUNTIF(INDEX($I$3:$GR$79,$GY121,HB121):INDEX($I$3:$GR$79,$GY121,HF121),"STK")+COUNTIF(INDEX($I$3:$GR$79,$GY121,HB121):INDEX($I$3:$GR$79,$GY121,HF121),"SB"),COUNTIF(INDEX($I$3:$GR$79,$GY121,HB121):INDEX($I$3:$GR$79,$GY121,HC121),"STK")+COUNTIF(INDEX($I$3:$GR$79,$GY121,HB121):INDEX($I$3:$GR$79,$GY121,HC121),"SB"))))</f>
        <v>0</v>
      </c>
      <c r="HU121" s="405">
        <f>IF(AND(HC121=0,HD121=0),0,IF(AND(HC121=0,HD121&lt;&gt;0),COUNTIF(INDEX($I$3:$GR$79,$GY121,HC121+1):INDEX($I$3:$GR$79,$GY121,HD121),"STK")+COUNTIF(INDEX($I$3:$GR$79,$GY121,HC121+1):INDEX($I$3:$GR$79,$GY121,HD121),"SB"),IF(AND(HC121&lt;&gt;0,HD121=0),COUNTIF(INDEX($I$3:$GR$79,$GY121,HC121):INDEX($I$3:$GR$79,$GY121,HF121),"STK")+COUNTIF(INDEX($I$3:$GR$79,$GY121,HC121):INDEX($I$3:$GR$79,$GY121,HF121),"SB"),COUNTIF(INDEX($I$3:$GR$79,$GY121,HC121):INDEX($I$3:$GR$79,$GY121,HD121),"STK")+COUNTIF(INDEX($I$3:$GR$79,$GY121,HC121):INDEX($I$3:$GR$79,$GY121,HD121),"SB"))))</f>
        <v>0</v>
      </c>
      <c r="HV121" s="701">
        <f>IF(AND(HD121=0,HE121=0),0,IF(AND(HD121=0,HE121&lt;&gt;0),COUNTIF(INDEX($I$3:$GR$79,$GY121,HD121+1):INDEX($I$3:$GR$79,$GY121,HE121),"STK")+COUNTIF(INDEX($I$3:$GR$79,$GY121,HD121+1):INDEX($I$3:$GR$79,$GY121,HE121),"SB"),IF(AND(HD121&lt;&gt;0,HE121=0),COUNTIF(INDEX($I$3:$GR$79,$GY121,HD121):INDEX($I$3:$GR$79,$GY121,HF121),"STK")+COUNTIF(INDEX($I$3:$GR$79,$GY121,HD121):INDEX($I$3:$GR$79,$GY121,HF121),"SB"),COUNTIF(INDEX($I$3:$GR$79,$GY121,HD121):INDEX($I$3:$GR$79,$GY121,HE121),"STK")+COUNTIF(INDEX($I$3:$GR$79,$GY121,HD121):INDEX($I$3:$GR$79,$GY121,HE121),"SB"))))</f>
        <v>0</v>
      </c>
      <c r="HW121" s="405">
        <f>IF(AND(HE121=0,GZ121=0),0,IF(AND(HE121=0,GZ121&lt;&gt;0),COUNTIF(INDEX($I$3:$GR$79,$GY121,HE121+1):INDEX($I$3:$GR$79,$GY121,GZ121),"STK")+COUNTIF(INDEX($I$3:$GR$79,$GY121,HE121+1):INDEX($I$3:$GR$79,$GY121,GZ121),"SB"),IF(AND(HE121&lt;&gt;0,GZ121=0),COUNTIF(INDEX($I$3:$GR$79,$GY121,HE121):INDEX($I$3:$GR$79,$GY121,HF121),"STK")+COUNTIF(INDEX($I$3:$GR$79,$GY121,HE121):INDEX($I$3:$GR$79,$GY121,HF121),"SB"),COUNTIF(INDEX($I$3:$GR$79,$GY121,HE121):INDEX($I$3:$GR$79,$GY121,GZ121),"STK")+COUNTIF(INDEX($I$3:$GR$79,$GY121,HE121):INDEX($I$3:$GR$79,$GY121,GZ121),"SB"))))</f>
        <v>0</v>
      </c>
      <c r="HX121" s="382">
        <f t="shared" si="60"/>
        <v>10</v>
      </c>
      <c r="HY121" s="186" t="s">
        <v>139</v>
      </c>
      <c r="HZ121" s="481">
        <f t="shared" si="66"/>
        <v>0</v>
      </c>
      <c r="IA121" s="481">
        <f t="shared" si="67"/>
        <v>44</v>
      </c>
      <c r="IB121" s="481">
        <f t="shared" si="68"/>
        <v>56</v>
      </c>
      <c r="IC121" s="481">
        <f t="shared" si="69"/>
        <v>31</v>
      </c>
      <c r="ID121" s="481">
        <f t="shared" si="70"/>
        <v>0</v>
      </c>
      <c r="IE121" s="481">
        <f t="shared" si="71"/>
        <v>0</v>
      </c>
    </row>
    <row r="122" spans="5:239" x14ac:dyDescent="0.2">
      <c r="E122" s="58"/>
      <c r="F122" s="480"/>
      <c r="G122" s="1040"/>
      <c r="H122" s="207" t="s">
        <v>126</v>
      </c>
      <c r="I122" s="229"/>
      <c r="J122" s="230"/>
      <c r="K122" s="231"/>
      <c r="N122" s="180">
        <v>784</v>
      </c>
      <c r="O122" s="140"/>
      <c r="P122" s="145">
        <v>200</v>
      </c>
      <c r="Q122" s="12"/>
      <c r="R122" s="141" t="str">
        <f t="shared" si="72"/>
        <v>V10</v>
      </c>
      <c r="S122" s="467" t="s">
        <v>386</v>
      </c>
      <c r="T122" s="417">
        <f t="shared" si="251"/>
        <v>984</v>
      </c>
      <c r="U122" s="418">
        <v>993</v>
      </c>
      <c r="V122" s="77">
        <f t="shared" si="252"/>
        <v>984</v>
      </c>
      <c r="W122" s="77">
        <f t="shared" ref="W122" si="268">IF(LEFT(W20,1)="V",$S$101,IF(ISNUMBER(W20),V122-W20,V122))</f>
        <v>940</v>
      </c>
      <c r="X122" s="77">
        <f t="shared" si="74"/>
        <v>922</v>
      </c>
      <c r="Y122" s="77">
        <f t="shared" si="75"/>
        <v>922</v>
      </c>
      <c r="Z122" s="77">
        <f t="shared" si="76"/>
        <v>917</v>
      </c>
      <c r="AA122" s="77">
        <f t="shared" si="77"/>
        <v>863</v>
      </c>
      <c r="AB122" s="77">
        <f t="shared" si="78"/>
        <v>845</v>
      </c>
      <c r="AC122" s="77">
        <f t="shared" si="79"/>
        <v>827</v>
      </c>
      <c r="AD122" s="77">
        <f t="shared" si="80"/>
        <v>808</v>
      </c>
      <c r="AE122" s="77">
        <f t="shared" si="81"/>
        <v>788</v>
      </c>
      <c r="AF122" s="77">
        <f t="shared" si="82"/>
        <v>768</v>
      </c>
      <c r="AG122" s="77">
        <f t="shared" si="83"/>
        <v>767</v>
      </c>
      <c r="AH122" s="77">
        <f t="shared" si="84"/>
        <v>717</v>
      </c>
      <c r="AI122" s="77">
        <f t="shared" si="85"/>
        <v>667</v>
      </c>
      <c r="AJ122" s="77">
        <f t="shared" si="86"/>
        <v>617</v>
      </c>
      <c r="AK122" s="77">
        <f t="shared" si="87"/>
        <v>567</v>
      </c>
      <c r="AL122" s="77">
        <f t="shared" si="88"/>
        <v>566</v>
      </c>
      <c r="AM122" s="77">
        <f t="shared" si="89"/>
        <v>543</v>
      </c>
      <c r="AN122" s="77">
        <f t="shared" si="90"/>
        <v>520</v>
      </c>
      <c r="AO122" s="77">
        <f t="shared" si="91"/>
        <v>497</v>
      </c>
      <c r="AP122" s="77">
        <f t="shared" si="92"/>
        <v>474</v>
      </c>
      <c r="AQ122" s="77">
        <f t="shared" si="93"/>
        <v>451</v>
      </c>
      <c r="AR122" s="77">
        <f t="shared" si="94"/>
        <v>428</v>
      </c>
      <c r="AS122" s="77">
        <f t="shared" si="95"/>
        <v>405</v>
      </c>
      <c r="AT122" s="77">
        <f t="shared" si="96"/>
        <v>382</v>
      </c>
      <c r="AU122" s="77">
        <f t="shared" si="97"/>
        <v>359</v>
      </c>
      <c r="AV122" s="77">
        <f t="shared" si="98"/>
        <v>336</v>
      </c>
      <c r="AW122" s="77">
        <f t="shared" si="99"/>
        <v>313</v>
      </c>
      <c r="AX122" s="77">
        <f t="shared" si="100"/>
        <v>290</v>
      </c>
      <c r="AY122" s="77">
        <f t="shared" si="101"/>
        <v>267</v>
      </c>
      <c r="AZ122" s="77">
        <f t="shared" si="102"/>
        <v>267</v>
      </c>
      <c r="BA122" s="77">
        <f t="shared" si="103"/>
        <v>267</v>
      </c>
      <c r="BB122" s="77">
        <f t="shared" si="104"/>
        <v>244</v>
      </c>
      <c r="BC122" s="77">
        <f t="shared" si="105"/>
        <v>221</v>
      </c>
      <c r="BD122" s="77">
        <f t="shared" si="106"/>
        <v>198</v>
      </c>
      <c r="BE122" s="77">
        <f t="shared" si="107"/>
        <v>1200</v>
      </c>
      <c r="BF122" s="77">
        <f t="shared" si="108"/>
        <v>1200</v>
      </c>
      <c r="BG122" s="77">
        <f t="shared" si="109"/>
        <v>1200</v>
      </c>
      <c r="BH122" s="77">
        <f t="shared" si="110"/>
        <v>1200</v>
      </c>
      <c r="BI122" s="77">
        <f t="shared" si="111"/>
        <v>1200</v>
      </c>
      <c r="BJ122" s="77">
        <f t="shared" si="112"/>
        <v>1200</v>
      </c>
      <c r="BK122" s="77">
        <f t="shared" si="113"/>
        <v>1177</v>
      </c>
      <c r="BL122" s="77">
        <f t="shared" si="114"/>
        <v>1154</v>
      </c>
      <c r="BM122" s="77">
        <f t="shared" si="115"/>
        <v>1131</v>
      </c>
      <c r="BN122" s="77">
        <f t="shared" si="116"/>
        <v>1200</v>
      </c>
      <c r="BO122" s="77">
        <f t="shared" si="117"/>
        <v>1200</v>
      </c>
      <c r="BP122" s="77">
        <f t="shared" si="118"/>
        <v>1200</v>
      </c>
      <c r="BQ122" s="77">
        <f t="shared" si="119"/>
        <v>1200</v>
      </c>
      <c r="BR122" s="77">
        <f t="shared" si="120"/>
        <v>1200</v>
      </c>
      <c r="BS122" s="77">
        <f t="shared" si="121"/>
        <v>1200</v>
      </c>
      <c r="BT122" s="77">
        <f t="shared" si="122"/>
        <v>1200</v>
      </c>
      <c r="BU122" s="77">
        <f t="shared" si="123"/>
        <v>1200</v>
      </c>
      <c r="BV122" s="77">
        <f t="shared" si="124"/>
        <v>1200</v>
      </c>
      <c r="BW122" s="77">
        <f t="shared" si="125"/>
        <v>1200</v>
      </c>
      <c r="BX122" s="77">
        <f t="shared" si="126"/>
        <v>1200</v>
      </c>
      <c r="BY122" s="77">
        <f t="shared" si="127"/>
        <v>1177</v>
      </c>
      <c r="BZ122" s="77">
        <f t="shared" si="128"/>
        <v>1154</v>
      </c>
      <c r="CA122" s="77">
        <f t="shared" si="129"/>
        <v>1131</v>
      </c>
      <c r="CB122" s="77">
        <f t="shared" si="130"/>
        <v>1108</v>
      </c>
      <c r="CC122" s="77">
        <f t="shared" si="131"/>
        <v>1085</v>
      </c>
      <c r="CD122" s="77">
        <f t="shared" si="132"/>
        <v>1062</v>
      </c>
      <c r="CE122" s="77">
        <f t="shared" si="133"/>
        <v>1039</v>
      </c>
      <c r="CF122" s="77">
        <f t="shared" si="134"/>
        <v>1016</v>
      </c>
      <c r="CG122" s="77">
        <f t="shared" si="135"/>
        <v>1015</v>
      </c>
      <c r="CH122" s="77">
        <f t="shared" si="136"/>
        <v>955</v>
      </c>
      <c r="CI122" s="77">
        <f t="shared" si="137"/>
        <v>895</v>
      </c>
      <c r="CJ122" s="77">
        <f t="shared" si="138"/>
        <v>835</v>
      </c>
      <c r="CK122" s="77">
        <f t="shared" si="139"/>
        <v>775</v>
      </c>
      <c r="CL122" s="77">
        <f t="shared" si="140"/>
        <v>774</v>
      </c>
      <c r="CM122" s="77">
        <f t="shared" si="141"/>
        <v>751</v>
      </c>
      <c r="CN122" s="77">
        <f t="shared" si="142"/>
        <v>728</v>
      </c>
      <c r="CO122" s="77">
        <f t="shared" si="143"/>
        <v>705</v>
      </c>
      <c r="CP122" s="77">
        <f t="shared" si="144"/>
        <v>682</v>
      </c>
      <c r="CQ122" s="77">
        <f t="shared" si="145"/>
        <v>659</v>
      </c>
      <c r="CR122" s="77">
        <f t="shared" si="146"/>
        <v>636</v>
      </c>
      <c r="CS122" s="77">
        <f t="shared" si="147"/>
        <v>613</v>
      </c>
      <c r="CT122" s="77">
        <f t="shared" si="148"/>
        <v>590</v>
      </c>
      <c r="CU122" s="77">
        <f t="shared" si="149"/>
        <v>567</v>
      </c>
      <c r="CV122" s="77">
        <f t="shared" si="150"/>
        <v>544</v>
      </c>
      <c r="CW122" s="77">
        <f t="shared" si="151"/>
        <v>521</v>
      </c>
      <c r="CX122" s="77">
        <f t="shared" si="152"/>
        <v>498</v>
      </c>
      <c r="CY122" s="77">
        <f t="shared" si="153"/>
        <v>475</v>
      </c>
      <c r="CZ122" s="77">
        <f t="shared" si="154"/>
        <v>452</v>
      </c>
      <c r="DA122" s="77">
        <f t="shared" si="155"/>
        <v>429</v>
      </c>
      <c r="DB122" s="77">
        <f t="shared" si="156"/>
        <v>406</v>
      </c>
      <c r="DC122" s="77">
        <f t="shared" si="157"/>
        <v>383</v>
      </c>
      <c r="DD122" s="77">
        <f t="shared" si="158"/>
        <v>360</v>
      </c>
      <c r="DE122" s="77">
        <f t="shared" si="159"/>
        <v>337</v>
      </c>
      <c r="DF122" s="77">
        <f t="shared" si="160"/>
        <v>314</v>
      </c>
      <c r="DG122" s="77">
        <f t="shared" si="161"/>
        <v>291</v>
      </c>
      <c r="DH122" s="77">
        <f t="shared" si="162"/>
        <v>268</v>
      </c>
      <c r="DI122" s="77">
        <f t="shared" si="163"/>
        <v>245</v>
      </c>
      <c r="DJ122" s="77">
        <f t="shared" si="164"/>
        <v>222</v>
      </c>
      <c r="DK122" s="77">
        <f t="shared" si="165"/>
        <v>199</v>
      </c>
      <c r="DL122" s="77">
        <f t="shared" si="166"/>
        <v>1200</v>
      </c>
      <c r="DM122" s="77">
        <f t="shared" si="167"/>
        <v>1200</v>
      </c>
      <c r="DN122" s="77">
        <f t="shared" si="168"/>
        <v>1200</v>
      </c>
      <c r="DO122" s="77">
        <f t="shared" si="169"/>
        <v>1200</v>
      </c>
      <c r="DP122" s="77">
        <f t="shared" si="170"/>
        <v>1200</v>
      </c>
      <c r="DQ122" s="77">
        <f t="shared" si="171"/>
        <v>1177</v>
      </c>
      <c r="DR122" s="77">
        <f t="shared" si="172"/>
        <v>1154</v>
      </c>
      <c r="DS122" s="77">
        <f t="shared" si="173"/>
        <v>1131</v>
      </c>
      <c r="DT122" s="77">
        <f t="shared" si="174"/>
        <v>1108</v>
      </c>
      <c r="DU122" s="77">
        <f t="shared" si="175"/>
        <v>1085</v>
      </c>
      <c r="DV122" s="77">
        <f t="shared" si="176"/>
        <v>1062</v>
      </c>
      <c r="DW122" s="77">
        <f t="shared" si="177"/>
        <v>1039</v>
      </c>
      <c r="DX122" s="77">
        <f t="shared" si="178"/>
        <v>1016</v>
      </c>
      <c r="DY122" s="77">
        <f t="shared" si="179"/>
        <v>993</v>
      </c>
      <c r="DZ122" s="77">
        <f t="shared" si="180"/>
        <v>970</v>
      </c>
      <c r="EA122" s="77">
        <f t="shared" si="181"/>
        <v>947</v>
      </c>
      <c r="EB122" s="77">
        <f t="shared" si="182"/>
        <v>924</v>
      </c>
      <c r="EC122" s="77">
        <f t="shared" si="183"/>
        <v>901</v>
      </c>
      <c r="ED122" s="77">
        <f t="shared" si="184"/>
        <v>878</v>
      </c>
      <c r="EE122" s="77">
        <f t="shared" si="185"/>
        <v>855</v>
      </c>
      <c r="EF122" s="77">
        <f t="shared" si="186"/>
        <v>832</v>
      </c>
      <c r="EG122" s="77">
        <f t="shared" si="187"/>
        <v>809</v>
      </c>
      <c r="EH122" s="77">
        <f t="shared" si="188"/>
        <v>786</v>
      </c>
      <c r="EI122" s="77">
        <f t="shared" si="189"/>
        <v>763</v>
      </c>
      <c r="EJ122" s="77">
        <f t="shared" si="190"/>
        <v>740</v>
      </c>
      <c r="EK122" s="77">
        <f t="shared" si="191"/>
        <v>717</v>
      </c>
      <c r="EL122" s="77">
        <f t="shared" si="192"/>
        <v>694</v>
      </c>
      <c r="EM122" s="77">
        <f t="shared" si="193"/>
        <v>671</v>
      </c>
      <c r="EN122" s="77">
        <f t="shared" si="194"/>
        <v>648</v>
      </c>
      <c r="EO122" s="77">
        <f t="shared" si="195"/>
        <v>625</v>
      </c>
      <c r="EP122" s="77">
        <f t="shared" si="196"/>
        <v>602</v>
      </c>
      <c r="EQ122" s="77">
        <f t="shared" si="197"/>
        <v>579</v>
      </c>
      <c r="ER122" s="77">
        <f t="shared" si="198"/>
        <v>556</v>
      </c>
      <c r="ES122" s="77">
        <f t="shared" si="199"/>
        <v>533</v>
      </c>
      <c r="ET122" s="77">
        <f t="shared" si="200"/>
        <v>510</v>
      </c>
      <c r="EU122" s="77">
        <f t="shared" si="201"/>
        <v>487</v>
      </c>
      <c r="EV122" s="77">
        <f t="shared" si="202"/>
        <v>464</v>
      </c>
      <c r="EW122" s="77">
        <f t="shared" si="203"/>
        <v>441</v>
      </c>
      <c r="EX122" s="77">
        <f t="shared" si="204"/>
        <v>418</v>
      </c>
      <c r="EY122" s="77">
        <f t="shared" si="205"/>
        <v>395</v>
      </c>
      <c r="EZ122" s="77">
        <f t="shared" si="206"/>
        <v>372</v>
      </c>
      <c r="FA122" s="77">
        <f t="shared" si="207"/>
        <v>349</v>
      </c>
      <c r="FB122" s="77">
        <f t="shared" si="208"/>
        <v>326</v>
      </c>
      <c r="FC122" s="77">
        <f t="shared" si="209"/>
        <v>303</v>
      </c>
      <c r="FD122" s="77">
        <f t="shared" si="210"/>
        <v>280</v>
      </c>
      <c r="FE122" s="77">
        <f t="shared" si="211"/>
        <v>257</v>
      </c>
      <c r="FF122" s="77">
        <f t="shared" si="212"/>
        <v>234</v>
      </c>
      <c r="FG122" s="77">
        <f t="shared" si="213"/>
        <v>211</v>
      </c>
      <c r="FH122" s="77">
        <f t="shared" si="214"/>
        <v>188</v>
      </c>
      <c r="FI122" s="77">
        <f t="shared" si="215"/>
        <v>165</v>
      </c>
      <c r="FJ122" s="77">
        <f t="shared" si="216"/>
        <v>142</v>
      </c>
      <c r="FK122" s="77">
        <f t="shared" si="217"/>
        <v>119</v>
      </c>
      <c r="FL122" s="77">
        <f t="shared" si="218"/>
        <v>96</v>
      </c>
      <c r="FM122" s="77">
        <f t="shared" si="219"/>
        <v>73</v>
      </c>
      <c r="FN122" s="77">
        <f t="shared" si="220"/>
        <v>73</v>
      </c>
      <c r="FO122" s="77">
        <f t="shared" si="221"/>
        <v>73</v>
      </c>
      <c r="FP122" s="77">
        <f t="shared" si="222"/>
        <v>73</v>
      </c>
      <c r="FQ122" s="77">
        <f t="shared" si="223"/>
        <v>73</v>
      </c>
      <c r="FR122" s="77">
        <f t="shared" si="224"/>
        <v>1200</v>
      </c>
      <c r="FS122" s="77">
        <f t="shared" si="225"/>
        <v>1200</v>
      </c>
      <c r="FT122" s="77">
        <f t="shared" si="226"/>
        <v>1200</v>
      </c>
      <c r="FU122" s="77">
        <f t="shared" si="227"/>
        <v>1200</v>
      </c>
      <c r="FV122" s="77">
        <f t="shared" si="228"/>
        <v>1200</v>
      </c>
      <c r="FW122" s="77">
        <f t="shared" si="229"/>
        <v>1200</v>
      </c>
      <c r="FX122" s="77">
        <f t="shared" si="230"/>
        <v>1177</v>
      </c>
      <c r="FY122" s="77">
        <f t="shared" si="231"/>
        <v>1154</v>
      </c>
      <c r="FZ122" s="77">
        <f t="shared" si="232"/>
        <v>1131</v>
      </c>
      <c r="GA122" s="77">
        <f t="shared" si="233"/>
        <v>1108</v>
      </c>
      <c r="GB122" s="77">
        <f t="shared" si="234"/>
        <v>1085</v>
      </c>
      <c r="GC122" s="77">
        <f t="shared" si="235"/>
        <v>1062</v>
      </c>
      <c r="GD122" s="77">
        <f t="shared" si="236"/>
        <v>1039</v>
      </c>
      <c r="GE122" s="77">
        <f t="shared" si="237"/>
        <v>1016</v>
      </c>
      <c r="GF122" s="77">
        <f t="shared" si="238"/>
        <v>993</v>
      </c>
      <c r="GG122" s="77">
        <f t="shared" si="239"/>
        <v>970</v>
      </c>
      <c r="GH122" s="77">
        <f t="shared" si="240"/>
        <v>947</v>
      </c>
      <c r="GI122" s="77">
        <f t="shared" si="241"/>
        <v>924</v>
      </c>
      <c r="GJ122" s="77">
        <f t="shared" si="242"/>
        <v>901</v>
      </c>
      <c r="GK122" s="77">
        <f t="shared" si="243"/>
        <v>878</v>
      </c>
      <c r="GL122" s="77">
        <f t="shared" si="244"/>
        <v>855</v>
      </c>
      <c r="GM122" s="77">
        <f t="shared" si="245"/>
        <v>832</v>
      </c>
      <c r="GN122" s="77">
        <f t="shared" si="246"/>
        <v>809</v>
      </c>
      <c r="GO122" s="77">
        <f t="shared" si="247"/>
        <v>809</v>
      </c>
      <c r="GP122" s="77">
        <f t="shared" si="248"/>
        <v>809</v>
      </c>
      <c r="GQ122" s="77">
        <f t="shared" si="249"/>
        <v>809</v>
      </c>
      <c r="GR122" s="77">
        <f t="shared" si="250"/>
        <v>809</v>
      </c>
      <c r="GS122" s="202"/>
      <c r="GY122" s="186">
        <v>32</v>
      </c>
      <c r="GZ122" s="481">
        <f>IF(COUNTIF($I34:$GR34,GZ$12)=0,0,HLOOKUP(GZ$12,$I34:$GR$87,$HO121,FALSE))</f>
        <v>0</v>
      </c>
      <c r="HA122" s="481">
        <f>IF(COUNTIF($I34:$GR34,HA$12)=0,0,HLOOKUP(HA$12,$I34:$GR$87,$HO121,FALSE))</f>
        <v>48</v>
      </c>
      <c r="HB122" s="481">
        <f>IF(COUNTIF($I34:$GR34,HB$12)=0,0,HLOOKUP(HB$12,$I34:$GR$87,$HO121,FALSE))</f>
        <v>111</v>
      </c>
      <c r="HC122" s="481">
        <f>IF(COUNTIF($I34:$GR34,HC$12)=0,0,HLOOKUP(HC$12,$I34:$GR$87,$HO121,FALSE))</f>
        <v>172</v>
      </c>
      <c r="HD122" s="481">
        <f>IF(COUNTIF($I34:$GR34,HD$12)=0,0,HLOOKUP(HD$12,$I34:$GR$87,$HO121,FALSE))</f>
        <v>0</v>
      </c>
      <c r="HE122" s="481">
        <f>IF(COUNTIF($I34:$GR34,HE$12)=0,0,HLOOKUP(HE$12,$I34:$GR$87,$HO121,FALSE))</f>
        <v>0</v>
      </c>
      <c r="HF122" s="481">
        <f>IF(COUNTIF($I34:$GR34,"X")=0,0,HLOOKUP("X",$I34:$GR$87,$HO121,FALSE))</f>
        <v>189</v>
      </c>
      <c r="HG122" s="381"/>
      <c r="HH122" s="186" t="s">
        <v>140</v>
      </c>
      <c r="HI122" s="481">
        <f>IF(GZ122=0,0,IF(AND(GZ122&lt;&gt;0,HA122=0),SUM(INDEX($I34:$GR34,1,GZ122):INDEX($I34:$GR34,1,$HF122)),SUM(INDEX($I34:$GR34,1,GZ122):INDEX($I34:$GR34,1,HA122))))</f>
        <v>0</v>
      </c>
      <c r="HJ122" s="481">
        <f>IF(HA122=0,0,IF(AND(HA122&lt;&gt;0,HB122=0),SUM(INDEX($I34:$GR34,1,HA122):INDEX($I34:$GR34,1,$HF122)),SUM(INDEX($I34:$GR34,1,HA122):INDEX($I34:$GR34,1,HB122))))</f>
        <v>1043</v>
      </c>
      <c r="HK122" s="481">
        <f>IF(HB122=0,0,IF(AND(HB122&lt;&gt;0,HC122=0),SUM(INDEX($I34:$GR34,1,HB122):INDEX($I34:$GR34,1,$HF122)),SUM(INDEX($I34:$GR34,1,HB122):INDEX($I34:$GR34,1,HC122))))</f>
        <v>1196</v>
      </c>
      <c r="HL122" s="481">
        <f>IF(HC122=0,0,IF(AND(HC122&lt;&gt;0,HD122=0),SUM(INDEX($I34:$GR34,1,HC122):INDEX($I34:$GR34,1,$HF122)),SUM(INDEX($I34:$GR34,1,HC122):INDEX($I34:$GR34,1,HD122))))</f>
        <v>253</v>
      </c>
      <c r="HM122" s="481">
        <f>IF(HD122=0,0,IF(AND(HD122&lt;&gt;0,HE122=0),SUM(INDEX($I34:$GR34,1,HD122):INDEX($I34:$GR34,1,$HF122)),SUM(INDEX($I34:$GR34,1,HD122):INDEX($I34:$GR34,1,HE122))))</f>
        <v>0</v>
      </c>
      <c r="HN122" s="481">
        <f>IF(HE122=0,0,IF(AND(HE122&lt;&gt;0,GZ122=0),SUM(INDEX($I34:$GR34,1,HE122):INDEX($I34:$GR34,1,$HF122)),SUM(INDEX($I34:$GR34,1,HE122):INDEX($I34:$GR34,1,GZ122))))</f>
        <v>0</v>
      </c>
      <c r="HO122" s="186">
        <v>53</v>
      </c>
      <c r="HP122" s="381"/>
      <c r="HQ122" s="521" t="s">
        <v>140</v>
      </c>
      <c r="HR122" s="435">
        <f>IF(AND(GZ122=0,HA122=0),0,IF(AND(GZ122=0,HA122&lt;&gt;0),COUNTIF(INDEX($I$3:$GR$79,$GY122,GZ122+1):INDEX($I$3:$GR$79,$GY122,HA122),"STK")+COUNTIF(INDEX($I$3:$GR$79,$GY122,GZ122+1):INDEX($I$3:$GR$79,$GY122,HA122),"SB"),IF(AND(GZ122&lt;&gt;0,HA122=0),COUNTIF(INDEX($I$3:$GR$79,$GY122,GZ122):INDEX($I$3:$GR$79,$GY122,HF122),"STK")+COUNTIF(INDEX($I$3:$GR$79,$GY122,GZ122):INDEX($I$3:$GR$79,$GY122,HF122),"SB"),COUNTIF(INDEX($I$3:$GR$79,$GY122,GZ122):INDEX($I$3:$GR$79,$GY122,HA122),"STK")+COUNTIF(INDEX($I$3:$GR$79,$GY122,GZ122):INDEX($I$3:$GR$79,$GY122,HA122),"SB"))))</f>
        <v>0</v>
      </c>
      <c r="HS122" s="405">
        <f>IF(AND(HA122=0,HB122=0),0,IF(AND(HA122=0,HB122&lt;&gt;0),COUNTIF(INDEX($I$3:$GR$79,$GY122,HA122+1):INDEX($I$3:$GR$79,$GY122,HB122),"STK")+COUNTIF(INDEX($I$3:$GR$79,$GY122,HA122+1):INDEX($I$3:$GR$79,$GY122,HB122),"SB"),IF(AND(HA122&lt;&gt;0,HB122=0),COUNTIF(INDEX($I$3:$GR$79,$GY122,HA122):INDEX($I$3:$GR$79,$GY122,HF122),"STK")+COUNTIF(INDEX($I$3:$GR$79,$GY122,HA122):INDEX($I$3:$GR$79,$GY122,HF122),"SB"),COUNTIF(INDEX($I$3:$GR$79,$GY122,HA122):INDEX($I$3:$GR$79,$GY122,HB122),"STK")+COUNTIF(INDEX($I$3:$GR$79,$GY122,HA122):INDEX($I$3:$GR$79,$GY122,HB122),"SB"))))</f>
        <v>0</v>
      </c>
      <c r="HT122" s="406">
        <f>IF(AND(HB122=0,HC122=0),0,IF(AND(HB122=0,HC122&lt;&gt;0),COUNTIF(INDEX($I$3:$GR$79,$GY122,HB122+1):INDEX($I$3:$GR$79,$GY122,HC122),"STK")+COUNTIF(INDEX($I$3:$GR$79,$GY122,HB122+1):INDEX($I$3:$GR$79,$GY122,HC122),"SB"),IF(AND(HB122&lt;&gt;0,HC122=0),COUNTIF(INDEX($I$3:$GR$79,$GY122,HB122):INDEX($I$3:$GR$79,$GY122,HF122),"STK")+COUNTIF(INDEX($I$3:$GR$79,$GY122,HB122):INDEX($I$3:$GR$79,$GY122,HF122),"SB"),COUNTIF(INDEX($I$3:$GR$79,$GY122,HB122):INDEX($I$3:$GR$79,$GY122,HC122),"STK")+COUNTIF(INDEX($I$3:$GR$79,$GY122,HB122):INDEX($I$3:$GR$79,$GY122,HC122),"SB"))))</f>
        <v>0</v>
      </c>
      <c r="HU122" s="405">
        <f>IF(AND(HC122=0,HD122=0),0,IF(AND(HC122=0,HD122&lt;&gt;0),COUNTIF(INDEX($I$3:$GR$79,$GY122,HC122+1):INDEX($I$3:$GR$79,$GY122,HD122),"STK")+COUNTIF(INDEX($I$3:$GR$79,$GY122,HC122+1):INDEX($I$3:$GR$79,$GY122,HD122),"SB"),IF(AND(HC122&lt;&gt;0,HD122=0),COUNTIF(INDEX($I$3:$GR$79,$GY122,HC122):INDEX($I$3:$GR$79,$GY122,HF122),"STK")+COUNTIF(INDEX($I$3:$GR$79,$GY122,HC122):INDEX($I$3:$GR$79,$GY122,HF122),"SB"),COUNTIF(INDEX($I$3:$GR$79,$GY122,HC122):INDEX($I$3:$GR$79,$GY122,HD122),"STK")+COUNTIF(INDEX($I$3:$GR$79,$GY122,HC122):INDEX($I$3:$GR$79,$GY122,HD122),"SB"))))</f>
        <v>0</v>
      </c>
      <c r="HV122" s="701">
        <f>IF(AND(HD122=0,HE122=0),0,IF(AND(HD122=0,HE122&lt;&gt;0),COUNTIF(INDEX($I$3:$GR$79,$GY122,HD122+1):INDEX($I$3:$GR$79,$GY122,HE122),"STK")+COUNTIF(INDEX($I$3:$GR$79,$GY122,HD122+1):INDEX($I$3:$GR$79,$GY122,HE122),"SB"),IF(AND(HD122&lt;&gt;0,HE122=0),COUNTIF(INDEX($I$3:$GR$79,$GY122,HD122):INDEX($I$3:$GR$79,$GY122,HF122),"STK")+COUNTIF(INDEX($I$3:$GR$79,$GY122,HD122):INDEX($I$3:$GR$79,$GY122,HF122),"SB"),COUNTIF(INDEX($I$3:$GR$79,$GY122,HD122):INDEX($I$3:$GR$79,$GY122,HE122),"STK")+COUNTIF(INDEX($I$3:$GR$79,$GY122,HD122):INDEX($I$3:$GR$79,$GY122,HE122),"SB"))))</f>
        <v>0</v>
      </c>
      <c r="HW122" s="405">
        <f>IF(AND(HE122=0,GZ122=0),0,IF(AND(HE122=0,GZ122&lt;&gt;0),COUNTIF(INDEX($I$3:$GR$79,$GY122,HE122+1):INDEX($I$3:$GR$79,$GY122,GZ122),"STK")+COUNTIF(INDEX($I$3:$GR$79,$GY122,HE122+1):INDEX($I$3:$GR$79,$GY122,GZ122),"SB"),IF(AND(HE122&lt;&gt;0,GZ122=0),COUNTIF(INDEX($I$3:$GR$79,$GY122,HE122):INDEX($I$3:$GR$79,$GY122,HF122),"STK")+COUNTIF(INDEX($I$3:$GR$79,$GY122,HE122):INDEX($I$3:$GR$79,$GY122,HF122),"SB"),COUNTIF(INDEX($I$3:$GR$79,$GY122,HE122):INDEX($I$3:$GR$79,$GY122,GZ122),"STK")+COUNTIF(INDEX($I$3:$GR$79,$GY122,HE122):INDEX($I$3:$GR$79,$GY122,GZ122),"SB"))))</f>
        <v>0</v>
      </c>
      <c r="HX122" s="382">
        <f t="shared" si="60"/>
        <v>0</v>
      </c>
      <c r="HY122" s="186" t="s">
        <v>140</v>
      </c>
      <c r="HZ122" s="481">
        <f t="shared" si="66"/>
        <v>0</v>
      </c>
      <c r="IA122" s="481">
        <f t="shared" si="67"/>
        <v>58</v>
      </c>
      <c r="IB122" s="481">
        <f t="shared" si="68"/>
        <v>56</v>
      </c>
      <c r="IC122" s="481">
        <f t="shared" si="69"/>
        <v>12</v>
      </c>
      <c r="ID122" s="481">
        <f t="shared" si="70"/>
        <v>0</v>
      </c>
      <c r="IE122" s="481">
        <f t="shared" si="71"/>
        <v>0</v>
      </c>
    </row>
    <row r="123" spans="5:239" x14ac:dyDescent="0.2">
      <c r="E123" s="58"/>
      <c r="F123" s="480"/>
      <c r="G123" s="1040"/>
      <c r="H123" s="204" t="s">
        <v>127</v>
      </c>
      <c r="I123" s="229"/>
      <c r="J123" s="230"/>
      <c r="K123" s="231"/>
      <c r="N123" s="180">
        <v>328</v>
      </c>
      <c r="O123" s="140"/>
      <c r="P123" s="123">
        <v>200</v>
      </c>
      <c r="Q123" s="12"/>
      <c r="R123" s="141" t="str">
        <f t="shared" si="72"/>
        <v>V10</v>
      </c>
      <c r="S123" s="463">
        <v>623</v>
      </c>
      <c r="T123" s="417">
        <f t="shared" si="251"/>
        <v>528</v>
      </c>
      <c r="U123" s="418">
        <v>334</v>
      </c>
      <c r="V123" s="77">
        <f t="shared" si="252"/>
        <v>528</v>
      </c>
      <c r="W123" s="77">
        <f t="shared" ref="W123" si="269">IF(LEFT(W21,1)="V",$S$101,IF(ISNUMBER(W21),V123-W21,V123))</f>
        <v>505</v>
      </c>
      <c r="X123" s="77">
        <f t="shared" si="74"/>
        <v>498</v>
      </c>
      <c r="Y123" s="77">
        <f t="shared" si="75"/>
        <v>489</v>
      </c>
      <c r="Z123" s="77">
        <f t="shared" si="76"/>
        <v>470</v>
      </c>
      <c r="AA123" s="77">
        <f t="shared" si="77"/>
        <v>441</v>
      </c>
      <c r="AB123" s="77">
        <f t="shared" si="78"/>
        <v>416</v>
      </c>
      <c r="AC123" s="77">
        <f t="shared" si="79"/>
        <v>383</v>
      </c>
      <c r="AD123" s="77">
        <f t="shared" si="80"/>
        <v>383</v>
      </c>
      <c r="AE123" s="77">
        <f t="shared" si="81"/>
        <v>353</v>
      </c>
      <c r="AF123" s="77">
        <f t="shared" si="82"/>
        <v>323</v>
      </c>
      <c r="AG123" s="77">
        <f t="shared" si="83"/>
        <v>293</v>
      </c>
      <c r="AH123" s="77">
        <f t="shared" si="84"/>
        <v>1200</v>
      </c>
      <c r="AI123" s="77">
        <f t="shared" si="85"/>
        <v>1200</v>
      </c>
      <c r="AJ123" s="77">
        <f t="shared" si="86"/>
        <v>1200</v>
      </c>
      <c r="AK123" s="77">
        <f t="shared" si="87"/>
        <v>1200</v>
      </c>
      <c r="AL123" s="77">
        <f t="shared" si="88"/>
        <v>1200</v>
      </c>
      <c r="AM123" s="77">
        <f t="shared" si="89"/>
        <v>1200</v>
      </c>
      <c r="AN123" s="77">
        <f t="shared" si="90"/>
        <v>1200</v>
      </c>
      <c r="AO123" s="77">
        <f t="shared" si="91"/>
        <v>1200</v>
      </c>
      <c r="AP123" s="77">
        <f t="shared" si="92"/>
        <v>1177</v>
      </c>
      <c r="AQ123" s="77">
        <f t="shared" si="93"/>
        <v>1154</v>
      </c>
      <c r="AR123" s="77">
        <f t="shared" si="94"/>
        <v>1131</v>
      </c>
      <c r="AS123" s="77">
        <f t="shared" si="95"/>
        <v>1108</v>
      </c>
      <c r="AT123" s="77">
        <f t="shared" si="96"/>
        <v>1085</v>
      </c>
      <c r="AU123" s="77">
        <f t="shared" si="97"/>
        <v>1062</v>
      </c>
      <c r="AV123" s="77">
        <f t="shared" si="98"/>
        <v>1039</v>
      </c>
      <c r="AW123" s="77">
        <f t="shared" si="99"/>
        <v>1016</v>
      </c>
      <c r="AX123" s="77">
        <f t="shared" si="100"/>
        <v>993</v>
      </c>
      <c r="AY123" s="77">
        <f t="shared" si="101"/>
        <v>970</v>
      </c>
      <c r="AZ123" s="77">
        <f t="shared" si="102"/>
        <v>947</v>
      </c>
      <c r="BA123" s="77">
        <f t="shared" si="103"/>
        <v>947</v>
      </c>
      <c r="BB123" s="77">
        <f t="shared" si="104"/>
        <v>947</v>
      </c>
      <c r="BC123" s="77">
        <f t="shared" si="105"/>
        <v>947</v>
      </c>
      <c r="BD123" s="77">
        <f t="shared" si="106"/>
        <v>924</v>
      </c>
      <c r="BE123" s="77">
        <f t="shared" si="107"/>
        <v>901</v>
      </c>
      <c r="BF123" s="77">
        <f t="shared" si="108"/>
        <v>878</v>
      </c>
      <c r="BG123" s="77">
        <f t="shared" si="109"/>
        <v>855</v>
      </c>
      <c r="BH123" s="77">
        <f t="shared" si="110"/>
        <v>832</v>
      </c>
      <c r="BI123" s="77">
        <f t="shared" si="111"/>
        <v>831</v>
      </c>
      <c r="BJ123" s="77">
        <f t="shared" si="112"/>
        <v>751</v>
      </c>
      <c r="BK123" s="77">
        <f t="shared" si="113"/>
        <v>671</v>
      </c>
      <c r="BL123" s="77">
        <f t="shared" si="114"/>
        <v>591</v>
      </c>
      <c r="BM123" s="77">
        <f t="shared" si="115"/>
        <v>511</v>
      </c>
      <c r="BN123" s="77">
        <f t="shared" si="116"/>
        <v>510</v>
      </c>
      <c r="BO123" s="77">
        <f t="shared" si="117"/>
        <v>487</v>
      </c>
      <c r="BP123" s="77">
        <f t="shared" si="118"/>
        <v>464</v>
      </c>
      <c r="BQ123" s="77">
        <f t="shared" si="119"/>
        <v>441</v>
      </c>
      <c r="BR123" s="77">
        <f t="shared" si="120"/>
        <v>418</v>
      </c>
      <c r="BS123" s="77">
        <f t="shared" si="121"/>
        <v>395</v>
      </c>
      <c r="BT123" s="77">
        <f t="shared" si="122"/>
        <v>372</v>
      </c>
      <c r="BU123" s="77">
        <f t="shared" si="123"/>
        <v>349</v>
      </c>
      <c r="BV123" s="77">
        <f t="shared" si="124"/>
        <v>326</v>
      </c>
      <c r="BW123" s="77">
        <f t="shared" si="125"/>
        <v>303</v>
      </c>
      <c r="BX123" s="77">
        <f t="shared" si="126"/>
        <v>280</v>
      </c>
      <c r="BY123" s="77">
        <f t="shared" si="127"/>
        <v>257</v>
      </c>
      <c r="BZ123" s="77">
        <f t="shared" si="128"/>
        <v>234</v>
      </c>
      <c r="CA123" s="77">
        <f t="shared" si="129"/>
        <v>211</v>
      </c>
      <c r="CB123" s="77">
        <f t="shared" si="130"/>
        <v>188</v>
      </c>
      <c r="CC123" s="77">
        <f t="shared" si="131"/>
        <v>165</v>
      </c>
      <c r="CD123" s="77">
        <f t="shared" si="132"/>
        <v>142</v>
      </c>
      <c r="CE123" s="77">
        <f t="shared" si="133"/>
        <v>119</v>
      </c>
      <c r="CF123" s="77">
        <f t="shared" si="134"/>
        <v>96</v>
      </c>
      <c r="CG123" s="77">
        <f t="shared" si="135"/>
        <v>73</v>
      </c>
      <c r="CH123" s="77">
        <f t="shared" si="136"/>
        <v>50</v>
      </c>
      <c r="CI123" s="77">
        <f t="shared" si="137"/>
        <v>27</v>
      </c>
      <c r="CJ123" s="77">
        <f t="shared" si="138"/>
        <v>4</v>
      </c>
      <c r="CK123" s="77">
        <f t="shared" si="139"/>
        <v>3</v>
      </c>
      <c r="CL123" s="77">
        <f t="shared" si="140"/>
        <v>1200</v>
      </c>
      <c r="CM123" s="77">
        <f t="shared" si="141"/>
        <v>1200</v>
      </c>
      <c r="CN123" s="77">
        <f t="shared" si="142"/>
        <v>1200</v>
      </c>
      <c r="CO123" s="77">
        <f t="shared" si="143"/>
        <v>1200</v>
      </c>
      <c r="CP123" s="77">
        <f t="shared" si="144"/>
        <v>1200</v>
      </c>
      <c r="CQ123" s="77">
        <f t="shared" si="145"/>
        <v>1177</v>
      </c>
      <c r="CR123" s="77">
        <f t="shared" si="146"/>
        <v>1154</v>
      </c>
      <c r="CS123" s="77">
        <f t="shared" si="147"/>
        <v>1131</v>
      </c>
      <c r="CT123" s="77">
        <f t="shared" si="148"/>
        <v>1108</v>
      </c>
      <c r="CU123" s="77">
        <f t="shared" si="149"/>
        <v>1085</v>
      </c>
      <c r="CV123" s="77">
        <f t="shared" si="150"/>
        <v>1062</v>
      </c>
      <c r="CW123" s="77">
        <f t="shared" si="151"/>
        <v>1039</v>
      </c>
      <c r="CX123" s="77">
        <f t="shared" si="152"/>
        <v>1016</v>
      </c>
      <c r="CY123" s="77">
        <f t="shared" si="153"/>
        <v>993</v>
      </c>
      <c r="CZ123" s="77">
        <f t="shared" si="154"/>
        <v>970</v>
      </c>
      <c r="DA123" s="77">
        <f t="shared" si="155"/>
        <v>947</v>
      </c>
      <c r="DB123" s="77">
        <f t="shared" si="156"/>
        <v>924</v>
      </c>
      <c r="DC123" s="77">
        <f t="shared" si="157"/>
        <v>901</v>
      </c>
      <c r="DD123" s="77">
        <f t="shared" si="158"/>
        <v>878</v>
      </c>
      <c r="DE123" s="77">
        <f t="shared" si="159"/>
        <v>855</v>
      </c>
      <c r="DF123" s="77">
        <f t="shared" si="160"/>
        <v>832</v>
      </c>
      <c r="DG123" s="77">
        <f t="shared" si="161"/>
        <v>809</v>
      </c>
      <c r="DH123" s="77">
        <f t="shared" si="162"/>
        <v>786</v>
      </c>
      <c r="DI123" s="77">
        <f t="shared" si="163"/>
        <v>763</v>
      </c>
      <c r="DJ123" s="77">
        <f t="shared" si="164"/>
        <v>740</v>
      </c>
      <c r="DK123" s="77">
        <f t="shared" si="165"/>
        <v>717</v>
      </c>
      <c r="DL123" s="77">
        <f t="shared" si="166"/>
        <v>694</v>
      </c>
      <c r="DM123" s="77">
        <f t="shared" si="167"/>
        <v>671</v>
      </c>
      <c r="DN123" s="77">
        <f t="shared" si="168"/>
        <v>648</v>
      </c>
      <c r="DO123" s="77">
        <f t="shared" si="169"/>
        <v>625</v>
      </c>
      <c r="DP123" s="77">
        <f t="shared" si="170"/>
        <v>602</v>
      </c>
      <c r="DQ123" s="77">
        <f t="shared" si="171"/>
        <v>579</v>
      </c>
      <c r="DR123" s="77">
        <f t="shared" si="172"/>
        <v>556</v>
      </c>
      <c r="DS123" s="77">
        <f t="shared" si="173"/>
        <v>533</v>
      </c>
      <c r="DT123" s="77">
        <f t="shared" si="174"/>
        <v>510</v>
      </c>
      <c r="DU123" s="77">
        <f t="shared" si="175"/>
        <v>487</v>
      </c>
      <c r="DV123" s="77">
        <f t="shared" si="176"/>
        <v>464</v>
      </c>
      <c r="DW123" s="77">
        <f t="shared" si="177"/>
        <v>441</v>
      </c>
      <c r="DX123" s="77">
        <f t="shared" si="178"/>
        <v>418</v>
      </c>
      <c r="DY123" s="77">
        <f t="shared" si="179"/>
        <v>395</v>
      </c>
      <c r="DZ123" s="77">
        <f t="shared" si="180"/>
        <v>372</v>
      </c>
      <c r="EA123" s="77">
        <f t="shared" si="181"/>
        <v>349</v>
      </c>
      <c r="EB123" s="77">
        <f t="shared" si="182"/>
        <v>326</v>
      </c>
      <c r="EC123" s="77">
        <f t="shared" si="183"/>
        <v>303</v>
      </c>
      <c r="ED123" s="77">
        <f t="shared" si="184"/>
        <v>280</v>
      </c>
      <c r="EE123" s="77">
        <f t="shared" si="185"/>
        <v>257</v>
      </c>
      <c r="EF123" s="77">
        <f t="shared" si="186"/>
        <v>234</v>
      </c>
      <c r="EG123" s="77">
        <f t="shared" si="187"/>
        <v>211</v>
      </c>
      <c r="EH123" s="77">
        <f t="shared" si="188"/>
        <v>188</v>
      </c>
      <c r="EI123" s="77">
        <f t="shared" si="189"/>
        <v>165</v>
      </c>
      <c r="EJ123" s="77">
        <f t="shared" si="190"/>
        <v>142</v>
      </c>
      <c r="EK123" s="77">
        <f t="shared" si="191"/>
        <v>119</v>
      </c>
      <c r="EL123" s="77">
        <f t="shared" si="192"/>
        <v>96</v>
      </c>
      <c r="EM123" s="77">
        <f t="shared" si="193"/>
        <v>73</v>
      </c>
      <c r="EN123" s="77">
        <f t="shared" si="194"/>
        <v>50</v>
      </c>
      <c r="EO123" s="77">
        <f t="shared" si="195"/>
        <v>27</v>
      </c>
      <c r="EP123" s="77">
        <f t="shared" si="196"/>
        <v>27</v>
      </c>
      <c r="EQ123" s="77">
        <f t="shared" si="197"/>
        <v>27</v>
      </c>
      <c r="ER123" s="77">
        <f t="shared" si="198"/>
        <v>27</v>
      </c>
      <c r="ES123" s="77">
        <f t="shared" si="199"/>
        <v>27</v>
      </c>
      <c r="ET123" s="77">
        <f t="shared" si="200"/>
        <v>27</v>
      </c>
      <c r="EU123" s="77">
        <f t="shared" si="201"/>
        <v>27</v>
      </c>
      <c r="EV123" s="77">
        <f t="shared" si="202"/>
        <v>27</v>
      </c>
      <c r="EW123" s="77">
        <f t="shared" si="203"/>
        <v>27</v>
      </c>
      <c r="EX123" s="77">
        <f t="shared" si="204"/>
        <v>27</v>
      </c>
      <c r="EY123" s="77">
        <f t="shared" si="205"/>
        <v>27</v>
      </c>
      <c r="EZ123" s="77">
        <f t="shared" si="206"/>
        <v>27</v>
      </c>
      <c r="FA123" s="77">
        <f t="shared" si="207"/>
        <v>27</v>
      </c>
      <c r="FB123" s="77">
        <f t="shared" si="208"/>
        <v>27</v>
      </c>
      <c r="FC123" s="77">
        <f t="shared" si="209"/>
        <v>27</v>
      </c>
      <c r="FD123" s="77">
        <f t="shared" si="210"/>
        <v>27</v>
      </c>
      <c r="FE123" s="77">
        <f t="shared" si="211"/>
        <v>27</v>
      </c>
      <c r="FF123" s="77">
        <f t="shared" si="212"/>
        <v>27</v>
      </c>
      <c r="FG123" s="77">
        <f t="shared" si="213"/>
        <v>27</v>
      </c>
      <c r="FH123" s="77">
        <f t="shared" si="214"/>
        <v>27</v>
      </c>
      <c r="FI123" s="77">
        <f t="shared" si="215"/>
        <v>27</v>
      </c>
      <c r="FJ123" s="77">
        <f t="shared" si="216"/>
        <v>27</v>
      </c>
      <c r="FK123" s="77">
        <f t="shared" si="217"/>
        <v>27</v>
      </c>
      <c r="FL123" s="77">
        <f t="shared" si="218"/>
        <v>27</v>
      </c>
      <c r="FM123" s="77">
        <f t="shared" si="219"/>
        <v>27</v>
      </c>
      <c r="FN123" s="77">
        <f t="shared" si="220"/>
        <v>27</v>
      </c>
      <c r="FO123" s="77">
        <f t="shared" si="221"/>
        <v>27</v>
      </c>
      <c r="FP123" s="77">
        <f t="shared" si="222"/>
        <v>27</v>
      </c>
      <c r="FQ123" s="77">
        <f t="shared" si="223"/>
        <v>27</v>
      </c>
      <c r="FR123" s="77">
        <f t="shared" si="224"/>
        <v>27</v>
      </c>
      <c r="FS123" s="77">
        <f t="shared" si="225"/>
        <v>27</v>
      </c>
      <c r="FT123" s="77">
        <f t="shared" si="226"/>
        <v>27</v>
      </c>
      <c r="FU123" s="77">
        <f t="shared" si="227"/>
        <v>27</v>
      </c>
      <c r="FV123" s="77">
        <f t="shared" si="228"/>
        <v>27</v>
      </c>
      <c r="FW123" s="77">
        <f t="shared" si="229"/>
        <v>27</v>
      </c>
      <c r="FX123" s="77">
        <f t="shared" si="230"/>
        <v>27</v>
      </c>
      <c r="FY123" s="77">
        <f t="shared" si="231"/>
        <v>27</v>
      </c>
      <c r="FZ123" s="77">
        <f t="shared" si="232"/>
        <v>27</v>
      </c>
      <c r="GA123" s="77">
        <f t="shared" si="233"/>
        <v>27</v>
      </c>
      <c r="GB123" s="77">
        <f t="shared" si="234"/>
        <v>27</v>
      </c>
      <c r="GC123" s="77">
        <f t="shared" si="235"/>
        <v>27</v>
      </c>
      <c r="GD123" s="77">
        <f t="shared" si="236"/>
        <v>27</v>
      </c>
      <c r="GE123" s="77">
        <f t="shared" si="237"/>
        <v>27</v>
      </c>
      <c r="GF123" s="77">
        <f t="shared" si="238"/>
        <v>27</v>
      </c>
      <c r="GG123" s="77">
        <f t="shared" si="239"/>
        <v>27</v>
      </c>
      <c r="GH123" s="77">
        <f t="shared" si="240"/>
        <v>27</v>
      </c>
      <c r="GI123" s="77">
        <f t="shared" si="241"/>
        <v>27</v>
      </c>
      <c r="GJ123" s="77">
        <f t="shared" si="242"/>
        <v>27</v>
      </c>
      <c r="GK123" s="77">
        <f t="shared" si="243"/>
        <v>27</v>
      </c>
      <c r="GL123" s="77">
        <f t="shared" si="244"/>
        <v>27</v>
      </c>
      <c r="GM123" s="77">
        <f t="shared" si="245"/>
        <v>27</v>
      </c>
      <c r="GN123" s="77">
        <f t="shared" si="246"/>
        <v>27</v>
      </c>
      <c r="GO123" s="77">
        <f t="shared" si="247"/>
        <v>27</v>
      </c>
      <c r="GP123" s="77">
        <f t="shared" si="248"/>
        <v>27</v>
      </c>
      <c r="GQ123" s="77">
        <f t="shared" si="249"/>
        <v>27</v>
      </c>
      <c r="GR123" s="77">
        <f t="shared" si="250"/>
        <v>27</v>
      </c>
      <c r="GS123" s="202"/>
      <c r="GY123" s="186">
        <v>33</v>
      </c>
      <c r="GZ123" s="481">
        <f>IF(COUNTIF($I35:$GR35,GZ$12)=0,0,HLOOKUP(GZ$12,$I35:$GR$87,$HO122,FALSE))</f>
        <v>0</v>
      </c>
      <c r="HA123" s="481">
        <f>IF(COUNTIF($I35:$GR35,HA$12)=0,0,HLOOKUP(HA$12,$I35:$GR$87,$HO122,FALSE))</f>
        <v>52</v>
      </c>
      <c r="HB123" s="481">
        <f>IF(COUNTIF($I35:$GR35,HB$12)=0,0,HLOOKUP(HB$12,$I35:$GR$87,$HO122,FALSE))</f>
        <v>0</v>
      </c>
      <c r="HC123" s="481">
        <f>IF(COUNTIF($I35:$GR35,HC$12)=0,0,HLOOKUP(HC$12,$I35:$GR$87,$HO122,FALSE))</f>
        <v>0</v>
      </c>
      <c r="HD123" s="481">
        <f>IF(COUNTIF($I35:$GR35,HD$12)=0,0,HLOOKUP(HD$12,$I35:$GR$87,$HO122,FALSE))</f>
        <v>0</v>
      </c>
      <c r="HE123" s="481">
        <f>IF(COUNTIF($I35:$GR35,HE$12)=0,0,HLOOKUP(HE$12,$I35:$GR$87,$HO122,FALSE))</f>
        <v>0</v>
      </c>
      <c r="HF123" s="481">
        <f>IF(COUNTIF($I35:$GR35,"X")=0,0,HLOOKUP("X",$I35:$GR$87,$HO122,FALSE))</f>
        <v>131</v>
      </c>
      <c r="HG123" s="381"/>
      <c r="HH123" s="186" t="s">
        <v>141</v>
      </c>
      <c r="HI123" s="481">
        <f>IF(GZ123=0,0,IF(AND(GZ123&lt;&gt;0,HA123=0),SUM(INDEX($I35:$GR35,1,GZ123):INDEX($I35:$GR35,1,$HF123)),SUM(INDEX($I35:$GR35,1,GZ123):INDEX($I35:$GR35,1,HA123))))</f>
        <v>0</v>
      </c>
      <c r="HJ123" s="481">
        <f>IF(HA123=0,0,IF(AND(HA123&lt;&gt;0,HB123=0),SUM(INDEX($I35:$GR35,1,HA123):INDEX($I35:$GR35,1,$HF123)),SUM(INDEX($I35:$GR35,1,HA123):INDEX($I35:$GR35,1,HB123))))</f>
        <v>1150</v>
      </c>
      <c r="HK123" s="481">
        <f>IF(HB123=0,0,IF(AND(HB123&lt;&gt;0,HC123=0),SUM(INDEX($I35:$GR35,1,HB123):INDEX($I35:$GR35,1,$HF123)),SUM(INDEX($I35:$GR35,1,HB123):INDEX($I35:$GR35,1,HC123))))</f>
        <v>0</v>
      </c>
      <c r="HL123" s="481">
        <f>IF(HC123=0,0,IF(AND(HC123&lt;&gt;0,HD123=0),SUM(INDEX($I35:$GR35,1,HC123):INDEX($I35:$GR35,1,$HF123)),SUM(INDEX($I35:$GR35,1,HC123):INDEX($I35:$GR35,1,HD123))))</f>
        <v>0</v>
      </c>
      <c r="HM123" s="481">
        <f>IF(HD123=0,0,IF(AND(HD123&lt;&gt;0,HE123=0),SUM(INDEX($I35:$GR35,1,HD123):INDEX($I35:$GR35,1,$HF123)),SUM(INDEX($I35:$GR35,1,HD123):INDEX($I35:$GR35,1,HE123))))</f>
        <v>0</v>
      </c>
      <c r="HN123" s="481">
        <f>IF(HE123=0,0,IF(AND(HE123&lt;&gt;0,GZ123=0),SUM(INDEX($I35:$GR35,1,HE123):INDEX($I35:$GR35,1,$HF123)),SUM(INDEX($I35:$GR35,1,HE123):INDEX($I35:$GR35,1,GZ123))))</f>
        <v>0</v>
      </c>
      <c r="HO123" s="186">
        <v>52</v>
      </c>
      <c r="HP123" s="381"/>
      <c r="HQ123" s="521" t="s">
        <v>141</v>
      </c>
      <c r="HR123" s="435">
        <f>IF(AND(GZ123=0,HA123=0),0,IF(AND(GZ123=0,HA123&lt;&gt;0),COUNTIF(INDEX($I$3:$GR$79,$GY123,GZ123+1):INDEX($I$3:$GR$79,$GY123,HA123),"STK")+COUNTIF(INDEX($I$3:$GR$79,$GY123,GZ123+1):INDEX($I$3:$GR$79,$GY123,HA123),"SB"),IF(AND(GZ123&lt;&gt;0,HA123=0),COUNTIF(INDEX($I$3:$GR$79,$GY123,GZ123):INDEX($I$3:$GR$79,$GY123,HF123),"STK")+COUNTIF(INDEX($I$3:$GR$79,$GY123,GZ123):INDEX($I$3:$GR$79,$GY123,HF123),"SB"),COUNTIF(INDEX($I$3:$GR$79,$GY123,GZ123):INDEX($I$3:$GR$79,$GY123,HA123),"STK")+COUNTIF(INDEX($I$3:$GR$79,$GY123,GZ123):INDEX($I$3:$GR$79,$GY123,HA123),"SB"))))</f>
        <v>0</v>
      </c>
      <c r="HS123" s="405">
        <f>IF(AND(HA123=0,HB123=0),0,IF(AND(HA123=0,HB123&lt;&gt;0),COUNTIF(INDEX($I$3:$GR$79,$GY123,HA123+1):INDEX($I$3:$GR$79,$GY123,HB123),"STK")+COUNTIF(INDEX($I$3:$GR$79,$GY123,HA123+1):INDEX($I$3:$GR$79,$GY123,HB123),"SB"),IF(AND(HA123&lt;&gt;0,HB123=0),COUNTIF(INDEX($I$3:$GR$79,$GY123,HA123):INDEX($I$3:$GR$79,$GY123,HF123),"STK")+COUNTIF(INDEX($I$3:$GR$79,$GY123,HA123):INDEX($I$3:$GR$79,$GY123,HF123),"SB"),COUNTIF(INDEX($I$3:$GR$79,$GY123,HA123):INDEX($I$3:$GR$79,$GY123,HB123),"STK")+COUNTIF(INDEX($I$3:$GR$79,$GY123,HA123):INDEX($I$3:$GR$79,$GY123,HB123),"SB"))))</f>
        <v>23</v>
      </c>
      <c r="HT123" s="406">
        <f>IF(AND(HB123=0,HC123=0),0,IF(AND(HB123=0,HC123&lt;&gt;0),COUNTIF(INDEX($I$3:$GR$79,$GY123,HB123+1):INDEX($I$3:$GR$79,$GY123,HC123),"STK")+COUNTIF(INDEX($I$3:$GR$79,$GY123,HB123+1):INDEX($I$3:$GR$79,$GY123,HC123),"SB"),IF(AND(HB123&lt;&gt;0,HC123=0),COUNTIF(INDEX($I$3:$GR$79,$GY123,HB123):INDEX($I$3:$GR$79,$GY123,HF123),"STK")+COUNTIF(INDEX($I$3:$GR$79,$GY123,HB123):INDEX($I$3:$GR$79,$GY123,HF123),"SB"),COUNTIF(INDEX($I$3:$GR$79,$GY123,HB123):INDEX($I$3:$GR$79,$GY123,HC123),"STK")+COUNTIF(INDEX($I$3:$GR$79,$GY123,HB123):INDEX($I$3:$GR$79,$GY123,HC123),"SB"))))</f>
        <v>0</v>
      </c>
      <c r="HU123" s="405">
        <f>IF(AND(HC123=0,HD123=0),0,IF(AND(HC123=0,HD123&lt;&gt;0),COUNTIF(INDEX($I$3:$GR$79,$GY123,HC123+1):INDEX($I$3:$GR$79,$GY123,HD123),"STK")+COUNTIF(INDEX($I$3:$GR$79,$GY123,HC123+1):INDEX($I$3:$GR$79,$GY123,HD123),"SB"),IF(AND(HC123&lt;&gt;0,HD123=0),COUNTIF(INDEX($I$3:$GR$79,$GY123,HC123):INDEX($I$3:$GR$79,$GY123,HF123),"STK")+COUNTIF(INDEX($I$3:$GR$79,$GY123,HC123):INDEX($I$3:$GR$79,$GY123,HF123),"SB"),COUNTIF(INDEX($I$3:$GR$79,$GY123,HC123):INDEX($I$3:$GR$79,$GY123,HD123),"STK")+COUNTIF(INDEX($I$3:$GR$79,$GY123,HC123):INDEX($I$3:$GR$79,$GY123,HD123),"SB"))))</f>
        <v>0</v>
      </c>
      <c r="HV123" s="701">
        <f>IF(AND(HD123=0,HE123=0),0,IF(AND(HD123=0,HE123&lt;&gt;0),COUNTIF(INDEX($I$3:$GR$79,$GY123,HD123+1):INDEX($I$3:$GR$79,$GY123,HE123),"STK")+COUNTIF(INDEX($I$3:$GR$79,$GY123,HD123+1):INDEX($I$3:$GR$79,$GY123,HE123),"SB"),IF(AND(HD123&lt;&gt;0,HE123=0),COUNTIF(INDEX($I$3:$GR$79,$GY123,HD123):INDEX($I$3:$GR$79,$GY123,HF123),"STK")+COUNTIF(INDEX($I$3:$GR$79,$GY123,HD123):INDEX($I$3:$GR$79,$GY123,HF123),"SB"),COUNTIF(INDEX($I$3:$GR$79,$GY123,HD123):INDEX($I$3:$GR$79,$GY123,HE123),"STK")+COUNTIF(INDEX($I$3:$GR$79,$GY123,HD123):INDEX($I$3:$GR$79,$GY123,HE123),"SB"))))</f>
        <v>0</v>
      </c>
      <c r="HW123" s="405">
        <f>IF(AND(HE123=0,GZ123=0),0,IF(AND(HE123=0,GZ123&lt;&gt;0),COUNTIF(INDEX($I$3:$GR$79,$GY123,HE123+1):INDEX($I$3:$GR$79,$GY123,GZ123),"STK")+COUNTIF(INDEX($I$3:$GR$79,$GY123,HE123+1):INDEX($I$3:$GR$79,$GY123,GZ123),"SB"),IF(AND(HE123&lt;&gt;0,GZ123=0),COUNTIF(INDEX($I$3:$GR$79,$GY123,HE123):INDEX($I$3:$GR$79,$GY123,HF123),"STK")+COUNTIF(INDEX($I$3:$GR$79,$GY123,HE123):INDEX($I$3:$GR$79,$GY123,HF123),"SB"),COUNTIF(INDEX($I$3:$GR$79,$GY123,HE123):INDEX($I$3:$GR$79,$GY123,GZ123),"STK")+COUNTIF(INDEX($I$3:$GR$79,$GY123,HE123):INDEX($I$3:$GR$79,$GY123,GZ123),"SB"))))</f>
        <v>0</v>
      </c>
      <c r="HX123" s="382">
        <f t="shared" ref="HX123:HX154" si="270">COUNTIF(I35:GR35,"STK")+COUNTIF(I35:GR35,"SB")</f>
        <v>23</v>
      </c>
      <c r="HY123" s="186" t="s">
        <v>141</v>
      </c>
      <c r="HZ123" s="481">
        <f t="shared" si="66"/>
        <v>0</v>
      </c>
      <c r="IA123" s="481">
        <f t="shared" si="67"/>
        <v>51</v>
      </c>
      <c r="IB123" s="481">
        <f t="shared" si="68"/>
        <v>0</v>
      </c>
      <c r="IC123" s="481">
        <f t="shared" si="69"/>
        <v>0</v>
      </c>
      <c r="ID123" s="481">
        <f t="shared" si="70"/>
        <v>0</v>
      </c>
      <c r="IE123" s="481">
        <f t="shared" si="71"/>
        <v>0</v>
      </c>
    </row>
    <row r="124" spans="5:239" x14ac:dyDescent="0.2">
      <c r="E124" s="58"/>
      <c r="F124" s="480"/>
      <c r="G124" s="1040"/>
      <c r="H124" s="103" t="s">
        <v>128</v>
      </c>
      <c r="I124" s="229"/>
      <c r="J124" s="230"/>
      <c r="K124" s="231"/>
      <c r="N124" s="180">
        <v>24</v>
      </c>
      <c r="O124" s="140"/>
      <c r="P124" s="123">
        <v>200</v>
      </c>
      <c r="Q124" s="12"/>
      <c r="R124" s="141" t="str">
        <f t="shared" si="72"/>
        <v>V10</v>
      </c>
      <c r="S124" s="464">
        <v>624</v>
      </c>
      <c r="T124" s="417">
        <f t="shared" si="251"/>
        <v>224</v>
      </c>
      <c r="U124" s="418">
        <v>63</v>
      </c>
      <c r="V124" s="77">
        <f t="shared" si="252"/>
        <v>224</v>
      </c>
      <c r="W124" s="77">
        <f t="shared" ref="W124" si="271">IF(LEFT(W22,1)="V",$S$101,IF(ISNUMBER(W22),V124-W22,V124))</f>
        <v>210</v>
      </c>
      <c r="X124" s="77">
        <f t="shared" si="74"/>
        <v>210</v>
      </c>
      <c r="Y124" s="77">
        <f t="shared" si="75"/>
        <v>210</v>
      </c>
      <c r="Z124" s="77">
        <f t="shared" si="76"/>
        <v>210</v>
      </c>
      <c r="AA124" s="77">
        <f t="shared" si="77"/>
        <v>209</v>
      </c>
      <c r="AB124" s="77">
        <f t="shared" si="78"/>
        <v>209</v>
      </c>
      <c r="AC124" s="77">
        <f t="shared" si="79"/>
        <v>209</v>
      </c>
      <c r="AD124" s="77">
        <f t="shared" si="80"/>
        <v>209</v>
      </c>
      <c r="AE124" s="77">
        <f t="shared" si="81"/>
        <v>209</v>
      </c>
      <c r="AF124" s="77">
        <f t="shared" si="82"/>
        <v>209</v>
      </c>
      <c r="AG124" s="77">
        <f t="shared" si="83"/>
        <v>169</v>
      </c>
      <c r="AH124" s="77">
        <f t="shared" si="84"/>
        <v>129</v>
      </c>
      <c r="AI124" s="77">
        <f t="shared" si="85"/>
        <v>89</v>
      </c>
      <c r="AJ124" s="77">
        <f t="shared" si="86"/>
        <v>49</v>
      </c>
      <c r="AK124" s="77">
        <f t="shared" si="87"/>
        <v>1200</v>
      </c>
      <c r="AL124" s="77">
        <f t="shared" si="88"/>
        <v>1200</v>
      </c>
      <c r="AM124" s="77">
        <f t="shared" si="89"/>
        <v>1200</v>
      </c>
      <c r="AN124" s="77">
        <f t="shared" si="90"/>
        <v>1200</v>
      </c>
      <c r="AO124" s="77">
        <f t="shared" si="91"/>
        <v>1200</v>
      </c>
      <c r="AP124" s="77">
        <f t="shared" si="92"/>
        <v>1200</v>
      </c>
      <c r="AQ124" s="77">
        <f t="shared" si="93"/>
        <v>1177</v>
      </c>
      <c r="AR124" s="77">
        <f t="shared" si="94"/>
        <v>1154</v>
      </c>
      <c r="AS124" s="77">
        <f t="shared" si="95"/>
        <v>1131</v>
      </c>
      <c r="AT124" s="77">
        <f t="shared" si="96"/>
        <v>1108</v>
      </c>
      <c r="AU124" s="77">
        <f t="shared" si="97"/>
        <v>1085</v>
      </c>
      <c r="AV124" s="77">
        <f t="shared" si="98"/>
        <v>1085</v>
      </c>
      <c r="AW124" s="77">
        <f t="shared" si="99"/>
        <v>1085</v>
      </c>
      <c r="AX124" s="77">
        <f t="shared" si="100"/>
        <v>1085</v>
      </c>
      <c r="AY124" s="77">
        <f t="shared" si="101"/>
        <v>1085</v>
      </c>
      <c r="AZ124" s="77">
        <f t="shared" si="102"/>
        <v>1085</v>
      </c>
      <c r="BA124" s="77">
        <f t="shared" si="103"/>
        <v>1085</v>
      </c>
      <c r="BB124" s="77">
        <f t="shared" si="104"/>
        <v>1085</v>
      </c>
      <c r="BC124" s="77">
        <f t="shared" si="105"/>
        <v>1085</v>
      </c>
      <c r="BD124" s="77">
        <f t="shared" si="106"/>
        <v>1085</v>
      </c>
      <c r="BE124" s="77">
        <f t="shared" si="107"/>
        <v>1085</v>
      </c>
      <c r="BF124" s="77">
        <f t="shared" si="108"/>
        <v>1085</v>
      </c>
      <c r="BG124" s="77">
        <f t="shared" si="109"/>
        <v>1085</v>
      </c>
      <c r="BH124" s="77">
        <f t="shared" si="110"/>
        <v>1085</v>
      </c>
      <c r="BI124" s="77">
        <f t="shared" si="111"/>
        <v>1085</v>
      </c>
      <c r="BJ124" s="77">
        <f t="shared" si="112"/>
        <v>1085</v>
      </c>
      <c r="BK124" s="77">
        <f t="shared" si="113"/>
        <v>1085</v>
      </c>
      <c r="BL124" s="77">
        <f t="shared" si="114"/>
        <v>1085</v>
      </c>
      <c r="BM124" s="77">
        <f t="shared" si="115"/>
        <v>1085</v>
      </c>
      <c r="BN124" s="77">
        <f t="shared" si="116"/>
        <v>1062</v>
      </c>
      <c r="BO124" s="77">
        <f t="shared" si="117"/>
        <v>1061</v>
      </c>
      <c r="BP124" s="77">
        <f t="shared" si="118"/>
        <v>1001</v>
      </c>
      <c r="BQ124" s="77">
        <f t="shared" si="119"/>
        <v>941</v>
      </c>
      <c r="BR124" s="77">
        <f t="shared" si="120"/>
        <v>881</v>
      </c>
      <c r="BS124" s="77">
        <f t="shared" si="121"/>
        <v>821</v>
      </c>
      <c r="BT124" s="77">
        <f t="shared" si="122"/>
        <v>820</v>
      </c>
      <c r="BU124" s="77">
        <f t="shared" si="123"/>
        <v>797</v>
      </c>
      <c r="BV124" s="77">
        <f t="shared" si="124"/>
        <v>774</v>
      </c>
      <c r="BW124" s="77">
        <f t="shared" si="125"/>
        <v>751</v>
      </c>
      <c r="BX124" s="77">
        <f t="shared" si="126"/>
        <v>728</v>
      </c>
      <c r="BY124" s="77">
        <f t="shared" si="127"/>
        <v>705</v>
      </c>
      <c r="BZ124" s="77">
        <f t="shared" si="128"/>
        <v>682</v>
      </c>
      <c r="CA124" s="77">
        <f t="shared" si="129"/>
        <v>659</v>
      </c>
      <c r="CB124" s="77">
        <f t="shared" si="130"/>
        <v>636</v>
      </c>
      <c r="CC124" s="77">
        <f t="shared" si="131"/>
        <v>613</v>
      </c>
      <c r="CD124" s="77">
        <f t="shared" si="132"/>
        <v>590</v>
      </c>
      <c r="CE124" s="77">
        <f t="shared" si="133"/>
        <v>567</v>
      </c>
      <c r="CF124" s="77">
        <f t="shared" si="134"/>
        <v>544</v>
      </c>
      <c r="CG124" s="77">
        <f t="shared" si="135"/>
        <v>521</v>
      </c>
      <c r="CH124" s="77">
        <f t="shared" si="136"/>
        <v>498</v>
      </c>
      <c r="CI124" s="77">
        <f t="shared" si="137"/>
        <v>475</v>
      </c>
      <c r="CJ124" s="77">
        <f t="shared" si="138"/>
        <v>452</v>
      </c>
      <c r="CK124" s="77">
        <f t="shared" si="139"/>
        <v>429</v>
      </c>
      <c r="CL124" s="77">
        <f t="shared" si="140"/>
        <v>406</v>
      </c>
      <c r="CM124" s="77">
        <f t="shared" si="141"/>
        <v>383</v>
      </c>
      <c r="CN124" s="77">
        <f t="shared" si="142"/>
        <v>360</v>
      </c>
      <c r="CO124" s="77">
        <f t="shared" si="143"/>
        <v>337</v>
      </c>
      <c r="CP124" s="77">
        <f t="shared" si="144"/>
        <v>314</v>
      </c>
      <c r="CQ124" s="77">
        <f t="shared" si="145"/>
        <v>314</v>
      </c>
      <c r="CR124" s="77">
        <f t="shared" si="146"/>
        <v>314</v>
      </c>
      <c r="CS124" s="77">
        <f t="shared" si="147"/>
        <v>314</v>
      </c>
      <c r="CT124" s="77">
        <f t="shared" si="148"/>
        <v>291</v>
      </c>
      <c r="CU124" s="77">
        <f t="shared" si="149"/>
        <v>268</v>
      </c>
      <c r="CV124" s="77">
        <f t="shared" si="150"/>
        <v>245</v>
      </c>
      <c r="CW124" s="77">
        <f t="shared" si="151"/>
        <v>222</v>
      </c>
      <c r="CX124" s="77">
        <f t="shared" si="152"/>
        <v>199</v>
      </c>
      <c r="CY124" s="77">
        <f t="shared" si="153"/>
        <v>176</v>
      </c>
      <c r="CZ124" s="77">
        <f t="shared" si="154"/>
        <v>153</v>
      </c>
      <c r="DA124" s="77">
        <f t="shared" si="155"/>
        <v>130</v>
      </c>
      <c r="DB124" s="77">
        <f t="shared" si="156"/>
        <v>107</v>
      </c>
      <c r="DC124" s="77">
        <f t="shared" si="157"/>
        <v>84</v>
      </c>
      <c r="DD124" s="77">
        <f t="shared" si="158"/>
        <v>61</v>
      </c>
      <c r="DE124" s="77">
        <f t="shared" si="159"/>
        <v>38</v>
      </c>
      <c r="DF124" s="77">
        <f t="shared" si="160"/>
        <v>15</v>
      </c>
      <c r="DG124" s="77">
        <f t="shared" si="161"/>
        <v>15</v>
      </c>
      <c r="DH124" s="77">
        <f t="shared" si="162"/>
        <v>15</v>
      </c>
      <c r="DI124" s="77">
        <f t="shared" si="163"/>
        <v>15</v>
      </c>
      <c r="DJ124" s="77">
        <f t="shared" si="164"/>
        <v>15</v>
      </c>
      <c r="DK124" s="77">
        <f t="shared" si="165"/>
        <v>15</v>
      </c>
      <c r="DL124" s="77">
        <f t="shared" si="166"/>
        <v>15</v>
      </c>
      <c r="DM124" s="77">
        <f t="shared" si="167"/>
        <v>15</v>
      </c>
      <c r="DN124" s="77">
        <f t="shared" si="168"/>
        <v>15</v>
      </c>
      <c r="DO124" s="77">
        <f t="shared" si="169"/>
        <v>15</v>
      </c>
      <c r="DP124" s="77">
        <f t="shared" si="170"/>
        <v>15</v>
      </c>
      <c r="DQ124" s="77">
        <f t="shared" si="171"/>
        <v>15</v>
      </c>
      <c r="DR124" s="77">
        <f t="shared" si="172"/>
        <v>15</v>
      </c>
      <c r="DS124" s="77">
        <f t="shared" si="173"/>
        <v>15</v>
      </c>
      <c r="DT124" s="77">
        <f t="shared" si="174"/>
        <v>15</v>
      </c>
      <c r="DU124" s="77">
        <f t="shared" si="175"/>
        <v>15</v>
      </c>
      <c r="DV124" s="77">
        <f t="shared" si="176"/>
        <v>15</v>
      </c>
      <c r="DW124" s="77">
        <f t="shared" si="177"/>
        <v>15</v>
      </c>
      <c r="DX124" s="77">
        <f t="shared" si="178"/>
        <v>15</v>
      </c>
      <c r="DY124" s="77">
        <f t="shared" si="179"/>
        <v>15</v>
      </c>
      <c r="DZ124" s="77">
        <f t="shared" si="180"/>
        <v>15</v>
      </c>
      <c r="EA124" s="77">
        <f t="shared" si="181"/>
        <v>15</v>
      </c>
      <c r="EB124" s="77">
        <f t="shared" si="182"/>
        <v>15</v>
      </c>
      <c r="EC124" s="77">
        <f t="shared" si="183"/>
        <v>15</v>
      </c>
      <c r="ED124" s="77">
        <f t="shared" si="184"/>
        <v>15</v>
      </c>
      <c r="EE124" s="77">
        <f t="shared" si="185"/>
        <v>15</v>
      </c>
      <c r="EF124" s="77">
        <f t="shared" si="186"/>
        <v>15</v>
      </c>
      <c r="EG124" s="77">
        <f t="shared" si="187"/>
        <v>15</v>
      </c>
      <c r="EH124" s="77">
        <f t="shared" si="188"/>
        <v>15</v>
      </c>
      <c r="EI124" s="77">
        <f t="shared" si="189"/>
        <v>15</v>
      </c>
      <c r="EJ124" s="77">
        <f t="shared" si="190"/>
        <v>15</v>
      </c>
      <c r="EK124" s="77">
        <f t="shared" si="191"/>
        <v>15</v>
      </c>
      <c r="EL124" s="77">
        <f t="shared" si="192"/>
        <v>15</v>
      </c>
      <c r="EM124" s="77">
        <f t="shared" si="193"/>
        <v>15</v>
      </c>
      <c r="EN124" s="77">
        <f t="shared" si="194"/>
        <v>15</v>
      </c>
      <c r="EO124" s="77">
        <f t="shared" si="195"/>
        <v>15</v>
      </c>
      <c r="EP124" s="77">
        <f t="shared" si="196"/>
        <v>15</v>
      </c>
      <c r="EQ124" s="77">
        <f t="shared" si="197"/>
        <v>15</v>
      </c>
      <c r="ER124" s="77">
        <f t="shared" si="198"/>
        <v>15</v>
      </c>
      <c r="ES124" s="77">
        <f t="shared" si="199"/>
        <v>15</v>
      </c>
      <c r="ET124" s="77">
        <f t="shared" si="200"/>
        <v>15</v>
      </c>
      <c r="EU124" s="77">
        <f t="shared" si="201"/>
        <v>15</v>
      </c>
      <c r="EV124" s="77">
        <f t="shared" si="202"/>
        <v>15</v>
      </c>
      <c r="EW124" s="77">
        <f t="shared" si="203"/>
        <v>15</v>
      </c>
      <c r="EX124" s="77">
        <f t="shared" si="204"/>
        <v>15</v>
      </c>
      <c r="EY124" s="77">
        <f t="shared" si="205"/>
        <v>15</v>
      </c>
      <c r="EZ124" s="77">
        <f t="shared" si="206"/>
        <v>15</v>
      </c>
      <c r="FA124" s="77">
        <f t="shared" si="207"/>
        <v>15</v>
      </c>
      <c r="FB124" s="77">
        <f t="shared" si="208"/>
        <v>15</v>
      </c>
      <c r="FC124" s="77">
        <f t="shared" si="209"/>
        <v>15</v>
      </c>
      <c r="FD124" s="77">
        <f t="shared" si="210"/>
        <v>15</v>
      </c>
      <c r="FE124" s="77">
        <f t="shared" si="211"/>
        <v>15</v>
      </c>
      <c r="FF124" s="77">
        <f t="shared" si="212"/>
        <v>15</v>
      </c>
      <c r="FG124" s="77">
        <f t="shared" si="213"/>
        <v>15</v>
      </c>
      <c r="FH124" s="77">
        <f t="shared" si="214"/>
        <v>15</v>
      </c>
      <c r="FI124" s="77">
        <f t="shared" si="215"/>
        <v>15</v>
      </c>
      <c r="FJ124" s="77">
        <f t="shared" si="216"/>
        <v>15</v>
      </c>
      <c r="FK124" s="77">
        <f t="shared" si="217"/>
        <v>15</v>
      </c>
      <c r="FL124" s="77">
        <f t="shared" si="218"/>
        <v>15</v>
      </c>
      <c r="FM124" s="77">
        <f t="shared" si="219"/>
        <v>15</v>
      </c>
      <c r="FN124" s="77">
        <f t="shared" si="220"/>
        <v>15</v>
      </c>
      <c r="FO124" s="77">
        <f t="shared" si="221"/>
        <v>15</v>
      </c>
      <c r="FP124" s="77">
        <f t="shared" si="222"/>
        <v>15</v>
      </c>
      <c r="FQ124" s="77">
        <f t="shared" si="223"/>
        <v>15</v>
      </c>
      <c r="FR124" s="77">
        <f t="shared" si="224"/>
        <v>15</v>
      </c>
      <c r="FS124" s="77">
        <f t="shared" si="225"/>
        <v>15</v>
      </c>
      <c r="FT124" s="77">
        <f t="shared" si="226"/>
        <v>15</v>
      </c>
      <c r="FU124" s="77">
        <f t="shared" si="227"/>
        <v>15</v>
      </c>
      <c r="FV124" s="77">
        <f t="shared" si="228"/>
        <v>15</v>
      </c>
      <c r="FW124" s="77">
        <f t="shared" si="229"/>
        <v>15</v>
      </c>
      <c r="FX124" s="77">
        <f t="shared" si="230"/>
        <v>15</v>
      </c>
      <c r="FY124" s="77">
        <f t="shared" si="231"/>
        <v>15</v>
      </c>
      <c r="FZ124" s="77">
        <f t="shared" si="232"/>
        <v>15</v>
      </c>
      <c r="GA124" s="77">
        <f t="shared" si="233"/>
        <v>15</v>
      </c>
      <c r="GB124" s="77">
        <f t="shared" si="234"/>
        <v>15</v>
      </c>
      <c r="GC124" s="77">
        <f t="shared" si="235"/>
        <v>15</v>
      </c>
      <c r="GD124" s="77">
        <f t="shared" si="236"/>
        <v>15</v>
      </c>
      <c r="GE124" s="77">
        <f t="shared" si="237"/>
        <v>15</v>
      </c>
      <c r="GF124" s="77">
        <f t="shared" si="238"/>
        <v>15</v>
      </c>
      <c r="GG124" s="77">
        <f t="shared" si="239"/>
        <v>15</v>
      </c>
      <c r="GH124" s="77">
        <f t="shared" si="240"/>
        <v>15</v>
      </c>
      <c r="GI124" s="77">
        <f t="shared" si="241"/>
        <v>15</v>
      </c>
      <c r="GJ124" s="77">
        <f t="shared" si="242"/>
        <v>15</v>
      </c>
      <c r="GK124" s="77">
        <f t="shared" si="243"/>
        <v>15</v>
      </c>
      <c r="GL124" s="77">
        <f t="shared" si="244"/>
        <v>15</v>
      </c>
      <c r="GM124" s="77">
        <f t="shared" si="245"/>
        <v>15</v>
      </c>
      <c r="GN124" s="77">
        <f t="shared" si="246"/>
        <v>15</v>
      </c>
      <c r="GO124" s="77">
        <f t="shared" si="247"/>
        <v>15</v>
      </c>
      <c r="GP124" s="77">
        <f t="shared" si="248"/>
        <v>15</v>
      </c>
      <c r="GQ124" s="77">
        <f t="shared" si="249"/>
        <v>15</v>
      </c>
      <c r="GR124" s="77">
        <f t="shared" si="250"/>
        <v>15</v>
      </c>
      <c r="GS124" s="202"/>
      <c r="GY124" s="186">
        <v>34</v>
      </c>
      <c r="GZ124" s="481">
        <f>IF(COUNTIF($I36:$GR36,GZ$12)=0,0,HLOOKUP(GZ$12,$I36:$GR$87,$HO123,FALSE))</f>
        <v>0</v>
      </c>
      <c r="HA124" s="481">
        <f>IF(COUNTIF($I36:$GR36,HA$12)=0,0,HLOOKUP(HA$12,$I36:$GR$87,$HO123,FALSE))</f>
        <v>49</v>
      </c>
      <c r="HB124" s="481">
        <f>IF(COUNTIF($I36:$GR36,HB$12)=0,0,HLOOKUP(HB$12,$I36:$GR$87,$HO123,FALSE))</f>
        <v>108</v>
      </c>
      <c r="HC124" s="481">
        <f>IF(COUNTIF($I36:$GR36,HC$12)=0,0,HLOOKUP(HC$12,$I36:$GR$87,$HO123,FALSE))</f>
        <v>166</v>
      </c>
      <c r="HD124" s="481">
        <f>IF(COUNTIF($I36:$GR36,HD$12)=0,0,HLOOKUP(HD$12,$I36:$GR$87,$HO123,FALSE))</f>
        <v>0</v>
      </c>
      <c r="HE124" s="481">
        <f>IF(COUNTIF($I36:$GR36,HE$12)=0,0,HLOOKUP(HE$12,$I36:$GR$87,$HO123,FALSE))</f>
        <v>0</v>
      </c>
      <c r="HF124" s="481">
        <f>IF(COUNTIF($I36:$GR36,"X")=0,0,HLOOKUP("X",$I36:$GR$87,$HO123,FALSE))</f>
        <v>189</v>
      </c>
      <c r="HG124" s="381"/>
      <c r="HH124" s="186" t="s">
        <v>142</v>
      </c>
      <c r="HI124" s="481">
        <f>IF(GZ124=0,0,IF(AND(GZ124&lt;&gt;0,HA124=0),SUM(INDEX($I36:$GR36,1,GZ124):INDEX($I36:$GR36,1,$HF124)),SUM(INDEX($I36:$GR36,1,GZ124):INDEX($I36:$GR36,1,HA124))))</f>
        <v>0</v>
      </c>
      <c r="HJ124" s="481">
        <f>IF(HA124=0,0,IF(AND(HA124&lt;&gt;0,HB124=0),SUM(INDEX($I36:$GR36,1,HA124):INDEX($I36:$GR36,1,$HF124)),SUM(INDEX($I36:$GR36,1,HA124):INDEX($I36:$GR36,1,HB124))))</f>
        <v>1007</v>
      </c>
      <c r="HK124" s="481">
        <f>IF(HB124=0,0,IF(AND(HB124&lt;&gt;0,HC124=0),SUM(INDEX($I36:$GR36,1,HB124):INDEX($I36:$GR36,1,$HF124)),SUM(INDEX($I36:$GR36,1,HB124):INDEX($I36:$GR36,1,HC124))))</f>
        <v>1081</v>
      </c>
      <c r="HL124" s="481">
        <f>IF(HC124=0,0,IF(AND(HC124&lt;&gt;0,HD124=0),SUM(INDEX($I36:$GR36,1,HC124):INDEX($I36:$GR36,1,$HF124)),SUM(INDEX($I36:$GR36,1,HC124):INDEX($I36:$GR36,1,HD124))))</f>
        <v>391</v>
      </c>
      <c r="HM124" s="481">
        <f>IF(HD124=0,0,IF(AND(HD124&lt;&gt;0,HE124=0),SUM(INDEX($I36:$GR36,1,HD124):INDEX($I36:$GR36,1,$HF124)),SUM(INDEX($I36:$GR36,1,HD124):INDEX($I36:$GR36,1,HE124))))</f>
        <v>0</v>
      </c>
      <c r="HN124" s="481">
        <f>IF(HE124=0,0,IF(AND(HE124&lt;&gt;0,GZ124=0),SUM(INDEX($I36:$GR36,1,HE124):INDEX($I36:$GR36,1,$HF124)),SUM(INDEX($I36:$GR36,1,HE124):INDEX($I36:$GR36,1,GZ124))))</f>
        <v>0</v>
      </c>
      <c r="HO124" s="186">
        <v>51</v>
      </c>
      <c r="HP124" s="381"/>
      <c r="HQ124" s="521" t="s">
        <v>142</v>
      </c>
      <c r="HR124" s="435">
        <f>IF(AND(GZ124=0,HA124=0),0,IF(AND(GZ124=0,HA124&lt;&gt;0),COUNTIF(INDEX($I$3:$GR$79,$GY124,GZ124+1):INDEX($I$3:$GR$79,$GY124,HA124),"STK")+COUNTIF(INDEX($I$3:$GR$79,$GY124,GZ124+1):INDEX($I$3:$GR$79,$GY124,HA124),"SB"),IF(AND(GZ124&lt;&gt;0,HA124=0),COUNTIF(INDEX($I$3:$GR$79,$GY124,GZ124):INDEX($I$3:$GR$79,$GY124,HF124),"STK")+COUNTIF(INDEX($I$3:$GR$79,$GY124,GZ124):INDEX($I$3:$GR$79,$GY124,HF124),"SB"),COUNTIF(INDEX($I$3:$GR$79,$GY124,GZ124):INDEX($I$3:$GR$79,$GY124,HA124),"STK")+COUNTIF(INDEX($I$3:$GR$79,$GY124,GZ124):INDEX($I$3:$GR$79,$GY124,HA124),"SB"))))</f>
        <v>0</v>
      </c>
      <c r="HS124" s="405">
        <f>IF(AND(HA124=0,HB124=0),0,IF(AND(HA124=0,HB124&lt;&gt;0),COUNTIF(INDEX($I$3:$GR$79,$GY124,HA124+1):INDEX($I$3:$GR$79,$GY124,HB124),"STK")+COUNTIF(INDEX($I$3:$GR$79,$GY124,HA124+1):INDEX($I$3:$GR$79,$GY124,HB124),"SB"),IF(AND(HA124&lt;&gt;0,HB124=0),COUNTIF(INDEX($I$3:$GR$79,$GY124,HA124):INDEX($I$3:$GR$79,$GY124,HF124),"STK")+COUNTIF(INDEX($I$3:$GR$79,$GY124,HA124):INDEX($I$3:$GR$79,$GY124,HF124),"SB"),COUNTIF(INDEX($I$3:$GR$79,$GY124,HA124):INDEX($I$3:$GR$79,$GY124,HB124),"STK")+COUNTIF(INDEX($I$3:$GR$79,$GY124,HA124):INDEX($I$3:$GR$79,$GY124,HB124),"SB"))))</f>
        <v>0</v>
      </c>
      <c r="HT124" s="406">
        <f>IF(AND(HB124=0,HC124=0),0,IF(AND(HB124=0,HC124&lt;&gt;0),COUNTIF(INDEX($I$3:$GR$79,$GY124,HB124+1):INDEX($I$3:$GR$79,$GY124,HC124),"STK")+COUNTIF(INDEX($I$3:$GR$79,$GY124,HB124+1):INDEX($I$3:$GR$79,$GY124,HC124),"SB"),IF(AND(HB124&lt;&gt;0,HC124=0),COUNTIF(INDEX($I$3:$GR$79,$GY124,HB124):INDEX($I$3:$GR$79,$GY124,HF124),"STK")+COUNTIF(INDEX($I$3:$GR$79,$GY124,HB124):INDEX($I$3:$GR$79,$GY124,HF124),"SB"),COUNTIF(INDEX($I$3:$GR$79,$GY124,HB124):INDEX($I$3:$GR$79,$GY124,HC124),"STK")+COUNTIF(INDEX($I$3:$GR$79,$GY124,HB124):INDEX($I$3:$GR$79,$GY124,HC124),"SB"))))</f>
        <v>6</v>
      </c>
      <c r="HU124" s="405">
        <f>IF(AND(HC124=0,HD124=0),0,IF(AND(HC124=0,HD124&lt;&gt;0),COUNTIF(INDEX($I$3:$GR$79,$GY124,HC124+1):INDEX($I$3:$GR$79,$GY124,HD124),"STK")+COUNTIF(INDEX($I$3:$GR$79,$GY124,HC124+1):INDEX($I$3:$GR$79,$GY124,HD124),"SB"),IF(AND(HC124&lt;&gt;0,HD124=0),COUNTIF(INDEX($I$3:$GR$79,$GY124,HC124):INDEX($I$3:$GR$79,$GY124,HF124),"STK")+COUNTIF(INDEX($I$3:$GR$79,$GY124,HC124):INDEX($I$3:$GR$79,$GY124,HF124),"SB"),COUNTIF(INDEX($I$3:$GR$79,$GY124,HC124):INDEX($I$3:$GR$79,$GY124,HD124),"STK")+COUNTIF(INDEX($I$3:$GR$79,$GY124,HC124):INDEX($I$3:$GR$79,$GY124,HD124),"SB"))))</f>
        <v>0</v>
      </c>
      <c r="HV124" s="701">
        <f>IF(AND(HD124=0,HE124=0),0,IF(AND(HD124=0,HE124&lt;&gt;0),COUNTIF(INDEX($I$3:$GR$79,$GY124,HD124+1):INDEX($I$3:$GR$79,$GY124,HE124),"STK")+COUNTIF(INDEX($I$3:$GR$79,$GY124,HD124+1):INDEX($I$3:$GR$79,$GY124,HE124),"SB"),IF(AND(HD124&lt;&gt;0,HE124=0),COUNTIF(INDEX($I$3:$GR$79,$GY124,HD124):INDEX($I$3:$GR$79,$GY124,HF124),"STK")+COUNTIF(INDEX($I$3:$GR$79,$GY124,HD124):INDEX($I$3:$GR$79,$GY124,HF124),"SB"),COUNTIF(INDEX($I$3:$GR$79,$GY124,HD124):INDEX($I$3:$GR$79,$GY124,HE124),"STK")+COUNTIF(INDEX($I$3:$GR$79,$GY124,HD124):INDEX($I$3:$GR$79,$GY124,HE124),"SB"))))</f>
        <v>0</v>
      </c>
      <c r="HW124" s="405">
        <f>IF(AND(HE124=0,GZ124=0),0,IF(AND(HE124=0,GZ124&lt;&gt;0),COUNTIF(INDEX($I$3:$GR$79,$GY124,HE124+1):INDEX($I$3:$GR$79,$GY124,GZ124),"STK")+COUNTIF(INDEX($I$3:$GR$79,$GY124,HE124+1):INDEX($I$3:$GR$79,$GY124,GZ124),"SB"),IF(AND(HE124&lt;&gt;0,GZ124=0),COUNTIF(INDEX($I$3:$GR$79,$GY124,HE124):INDEX($I$3:$GR$79,$GY124,HF124),"STK")+COUNTIF(INDEX($I$3:$GR$79,$GY124,HE124):INDEX($I$3:$GR$79,$GY124,HF124),"SB"),COUNTIF(INDEX($I$3:$GR$79,$GY124,HE124):INDEX($I$3:$GR$79,$GY124,GZ124),"STK")+COUNTIF(INDEX($I$3:$GR$79,$GY124,HE124):INDEX($I$3:$GR$79,$GY124,GZ124),"SB"))))</f>
        <v>0</v>
      </c>
      <c r="HX124" s="382">
        <f t="shared" si="270"/>
        <v>6</v>
      </c>
      <c r="HY124" s="186" t="s">
        <v>142</v>
      </c>
      <c r="HZ124" s="481">
        <f t="shared" si="66"/>
        <v>0</v>
      </c>
      <c r="IA124" s="481">
        <f t="shared" si="67"/>
        <v>54</v>
      </c>
      <c r="IB124" s="481">
        <f t="shared" si="68"/>
        <v>47</v>
      </c>
      <c r="IC124" s="481">
        <f t="shared" si="69"/>
        <v>18</v>
      </c>
      <c r="ID124" s="481">
        <f t="shared" si="70"/>
        <v>0</v>
      </c>
      <c r="IE124" s="481">
        <f t="shared" si="71"/>
        <v>0</v>
      </c>
    </row>
    <row r="125" spans="5:239" x14ac:dyDescent="0.2">
      <c r="E125" s="58"/>
      <c r="F125" s="480"/>
      <c r="G125" s="1040"/>
      <c r="H125" s="207" t="s">
        <v>129</v>
      </c>
      <c r="I125" s="229"/>
      <c r="J125" s="230"/>
      <c r="K125" s="231"/>
      <c r="N125" s="180">
        <v>95</v>
      </c>
      <c r="O125" s="140"/>
      <c r="P125" s="123">
        <v>200</v>
      </c>
      <c r="Q125" s="12"/>
      <c r="R125" s="143" t="str">
        <f t="shared" si="72"/>
        <v>V10</v>
      </c>
      <c r="S125" s="467" t="s">
        <v>387</v>
      </c>
      <c r="T125" s="417">
        <f t="shared" si="251"/>
        <v>295</v>
      </c>
      <c r="U125" s="418">
        <v>386</v>
      </c>
      <c r="V125" s="77">
        <f t="shared" si="252"/>
        <v>295</v>
      </c>
      <c r="W125" s="77">
        <f t="shared" ref="W125" si="272">IF(LEFT(W23,1)="V",$S$101,IF(ISNUMBER(W23),V125-W23,V125))</f>
        <v>280</v>
      </c>
      <c r="X125" s="77">
        <f t="shared" si="74"/>
        <v>243</v>
      </c>
      <c r="Y125" s="77">
        <f t="shared" si="75"/>
        <v>238</v>
      </c>
      <c r="Z125" s="77">
        <f t="shared" si="76"/>
        <v>197</v>
      </c>
      <c r="AA125" s="77">
        <f t="shared" si="77"/>
        <v>166</v>
      </c>
      <c r="AB125" s="77">
        <f t="shared" si="78"/>
        <v>164</v>
      </c>
      <c r="AC125" s="77">
        <f t="shared" si="79"/>
        <v>128</v>
      </c>
      <c r="AD125" s="77">
        <f t="shared" si="80"/>
        <v>105</v>
      </c>
      <c r="AE125" s="77">
        <f t="shared" si="81"/>
        <v>85</v>
      </c>
      <c r="AF125" s="77">
        <f t="shared" si="82"/>
        <v>65</v>
      </c>
      <c r="AG125" s="77">
        <f t="shared" si="83"/>
        <v>45</v>
      </c>
      <c r="AH125" s="77">
        <f t="shared" si="84"/>
        <v>25</v>
      </c>
      <c r="AI125" s="77">
        <f t="shared" si="85"/>
        <v>5</v>
      </c>
      <c r="AJ125" s="77">
        <f t="shared" si="86"/>
        <v>1200</v>
      </c>
      <c r="AK125" s="77">
        <f t="shared" si="87"/>
        <v>1200</v>
      </c>
      <c r="AL125" s="77">
        <f t="shared" si="88"/>
        <v>1200</v>
      </c>
      <c r="AM125" s="77">
        <f t="shared" si="89"/>
        <v>1200</v>
      </c>
      <c r="AN125" s="77">
        <f t="shared" si="90"/>
        <v>1200</v>
      </c>
      <c r="AO125" s="77">
        <f t="shared" si="91"/>
        <v>1200</v>
      </c>
      <c r="AP125" s="77">
        <f t="shared" si="92"/>
        <v>1200</v>
      </c>
      <c r="AQ125" s="77">
        <f t="shared" si="93"/>
        <v>1200</v>
      </c>
      <c r="AR125" s="77">
        <f t="shared" si="94"/>
        <v>1177</v>
      </c>
      <c r="AS125" s="77">
        <f t="shared" si="95"/>
        <v>1154</v>
      </c>
      <c r="AT125" s="77">
        <f t="shared" si="96"/>
        <v>1131</v>
      </c>
      <c r="AU125" s="77">
        <f t="shared" si="97"/>
        <v>1108</v>
      </c>
      <c r="AV125" s="77">
        <f t="shared" si="98"/>
        <v>1085</v>
      </c>
      <c r="AW125" s="77">
        <f t="shared" si="99"/>
        <v>1062</v>
      </c>
      <c r="AX125" s="77">
        <f t="shared" si="100"/>
        <v>1039</v>
      </c>
      <c r="AY125" s="77">
        <f t="shared" si="101"/>
        <v>1016</v>
      </c>
      <c r="AZ125" s="77">
        <f t="shared" si="102"/>
        <v>993</v>
      </c>
      <c r="BA125" s="77">
        <f t="shared" si="103"/>
        <v>992</v>
      </c>
      <c r="BB125" s="77">
        <f t="shared" si="104"/>
        <v>912</v>
      </c>
      <c r="BC125" s="77">
        <f t="shared" si="105"/>
        <v>832</v>
      </c>
      <c r="BD125" s="77">
        <f t="shared" si="106"/>
        <v>752</v>
      </c>
      <c r="BE125" s="77">
        <f t="shared" si="107"/>
        <v>672</v>
      </c>
      <c r="BF125" s="77">
        <f t="shared" si="108"/>
        <v>671</v>
      </c>
      <c r="BG125" s="77">
        <f t="shared" si="109"/>
        <v>648</v>
      </c>
      <c r="BH125" s="77">
        <f t="shared" si="110"/>
        <v>625</v>
      </c>
      <c r="BI125" s="77">
        <f t="shared" si="111"/>
        <v>602</v>
      </c>
      <c r="BJ125" s="77">
        <f t="shared" si="112"/>
        <v>579</v>
      </c>
      <c r="BK125" s="77">
        <f t="shared" si="113"/>
        <v>556</v>
      </c>
      <c r="BL125" s="77">
        <f t="shared" si="114"/>
        <v>533</v>
      </c>
      <c r="BM125" s="77">
        <f t="shared" si="115"/>
        <v>510</v>
      </c>
      <c r="BN125" s="77">
        <f t="shared" si="116"/>
        <v>487</v>
      </c>
      <c r="BO125" s="77">
        <f t="shared" si="117"/>
        <v>486</v>
      </c>
      <c r="BP125" s="77">
        <f t="shared" si="118"/>
        <v>426</v>
      </c>
      <c r="BQ125" s="77">
        <f t="shared" si="119"/>
        <v>366</v>
      </c>
      <c r="BR125" s="77">
        <f t="shared" si="120"/>
        <v>306</v>
      </c>
      <c r="BS125" s="77">
        <f t="shared" si="121"/>
        <v>246</v>
      </c>
      <c r="BT125" s="77">
        <f t="shared" si="122"/>
        <v>245</v>
      </c>
      <c r="BU125" s="77">
        <f t="shared" si="123"/>
        <v>222</v>
      </c>
      <c r="BV125" s="77">
        <f t="shared" si="124"/>
        <v>199</v>
      </c>
      <c r="BW125" s="77">
        <f t="shared" si="125"/>
        <v>176</v>
      </c>
      <c r="BX125" s="77">
        <f t="shared" si="126"/>
        <v>153</v>
      </c>
      <c r="BY125" s="77">
        <f t="shared" si="127"/>
        <v>130</v>
      </c>
      <c r="BZ125" s="77">
        <f t="shared" si="128"/>
        <v>107</v>
      </c>
      <c r="CA125" s="77">
        <f t="shared" si="129"/>
        <v>84</v>
      </c>
      <c r="CB125" s="77">
        <f t="shared" si="130"/>
        <v>61</v>
      </c>
      <c r="CC125" s="77">
        <f t="shared" si="131"/>
        <v>38</v>
      </c>
      <c r="CD125" s="77">
        <f t="shared" si="132"/>
        <v>15</v>
      </c>
      <c r="CE125" s="77">
        <f t="shared" si="133"/>
        <v>1200</v>
      </c>
      <c r="CF125" s="77">
        <f t="shared" si="134"/>
        <v>1200</v>
      </c>
      <c r="CG125" s="77">
        <f t="shared" si="135"/>
        <v>1200</v>
      </c>
      <c r="CH125" s="77">
        <f t="shared" si="136"/>
        <v>1200</v>
      </c>
      <c r="CI125" s="77">
        <f t="shared" si="137"/>
        <v>1200</v>
      </c>
      <c r="CJ125" s="77">
        <f t="shared" si="138"/>
        <v>1200</v>
      </c>
      <c r="CK125" s="77">
        <f t="shared" si="139"/>
        <v>1200</v>
      </c>
      <c r="CL125" s="77">
        <f t="shared" si="140"/>
        <v>1200</v>
      </c>
      <c r="CM125" s="77">
        <f t="shared" si="141"/>
        <v>1200</v>
      </c>
      <c r="CN125" s="77">
        <f t="shared" si="142"/>
        <v>1200</v>
      </c>
      <c r="CO125" s="77">
        <f t="shared" si="143"/>
        <v>1200</v>
      </c>
      <c r="CP125" s="77">
        <f t="shared" si="144"/>
        <v>1177</v>
      </c>
      <c r="CQ125" s="77">
        <f t="shared" si="145"/>
        <v>1154</v>
      </c>
      <c r="CR125" s="77">
        <f t="shared" si="146"/>
        <v>1131</v>
      </c>
      <c r="CS125" s="77">
        <f t="shared" si="147"/>
        <v>1108</v>
      </c>
      <c r="CT125" s="77">
        <f t="shared" si="148"/>
        <v>1085</v>
      </c>
      <c r="CU125" s="77">
        <f t="shared" si="149"/>
        <v>1062</v>
      </c>
      <c r="CV125" s="77">
        <f t="shared" si="150"/>
        <v>1039</v>
      </c>
      <c r="CW125" s="77">
        <f t="shared" si="151"/>
        <v>1016</v>
      </c>
      <c r="CX125" s="77">
        <f t="shared" si="152"/>
        <v>993</v>
      </c>
      <c r="CY125" s="77">
        <f t="shared" si="153"/>
        <v>970</v>
      </c>
      <c r="CZ125" s="77">
        <f t="shared" si="154"/>
        <v>947</v>
      </c>
      <c r="DA125" s="77">
        <f t="shared" si="155"/>
        <v>924</v>
      </c>
      <c r="DB125" s="77">
        <f t="shared" si="156"/>
        <v>901</v>
      </c>
      <c r="DC125" s="77">
        <f t="shared" si="157"/>
        <v>878</v>
      </c>
      <c r="DD125" s="77">
        <f t="shared" si="158"/>
        <v>855</v>
      </c>
      <c r="DE125" s="77">
        <f t="shared" si="159"/>
        <v>832</v>
      </c>
      <c r="DF125" s="77">
        <f t="shared" si="160"/>
        <v>809</v>
      </c>
      <c r="DG125" s="77">
        <f t="shared" si="161"/>
        <v>786</v>
      </c>
      <c r="DH125" s="77">
        <f t="shared" si="162"/>
        <v>763</v>
      </c>
      <c r="DI125" s="77">
        <f t="shared" si="163"/>
        <v>740</v>
      </c>
      <c r="DJ125" s="77">
        <f t="shared" si="164"/>
        <v>717</v>
      </c>
      <c r="DK125" s="77">
        <f t="shared" si="165"/>
        <v>694</v>
      </c>
      <c r="DL125" s="77">
        <f t="shared" si="166"/>
        <v>671</v>
      </c>
      <c r="DM125" s="77">
        <f t="shared" si="167"/>
        <v>648</v>
      </c>
      <c r="DN125" s="77">
        <f t="shared" si="168"/>
        <v>625</v>
      </c>
      <c r="DO125" s="77">
        <f t="shared" si="169"/>
        <v>602</v>
      </c>
      <c r="DP125" s="77">
        <f t="shared" si="170"/>
        <v>579</v>
      </c>
      <c r="DQ125" s="77">
        <f t="shared" si="171"/>
        <v>556</v>
      </c>
      <c r="DR125" s="77">
        <f t="shared" si="172"/>
        <v>533</v>
      </c>
      <c r="DS125" s="77">
        <f t="shared" si="173"/>
        <v>510</v>
      </c>
      <c r="DT125" s="77">
        <f t="shared" si="174"/>
        <v>487</v>
      </c>
      <c r="DU125" s="77">
        <f t="shared" si="175"/>
        <v>464</v>
      </c>
      <c r="DV125" s="77">
        <f t="shared" si="176"/>
        <v>441</v>
      </c>
      <c r="DW125" s="77">
        <f t="shared" si="177"/>
        <v>418</v>
      </c>
      <c r="DX125" s="77">
        <f t="shared" si="178"/>
        <v>395</v>
      </c>
      <c r="DY125" s="77">
        <f t="shared" si="179"/>
        <v>372</v>
      </c>
      <c r="DZ125" s="77">
        <f t="shared" si="180"/>
        <v>349</v>
      </c>
      <c r="EA125" s="77">
        <f t="shared" si="181"/>
        <v>326</v>
      </c>
      <c r="EB125" s="77">
        <f t="shared" si="182"/>
        <v>303</v>
      </c>
      <c r="EC125" s="77">
        <f t="shared" si="183"/>
        <v>280</v>
      </c>
      <c r="ED125" s="77">
        <f t="shared" si="184"/>
        <v>257</v>
      </c>
      <c r="EE125" s="77">
        <f t="shared" si="185"/>
        <v>234</v>
      </c>
      <c r="EF125" s="77">
        <f t="shared" si="186"/>
        <v>211</v>
      </c>
      <c r="EG125" s="77">
        <f t="shared" si="187"/>
        <v>188</v>
      </c>
      <c r="EH125" s="77">
        <f t="shared" si="188"/>
        <v>165</v>
      </c>
      <c r="EI125" s="77">
        <f t="shared" si="189"/>
        <v>142</v>
      </c>
      <c r="EJ125" s="77">
        <f t="shared" si="190"/>
        <v>119</v>
      </c>
      <c r="EK125" s="77">
        <f t="shared" si="191"/>
        <v>96</v>
      </c>
      <c r="EL125" s="77">
        <f t="shared" si="192"/>
        <v>1200</v>
      </c>
      <c r="EM125" s="77">
        <f t="shared" si="193"/>
        <v>1200</v>
      </c>
      <c r="EN125" s="77">
        <f t="shared" si="194"/>
        <v>1200</v>
      </c>
      <c r="EO125" s="77">
        <f t="shared" si="195"/>
        <v>1200</v>
      </c>
      <c r="EP125" s="77">
        <f t="shared" si="196"/>
        <v>1200</v>
      </c>
      <c r="EQ125" s="77">
        <f t="shared" si="197"/>
        <v>1200</v>
      </c>
      <c r="ER125" s="77">
        <f t="shared" si="198"/>
        <v>1177</v>
      </c>
      <c r="ES125" s="77">
        <f t="shared" si="199"/>
        <v>1154</v>
      </c>
      <c r="ET125" s="77">
        <f t="shared" si="200"/>
        <v>1131</v>
      </c>
      <c r="EU125" s="77">
        <f t="shared" si="201"/>
        <v>1108</v>
      </c>
      <c r="EV125" s="77">
        <f t="shared" si="202"/>
        <v>1085</v>
      </c>
      <c r="EW125" s="77">
        <f t="shared" si="203"/>
        <v>1062</v>
      </c>
      <c r="EX125" s="77">
        <f t="shared" si="204"/>
        <v>1039</v>
      </c>
      <c r="EY125" s="77">
        <f t="shared" si="205"/>
        <v>1016</v>
      </c>
      <c r="EZ125" s="77">
        <f t="shared" si="206"/>
        <v>993</v>
      </c>
      <c r="FA125" s="77">
        <f t="shared" si="207"/>
        <v>970</v>
      </c>
      <c r="FB125" s="77">
        <f t="shared" si="208"/>
        <v>947</v>
      </c>
      <c r="FC125" s="77">
        <f t="shared" si="209"/>
        <v>924</v>
      </c>
      <c r="FD125" s="77">
        <f t="shared" si="210"/>
        <v>901</v>
      </c>
      <c r="FE125" s="77">
        <f t="shared" si="211"/>
        <v>878</v>
      </c>
      <c r="FF125" s="77">
        <f t="shared" si="212"/>
        <v>855</v>
      </c>
      <c r="FG125" s="77">
        <f t="shared" si="213"/>
        <v>832</v>
      </c>
      <c r="FH125" s="77">
        <f t="shared" si="214"/>
        <v>809</v>
      </c>
      <c r="FI125" s="77">
        <f t="shared" si="215"/>
        <v>786</v>
      </c>
      <c r="FJ125" s="77">
        <f t="shared" si="216"/>
        <v>763</v>
      </c>
      <c r="FK125" s="77">
        <f t="shared" si="217"/>
        <v>740</v>
      </c>
      <c r="FL125" s="77">
        <f t="shared" si="218"/>
        <v>717</v>
      </c>
      <c r="FM125" s="77">
        <f t="shared" si="219"/>
        <v>694</v>
      </c>
      <c r="FN125" s="77">
        <f t="shared" si="220"/>
        <v>671</v>
      </c>
      <c r="FO125" s="77">
        <f t="shared" si="221"/>
        <v>648</v>
      </c>
      <c r="FP125" s="77">
        <f t="shared" si="222"/>
        <v>625</v>
      </c>
      <c r="FQ125" s="77">
        <f t="shared" si="223"/>
        <v>602</v>
      </c>
      <c r="FR125" s="77">
        <f t="shared" si="224"/>
        <v>579</v>
      </c>
      <c r="FS125" s="77">
        <f t="shared" si="225"/>
        <v>556</v>
      </c>
      <c r="FT125" s="77">
        <f t="shared" si="226"/>
        <v>533</v>
      </c>
      <c r="FU125" s="77">
        <f t="shared" si="227"/>
        <v>510</v>
      </c>
      <c r="FV125" s="77">
        <f t="shared" si="228"/>
        <v>487</v>
      </c>
      <c r="FW125" s="77">
        <f t="shared" si="229"/>
        <v>464</v>
      </c>
      <c r="FX125" s="77">
        <f t="shared" si="230"/>
        <v>441</v>
      </c>
      <c r="FY125" s="77">
        <f t="shared" si="231"/>
        <v>418</v>
      </c>
      <c r="FZ125" s="77">
        <f t="shared" si="232"/>
        <v>395</v>
      </c>
      <c r="GA125" s="77">
        <f t="shared" si="233"/>
        <v>372</v>
      </c>
      <c r="GB125" s="77">
        <f t="shared" si="234"/>
        <v>349</v>
      </c>
      <c r="GC125" s="77">
        <f t="shared" si="235"/>
        <v>326</v>
      </c>
      <c r="GD125" s="77">
        <f t="shared" si="236"/>
        <v>303</v>
      </c>
      <c r="GE125" s="77">
        <f t="shared" si="237"/>
        <v>280</v>
      </c>
      <c r="GF125" s="77">
        <f t="shared" si="238"/>
        <v>257</v>
      </c>
      <c r="GG125" s="77">
        <f t="shared" si="239"/>
        <v>234</v>
      </c>
      <c r="GH125" s="77">
        <f t="shared" si="240"/>
        <v>211</v>
      </c>
      <c r="GI125" s="77">
        <f t="shared" si="241"/>
        <v>188</v>
      </c>
      <c r="GJ125" s="77">
        <f t="shared" si="242"/>
        <v>165</v>
      </c>
      <c r="GK125" s="77">
        <f t="shared" si="243"/>
        <v>142</v>
      </c>
      <c r="GL125" s="77">
        <f t="shared" si="244"/>
        <v>119</v>
      </c>
      <c r="GM125" s="77">
        <f t="shared" si="245"/>
        <v>96</v>
      </c>
      <c r="GN125" s="77">
        <f t="shared" si="246"/>
        <v>73</v>
      </c>
      <c r="GO125" s="77">
        <f t="shared" si="247"/>
        <v>73</v>
      </c>
      <c r="GP125" s="77">
        <f t="shared" si="248"/>
        <v>73</v>
      </c>
      <c r="GQ125" s="77">
        <f t="shared" si="249"/>
        <v>73</v>
      </c>
      <c r="GR125" s="77">
        <f t="shared" si="250"/>
        <v>73</v>
      </c>
      <c r="GS125" s="202"/>
      <c r="GY125" s="186">
        <v>35</v>
      </c>
      <c r="GZ125" s="481">
        <f>IF(COUNTIF($I37:$GR37,GZ$12)=0,0,HLOOKUP(GZ$12,$I37:$GR$87,$HO124,FALSE))</f>
        <v>10</v>
      </c>
      <c r="HA125" s="481">
        <f>IF(COUNTIF($I37:$GR37,HA$12)=0,0,HLOOKUP(HA$12,$I37:$GR$87,$HO124,FALSE))</f>
        <v>68</v>
      </c>
      <c r="HB125" s="481">
        <f>IF(COUNTIF($I37:$GR37,HB$12)=0,0,HLOOKUP(HB$12,$I37:$GR$87,$HO124,FALSE))</f>
        <v>126</v>
      </c>
      <c r="HC125" s="481">
        <f>IF(COUNTIF($I37:$GR37,HC$12)=0,0,HLOOKUP(HC$12,$I37:$GR$87,$HO124,FALSE))</f>
        <v>183</v>
      </c>
      <c r="HD125" s="481">
        <f>IF(COUNTIF($I37:$GR37,HD$12)=0,0,HLOOKUP(HD$12,$I37:$GR$87,$HO124,FALSE))</f>
        <v>0</v>
      </c>
      <c r="HE125" s="481">
        <f>IF(COUNTIF($I37:$GR37,HE$12)=0,0,HLOOKUP(HE$12,$I37:$GR$87,$HO124,FALSE))</f>
        <v>0</v>
      </c>
      <c r="HF125" s="481">
        <f>IF(COUNTIF($I37:$GR37,"X")=0,0,HLOOKUP("X",$I37:$GR$87,$HO124,FALSE))</f>
        <v>189</v>
      </c>
      <c r="HG125" s="381"/>
      <c r="HH125" s="186" t="s">
        <v>143</v>
      </c>
      <c r="HI125" s="481">
        <f>IF(GZ125=0,0,IF(AND(GZ125&lt;&gt;0,HA125=0),SUM(INDEX($I37:$GR37,1,GZ125):INDEX($I37:$GR37,1,$HF125)),SUM(INDEX($I37:$GR37,1,GZ125):INDEX($I37:$GR37,1,HA125))))</f>
        <v>1180</v>
      </c>
      <c r="HJ125" s="481">
        <f>IF(HA125=0,0,IF(AND(HA125&lt;&gt;0,HB125=0),SUM(INDEX($I37:$GR37,1,HA125):INDEX($I37:$GR37,1,$HF125)),SUM(INDEX($I37:$GR37,1,HA125):INDEX($I37:$GR37,1,HB125))))</f>
        <v>1122</v>
      </c>
      <c r="HK125" s="481">
        <f>IF(HB125=0,0,IF(AND(HB125&lt;&gt;0,HC125=0),SUM(INDEX($I37:$GR37,1,HB125):INDEX($I37:$GR37,1,$HF125)),SUM(INDEX($I37:$GR37,1,HB125):INDEX($I37:$GR37,1,HC125))))</f>
        <v>1196</v>
      </c>
      <c r="HL125" s="481">
        <f>IF(HC125=0,0,IF(AND(HC125&lt;&gt;0,HD125=0),SUM(INDEX($I37:$GR37,1,HC125):INDEX($I37:$GR37,1,$HF125)),SUM(INDEX($I37:$GR37,1,HC125):INDEX($I37:$GR37,1,HD125))))</f>
        <v>0</v>
      </c>
      <c r="HM125" s="481">
        <f>IF(HD125=0,0,IF(AND(HD125&lt;&gt;0,HE125=0),SUM(INDEX($I37:$GR37,1,HD125):INDEX($I37:$GR37,1,$HF125)),SUM(INDEX($I37:$GR37,1,HD125):INDEX($I37:$GR37,1,HE125))))</f>
        <v>0</v>
      </c>
      <c r="HN125" s="481">
        <f>IF(HE125=0,0,IF(AND(HE125&lt;&gt;0,GZ125=0),SUM(INDEX($I37:$GR37,1,HE125):INDEX($I37:$GR37,1,$HF125)),SUM(INDEX($I37:$GR37,1,HE125):INDEX($I37:$GR37,1,GZ125))))</f>
        <v>0</v>
      </c>
      <c r="HO125" s="186">
        <v>50</v>
      </c>
      <c r="HP125" s="381"/>
      <c r="HQ125" s="521" t="s">
        <v>143</v>
      </c>
      <c r="HR125" s="435">
        <f>IF(AND(GZ125=0,HA125=0),0,IF(AND(GZ125=0,HA125&lt;&gt;0),COUNTIF(INDEX($I$3:$GR$79,$GY125,GZ125+1):INDEX($I$3:$GR$79,$GY125,HA125),"STK")+COUNTIF(INDEX($I$3:$GR$79,$GY125,GZ125+1):INDEX($I$3:$GR$79,$GY125,HA125),"SB"),IF(AND(GZ125&lt;&gt;0,HA125=0),COUNTIF(INDEX($I$3:$GR$79,$GY125,GZ125):INDEX($I$3:$GR$79,$GY125,HF125),"STK")+COUNTIF(INDEX($I$3:$GR$79,$GY125,GZ125):INDEX($I$3:$GR$79,$GY125,HF125),"SB"),COUNTIF(INDEX($I$3:$GR$79,$GY125,GZ125):INDEX($I$3:$GR$79,$GY125,HA125),"STK")+COUNTIF(INDEX($I$3:$GR$79,$GY125,GZ125):INDEX($I$3:$GR$79,$GY125,HA125),"SB"))))</f>
        <v>6</v>
      </c>
      <c r="HS125" s="405">
        <f>IF(AND(HA125=0,HB125=0),0,IF(AND(HA125=0,HB125&lt;&gt;0),COUNTIF(INDEX($I$3:$GR$79,$GY125,HA125+1):INDEX($I$3:$GR$79,$GY125,HB125),"STK")+COUNTIF(INDEX($I$3:$GR$79,$GY125,HA125+1):INDEX($I$3:$GR$79,$GY125,HB125),"SB"),IF(AND(HA125&lt;&gt;0,HB125=0),COUNTIF(INDEX($I$3:$GR$79,$GY125,HA125):INDEX($I$3:$GR$79,$GY125,HF125),"STK")+COUNTIF(INDEX($I$3:$GR$79,$GY125,HA125):INDEX($I$3:$GR$79,$GY125,HF125),"SB"),COUNTIF(INDEX($I$3:$GR$79,$GY125,HA125):INDEX($I$3:$GR$79,$GY125,HB125),"STK")+COUNTIF(INDEX($I$3:$GR$79,$GY125,HA125):INDEX($I$3:$GR$79,$GY125,HB125),"SB"))))</f>
        <v>0</v>
      </c>
      <c r="HT125" s="406">
        <f>IF(AND(HB125=0,HC125=0),0,IF(AND(HB125=0,HC125&lt;&gt;0),COUNTIF(INDEX($I$3:$GR$79,$GY125,HB125+1):INDEX($I$3:$GR$79,$GY125,HC125),"STK")+COUNTIF(INDEX($I$3:$GR$79,$GY125,HB125+1):INDEX($I$3:$GR$79,$GY125,HC125),"SB"),IF(AND(HB125&lt;&gt;0,HC125=0),COUNTIF(INDEX($I$3:$GR$79,$GY125,HB125):INDEX($I$3:$GR$79,$GY125,HF125),"STK")+COUNTIF(INDEX($I$3:$GR$79,$GY125,HB125):INDEX($I$3:$GR$79,$GY125,HF125),"SB"),COUNTIF(INDEX($I$3:$GR$79,$GY125,HB125):INDEX($I$3:$GR$79,$GY125,HC125),"STK")+COUNTIF(INDEX($I$3:$GR$79,$GY125,HB125):INDEX($I$3:$GR$79,$GY125,HC125),"SB"))))</f>
        <v>0</v>
      </c>
      <c r="HU125" s="405">
        <f>IF(AND(HC125=0,HD125=0),0,IF(AND(HC125=0,HD125&lt;&gt;0),COUNTIF(INDEX($I$3:$GR$79,$GY125,HC125+1):INDEX($I$3:$GR$79,$GY125,HD125),"STK")+COUNTIF(INDEX($I$3:$GR$79,$GY125,HC125+1):INDEX($I$3:$GR$79,$GY125,HD125),"SB"),IF(AND(HC125&lt;&gt;0,HD125=0),COUNTIF(INDEX($I$3:$GR$79,$GY125,HC125):INDEX($I$3:$GR$79,$GY125,HF125),"STK")+COUNTIF(INDEX($I$3:$GR$79,$GY125,HC125):INDEX($I$3:$GR$79,$GY125,HF125),"SB"),COUNTIF(INDEX($I$3:$GR$79,$GY125,HC125):INDEX($I$3:$GR$79,$GY125,HD125),"STK")+COUNTIF(INDEX($I$3:$GR$79,$GY125,HC125):INDEX($I$3:$GR$79,$GY125,HD125),"SB"))))</f>
        <v>0</v>
      </c>
      <c r="HV125" s="701">
        <f>IF(AND(HD125=0,HE125=0),0,IF(AND(HD125=0,HE125&lt;&gt;0),COUNTIF(INDEX($I$3:$GR$79,$GY125,HD125+1):INDEX($I$3:$GR$79,$GY125,HE125),"STK")+COUNTIF(INDEX($I$3:$GR$79,$GY125,HD125+1):INDEX($I$3:$GR$79,$GY125,HE125),"SB"),IF(AND(HD125&lt;&gt;0,HE125=0),COUNTIF(INDEX($I$3:$GR$79,$GY125,HD125):INDEX($I$3:$GR$79,$GY125,HF125),"STK")+COUNTIF(INDEX($I$3:$GR$79,$GY125,HD125):INDEX($I$3:$GR$79,$GY125,HF125),"SB"),COUNTIF(INDEX($I$3:$GR$79,$GY125,HD125):INDEX($I$3:$GR$79,$GY125,HE125),"STK")+COUNTIF(INDEX($I$3:$GR$79,$GY125,HD125):INDEX($I$3:$GR$79,$GY125,HE125),"SB"))))</f>
        <v>0</v>
      </c>
      <c r="HW125" s="405">
        <f>IF(AND(HE125=0,GZ125=0),0,IF(AND(HE125=0,GZ125&lt;&gt;0),COUNTIF(INDEX($I$3:$GR$79,$GY125,HE125+1):INDEX($I$3:$GR$79,$GY125,GZ125),"STK")+COUNTIF(INDEX($I$3:$GR$79,$GY125,HE125+1):INDEX($I$3:$GR$79,$GY125,GZ125),"SB"),IF(AND(HE125&lt;&gt;0,GZ125=0),COUNTIF(INDEX($I$3:$GR$79,$GY125,HE125):INDEX($I$3:$GR$79,$GY125,HF125),"STK")+COUNTIF(INDEX($I$3:$GR$79,$GY125,HE125):INDEX($I$3:$GR$79,$GY125,HF125),"SB"),COUNTIF(INDEX($I$3:$GR$79,$GY125,HE125):INDEX($I$3:$GR$79,$GY125,GZ125),"STK")+COUNTIF(INDEX($I$3:$GR$79,$GY125,HE125):INDEX($I$3:$GR$79,$GY125,GZ125),"SB"))))</f>
        <v>0</v>
      </c>
      <c r="HX125" s="382">
        <f t="shared" si="270"/>
        <v>6</v>
      </c>
      <c r="HY125" s="186" t="s">
        <v>143</v>
      </c>
      <c r="HZ125" s="481">
        <f t="shared" si="66"/>
        <v>47</v>
      </c>
      <c r="IA125" s="481">
        <f t="shared" si="67"/>
        <v>53</v>
      </c>
      <c r="IB125" s="481">
        <f t="shared" si="68"/>
        <v>52</v>
      </c>
      <c r="IC125" s="481">
        <f t="shared" si="69"/>
        <v>1</v>
      </c>
      <c r="ID125" s="481">
        <f t="shared" si="70"/>
        <v>0</v>
      </c>
      <c r="IE125" s="481">
        <f t="shared" si="71"/>
        <v>0</v>
      </c>
    </row>
    <row r="126" spans="5:239" x14ac:dyDescent="0.2">
      <c r="E126" s="58"/>
      <c r="F126" s="480"/>
      <c r="G126" s="1040"/>
      <c r="H126" s="207" t="s">
        <v>130</v>
      </c>
      <c r="I126" s="229"/>
      <c r="J126" s="230"/>
      <c r="K126" s="231"/>
      <c r="N126" s="180">
        <v>256</v>
      </c>
      <c r="O126" s="140"/>
      <c r="P126" s="123">
        <v>200</v>
      </c>
      <c r="Q126" s="12"/>
      <c r="R126" s="141" t="str">
        <f t="shared" si="72"/>
        <v>V10</v>
      </c>
      <c r="S126" s="467" t="s">
        <v>388</v>
      </c>
      <c r="T126" s="417">
        <f t="shared" si="251"/>
        <v>456</v>
      </c>
      <c r="U126" s="418">
        <v>255</v>
      </c>
      <c r="V126" s="77">
        <f t="shared" si="252"/>
        <v>456</v>
      </c>
      <c r="W126" s="77">
        <f t="shared" ref="W126" si="273">IF(LEFT(W24,1)="V",$S$101,IF(ISNUMBER(W24),V126-W24,V126))</f>
        <v>456</v>
      </c>
      <c r="X126" s="77">
        <f t="shared" si="74"/>
        <v>456</v>
      </c>
      <c r="Y126" s="77">
        <f t="shared" si="75"/>
        <v>456</v>
      </c>
      <c r="Z126" s="77">
        <f t="shared" si="76"/>
        <v>456</v>
      </c>
      <c r="AA126" s="77">
        <f t="shared" si="77"/>
        <v>455</v>
      </c>
      <c r="AB126" s="77">
        <f t="shared" si="78"/>
        <v>428</v>
      </c>
      <c r="AC126" s="77">
        <f t="shared" si="79"/>
        <v>388</v>
      </c>
      <c r="AD126" s="77">
        <f t="shared" si="80"/>
        <v>363</v>
      </c>
      <c r="AE126" s="77">
        <f t="shared" si="81"/>
        <v>333</v>
      </c>
      <c r="AF126" s="77">
        <f t="shared" si="82"/>
        <v>303</v>
      </c>
      <c r="AG126" s="77">
        <f t="shared" si="83"/>
        <v>273</v>
      </c>
      <c r="AH126" s="77">
        <f t="shared" si="83"/>
        <v>243</v>
      </c>
      <c r="AI126" s="77">
        <f t="shared" si="85"/>
        <v>243</v>
      </c>
      <c r="AJ126" s="77">
        <f t="shared" si="86"/>
        <v>243</v>
      </c>
      <c r="AK126" s="77">
        <f t="shared" si="87"/>
        <v>203</v>
      </c>
      <c r="AL126" s="77">
        <f t="shared" si="88"/>
        <v>163</v>
      </c>
      <c r="AM126" s="77">
        <f t="shared" si="89"/>
        <v>123</v>
      </c>
      <c r="AN126" s="77">
        <f t="shared" si="90"/>
        <v>83</v>
      </c>
      <c r="AO126" s="77">
        <f t="shared" si="91"/>
        <v>1200</v>
      </c>
      <c r="AP126" s="77">
        <f t="shared" si="92"/>
        <v>1200</v>
      </c>
      <c r="AQ126" s="77">
        <f t="shared" si="93"/>
        <v>1200</v>
      </c>
      <c r="AR126" s="77">
        <f t="shared" si="94"/>
        <v>1200</v>
      </c>
      <c r="AS126" s="77">
        <f t="shared" si="95"/>
        <v>1200</v>
      </c>
      <c r="AT126" s="77">
        <f t="shared" si="96"/>
        <v>1200</v>
      </c>
      <c r="AU126" s="77">
        <f t="shared" si="97"/>
        <v>1200</v>
      </c>
      <c r="AV126" s="77">
        <f t="shared" si="98"/>
        <v>1200</v>
      </c>
      <c r="AW126" s="77">
        <f t="shared" si="99"/>
        <v>1177</v>
      </c>
      <c r="AX126" s="77">
        <f t="shared" si="100"/>
        <v>1154</v>
      </c>
      <c r="AY126" s="77">
        <f t="shared" si="101"/>
        <v>1131</v>
      </c>
      <c r="AZ126" s="77">
        <f t="shared" si="102"/>
        <v>1108</v>
      </c>
      <c r="BA126" s="77">
        <f t="shared" si="103"/>
        <v>1107</v>
      </c>
      <c r="BB126" s="77">
        <f t="shared" si="104"/>
        <v>1027</v>
      </c>
      <c r="BC126" s="77">
        <f t="shared" si="105"/>
        <v>947</v>
      </c>
      <c r="BD126" s="77">
        <f t="shared" si="106"/>
        <v>867</v>
      </c>
      <c r="BE126" s="77">
        <f t="shared" si="107"/>
        <v>787</v>
      </c>
      <c r="BF126" s="77">
        <f t="shared" si="108"/>
        <v>786</v>
      </c>
      <c r="BG126" s="77">
        <f t="shared" si="109"/>
        <v>763</v>
      </c>
      <c r="BH126" s="77">
        <f t="shared" si="110"/>
        <v>740</v>
      </c>
      <c r="BI126" s="77">
        <f t="shared" si="111"/>
        <v>717</v>
      </c>
      <c r="BJ126" s="77">
        <f t="shared" si="112"/>
        <v>694</v>
      </c>
      <c r="BK126" s="77">
        <f t="shared" si="113"/>
        <v>671</v>
      </c>
      <c r="BL126" s="77">
        <f t="shared" si="114"/>
        <v>648</v>
      </c>
      <c r="BM126" s="77">
        <f t="shared" si="115"/>
        <v>625</v>
      </c>
      <c r="BN126" s="77">
        <f t="shared" si="116"/>
        <v>625</v>
      </c>
      <c r="BO126" s="77">
        <f t="shared" si="117"/>
        <v>625</v>
      </c>
      <c r="BP126" s="77">
        <f t="shared" si="118"/>
        <v>625</v>
      </c>
      <c r="BQ126" s="77">
        <f t="shared" si="119"/>
        <v>625</v>
      </c>
      <c r="BR126" s="77">
        <f t="shared" si="120"/>
        <v>602</v>
      </c>
      <c r="BS126" s="77">
        <f t="shared" si="121"/>
        <v>579</v>
      </c>
      <c r="BT126" s="77">
        <f t="shared" si="122"/>
        <v>556</v>
      </c>
      <c r="BU126" s="77">
        <f t="shared" si="123"/>
        <v>533</v>
      </c>
      <c r="BV126" s="77">
        <f t="shared" si="124"/>
        <v>510</v>
      </c>
      <c r="BW126" s="77">
        <f t="shared" si="125"/>
        <v>487</v>
      </c>
      <c r="BX126" s="77">
        <f t="shared" si="126"/>
        <v>464</v>
      </c>
      <c r="BY126" s="77">
        <f t="shared" si="127"/>
        <v>441</v>
      </c>
      <c r="BZ126" s="77">
        <f t="shared" si="128"/>
        <v>418</v>
      </c>
      <c r="CA126" s="77">
        <f t="shared" si="129"/>
        <v>417</v>
      </c>
      <c r="CB126" s="77">
        <f t="shared" si="130"/>
        <v>357</v>
      </c>
      <c r="CC126" s="77">
        <f t="shared" si="131"/>
        <v>307</v>
      </c>
      <c r="CD126" s="77">
        <f t="shared" si="132"/>
        <v>257</v>
      </c>
      <c r="CE126" s="77">
        <f t="shared" si="133"/>
        <v>207</v>
      </c>
      <c r="CF126" s="77">
        <f t="shared" si="134"/>
        <v>206</v>
      </c>
      <c r="CG126" s="77">
        <f t="shared" si="135"/>
        <v>183</v>
      </c>
      <c r="CH126" s="77">
        <f t="shared" si="136"/>
        <v>160</v>
      </c>
      <c r="CI126" s="77">
        <f t="shared" si="137"/>
        <v>137</v>
      </c>
      <c r="CJ126" s="77">
        <f t="shared" si="138"/>
        <v>114</v>
      </c>
      <c r="CK126" s="77">
        <f t="shared" si="139"/>
        <v>91</v>
      </c>
      <c r="CL126" s="77">
        <f t="shared" si="140"/>
        <v>68</v>
      </c>
      <c r="CM126" s="77">
        <f t="shared" si="141"/>
        <v>45</v>
      </c>
      <c r="CN126" s="77">
        <f t="shared" si="142"/>
        <v>1200</v>
      </c>
      <c r="CO126" s="77">
        <f t="shared" si="143"/>
        <v>1200</v>
      </c>
      <c r="CP126" s="77">
        <f t="shared" si="144"/>
        <v>1200</v>
      </c>
      <c r="CQ126" s="77">
        <f t="shared" si="145"/>
        <v>1200</v>
      </c>
      <c r="CR126" s="77">
        <f t="shared" si="146"/>
        <v>1200</v>
      </c>
      <c r="CS126" s="77">
        <f t="shared" si="147"/>
        <v>1200</v>
      </c>
      <c r="CT126" s="77">
        <f t="shared" si="148"/>
        <v>1200</v>
      </c>
      <c r="CU126" s="77">
        <f t="shared" si="149"/>
        <v>1200</v>
      </c>
      <c r="CV126" s="77">
        <f t="shared" si="150"/>
        <v>1200</v>
      </c>
      <c r="CW126" s="77">
        <f t="shared" si="151"/>
        <v>1200</v>
      </c>
      <c r="CX126" s="77">
        <f t="shared" si="152"/>
        <v>1200</v>
      </c>
      <c r="CY126" s="77">
        <f t="shared" si="153"/>
        <v>1177</v>
      </c>
      <c r="CZ126" s="77">
        <f t="shared" si="154"/>
        <v>1154</v>
      </c>
      <c r="DA126" s="77">
        <f t="shared" si="155"/>
        <v>1131</v>
      </c>
      <c r="DB126" s="77">
        <f t="shared" si="156"/>
        <v>1108</v>
      </c>
      <c r="DC126" s="77">
        <f t="shared" si="157"/>
        <v>1085</v>
      </c>
      <c r="DD126" s="77">
        <f t="shared" si="158"/>
        <v>1062</v>
      </c>
      <c r="DE126" s="77">
        <f t="shared" si="159"/>
        <v>1039</v>
      </c>
      <c r="DF126" s="77">
        <f t="shared" si="160"/>
        <v>1016</v>
      </c>
      <c r="DG126" s="77">
        <f t="shared" si="161"/>
        <v>993</v>
      </c>
      <c r="DH126" s="77">
        <f t="shared" si="162"/>
        <v>970</v>
      </c>
      <c r="DI126" s="77">
        <f t="shared" si="163"/>
        <v>947</v>
      </c>
      <c r="DJ126" s="77">
        <f t="shared" si="164"/>
        <v>924</v>
      </c>
      <c r="DK126" s="77">
        <f t="shared" si="165"/>
        <v>901</v>
      </c>
      <c r="DL126" s="77">
        <f t="shared" si="166"/>
        <v>878</v>
      </c>
      <c r="DM126" s="77">
        <f t="shared" si="167"/>
        <v>877</v>
      </c>
      <c r="DN126" s="77">
        <f t="shared" si="168"/>
        <v>817</v>
      </c>
      <c r="DO126" s="77">
        <f t="shared" si="169"/>
        <v>757</v>
      </c>
      <c r="DP126" s="77">
        <f t="shared" si="170"/>
        <v>697</v>
      </c>
      <c r="DQ126" s="77">
        <f t="shared" si="171"/>
        <v>637</v>
      </c>
      <c r="DR126" s="77">
        <f t="shared" si="172"/>
        <v>636</v>
      </c>
      <c r="DS126" s="77">
        <f t="shared" si="173"/>
        <v>613</v>
      </c>
      <c r="DT126" s="77">
        <f t="shared" si="174"/>
        <v>590</v>
      </c>
      <c r="DU126" s="77">
        <f t="shared" si="175"/>
        <v>567</v>
      </c>
      <c r="DV126" s="77">
        <f t="shared" si="176"/>
        <v>544</v>
      </c>
      <c r="DW126" s="77">
        <f t="shared" si="177"/>
        <v>521</v>
      </c>
      <c r="DX126" s="77">
        <f t="shared" si="178"/>
        <v>498</v>
      </c>
      <c r="DY126" s="77">
        <f t="shared" si="179"/>
        <v>475</v>
      </c>
      <c r="DZ126" s="77">
        <f t="shared" si="180"/>
        <v>452</v>
      </c>
      <c r="EA126" s="77">
        <f t="shared" si="181"/>
        <v>429</v>
      </c>
      <c r="EB126" s="77">
        <f t="shared" si="182"/>
        <v>406</v>
      </c>
      <c r="EC126" s="77">
        <f t="shared" si="183"/>
        <v>383</v>
      </c>
      <c r="ED126" s="77">
        <f t="shared" si="184"/>
        <v>360</v>
      </c>
      <c r="EE126" s="77">
        <f t="shared" si="185"/>
        <v>337</v>
      </c>
      <c r="EF126" s="77">
        <f t="shared" si="186"/>
        <v>314</v>
      </c>
      <c r="EG126" s="77">
        <f t="shared" si="187"/>
        <v>291</v>
      </c>
      <c r="EH126" s="77">
        <f t="shared" si="188"/>
        <v>268</v>
      </c>
      <c r="EI126" s="77">
        <f t="shared" si="189"/>
        <v>245</v>
      </c>
      <c r="EJ126" s="77">
        <f t="shared" si="190"/>
        <v>222</v>
      </c>
      <c r="EK126" s="77">
        <f t="shared" si="191"/>
        <v>199</v>
      </c>
      <c r="EL126" s="77">
        <f t="shared" si="192"/>
        <v>176</v>
      </c>
      <c r="EM126" s="77">
        <f t="shared" si="193"/>
        <v>153</v>
      </c>
      <c r="EN126" s="77">
        <f t="shared" si="194"/>
        <v>130</v>
      </c>
      <c r="EO126" s="77">
        <f t="shared" si="195"/>
        <v>107</v>
      </c>
      <c r="EP126" s="77">
        <f t="shared" si="196"/>
        <v>84</v>
      </c>
      <c r="EQ126" s="77">
        <f t="shared" si="197"/>
        <v>61</v>
      </c>
      <c r="ER126" s="77">
        <f t="shared" si="198"/>
        <v>38</v>
      </c>
      <c r="ES126" s="77">
        <f t="shared" si="199"/>
        <v>15</v>
      </c>
      <c r="ET126" s="77">
        <f t="shared" si="200"/>
        <v>1200</v>
      </c>
      <c r="EU126" s="77">
        <f t="shared" si="201"/>
        <v>1200</v>
      </c>
      <c r="EV126" s="77">
        <f t="shared" si="202"/>
        <v>1200</v>
      </c>
      <c r="EW126" s="77">
        <f t="shared" si="203"/>
        <v>1200</v>
      </c>
      <c r="EX126" s="77">
        <f t="shared" si="204"/>
        <v>1200</v>
      </c>
      <c r="EY126" s="77">
        <f t="shared" si="205"/>
        <v>1200</v>
      </c>
      <c r="EZ126" s="77">
        <f t="shared" si="206"/>
        <v>1177</v>
      </c>
      <c r="FA126" s="77">
        <f t="shared" si="207"/>
        <v>1154</v>
      </c>
      <c r="FB126" s="77">
        <f t="shared" si="208"/>
        <v>1131</v>
      </c>
      <c r="FC126" s="77">
        <f t="shared" si="209"/>
        <v>1108</v>
      </c>
      <c r="FD126" s="77">
        <f t="shared" si="210"/>
        <v>1085</v>
      </c>
      <c r="FE126" s="77">
        <f t="shared" si="211"/>
        <v>1062</v>
      </c>
      <c r="FF126" s="77">
        <f t="shared" si="212"/>
        <v>1039</v>
      </c>
      <c r="FG126" s="77">
        <f t="shared" si="213"/>
        <v>1016</v>
      </c>
      <c r="FH126" s="77">
        <f t="shared" si="214"/>
        <v>993</v>
      </c>
      <c r="FI126" s="77">
        <f t="shared" si="215"/>
        <v>970</v>
      </c>
      <c r="FJ126" s="77">
        <f t="shared" si="216"/>
        <v>947</v>
      </c>
      <c r="FK126" s="77">
        <f t="shared" si="217"/>
        <v>924</v>
      </c>
      <c r="FL126" s="77">
        <f t="shared" si="218"/>
        <v>901</v>
      </c>
      <c r="FM126" s="77">
        <f t="shared" si="219"/>
        <v>878</v>
      </c>
      <c r="FN126" s="77">
        <f t="shared" si="220"/>
        <v>855</v>
      </c>
      <c r="FO126" s="77">
        <f t="shared" si="221"/>
        <v>832</v>
      </c>
      <c r="FP126" s="77">
        <f t="shared" si="222"/>
        <v>809</v>
      </c>
      <c r="FQ126" s="77">
        <f t="shared" si="223"/>
        <v>786</v>
      </c>
      <c r="FR126" s="77">
        <f t="shared" si="224"/>
        <v>763</v>
      </c>
      <c r="FS126" s="77">
        <f t="shared" si="225"/>
        <v>740</v>
      </c>
      <c r="FT126" s="77">
        <f t="shared" si="226"/>
        <v>717</v>
      </c>
      <c r="FU126" s="77">
        <f t="shared" si="227"/>
        <v>694</v>
      </c>
      <c r="FV126" s="77">
        <f t="shared" si="228"/>
        <v>671</v>
      </c>
      <c r="FW126" s="77">
        <f t="shared" si="229"/>
        <v>648</v>
      </c>
      <c r="FX126" s="77">
        <f t="shared" si="230"/>
        <v>625</v>
      </c>
      <c r="FY126" s="77">
        <f t="shared" si="231"/>
        <v>602</v>
      </c>
      <c r="FZ126" s="77">
        <f t="shared" si="232"/>
        <v>579</v>
      </c>
      <c r="GA126" s="77">
        <f t="shared" si="233"/>
        <v>556</v>
      </c>
      <c r="GB126" s="77">
        <f t="shared" si="234"/>
        <v>533</v>
      </c>
      <c r="GC126" s="77">
        <f t="shared" si="235"/>
        <v>510</v>
      </c>
      <c r="GD126" s="77">
        <f t="shared" si="236"/>
        <v>487</v>
      </c>
      <c r="GE126" s="77">
        <f t="shared" si="237"/>
        <v>464</v>
      </c>
      <c r="GF126" s="77">
        <f t="shared" si="238"/>
        <v>441</v>
      </c>
      <c r="GG126" s="77">
        <f t="shared" si="239"/>
        <v>418</v>
      </c>
      <c r="GH126" s="77">
        <f t="shared" si="240"/>
        <v>395</v>
      </c>
      <c r="GI126" s="77">
        <f t="shared" si="241"/>
        <v>372</v>
      </c>
      <c r="GJ126" s="77">
        <f t="shared" si="242"/>
        <v>349</v>
      </c>
      <c r="GK126" s="77">
        <f t="shared" si="243"/>
        <v>326</v>
      </c>
      <c r="GL126" s="77">
        <f t="shared" si="244"/>
        <v>303</v>
      </c>
      <c r="GM126" s="77">
        <f t="shared" si="245"/>
        <v>280</v>
      </c>
      <c r="GN126" s="77">
        <f t="shared" si="246"/>
        <v>257</v>
      </c>
      <c r="GO126" s="77">
        <f t="shared" si="247"/>
        <v>257</v>
      </c>
      <c r="GP126" s="77">
        <f t="shared" si="248"/>
        <v>257</v>
      </c>
      <c r="GQ126" s="77">
        <f t="shared" si="249"/>
        <v>257</v>
      </c>
      <c r="GR126" s="77">
        <f t="shared" si="250"/>
        <v>257</v>
      </c>
      <c r="GS126" s="202"/>
      <c r="GY126" s="186">
        <v>36</v>
      </c>
      <c r="GZ126" s="481">
        <f>IF(COUNTIF($I38:$GR38,GZ$12)=0,0,HLOOKUP(GZ$12,$I38:$GR$87,$HO125,FALSE))</f>
        <v>7</v>
      </c>
      <c r="HA126" s="481">
        <f>IF(COUNTIF($I38:$GR38,HA$12)=0,0,HLOOKUP(HA$12,$I38:$GR$87,$HO125,FALSE))</f>
        <v>50</v>
      </c>
      <c r="HB126" s="481">
        <f>IF(COUNTIF($I38:$GR38,HB$12)=0,0,HLOOKUP(HB$12,$I38:$GR$87,$HO125,FALSE))</f>
        <v>121</v>
      </c>
      <c r="HC126" s="481">
        <f>IF(COUNTIF($I38:$GR38,HC$12)=0,0,HLOOKUP(HC$12,$I38:$GR$87,$HO125,FALSE))</f>
        <v>177</v>
      </c>
      <c r="HD126" s="481">
        <f>IF(COUNTIF($I38:$GR38,HD$12)=0,0,HLOOKUP(HD$12,$I38:$GR$87,$HO125,FALSE))</f>
        <v>0</v>
      </c>
      <c r="HE126" s="481">
        <f>IF(COUNTIF($I38:$GR38,HE$12)=0,0,HLOOKUP(HE$12,$I38:$GR$87,$HO125,FALSE))</f>
        <v>0</v>
      </c>
      <c r="HF126" s="481">
        <f>IF(COUNTIF($I38:$GR38,"X")=0,0,HLOOKUP("X",$I38:$GR$87,$HO125,FALSE))</f>
        <v>189</v>
      </c>
      <c r="HG126" s="381"/>
      <c r="HH126" s="186" t="s">
        <v>144</v>
      </c>
      <c r="HI126" s="481">
        <f>IF(GZ126=0,0,IF(AND(GZ126&lt;&gt;0,HA126=0),SUM(INDEX($I38:$GR38,1,GZ126):INDEX($I38:$GR38,1,$HF126)),SUM(INDEX($I38:$GR38,1,GZ126):INDEX($I38:$GR38,1,HA126))))</f>
        <v>1048</v>
      </c>
      <c r="HJ126" s="481">
        <f>IF(HA126=0,0,IF(AND(HA126&lt;&gt;0,HB126=0),SUM(INDEX($I38:$GR38,1,HA126):INDEX($I38:$GR38,1,$HF126)),SUM(INDEX($I38:$GR38,1,HA126):INDEX($I38:$GR38,1,HB126))))</f>
        <v>1126</v>
      </c>
      <c r="HK126" s="481">
        <f>IF(HB126=0,0,IF(AND(HB126&lt;&gt;0,HC126=0),SUM(INDEX($I38:$GR38,1,HB126):INDEX($I38:$GR38,1,$HF126)),SUM(INDEX($I38:$GR38,1,HB126):INDEX($I38:$GR38,1,HC126))))</f>
        <v>1173</v>
      </c>
      <c r="HL126" s="481">
        <f>IF(HC126=0,0,IF(AND(HC126&lt;&gt;0,HD126=0),SUM(INDEX($I38:$GR38,1,HC126):INDEX($I38:$GR38,1,$HF126)),SUM(INDEX($I38:$GR38,1,HC126):INDEX($I38:$GR38,1,HD126))))</f>
        <v>138</v>
      </c>
      <c r="HM126" s="481">
        <f>IF(HD126=0,0,IF(AND(HD126&lt;&gt;0,HE126=0),SUM(INDEX($I38:$GR38,1,HD126):INDEX($I38:$GR38,1,$HF126)),SUM(INDEX($I38:$GR38,1,HD126):INDEX($I38:$GR38,1,HE126))))</f>
        <v>0</v>
      </c>
      <c r="HN126" s="481">
        <f>IF(HE126=0,0,IF(AND(HE126&lt;&gt;0,GZ126=0),SUM(INDEX($I38:$GR38,1,HE126):INDEX($I38:$GR38,1,$HF126)),SUM(INDEX($I38:$GR38,1,HE126):INDEX($I38:$GR38,1,GZ126))))</f>
        <v>0</v>
      </c>
      <c r="HO126" s="186">
        <v>49</v>
      </c>
      <c r="HP126" s="381"/>
      <c r="HQ126" s="521" t="s">
        <v>144</v>
      </c>
      <c r="HR126" s="435">
        <f>IF(AND(GZ126=0,HA126=0),0,IF(AND(GZ126=0,HA126&lt;&gt;0),COUNTIF(INDEX($I$3:$GR$79,$GY126,GZ126+1):INDEX($I$3:$GR$79,$GY126,HA126),"STK")+COUNTIF(INDEX($I$3:$GR$79,$GY126,GZ126+1):INDEX($I$3:$GR$79,$GY126,HA126),"SB"),IF(AND(GZ126&lt;&gt;0,HA126=0),COUNTIF(INDEX($I$3:$GR$79,$GY126,GZ126):INDEX($I$3:$GR$79,$GY126,HF126),"STK")+COUNTIF(INDEX($I$3:$GR$79,$GY126,GZ126):INDEX($I$3:$GR$79,$GY126,HF126),"SB"),COUNTIF(INDEX($I$3:$GR$79,$GY126,GZ126):INDEX($I$3:$GR$79,$GY126,HA126),"STK")+COUNTIF(INDEX($I$3:$GR$79,$GY126,GZ126):INDEX($I$3:$GR$79,$GY126,HA126),"SB"))))</f>
        <v>0</v>
      </c>
      <c r="HS126" s="405">
        <f>IF(AND(HA126=0,HB126=0),0,IF(AND(HA126=0,HB126&lt;&gt;0),COUNTIF(INDEX($I$3:$GR$79,$GY126,HA126+1):INDEX($I$3:$GR$79,$GY126,HB126),"STK")+COUNTIF(INDEX($I$3:$GR$79,$GY126,HA126+1):INDEX($I$3:$GR$79,$GY126,HB126),"SB"),IF(AND(HA126&lt;&gt;0,HB126=0),COUNTIF(INDEX($I$3:$GR$79,$GY126,HA126):INDEX($I$3:$GR$79,$GY126,HF126),"STK")+COUNTIF(INDEX($I$3:$GR$79,$GY126,HA126):INDEX($I$3:$GR$79,$GY126,HF126),"SB"),COUNTIF(INDEX($I$3:$GR$79,$GY126,HA126):INDEX($I$3:$GR$79,$GY126,HB126),"STK")+COUNTIF(INDEX($I$3:$GR$79,$GY126,HA126):INDEX($I$3:$GR$79,$GY126,HB126),"SB"))))</f>
        <v>6</v>
      </c>
      <c r="HT126" s="406">
        <f>IF(AND(HB126=0,HC126=0),0,IF(AND(HB126=0,HC126&lt;&gt;0),COUNTIF(INDEX($I$3:$GR$79,$GY126,HB126+1):INDEX($I$3:$GR$79,$GY126,HC126),"STK")+COUNTIF(INDEX($I$3:$GR$79,$GY126,HB126+1):INDEX($I$3:$GR$79,$GY126,HC126),"SB"),IF(AND(HB126&lt;&gt;0,HC126=0),COUNTIF(INDEX($I$3:$GR$79,$GY126,HB126):INDEX($I$3:$GR$79,$GY126,HF126),"STK")+COUNTIF(INDEX($I$3:$GR$79,$GY126,HB126):INDEX($I$3:$GR$79,$GY126,HF126),"SB"),COUNTIF(INDEX($I$3:$GR$79,$GY126,HB126):INDEX($I$3:$GR$79,$GY126,HC126),"STK")+COUNTIF(INDEX($I$3:$GR$79,$GY126,HB126):INDEX($I$3:$GR$79,$GY126,HC126),"SB"))))</f>
        <v>0</v>
      </c>
      <c r="HU126" s="405">
        <f>IF(AND(HC126=0,HD126=0),0,IF(AND(HC126=0,HD126&lt;&gt;0),COUNTIF(INDEX($I$3:$GR$79,$GY126,HC126+1):INDEX($I$3:$GR$79,$GY126,HD126),"STK")+COUNTIF(INDEX($I$3:$GR$79,$GY126,HC126+1):INDEX($I$3:$GR$79,$GY126,HD126),"SB"),IF(AND(HC126&lt;&gt;0,HD126=0),COUNTIF(INDEX($I$3:$GR$79,$GY126,HC126):INDEX($I$3:$GR$79,$GY126,HF126),"STK")+COUNTIF(INDEX($I$3:$GR$79,$GY126,HC126):INDEX($I$3:$GR$79,$GY126,HF126),"SB"),COUNTIF(INDEX($I$3:$GR$79,$GY126,HC126):INDEX($I$3:$GR$79,$GY126,HD126),"STK")+COUNTIF(INDEX($I$3:$GR$79,$GY126,HC126):INDEX($I$3:$GR$79,$GY126,HD126),"SB"))))</f>
        <v>0</v>
      </c>
      <c r="HV126" s="701">
        <f>IF(AND(HD126=0,HE126=0),0,IF(AND(HD126=0,HE126&lt;&gt;0),COUNTIF(INDEX($I$3:$GR$79,$GY126,HD126+1):INDEX($I$3:$GR$79,$GY126,HE126),"STK")+COUNTIF(INDEX($I$3:$GR$79,$GY126,HD126+1):INDEX($I$3:$GR$79,$GY126,HE126),"SB"),IF(AND(HD126&lt;&gt;0,HE126=0),COUNTIF(INDEX($I$3:$GR$79,$GY126,HD126):INDEX($I$3:$GR$79,$GY126,HF126),"STK")+COUNTIF(INDEX($I$3:$GR$79,$GY126,HD126):INDEX($I$3:$GR$79,$GY126,HF126),"SB"),COUNTIF(INDEX($I$3:$GR$79,$GY126,HD126):INDEX($I$3:$GR$79,$GY126,HE126),"STK")+COUNTIF(INDEX($I$3:$GR$79,$GY126,HD126):INDEX($I$3:$GR$79,$GY126,HE126),"SB"))))</f>
        <v>0</v>
      </c>
      <c r="HW126" s="405">
        <f>IF(AND(HE126=0,GZ126=0),0,IF(AND(HE126=0,GZ126&lt;&gt;0),COUNTIF(INDEX($I$3:$GR$79,$GY126,HE126+1):INDEX($I$3:$GR$79,$GY126,GZ126),"STK")+COUNTIF(INDEX($I$3:$GR$79,$GY126,HE126+1):INDEX($I$3:$GR$79,$GY126,GZ126),"SB"),IF(AND(HE126&lt;&gt;0,GZ126=0),COUNTIF(INDEX($I$3:$GR$79,$GY126,HE126):INDEX($I$3:$GR$79,$GY126,HF126),"STK")+COUNTIF(INDEX($I$3:$GR$79,$GY126,HE126):INDEX($I$3:$GR$79,$GY126,HF126),"SB"),COUNTIF(INDEX($I$3:$GR$79,$GY126,HE126):INDEX($I$3:$GR$79,$GY126,GZ126),"STK")+COUNTIF(INDEX($I$3:$GR$79,$GY126,HE126):INDEX($I$3:$GR$79,$GY126,GZ126),"SB"))))</f>
        <v>0</v>
      </c>
      <c r="HX126" s="382">
        <f t="shared" si="270"/>
        <v>6</v>
      </c>
      <c r="HY126" s="186" t="s">
        <v>144</v>
      </c>
      <c r="HZ126" s="481">
        <f t="shared" si="66"/>
        <v>38</v>
      </c>
      <c r="IA126" s="481">
        <f t="shared" si="67"/>
        <v>60</v>
      </c>
      <c r="IB126" s="481">
        <f t="shared" si="68"/>
        <v>51</v>
      </c>
      <c r="IC126" s="481">
        <f t="shared" si="69"/>
        <v>7</v>
      </c>
      <c r="ID126" s="481">
        <f t="shared" si="70"/>
        <v>0</v>
      </c>
      <c r="IE126" s="481">
        <f t="shared" si="71"/>
        <v>0</v>
      </c>
    </row>
    <row r="127" spans="5:239" x14ac:dyDescent="0.2">
      <c r="E127" s="58"/>
      <c r="F127" s="480"/>
      <c r="G127" s="1040"/>
      <c r="H127" s="207" t="s">
        <v>131</v>
      </c>
      <c r="I127" s="229"/>
      <c r="J127" s="230"/>
      <c r="K127" s="231"/>
      <c r="N127" s="180">
        <v>746</v>
      </c>
      <c r="O127" s="140"/>
      <c r="P127" s="145">
        <v>200</v>
      </c>
      <c r="Q127" s="12"/>
      <c r="R127" s="141" t="str">
        <f t="shared" si="72"/>
        <v>V10</v>
      </c>
      <c r="S127" s="467" t="s">
        <v>389</v>
      </c>
      <c r="T127" s="417">
        <f t="shared" si="251"/>
        <v>946</v>
      </c>
      <c r="U127" s="418">
        <v>766</v>
      </c>
      <c r="V127" s="77">
        <f t="shared" si="252"/>
        <v>946</v>
      </c>
      <c r="W127" s="77">
        <f t="shared" ref="W127" si="274">IF(LEFT(W25,1)="V",$S$101,IF(ISNUMBER(W25),V127-W25,V127))</f>
        <v>931</v>
      </c>
      <c r="X127" s="77">
        <f t="shared" si="74"/>
        <v>913</v>
      </c>
      <c r="Y127" s="77">
        <f t="shared" si="75"/>
        <v>886</v>
      </c>
      <c r="Z127" s="77">
        <f t="shared" si="76"/>
        <v>860</v>
      </c>
      <c r="AA127" s="77">
        <f t="shared" si="77"/>
        <v>838</v>
      </c>
      <c r="AB127" s="77">
        <f t="shared" si="78"/>
        <v>823</v>
      </c>
      <c r="AC127" s="77">
        <f t="shared" si="79"/>
        <v>812</v>
      </c>
      <c r="AD127" s="77">
        <f t="shared" si="80"/>
        <v>796</v>
      </c>
      <c r="AE127" s="77">
        <f t="shared" si="81"/>
        <v>780</v>
      </c>
      <c r="AF127" s="77">
        <f t="shared" si="82"/>
        <v>757</v>
      </c>
      <c r="AG127" s="77">
        <f t="shared" si="83"/>
        <v>756</v>
      </c>
      <c r="AH127" s="77">
        <f t="shared" si="84"/>
        <v>706</v>
      </c>
      <c r="AI127" s="77">
        <f t="shared" si="85"/>
        <v>656</v>
      </c>
      <c r="AJ127" s="77">
        <f t="shared" si="86"/>
        <v>606</v>
      </c>
      <c r="AK127" s="77">
        <f t="shared" si="87"/>
        <v>556</v>
      </c>
      <c r="AL127" s="77">
        <f t="shared" si="88"/>
        <v>555</v>
      </c>
      <c r="AM127" s="77">
        <f t="shared" si="89"/>
        <v>532</v>
      </c>
      <c r="AN127" s="77">
        <f t="shared" si="90"/>
        <v>509</v>
      </c>
      <c r="AO127" s="77">
        <f t="shared" si="91"/>
        <v>486</v>
      </c>
      <c r="AP127" s="77">
        <f t="shared" si="92"/>
        <v>463</v>
      </c>
      <c r="AQ127" s="77">
        <f t="shared" si="93"/>
        <v>440</v>
      </c>
      <c r="AR127" s="77">
        <f t="shared" si="94"/>
        <v>417</v>
      </c>
      <c r="AS127" s="77">
        <f t="shared" si="95"/>
        <v>394</v>
      </c>
      <c r="AT127" s="77">
        <f t="shared" si="96"/>
        <v>371</v>
      </c>
      <c r="AU127" s="77">
        <f t="shared" si="97"/>
        <v>348</v>
      </c>
      <c r="AV127" s="77">
        <f t="shared" si="98"/>
        <v>325</v>
      </c>
      <c r="AW127" s="77">
        <f t="shared" si="99"/>
        <v>302</v>
      </c>
      <c r="AX127" s="77">
        <f t="shared" si="100"/>
        <v>279</v>
      </c>
      <c r="AY127" s="77">
        <f t="shared" si="101"/>
        <v>279</v>
      </c>
      <c r="AZ127" s="77">
        <f t="shared" si="102"/>
        <v>279</v>
      </c>
      <c r="BA127" s="77">
        <f t="shared" si="103"/>
        <v>256</v>
      </c>
      <c r="BB127" s="77">
        <f t="shared" si="104"/>
        <v>233</v>
      </c>
      <c r="BC127" s="77">
        <f t="shared" si="105"/>
        <v>210</v>
      </c>
      <c r="BD127" s="77">
        <f t="shared" si="106"/>
        <v>187</v>
      </c>
      <c r="BE127" s="77">
        <f t="shared" si="107"/>
        <v>164</v>
      </c>
      <c r="BF127" s="77">
        <f t="shared" si="108"/>
        <v>141</v>
      </c>
      <c r="BG127" s="77">
        <f t="shared" si="109"/>
        <v>118</v>
      </c>
      <c r="BH127" s="77">
        <f t="shared" si="110"/>
        <v>95</v>
      </c>
      <c r="BI127" s="77">
        <f t="shared" si="111"/>
        <v>72</v>
      </c>
      <c r="BJ127" s="77">
        <f t="shared" si="112"/>
        <v>1200</v>
      </c>
      <c r="BK127" s="77">
        <f t="shared" si="113"/>
        <v>1200</v>
      </c>
      <c r="BL127" s="77">
        <f t="shared" si="114"/>
        <v>1200</v>
      </c>
      <c r="BM127" s="77">
        <f t="shared" si="115"/>
        <v>1200</v>
      </c>
      <c r="BN127" s="77">
        <f t="shared" si="116"/>
        <v>1200</v>
      </c>
      <c r="BO127" s="77">
        <f t="shared" si="117"/>
        <v>1200</v>
      </c>
      <c r="BP127" s="77">
        <f t="shared" si="118"/>
        <v>1177</v>
      </c>
      <c r="BQ127" s="77">
        <f t="shared" si="119"/>
        <v>1176</v>
      </c>
      <c r="BR127" s="77">
        <f t="shared" si="120"/>
        <v>1106</v>
      </c>
      <c r="BS127" s="77">
        <f t="shared" si="121"/>
        <v>1036</v>
      </c>
      <c r="BT127" s="77">
        <f t="shared" si="122"/>
        <v>966</v>
      </c>
      <c r="BU127" s="77">
        <f t="shared" si="123"/>
        <v>896</v>
      </c>
      <c r="BV127" s="77">
        <f t="shared" si="124"/>
        <v>895</v>
      </c>
      <c r="BW127" s="77">
        <f t="shared" si="125"/>
        <v>872</v>
      </c>
      <c r="BX127" s="77">
        <f t="shared" si="126"/>
        <v>849</v>
      </c>
      <c r="BY127" s="77">
        <f t="shared" si="127"/>
        <v>826</v>
      </c>
      <c r="BZ127" s="77">
        <f t="shared" si="128"/>
        <v>803</v>
      </c>
      <c r="CA127" s="77">
        <f t="shared" si="129"/>
        <v>802</v>
      </c>
      <c r="CB127" s="77">
        <f t="shared" si="130"/>
        <v>742</v>
      </c>
      <c r="CC127" s="77">
        <f t="shared" si="131"/>
        <v>692</v>
      </c>
      <c r="CD127" s="77">
        <f t="shared" si="132"/>
        <v>642</v>
      </c>
      <c r="CE127" s="77">
        <f t="shared" si="133"/>
        <v>592</v>
      </c>
      <c r="CF127" s="77">
        <f t="shared" si="134"/>
        <v>591</v>
      </c>
      <c r="CG127" s="77">
        <f t="shared" si="135"/>
        <v>568</v>
      </c>
      <c r="CH127" s="77">
        <f t="shared" si="136"/>
        <v>545</v>
      </c>
      <c r="CI127" s="77">
        <f t="shared" si="137"/>
        <v>522</v>
      </c>
      <c r="CJ127" s="77">
        <f t="shared" si="138"/>
        <v>522</v>
      </c>
      <c r="CK127" s="77">
        <f t="shared" si="139"/>
        <v>522</v>
      </c>
      <c r="CL127" s="77">
        <f t="shared" si="140"/>
        <v>522</v>
      </c>
      <c r="CM127" s="77">
        <f t="shared" si="141"/>
        <v>522</v>
      </c>
      <c r="CN127" s="77">
        <f t="shared" si="142"/>
        <v>522</v>
      </c>
      <c r="CO127" s="77">
        <f t="shared" si="143"/>
        <v>522</v>
      </c>
      <c r="CP127" s="77">
        <f t="shared" si="144"/>
        <v>522</v>
      </c>
      <c r="CQ127" s="77">
        <f t="shared" si="145"/>
        <v>522</v>
      </c>
      <c r="CR127" s="77">
        <f t="shared" si="146"/>
        <v>522</v>
      </c>
      <c r="CS127" s="77">
        <f t="shared" si="147"/>
        <v>522</v>
      </c>
      <c r="CT127" s="77">
        <f t="shared" si="148"/>
        <v>499</v>
      </c>
      <c r="CU127" s="77">
        <f t="shared" si="149"/>
        <v>476</v>
      </c>
      <c r="CV127" s="77">
        <f t="shared" si="150"/>
        <v>453</v>
      </c>
      <c r="CW127" s="77">
        <f t="shared" si="151"/>
        <v>452</v>
      </c>
      <c r="CX127" s="77">
        <f t="shared" si="152"/>
        <v>392</v>
      </c>
      <c r="CY127" s="77">
        <f t="shared" si="153"/>
        <v>332</v>
      </c>
      <c r="CZ127" s="77">
        <f t="shared" si="154"/>
        <v>272</v>
      </c>
      <c r="DA127" s="77">
        <f t="shared" si="155"/>
        <v>212</v>
      </c>
      <c r="DB127" s="77">
        <f t="shared" si="156"/>
        <v>211</v>
      </c>
      <c r="DC127" s="77">
        <f t="shared" si="157"/>
        <v>188</v>
      </c>
      <c r="DD127" s="77">
        <f t="shared" si="158"/>
        <v>165</v>
      </c>
      <c r="DE127" s="77">
        <f t="shared" si="159"/>
        <v>142</v>
      </c>
      <c r="DF127" s="77">
        <f t="shared" si="160"/>
        <v>119</v>
      </c>
      <c r="DG127" s="77">
        <f t="shared" si="161"/>
        <v>96</v>
      </c>
      <c r="DH127" s="77">
        <f t="shared" si="162"/>
        <v>73</v>
      </c>
      <c r="DI127" s="77">
        <f t="shared" si="163"/>
        <v>50</v>
      </c>
      <c r="DJ127" s="77">
        <f t="shared" si="164"/>
        <v>27</v>
      </c>
      <c r="DK127" s="77">
        <f t="shared" si="165"/>
        <v>4</v>
      </c>
      <c r="DL127" s="77">
        <f t="shared" si="166"/>
        <v>1200</v>
      </c>
      <c r="DM127" s="77">
        <f t="shared" si="167"/>
        <v>1200</v>
      </c>
      <c r="DN127" s="77">
        <f t="shared" si="168"/>
        <v>1200</v>
      </c>
      <c r="DO127" s="77">
        <f t="shared" si="169"/>
        <v>1200</v>
      </c>
      <c r="DP127" s="77">
        <f t="shared" si="170"/>
        <v>1200</v>
      </c>
      <c r="DQ127" s="77">
        <f t="shared" si="171"/>
        <v>1200</v>
      </c>
      <c r="DR127" s="77">
        <f t="shared" si="172"/>
        <v>1200</v>
      </c>
      <c r="DS127" s="77">
        <f t="shared" si="173"/>
        <v>1200</v>
      </c>
      <c r="DT127" s="77">
        <f t="shared" si="174"/>
        <v>1200</v>
      </c>
      <c r="DU127" s="77">
        <f t="shared" si="175"/>
        <v>1200</v>
      </c>
      <c r="DV127" s="77">
        <f t="shared" si="176"/>
        <v>1200</v>
      </c>
      <c r="DW127" s="77">
        <f t="shared" si="177"/>
        <v>1177</v>
      </c>
      <c r="DX127" s="77">
        <f t="shared" si="178"/>
        <v>1154</v>
      </c>
      <c r="DY127" s="77">
        <f t="shared" si="179"/>
        <v>1131</v>
      </c>
      <c r="DZ127" s="77">
        <f t="shared" si="180"/>
        <v>1108</v>
      </c>
      <c r="EA127" s="77">
        <f t="shared" si="181"/>
        <v>1085</v>
      </c>
      <c r="EB127" s="77">
        <f t="shared" si="182"/>
        <v>1062</v>
      </c>
      <c r="EC127" s="77">
        <f t="shared" si="183"/>
        <v>1039</v>
      </c>
      <c r="ED127" s="77">
        <f t="shared" si="184"/>
        <v>1016</v>
      </c>
      <c r="EE127" s="77">
        <f t="shared" si="185"/>
        <v>993</v>
      </c>
      <c r="EF127" s="77">
        <f t="shared" si="186"/>
        <v>970</v>
      </c>
      <c r="EG127" s="77">
        <f t="shared" si="187"/>
        <v>947</v>
      </c>
      <c r="EH127" s="77">
        <f t="shared" si="188"/>
        <v>924</v>
      </c>
      <c r="EI127" s="77">
        <f t="shared" si="189"/>
        <v>901</v>
      </c>
      <c r="EJ127" s="77">
        <f t="shared" si="190"/>
        <v>878</v>
      </c>
      <c r="EK127" s="77">
        <f t="shared" si="191"/>
        <v>855</v>
      </c>
      <c r="EL127" s="77">
        <f t="shared" si="192"/>
        <v>832</v>
      </c>
      <c r="EM127" s="77">
        <f t="shared" si="193"/>
        <v>809</v>
      </c>
      <c r="EN127" s="77">
        <f t="shared" si="194"/>
        <v>786</v>
      </c>
      <c r="EO127" s="77">
        <f t="shared" si="195"/>
        <v>763</v>
      </c>
      <c r="EP127" s="77">
        <f t="shared" si="196"/>
        <v>740</v>
      </c>
      <c r="EQ127" s="77">
        <f t="shared" si="197"/>
        <v>717</v>
      </c>
      <c r="ER127" s="77">
        <f t="shared" si="198"/>
        <v>694</v>
      </c>
      <c r="ES127" s="77">
        <f t="shared" si="199"/>
        <v>671</v>
      </c>
      <c r="ET127" s="77">
        <f t="shared" si="200"/>
        <v>648</v>
      </c>
      <c r="EU127" s="77">
        <f t="shared" si="201"/>
        <v>625</v>
      </c>
      <c r="EV127" s="77">
        <f t="shared" si="202"/>
        <v>602</v>
      </c>
      <c r="EW127" s="77">
        <f t="shared" si="203"/>
        <v>579</v>
      </c>
      <c r="EX127" s="77">
        <f t="shared" si="204"/>
        <v>556</v>
      </c>
      <c r="EY127" s="77">
        <f t="shared" si="205"/>
        <v>533</v>
      </c>
      <c r="EZ127" s="77">
        <f t="shared" si="206"/>
        <v>510</v>
      </c>
      <c r="FA127" s="77">
        <f t="shared" si="207"/>
        <v>487</v>
      </c>
      <c r="FB127" s="77">
        <f t="shared" si="208"/>
        <v>464</v>
      </c>
      <c r="FC127" s="77">
        <f t="shared" si="209"/>
        <v>441</v>
      </c>
      <c r="FD127" s="77">
        <f t="shared" si="210"/>
        <v>418</v>
      </c>
      <c r="FE127" s="77">
        <f t="shared" si="211"/>
        <v>395</v>
      </c>
      <c r="FF127" s="77">
        <f t="shared" si="212"/>
        <v>372</v>
      </c>
      <c r="FG127" s="77">
        <f t="shared" si="213"/>
        <v>349</v>
      </c>
      <c r="FH127" s="77">
        <f t="shared" si="214"/>
        <v>326</v>
      </c>
      <c r="FI127" s="77">
        <f t="shared" si="215"/>
        <v>303</v>
      </c>
      <c r="FJ127" s="77">
        <f t="shared" si="216"/>
        <v>280</v>
      </c>
      <c r="FK127" s="77">
        <f t="shared" si="217"/>
        <v>257</v>
      </c>
      <c r="FL127" s="77">
        <f t="shared" si="218"/>
        <v>234</v>
      </c>
      <c r="FM127" s="77">
        <f t="shared" si="219"/>
        <v>211</v>
      </c>
      <c r="FN127" s="77">
        <f t="shared" si="220"/>
        <v>188</v>
      </c>
      <c r="FO127" s="77">
        <f t="shared" si="221"/>
        <v>165</v>
      </c>
      <c r="FP127" s="77">
        <f t="shared" si="222"/>
        <v>142</v>
      </c>
      <c r="FQ127" s="77">
        <f t="shared" si="223"/>
        <v>119</v>
      </c>
      <c r="FR127" s="77">
        <f t="shared" si="224"/>
        <v>96</v>
      </c>
      <c r="FS127" s="77">
        <f t="shared" si="225"/>
        <v>73</v>
      </c>
      <c r="FT127" s="77">
        <f t="shared" si="226"/>
        <v>1200</v>
      </c>
      <c r="FU127" s="77">
        <f t="shared" si="227"/>
        <v>1200</v>
      </c>
      <c r="FV127" s="77">
        <f t="shared" si="228"/>
        <v>1200</v>
      </c>
      <c r="FW127" s="77">
        <f t="shared" si="229"/>
        <v>1200</v>
      </c>
      <c r="FX127" s="77">
        <f t="shared" si="230"/>
        <v>1200</v>
      </c>
      <c r="FY127" s="77">
        <f t="shared" si="231"/>
        <v>1200</v>
      </c>
      <c r="FZ127" s="77">
        <f t="shared" si="232"/>
        <v>1177</v>
      </c>
      <c r="GA127" s="77">
        <f t="shared" si="233"/>
        <v>1154</v>
      </c>
      <c r="GB127" s="77">
        <f t="shared" si="234"/>
        <v>1131</v>
      </c>
      <c r="GC127" s="77">
        <f t="shared" si="235"/>
        <v>1108</v>
      </c>
      <c r="GD127" s="77">
        <f t="shared" si="236"/>
        <v>1085</v>
      </c>
      <c r="GE127" s="77">
        <f t="shared" si="237"/>
        <v>1062</v>
      </c>
      <c r="GF127" s="77">
        <f t="shared" si="238"/>
        <v>1039</v>
      </c>
      <c r="GG127" s="77">
        <f t="shared" si="239"/>
        <v>1016</v>
      </c>
      <c r="GH127" s="77">
        <f t="shared" si="240"/>
        <v>993</v>
      </c>
      <c r="GI127" s="77">
        <f t="shared" si="241"/>
        <v>970</v>
      </c>
      <c r="GJ127" s="77">
        <f t="shared" si="242"/>
        <v>947</v>
      </c>
      <c r="GK127" s="77">
        <f t="shared" si="243"/>
        <v>924</v>
      </c>
      <c r="GL127" s="77">
        <f t="shared" si="244"/>
        <v>901</v>
      </c>
      <c r="GM127" s="77">
        <f t="shared" si="245"/>
        <v>878</v>
      </c>
      <c r="GN127" s="77">
        <f t="shared" si="246"/>
        <v>855</v>
      </c>
      <c r="GO127" s="77">
        <f t="shared" si="247"/>
        <v>855</v>
      </c>
      <c r="GP127" s="77">
        <f t="shared" si="248"/>
        <v>855</v>
      </c>
      <c r="GQ127" s="77">
        <f t="shared" si="249"/>
        <v>855</v>
      </c>
      <c r="GR127" s="77">
        <f t="shared" si="250"/>
        <v>855</v>
      </c>
      <c r="GS127" s="202"/>
      <c r="GY127" s="186">
        <v>37</v>
      </c>
      <c r="GZ127" s="481">
        <f>IF(COUNTIF($I39:$GR39,GZ$12)=0,0,HLOOKUP(GZ$12,$I39:$GR$87,$HO126,FALSE))</f>
        <v>14</v>
      </c>
      <c r="HA127" s="481">
        <f>IF(COUNTIF($I39:$GR39,HA$12)=0,0,HLOOKUP(HA$12,$I39:$GR$87,$HO126,FALSE))</f>
        <v>71</v>
      </c>
      <c r="HB127" s="481">
        <f>IF(COUNTIF($I39:$GR39,HB$12)=0,0,HLOOKUP(HB$12,$I39:$GR$87,$HO126,FALSE))</f>
        <v>139</v>
      </c>
      <c r="HC127" s="481">
        <f>IF(COUNTIF($I39:$GR39,HC$12)=0,0,HLOOKUP(HC$12,$I39:$GR$87,$HO126,FALSE))</f>
        <v>0</v>
      </c>
      <c r="HD127" s="481">
        <f>IF(COUNTIF($I39:$GR39,HD$12)=0,0,HLOOKUP(HD$12,$I39:$GR$87,$HO126,FALSE))</f>
        <v>0</v>
      </c>
      <c r="HE127" s="481">
        <f>IF(COUNTIF($I39:$GR39,HE$12)=0,0,HLOOKUP(HE$12,$I39:$GR$87,$HO126,FALSE))</f>
        <v>0</v>
      </c>
      <c r="HF127" s="481">
        <f>IF(COUNTIF($I39:$GR39,"X")=0,0,HLOOKUP("X",$I39:$GR$87,$HO126,FALSE))</f>
        <v>189</v>
      </c>
      <c r="HG127" s="381"/>
      <c r="HH127" s="186" t="s">
        <v>145</v>
      </c>
      <c r="HI127" s="481">
        <f>IF(GZ127=0,0,IF(AND(GZ127&lt;&gt;0,HA127=0),SUM(INDEX($I39:$GR39,1,GZ127):INDEX($I39:$GR39,1,$HF127)),SUM(INDEX($I39:$GR39,1,GZ127):INDEX($I39:$GR39,1,HA127))))</f>
        <v>1166</v>
      </c>
      <c r="HJ127" s="481">
        <f>IF(HA127=0,0,IF(AND(HA127&lt;&gt;0,HB127=0),SUM(INDEX($I39:$GR39,1,HA127):INDEX($I39:$GR39,1,$HF127)),SUM(INDEX($I39:$GR39,1,HA127):INDEX($I39:$GR39,1,HB127))))</f>
        <v>1104</v>
      </c>
      <c r="HK127" s="481">
        <f>IF(HB127=0,0,IF(AND(HB127&lt;&gt;0,HC127=0),SUM(INDEX($I39:$GR39,1,HB127):INDEX($I39:$GR39,1,$HF127)),SUM(INDEX($I39:$GR39,1,HB127):INDEX($I39:$GR39,1,HC127))))</f>
        <v>1035</v>
      </c>
      <c r="HL127" s="481">
        <f>IF(HC127=0,0,IF(AND(HC127&lt;&gt;0,HD127=0),SUM(INDEX($I39:$GR39,1,HC127):INDEX($I39:$GR39,1,$HF127)),SUM(INDEX($I39:$GR39,1,HC127):INDEX($I39:$GR39,1,HD127))))</f>
        <v>0</v>
      </c>
      <c r="HM127" s="481">
        <f>IF(HD127=0,0,IF(AND(HD127&lt;&gt;0,HE127=0),SUM(INDEX($I39:$GR39,1,HD127):INDEX($I39:$GR39,1,$HF127)),SUM(INDEX($I39:$GR39,1,HD127):INDEX($I39:$GR39,1,HE127))))</f>
        <v>0</v>
      </c>
      <c r="HN127" s="481">
        <f>IF(HE127=0,0,IF(AND(HE127&lt;&gt;0,GZ127=0),SUM(INDEX($I39:$GR39,1,HE127):INDEX($I39:$GR39,1,$HF127)),SUM(INDEX($I39:$GR39,1,HE127):INDEX($I39:$GR39,1,GZ127))))</f>
        <v>0</v>
      </c>
      <c r="HO127" s="186">
        <v>48</v>
      </c>
      <c r="HP127" s="381"/>
      <c r="HQ127" s="521" t="s">
        <v>145</v>
      </c>
      <c r="HR127" s="435">
        <f>IF(AND(GZ127=0,HA127=0),0,IF(AND(GZ127=0,HA127&lt;&gt;0),COUNTIF(INDEX($I$3:$GR$79,$GY127,GZ127+1):INDEX($I$3:$GR$79,$GY127,HA127),"STK")+COUNTIF(INDEX($I$3:$GR$79,$GY127,GZ127+1):INDEX($I$3:$GR$79,$GY127,HA127),"SB"),IF(AND(GZ127&lt;&gt;0,HA127=0),COUNTIF(INDEX($I$3:$GR$79,$GY127,GZ127):INDEX($I$3:$GR$79,$GY127,HF127),"STK")+COUNTIF(INDEX($I$3:$GR$79,$GY127,GZ127):INDEX($I$3:$GR$79,$GY127,HF127),"SB"),COUNTIF(INDEX($I$3:$GR$79,$GY127,GZ127):INDEX($I$3:$GR$79,$GY127,HA127),"STK")+COUNTIF(INDEX($I$3:$GR$79,$GY127,GZ127):INDEX($I$3:$GR$79,$GY127,HA127),"SB"))))</f>
        <v>3</v>
      </c>
      <c r="HS127" s="405">
        <f>IF(AND(HA127=0,HB127=0),0,IF(AND(HA127=0,HB127&lt;&gt;0),COUNTIF(INDEX($I$3:$GR$79,$GY127,HA127+1):INDEX($I$3:$GR$79,$GY127,HB127),"STK")+COUNTIF(INDEX($I$3:$GR$79,$GY127,HA127+1):INDEX($I$3:$GR$79,$GY127,HB127),"SB"),IF(AND(HA127&lt;&gt;0,HB127=0),COUNTIF(INDEX($I$3:$GR$79,$GY127,HA127):INDEX($I$3:$GR$79,$GY127,HF127),"STK")+COUNTIF(INDEX($I$3:$GR$79,$GY127,HA127):INDEX($I$3:$GR$79,$GY127,HF127),"SB"),COUNTIF(INDEX($I$3:$GR$79,$GY127,HA127):INDEX($I$3:$GR$79,$GY127,HB127),"STK")+COUNTIF(INDEX($I$3:$GR$79,$GY127,HA127):INDEX($I$3:$GR$79,$GY127,HB127),"SB"))))</f>
        <v>8</v>
      </c>
      <c r="HT127" s="406">
        <f>IF(AND(HB127=0,HC127=0),0,IF(AND(HB127=0,HC127&lt;&gt;0),COUNTIF(INDEX($I$3:$GR$79,$GY127,HB127+1):INDEX($I$3:$GR$79,$GY127,HC127),"STK")+COUNTIF(INDEX($I$3:$GR$79,$GY127,HB127+1):INDEX($I$3:$GR$79,$GY127,HC127),"SB"),IF(AND(HB127&lt;&gt;0,HC127=0),COUNTIF(INDEX($I$3:$GR$79,$GY127,HB127):INDEX($I$3:$GR$79,$GY127,HF127),"STK")+COUNTIF(INDEX($I$3:$GR$79,$GY127,HB127):INDEX($I$3:$GR$79,$GY127,HF127),"SB"),COUNTIF(INDEX($I$3:$GR$79,$GY127,HB127):INDEX($I$3:$GR$79,$GY127,HC127),"STK")+COUNTIF(INDEX($I$3:$GR$79,$GY127,HB127):INDEX($I$3:$GR$79,$GY127,HC127),"SB"))))</f>
        <v>0</v>
      </c>
      <c r="HU127" s="405">
        <f>IF(AND(HC127=0,HD127=0),0,IF(AND(HC127=0,HD127&lt;&gt;0),COUNTIF(INDEX($I$3:$GR$79,$GY127,HC127+1):INDEX($I$3:$GR$79,$GY127,HD127),"STK")+COUNTIF(INDEX($I$3:$GR$79,$GY127,HC127+1):INDEX($I$3:$GR$79,$GY127,HD127),"SB"),IF(AND(HC127&lt;&gt;0,HD127=0),COUNTIF(INDEX($I$3:$GR$79,$GY127,HC127):INDEX($I$3:$GR$79,$GY127,HF127),"STK")+COUNTIF(INDEX($I$3:$GR$79,$GY127,HC127):INDEX($I$3:$GR$79,$GY127,HF127),"SB"),COUNTIF(INDEX($I$3:$GR$79,$GY127,HC127):INDEX($I$3:$GR$79,$GY127,HD127),"STK")+COUNTIF(INDEX($I$3:$GR$79,$GY127,HC127):INDEX($I$3:$GR$79,$GY127,HD127),"SB"))))</f>
        <v>0</v>
      </c>
      <c r="HV127" s="701">
        <f>IF(AND(HD127=0,HE127=0),0,IF(AND(HD127=0,HE127&lt;&gt;0),COUNTIF(INDEX($I$3:$GR$79,$GY127,HD127+1):INDEX($I$3:$GR$79,$GY127,HE127),"STK")+COUNTIF(INDEX($I$3:$GR$79,$GY127,HD127+1):INDEX($I$3:$GR$79,$GY127,HE127),"SB"),IF(AND(HD127&lt;&gt;0,HE127=0),COUNTIF(INDEX($I$3:$GR$79,$GY127,HD127):INDEX($I$3:$GR$79,$GY127,HF127),"STK")+COUNTIF(INDEX($I$3:$GR$79,$GY127,HD127):INDEX($I$3:$GR$79,$GY127,HF127),"SB"),COUNTIF(INDEX($I$3:$GR$79,$GY127,HD127):INDEX($I$3:$GR$79,$GY127,HE127),"STK")+COUNTIF(INDEX($I$3:$GR$79,$GY127,HD127):INDEX($I$3:$GR$79,$GY127,HE127),"SB"))))</f>
        <v>0</v>
      </c>
      <c r="HW127" s="405">
        <f>IF(AND(HE127=0,GZ127=0),0,IF(AND(HE127=0,GZ127&lt;&gt;0),COUNTIF(INDEX($I$3:$GR$79,$GY127,HE127+1):INDEX($I$3:$GR$79,$GY127,GZ127),"STK")+COUNTIF(INDEX($I$3:$GR$79,$GY127,HE127+1):INDEX($I$3:$GR$79,$GY127,GZ127),"SB"),IF(AND(HE127&lt;&gt;0,GZ127=0),COUNTIF(INDEX($I$3:$GR$79,$GY127,HE127):INDEX($I$3:$GR$79,$GY127,HF127),"STK")+COUNTIF(INDEX($I$3:$GR$79,$GY127,HE127):INDEX($I$3:$GR$79,$GY127,HF127),"SB"),COUNTIF(INDEX($I$3:$GR$79,$GY127,HE127):INDEX($I$3:$GR$79,$GY127,GZ127),"STK")+COUNTIF(INDEX($I$3:$GR$79,$GY127,HE127):INDEX($I$3:$GR$79,$GY127,GZ127),"SB"))))</f>
        <v>0</v>
      </c>
      <c r="HX127" s="382">
        <f t="shared" si="270"/>
        <v>11</v>
      </c>
      <c r="HY127" s="186" t="s">
        <v>145</v>
      </c>
      <c r="HZ127" s="481">
        <f t="shared" si="66"/>
        <v>49</v>
      </c>
      <c r="IA127" s="481">
        <f t="shared" si="67"/>
        <v>55</v>
      </c>
      <c r="IB127" s="481">
        <f t="shared" si="68"/>
        <v>45</v>
      </c>
      <c r="IC127" s="481">
        <f t="shared" si="69"/>
        <v>0</v>
      </c>
      <c r="ID127" s="481">
        <f t="shared" si="70"/>
        <v>0</v>
      </c>
      <c r="IE127" s="481">
        <f t="shared" si="71"/>
        <v>0</v>
      </c>
    </row>
    <row r="128" spans="5:239" x14ac:dyDescent="0.2">
      <c r="E128" s="58"/>
      <c r="F128" s="480"/>
      <c r="G128" s="1040"/>
      <c r="H128" s="103" t="s">
        <v>132</v>
      </c>
      <c r="I128" s="229"/>
      <c r="J128" s="230"/>
      <c r="K128" s="231"/>
      <c r="N128" s="180">
        <v>96</v>
      </c>
      <c r="O128" s="140"/>
      <c r="P128" s="123"/>
      <c r="Q128" s="12"/>
      <c r="R128" s="141" t="str">
        <f t="shared" si="72"/>
        <v>V10</v>
      </c>
      <c r="S128" s="464">
        <v>628</v>
      </c>
      <c r="T128" s="417">
        <f t="shared" si="251"/>
        <v>96</v>
      </c>
      <c r="U128" s="418">
        <v>0</v>
      </c>
      <c r="V128" s="77">
        <f t="shared" si="252"/>
        <v>96</v>
      </c>
      <c r="W128" s="77">
        <f t="shared" ref="W128" si="275">IF(LEFT(W26,1)="V",$S$101,IF(ISNUMBER(W26),V128-W26,V128))</f>
        <v>96</v>
      </c>
      <c r="X128" s="77">
        <f t="shared" si="74"/>
        <v>96</v>
      </c>
      <c r="Y128" s="77">
        <f t="shared" si="75"/>
        <v>96</v>
      </c>
      <c r="Z128" s="77">
        <f t="shared" si="76"/>
        <v>96</v>
      </c>
      <c r="AA128" s="77">
        <f t="shared" si="77"/>
        <v>96</v>
      </c>
      <c r="AB128" s="77">
        <f t="shared" si="78"/>
        <v>96</v>
      </c>
      <c r="AC128" s="77">
        <f t="shared" si="79"/>
        <v>96</v>
      </c>
      <c r="AD128" s="77">
        <f t="shared" si="80"/>
        <v>96</v>
      </c>
      <c r="AE128" s="77">
        <f t="shared" si="81"/>
        <v>96</v>
      </c>
      <c r="AF128" s="77">
        <f t="shared" si="82"/>
        <v>96</v>
      </c>
      <c r="AG128" s="77">
        <f t="shared" si="83"/>
        <v>96</v>
      </c>
      <c r="AH128" s="77">
        <f t="shared" si="84"/>
        <v>96</v>
      </c>
      <c r="AI128" s="77">
        <f t="shared" si="85"/>
        <v>96</v>
      </c>
      <c r="AJ128" s="77">
        <f t="shared" si="86"/>
        <v>96</v>
      </c>
      <c r="AK128" s="77">
        <f t="shared" si="87"/>
        <v>96</v>
      </c>
      <c r="AL128" s="77">
        <f t="shared" si="88"/>
        <v>96</v>
      </c>
      <c r="AM128" s="77">
        <f t="shared" si="89"/>
        <v>96</v>
      </c>
      <c r="AN128" s="77">
        <f t="shared" si="90"/>
        <v>96</v>
      </c>
      <c r="AO128" s="77">
        <f t="shared" si="91"/>
        <v>96</v>
      </c>
      <c r="AP128" s="77">
        <f t="shared" si="92"/>
        <v>1200</v>
      </c>
      <c r="AQ128" s="77">
        <f t="shared" si="93"/>
        <v>1200</v>
      </c>
      <c r="AR128" s="77">
        <f t="shared" si="94"/>
        <v>1200</v>
      </c>
      <c r="AS128" s="77">
        <f t="shared" si="95"/>
        <v>1200</v>
      </c>
      <c r="AT128" s="77">
        <f t="shared" si="96"/>
        <v>1200</v>
      </c>
      <c r="AU128" s="77">
        <f t="shared" si="97"/>
        <v>1200</v>
      </c>
      <c r="AV128" s="77">
        <f t="shared" si="98"/>
        <v>1200</v>
      </c>
      <c r="AW128" s="77">
        <f t="shared" si="99"/>
        <v>1200</v>
      </c>
      <c r="AX128" s="77">
        <f t="shared" si="100"/>
        <v>1200</v>
      </c>
      <c r="AY128" s="77">
        <f t="shared" si="101"/>
        <v>1177</v>
      </c>
      <c r="AZ128" s="77">
        <f t="shared" si="102"/>
        <v>1154</v>
      </c>
      <c r="BA128" s="77">
        <f t="shared" si="103"/>
        <v>1131</v>
      </c>
      <c r="BB128" s="77">
        <f t="shared" si="104"/>
        <v>1108</v>
      </c>
      <c r="BC128" s="77">
        <f t="shared" si="105"/>
        <v>1085</v>
      </c>
      <c r="BD128" s="77">
        <f t="shared" si="106"/>
        <v>1062</v>
      </c>
      <c r="BE128" s="77">
        <f t="shared" si="107"/>
        <v>1039</v>
      </c>
      <c r="BF128" s="77">
        <f t="shared" si="108"/>
        <v>1016</v>
      </c>
      <c r="BG128" s="77">
        <f t="shared" si="109"/>
        <v>993</v>
      </c>
      <c r="BH128" s="77">
        <f t="shared" si="110"/>
        <v>970</v>
      </c>
      <c r="BI128" s="77">
        <f t="shared" si="111"/>
        <v>947</v>
      </c>
      <c r="BJ128" s="77">
        <f t="shared" si="112"/>
        <v>924</v>
      </c>
      <c r="BK128" s="77">
        <f t="shared" si="113"/>
        <v>901</v>
      </c>
      <c r="BL128" s="77">
        <f t="shared" si="114"/>
        <v>878</v>
      </c>
      <c r="BM128" s="77">
        <f t="shared" si="115"/>
        <v>855</v>
      </c>
      <c r="BN128" s="77">
        <f t="shared" si="116"/>
        <v>832</v>
      </c>
      <c r="BO128" s="77">
        <f t="shared" si="117"/>
        <v>809</v>
      </c>
      <c r="BP128" s="77">
        <f t="shared" si="118"/>
        <v>786</v>
      </c>
      <c r="BQ128" s="77">
        <f t="shared" si="119"/>
        <v>763</v>
      </c>
      <c r="BR128" s="77">
        <f t="shared" si="120"/>
        <v>740</v>
      </c>
      <c r="BS128" s="77">
        <f t="shared" si="121"/>
        <v>717</v>
      </c>
      <c r="BT128" s="77">
        <f t="shared" si="122"/>
        <v>694</v>
      </c>
      <c r="BU128" s="77">
        <f t="shared" si="123"/>
        <v>671</v>
      </c>
      <c r="BV128" s="77">
        <f t="shared" si="124"/>
        <v>648</v>
      </c>
      <c r="BW128" s="77">
        <f t="shared" si="125"/>
        <v>625</v>
      </c>
      <c r="BX128" s="77">
        <f t="shared" si="126"/>
        <v>602</v>
      </c>
      <c r="BY128" s="77">
        <f t="shared" si="127"/>
        <v>579</v>
      </c>
      <c r="BZ128" s="77">
        <f t="shared" si="128"/>
        <v>556</v>
      </c>
      <c r="CA128" s="77">
        <f t="shared" si="129"/>
        <v>533</v>
      </c>
      <c r="CB128" s="77">
        <f t="shared" si="130"/>
        <v>510</v>
      </c>
      <c r="CC128" s="77">
        <f t="shared" si="131"/>
        <v>487</v>
      </c>
      <c r="CD128" s="77">
        <f t="shared" si="132"/>
        <v>464</v>
      </c>
      <c r="CE128" s="77">
        <f t="shared" si="133"/>
        <v>441</v>
      </c>
      <c r="CF128" s="77">
        <f t="shared" si="134"/>
        <v>418</v>
      </c>
      <c r="CG128" s="77">
        <f t="shared" si="135"/>
        <v>395</v>
      </c>
      <c r="CH128" s="77">
        <f t="shared" si="136"/>
        <v>372</v>
      </c>
      <c r="CI128" s="77">
        <f t="shared" si="137"/>
        <v>349</v>
      </c>
      <c r="CJ128" s="77">
        <f t="shared" si="138"/>
        <v>326</v>
      </c>
      <c r="CK128" s="77">
        <f t="shared" si="139"/>
        <v>303</v>
      </c>
      <c r="CL128" s="77">
        <f t="shared" si="140"/>
        <v>280</v>
      </c>
      <c r="CM128" s="77">
        <f t="shared" si="141"/>
        <v>257</v>
      </c>
      <c r="CN128" s="77">
        <f t="shared" si="142"/>
        <v>234</v>
      </c>
      <c r="CO128" s="77">
        <f t="shared" si="143"/>
        <v>211</v>
      </c>
      <c r="CP128" s="77">
        <f t="shared" si="144"/>
        <v>188</v>
      </c>
      <c r="CQ128" s="77">
        <f t="shared" si="145"/>
        <v>165</v>
      </c>
      <c r="CR128" s="77">
        <f t="shared" si="146"/>
        <v>142</v>
      </c>
      <c r="CS128" s="77">
        <f t="shared" si="147"/>
        <v>142</v>
      </c>
      <c r="CT128" s="77">
        <f t="shared" si="148"/>
        <v>142</v>
      </c>
      <c r="CU128" s="77">
        <f t="shared" si="149"/>
        <v>142</v>
      </c>
      <c r="CV128" s="77">
        <f t="shared" si="150"/>
        <v>142</v>
      </c>
      <c r="CW128" s="77">
        <f t="shared" si="151"/>
        <v>142</v>
      </c>
      <c r="CX128" s="77">
        <f t="shared" si="152"/>
        <v>142</v>
      </c>
      <c r="CY128" s="77">
        <f t="shared" si="153"/>
        <v>142</v>
      </c>
      <c r="CZ128" s="77">
        <f t="shared" si="154"/>
        <v>142</v>
      </c>
      <c r="DA128" s="77">
        <f t="shared" si="155"/>
        <v>142</v>
      </c>
      <c r="DB128" s="77">
        <f t="shared" si="156"/>
        <v>142</v>
      </c>
      <c r="DC128" s="77">
        <f t="shared" si="157"/>
        <v>142</v>
      </c>
      <c r="DD128" s="77">
        <f t="shared" si="158"/>
        <v>142</v>
      </c>
      <c r="DE128" s="77">
        <f t="shared" si="159"/>
        <v>142</v>
      </c>
      <c r="DF128" s="77">
        <f t="shared" si="160"/>
        <v>142</v>
      </c>
      <c r="DG128" s="77">
        <f t="shared" si="161"/>
        <v>142</v>
      </c>
      <c r="DH128" s="77">
        <f t="shared" si="162"/>
        <v>142</v>
      </c>
      <c r="DI128" s="77">
        <f t="shared" si="163"/>
        <v>142</v>
      </c>
      <c r="DJ128" s="77">
        <f t="shared" si="164"/>
        <v>142</v>
      </c>
      <c r="DK128" s="77">
        <f t="shared" si="165"/>
        <v>142</v>
      </c>
      <c r="DL128" s="77">
        <f t="shared" si="166"/>
        <v>142</v>
      </c>
      <c r="DM128" s="77">
        <f t="shared" si="167"/>
        <v>142</v>
      </c>
      <c r="DN128" s="77">
        <f t="shared" si="168"/>
        <v>142</v>
      </c>
      <c r="DO128" s="77">
        <f t="shared" si="169"/>
        <v>142</v>
      </c>
      <c r="DP128" s="77">
        <f t="shared" si="170"/>
        <v>142</v>
      </c>
      <c r="DQ128" s="77">
        <f t="shared" si="171"/>
        <v>142</v>
      </c>
      <c r="DR128" s="77">
        <f t="shared" si="172"/>
        <v>142</v>
      </c>
      <c r="DS128" s="77">
        <f t="shared" si="173"/>
        <v>142</v>
      </c>
      <c r="DT128" s="77">
        <f t="shared" si="174"/>
        <v>142</v>
      </c>
      <c r="DU128" s="77">
        <f t="shared" si="175"/>
        <v>142</v>
      </c>
      <c r="DV128" s="77">
        <f t="shared" si="176"/>
        <v>142</v>
      </c>
      <c r="DW128" s="77">
        <f t="shared" si="177"/>
        <v>142</v>
      </c>
      <c r="DX128" s="77">
        <f t="shared" si="178"/>
        <v>142</v>
      </c>
      <c r="DY128" s="77">
        <f t="shared" si="179"/>
        <v>142</v>
      </c>
      <c r="DZ128" s="77">
        <f t="shared" si="180"/>
        <v>142</v>
      </c>
      <c r="EA128" s="77">
        <f t="shared" si="181"/>
        <v>142</v>
      </c>
      <c r="EB128" s="77">
        <f t="shared" si="182"/>
        <v>142</v>
      </c>
      <c r="EC128" s="77">
        <f t="shared" si="183"/>
        <v>142</v>
      </c>
      <c r="ED128" s="77">
        <f t="shared" si="184"/>
        <v>142</v>
      </c>
      <c r="EE128" s="77">
        <f t="shared" si="185"/>
        <v>142</v>
      </c>
      <c r="EF128" s="77">
        <f t="shared" si="186"/>
        <v>142</v>
      </c>
      <c r="EG128" s="77">
        <f t="shared" si="187"/>
        <v>142</v>
      </c>
      <c r="EH128" s="77">
        <f t="shared" si="188"/>
        <v>142</v>
      </c>
      <c r="EI128" s="77">
        <f t="shared" si="189"/>
        <v>142</v>
      </c>
      <c r="EJ128" s="77">
        <f t="shared" si="190"/>
        <v>142</v>
      </c>
      <c r="EK128" s="77">
        <f t="shared" si="191"/>
        <v>142</v>
      </c>
      <c r="EL128" s="77">
        <f t="shared" si="192"/>
        <v>142</v>
      </c>
      <c r="EM128" s="77">
        <f t="shared" si="193"/>
        <v>142</v>
      </c>
      <c r="EN128" s="77">
        <f t="shared" si="194"/>
        <v>142</v>
      </c>
      <c r="EO128" s="77">
        <f t="shared" si="195"/>
        <v>142</v>
      </c>
      <c r="EP128" s="77">
        <f t="shared" si="196"/>
        <v>142</v>
      </c>
      <c r="EQ128" s="77">
        <f t="shared" si="197"/>
        <v>142</v>
      </c>
      <c r="ER128" s="77">
        <f t="shared" si="198"/>
        <v>142</v>
      </c>
      <c r="ES128" s="77">
        <f t="shared" si="199"/>
        <v>142</v>
      </c>
      <c r="ET128" s="77">
        <f t="shared" si="200"/>
        <v>142</v>
      </c>
      <c r="EU128" s="77">
        <f t="shared" si="201"/>
        <v>142</v>
      </c>
      <c r="EV128" s="77">
        <f t="shared" si="202"/>
        <v>142</v>
      </c>
      <c r="EW128" s="77">
        <f t="shared" si="203"/>
        <v>142</v>
      </c>
      <c r="EX128" s="77">
        <f t="shared" si="204"/>
        <v>142</v>
      </c>
      <c r="EY128" s="77">
        <f t="shared" si="205"/>
        <v>142</v>
      </c>
      <c r="EZ128" s="77">
        <f t="shared" si="206"/>
        <v>142</v>
      </c>
      <c r="FA128" s="77">
        <f t="shared" si="207"/>
        <v>142</v>
      </c>
      <c r="FB128" s="77">
        <f t="shared" si="208"/>
        <v>142</v>
      </c>
      <c r="FC128" s="77">
        <f t="shared" si="209"/>
        <v>142</v>
      </c>
      <c r="FD128" s="77">
        <f t="shared" si="210"/>
        <v>142</v>
      </c>
      <c r="FE128" s="77">
        <f t="shared" si="211"/>
        <v>142</v>
      </c>
      <c r="FF128" s="77">
        <f t="shared" si="212"/>
        <v>142</v>
      </c>
      <c r="FG128" s="77">
        <f t="shared" si="213"/>
        <v>142</v>
      </c>
      <c r="FH128" s="77">
        <f t="shared" si="214"/>
        <v>142</v>
      </c>
      <c r="FI128" s="77">
        <f t="shared" si="215"/>
        <v>142</v>
      </c>
      <c r="FJ128" s="77">
        <f t="shared" si="216"/>
        <v>142</v>
      </c>
      <c r="FK128" s="77">
        <f t="shared" si="217"/>
        <v>142</v>
      </c>
      <c r="FL128" s="77">
        <f t="shared" si="218"/>
        <v>142</v>
      </c>
      <c r="FM128" s="77">
        <f t="shared" si="219"/>
        <v>142</v>
      </c>
      <c r="FN128" s="77">
        <f t="shared" si="220"/>
        <v>142</v>
      </c>
      <c r="FO128" s="77">
        <f t="shared" si="221"/>
        <v>142</v>
      </c>
      <c r="FP128" s="77">
        <f t="shared" si="222"/>
        <v>142</v>
      </c>
      <c r="FQ128" s="77">
        <f t="shared" si="223"/>
        <v>142</v>
      </c>
      <c r="FR128" s="77">
        <f t="shared" si="224"/>
        <v>142</v>
      </c>
      <c r="FS128" s="77">
        <f t="shared" si="225"/>
        <v>142</v>
      </c>
      <c r="FT128" s="77">
        <f t="shared" si="226"/>
        <v>142</v>
      </c>
      <c r="FU128" s="77">
        <f t="shared" si="227"/>
        <v>142</v>
      </c>
      <c r="FV128" s="77">
        <f t="shared" si="228"/>
        <v>142</v>
      </c>
      <c r="FW128" s="77">
        <f t="shared" si="229"/>
        <v>142</v>
      </c>
      <c r="FX128" s="77">
        <f t="shared" si="230"/>
        <v>142</v>
      </c>
      <c r="FY128" s="77">
        <f t="shared" si="231"/>
        <v>142</v>
      </c>
      <c r="FZ128" s="77">
        <f t="shared" si="232"/>
        <v>142</v>
      </c>
      <c r="GA128" s="77">
        <f t="shared" si="233"/>
        <v>142</v>
      </c>
      <c r="GB128" s="77">
        <f t="shared" si="234"/>
        <v>142</v>
      </c>
      <c r="GC128" s="77">
        <f t="shared" si="235"/>
        <v>142</v>
      </c>
      <c r="GD128" s="77">
        <f t="shared" si="236"/>
        <v>142</v>
      </c>
      <c r="GE128" s="77">
        <f t="shared" si="237"/>
        <v>142</v>
      </c>
      <c r="GF128" s="77">
        <f t="shared" si="238"/>
        <v>142</v>
      </c>
      <c r="GG128" s="77">
        <f t="shared" si="239"/>
        <v>142</v>
      </c>
      <c r="GH128" s="77">
        <f t="shared" si="240"/>
        <v>142</v>
      </c>
      <c r="GI128" s="77">
        <f t="shared" si="241"/>
        <v>142</v>
      </c>
      <c r="GJ128" s="77">
        <f t="shared" si="242"/>
        <v>142</v>
      </c>
      <c r="GK128" s="77">
        <f t="shared" si="243"/>
        <v>142</v>
      </c>
      <c r="GL128" s="77">
        <f t="shared" si="244"/>
        <v>142</v>
      </c>
      <c r="GM128" s="77">
        <f t="shared" si="245"/>
        <v>142</v>
      </c>
      <c r="GN128" s="77">
        <f t="shared" si="246"/>
        <v>142</v>
      </c>
      <c r="GO128" s="77">
        <f t="shared" si="247"/>
        <v>142</v>
      </c>
      <c r="GP128" s="77">
        <f t="shared" si="248"/>
        <v>142</v>
      </c>
      <c r="GQ128" s="77">
        <f t="shared" si="249"/>
        <v>142</v>
      </c>
      <c r="GR128" s="77">
        <f t="shared" si="250"/>
        <v>142</v>
      </c>
      <c r="GS128" s="202"/>
      <c r="GY128" s="186">
        <v>38</v>
      </c>
      <c r="GZ128" s="481">
        <f>IF(COUNTIF($I40:$GR40,GZ$12)=0,0,HLOOKUP(GZ$12,$I40:$GR$87,$HO127,FALSE))</f>
        <v>1</v>
      </c>
      <c r="HA128" s="481">
        <f>IF(COUNTIF($I40:$GR40,HA$12)=0,0,HLOOKUP(HA$12,$I40:$GR$87,$HO127,FALSE))</f>
        <v>49</v>
      </c>
      <c r="HB128" s="481">
        <f>IF(COUNTIF($I40:$GR40,HB$12)=0,0,HLOOKUP(HB$12,$I40:$GR$87,$HO127,FALSE))</f>
        <v>112</v>
      </c>
      <c r="HC128" s="481">
        <f>IF(COUNTIF($I40:$GR40,HC$12)=0,0,HLOOKUP(HC$12,$I40:$GR$87,$HO127,FALSE))</f>
        <v>162</v>
      </c>
      <c r="HD128" s="481">
        <f>IF(COUNTIF($I40:$GR40,HD$12)=0,0,HLOOKUP(HD$12,$I40:$GR$87,$HO127,FALSE))</f>
        <v>0</v>
      </c>
      <c r="HE128" s="481">
        <f>IF(COUNTIF($I40:$GR40,HE$12)=0,0,HLOOKUP(HE$12,$I40:$GR$87,$HO127,FALSE))</f>
        <v>0</v>
      </c>
      <c r="HF128" s="481">
        <f>IF(COUNTIF($I40:$GR40,"X")=0,0,HLOOKUP("X",$I40:$GR$87,$HO127,FALSE))</f>
        <v>189</v>
      </c>
      <c r="HG128" s="381"/>
      <c r="HH128" s="186" t="s">
        <v>146</v>
      </c>
      <c r="HI128" s="481">
        <f>IF(GZ128=0,0,IF(AND(GZ128&lt;&gt;0,HA128=0),SUM(INDEX($I40:$GR40,1,GZ128):INDEX($I40:$GR40,1,$HF128)),SUM(INDEX($I40:$GR40,1,GZ128):INDEX($I40:$GR40,1,HA128))))</f>
        <v>1142</v>
      </c>
      <c r="HJ128" s="481">
        <f>IF(HA128=0,0,IF(AND(HA128&lt;&gt;0,HB128=0),SUM(INDEX($I40:$GR40,1,HA128):INDEX($I40:$GR40,1,$HF128)),SUM(INDEX($I40:$GR40,1,HA128):INDEX($I40:$GR40,1,HB128))))</f>
        <v>892</v>
      </c>
      <c r="HK128" s="481">
        <f>IF(HB128=0,0,IF(AND(HB128&lt;&gt;0,HC128=0),SUM(INDEX($I40:$GR40,1,HB128):INDEX($I40:$GR40,1,$HF128)),SUM(INDEX($I40:$GR40,1,HB128):INDEX($I40:$GR40,1,HC128))))</f>
        <v>1035</v>
      </c>
      <c r="HL128" s="481">
        <f>IF(HC128=0,0,IF(AND(HC128&lt;&gt;0,HD128=0),SUM(INDEX($I40:$GR40,1,HC128):INDEX($I40:$GR40,1,$HF128)),SUM(INDEX($I40:$GR40,1,HC128):INDEX($I40:$GR40,1,HD128))))</f>
        <v>483</v>
      </c>
      <c r="HM128" s="481">
        <f>IF(HD128=0,0,IF(AND(HD128&lt;&gt;0,HE128=0),SUM(INDEX($I40:$GR40,1,HD128):INDEX($I40:$GR40,1,$HF128)),SUM(INDEX($I40:$GR40,1,HD128):INDEX($I40:$GR40,1,HE128))))</f>
        <v>0</v>
      </c>
      <c r="HN128" s="481">
        <f>IF(HE128=0,0,IF(AND(HE128&lt;&gt;0,GZ128=0),SUM(INDEX($I40:$GR40,1,HE128):INDEX($I40:$GR40,1,$HF128)),SUM(INDEX($I40:$GR40,1,HE128):INDEX($I40:$GR40,1,GZ128))))</f>
        <v>0</v>
      </c>
      <c r="HO128" s="186">
        <v>47</v>
      </c>
      <c r="HP128" s="381"/>
      <c r="HQ128" s="521" t="s">
        <v>146</v>
      </c>
      <c r="HR128" s="435">
        <f>IF(AND(GZ128=0,HA128=0),0,IF(AND(GZ128=0,HA128&lt;&gt;0),COUNTIF(INDEX($I$3:$GR$79,$GY128,GZ128+1):INDEX($I$3:$GR$79,$GY128,HA128),"STK")+COUNTIF(INDEX($I$3:$GR$79,$GY128,GZ128+1):INDEX($I$3:$GR$79,$GY128,HA128),"SB"),IF(AND(GZ128&lt;&gt;0,HA128=0),COUNTIF(INDEX($I$3:$GR$79,$GY128,GZ128):INDEX($I$3:$GR$79,$GY128,HF128),"STK")+COUNTIF(INDEX($I$3:$GR$79,$GY128,GZ128):INDEX($I$3:$GR$79,$GY128,HF128),"SB"),COUNTIF(INDEX($I$3:$GR$79,$GY128,GZ128):INDEX($I$3:$GR$79,$GY128,HA128),"STK")+COUNTIF(INDEX($I$3:$GR$79,$GY128,GZ128):INDEX($I$3:$GR$79,$GY128,HA128),"SB"))))</f>
        <v>0</v>
      </c>
      <c r="HS128" s="405">
        <f>IF(AND(HA128=0,HB128=0),0,IF(AND(HA128=0,HB128&lt;&gt;0),COUNTIF(INDEX($I$3:$GR$79,$GY128,HA128+1):INDEX($I$3:$GR$79,$GY128,HB128),"STK")+COUNTIF(INDEX($I$3:$GR$79,$GY128,HA128+1):INDEX($I$3:$GR$79,$GY128,HB128),"SB"),IF(AND(HA128&lt;&gt;0,HB128=0),COUNTIF(INDEX($I$3:$GR$79,$GY128,HA128):INDEX($I$3:$GR$79,$GY128,HF128),"STK")+COUNTIF(INDEX($I$3:$GR$79,$GY128,HA128):INDEX($I$3:$GR$79,$GY128,HF128),"SB"),COUNTIF(INDEX($I$3:$GR$79,$GY128,HA128):INDEX($I$3:$GR$79,$GY128,HB128),"STK")+COUNTIF(INDEX($I$3:$GR$79,$GY128,HA128):INDEX($I$3:$GR$79,$GY128,HB128),"SB"))))</f>
        <v>10</v>
      </c>
      <c r="HT128" s="406">
        <f>IF(AND(HB128=0,HC128=0),0,IF(AND(HB128=0,HC128&lt;&gt;0),COUNTIF(INDEX($I$3:$GR$79,$GY128,HB128+1):INDEX($I$3:$GR$79,$GY128,HC128),"STK")+COUNTIF(INDEX($I$3:$GR$79,$GY128,HB128+1):INDEX($I$3:$GR$79,$GY128,HC128),"SB"),IF(AND(HB128&lt;&gt;0,HC128=0),COUNTIF(INDEX($I$3:$GR$79,$GY128,HB128):INDEX($I$3:$GR$79,$GY128,HF128),"STK")+COUNTIF(INDEX($I$3:$GR$79,$GY128,HB128):INDEX($I$3:$GR$79,$GY128,HF128),"SB"),COUNTIF(INDEX($I$3:$GR$79,$GY128,HB128):INDEX($I$3:$GR$79,$GY128,HC128),"STK")+COUNTIF(INDEX($I$3:$GR$79,$GY128,HB128):INDEX($I$3:$GR$79,$GY128,HC128),"SB"))))</f>
        <v>0</v>
      </c>
      <c r="HU128" s="405">
        <f>IF(AND(HC128=0,HD128=0),0,IF(AND(HC128=0,HD128&lt;&gt;0),COUNTIF(INDEX($I$3:$GR$79,$GY128,HC128+1):INDEX($I$3:$GR$79,$GY128,HD128),"STK")+COUNTIF(INDEX($I$3:$GR$79,$GY128,HC128+1):INDEX($I$3:$GR$79,$GY128,HD128),"SB"),IF(AND(HC128&lt;&gt;0,HD128=0),COUNTIF(INDEX($I$3:$GR$79,$GY128,HC128):INDEX($I$3:$GR$79,$GY128,HF128),"STK")+COUNTIF(INDEX($I$3:$GR$79,$GY128,HC128):INDEX($I$3:$GR$79,$GY128,HF128),"SB"),COUNTIF(INDEX($I$3:$GR$79,$GY128,HC128):INDEX($I$3:$GR$79,$GY128,HD128),"STK")+COUNTIF(INDEX($I$3:$GR$79,$GY128,HC128):INDEX($I$3:$GR$79,$GY128,HD128),"SB"))))</f>
        <v>0</v>
      </c>
      <c r="HV128" s="701">
        <f>IF(AND(HD128=0,HE128=0),0,IF(AND(HD128=0,HE128&lt;&gt;0),COUNTIF(INDEX($I$3:$GR$79,$GY128,HD128+1):INDEX($I$3:$GR$79,$GY128,HE128),"STK")+COUNTIF(INDEX($I$3:$GR$79,$GY128,HD128+1):INDEX($I$3:$GR$79,$GY128,HE128),"SB"),IF(AND(HD128&lt;&gt;0,HE128=0),COUNTIF(INDEX($I$3:$GR$79,$GY128,HD128):INDEX($I$3:$GR$79,$GY128,HF128),"STK")+COUNTIF(INDEX($I$3:$GR$79,$GY128,HD128):INDEX($I$3:$GR$79,$GY128,HF128),"SB"),COUNTIF(INDEX($I$3:$GR$79,$GY128,HD128):INDEX($I$3:$GR$79,$GY128,HE128),"STK")+COUNTIF(INDEX($I$3:$GR$79,$GY128,HD128):INDEX($I$3:$GR$79,$GY128,HE128),"SB"))))</f>
        <v>0</v>
      </c>
      <c r="HW128" s="405">
        <f>IF(AND(HE128=0,GZ128=0),0,IF(AND(HE128=0,GZ128&lt;&gt;0),COUNTIF(INDEX($I$3:$GR$79,$GY128,HE128+1):INDEX($I$3:$GR$79,$GY128,GZ128),"STK")+COUNTIF(INDEX($I$3:$GR$79,$GY128,HE128+1):INDEX($I$3:$GR$79,$GY128,GZ128),"SB"),IF(AND(HE128&lt;&gt;0,GZ128=0),COUNTIF(INDEX($I$3:$GR$79,$GY128,HE128):INDEX($I$3:$GR$79,$GY128,HF128),"STK")+COUNTIF(INDEX($I$3:$GR$79,$GY128,HE128):INDEX($I$3:$GR$79,$GY128,HF128),"SB"),COUNTIF(INDEX($I$3:$GR$79,$GY128,HE128):INDEX($I$3:$GR$79,$GY128,GZ128),"STK")+COUNTIF(INDEX($I$3:$GR$79,$GY128,HE128):INDEX($I$3:$GR$79,$GY128,GZ128),"SB"))))</f>
        <v>0</v>
      </c>
      <c r="HX128" s="382">
        <f t="shared" si="270"/>
        <v>10</v>
      </c>
      <c r="HY128" s="186" t="s">
        <v>146</v>
      </c>
      <c r="HZ128" s="481">
        <f t="shared" si="66"/>
        <v>43</v>
      </c>
      <c r="IA128" s="481">
        <f t="shared" si="67"/>
        <v>48</v>
      </c>
      <c r="IB128" s="481">
        <f t="shared" si="68"/>
        <v>45</v>
      </c>
      <c r="IC128" s="481">
        <f t="shared" si="69"/>
        <v>22</v>
      </c>
      <c r="ID128" s="481">
        <f t="shared" si="70"/>
        <v>0</v>
      </c>
      <c r="IE128" s="481">
        <f t="shared" si="71"/>
        <v>0</v>
      </c>
    </row>
    <row r="129" spans="5:239" x14ac:dyDescent="0.2">
      <c r="E129" s="58"/>
      <c r="F129" s="480"/>
      <c r="G129" s="1040"/>
      <c r="H129" s="207" t="s">
        <v>133</v>
      </c>
      <c r="I129" s="229"/>
      <c r="J129" s="230"/>
      <c r="K129" s="231"/>
      <c r="N129" s="180">
        <v>389</v>
      </c>
      <c r="O129" s="140"/>
      <c r="P129" s="145">
        <v>200</v>
      </c>
      <c r="Q129" s="12"/>
      <c r="R129" s="141" t="str">
        <f t="shared" si="72"/>
        <v>V10</v>
      </c>
      <c r="S129" s="467" t="s">
        <v>390</v>
      </c>
      <c r="T129" s="417">
        <f t="shared" si="251"/>
        <v>589</v>
      </c>
      <c r="U129" s="418">
        <v>647</v>
      </c>
      <c r="V129" s="77">
        <f t="shared" si="252"/>
        <v>589</v>
      </c>
      <c r="W129" s="77">
        <f t="shared" ref="W129" si="276">IF(LEFT(W27,1)="V",$S$101,IF(ISNUMBER(W27),V129-W27,V129))</f>
        <v>478</v>
      </c>
      <c r="X129" s="77">
        <f t="shared" si="74"/>
        <v>372</v>
      </c>
      <c r="Y129" s="77">
        <f t="shared" si="75"/>
        <v>294</v>
      </c>
      <c r="Z129" s="77">
        <f t="shared" si="76"/>
        <v>261</v>
      </c>
      <c r="AA129" s="77">
        <f t="shared" si="77"/>
        <v>261</v>
      </c>
      <c r="AB129" s="77">
        <f t="shared" si="78"/>
        <v>244</v>
      </c>
      <c r="AC129" s="77">
        <f t="shared" si="79"/>
        <v>244</v>
      </c>
      <c r="AD129" s="77">
        <f t="shared" si="80"/>
        <v>244</v>
      </c>
      <c r="AE129" s="77">
        <f t="shared" si="81"/>
        <v>244</v>
      </c>
      <c r="AF129" s="77">
        <f t="shared" si="82"/>
        <v>244</v>
      </c>
      <c r="AG129" s="77">
        <f t="shared" si="83"/>
        <v>244</v>
      </c>
      <c r="AH129" s="77">
        <f t="shared" si="84"/>
        <v>239</v>
      </c>
      <c r="AI129" s="77">
        <f t="shared" si="85"/>
        <v>239</v>
      </c>
      <c r="AJ129" s="77">
        <f t="shared" si="86"/>
        <v>239</v>
      </c>
      <c r="AK129" s="77">
        <f t="shared" si="87"/>
        <v>216</v>
      </c>
      <c r="AL129" s="77">
        <f t="shared" si="88"/>
        <v>193</v>
      </c>
      <c r="AM129" s="77">
        <f t="shared" si="89"/>
        <v>170</v>
      </c>
      <c r="AN129" s="77">
        <f t="shared" si="90"/>
        <v>147</v>
      </c>
      <c r="AO129" s="77">
        <f t="shared" si="91"/>
        <v>124</v>
      </c>
      <c r="AP129" s="77">
        <f t="shared" si="92"/>
        <v>101</v>
      </c>
      <c r="AQ129" s="77">
        <f t="shared" si="93"/>
        <v>78</v>
      </c>
      <c r="AR129" s="77">
        <f t="shared" si="94"/>
        <v>55</v>
      </c>
      <c r="AS129" s="77">
        <f t="shared" si="95"/>
        <v>32</v>
      </c>
      <c r="AT129" s="77">
        <f t="shared" si="96"/>
        <v>1200</v>
      </c>
      <c r="AU129" s="77">
        <f t="shared" si="97"/>
        <v>1200</v>
      </c>
      <c r="AV129" s="77">
        <f t="shared" si="98"/>
        <v>1200</v>
      </c>
      <c r="AW129" s="77">
        <f t="shared" si="99"/>
        <v>1200</v>
      </c>
      <c r="AX129" s="77">
        <f t="shared" si="100"/>
        <v>1200</v>
      </c>
      <c r="AY129" s="77">
        <f t="shared" si="101"/>
        <v>1200</v>
      </c>
      <c r="AZ129" s="77">
        <f t="shared" si="102"/>
        <v>1200</v>
      </c>
      <c r="BA129" s="77">
        <f t="shared" si="103"/>
        <v>1200</v>
      </c>
      <c r="BB129" s="77">
        <f t="shared" si="104"/>
        <v>1177</v>
      </c>
      <c r="BC129" s="77">
        <f t="shared" si="105"/>
        <v>1154</v>
      </c>
      <c r="BD129" s="77">
        <f t="shared" si="106"/>
        <v>1131</v>
      </c>
      <c r="BE129" s="77">
        <f t="shared" si="107"/>
        <v>1108</v>
      </c>
      <c r="BF129" s="77">
        <f t="shared" si="108"/>
        <v>1085</v>
      </c>
      <c r="BG129" s="77">
        <f t="shared" si="109"/>
        <v>1062</v>
      </c>
      <c r="BH129" s="77">
        <f t="shared" si="110"/>
        <v>1039</v>
      </c>
      <c r="BI129" s="77">
        <f t="shared" si="111"/>
        <v>1016</v>
      </c>
      <c r="BJ129" s="77">
        <f t="shared" si="112"/>
        <v>993</v>
      </c>
      <c r="BK129" s="77">
        <f t="shared" si="113"/>
        <v>992</v>
      </c>
      <c r="BL129" s="77">
        <f t="shared" si="114"/>
        <v>932</v>
      </c>
      <c r="BM129" s="77">
        <f t="shared" si="115"/>
        <v>872</v>
      </c>
      <c r="BN129" s="77">
        <f t="shared" si="116"/>
        <v>812</v>
      </c>
      <c r="BO129" s="77">
        <f t="shared" si="117"/>
        <v>752</v>
      </c>
      <c r="BP129" s="77">
        <f t="shared" si="118"/>
        <v>751</v>
      </c>
      <c r="BQ129" s="77">
        <f t="shared" si="119"/>
        <v>728</v>
      </c>
      <c r="BR129" s="77">
        <f t="shared" si="120"/>
        <v>705</v>
      </c>
      <c r="BS129" s="77">
        <f t="shared" si="121"/>
        <v>682</v>
      </c>
      <c r="BT129" s="77">
        <f t="shared" si="122"/>
        <v>659</v>
      </c>
      <c r="BU129" s="77">
        <f t="shared" si="123"/>
        <v>636</v>
      </c>
      <c r="BV129" s="77">
        <f t="shared" si="124"/>
        <v>613</v>
      </c>
      <c r="BW129" s="77">
        <f t="shared" si="125"/>
        <v>590</v>
      </c>
      <c r="BX129" s="77">
        <f t="shared" si="126"/>
        <v>567</v>
      </c>
      <c r="BY129" s="77">
        <f t="shared" si="127"/>
        <v>544</v>
      </c>
      <c r="BZ129" s="77">
        <f t="shared" si="128"/>
        <v>521</v>
      </c>
      <c r="CA129" s="77">
        <f t="shared" si="129"/>
        <v>498</v>
      </c>
      <c r="CB129" s="77">
        <f t="shared" si="130"/>
        <v>475</v>
      </c>
      <c r="CC129" s="77">
        <f t="shared" si="131"/>
        <v>452</v>
      </c>
      <c r="CD129" s="77">
        <f t="shared" si="132"/>
        <v>429</v>
      </c>
      <c r="CE129" s="77">
        <f t="shared" si="133"/>
        <v>406</v>
      </c>
      <c r="CF129" s="77">
        <f t="shared" si="134"/>
        <v>383</v>
      </c>
      <c r="CG129" s="77">
        <f t="shared" si="135"/>
        <v>360</v>
      </c>
      <c r="CH129" s="77">
        <f t="shared" si="136"/>
        <v>337</v>
      </c>
      <c r="CI129" s="77">
        <f t="shared" si="137"/>
        <v>314</v>
      </c>
      <c r="CJ129" s="77">
        <f t="shared" si="138"/>
        <v>291</v>
      </c>
      <c r="CK129" s="77">
        <f t="shared" si="139"/>
        <v>268</v>
      </c>
      <c r="CL129" s="77">
        <f t="shared" si="140"/>
        <v>245</v>
      </c>
      <c r="CM129" s="77">
        <f t="shared" si="141"/>
        <v>222</v>
      </c>
      <c r="CN129" s="77">
        <f t="shared" si="142"/>
        <v>199</v>
      </c>
      <c r="CO129" s="77">
        <f t="shared" si="143"/>
        <v>176</v>
      </c>
      <c r="CP129" s="77">
        <f t="shared" si="144"/>
        <v>153</v>
      </c>
      <c r="CQ129" s="77">
        <f t="shared" si="145"/>
        <v>130</v>
      </c>
      <c r="CR129" s="77">
        <f t="shared" si="146"/>
        <v>107</v>
      </c>
      <c r="CS129" s="77">
        <f t="shared" si="147"/>
        <v>84</v>
      </c>
      <c r="CT129" s="77">
        <f t="shared" si="148"/>
        <v>61</v>
      </c>
      <c r="CU129" s="77">
        <f t="shared" si="149"/>
        <v>38</v>
      </c>
      <c r="CV129" s="77">
        <f t="shared" si="150"/>
        <v>38</v>
      </c>
      <c r="CW129" s="77">
        <f t="shared" si="151"/>
        <v>38</v>
      </c>
      <c r="CX129" s="77">
        <f t="shared" si="152"/>
        <v>38</v>
      </c>
      <c r="CY129" s="77">
        <f t="shared" si="153"/>
        <v>38</v>
      </c>
      <c r="CZ129" s="77">
        <f t="shared" si="154"/>
        <v>1200</v>
      </c>
      <c r="DA129" s="77">
        <f t="shared" si="155"/>
        <v>1200</v>
      </c>
      <c r="DB129" s="77">
        <f t="shared" si="156"/>
        <v>1200</v>
      </c>
      <c r="DC129" s="77">
        <f t="shared" si="157"/>
        <v>1200</v>
      </c>
      <c r="DD129" s="77">
        <f t="shared" si="158"/>
        <v>1200</v>
      </c>
      <c r="DE129" s="77">
        <f t="shared" si="159"/>
        <v>1200</v>
      </c>
      <c r="DF129" s="77">
        <f t="shared" si="160"/>
        <v>1200</v>
      </c>
      <c r="DG129" s="77">
        <f t="shared" si="161"/>
        <v>1200</v>
      </c>
      <c r="DH129" s="77">
        <f t="shared" si="162"/>
        <v>1200</v>
      </c>
      <c r="DI129" s="77">
        <f t="shared" si="163"/>
        <v>1200</v>
      </c>
      <c r="DJ129" s="77">
        <f t="shared" si="164"/>
        <v>1200</v>
      </c>
      <c r="DK129" s="77">
        <f t="shared" si="165"/>
        <v>1177</v>
      </c>
      <c r="DL129" s="77">
        <f t="shared" si="166"/>
        <v>1154</v>
      </c>
      <c r="DM129" s="77">
        <f t="shared" si="167"/>
        <v>1131</v>
      </c>
      <c r="DN129" s="77">
        <f t="shared" si="168"/>
        <v>1108</v>
      </c>
      <c r="DO129" s="77">
        <f t="shared" si="169"/>
        <v>1085</v>
      </c>
      <c r="DP129" s="77">
        <f t="shared" si="170"/>
        <v>1062</v>
      </c>
      <c r="DQ129" s="77">
        <f t="shared" si="171"/>
        <v>1039</v>
      </c>
      <c r="DR129" s="77">
        <f t="shared" si="172"/>
        <v>1016</v>
      </c>
      <c r="DS129" s="77">
        <f t="shared" si="173"/>
        <v>993</v>
      </c>
      <c r="DT129" s="77">
        <f t="shared" si="174"/>
        <v>970</v>
      </c>
      <c r="DU129" s="77">
        <f t="shared" si="175"/>
        <v>969</v>
      </c>
      <c r="DV129" s="77">
        <f t="shared" si="176"/>
        <v>909</v>
      </c>
      <c r="DW129" s="77">
        <f t="shared" si="177"/>
        <v>849</v>
      </c>
      <c r="DX129" s="77">
        <f t="shared" si="178"/>
        <v>789</v>
      </c>
      <c r="DY129" s="77">
        <f t="shared" si="179"/>
        <v>729</v>
      </c>
      <c r="DZ129" s="77">
        <f t="shared" si="180"/>
        <v>728</v>
      </c>
      <c r="EA129" s="77">
        <f t="shared" si="181"/>
        <v>705</v>
      </c>
      <c r="EB129" s="77">
        <f t="shared" si="182"/>
        <v>682</v>
      </c>
      <c r="EC129" s="77">
        <f t="shared" si="183"/>
        <v>659</v>
      </c>
      <c r="ED129" s="77">
        <f t="shared" si="184"/>
        <v>636</v>
      </c>
      <c r="EE129" s="77">
        <f t="shared" si="185"/>
        <v>613</v>
      </c>
      <c r="EF129" s="77">
        <f t="shared" si="186"/>
        <v>590</v>
      </c>
      <c r="EG129" s="77">
        <f t="shared" si="187"/>
        <v>567</v>
      </c>
      <c r="EH129" s="77">
        <f t="shared" si="188"/>
        <v>544</v>
      </c>
      <c r="EI129" s="77">
        <f t="shared" si="189"/>
        <v>521</v>
      </c>
      <c r="EJ129" s="77">
        <f t="shared" si="190"/>
        <v>498</v>
      </c>
      <c r="EK129" s="77">
        <f t="shared" si="191"/>
        <v>475</v>
      </c>
      <c r="EL129" s="77">
        <f t="shared" si="192"/>
        <v>452</v>
      </c>
      <c r="EM129" s="77">
        <f t="shared" si="193"/>
        <v>429</v>
      </c>
      <c r="EN129" s="77">
        <f t="shared" si="194"/>
        <v>406</v>
      </c>
      <c r="EO129" s="77">
        <f t="shared" si="195"/>
        <v>383</v>
      </c>
      <c r="EP129" s="77">
        <f t="shared" si="196"/>
        <v>360</v>
      </c>
      <c r="EQ129" s="77">
        <f t="shared" si="197"/>
        <v>337</v>
      </c>
      <c r="ER129" s="77">
        <f t="shared" si="198"/>
        <v>314</v>
      </c>
      <c r="ES129" s="77">
        <f t="shared" si="199"/>
        <v>291</v>
      </c>
      <c r="ET129" s="77">
        <f t="shared" si="200"/>
        <v>268</v>
      </c>
      <c r="EU129" s="77">
        <f t="shared" si="201"/>
        <v>245</v>
      </c>
      <c r="EV129" s="77">
        <f t="shared" si="202"/>
        <v>222</v>
      </c>
      <c r="EW129" s="77">
        <f t="shared" si="203"/>
        <v>199</v>
      </c>
      <c r="EX129" s="77">
        <f t="shared" si="204"/>
        <v>176</v>
      </c>
      <c r="EY129" s="77">
        <f t="shared" si="205"/>
        <v>153</v>
      </c>
      <c r="EZ129" s="77">
        <f t="shared" si="206"/>
        <v>130</v>
      </c>
      <c r="FA129" s="77">
        <f t="shared" si="207"/>
        <v>107</v>
      </c>
      <c r="FB129" s="77">
        <f t="shared" si="208"/>
        <v>84</v>
      </c>
      <c r="FC129" s="77">
        <f t="shared" si="209"/>
        <v>61</v>
      </c>
      <c r="FD129" s="77">
        <f t="shared" si="210"/>
        <v>1200</v>
      </c>
      <c r="FE129" s="77">
        <f t="shared" si="211"/>
        <v>1200</v>
      </c>
      <c r="FF129" s="77">
        <f t="shared" si="212"/>
        <v>1200</v>
      </c>
      <c r="FG129" s="77">
        <f t="shared" si="213"/>
        <v>1200</v>
      </c>
      <c r="FH129" s="77">
        <f t="shared" si="214"/>
        <v>1200</v>
      </c>
      <c r="FI129" s="77">
        <f t="shared" si="215"/>
        <v>1200</v>
      </c>
      <c r="FJ129" s="77">
        <f t="shared" si="216"/>
        <v>1177</v>
      </c>
      <c r="FK129" s="77">
        <f t="shared" si="217"/>
        <v>1154</v>
      </c>
      <c r="FL129" s="77">
        <f t="shared" si="218"/>
        <v>1131</v>
      </c>
      <c r="FM129" s="77">
        <f t="shared" si="219"/>
        <v>1108</v>
      </c>
      <c r="FN129" s="77">
        <f t="shared" si="220"/>
        <v>1085</v>
      </c>
      <c r="FO129" s="77">
        <f t="shared" si="221"/>
        <v>1062</v>
      </c>
      <c r="FP129" s="77">
        <f t="shared" si="222"/>
        <v>1039</v>
      </c>
      <c r="FQ129" s="77">
        <f t="shared" si="223"/>
        <v>1016</v>
      </c>
      <c r="FR129" s="77">
        <f t="shared" si="224"/>
        <v>993</v>
      </c>
      <c r="FS129" s="77">
        <f t="shared" si="225"/>
        <v>970</v>
      </c>
      <c r="FT129" s="77">
        <f t="shared" si="226"/>
        <v>947</v>
      </c>
      <c r="FU129" s="77">
        <f t="shared" si="227"/>
        <v>924</v>
      </c>
      <c r="FV129" s="77">
        <f t="shared" si="228"/>
        <v>901</v>
      </c>
      <c r="FW129" s="77">
        <f t="shared" si="229"/>
        <v>878</v>
      </c>
      <c r="FX129" s="77">
        <f t="shared" si="230"/>
        <v>855</v>
      </c>
      <c r="FY129" s="77">
        <f t="shared" si="231"/>
        <v>832</v>
      </c>
      <c r="FZ129" s="77">
        <f t="shared" si="232"/>
        <v>809</v>
      </c>
      <c r="GA129" s="77">
        <f t="shared" si="233"/>
        <v>786</v>
      </c>
      <c r="GB129" s="77">
        <f t="shared" si="234"/>
        <v>763</v>
      </c>
      <c r="GC129" s="77">
        <f t="shared" si="235"/>
        <v>740</v>
      </c>
      <c r="GD129" s="77">
        <f t="shared" si="236"/>
        <v>717</v>
      </c>
      <c r="GE129" s="77">
        <f t="shared" si="237"/>
        <v>694</v>
      </c>
      <c r="GF129" s="77">
        <f t="shared" si="238"/>
        <v>671</v>
      </c>
      <c r="GG129" s="77">
        <f t="shared" si="239"/>
        <v>648</v>
      </c>
      <c r="GH129" s="77">
        <f t="shared" si="240"/>
        <v>625</v>
      </c>
      <c r="GI129" s="77">
        <f t="shared" si="241"/>
        <v>602</v>
      </c>
      <c r="GJ129" s="77">
        <f t="shared" si="242"/>
        <v>579</v>
      </c>
      <c r="GK129" s="77">
        <f t="shared" si="243"/>
        <v>556</v>
      </c>
      <c r="GL129" s="77">
        <f t="shared" si="244"/>
        <v>533</v>
      </c>
      <c r="GM129" s="77">
        <f t="shared" si="245"/>
        <v>510</v>
      </c>
      <c r="GN129" s="77">
        <f t="shared" si="246"/>
        <v>487</v>
      </c>
      <c r="GO129" s="77">
        <f t="shared" si="247"/>
        <v>487</v>
      </c>
      <c r="GP129" s="77">
        <f t="shared" si="248"/>
        <v>487</v>
      </c>
      <c r="GQ129" s="77">
        <f t="shared" si="249"/>
        <v>487</v>
      </c>
      <c r="GR129" s="77">
        <f t="shared" si="250"/>
        <v>487</v>
      </c>
      <c r="GS129" s="202"/>
      <c r="GY129" s="186">
        <v>39</v>
      </c>
      <c r="GZ129" s="481">
        <f>IF(COUNTIF($I41:$GR41,GZ$12)=0,0,HLOOKUP(GZ$12,$I41:$GR$87,$HO128,FALSE))</f>
        <v>1</v>
      </c>
      <c r="HA129" s="481">
        <f>IF(COUNTIF($I41:$GR41,HA$12)=0,0,HLOOKUP(HA$12,$I41:$GR$87,$HO128,FALSE))</f>
        <v>65</v>
      </c>
      <c r="HB129" s="481">
        <f>IF(COUNTIF($I41:$GR41,HB$12)=0,0,HLOOKUP(HB$12,$I41:$GR$87,$HO128,FALSE))</f>
        <v>130</v>
      </c>
      <c r="HC129" s="481">
        <f>IF(COUNTIF($I41:$GR41,HC$12)=0,0,HLOOKUP(HC$12,$I41:$GR$87,$HO128,FALSE))</f>
        <v>0</v>
      </c>
      <c r="HD129" s="481">
        <f>IF(COUNTIF($I41:$GR41,HD$12)=0,0,HLOOKUP(HD$12,$I41:$GR$87,$HO128,FALSE))</f>
        <v>0</v>
      </c>
      <c r="HE129" s="481">
        <f>IF(COUNTIF($I41:$GR41,HE$12)=0,0,HLOOKUP(HE$12,$I41:$GR$87,$HO128,FALSE))</f>
        <v>0</v>
      </c>
      <c r="HF129" s="481">
        <f>IF(COUNTIF($I41:$GR41,"X")=0,0,HLOOKUP("X",$I41:$GR$87,$HO128,FALSE))</f>
        <v>189</v>
      </c>
      <c r="HG129" s="381"/>
      <c r="HH129" s="186" t="s">
        <v>147</v>
      </c>
      <c r="HI129" s="481">
        <f>IF(GZ129=0,0,IF(AND(GZ129&lt;&gt;0,HA129=0),SUM(INDEX($I41:$GR41,1,GZ129):INDEX($I41:$GR41,1,$HF129)),SUM(INDEX($I41:$GR41,1,GZ129):INDEX($I41:$GR41,1,HA129))))</f>
        <v>0</v>
      </c>
      <c r="HJ129" s="481">
        <f>IF(HA129=0,0,IF(AND(HA129&lt;&gt;0,HB129=0),SUM(INDEX($I41:$GR41,1,HA129):INDEX($I41:$GR41,1,$HF129)),SUM(INDEX($I41:$GR41,1,HA129):INDEX($I41:$GR41,1,HB129))))</f>
        <v>0</v>
      </c>
      <c r="HK129" s="481">
        <f>IF(HB129=0,0,IF(AND(HB129&lt;&gt;0,HC129=0),SUM(INDEX($I41:$GR41,1,HB129):INDEX($I41:$GR41,1,$HF129)),SUM(INDEX($I41:$GR41,1,HB129):INDEX($I41:$GR41,1,HC129))))</f>
        <v>0</v>
      </c>
      <c r="HL129" s="481">
        <f>IF(HC129=0,0,IF(AND(HC129&lt;&gt;0,HD129=0),SUM(INDEX($I41:$GR41,1,HC129):INDEX($I41:$GR41,1,$HF129)),SUM(INDEX($I41:$GR41,1,HC129):INDEX($I41:$GR41,1,HD129))))</f>
        <v>0</v>
      </c>
      <c r="HM129" s="481">
        <f>IF(HD129=0,0,IF(AND(HD129&lt;&gt;0,HE129=0),SUM(INDEX($I41:$GR41,1,HD129):INDEX($I41:$GR41,1,$HF129)),SUM(INDEX($I41:$GR41,1,HD129):INDEX($I41:$GR41,1,HE129))))</f>
        <v>0</v>
      </c>
      <c r="HN129" s="481">
        <f>IF(HE129=0,0,IF(AND(HE129&lt;&gt;0,GZ129=0),SUM(INDEX($I41:$GR41,1,HE129):INDEX($I41:$GR41,1,$HF129)),SUM(INDEX($I41:$GR41,1,HE129):INDEX($I41:$GR41,1,GZ129))))</f>
        <v>0</v>
      </c>
      <c r="HO129" s="186">
        <v>46</v>
      </c>
      <c r="HP129" s="381"/>
      <c r="HQ129" s="521" t="s">
        <v>147</v>
      </c>
      <c r="HR129" s="435">
        <f>IF(AND(GZ129=0,HA129=0),0,IF(AND(GZ129=0,HA129&lt;&gt;0),COUNTIF(INDEX($I$3:$GR$79,$GY129,GZ129+1):INDEX($I$3:$GR$79,$GY129,HA129),"STK")+COUNTIF(INDEX($I$3:$GR$79,$GY129,GZ129+1):INDEX($I$3:$GR$79,$GY129,HA129),"SB"),IF(AND(GZ129&lt;&gt;0,HA129=0),COUNTIF(INDEX($I$3:$GR$79,$GY129,GZ129):INDEX($I$3:$GR$79,$GY129,HF129),"STK")+COUNTIF(INDEX($I$3:$GR$79,$GY129,GZ129):INDEX($I$3:$GR$79,$GY129,HF129),"SB"),COUNTIF(INDEX($I$3:$GR$79,$GY129,GZ129):INDEX($I$3:$GR$79,$GY129,HA129),"STK")+COUNTIF(INDEX($I$3:$GR$79,$GY129,GZ129):INDEX($I$3:$GR$79,$GY129,HA129),"SB"))))</f>
        <v>0</v>
      </c>
      <c r="HS129" s="405">
        <f>IF(AND(HA129=0,HB129=0),0,IF(AND(HA129=0,HB129&lt;&gt;0),COUNTIF(INDEX($I$3:$GR$79,$GY129,HA129+1):INDEX($I$3:$GR$79,$GY129,HB129),"STK")+COUNTIF(INDEX($I$3:$GR$79,$GY129,HA129+1):INDEX($I$3:$GR$79,$GY129,HB129),"SB"),IF(AND(HA129&lt;&gt;0,HB129=0),COUNTIF(INDEX($I$3:$GR$79,$GY129,HA129):INDEX($I$3:$GR$79,$GY129,HF129),"STK")+COUNTIF(INDEX($I$3:$GR$79,$GY129,HA129):INDEX($I$3:$GR$79,$GY129,HF129),"SB"),COUNTIF(INDEX($I$3:$GR$79,$GY129,HA129):INDEX($I$3:$GR$79,$GY129,HB129),"STK")+COUNTIF(INDEX($I$3:$GR$79,$GY129,HA129):INDEX($I$3:$GR$79,$GY129,HB129),"SB"))))</f>
        <v>0</v>
      </c>
      <c r="HT129" s="406">
        <f>IF(AND(HB129=0,HC129=0),0,IF(AND(HB129=0,HC129&lt;&gt;0),COUNTIF(INDEX($I$3:$GR$79,$GY129,HB129+1):INDEX($I$3:$GR$79,$GY129,HC129),"STK")+COUNTIF(INDEX($I$3:$GR$79,$GY129,HB129+1):INDEX($I$3:$GR$79,$GY129,HC129),"SB"),IF(AND(HB129&lt;&gt;0,HC129=0),COUNTIF(INDEX($I$3:$GR$79,$GY129,HB129):INDEX($I$3:$GR$79,$GY129,HF129),"STK")+COUNTIF(INDEX($I$3:$GR$79,$GY129,HB129):INDEX($I$3:$GR$79,$GY129,HF129),"SB"),COUNTIF(INDEX($I$3:$GR$79,$GY129,HB129):INDEX($I$3:$GR$79,$GY129,HC129),"STK")+COUNTIF(INDEX($I$3:$GR$79,$GY129,HB129):INDEX($I$3:$GR$79,$GY129,HC129),"SB"))))</f>
        <v>0</v>
      </c>
      <c r="HU129" s="405">
        <f>IF(AND(HC129=0,HD129=0),0,IF(AND(HC129=0,HD129&lt;&gt;0),COUNTIF(INDEX($I$3:$GR$79,$GY129,HC129+1):INDEX($I$3:$GR$79,$GY129,HD129),"STK")+COUNTIF(INDEX($I$3:$GR$79,$GY129,HC129+1):INDEX($I$3:$GR$79,$GY129,HD129),"SB"),IF(AND(HC129&lt;&gt;0,HD129=0),COUNTIF(INDEX($I$3:$GR$79,$GY129,HC129):INDEX($I$3:$GR$79,$GY129,HF129),"STK")+COUNTIF(INDEX($I$3:$GR$79,$GY129,HC129):INDEX($I$3:$GR$79,$GY129,HF129),"SB"),COUNTIF(INDEX($I$3:$GR$79,$GY129,HC129):INDEX($I$3:$GR$79,$GY129,HD129),"STK")+COUNTIF(INDEX($I$3:$GR$79,$GY129,HC129):INDEX($I$3:$GR$79,$GY129,HD129),"SB"))))</f>
        <v>0</v>
      </c>
      <c r="HV129" s="701">
        <f>IF(AND(HD129=0,HE129=0),0,IF(AND(HD129=0,HE129&lt;&gt;0),COUNTIF(INDEX($I$3:$GR$79,$GY129,HD129+1):INDEX($I$3:$GR$79,$GY129,HE129),"STK")+COUNTIF(INDEX($I$3:$GR$79,$GY129,HD129+1):INDEX($I$3:$GR$79,$GY129,HE129),"SB"),IF(AND(HD129&lt;&gt;0,HE129=0),COUNTIF(INDEX($I$3:$GR$79,$GY129,HD129):INDEX($I$3:$GR$79,$GY129,HF129),"STK")+COUNTIF(INDEX($I$3:$GR$79,$GY129,HD129):INDEX($I$3:$GR$79,$GY129,HF129),"SB"),COUNTIF(INDEX($I$3:$GR$79,$GY129,HD129):INDEX($I$3:$GR$79,$GY129,HE129),"STK")+COUNTIF(INDEX($I$3:$GR$79,$GY129,HD129):INDEX($I$3:$GR$79,$GY129,HE129),"SB"))))</f>
        <v>0</v>
      </c>
      <c r="HW129" s="405">
        <f>IF(AND(HE129=0,GZ129=0),0,IF(AND(HE129=0,GZ129&lt;&gt;0),COUNTIF(INDEX($I$3:$GR$79,$GY129,HE129+1):INDEX($I$3:$GR$79,$GY129,GZ129),"STK")+COUNTIF(INDEX($I$3:$GR$79,$GY129,HE129+1):INDEX($I$3:$GR$79,$GY129,GZ129),"SB"),IF(AND(HE129&lt;&gt;0,GZ129=0),COUNTIF(INDEX($I$3:$GR$79,$GY129,HE129):INDEX($I$3:$GR$79,$GY129,HF129),"STK")+COUNTIF(INDEX($I$3:$GR$79,$GY129,HE129):INDEX($I$3:$GR$79,$GY129,HF129),"SB"),COUNTIF(INDEX($I$3:$GR$79,$GY129,HE129):INDEX($I$3:$GR$79,$GY129,GZ129),"STK")+COUNTIF(INDEX($I$3:$GR$79,$GY129,HE129):INDEX($I$3:$GR$79,$GY129,GZ129),"SB"))))</f>
        <v>0</v>
      </c>
      <c r="HX129" s="382">
        <f t="shared" si="270"/>
        <v>0</v>
      </c>
      <c r="HY129" s="186" t="s">
        <v>147</v>
      </c>
      <c r="HZ129" s="481">
        <f>IF(GZ129=0,0,IF(AND(GZ129&lt;&gt;0,HA129=0),HF129-GZ129-5-HR129,HA129-GZ129-5-HR129))</f>
        <v>59</v>
      </c>
      <c r="IA129" s="481">
        <f t="shared" si="67"/>
        <v>60</v>
      </c>
      <c r="IB129" s="481">
        <f t="shared" si="68"/>
        <v>54</v>
      </c>
      <c r="IC129" s="481">
        <f t="shared" si="69"/>
        <v>0</v>
      </c>
      <c r="ID129" s="481">
        <f t="shared" si="70"/>
        <v>0</v>
      </c>
      <c r="IE129" s="481">
        <f t="shared" si="71"/>
        <v>0</v>
      </c>
    </row>
    <row r="130" spans="5:239" x14ac:dyDescent="0.2">
      <c r="E130" s="58"/>
      <c r="F130" s="480"/>
      <c r="G130" s="1040"/>
      <c r="H130" s="204" t="s">
        <v>134</v>
      </c>
      <c r="I130" s="229"/>
      <c r="J130" s="230"/>
      <c r="K130" s="231"/>
      <c r="N130" s="180">
        <v>238</v>
      </c>
      <c r="O130" s="140"/>
      <c r="P130" s="145">
        <v>200</v>
      </c>
      <c r="Q130" s="12"/>
      <c r="R130" s="141" t="str">
        <f t="shared" si="72"/>
        <v>V10</v>
      </c>
      <c r="S130" s="463">
        <v>630</v>
      </c>
      <c r="T130" s="417">
        <f t="shared" si="251"/>
        <v>438</v>
      </c>
      <c r="U130" s="418">
        <v>269</v>
      </c>
      <c r="V130" s="77">
        <f t="shared" si="252"/>
        <v>438</v>
      </c>
      <c r="W130" s="77">
        <f t="shared" ref="W130" si="277">IF(LEFT(W28,1)="V",$S$101,IF(ISNUMBER(W28),V130-W28,V130))</f>
        <v>398</v>
      </c>
      <c r="X130" s="77">
        <f t="shared" si="74"/>
        <v>358</v>
      </c>
      <c r="Y130" s="77">
        <f t="shared" si="75"/>
        <v>351</v>
      </c>
      <c r="Z130" s="77">
        <f t="shared" si="76"/>
        <v>314</v>
      </c>
      <c r="AA130" s="77">
        <f t="shared" si="77"/>
        <v>314</v>
      </c>
      <c r="AB130" s="77">
        <f t="shared" si="78"/>
        <v>314</v>
      </c>
      <c r="AC130" s="77">
        <f t="shared" si="79"/>
        <v>314</v>
      </c>
      <c r="AD130" s="77">
        <f t="shared" si="80"/>
        <v>314</v>
      </c>
      <c r="AE130" s="77">
        <f t="shared" si="81"/>
        <v>314</v>
      </c>
      <c r="AF130" s="77">
        <f t="shared" si="82"/>
        <v>314</v>
      </c>
      <c r="AG130" s="77">
        <f t="shared" si="83"/>
        <v>289</v>
      </c>
      <c r="AH130" s="77">
        <f t="shared" si="84"/>
        <v>264</v>
      </c>
      <c r="AI130" s="77">
        <f t="shared" si="85"/>
        <v>239</v>
      </c>
      <c r="AJ130" s="77">
        <f t="shared" si="86"/>
        <v>239</v>
      </c>
      <c r="AK130" s="77">
        <f t="shared" si="87"/>
        <v>239</v>
      </c>
      <c r="AL130" s="77">
        <f t="shared" si="88"/>
        <v>214</v>
      </c>
      <c r="AM130" s="77">
        <f t="shared" si="89"/>
        <v>189</v>
      </c>
      <c r="AN130" s="77">
        <f t="shared" si="90"/>
        <v>164</v>
      </c>
      <c r="AO130" s="77">
        <f t="shared" si="91"/>
        <v>139</v>
      </c>
      <c r="AP130" s="77">
        <f t="shared" si="92"/>
        <v>114</v>
      </c>
      <c r="AQ130" s="77">
        <f t="shared" si="93"/>
        <v>89</v>
      </c>
      <c r="AR130" s="77">
        <f t="shared" si="94"/>
        <v>64</v>
      </c>
      <c r="AS130" s="77">
        <f t="shared" si="95"/>
        <v>41</v>
      </c>
      <c r="AT130" s="77">
        <f t="shared" si="96"/>
        <v>18</v>
      </c>
      <c r="AU130" s="77">
        <f t="shared" si="97"/>
        <v>1200</v>
      </c>
      <c r="AV130" s="77">
        <f t="shared" si="98"/>
        <v>1200</v>
      </c>
      <c r="AW130" s="77">
        <f t="shared" si="99"/>
        <v>1200</v>
      </c>
      <c r="AX130" s="77">
        <f t="shared" si="100"/>
        <v>1200</v>
      </c>
      <c r="AY130" s="77">
        <f t="shared" si="101"/>
        <v>1200</v>
      </c>
      <c r="AZ130" s="77">
        <f t="shared" si="102"/>
        <v>1200</v>
      </c>
      <c r="BA130" s="77">
        <f t="shared" si="103"/>
        <v>1200</v>
      </c>
      <c r="BB130" s="77">
        <f t="shared" si="104"/>
        <v>1200</v>
      </c>
      <c r="BC130" s="77">
        <f t="shared" si="105"/>
        <v>1177</v>
      </c>
      <c r="BD130" s="77">
        <f t="shared" si="106"/>
        <v>1154</v>
      </c>
      <c r="BE130" s="77">
        <f t="shared" si="107"/>
        <v>1131</v>
      </c>
      <c r="BF130" s="77">
        <f t="shared" si="108"/>
        <v>1108</v>
      </c>
      <c r="BG130" s="77">
        <f t="shared" si="109"/>
        <v>1085</v>
      </c>
      <c r="BH130" s="77">
        <f t="shared" si="110"/>
        <v>1062</v>
      </c>
      <c r="BI130" s="77">
        <f t="shared" si="111"/>
        <v>1039</v>
      </c>
      <c r="BJ130" s="77">
        <f t="shared" si="112"/>
        <v>1016</v>
      </c>
      <c r="BK130" s="77">
        <f t="shared" si="113"/>
        <v>1015</v>
      </c>
      <c r="BL130" s="77">
        <f t="shared" si="114"/>
        <v>955</v>
      </c>
      <c r="BM130" s="77">
        <f t="shared" si="115"/>
        <v>895</v>
      </c>
      <c r="BN130" s="77">
        <f t="shared" si="116"/>
        <v>835</v>
      </c>
      <c r="BO130" s="77">
        <f t="shared" si="117"/>
        <v>775</v>
      </c>
      <c r="BP130" s="77">
        <f t="shared" si="118"/>
        <v>774</v>
      </c>
      <c r="BQ130" s="77">
        <f t="shared" si="119"/>
        <v>751</v>
      </c>
      <c r="BR130" s="77">
        <f t="shared" si="120"/>
        <v>728</v>
      </c>
      <c r="BS130" s="77">
        <f t="shared" si="121"/>
        <v>705</v>
      </c>
      <c r="BT130" s="77">
        <f t="shared" si="122"/>
        <v>682</v>
      </c>
      <c r="BU130" s="77">
        <f t="shared" si="123"/>
        <v>659</v>
      </c>
      <c r="BV130" s="77">
        <f t="shared" si="124"/>
        <v>636</v>
      </c>
      <c r="BW130" s="77">
        <f t="shared" si="125"/>
        <v>613</v>
      </c>
      <c r="BX130" s="77">
        <f t="shared" si="126"/>
        <v>590</v>
      </c>
      <c r="BY130" s="77">
        <f t="shared" si="127"/>
        <v>567</v>
      </c>
      <c r="BZ130" s="77">
        <f t="shared" si="128"/>
        <v>544</v>
      </c>
      <c r="CA130" s="77">
        <f t="shared" si="129"/>
        <v>521</v>
      </c>
      <c r="CB130" s="77">
        <f t="shared" si="130"/>
        <v>498</v>
      </c>
      <c r="CC130" s="77">
        <f t="shared" si="131"/>
        <v>475</v>
      </c>
      <c r="CD130" s="77">
        <f t="shared" si="132"/>
        <v>452</v>
      </c>
      <c r="CE130" s="77">
        <f t="shared" si="133"/>
        <v>429</v>
      </c>
      <c r="CF130" s="77">
        <f t="shared" si="134"/>
        <v>406</v>
      </c>
      <c r="CG130" s="77">
        <f t="shared" si="135"/>
        <v>383</v>
      </c>
      <c r="CH130" s="77">
        <f t="shared" si="136"/>
        <v>360</v>
      </c>
      <c r="CI130" s="77">
        <f t="shared" si="137"/>
        <v>337</v>
      </c>
      <c r="CJ130" s="77">
        <f t="shared" si="138"/>
        <v>314</v>
      </c>
      <c r="CK130" s="77">
        <f t="shared" si="139"/>
        <v>291</v>
      </c>
      <c r="CL130" s="77">
        <f t="shared" si="140"/>
        <v>268</v>
      </c>
      <c r="CM130" s="77">
        <f t="shared" si="141"/>
        <v>245</v>
      </c>
      <c r="CN130" s="77">
        <f t="shared" si="142"/>
        <v>222</v>
      </c>
      <c r="CO130" s="77">
        <f t="shared" si="143"/>
        <v>199</v>
      </c>
      <c r="CP130" s="77">
        <f t="shared" si="144"/>
        <v>176</v>
      </c>
      <c r="CQ130" s="77">
        <f t="shared" si="145"/>
        <v>153</v>
      </c>
      <c r="CR130" s="77">
        <f t="shared" si="146"/>
        <v>130</v>
      </c>
      <c r="CS130" s="77">
        <f t="shared" si="147"/>
        <v>107</v>
      </c>
      <c r="CT130" s="77">
        <f t="shared" si="148"/>
        <v>84</v>
      </c>
      <c r="CU130" s="77">
        <f t="shared" si="149"/>
        <v>61</v>
      </c>
      <c r="CV130" s="77">
        <f t="shared" si="150"/>
        <v>38</v>
      </c>
      <c r="CW130" s="77">
        <f t="shared" si="151"/>
        <v>23</v>
      </c>
      <c r="CX130" s="77">
        <f t="shared" si="152"/>
        <v>10</v>
      </c>
      <c r="CY130" s="77">
        <f t="shared" si="153"/>
        <v>0</v>
      </c>
      <c r="CZ130" s="77">
        <f t="shared" si="154"/>
        <v>1200</v>
      </c>
      <c r="DA130" s="77">
        <f t="shared" si="155"/>
        <v>1200</v>
      </c>
      <c r="DB130" s="77">
        <f t="shared" si="156"/>
        <v>1200</v>
      </c>
      <c r="DC130" s="77">
        <f t="shared" si="157"/>
        <v>1200</v>
      </c>
      <c r="DD130" s="77">
        <f t="shared" si="158"/>
        <v>1200</v>
      </c>
      <c r="DE130" s="77">
        <f t="shared" si="159"/>
        <v>1177</v>
      </c>
      <c r="DF130" s="77">
        <f t="shared" si="160"/>
        <v>1154</v>
      </c>
      <c r="DG130" s="77">
        <f t="shared" si="161"/>
        <v>1131</v>
      </c>
      <c r="DH130" s="77">
        <f t="shared" si="162"/>
        <v>1108</v>
      </c>
      <c r="DI130" s="77">
        <f t="shared" si="163"/>
        <v>1085</v>
      </c>
      <c r="DJ130" s="77">
        <f t="shared" si="164"/>
        <v>1062</v>
      </c>
      <c r="DK130" s="77">
        <f t="shared" si="165"/>
        <v>1039</v>
      </c>
      <c r="DL130" s="77">
        <f t="shared" si="166"/>
        <v>1016</v>
      </c>
      <c r="DM130" s="77">
        <f t="shared" si="167"/>
        <v>993</v>
      </c>
      <c r="DN130" s="77">
        <f t="shared" si="168"/>
        <v>970</v>
      </c>
      <c r="DO130" s="77">
        <f t="shared" si="169"/>
        <v>947</v>
      </c>
      <c r="DP130" s="77">
        <f t="shared" si="170"/>
        <v>924</v>
      </c>
      <c r="DQ130" s="77">
        <f t="shared" si="171"/>
        <v>901</v>
      </c>
      <c r="DR130" s="77">
        <f t="shared" si="172"/>
        <v>878</v>
      </c>
      <c r="DS130" s="77">
        <f t="shared" si="173"/>
        <v>855</v>
      </c>
      <c r="DT130" s="77">
        <f t="shared" si="174"/>
        <v>832</v>
      </c>
      <c r="DU130" s="77">
        <f t="shared" si="175"/>
        <v>809</v>
      </c>
      <c r="DV130" s="77">
        <f t="shared" si="176"/>
        <v>786</v>
      </c>
      <c r="DW130" s="77">
        <f t="shared" si="177"/>
        <v>763</v>
      </c>
      <c r="DX130" s="77">
        <f t="shared" si="178"/>
        <v>740</v>
      </c>
      <c r="DY130" s="77">
        <f t="shared" si="179"/>
        <v>717</v>
      </c>
      <c r="DZ130" s="77">
        <f t="shared" si="180"/>
        <v>694</v>
      </c>
      <c r="EA130" s="77">
        <f t="shared" si="181"/>
        <v>671</v>
      </c>
      <c r="EB130" s="77">
        <f t="shared" si="182"/>
        <v>648</v>
      </c>
      <c r="EC130" s="77">
        <f t="shared" si="183"/>
        <v>625</v>
      </c>
      <c r="ED130" s="77">
        <f t="shared" si="184"/>
        <v>602</v>
      </c>
      <c r="EE130" s="77">
        <f t="shared" si="185"/>
        <v>579</v>
      </c>
      <c r="EF130" s="77">
        <f t="shared" si="186"/>
        <v>556</v>
      </c>
      <c r="EG130" s="77">
        <f t="shared" si="187"/>
        <v>533</v>
      </c>
      <c r="EH130" s="77">
        <f t="shared" si="188"/>
        <v>510</v>
      </c>
      <c r="EI130" s="77">
        <f t="shared" si="189"/>
        <v>487</v>
      </c>
      <c r="EJ130" s="77">
        <f t="shared" si="190"/>
        <v>464</v>
      </c>
      <c r="EK130" s="77">
        <f t="shared" si="191"/>
        <v>441</v>
      </c>
      <c r="EL130" s="77">
        <f t="shared" si="192"/>
        <v>418</v>
      </c>
      <c r="EM130" s="77">
        <f t="shared" si="193"/>
        <v>395</v>
      </c>
      <c r="EN130" s="77">
        <f t="shared" si="194"/>
        <v>372</v>
      </c>
      <c r="EO130" s="77">
        <f t="shared" si="195"/>
        <v>349</v>
      </c>
      <c r="EP130" s="77">
        <f t="shared" si="196"/>
        <v>326</v>
      </c>
      <c r="EQ130" s="77">
        <f t="shared" si="197"/>
        <v>303</v>
      </c>
      <c r="ER130" s="77">
        <f t="shared" si="198"/>
        <v>280</v>
      </c>
      <c r="ES130" s="77">
        <f t="shared" si="199"/>
        <v>257</v>
      </c>
      <c r="ET130" s="77">
        <f t="shared" si="200"/>
        <v>234</v>
      </c>
      <c r="EU130" s="77">
        <f t="shared" si="201"/>
        <v>211</v>
      </c>
      <c r="EV130" s="77">
        <f t="shared" si="202"/>
        <v>188</v>
      </c>
      <c r="EW130" s="77">
        <f t="shared" si="203"/>
        <v>165</v>
      </c>
      <c r="EX130" s="77">
        <f t="shared" si="204"/>
        <v>142</v>
      </c>
      <c r="EY130" s="77">
        <f t="shared" si="205"/>
        <v>119</v>
      </c>
      <c r="EZ130" s="77">
        <f t="shared" si="206"/>
        <v>96</v>
      </c>
      <c r="FA130" s="77">
        <f t="shared" si="207"/>
        <v>73</v>
      </c>
      <c r="FB130" s="77">
        <f t="shared" si="208"/>
        <v>50</v>
      </c>
      <c r="FC130" s="77">
        <f t="shared" si="209"/>
        <v>27</v>
      </c>
      <c r="FD130" s="77">
        <f t="shared" si="210"/>
        <v>4</v>
      </c>
      <c r="FE130" s="77">
        <f t="shared" si="211"/>
        <v>4</v>
      </c>
      <c r="FF130" s="77">
        <f t="shared" si="212"/>
        <v>4</v>
      </c>
      <c r="FG130" s="77">
        <f t="shared" si="213"/>
        <v>4</v>
      </c>
      <c r="FH130" s="77">
        <f t="shared" si="214"/>
        <v>4</v>
      </c>
      <c r="FI130" s="77">
        <f t="shared" si="215"/>
        <v>4</v>
      </c>
      <c r="FJ130" s="77">
        <f t="shared" si="216"/>
        <v>4</v>
      </c>
      <c r="FK130" s="77">
        <f t="shared" si="217"/>
        <v>4</v>
      </c>
      <c r="FL130" s="77">
        <f t="shared" si="218"/>
        <v>4</v>
      </c>
      <c r="FM130" s="77">
        <f t="shared" si="219"/>
        <v>4</v>
      </c>
      <c r="FN130" s="77">
        <f t="shared" si="220"/>
        <v>4</v>
      </c>
      <c r="FO130" s="77">
        <f t="shared" si="221"/>
        <v>4</v>
      </c>
      <c r="FP130" s="77">
        <f t="shared" si="222"/>
        <v>4</v>
      </c>
      <c r="FQ130" s="77">
        <f t="shared" si="223"/>
        <v>4</v>
      </c>
      <c r="FR130" s="77">
        <f t="shared" si="224"/>
        <v>4</v>
      </c>
      <c r="FS130" s="77">
        <f t="shared" si="225"/>
        <v>4</v>
      </c>
      <c r="FT130" s="77">
        <f t="shared" si="226"/>
        <v>4</v>
      </c>
      <c r="FU130" s="77">
        <f t="shared" si="227"/>
        <v>4</v>
      </c>
      <c r="FV130" s="77">
        <f t="shared" si="228"/>
        <v>4</v>
      </c>
      <c r="FW130" s="77">
        <f t="shared" si="229"/>
        <v>4</v>
      </c>
      <c r="FX130" s="77">
        <f t="shared" si="230"/>
        <v>4</v>
      </c>
      <c r="FY130" s="77">
        <f t="shared" si="231"/>
        <v>4</v>
      </c>
      <c r="FZ130" s="77">
        <f t="shared" si="232"/>
        <v>4</v>
      </c>
      <c r="GA130" s="77">
        <f t="shared" si="233"/>
        <v>4</v>
      </c>
      <c r="GB130" s="77">
        <f t="shared" si="234"/>
        <v>4</v>
      </c>
      <c r="GC130" s="77">
        <f t="shared" si="235"/>
        <v>4</v>
      </c>
      <c r="GD130" s="77">
        <f t="shared" si="236"/>
        <v>4</v>
      </c>
      <c r="GE130" s="77">
        <f t="shared" si="237"/>
        <v>4</v>
      </c>
      <c r="GF130" s="77">
        <f t="shared" si="238"/>
        <v>4</v>
      </c>
      <c r="GG130" s="77">
        <f t="shared" si="239"/>
        <v>4</v>
      </c>
      <c r="GH130" s="77">
        <f t="shared" si="240"/>
        <v>4</v>
      </c>
      <c r="GI130" s="77">
        <f t="shared" si="241"/>
        <v>4</v>
      </c>
      <c r="GJ130" s="77">
        <f t="shared" si="242"/>
        <v>4</v>
      </c>
      <c r="GK130" s="77">
        <f t="shared" si="243"/>
        <v>4</v>
      </c>
      <c r="GL130" s="77">
        <f t="shared" si="244"/>
        <v>4</v>
      </c>
      <c r="GM130" s="77">
        <f t="shared" si="245"/>
        <v>4</v>
      </c>
      <c r="GN130" s="77">
        <f t="shared" si="246"/>
        <v>4</v>
      </c>
      <c r="GO130" s="77">
        <f t="shared" si="247"/>
        <v>4</v>
      </c>
      <c r="GP130" s="77">
        <f t="shared" si="248"/>
        <v>4</v>
      </c>
      <c r="GQ130" s="77">
        <f t="shared" si="249"/>
        <v>4</v>
      </c>
      <c r="GR130" s="77">
        <f t="shared" si="250"/>
        <v>4</v>
      </c>
      <c r="GS130" s="202"/>
      <c r="GY130" s="186">
        <v>40</v>
      </c>
      <c r="GZ130" s="481">
        <f>IF(COUNTIF($I42:$GR42,GZ$12)=0,0,HLOOKUP(GZ$12,$I42:$GR$87,$HO129,FALSE))</f>
        <v>9</v>
      </c>
      <c r="HA130" s="481">
        <f>IF(COUNTIF($I42:$GR42,HA$12)=0,0,HLOOKUP(HA$12,$I42:$GR$87,$HO129,FALSE))</f>
        <v>72</v>
      </c>
      <c r="HB130" s="481">
        <f>IF(COUNTIF($I42:$GR42,HB$12)=0,0,HLOOKUP(HB$12,$I42:$GR$87,$HO129,FALSE))</f>
        <v>130</v>
      </c>
      <c r="HC130" s="481">
        <f>IF(COUNTIF($I42:$GR42,HC$12)=0,0,HLOOKUP(HC$12,$I42:$GR$87,$HO129,FALSE))</f>
        <v>0</v>
      </c>
      <c r="HD130" s="481">
        <f>IF(COUNTIF($I42:$GR42,HD$12)=0,0,HLOOKUP(HD$12,$I42:$GR$87,$HO129,FALSE))</f>
        <v>0</v>
      </c>
      <c r="HE130" s="481">
        <f>IF(COUNTIF($I42:$GR42,HE$12)=0,0,HLOOKUP(HE$12,$I42:$GR$87,$HO129,FALSE))</f>
        <v>0</v>
      </c>
      <c r="HF130" s="481">
        <f>IF(COUNTIF($I42:$GR42,"X")=0,0,HLOOKUP("X",$I42:$GR$87,$HO129,FALSE))</f>
        <v>185</v>
      </c>
      <c r="HG130" s="381"/>
      <c r="HH130" s="186" t="s">
        <v>148</v>
      </c>
      <c r="HI130" s="481">
        <f>IF(GZ130=0,0,IF(AND(GZ130&lt;&gt;0,HA130=0),SUM(INDEX($I42:$GR42,1,GZ130):INDEX($I42:$GR42,1,$HF130)),SUM(INDEX($I42:$GR42,1,GZ130):INDEX($I42:$GR42,1,HA130))))</f>
        <v>1158</v>
      </c>
      <c r="HJ130" s="481">
        <f>IF(HA130=0,0,IF(AND(HA130&lt;&gt;0,HB130=0),SUM(INDEX($I42:$GR42,1,HA130):INDEX($I42:$GR42,1,$HF130)),SUM(INDEX($I42:$GR42,1,HA130):INDEX($I42:$GR42,1,HB130))))</f>
        <v>1122</v>
      </c>
      <c r="HK130" s="481">
        <f>IF(HB130=0,0,IF(AND(HB130&lt;&gt;0,HC130=0),SUM(INDEX($I42:$GR42,1,HB130):INDEX($I42:$GR42,1,$HF130)),SUM(INDEX($I42:$GR42,1,HB130):INDEX($I42:$GR42,1,HC130))))</f>
        <v>1150</v>
      </c>
      <c r="HL130" s="481">
        <f>IF(HC130=0,0,IF(AND(HC130&lt;&gt;0,HD130=0),SUM(INDEX($I42:$GR42,1,HC130):INDEX($I42:$GR42,1,$HF130)),SUM(INDEX($I42:$GR42,1,HC130):INDEX($I42:$GR42,1,HD130))))</f>
        <v>0</v>
      </c>
      <c r="HM130" s="481">
        <f>IF(HD130=0,0,IF(AND(HD130&lt;&gt;0,HE130=0),SUM(INDEX($I42:$GR42,1,HD130):INDEX($I42:$GR42,1,$HF130)),SUM(INDEX($I42:$GR42,1,HD130):INDEX($I42:$GR42,1,HE130))))</f>
        <v>0</v>
      </c>
      <c r="HN130" s="481">
        <f>IF(HE130=0,0,IF(AND(HE130&lt;&gt;0,GZ130=0),SUM(INDEX($I42:$GR42,1,HE130):INDEX($I42:$GR42,1,$HF130)),SUM(INDEX($I42:$GR42,1,HE130):INDEX($I42:$GR42,1,GZ130))))</f>
        <v>0</v>
      </c>
      <c r="HO130" s="186">
        <v>45</v>
      </c>
      <c r="HP130" s="381"/>
      <c r="HQ130" s="521" t="s">
        <v>148</v>
      </c>
      <c r="HR130" s="435">
        <f>IF(AND(GZ130=0,HA130=0),0,IF(AND(GZ130=0,HA130&lt;&gt;0),COUNTIF(INDEX($I$3:$GR$79,$GY130,GZ130+1):INDEX($I$3:$GR$79,$GY130,HA130),"STK")+COUNTIF(INDEX($I$3:$GR$79,$GY130,GZ130+1):INDEX($I$3:$GR$79,$GY130,HA130),"SB"),IF(AND(GZ130&lt;&gt;0,HA130=0),COUNTIF(INDEX($I$3:$GR$79,$GY130,GZ130):INDEX($I$3:$GR$79,$GY130,HF130),"STK")+COUNTIF(INDEX($I$3:$GR$79,$GY130,GZ130):INDEX($I$3:$GR$79,$GY130,HF130),"SB"),COUNTIF(INDEX($I$3:$GR$79,$GY130,GZ130):INDEX($I$3:$GR$79,$GY130,HA130),"STK")+COUNTIF(INDEX($I$3:$GR$79,$GY130,GZ130):INDEX($I$3:$GR$79,$GY130,HA130),"SB"))))</f>
        <v>0</v>
      </c>
      <c r="HS130" s="405">
        <f>IF(AND(HA130=0,HB130=0),0,IF(AND(HA130=0,HB130&lt;&gt;0),COUNTIF(INDEX($I$3:$GR$79,$GY130,HA130+1):INDEX($I$3:$GR$79,$GY130,HB130),"STK")+COUNTIF(INDEX($I$3:$GR$79,$GY130,HA130+1):INDEX($I$3:$GR$79,$GY130,HB130),"SB"),IF(AND(HA130&lt;&gt;0,HB130=0),COUNTIF(INDEX($I$3:$GR$79,$GY130,HA130):INDEX($I$3:$GR$79,$GY130,HF130),"STK")+COUNTIF(INDEX($I$3:$GR$79,$GY130,HA130):INDEX($I$3:$GR$79,$GY130,HF130),"SB"),COUNTIF(INDEX($I$3:$GR$79,$GY130,HA130):INDEX($I$3:$GR$79,$GY130,HB130),"STK")+COUNTIF(INDEX($I$3:$GR$79,$GY130,HA130):INDEX($I$3:$GR$79,$GY130,HB130),"SB"))))</f>
        <v>0</v>
      </c>
      <c r="HT130" s="406">
        <f>IF(AND(HB130=0,HC130=0),0,IF(AND(HB130=0,HC130&lt;&gt;0),COUNTIF(INDEX($I$3:$GR$79,$GY130,HB130+1):INDEX($I$3:$GR$79,$GY130,HC130),"STK")+COUNTIF(INDEX($I$3:$GR$79,$GY130,HB130+1):INDEX($I$3:$GR$79,$GY130,HC130),"SB"),IF(AND(HB130&lt;&gt;0,HC130=0),COUNTIF(INDEX($I$3:$GR$79,$GY130,HB130):INDEX($I$3:$GR$79,$GY130,HF130),"STK")+COUNTIF(INDEX($I$3:$GR$79,$GY130,HB130):INDEX($I$3:$GR$79,$GY130,HF130),"SB"),COUNTIF(INDEX($I$3:$GR$79,$GY130,HB130):INDEX($I$3:$GR$79,$GY130,HC130),"STK")+COUNTIF(INDEX($I$3:$GR$79,$GY130,HB130):INDEX($I$3:$GR$79,$GY130,HC130),"SB"))))</f>
        <v>0</v>
      </c>
      <c r="HU130" s="405">
        <f>IF(AND(HC130=0,HD130=0),0,IF(AND(HC130=0,HD130&lt;&gt;0),COUNTIF(INDEX($I$3:$GR$79,$GY130,HC130+1):INDEX($I$3:$GR$79,$GY130,HD130),"STK")+COUNTIF(INDEX($I$3:$GR$79,$GY130,HC130+1):INDEX($I$3:$GR$79,$GY130,HD130),"SB"),IF(AND(HC130&lt;&gt;0,HD130=0),COUNTIF(INDEX($I$3:$GR$79,$GY130,HC130):INDEX($I$3:$GR$79,$GY130,HF130),"STK")+COUNTIF(INDEX($I$3:$GR$79,$GY130,HC130):INDEX($I$3:$GR$79,$GY130,HF130),"SB"),COUNTIF(INDEX($I$3:$GR$79,$GY130,HC130):INDEX($I$3:$GR$79,$GY130,HD130),"STK")+COUNTIF(INDEX($I$3:$GR$79,$GY130,HC130):INDEX($I$3:$GR$79,$GY130,HD130),"SB"))))</f>
        <v>0</v>
      </c>
      <c r="HV130" s="701">
        <f>IF(AND(HD130=0,HE130=0),0,IF(AND(HD130=0,HE130&lt;&gt;0),COUNTIF(INDEX($I$3:$GR$79,$GY130,HD130+1):INDEX($I$3:$GR$79,$GY130,HE130),"STK")+COUNTIF(INDEX($I$3:$GR$79,$GY130,HD130+1):INDEX($I$3:$GR$79,$GY130,HE130),"SB"),IF(AND(HD130&lt;&gt;0,HE130=0),COUNTIF(INDEX($I$3:$GR$79,$GY130,HD130):INDEX($I$3:$GR$79,$GY130,HF130),"STK")+COUNTIF(INDEX($I$3:$GR$79,$GY130,HD130):INDEX($I$3:$GR$79,$GY130,HF130),"SB"),COUNTIF(INDEX($I$3:$GR$79,$GY130,HD130):INDEX($I$3:$GR$79,$GY130,HE130),"STK")+COUNTIF(INDEX($I$3:$GR$79,$GY130,HD130):INDEX($I$3:$GR$79,$GY130,HE130),"SB"))))</f>
        <v>0</v>
      </c>
      <c r="HW130" s="405">
        <f>IF(AND(HE130=0,GZ130=0),0,IF(AND(HE130=0,GZ130&lt;&gt;0),COUNTIF(INDEX($I$3:$GR$79,$GY130,HE130+1):INDEX($I$3:$GR$79,$GY130,GZ130),"STK")+COUNTIF(INDEX($I$3:$GR$79,$GY130,HE130+1):INDEX($I$3:$GR$79,$GY130,GZ130),"SB"),IF(AND(HE130&lt;&gt;0,GZ130=0),COUNTIF(INDEX($I$3:$GR$79,$GY130,HE130):INDEX($I$3:$GR$79,$GY130,HF130),"STK")+COUNTIF(INDEX($I$3:$GR$79,$GY130,HE130):INDEX($I$3:$GR$79,$GY130,HF130),"SB"),COUNTIF(INDEX($I$3:$GR$79,$GY130,HE130):INDEX($I$3:$GR$79,$GY130,GZ130),"STK")+COUNTIF(INDEX($I$3:$GR$79,$GY130,HE130):INDEX($I$3:$GR$79,$GY130,GZ130),"SB"))))</f>
        <v>0</v>
      </c>
      <c r="HX130" s="382">
        <f t="shared" si="270"/>
        <v>0</v>
      </c>
      <c r="HY130" s="186" t="s">
        <v>148</v>
      </c>
      <c r="HZ130" s="481">
        <f t="shared" si="66"/>
        <v>58</v>
      </c>
      <c r="IA130" s="481">
        <f t="shared" si="67"/>
        <v>53</v>
      </c>
      <c r="IB130" s="481">
        <f t="shared" si="68"/>
        <v>50</v>
      </c>
      <c r="IC130" s="481">
        <f t="shared" si="69"/>
        <v>0</v>
      </c>
      <c r="ID130" s="481">
        <f t="shared" si="70"/>
        <v>0</v>
      </c>
      <c r="IE130" s="481">
        <f t="shared" si="71"/>
        <v>0</v>
      </c>
    </row>
    <row r="131" spans="5:239" x14ac:dyDescent="0.2">
      <c r="E131" s="58"/>
      <c r="F131" s="480"/>
      <c r="G131" s="1040"/>
      <c r="H131" s="204" t="s">
        <v>135</v>
      </c>
      <c r="I131" s="229"/>
      <c r="J131" s="230"/>
      <c r="K131" s="231"/>
      <c r="N131" s="180">
        <v>23</v>
      </c>
      <c r="O131" s="140"/>
      <c r="P131" s="123">
        <v>200</v>
      </c>
      <c r="Q131" s="12"/>
      <c r="R131" s="129" t="str">
        <f t="shared" si="72"/>
        <v>V10</v>
      </c>
      <c r="S131" s="463">
        <v>631</v>
      </c>
      <c r="T131" s="417">
        <f t="shared" si="251"/>
        <v>223</v>
      </c>
      <c r="U131" s="418">
        <v>222</v>
      </c>
      <c r="V131" s="77">
        <f t="shared" si="252"/>
        <v>223</v>
      </c>
      <c r="W131" s="77">
        <f t="shared" ref="W131" si="278">IF(LEFT(W29,1)="V",$S$101,IF(ISNUMBER(W29),V131-W29,V131))</f>
        <v>223</v>
      </c>
      <c r="X131" s="77">
        <f t="shared" si="74"/>
        <v>223</v>
      </c>
      <c r="Y131" s="77">
        <f t="shared" si="75"/>
        <v>223</v>
      </c>
      <c r="Z131" s="77">
        <f t="shared" si="76"/>
        <v>223</v>
      </c>
      <c r="AA131" s="77">
        <f t="shared" si="77"/>
        <v>223</v>
      </c>
      <c r="AB131" s="77">
        <f t="shared" si="78"/>
        <v>223</v>
      </c>
      <c r="AC131" s="77">
        <f t="shared" si="79"/>
        <v>223</v>
      </c>
      <c r="AD131" s="77">
        <f t="shared" si="80"/>
        <v>223</v>
      </c>
      <c r="AE131" s="77">
        <f t="shared" si="81"/>
        <v>223</v>
      </c>
      <c r="AF131" s="77">
        <f t="shared" si="82"/>
        <v>223</v>
      </c>
      <c r="AG131" s="77">
        <f t="shared" si="83"/>
        <v>223</v>
      </c>
      <c r="AH131" s="77">
        <f t="shared" si="84"/>
        <v>223</v>
      </c>
      <c r="AI131" s="77">
        <f t="shared" si="85"/>
        <v>223</v>
      </c>
      <c r="AJ131" s="77">
        <f t="shared" si="86"/>
        <v>200</v>
      </c>
      <c r="AK131" s="77">
        <f t="shared" si="87"/>
        <v>177</v>
      </c>
      <c r="AL131" s="77">
        <f t="shared" si="88"/>
        <v>154</v>
      </c>
      <c r="AM131" s="77">
        <f t="shared" si="89"/>
        <v>131</v>
      </c>
      <c r="AN131" s="77">
        <f t="shared" si="90"/>
        <v>108</v>
      </c>
      <c r="AO131" s="77">
        <f t="shared" si="91"/>
        <v>85</v>
      </c>
      <c r="AP131" s="77">
        <f t="shared" si="92"/>
        <v>62</v>
      </c>
      <c r="AQ131" s="77">
        <f t="shared" si="93"/>
        <v>39</v>
      </c>
      <c r="AR131" s="77">
        <f t="shared" si="94"/>
        <v>16</v>
      </c>
      <c r="AS131" s="77">
        <f t="shared" si="95"/>
        <v>1</v>
      </c>
      <c r="AT131" s="77">
        <f t="shared" si="96"/>
        <v>1200</v>
      </c>
      <c r="AU131" s="77">
        <f t="shared" si="97"/>
        <v>1200</v>
      </c>
      <c r="AV131" s="77">
        <f t="shared" si="98"/>
        <v>1200</v>
      </c>
      <c r="AW131" s="77">
        <f t="shared" si="99"/>
        <v>1200</v>
      </c>
      <c r="AX131" s="77">
        <f t="shared" si="100"/>
        <v>1200</v>
      </c>
      <c r="AY131" s="77">
        <f t="shared" si="101"/>
        <v>1200</v>
      </c>
      <c r="AZ131" s="77">
        <f t="shared" si="102"/>
        <v>1200</v>
      </c>
      <c r="BA131" s="77">
        <f t="shared" si="103"/>
        <v>1200</v>
      </c>
      <c r="BB131" s="77">
        <f t="shared" si="104"/>
        <v>1177</v>
      </c>
      <c r="BC131" s="77">
        <f t="shared" si="105"/>
        <v>1154</v>
      </c>
      <c r="BD131" s="77">
        <f t="shared" si="106"/>
        <v>1131</v>
      </c>
      <c r="BE131" s="77">
        <f t="shared" si="107"/>
        <v>1108</v>
      </c>
      <c r="BF131" s="77">
        <f t="shared" si="108"/>
        <v>1085</v>
      </c>
      <c r="BG131" s="77">
        <f t="shared" si="109"/>
        <v>1062</v>
      </c>
      <c r="BH131" s="77">
        <f t="shared" si="110"/>
        <v>1039</v>
      </c>
      <c r="BI131" s="77">
        <f t="shared" si="111"/>
        <v>1016</v>
      </c>
      <c r="BJ131" s="77">
        <f t="shared" si="112"/>
        <v>993</v>
      </c>
      <c r="BK131" s="77">
        <f t="shared" si="113"/>
        <v>970</v>
      </c>
      <c r="BL131" s="77">
        <f t="shared" si="114"/>
        <v>947</v>
      </c>
      <c r="BM131" s="77">
        <f t="shared" si="115"/>
        <v>924</v>
      </c>
      <c r="BN131" s="77">
        <f t="shared" si="116"/>
        <v>901</v>
      </c>
      <c r="BO131" s="77">
        <f t="shared" si="117"/>
        <v>878</v>
      </c>
      <c r="BP131" s="77">
        <f t="shared" si="118"/>
        <v>855</v>
      </c>
      <c r="BQ131" s="77">
        <f t="shared" si="119"/>
        <v>832</v>
      </c>
      <c r="BR131" s="77">
        <f t="shared" si="120"/>
        <v>809</v>
      </c>
      <c r="BS131" s="77">
        <f t="shared" si="121"/>
        <v>786</v>
      </c>
      <c r="BT131" s="77">
        <f t="shared" si="122"/>
        <v>763</v>
      </c>
      <c r="BU131" s="77">
        <f t="shared" si="123"/>
        <v>740</v>
      </c>
      <c r="BV131" s="77">
        <f t="shared" si="124"/>
        <v>717</v>
      </c>
      <c r="BW131" s="77">
        <f t="shared" si="125"/>
        <v>694</v>
      </c>
      <c r="BX131" s="77">
        <f t="shared" si="126"/>
        <v>671</v>
      </c>
      <c r="BY131" s="77">
        <f t="shared" si="127"/>
        <v>670</v>
      </c>
      <c r="BZ131" s="77">
        <f t="shared" si="128"/>
        <v>600</v>
      </c>
      <c r="CA131" s="77">
        <f t="shared" si="129"/>
        <v>530</v>
      </c>
      <c r="CB131" s="77">
        <f t="shared" si="130"/>
        <v>460</v>
      </c>
      <c r="CC131" s="77">
        <f t="shared" si="131"/>
        <v>400</v>
      </c>
      <c r="CD131" s="77">
        <f t="shared" si="132"/>
        <v>399</v>
      </c>
      <c r="CE131" s="77">
        <f t="shared" si="133"/>
        <v>376</v>
      </c>
      <c r="CF131" s="77">
        <f t="shared" si="134"/>
        <v>353</v>
      </c>
      <c r="CG131" s="77">
        <f t="shared" si="135"/>
        <v>330</v>
      </c>
      <c r="CH131" s="77">
        <f t="shared" si="136"/>
        <v>307</v>
      </c>
      <c r="CI131" s="77">
        <f t="shared" si="137"/>
        <v>284</v>
      </c>
      <c r="CJ131" s="77">
        <f t="shared" si="138"/>
        <v>261</v>
      </c>
      <c r="CK131" s="77">
        <f t="shared" si="139"/>
        <v>238</v>
      </c>
      <c r="CL131" s="77">
        <f t="shared" si="140"/>
        <v>215</v>
      </c>
      <c r="CM131" s="77">
        <f t="shared" si="141"/>
        <v>192</v>
      </c>
      <c r="CN131" s="77">
        <f t="shared" si="142"/>
        <v>169</v>
      </c>
      <c r="CO131" s="77">
        <f t="shared" si="143"/>
        <v>146</v>
      </c>
      <c r="CP131" s="77">
        <f t="shared" si="144"/>
        <v>123</v>
      </c>
      <c r="CQ131" s="77">
        <f t="shared" si="145"/>
        <v>100</v>
      </c>
      <c r="CR131" s="77">
        <f t="shared" si="146"/>
        <v>77</v>
      </c>
      <c r="CS131" s="77">
        <f t="shared" si="147"/>
        <v>54</v>
      </c>
      <c r="CT131" s="77">
        <f t="shared" si="148"/>
        <v>31</v>
      </c>
      <c r="CU131" s="77">
        <f t="shared" si="149"/>
        <v>16</v>
      </c>
      <c r="CV131" s="77">
        <f t="shared" si="150"/>
        <v>6</v>
      </c>
      <c r="CW131" s="77">
        <f t="shared" si="151"/>
        <v>1200</v>
      </c>
      <c r="CX131" s="77">
        <f t="shared" si="152"/>
        <v>1200</v>
      </c>
      <c r="CY131" s="77">
        <f t="shared" si="153"/>
        <v>1200</v>
      </c>
      <c r="CZ131" s="77">
        <f t="shared" si="154"/>
        <v>1200</v>
      </c>
      <c r="DA131" s="77">
        <f t="shared" si="155"/>
        <v>1200</v>
      </c>
      <c r="DB131" s="77">
        <f t="shared" si="156"/>
        <v>1177</v>
      </c>
      <c r="DC131" s="77">
        <f t="shared" si="157"/>
        <v>1154</v>
      </c>
      <c r="DD131" s="77">
        <f t="shared" si="158"/>
        <v>1131</v>
      </c>
      <c r="DE131" s="77">
        <f t="shared" si="159"/>
        <v>1108</v>
      </c>
      <c r="DF131" s="77">
        <f t="shared" si="160"/>
        <v>1085</v>
      </c>
      <c r="DG131" s="77">
        <f t="shared" si="161"/>
        <v>1062</v>
      </c>
      <c r="DH131" s="77">
        <f t="shared" si="162"/>
        <v>1039</v>
      </c>
      <c r="DI131" s="77">
        <f t="shared" si="163"/>
        <v>1016</v>
      </c>
      <c r="DJ131" s="77">
        <f t="shared" si="164"/>
        <v>993</v>
      </c>
      <c r="DK131" s="77">
        <f t="shared" si="165"/>
        <v>970</v>
      </c>
      <c r="DL131" s="77">
        <f t="shared" si="166"/>
        <v>947</v>
      </c>
      <c r="DM131" s="77">
        <f t="shared" si="167"/>
        <v>924</v>
      </c>
      <c r="DN131" s="77">
        <f t="shared" si="168"/>
        <v>901</v>
      </c>
      <c r="DO131" s="77">
        <f t="shared" si="169"/>
        <v>878</v>
      </c>
      <c r="DP131" s="77">
        <f t="shared" si="170"/>
        <v>855</v>
      </c>
      <c r="DQ131" s="77">
        <f t="shared" si="171"/>
        <v>832</v>
      </c>
      <c r="DR131" s="77">
        <f t="shared" si="172"/>
        <v>809</v>
      </c>
      <c r="DS131" s="77">
        <f t="shared" si="173"/>
        <v>786</v>
      </c>
      <c r="DT131" s="77">
        <f t="shared" si="174"/>
        <v>763</v>
      </c>
      <c r="DU131" s="77">
        <f t="shared" si="175"/>
        <v>740</v>
      </c>
      <c r="DV131" s="77">
        <f t="shared" si="176"/>
        <v>717</v>
      </c>
      <c r="DW131" s="77">
        <f t="shared" si="177"/>
        <v>694</v>
      </c>
      <c r="DX131" s="77">
        <f t="shared" si="178"/>
        <v>671</v>
      </c>
      <c r="DY131" s="77">
        <f t="shared" si="179"/>
        <v>648</v>
      </c>
      <c r="DZ131" s="77">
        <f t="shared" si="180"/>
        <v>625</v>
      </c>
      <c r="EA131" s="77">
        <f t="shared" si="181"/>
        <v>602</v>
      </c>
      <c r="EB131" s="77">
        <f t="shared" si="182"/>
        <v>579</v>
      </c>
      <c r="EC131" s="77">
        <f t="shared" si="183"/>
        <v>556</v>
      </c>
      <c r="ED131" s="77">
        <f t="shared" si="184"/>
        <v>533</v>
      </c>
      <c r="EE131" s="77">
        <f t="shared" si="185"/>
        <v>510</v>
      </c>
      <c r="EF131" s="77">
        <f t="shared" si="186"/>
        <v>487</v>
      </c>
      <c r="EG131" s="77">
        <f t="shared" si="187"/>
        <v>464</v>
      </c>
      <c r="EH131" s="77">
        <f t="shared" si="188"/>
        <v>441</v>
      </c>
      <c r="EI131" s="77">
        <f t="shared" si="189"/>
        <v>418</v>
      </c>
      <c r="EJ131" s="77">
        <f t="shared" si="190"/>
        <v>395</v>
      </c>
      <c r="EK131" s="77">
        <f t="shared" si="191"/>
        <v>372</v>
      </c>
      <c r="EL131" s="77">
        <f t="shared" si="192"/>
        <v>349</v>
      </c>
      <c r="EM131" s="77">
        <f t="shared" si="193"/>
        <v>326</v>
      </c>
      <c r="EN131" s="77">
        <f t="shared" si="194"/>
        <v>303</v>
      </c>
      <c r="EO131" s="77">
        <f t="shared" si="195"/>
        <v>280</v>
      </c>
      <c r="EP131" s="77">
        <f t="shared" si="196"/>
        <v>257</v>
      </c>
      <c r="EQ131" s="77">
        <f t="shared" si="197"/>
        <v>234</v>
      </c>
      <c r="ER131" s="77">
        <f t="shared" si="198"/>
        <v>211</v>
      </c>
      <c r="ES131" s="77">
        <f t="shared" si="199"/>
        <v>188</v>
      </c>
      <c r="ET131" s="77">
        <f t="shared" si="200"/>
        <v>165</v>
      </c>
      <c r="EU131" s="77">
        <f t="shared" si="201"/>
        <v>142</v>
      </c>
      <c r="EV131" s="77">
        <f t="shared" si="202"/>
        <v>119</v>
      </c>
      <c r="EW131" s="77">
        <f t="shared" si="203"/>
        <v>96</v>
      </c>
      <c r="EX131" s="77">
        <f t="shared" si="204"/>
        <v>73</v>
      </c>
      <c r="EY131" s="77">
        <f t="shared" si="205"/>
        <v>50</v>
      </c>
      <c r="EZ131" s="77">
        <f t="shared" si="206"/>
        <v>27</v>
      </c>
      <c r="FA131" s="77">
        <f t="shared" si="207"/>
        <v>27</v>
      </c>
      <c r="FB131" s="77">
        <f t="shared" si="208"/>
        <v>27</v>
      </c>
      <c r="FC131" s="77">
        <f t="shared" si="209"/>
        <v>27</v>
      </c>
      <c r="FD131" s="77">
        <f t="shared" si="210"/>
        <v>27</v>
      </c>
      <c r="FE131" s="77">
        <f t="shared" si="211"/>
        <v>27</v>
      </c>
      <c r="FF131" s="77">
        <f t="shared" si="212"/>
        <v>27</v>
      </c>
      <c r="FG131" s="77">
        <f t="shared" si="213"/>
        <v>27</v>
      </c>
      <c r="FH131" s="77">
        <f t="shared" si="214"/>
        <v>27</v>
      </c>
      <c r="FI131" s="77">
        <f t="shared" si="215"/>
        <v>27</v>
      </c>
      <c r="FJ131" s="77">
        <f t="shared" si="216"/>
        <v>27</v>
      </c>
      <c r="FK131" s="77">
        <f t="shared" si="217"/>
        <v>27</v>
      </c>
      <c r="FL131" s="77">
        <f t="shared" si="218"/>
        <v>27</v>
      </c>
      <c r="FM131" s="77">
        <f t="shared" si="219"/>
        <v>27</v>
      </c>
      <c r="FN131" s="77">
        <f t="shared" si="220"/>
        <v>27</v>
      </c>
      <c r="FO131" s="77">
        <f t="shared" si="221"/>
        <v>27</v>
      </c>
      <c r="FP131" s="77">
        <f t="shared" si="222"/>
        <v>27</v>
      </c>
      <c r="FQ131" s="77">
        <f t="shared" si="223"/>
        <v>27</v>
      </c>
      <c r="FR131" s="77">
        <f t="shared" si="224"/>
        <v>27</v>
      </c>
      <c r="FS131" s="77">
        <f t="shared" si="225"/>
        <v>27</v>
      </c>
      <c r="FT131" s="77">
        <f t="shared" si="226"/>
        <v>27</v>
      </c>
      <c r="FU131" s="77">
        <f t="shared" si="227"/>
        <v>27</v>
      </c>
      <c r="FV131" s="77">
        <f t="shared" si="228"/>
        <v>27</v>
      </c>
      <c r="FW131" s="77">
        <f t="shared" si="229"/>
        <v>27</v>
      </c>
      <c r="FX131" s="77">
        <f t="shared" si="230"/>
        <v>27</v>
      </c>
      <c r="FY131" s="77">
        <f t="shared" si="231"/>
        <v>27</v>
      </c>
      <c r="FZ131" s="77">
        <f t="shared" si="232"/>
        <v>27</v>
      </c>
      <c r="GA131" s="77">
        <f t="shared" si="233"/>
        <v>27</v>
      </c>
      <c r="GB131" s="77">
        <f t="shared" si="234"/>
        <v>27</v>
      </c>
      <c r="GC131" s="77">
        <f t="shared" si="235"/>
        <v>27</v>
      </c>
      <c r="GD131" s="77">
        <f t="shared" si="236"/>
        <v>27</v>
      </c>
      <c r="GE131" s="77">
        <f t="shared" si="237"/>
        <v>27</v>
      </c>
      <c r="GF131" s="77">
        <f t="shared" si="238"/>
        <v>27</v>
      </c>
      <c r="GG131" s="77">
        <f t="shared" si="239"/>
        <v>27</v>
      </c>
      <c r="GH131" s="77">
        <f t="shared" si="240"/>
        <v>27</v>
      </c>
      <c r="GI131" s="77">
        <f t="shared" si="241"/>
        <v>27</v>
      </c>
      <c r="GJ131" s="77">
        <f t="shared" si="242"/>
        <v>27</v>
      </c>
      <c r="GK131" s="77">
        <f t="shared" si="243"/>
        <v>27</v>
      </c>
      <c r="GL131" s="77">
        <f t="shared" si="244"/>
        <v>27</v>
      </c>
      <c r="GM131" s="77">
        <f t="shared" si="245"/>
        <v>27</v>
      </c>
      <c r="GN131" s="77">
        <f t="shared" si="246"/>
        <v>27</v>
      </c>
      <c r="GO131" s="77">
        <f t="shared" si="247"/>
        <v>27</v>
      </c>
      <c r="GP131" s="77">
        <f t="shared" si="248"/>
        <v>27</v>
      </c>
      <c r="GQ131" s="77">
        <f t="shared" si="249"/>
        <v>27</v>
      </c>
      <c r="GR131" s="77">
        <f t="shared" si="250"/>
        <v>27</v>
      </c>
      <c r="GS131" s="202"/>
      <c r="GY131" s="186">
        <v>41</v>
      </c>
      <c r="GZ131" s="481">
        <f>IF(COUNTIF($I43:$GR43,GZ$12)=0,0,HLOOKUP(GZ$12,$I43:$GR$87,$HO130,FALSE))</f>
        <v>4</v>
      </c>
      <c r="HA131" s="481">
        <f>IF(COUNTIF($I43:$GR43,HA$12)=0,0,HLOOKUP(HA$12,$I43:$GR$87,$HO130,FALSE))</f>
        <v>55</v>
      </c>
      <c r="HB131" s="481">
        <f>IF(COUNTIF($I43:$GR43,HB$12)=0,0,HLOOKUP(HB$12,$I43:$GR$87,$HO130,FALSE))</f>
        <v>105</v>
      </c>
      <c r="HC131" s="481">
        <f>IF(COUNTIF($I43:$GR43,HC$12)=0,0,HLOOKUP(HC$12,$I43:$GR$87,$HO130,FALSE))</f>
        <v>160</v>
      </c>
      <c r="HD131" s="481">
        <f>IF(COUNTIF($I43:$GR43,HD$12)=0,0,HLOOKUP(HD$12,$I43:$GR$87,$HO130,FALSE))</f>
        <v>0</v>
      </c>
      <c r="HE131" s="481">
        <f>IF(COUNTIF($I43:$GR43,HE$12)=0,0,HLOOKUP(HE$12,$I43:$GR$87,$HO130,FALSE))</f>
        <v>0</v>
      </c>
      <c r="HF131" s="481">
        <f>IF(COUNTIF($I43:$GR43,"X")=0,0,HLOOKUP("X",$I43:$GR$87,$HO130,FALSE))</f>
        <v>189</v>
      </c>
      <c r="HG131" s="381"/>
      <c r="HH131" s="186" t="s">
        <v>149</v>
      </c>
      <c r="HI131" s="481">
        <f>IF(GZ131=0,0,IF(AND(GZ131&lt;&gt;0,HA131=0),SUM(INDEX($I43:$GR43,1,GZ131):INDEX($I43:$GR43,1,$HF131)),SUM(INDEX($I43:$GR43,1,GZ131):INDEX($I43:$GR43,1,HA131))))</f>
        <v>1102</v>
      </c>
      <c r="HJ131" s="481">
        <f>IF(HA131=0,0,IF(AND(HA131&lt;&gt;0,HB131=0),SUM(INDEX($I43:$GR43,1,HA131):INDEX($I43:$GR43,1,$HF131)),SUM(INDEX($I43:$GR43,1,HA131):INDEX($I43:$GR43,1,HB131))))</f>
        <v>892</v>
      </c>
      <c r="HK131" s="481">
        <f>IF(HB131=0,0,IF(AND(HB131&lt;&gt;0,HC131=0),SUM(INDEX($I43:$GR43,1,HB131):INDEX($I43:$GR43,1,$HF131)),SUM(INDEX($I43:$GR43,1,HB131):INDEX($I43:$GR43,1,HC131))))</f>
        <v>1155</v>
      </c>
      <c r="HL131" s="481">
        <f>IF(HC131=0,0,IF(AND(HC131&lt;&gt;0,HD131=0),SUM(INDEX($I43:$GR43,1,HC131):INDEX($I43:$GR43,1,$HF131)),SUM(INDEX($I43:$GR43,1,HC131):INDEX($I43:$GR43,1,HD131))))</f>
        <v>529</v>
      </c>
      <c r="HM131" s="481">
        <f>IF(HD131=0,0,IF(AND(HD131&lt;&gt;0,HE131=0),SUM(INDEX($I43:$GR43,1,HD131):INDEX($I43:$GR43,1,$HF131)),SUM(INDEX($I43:$GR43,1,HD131):INDEX($I43:$GR43,1,HE131))))</f>
        <v>0</v>
      </c>
      <c r="HN131" s="481">
        <f>IF(HE131=0,0,IF(AND(HE131&lt;&gt;0,GZ131=0),SUM(INDEX($I43:$GR43,1,HE131):INDEX($I43:$GR43,1,$HF131)),SUM(INDEX($I43:$GR43,1,HE131):INDEX($I43:$GR43,1,GZ131))))</f>
        <v>0</v>
      </c>
      <c r="HO131" s="186">
        <v>44</v>
      </c>
      <c r="HP131" s="381"/>
      <c r="HQ131" s="521" t="s">
        <v>149</v>
      </c>
      <c r="HR131" s="435">
        <f>IF(AND(GZ131=0,HA131=0),0,IF(AND(GZ131=0,HA131&lt;&gt;0),COUNTIF(INDEX($I$3:$GR$79,$GY131,GZ131+1):INDEX($I$3:$GR$79,$GY131,HA131),"STK")+COUNTIF(INDEX($I$3:$GR$79,$GY131,GZ131+1):INDEX($I$3:$GR$79,$GY131,HA131),"SB"),IF(AND(GZ131&lt;&gt;0,HA131=0),COUNTIF(INDEX($I$3:$GR$79,$GY131,GZ131):INDEX($I$3:$GR$79,$GY131,HF131),"STK")+COUNTIF(INDEX($I$3:$GR$79,$GY131,GZ131):INDEX($I$3:$GR$79,$GY131,HF131),"SB"),COUNTIF(INDEX($I$3:$GR$79,$GY131,GZ131):INDEX($I$3:$GR$79,$GY131,HA131),"STK")+COUNTIF(INDEX($I$3:$GR$79,$GY131,GZ131):INDEX($I$3:$GR$79,$GY131,HA131),"SB"))))</f>
        <v>7</v>
      </c>
      <c r="HS131" s="405">
        <f>IF(AND(HA131=0,HB131=0),0,IF(AND(HA131=0,HB131&lt;&gt;0),COUNTIF(INDEX($I$3:$GR$79,$GY131,HA131+1):INDEX($I$3:$GR$79,$GY131,HB131),"STK")+COUNTIF(INDEX($I$3:$GR$79,$GY131,HA131+1):INDEX($I$3:$GR$79,$GY131,HB131),"SB"),IF(AND(HA131&lt;&gt;0,HB131=0),COUNTIF(INDEX($I$3:$GR$79,$GY131,HA131):INDEX($I$3:$GR$79,$GY131,HF131),"STK")+COUNTIF(INDEX($I$3:$GR$79,$GY131,HA131):INDEX($I$3:$GR$79,$GY131,HF131),"SB"),COUNTIF(INDEX($I$3:$GR$79,$GY131,HA131):INDEX($I$3:$GR$79,$GY131,HB131),"STK")+COUNTIF(INDEX($I$3:$GR$79,$GY131,HA131):INDEX($I$3:$GR$79,$GY131,HB131),"SB"))))</f>
        <v>0</v>
      </c>
      <c r="HT131" s="406">
        <f>IF(AND(HB131=0,HC131=0),0,IF(AND(HB131=0,HC131&lt;&gt;0),COUNTIF(INDEX($I$3:$GR$79,$GY131,HB131+1):INDEX($I$3:$GR$79,$GY131,HC131),"STK")+COUNTIF(INDEX($I$3:$GR$79,$GY131,HB131+1):INDEX($I$3:$GR$79,$GY131,HC131),"SB"),IF(AND(HB131&lt;&gt;0,HC131=0),COUNTIF(INDEX($I$3:$GR$79,$GY131,HB131):INDEX($I$3:$GR$79,$GY131,HF131),"STK")+COUNTIF(INDEX($I$3:$GR$79,$GY131,HB131):INDEX($I$3:$GR$79,$GY131,HF131),"SB"),COUNTIF(INDEX($I$3:$GR$79,$GY131,HB131):INDEX($I$3:$GR$79,$GY131,HC131),"STK")+COUNTIF(INDEX($I$3:$GR$79,$GY131,HB131):INDEX($I$3:$GR$79,$GY131,HC131),"SB"))))</f>
        <v>0</v>
      </c>
      <c r="HU131" s="405">
        <f>IF(AND(HC131=0,HD131=0),0,IF(AND(HC131=0,HD131&lt;&gt;0),COUNTIF(INDEX($I$3:$GR$79,$GY131,HC131+1):INDEX($I$3:$GR$79,$GY131,HD131),"STK")+COUNTIF(INDEX($I$3:$GR$79,$GY131,HC131+1):INDEX($I$3:$GR$79,$GY131,HD131),"SB"),IF(AND(HC131&lt;&gt;0,HD131=0),COUNTIF(INDEX($I$3:$GR$79,$GY131,HC131):INDEX($I$3:$GR$79,$GY131,HF131),"STK")+COUNTIF(INDEX($I$3:$GR$79,$GY131,HC131):INDEX($I$3:$GR$79,$GY131,HF131),"SB"),COUNTIF(INDEX($I$3:$GR$79,$GY131,HC131):INDEX($I$3:$GR$79,$GY131,HD131),"STK")+COUNTIF(INDEX($I$3:$GR$79,$GY131,HC131):INDEX($I$3:$GR$79,$GY131,HD131),"SB"))))</f>
        <v>0</v>
      </c>
      <c r="HV131" s="701">
        <f>IF(AND(HD131=0,HE131=0),0,IF(AND(HD131=0,HE131&lt;&gt;0),COUNTIF(INDEX($I$3:$GR$79,$GY131,HD131+1):INDEX($I$3:$GR$79,$GY131,HE131),"STK")+COUNTIF(INDEX($I$3:$GR$79,$GY131,HD131+1):INDEX($I$3:$GR$79,$GY131,HE131),"SB"),IF(AND(HD131&lt;&gt;0,HE131=0),COUNTIF(INDEX($I$3:$GR$79,$GY131,HD131):INDEX($I$3:$GR$79,$GY131,HF131),"STK")+COUNTIF(INDEX($I$3:$GR$79,$GY131,HD131):INDEX($I$3:$GR$79,$GY131,HF131),"SB"),COUNTIF(INDEX($I$3:$GR$79,$GY131,HD131):INDEX($I$3:$GR$79,$GY131,HE131),"STK")+COUNTIF(INDEX($I$3:$GR$79,$GY131,HD131):INDEX($I$3:$GR$79,$GY131,HE131),"SB"))))</f>
        <v>0</v>
      </c>
      <c r="HW131" s="405">
        <f>IF(AND(HE131=0,GZ131=0),0,IF(AND(HE131=0,GZ131&lt;&gt;0),COUNTIF(INDEX($I$3:$GR$79,$GY131,HE131+1):INDEX($I$3:$GR$79,$GY131,GZ131),"STK")+COUNTIF(INDEX($I$3:$GR$79,$GY131,HE131+1):INDEX($I$3:$GR$79,$GY131,GZ131),"SB"),IF(AND(HE131&lt;&gt;0,GZ131=0),COUNTIF(INDEX($I$3:$GR$79,$GY131,HE131):INDEX($I$3:$GR$79,$GY131,HF131),"STK")+COUNTIF(INDEX($I$3:$GR$79,$GY131,HE131):INDEX($I$3:$GR$79,$GY131,HF131),"SB"),COUNTIF(INDEX($I$3:$GR$79,$GY131,HE131):INDEX($I$3:$GR$79,$GY131,GZ131),"STK")+COUNTIF(INDEX($I$3:$GR$79,$GY131,HE131):INDEX($I$3:$GR$79,$GY131,GZ131),"SB"))))</f>
        <v>0</v>
      </c>
      <c r="HX131" s="382">
        <f t="shared" si="270"/>
        <v>7</v>
      </c>
      <c r="HY131" s="186" t="s">
        <v>149</v>
      </c>
      <c r="HZ131" s="481">
        <f t="shared" si="66"/>
        <v>39</v>
      </c>
      <c r="IA131" s="481">
        <f t="shared" si="67"/>
        <v>45</v>
      </c>
      <c r="IB131" s="481">
        <f t="shared" si="68"/>
        <v>50</v>
      </c>
      <c r="IC131" s="481">
        <f t="shared" si="69"/>
        <v>24</v>
      </c>
      <c r="ID131" s="481">
        <f t="shared" si="70"/>
        <v>0</v>
      </c>
      <c r="IE131" s="481">
        <f t="shared" si="71"/>
        <v>0</v>
      </c>
    </row>
    <row r="132" spans="5:239" x14ac:dyDescent="0.2">
      <c r="E132" s="58"/>
      <c r="F132" s="480"/>
      <c r="G132" s="1040"/>
      <c r="H132" s="207" t="s">
        <v>136</v>
      </c>
      <c r="I132" s="229"/>
      <c r="J132" s="230"/>
      <c r="K132" s="231"/>
      <c r="N132" s="180">
        <v>18</v>
      </c>
      <c r="O132" s="140"/>
      <c r="P132" s="123">
        <v>200</v>
      </c>
      <c r="Q132" s="12"/>
      <c r="R132" s="143" t="str">
        <f t="shared" si="72"/>
        <v>V10</v>
      </c>
      <c r="S132" s="467" t="s">
        <v>391</v>
      </c>
      <c r="T132" s="417">
        <f t="shared" si="251"/>
        <v>218</v>
      </c>
      <c r="U132" s="418">
        <v>251</v>
      </c>
      <c r="V132" s="77">
        <f t="shared" si="252"/>
        <v>218</v>
      </c>
      <c r="W132" s="77">
        <f t="shared" ref="W132" si="279">IF(LEFT(W30,1)="V",$S$101,IF(ISNUMBER(W30),V132-W30,V132))</f>
        <v>210</v>
      </c>
      <c r="X132" s="77">
        <f t="shared" si="74"/>
        <v>203</v>
      </c>
      <c r="Y132" s="77">
        <f t="shared" si="75"/>
        <v>188</v>
      </c>
      <c r="Z132" s="77">
        <f t="shared" si="76"/>
        <v>143</v>
      </c>
      <c r="AA132" s="77">
        <f t="shared" si="77"/>
        <v>128</v>
      </c>
      <c r="AB132" s="77">
        <f t="shared" si="78"/>
        <v>108</v>
      </c>
      <c r="AC132" s="77">
        <f t="shared" si="79"/>
        <v>89</v>
      </c>
      <c r="AD132" s="77">
        <f t="shared" si="80"/>
        <v>1200</v>
      </c>
      <c r="AE132" s="77">
        <f t="shared" si="81"/>
        <v>1200</v>
      </c>
      <c r="AF132" s="77">
        <f t="shared" si="82"/>
        <v>1200</v>
      </c>
      <c r="AG132" s="77">
        <f t="shared" si="83"/>
        <v>1200</v>
      </c>
      <c r="AH132" s="77">
        <f t="shared" si="84"/>
        <v>1200</v>
      </c>
      <c r="AI132" s="77">
        <f t="shared" si="85"/>
        <v>1200</v>
      </c>
      <c r="AJ132" s="77">
        <f t="shared" si="86"/>
        <v>1177</v>
      </c>
      <c r="AK132" s="77">
        <f t="shared" si="87"/>
        <v>1154</v>
      </c>
      <c r="AL132" s="77">
        <f t="shared" si="88"/>
        <v>1131</v>
      </c>
      <c r="AM132" s="77">
        <f t="shared" si="89"/>
        <v>1108</v>
      </c>
      <c r="AN132" s="77">
        <f t="shared" si="90"/>
        <v>1085</v>
      </c>
      <c r="AO132" s="77">
        <f t="shared" si="91"/>
        <v>1062</v>
      </c>
      <c r="AP132" s="77">
        <f t="shared" si="92"/>
        <v>1039</v>
      </c>
      <c r="AQ132" s="77">
        <f t="shared" si="93"/>
        <v>1016</v>
      </c>
      <c r="AR132" s="77">
        <f t="shared" si="94"/>
        <v>993</v>
      </c>
      <c r="AS132" s="77">
        <f t="shared" si="95"/>
        <v>970</v>
      </c>
      <c r="AT132" s="77">
        <f t="shared" si="96"/>
        <v>947</v>
      </c>
      <c r="AU132" s="77">
        <f t="shared" si="97"/>
        <v>924</v>
      </c>
      <c r="AV132" s="77">
        <f t="shared" si="98"/>
        <v>901</v>
      </c>
      <c r="AW132" s="77">
        <f t="shared" si="99"/>
        <v>878</v>
      </c>
      <c r="AX132" s="77">
        <f t="shared" si="100"/>
        <v>855</v>
      </c>
      <c r="AY132" s="77">
        <f t="shared" si="101"/>
        <v>832</v>
      </c>
      <c r="AZ132" s="77">
        <f t="shared" si="102"/>
        <v>809</v>
      </c>
      <c r="BA132" s="77">
        <f t="shared" si="103"/>
        <v>786</v>
      </c>
      <c r="BB132" s="77">
        <f t="shared" si="104"/>
        <v>763</v>
      </c>
      <c r="BC132" s="77">
        <f t="shared" si="105"/>
        <v>740</v>
      </c>
      <c r="BD132" s="77">
        <f t="shared" si="106"/>
        <v>717</v>
      </c>
      <c r="BE132" s="77">
        <f t="shared" si="107"/>
        <v>694</v>
      </c>
      <c r="BF132" s="77">
        <f t="shared" si="108"/>
        <v>671</v>
      </c>
      <c r="BG132" s="77">
        <f t="shared" si="109"/>
        <v>648</v>
      </c>
      <c r="BH132" s="77">
        <f t="shared" si="110"/>
        <v>625</v>
      </c>
      <c r="BI132" s="77">
        <f t="shared" si="111"/>
        <v>602</v>
      </c>
      <c r="BJ132" s="77">
        <f t="shared" si="112"/>
        <v>579</v>
      </c>
      <c r="BK132" s="77">
        <f t="shared" si="113"/>
        <v>556</v>
      </c>
      <c r="BL132" s="77">
        <f t="shared" si="114"/>
        <v>533</v>
      </c>
      <c r="BM132" s="77">
        <f t="shared" si="115"/>
        <v>532</v>
      </c>
      <c r="BN132" s="77">
        <f t="shared" si="116"/>
        <v>452</v>
      </c>
      <c r="BO132" s="77">
        <f t="shared" si="117"/>
        <v>372</v>
      </c>
      <c r="BP132" s="77">
        <f t="shared" si="118"/>
        <v>292</v>
      </c>
      <c r="BQ132" s="77">
        <f t="shared" si="119"/>
        <v>222</v>
      </c>
      <c r="BR132" s="77">
        <f t="shared" si="120"/>
        <v>221</v>
      </c>
      <c r="BS132" s="77">
        <f t="shared" si="121"/>
        <v>198</v>
      </c>
      <c r="BT132" s="77">
        <f t="shared" si="122"/>
        <v>175</v>
      </c>
      <c r="BU132" s="77">
        <f t="shared" si="123"/>
        <v>152</v>
      </c>
      <c r="BV132" s="77">
        <f t="shared" si="124"/>
        <v>129</v>
      </c>
      <c r="BW132" s="77">
        <f t="shared" si="125"/>
        <v>106</v>
      </c>
      <c r="BX132" s="77">
        <f t="shared" si="126"/>
        <v>83</v>
      </c>
      <c r="BY132" s="77">
        <f t="shared" si="127"/>
        <v>60</v>
      </c>
      <c r="BZ132" s="77">
        <f t="shared" si="128"/>
        <v>37</v>
      </c>
      <c r="CA132" s="77">
        <f t="shared" si="129"/>
        <v>14</v>
      </c>
      <c r="CB132" s="77">
        <f t="shared" si="130"/>
        <v>4</v>
      </c>
      <c r="CC132" s="77">
        <f t="shared" si="131"/>
        <v>4</v>
      </c>
      <c r="CD132" s="77">
        <f t="shared" si="132"/>
        <v>4</v>
      </c>
      <c r="CE132" s="77">
        <f t="shared" si="133"/>
        <v>4</v>
      </c>
      <c r="CF132" s="77">
        <f t="shared" si="134"/>
        <v>4</v>
      </c>
      <c r="CG132" s="77">
        <f t="shared" si="135"/>
        <v>4</v>
      </c>
      <c r="CH132" s="77">
        <f t="shared" si="136"/>
        <v>4</v>
      </c>
      <c r="CI132" s="77">
        <f t="shared" si="137"/>
        <v>4</v>
      </c>
      <c r="CJ132" s="77">
        <f t="shared" si="138"/>
        <v>4</v>
      </c>
      <c r="CK132" s="77">
        <f t="shared" si="139"/>
        <v>4</v>
      </c>
      <c r="CL132" s="77">
        <f t="shared" si="140"/>
        <v>4</v>
      </c>
      <c r="CM132" s="77">
        <f t="shared" si="141"/>
        <v>4</v>
      </c>
      <c r="CN132" s="77">
        <f t="shared" si="142"/>
        <v>4</v>
      </c>
      <c r="CO132" s="77">
        <f t="shared" si="143"/>
        <v>4</v>
      </c>
      <c r="CP132" s="77">
        <f t="shared" si="144"/>
        <v>4</v>
      </c>
      <c r="CQ132" s="77">
        <f t="shared" si="145"/>
        <v>4</v>
      </c>
      <c r="CR132" s="77">
        <f t="shared" si="146"/>
        <v>4</v>
      </c>
      <c r="CS132" s="77">
        <f t="shared" si="147"/>
        <v>4</v>
      </c>
      <c r="CT132" s="77">
        <f t="shared" si="148"/>
        <v>4</v>
      </c>
      <c r="CU132" s="77">
        <f t="shared" si="149"/>
        <v>4</v>
      </c>
      <c r="CV132" s="77">
        <f t="shared" si="150"/>
        <v>4</v>
      </c>
      <c r="CW132" s="77">
        <f t="shared" si="151"/>
        <v>4</v>
      </c>
      <c r="CX132" s="77">
        <f t="shared" si="152"/>
        <v>4</v>
      </c>
      <c r="CY132" s="77">
        <f t="shared" si="153"/>
        <v>4</v>
      </c>
      <c r="CZ132" s="77">
        <f t="shared" si="154"/>
        <v>1200</v>
      </c>
      <c r="DA132" s="77">
        <f t="shared" si="155"/>
        <v>1200</v>
      </c>
      <c r="DB132" s="77">
        <f t="shared" si="156"/>
        <v>1200</v>
      </c>
      <c r="DC132" s="77">
        <f t="shared" si="157"/>
        <v>1200</v>
      </c>
      <c r="DD132" s="77">
        <f t="shared" si="158"/>
        <v>1200</v>
      </c>
      <c r="DE132" s="77">
        <f t="shared" si="159"/>
        <v>1200</v>
      </c>
      <c r="DF132" s="77">
        <f t="shared" si="160"/>
        <v>1200</v>
      </c>
      <c r="DG132" s="77">
        <f t="shared" si="161"/>
        <v>1200</v>
      </c>
      <c r="DH132" s="77">
        <f t="shared" si="162"/>
        <v>1200</v>
      </c>
      <c r="DI132" s="77">
        <f t="shared" si="163"/>
        <v>1200</v>
      </c>
      <c r="DJ132" s="77">
        <f t="shared" si="164"/>
        <v>1200</v>
      </c>
      <c r="DK132" s="77">
        <f t="shared" si="165"/>
        <v>1177</v>
      </c>
      <c r="DL132" s="77">
        <f t="shared" si="166"/>
        <v>1154</v>
      </c>
      <c r="DM132" s="77">
        <f t="shared" si="167"/>
        <v>1131</v>
      </c>
      <c r="DN132" s="77">
        <f t="shared" si="168"/>
        <v>1108</v>
      </c>
      <c r="DO132" s="77">
        <f t="shared" si="169"/>
        <v>1085</v>
      </c>
      <c r="DP132" s="77">
        <f t="shared" si="170"/>
        <v>1062</v>
      </c>
      <c r="DQ132" s="77">
        <f t="shared" si="171"/>
        <v>1039</v>
      </c>
      <c r="DR132" s="77">
        <f t="shared" si="172"/>
        <v>1016</v>
      </c>
      <c r="DS132" s="77">
        <f t="shared" si="173"/>
        <v>993</v>
      </c>
      <c r="DT132" s="77">
        <f t="shared" si="174"/>
        <v>970</v>
      </c>
      <c r="DU132" s="77">
        <f t="shared" si="175"/>
        <v>947</v>
      </c>
      <c r="DV132" s="77">
        <f t="shared" si="176"/>
        <v>924</v>
      </c>
      <c r="DW132" s="77">
        <f t="shared" si="177"/>
        <v>901</v>
      </c>
      <c r="DX132" s="77">
        <f t="shared" si="178"/>
        <v>878</v>
      </c>
      <c r="DY132" s="77">
        <f t="shared" si="179"/>
        <v>862</v>
      </c>
      <c r="DZ132" s="77">
        <f t="shared" si="180"/>
        <v>846</v>
      </c>
      <c r="EA132" s="77">
        <f t="shared" si="181"/>
        <v>830</v>
      </c>
      <c r="EB132" s="77">
        <f t="shared" si="182"/>
        <v>814</v>
      </c>
      <c r="EC132" s="77">
        <f t="shared" si="183"/>
        <v>798</v>
      </c>
      <c r="ED132" s="77">
        <f t="shared" si="184"/>
        <v>782</v>
      </c>
      <c r="EE132" s="77">
        <f t="shared" si="185"/>
        <v>766</v>
      </c>
      <c r="EF132" s="77">
        <f t="shared" si="186"/>
        <v>750</v>
      </c>
      <c r="EG132" s="77">
        <f t="shared" si="187"/>
        <v>734</v>
      </c>
      <c r="EH132" s="77">
        <f t="shared" si="188"/>
        <v>718</v>
      </c>
      <c r="EI132" s="77">
        <f t="shared" si="189"/>
        <v>702</v>
      </c>
      <c r="EJ132" s="77">
        <f t="shared" si="190"/>
        <v>686</v>
      </c>
      <c r="EK132" s="77">
        <f t="shared" si="191"/>
        <v>663</v>
      </c>
      <c r="EL132" s="77">
        <f t="shared" si="192"/>
        <v>640</v>
      </c>
      <c r="EM132" s="77">
        <f t="shared" si="193"/>
        <v>617</v>
      </c>
      <c r="EN132" s="77">
        <f t="shared" si="194"/>
        <v>594</v>
      </c>
      <c r="EO132" s="77">
        <f t="shared" si="195"/>
        <v>571</v>
      </c>
      <c r="EP132" s="77">
        <f t="shared" si="196"/>
        <v>548</v>
      </c>
      <c r="EQ132" s="77">
        <f t="shared" si="197"/>
        <v>525</v>
      </c>
      <c r="ER132" s="77">
        <f t="shared" si="198"/>
        <v>502</v>
      </c>
      <c r="ES132" s="77">
        <f t="shared" si="199"/>
        <v>479</v>
      </c>
      <c r="ET132" s="77">
        <f t="shared" si="200"/>
        <v>456</v>
      </c>
      <c r="EU132" s="77">
        <f t="shared" si="201"/>
        <v>433</v>
      </c>
      <c r="EV132" s="77">
        <f t="shared" si="202"/>
        <v>410</v>
      </c>
      <c r="EW132" s="77">
        <f t="shared" si="203"/>
        <v>387</v>
      </c>
      <c r="EX132" s="77">
        <f t="shared" si="204"/>
        <v>364</v>
      </c>
      <c r="EY132" s="77">
        <f t="shared" si="205"/>
        <v>341</v>
      </c>
      <c r="EZ132" s="77">
        <f t="shared" si="206"/>
        <v>318</v>
      </c>
      <c r="FA132" s="77">
        <f t="shared" si="207"/>
        <v>295</v>
      </c>
      <c r="FB132" s="77">
        <f t="shared" si="208"/>
        <v>272</v>
      </c>
      <c r="FC132" s="77">
        <f t="shared" si="209"/>
        <v>249</v>
      </c>
      <c r="FD132" s="77">
        <f t="shared" si="210"/>
        <v>226</v>
      </c>
      <c r="FE132" s="77">
        <f t="shared" si="211"/>
        <v>203</v>
      </c>
      <c r="FF132" s="77">
        <f t="shared" si="212"/>
        <v>180</v>
      </c>
      <c r="FG132" s="77">
        <f t="shared" si="213"/>
        <v>157</v>
      </c>
      <c r="FH132" s="77">
        <f t="shared" si="214"/>
        <v>134</v>
      </c>
      <c r="FI132" s="77">
        <f t="shared" si="215"/>
        <v>1200</v>
      </c>
      <c r="FJ132" s="77">
        <f t="shared" si="216"/>
        <v>1200</v>
      </c>
      <c r="FK132" s="77">
        <f t="shared" si="217"/>
        <v>1200</v>
      </c>
      <c r="FL132" s="77">
        <f t="shared" si="218"/>
        <v>1200</v>
      </c>
      <c r="FM132" s="77">
        <f t="shared" si="219"/>
        <v>1200</v>
      </c>
      <c r="FN132" s="77">
        <f t="shared" si="220"/>
        <v>1200</v>
      </c>
      <c r="FO132" s="77">
        <f t="shared" si="221"/>
        <v>1177</v>
      </c>
      <c r="FP132" s="77">
        <f t="shared" si="222"/>
        <v>1154</v>
      </c>
      <c r="FQ132" s="77">
        <f t="shared" si="223"/>
        <v>1131</v>
      </c>
      <c r="FR132" s="77">
        <f t="shared" si="224"/>
        <v>1108</v>
      </c>
      <c r="FS132" s="77">
        <f t="shared" si="225"/>
        <v>1085</v>
      </c>
      <c r="FT132" s="77">
        <f t="shared" si="226"/>
        <v>1062</v>
      </c>
      <c r="FU132" s="77">
        <f t="shared" si="227"/>
        <v>1039</v>
      </c>
      <c r="FV132" s="77">
        <f t="shared" si="228"/>
        <v>1016</v>
      </c>
      <c r="FW132" s="77">
        <f t="shared" si="229"/>
        <v>993</v>
      </c>
      <c r="FX132" s="77">
        <f t="shared" si="230"/>
        <v>970</v>
      </c>
      <c r="FY132" s="77">
        <f t="shared" si="231"/>
        <v>947</v>
      </c>
      <c r="FZ132" s="77">
        <f t="shared" si="232"/>
        <v>924</v>
      </c>
      <c r="GA132" s="77">
        <f t="shared" si="233"/>
        <v>901</v>
      </c>
      <c r="GB132" s="77">
        <f t="shared" si="234"/>
        <v>878</v>
      </c>
      <c r="GC132" s="77">
        <f t="shared" si="235"/>
        <v>855</v>
      </c>
      <c r="GD132" s="77">
        <f t="shared" si="236"/>
        <v>832</v>
      </c>
      <c r="GE132" s="77">
        <f t="shared" si="237"/>
        <v>809</v>
      </c>
      <c r="GF132" s="77">
        <f t="shared" si="238"/>
        <v>786</v>
      </c>
      <c r="GG132" s="77">
        <f t="shared" si="239"/>
        <v>763</v>
      </c>
      <c r="GH132" s="77">
        <f t="shared" si="240"/>
        <v>740</v>
      </c>
      <c r="GI132" s="77">
        <f t="shared" si="241"/>
        <v>717</v>
      </c>
      <c r="GJ132" s="77">
        <f t="shared" si="242"/>
        <v>694</v>
      </c>
      <c r="GK132" s="77">
        <f t="shared" si="243"/>
        <v>671</v>
      </c>
      <c r="GL132" s="77">
        <f t="shared" si="244"/>
        <v>648</v>
      </c>
      <c r="GM132" s="77">
        <f t="shared" si="245"/>
        <v>625</v>
      </c>
      <c r="GN132" s="77">
        <f t="shared" si="246"/>
        <v>602</v>
      </c>
      <c r="GO132" s="77">
        <f t="shared" si="247"/>
        <v>602</v>
      </c>
      <c r="GP132" s="77">
        <f t="shared" si="248"/>
        <v>602</v>
      </c>
      <c r="GQ132" s="77">
        <f t="shared" si="249"/>
        <v>602</v>
      </c>
      <c r="GR132" s="77">
        <f t="shared" si="250"/>
        <v>602</v>
      </c>
      <c r="GS132" s="202"/>
      <c r="GY132" s="186">
        <v>42</v>
      </c>
      <c r="GZ132" s="481">
        <f>IF(COUNTIF($I44:$GR44,GZ$12)=0,0,HLOOKUP(GZ$12,$I44:$GR$87,$HO131,FALSE))</f>
        <v>0</v>
      </c>
      <c r="HA132" s="481">
        <f>IF(COUNTIF($I44:$GR44,HA$12)=0,0,HLOOKUP(HA$12,$I44:$GR$87,$HO131,FALSE))</f>
        <v>0</v>
      </c>
      <c r="HB132" s="481">
        <f>IF(COUNTIF($I44:$GR44,HB$12)=0,0,HLOOKUP(HB$12,$I44:$GR$87,$HO131,FALSE))</f>
        <v>11</v>
      </c>
      <c r="HC132" s="481">
        <f>IF(COUNTIF($I44:$GR44,HC$12)=0,0,HLOOKUP(HC$12,$I44:$GR$87,$HO131,FALSE))</f>
        <v>68</v>
      </c>
      <c r="HD132" s="481">
        <f>IF(COUNTIF($I44:$GR44,HD$12)=0,0,HLOOKUP(HD$12,$I44:$GR$87,$HO131,FALSE))</f>
        <v>131</v>
      </c>
      <c r="HE132" s="481">
        <f>IF(COUNTIF($I44:$GR44,HE$12)=0,0,HLOOKUP(HE$12,$I44:$GR$87,$HO131,FALSE))</f>
        <v>0</v>
      </c>
      <c r="HF132" s="481">
        <f>IF(COUNTIF($I44:$GR44,"X")=0,0,HLOOKUP("X",$I44:$GR$87,$HO131,FALSE))</f>
        <v>185</v>
      </c>
      <c r="HG132" s="381"/>
      <c r="HH132" s="186" t="s">
        <v>150</v>
      </c>
      <c r="HI132" s="481">
        <f>IF(GZ132=0,0,IF(AND(GZ132&lt;&gt;0,HA132=0),SUM(INDEX($I44:$GR44,1,GZ132):INDEX($I44:$GR44,1,$HF132)),SUM(INDEX($I44:$GR44,1,GZ132):INDEX($I44:$GR44,1,HA132))))</f>
        <v>0</v>
      </c>
      <c r="HJ132" s="481">
        <f>IF(HA132=0,0,IF(AND(HA132&lt;&gt;0,HB132=0),SUM(INDEX($I44:$GR44,1,HA132):INDEX($I44:$GR44,1,$HF132)),SUM(INDEX($I44:$GR44,1,HA132):INDEX($I44:$GR44,1,HB132))))</f>
        <v>0</v>
      </c>
      <c r="HK132" s="481">
        <f>IF(HB132=0,0,IF(AND(HB132&lt;&gt;0,HC132=0),SUM(INDEX($I44:$GR44,1,HB132):INDEX($I44:$GR44,1,$HF132)),SUM(INDEX($I44:$GR44,1,HB132):INDEX($I44:$GR44,1,HC132))))</f>
        <v>1184</v>
      </c>
      <c r="HL132" s="481">
        <f>IF(HC132=0,0,IF(AND(HC132&lt;&gt;0,HD132=0),SUM(INDEX($I44:$GR44,1,HC132):INDEX($I44:$GR44,1,$HF132)),SUM(INDEX($I44:$GR44,1,HC132):INDEX($I44:$GR44,1,HD132))))</f>
        <v>1031</v>
      </c>
      <c r="HM132" s="481">
        <f>IF(HD132=0,0,IF(AND(HD132&lt;&gt;0,HE132=0),SUM(INDEX($I44:$GR44,1,HD132):INDEX($I44:$GR44,1,$HF132)),SUM(INDEX($I44:$GR44,1,HD132):INDEX($I44:$GR44,1,HE132))))</f>
        <v>1127</v>
      </c>
      <c r="HN132" s="481">
        <f>IF(HE132=0,0,IF(AND(HE132&lt;&gt;0,GZ132=0),SUM(INDEX($I44:$GR44,1,HE132):INDEX($I44:$GR44,1,$HF132)),SUM(INDEX($I44:$GR44,1,HE132):INDEX($I44:$GR44,1,GZ132))))</f>
        <v>0</v>
      </c>
      <c r="HO132" s="186">
        <v>43</v>
      </c>
      <c r="HP132" s="381"/>
      <c r="HQ132" s="521" t="s">
        <v>150</v>
      </c>
      <c r="HR132" s="435">
        <f>IF(AND(GZ132=0,HA132=0),0,IF(AND(GZ132=0,HA132&lt;&gt;0),COUNTIF(INDEX($I$3:$GR$79,$GY132,GZ132+1):INDEX($I$3:$GR$79,$GY132,HA132),"STK")+COUNTIF(INDEX($I$3:$GR$79,$GY132,GZ132+1):INDEX($I$3:$GR$79,$GY132,HA132),"SB"),IF(AND(GZ132&lt;&gt;0,HA132=0),COUNTIF(INDEX($I$3:$GR$79,$GY132,GZ132):INDEX($I$3:$GR$79,$GY132,HF132),"STK")+COUNTIF(INDEX($I$3:$GR$79,$GY132,GZ132):INDEX($I$3:$GR$79,$GY132,HF132),"SB"),COUNTIF(INDEX($I$3:$GR$79,$GY132,GZ132):INDEX($I$3:$GR$79,$GY132,HA132),"STK")+COUNTIF(INDEX($I$3:$GR$79,$GY132,GZ132):INDEX($I$3:$GR$79,$GY132,HA132),"SB"))))</f>
        <v>0</v>
      </c>
      <c r="HS132" s="405">
        <f>IF(AND(HA132=0,HB132=0),0,IF(AND(HA132=0,HB132&lt;&gt;0),COUNTIF(INDEX($I$3:$GR$79,$GY132,HA132+1):INDEX($I$3:$GR$79,$GY132,HB132),"STK")+COUNTIF(INDEX($I$3:$GR$79,$GY132,HA132+1):INDEX($I$3:$GR$79,$GY132,HB132),"SB"),IF(AND(HA132&lt;&gt;0,HB132=0),COUNTIF(INDEX($I$3:$GR$79,$GY132,HA132):INDEX($I$3:$GR$79,$GY132,HF132),"STK")+COUNTIF(INDEX($I$3:$GR$79,$GY132,HA132):INDEX($I$3:$GR$79,$GY132,HF132),"SB"),COUNTIF(INDEX($I$3:$GR$79,$GY132,HA132):INDEX($I$3:$GR$79,$GY132,HB132),"STK")+COUNTIF(INDEX($I$3:$GR$79,$GY132,HA132):INDEX($I$3:$GR$79,$GY132,HB132),"SB"))))</f>
        <v>0</v>
      </c>
      <c r="HT132" s="406">
        <f>IF(AND(HB132=0,HC132=0),0,IF(AND(HB132=0,HC132&lt;&gt;0),COUNTIF(INDEX($I$3:$GR$79,$GY132,HB132+1):INDEX($I$3:$GR$79,$GY132,HC132),"STK")+COUNTIF(INDEX($I$3:$GR$79,$GY132,HB132+1):INDEX($I$3:$GR$79,$GY132,HC132),"SB"),IF(AND(HB132&lt;&gt;0,HC132=0),COUNTIF(INDEX($I$3:$GR$79,$GY132,HB132):INDEX($I$3:$GR$79,$GY132,HF132),"STK")+COUNTIF(INDEX($I$3:$GR$79,$GY132,HB132):INDEX($I$3:$GR$79,$GY132,HF132),"SB"),COUNTIF(INDEX($I$3:$GR$79,$GY132,HB132):INDEX($I$3:$GR$79,$GY132,HC132),"STK")+COUNTIF(INDEX($I$3:$GR$79,$GY132,HB132):INDEX($I$3:$GR$79,$GY132,HC132),"SB"))))</f>
        <v>0</v>
      </c>
      <c r="HU132" s="405">
        <f>IF(AND(HC132=0,HD132=0),0,IF(AND(HC132=0,HD132&lt;&gt;0),COUNTIF(INDEX($I$3:$GR$79,$GY132,HC132+1):INDEX($I$3:$GR$79,$GY132,HD132),"STK")+COUNTIF(INDEX($I$3:$GR$79,$GY132,HC132+1):INDEX($I$3:$GR$79,$GY132,HD132),"SB"),IF(AND(HC132&lt;&gt;0,HD132=0),COUNTIF(INDEX($I$3:$GR$79,$GY132,HC132):INDEX($I$3:$GR$79,$GY132,HF132),"STK")+COUNTIF(INDEX($I$3:$GR$79,$GY132,HC132):INDEX($I$3:$GR$79,$GY132,HF132),"SB"),COUNTIF(INDEX($I$3:$GR$79,$GY132,HC132):INDEX($I$3:$GR$79,$GY132,HD132),"STK")+COUNTIF(INDEX($I$3:$GR$79,$GY132,HC132):INDEX($I$3:$GR$79,$GY132,HD132),"SB"))))</f>
        <v>0</v>
      </c>
      <c r="HV132" s="701">
        <f>IF(AND(HD132=0,HE132=0),0,IF(AND(HD132=0,HE132&lt;&gt;0),COUNTIF(INDEX($I$3:$GR$79,$GY132,HD132+1):INDEX($I$3:$GR$79,$GY132,HE132),"STK")+COUNTIF(INDEX($I$3:$GR$79,$GY132,HD132+1):INDEX($I$3:$GR$79,$GY132,HE132),"SB"),IF(AND(HD132&lt;&gt;0,HE132=0),COUNTIF(INDEX($I$3:$GR$79,$GY132,HD132):INDEX($I$3:$GR$79,$GY132,HF132),"STK")+COUNTIF(INDEX($I$3:$GR$79,$GY132,HD132):INDEX($I$3:$GR$79,$GY132,HF132),"SB"),COUNTIF(INDEX($I$3:$GR$79,$GY132,HD132):INDEX($I$3:$GR$79,$GY132,HE132),"STK")+COUNTIF(INDEX($I$3:$GR$79,$GY132,HD132):INDEX($I$3:$GR$79,$GY132,HE132),"SB"))))</f>
        <v>0</v>
      </c>
      <c r="HW132" s="405">
        <f>IF(AND(HE132=0,GZ132=0),0,IF(AND(HE132=0,GZ132&lt;&gt;0),COUNTIF(INDEX($I$3:$GR$79,$GY132,HE132+1):INDEX($I$3:$GR$79,$GY132,GZ132),"STK")+COUNTIF(INDEX($I$3:$GR$79,$GY132,HE132+1):INDEX($I$3:$GR$79,$GY132,GZ132),"SB"),IF(AND(HE132&lt;&gt;0,GZ132=0),COUNTIF(INDEX($I$3:$GR$79,$GY132,HE132):INDEX($I$3:$GR$79,$GY132,HF132),"STK")+COUNTIF(INDEX($I$3:$GR$79,$GY132,HE132):INDEX($I$3:$GR$79,$GY132,HF132),"SB"),COUNTIF(INDEX($I$3:$GR$79,$GY132,HE132):INDEX($I$3:$GR$79,$GY132,GZ132),"STK")+COUNTIF(INDEX($I$3:$GR$79,$GY132,HE132):INDEX($I$3:$GR$79,$GY132,GZ132),"SB"))))</f>
        <v>0</v>
      </c>
      <c r="HX132" s="382">
        <f t="shared" si="270"/>
        <v>0</v>
      </c>
      <c r="HY132" s="186" t="s">
        <v>150</v>
      </c>
      <c r="HZ132" s="481">
        <f t="shared" si="66"/>
        <v>0</v>
      </c>
      <c r="IA132" s="481">
        <f t="shared" si="67"/>
        <v>0</v>
      </c>
      <c r="IB132" s="481">
        <f t="shared" si="68"/>
        <v>52</v>
      </c>
      <c r="IC132" s="481">
        <f t="shared" si="69"/>
        <v>58</v>
      </c>
      <c r="ID132" s="481">
        <f t="shared" si="70"/>
        <v>49</v>
      </c>
      <c r="IE132" s="481">
        <f t="shared" si="71"/>
        <v>0</v>
      </c>
    </row>
    <row r="133" spans="5:239" x14ac:dyDescent="0.2">
      <c r="E133" s="58"/>
      <c r="F133" s="480"/>
      <c r="G133" s="1040"/>
      <c r="H133" s="207" t="s">
        <v>137</v>
      </c>
      <c r="I133" s="229"/>
      <c r="J133" s="230"/>
      <c r="K133" s="231"/>
      <c r="N133" s="180">
        <v>968</v>
      </c>
      <c r="O133" s="140"/>
      <c r="P133" s="123">
        <v>200</v>
      </c>
      <c r="Q133" s="12"/>
      <c r="R133" s="141" t="str">
        <f t="shared" si="72"/>
        <v>V10</v>
      </c>
      <c r="S133" s="467" t="s">
        <v>392</v>
      </c>
      <c r="T133" s="417">
        <f t="shared" si="251"/>
        <v>1168</v>
      </c>
      <c r="U133" s="418">
        <v>968</v>
      </c>
      <c r="V133" s="77">
        <f t="shared" si="252"/>
        <v>1168</v>
      </c>
      <c r="W133" s="77">
        <f t="shared" ref="W133" si="280">IF(LEFT(W31,1)="V",$S$101,IF(ISNUMBER(W31),V133-W31,V133))</f>
        <v>1168</v>
      </c>
      <c r="X133" s="77">
        <f t="shared" si="74"/>
        <v>1168</v>
      </c>
      <c r="Y133" s="77">
        <f t="shared" si="75"/>
        <v>1168</v>
      </c>
      <c r="Z133" s="77">
        <f t="shared" si="76"/>
        <v>1168</v>
      </c>
      <c r="AA133" s="77">
        <f t="shared" si="77"/>
        <v>1168</v>
      </c>
      <c r="AB133" s="77">
        <f t="shared" si="78"/>
        <v>1168</v>
      </c>
      <c r="AC133" s="77">
        <f t="shared" si="79"/>
        <v>1168</v>
      </c>
      <c r="AD133" s="77">
        <f t="shared" si="80"/>
        <v>1166</v>
      </c>
      <c r="AE133" s="77">
        <f t="shared" si="81"/>
        <v>1165</v>
      </c>
      <c r="AF133" s="77">
        <f t="shared" si="82"/>
        <v>1142</v>
      </c>
      <c r="AG133" s="77">
        <f t="shared" si="83"/>
        <v>1119</v>
      </c>
      <c r="AH133" s="77">
        <f t="shared" si="84"/>
        <v>1096</v>
      </c>
      <c r="AI133" s="77">
        <f t="shared" si="85"/>
        <v>1073</v>
      </c>
      <c r="AJ133" s="77">
        <f t="shared" si="86"/>
        <v>1050</v>
      </c>
      <c r="AK133" s="77">
        <f t="shared" si="87"/>
        <v>1027</v>
      </c>
      <c r="AL133" s="77">
        <f t="shared" si="88"/>
        <v>1004</v>
      </c>
      <c r="AM133" s="77">
        <f t="shared" si="89"/>
        <v>981</v>
      </c>
      <c r="AN133" s="77">
        <f t="shared" si="90"/>
        <v>958</v>
      </c>
      <c r="AO133" s="77">
        <f t="shared" si="91"/>
        <v>935</v>
      </c>
      <c r="AP133" s="77">
        <f t="shared" si="92"/>
        <v>912</v>
      </c>
      <c r="AQ133" s="77">
        <f t="shared" si="93"/>
        <v>889</v>
      </c>
      <c r="AR133" s="77">
        <f t="shared" si="94"/>
        <v>866</v>
      </c>
      <c r="AS133" s="77">
        <f t="shared" si="95"/>
        <v>843</v>
      </c>
      <c r="AT133" s="77">
        <f t="shared" si="96"/>
        <v>842</v>
      </c>
      <c r="AU133" s="77">
        <f t="shared" si="97"/>
        <v>842</v>
      </c>
      <c r="AV133" s="77">
        <f t="shared" si="98"/>
        <v>842</v>
      </c>
      <c r="AW133" s="77">
        <f t="shared" si="99"/>
        <v>841</v>
      </c>
      <c r="AX133" s="77">
        <f t="shared" si="100"/>
        <v>818</v>
      </c>
      <c r="AY133" s="77">
        <f t="shared" si="101"/>
        <v>795</v>
      </c>
      <c r="AZ133" s="77">
        <f t="shared" si="102"/>
        <v>772</v>
      </c>
      <c r="BA133" s="77">
        <f t="shared" si="103"/>
        <v>749</v>
      </c>
      <c r="BB133" s="77">
        <f t="shared" si="104"/>
        <v>749</v>
      </c>
      <c r="BC133" s="77">
        <f t="shared" si="105"/>
        <v>749</v>
      </c>
      <c r="BD133" s="77">
        <f t="shared" si="106"/>
        <v>749</v>
      </c>
      <c r="BE133" s="77">
        <f t="shared" si="107"/>
        <v>749</v>
      </c>
      <c r="BF133" s="77">
        <f t="shared" si="108"/>
        <v>749</v>
      </c>
      <c r="BG133" s="77">
        <f t="shared" si="109"/>
        <v>726</v>
      </c>
      <c r="BH133" s="77">
        <f t="shared" si="110"/>
        <v>703</v>
      </c>
      <c r="BI133" s="77">
        <f t="shared" si="111"/>
        <v>680</v>
      </c>
      <c r="BJ133" s="77">
        <f t="shared" si="112"/>
        <v>657</v>
      </c>
      <c r="BK133" s="77">
        <f t="shared" si="113"/>
        <v>634</v>
      </c>
      <c r="BL133" s="77">
        <f t="shared" si="114"/>
        <v>611</v>
      </c>
      <c r="BM133" s="77">
        <f t="shared" si="115"/>
        <v>588</v>
      </c>
      <c r="BN133" s="77">
        <f t="shared" si="116"/>
        <v>565</v>
      </c>
      <c r="BO133" s="77">
        <f t="shared" si="117"/>
        <v>542</v>
      </c>
      <c r="BP133" s="77">
        <f t="shared" si="118"/>
        <v>519</v>
      </c>
      <c r="BQ133" s="77">
        <f t="shared" si="119"/>
        <v>496</v>
      </c>
      <c r="BR133" s="77">
        <f t="shared" si="120"/>
        <v>473</v>
      </c>
      <c r="BS133" s="77">
        <f t="shared" si="121"/>
        <v>450</v>
      </c>
      <c r="BT133" s="77">
        <f t="shared" si="122"/>
        <v>427</v>
      </c>
      <c r="BU133" s="77">
        <f t="shared" si="123"/>
        <v>426</v>
      </c>
      <c r="BV133" s="77">
        <f t="shared" si="124"/>
        <v>356</v>
      </c>
      <c r="BW133" s="77">
        <f t="shared" si="125"/>
        <v>286</v>
      </c>
      <c r="BX133" s="77">
        <f t="shared" si="126"/>
        <v>216</v>
      </c>
      <c r="BY133" s="77">
        <f t="shared" si="127"/>
        <v>146</v>
      </c>
      <c r="BZ133" s="77">
        <f t="shared" si="128"/>
        <v>145</v>
      </c>
      <c r="CA133" s="77">
        <f t="shared" si="129"/>
        <v>122</v>
      </c>
      <c r="CB133" s="77">
        <f t="shared" si="130"/>
        <v>99</v>
      </c>
      <c r="CC133" s="77">
        <f t="shared" si="131"/>
        <v>76</v>
      </c>
      <c r="CD133" s="77">
        <f t="shared" si="132"/>
        <v>53</v>
      </c>
      <c r="CE133" s="77">
        <f t="shared" si="133"/>
        <v>30</v>
      </c>
      <c r="CF133" s="77">
        <f t="shared" si="134"/>
        <v>7</v>
      </c>
      <c r="CG133" s="77">
        <f t="shared" si="135"/>
        <v>1200</v>
      </c>
      <c r="CH133" s="77">
        <f t="shared" si="136"/>
        <v>1200</v>
      </c>
      <c r="CI133" s="77">
        <f t="shared" si="137"/>
        <v>1200</v>
      </c>
      <c r="CJ133" s="77">
        <f t="shared" si="138"/>
        <v>1200</v>
      </c>
      <c r="CK133" s="77">
        <f t="shared" si="139"/>
        <v>1200</v>
      </c>
      <c r="CL133" s="77">
        <f t="shared" si="140"/>
        <v>1200</v>
      </c>
      <c r="CM133" s="77">
        <f t="shared" si="141"/>
        <v>1200</v>
      </c>
      <c r="CN133" s="77">
        <f t="shared" si="142"/>
        <v>1200</v>
      </c>
      <c r="CO133" s="77">
        <f t="shared" si="143"/>
        <v>1200</v>
      </c>
      <c r="CP133" s="77">
        <f t="shared" si="144"/>
        <v>1200</v>
      </c>
      <c r="CQ133" s="77">
        <f t="shared" si="145"/>
        <v>1200</v>
      </c>
      <c r="CR133" s="77">
        <f t="shared" si="146"/>
        <v>1200</v>
      </c>
      <c r="CS133" s="77">
        <f t="shared" si="147"/>
        <v>1177</v>
      </c>
      <c r="CT133" s="77">
        <f t="shared" si="148"/>
        <v>1154</v>
      </c>
      <c r="CU133" s="77">
        <f t="shared" si="149"/>
        <v>1131</v>
      </c>
      <c r="CV133" s="77">
        <f t="shared" si="150"/>
        <v>1108</v>
      </c>
      <c r="CW133" s="77">
        <f t="shared" si="151"/>
        <v>1085</v>
      </c>
      <c r="CX133" s="77">
        <f t="shared" si="152"/>
        <v>1062</v>
      </c>
      <c r="CY133" s="77">
        <f t="shared" si="153"/>
        <v>1039</v>
      </c>
      <c r="CZ133" s="77">
        <f t="shared" si="154"/>
        <v>1016</v>
      </c>
      <c r="DA133" s="77">
        <f t="shared" si="155"/>
        <v>993</v>
      </c>
      <c r="DB133" s="77">
        <f t="shared" si="156"/>
        <v>970</v>
      </c>
      <c r="DC133" s="77">
        <f t="shared" si="157"/>
        <v>947</v>
      </c>
      <c r="DD133" s="77">
        <f t="shared" si="158"/>
        <v>924</v>
      </c>
      <c r="DE133" s="77">
        <f t="shared" si="159"/>
        <v>901</v>
      </c>
      <c r="DF133" s="77">
        <f t="shared" si="160"/>
        <v>878</v>
      </c>
      <c r="DG133" s="77">
        <f t="shared" si="161"/>
        <v>855</v>
      </c>
      <c r="DH133" s="77">
        <f t="shared" si="162"/>
        <v>832</v>
      </c>
      <c r="DI133" s="77">
        <f t="shared" si="163"/>
        <v>809</v>
      </c>
      <c r="DJ133" s="77">
        <f t="shared" si="164"/>
        <v>786</v>
      </c>
      <c r="DK133" s="77">
        <f t="shared" si="165"/>
        <v>763</v>
      </c>
      <c r="DL133" s="77">
        <f t="shared" si="166"/>
        <v>740</v>
      </c>
      <c r="DM133" s="77">
        <f t="shared" si="167"/>
        <v>717</v>
      </c>
      <c r="DN133" s="77">
        <f t="shared" si="168"/>
        <v>694</v>
      </c>
      <c r="DO133" s="77">
        <f t="shared" si="169"/>
        <v>671</v>
      </c>
      <c r="DP133" s="77">
        <f t="shared" si="170"/>
        <v>648</v>
      </c>
      <c r="DQ133" s="77">
        <f t="shared" si="171"/>
        <v>625</v>
      </c>
      <c r="DR133" s="77">
        <f t="shared" si="172"/>
        <v>602</v>
      </c>
      <c r="DS133" s="77">
        <f t="shared" si="173"/>
        <v>579</v>
      </c>
      <c r="DT133" s="77">
        <f t="shared" si="174"/>
        <v>556</v>
      </c>
      <c r="DU133" s="77">
        <f t="shared" si="175"/>
        <v>533</v>
      </c>
      <c r="DV133" s="77">
        <f t="shared" si="176"/>
        <v>510</v>
      </c>
      <c r="DW133" s="77">
        <f t="shared" si="177"/>
        <v>487</v>
      </c>
      <c r="DX133" s="77">
        <f t="shared" si="178"/>
        <v>464</v>
      </c>
      <c r="DY133" s="77">
        <f t="shared" si="179"/>
        <v>441</v>
      </c>
      <c r="DZ133" s="77">
        <f t="shared" si="180"/>
        <v>418</v>
      </c>
      <c r="EA133" s="77">
        <f t="shared" si="181"/>
        <v>395</v>
      </c>
      <c r="EB133" s="77">
        <f t="shared" si="182"/>
        <v>372</v>
      </c>
      <c r="EC133" s="77">
        <f t="shared" si="183"/>
        <v>349</v>
      </c>
      <c r="ED133" s="77">
        <f t="shared" si="184"/>
        <v>326</v>
      </c>
      <c r="EE133" s="77">
        <f t="shared" si="185"/>
        <v>303</v>
      </c>
      <c r="EF133" s="77">
        <f t="shared" si="186"/>
        <v>280</v>
      </c>
      <c r="EG133" s="77">
        <f t="shared" si="187"/>
        <v>257</v>
      </c>
      <c r="EH133" s="77">
        <f t="shared" si="188"/>
        <v>234</v>
      </c>
      <c r="EI133" s="77">
        <f t="shared" si="189"/>
        <v>211</v>
      </c>
      <c r="EJ133" s="77">
        <f t="shared" si="190"/>
        <v>188</v>
      </c>
      <c r="EK133" s="77">
        <f t="shared" si="191"/>
        <v>1200</v>
      </c>
      <c r="EL133" s="77">
        <f t="shared" si="192"/>
        <v>1200</v>
      </c>
      <c r="EM133" s="77">
        <f t="shared" si="193"/>
        <v>1200</v>
      </c>
      <c r="EN133" s="77">
        <f t="shared" si="194"/>
        <v>1200</v>
      </c>
      <c r="EO133" s="77">
        <f t="shared" si="195"/>
        <v>1200</v>
      </c>
      <c r="EP133" s="77">
        <f t="shared" si="196"/>
        <v>1177</v>
      </c>
      <c r="EQ133" s="77">
        <f t="shared" si="197"/>
        <v>1154</v>
      </c>
      <c r="ER133" s="77">
        <f t="shared" si="198"/>
        <v>1131</v>
      </c>
      <c r="ES133" s="77">
        <f t="shared" si="199"/>
        <v>1108</v>
      </c>
      <c r="ET133" s="77">
        <f t="shared" si="200"/>
        <v>1085</v>
      </c>
      <c r="EU133" s="77">
        <f t="shared" si="201"/>
        <v>1062</v>
      </c>
      <c r="EV133" s="77">
        <f t="shared" si="202"/>
        <v>1039</v>
      </c>
      <c r="EW133" s="77">
        <f t="shared" si="203"/>
        <v>1016</v>
      </c>
      <c r="EX133" s="77">
        <f t="shared" si="204"/>
        <v>993</v>
      </c>
      <c r="EY133" s="77">
        <f t="shared" si="205"/>
        <v>970</v>
      </c>
      <c r="EZ133" s="77">
        <f t="shared" si="206"/>
        <v>947</v>
      </c>
      <c r="FA133" s="77">
        <f t="shared" si="207"/>
        <v>924</v>
      </c>
      <c r="FB133" s="77">
        <f t="shared" si="208"/>
        <v>901</v>
      </c>
      <c r="FC133" s="77">
        <f t="shared" si="209"/>
        <v>878</v>
      </c>
      <c r="FD133" s="77">
        <f t="shared" si="210"/>
        <v>855</v>
      </c>
      <c r="FE133" s="77">
        <f t="shared" si="211"/>
        <v>832</v>
      </c>
      <c r="FF133" s="77">
        <f t="shared" si="212"/>
        <v>809</v>
      </c>
      <c r="FG133" s="77">
        <f t="shared" si="213"/>
        <v>786</v>
      </c>
      <c r="FH133" s="77">
        <f t="shared" si="214"/>
        <v>763</v>
      </c>
      <c r="FI133" s="77">
        <f t="shared" si="215"/>
        <v>740</v>
      </c>
      <c r="FJ133" s="77">
        <f t="shared" si="216"/>
        <v>717</v>
      </c>
      <c r="FK133" s="77">
        <f t="shared" si="217"/>
        <v>694</v>
      </c>
      <c r="FL133" s="77">
        <f t="shared" si="218"/>
        <v>671</v>
      </c>
      <c r="FM133" s="77">
        <f t="shared" si="219"/>
        <v>648</v>
      </c>
      <c r="FN133" s="77">
        <f t="shared" si="220"/>
        <v>625</v>
      </c>
      <c r="FO133" s="77">
        <f t="shared" si="221"/>
        <v>602</v>
      </c>
      <c r="FP133" s="77">
        <f t="shared" si="222"/>
        <v>579</v>
      </c>
      <c r="FQ133" s="77">
        <f t="shared" si="223"/>
        <v>556</v>
      </c>
      <c r="FR133" s="77">
        <f t="shared" si="224"/>
        <v>533</v>
      </c>
      <c r="FS133" s="77">
        <f t="shared" si="225"/>
        <v>510</v>
      </c>
      <c r="FT133" s="77">
        <f t="shared" si="226"/>
        <v>487</v>
      </c>
      <c r="FU133" s="77">
        <f t="shared" si="227"/>
        <v>464</v>
      </c>
      <c r="FV133" s="77">
        <f t="shared" si="228"/>
        <v>441</v>
      </c>
      <c r="FW133" s="77">
        <f t="shared" si="229"/>
        <v>418</v>
      </c>
      <c r="FX133" s="77">
        <f t="shared" si="230"/>
        <v>395</v>
      </c>
      <c r="FY133" s="77">
        <f t="shared" si="231"/>
        <v>372</v>
      </c>
      <c r="FZ133" s="77">
        <f t="shared" si="232"/>
        <v>349</v>
      </c>
      <c r="GA133" s="77">
        <f t="shared" si="233"/>
        <v>326</v>
      </c>
      <c r="GB133" s="77">
        <f t="shared" si="234"/>
        <v>303</v>
      </c>
      <c r="GC133" s="77">
        <f t="shared" si="235"/>
        <v>280</v>
      </c>
      <c r="GD133" s="77">
        <f t="shared" si="236"/>
        <v>257</v>
      </c>
      <c r="GE133" s="77">
        <f t="shared" si="237"/>
        <v>234</v>
      </c>
      <c r="GF133" s="77">
        <f t="shared" si="238"/>
        <v>211</v>
      </c>
      <c r="GG133" s="77">
        <f t="shared" si="239"/>
        <v>188</v>
      </c>
      <c r="GH133" s="77">
        <f t="shared" si="240"/>
        <v>165</v>
      </c>
      <c r="GI133" s="77">
        <f t="shared" si="241"/>
        <v>142</v>
      </c>
      <c r="GJ133" s="77">
        <f t="shared" si="242"/>
        <v>119</v>
      </c>
      <c r="GK133" s="77">
        <f t="shared" si="243"/>
        <v>96</v>
      </c>
      <c r="GL133" s="77">
        <f t="shared" si="244"/>
        <v>73</v>
      </c>
      <c r="GM133" s="77">
        <f t="shared" si="245"/>
        <v>50</v>
      </c>
      <c r="GN133" s="77">
        <f t="shared" si="246"/>
        <v>27</v>
      </c>
      <c r="GO133" s="77">
        <f t="shared" si="247"/>
        <v>27</v>
      </c>
      <c r="GP133" s="77">
        <f t="shared" si="248"/>
        <v>27</v>
      </c>
      <c r="GQ133" s="77">
        <f t="shared" si="249"/>
        <v>27</v>
      </c>
      <c r="GR133" s="77">
        <f t="shared" si="250"/>
        <v>27</v>
      </c>
      <c r="GS133" s="202"/>
      <c r="GY133" s="186">
        <v>43</v>
      </c>
      <c r="GZ133" s="481">
        <f>IF(COUNTIF($I45:$GR45,GZ$12)=0,0,HLOOKUP(GZ$12,$I45:$GR$87,$HO132,FALSE))</f>
        <v>0</v>
      </c>
      <c r="HA133" s="481">
        <f>IF(COUNTIF($I45:$GR45,HA$12)=0,0,HLOOKUP(HA$12,$I45:$GR$87,$HO132,FALSE))</f>
        <v>49</v>
      </c>
      <c r="HB133" s="481">
        <f>IF(COUNTIF($I45:$GR45,HB$12)=0,0,HLOOKUP(HB$12,$I45:$GR$87,$HO132,FALSE))</f>
        <v>108</v>
      </c>
      <c r="HC133" s="481">
        <f>IF(COUNTIF($I45:$GR45,HC$12)=0,0,HLOOKUP(HC$12,$I45:$GR$87,$HO132,FALSE))</f>
        <v>169</v>
      </c>
      <c r="HD133" s="481">
        <f>IF(COUNTIF($I45:$GR45,HD$12)=0,0,HLOOKUP(HD$12,$I45:$GR$87,$HO132,FALSE))</f>
        <v>0</v>
      </c>
      <c r="HE133" s="481">
        <f>IF(COUNTIF($I45:$GR45,HE$12)=0,0,HLOOKUP(HE$12,$I45:$GR$87,$HO132,FALSE))</f>
        <v>0</v>
      </c>
      <c r="HF133" s="481">
        <f>IF(COUNTIF($I45:$GR45,"X")=0,0,HLOOKUP("X",$I45:$GR$87,$HO132,FALSE))</f>
        <v>189</v>
      </c>
      <c r="HG133" s="381"/>
      <c r="HH133" s="186" t="s">
        <v>151</v>
      </c>
      <c r="HI133" s="481">
        <f>IF(GZ133=0,0,IF(AND(GZ133&lt;&gt;0,HA133=0),SUM(INDEX($I45:$GR45,1,GZ133):INDEX($I45:$GR45,1,$HF133)),SUM(INDEX($I45:$GR45,1,GZ133):INDEX($I45:$GR45,1,HA133))))</f>
        <v>0</v>
      </c>
      <c r="HJ133" s="481">
        <f>IF(HA133=0,0,IF(AND(HA133&lt;&gt;0,HB133=0),SUM(INDEX($I45:$GR45,1,HA133):INDEX($I45:$GR45,1,$HF133)),SUM(INDEX($I45:$GR45,1,HA133):INDEX($I45:$GR45,1,HB133))))</f>
        <v>1157</v>
      </c>
      <c r="HK133" s="481">
        <f>IF(HB133=0,0,IF(AND(HB133&lt;&gt;0,HC133=0),SUM(INDEX($I45:$GR45,1,HB133):INDEX($I45:$GR45,1,$HF133)),SUM(INDEX($I45:$GR45,1,HB133):INDEX($I45:$GR45,1,HC133))))</f>
        <v>1173</v>
      </c>
      <c r="HL133" s="481">
        <f>IF(HC133=0,0,IF(AND(HC133&lt;&gt;0,HD133=0),SUM(INDEX($I45:$GR45,1,HC133):INDEX($I45:$GR45,1,$HF133)),SUM(INDEX($I45:$GR45,1,HC133):INDEX($I45:$GR45,1,HD133))))</f>
        <v>322</v>
      </c>
      <c r="HM133" s="481">
        <f>IF(HD133=0,0,IF(AND(HD133&lt;&gt;0,HE133=0),SUM(INDEX($I45:$GR45,1,HD133):INDEX($I45:$GR45,1,$HF133)),SUM(INDEX($I45:$GR45,1,HD133):INDEX($I45:$GR45,1,HE133))))</f>
        <v>0</v>
      </c>
      <c r="HN133" s="481">
        <f>IF(HE133=0,0,IF(AND(HE133&lt;&gt;0,GZ133=0),SUM(INDEX($I45:$GR45,1,HE133):INDEX($I45:$GR45,1,$HF133)),SUM(INDEX($I45:$GR45,1,HE133):INDEX($I45:$GR45,1,GZ133))))</f>
        <v>0</v>
      </c>
      <c r="HO133" s="186">
        <v>42</v>
      </c>
      <c r="HP133" s="381"/>
      <c r="HQ133" s="521" t="s">
        <v>151</v>
      </c>
      <c r="HR133" s="435">
        <f>IF(AND(GZ133=0,HA133=0),0,IF(AND(GZ133=0,HA133&lt;&gt;0),COUNTIF(INDEX($I$3:$GR$79,$GY133,GZ133+1):INDEX($I$3:$GR$79,$GY133,HA133),"STK")+COUNTIF(INDEX($I$3:$GR$79,$GY133,GZ133+1):INDEX($I$3:$GR$79,$GY133,HA133),"SB"),IF(AND(GZ133&lt;&gt;0,HA133=0),COUNTIF(INDEX($I$3:$GR$79,$GY133,GZ133):INDEX($I$3:$GR$79,$GY133,HF133),"STK")+COUNTIF(INDEX($I$3:$GR$79,$GY133,GZ133):INDEX($I$3:$GR$79,$GY133,HF133),"SB"),COUNTIF(INDEX($I$3:$GR$79,$GY133,GZ133):INDEX($I$3:$GR$79,$GY133,HA133),"STK")+COUNTIF(INDEX($I$3:$GR$79,$GY133,GZ133):INDEX($I$3:$GR$79,$GY133,HA133),"SB"))))</f>
        <v>0</v>
      </c>
      <c r="HS133" s="405">
        <f>IF(AND(HA133=0,HB133=0),0,IF(AND(HA133=0,HB133&lt;&gt;0),COUNTIF(INDEX($I$3:$GR$79,$GY133,HA133+1):INDEX($I$3:$GR$79,$GY133,HB133),"STK")+COUNTIF(INDEX($I$3:$GR$79,$GY133,HA133+1):INDEX($I$3:$GR$79,$GY133,HB133),"SB"),IF(AND(HA133&lt;&gt;0,HB133=0),COUNTIF(INDEX($I$3:$GR$79,$GY133,HA133):INDEX($I$3:$GR$79,$GY133,HF133),"STK")+COUNTIF(INDEX($I$3:$GR$79,$GY133,HA133):INDEX($I$3:$GR$79,$GY133,HF133),"SB"),COUNTIF(INDEX($I$3:$GR$79,$GY133,HA133):INDEX($I$3:$GR$79,$GY133,HB133),"STK")+COUNTIF(INDEX($I$3:$GR$79,$GY133,HA133):INDEX($I$3:$GR$79,$GY133,HB133),"SB"))))</f>
        <v>0</v>
      </c>
      <c r="HT133" s="406">
        <f>IF(AND(HB133=0,HC133=0),0,IF(AND(HB133=0,HC133&lt;&gt;0),COUNTIF(INDEX($I$3:$GR$79,$GY133,HB133+1):INDEX($I$3:$GR$79,$GY133,HC133),"STK")+COUNTIF(INDEX($I$3:$GR$79,$GY133,HB133+1):INDEX($I$3:$GR$79,$GY133,HC133),"SB"),IF(AND(HB133&lt;&gt;0,HC133=0),COUNTIF(INDEX($I$3:$GR$79,$GY133,HB133):INDEX($I$3:$GR$79,$GY133,HF133),"STK")+COUNTIF(INDEX($I$3:$GR$79,$GY133,HB133):INDEX($I$3:$GR$79,$GY133,HF133),"SB"),COUNTIF(INDEX($I$3:$GR$79,$GY133,HB133):INDEX($I$3:$GR$79,$GY133,HC133),"STK")+COUNTIF(INDEX($I$3:$GR$79,$GY133,HB133):INDEX($I$3:$GR$79,$GY133,HC133),"SB"))))</f>
        <v>5</v>
      </c>
      <c r="HU133" s="405">
        <f>IF(AND(HC133=0,HD133=0),0,IF(AND(HC133=0,HD133&lt;&gt;0),COUNTIF(INDEX($I$3:$GR$79,$GY133,HC133+1):INDEX($I$3:$GR$79,$GY133,HD133),"STK")+COUNTIF(INDEX($I$3:$GR$79,$GY133,HC133+1):INDEX($I$3:$GR$79,$GY133,HD133),"SB"),IF(AND(HC133&lt;&gt;0,HD133=0),COUNTIF(INDEX($I$3:$GR$79,$GY133,HC133):INDEX($I$3:$GR$79,$GY133,HF133),"STK")+COUNTIF(INDEX($I$3:$GR$79,$GY133,HC133):INDEX($I$3:$GR$79,$GY133,HF133),"SB"),COUNTIF(INDEX($I$3:$GR$79,$GY133,HC133):INDEX($I$3:$GR$79,$GY133,HD133),"STK")+COUNTIF(INDEX($I$3:$GR$79,$GY133,HC133):INDEX($I$3:$GR$79,$GY133,HD133),"SB"))))</f>
        <v>0</v>
      </c>
      <c r="HV133" s="701">
        <f>IF(AND(HD133=0,HE133=0),0,IF(AND(HD133=0,HE133&lt;&gt;0),COUNTIF(INDEX($I$3:$GR$79,$GY133,HD133+1):INDEX($I$3:$GR$79,$GY133,HE133),"STK")+COUNTIF(INDEX($I$3:$GR$79,$GY133,HD133+1):INDEX($I$3:$GR$79,$GY133,HE133),"SB"),IF(AND(HD133&lt;&gt;0,HE133=0),COUNTIF(INDEX($I$3:$GR$79,$GY133,HD133):INDEX($I$3:$GR$79,$GY133,HF133),"STK")+COUNTIF(INDEX($I$3:$GR$79,$GY133,HD133):INDEX($I$3:$GR$79,$GY133,HF133),"SB"),COUNTIF(INDEX($I$3:$GR$79,$GY133,HD133):INDEX($I$3:$GR$79,$GY133,HE133),"STK")+COUNTIF(INDEX($I$3:$GR$79,$GY133,HD133):INDEX($I$3:$GR$79,$GY133,HE133),"SB"))))</f>
        <v>0</v>
      </c>
      <c r="HW133" s="405">
        <f>IF(AND(HE133=0,GZ133=0),0,IF(AND(HE133=0,GZ133&lt;&gt;0),COUNTIF(INDEX($I$3:$GR$79,$GY133,HE133+1):INDEX($I$3:$GR$79,$GY133,GZ133),"STK")+COUNTIF(INDEX($I$3:$GR$79,$GY133,HE133+1):INDEX($I$3:$GR$79,$GY133,GZ133),"SB"),IF(AND(HE133&lt;&gt;0,GZ133=0),COUNTIF(INDEX($I$3:$GR$79,$GY133,HE133):INDEX($I$3:$GR$79,$GY133,HF133),"STK")+COUNTIF(INDEX($I$3:$GR$79,$GY133,HE133):INDEX($I$3:$GR$79,$GY133,HF133),"SB"),COUNTIF(INDEX($I$3:$GR$79,$GY133,HE133):INDEX($I$3:$GR$79,$GY133,GZ133),"STK")+COUNTIF(INDEX($I$3:$GR$79,$GY133,HE133):INDEX($I$3:$GR$79,$GY133,GZ133),"SB"))))</f>
        <v>0</v>
      </c>
      <c r="HX133" s="382">
        <f t="shared" si="270"/>
        <v>5</v>
      </c>
      <c r="HY133" s="186" t="s">
        <v>151</v>
      </c>
      <c r="HZ133" s="481">
        <f t="shared" si="66"/>
        <v>0</v>
      </c>
      <c r="IA133" s="481">
        <f t="shared" si="67"/>
        <v>54</v>
      </c>
      <c r="IB133" s="481">
        <f t="shared" si="68"/>
        <v>51</v>
      </c>
      <c r="IC133" s="481">
        <f t="shared" si="69"/>
        <v>15</v>
      </c>
      <c r="ID133" s="481">
        <f t="shared" si="70"/>
        <v>0</v>
      </c>
      <c r="IE133" s="481">
        <f t="shared" si="71"/>
        <v>0</v>
      </c>
    </row>
    <row r="134" spans="5:239" x14ac:dyDescent="0.2">
      <c r="E134" s="58"/>
      <c r="F134" s="480"/>
      <c r="G134" s="1040"/>
      <c r="H134" s="207" t="s">
        <v>138</v>
      </c>
      <c r="I134" s="229"/>
      <c r="J134" s="230"/>
      <c r="K134" s="231"/>
      <c r="N134" s="180">
        <v>105</v>
      </c>
      <c r="O134" s="140"/>
      <c r="P134" s="123">
        <v>200</v>
      </c>
      <c r="Q134" s="12"/>
      <c r="R134" s="129" t="str">
        <f t="shared" si="72"/>
        <v>V10</v>
      </c>
      <c r="S134" s="467" t="s">
        <v>393</v>
      </c>
      <c r="T134" s="417">
        <f t="shared" si="251"/>
        <v>305</v>
      </c>
      <c r="U134" s="418">
        <v>304</v>
      </c>
      <c r="V134" s="77">
        <f t="shared" si="252"/>
        <v>305</v>
      </c>
      <c r="W134" s="77">
        <f t="shared" ref="W134" si="281">IF(LEFT(W32,1)="V",$S$101,IF(ISNUMBER(W32),V134-W32,V134))</f>
        <v>305</v>
      </c>
      <c r="X134" s="77">
        <f t="shared" si="74"/>
        <v>305</v>
      </c>
      <c r="Y134" s="77">
        <f t="shared" si="75"/>
        <v>305</v>
      </c>
      <c r="Z134" s="77">
        <f t="shared" si="76"/>
        <v>305</v>
      </c>
      <c r="AA134" s="77">
        <f t="shared" si="77"/>
        <v>305</v>
      </c>
      <c r="AB134" s="77">
        <f t="shared" si="78"/>
        <v>305</v>
      </c>
      <c r="AC134" s="77">
        <f t="shared" si="79"/>
        <v>305</v>
      </c>
      <c r="AD134" s="77">
        <f t="shared" si="80"/>
        <v>305</v>
      </c>
      <c r="AE134" s="77">
        <f t="shared" si="81"/>
        <v>280</v>
      </c>
      <c r="AF134" s="77">
        <f t="shared" si="82"/>
        <v>255</v>
      </c>
      <c r="AG134" s="77">
        <f t="shared" si="83"/>
        <v>230</v>
      </c>
      <c r="AH134" s="77">
        <f t="shared" si="84"/>
        <v>205</v>
      </c>
      <c r="AI134" s="77">
        <f t="shared" si="85"/>
        <v>180</v>
      </c>
      <c r="AJ134" s="77">
        <f t="shared" si="86"/>
        <v>155</v>
      </c>
      <c r="AK134" s="77">
        <f t="shared" si="87"/>
        <v>130</v>
      </c>
      <c r="AL134" s="77">
        <f t="shared" si="88"/>
        <v>105</v>
      </c>
      <c r="AM134" s="77">
        <f t="shared" si="89"/>
        <v>80</v>
      </c>
      <c r="AN134" s="77">
        <f t="shared" si="90"/>
        <v>55</v>
      </c>
      <c r="AO134" s="77">
        <f t="shared" si="91"/>
        <v>30</v>
      </c>
      <c r="AP134" s="77">
        <f t="shared" si="92"/>
        <v>7</v>
      </c>
      <c r="AQ134" s="77">
        <f t="shared" si="93"/>
        <v>1200</v>
      </c>
      <c r="AR134" s="77">
        <f t="shared" si="94"/>
        <v>1200</v>
      </c>
      <c r="AS134" s="77">
        <f t="shared" si="95"/>
        <v>1200</v>
      </c>
      <c r="AT134" s="77">
        <f t="shared" si="96"/>
        <v>1200</v>
      </c>
      <c r="AU134" s="77">
        <f t="shared" si="97"/>
        <v>1200</v>
      </c>
      <c r="AV134" s="77">
        <f t="shared" si="98"/>
        <v>1200</v>
      </c>
      <c r="AW134" s="77">
        <f t="shared" si="99"/>
        <v>1200</v>
      </c>
      <c r="AX134" s="77">
        <f t="shared" si="100"/>
        <v>1200</v>
      </c>
      <c r="AY134" s="77">
        <f t="shared" si="101"/>
        <v>1177</v>
      </c>
      <c r="AZ134" s="77">
        <f t="shared" si="102"/>
        <v>1154</v>
      </c>
      <c r="BA134" s="77">
        <f t="shared" si="103"/>
        <v>1131</v>
      </c>
      <c r="BB134" s="77">
        <f t="shared" si="104"/>
        <v>1108</v>
      </c>
      <c r="BC134" s="77">
        <f t="shared" si="105"/>
        <v>1085</v>
      </c>
      <c r="BD134" s="77">
        <f t="shared" si="106"/>
        <v>1062</v>
      </c>
      <c r="BE134" s="77">
        <f t="shared" si="107"/>
        <v>1039</v>
      </c>
      <c r="BF134" s="77">
        <f t="shared" si="108"/>
        <v>1016</v>
      </c>
      <c r="BG134" s="77">
        <f t="shared" si="109"/>
        <v>1015</v>
      </c>
      <c r="BH134" s="77">
        <f t="shared" si="110"/>
        <v>955</v>
      </c>
      <c r="BI134" s="77">
        <f t="shared" si="111"/>
        <v>895</v>
      </c>
      <c r="BJ134" s="77">
        <f t="shared" si="112"/>
        <v>835</v>
      </c>
      <c r="BK134" s="77">
        <f t="shared" si="113"/>
        <v>775</v>
      </c>
      <c r="BL134" s="77">
        <f t="shared" si="114"/>
        <v>774</v>
      </c>
      <c r="BM134" s="77">
        <f t="shared" si="115"/>
        <v>751</v>
      </c>
      <c r="BN134" s="77">
        <f t="shared" si="116"/>
        <v>728</v>
      </c>
      <c r="BO134" s="77">
        <f t="shared" si="117"/>
        <v>705</v>
      </c>
      <c r="BP134" s="77">
        <f t="shared" si="118"/>
        <v>682</v>
      </c>
      <c r="BQ134" s="77">
        <f t="shared" si="119"/>
        <v>659</v>
      </c>
      <c r="BR134" s="77">
        <f t="shared" si="120"/>
        <v>636</v>
      </c>
      <c r="BS134" s="77">
        <f t="shared" si="121"/>
        <v>613</v>
      </c>
      <c r="BT134" s="77">
        <f t="shared" si="122"/>
        <v>590</v>
      </c>
      <c r="BU134" s="77">
        <f t="shared" si="123"/>
        <v>567</v>
      </c>
      <c r="BV134" s="77">
        <f t="shared" si="124"/>
        <v>544</v>
      </c>
      <c r="BW134" s="77">
        <f t="shared" si="125"/>
        <v>521</v>
      </c>
      <c r="BX134" s="77">
        <f t="shared" si="126"/>
        <v>498</v>
      </c>
      <c r="BY134" s="77">
        <f t="shared" si="127"/>
        <v>475</v>
      </c>
      <c r="BZ134" s="77">
        <f t="shared" si="128"/>
        <v>452</v>
      </c>
      <c r="CA134" s="77">
        <f t="shared" si="129"/>
        <v>429</v>
      </c>
      <c r="CB134" s="77">
        <f t="shared" si="130"/>
        <v>406</v>
      </c>
      <c r="CC134" s="77">
        <f t="shared" si="131"/>
        <v>383</v>
      </c>
      <c r="CD134" s="77">
        <f t="shared" si="132"/>
        <v>360</v>
      </c>
      <c r="CE134" s="77">
        <f t="shared" si="133"/>
        <v>337</v>
      </c>
      <c r="CF134" s="77">
        <f t="shared" si="134"/>
        <v>314</v>
      </c>
      <c r="CG134" s="77">
        <f t="shared" si="135"/>
        <v>313</v>
      </c>
      <c r="CH134" s="77">
        <f t="shared" si="136"/>
        <v>253</v>
      </c>
      <c r="CI134" s="77">
        <f t="shared" si="137"/>
        <v>193</v>
      </c>
      <c r="CJ134" s="77">
        <f t="shared" si="138"/>
        <v>133</v>
      </c>
      <c r="CK134" s="77">
        <f t="shared" si="139"/>
        <v>73</v>
      </c>
      <c r="CL134" s="77">
        <f t="shared" si="140"/>
        <v>72</v>
      </c>
      <c r="CM134" s="77">
        <f t="shared" si="141"/>
        <v>49</v>
      </c>
      <c r="CN134" s="77">
        <f t="shared" si="142"/>
        <v>26</v>
      </c>
      <c r="CO134" s="77">
        <f t="shared" si="143"/>
        <v>26</v>
      </c>
      <c r="CP134" s="77">
        <f t="shared" si="144"/>
        <v>26</v>
      </c>
      <c r="CQ134" s="77">
        <f t="shared" si="145"/>
        <v>26</v>
      </c>
      <c r="CR134" s="77">
        <f t="shared" si="146"/>
        <v>26</v>
      </c>
      <c r="CS134" s="77">
        <f t="shared" si="147"/>
        <v>26</v>
      </c>
      <c r="CT134" s="77">
        <f t="shared" si="148"/>
        <v>26</v>
      </c>
      <c r="CU134" s="77">
        <f t="shared" si="149"/>
        <v>26</v>
      </c>
      <c r="CV134" s="77">
        <f t="shared" si="150"/>
        <v>1200</v>
      </c>
      <c r="CW134" s="77">
        <f t="shared" si="151"/>
        <v>1200</v>
      </c>
      <c r="CX134" s="77">
        <f t="shared" si="152"/>
        <v>1200</v>
      </c>
      <c r="CY134" s="77">
        <f t="shared" si="153"/>
        <v>1200</v>
      </c>
      <c r="CZ134" s="77">
        <f t="shared" si="154"/>
        <v>1200</v>
      </c>
      <c r="DA134" s="77">
        <f t="shared" si="155"/>
        <v>1200</v>
      </c>
      <c r="DB134" s="77">
        <f t="shared" si="156"/>
        <v>1200</v>
      </c>
      <c r="DC134" s="77">
        <f t="shared" si="157"/>
        <v>1200</v>
      </c>
      <c r="DD134" s="77">
        <f t="shared" si="158"/>
        <v>1200</v>
      </c>
      <c r="DE134" s="77">
        <f t="shared" si="159"/>
        <v>1200</v>
      </c>
      <c r="DF134" s="77">
        <f t="shared" si="160"/>
        <v>1200</v>
      </c>
      <c r="DG134" s="77">
        <f t="shared" si="161"/>
        <v>1184</v>
      </c>
      <c r="DH134" s="77">
        <f t="shared" si="162"/>
        <v>1168</v>
      </c>
      <c r="DI134" s="77">
        <f t="shared" si="163"/>
        <v>1152</v>
      </c>
      <c r="DJ134" s="77">
        <f t="shared" si="164"/>
        <v>1136</v>
      </c>
      <c r="DK134" s="77">
        <f t="shared" si="165"/>
        <v>1120</v>
      </c>
      <c r="DL134" s="77">
        <f t="shared" si="166"/>
        <v>1104</v>
      </c>
      <c r="DM134" s="77">
        <f t="shared" si="167"/>
        <v>1088</v>
      </c>
      <c r="DN134" s="77">
        <f t="shared" si="168"/>
        <v>1072</v>
      </c>
      <c r="DO134" s="77">
        <f t="shared" si="169"/>
        <v>1056</v>
      </c>
      <c r="DP134" s="77">
        <f t="shared" si="170"/>
        <v>1040</v>
      </c>
      <c r="DQ134" s="77">
        <f t="shared" si="171"/>
        <v>1024</v>
      </c>
      <c r="DR134" s="77">
        <f t="shared" si="172"/>
        <v>1008</v>
      </c>
      <c r="DS134" s="77">
        <f t="shared" si="173"/>
        <v>992</v>
      </c>
      <c r="DT134" s="77">
        <f t="shared" si="174"/>
        <v>976</v>
      </c>
      <c r="DU134" s="77">
        <f t="shared" si="175"/>
        <v>960</v>
      </c>
      <c r="DV134" s="77">
        <f t="shared" si="176"/>
        <v>944</v>
      </c>
      <c r="DW134" s="77">
        <f t="shared" si="177"/>
        <v>928</v>
      </c>
      <c r="DX134" s="77">
        <f t="shared" si="178"/>
        <v>912</v>
      </c>
      <c r="DY134" s="77">
        <f t="shared" si="179"/>
        <v>889</v>
      </c>
      <c r="DZ134" s="77">
        <f t="shared" si="180"/>
        <v>866</v>
      </c>
      <c r="EA134" s="77">
        <f t="shared" si="181"/>
        <v>843</v>
      </c>
      <c r="EB134" s="77">
        <f t="shared" si="182"/>
        <v>820</v>
      </c>
      <c r="EC134" s="77">
        <f t="shared" si="183"/>
        <v>797</v>
      </c>
      <c r="ED134" s="77">
        <f t="shared" si="184"/>
        <v>774</v>
      </c>
      <c r="EE134" s="77">
        <f t="shared" si="185"/>
        <v>751</v>
      </c>
      <c r="EF134" s="77">
        <f t="shared" si="186"/>
        <v>728</v>
      </c>
      <c r="EG134" s="77">
        <f t="shared" si="187"/>
        <v>705</v>
      </c>
      <c r="EH134" s="77">
        <f t="shared" si="188"/>
        <v>682</v>
      </c>
      <c r="EI134" s="77">
        <f t="shared" si="189"/>
        <v>659</v>
      </c>
      <c r="EJ134" s="77">
        <f t="shared" si="190"/>
        <v>636</v>
      </c>
      <c r="EK134" s="77">
        <f t="shared" si="191"/>
        <v>620</v>
      </c>
      <c r="EL134" s="77">
        <f t="shared" si="192"/>
        <v>604</v>
      </c>
      <c r="EM134" s="77">
        <f t="shared" si="193"/>
        <v>588</v>
      </c>
      <c r="EN134" s="77">
        <f t="shared" si="194"/>
        <v>572</v>
      </c>
      <c r="EO134" s="77">
        <f t="shared" si="195"/>
        <v>556</v>
      </c>
      <c r="EP134" s="77">
        <f t="shared" si="196"/>
        <v>540</v>
      </c>
      <c r="EQ134" s="77">
        <f t="shared" si="197"/>
        <v>524</v>
      </c>
      <c r="ER134" s="77">
        <f t="shared" si="198"/>
        <v>508</v>
      </c>
      <c r="ES134" s="77">
        <f t="shared" si="199"/>
        <v>492</v>
      </c>
      <c r="ET134" s="77">
        <f t="shared" si="200"/>
        <v>476</v>
      </c>
      <c r="EU134" s="77">
        <f t="shared" si="201"/>
        <v>460</v>
      </c>
      <c r="EV134" s="77">
        <f t="shared" si="202"/>
        <v>444</v>
      </c>
      <c r="EW134" s="77">
        <f t="shared" si="203"/>
        <v>428</v>
      </c>
      <c r="EX134" s="77">
        <f t="shared" si="204"/>
        <v>412</v>
      </c>
      <c r="EY134" s="77">
        <f t="shared" si="205"/>
        <v>396</v>
      </c>
      <c r="EZ134" s="77">
        <f t="shared" si="206"/>
        <v>380</v>
      </c>
      <c r="FA134" s="77">
        <f t="shared" si="207"/>
        <v>364</v>
      </c>
      <c r="FB134" s="77">
        <f t="shared" si="208"/>
        <v>348</v>
      </c>
      <c r="FC134" s="77">
        <f t="shared" si="209"/>
        <v>332</v>
      </c>
      <c r="FD134" s="77">
        <f t="shared" si="210"/>
        <v>316</v>
      </c>
      <c r="FE134" s="77">
        <f t="shared" si="211"/>
        <v>300</v>
      </c>
      <c r="FF134" s="77">
        <f t="shared" si="212"/>
        <v>284</v>
      </c>
      <c r="FG134" s="77">
        <f t="shared" si="213"/>
        <v>1200</v>
      </c>
      <c r="FH134" s="77">
        <f t="shared" si="214"/>
        <v>1200</v>
      </c>
      <c r="FI134" s="77">
        <f t="shared" si="215"/>
        <v>1200</v>
      </c>
      <c r="FJ134" s="77">
        <f t="shared" si="216"/>
        <v>1200</v>
      </c>
      <c r="FK134" s="77">
        <f t="shared" si="217"/>
        <v>1200</v>
      </c>
      <c r="FL134" s="77">
        <f t="shared" si="218"/>
        <v>1200</v>
      </c>
      <c r="FM134" s="77">
        <f t="shared" si="219"/>
        <v>1177</v>
      </c>
      <c r="FN134" s="77">
        <f t="shared" si="220"/>
        <v>1154</v>
      </c>
      <c r="FO134" s="77">
        <f t="shared" si="221"/>
        <v>1131</v>
      </c>
      <c r="FP134" s="77">
        <f t="shared" si="222"/>
        <v>1108</v>
      </c>
      <c r="FQ134" s="77">
        <f t="shared" si="223"/>
        <v>1085</v>
      </c>
      <c r="FR134" s="77">
        <f t="shared" si="224"/>
        <v>1062</v>
      </c>
      <c r="FS134" s="77">
        <f t="shared" si="225"/>
        <v>1039</v>
      </c>
      <c r="FT134" s="77">
        <f t="shared" si="226"/>
        <v>1016</v>
      </c>
      <c r="FU134" s="77">
        <f t="shared" si="227"/>
        <v>993</v>
      </c>
      <c r="FV134" s="77">
        <f t="shared" si="228"/>
        <v>970</v>
      </c>
      <c r="FW134" s="77">
        <f t="shared" si="229"/>
        <v>947</v>
      </c>
      <c r="FX134" s="77">
        <f t="shared" si="230"/>
        <v>924</v>
      </c>
      <c r="FY134" s="77">
        <f t="shared" si="231"/>
        <v>901</v>
      </c>
      <c r="FZ134" s="77">
        <f t="shared" si="232"/>
        <v>878</v>
      </c>
      <c r="GA134" s="77">
        <f t="shared" si="233"/>
        <v>855</v>
      </c>
      <c r="GB134" s="77">
        <f t="shared" si="234"/>
        <v>832</v>
      </c>
      <c r="GC134" s="77">
        <f t="shared" si="235"/>
        <v>809</v>
      </c>
      <c r="GD134" s="77">
        <f t="shared" si="236"/>
        <v>786</v>
      </c>
      <c r="GE134" s="77">
        <f t="shared" si="237"/>
        <v>763</v>
      </c>
      <c r="GF134" s="77">
        <f t="shared" si="238"/>
        <v>740</v>
      </c>
      <c r="GG134" s="77">
        <f t="shared" si="239"/>
        <v>717</v>
      </c>
      <c r="GH134" s="77">
        <f t="shared" si="240"/>
        <v>694</v>
      </c>
      <c r="GI134" s="77">
        <f t="shared" si="241"/>
        <v>671</v>
      </c>
      <c r="GJ134" s="77">
        <f t="shared" si="242"/>
        <v>648</v>
      </c>
      <c r="GK134" s="77">
        <f t="shared" si="243"/>
        <v>625</v>
      </c>
      <c r="GL134" s="77">
        <f t="shared" si="244"/>
        <v>602</v>
      </c>
      <c r="GM134" s="77">
        <f t="shared" si="245"/>
        <v>579</v>
      </c>
      <c r="GN134" s="77">
        <f t="shared" si="246"/>
        <v>556</v>
      </c>
      <c r="GO134" s="77">
        <f t="shared" si="247"/>
        <v>556</v>
      </c>
      <c r="GP134" s="77">
        <f t="shared" si="248"/>
        <v>556</v>
      </c>
      <c r="GQ134" s="77">
        <f t="shared" si="249"/>
        <v>556</v>
      </c>
      <c r="GR134" s="77">
        <f t="shared" si="250"/>
        <v>556</v>
      </c>
      <c r="GS134" s="202"/>
      <c r="GY134" s="186">
        <v>44</v>
      </c>
      <c r="GZ134" s="481">
        <f>IF(COUNTIF($I46:$GR46,GZ$12)=0,0,HLOOKUP(GZ$12,$I46:$GR$87,$HO133,FALSE))</f>
        <v>0</v>
      </c>
      <c r="HA134" s="481">
        <f>IF(COUNTIF($I46:$GR46,HA$12)=0,0,HLOOKUP(HA$12,$I46:$GR$87,$HO133,FALSE))</f>
        <v>0</v>
      </c>
      <c r="HB134" s="481">
        <f>IF(COUNTIF($I46:$GR46,HB$12)=0,0,HLOOKUP(HB$12,$I46:$GR$87,$HO133,FALSE))</f>
        <v>12</v>
      </c>
      <c r="HC134" s="481">
        <f>IF(COUNTIF($I46:$GR46,HC$12)=0,0,HLOOKUP(HC$12,$I46:$GR$87,$HO133,FALSE))</f>
        <v>68</v>
      </c>
      <c r="HD134" s="481">
        <f>IF(COUNTIF($I46:$GR46,HD$12)=0,0,HLOOKUP(HD$12,$I46:$GR$87,$HO133,FALSE))</f>
        <v>123</v>
      </c>
      <c r="HE134" s="481">
        <f>IF(COUNTIF($I46:$GR46,HE$12)=0,0,HLOOKUP(HE$12,$I46:$GR$87,$HO133,FALSE))</f>
        <v>177</v>
      </c>
      <c r="HF134" s="481">
        <f>IF(COUNTIF($I46:$GR46,"X")=0,0,HLOOKUP("X",$I46:$GR$87,$HO133,FALSE))</f>
        <v>189</v>
      </c>
      <c r="HG134" s="381"/>
      <c r="HH134" s="186" t="s">
        <v>152</v>
      </c>
      <c r="HI134" s="481">
        <f>IF(GZ134=0,0,IF(AND(GZ134&lt;&gt;0,HA134=0),SUM(INDEX($I46:$GR46,1,GZ134):INDEX($I46:$GR46,1,$HF134)),SUM(INDEX($I46:$GR46,1,GZ134):INDEX($I46:$GR46,1,HA134))))</f>
        <v>0</v>
      </c>
      <c r="HJ134" s="481">
        <f>IF(HA134=0,0,IF(AND(HA134&lt;&gt;0,HB134=0),SUM(INDEX($I46:$GR46,1,HA134):INDEX($I46:$GR46,1,$HF134)),SUM(INDEX($I46:$GR46,1,HA134):INDEX($I46:$GR46,1,HB134))))</f>
        <v>0</v>
      </c>
      <c r="HK134" s="481">
        <f>IF(HB134=0,0,IF(AND(HB134&lt;&gt;0,HC134=0),SUM(INDEX($I46:$GR46,1,HB134):INDEX($I46:$GR46,1,$HF134)),SUM(INDEX($I46:$GR46,1,HB134):INDEX($I46:$GR46,1,HC134))))</f>
        <v>1162</v>
      </c>
      <c r="HL134" s="481">
        <f>IF(HC134=0,0,IF(AND(HC134&lt;&gt;0,HD134=0),SUM(INDEX($I46:$GR46,1,HC134):INDEX($I46:$GR46,1,$HF134)),SUM(INDEX($I46:$GR46,1,HC134):INDEX($I46:$GR46,1,HD134))))</f>
        <v>1157</v>
      </c>
      <c r="HM134" s="481">
        <f>IF(HD134=0,0,IF(AND(HD134&lt;&gt;0,HE134=0),SUM(INDEX($I46:$GR46,1,HD134):INDEX($I46:$GR46,1,$HF134)),SUM(INDEX($I46:$GR46,1,HD134):INDEX($I46:$GR46,1,HE134))))</f>
        <v>1127</v>
      </c>
      <c r="HN134" s="481">
        <f>IF(HE134=0,0,IF(AND(HE134&lt;&gt;0,GZ134=0),SUM(INDEX($I46:$GR46,1,HE134):INDEX($I46:$GR46,1,$HF134)),SUM(INDEX($I46:$GR46,1,HE134):INDEX($I46:$GR46,1,GZ134))))</f>
        <v>115</v>
      </c>
      <c r="HO134" s="186">
        <v>41</v>
      </c>
      <c r="HP134" s="381"/>
      <c r="HQ134" s="521" t="s">
        <v>152</v>
      </c>
      <c r="HR134" s="435">
        <f>IF(AND(GZ134=0,HA134=0),0,IF(AND(GZ134=0,HA134&lt;&gt;0),COUNTIF(INDEX($I$3:$GR$79,$GY134,GZ134+1):INDEX($I$3:$GR$79,$GY134,HA134),"STK")+COUNTIF(INDEX($I$3:$GR$79,$GY134,GZ134+1):INDEX($I$3:$GR$79,$GY134,HA134),"SB"),IF(AND(GZ134&lt;&gt;0,HA134=0),COUNTIF(INDEX($I$3:$GR$79,$GY134,GZ134):INDEX($I$3:$GR$79,$GY134,HF134),"STK")+COUNTIF(INDEX($I$3:$GR$79,$GY134,GZ134):INDEX($I$3:$GR$79,$GY134,HF134),"SB"),COUNTIF(INDEX($I$3:$GR$79,$GY134,GZ134):INDEX($I$3:$GR$79,$GY134,HA134),"STK")+COUNTIF(INDEX($I$3:$GR$79,$GY134,GZ134):INDEX($I$3:$GR$79,$GY134,HA134),"SB"))))</f>
        <v>0</v>
      </c>
      <c r="HS134" s="405">
        <f>IF(AND(HA134=0,HB134=0),0,IF(AND(HA134=0,HB134&lt;&gt;0),COUNTIF(INDEX($I$3:$GR$79,$GY134,HA134+1):INDEX($I$3:$GR$79,$GY134,HB134),"STK")+COUNTIF(INDEX($I$3:$GR$79,$GY134,HA134+1):INDEX($I$3:$GR$79,$GY134,HB134),"SB"),IF(AND(HA134&lt;&gt;0,HB134=0),COUNTIF(INDEX($I$3:$GR$79,$GY134,HA134):INDEX($I$3:$GR$79,$GY134,HF134),"STK")+COUNTIF(INDEX($I$3:$GR$79,$GY134,HA134):INDEX($I$3:$GR$79,$GY134,HF134),"SB"),COUNTIF(INDEX($I$3:$GR$79,$GY134,HA134):INDEX($I$3:$GR$79,$GY134,HB134),"STK")+COUNTIF(INDEX($I$3:$GR$79,$GY134,HA134):INDEX($I$3:$GR$79,$GY134,HB134),"SB"))))</f>
        <v>0</v>
      </c>
      <c r="HT134" s="406">
        <f>IF(AND(HB134=0,HC134=0),0,IF(AND(HB134=0,HC134&lt;&gt;0),COUNTIF(INDEX($I$3:$GR$79,$GY134,HB134+1):INDEX($I$3:$GR$79,$GY134,HC134),"STK")+COUNTIF(INDEX($I$3:$GR$79,$GY134,HB134+1):INDEX($I$3:$GR$79,$GY134,HC134),"SB"),IF(AND(HB134&lt;&gt;0,HC134=0),COUNTIF(INDEX($I$3:$GR$79,$GY134,HB134):INDEX($I$3:$GR$79,$GY134,HF134),"STK")+COUNTIF(INDEX($I$3:$GR$79,$GY134,HB134):INDEX($I$3:$GR$79,$GY134,HF134),"SB"),COUNTIF(INDEX($I$3:$GR$79,$GY134,HB134):INDEX($I$3:$GR$79,$GY134,HC134),"STK")+COUNTIF(INDEX($I$3:$GR$79,$GY134,HB134):INDEX($I$3:$GR$79,$GY134,HC134),"SB"))))</f>
        <v>4</v>
      </c>
      <c r="HU134" s="405">
        <f>IF(AND(HC134=0,HD134=0),0,IF(AND(HC134=0,HD134&lt;&gt;0),COUNTIF(INDEX($I$3:$GR$79,$GY134,HC134+1):INDEX($I$3:$GR$79,$GY134,HD134),"STK")+COUNTIF(INDEX($I$3:$GR$79,$GY134,HC134+1):INDEX($I$3:$GR$79,$GY134,HD134),"SB"),IF(AND(HC134&lt;&gt;0,HD134=0),COUNTIF(INDEX($I$3:$GR$79,$GY134,HC134):INDEX($I$3:$GR$79,$GY134,HF134),"STK")+COUNTIF(INDEX($I$3:$GR$79,$GY134,HC134):INDEX($I$3:$GR$79,$GY134,HF134),"SB"),COUNTIF(INDEX($I$3:$GR$79,$GY134,HC134):INDEX($I$3:$GR$79,$GY134,HD134),"STK")+COUNTIF(INDEX($I$3:$GR$79,$GY134,HC134):INDEX($I$3:$GR$79,$GY134,HD134),"SB"))))</f>
        <v>0</v>
      </c>
      <c r="HV134" s="701">
        <f>IF(AND(HD134=0,HE134=0),0,IF(AND(HD134=0,HE134&lt;&gt;0),COUNTIF(INDEX($I$3:$GR$79,$GY134,HD134+1):INDEX($I$3:$GR$79,$GY134,HE134),"STK")+COUNTIF(INDEX($I$3:$GR$79,$GY134,HD134+1):INDEX($I$3:$GR$79,$GY134,HE134),"SB"),IF(AND(HD134&lt;&gt;0,HE134=0),COUNTIF(INDEX($I$3:$GR$79,$GY134,HD134):INDEX($I$3:$GR$79,$GY134,HF134),"STK")+COUNTIF(INDEX($I$3:$GR$79,$GY134,HD134):INDEX($I$3:$GR$79,$GY134,HF134),"SB"),COUNTIF(INDEX($I$3:$GR$79,$GY134,HD134):INDEX($I$3:$GR$79,$GY134,HE134),"STK")+COUNTIF(INDEX($I$3:$GR$79,$GY134,HD134):INDEX($I$3:$GR$79,$GY134,HE134),"SB"))))</f>
        <v>0</v>
      </c>
      <c r="HW134" s="405">
        <f>IF(AND(HE134=0,GZ134=0),0,IF(AND(HE134=0,GZ134&lt;&gt;0),COUNTIF(INDEX($I$3:$GR$79,$GY134,HE134+1):INDEX($I$3:$GR$79,$GY134,GZ134),"STK")+COUNTIF(INDEX($I$3:$GR$79,$GY134,HE134+1):INDEX($I$3:$GR$79,$GY134,GZ134),"SB"),IF(AND(HE134&lt;&gt;0,GZ134=0),COUNTIF(INDEX($I$3:$GR$79,$GY134,HE134):INDEX($I$3:$GR$79,$GY134,HF134),"STK")+COUNTIF(INDEX($I$3:$GR$79,$GY134,HE134):INDEX($I$3:$GR$79,$GY134,HF134),"SB"),COUNTIF(INDEX($I$3:$GR$79,$GY134,HE134):INDEX($I$3:$GR$79,$GY134,GZ134),"STK")+COUNTIF(INDEX($I$3:$GR$79,$GY134,HE134):INDEX($I$3:$GR$79,$GY134,GZ134),"SB"))))</f>
        <v>0</v>
      </c>
      <c r="HX134" s="382">
        <f t="shared" si="270"/>
        <v>4</v>
      </c>
      <c r="HY134" s="186" t="s">
        <v>152</v>
      </c>
      <c r="HZ134" s="481">
        <f t="shared" si="66"/>
        <v>0</v>
      </c>
      <c r="IA134" s="481">
        <f t="shared" si="67"/>
        <v>0</v>
      </c>
      <c r="IB134" s="481">
        <f t="shared" si="68"/>
        <v>47</v>
      </c>
      <c r="IC134" s="481">
        <f t="shared" si="69"/>
        <v>50</v>
      </c>
      <c r="ID134" s="481">
        <f t="shared" si="70"/>
        <v>49</v>
      </c>
      <c r="IE134" s="481">
        <f t="shared" si="71"/>
        <v>7</v>
      </c>
    </row>
    <row r="135" spans="5:239" x14ac:dyDescent="0.2">
      <c r="E135" s="58"/>
      <c r="F135" s="480"/>
      <c r="G135" s="1040"/>
      <c r="H135" s="207" t="s">
        <v>139</v>
      </c>
      <c r="I135" s="229"/>
      <c r="J135" s="230"/>
      <c r="K135" s="231"/>
      <c r="N135" s="180">
        <v>407</v>
      </c>
      <c r="O135" s="140"/>
      <c r="P135" s="123">
        <v>200</v>
      </c>
      <c r="Q135" s="12"/>
      <c r="R135" s="143" t="str">
        <f t="shared" si="72"/>
        <v>V10</v>
      </c>
      <c r="S135" s="467" t="s">
        <v>394</v>
      </c>
      <c r="T135" s="417">
        <f t="shared" si="251"/>
        <v>607</v>
      </c>
      <c r="U135" s="418">
        <v>609</v>
      </c>
      <c r="V135" s="77">
        <f t="shared" si="252"/>
        <v>607</v>
      </c>
      <c r="W135" s="77">
        <f t="shared" ref="W135" si="282">IF(LEFT(W33,1)="V",$S$101,IF(ISNUMBER(W33),V135-W33,V135))</f>
        <v>521</v>
      </c>
      <c r="X135" s="77">
        <f t="shared" si="74"/>
        <v>412</v>
      </c>
      <c r="Y135" s="77">
        <f t="shared" si="75"/>
        <v>380</v>
      </c>
      <c r="Z135" s="77">
        <f t="shared" si="76"/>
        <v>331</v>
      </c>
      <c r="AA135" s="77">
        <f t="shared" si="77"/>
        <v>306</v>
      </c>
      <c r="AB135" s="77">
        <f t="shared" si="78"/>
        <v>279</v>
      </c>
      <c r="AC135" s="77">
        <f t="shared" si="79"/>
        <v>276</v>
      </c>
      <c r="AD135" s="77">
        <f t="shared" si="80"/>
        <v>268</v>
      </c>
      <c r="AE135" s="77">
        <f t="shared" si="81"/>
        <v>245</v>
      </c>
      <c r="AF135" s="77">
        <f t="shared" si="82"/>
        <v>222</v>
      </c>
      <c r="AG135" s="77">
        <f t="shared" si="83"/>
        <v>199</v>
      </c>
      <c r="AH135" s="77">
        <f t="shared" si="84"/>
        <v>176</v>
      </c>
      <c r="AI135" s="77">
        <f t="shared" si="85"/>
        <v>153</v>
      </c>
      <c r="AJ135" s="77">
        <f t="shared" si="86"/>
        <v>130</v>
      </c>
      <c r="AK135" s="77">
        <f t="shared" si="87"/>
        <v>107</v>
      </c>
      <c r="AL135" s="77">
        <f t="shared" si="88"/>
        <v>84</v>
      </c>
      <c r="AM135" s="77">
        <f t="shared" si="89"/>
        <v>61</v>
      </c>
      <c r="AN135" s="77">
        <f t="shared" si="90"/>
        <v>38</v>
      </c>
      <c r="AO135" s="77">
        <f t="shared" si="91"/>
        <v>1200</v>
      </c>
      <c r="AP135" s="77">
        <f t="shared" si="92"/>
        <v>1200</v>
      </c>
      <c r="AQ135" s="77">
        <f t="shared" si="93"/>
        <v>1200</v>
      </c>
      <c r="AR135" s="77">
        <f t="shared" si="94"/>
        <v>1200</v>
      </c>
      <c r="AS135" s="77">
        <f t="shared" si="95"/>
        <v>1200</v>
      </c>
      <c r="AT135" s="77">
        <f t="shared" si="96"/>
        <v>1200</v>
      </c>
      <c r="AU135" s="77">
        <f t="shared" si="97"/>
        <v>1200</v>
      </c>
      <c r="AV135" s="77">
        <f t="shared" si="98"/>
        <v>1200</v>
      </c>
      <c r="AW135" s="77">
        <f t="shared" si="99"/>
        <v>1177</v>
      </c>
      <c r="AX135" s="77">
        <f t="shared" si="100"/>
        <v>1154</v>
      </c>
      <c r="AY135" s="77">
        <f t="shared" si="101"/>
        <v>1131</v>
      </c>
      <c r="AZ135" s="77">
        <f t="shared" si="102"/>
        <v>1108</v>
      </c>
      <c r="BA135" s="77">
        <f t="shared" si="103"/>
        <v>1085</v>
      </c>
      <c r="BB135" s="77">
        <f t="shared" si="104"/>
        <v>1062</v>
      </c>
      <c r="BC135" s="77">
        <f t="shared" si="105"/>
        <v>1039</v>
      </c>
      <c r="BD135" s="77">
        <f t="shared" si="106"/>
        <v>1016</v>
      </c>
      <c r="BE135" s="77">
        <f t="shared" si="107"/>
        <v>993</v>
      </c>
      <c r="BF135" s="77">
        <f t="shared" si="108"/>
        <v>970</v>
      </c>
      <c r="BG135" s="77">
        <f t="shared" si="109"/>
        <v>969</v>
      </c>
      <c r="BH135" s="77">
        <f t="shared" si="110"/>
        <v>909</v>
      </c>
      <c r="BI135" s="77">
        <f t="shared" si="111"/>
        <v>849</v>
      </c>
      <c r="BJ135" s="77">
        <f t="shared" si="112"/>
        <v>789</v>
      </c>
      <c r="BK135" s="77">
        <f t="shared" si="113"/>
        <v>729</v>
      </c>
      <c r="BL135" s="77">
        <f t="shared" si="114"/>
        <v>728</v>
      </c>
      <c r="BM135" s="77">
        <f t="shared" si="115"/>
        <v>705</v>
      </c>
      <c r="BN135" s="77">
        <f t="shared" si="116"/>
        <v>682</v>
      </c>
      <c r="BO135" s="77">
        <f t="shared" si="117"/>
        <v>659</v>
      </c>
      <c r="BP135" s="77">
        <f t="shared" si="118"/>
        <v>636</v>
      </c>
      <c r="BQ135" s="77">
        <f t="shared" si="119"/>
        <v>613</v>
      </c>
      <c r="BR135" s="77">
        <f t="shared" si="120"/>
        <v>590</v>
      </c>
      <c r="BS135" s="77">
        <f t="shared" si="121"/>
        <v>590</v>
      </c>
      <c r="BT135" s="77">
        <f t="shared" si="122"/>
        <v>590</v>
      </c>
      <c r="BU135" s="77">
        <f t="shared" si="123"/>
        <v>590</v>
      </c>
      <c r="BV135" s="77">
        <f t="shared" si="124"/>
        <v>567</v>
      </c>
      <c r="BW135" s="77">
        <f t="shared" si="125"/>
        <v>544</v>
      </c>
      <c r="BX135" s="77">
        <f t="shared" si="126"/>
        <v>521</v>
      </c>
      <c r="BY135" s="77">
        <f t="shared" si="127"/>
        <v>498</v>
      </c>
      <c r="BZ135" s="77">
        <f t="shared" si="128"/>
        <v>475</v>
      </c>
      <c r="CA135" s="77">
        <f t="shared" si="129"/>
        <v>452</v>
      </c>
      <c r="CB135" s="77">
        <f t="shared" si="130"/>
        <v>429</v>
      </c>
      <c r="CC135" s="77">
        <f t="shared" si="131"/>
        <v>406</v>
      </c>
      <c r="CD135" s="77">
        <f t="shared" si="132"/>
        <v>383</v>
      </c>
      <c r="CE135" s="77">
        <f t="shared" si="133"/>
        <v>360</v>
      </c>
      <c r="CF135" s="77">
        <f t="shared" si="134"/>
        <v>337</v>
      </c>
      <c r="CG135" s="77">
        <f t="shared" si="135"/>
        <v>336</v>
      </c>
      <c r="CH135" s="77">
        <f t="shared" si="136"/>
        <v>276</v>
      </c>
      <c r="CI135" s="77">
        <f t="shared" si="137"/>
        <v>216</v>
      </c>
      <c r="CJ135" s="77">
        <f t="shared" si="138"/>
        <v>156</v>
      </c>
      <c r="CK135" s="77">
        <f t="shared" si="139"/>
        <v>96</v>
      </c>
      <c r="CL135" s="77">
        <f t="shared" si="140"/>
        <v>95</v>
      </c>
      <c r="CM135" s="77">
        <f t="shared" si="141"/>
        <v>72</v>
      </c>
      <c r="CN135" s="77">
        <f t="shared" si="142"/>
        <v>49</v>
      </c>
      <c r="CO135" s="77">
        <f t="shared" si="143"/>
        <v>49</v>
      </c>
      <c r="CP135" s="77">
        <f t="shared" si="144"/>
        <v>49</v>
      </c>
      <c r="CQ135" s="77">
        <f t="shared" si="145"/>
        <v>49</v>
      </c>
      <c r="CR135" s="77">
        <f t="shared" si="146"/>
        <v>49</v>
      </c>
      <c r="CS135" s="77">
        <f t="shared" si="147"/>
        <v>49</v>
      </c>
      <c r="CT135" s="77">
        <f t="shared" si="148"/>
        <v>49</v>
      </c>
      <c r="CU135" s="77">
        <f t="shared" si="149"/>
        <v>49</v>
      </c>
      <c r="CV135" s="77">
        <f t="shared" si="150"/>
        <v>1200</v>
      </c>
      <c r="CW135" s="77">
        <f t="shared" si="151"/>
        <v>1200</v>
      </c>
      <c r="CX135" s="77">
        <f t="shared" si="152"/>
        <v>1200</v>
      </c>
      <c r="CY135" s="77">
        <f t="shared" si="153"/>
        <v>1200</v>
      </c>
      <c r="CZ135" s="77">
        <f t="shared" si="154"/>
        <v>1200</v>
      </c>
      <c r="DA135" s="77">
        <f t="shared" si="155"/>
        <v>1200</v>
      </c>
      <c r="DB135" s="77">
        <f t="shared" si="156"/>
        <v>1200</v>
      </c>
      <c r="DC135" s="77">
        <f t="shared" si="157"/>
        <v>1200</v>
      </c>
      <c r="DD135" s="77">
        <f t="shared" si="158"/>
        <v>1200</v>
      </c>
      <c r="DE135" s="77">
        <f t="shared" si="159"/>
        <v>1200</v>
      </c>
      <c r="DF135" s="77">
        <f t="shared" si="160"/>
        <v>1200</v>
      </c>
      <c r="DG135" s="77">
        <f t="shared" si="161"/>
        <v>1184</v>
      </c>
      <c r="DH135" s="77">
        <f t="shared" si="162"/>
        <v>1168</v>
      </c>
      <c r="DI135" s="77">
        <f t="shared" si="163"/>
        <v>1152</v>
      </c>
      <c r="DJ135" s="77">
        <f t="shared" si="164"/>
        <v>1136</v>
      </c>
      <c r="DK135" s="77">
        <f t="shared" si="165"/>
        <v>1120</v>
      </c>
      <c r="DL135" s="77">
        <f t="shared" si="166"/>
        <v>1104</v>
      </c>
      <c r="DM135" s="77">
        <f t="shared" si="167"/>
        <v>1088</v>
      </c>
      <c r="DN135" s="77">
        <f t="shared" si="168"/>
        <v>1072</v>
      </c>
      <c r="DO135" s="77">
        <f t="shared" si="169"/>
        <v>1056</v>
      </c>
      <c r="DP135" s="77">
        <f t="shared" si="170"/>
        <v>1040</v>
      </c>
      <c r="DQ135" s="77">
        <f t="shared" si="171"/>
        <v>1024</v>
      </c>
      <c r="DR135" s="77">
        <f t="shared" si="172"/>
        <v>1008</v>
      </c>
      <c r="DS135" s="77">
        <f t="shared" si="173"/>
        <v>992</v>
      </c>
      <c r="DT135" s="77">
        <f t="shared" si="174"/>
        <v>976</v>
      </c>
      <c r="DU135" s="77">
        <f t="shared" si="175"/>
        <v>960</v>
      </c>
      <c r="DV135" s="77">
        <f t="shared" si="176"/>
        <v>944</v>
      </c>
      <c r="DW135" s="77">
        <f t="shared" si="177"/>
        <v>928</v>
      </c>
      <c r="DX135" s="77">
        <f t="shared" si="178"/>
        <v>912</v>
      </c>
      <c r="DY135" s="77">
        <f t="shared" si="179"/>
        <v>889</v>
      </c>
      <c r="DZ135" s="77">
        <f t="shared" si="180"/>
        <v>866</v>
      </c>
      <c r="EA135" s="77">
        <f t="shared" si="181"/>
        <v>843</v>
      </c>
      <c r="EB135" s="77">
        <f t="shared" si="182"/>
        <v>820</v>
      </c>
      <c r="EC135" s="77">
        <f t="shared" si="183"/>
        <v>797</v>
      </c>
      <c r="ED135" s="77">
        <f t="shared" si="184"/>
        <v>774</v>
      </c>
      <c r="EE135" s="77">
        <f t="shared" si="185"/>
        <v>751</v>
      </c>
      <c r="EF135" s="77">
        <f t="shared" si="186"/>
        <v>728</v>
      </c>
      <c r="EG135" s="77">
        <f t="shared" si="187"/>
        <v>705</v>
      </c>
      <c r="EH135" s="77">
        <f t="shared" si="188"/>
        <v>682</v>
      </c>
      <c r="EI135" s="77">
        <f t="shared" si="189"/>
        <v>659</v>
      </c>
      <c r="EJ135" s="77">
        <f t="shared" si="190"/>
        <v>636</v>
      </c>
      <c r="EK135" s="77">
        <f t="shared" si="191"/>
        <v>620</v>
      </c>
      <c r="EL135" s="77">
        <f t="shared" si="192"/>
        <v>604</v>
      </c>
      <c r="EM135" s="77">
        <f t="shared" si="193"/>
        <v>588</v>
      </c>
      <c r="EN135" s="77">
        <f t="shared" si="194"/>
        <v>572</v>
      </c>
      <c r="EO135" s="77">
        <f t="shared" si="195"/>
        <v>556</v>
      </c>
      <c r="EP135" s="77">
        <f t="shared" si="196"/>
        <v>540</v>
      </c>
      <c r="EQ135" s="77">
        <f t="shared" si="197"/>
        <v>524</v>
      </c>
      <c r="ER135" s="77">
        <f t="shared" si="198"/>
        <v>508</v>
      </c>
      <c r="ES135" s="77">
        <f t="shared" si="199"/>
        <v>492</v>
      </c>
      <c r="ET135" s="77">
        <f t="shared" si="200"/>
        <v>476</v>
      </c>
      <c r="EU135" s="77">
        <f t="shared" si="201"/>
        <v>460</v>
      </c>
      <c r="EV135" s="77">
        <f t="shared" si="202"/>
        <v>444</v>
      </c>
      <c r="EW135" s="77">
        <f t="shared" si="203"/>
        <v>428</v>
      </c>
      <c r="EX135" s="77">
        <f t="shared" si="204"/>
        <v>412</v>
      </c>
      <c r="EY135" s="77">
        <f t="shared" si="205"/>
        <v>396</v>
      </c>
      <c r="EZ135" s="77">
        <f t="shared" si="206"/>
        <v>380</v>
      </c>
      <c r="FA135" s="77">
        <f t="shared" si="207"/>
        <v>364</v>
      </c>
      <c r="FB135" s="77">
        <f t="shared" si="208"/>
        <v>348</v>
      </c>
      <c r="FC135" s="77">
        <f t="shared" si="209"/>
        <v>332</v>
      </c>
      <c r="FD135" s="77">
        <f t="shared" si="210"/>
        <v>316</v>
      </c>
      <c r="FE135" s="77">
        <f t="shared" si="211"/>
        <v>1200</v>
      </c>
      <c r="FF135" s="77">
        <f t="shared" si="212"/>
        <v>1200</v>
      </c>
      <c r="FG135" s="77">
        <f t="shared" si="213"/>
        <v>1200</v>
      </c>
      <c r="FH135" s="77">
        <f t="shared" si="214"/>
        <v>1200</v>
      </c>
      <c r="FI135" s="77">
        <f t="shared" si="215"/>
        <v>1200</v>
      </c>
      <c r="FJ135" s="77">
        <f t="shared" si="216"/>
        <v>1200</v>
      </c>
      <c r="FK135" s="77">
        <f t="shared" si="217"/>
        <v>1177</v>
      </c>
      <c r="FL135" s="77">
        <f t="shared" si="218"/>
        <v>1154</v>
      </c>
      <c r="FM135" s="77">
        <f t="shared" si="219"/>
        <v>1131</v>
      </c>
      <c r="FN135" s="77">
        <f t="shared" si="220"/>
        <v>1108</v>
      </c>
      <c r="FO135" s="77">
        <f t="shared" si="221"/>
        <v>1085</v>
      </c>
      <c r="FP135" s="77">
        <f t="shared" si="222"/>
        <v>1062</v>
      </c>
      <c r="FQ135" s="77">
        <f t="shared" si="223"/>
        <v>1039</v>
      </c>
      <c r="FR135" s="77">
        <f t="shared" si="224"/>
        <v>1016</v>
      </c>
      <c r="FS135" s="77">
        <f t="shared" si="225"/>
        <v>993</v>
      </c>
      <c r="FT135" s="77">
        <f t="shared" si="226"/>
        <v>970</v>
      </c>
      <c r="FU135" s="77">
        <f t="shared" si="227"/>
        <v>947</v>
      </c>
      <c r="FV135" s="77">
        <f t="shared" si="228"/>
        <v>924</v>
      </c>
      <c r="FW135" s="77">
        <f t="shared" si="229"/>
        <v>901</v>
      </c>
      <c r="FX135" s="77">
        <f t="shared" si="230"/>
        <v>878</v>
      </c>
      <c r="FY135" s="77">
        <f t="shared" si="231"/>
        <v>855</v>
      </c>
      <c r="FZ135" s="77">
        <f t="shared" si="232"/>
        <v>832</v>
      </c>
      <c r="GA135" s="77">
        <f t="shared" si="233"/>
        <v>809</v>
      </c>
      <c r="GB135" s="77">
        <f t="shared" si="234"/>
        <v>786</v>
      </c>
      <c r="GC135" s="77">
        <f t="shared" si="235"/>
        <v>763</v>
      </c>
      <c r="GD135" s="77">
        <f t="shared" si="236"/>
        <v>740</v>
      </c>
      <c r="GE135" s="77">
        <f t="shared" si="237"/>
        <v>717</v>
      </c>
      <c r="GF135" s="77">
        <f t="shared" si="238"/>
        <v>694</v>
      </c>
      <c r="GG135" s="77">
        <f t="shared" si="239"/>
        <v>671</v>
      </c>
      <c r="GH135" s="77">
        <f t="shared" si="240"/>
        <v>648</v>
      </c>
      <c r="GI135" s="77">
        <f t="shared" si="241"/>
        <v>625</v>
      </c>
      <c r="GJ135" s="77">
        <f t="shared" si="242"/>
        <v>602</v>
      </c>
      <c r="GK135" s="77">
        <f t="shared" si="243"/>
        <v>579</v>
      </c>
      <c r="GL135" s="77">
        <f t="shared" si="244"/>
        <v>556</v>
      </c>
      <c r="GM135" s="77">
        <f t="shared" si="245"/>
        <v>533</v>
      </c>
      <c r="GN135" s="77">
        <f t="shared" si="246"/>
        <v>510</v>
      </c>
      <c r="GO135" s="77">
        <f t="shared" si="247"/>
        <v>510</v>
      </c>
      <c r="GP135" s="77">
        <f t="shared" si="248"/>
        <v>510</v>
      </c>
      <c r="GQ135" s="77">
        <f t="shared" si="249"/>
        <v>510</v>
      </c>
      <c r="GR135" s="77">
        <f t="shared" si="250"/>
        <v>510</v>
      </c>
      <c r="GS135" s="202"/>
      <c r="GY135" s="186">
        <v>45</v>
      </c>
      <c r="GZ135" s="481">
        <f>IF(COUNTIF($I47:$GR47,GZ$12)=0,0,HLOOKUP(GZ$12,$I47:$GR$87,$HO134,FALSE))</f>
        <v>4</v>
      </c>
      <c r="HA135" s="481">
        <f>IF(COUNTIF($I47:$GR47,HA$12)=0,0,HLOOKUP(HA$12,$I47:$GR$87,$HO134,FALSE))</f>
        <v>48</v>
      </c>
      <c r="HB135" s="481">
        <f>IF(COUNTIF($I47:$GR47,HB$12)=0,0,HLOOKUP(HB$12,$I47:$GR$87,$HO134,FALSE))</f>
        <v>99</v>
      </c>
      <c r="HC135" s="481">
        <f>IF(COUNTIF($I47:$GR47,HC$12)=0,0,HLOOKUP(HC$12,$I47:$GR$87,$HO134,FALSE))</f>
        <v>157</v>
      </c>
      <c r="HD135" s="481">
        <f>IF(COUNTIF($I47:$GR47,HD$12)=0,0,HLOOKUP(HD$12,$I47:$GR$87,$HO134,FALSE))</f>
        <v>0</v>
      </c>
      <c r="HE135" s="481">
        <f>IF(COUNTIF($I47:$GR47,HE$12)=0,0,HLOOKUP(HE$12,$I47:$GR$87,$HO134,FALSE))</f>
        <v>0</v>
      </c>
      <c r="HF135" s="481">
        <f>IF(COUNTIF($I47:$GR47,"X")=0,0,HLOOKUP("X",$I47:$GR$87,$HO134,FALSE))</f>
        <v>189</v>
      </c>
      <c r="HG135" s="381"/>
      <c r="HH135" s="186" t="s">
        <v>153</v>
      </c>
      <c r="HI135" s="481">
        <f>IF(GZ135=0,0,IF(AND(GZ135&lt;&gt;0,HA135=0),SUM(INDEX($I47:$GR47,1,GZ135):INDEX($I47:$GR47,1,$HF135)),SUM(INDEX($I47:$GR47,1,GZ135):INDEX($I47:$GR47,1,HA135))))</f>
        <v>1175</v>
      </c>
      <c r="HJ135" s="481">
        <f>IF(HA135=0,0,IF(AND(HA135&lt;&gt;0,HB135=0),SUM(INDEX($I47:$GR47,1,HA135):INDEX($I47:$GR47,1,$HF135)),SUM(INDEX($I47:$GR47,1,HA135):INDEX($I47:$GR47,1,HB135))))</f>
        <v>1169</v>
      </c>
      <c r="HK135" s="481">
        <f>IF(HB135=0,0,IF(AND(HB135&lt;&gt;0,HC135=0),SUM(INDEX($I47:$GR47,1,HB135):INDEX($I47:$GR47,1,$HF135)),SUM(INDEX($I47:$GR47,1,HB135):INDEX($I47:$GR47,1,HC135))))</f>
        <v>1185</v>
      </c>
      <c r="HL135" s="481">
        <f>IF(HC135=0,0,IF(AND(HC135&lt;&gt;0,HD135=0),SUM(INDEX($I47:$GR47,1,HC135):INDEX($I47:$GR47,1,$HF135)),SUM(INDEX($I47:$GR47,1,HC135):INDEX($I47:$GR47,1,HD135))))</f>
        <v>598</v>
      </c>
      <c r="HM135" s="481">
        <f>IF(HD135=0,0,IF(AND(HD135&lt;&gt;0,HE135=0),SUM(INDEX($I47:$GR47,1,HD135):INDEX($I47:$GR47,1,$HF135)),SUM(INDEX($I47:$GR47,1,HD135):INDEX($I47:$GR47,1,HE135))))</f>
        <v>0</v>
      </c>
      <c r="HN135" s="481">
        <f>IF(HE135=0,0,IF(AND(HE135&lt;&gt;0,GZ135=0),SUM(INDEX($I47:$GR47,1,HE135):INDEX($I47:$GR47,1,$HF135)),SUM(INDEX($I47:$GR47,1,HE135):INDEX($I47:$GR47,1,GZ135))))</f>
        <v>0</v>
      </c>
      <c r="HO135" s="186">
        <v>40</v>
      </c>
      <c r="HP135" s="381"/>
      <c r="HQ135" s="521" t="s">
        <v>153</v>
      </c>
      <c r="HR135" s="435">
        <f>IF(AND(GZ135=0,HA135=0),0,IF(AND(GZ135=0,HA135&lt;&gt;0),COUNTIF(INDEX($I$3:$GR$79,$GY135,GZ135+1):INDEX($I$3:$GR$79,$GY135,HA135),"STK")+COUNTIF(INDEX($I$3:$GR$79,$GY135,GZ135+1):INDEX($I$3:$GR$79,$GY135,HA135),"SB"),IF(AND(GZ135&lt;&gt;0,HA135=0),COUNTIF(INDEX($I$3:$GR$79,$GY135,GZ135):INDEX($I$3:$GR$79,$GY135,HF135),"STK")+COUNTIF(INDEX($I$3:$GR$79,$GY135,GZ135):INDEX($I$3:$GR$79,$GY135,HF135),"SB"),COUNTIF(INDEX($I$3:$GR$79,$GY135,GZ135):INDEX($I$3:$GR$79,$GY135,HA135),"STK")+COUNTIF(INDEX($I$3:$GR$79,$GY135,GZ135):INDEX($I$3:$GR$79,$GY135,HA135),"SB"))))</f>
        <v>0</v>
      </c>
      <c r="HS135" s="405">
        <f>IF(AND(HA135=0,HB135=0),0,IF(AND(HA135=0,HB135&lt;&gt;0),COUNTIF(INDEX($I$3:$GR$79,$GY135,HA135+1):INDEX($I$3:$GR$79,$GY135,HB135),"STK")+COUNTIF(INDEX($I$3:$GR$79,$GY135,HA135+1):INDEX($I$3:$GR$79,$GY135,HB135),"SB"),IF(AND(HA135&lt;&gt;0,HB135=0),COUNTIF(INDEX($I$3:$GR$79,$GY135,HA135):INDEX($I$3:$GR$79,$GY135,HF135),"STK")+COUNTIF(INDEX($I$3:$GR$79,$GY135,HA135):INDEX($I$3:$GR$79,$GY135,HF135),"SB"),COUNTIF(INDEX($I$3:$GR$79,$GY135,HA135):INDEX($I$3:$GR$79,$GY135,HB135),"STK")+COUNTIF(INDEX($I$3:$GR$79,$GY135,HA135):INDEX($I$3:$GR$79,$GY135,HB135),"SB"))))</f>
        <v>0</v>
      </c>
      <c r="HT135" s="406">
        <f>IF(AND(HB135=0,HC135=0),0,IF(AND(HB135=0,HC135&lt;&gt;0),COUNTIF(INDEX($I$3:$GR$79,$GY135,HB135+1):INDEX($I$3:$GR$79,$GY135,HC135),"STK")+COUNTIF(INDEX($I$3:$GR$79,$GY135,HB135+1):INDEX($I$3:$GR$79,$GY135,HC135),"SB"),IF(AND(HB135&lt;&gt;0,HC135=0),COUNTIF(INDEX($I$3:$GR$79,$GY135,HB135):INDEX($I$3:$GR$79,$GY135,HF135),"STK")+COUNTIF(INDEX($I$3:$GR$79,$GY135,HB135):INDEX($I$3:$GR$79,$GY135,HF135),"SB"),COUNTIF(INDEX($I$3:$GR$79,$GY135,HB135):INDEX($I$3:$GR$79,$GY135,HC135),"STK")+COUNTIF(INDEX($I$3:$GR$79,$GY135,HB135):INDEX($I$3:$GR$79,$GY135,HC135),"SB"))))</f>
        <v>0</v>
      </c>
      <c r="HU135" s="405">
        <f>IF(AND(HC135=0,HD135=0),0,IF(AND(HC135=0,HD135&lt;&gt;0),COUNTIF(INDEX($I$3:$GR$79,$GY135,HC135+1):INDEX($I$3:$GR$79,$GY135,HD135),"STK")+COUNTIF(INDEX($I$3:$GR$79,$GY135,HC135+1):INDEX($I$3:$GR$79,$GY135,HD135),"SB"),IF(AND(HC135&lt;&gt;0,HD135=0),COUNTIF(INDEX($I$3:$GR$79,$GY135,HC135):INDEX($I$3:$GR$79,$GY135,HF135),"STK")+COUNTIF(INDEX($I$3:$GR$79,$GY135,HC135):INDEX($I$3:$GR$79,$GY135,HF135),"SB"),COUNTIF(INDEX($I$3:$GR$79,$GY135,HC135):INDEX($I$3:$GR$79,$GY135,HD135),"STK")+COUNTIF(INDEX($I$3:$GR$79,$GY135,HC135):INDEX($I$3:$GR$79,$GY135,HD135),"SB"))))</f>
        <v>0</v>
      </c>
      <c r="HV135" s="701">
        <f>IF(AND(HD135=0,HE135=0),0,IF(AND(HD135=0,HE135&lt;&gt;0),COUNTIF(INDEX($I$3:$GR$79,$GY135,HD135+1):INDEX($I$3:$GR$79,$GY135,HE135),"STK")+COUNTIF(INDEX($I$3:$GR$79,$GY135,HD135+1):INDEX($I$3:$GR$79,$GY135,HE135),"SB"),IF(AND(HD135&lt;&gt;0,HE135=0),COUNTIF(INDEX($I$3:$GR$79,$GY135,HD135):INDEX($I$3:$GR$79,$GY135,HF135),"STK")+COUNTIF(INDEX($I$3:$GR$79,$GY135,HD135):INDEX($I$3:$GR$79,$GY135,HF135),"SB"),COUNTIF(INDEX($I$3:$GR$79,$GY135,HD135):INDEX($I$3:$GR$79,$GY135,HE135),"STK")+COUNTIF(INDEX($I$3:$GR$79,$GY135,HD135):INDEX($I$3:$GR$79,$GY135,HE135),"SB"))))</f>
        <v>0</v>
      </c>
      <c r="HW135" s="405">
        <f>IF(AND(HE135=0,GZ135=0),0,IF(AND(HE135=0,GZ135&lt;&gt;0),COUNTIF(INDEX($I$3:$GR$79,$GY135,HE135+1):INDEX($I$3:$GR$79,$GY135,GZ135),"STK")+COUNTIF(INDEX($I$3:$GR$79,$GY135,HE135+1):INDEX($I$3:$GR$79,$GY135,GZ135),"SB"),IF(AND(HE135&lt;&gt;0,GZ135=0),COUNTIF(INDEX($I$3:$GR$79,$GY135,HE135):INDEX($I$3:$GR$79,$GY135,HF135),"STK")+COUNTIF(INDEX($I$3:$GR$79,$GY135,HE135):INDEX($I$3:$GR$79,$GY135,HF135),"SB"),COUNTIF(INDEX($I$3:$GR$79,$GY135,HE135):INDEX($I$3:$GR$79,$GY135,GZ135),"STK")+COUNTIF(INDEX($I$3:$GR$79,$GY135,HE135):INDEX($I$3:$GR$79,$GY135,GZ135),"SB"))))</f>
        <v>0</v>
      </c>
      <c r="HX135" s="382">
        <f t="shared" si="270"/>
        <v>0</v>
      </c>
      <c r="HY135" s="186" t="s">
        <v>153</v>
      </c>
      <c r="HZ135" s="481">
        <f t="shared" si="66"/>
        <v>39</v>
      </c>
      <c r="IA135" s="481">
        <f t="shared" si="67"/>
        <v>46</v>
      </c>
      <c r="IB135" s="481">
        <f t="shared" si="68"/>
        <v>53</v>
      </c>
      <c r="IC135" s="481">
        <f t="shared" si="69"/>
        <v>27</v>
      </c>
      <c r="ID135" s="481">
        <f t="shared" si="70"/>
        <v>0</v>
      </c>
      <c r="IE135" s="481">
        <f t="shared" si="71"/>
        <v>0</v>
      </c>
    </row>
    <row r="136" spans="5:239" x14ac:dyDescent="0.2">
      <c r="E136" s="58"/>
      <c r="F136" s="480"/>
      <c r="G136" s="1040"/>
      <c r="H136" s="207" t="s">
        <v>140</v>
      </c>
      <c r="I136" s="229"/>
      <c r="J136" s="230"/>
      <c r="K136" s="231"/>
      <c r="N136" s="180">
        <v>580</v>
      </c>
      <c r="O136" s="140"/>
      <c r="P136" s="145">
        <v>200</v>
      </c>
      <c r="Q136" s="12"/>
      <c r="R136" s="141" t="str">
        <f t="shared" si="72"/>
        <v>V10</v>
      </c>
      <c r="S136" s="467" t="s">
        <v>395</v>
      </c>
      <c r="T136" s="417">
        <f t="shared" si="251"/>
        <v>780</v>
      </c>
      <c r="U136" s="418">
        <v>877</v>
      </c>
      <c r="V136" s="77">
        <f t="shared" si="252"/>
        <v>780</v>
      </c>
      <c r="W136" s="77">
        <f t="shared" ref="W136" si="283">IF(LEFT(W34,1)="V",$S$101,IF(ISNUMBER(W34),V136-W34,V136))</f>
        <v>747</v>
      </c>
      <c r="X136" s="77">
        <f t="shared" si="74"/>
        <v>738</v>
      </c>
      <c r="Y136" s="77">
        <f t="shared" si="75"/>
        <v>726</v>
      </c>
      <c r="Z136" s="77">
        <f t="shared" si="76"/>
        <v>698</v>
      </c>
      <c r="AA136" s="77">
        <f t="shared" si="77"/>
        <v>606</v>
      </c>
      <c r="AB136" s="77">
        <f t="shared" si="78"/>
        <v>531</v>
      </c>
      <c r="AC136" s="77">
        <f t="shared" si="79"/>
        <v>528</v>
      </c>
      <c r="AD136" s="77">
        <f t="shared" si="80"/>
        <v>501</v>
      </c>
      <c r="AE136" s="77">
        <f t="shared" si="81"/>
        <v>478</v>
      </c>
      <c r="AF136" s="77">
        <f t="shared" si="82"/>
        <v>462</v>
      </c>
      <c r="AG136" s="77">
        <f t="shared" si="83"/>
        <v>446</v>
      </c>
      <c r="AH136" s="77">
        <f t="shared" si="84"/>
        <v>430</v>
      </c>
      <c r="AI136" s="77">
        <f t="shared" si="85"/>
        <v>414</v>
      </c>
      <c r="AJ136" s="77">
        <f t="shared" si="86"/>
        <v>398</v>
      </c>
      <c r="AK136" s="77">
        <f t="shared" si="87"/>
        <v>382</v>
      </c>
      <c r="AL136" s="77">
        <f t="shared" si="88"/>
        <v>366</v>
      </c>
      <c r="AM136" s="77">
        <f t="shared" si="89"/>
        <v>350</v>
      </c>
      <c r="AN136" s="77">
        <f t="shared" si="90"/>
        <v>334</v>
      </c>
      <c r="AO136" s="77">
        <f t="shared" si="91"/>
        <v>318</v>
      </c>
      <c r="AP136" s="77">
        <f t="shared" si="92"/>
        <v>302</v>
      </c>
      <c r="AQ136" s="77">
        <f t="shared" si="93"/>
        <v>286</v>
      </c>
      <c r="AR136" s="77">
        <f t="shared" si="94"/>
        <v>270</v>
      </c>
      <c r="AS136" s="77">
        <f t="shared" si="95"/>
        <v>254</v>
      </c>
      <c r="AT136" s="77">
        <f t="shared" si="96"/>
        <v>238</v>
      </c>
      <c r="AU136" s="77">
        <f t="shared" si="97"/>
        <v>222</v>
      </c>
      <c r="AV136" s="77">
        <f t="shared" si="98"/>
        <v>206</v>
      </c>
      <c r="AW136" s="77">
        <f t="shared" si="99"/>
        <v>206</v>
      </c>
      <c r="AX136" s="77">
        <f t="shared" si="100"/>
        <v>206</v>
      </c>
      <c r="AY136" s="77">
        <f t="shared" si="101"/>
        <v>190</v>
      </c>
      <c r="AZ136" s="77">
        <f t="shared" si="102"/>
        <v>174</v>
      </c>
      <c r="BA136" s="77">
        <f t="shared" si="103"/>
        <v>158</v>
      </c>
      <c r="BB136" s="77">
        <f t="shared" si="104"/>
        <v>142</v>
      </c>
      <c r="BC136" s="77">
        <f t="shared" si="105"/>
        <v>126</v>
      </c>
      <c r="BD136" s="77">
        <f t="shared" si="106"/>
        <v>1200</v>
      </c>
      <c r="BE136" s="77">
        <f t="shared" si="107"/>
        <v>1200</v>
      </c>
      <c r="BF136" s="77">
        <f t="shared" si="108"/>
        <v>1200</v>
      </c>
      <c r="BG136" s="77">
        <f t="shared" si="109"/>
        <v>1200</v>
      </c>
      <c r="BH136" s="77">
        <f t="shared" si="110"/>
        <v>1200</v>
      </c>
      <c r="BI136" s="77">
        <f t="shared" si="111"/>
        <v>1200</v>
      </c>
      <c r="BJ136" s="77">
        <f t="shared" si="112"/>
        <v>1177</v>
      </c>
      <c r="BK136" s="77">
        <f t="shared" si="113"/>
        <v>1154</v>
      </c>
      <c r="BL136" s="77">
        <f t="shared" si="114"/>
        <v>1131</v>
      </c>
      <c r="BM136" s="77">
        <f t="shared" si="115"/>
        <v>1200</v>
      </c>
      <c r="BN136" s="77">
        <f t="shared" si="116"/>
        <v>1200</v>
      </c>
      <c r="BO136" s="77">
        <f t="shared" si="117"/>
        <v>1200</v>
      </c>
      <c r="BP136" s="77">
        <f t="shared" si="118"/>
        <v>1200</v>
      </c>
      <c r="BQ136" s="77">
        <f t="shared" si="119"/>
        <v>1200</v>
      </c>
      <c r="BR136" s="77">
        <f t="shared" si="120"/>
        <v>1200</v>
      </c>
      <c r="BS136" s="77">
        <f t="shared" si="121"/>
        <v>1200</v>
      </c>
      <c r="BT136" s="77">
        <f t="shared" si="122"/>
        <v>1200</v>
      </c>
      <c r="BU136" s="77">
        <f t="shared" si="123"/>
        <v>1200</v>
      </c>
      <c r="BV136" s="77">
        <f t="shared" si="124"/>
        <v>1200</v>
      </c>
      <c r="BW136" s="77">
        <f t="shared" si="125"/>
        <v>1200</v>
      </c>
      <c r="BX136" s="77">
        <f t="shared" si="126"/>
        <v>1200</v>
      </c>
      <c r="BY136" s="77">
        <f t="shared" si="127"/>
        <v>1184</v>
      </c>
      <c r="BZ136" s="77">
        <f t="shared" si="128"/>
        <v>1168</v>
      </c>
      <c r="CA136" s="77">
        <f t="shared" si="129"/>
        <v>1152</v>
      </c>
      <c r="CB136" s="77">
        <f t="shared" si="130"/>
        <v>1136</v>
      </c>
      <c r="CC136" s="77">
        <f t="shared" si="131"/>
        <v>1120</v>
      </c>
      <c r="CD136" s="77">
        <f t="shared" si="132"/>
        <v>1104</v>
      </c>
      <c r="CE136" s="77">
        <f t="shared" si="133"/>
        <v>1088</v>
      </c>
      <c r="CF136" s="77">
        <f t="shared" si="134"/>
        <v>1072</v>
      </c>
      <c r="CG136" s="77">
        <f t="shared" si="135"/>
        <v>1056</v>
      </c>
      <c r="CH136" s="77">
        <f t="shared" si="136"/>
        <v>1040</v>
      </c>
      <c r="CI136" s="77">
        <f t="shared" si="137"/>
        <v>1024</v>
      </c>
      <c r="CJ136" s="77">
        <f t="shared" si="138"/>
        <v>1008</v>
      </c>
      <c r="CK136" s="77">
        <f t="shared" si="139"/>
        <v>992</v>
      </c>
      <c r="CL136" s="77">
        <f t="shared" si="140"/>
        <v>969</v>
      </c>
      <c r="CM136" s="77">
        <f t="shared" si="141"/>
        <v>946</v>
      </c>
      <c r="CN136" s="77">
        <f t="shared" si="142"/>
        <v>923</v>
      </c>
      <c r="CO136" s="77">
        <f t="shared" si="143"/>
        <v>900</v>
      </c>
      <c r="CP136" s="77">
        <f t="shared" si="144"/>
        <v>877</v>
      </c>
      <c r="CQ136" s="77">
        <f t="shared" si="145"/>
        <v>854</v>
      </c>
      <c r="CR136" s="77">
        <f t="shared" si="146"/>
        <v>831</v>
      </c>
      <c r="CS136" s="77">
        <f t="shared" si="147"/>
        <v>808</v>
      </c>
      <c r="CT136" s="77">
        <f t="shared" si="148"/>
        <v>785</v>
      </c>
      <c r="CU136" s="77">
        <f t="shared" si="149"/>
        <v>762</v>
      </c>
      <c r="CV136" s="77">
        <f t="shared" si="150"/>
        <v>739</v>
      </c>
      <c r="CW136" s="77">
        <f t="shared" si="151"/>
        <v>738</v>
      </c>
      <c r="CX136" s="77">
        <f t="shared" si="152"/>
        <v>678</v>
      </c>
      <c r="CY136" s="77">
        <f t="shared" si="153"/>
        <v>618</v>
      </c>
      <c r="CZ136" s="77">
        <f t="shared" si="154"/>
        <v>558</v>
      </c>
      <c r="DA136" s="77">
        <f t="shared" si="155"/>
        <v>498</v>
      </c>
      <c r="DB136" s="77">
        <f t="shared" si="156"/>
        <v>497</v>
      </c>
      <c r="DC136" s="77">
        <f t="shared" si="157"/>
        <v>474</v>
      </c>
      <c r="DD136" s="77">
        <f t="shared" si="158"/>
        <v>451</v>
      </c>
      <c r="DE136" s="77">
        <f t="shared" si="159"/>
        <v>428</v>
      </c>
      <c r="DF136" s="77">
        <f t="shared" si="160"/>
        <v>405</v>
      </c>
      <c r="DG136" s="77">
        <f t="shared" si="161"/>
        <v>382</v>
      </c>
      <c r="DH136" s="77">
        <f t="shared" si="162"/>
        <v>359</v>
      </c>
      <c r="DI136" s="77">
        <f t="shared" si="163"/>
        <v>336</v>
      </c>
      <c r="DJ136" s="77">
        <f t="shared" si="164"/>
        <v>313</v>
      </c>
      <c r="DK136" s="77">
        <f t="shared" si="165"/>
        <v>290</v>
      </c>
      <c r="DL136" s="77">
        <f t="shared" si="166"/>
        <v>267</v>
      </c>
      <c r="DM136" s="77">
        <f t="shared" si="167"/>
        <v>244</v>
      </c>
      <c r="DN136" s="77">
        <f t="shared" si="168"/>
        <v>226</v>
      </c>
      <c r="DO136" s="77">
        <f t="shared" si="169"/>
        <v>1200</v>
      </c>
      <c r="DP136" s="77">
        <f t="shared" si="170"/>
        <v>1200</v>
      </c>
      <c r="DQ136" s="77">
        <f t="shared" si="171"/>
        <v>1200</v>
      </c>
      <c r="DR136" s="77">
        <f t="shared" si="172"/>
        <v>1200</v>
      </c>
      <c r="DS136" s="77">
        <f t="shared" si="173"/>
        <v>1200</v>
      </c>
      <c r="DT136" s="77">
        <f t="shared" si="174"/>
        <v>1177</v>
      </c>
      <c r="DU136" s="77">
        <f t="shared" si="175"/>
        <v>1154</v>
      </c>
      <c r="DV136" s="77">
        <f t="shared" si="176"/>
        <v>1131</v>
      </c>
      <c r="DW136" s="77">
        <f t="shared" si="177"/>
        <v>1108</v>
      </c>
      <c r="DX136" s="77">
        <f t="shared" si="178"/>
        <v>1085</v>
      </c>
      <c r="DY136" s="77">
        <f t="shared" si="179"/>
        <v>1069</v>
      </c>
      <c r="DZ136" s="77">
        <f t="shared" si="180"/>
        <v>1053</v>
      </c>
      <c r="EA136" s="77">
        <f t="shared" si="181"/>
        <v>1037</v>
      </c>
      <c r="EB136" s="77">
        <f t="shared" si="182"/>
        <v>1021</v>
      </c>
      <c r="EC136" s="77">
        <f t="shared" si="183"/>
        <v>1005</v>
      </c>
      <c r="ED136" s="77">
        <f t="shared" si="184"/>
        <v>989</v>
      </c>
      <c r="EE136" s="77">
        <f t="shared" si="185"/>
        <v>973</v>
      </c>
      <c r="EF136" s="77">
        <f t="shared" si="186"/>
        <v>957</v>
      </c>
      <c r="EG136" s="77">
        <f t="shared" si="187"/>
        <v>941</v>
      </c>
      <c r="EH136" s="77">
        <f t="shared" si="188"/>
        <v>925</v>
      </c>
      <c r="EI136" s="77">
        <f t="shared" si="189"/>
        <v>909</v>
      </c>
      <c r="EJ136" s="77">
        <f t="shared" si="190"/>
        <v>893</v>
      </c>
      <c r="EK136" s="77">
        <f t="shared" si="191"/>
        <v>870</v>
      </c>
      <c r="EL136" s="77">
        <f t="shared" si="192"/>
        <v>847</v>
      </c>
      <c r="EM136" s="77">
        <f t="shared" si="193"/>
        <v>824</v>
      </c>
      <c r="EN136" s="77">
        <f t="shared" si="194"/>
        <v>801</v>
      </c>
      <c r="EO136" s="77">
        <f t="shared" si="195"/>
        <v>778</v>
      </c>
      <c r="EP136" s="77">
        <f t="shared" si="196"/>
        <v>755</v>
      </c>
      <c r="EQ136" s="77">
        <f t="shared" si="197"/>
        <v>732</v>
      </c>
      <c r="ER136" s="77">
        <f t="shared" si="198"/>
        <v>709</v>
      </c>
      <c r="ES136" s="77">
        <f t="shared" si="199"/>
        <v>686</v>
      </c>
      <c r="ET136" s="77">
        <f t="shared" si="200"/>
        <v>663</v>
      </c>
      <c r="EU136" s="77">
        <f t="shared" si="201"/>
        <v>640</v>
      </c>
      <c r="EV136" s="77">
        <f t="shared" si="202"/>
        <v>617</v>
      </c>
      <c r="EW136" s="77">
        <f t="shared" si="203"/>
        <v>594</v>
      </c>
      <c r="EX136" s="77">
        <f t="shared" si="204"/>
        <v>571</v>
      </c>
      <c r="EY136" s="77">
        <f t="shared" si="205"/>
        <v>548</v>
      </c>
      <c r="EZ136" s="77">
        <f t="shared" si="206"/>
        <v>525</v>
      </c>
      <c r="FA136" s="77">
        <f t="shared" si="207"/>
        <v>502</v>
      </c>
      <c r="FB136" s="77">
        <f t="shared" si="208"/>
        <v>479</v>
      </c>
      <c r="FC136" s="77">
        <f t="shared" si="209"/>
        <v>456</v>
      </c>
      <c r="FD136" s="77">
        <f t="shared" si="210"/>
        <v>433</v>
      </c>
      <c r="FE136" s="77">
        <f t="shared" si="211"/>
        <v>410</v>
      </c>
      <c r="FF136" s="77">
        <f t="shared" si="212"/>
        <v>387</v>
      </c>
      <c r="FG136" s="77">
        <f t="shared" si="213"/>
        <v>364</v>
      </c>
      <c r="FH136" s="77">
        <f t="shared" si="214"/>
        <v>341</v>
      </c>
      <c r="FI136" s="77">
        <f t="shared" si="215"/>
        <v>318</v>
      </c>
      <c r="FJ136" s="77">
        <f t="shared" si="216"/>
        <v>295</v>
      </c>
      <c r="FK136" s="77">
        <f t="shared" si="217"/>
        <v>272</v>
      </c>
      <c r="FL136" s="77">
        <f t="shared" si="218"/>
        <v>249</v>
      </c>
      <c r="FM136" s="77">
        <f t="shared" si="219"/>
        <v>226</v>
      </c>
      <c r="FN136" s="77">
        <f t="shared" si="220"/>
        <v>203</v>
      </c>
      <c r="FO136" s="77">
        <f t="shared" si="221"/>
        <v>180</v>
      </c>
      <c r="FP136" s="77">
        <f t="shared" si="222"/>
        <v>157</v>
      </c>
      <c r="FQ136" s="77">
        <f t="shared" si="223"/>
        <v>134</v>
      </c>
      <c r="FR136" s="77">
        <f t="shared" si="224"/>
        <v>111</v>
      </c>
      <c r="FS136" s="77">
        <f t="shared" si="225"/>
        <v>88</v>
      </c>
      <c r="FT136" s="77">
        <f t="shared" si="226"/>
        <v>65</v>
      </c>
      <c r="FU136" s="77">
        <f t="shared" si="227"/>
        <v>42</v>
      </c>
      <c r="FV136" s="77">
        <f t="shared" si="228"/>
        <v>19</v>
      </c>
      <c r="FW136" s="77">
        <f t="shared" si="229"/>
        <v>4</v>
      </c>
      <c r="FX136" s="77">
        <f t="shared" si="230"/>
        <v>1200</v>
      </c>
      <c r="FY136" s="77">
        <f t="shared" si="231"/>
        <v>1200</v>
      </c>
      <c r="FZ136" s="77">
        <f t="shared" si="232"/>
        <v>1200</v>
      </c>
      <c r="GA136" s="77">
        <f t="shared" si="233"/>
        <v>1200</v>
      </c>
      <c r="GB136" s="77">
        <f t="shared" si="234"/>
        <v>1200</v>
      </c>
      <c r="GC136" s="77">
        <f t="shared" si="235"/>
        <v>1200</v>
      </c>
      <c r="GD136" s="77">
        <f t="shared" si="236"/>
        <v>1177</v>
      </c>
      <c r="GE136" s="77">
        <f t="shared" si="237"/>
        <v>1154</v>
      </c>
      <c r="GF136" s="77">
        <f t="shared" si="238"/>
        <v>1131</v>
      </c>
      <c r="GG136" s="77">
        <f t="shared" si="239"/>
        <v>1108</v>
      </c>
      <c r="GH136" s="77">
        <f t="shared" si="240"/>
        <v>1085</v>
      </c>
      <c r="GI136" s="77">
        <f t="shared" si="241"/>
        <v>1062</v>
      </c>
      <c r="GJ136" s="77">
        <f t="shared" si="242"/>
        <v>1039</v>
      </c>
      <c r="GK136" s="77">
        <f t="shared" si="243"/>
        <v>1016</v>
      </c>
      <c r="GL136" s="77">
        <f t="shared" si="244"/>
        <v>993</v>
      </c>
      <c r="GM136" s="77">
        <f t="shared" si="245"/>
        <v>970</v>
      </c>
      <c r="GN136" s="77">
        <f t="shared" si="246"/>
        <v>947</v>
      </c>
      <c r="GO136" s="77">
        <f t="shared" si="247"/>
        <v>947</v>
      </c>
      <c r="GP136" s="77">
        <f t="shared" si="248"/>
        <v>947</v>
      </c>
      <c r="GQ136" s="77">
        <f t="shared" si="249"/>
        <v>947</v>
      </c>
      <c r="GR136" s="77">
        <f t="shared" si="250"/>
        <v>947</v>
      </c>
      <c r="GS136" s="202"/>
      <c r="GY136" s="186">
        <v>46</v>
      </c>
      <c r="GZ136" s="481">
        <f>IF(COUNTIF($I48:$GR48,GZ$12)=0,0,HLOOKUP(GZ$12,$I48:$GR$87,$HO135,FALSE))</f>
        <v>0</v>
      </c>
      <c r="HA136" s="481">
        <f>IF(COUNTIF($I48:$GR48,HA$12)=0,0,HLOOKUP(HA$12,$I48:$GR$87,$HO135,FALSE))</f>
        <v>0</v>
      </c>
      <c r="HB136" s="481">
        <f>IF(COUNTIF($I48:$GR48,HB$12)=0,0,HLOOKUP(HB$12,$I48:$GR$87,$HO135,FALSE))</f>
        <v>0</v>
      </c>
      <c r="HC136" s="481">
        <f>IF(COUNTIF($I48:$GR48,HC$12)=0,0,HLOOKUP(HC$12,$I48:$GR$87,$HO135,FALSE))</f>
        <v>0</v>
      </c>
      <c r="HD136" s="481">
        <f>IF(COUNTIF($I48:$GR48,HD$12)=0,0,HLOOKUP(HD$12,$I48:$GR$87,$HO135,FALSE))</f>
        <v>0</v>
      </c>
      <c r="HE136" s="481">
        <f>IF(COUNTIF($I48:$GR48,HE$12)=0,0,HLOOKUP(HE$12,$I48:$GR$87,$HO135,FALSE))</f>
        <v>0</v>
      </c>
      <c r="HF136" s="481">
        <f>IF(COUNTIF($I48:$GR48,"X")=0,0,HLOOKUP("X",$I48:$GR$87,$HO135,FALSE))</f>
        <v>2</v>
      </c>
      <c r="HG136" s="381"/>
      <c r="HH136" s="186" t="s">
        <v>154</v>
      </c>
      <c r="HI136" s="481">
        <f>IF(GZ136=0,0,IF(AND(GZ136&lt;&gt;0,HA136=0),SUM(INDEX($I48:$GR48,1,GZ136):INDEX($I48:$GR48,1,$HF136)),SUM(INDEX($I48:$GR48,1,GZ136):INDEX($I48:$GR48,1,HA136))))</f>
        <v>0</v>
      </c>
      <c r="HJ136" s="481">
        <f>IF(HA136=0,0,IF(AND(HA136&lt;&gt;0,HB136=0),SUM(INDEX($I48:$GR48,1,HA136):INDEX($I48:$GR48,1,$HF136)),SUM(INDEX($I48:$GR48,1,HA136):INDEX($I48:$GR48,1,HB136))))</f>
        <v>0</v>
      </c>
      <c r="HK136" s="481">
        <f>IF(HB136=0,0,IF(AND(HB136&lt;&gt;0,HC136=0),SUM(INDEX($I48:$GR48,1,HB136):INDEX($I48:$GR48,1,$HF136)),SUM(INDEX($I48:$GR48,1,HB136):INDEX($I48:$GR48,1,HC136))))</f>
        <v>0</v>
      </c>
      <c r="HL136" s="481">
        <f>IF(HC136=0,0,IF(AND(HC136&lt;&gt;0,HD136=0),SUM(INDEX($I48:$GR48,1,HC136):INDEX($I48:$GR48,1,$HF136)),SUM(INDEX($I48:$GR48,1,HC136):INDEX($I48:$GR48,1,HD136))))</f>
        <v>0</v>
      </c>
      <c r="HM136" s="481">
        <f>IF(HD136=0,0,IF(AND(HD136&lt;&gt;0,HE136=0),SUM(INDEX($I48:$GR48,1,HD136):INDEX($I48:$GR48,1,$HF136)),SUM(INDEX($I48:$GR48,1,HD136):INDEX($I48:$GR48,1,HE136))))</f>
        <v>0</v>
      </c>
      <c r="HN136" s="481">
        <f>IF(HE136=0,0,IF(AND(HE136&lt;&gt;0,GZ136=0),SUM(INDEX($I48:$GR48,1,HE136):INDEX($I48:$GR48,1,$HF136)),SUM(INDEX($I48:$GR48,1,HE136):INDEX($I48:$GR48,1,GZ136))))</f>
        <v>0</v>
      </c>
      <c r="HO136" s="186">
        <v>39</v>
      </c>
      <c r="HP136" s="381"/>
      <c r="HQ136" s="521" t="s">
        <v>154</v>
      </c>
      <c r="HR136" s="435">
        <f>IF(AND(GZ136=0,HA136=0),0,IF(AND(GZ136=0,HA136&lt;&gt;0),COUNTIF(INDEX($I$3:$GR$79,$GY136,GZ136+1):INDEX($I$3:$GR$79,$GY136,HA136),"STK")+COUNTIF(INDEX($I$3:$GR$79,$GY136,GZ136+1):INDEX($I$3:$GR$79,$GY136,HA136),"SB"),IF(AND(GZ136&lt;&gt;0,HA136=0),COUNTIF(INDEX($I$3:$GR$79,$GY136,GZ136):INDEX($I$3:$GR$79,$GY136,HF136),"STK")+COUNTIF(INDEX($I$3:$GR$79,$GY136,GZ136):INDEX($I$3:$GR$79,$GY136,HF136),"SB"),COUNTIF(INDEX($I$3:$GR$79,$GY136,GZ136):INDEX($I$3:$GR$79,$GY136,HA136),"STK")+COUNTIF(INDEX($I$3:$GR$79,$GY136,GZ136):INDEX($I$3:$GR$79,$GY136,HA136),"SB"))))</f>
        <v>0</v>
      </c>
      <c r="HS136" s="405">
        <f>IF(AND(HA136=0,HB136=0),0,IF(AND(HA136=0,HB136&lt;&gt;0),COUNTIF(INDEX($I$3:$GR$79,$GY136,HA136+1):INDEX($I$3:$GR$79,$GY136,HB136),"STK")+COUNTIF(INDEX($I$3:$GR$79,$GY136,HA136+1):INDEX($I$3:$GR$79,$GY136,HB136),"SB"),IF(AND(HA136&lt;&gt;0,HB136=0),COUNTIF(INDEX($I$3:$GR$79,$GY136,HA136):INDEX($I$3:$GR$79,$GY136,HF136),"STK")+COUNTIF(INDEX($I$3:$GR$79,$GY136,HA136):INDEX($I$3:$GR$79,$GY136,HF136),"SB"),COUNTIF(INDEX($I$3:$GR$79,$GY136,HA136):INDEX($I$3:$GR$79,$GY136,HB136),"STK")+COUNTIF(INDEX($I$3:$GR$79,$GY136,HA136):INDEX($I$3:$GR$79,$GY136,HB136),"SB"))))</f>
        <v>0</v>
      </c>
      <c r="HT136" s="406">
        <f>IF(AND(HB136=0,HC136=0),0,IF(AND(HB136=0,HC136&lt;&gt;0),COUNTIF(INDEX($I$3:$GR$79,$GY136,HB136+1):INDEX($I$3:$GR$79,$GY136,HC136),"STK")+COUNTIF(INDEX($I$3:$GR$79,$GY136,HB136+1):INDEX($I$3:$GR$79,$GY136,HC136),"SB"),IF(AND(HB136&lt;&gt;0,HC136=0),COUNTIF(INDEX($I$3:$GR$79,$GY136,HB136):INDEX($I$3:$GR$79,$GY136,HF136),"STK")+COUNTIF(INDEX($I$3:$GR$79,$GY136,HB136):INDEX($I$3:$GR$79,$GY136,HF136),"SB"),COUNTIF(INDEX($I$3:$GR$79,$GY136,HB136):INDEX($I$3:$GR$79,$GY136,HC136),"STK")+COUNTIF(INDEX($I$3:$GR$79,$GY136,HB136):INDEX($I$3:$GR$79,$GY136,HC136),"SB"))))</f>
        <v>0</v>
      </c>
      <c r="HU136" s="405">
        <f>IF(AND(HC136=0,HD136=0),0,IF(AND(HC136=0,HD136&lt;&gt;0),COUNTIF(INDEX($I$3:$GR$79,$GY136,HC136+1):INDEX($I$3:$GR$79,$GY136,HD136),"STK")+COUNTIF(INDEX($I$3:$GR$79,$GY136,HC136+1):INDEX($I$3:$GR$79,$GY136,HD136),"SB"),IF(AND(HC136&lt;&gt;0,HD136=0),COUNTIF(INDEX($I$3:$GR$79,$GY136,HC136):INDEX($I$3:$GR$79,$GY136,HF136),"STK")+COUNTIF(INDEX($I$3:$GR$79,$GY136,HC136):INDEX($I$3:$GR$79,$GY136,HF136),"SB"),COUNTIF(INDEX($I$3:$GR$79,$GY136,HC136):INDEX($I$3:$GR$79,$GY136,HD136),"STK")+COUNTIF(INDEX($I$3:$GR$79,$GY136,HC136):INDEX($I$3:$GR$79,$GY136,HD136),"SB"))))</f>
        <v>0</v>
      </c>
      <c r="HV136" s="701">
        <f>IF(AND(HD136=0,HE136=0),0,IF(AND(HD136=0,HE136&lt;&gt;0),COUNTIF(INDEX($I$3:$GR$79,$GY136,HD136+1):INDEX($I$3:$GR$79,$GY136,HE136),"STK")+COUNTIF(INDEX($I$3:$GR$79,$GY136,HD136+1):INDEX($I$3:$GR$79,$GY136,HE136),"SB"),IF(AND(HD136&lt;&gt;0,HE136=0),COUNTIF(INDEX($I$3:$GR$79,$GY136,HD136):INDEX($I$3:$GR$79,$GY136,HF136),"STK")+COUNTIF(INDEX($I$3:$GR$79,$GY136,HD136):INDEX($I$3:$GR$79,$GY136,HF136),"SB"),COUNTIF(INDEX($I$3:$GR$79,$GY136,HD136):INDEX($I$3:$GR$79,$GY136,HE136),"STK")+COUNTIF(INDEX($I$3:$GR$79,$GY136,HD136):INDEX($I$3:$GR$79,$GY136,HE136),"SB"))))</f>
        <v>0</v>
      </c>
      <c r="HW136" s="405">
        <f>IF(AND(HE136=0,GZ136=0),0,IF(AND(HE136=0,GZ136&lt;&gt;0),COUNTIF(INDEX($I$3:$GR$79,$GY136,HE136+1):INDEX($I$3:$GR$79,$GY136,GZ136),"STK")+COUNTIF(INDEX($I$3:$GR$79,$GY136,HE136+1):INDEX($I$3:$GR$79,$GY136,GZ136),"SB"),IF(AND(HE136&lt;&gt;0,GZ136=0),COUNTIF(INDEX($I$3:$GR$79,$GY136,HE136):INDEX($I$3:$GR$79,$GY136,HF136),"STK")+COUNTIF(INDEX($I$3:$GR$79,$GY136,HE136):INDEX($I$3:$GR$79,$GY136,HF136),"SB"),COUNTIF(INDEX($I$3:$GR$79,$GY136,HE136):INDEX($I$3:$GR$79,$GY136,GZ136),"STK")+COUNTIF(INDEX($I$3:$GR$79,$GY136,HE136):INDEX($I$3:$GR$79,$GY136,GZ136),"SB"))))</f>
        <v>0</v>
      </c>
      <c r="HX136" s="382">
        <f t="shared" si="270"/>
        <v>0</v>
      </c>
      <c r="HY136" s="186" t="s">
        <v>154</v>
      </c>
      <c r="HZ136" s="481">
        <f>IF(GZ136=0,0,IF(AND(GZ136&lt;&gt;0,HA136=0),HF136-GZ136-5-HR136,HA136-GZ136-5-HR136))</f>
        <v>0</v>
      </c>
      <c r="IA136" s="481">
        <f t="shared" si="67"/>
        <v>0</v>
      </c>
      <c r="IB136" s="481">
        <f t="shared" si="68"/>
        <v>0</v>
      </c>
      <c r="IC136" s="481">
        <f t="shared" si="69"/>
        <v>0</v>
      </c>
      <c r="ID136" s="481">
        <f t="shared" si="70"/>
        <v>0</v>
      </c>
      <c r="IE136" s="481">
        <f t="shared" si="71"/>
        <v>0</v>
      </c>
    </row>
    <row r="137" spans="5:239" x14ac:dyDescent="0.2">
      <c r="E137" s="58"/>
      <c r="F137" s="480"/>
      <c r="G137" s="1040"/>
      <c r="H137" s="103" t="s">
        <v>141</v>
      </c>
      <c r="I137" s="229"/>
      <c r="J137" s="230"/>
      <c r="K137" s="231"/>
      <c r="N137" s="180">
        <v>623</v>
      </c>
      <c r="O137" s="140"/>
      <c r="P137" s="145">
        <v>200</v>
      </c>
      <c r="Q137" s="12"/>
      <c r="R137" s="141" t="str">
        <f t="shared" ref="R137:R168" si="284">A35</f>
        <v>V10</v>
      </c>
      <c r="S137" s="464">
        <v>638</v>
      </c>
      <c r="T137" s="417">
        <f t="shared" si="251"/>
        <v>823</v>
      </c>
      <c r="U137" s="418">
        <v>861</v>
      </c>
      <c r="V137" s="77">
        <f t="shared" si="252"/>
        <v>823</v>
      </c>
      <c r="W137" s="77">
        <f t="shared" ref="W137" si="285">IF(LEFT(W35,1)="V",$S$101,IF(ISNUMBER(W35),V137-W35,V137))</f>
        <v>810</v>
      </c>
      <c r="X137" s="77">
        <f t="shared" si="74"/>
        <v>758</v>
      </c>
      <c r="Y137" s="77">
        <f t="shared" si="75"/>
        <v>751</v>
      </c>
      <c r="Z137" s="77">
        <f t="shared" si="76"/>
        <v>751</v>
      </c>
      <c r="AA137" s="77">
        <f t="shared" si="77"/>
        <v>726</v>
      </c>
      <c r="AB137" s="77">
        <f t="shared" si="78"/>
        <v>716</v>
      </c>
      <c r="AC137" s="77">
        <f t="shared" si="79"/>
        <v>693</v>
      </c>
      <c r="AD137" s="77">
        <f t="shared" si="80"/>
        <v>693</v>
      </c>
      <c r="AE137" s="77">
        <f t="shared" si="81"/>
        <v>670</v>
      </c>
      <c r="AF137" s="77">
        <f t="shared" si="82"/>
        <v>647</v>
      </c>
      <c r="AG137" s="77">
        <f t="shared" si="83"/>
        <v>624</v>
      </c>
      <c r="AH137" s="77">
        <f t="shared" si="84"/>
        <v>601</v>
      </c>
      <c r="AI137" s="77">
        <f t="shared" si="85"/>
        <v>578</v>
      </c>
      <c r="AJ137" s="77">
        <f t="shared" si="86"/>
        <v>555</v>
      </c>
      <c r="AK137" s="77">
        <f t="shared" si="87"/>
        <v>532</v>
      </c>
      <c r="AL137" s="77">
        <f t="shared" si="88"/>
        <v>509</v>
      </c>
      <c r="AM137" s="77">
        <f t="shared" si="89"/>
        <v>486</v>
      </c>
      <c r="AN137" s="77">
        <f t="shared" si="90"/>
        <v>463</v>
      </c>
      <c r="AO137" s="77">
        <f t="shared" si="91"/>
        <v>440</v>
      </c>
      <c r="AP137" s="77">
        <f t="shared" si="92"/>
        <v>440</v>
      </c>
      <c r="AQ137" s="77">
        <f t="shared" ref="AQ137" si="286">IF(LEFT(AQ35,1)="V",$S$101,IF(ISNUMBER(AQ35),AP137-AQ35,AP137))</f>
        <v>440</v>
      </c>
      <c r="AR137" s="77">
        <f t="shared" ref="AR137" si="287">IF(LEFT(AR35,1)="V",$S$101,IF(ISNUMBER(AR35),AQ137-AR35,AQ137))</f>
        <v>417</v>
      </c>
      <c r="AS137" s="77">
        <f t="shared" si="95"/>
        <v>394</v>
      </c>
      <c r="AT137" s="77">
        <f t="shared" si="96"/>
        <v>371</v>
      </c>
      <c r="AU137" s="77">
        <f t="shared" si="97"/>
        <v>348</v>
      </c>
      <c r="AV137" s="77">
        <f t="shared" si="98"/>
        <v>325</v>
      </c>
      <c r="AW137" s="77">
        <f t="shared" si="99"/>
        <v>302</v>
      </c>
      <c r="AX137" s="77">
        <f t="shared" si="100"/>
        <v>279</v>
      </c>
      <c r="AY137" s="77">
        <f t="shared" si="101"/>
        <v>256</v>
      </c>
      <c r="AZ137" s="77">
        <f t="shared" si="102"/>
        <v>233</v>
      </c>
      <c r="BA137" s="77">
        <f t="shared" si="103"/>
        <v>210</v>
      </c>
      <c r="BB137" s="77">
        <f t="shared" si="104"/>
        <v>187</v>
      </c>
      <c r="BC137" s="77">
        <f t="shared" si="105"/>
        <v>164</v>
      </c>
      <c r="BD137" s="77">
        <f t="shared" si="106"/>
        <v>141</v>
      </c>
      <c r="BE137" s="77">
        <f t="shared" si="107"/>
        <v>118</v>
      </c>
      <c r="BF137" s="77">
        <f t="shared" si="108"/>
        <v>95</v>
      </c>
      <c r="BG137" s="77">
        <f t="shared" si="109"/>
        <v>72</v>
      </c>
      <c r="BH137" s="77">
        <f t="shared" si="110"/>
        <v>1200</v>
      </c>
      <c r="BI137" s="77">
        <f t="shared" si="111"/>
        <v>1200</v>
      </c>
      <c r="BJ137" s="77">
        <f t="shared" si="112"/>
        <v>1200</v>
      </c>
      <c r="BK137" s="77">
        <f t="shared" si="113"/>
        <v>1200</v>
      </c>
      <c r="BL137" s="77">
        <f t="shared" si="114"/>
        <v>1200</v>
      </c>
      <c r="BM137" s="77">
        <f t="shared" si="115"/>
        <v>1200</v>
      </c>
      <c r="BN137" s="77">
        <f t="shared" si="116"/>
        <v>1177</v>
      </c>
      <c r="BO137" s="77">
        <f t="shared" si="117"/>
        <v>1154</v>
      </c>
      <c r="BP137" s="77">
        <f t="shared" si="118"/>
        <v>1131</v>
      </c>
      <c r="BQ137" s="77">
        <f t="shared" si="119"/>
        <v>1108</v>
      </c>
      <c r="BR137" s="77">
        <f t="shared" si="120"/>
        <v>1085</v>
      </c>
      <c r="BS137" s="77">
        <f t="shared" si="121"/>
        <v>1062</v>
      </c>
      <c r="BT137" s="77">
        <f t="shared" si="122"/>
        <v>1039</v>
      </c>
      <c r="BU137" s="77">
        <f t="shared" si="123"/>
        <v>1016</v>
      </c>
      <c r="BV137" s="77">
        <f t="shared" si="124"/>
        <v>993</v>
      </c>
      <c r="BW137" s="77">
        <f t="shared" si="125"/>
        <v>970</v>
      </c>
      <c r="BX137" s="77">
        <f t="shared" si="126"/>
        <v>970</v>
      </c>
      <c r="BY137" s="77">
        <f t="shared" si="127"/>
        <v>970</v>
      </c>
      <c r="BZ137" s="77">
        <f t="shared" si="128"/>
        <v>970</v>
      </c>
      <c r="CA137" s="77">
        <f t="shared" si="129"/>
        <v>970</v>
      </c>
      <c r="CB137" s="77">
        <f t="shared" si="130"/>
        <v>970</v>
      </c>
      <c r="CC137" s="77">
        <f t="shared" si="131"/>
        <v>970</v>
      </c>
      <c r="CD137" s="77">
        <f t="shared" si="132"/>
        <v>970</v>
      </c>
      <c r="CE137" s="77">
        <f t="shared" si="133"/>
        <v>970</v>
      </c>
      <c r="CF137" s="77">
        <f t="shared" si="134"/>
        <v>970</v>
      </c>
      <c r="CG137" s="77">
        <f t="shared" si="135"/>
        <v>970</v>
      </c>
      <c r="CH137" s="77">
        <f t="shared" si="136"/>
        <v>970</v>
      </c>
      <c r="CI137" s="77">
        <f t="shared" si="137"/>
        <v>970</v>
      </c>
      <c r="CJ137" s="77">
        <f t="shared" si="138"/>
        <v>970</v>
      </c>
      <c r="CK137" s="77">
        <f t="shared" si="139"/>
        <v>970</v>
      </c>
      <c r="CL137" s="77">
        <f t="shared" si="140"/>
        <v>970</v>
      </c>
      <c r="CM137" s="77">
        <f t="shared" si="141"/>
        <v>970</v>
      </c>
      <c r="CN137" s="77">
        <f t="shared" si="142"/>
        <v>970</v>
      </c>
      <c r="CO137" s="77">
        <f t="shared" si="143"/>
        <v>970</v>
      </c>
      <c r="CP137" s="77">
        <f t="shared" si="144"/>
        <v>970</v>
      </c>
      <c r="CQ137" s="77">
        <f t="shared" si="145"/>
        <v>970</v>
      </c>
      <c r="CR137" s="77">
        <f t="shared" si="146"/>
        <v>970</v>
      </c>
      <c r="CS137" s="77">
        <f t="shared" si="147"/>
        <v>970</v>
      </c>
      <c r="CT137" s="77">
        <f t="shared" si="148"/>
        <v>970</v>
      </c>
      <c r="CU137" s="77">
        <f t="shared" si="149"/>
        <v>947</v>
      </c>
      <c r="CV137" s="77">
        <f t="shared" si="150"/>
        <v>924</v>
      </c>
      <c r="CW137" s="77">
        <f t="shared" si="151"/>
        <v>901</v>
      </c>
      <c r="CX137" s="77">
        <f t="shared" si="152"/>
        <v>878</v>
      </c>
      <c r="CY137" s="77">
        <f t="shared" si="153"/>
        <v>855</v>
      </c>
      <c r="CZ137" s="77">
        <f t="shared" si="154"/>
        <v>832</v>
      </c>
      <c r="DA137" s="77">
        <f t="shared" si="155"/>
        <v>809</v>
      </c>
      <c r="DB137" s="77">
        <f t="shared" si="156"/>
        <v>786</v>
      </c>
      <c r="DC137" s="77">
        <f t="shared" si="157"/>
        <v>763</v>
      </c>
      <c r="DD137" s="77">
        <f t="shared" si="158"/>
        <v>740</v>
      </c>
      <c r="DE137" s="77">
        <f t="shared" si="159"/>
        <v>717</v>
      </c>
      <c r="DF137" s="77">
        <f t="shared" si="160"/>
        <v>694</v>
      </c>
      <c r="DG137" s="77">
        <f t="shared" si="161"/>
        <v>671</v>
      </c>
      <c r="DH137" s="77">
        <f t="shared" si="162"/>
        <v>648</v>
      </c>
      <c r="DI137" s="77">
        <f t="shared" si="163"/>
        <v>625</v>
      </c>
      <c r="DJ137" s="77">
        <f t="shared" si="164"/>
        <v>602</v>
      </c>
      <c r="DK137" s="77">
        <f t="shared" si="165"/>
        <v>579</v>
      </c>
      <c r="DL137" s="77">
        <f t="shared" si="166"/>
        <v>556</v>
      </c>
      <c r="DM137" s="77">
        <f t="shared" si="167"/>
        <v>533</v>
      </c>
      <c r="DN137" s="77">
        <f t="shared" si="168"/>
        <v>510</v>
      </c>
      <c r="DO137" s="77">
        <f t="shared" si="169"/>
        <v>487</v>
      </c>
      <c r="DP137" s="77">
        <f t="shared" si="170"/>
        <v>464</v>
      </c>
      <c r="DQ137" s="77">
        <f t="shared" si="171"/>
        <v>441</v>
      </c>
      <c r="DR137" s="77">
        <f t="shared" si="172"/>
        <v>418</v>
      </c>
      <c r="DS137" s="77">
        <f t="shared" si="173"/>
        <v>395</v>
      </c>
      <c r="DT137" s="77">
        <f t="shared" si="174"/>
        <v>372</v>
      </c>
      <c r="DU137" s="77">
        <f t="shared" si="175"/>
        <v>349</v>
      </c>
      <c r="DV137" s="77">
        <f t="shared" si="176"/>
        <v>326</v>
      </c>
      <c r="DW137" s="77">
        <f t="shared" si="177"/>
        <v>303</v>
      </c>
      <c r="DX137" s="77">
        <f t="shared" si="178"/>
        <v>280</v>
      </c>
      <c r="DY137" s="77">
        <f t="shared" si="179"/>
        <v>257</v>
      </c>
      <c r="DZ137" s="77">
        <f t="shared" si="180"/>
        <v>234</v>
      </c>
      <c r="EA137" s="77">
        <f t="shared" si="181"/>
        <v>211</v>
      </c>
      <c r="EB137" s="77">
        <f t="shared" si="182"/>
        <v>188</v>
      </c>
      <c r="EC137" s="77">
        <f t="shared" si="183"/>
        <v>165</v>
      </c>
      <c r="ED137" s="77">
        <f t="shared" si="184"/>
        <v>142</v>
      </c>
      <c r="EE137" s="77">
        <f t="shared" si="185"/>
        <v>119</v>
      </c>
      <c r="EF137" s="77">
        <f t="shared" si="186"/>
        <v>96</v>
      </c>
      <c r="EG137" s="77">
        <f t="shared" si="187"/>
        <v>73</v>
      </c>
      <c r="EH137" s="77">
        <f t="shared" si="188"/>
        <v>50</v>
      </c>
      <c r="EI137" s="77">
        <f t="shared" si="189"/>
        <v>50</v>
      </c>
      <c r="EJ137" s="77">
        <f t="shared" si="190"/>
        <v>50</v>
      </c>
      <c r="EK137" s="77">
        <f t="shared" si="191"/>
        <v>50</v>
      </c>
      <c r="EL137" s="77">
        <f t="shared" si="192"/>
        <v>50</v>
      </c>
      <c r="EM137" s="77">
        <f t="shared" si="193"/>
        <v>50</v>
      </c>
      <c r="EN137" s="77">
        <f t="shared" si="194"/>
        <v>50</v>
      </c>
      <c r="EO137" s="77">
        <f t="shared" si="195"/>
        <v>50</v>
      </c>
      <c r="EP137" s="77">
        <f t="shared" si="196"/>
        <v>50</v>
      </c>
      <c r="EQ137" s="77">
        <f t="shared" si="197"/>
        <v>50</v>
      </c>
      <c r="ER137" s="77">
        <f t="shared" si="198"/>
        <v>50</v>
      </c>
      <c r="ES137" s="77">
        <f t="shared" si="199"/>
        <v>50</v>
      </c>
      <c r="ET137" s="77">
        <f t="shared" si="200"/>
        <v>50</v>
      </c>
      <c r="EU137" s="77">
        <f t="shared" si="201"/>
        <v>50</v>
      </c>
      <c r="EV137" s="77">
        <f t="shared" si="202"/>
        <v>50</v>
      </c>
      <c r="EW137" s="77">
        <f t="shared" si="203"/>
        <v>50</v>
      </c>
      <c r="EX137" s="77">
        <f t="shared" si="204"/>
        <v>50</v>
      </c>
      <c r="EY137" s="77">
        <f t="shared" si="205"/>
        <v>50</v>
      </c>
      <c r="EZ137" s="77">
        <f t="shared" si="206"/>
        <v>50</v>
      </c>
      <c r="FA137" s="77">
        <f t="shared" si="207"/>
        <v>50</v>
      </c>
      <c r="FB137" s="77">
        <f t="shared" si="208"/>
        <v>50</v>
      </c>
      <c r="FC137" s="77">
        <f t="shared" si="209"/>
        <v>50</v>
      </c>
      <c r="FD137" s="77">
        <f t="shared" si="210"/>
        <v>50</v>
      </c>
      <c r="FE137" s="77">
        <f t="shared" si="211"/>
        <v>50</v>
      </c>
      <c r="FF137" s="77">
        <f t="shared" si="212"/>
        <v>50</v>
      </c>
      <c r="FG137" s="77">
        <f t="shared" si="213"/>
        <v>50</v>
      </c>
      <c r="FH137" s="77">
        <f t="shared" si="214"/>
        <v>50</v>
      </c>
      <c r="FI137" s="77">
        <f t="shared" si="215"/>
        <v>50</v>
      </c>
      <c r="FJ137" s="77">
        <f t="shared" si="216"/>
        <v>50</v>
      </c>
      <c r="FK137" s="77">
        <f t="shared" si="217"/>
        <v>50</v>
      </c>
      <c r="FL137" s="77">
        <f t="shared" si="218"/>
        <v>50</v>
      </c>
      <c r="FM137" s="77">
        <f t="shared" si="219"/>
        <v>50</v>
      </c>
      <c r="FN137" s="77">
        <f t="shared" si="220"/>
        <v>50</v>
      </c>
      <c r="FO137" s="77">
        <f t="shared" si="221"/>
        <v>50</v>
      </c>
      <c r="FP137" s="77">
        <f t="shared" si="222"/>
        <v>50</v>
      </c>
      <c r="FQ137" s="77">
        <f t="shared" si="223"/>
        <v>50</v>
      </c>
      <c r="FR137" s="77">
        <f t="shared" si="224"/>
        <v>50</v>
      </c>
      <c r="FS137" s="77">
        <f t="shared" si="225"/>
        <v>50</v>
      </c>
      <c r="FT137" s="77">
        <f t="shared" si="226"/>
        <v>50</v>
      </c>
      <c r="FU137" s="77">
        <f t="shared" si="227"/>
        <v>50</v>
      </c>
      <c r="FV137" s="77">
        <f t="shared" si="228"/>
        <v>50</v>
      </c>
      <c r="FW137" s="77">
        <f t="shared" si="229"/>
        <v>50</v>
      </c>
      <c r="FX137" s="77">
        <f t="shared" si="230"/>
        <v>50</v>
      </c>
      <c r="FY137" s="77">
        <f t="shared" si="231"/>
        <v>50</v>
      </c>
      <c r="FZ137" s="77">
        <f t="shared" si="232"/>
        <v>50</v>
      </c>
      <c r="GA137" s="77">
        <f t="shared" si="233"/>
        <v>50</v>
      </c>
      <c r="GB137" s="77">
        <f t="shared" si="234"/>
        <v>50</v>
      </c>
      <c r="GC137" s="77">
        <f t="shared" si="235"/>
        <v>50</v>
      </c>
      <c r="GD137" s="77">
        <f t="shared" si="236"/>
        <v>50</v>
      </c>
      <c r="GE137" s="77">
        <f t="shared" si="237"/>
        <v>50</v>
      </c>
      <c r="GF137" s="77">
        <f t="shared" si="238"/>
        <v>50</v>
      </c>
      <c r="GG137" s="77">
        <f t="shared" si="239"/>
        <v>50</v>
      </c>
      <c r="GH137" s="77">
        <f t="shared" si="240"/>
        <v>50</v>
      </c>
      <c r="GI137" s="77">
        <f t="shared" si="241"/>
        <v>50</v>
      </c>
      <c r="GJ137" s="77">
        <f t="shared" si="242"/>
        <v>50</v>
      </c>
      <c r="GK137" s="77">
        <f t="shared" si="243"/>
        <v>50</v>
      </c>
      <c r="GL137" s="77">
        <f t="shared" si="244"/>
        <v>50</v>
      </c>
      <c r="GM137" s="77">
        <f t="shared" si="245"/>
        <v>50</v>
      </c>
      <c r="GN137" s="77">
        <f t="shared" si="246"/>
        <v>50</v>
      </c>
      <c r="GO137" s="77">
        <f t="shared" si="247"/>
        <v>50</v>
      </c>
      <c r="GP137" s="77">
        <f t="shared" si="248"/>
        <v>50</v>
      </c>
      <c r="GQ137" s="77">
        <f t="shared" si="249"/>
        <v>50</v>
      </c>
      <c r="GR137" s="77">
        <f t="shared" ref="GR137:GR168" si="288">IF(LEFT(GR35,1)="V",$S$101,IF(ISNUMBER(GR35),GQ137-GR35,GQ137))</f>
        <v>50</v>
      </c>
      <c r="GS137" s="202"/>
      <c r="GY137" s="186">
        <v>47</v>
      </c>
      <c r="GZ137" s="481">
        <f>IF(COUNTIF($I49:$GR49,GZ$12)=0,0,HLOOKUP(GZ$12,$I49:$GR$87,$HO136,FALSE))</f>
        <v>0</v>
      </c>
      <c r="HA137" s="481">
        <f>IF(COUNTIF($I49:$GR49,HA$12)=0,0,HLOOKUP(HA$12,$I49:$GR$87,$HO136,FALSE))</f>
        <v>0</v>
      </c>
      <c r="HB137" s="481">
        <f>IF(COUNTIF($I49:$GR49,HB$12)=0,0,HLOOKUP(HB$12,$I49:$GR$87,$HO136,FALSE))</f>
        <v>0</v>
      </c>
      <c r="HC137" s="481">
        <f>IF(COUNTIF($I49:$GR49,HC$12)=0,0,HLOOKUP(HC$12,$I49:$GR$87,$HO136,FALSE))</f>
        <v>0</v>
      </c>
      <c r="HD137" s="481">
        <f>IF(COUNTIF($I49:$GR49,HD$12)=0,0,HLOOKUP(HD$12,$I49:$GR$87,$HO136,FALSE))</f>
        <v>0</v>
      </c>
      <c r="HE137" s="481">
        <f>IF(COUNTIF($I49:$GR49,HE$12)=0,0,HLOOKUP(HE$12,$I49:$GR$87,$HO136,FALSE))</f>
        <v>0</v>
      </c>
      <c r="HF137" s="481">
        <f>IF(COUNTIF($I49:$GR49,"X")=0,0,HLOOKUP("X",$I49:$GR$87,$HO136,FALSE))</f>
        <v>72</v>
      </c>
      <c r="HG137" s="381"/>
      <c r="HH137" s="186" t="s">
        <v>155</v>
      </c>
      <c r="HI137" s="481">
        <f>IF(GZ137=0,0,IF(AND(GZ137&lt;&gt;0,HA137=0),SUM(INDEX($I49:$GR49,1,GZ137):INDEX($I49:$GR49,1,$HF137)),SUM(INDEX($I49:$GR49,1,GZ137):INDEX($I49:$GR49,1,HA137))))</f>
        <v>0</v>
      </c>
      <c r="HJ137" s="481">
        <f>IF(HA137=0,0,IF(AND(HA137&lt;&gt;0,HB137=0),SUM(INDEX($I49:$GR49,1,HA137):INDEX($I49:$GR49,1,$HF137)),SUM(INDEX($I49:$GR49,1,HA137):INDEX($I49:$GR49,1,HB137))))</f>
        <v>0</v>
      </c>
      <c r="HK137" s="481">
        <f>IF(HB137=0,0,IF(AND(HB137&lt;&gt;0,HC137=0),SUM(INDEX($I49:$GR49,1,HB137):INDEX($I49:$GR49,1,$HF137)),SUM(INDEX($I49:$GR49,1,HB137):INDEX($I49:$GR49,1,HC137))))</f>
        <v>0</v>
      </c>
      <c r="HL137" s="481">
        <f>IF(HC137=0,0,IF(AND(HC137&lt;&gt;0,HD137=0),SUM(INDEX($I49:$GR49,1,HC137):INDEX($I49:$GR49,1,$HF137)),SUM(INDEX($I49:$GR49,1,HC137):INDEX($I49:$GR49,1,HD137))))</f>
        <v>0</v>
      </c>
      <c r="HM137" s="481">
        <f>IF(HD137=0,0,IF(AND(HD137&lt;&gt;0,HE137=0),SUM(INDEX($I49:$GR49,1,HD137):INDEX($I49:$GR49,1,$HF137)),SUM(INDEX($I49:$GR49,1,HD137):INDEX($I49:$GR49,1,HE137))))</f>
        <v>0</v>
      </c>
      <c r="HN137" s="481">
        <f>IF(HE137=0,0,IF(AND(HE137&lt;&gt;0,GZ137=0),SUM(INDEX($I49:$GR49,1,HE137):INDEX($I49:$GR49,1,$HF137)),SUM(INDEX($I49:$GR49,1,HE137):INDEX($I49:$GR49,1,GZ137))))</f>
        <v>0</v>
      </c>
      <c r="HO137" s="186">
        <v>38</v>
      </c>
      <c r="HP137" s="381"/>
      <c r="HQ137" s="521" t="s">
        <v>155</v>
      </c>
      <c r="HR137" s="435">
        <f>IF(AND(GZ137=0,HA137=0),0,IF(AND(GZ137=0,HA137&lt;&gt;0),COUNTIF(INDEX($I$3:$GR$79,$GY137,GZ137+1):INDEX($I$3:$GR$79,$GY137,HA137),"STK")+COUNTIF(INDEX($I$3:$GR$79,$GY137,GZ137+1):INDEX($I$3:$GR$79,$GY137,HA137),"SB"),IF(AND(GZ137&lt;&gt;0,HA137=0),COUNTIF(INDEX($I$3:$GR$79,$GY137,GZ137):INDEX($I$3:$GR$79,$GY137,HF137),"STK")+COUNTIF(INDEX($I$3:$GR$79,$GY137,GZ137):INDEX($I$3:$GR$79,$GY137,HF137),"SB"),COUNTIF(INDEX($I$3:$GR$79,$GY137,GZ137):INDEX($I$3:$GR$79,$GY137,HA137),"STK")+COUNTIF(INDEX($I$3:$GR$79,$GY137,GZ137):INDEX($I$3:$GR$79,$GY137,HA137),"SB"))))</f>
        <v>0</v>
      </c>
      <c r="HS137" s="405">
        <f>IF(AND(HA137=0,HB137=0),0,IF(AND(HA137=0,HB137&lt;&gt;0),COUNTIF(INDEX($I$3:$GR$79,$GY137,HA137+1):INDEX($I$3:$GR$79,$GY137,HB137),"STK")+COUNTIF(INDEX($I$3:$GR$79,$GY137,HA137+1):INDEX($I$3:$GR$79,$GY137,HB137),"SB"),IF(AND(HA137&lt;&gt;0,HB137=0),COUNTIF(INDEX($I$3:$GR$79,$GY137,HA137):INDEX($I$3:$GR$79,$GY137,HF137),"STK")+COUNTIF(INDEX($I$3:$GR$79,$GY137,HA137):INDEX($I$3:$GR$79,$GY137,HF137),"SB"),COUNTIF(INDEX($I$3:$GR$79,$GY137,HA137):INDEX($I$3:$GR$79,$GY137,HB137),"STK")+COUNTIF(INDEX($I$3:$GR$79,$GY137,HA137):INDEX($I$3:$GR$79,$GY137,HB137),"SB"))))</f>
        <v>0</v>
      </c>
      <c r="HT137" s="406">
        <f>IF(AND(HB137=0,HC137=0),0,IF(AND(HB137=0,HC137&lt;&gt;0),COUNTIF(INDEX($I$3:$GR$79,$GY137,HB137+1):INDEX($I$3:$GR$79,$GY137,HC137),"STK")+COUNTIF(INDEX($I$3:$GR$79,$GY137,HB137+1):INDEX($I$3:$GR$79,$GY137,HC137),"SB"),IF(AND(HB137&lt;&gt;0,HC137=0),COUNTIF(INDEX($I$3:$GR$79,$GY137,HB137):INDEX($I$3:$GR$79,$GY137,HF137),"STK")+COUNTIF(INDEX($I$3:$GR$79,$GY137,HB137):INDEX($I$3:$GR$79,$GY137,HF137),"SB"),COUNTIF(INDEX($I$3:$GR$79,$GY137,HB137):INDEX($I$3:$GR$79,$GY137,HC137),"STK")+COUNTIF(INDEX($I$3:$GR$79,$GY137,HB137):INDEX($I$3:$GR$79,$GY137,HC137),"SB"))))</f>
        <v>0</v>
      </c>
      <c r="HU137" s="405">
        <f>IF(AND(HC137=0,HD137=0),0,IF(AND(HC137=0,HD137&lt;&gt;0),COUNTIF(INDEX($I$3:$GR$79,$GY137,HC137+1):INDEX($I$3:$GR$79,$GY137,HD137),"STK")+COUNTIF(INDEX($I$3:$GR$79,$GY137,HC137+1):INDEX($I$3:$GR$79,$GY137,HD137),"SB"),IF(AND(HC137&lt;&gt;0,HD137=0),COUNTIF(INDEX($I$3:$GR$79,$GY137,HC137):INDEX($I$3:$GR$79,$GY137,HF137),"STK")+COUNTIF(INDEX($I$3:$GR$79,$GY137,HC137):INDEX($I$3:$GR$79,$GY137,HF137),"SB"),COUNTIF(INDEX($I$3:$GR$79,$GY137,HC137):INDEX($I$3:$GR$79,$GY137,HD137),"STK")+COUNTIF(INDEX($I$3:$GR$79,$GY137,HC137):INDEX($I$3:$GR$79,$GY137,HD137),"SB"))))</f>
        <v>0</v>
      </c>
      <c r="HV137" s="701">
        <f>IF(AND(HD137=0,HE137=0),0,IF(AND(HD137=0,HE137&lt;&gt;0),COUNTIF(INDEX($I$3:$GR$79,$GY137,HD137+1):INDEX($I$3:$GR$79,$GY137,HE137),"STK")+COUNTIF(INDEX($I$3:$GR$79,$GY137,HD137+1):INDEX($I$3:$GR$79,$GY137,HE137),"SB"),IF(AND(HD137&lt;&gt;0,HE137=0),COUNTIF(INDEX($I$3:$GR$79,$GY137,HD137):INDEX($I$3:$GR$79,$GY137,HF137),"STK")+COUNTIF(INDEX($I$3:$GR$79,$GY137,HD137):INDEX($I$3:$GR$79,$GY137,HF137),"SB"),COUNTIF(INDEX($I$3:$GR$79,$GY137,HD137):INDEX($I$3:$GR$79,$GY137,HE137),"STK")+COUNTIF(INDEX($I$3:$GR$79,$GY137,HD137):INDEX($I$3:$GR$79,$GY137,HE137),"SB"))))</f>
        <v>0</v>
      </c>
      <c r="HW137" s="405">
        <f>IF(AND(HE137=0,GZ137=0),0,IF(AND(HE137=0,GZ137&lt;&gt;0),COUNTIF(INDEX($I$3:$GR$79,$GY137,HE137+1):INDEX($I$3:$GR$79,$GY137,GZ137),"STK")+COUNTIF(INDEX($I$3:$GR$79,$GY137,HE137+1):INDEX($I$3:$GR$79,$GY137,GZ137),"SB"),IF(AND(HE137&lt;&gt;0,GZ137=0),COUNTIF(INDEX($I$3:$GR$79,$GY137,HE137):INDEX($I$3:$GR$79,$GY137,HF137),"STK")+COUNTIF(INDEX($I$3:$GR$79,$GY137,HE137):INDEX($I$3:$GR$79,$GY137,HF137),"SB"),COUNTIF(INDEX($I$3:$GR$79,$GY137,HE137):INDEX($I$3:$GR$79,$GY137,GZ137),"STK")+COUNTIF(INDEX($I$3:$GR$79,$GY137,HE137):INDEX($I$3:$GR$79,$GY137,GZ137),"SB"))))</f>
        <v>0</v>
      </c>
      <c r="HX137" s="382">
        <f t="shared" si="270"/>
        <v>19</v>
      </c>
      <c r="HY137" s="186" t="s">
        <v>155</v>
      </c>
      <c r="HZ137" s="481">
        <f t="shared" si="66"/>
        <v>0</v>
      </c>
      <c r="IA137" s="481">
        <f t="shared" si="67"/>
        <v>0</v>
      </c>
      <c r="IB137" s="481">
        <f t="shared" si="68"/>
        <v>0</v>
      </c>
      <c r="IC137" s="481">
        <f t="shared" si="69"/>
        <v>0</v>
      </c>
      <c r="ID137" s="481">
        <f t="shared" si="70"/>
        <v>0</v>
      </c>
      <c r="IE137" s="481">
        <f t="shared" si="71"/>
        <v>0</v>
      </c>
    </row>
    <row r="138" spans="5:239" x14ac:dyDescent="0.2">
      <c r="E138" s="58"/>
      <c r="F138" s="480"/>
      <c r="G138" s="1040"/>
      <c r="H138" s="207" t="s">
        <v>142</v>
      </c>
      <c r="I138" s="229"/>
      <c r="J138" s="230"/>
      <c r="K138" s="231"/>
      <c r="N138" s="180">
        <v>796</v>
      </c>
      <c r="O138" s="140"/>
      <c r="P138" s="145">
        <v>200</v>
      </c>
      <c r="Q138" s="12"/>
      <c r="R138" s="141" t="str">
        <f t="shared" si="284"/>
        <v>V10</v>
      </c>
      <c r="S138" s="467" t="s">
        <v>396</v>
      </c>
      <c r="T138" s="417">
        <f t="shared" si="251"/>
        <v>996</v>
      </c>
      <c r="U138" s="418">
        <v>1007</v>
      </c>
      <c r="V138" s="77">
        <f t="shared" si="252"/>
        <v>996</v>
      </c>
      <c r="W138" s="77">
        <f t="shared" ref="W138" si="289">IF(LEFT(W36,1)="V",$S$101,IF(ISNUMBER(W36),V138-W36,V138))</f>
        <v>942</v>
      </c>
      <c r="X138" s="77">
        <f t="shared" si="74"/>
        <v>901</v>
      </c>
      <c r="Y138" s="77">
        <f t="shared" si="75"/>
        <v>889</v>
      </c>
      <c r="Z138" s="77">
        <f t="shared" si="76"/>
        <v>824</v>
      </c>
      <c r="AA138" s="77">
        <f t="shared" si="77"/>
        <v>797</v>
      </c>
      <c r="AB138" s="77">
        <f t="shared" si="78"/>
        <v>797</v>
      </c>
      <c r="AC138" s="77">
        <f t="shared" si="79"/>
        <v>791</v>
      </c>
      <c r="AD138" s="77">
        <f t="shared" si="80"/>
        <v>782</v>
      </c>
      <c r="AE138" s="77">
        <f t="shared" si="81"/>
        <v>759</v>
      </c>
      <c r="AF138" s="77">
        <f t="shared" si="82"/>
        <v>736</v>
      </c>
      <c r="AG138" s="77">
        <f t="shared" si="83"/>
        <v>713</v>
      </c>
      <c r="AH138" s="77">
        <f t="shared" si="84"/>
        <v>690</v>
      </c>
      <c r="AI138" s="77">
        <f t="shared" si="85"/>
        <v>689</v>
      </c>
      <c r="AJ138" s="77">
        <f t="shared" si="86"/>
        <v>639</v>
      </c>
      <c r="AK138" s="77">
        <f t="shared" si="87"/>
        <v>589</v>
      </c>
      <c r="AL138" s="77">
        <f t="shared" si="88"/>
        <v>539</v>
      </c>
      <c r="AM138" s="77">
        <f t="shared" si="89"/>
        <v>489</v>
      </c>
      <c r="AN138" s="77">
        <f t="shared" si="90"/>
        <v>488</v>
      </c>
      <c r="AO138" s="77">
        <f t="shared" si="91"/>
        <v>465</v>
      </c>
      <c r="AP138" s="77">
        <f t="shared" si="92"/>
        <v>465</v>
      </c>
      <c r="AQ138" s="77">
        <f t="shared" si="93"/>
        <v>465</v>
      </c>
      <c r="AR138" s="77">
        <f t="shared" si="94"/>
        <v>442</v>
      </c>
      <c r="AS138" s="77">
        <f t="shared" si="95"/>
        <v>419</v>
      </c>
      <c r="AT138" s="77">
        <f t="shared" si="96"/>
        <v>396</v>
      </c>
      <c r="AU138" s="77">
        <f t="shared" si="97"/>
        <v>373</v>
      </c>
      <c r="AV138" s="77">
        <f t="shared" si="98"/>
        <v>350</v>
      </c>
      <c r="AW138" s="77">
        <f t="shared" si="99"/>
        <v>327</v>
      </c>
      <c r="AX138" s="77">
        <f t="shared" si="100"/>
        <v>304</v>
      </c>
      <c r="AY138" s="77">
        <f t="shared" si="101"/>
        <v>281</v>
      </c>
      <c r="AZ138" s="77">
        <f t="shared" si="102"/>
        <v>258</v>
      </c>
      <c r="BA138" s="77">
        <f t="shared" si="103"/>
        <v>235</v>
      </c>
      <c r="BB138" s="77">
        <f t="shared" si="104"/>
        <v>212</v>
      </c>
      <c r="BC138" s="77">
        <f t="shared" si="105"/>
        <v>189</v>
      </c>
      <c r="BD138" s="77">
        <f t="shared" si="106"/>
        <v>166</v>
      </c>
      <c r="BE138" s="77">
        <f t="shared" si="107"/>
        <v>1200</v>
      </c>
      <c r="BF138" s="77">
        <f t="shared" si="108"/>
        <v>1200</v>
      </c>
      <c r="BG138" s="77">
        <f t="shared" si="109"/>
        <v>1200</v>
      </c>
      <c r="BH138" s="77">
        <f t="shared" si="110"/>
        <v>1200</v>
      </c>
      <c r="BI138" s="77">
        <f t="shared" si="111"/>
        <v>1200</v>
      </c>
      <c r="BJ138" s="77">
        <f t="shared" si="112"/>
        <v>1200</v>
      </c>
      <c r="BK138" s="77">
        <f t="shared" si="113"/>
        <v>1177</v>
      </c>
      <c r="BL138" s="77">
        <f t="shared" si="114"/>
        <v>1154</v>
      </c>
      <c r="BM138" s="77">
        <f t="shared" si="115"/>
        <v>1200</v>
      </c>
      <c r="BN138" s="77">
        <f t="shared" si="116"/>
        <v>1200</v>
      </c>
      <c r="BO138" s="77">
        <f t="shared" si="117"/>
        <v>1200</v>
      </c>
      <c r="BP138" s="77">
        <f t="shared" si="118"/>
        <v>1200</v>
      </c>
      <c r="BQ138" s="77">
        <f t="shared" si="119"/>
        <v>1200</v>
      </c>
      <c r="BR138" s="77">
        <f t="shared" si="120"/>
        <v>1200</v>
      </c>
      <c r="BS138" s="77">
        <f t="shared" si="121"/>
        <v>1200</v>
      </c>
      <c r="BT138" s="77">
        <f t="shared" si="122"/>
        <v>1200</v>
      </c>
      <c r="BU138" s="77">
        <f t="shared" si="123"/>
        <v>1200</v>
      </c>
      <c r="BV138" s="77">
        <f t="shared" si="124"/>
        <v>1200</v>
      </c>
      <c r="BW138" s="77">
        <f t="shared" si="125"/>
        <v>1200</v>
      </c>
      <c r="BX138" s="77">
        <f t="shared" si="126"/>
        <v>1200</v>
      </c>
      <c r="BY138" s="77">
        <f t="shared" si="127"/>
        <v>1177</v>
      </c>
      <c r="BZ138" s="77">
        <f t="shared" si="128"/>
        <v>1154</v>
      </c>
      <c r="CA138" s="77">
        <f t="shared" si="129"/>
        <v>1131</v>
      </c>
      <c r="CB138" s="77">
        <f t="shared" si="130"/>
        <v>1108</v>
      </c>
      <c r="CC138" s="77">
        <f t="shared" si="131"/>
        <v>1085</v>
      </c>
      <c r="CD138" s="77">
        <f t="shared" si="132"/>
        <v>1062</v>
      </c>
      <c r="CE138" s="77">
        <f t="shared" si="133"/>
        <v>1061</v>
      </c>
      <c r="CF138" s="77">
        <f t="shared" si="134"/>
        <v>1011</v>
      </c>
      <c r="CG138" s="77">
        <f t="shared" si="135"/>
        <v>961</v>
      </c>
      <c r="CH138" s="77">
        <f t="shared" si="136"/>
        <v>911</v>
      </c>
      <c r="CI138" s="77">
        <f t="shared" si="137"/>
        <v>861</v>
      </c>
      <c r="CJ138" s="77">
        <f t="shared" si="138"/>
        <v>860</v>
      </c>
      <c r="CK138" s="77">
        <f t="shared" si="139"/>
        <v>837</v>
      </c>
      <c r="CL138" s="77">
        <f t="shared" si="140"/>
        <v>814</v>
      </c>
      <c r="CM138" s="77">
        <f t="shared" si="141"/>
        <v>791</v>
      </c>
      <c r="CN138" s="77">
        <f t="shared" si="142"/>
        <v>768</v>
      </c>
      <c r="CO138" s="77">
        <f t="shared" si="143"/>
        <v>745</v>
      </c>
      <c r="CP138" s="77">
        <f t="shared" si="144"/>
        <v>722</v>
      </c>
      <c r="CQ138" s="77">
        <f t="shared" si="145"/>
        <v>699</v>
      </c>
      <c r="CR138" s="77">
        <f t="shared" si="146"/>
        <v>676</v>
      </c>
      <c r="CS138" s="77">
        <f t="shared" si="147"/>
        <v>653</v>
      </c>
      <c r="CT138" s="77">
        <f t="shared" si="148"/>
        <v>630</v>
      </c>
      <c r="CU138" s="77">
        <f t="shared" si="149"/>
        <v>607</v>
      </c>
      <c r="CV138" s="77">
        <f t="shared" si="150"/>
        <v>584</v>
      </c>
      <c r="CW138" s="77">
        <f t="shared" si="151"/>
        <v>561</v>
      </c>
      <c r="CX138" s="77">
        <f t="shared" si="152"/>
        <v>538</v>
      </c>
      <c r="CY138" s="77">
        <f t="shared" si="153"/>
        <v>515</v>
      </c>
      <c r="CZ138" s="77">
        <f t="shared" si="154"/>
        <v>492</v>
      </c>
      <c r="DA138" s="77">
        <f t="shared" si="155"/>
        <v>469</v>
      </c>
      <c r="DB138" s="77">
        <f t="shared" si="156"/>
        <v>446</v>
      </c>
      <c r="DC138" s="77">
        <f t="shared" si="157"/>
        <v>423</v>
      </c>
      <c r="DD138" s="77">
        <f t="shared" si="158"/>
        <v>400</v>
      </c>
      <c r="DE138" s="77">
        <f t="shared" si="159"/>
        <v>377</v>
      </c>
      <c r="DF138" s="77">
        <f t="shared" si="160"/>
        <v>354</v>
      </c>
      <c r="DG138" s="77">
        <f t="shared" si="161"/>
        <v>331</v>
      </c>
      <c r="DH138" s="77">
        <f t="shared" si="162"/>
        <v>308</v>
      </c>
      <c r="DI138" s="77">
        <f t="shared" si="163"/>
        <v>285</v>
      </c>
      <c r="DJ138" s="77">
        <f t="shared" si="164"/>
        <v>262</v>
      </c>
      <c r="DK138" s="77">
        <f t="shared" si="165"/>
        <v>239</v>
      </c>
      <c r="DL138" s="77">
        <f t="shared" si="166"/>
        <v>1200</v>
      </c>
      <c r="DM138" s="77">
        <f t="shared" si="167"/>
        <v>1200</v>
      </c>
      <c r="DN138" s="77">
        <f t="shared" si="168"/>
        <v>1200</v>
      </c>
      <c r="DO138" s="77">
        <f t="shared" si="169"/>
        <v>1200</v>
      </c>
      <c r="DP138" s="77">
        <f t="shared" si="170"/>
        <v>1200</v>
      </c>
      <c r="DQ138" s="77">
        <f t="shared" si="171"/>
        <v>1177</v>
      </c>
      <c r="DR138" s="77">
        <f t="shared" si="172"/>
        <v>1154</v>
      </c>
      <c r="DS138" s="77">
        <f t="shared" si="173"/>
        <v>1131</v>
      </c>
      <c r="DT138" s="77">
        <f t="shared" si="174"/>
        <v>1108</v>
      </c>
      <c r="DU138" s="77">
        <f t="shared" si="175"/>
        <v>1085</v>
      </c>
      <c r="DV138" s="77">
        <f t="shared" si="176"/>
        <v>1062</v>
      </c>
      <c r="DW138" s="77">
        <f t="shared" si="177"/>
        <v>1039</v>
      </c>
      <c r="DX138" s="77">
        <f t="shared" si="178"/>
        <v>1016</v>
      </c>
      <c r="DY138" s="77">
        <f t="shared" si="179"/>
        <v>993</v>
      </c>
      <c r="DZ138" s="77">
        <f t="shared" si="180"/>
        <v>970</v>
      </c>
      <c r="EA138" s="77">
        <f t="shared" si="181"/>
        <v>947</v>
      </c>
      <c r="EB138" s="77">
        <f t="shared" si="182"/>
        <v>924</v>
      </c>
      <c r="EC138" s="77">
        <f t="shared" si="183"/>
        <v>901</v>
      </c>
      <c r="ED138" s="77">
        <f t="shared" si="184"/>
        <v>878</v>
      </c>
      <c r="EE138" s="77">
        <f t="shared" si="185"/>
        <v>855</v>
      </c>
      <c r="EF138" s="77">
        <f t="shared" si="186"/>
        <v>832</v>
      </c>
      <c r="EG138" s="77">
        <f t="shared" si="187"/>
        <v>809</v>
      </c>
      <c r="EH138" s="77">
        <f t="shared" si="188"/>
        <v>786</v>
      </c>
      <c r="EI138" s="77">
        <f t="shared" si="189"/>
        <v>763</v>
      </c>
      <c r="EJ138" s="77">
        <f t="shared" si="190"/>
        <v>740</v>
      </c>
      <c r="EK138" s="77">
        <f t="shared" si="191"/>
        <v>717</v>
      </c>
      <c r="EL138" s="77">
        <f t="shared" si="192"/>
        <v>694</v>
      </c>
      <c r="EM138" s="77">
        <f t="shared" si="193"/>
        <v>671</v>
      </c>
      <c r="EN138" s="77">
        <f t="shared" si="194"/>
        <v>648</v>
      </c>
      <c r="EO138" s="77">
        <f t="shared" si="195"/>
        <v>625</v>
      </c>
      <c r="EP138" s="77">
        <f t="shared" si="196"/>
        <v>602</v>
      </c>
      <c r="EQ138" s="77">
        <f t="shared" si="197"/>
        <v>579</v>
      </c>
      <c r="ER138" s="77">
        <f t="shared" si="198"/>
        <v>556</v>
      </c>
      <c r="ES138" s="77">
        <f t="shared" si="199"/>
        <v>533</v>
      </c>
      <c r="ET138" s="77">
        <f t="shared" si="200"/>
        <v>510</v>
      </c>
      <c r="EU138" s="77">
        <f t="shared" si="201"/>
        <v>487</v>
      </c>
      <c r="EV138" s="77">
        <f t="shared" si="202"/>
        <v>464</v>
      </c>
      <c r="EW138" s="77">
        <f t="shared" si="203"/>
        <v>441</v>
      </c>
      <c r="EX138" s="77">
        <f t="shared" si="204"/>
        <v>418</v>
      </c>
      <c r="EY138" s="77">
        <f t="shared" si="205"/>
        <v>395</v>
      </c>
      <c r="EZ138" s="77">
        <f t="shared" si="206"/>
        <v>372</v>
      </c>
      <c r="FA138" s="77">
        <f t="shared" si="207"/>
        <v>349</v>
      </c>
      <c r="FB138" s="77">
        <f t="shared" si="208"/>
        <v>326</v>
      </c>
      <c r="FC138" s="77">
        <f t="shared" si="209"/>
        <v>303</v>
      </c>
      <c r="FD138" s="77">
        <f t="shared" si="210"/>
        <v>280</v>
      </c>
      <c r="FE138" s="77">
        <f t="shared" si="211"/>
        <v>257</v>
      </c>
      <c r="FF138" s="77">
        <f t="shared" si="212"/>
        <v>234</v>
      </c>
      <c r="FG138" s="77">
        <f t="shared" si="213"/>
        <v>211</v>
      </c>
      <c r="FH138" s="77">
        <f t="shared" si="214"/>
        <v>188</v>
      </c>
      <c r="FI138" s="77">
        <f t="shared" si="215"/>
        <v>165</v>
      </c>
      <c r="FJ138" s="77">
        <f t="shared" si="216"/>
        <v>142</v>
      </c>
      <c r="FK138" s="77">
        <f t="shared" si="217"/>
        <v>119</v>
      </c>
      <c r="FL138" s="77">
        <f t="shared" si="218"/>
        <v>119</v>
      </c>
      <c r="FM138" s="77">
        <f t="shared" si="219"/>
        <v>119</v>
      </c>
      <c r="FN138" s="77">
        <f t="shared" si="220"/>
        <v>119</v>
      </c>
      <c r="FO138" s="77">
        <f t="shared" si="221"/>
        <v>119</v>
      </c>
      <c r="FP138" s="77">
        <f t="shared" si="222"/>
        <v>119</v>
      </c>
      <c r="FQ138" s="77">
        <f t="shared" si="223"/>
        <v>119</v>
      </c>
      <c r="FR138" s="77">
        <f t="shared" si="224"/>
        <v>1200</v>
      </c>
      <c r="FS138" s="77">
        <f t="shared" si="225"/>
        <v>1200</v>
      </c>
      <c r="FT138" s="77">
        <f t="shared" si="226"/>
        <v>1200</v>
      </c>
      <c r="FU138" s="77">
        <f t="shared" si="227"/>
        <v>1200</v>
      </c>
      <c r="FV138" s="77">
        <f t="shared" si="228"/>
        <v>1200</v>
      </c>
      <c r="FW138" s="77">
        <f t="shared" si="229"/>
        <v>1200</v>
      </c>
      <c r="FX138" s="77">
        <f t="shared" si="230"/>
        <v>1177</v>
      </c>
      <c r="FY138" s="77">
        <f t="shared" si="231"/>
        <v>1154</v>
      </c>
      <c r="FZ138" s="77">
        <f t="shared" si="232"/>
        <v>1131</v>
      </c>
      <c r="GA138" s="77">
        <f t="shared" si="233"/>
        <v>1108</v>
      </c>
      <c r="GB138" s="77">
        <f t="shared" si="234"/>
        <v>1085</v>
      </c>
      <c r="GC138" s="77">
        <f t="shared" si="235"/>
        <v>1062</v>
      </c>
      <c r="GD138" s="77">
        <f t="shared" si="236"/>
        <v>1039</v>
      </c>
      <c r="GE138" s="77">
        <f t="shared" si="237"/>
        <v>1016</v>
      </c>
      <c r="GF138" s="77">
        <f t="shared" si="238"/>
        <v>993</v>
      </c>
      <c r="GG138" s="77">
        <f t="shared" si="239"/>
        <v>970</v>
      </c>
      <c r="GH138" s="77">
        <f t="shared" si="240"/>
        <v>947</v>
      </c>
      <c r="GI138" s="77">
        <f t="shared" si="241"/>
        <v>924</v>
      </c>
      <c r="GJ138" s="77">
        <f t="shared" si="242"/>
        <v>901</v>
      </c>
      <c r="GK138" s="77">
        <f t="shared" si="243"/>
        <v>878</v>
      </c>
      <c r="GL138" s="77">
        <f t="shared" si="244"/>
        <v>855</v>
      </c>
      <c r="GM138" s="77">
        <f t="shared" si="245"/>
        <v>832</v>
      </c>
      <c r="GN138" s="77">
        <f t="shared" si="246"/>
        <v>809</v>
      </c>
      <c r="GO138" s="77">
        <f t="shared" si="247"/>
        <v>809</v>
      </c>
      <c r="GP138" s="77">
        <f t="shared" si="248"/>
        <v>809</v>
      </c>
      <c r="GQ138" s="77">
        <f t="shared" si="249"/>
        <v>809</v>
      </c>
      <c r="GR138" s="77">
        <f t="shared" si="288"/>
        <v>809</v>
      </c>
      <c r="GS138" s="202"/>
      <c r="GY138" s="186">
        <v>48</v>
      </c>
      <c r="GZ138" s="481">
        <f>IF(COUNTIF($I50:$GR50,GZ$12)=0,0,HLOOKUP(GZ$12,$I50:$GR$87,$HO137,FALSE))</f>
        <v>0</v>
      </c>
      <c r="HA138" s="481">
        <f>IF(COUNTIF($I50:$GR50,HA$12)=0,0,HLOOKUP(HA$12,$I50:$GR$87,$HO137,FALSE))</f>
        <v>0</v>
      </c>
      <c r="HB138" s="481">
        <f>IF(COUNTIF($I50:$GR50,HB$12)=0,0,HLOOKUP(HB$12,$I50:$GR$87,$HO137,FALSE))</f>
        <v>30</v>
      </c>
      <c r="HC138" s="481">
        <f>IF(COUNTIF($I50:$GR50,HC$12)=0,0,HLOOKUP(HC$12,$I50:$GR$87,$HO137,FALSE))</f>
        <v>99</v>
      </c>
      <c r="HD138" s="481">
        <f>IF(COUNTIF($I50:$GR50,HD$12)=0,0,HLOOKUP(HD$12,$I50:$GR$87,$HO137,FALSE))</f>
        <v>158</v>
      </c>
      <c r="HE138" s="481">
        <f>IF(COUNTIF($I50:$GR50,HE$12)=0,0,HLOOKUP(HE$12,$I50:$GR$87,$HO137,FALSE))</f>
        <v>0</v>
      </c>
      <c r="HF138" s="481">
        <f>IF(COUNTIF($I50:$GR50,"X")=0,0,HLOOKUP("X",$I50:$GR$87,$HO137,FALSE))</f>
        <v>189</v>
      </c>
      <c r="HG138" s="381"/>
      <c r="HH138" s="186" t="s">
        <v>156</v>
      </c>
      <c r="HI138" s="481">
        <f>IF(GZ138=0,0,IF(AND(GZ138&lt;&gt;0,HA138=0),SUM(INDEX($I50:$GR50,1,GZ138):INDEX($I50:$GR50,1,$HF138)),SUM(INDEX($I50:$GR50,1,GZ138):INDEX($I50:$GR50,1,HA138))))</f>
        <v>0</v>
      </c>
      <c r="HJ138" s="481">
        <f>IF(HA138=0,0,IF(AND(HA138&lt;&gt;0,HB138=0),SUM(INDEX($I50:$GR50,1,HA138):INDEX($I50:$GR50,1,$HF138)),SUM(INDEX($I50:$GR50,1,HA138):INDEX($I50:$GR50,1,HB138))))</f>
        <v>0</v>
      </c>
      <c r="HK138" s="481">
        <f>IF(HB138=0,0,IF(AND(HB138&lt;&gt;0,HC138=0),SUM(INDEX($I50:$GR50,1,HB138):INDEX($I50:$GR50,1,$HF138)),SUM(INDEX($I50:$GR50,1,HB138):INDEX($I50:$GR50,1,HC138))))</f>
        <v>1185</v>
      </c>
      <c r="HL138" s="481">
        <f>IF(HC138=0,0,IF(AND(HC138&lt;&gt;0,HD138=0),SUM(INDEX($I50:$GR50,1,HC138):INDEX($I50:$GR50,1,$HF138)),SUM(INDEX($I50:$GR50,1,HC138):INDEX($I50:$GR50,1,HD138))))</f>
        <v>1185</v>
      </c>
      <c r="HM138" s="481">
        <f>IF(HD138=0,0,IF(AND(HD138&lt;&gt;0,HE138=0),SUM(INDEX($I50:$GR50,1,HD138):INDEX($I50:$GR50,1,$HF138)),SUM(INDEX($I50:$GR50,1,HD138):INDEX($I50:$GR50,1,HE138))))</f>
        <v>598</v>
      </c>
      <c r="HN138" s="481">
        <f>IF(HE138=0,0,IF(AND(HE138&lt;&gt;0,GZ138=0),SUM(INDEX($I50:$GR50,1,HE138):INDEX($I50:$GR50,1,$HF138)),SUM(INDEX($I50:$GR50,1,HE138):INDEX($I50:$GR50,1,GZ138))))</f>
        <v>0</v>
      </c>
      <c r="HO138" s="186">
        <v>37</v>
      </c>
      <c r="HP138" s="381"/>
      <c r="HQ138" s="521" t="s">
        <v>156</v>
      </c>
      <c r="HR138" s="435">
        <f>IF(AND(GZ138=0,HA138=0),0,IF(AND(GZ138=0,HA138&lt;&gt;0),COUNTIF(INDEX($I$3:$GR$79,$GY138,GZ138+1):INDEX($I$3:$GR$79,$GY138,HA138),"STK")+COUNTIF(INDEX($I$3:$GR$79,$GY138,GZ138+1):INDEX($I$3:$GR$79,$GY138,HA138),"SB"),IF(AND(GZ138&lt;&gt;0,HA138=0),COUNTIF(INDEX($I$3:$GR$79,$GY138,GZ138):INDEX($I$3:$GR$79,$GY138,HF138),"STK")+COUNTIF(INDEX($I$3:$GR$79,$GY138,GZ138):INDEX($I$3:$GR$79,$GY138,HF138),"SB"),COUNTIF(INDEX($I$3:$GR$79,$GY138,GZ138):INDEX($I$3:$GR$79,$GY138,HA138),"STK")+COUNTIF(INDEX($I$3:$GR$79,$GY138,GZ138):INDEX($I$3:$GR$79,$GY138,HA138),"SB"))))</f>
        <v>0</v>
      </c>
      <c r="HS138" s="405">
        <f>IF(AND(HA138=0,HB138=0),0,IF(AND(HA138=0,HB138&lt;&gt;0),COUNTIF(INDEX($I$3:$GR$79,$GY138,HA138+1):INDEX($I$3:$GR$79,$GY138,HB138),"STK")+COUNTIF(INDEX($I$3:$GR$79,$GY138,HA138+1):INDEX($I$3:$GR$79,$GY138,HB138),"SB"),IF(AND(HA138&lt;&gt;0,HB138=0),COUNTIF(INDEX($I$3:$GR$79,$GY138,HA138):INDEX($I$3:$GR$79,$GY138,HF138),"STK")+COUNTIF(INDEX($I$3:$GR$79,$GY138,HA138):INDEX($I$3:$GR$79,$GY138,HF138),"SB"),COUNTIF(INDEX($I$3:$GR$79,$GY138,HA138):INDEX($I$3:$GR$79,$GY138,HB138),"STK")+COUNTIF(INDEX($I$3:$GR$79,$GY138,HA138):INDEX($I$3:$GR$79,$GY138,HB138),"SB"))))</f>
        <v>0</v>
      </c>
      <c r="HT138" s="406">
        <f>IF(AND(HB138=0,HC138=0),0,IF(AND(HB138=0,HC138&lt;&gt;0),COUNTIF(INDEX($I$3:$GR$79,$GY138,HB138+1):INDEX($I$3:$GR$79,$GY138,HC138),"STK")+COUNTIF(INDEX($I$3:$GR$79,$GY138,HB138+1):INDEX($I$3:$GR$79,$GY138,HC138),"SB"),IF(AND(HB138&lt;&gt;0,HC138=0),COUNTIF(INDEX($I$3:$GR$79,$GY138,HB138):INDEX($I$3:$GR$79,$GY138,HF138),"STK")+COUNTIF(INDEX($I$3:$GR$79,$GY138,HB138):INDEX($I$3:$GR$79,$GY138,HF138),"SB"),COUNTIF(INDEX($I$3:$GR$79,$GY138,HB138):INDEX($I$3:$GR$79,$GY138,HC138),"STK")+COUNTIF(INDEX($I$3:$GR$79,$GY138,HB138):INDEX($I$3:$GR$79,$GY138,HC138),"SB"))))</f>
        <v>15</v>
      </c>
      <c r="HU138" s="405">
        <f>IF(AND(HC138=0,HD138=0),0,IF(AND(HC138=0,HD138&lt;&gt;0),COUNTIF(INDEX($I$3:$GR$79,$GY138,HC138+1):INDEX($I$3:$GR$79,$GY138,HD138),"STK")+COUNTIF(INDEX($I$3:$GR$79,$GY138,HC138+1):INDEX($I$3:$GR$79,$GY138,HD138),"SB"),IF(AND(HC138&lt;&gt;0,HD138=0),COUNTIF(INDEX($I$3:$GR$79,$GY138,HC138):INDEX($I$3:$GR$79,$GY138,HF138),"STK")+COUNTIF(INDEX($I$3:$GR$79,$GY138,HC138):INDEX($I$3:$GR$79,$GY138,HF138),"SB"),COUNTIF(INDEX($I$3:$GR$79,$GY138,HC138):INDEX($I$3:$GR$79,$GY138,HD138),"STK")+COUNTIF(INDEX($I$3:$GR$79,$GY138,HC138):INDEX($I$3:$GR$79,$GY138,HD138),"SB"))))</f>
        <v>0</v>
      </c>
      <c r="HV138" s="701">
        <f>IF(AND(HD138=0,HE138=0),0,IF(AND(HD138=0,HE138&lt;&gt;0),COUNTIF(INDEX($I$3:$GR$79,$GY138,HD138+1):INDEX($I$3:$GR$79,$GY138,HE138),"STK")+COUNTIF(INDEX($I$3:$GR$79,$GY138,HD138+1):INDEX($I$3:$GR$79,$GY138,HE138),"SB"),IF(AND(HD138&lt;&gt;0,HE138=0),COUNTIF(INDEX($I$3:$GR$79,$GY138,HD138):INDEX($I$3:$GR$79,$GY138,HF138),"STK")+COUNTIF(INDEX($I$3:$GR$79,$GY138,HD138):INDEX($I$3:$GR$79,$GY138,HF138),"SB"),COUNTIF(INDEX($I$3:$GR$79,$GY138,HD138):INDEX($I$3:$GR$79,$GY138,HE138),"STK")+COUNTIF(INDEX($I$3:$GR$79,$GY138,HD138):INDEX($I$3:$GR$79,$GY138,HE138),"SB"))))</f>
        <v>0</v>
      </c>
      <c r="HW138" s="405">
        <f>IF(AND(HE138=0,GZ138=0),0,IF(AND(HE138=0,GZ138&lt;&gt;0),COUNTIF(INDEX($I$3:$GR$79,$GY138,HE138+1):INDEX($I$3:$GR$79,$GY138,GZ138),"STK")+COUNTIF(INDEX($I$3:$GR$79,$GY138,HE138+1):INDEX($I$3:$GR$79,$GY138,GZ138),"SB"),IF(AND(HE138&lt;&gt;0,GZ138=0),COUNTIF(INDEX($I$3:$GR$79,$GY138,HE138):INDEX($I$3:$GR$79,$GY138,HF138),"STK")+COUNTIF(INDEX($I$3:$GR$79,$GY138,HE138):INDEX($I$3:$GR$79,$GY138,HF138),"SB"),COUNTIF(INDEX($I$3:$GR$79,$GY138,HE138):INDEX($I$3:$GR$79,$GY138,GZ138),"STK")+COUNTIF(INDEX($I$3:$GR$79,$GY138,HE138):INDEX($I$3:$GR$79,$GY138,GZ138),"SB"))))</f>
        <v>0</v>
      </c>
      <c r="HX138" s="382">
        <f t="shared" si="270"/>
        <v>15</v>
      </c>
      <c r="HY138" s="186" t="s">
        <v>156</v>
      </c>
      <c r="HZ138" s="481">
        <f t="shared" si="66"/>
        <v>0</v>
      </c>
      <c r="IA138" s="481">
        <f t="shared" si="67"/>
        <v>0</v>
      </c>
      <c r="IB138" s="481">
        <f t="shared" si="68"/>
        <v>49</v>
      </c>
      <c r="IC138" s="481">
        <f t="shared" si="69"/>
        <v>54</v>
      </c>
      <c r="ID138" s="481">
        <f t="shared" si="70"/>
        <v>26</v>
      </c>
      <c r="IE138" s="481">
        <f t="shared" si="71"/>
        <v>0</v>
      </c>
    </row>
    <row r="139" spans="5:239" x14ac:dyDescent="0.2">
      <c r="E139" s="58"/>
      <c r="F139" s="480"/>
      <c r="G139" s="1040"/>
      <c r="H139" s="207" t="s">
        <v>143</v>
      </c>
      <c r="I139" s="229"/>
      <c r="J139" s="230"/>
      <c r="K139" s="231"/>
      <c r="N139" s="180">
        <v>1000</v>
      </c>
      <c r="O139" s="140"/>
      <c r="P139" s="155">
        <v>200</v>
      </c>
      <c r="Q139" s="12"/>
      <c r="R139" s="143" t="str">
        <f t="shared" si="284"/>
        <v>V10</v>
      </c>
      <c r="S139" s="467" t="s">
        <v>397</v>
      </c>
      <c r="T139" s="417">
        <f t="shared" si="251"/>
        <v>1200</v>
      </c>
      <c r="U139" s="418">
        <v>0</v>
      </c>
      <c r="V139" s="77">
        <f t="shared" si="252"/>
        <v>1200</v>
      </c>
      <c r="W139" s="77">
        <f t="shared" ref="W139" si="290">IF(LEFT(W37,1)="V",$S$101,IF(ISNUMBER(W37),V139-W37,V139))</f>
        <v>1200</v>
      </c>
      <c r="X139" s="77">
        <f t="shared" si="74"/>
        <v>1199</v>
      </c>
      <c r="Y139" s="77">
        <f t="shared" si="75"/>
        <v>1146</v>
      </c>
      <c r="Z139" s="77">
        <f t="shared" si="76"/>
        <v>1113</v>
      </c>
      <c r="AA139" s="77">
        <f t="shared" si="77"/>
        <v>1093</v>
      </c>
      <c r="AB139" s="77">
        <f t="shared" si="78"/>
        <v>1083</v>
      </c>
      <c r="AC139" s="77">
        <f t="shared" si="79"/>
        <v>1069</v>
      </c>
      <c r="AD139" s="77">
        <f t="shared" si="80"/>
        <v>1066</v>
      </c>
      <c r="AE139" s="77">
        <f t="shared" si="81"/>
        <v>1043</v>
      </c>
      <c r="AF139" s="77">
        <f t="shared" si="82"/>
        <v>1020</v>
      </c>
      <c r="AG139" s="77">
        <f t="shared" si="83"/>
        <v>997</v>
      </c>
      <c r="AH139" s="77">
        <f t="shared" si="84"/>
        <v>974</v>
      </c>
      <c r="AI139" s="77">
        <f t="shared" si="85"/>
        <v>951</v>
      </c>
      <c r="AJ139" s="77">
        <f t="shared" si="86"/>
        <v>928</v>
      </c>
      <c r="AK139" s="77">
        <f t="shared" si="87"/>
        <v>905</v>
      </c>
      <c r="AL139" s="77">
        <f t="shared" si="88"/>
        <v>882</v>
      </c>
      <c r="AM139" s="77">
        <f t="shared" si="89"/>
        <v>859</v>
      </c>
      <c r="AN139" s="77">
        <f t="shared" si="90"/>
        <v>836</v>
      </c>
      <c r="AO139" s="77">
        <f t="shared" si="91"/>
        <v>813</v>
      </c>
      <c r="AP139" s="77">
        <f t="shared" si="92"/>
        <v>790</v>
      </c>
      <c r="AQ139" s="77">
        <f t="shared" si="93"/>
        <v>767</v>
      </c>
      <c r="AR139" s="77">
        <f t="shared" si="94"/>
        <v>766</v>
      </c>
      <c r="AS139" s="77">
        <f t="shared" si="95"/>
        <v>743</v>
      </c>
      <c r="AT139" s="77">
        <f t="shared" si="96"/>
        <v>720</v>
      </c>
      <c r="AU139" s="77">
        <f t="shared" si="97"/>
        <v>697</v>
      </c>
      <c r="AV139" s="77">
        <f t="shared" si="98"/>
        <v>674</v>
      </c>
      <c r="AW139" s="77">
        <f t="shared" si="99"/>
        <v>651</v>
      </c>
      <c r="AX139" s="77">
        <f t="shared" si="100"/>
        <v>628</v>
      </c>
      <c r="AY139" s="77">
        <f t="shared" si="101"/>
        <v>605</v>
      </c>
      <c r="AZ139" s="77">
        <f t="shared" si="102"/>
        <v>582</v>
      </c>
      <c r="BA139" s="77">
        <f t="shared" si="103"/>
        <v>559</v>
      </c>
      <c r="BB139" s="77">
        <f t="shared" si="104"/>
        <v>536</v>
      </c>
      <c r="BC139" s="77">
        <f t="shared" si="105"/>
        <v>513</v>
      </c>
      <c r="BD139" s="77">
        <f t="shared" si="106"/>
        <v>490</v>
      </c>
      <c r="BE139" s="77">
        <f t="shared" si="107"/>
        <v>489</v>
      </c>
      <c r="BF139" s="77">
        <f t="shared" si="108"/>
        <v>409</v>
      </c>
      <c r="BG139" s="77">
        <f t="shared" si="109"/>
        <v>329</v>
      </c>
      <c r="BH139" s="77">
        <f t="shared" si="110"/>
        <v>249</v>
      </c>
      <c r="BI139" s="77">
        <f t="shared" si="111"/>
        <v>169</v>
      </c>
      <c r="BJ139" s="77">
        <f t="shared" si="112"/>
        <v>168</v>
      </c>
      <c r="BK139" s="77">
        <f t="shared" si="113"/>
        <v>145</v>
      </c>
      <c r="BL139" s="77">
        <f t="shared" si="114"/>
        <v>122</v>
      </c>
      <c r="BM139" s="77">
        <f t="shared" si="115"/>
        <v>99</v>
      </c>
      <c r="BN139" s="77">
        <f t="shared" si="116"/>
        <v>76</v>
      </c>
      <c r="BO139" s="77">
        <f t="shared" si="117"/>
        <v>53</v>
      </c>
      <c r="BP139" s="77">
        <f t="shared" si="118"/>
        <v>30</v>
      </c>
      <c r="BQ139" s="77">
        <f t="shared" si="119"/>
        <v>20</v>
      </c>
      <c r="BR139" s="77">
        <f t="shared" si="120"/>
        <v>20</v>
      </c>
      <c r="BS139" s="77">
        <f t="shared" si="121"/>
        <v>20</v>
      </c>
      <c r="BT139" s="77">
        <f t="shared" si="122"/>
        <v>20</v>
      </c>
      <c r="BU139" s="77">
        <f t="shared" si="123"/>
        <v>20</v>
      </c>
      <c r="BV139" s="77">
        <f t="shared" si="124"/>
        <v>20</v>
      </c>
      <c r="BW139" s="77">
        <f t="shared" si="125"/>
        <v>20</v>
      </c>
      <c r="BX139" s="77">
        <f t="shared" si="126"/>
        <v>1200</v>
      </c>
      <c r="BY139" s="77">
        <f t="shared" si="127"/>
        <v>1200</v>
      </c>
      <c r="BZ139" s="77">
        <f t="shared" si="128"/>
        <v>1200</v>
      </c>
      <c r="CA139" s="77">
        <f t="shared" si="129"/>
        <v>1200</v>
      </c>
      <c r="CB139" s="77">
        <f t="shared" si="130"/>
        <v>1200</v>
      </c>
      <c r="CC139" s="77">
        <f t="shared" si="131"/>
        <v>1200</v>
      </c>
      <c r="CD139" s="77">
        <f t="shared" si="132"/>
        <v>1200</v>
      </c>
      <c r="CE139" s="77">
        <f t="shared" si="133"/>
        <v>1200</v>
      </c>
      <c r="CF139" s="77">
        <f t="shared" si="134"/>
        <v>1200</v>
      </c>
      <c r="CG139" s="77">
        <f t="shared" si="135"/>
        <v>1200</v>
      </c>
      <c r="CH139" s="77">
        <f t="shared" si="136"/>
        <v>1200</v>
      </c>
      <c r="CI139" s="77">
        <f t="shared" si="137"/>
        <v>1200</v>
      </c>
      <c r="CJ139" s="77">
        <f t="shared" si="138"/>
        <v>1177</v>
      </c>
      <c r="CK139" s="77">
        <f t="shared" si="139"/>
        <v>1154</v>
      </c>
      <c r="CL139" s="77">
        <f t="shared" si="140"/>
        <v>1131</v>
      </c>
      <c r="CM139" s="77">
        <f t="shared" si="141"/>
        <v>1108</v>
      </c>
      <c r="CN139" s="77">
        <f t="shared" si="142"/>
        <v>1085</v>
      </c>
      <c r="CO139" s="77">
        <f t="shared" si="143"/>
        <v>1062</v>
      </c>
      <c r="CP139" s="77">
        <f t="shared" si="144"/>
        <v>1039</v>
      </c>
      <c r="CQ139" s="77">
        <f t="shared" si="145"/>
        <v>1016</v>
      </c>
      <c r="CR139" s="77">
        <f t="shared" si="146"/>
        <v>993</v>
      </c>
      <c r="CS139" s="77">
        <f t="shared" si="147"/>
        <v>970</v>
      </c>
      <c r="CT139" s="77">
        <f t="shared" si="148"/>
        <v>947</v>
      </c>
      <c r="CU139" s="77">
        <f t="shared" si="149"/>
        <v>946</v>
      </c>
      <c r="CV139" s="77">
        <f t="shared" si="150"/>
        <v>896</v>
      </c>
      <c r="CW139" s="77">
        <f t="shared" si="151"/>
        <v>846</v>
      </c>
      <c r="CX139" s="77">
        <f t="shared" si="152"/>
        <v>796</v>
      </c>
      <c r="CY139" s="77">
        <f t="shared" si="153"/>
        <v>746</v>
      </c>
      <c r="CZ139" s="77">
        <f t="shared" si="154"/>
        <v>745</v>
      </c>
      <c r="DA139" s="77">
        <f t="shared" si="155"/>
        <v>722</v>
      </c>
      <c r="DB139" s="77">
        <f t="shared" si="156"/>
        <v>699</v>
      </c>
      <c r="DC139" s="77">
        <f t="shared" si="157"/>
        <v>676</v>
      </c>
      <c r="DD139" s="77">
        <f t="shared" si="158"/>
        <v>653</v>
      </c>
      <c r="DE139" s="77">
        <f t="shared" si="159"/>
        <v>630</v>
      </c>
      <c r="DF139" s="77">
        <f t="shared" si="160"/>
        <v>607</v>
      </c>
      <c r="DG139" s="77">
        <f t="shared" si="161"/>
        <v>584</v>
      </c>
      <c r="DH139" s="77">
        <f t="shared" si="162"/>
        <v>561</v>
      </c>
      <c r="DI139" s="77">
        <f t="shared" si="163"/>
        <v>538</v>
      </c>
      <c r="DJ139" s="77">
        <f t="shared" si="164"/>
        <v>515</v>
      </c>
      <c r="DK139" s="77">
        <f t="shared" si="165"/>
        <v>492</v>
      </c>
      <c r="DL139" s="77">
        <f t="shared" si="166"/>
        <v>469</v>
      </c>
      <c r="DM139" s="77">
        <f t="shared" si="167"/>
        <v>446</v>
      </c>
      <c r="DN139" s="77">
        <f t="shared" si="168"/>
        <v>423</v>
      </c>
      <c r="DO139" s="77">
        <f t="shared" si="169"/>
        <v>400</v>
      </c>
      <c r="DP139" s="77">
        <f t="shared" si="170"/>
        <v>377</v>
      </c>
      <c r="DQ139" s="77">
        <f t="shared" si="171"/>
        <v>354</v>
      </c>
      <c r="DR139" s="77">
        <f t="shared" si="172"/>
        <v>331</v>
      </c>
      <c r="DS139" s="77">
        <f t="shared" si="173"/>
        <v>308</v>
      </c>
      <c r="DT139" s="77">
        <f t="shared" si="174"/>
        <v>285</v>
      </c>
      <c r="DU139" s="77">
        <f t="shared" si="175"/>
        <v>262</v>
      </c>
      <c r="DV139" s="77">
        <f t="shared" si="176"/>
        <v>239</v>
      </c>
      <c r="DW139" s="77">
        <f t="shared" si="177"/>
        <v>216</v>
      </c>
      <c r="DX139" s="77">
        <f t="shared" si="178"/>
        <v>193</v>
      </c>
      <c r="DY139" s="77">
        <f t="shared" si="179"/>
        <v>170</v>
      </c>
      <c r="DZ139" s="77">
        <f t="shared" si="180"/>
        <v>147</v>
      </c>
      <c r="EA139" s="77">
        <f t="shared" si="181"/>
        <v>124</v>
      </c>
      <c r="EB139" s="77">
        <f t="shared" si="182"/>
        <v>101</v>
      </c>
      <c r="EC139" s="77">
        <f t="shared" si="183"/>
        <v>78</v>
      </c>
      <c r="ED139" s="77">
        <f t="shared" si="184"/>
        <v>1200</v>
      </c>
      <c r="EE139" s="77">
        <f t="shared" si="185"/>
        <v>1200</v>
      </c>
      <c r="EF139" s="77">
        <f t="shared" si="186"/>
        <v>1200</v>
      </c>
      <c r="EG139" s="77">
        <f t="shared" si="187"/>
        <v>1200</v>
      </c>
      <c r="EH139" s="77">
        <f t="shared" si="188"/>
        <v>1200</v>
      </c>
      <c r="EI139" s="77">
        <f t="shared" si="189"/>
        <v>1177</v>
      </c>
      <c r="EJ139" s="77">
        <f t="shared" si="190"/>
        <v>1154</v>
      </c>
      <c r="EK139" s="77">
        <f t="shared" si="191"/>
        <v>1131</v>
      </c>
      <c r="EL139" s="77">
        <f t="shared" si="192"/>
        <v>1108</v>
      </c>
      <c r="EM139" s="77">
        <f t="shared" si="193"/>
        <v>1085</v>
      </c>
      <c r="EN139" s="77">
        <f t="shared" si="194"/>
        <v>1062</v>
      </c>
      <c r="EO139" s="77">
        <f t="shared" si="195"/>
        <v>1039</v>
      </c>
      <c r="EP139" s="77">
        <f t="shared" si="196"/>
        <v>1016</v>
      </c>
      <c r="EQ139" s="77">
        <f t="shared" si="197"/>
        <v>993</v>
      </c>
      <c r="ER139" s="77">
        <f t="shared" si="198"/>
        <v>970</v>
      </c>
      <c r="ES139" s="77">
        <f t="shared" si="199"/>
        <v>947</v>
      </c>
      <c r="ET139" s="77">
        <f t="shared" si="200"/>
        <v>924</v>
      </c>
      <c r="EU139" s="77">
        <f t="shared" si="201"/>
        <v>901</v>
      </c>
      <c r="EV139" s="77">
        <f t="shared" si="202"/>
        <v>878</v>
      </c>
      <c r="EW139" s="77">
        <f t="shared" si="203"/>
        <v>855</v>
      </c>
      <c r="EX139" s="77">
        <f t="shared" si="204"/>
        <v>832</v>
      </c>
      <c r="EY139" s="77">
        <f t="shared" si="205"/>
        <v>809</v>
      </c>
      <c r="EZ139" s="77">
        <f t="shared" si="206"/>
        <v>786</v>
      </c>
      <c r="FA139" s="77">
        <f t="shared" si="207"/>
        <v>763</v>
      </c>
      <c r="FB139" s="77">
        <f t="shared" si="208"/>
        <v>740</v>
      </c>
      <c r="FC139" s="77">
        <f t="shared" si="209"/>
        <v>717</v>
      </c>
      <c r="FD139" s="77">
        <f t="shared" si="210"/>
        <v>694</v>
      </c>
      <c r="FE139" s="77">
        <f t="shared" si="211"/>
        <v>671</v>
      </c>
      <c r="FF139" s="77">
        <f t="shared" si="212"/>
        <v>648</v>
      </c>
      <c r="FG139" s="77">
        <f t="shared" si="213"/>
        <v>625</v>
      </c>
      <c r="FH139" s="77">
        <f t="shared" si="214"/>
        <v>602</v>
      </c>
      <c r="FI139" s="77">
        <f t="shared" si="215"/>
        <v>579</v>
      </c>
      <c r="FJ139" s="77">
        <f t="shared" si="216"/>
        <v>556</v>
      </c>
      <c r="FK139" s="77">
        <f t="shared" si="217"/>
        <v>533</v>
      </c>
      <c r="FL139" s="77">
        <f t="shared" si="218"/>
        <v>510</v>
      </c>
      <c r="FM139" s="77">
        <f t="shared" si="219"/>
        <v>487</v>
      </c>
      <c r="FN139" s="77">
        <f t="shared" si="220"/>
        <v>464</v>
      </c>
      <c r="FO139" s="77">
        <f t="shared" si="221"/>
        <v>441</v>
      </c>
      <c r="FP139" s="77">
        <f t="shared" si="222"/>
        <v>418</v>
      </c>
      <c r="FQ139" s="77">
        <f t="shared" si="223"/>
        <v>395</v>
      </c>
      <c r="FR139" s="77">
        <f t="shared" si="224"/>
        <v>372</v>
      </c>
      <c r="FS139" s="77">
        <f t="shared" si="225"/>
        <v>349</v>
      </c>
      <c r="FT139" s="77">
        <f t="shared" si="226"/>
        <v>326</v>
      </c>
      <c r="FU139" s="77">
        <f t="shared" si="227"/>
        <v>303</v>
      </c>
      <c r="FV139" s="77">
        <f t="shared" si="228"/>
        <v>280</v>
      </c>
      <c r="FW139" s="77">
        <f t="shared" si="229"/>
        <v>257</v>
      </c>
      <c r="FX139" s="77">
        <f t="shared" si="230"/>
        <v>234</v>
      </c>
      <c r="FY139" s="77">
        <f t="shared" si="231"/>
        <v>211</v>
      </c>
      <c r="FZ139" s="77">
        <f t="shared" si="232"/>
        <v>188</v>
      </c>
      <c r="GA139" s="77">
        <f t="shared" si="233"/>
        <v>165</v>
      </c>
      <c r="GB139" s="77">
        <f t="shared" si="234"/>
        <v>142</v>
      </c>
      <c r="GC139" s="77">
        <f t="shared" si="235"/>
        <v>119</v>
      </c>
      <c r="GD139" s="77">
        <f t="shared" si="236"/>
        <v>96</v>
      </c>
      <c r="GE139" s="77">
        <f t="shared" si="237"/>
        <v>73</v>
      </c>
      <c r="GF139" s="77">
        <f t="shared" si="238"/>
        <v>50</v>
      </c>
      <c r="GG139" s="77">
        <f t="shared" si="239"/>
        <v>27</v>
      </c>
      <c r="GH139" s="77">
        <f t="shared" si="240"/>
        <v>4</v>
      </c>
      <c r="GI139" s="77">
        <f t="shared" si="241"/>
        <v>1200</v>
      </c>
      <c r="GJ139" s="77">
        <f t="shared" si="242"/>
        <v>1200</v>
      </c>
      <c r="GK139" s="77">
        <f t="shared" si="243"/>
        <v>1200</v>
      </c>
      <c r="GL139" s="77">
        <f t="shared" si="244"/>
        <v>1200</v>
      </c>
      <c r="GM139" s="77">
        <f t="shared" si="245"/>
        <v>1200</v>
      </c>
      <c r="GN139" s="77">
        <f t="shared" si="246"/>
        <v>1200</v>
      </c>
      <c r="GO139" s="77">
        <f t="shared" si="247"/>
        <v>1200</v>
      </c>
      <c r="GP139" s="77">
        <f t="shared" si="248"/>
        <v>1200</v>
      </c>
      <c r="GQ139" s="77">
        <f t="shared" si="249"/>
        <v>1200</v>
      </c>
      <c r="GR139" s="77">
        <f t="shared" si="288"/>
        <v>1200</v>
      </c>
      <c r="GS139" s="202"/>
      <c r="GY139" s="186">
        <v>49</v>
      </c>
      <c r="GZ139" s="481">
        <f>IF(COUNTIF($I51:$GR51,GZ$12)=0,0,HLOOKUP(GZ$12,$I51:$GR$87,$HO138,FALSE))</f>
        <v>0</v>
      </c>
      <c r="HA139" s="481">
        <f>IF(COUNTIF($I51:$GR51,HA$12)=0,0,HLOOKUP(HA$12,$I51:$GR$87,$HO138,FALSE))</f>
        <v>31</v>
      </c>
      <c r="HB139" s="481">
        <f>IF(COUNTIF($I51:$GR51,HB$12)=0,0,HLOOKUP(HB$12,$I51:$GR$87,$HO138,FALSE))</f>
        <v>84</v>
      </c>
      <c r="HC139" s="481">
        <f>IF(COUNTIF($I51:$GR51,HC$12)=0,0,HLOOKUP(HC$12,$I51:$GR$87,$HO138,FALSE))</f>
        <v>142</v>
      </c>
      <c r="HD139" s="481">
        <f>IF(COUNTIF($I51:$GR51,HD$12)=0,0,HLOOKUP(HD$12,$I51:$GR$87,$HO138,FALSE))</f>
        <v>0</v>
      </c>
      <c r="HE139" s="481">
        <f>IF(COUNTIF($I51:$GR51,HE$12)=0,0,HLOOKUP(HE$12,$I51:$GR$87,$HO138,FALSE))</f>
        <v>0</v>
      </c>
      <c r="HF139" s="481">
        <f>IF(COUNTIF($I51:$GR51,"X")=0,0,HLOOKUP("X",$I51:$GR$87,$HO138,FALSE))</f>
        <v>189</v>
      </c>
      <c r="HG139" s="381"/>
      <c r="HH139" s="186" t="s">
        <v>157</v>
      </c>
      <c r="HI139" s="481">
        <f>IF(GZ139=0,0,IF(AND(GZ139&lt;&gt;0,HA139=0),SUM(INDEX($I51:$GR51,1,GZ139):INDEX($I51:$GR51,1,$HF139)),SUM(INDEX($I51:$GR51,1,GZ139):INDEX($I51:$GR51,1,HA139))))</f>
        <v>0</v>
      </c>
      <c r="HJ139" s="481">
        <f>IF(HA139=0,0,IF(AND(HA139&lt;&gt;0,HB139=0),SUM(INDEX($I51:$GR51,1,HA139):INDEX($I51:$GR51,1,$HF139)),SUM(INDEX($I51:$GR51,1,HA139):INDEX($I51:$GR51,1,HB139))))</f>
        <v>1173</v>
      </c>
      <c r="HK139" s="481">
        <f>IF(HB139=0,0,IF(AND(HB139&lt;&gt;0,HC139=0),SUM(INDEX($I51:$GR51,1,HB139):INDEX($I51:$GR51,1,$HF139)),SUM(INDEX($I51:$GR51,1,HB139):INDEX($I51:$GR51,1,HC139))))</f>
        <v>1185</v>
      </c>
      <c r="HL139" s="481">
        <f>IF(HC139=0,0,IF(AND(HC139&lt;&gt;0,HD139=0),SUM(INDEX($I51:$GR51,1,HC139):INDEX($I51:$GR51,1,$HF139)),SUM(INDEX($I51:$GR51,1,HC139):INDEX($I51:$GR51,1,HD139))))</f>
        <v>943</v>
      </c>
      <c r="HM139" s="481">
        <f>IF(HD139=0,0,IF(AND(HD139&lt;&gt;0,HE139=0),SUM(INDEX($I51:$GR51,1,HD139):INDEX($I51:$GR51,1,$HF139)),SUM(INDEX($I51:$GR51,1,HD139):INDEX($I51:$GR51,1,HE139))))</f>
        <v>0</v>
      </c>
      <c r="HN139" s="481">
        <f>IF(HE139=0,0,IF(AND(HE139&lt;&gt;0,GZ139=0),SUM(INDEX($I51:$GR51,1,HE139):INDEX($I51:$GR51,1,$HF139)),SUM(INDEX($I51:$GR51,1,HE139):INDEX($I51:$GR51,1,GZ139))))</f>
        <v>0</v>
      </c>
      <c r="HO139" s="186">
        <v>36</v>
      </c>
      <c r="HP139" s="381"/>
      <c r="HQ139" s="521" t="s">
        <v>157</v>
      </c>
      <c r="HR139" s="435">
        <f>IF(AND(GZ139=0,HA139=0),0,IF(AND(GZ139=0,HA139&lt;&gt;0),COUNTIF(INDEX($I$3:$GR$79,$GY139,GZ139+1):INDEX($I$3:$GR$79,$GY139,HA139),"STK")+COUNTIF(INDEX($I$3:$GR$79,$GY139,GZ139+1):INDEX($I$3:$GR$79,$GY139,HA139),"SB"),IF(AND(GZ139&lt;&gt;0,HA139=0),COUNTIF(INDEX($I$3:$GR$79,$GY139,GZ139):INDEX($I$3:$GR$79,$GY139,HF139),"STK")+COUNTIF(INDEX($I$3:$GR$79,$GY139,GZ139):INDEX($I$3:$GR$79,$GY139,HF139),"SB"),COUNTIF(INDEX($I$3:$GR$79,$GY139,GZ139):INDEX($I$3:$GR$79,$GY139,HA139),"STK")+COUNTIF(INDEX($I$3:$GR$79,$GY139,GZ139):INDEX($I$3:$GR$79,$GY139,HA139),"SB"))))</f>
        <v>0</v>
      </c>
      <c r="HS139" s="405">
        <f>IF(AND(HA139=0,HB139=0),0,IF(AND(HA139=0,HB139&lt;&gt;0),COUNTIF(INDEX($I$3:$GR$79,$GY139,HA139+1):INDEX($I$3:$GR$79,$GY139,HB139),"STK")+COUNTIF(INDEX($I$3:$GR$79,$GY139,HA139+1):INDEX($I$3:$GR$79,$GY139,HB139),"SB"),IF(AND(HA139&lt;&gt;0,HB139=0),COUNTIF(INDEX($I$3:$GR$79,$GY139,HA139):INDEX($I$3:$GR$79,$GY139,HF139),"STK")+COUNTIF(INDEX($I$3:$GR$79,$GY139,HA139):INDEX($I$3:$GR$79,$GY139,HF139),"SB"),COUNTIF(INDEX($I$3:$GR$79,$GY139,HA139):INDEX($I$3:$GR$79,$GY139,HB139),"STK")+COUNTIF(INDEX($I$3:$GR$79,$GY139,HA139):INDEX($I$3:$GR$79,$GY139,HB139),"SB"))))</f>
        <v>0</v>
      </c>
      <c r="HT139" s="406">
        <f>IF(AND(HB139=0,HC139=0),0,IF(AND(HB139=0,HC139&lt;&gt;0),COUNTIF(INDEX($I$3:$GR$79,$GY139,HB139+1):INDEX($I$3:$GR$79,$GY139,HC139),"STK")+COUNTIF(INDEX($I$3:$GR$79,$GY139,HB139+1):INDEX($I$3:$GR$79,$GY139,HC139),"SB"),IF(AND(HB139&lt;&gt;0,HC139=0),COUNTIF(INDEX($I$3:$GR$79,$GY139,HB139):INDEX($I$3:$GR$79,$GY139,HF139),"STK")+COUNTIF(INDEX($I$3:$GR$79,$GY139,HB139):INDEX($I$3:$GR$79,$GY139,HF139),"SB"),COUNTIF(INDEX($I$3:$GR$79,$GY139,HB139):INDEX($I$3:$GR$79,$GY139,HC139),"STK")+COUNTIF(INDEX($I$3:$GR$79,$GY139,HB139):INDEX($I$3:$GR$79,$GY139,HC139),"SB"))))</f>
        <v>0</v>
      </c>
      <c r="HU139" s="405">
        <f>IF(AND(HC139=0,HD139=0),0,IF(AND(HC139=0,HD139&lt;&gt;0),COUNTIF(INDEX($I$3:$GR$79,$GY139,HC139+1):INDEX($I$3:$GR$79,$GY139,HD139),"STK")+COUNTIF(INDEX($I$3:$GR$79,$GY139,HC139+1):INDEX($I$3:$GR$79,$GY139,HD139),"SB"),IF(AND(HC139&lt;&gt;0,HD139=0),COUNTIF(INDEX($I$3:$GR$79,$GY139,HC139):INDEX($I$3:$GR$79,$GY139,HF139),"STK")+COUNTIF(INDEX($I$3:$GR$79,$GY139,HC139):INDEX($I$3:$GR$79,$GY139,HF139),"SB"),COUNTIF(INDEX($I$3:$GR$79,$GY139,HC139):INDEX($I$3:$GR$79,$GY139,HD139),"STK")+COUNTIF(INDEX($I$3:$GR$79,$GY139,HC139):INDEX($I$3:$GR$79,$GY139,HD139),"SB"))))</f>
        <v>0</v>
      </c>
      <c r="HV139" s="701">
        <f>IF(AND(HD139=0,HE139=0),0,IF(AND(HD139=0,HE139&lt;&gt;0),COUNTIF(INDEX($I$3:$GR$79,$GY139,HD139+1):INDEX($I$3:$GR$79,$GY139,HE139),"STK")+COUNTIF(INDEX($I$3:$GR$79,$GY139,HD139+1):INDEX($I$3:$GR$79,$GY139,HE139),"SB"),IF(AND(HD139&lt;&gt;0,HE139=0),COUNTIF(INDEX($I$3:$GR$79,$GY139,HD139):INDEX($I$3:$GR$79,$GY139,HF139),"STK")+COUNTIF(INDEX($I$3:$GR$79,$GY139,HD139):INDEX($I$3:$GR$79,$GY139,HF139),"SB"),COUNTIF(INDEX($I$3:$GR$79,$GY139,HD139):INDEX($I$3:$GR$79,$GY139,HE139),"STK")+COUNTIF(INDEX($I$3:$GR$79,$GY139,HD139):INDEX($I$3:$GR$79,$GY139,HE139),"SB"))))</f>
        <v>0</v>
      </c>
      <c r="HW139" s="405">
        <f>IF(AND(HE139=0,GZ139=0),0,IF(AND(HE139=0,GZ139&lt;&gt;0),COUNTIF(INDEX($I$3:$GR$79,$GY139,HE139+1):INDEX($I$3:$GR$79,$GY139,GZ139),"STK")+COUNTIF(INDEX($I$3:$GR$79,$GY139,HE139+1):INDEX($I$3:$GR$79,$GY139,GZ139),"SB"),IF(AND(HE139&lt;&gt;0,GZ139=0),COUNTIF(INDEX($I$3:$GR$79,$GY139,HE139):INDEX($I$3:$GR$79,$GY139,HF139),"STK")+COUNTIF(INDEX($I$3:$GR$79,$GY139,HE139):INDEX($I$3:$GR$79,$GY139,HF139),"SB"),COUNTIF(INDEX($I$3:$GR$79,$GY139,HE139):INDEX($I$3:$GR$79,$GY139,GZ139),"STK")+COUNTIF(INDEX($I$3:$GR$79,$GY139,HE139):INDEX($I$3:$GR$79,$GY139,GZ139),"SB"))))</f>
        <v>0</v>
      </c>
      <c r="HX139" s="382">
        <f t="shared" si="270"/>
        <v>0</v>
      </c>
      <c r="HY139" s="186" t="s">
        <v>157</v>
      </c>
      <c r="HZ139" s="481">
        <f t="shared" si="66"/>
        <v>0</v>
      </c>
      <c r="IA139" s="481">
        <f t="shared" si="67"/>
        <v>48</v>
      </c>
      <c r="IB139" s="481">
        <f t="shared" si="68"/>
        <v>53</v>
      </c>
      <c r="IC139" s="481">
        <f t="shared" si="69"/>
        <v>42</v>
      </c>
      <c r="ID139" s="481">
        <f t="shared" si="70"/>
        <v>0</v>
      </c>
      <c r="IE139" s="481">
        <f t="shared" si="71"/>
        <v>0</v>
      </c>
    </row>
    <row r="140" spans="5:239" x14ac:dyDescent="0.2">
      <c r="E140" s="58"/>
      <c r="F140" s="480"/>
      <c r="G140" s="1040"/>
      <c r="H140" s="207" t="s">
        <v>144</v>
      </c>
      <c r="I140" s="229"/>
      <c r="J140" s="230"/>
      <c r="K140" s="231"/>
      <c r="N140" s="180">
        <v>1000</v>
      </c>
      <c r="O140" s="140"/>
      <c r="P140" s="155"/>
      <c r="Q140" s="12"/>
      <c r="R140" s="129" t="str">
        <f t="shared" si="284"/>
        <v>V10</v>
      </c>
      <c r="S140" s="467" t="s">
        <v>398</v>
      </c>
      <c r="T140" s="417">
        <v>1200</v>
      </c>
      <c r="U140" s="418">
        <v>0</v>
      </c>
      <c r="V140" s="77">
        <f t="shared" si="252"/>
        <v>1200</v>
      </c>
      <c r="W140" s="77">
        <f t="shared" ref="W140" si="291">IF(LEFT(W38,1)="V",$S$101,IF(ISNUMBER(W38),V140-W38,V140))</f>
        <v>1197</v>
      </c>
      <c r="X140" s="77">
        <f t="shared" si="74"/>
        <v>1168</v>
      </c>
      <c r="Y140" s="77">
        <f t="shared" si="75"/>
        <v>1128</v>
      </c>
      <c r="Z140" s="77">
        <f t="shared" si="76"/>
        <v>1092</v>
      </c>
      <c r="AA140" s="77">
        <f t="shared" si="77"/>
        <v>1050</v>
      </c>
      <c r="AB140" s="77">
        <f t="shared" si="78"/>
        <v>1035</v>
      </c>
      <c r="AC140" s="77">
        <f t="shared" si="79"/>
        <v>1031</v>
      </c>
      <c r="AD140" s="77">
        <f t="shared" si="80"/>
        <v>1022</v>
      </c>
      <c r="AE140" s="77">
        <f t="shared" si="81"/>
        <v>999</v>
      </c>
      <c r="AF140" s="77">
        <f t="shared" si="82"/>
        <v>976</v>
      </c>
      <c r="AG140" s="77">
        <f t="shared" si="83"/>
        <v>953</v>
      </c>
      <c r="AH140" s="77">
        <f t="shared" si="84"/>
        <v>930</v>
      </c>
      <c r="AI140" s="77">
        <f t="shared" si="85"/>
        <v>907</v>
      </c>
      <c r="AJ140" s="77">
        <f t="shared" si="86"/>
        <v>884</v>
      </c>
      <c r="AK140" s="77">
        <f t="shared" si="87"/>
        <v>883</v>
      </c>
      <c r="AL140" s="77">
        <f t="shared" si="88"/>
        <v>833</v>
      </c>
      <c r="AM140" s="77">
        <f t="shared" si="89"/>
        <v>783</v>
      </c>
      <c r="AN140" s="77">
        <f t="shared" si="90"/>
        <v>733</v>
      </c>
      <c r="AO140" s="77">
        <f t="shared" si="91"/>
        <v>683</v>
      </c>
      <c r="AP140" s="77">
        <f t="shared" si="92"/>
        <v>682</v>
      </c>
      <c r="AQ140" s="77">
        <f t="shared" si="93"/>
        <v>659</v>
      </c>
      <c r="AR140" s="77">
        <f t="shared" si="94"/>
        <v>636</v>
      </c>
      <c r="AS140" s="77">
        <f t="shared" si="95"/>
        <v>613</v>
      </c>
      <c r="AT140" s="77">
        <f t="shared" si="96"/>
        <v>590</v>
      </c>
      <c r="AU140" s="77">
        <f t="shared" si="97"/>
        <v>567</v>
      </c>
      <c r="AV140" s="77">
        <f t="shared" si="98"/>
        <v>544</v>
      </c>
      <c r="AW140" s="77">
        <f t="shared" si="99"/>
        <v>543</v>
      </c>
      <c r="AX140" s="77">
        <f t="shared" si="100"/>
        <v>463</v>
      </c>
      <c r="AY140" s="77">
        <f t="shared" si="101"/>
        <v>383</v>
      </c>
      <c r="AZ140" s="77">
        <f t="shared" si="102"/>
        <v>303</v>
      </c>
      <c r="BA140" s="77">
        <f t="shared" si="103"/>
        <v>223</v>
      </c>
      <c r="BB140" s="77">
        <f t="shared" si="104"/>
        <v>222</v>
      </c>
      <c r="BC140" s="77">
        <f t="shared" si="105"/>
        <v>199</v>
      </c>
      <c r="BD140" s="77">
        <f t="shared" si="106"/>
        <v>176</v>
      </c>
      <c r="BE140" s="77">
        <f t="shared" si="107"/>
        <v>153</v>
      </c>
      <c r="BF140" s="77">
        <f t="shared" si="108"/>
        <v>1200</v>
      </c>
      <c r="BG140" s="77">
        <f t="shared" si="109"/>
        <v>1200</v>
      </c>
      <c r="BH140" s="77">
        <f t="shared" si="110"/>
        <v>1200</v>
      </c>
      <c r="BI140" s="77">
        <f t="shared" si="111"/>
        <v>1200</v>
      </c>
      <c r="BJ140" s="77">
        <f t="shared" si="112"/>
        <v>1200</v>
      </c>
      <c r="BK140" s="77">
        <f t="shared" si="113"/>
        <v>1200</v>
      </c>
      <c r="BL140" s="77">
        <f t="shared" si="114"/>
        <v>1177</v>
      </c>
      <c r="BM140" s="77">
        <f t="shared" si="115"/>
        <v>1154</v>
      </c>
      <c r="BN140" s="77">
        <f t="shared" si="116"/>
        <v>1131</v>
      </c>
      <c r="BO140" s="77">
        <f t="shared" si="117"/>
        <v>1200</v>
      </c>
      <c r="BP140" s="77">
        <f t="shared" si="118"/>
        <v>1200</v>
      </c>
      <c r="BQ140" s="77">
        <f t="shared" si="119"/>
        <v>1200</v>
      </c>
      <c r="BR140" s="77">
        <f t="shared" si="120"/>
        <v>1200</v>
      </c>
      <c r="BS140" s="77">
        <f t="shared" si="121"/>
        <v>1200</v>
      </c>
      <c r="BT140" s="77">
        <f t="shared" si="122"/>
        <v>1200</v>
      </c>
      <c r="BU140" s="77">
        <f t="shared" si="123"/>
        <v>1200</v>
      </c>
      <c r="BV140" s="77">
        <f t="shared" si="124"/>
        <v>1200</v>
      </c>
      <c r="BW140" s="77">
        <f t="shared" si="125"/>
        <v>1200</v>
      </c>
      <c r="BX140" s="77">
        <f t="shared" si="126"/>
        <v>1200</v>
      </c>
      <c r="BY140" s="77">
        <f t="shared" si="127"/>
        <v>1184</v>
      </c>
      <c r="BZ140" s="77">
        <f t="shared" si="128"/>
        <v>1168</v>
      </c>
      <c r="CA140" s="77">
        <f t="shared" si="129"/>
        <v>1152</v>
      </c>
      <c r="CB140" s="77">
        <f t="shared" si="130"/>
        <v>1136</v>
      </c>
      <c r="CC140" s="77">
        <f t="shared" si="131"/>
        <v>1120</v>
      </c>
      <c r="CD140" s="77">
        <f t="shared" si="132"/>
        <v>1104</v>
      </c>
      <c r="CE140" s="77">
        <f t="shared" si="133"/>
        <v>1088</v>
      </c>
      <c r="CF140" s="77">
        <f t="shared" si="134"/>
        <v>1072</v>
      </c>
      <c r="CG140" s="77">
        <f t="shared" si="135"/>
        <v>1056</v>
      </c>
      <c r="CH140" s="77">
        <f t="shared" si="136"/>
        <v>1040</v>
      </c>
      <c r="CI140" s="77">
        <f t="shared" si="137"/>
        <v>1024</v>
      </c>
      <c r="CJ140" s="77">
        <f t="shared" si="138"/>
        <v>1008</v>
      </c>
      <c r="CK140" s="77">
        <f t="shared" si="139"/>
        <v>992</v>
      </c>
      <c r="CL140" s="77">
        <f t="shared" si="140"/>
        <v>976</v>
      </c>
      <c r="CM140" s="77">
        <f t="shared" si="141"/>
        <v>960</v>
      </c>
      <c r="CN140" s="77">
        <f t="shared" si="142"/>
        <v>937</v>
      </c>
      <c r="CO140" s="77">
        <f t="shared" si="143"/>
        <v>936</v>
      </c>
      <c r="CP140" s="77">
        <f t="shared" si="144"/>
        <v>876</v>
      </c>
      <c r="CQ140" s="77">
        <f t="shared" si="145"/>
        <v>816</v>
      </c>
      <c r="CR140" s="77">
        <f t="shared" si="146"/>
        <v>756</v>
      </c>
      <c r="CS140" s="77">
        <f t="shared" si="147"/>
        <v>696</v>
      </c>
      <c r="CT140" s="77">
        <f t="shared" si="148"/>
        <v>695</v>
      </c>
      <c r="CU140" s="77">
        <f t="shared" si="149"/>
        <v>672</v>
      </c>
      <c r="CV140" s="77">
        <f t="shared" si="150"/>
        <v>649</v>
      </c>
      <c r="CW140" s="77">
        <f t="shared" si="151"/>
        <v>626</v>
      </c>
      <c r="CX140" s="77">
        <f t="shared" si="152"/>
        <v>603</v>
      </c>
      <c r="CY140" s="77">
        <f t="shared" si="153"/>
        <v>580</v>
      </c>
      <c r="CZ140" s="77">
        <f t="shared" si="154"/>
        <v>557</v>
      </c>
      <c r="DA140" s="77">
        <f t="shared" si="155"/>
        <v>534</v>
      </c>
      <c r="DB140" s="77">
        <f t="shared" si="156"/>
        <v>511</v>
      </c>
      <c r="DC140" s="77">
        <f t="shared" si="157"/>
        <v>488</v>
      </c>
      <c r="DD140" s="77">
        <f t="shared" si="158"/>
        <v>465</v>
      </c>
      <c r="DE140" s="77">
        <f t="shared" si="159"/>
        <v>442</v>
      </c>
      <c r="DF140" s="77">
        <f t="shared" si="160"/>
        <v>419</v>
      </c>
      <c r="DG140" s="77">
        <f t="shared" si="161"/>
        <v>396</v>
      </c>
      <c r="DH140" s="77">
        <f t="shared" si="162"/>
        <v>373</v>
      </c>
      <c r="DI140" s="77">
        <f t="shared" si="163"/>
        <v>373</v>
      </c>
      <c r="DJ140" s="77">
        <f t="shared" si="164"/>
        <v>373</v>
      </c>
      <c r="DK140" s="77">
        <f t="shared" si="165"/>
        <v>373</v>
      </c>
      <c r="DL140" s="77">
        <f t="shared" si="166"/>
        <v>373</v>
      </c>
      <c r="DM140" s="77">
        <f t="shared" si="167"/>
        <v>373</v>
      </c>
      <c r="DN140" s="77">
        <f t="shared" si="168"/>
        <v>373</v>
      </c>
      <c r="DO140" s="77">
        <f t="shared" si="169"/>
        <v>350</v>
      </c>
      <c r="DP140" s="77">
        <f t="shared" si="170"/>
        <v>327</v>
      </c>
      <c r="DQ140" s="77">
        <f t="shared" si="171"/>
        <v>304</v>
      </c>
      <c r="DR140" s="77">
        <f t="shared" si="172"/>
        <v>281</v>
      </c>
      <c r="DS140" s="77">
        <f t="shared" si="173"/>
        <v>258</v>
      </c>
      <c r="DT140" s="77">
        <f t="shared" si="174"/>
        <v>235</v>
      </c>
      <c r="DU140" s="77">
        <f t="shared" si="175"/>
        <v>212</v>
      </c>
      <c r="DV140" s="77">
        <f t="shared" si="176"/>
        <v>189</v>
      </c>
      <c r="DW140" s="77">
        <f t="shared" si="177"/>
        <v>166</v>
      </c>
      <c r="DX140" s="77">
        <f t="shared" si="178"/>
        <v>143</v>
      </c>
      <c r="DY140" s="77">
        <f t="shared" si="179"/>
        <v>1200</v>
      </c>
      <c r="DZ140" s="77">
        <f t="shared" si="180"/>
        <v>1200</v>
      </c>
      <c r="EA140" s="77">
        <f t="shared" si="181"/>
        <v>1200</v>
      </c>
      <c r="EB140" s="77">
        <f t="shared" si="182"/>
        <v>1200</v>
      </c>
      <c r="EC140" s="77">
        <f t="shared" si="183"/>
        <v>1200</v>
      </c>
      <c r="ED140" s="77">
        <f t="shared" si="184"/>
        <v>1177</v>
      </c>
      <c r="EE140" s="77">
        <f t="shared" si="185"/>
        <v>1154</v>
      </c>
      <c r="EF140" s="77">
        <f t="shared" si="186"/>
        <v>1131</v>
      </c>
      <c r="EG140" s="77">
        <f t="shared" si="187"/>
        <v>1108</v>
      </c>
      <c r="EH140" s="77">
        <f t="shared" si="188"/>
        <v>1085</v>
      </c>
      <c r="EI140" s="77">
        <f t="shared" si="189"/>
        <v>1062</v>
      </c>
      <c r="EJ140" s="77">
        <f t="shared" si="190"/>
        <v>1039</v>
      </c>
      <c r="EK140" s="77">
        <f t="shared" si="191"/>
        <v>1016</v>
      </c>
      <c r="EL140" s="77">
        <f t="shared" si="192"/>
        <v>993</v>
      </c>
      <c r="EM140" s="77">
        <f t="shared" si="193"/>
        <v>970</v>
      </c>
      <c r="EN140" s="77">
        <f t="shared" si="194"/>
        <v>947</v>
      </c>
      <c r="EO140" s="77">
        <f t="shared" si="195"/>
        <v>924</v>
      </c>
      <c r="EP140" s="77">
        <f t="shared" si="196"/>
        <v>901</v>
      </c>
      <c r="EQ140" s="77">
        <f t="shared" si="197"/>
        <v>878</v>
      </c>
      <c r="ER140" s="77">
        <f t="shared" si="198"/>
        <v>855</v>
      </c>
      <c r="ES140" s="77">
        <f t="shared" si="199"/>
        <v>832</v>
      </c>
      <c r="ET140" s="77">
        <f t="shared" si="200"/>
        <v>809</v>
      </c>
      <c r="EU140" s="77">
        <f t="shared" si="201"/>
        <v>786</v>
      </c>
      <c r="EV140" s="77">
        <f t="shared" si="202"/>
        <v>763</v>
      </c>
      <c r="EW140" s="77">
        <f t="shared" si="203"/>
        <v>740</v>
      </c>
      <c r="EX140" s="77">
        <f t="shared" si="204"/>
        <v>717</v>
      </c>
      <c r="EY140" s="77">
        <f t="shared" si="205"/>
        <v>694</v>
      </c>
      <c r="EZ140" s="77">
        <f t="shared" si="206"/>
        <v>671</v>
      </c>
      <c r="FA140" s="77">
        <f t="shared" si="207"/>
        <v>648</v>
      </c>
      <c r="FB140" s="77">
        <f t="shared" si="208"/>
        <v>625</v>
      </c>
      <c r="FC140" s="77">
        <f t="shared" si="209"/>
        <v>602</v>
      </c>
      <c r="FD140" s="77">
        <f t="shared" si="210"/>
        <v>579</v>
      </c>
      <c r="FE140" s="77">
        <f t="shared" si="211"/>
        <v>556</v>
      </c>
      <c r="FF140" s="77">
        <f t="shared" si="212"/>
        <v>533</v>
      </c>
      <c r="FG140" s="77">
        <f t="shared" si="213"/>
        <v>510</v>
      </c>
      <c r="FH140" s="77">
        <f t="shared" si="214"/>
        <v>487</v>
      </c>
      <c r="FI140" s="77">
        <f t="shared" si="215"/>
        <v>464</v>
      </c>
      <c r="FJ140" s="77">
        <f t="shared" si="216"/>
        <v>441</v>
      </c>
      <c r="FK140" s="77">
        <f t="shared" si="217"/>
        <v>418</v>
      </c>
      <c r="FL140" s="77">
        <f t="shared" si="218"/>
        <v>395</v>
      </c>
      <c r="FM140" s="77">
        <f t="shared" si="219"/>
        <v>372</v>
      </c>
      <c r="FN140" s="77">
        <f t="shared" si="220"/>
        <v>349</v>
      </c>
      <c r="FO140" s="77">
        <f t="shared" si="221"/>
        <v>326</v>
      </c>
      <c r="FP140" s="77">
        <f t="shared" si="222"/>
        <v>303</v>
      </c>
      <c r="FQ140" s="77">
        <f t="shared" si="223"/>
        <v>280</v>
      </c>
      <c r="FR140" s="77">
        <f t="shared" si="224"/>
        <v>257</v>
      </c>
      <c r="FS140" s="77">
        <f t="shared" si="225"/>
        <v>234</v>
      </c>
      <c r="FT140" s="77">
        <f t="shared" si="226"/>
        <v>211</v>
      </c>
      <c r="FU140" s="77">
        <f t="shared" si="227"/>
        <v>188</v>
      </c>
      <c r="FV140" s="77">
        <f t="shared" si="228"/>
        <v>165</v>
      </c>
      <c r="FW140" s="77">
        <f t="shared" si="229"/>
        <v>142</v>
      </c>
      <c r="FX140" s="77">
        <f t="shared" si="230"/>
        <v>119</v>
      </c>
      <c r="FY140" s="77">
        <f t="shared" si="231"/>
        <v>96</v>
      </c>
      <c r="FZ140" s="77">
        <f t="shared" si="232"/>
        <v>73</v>
      </c>
      <c r="GA140" s="77">
        <f t="shared" si="233"/>
        <v>50</v>
      </c>
      <c r="GB140" s="77">
        <f t="shared" si="234"/>
        <v>27</v>
      </c>
      <c r="GC140" s="77">
        <f t="shared" si="235"/>
        <v>1200</v>
      </c>
      <c r="GD140" s="77">
        <f t="shared" si="236"/>
        <v>1200</v>
      </c>
      <c r="GE140" s="77">
        <f t="shared" si="237"/>
        <v>1200</v>
      </c>
      <c r="GF140" s="77">
        <f t="shared" si="238"/>
        <v>1200</v>
      </c>
      <c r="GG140" s="77">
        <f t="shared" si="239"/>
        <v>1200</v>
      </c>
      <c r="GH140" s="77">
        <f t="shared" si="240"/>
        <v>1200</v>
      </c>
      <c r="GI140" s="77">
        <f t="shared" si="241"/>
        <v>1177</v>
      </c>
      <c r="GJ140" s="77">
        <f t="shared" si="242"/>
        <v>1154</v>
      </c>
      <c r="GK140" s="77">
        <f t="shared" si="243"/>
        <v>1131</v>
      </c>
      <c r="GL140" s="77">
        <f t="shared" si="244"/>
        <v>1108</v>
      </c>
      <c r="GM140" s="77">
        <f t="shared" si="245"/>
        <v>1085</v>
      </c>
      <c r="GN140" s="77">
        <f t="shared" si="246"/>
        <v>1062</v>
      </c>
      <c r="GO140" s="77">
        <f t="shared" si="247"/>
        <v>1062</v>
      </c>
      <c r="GP140" s="77">
        <f t="shared" si="248"/>
        <v>1062</v>
      </c>
      <c r="GQ140" s="77">
        <f t="shared" si="249"/>
        <v>1062</v>
      </c>
      <c r="GR140" s="77">
        <f t="shared" si="288"/>
        <v>1062</v>
      </c>
      <c r="GS140" s="202"/>
      <c r="GY140" s="186">
        <v>50</v>
      </c>
      <c r="GZ140" s="481">
        <f>IF(COUNTIF($I52:$GR52,GZ$12)=0,0,HLOOKUP(GZ$12,$I52:$GR$87,$HO139,FALSE))</f>
        <v>9</v>
      </c>
      <c r="HA140" s="481">
        <f>IF(COUNTIF($I52:$GR52,HA$12)=0,0,HLOOKUP(HA$12,$I52:$GR$87,$HO139,FALSE))</f>
        <v>70</v>
      </c>
      <c r="HB140" s="481">
        <f>IF(COUNTIF($I52:$GR52,HB$12)=0,0,HLOOKUP(HB$12,$I52:$GR$87,$HO139,FALSE))</f>
        <v>125</v>
      </c>
      <c r="HC140" s="481">
        <f>IF(COUNTIF($I52:$GR52,HC$12)=0,0,HLOOKUP(HC$12,$I52:$GR$87,$HO139,FALSE))</f>
        <v>0</v>
      </c>
      <c r="HD140" s="481">
        <f>IF(COUNTIF($I52:$GR52,HD$12)=0,0,HLOOKUP(HD$12,$I52:$GR$87,$HO139,FALSE))</f>
        <v>0</v>
      </c>
      <c r="HE140" s="481">
        <f>IF(COUNTIF($I52:$GR52,HE$12)=0,0,HLOOKUP(HE$12,$I52:$GR$87,$HO139,FALSE))</f>
        <v>0</v>
      </c>
      <c r="HF140" s="481">
        <f>IF(COUNTIF($I52:$GR52,"X")=0,0,HLOOKUP("X",$I52:$GR$87,$HO139,FALSE))</f>
        <v>181</v>
      </c>
      <c r="HG140" s="381"/>
      <c r="HH140" s="186" t="s">
        <v>158</v>
      </c>
      <c r="HI140" s="481">
        <f>IF(GZ140=0,0,IF(AND(GZ140&lt;&gt;0,HA140=0),SUM(INDEX($I52:$GR52,1,GZ140):INDEX($I52:$GR52,1,$HF140)),SUM(INDEX($I52:$GR52,1,GZ140):INDEX($I52:$GR52,1,HA140))))</f>
        <v>1111</v>
      </c>
      <c r="HJ140" s="481">
        <f>IF(HA140=0,0,IF(AND(HA140&lt;&gt;0,HB140=0),SUM(INDEX($I52:$GR52,1,HA140):INDEX($I52:$GR52,1,$HF140)),SUM(INDEX($I52:$GR52,1,HA140):INDEX($I52:$GR52,1,HB140))))</f>
        <v>1157</v>
      </c>
      <c r="HK140" s="481">
        <f>IF(HB140=0,0,IF(AND(HB140&lt;&gt;0,HC140=0),SUM(INDEX($I52:$GR52,1,HB140):INDEX($I52:$GR52,1,$HF140)),SUM(INDEX($I52:$GR52,1,HB140):INDEX($I52:$GR52,1,HC140))))</f>
        <v>1173</v>
      </c>
      <c r="HL140" s="481">
        <f>IF(HC140=0,0,IF(AND(HC140&lt;&gt;0,HD140=0),SUM(INDEX($I52:$GR52,1,HC140):INDEX($I52:$GR52,1,$HF140)),SUM(INDEX($I52:$GR52,1,HC140):INDEX($I52:$GR52,1,HD140))))</f>
        <v>0</v>
      </c>
      <c r="HM140" s="481">
        <f>IF(HD140=0,0,IF(AND(HD140&lt;&gt;0,HE140=0),SUM(INDEX($I52:$GR52,1,HD140):INDEX($I52:$GR52,1,$HF140)),SUM(INDEX($I52:$GR52,1,HD140):INDEX($I52:$GR52,1,HE140))))</f>
        <v>0</v>
      </c>
      <c r="HN140" s="481">
        <f>IF(HE140=0,0,IF(AND(HE140&lt;&gt;0,GZ140=0),SUM(INDEX($I52:$GR52,1,HE140):INDEX($I52:$GR52,1,$HF140)),SUM(INDEX($I52:$GR52,1,HE140):INDEX($I52:$GR52,1,GZ140))))</f>
        <v>0</v>
      </c>
      <c r="HO140" s="186">
        <v>35</v>
      </c>
      <c r="HP140" s="381"/>
      <c r="HQ140" s="521" t="s">
        <v>158</v>
      </c>
      <c r="HR140" s="435">
        <f>IF(AND(GZ140=0,HA140=0),0,IF(AND(GZ140=0,HA140&lt;&gt;0),COUNTIF(INDEX($I$3:$GR$79,$GY140,GZ140+1):INDEX($I$3:$GR$79,$GY140,HA140),"STK")+COUNTIF(INDEX($I$3:$GR$79,$GY140,GZ140+1):INDEX($I$3:$GR$79,$GY140,HA140),"SB"),IF(AND(GZ140&lt;&gt;0,HA140=0),COUNTIF(INDEX($I$3:$GR$79,$GY140,GZ140):INDEX($I$3:$GR$79,$GY140,HF140),"STK")+COUNTIF(INDEX($I$3:$GR$79,$GY140,GZ140):INDEX($I$3:$GR$79,$GY140,HF140),"SB"),COUNTIF(INDEX($I$3:$GR$79,$GY140,GZ140):INDEX($I$3:$GR$79,$GY140,HA140),"STK")+COUNTIF(INDEX($I$3:$GR$79,$GY140,GZ140):INDEX($I$3:$GR$79,$GY140,HA140),"SB"))))</f>
        <v>12</v>
      </c>
      <c r="HS140" s="405">
        <f>IF(AND(HA140=0,HB140=0),0,IF(AND(HA140=0,HB140&lt;&gt;0),COUNTIF(INDEX($I$3:$GR$79,$GY140,HA140+1):INDEX($I$3:$GR$79,$GY140,HB140),"STK")+COUNTIF(INDEX($I$3:$GR$79,$GY140,HA140+1):INDEX($I$3:$GR$79,$GY140,HB140),"SB"),IF(AND(HA140&lt;&gt;0,HB140=0),COUNTIF(INDEX($I$3:$GR$79,$GY140,HA140):INDEX($I$3:$GR$79,$GY140,HF140),"STK")+COUNTIF(INDEX($I$3:$GR$79,$GY140,HA140):INDEX($I$3:$GR$79,$GY140,HF140),"SB"),COUNTIF(INDEX($I$3:$GR$79,$GY140,HA140):INDEX($I$3:$GR$79,$GY140,HB140),"STK")+COUNTIF(INDEX($I$3:$GR$79,$GY140,HA140):INDEX($I$3:$GR$79,$GY140,HB140),"SB"))))</f>
        <v>0</v>
      </c>
      <c r="HT140" s="406">
        <f>IF(AND(HB140=0,HC140=0),0,IF(AND(HB140=0,HC140&lt;&gt;0),COUNTIF(INDEX($I$3:$GR$79,$GY140,HB140+1):INDEX($I$3:$GR$79,$GY140,HC140),"STK")+COUNTIF(INDEX($I$3:$GR$79,$GY140,HB140+1):INDEX($I$3:$GR$79,$GY140,HC140),"SB"),IF(AND(HB140&lt;&gt;0,HC140=0),COUNTIF(INDEX($I$3:$GR$79,$GY140,HB140):INDEX($I$3:$GR$79,$GY140,HF140),"STK")+COUNTIF(INDEX($I$3:$GR$79,$GY140,HB140):INDEX($I$3:$GR$79,$GY140,HF140),"SB"),COUNTIF(INDEX($I$3:$GR$79,$GY140,HB140):INDEX($I$3:$GR$79,$GY140,HC140),"STK")+COUNTIF(INDEX($I$3:$GR$79,$GY140,HB140):INDEX($I$3:$GR$79,$GY140,HC140),"SB"))))</f>
        <v>0</v>
      </c>
      <c r="HU140" s="405">
        <f>IF(AND(HC140=0,HD140=0),0,IF(AND(HC140=0,HD140&lt;&gt;0),COUNTIF(INDEX($I$3:$GR$79,$GY140,HC140+1):INDEX($I$3:$GR$79,$GY140,HD140),"STK")+COUNTIF(INDEX($I$3:$GR$79,$GY140,HC140+1):INDEX($I$3:$GR$79,$GY140,HD140),"SB"),IF(AND(HC140&lt;&gt;0,HD140=0),COUNTIF(INDEX($I$3:$GR$79,$GY140,HC140):INDEX($I$3:$GR$79,$GY140,HF140),"STK")+COUNTIF(INDEX($I$3:$GR$79,$GY140,HC140):INDEX($I$3:$GR$79,$GY140,HF140),"SB"),COUNTIF(INDEX($I$3:$GR$79,$GY140,HC140):INDEX($I$3:$GR$79,$GY140,HD140),"STK")+COUNTIF(INDEX($I$3:$GR$79,$GY140,HC140):INDEX($I$3:$GR$79,$GY140,HD140),"SB"))))</f>
        <v>0</v>
      </c>
      <c r="HV140" s="701">
        <f>IF(AND(HD140=0,HE140=0),0,IF(AND(HD140=0,HE140&lt;&gt;0),COUNTIF(INDEX($I$3:$GR$79,$GY140,HD140+1):INDEX($I$3:$GR$79,$GY140,HE140),"STK")+COUNTIF(INDEX($I$3:$GR$79,$GY140,HD140+1):INDEX($I$3:$GR$79,$GY140,HE140),"SB"),IF(AND(HD140&lt;&gt;0,HE140=0),COUNTIF(INDEX($I$3:$GR$79,$GY140,HD140):INDEX($I$3:$GR$79,$GY140,HF140),"STK")+COUNTIF(INDEX($I$3:$GR$79,$GY140,HD140):INDEX($I$3:$GR$79,$GY140,HF140),"SB"),COUNTIF(INDEX($I$3:$GR$79,$GY140,HD140):INDEX($I$3:$GR$79,$GY140,HE140),"STK")+COUNTIF(INDEX($I$3:$GR$79,$GY140,HD140):INDEX($I$3:$GR$79,$GY140,HE140),"SB"))))</f>
        <v>0</v>
      </c>
      <c r="HW140" s="405">
        <f>IF(AND(HE140=0,GZ140=0),0,IF(AND(HE140=0,GZ140&lt;&gt;0),COUNTIF(INDEX($I$3:$GR$79,$GY140,HE140+1):INDEX($I$3:$GR$79,$GY140,GZ140),"STK")+COUNTIF(INDEX($I$3:$GR$79,$GY140,HE140+1):INDEX($I$3:$GR$79,$GY140,GZ140),"SB"),IF(AND(HE140&lt;&gt;0,GZ140=0),COUNTIF(INDEX($I$3:$GR$79,$GY140,HE140):INDEX($I$3:$GR$79,$GY140,HF140),"STK")+COUNTIF(INDEX($I$3:$GR$79,$GY140,HE140):INDEX($I$3:$GR$79,$GY140,HF140),"SB"),COUNTIF(INDEX($I$3:$GR$79,$GY140,HE140):INDEX($I$3:$GR$79,$GY140,GZ140),"STK")+COUNTIF(INDEX($I$3:$GR$79,$GY140,HE140):INDEX($I$3:$GR$79,$GY140,GZ140),"SB"))))</f>
        <v>0</v>
      </c>
      <c r="HX140" s="382">
        <f t="shared" si="270"/>
        <v>12</v>
      </c>
      <c r="HY140" s="186" t="s">
        <v>158</v>
      </c>
      <c r="HZ140" s="481">
        <f t="shared" si="66"/>
        <v>44</v>
      </c>
      <c r="IA140" s="481">
        <f t="shared" si="67"/>
        <v>50</v>
      </c>
      <c r="IB140" s="481">
        <f t="shared" si="68"/>
        <v>51</v>
      </c>
      <c r="IC140" s="481">
        <f t="shared" si="69"/>
        <v>0</v>
      </c>
      <c r="ID140" s="481">
        <f t="shared" si="70"/>
        <v>0</v>
      </c>
      <c r="IE140" s="481">
        <f t="shared" si="71"/>
        <v>0</v>
      </c>
    </row>
    <row r="141" spans="5:239" x14ac:dyDescent="0.2">
      <c r="E141" s="58"/>
      <c r="F141" s="480"/>
      <c r="G141" s="1040"/>
      <c r="H141" s="209" t="s">
        <v>145</v>
      </c>
      <c r="I141" s="229"/>
      <c r="J141" s="230"/>
      <c r="K141" s="231"/>
      <c r="N141" s="180">
        <v>398</v>
      </c>
      <c r="O141" s="140"/>
      <c r="P141" s="155"/>
      <c r="Q141" s="12"/>
      <c r="R141" s="141" t="str">
        <f t="shared" si="284"/>
        <v>V10</v>
      </c>
      <c r="S141" s="465" t="s">
        <v>399</v>
      </c>
      <c r="T141" s="417">
        <f t="shared" si="251"/>
        <v>398</v>
      </c>
      <c r="U141" s="418">
        <v>0</v>
      </c>
      <c r="V141" s="77">
        <f t="shared" si="252"/>
        <v>398</v>
      </c>
      <c r="W141" s="77">
        <f t="shared" ref="W141" si="292">IF(LEFT(W39,1)="V",$S$101,IF(ISNUMBER(W39),V141-W39,V141))</f>
        <v>1200</v>
      </c>
      <c r="X141" s="77">
        <f t="shared" si="74"/>
        <v>1200</v>
      </c>
      <c r="Y141" s="77">
        <f t="shared" si="75"/>
        <v>1179</v>
      </c>
      <c r="Z141" s="77">
        <f t="shared" si="76"/>
        <v>1136</v>
      </c>
      <c r="AA141" s="77">
        <f t="shared" si="77"/>
        <v>1111</v>
      </c>
      <c r="AB141" s="77">
        <f t="shared" si="78"/>
        <v>1082</v>
      </c>
      <c r="AC141" s="77">
        <f t="shared" si="79"/>
        <v>1054</v>
      </c>
      <c r="AD141" s="77">
        <f t="shared" si="80"/>
        <v>1033</v>
      </c>
      <c r="AE141" s="77">
        <f t="shared" si="81"/>
        <v>1017</v>
      </c>
      <c r="AF141" s="77">
        <f t="shared" si="82"/>
        <v>1001</v>
      </c>
      <c r="AG141" s="77">
        <f t="shared" si="83"/>
        <v>985</v>
      </c>
      <c r="AH141" s="77">
        <f t="shared" si="84"/>
        <v>969</v>
      </c>
      <c r="AI141" s="77">
        <f t="shared" si="85"/>
        <v>953</v>
      </c>
      <c r="AJ141" s="77">
        <f t="shared" si="86"/>
        <v>937</v>
      </c>
      <c r="AK141" s="77">
        <f t="shared" si="87"/>
        <v>921</v>
      </c>
      <c r="AL141" s="77">
        <f t="shared" si="88"/>
        <v>905</v>
      </c>
      <c r="AM141" s="77">
        <f t="shared" si="89"/>
        <v>889</v>
      </c>
      <c r="AN141" s="77">
        <f t="shared" si="90"/>
        <v>873</v>
      </c>
      <c r="AO141" s="77">
        <f t="shared" si="91"/>
        <v>857</v>
      </c>
      <c r="AP141" s="77">
        <f t="shared" si="92"/>
        <v>841</v>
      </c>
      <c r="AQ141" s="77">
        <f t="shared" si="93"/>
        <v>825</v>
      </c>
      <c r="AR141" s="77">
        <f t="shared" si="94"/>
        <v>809</v>
      </c>
      <c r="AS141" s="77">
        <f t="shared" si="95"/>
        <v>793</v>
      </c>
      <c r="AT141" s="77">
        <f t="shared" si="96"/>
        <v>777</v>
      </c>
      <c r="AU141" s="77">
        <f t="shared" si="97"/>
        <v>761</v>
      </c>
      <c r="AV141" s="77">
        <f t="shared" si="98"/>
        <v>745</v>
      </c>
      <c r="AW141" s="77">
        <f t="shared" si="99"/>
        <v>729</v>
      </c>
      <c r="AX141" s="77">
        <f t="shared" si="100"/>
        <v>713</v>
      </c>
      <c r="AY141" s="77">
        <f t="shared" si="101"/>
        <v>690</v>
      </c>
      <c r="AZ141" s="77">
        <f t="shared" si="102"/>
        <v>667</v>
      </c>
      <c r="BA141" s="77">
        <f t="shared" si="103"/>
        <v>644</v>
      </c>
      <c r="BB141" s="77">
        <f t="shared" si="104"/>
        <v>621</v>
      </c>
      <c r="BC141" s="77">
        <f t="shared" si="105"/>
        <v>620</v>
      </c>
      <c r="BD141" s="77">
        <f t="shared" si="106"/>
        <v>560</v>
      </c>
      <c r="BE141" s="77">
        <f t="shared" si="107"/>
        <v>500</v>
      </c>
      <c r="BF141" s="77">
        <f t="shared" si="108"/>
        <v>440</v>
      </c>
      <c r="BG141" s="77">
        <f t="shared" si="109"/>
        <v>380</v>
      </c>
      <c r="BH141" s="77">
        <f t="shared" si="110"/>
        <v>379</v>
      </c>
      <c r="BI141" s="77">
        <f t="shared" si="111"/>
        <v>356</v>
      </c>
      <c r="BJ141" s="77">
        <f t="shared" si="112"/>
        <v>333</v>
      </c>
      <c r="BK141" s="77">
        <f t="shared" si="113"/>
        <v>310</v>
      </c>
      <c r="BL141" s="77">
        <f t="shared" si="114"/>
        <v>287</v>
      </c>
      <c r="BM141" s="77">
        <f t="shared" si="115"/>
        <v>287</v>
      </c>
      <c r="BN141" s="77">
        <f t="shared" si="116"/>
        <v>287</v>
      </c>
      <c r="BO141" s="77">
        <f t="shared" si="117"/>
        <v>287</v>
      </c>
      <c r="BP141" s="77">
        <f t="shared" si="118"/>
        <v>264</v>
      </c>
      <c r="BQ141" s="77">
        <f t="shared" si="119"/>
        <v>241</v>
      </c>
      <c r="BR141" s="77">
        <f t="shared" si="120"/>
        <v>218</v>
      </c>
      <c r="BS141" s="77">
        <f t="shared" si="121"/>
        <v>195</v>
      </c>
      <c r="BT141" s="77">
        <f t="shared" si="122"/>
        <v>172</v>
      </c>
      <c r="BU141" s="77">
        <f t="shared" si="123"/>
        <v>149</v>
      </c>
      <c r="BV141" s="77">
        <f t="shared" si="124"/>
        <v>126</v>
      </c>
      <c r="BW141" s="77">
        <f t="shared" si="125"/>
        <v>103</v>
      </c>
      <c r="BX141" s="77">
        <f t="shared" si="126"/>
        <v>80</v>
      </c>
      <c r="BY141" s="77">
        <f t="shared" si="127"/>
        <v>57</v>
      </c>
      <c r="BZ141" s="77">
        <f t="shared" si="128"/>
        <v>34</v>
      </c>
      <c r="CA141" s="77">
        <f t="shared" si="129"/>
        <v>1200</v>
      </c>
      <c r="CB141" s="77">
        <f t="shared" si="130"/>
        <v>1200</v>
      </c>
      <c r="CC141" s="77">
        <f t="shared" si="131"/>
        <v>1200</v>
      </c>
      <c r="CD141" s="77">
        <f t="shared" si="132"/>
        <v>1200</v>
      </c>
      <c r="CE141" s="77">
        <f t="shared" si="133"/>
        <v>1200</v>
      </c>
      <c r="CF141" s="77">
        <f t="shared" si="134"/>
        <v>1200</v>
      </c>
      <c r="CG141" s="77">
        <f t="shared" si="135"/>
        <v>1200</v>
      </c>
      <c r="CH141" s="77">
        <f t="shared" si="136"/>
        <v>1200</v>
      </c>
      <c r="CI141" s="77">
        <f t="shared" si="137"/>
        <v>1200</v>
      </c>
      <c r="CJ141" s="77">
        <f t="shared" si="138"/>
        <v>1200</v>
      </c>
      <c r="CK141" s="77">
        <f t="shared" si="139"/>
        <v>1200</v>
      </c>
      <c r="CL141" s="77">
        <f t="shared" si="140"/>
        <v>1200</v>
      </c>
      <c r="CM141" s="77">
        <f t="shared" si="141"/>
        <v>1177</v>
      </c>
      <c r="CN141" s="77">
        <f t="shared" si="142"/>
        <v>1154</v>
      </c>
      <c r="CO141" s="77">
        <f t="shared" si="143"/>
        <v>1131</v>
      </c>
      <c r="CP141" s="77">
        <f t="shared" si="144"/>
        <v>1108</v>
      </c>
      <c r="CQ141" s="77">
        <f t="shared" si="145"/>
        <v>1085</v>
      </c>
      <c r="CR141" s="77">
        <f t="shared" si="146"/>
        <v>1062</v>
      </c>
      <c r="CS141" s="77">
        <f t="shared" si="147"/>
        <v>1039</v>
      </c>
      <c r="CT141" s="77">
        <f t="shared" si="148"/>
        <v>1016</v>
      </c>
      <c r="CU141" s="77">
        <f t="shared" si="149"/>
        <v>993</v>
      </c>
      <c r="CV141" s="77">
        <f t="shared" si="150"/>
        <v>970</v>
      </c>
      <c r="CW141" s="77">
        <f t="shared" si="151"/>
        <v>947</v>
      </c>
      <c r="CX141" s="77">
        <f t="shared" si="152"/>
        <v>924</v>
      </c>
      <c r="CY141" s="77">
        <f t="shared" si="153"/>
        <v>901</v>
      </c>
      <c r="CZ141" s="77">
        <f t="shared" si="154"/>
        <v>878</v>
      </c>
      <c r="DA141" s="77">
        <f t="shared" si="155"/>
        <v>878</v>
      </c>
      <c r="DB141" s="77">
        <f t="shared" si="156"/>
        <v>878</v>
      </c>
      <c r="DC141" s="77">
        <f t="shared" si="157"/>
        <v>878</v>
      </c>
      <c r="DD141" s="77">
        <f t="shared" si="158"/>
        <v>878</v>
      </c>
      <c r="DE141" s="77">
        <f t="shared" si="159"/>
        <v>878</v>
      </c>
      <c r="DF141" s="77">
        <f t="shared" si="160"/>
        <v>878</v>
      </c>
      <c r="DG141" s="77">
        <f t="shared" si="161"/>
        <v>878</v>
      </c>
      <c r="DH141" s="77">
        <f t="shared" si="162"/>
        <v>878</v>
      </c>
      <c r="DI141" s="77">
        <f t="shared" si="163"/>
        <v>855</v>
      </c>
      <c r="DJ141" s="77">
        <f t="shared" si="164"/>
        <v>832</v>
      </c>
      <c r="DK141" s="77">
        <f t="shared" si="165"/>
        <v>809</v>
      </c>
      <c r="DL141" s="77">
        <f t="shared" si="166"/>
        <v>786</v>
      </c>
      <c r="DM141" s="77">
        <f t="shared" si="167"/>
        <v>763</v>
      </c>
      <c r="DN141" s="77">
        <f t="shared" si="168"/>
        <v>740</v>
      </c>
      <c r="DO141" s="77">
        <f t="shared" si="169"/>
        <v>717</v>
      </c>
      <c r="DP141" s="77">
        <f t="shared" si="170"/>
        <v>694</v>
      </c>
      <c r="DQ141" s="77">
        <f t="shared" si="171"/>
        <v>671</v>
      </c>
      <c r="DR141" s="77">
        <f t="shared" si="172"/>
        <v>648</v>
      </c>
      <c r="DS141" s="77">
        <f t="shared" si="173"/>
        <v>625</v>
      </c>
      <c r="DT141" s="77">
        <f t="shared" si="174"/>
        <v>602</v>
      </c>
      <c r="DU141" s="77">
        <f t="shared" si="175"/>
        <v>579</v>
      </c>
      <c r="DV141" s="77">
        <f t="shared" si="176"/>
        <v>556</v>
      </c>
      <c r="DW141" s="77">
        <f t="shared" si="177"/>
        <v>533</v>
      </c>
      <c r="DX141" s="77">
        <f t="shared" si="178"/>
        <v>510</v>
      </c>
      <c r="DY141" s="77">
        <f t="shared" si="179"/>
        <v>487</v>
      </c>
      <c r="DZ141" s="77">
        <f t="shared" si="180"/>
        <v>464</v>
      </c>
      <c r="EA141" s="77">
        <f t="shared" si="181"/>
        <v>441</v>
      </c>
      <c r="EB141" s="77">
        <f t="shared" si="182"/>
        <v>418</v>
      </c>
      <c r="EC141" s="77">
        <f t="shared" si="183"/>
        <v>395</v>
      </c>
      <c r="ED141" s="77">
        <f t="shared" si="184"/>
        <v>372</v>
      </c>
      <c r="EE141" s="77">
        <f t="shared" si="185"/>
        <v>349</v>
      </c>
      <c r="EF141" s="77">
        <f t="shared" si="186"/>
        <v>326</v>
      </c>
      <c r="EG141" s="77">
        <f t="shared" si="187"/>
        <v>303</v>
      </c>
      <c r="EH141" s="77">
        <f t="shared" si="188"/>
        <v>280</v>
      </c>
      <c r="EI141" s="77">
        <f t="shared" si="189"/>
        <v>257</v>
      </c>
      <c r="EJ141" s="77">
        <f t="shared" si="190"/>
        <v>234</v>
      </c>
      <c r="EK141" s="77">
        <f t="shared" si="191"/>
        <v>211</v>
      </c>
      <c r="EL141" s="77">
        <f t="shared" si="192"/>
        <v>188</v>
      </c>
      <c r="EM141" s="77">
        <f t="shared" si="193"/>
        <v>165</v>
      </c>
      <c r="EN141" s="77">
        <f t="shared" si="194"/>
        <v>142</v>
      </c>
      <c r="EO141" s="77">
        <f t="shared" si="195"/>
        <v>119</v>
      </c>
      <c r="EP141" s="77">
        <f t="shared" si="196"/>
        <v>96</v>
      </c>
      <c r="EQ141" s="77">
        <f t="shared" si="197"/>
        <v>1200</v>
      </c>
      <c r="ER141" s="77">
        <f t="shared" si="198"/>
        <v>1200</v>
      </c>
      <c r="ES141" s="77">
        <f t="shared" si="199"/>
        <v>1200</v>
      </c>
      <c r="ET141" s="77">
        <f t="shared" si="200"/>
        <v>1200</v>
      </c>
      <c r="EU141" s="77">
        <f t="shared" si="201"/>
        <v>1200</v>
      </c>
      <c r="EV141" s="77">
        <f t="shared" si="202"/>
        <v>1177</v>
      </c>
      <c r="EW141" s="77">
        <f t="shared" si="203"/>
        <v>1154</v>
      </c>
      <c r="EX141" s="77">
        <f t="shared" si="204"/>
        <v>1131</v>
      </c>
      <c r="EY141" s="77">
        <f t="shared" si="205"/>
        <v>1108</v>
      </c>
      <c r="EZ141" s="77">
        <f t="shared" si="206"/>
        <v>1085</v>
      </c>
      <c r="FA141" s="77">
        <f t="shared" si="207"/>
        <v>1062</v>
      </c>
      <c r="FB141" s="77">
        <f t="shared" si="208"/>
        <v>1039</v>
      </c>
      <c r="FC141" s="77">
        <f t="shared" si="209"/>
        <v>1016</v>
      </c>
      <c r="FD141" s="77">
        <f t="shared" si="210"/>
        <v>993</v>
      </c>
      <c r="FE141" s="77">
        <f t="shared" si="211"/>
        <v>970</v>
      </c>
      <c r="FF141" s="77">
        <f t="shared" si="212"/>
        <v>947</v>
      </c>
      <c r="FG141" s="77">
        <f t="shared" si="213"/>
        <v>924</v>
      </c>
      <c r="FH141" s="77">
        <f t="shared" si="214"/>
        <v>901</v>
      </c>
      <c r="FI141" s="77">
        <f t="shared" si="215"/>
        <v>878</v>
      </c>
      <c r="FJ141" s="77">
        <f t="shared" si="216"/>
        <v>855</v>
      </c>
      <c r="FK141" s="77">
        <f t="shared" si="217"/>
        <v>832</v>
      </c>
      <c r="FL141" s="77">
        <f t="shared" si="218"/>
        <v>809</v>
      </c>
      <c r="FM141" s="77">
        <f t="shared" si="219"/>
        <v>786</v>
      </c>
      <c r="FN141" s="77">
        <f t="shared" si="220"/>
        <v>763</v>
      </c>
      <c r="FO141" s="77">
        <f t="shared" si="221"/>
        <v>740</v>
      </c>
      <c r="FP141" s="77">
        <f t="shared" si="222"/>
        <v>717</v>
      </c>
      <c r="FQ141" s="77">
        <f t="shared" si="223"/>
        <v>694</v>
      </c>
      <c r="FR141" s="77">
        <f t="shared" si="224"/>
        <v>671</v>
      </c>
      <c r="FS141" s="77">
        <f t="shared" si="225"/>
        <v>648</v>
      </c>
      <c r="FT141" s="77">
        <f t="shared" si="226"/>
        <v>625</v>
      </c>
      <c r="FU141" s="77">
        <f t="shared" si="227"/>
        <v>602</v>
      </c>
      <c r="FV141" s="77">
        <f t="shared" si="228"/>
        <v>579</v>
      </c>
      <c r="FW141" s="77">
        <f t="shared" si="229"/>
        <v>556</v>
      </c>
      <c r="FX141" s="77">
        <f t="shared" si="230"/>
        <v>533</v>
      </c>
      <c r="FY141" s="77">
        <f t="shared" si="231"/>
        <v>510</v>
      </c>
      <c r="FZ141" s="77">
        <f t="shared" si="232"/>
        <v>487</v>
      </c>
      <c r="GA141" s="77">
        <f t="shared" si="233"/>
        <v>464</v>
      </c>
      <c r="GB141" s="77">
        <f t="shared" si="234"/>
        <v>441</v>
      </c>
      <c r="GC141" s="77">
        <f t="shared" si="235"/>
        <v>418</v>
      </c>
      <c r="GD141" s="77">
        <f t="shared" si="236"/>
        <v>395</v>
      </c>
      <c r="GE141" s="77">
        <f t="shared" si="237"/>
        <v>372</v>
      </c>
      <c r="GF141" s="77">
        <f t="shared" si="238"/>
        <v>349</v>
      </c>
      <c r="GG141" s="77">
        <f t="shared" si="239"/>
        <v>326</v>
      </c>
      <c r="GH141" s="77">
        <f t="shared" si="240"/>
        <v>303</v>
      </c>
      <c r="GI141" s="77">
        <f t="shared" si="241"/>
        <v>280</v>
      </c>
      <c r="GJ141" s="77">
        <f t="shared" si="242"/>
        <v>257</v>
      </c>
      <c r="GK141" s="77">
        <f t="shared" si="243"/>
        <v>234</v>
      </c>
      <c r="GL141" s="77">
        <f t="shared" si="244"/>
        <v>211</v>
      </c>
      <c r="GM141" s="77">
        <f t="shared" si="245"/>
        <v>188</v>
      </c>
      <c r="GN141" s="77">
        <f t="shared" si="246"/>
        <v>165</v>
      </c>
      <c r="GO141" s="77">
        <f t="shared" si="247"/>
        <v>165</v>
      </c>
      <c r="GP141" s="77">
        <f t="shared" si="248"/>
        <v>165</v>
      </c>
      <c r="GQ141" s="77">
        <f t="shared" si="249"/>
        <v>165</v>
      </c>
      <c r="GR141" s="77">
        <f t="shared" si="288"/>
        <v>165</v>
      </c>
      <c r="GS141" s="202"/>
      <c r="GY141" s="186">
        <v>51</v>
      </c>
      <c r="GZ141" s="481">
        <f>IF(COUNTIF($I53:$GR53,GZ$12)=0,0,HLOOKUP(GZ$12,$I53:$GR$87,$HO140,FALSE))</f>
        <v>0</v>
      </c>
      <c r="HA141" s="481">
        <f>IF(COUNTIF($I53:$GR53,HA$12)=0,0,HLOOKUP(HA$12,$I53:$GR$87,$HO140,FALSE))</f>
        <v>0</v>
      </c>
      <c r="HB141" s="481">
        <f>IF(COUNTIF($I53:$GR53,HB$12)=0,0,HLOOKUP(HB$12,$I53:$GR$87,$HO140,FALSE))</f>
        <v>24</v>
      </c>
      <c r="HC141" s="481">
        <f>IF(COUNTIF($I53:$GR53,HC$12)=0,0,HLOOKUP(HC$12,$I53:$GR$87,$HO140,FALSE))</f>
        <v>86</v>
      </c>
      <c r="HD141" s="481">
        <f>IF(COUNTIF($I53:$GR53,HD$12)=0,0,HLOOKUP(HD$12,$I53:$GR$87,$HO140,FALSE))</f>
        <v>144</v>
      </c>
      <c r="HE141" s="481">
        <f>IF(COUNTIF($I53:$GR53,HE$12)=0,0,HLOOKUP(HE$12,$I53:$GR$87,$HO140,FALSE))</f>
        <v>0</v>
      </c>
      <c r="HF141" s="481">
        <f>IF(COUNTIF($I53:$GR53,"X")=0,0,HLOOKUP("X",$I53:$GR$87,$HO140,FALSE))</f>
        <v>189</v>
      </c>
      <c r="HG141" s="381"/>
      <c r="HH141" s="186" t="s">
        <v>159</v>
      </c>
      <c r="HI141" s="481">
        <f>IF(GZ141=0,0,IF(AND(GZ141&lt;&gt;0,HA141=0),SUM(INDEX($I53:$GR53,1,GZ141):INDEX($I53:$GR53,1,$HF141)),SUM(INDEX($I53:$GR53,1,GZ141):INDEX($I53:$GR53,1,HA141))))</f>
        <v>0</v>
      </c>
      <c r="HJ141" s="481">
        <f>IF(HA141=0,0,IF(AND(HA141&lt;&gt;0,HB141=0),SUM(INDEX($I53:$GR53,1,HA141):INDEX($I53:$GR53,1,$HF141)),SUM(INDEX($I53:$GR53,1,HA141):INDEX($I53:$GR53,1,HB141))))</f>
        <v>0</v>
      </c>
      <c r="HK141" s="481">
        <f>IF(HB141=0,0,IF(AND(HB141&lt;&gt;0,HC141=0),SUM(INDEX($I53:$GR53,1,HB141):INDEX($I53:$GR53,1,$HF141)),SUM(INDEX($I53:$GR53,1,HB141):INDEX($I53:$GR53,1,HC141))))</f>
        <v>1170</v>
      </c>
      <c r="HL141" s="481">
        <f>IF(HC141=0,0,IF(AND(HC141&lt;&gt;0,HD141=0),SUM(INDEX($I53:$GR53,1,HC141):INDEX($I53:$GR53,1,$HF141)),SUM(INDEX($I53:$GR53,1,HC141):INDEX($I53:$GR53,1,HD141))))</f>
        <v>1162</v>
      </c>
      <c r="HM141" s="481">
        <f>IF(HD141=0,0,IF(AND(HD141&lt;&gt;0,HE141=0),SUM(INDEX($I53:$GR53,1,HD141):INDEX($I53:$GR53,1,$HF141)),SUM(INDEX($I53:$GR53,1,HD141):INDEX($I53:$GR53,1,HE141))))</f>
        <v>920</v>
      </c>
      <c r="HN141" s="481">
        <f>IF(HE141=0,0,IF(AND(HE141&lt;&gt;0,GZ141=0),SUM(INDEX($I53:$GR53,1,HE141):INDEX($I53:$GR53,1,$HF141)),SUM(INDEX($I53:$GR53,1,HE141):INDEX($I53:$GR53,1,GZ141))))</f>
        <v>0</v>
      </c>
      <c r="HO141" s="186">
        <v>34</v>
      </c>
      <c r="HP141" s="381"/>
      <c r="HQ141" s="521" t="s">
        <v>159</v>
      </c>
      <c r="HR141" s="435">
        <f>IF(AND(GZ141=0,HA141=0),0,IF(AND(GZ141=0,HA141&lt;&gt;0),COUNTIF(INDEX($I$3:$GR$79,$GY141,GZ141+1):INDEX($I$3:$GR$79,$GY141,HA141),"STK")+COUNTIF(INDEX($I$3:$GR$79,$GY141,GZ141+1):INDEX($I$3:$GR$79,$GY141,HA141),"SB"),IF(AND(GZ141&lt;&gt;0,HA141=0),COUNTIF(INDEX($I$3:$GR$79,$GY141,GZ141):INDEX($I$3:$GR$79,$GY141,HF141),"STK")+COUNTIF(INDEX($I$3:$GR$79,$GY141,GZ141):INDEX($I$3:$GR$79,$GY141,HF141),"SB"),COUNTIF(INDEX($I$3:$GR$79,$GY141,GZ141):INDEX($I$3:$GR$79,$GY141,HA141),"STK")+COUNTIF(INDEX($I$3:$GR$79,$GY141,GZ141):INDEX($I$3:$GR$79,$GY141,HA141),"SB"))))</f>
        <v>0</v>
      </c>
      <c r="HS141" s="405">
        <f>IF(AND(HA141=0,HB141=0),0,IF(AND(HA141=0,HB141&lt;&gt;0),COUNTIF(INDEX($I$3:$GR$79,$GY141,HA141+1):INDEX($I$3:$GR$79,$GY141,HB141),"STK")+COUNTIF(INDEX($I$3:$GR$79,$GY141,HA141+1):INDEX($I$3:$GR$79,$GY141,HB141),"SB"),IF(AND(HA141&lt;&gt;0,HB141=0),COUNTIF(INDEX($I$3:$GR$79,$GY141,HA141):INDEX($I$3:$GR$79,$GY141,HF141),"STK")+COUNTIF(INDEX($I$3:$GR$79,$GY141,HA141):INDEX($I$3:$GR$79,$GY141,HF141),"SB"),COUNTIF(INDEX($I$3:$GR$79,$GY141,HA141):INDEX($I$3:$GR$79,$GY141,HB141),"STK")+COUNTIF(INDEX($I$3:$GR$79,$GY141,HA141):INDEX($I$3:$GR$79,$GY141,HB141),"SB"))))</f>
        <v>4</v>
      </c>
      <c r="HT141" s="406">
        <f>IF(AND(HB141=0,HC141=0),0,IF(AND(HB141=0,HC141&lt;&gt;0),COUNTIF(INDEX($I$3:$GR$79,$GY141,HB141+1):INDEX($I$3:$GR$79,$GY141,HC141),"STK")+COUNTIF(INDEX($I$3:$GR$79,$GY141,HB141+1):INDEX($I$3:$GR$79,$GY141,HC141),"SB"),IF(AND(HB141&lt;&gt;0,HC141=0),COUNTIF(INDEX($I$3:$GR$79,$GY141,HB141):INDEX($I$3:$GR$79,$GY141,HF141),"STK")+COUNTIF(INDEX($I$3:$GR$79,$GY141,HB141):INDEX($I$3:$GR$79,$GY141,HF141),"SB"),COUNTIF(INDEX($I$3:$GR$79,$GY141,HB141):INDEX($I$3:$GR$79,$GY141,HC141),"STK")+COUNTIF(INDEX($I$3:$GR$79,$GY141,HB141):INDEX($I$3:$GR$79,$GY141,HC141),"SB"))))</f>
        <v>0</v>
      </c>
      <c r="HU141" s="405">
        <f>IF(AND(HC141=0,HD141=0),0,IF(AND(HC141=0,HD141&lt;&gt;0),COUNTIF(INDEX($I$3:$GR$79,$GY141,HC141+1):INDEX($I$3:$GR$79,$GY141,HD141),"STK")+COUNTIF(INDEX($I$3:$GR$79,$GY141,HC141+1):INDEX($I$3:$GR$79,$GY141,HD141),"SB"),IF(AND(HC141&lt;&gt;0,HD141=0),COUNTIF(INDEX($I$3:$GR$79,$GY141,HC141):INDEX($I$3:$GR$79,$GY141,HF141),"STK")+COUNTIF(INDEX($I$3:$GR$79,$GY141,HC141):INDEX($I$3:$GR$79,$GY141,HF141),"SB"),COUNTIF(INDEX($I$3:$GR$79,$GY141,HC141):INDEX($I$3:$GR$79,$GY141,HD141),"STK")+COUNTIF(INDEX($I$3:$GR$79,$GY141,HC141):INDEX($I$3:$GR$79,$GY141,HD141),"SB"))))</f>
        <v>0</v>
      </c>
      <c r="HV141" s="701">
        <f>IF(AND(HD141=0,HE141=0),0,IF(AND(HD141=0,HE141&lt;&gt;0),COUNTIF(INDEX($I$3:$GR$79,$GY141,HD141+1):INDEX($I$3:$GR$79,$GY141,HE141),"STK")+COUNTIF(INDEX($I$3:$GR$79,$GY141,HD141+1):INDEX($I$3:$GR$79,$GY141,HE141),"SB"),IF(AND(HD141&lt;&gt;0,HE141=0),COUNTIF(INDEX($I$3:$GR$79,$GY141,HD141):INDEX($I$3:$GR$79,$GY141,HF141),"STK")+COUNTIF(INDEX($I$3:$GR$79,$GY141,HD141):INDEX($I$3:$GR$79,$GY141,HF141),"SB"),COUNTIF(INDEX($I$3:$GR$79,$GY141,HD141):INDEX($I$3:$GR$79,$GY141,HE141),"STK")+COUNTIF(INDEX($I$3:$GR$79,$GY141,HD141):INDEX($I$3:$GR$79,$GY141,HE141),"SB"))))</f>
        <v>0</v>
      </c>
      <c r="HW141" s="405">
        <f>IF(AND(HE141=0,GZ141=0),0,IF(AND(HE141=0,GZ141&lt;&gt;0),COUNTIF(INDEX($I$3:$GR$79,$GY141,HE141+1):INDEX($I$3:$GR$79,$GY141,GZ141),"STK")+COUNTIF(INDEX($I$3:$GR$79,$GY141,HE141+1):INDEX($I$3:$GR$79,$GY141,GZ141),"SB"),IF(AND(HE141&lt;&gt;0,GZ141=0),COUNTIF(INDEX($I$3:$GR$79,$GY141,HE141):INDEX($I$3:$GR$79,$GY141,HF141),"STK")+COUNTIF(INDEX($I$3:$GR$79,$GY141,HE141):INDEX($I$3:$GR$79,$GY141,HF141),"SB"),COUNTIF(INDEX($I$3:$GR$79,$GY141,HE141):INDEX($I$3:$GR$79,$GY141,GZ141),"STK")+COUNTIF(INDEX($I$3:$GR$79,$GY141,HE141):INDEX($I$3:$GR$79,$GY141,GZ141),"SB"))))</f>
        <v>0</v>
      </c>
      <c r="HX141" s="382">
        <f t="shared" si="270"/>
        <v>4</v>
      </c>
      <c r="HY141" s="186" t="s">
        <v>159</v>
      </c>
      <c r="HZ141" s="481">
        <f t="shared" si="66"/>
        <v>0</v>
      </c>
      <c r="IA141" s="481">
        <f t="shared" si="67"/>
        <v>0</v>
      </c>
      <c r="IB141" s="481">
        <f t="shared" si="68"/>
        <v>57</v>
      </c>
      <c r="IC141" s="481">
        <f t="shared" si="69"/>
        <v>53</v>
      </c>
      <c r="ID141" s="481">
        <f t="shared" si="70"/>
        <v>40</v>
      </c>
      <c r="IE141" s="481">
        <f t="shared" si="71"/>
        <v>0</v>
      </c>
    </row>
    <row r="142" spans="5:239" x14ac:dyDescent="0.2">
      <c r="E142" s="58"/>
      <c r="F142" s="480"/>
      <c r="G142" s="1040"/>
      <c r="H142" s="207" t="s">
        <v>146</v>
      </c>
      <c r="I142" s="229"/>
      <c r="J142" s="230"/>
      <c r="K142" s="231"/>
      <c r="N142" s="180">
        <v>666</v>
      </c>
      <c r="O142" s="140"/>
      <c r="P142" s="145">
        <v>200</v>
      </c>
      <c r="Q142" s="12"/>
      <c r="R142" s="141" t="str">
        <f t="shared" si="284"/>
        <v>V10</v>
      </c>
      <c r="S142" s="467" t="s">
        <v>400</v>
      </c>
      <c r="T142" s="417">
        <f t="shared" si="251"/>
        <v>866</v>
      </c>
      <c r="U142" s="418">
        <v>964</v>
      </c>
      <c r="V142" s="77">
        <f t="shared" si="252"/>
        <v>866</v>
      </c>
      <c r="W142" s="77">
        <f t="shared" ref="W142" si="293">IF(LEFT(W40,1)="V",$S$101,IF(ISNUMBER(W40),V142-W40,V142))</f>
        <v>829</v>
      </c>
      <c r="X142" s="77">
        <f t="shared" si="74"/>
        <v>810</v>
      </c>
      <c r="Y142" s="77">
        <f t="shared" si="75"/>
        <v>770</v>
      </c>
      <c r="Z142" s="77">
        <f t="shared" si="76"/>
        <v>744</v>
      </c>
      <c r="AA142" s="77">
        <f t="shared" si="77"/>
        <v>723</v>
      </c>
      <c r="AB142" s="77">
        <f t="shared" si="78"/>
        <v>723</v>
      </c>
      <c r="AC142" s="77">
        <f t="shared" si="79"/>
        <v>710</v>
      </c>
      <c r="AD142" s="77">
        <f t="shared" si="80"/>
        <v>670</v>
      </c>
      <c r="AE142" s="77">
        <f t="shared" si="81"/>
        <v>620</v>
      </c>
      <c r="AF142" s="77">
        <f t="shared" si="82"/>
        <v>570</v>
      </c>
      <c r="AG142" s="77">
        <f t="shared" si="83"/>
        <v>520</v>
      </c>
      <c r="AH142" s="77">
        <f t="shared" si="84"/>
        <v>519</v>
      </c>
      <c r="AI142" s="77">
        <f t="shared" si="85"/>
        <v>496</v>
      </c>
      <c r="AJ142" s="77">
        <f t="shared" si="86"/>
        <v>473</v>
      </c>
      <c r="AK142" s="77">
        <f t="shared" si="87"/>
        <v>450</v>
      </c>
      <c r="AL142" s="77">
        <f t="shared" si="88"/>
        <v>427</v>
      </c>
      <c r="AM142" s="77">
        <f t="shared" si="89"/>
        <v>404</v>
      </c>
      <c r="AN142" s="77">
        <f t="shared" si="90"/>
        <v>381</v>
      </c>
      <c r="AO142" s="77">
        <f t="shared" si="91"/>
        <v>358</v>
      </c>
      <c r="AP142" s="77">
        <f t="shared" si="92"/>
        <v>335</v>
      </c>
      <c r="AQ142" s="77">
        <f t="shared" si="93"/>
        <v>335</v>
      </c>
      <c r="AR142" s="77">
        <f t="shared" si="94"/>
        <v>335</v>
      </c>
      <c r="AS142" s="77">
        <f t="shared" si="95"/>
        <v>312</v>
      </c>
      <c r="AT142" s="77">
        <f t="shared" si="96"/>
        <v>289</v>
      </c>
      <c r="AU142" s="77">
        <f t="shared" si="97"/>
        <v>266</v>
      </c>
      <c r="AV142" s="77">
        <f t="shared" si="98"/>
        <v>243</v>
      </c>
      <c r="AW142" s="77">
        <f t="shared" si="99"/>
        <v>220</v>
      </c>
      <c r="AX142" s="77">
        <f t="shared" si="100"/>
        <v>197</v>
      </c>
      <c r="AY142" s="77">
        <f t="shared" si="101"/>
        <v>174</v>
      </c>
      <c r="AZ142" s="77">
        <f t="shared" si="102"/>
        <v>151</v>
      </c>
      <c r="BA142" s="77">
        <f t="shared" si="103"/>
        <v>128</v>
      </c>
      <c r="BB142" s="77">
        <f t="shared" si="104"/>
        <v>105</v>
      </c>
      <c r="BC142" s="77">
        <f t="shared" si="105"/>
        <v>82</v>
      </c>
      <c r="BD142" s="77">
        <f t="shared" si="106"/>
        <v>59</v>
      </c>
      <c r="BE142" s="77">
        <f t="shared" si="107"/>
        <v>1200</v>
      </c>
      <c r="BF142" s="77">
        <f t="shared" si="108"/>
        <v>1200</v>
      </c>
      <c r="BG142" s="77">
        <f t="shared" si="109"/>
        <v>1200</v>
      </c>
      <c r="BH142" s="77">
        <f t="shared" si="110"/>
        <v>1200</v>
      </c>
      <c r="BI142" s="77">
        <f t="shared" si="111"/>
        <v>1200</v>
      </c>
      <c r="BJ142" s="77">
        <f t="shared" si="112"/>
        <v>1200</v>
      </c>
      <c r="BK142" s="77">
        <f t="shared" si="113"/>
        <v>1177</v>
      </c>
      <c r="BL142" s="77">
        <f t="shared" si="114"/>
        <v>1154</v>
      </c>
      <c r="BM142" s="77">
        <f t="shared" si="115"/>
        <v>1131</v>
      </c>
      <c r="BN142" s="77">
        <f t="shared" si="116"/>
        <v>1200</v>
      </c>
      <c r="BO142" s="77">
        <f t="shared" si="117"/>
        <v>1200</v>
      </c>
      <c r="BP142" s="77">
        <f t="shared" si="118"/>
        <v>1200</v>
      </c>
      <c r="BQ142" s="77">
        <f t="shared" si="119"/>
        <v>1200</v>
      </c>
      <c r="BR142" s="77">
        <f t="shared" si="120"/>
        <v>1200</v>
      </c>
      <c r="BS142" s="77">
        <f t="shared" si="121"/>
        <v>1200</v>
      </c>
      <c r="BT142" s="77">
        <f t="shared" si="122"/>
        <v>1200</v>
      </c>
      <c r="BU142" s="77">
        <f t="shared" si="123"/>
        <v>1200</v>
      </c>
      <c r="BV142" s="77">
        <f t="shared" si="124"/>
        <v>1200</v>
      </c>
      <c r="BW142" s="77">
        <f t="shared" si="125"/>
        <v>1200</v>
      </c>
      <c r="BX142" s="77">
        <f t="shared" si="126"/>
        <v>1200</v>
      </c>
      <c r="BY142" s="77">
        <f t="shared" si="127"/>
        <v>1177</v>
      </c>
      <c r="BZ142" s="77">
        <f t="shared" si="128"/>
        <v>1154</v>
      </c>
      <c r="CA142" s="77">
        <f t="shared" si="129"/>
        <v>1131</v>
      </c>
      <c r="CB142" s="77">
        <f t="shared" si="130"/>
        <v>1108</v>
      </c>
      <c r="CC142" s="77">
        <f t="shared" si="131"/>
        <v>1085</v>
      </c>
      <c r="CD142" s="77">
        <f t="shared" si="132"/>
        <v>1062</v>
      </c>
      <c r="CE142" s="77">
        <f t="shared" si="133"/>
        <v>1061</v>
      </c>
      <c r="CF142" s="77">
        <f t="shared" si="134"/>
        <v>1011</v>
      </c>
      <c r="CG142" s="77">
        <f t="shared" si="135"/>
        <v>961</v>
      </c>
      <c r="CH142" s="77">
        <f t="shared" si="136"/>
        <v>911</v>
      </c>
      <c r="CI142" s="77">
        <f t="shared" si="137"/>
        <v>861</v>
      </c>
      <c r="CJ142" s="77">
        <f t="shared" si="138"/>
        <v>860</v>
      </c>
      <c r="CK142" s="77">
        <f t="shared" si="139"/>
        <v>837</v>
      </c>
      <c r="CL142" s="77">
        <f t="shared" si="140"/>
        <v>814</v>
      </c>
      <c r="CM142" s="77">
        <f t="shared" si="141"/>
        <v>791</v>
      </c>
      <c r="CN142" s="77">
        <f t="shared" si="142"/>
        <v>768</v>
      </c>
      <c r="CO142" s="77">
        <f t="shared" si="143"/>
        <v>745</v>
      </c>
      <c r="CP142" s="77">
        <f t="shared" si="144"/>
        <v>722</v>
      </c>
      <c r="CQ142" s="77">
        <f t="shared" si="145"/>
        <v>699</v>
      </c>
      <c r="CR142" s="77">
        <f t="shared" si="146"/>
        <v>676</v>
      </c>
      <c r="CS142" s="77">
        <f t="shared" si="147"/>
        <v>653</v>
      </c>
      <c r="CT142" s="77">
        <f t="shared" si="148"/>
        <v>630</v>
      </c>
      <c r="CU142" s="77">
        <f t="shared" si="149"/>
        <v>607</v>
      </c>
      <c r="CV142" s="77">
        <f t="shared" si="150"/>
        <v>584</v>
      </c>
      <c r="CW142" s="77">
        <f t="shared" si="151"/>
        <v>561</v>
      </c>
      <c r="CX142" s="77">
        <f t="shared" si="152"/>
        <v>538</v>
      </c>
      <c r="CY142" s="77">
        <f t="shared" si="153"/>
        <v>515</v>
      </c>
      <c r="CZ142" s="77">
        <f t="shared" si="154"/>
        <v>492</v>
      </c>
      <c r="DA142" s="77">
        <f t="shared" si="155"/>
        <v>469</v>
      </c>
      <c r="DB142" s="77">
        <f t="shared" si="156"/>
        <v>446</v>
      </c>
      <c r="DC142" s="77">
        <f t="shared" si="157"/>
        <v>423</v>
      </c>
      <c r="DD142" s="77">
        <f t="shared" si="158"/>
        <v>400</v>
      </c>
      <c r="DE142" s="77">
        <f t="shared" si="159"/>
        <v>377</v>
      </c>
      <c r="DF142" s="77">
        <f t="shared" si="160"/>
        <v>377</v>
      </c>
      <c r="DG142" s="77">
        <f t="shared" si="161"/>
        <v>377</v>
      </c>
      <c r="DH142" s="77">
        <f t="shared" si="162"/>
        <v>377</v>
      </c>
      <c r="DI142" s="77">
        <f t="shared" si="163"/>
        <v>377</v>
      </c>
      <c r="DJ142" s="77">
        <f t="shared" si="164"/>
        <v>377</v>
      </c>
      <c r="DK142" s="77">
        <f t="shared" si="165"/>
        <v>377</v>
      </c>
      <c r="DL142" s="77">
        <f t="shared" si="166"/>
        <v>377</v>
      </c>
      <c r="DM142" s="77">
        <f t="shared" si="167"/>
        <v>377</v>
      </c>
      <c r="DN142" s="77">
        <f t="shared" si="168"/>
        <v>377</v>
      </c>
      <c r="DO142" s="77">
        <f t="shared" si="169"/>
        <v>377</v>
      </c>
      <c r="DP142" s="77">
        <f t="shared" si="170"/>
        <v>1200</v>
      </c>
      <c r="DQ142" s="77">
        <f t="shared" si="171"/>
        <v>1200</v>
      </c>
      <c r="DR142" s="77">
        <f t="shared" si="172"/>
        <v>1200</v>
      </c>
      <c r="DS142" s="77">
        <f t="shared" si="173"/>
        <v>1200</v>
      </c>
      <c r="DT142" s="77">
        <f t="shared" si="174"/>
        <v>1200</v>
      </c>
      <c r="DU142" s="77">
        <f t="shared" si="175"/>
        <v>1177</v>
      </c>
      <c r="DV142" s="77">
        <f t="shared" si="176"/>
        <v>1154</v>
      </c>
      <c r="DW142" s="77">
        <f t="shared" si="177"/>
        <v>1131</v>
      </c>
      <c r="DX142" s="77">
        <f t="shared" si="178"/>
        <v>1108</v>
      </c>
      <c r="DY142" s="77">
        <f t="shared" si="179"/>
        <v>1085</v>
      </c>
      <c r="DZ142" s="77">
        <f t="shared" si="180"/>
        <v>1062</v>
      </c>
      <c r="EA142" s="77">
        <f t="shared" si="181"/>
        <v>1039</v>
      </c>
      <c r="EB142" s="77">
        <f t="shared" si="182"/>
        <v>1016</v>
      </c>
      <c r="EC142" s="77">
        <f t="shared" si="183"/>
        <v>993</v>
      </c>
      <c r="ED142" s="77">
        <f t="shared" si="184"/>
        <v>970</v>
      </c>
      <c r="EE142" s="77">
        <f t="shared" si="185"/>
        <v>947</v>
      </c>
      <c r="EF142" s="77">
        <f t="shared" si="186"/>
        <v>924</v>
      </c>
      <c r="EG142" s="77">
        <f t="shared" si="187"/>
        <v>901</v>
      </c>
      <c r="EH142" s="77">
        <f t="shared" si="188"/>
        <v>878</v>
      </c>
      <c r="EI142" s="77">
        <f t="shared" si="189"/>
        <v>855</v>
      </c>
      <c r="EJ142" s="77">
        <f t="shared" si="190"/>
        <v>832</v>
      </c>
      <c r="EK142" s="77">
        <f t="shared" si="191"/>
        <v>809</v>
      </c>
      <c r="EL142" s="77">
        <f t="shared" si="192"/>
        <v>786</v>
      </c>
      <c r="EM142" s="77">
        <f t="shared" si="193"/>
        <v>763</v>
      </c>
      <c r="EN142" s="77">
        <f t="shared" si="194"/>
        <v>740</v>
      </c>
      <c r="EO142" s="77">
        <f t="shared" si="195"/>
        <v>717</v>
      </c>
      <c r="EP142" s="77">
        <f t="shared" si="196"/>
        <v>694</v>
      </c>
      <c r="EQ142" s="77">
        <f t="shared" si="197"/>
        <v>671</v>
      </c>
      <c r="ER142" s="77">
        <f t="shared" si="198"/>
        <v>648</v>
      </c>
      <c r="ES142" s="77">
        <f t="shared" si="199"/>
        <v>625</v>
      </c>
      <c r="ET142" s="77">
        <f t="shared" si="200"/>
        <v>602</v>
      </c>
      <c r="EU142" s="77">
        <f t="shared" si="201"/>
        <v>579</v>
      </c>
      <c r="EV142" s="77">
        <f t="shared" si="202"/>
        <v>556</v>
      </c>
      <c r="EW142" s="77">
        <f t="shared" si="203"/>
        <v>533</v>
      </c>
      <c r="EX142" s="77">
        <f t="shared" si="204"/>
        <v>510</v>
      </c>
      <c r="EY142" s="77">
        <f t="shared" si="205"/>
        <v>487</v>
      </c>
      <c r="EZ142" s="77">
        <f t="shared" si="206"/>
        <v>464</v>
      </c>
      <c r="FA142" s="77">
        <f t="shared" si="207"/>
        <v>441</v>
      </c>
      <c r="FB142" s="77">
        <f t="shared" si="208"/>
        <v>418</v>
      </c>
      <c r="FC142" s="77">
        <f t="shared" si="209"/>
        <v>395</v>
      </c>
      <c r="FD142" s="77">
        <f t="shared" si="210"/>
        <v>372</v>
      </c>
      <c r="FE142" s="77">
        <f t="shared" si="211"/>
        <v>349</v>
      </c>
      <c r="FF142" s="77">
        <f t="shared" si="212"/>
        <v>326</v>
      </c>
      <c r="FG142" s="77">
        <f t="shared" si="213"/>
        <v>303</v>
      </c>
      <c r="FH142" s="77">
        <f t="shared" si="214"/>
        <v>280</v>
      </c>
      <c r="FI142" s="77">
        <f t="shared" si="215"/>
        <v>257</v>
      </c>
      <c r="FJ142" s="77">
        <f t="shared" si="216"/>
        <v>234</v>
      </c>
      <c r="FK142" s="77">
        <f t="shared" si="217"/>
        <v>211</v>
      </c>
      <c r="FL142" s="77">
        <f t="shared" si="218"/>
        <v>188</v>
      </c>
      <c r="FM142" s="77">
        <f t="shared" si="219"/>
        <v>165</v>
      </c>
      <c r="FN142" s="77">
        <f t="shared" si="220"/>
        <v>1200</v>
      </c>
      <c r="FO142" s="77">
        <f t="shared" si="221"/>
        <v>1200</v>
      </c>
      <c r="FP142" s="77">
        <f t="shared" si="222"/>
        <v>1200</v>
      </c>
      <c r="FQ142" s="77">
        <f t="shared" si="223"/>
        <v>1200</v>
      </c>
      <c r="FR142" s="77">
        <f t="shared" si="224"/>
        <v>1200</v>
      </c>
      <c r="FS142" s="77">
        <f t="shared" si="225"/>
        <v>1200</v>
      </c>
      <c r="FT142" s="77">
        <f t="shared" si="226"/>
        <v>1177</v>
      </c>
      <c r="FU142" s="77">
        <f t="shared" si="227"/>
        <v>1154</v>
      </c>
      <c r="FV142" s="77">
        <f t="shared" si="228"/>
        <v>1131</v>
      </c>
      <c r="FW142" s="77">
        <f t="shared" si="229"/>
        <v>1108</v>
      </c>
      <c r="FX142" s="77">
        <f t="shared" si="230"/>
        <v>1085</v>
      </c>
      <c r="FY142" s="77">
        <f t="shared" si="231"/>
        <v>1062</v>
      </c>
      <c r="FZ142" s="77">
        <f t="shared" si="232"/>
        <v>1039</v>
      </c>
      <c r="GA142" s="77">
        <f t="shared" si="233"/>
        <v>1016</v>
      </c>
      <c r="GB142" s="77">
        <f t="shared" si="234"/>
        <v>993</v>
      </c>
      <c r="GC142" s="77">
        <f t="shared" si="235"/>
        <v>970</v>
      </c>
      <c r="GD142" s="77">
        <f t="shared" si="236"/>
        <v>947</v>
      </c>
      <c r="GE142" s="77">
        <f t="shared" si="237"/>
        <v>924</v>
      </c>
      <c r="GF142" s="77">
        <f t="shared" si="238"/>
        <v>901</v>
      </c>
      <c r="GG142" s="77">
        <f t="shared" si="239"/>
        <v>878</v>
      </c>
      <c r="GH142" s="77">
        <f t="shared" si="240"/>
        <v>855</v>
      </c>
      <c r="GI142" s="77">
        <f t="shared" si="241"/>
        <v>832</v>
      </c>
      <c r="GJ142" s="77">
        <f t="shared" si="242"/>
        <v>809</v>
      </c>
      <c r="GK142" s="77">
        <f t="shared" si="243"/>
        <v>786</v>
      </c>
      <c r="GL142" s="77">
        <f t="shared" si="244"/>
        <v>763</v>
      </c>
      <c r="GM142" s="77">
        <f t="shared" si="245"/>
        <v>740</v>
      </c>
      <c r="GN142" s="77">
        <f t="shared" si="246"/>
        <v>717</v>
      </c>
      <c r="GO142" s="77">
        <f t="shared" si="247"/>
        <v>717</v>
      </c>
      <c r="GP142" s="77">
        <f t="shared" si="248"/>
        <v>717</v>
      </c>
      <c r="GQ142" s="77">
        <f t="shared" si="249"/>
        <v>717</v>
      </c>
      <c r="GR142" s="77">
        <f t="shared" si="288"/>
        <v>717</v>
      </c>
      <c r="GS142" s="202"/>
      <c r="GY142" s="186">
        <v>52</v>
      </c>
      <c r="GZ142" s="481">
        <f>IF(COUNTIF($I54:$GR54,GZ$12)=0,0,HLOOKUP(GZ$12,$I54:$GR$87,$HO141,FALSE))</f>
        <v>0</v>
      </c>
      <c r="HA142" s="481">
        <f>IF(COUNTIF($I54:$GR54,HA$12)=0,0,HLOOKUP(HA$12,$I54:$GR$87,$HO141,FALSE))</f>
        <v>0</v>
      </c>
      <c r="HB142" s="481">
        <f>IF(COUNTIF($I54:$GR54,HB$12)=0,0,HLOOKUP(HB$12,$I54:$GR$87,$HO141,FALSE))</f>
        <v>18</v>
      </c>
      <c r="HC142" s="481">
        <f>IF(COUNTIF($I54:$GR54,HC$12)=0,0,HLOOKUP(HC$12,$I54:$GR$87,$HO141,FALSE))</f>
        <v>74</v>
      </c>
      <c r="HD142" s="481">
        <f>IF(COUNTIF($I54:$GR54,HD$12)=0,0,HLOOKUP(HD$12,$I54:$GR$87,$HO141,FALSE))</f>
        <v>128</v>
      </c>
      <c r="HE142" s="481">
        <f>IF(COUNTIF($I54:$GR54,HE$12)=0,0,HLOOKUP(HE$12,$I54:$GR$87,$HO141,FALSE))</f>
        <v>0</v>
      </c>
      <c r="HF142" s="481">
        <f>IF(COUNTIF($I54:$GR54,"X")=0,0,HLOOKUP("X",$I54:$GR$87,$HO141,FALSE))</f>
        <v>182</v>
      </c>
      <c r="HG142" s="381"/>
      <c r="HH142" s="186" t="s">
        <v>160</v>
      </c>
      <c r="HI142" s="481">
        <f>IF(GZ142=0,0,IF(AND(GZ142&lt;&gt;0,HA142=0),SUM(INDEX($I54:$GR54,1,GZ142):INDEX($I54:$GR54,1,$HF142)),SUM(INDEX($I54:$GR54,1,GZ142):INDEX($I54:$GR54,1,HA142))))</f>
        <v>0</v>
      </c>
      <c r="HJ142" s="481">
        <f>IF(HA142=0,0,IF(AND(HA142&lt;&gt;0,HB142=0),SUM(INDEX($I54:$GR54,1,HA142):INDEX($I54:$GR54,1,$HF142)),SUM(INDEX($I54:$GR54,1,HA142):INDEX($I54:$GR54,1,HB142))))</f>
        <v>0</v>
      </c>
      <c r="HK142" s="481">
        <f>IF(HB142=0,0,IF(AND(HB142&lt;&gt;0,HC142=0),SUM(INDEX($I54:$GR54,1,HB142):INDEX($I54:$GR54,1,$HF142)),SUM(INDEX($I54:$GR54,1,HB142):INDEX($I54:$GR54,1,HC142))))</f>
        <v>1150</v>
      </c>
      <c r="HL142" s="481">
        <f>IF(HC142=0,0,IF(AND(HC142&lt;&gt;0,HD142=0),SUM(INDEX($I54:$GR54,1,HC142):INDEX($I54:$GR54,1,$HF142)),SUM(INDEX($I54:$GR54,1,HC142):INDEX($I54:$GR54,1,HD142))))</f>
        <v>1134</v>
      </c>
      <c r="HM142" s="481">
        <f>IF(HD142=0,0,IF(AND(HD142&lt;&gt;0,HE142=0),SUM(INDEX($I54:$GR54,1,HD142):INDEX($I54:$GR54,1,$HF142)),SUM(INDEX($I54:$GR54,1,HD142):INDEX($I54:$GR54,1,HE142))))</f>
        <v>1127</v>
      </c>
      <c r="HN142" s="481">
        <f>IF(HE142=0,0,IF(AND(HE142&lt;&gt;0,GZ142=0),SUM(INDEX($I54:$GR54,1,HE142):INDEX($I54:$GR54,1,$HF142)),SUM(INDEX($I54:$GR54,1,HE142):INDEX($I54:$GR54,1,GZ142))))</f>
        <v>0</v>
      </c>
      <c r="HO142" s="186">
        <v>33</v>
      </c>
      <c r="HP142" s="381"/>
      <c r="HQ142" s="521" t="s">
        <v>160</v>
      </c>
      <c r="HR142" s="435">
        <f>IF(AND(GZ142=0,HA142=0),0,IF(AND(GZ142=0,HA142&lt;&gt;0),COUNTIF(INDEX($I$3:$GR$79,$GY142,GZ142+1):INDEX($I$3:$GR$79,$GY142,HA142),"STK")+COUNTIF(INDEX($I$3:$GR$79,$GY142,GZ142+1):INDEX($I$3:$GR$79,$GY142,HA142),"SB"),IF(AND(GZ142&lt;&gt;0,HA142=0),COUNTIF(INDEX($I$3:$GR$79,$GY142,GZ142):INDEX($I$3:$GR$79,$GY142,HF142),"STK")+COUNTIF(INDEX($I$3:$GR$79,$GY142,GZ142):INDEX($I$3:$GR$79,$GY142,HF142),"SB"),COUNTIF(INDEX($I$3:$GR$79,$GY142,GZ142):INDEX($I$3:$GR$79,$GY142,HA142),"STK")+COUNTIF(INDEX($I$3:$GR$79,$GY142,GZ142):INDEX($I$3:$GR$79,$GY142,HA142),"SB"))))</f>
        <v>0</v>
      </c>
      <c r="HS142" s="405">
        <f>IF(AND(HA142=0,HB142=0),0,IF(AND(HA142=0,HB142&lt;&gt;0),COUNTIF(INDEX($I$3:$GR$79,$GY142,HA142+1):INDEX($I$3:$GR$79,$GY142,HB142),"STK")+COUNTIF(INDEX($I$3:$GR$79,$GY142,HA142+1):INDEX($I$3:$GR$79,$GY142,HB142),"SB"),IF(AND(HA142&lt;&gt;0,HB142=0),COUNTIF(INDEX($I$3:$GR$79,$GY142,HA142):INDEX($I$3:$GR$79,$GY142,HF142),"STK")+COUNTIF(INDEX($I$3:$GR$79,$GY142,HA142):INDEX($I$3:$GR$79,$GY142,HF142),"SB"),COUNTIF(INDEX($I$3:$GR$79,$GY142,HA142):INDEX($I$3:$GR$79,$GY142,HB142),"STK")+COUNTIF(INDEX($I$3:$GR$79,$GY142,HA142):INDEX($I$3:$GR$79,$GY142,HB142),"SB"))))</f>
        <v>0</v>
      </c>
      <c r="HT142" s="406">
        <f>IF(AND(HB142=0,HC142=0),0,IF(AND(HB142=0,HC142&lt;&gt;0),COUNTIF(INDEX($I$3:$GR$79,$GY142,HB142+1):INDEX($I$3:$GR$79,$GY142,HC142),"STK")+COUNTIF(INDEX($I$3:$GR$79,$GY142,HB142+1):INDEX($I$3:$GR$79,$GY142,HC142),"SB"),IF(AND(HB142&lt;&gt;0,HC142=0),COUNTIF(INDEX($I$3:$GR$79,$GY142,HB142):INDEX($I$3:$GR$79,$GY142,HF142),"STK")+COUNTIF(INDEX($I$3:$GR$79,$GY142,HB142):INDEX($I$3:$GR$79,$GY142,HF142),"SB"),COUNTIF(INDEX($I$3:$GR$79,$GY142,HB142):INDEX($I$3:$GR$79,$GY142,HC142),"STK")+COUNTIF(INDEX($I$3:$GR$79,$GY142,HB142):INDEX($I$3:$GR$79,$GY142,HC142),"SB"))))</f>
        <v>6</v>
      </c>
      <c r="HU142" s="405">
        <f>IF(AND(HC142=0,HD142=0),0,IF(AND(HC142=0,HD142&lt;&gt;0),COUNTIF(INDEX($I$3:$GR$79,$GY142,HC142+1):INDEX($I$3:$GR$79,$GY142,HD142),"STK")+COUNTIF(INDEX($I$3:$GR$79,$GY142,HC142+1):INDEX($I$3:$GR$79,$GY142,HD142),"SB"),IF(AND(HC142&lt;&gt;0,HD142=0),COUNTIF(INDEX($I$3:$GR$79,$GY142,HC142):INDEX($I$3:$GR$79,$GY142,HF142),"STK")+COUNTIF(INDEX($I$3:$GR$79,$GY142,HC142):INDEX($I$3:$GR$79,$GY142,HF142),"SB"),COUNTIF(INDEX($I$3:$GR$79,$GY142,HC142):INDEX($I$3:$GR$79,$GY142,HD142),"STK")+COUNTIF(INDEX($I$3:$GR$79,$GY142,HC142):INDEX($I$3:$GR$79,$GY142,HD142),"SB"))))</f>
        <v>0</v>
      </c>
      <c r="HV142" s="701">
        <f>IF(AND(HD142=0,HE142=0),0,IF(AND(HD142=0,HE142&lt;&gt;0),COUNTIF(INDEX($I$3:$GR$79,$GY142,HD142+1):INDEX($I$3:$GR$79,$GY142,HE142),"STK")+COUNTIF(INDEX($I$3:$GR$79,$GY142,HD142+1):INDEX($I$3:$GR$79,$GY142,HE142),"SB"),IF(AND(HD142&lt;&gt;0,HE142=0),COUNTIF(INDEX($I$3:$GR$79,$GY142,HD142):INDEX($I$3:$GR$79,$GY142,HF142),"STK")+COUNTIF(INDEX($I$3:$GR$79,$GY142,HD142):INDEX($I$3:$GR$79,$GY142,HF142),"SB"),COUNTIF(INDEX($I$3:$GR$79,$GY142,HD142):INDEX($I$3:$GR$79,$GY142,HE142),"STK")+COUNTIF(INDEX($I$3:$GR$79,$GY142,HD142):INDEX($I$3:$GR$79,$GY142,HE142),"SB"))))</f>
        <v>0</v>
      </c>
      <c r="HW142" s="405">
        <f>IF(AND(HE142=0,GZ142=0),0,IF(AND(HE142=0,GZ142&lt;&gt;0),COUNTIF(INDEX($I$3:$GR$79,$GY142,HE142+1):INDEX($I$3:$GR$79,$GY142,GZ142),"STK")+COUNTIF(INDEX($I$3:$GR$79,$GY142,HE142+1):INDEX($I$3:$GR$79,$GY142,GZ142),"SB"),IF(AND(HE142&lt;&gt;0,GZ142=0),COUNTIF(INDEX($I$3:$GR$79,$GY142,HE142):INDEX($I$3:$GR$79,$GY142,HF142),"STK")+COUNTIF(INDEX($I$3:$GR$79,$GY142,HE142):INDEX($I$3:$GR$79,$GY142,HF142),"SB"),COUNTIF(INDEX($I$3:$GR$79,$GY142,HE142):INDEX($I$3:$GR$79,$GY142,GZ142),"STK")+COUNTIF(INDEX($I$3:$GR$79,$GY142,HE142):INDEX($I$3:$GR$79,$GY142,GZ142),"SB"))))</f>
        <v>0</v>
      </c>
      <c r="HX142" s="382">
        <f t="shared" si="270"/>
        <v>6</v>
      </c>
      <c r="HY142" s="186" t="s">
        <v>160</v>
      </c>
      <c r="HZ142" s="481">
        <f t="shared" si="66"/>
        <v>0</v>
      </c>
      <c r="IA142" s="481">
        <f t="shared" si="67"/>
        <v>0</v>
      </c>
      <c r="IB142" s="481">
        <f t="shared" si="68"/>
        <v>45</v>
      </c>
      <c r="IC142" s="481">
        <f t="shared" si="69"/>
        <v>49</v>
      </c>
      <c r="ID142" s="481">
        <f t="shared" si="70"/>
        <v>49</v>
      </c>
      <c r="IE142" s="481">
        <f t="shared" si="71"/>
        <v>0</v>
      </c>
    </row>
    <row r="143" spans="5:239" x14ac:dyDescent="0.2">
      <c r="E143" s="58"/>
      <c r="F143" s="480"/>
      <c r="G143" s="1040"/>
      <c r="H143" s="208" t="s">
        <v>147</v>
      </c>
      <c r="I143" s="229"/>
      <c r="J143" s="230"/>
      <c r="K143" s="231"/>
      <c r="N143" s="180">
        <v>689</v>
      </c>
      <c r="O143" s="140"/>
      <c r="P143" s="123"/>
      <c r="Q143" s="12"/>
      <c r="R143" s="141" t="str">
        <f t="shared" si="284"/>
        <v>V10</v>
      </c>
      <c r="S143" s="466">
        <v>644</v>
      </c>
      <c r="T143" s="417">
        <f t="shared" si="251"/>
        <v>689</v>
      </c>
      <c r="U143" s="418">
        <v>0</v>
      </c>
      <c r="V143" s="77">
        <f t="shared" si="252"/>
        <v>689</v>
      </c>
      <c r="W143" s="77">
        <f t="shared" ref="W143" si="294">IF(LEFT(W41,1)="V",$S$101,IF(ISNUMBER(W41),V143-W41,V143))</f>
        <v>689</v>
      </c>
      <c r="X143" s="77">
        <f t="shared" si="74"/>
        <v>689</v>
      </c>
      <c r="Y143" s="77">
        <f t="shared" si="75"/>
        <v>689</v>
      </c>
      <c r="Z143" s="77">
        <f t="shared" si="76"/>
        <v>689</v>
      </c>
      <c r="AA143" s="77">
        <f t="shared" si="77"/>
        <v>689</v>
      </c>
      <c r="AB143" s="77">
        <f t="shared" si="78"/>
        <v>689</v>
      </c>
      <c r="AC143" s="77">
        <f t="shared" si="79"/>
        <v>689</v>
      </c>
      <c r="AD143" s="77">
        <f t="shared" si="80"/>
        <v>689</v>
      </c>
      <c r="AE143" s="77">
        <f t="shared" si="81"/>
        <v>689</v>
      </c>
      <c r="AF143" s="77">
        <f t="shared" si="82"/>
        <v>689</v>
      </c>
      <c r="AG143" s="77">
        <f t="shared" si="83"/>
        <v>689</v>
      </c>
      <c r="AH143" s="77">
        <f t="shared" si="84"/>
        <v>689</v>
      </c>
      <c r="AI143" s="77">
        <f t="shared" si="85"/>
        <v>689</v>
      </c>
      <c r="AJ143" s="77">
        <f t="shared" si="86"/>
        <v>689</v>
      </c>
      <c r="AK143" s="77">
        <f t="shared" si="87"/>
        <v>689</v>
      </c>
      <c r="AL143" s="77">
        <f t="shared" si="88"/>
        <v>689</v>
      </c>
      <c r="AM143" s="77">
        <f t="shared" si="89"/>
        <v>689</v>
      </c>
      <c r="AN143" s="77">
        <f t="shared" si="90"/>
        <v>689</v>
      </c>
      <c r="AO143" s="77">
        <f t="shared" si="91"/>
        <v>689</v>
      </c>
      <c r="AP143" s="77">
        <f t="shared" si="92"/>
        <v>689</v>
      </c>
      <c r="AQ143" s="77">
        <f t="shared" si="93"/>
        <v>689</v>
      </c>
      <c r="AR143" s="77">
        <f t="shared" si="94"/>
        <v>689</v>
      </c>
      <c r="AS143" s="77">
        <f t="shared" si="95"/>
        <v>689</v>
      </c>
      <c r="AT143" s="77">
        <f t="shared" si="96"/>
        <v>689</v>
      </c>
      <c r="AU143" s="77">
        <f t="shared" si="97"/>
        <v>689</v>
      </c>
      <c r="AV143" s="77">
        <f t="shared" si="98"/>
        <v>689</v>
      </c>
      <c r="AW143" s="77">
        <f t="shared" si="99"/>
        <v>689</v>
      </c>
      <c r="AX143" s="77">
        <f t="shared" si="100"/>
        <v>689</v>
      </c>
      <c r="AY143" s="77">
        <f t="shared" si="101"/>
        <v>689</v>
      </c>
      <c r="AZ143" s="77">
        <f t="shared" si="102"/>
        <v>689</v>
      </c>
      <c r="BA143" s="77">
        <f t="shared" si="103"/>
        <v>689</v>
      </c>
      <c r="BB143" s="77">
        <f t="shared" si="104"/>
        <v>689</v>
      </c>
      <c r="BC143" s="77">
        <f t="shared" si="105"/>
        <v>689</v>
      </c>
      <c r="BD143" s="77">
        <f t="shared" si="106"/>
        <v>689</v>
      </c>
      <c r="BE143" s="77">
        <f t="shared" si="107"/>
        <v>689</v>
      </c>
      <c r="BF143" s="77">
        <f t="shared" si="108"/>
        <v>689</v>
      </c>
      <c r="BG143" s="77">
        <f t="shared" si="109"/>
        <v>689</v>
      </c>
      <c r="BH143" s="77">
        <f t="shared" si="110"/>
        <v>689</v>
      </c>
      <c r="BI143" s="77">
        <f t="shared" si="111"/>
        <v>689</v>
      </c>
      <c r="BJ143" s="77">
        <f t="shared" si="112"/>
        <v>689</v>
      </c>
      <c r="BK143" s="77">
        <f t="shared" si="113"/>
        <v>689</v>
      </c>
      <c r="BL143" s="77">
        <f t="shared" si="114"/>
        <v>689</v>
      </c>
      <c r="BM143" s="77">
        <f t="shared" si="115"/>
        <v>689</v>
      </c>
      <c r="BN143" s="77">
        <f t="shared" si="116"/>
        <v>689</v>
      </c>
      <c r="BO143" s="77">
        <f t="shared" si="117"/>
        <v>689</v>
      </c>
      <c r="BP143" s="77">
        <f t="shared" si="118"/>
        <v>689</v>
      </c>
      <c r="BQ143" s="77">
        <f t="shared" si="119"/>
        <v>689</v>
      </c>
      <c r="BR143" s="77">
        <f t="shared" si="120"/>
        <v>689</v>
      </c>
      <c r="BS143" s="77">
        <f t="shared" si="121"/>
        <v>689</v>
      </c>
      <c r="BT143" s="77">
        <f t="shared" si="122"/>
        <v>689</v>
      </c>
      <c r="BU143" s="77">
        <f t="shared" si="123"/>
        <v>1200</v>
      </c>
      <c r="BV143" s="77">
        <f t="shared" si="124"/>
        <v>1200</v>
      </c>
      <c r="BW143" s="77">
        <f t="shared" si="125"/>
        <v>1200</v>
      </c>
      <c r="BX143" s="77">
        <f t="shared" si="126"/>
        <v>1200</v>
      </c>
      <c r="BY143" s="77">
        <f t="shared" si="127"/>
        <v>1200</v>
      </c>
      <c r="BZ143" s="77">
        <f t="shared" si="128"/>
        <v>1200</v>
      </c>
      <c r="CA143" s="77">
        <f t="shared" si="129"/>
        <v>1200</v>
      </c>
      <c r="CB143" s="77">
        <f t="shared" si="130"/>
        <v>1200</v>
      </c>
      <c r="CC143" s="77">
        <f t="shared" si="131"/>
        <v>1200</v>
      </c>
      <c r="CD143" s="77">
        <f t="shared" si="132"/>
        <v>1200</v>
      </c>
      <c r="CE143" s="77">
        <f t="shared" si="133"/>
        <v>1200</v>
      </c>
      <c r="CF143" s="77">
        <f t="shared" si="134"/>
        <v>1200</v>
      </c>
      <c r="CG143" s="77">
        <f t="shared" si="135"/>
        <v>1200</v>
      </c>
      <c r="CH143" s="77">
        <f t="shared" si="136"/>
        <v>1200</v>
      </c>
      <c r="CI143" s="77">
        <f t="shared" si="137"/>
        <v>1200</v>
      </c>
      <c r="CJ143" s="77">
        <f t="shared" si="138"/>
        <v>1200</v>
      </c>
      <c r="CK143" s="77">
        <f t="shared" si="139"/>
        <v>1200</v>
      </c>
      <c r="CL143" s="77">
        <f t="shared" si="140"/>
        <v>1200</v>
      </c>
      <c r="CM143" s="77">
        <f t="shared" si="141"/>
        <v>1200</v>
      </c>
      <c r="CN143" s="77">
        <f t="shared" si="142"/>
        <v>1200</v>
      </c>
      <c r="CO143" s="77">
        <f t="shared" si="143"/>
        <v>1200</v>
      </c>
      <c r="CP143" s="77">
        <f t="shared" si="144"/>
        <v>1200</v>
      </c>
      <c r="CQ143" s="77">
        <f t="shared" si="145"/>
        <v>1200</v>
      </c>
      <c r="CR143" s="77">
        <f t="shared" si="146"/>
        <v>1200</v>
      </c>
      <c r="CS143" s="77">
        <f t="shared" si="147"/>
        <v>1200</v>
      </c>
      <c r="CT143" s="77">
        <f t="shared" si="148"/>
        <v>1200</v>
      </c>
      <c r="CU143" s="77">
        <f t="shared" si="149"/>
        <v>1200</v>
      </c>
      <c r="CV143" s="77">
        <f t="shared" si="150"/>
        <v>1200</v>
      </c>
      <c r="CW143" s="77">
        <f t="shared" si="151"/>
        <v>1200</v>
      </c>
      <c r="CX143" s="77">
        <f t="shared" si="152"/>
        <v>1200</v>
      </c>
      <c r="CY143" s="77">
        <f t="shared" si="153"/>
        <v>1200</v>
      </c>
      <c r="CZ143" s="77">
        <f t="shared" si="154"/>
        <v>1200</v>
      </c>
      <c r="DA143" s="77">
        <f t="shared" si="155"/>
        <v>1200</v>
      </c>
      <c r="DB143" s="77">
        <f t="shared" si="156"/>
        <v>1200</v>
      </c>
      <c r="DC143" s="77">
        <f t="shared" si="157"/>
        <v>1200</v>
      </c>
      <c r="DD143" s="77">
        <f t="shared" si="158"/>
        <v>1200</v>
      </c>
      <c r="DE143" s="77">
        <f t="shared" si="159"/>
        <v>1200</v>
      </c>
      <c r="DF143" s="77">
        <f t="shared" si="160"/>
        <v>1200</v>
      </c>
      <c r="DG143" s="77">
        <f t="shared" si="161"/>
        <v>1200</v>
      </c>
      <c r="DH143" s="77">
        <f t="shared" si="162"/>
        <v>1200</v>
      </c>
      <c r="DI143" s="77">
        <f t="shared" si="163"/>
        <v>1200</v>
      </c>
      <c r="DJ143" s="77">
        <f t="shared" si="164"/>
        <v>1200</v>
      </c>
      <c r="DK143" s="77">
        <f t="shared" si="165"/>
        <v>1200</v>
      </c>
      <c r="DL143" s="77">
        <f t="shared" si="166"/>
        <v>1200</v>
      </c>
      <c r="DM143" s="77">
        <f t="shared" si="167"/>
        <v>1200</v>
      </c>
      <c r="DN143" s="77">
        <f t="shared" si="168"/>
        <v>1200</v>
      </c>
      <c r="DO143" s="77">
        <f t="shared" si="169"/>
        <v>1200</v>
      </c>
      <c r="DP143" s="77">
        <f t="shared" si="170"/>
        <v>1200</v>
      </c>
      <c r="DQ143" s="77">
        <f t="shared" si="171"/>
        <v>1200</v>
      </c>
      <c r="DR143" s="77">
        <f t="shared" si="172"/>
        <v>1200</v>
      </c>
      <c r="DS143" s="77">
        <f t="shared" si="173"/>
        <v>1200</v>
      </c>
      <c r="DT143" s="77">
        <f t="shared" si="174"/>
        <v>1200</v>
      </c>
      <c r="DU143" s="77">
        <f t="shared" si="175"/>
        <v>1200</v>
      </c>
      <c r="DV143" s="77">
        <f t="shared" si="176"/>
        <v>1200</v>
      </c>
      <c r="DW143" s="77">
        <f t="shared" si="177"/>
        <v>1200</v>
      </c>
      <c r="DX143" s="77">
        <f t="shared" si="178"/>
        <v>1200</v>
      </c>
      <c r="DY143" s="77">
        <f t="shared" si="179"/>
        <v>1200</v>
      </c>
      <c r="DZ143" s="77">
        <f t="shared" si="180"/>
        <v>1200</v>
      </c>
      <c r="EA143" s="77">
        <f t="shared" si="181"/>
        <v>1200</v>
      </c>
      <c r="EB143" s="77">
        <f t="shared" si="182"/>
        <v>1200</v>
      </c>
      <c r="EC143" s="77">
        <f t="shared" si="183"/>
        <v>1200</v>
      </c>
      <c r="ED143" s="77">
        <f t="shared" si="184"/>
        <v>1200</v>
      </c>
      <c r="EE143" s="77">
        <f t="shared" si="185"/>
        <v>1200</v>
      </c>
      <c r="EF143" s="77">
        <f t="shared" si="186"/>
        <v>1200</v>
      </c>
      <c r="EG143" s="77">
        <f t="shared" si="187"/>
        <v>1200</v>
      </c>
      <c r="EH143" s="77">
        <f t="shared" si="188"/>
        <v>1200</v>
      </c>
      <c r="EI143" s="77">
        <f t="shared" si="189"/>
        <v>1200</v>
      </c>
      <c r="EJ143" s="77">
        <f t="shared" si="190"/>
        <v>1200</v>
      </c>
      <c r="EK143" s="77">
        <f t="shared" si="191"/>
        <v>1200</v>
      </c>
      <c r="EL143" s="77">
        <f t="shared" si="192"/>
        <v>1200</v>
      </c>
      <c r="EM143" s="77">
        <f t="shared" si="193"/>
        <v>1200</v>
      </c>
      <c r="EN143" s="77">
        <f t="shared" si="194"/>
        <v>1200</v>
      </c>
      <c r="EO143" s="77">
        <f t="shared" si="195"/>
        <v>1200</v>
      </c>
      <c r="EP143" s="77">
        <f t="shared" si="196"/>
        <v>1200</v>
      </c>
      <c r="EQ143" s="77">
        <f t="shared" si="197"/>
        <v>1200</v>
      </c>
      <c r="ER143" s="77">
        <f t="shared" si="198"/>
        <v>1200</v>
      </c>
      <c r="ES143" s="77">
        <f t="shared" si="199"/>
        <v>1200</v>
      </c>
      <c r="ET143" s="77">
        <f t="shared" si="200"/>
        <v>1200</v>
      </c>
      <c r="EU143" s="77">
        <f t="shared" si="201"/>
        <v>1200</v>
      </c>
      <c r="EV143" s="77">
        <f t="shared" si="202"/>
        <v>1200</v>
      </c>
      <c r="EW143" s="77">
        <f t="shared" si="203"/>
        <v>1200</v>
      </c>
      <c r="EX143" s="77">
        <f t="shared" si="204"/>
        <v>1200</v>
      </c>
      <c r="EY143" s="77">
        <f t="shared" si="205"/>
        <v>1200</v>
      </c>
      <c r="EZ143" s="77">
        <f t="shared" si="206"/>
        <v>1200</v>
      </c>
      <c r="FA143" s="77">
        <f t="shared" si="207"/>
        <v>1200</v>
      </c>
      <c r="FB143" s="77">
        <f t="shared" si="208"/>
        <v>1200</v>
      </c>
      <c r="FC143" s="77">
        <f t="shared" si="209"/>
        <v>1200</v>
      </c>
      <c r="FD143" s="77">
        <f t="shared" si="210"/>
        <v>1200</v>
      </c>
      <c r="FE143" s="77">
        <f t="shared" si="211"/>
        <v>1200</v>
      </c>
      <c r="FF143" s="77">
        <f t="shared" si="212"/>
        <v>1200</v>
      </c>
      <c r="FG143" s="77">
        <f t="shared" si="213"/>
        <v>1200</v>
      </c>
      <c r="FH143" s="77">
        <f t="shared" si="214"/>
        <v>1200</v>
      </c>
      <c r="FI143" s="77">
        <f t="shared" si="215"/>
        <v>1200</v>
      </c>
      <c r="FJ143" s="77">
        <f t="shared" si="216"/>
        <v>1200</v>
      </c>
      <c r="FK143" s="77">
        <f t="shared" si="217"/>
        <v>1200</v>
      </c>
      <c r="FL143" s="77">
        <f t="shared" si="218"/>
        <v>1200</v>
      </c>
      <c r="FM143" s="77">
        <f t="shared" si="219"/>
        <v>1200</v>
      </c>
      <c r="FN143" s="77">
        <f t="shared" si="220"/>
        <v>1200</v>
      </c>
      <c r="FO143" s="77">
        <f t="shared" si="221"/>
        <v>1200</v>
      </c>
      <c r="FP143" s="77">
        <f t="shared" si="222"/>
        <v>1200</v>
      </c>
      <c r="FQ143" s="77">
        <f t="shared" si="223"/>
        <v>1200</v>
      </c>
      <c r="FR143" s="77">
        <f t="shared" si="224"/>
        <v>1200</v>
      </c>
      <c r="FS143" s="77">
        <f t="shared" si="225"/>
        <v>1200</v>
      </c>
      <c r="FT143" s="77">
        <f t="shared" si="226"/>
        <v>1200</v>
      </c>
      <c r="FU143" s="77">
        <f t="shared" si="227"/>
        <v>1200</v>
      </c>
      <c r="FV143" s="77">
        <f t="shared" si="228"/>
        <v>1200</v>
      </c>
      <c r="FW143" s="77">
        <f t="shared" si="229"/>
        <v>1200</v>
      </c>
      <c r="FX143" s="77">
        <f t="shared" si="230"/>
        <v>1200</v>
      </c>
      <c r="FY143" s="77">
        <f t="shared" si="231"/>
        <v>1200</v>
      </c>
      <c r="FZ143" s="77">
        <f t="shared" si="232"/>
        <v>1200</v>
      </c>
      <c r="GA143" s="77">
        <f t="shared" si="233"/>
        <v>1200</v>
      </c>
      <c r="GB143" s="77">
        <f t="shared" si="234"/>
        <v>1200</v>
      </c>
      <c r="GC143" s="77">
        <f t="shared" si="235"/>
        <v>1200</v>
      </c>
      <c r="GD143" s="77">
        <f t="shared" si="236"/>
        <v>1200</v>
      </c>
      <c r="GE143" s="77">
        <f t="shared" si="237"/>
        <v>1200</v>
      </c>
      <c r="GF143" s="77">
        <f t="shared" si="238"/>
        <v>1200</v>
      </c>
      <c r="GG143" s="77">
        <f t="shared" si="239"/>
        <v>1200</v>
      </c>
      <c r="GH143" s="77">
        <f t="shared" si="240"/>
        <v>1200</v>
      </c>
      <c r="GI143" s="77">
        <f t="shared" si="241"/>
        <v>1200</v>
      </c>
      <c r="GJ143" s="77">
        <f t="shared" si="242"/>
        <v>1200</v>
      </c>
      <c r="GK143" s="77">
        <f t="shared" si="243"/>
        <v>1200</v>
      </c>
      <c r="GL143" s="77">
        <f t="shared" si="244"/>
        <v>1200</v>
      </c>
      <c r="GM143" s="77">
        <f t="shared" si="245"/>
        <v>1200</v>
      </c>
      <c r="GN143" s="77">
        <f t="shared" si="246"/>
        <v>1200</v>
      </c>
      <c r="GO143" s="77">
        <f t="shared" si="247"/>
        <v>1200</v>
      </c>
      <c r="GP143" s="77">
        <f t="shared" si="248"/>
        <v>1200</v>
      </c>
      <c r="GQ143" s="77">
        <f t="shared" si="249"/>
        <v>1200</v>
      </c>
      <c r="GR143" s="77">
        <f t="shared" si="288"/>
        <v>1200</v>
      </c>
      <c r="GS143" s="202"/>
      <c r="GY143" s="186">
        <v>53</v>
      </c>
      <c r="GZ143" s="481">
        <f>IF(COUNTIF($I55:$GR55,GZ$12)=0,0,HLOOKUP(GZ$12,$I55:$GR$87,$HO142,FALSE))</f>
        <v>0</v>
      </c>
      <c r="HA143" s="481">
        <f>IF(COUNTIF($I55:$GR55,HA$12)=0,0,HLOOKUP(HA$12,$I55:$GR$87,$HO142,FALSE))</f>
        <v>0</v>
      </c>
      <c r="HB143" s="481">
        <f>IF(COUNTIF($I55:$GR55,HB$12)=0,0,HLOOKUP(HB$12,$I55:$GR$87,$HO142,FALSE))</f>
        <v>28</v>
      </c>
      <c r="HC143" s="481">
        <f>IF(COUNTIF($I55:$GR55,HC$12)=0,0,HLOOKUP(HC$12,$I55:$GR$87,$HO142,FALSE))</f>
        <v>75</v>
      </c>
      <c r="HD143" s="481">
        <f>IF(COUNTIF($I55:$GR55,HD$12)=0,0,HLOOKUP(HD$12,$I55:$GR$87,$HO142,FALSE))</f>
        <v>133</v>
      </c>
      <c r="HE143" s="481">
        <f>IF(COUNTIF($I55:$GR55,HE$12)=0,0,HLOOKUP(HE$12,$I55:$GR$87,$HO142,FALSE))</f>
        <v>0</v>
      </c>
      <c r="HF143" s="481">
        <f>IF(COUNTIF($I55:$GR55,"X")=0,0,HLOOKUP("X",$I55:$GR$87,$HO142,FALSE))</f>
        <v>189</v>
      </c>
      <c r="HG143" s="381"/>
      <c r="HH143" s="186" t="s">
        <v>161</v>
      </c>
      <c r="HI143" s="481">
        <f>IF(GZ143=0,0,IF(AND(GZ143&lt;&gt;0,HA143=0),SUM(INDEX($I55:$GR55,1,GZ143):INDEX($I55:$GR55,1,$HF143)),SUM(INDEX($I55:$GR55,1,GZ143):INDEX($I55:$GR55,1,HA143))))</f>
        <v>0</v>
      </c>
      <c r="HJ143" s="481">
        <f>IF(HA143=0,0,IF(AND(HA143&lt;&gt;0,HB143=0),SUM(INDEX($I55:$GR55,1,HA143):INDEX($I55:$GR55,1,$HF143)),SUM(INDEX($I55:$GR55,1,HA143):INDEX($I55:$GR55,1,HB143))))</f>
        <v>0</v>
      </c>
      <c r="HK143" s="481">
        <f>IF(HB143=0,0,IF(AND(HB143&lt;&gt;0,HC143=0),SUM(INDEX($I55:$GR55,1,HB143):INDEX($I55:$GR55,1,$HF143)),SUM(INDEX($I55:$GR55,1,HB143):INDEX($I55:$GR55,1,HC143))))</f>
        <v>1186</v>
      </c>
      <c r="HL143" s="481">
        <f>IF(HC143=0,0,IF(AND(HC143&lt;&gt;0,HD143=0),SUM(INDEX($I55:$GR55,1,HC143):INDEX($I55:$GR55,1,$HF143)),SUM(INDEX($I55:$GR55,1,HC143):INDEX($I55:$GR55,1,HD143))))</f>
        <v>1162</v>
      </c>
      <c r="HM143" s="481">
        <f>IF(HD143=0,0,IF(AND(HD143&lt;&gt;0,HE143=0),SUM(INDEX($I55:$GR55,1,HD143):INDEX($I55:$GR55,1,$HF143)),SUM(INDEX($I55:$GR55,1,HD143):INDEX($I55:$GR55,1,HE143))))</f>
        <v>1173</v>
      </c>
      <c r="HN143" s="481">
        <f>IF(HE143=0,0,IF(AND(HE143&lt;&gt;0,GZ143=0),SUM(INDEX($I55:$GR55,1,HE143):INDEX($I55:$GR55,1,$HF143)),SUM(INDEX($I55:$GR55,1,HE143):INDEX($I55:$GR55,1,GZ143))))</f>
        <v>0</v>
      </c>
      <c r="HO143" s="186">
        <v>32</v>
      </c>
      <c r="HP143" s="381"/>
      <c r="HQ143" s="521" t="s">
        <v>161</v>
      </c>
      <c r="HR143" s="435">
        <f>IF(AND(GZ143=0,HA143=0),0,IF(AND(GZ143=0,HA143&lt;&gt;0),COUNTIF(INDEX($I$3:$GR$79,$GY143,GZ143+1):INDEX($I$3:$GR$79,$GY143,HA143),"STK")+COUNTIF(INDEX($I$3:$GR$79,$GY143,GZ143+1):INDEX($I$3:$GR$79,$GY143,HA143),"SB"),IF(AND(GZ143&lt;&gt;0,HA143=0),COUNTIF(INDEX($I$3:$GR$79,$GY143,GZ143):INDEX($I$3:$GR$79,$GY143,HF143),"STK")+COUNTIF(INDEX($I$3:$GR$79,$GY143,GZ143):INDEX($I$3:$GR$79,$GY143,HF143),"SB"),COUNTIF(INDEX($I$3:$GR$79,$GY143,GZ143):INDEX($I$3:$GR$79,$GY143,HA143),"STK")+COUNTIF(INDEX($I$3:$GR$79,$GY143,GZ143):INDEX($I$3:$GR$79,$GY143,HA143),"SB"))))</f>
        <v>0</v>
      </c>
      <c r="HS143" s="405">
        <f>IF(AND(HA143=0,HB143=0),0,IF(AND(HA143=0,HB143&lt;&gt;0),COUNTIF(INDEX($I$3:$GR$79,$GY143,HA143+1):INDEX($I$3:$GR$79,$GY143,HB143),"STK")+COUNTIF(INDEX($I$3:$GR$79,$GY143,HA143+1):INDEX($I$3:$GR$79,$GY143,HB143),"SB"),IF(AND(HA143&lt;&gt;0,HB143=0),COUNTIF(INDEX($I$3:$GR$79,$GY143,HA143):INDEX($I$3:$GR$79,$GY143,HF143),"STK")+COUNTIF(INDEX($I$3:$GR$79,$GY143,HA143):INDEX($I$3:$GR$79,$GY143,HF143),"SB"),COUNTIF(INDEX($I$3:$GR$79,$GY143,HA143):INDEX($I$3:$GR$79,$GY143,HB143),"STK")+COUNTIF(INDEX($I$3:$GR$79,$GY143,HA143):INDEX($I$3:$GR$79,$GY143,HB143),"SB"))))</f>
        <v>8</v>
      </c>
      <c r="HT143" s="406">
        <f>IF(AND(HB143=0,HC143=0),0,IF(AND(HB143=0,HC143&lt;&gt;0),COUNTIF(INDEX($I$3:$GR$79,$GY143,HB143+1):INDEX($I$3:$GR$79,$GY143,HC143),"STK")+COUNTIF(INDEX($I$3:$GR$79,$GY143,HB143+1):INDEX($I$3:$GR$79,$GY143,HC143),"SB"),IF(AND(HB143&lt;&gt;0,HC143=0),COUNTIF(INDEX($I$3:$GR$79,$GY143,HB143):INDEX($I$3:$GR$79,$GY143,HF143),"STK")+COUNTIF(INDEX($I$3:$GR$79,$GY143,HB143):INDEX($I$3:$GR$79,$GY143,HF143),"SB"),COUNTIF(INDEX($I$3:$GR$79,$GY143,HB143):INDEX($I$3:$GR$79,$GY143,HC143),"STK")+COUNTIF(INDEX($I$3:$GR$79,$GY143,HB143):INDEX($I$3:$GR$79,$GY143,HC143),"SB"))))</f>
        <v>0</v>
      </c>
      <c r="HU143" s="405">
        <f>IF(AND(HC143=0,HD143=0),0,IF(AND(HC143=0,HD143&lt;&gt;0),COUNTIF(INDEX($I$3:$GR$79,$GY143,HC143+1):INDEX($I$3:$GR$79,$GY143,HD143),"STK")+COUNTIF(INDEX($I$3:$GR$79,$GY143,HC143+1):INDEX($I$3:$GR$79,$GY143,HD143),"SB"),IF(AND(HC143&lt;&gt;0,HD143=0),COUNTIF(INDEX($I$3:$GR$79,$GY143,HC143):INDEX($I$3:$GR$79,$GY143,HF143),"STK")+COUNTIF(INDEX($I$3:$GR$79,$GY143,HC143):INDEX($I$3:$GR$79,$GY143,HF143),"SB"),COUNTIF(INDEX($I$3:$GR$79,$GY143,HC143):INDEX($I$3:$GR$79,$GY143,HD143),"STK")+COUNTIF(INDEX($I$3:$GR$79,$GY143,HC143):INDEX($I$3:$GR$79,$GY143,HD143),"SB"))))</f>
        <v>0</v>
      </c>
      <c r="HV143" s="701">
        <f>IF(AND(HD143=0,HE143=0),0,IF(AND(HD143=0,HE143&lt;&gt;0),COUNTIF(INDEX($I$3:$GR$79,$GY143,HD143+1):INDEX($I$3:$GR$79,$GY143,HE143),"STK")+COUNTIF(INDEX($I$3:$GR$79,$GY143,HD143+1):INDEX($I$3:$GR$79,$GY143,HE143),"SB"),IF(AND(HD143&lt;&gt;0,HE143=0),COUNTIF(INDEX($I$3:$GR$79,$GY143,HD143):INDEX($I$3:$GR$79,$GY143,HF143),"STK")+COUNTIF(INDEX($I$3:$GR$79,$GY143,HD143):INDEX($I$3:$GR$79,$GY143,HF143),"SB"),COUNTIF(INDEX($I$3:$GR$79,$GY143,HD143):INDEX($I$3:$GR$79,$GY143,HE143),"STK")+COUNTIF(INDEX($I$3:$GR$79,$GY143,HD143):INDEX($I$3:$GR$79,$GY143,HE143),"SB"))))</f>
        <v>0</v>
      </c>
      <c r="HW143" s="405">
        <f>IF(AND(HE143=0,GZ143=0),0,IF(AND(HE143=0,GZ143&lt;&gt;0),COUNTIF(INDEX($I$3:$GR$79,$GY143,HE143+1):INDEX($I$3:$GR$79,$GY143,GZ143),"STK")+COUNTIF(INDEX($I$3:$GR$79,$GY143,HE143+1):INDEX($I$3:$GR$79,$GY143,GZ143),"SB"),IF(AND(HE143&lt;&gt;0,GZ143=0),COUNTIF(INDEX($I$3:$GR$79,$GY143,HE143):INDEX($I$3:$GR$79,$GY143,HF143),"STK")+COUNTIF(INDEX($I$3:$GR$79,$GY143,HE143):INDEX($I$3:$GR$79,$GY143,HF143),"SB"),COUNTIF(INDEX($I$3:$GR$79,$GY143,HE143):INDEX($I$3:$GR$79,$GY143,GZ143),"STK")+COUNTIF(INDEX($I$3:$GR$79,$GY143,HE143):INDEX($I$3:$GR$79,$GY143,GZ143),"SB"))))</f>
        <v>0</v>
      </c>
      <c r="HX143" s="382">
        <f t="shared" si="270"/>
        <v>8</v>
      </c>
      <c r="HY143" s="186" t="s">
        <v>161</v>
      </c>
      <c r="HZ143" s="481">
        <f>IF(GZ143=0,0,IF(AND(GZ143&lt;&gt;0,HA143=0),HF143-GZ143-5-HR143,HA143-GZ143-5-HR143))</f>
        <v>0</v>
      </c>
      <c r="IA143" s="481">
        <f t="shared" si="67"/>
        <v>0</v>
      </c>
      <c r="IB143" s="481">
        <f t="shared" si="68"/>
        <v>42</v>
      </c>
      <c r="IC143" s="481">
        <f t="shared" si="69"/>
        <v>53</v>
      </c>
      <c r="ID143" s="481">
        <f t="shared" si="70"/>
        <v>51</v>
      </c>
      <c r="IE143" s="481">
        <f t="shared" si="71"/>
        <v>0</v>
      </c>
    </row>
    <row r="144" spans="5:239" x14ac:dyDescent="0.2">
      <c r="E144" s="58"/>
      <c r="F144" s="480"/>
      <c r="G144" s="1040"/>
      <c r="H144" s="207" t="s">
        <v>148</v>
      </c>
      <c r="I144" s="229"/>
      <c r="J144" s="230"/>
      <c r="K144" s="231"/>
      <c r="N144" s="180">
        <v>1200</v>
      </c>
      <c r="O144" s="140"/>
      <c r="P144" s="123"/>
      <c r="Q144" s="12"/>
      <c r="R144" s="129" t="str">
        <f t="shared" si="284"/>
        <v>V10</v>
      </c>
      <c r="S144" s="467" t="s">
        <v>401</v>
      </c>
      <c r="T144" s="417">
        <f>N144+P144</f>
        <v>1200</v>
      </c>
      <c r="U144" s="418">
        <v>0</v>
      </c>
      <c r="V144" s="77">
        <f t="shared" si="252"/>
        <v>1200</v>
      </c>
      <c r="W144" s="77">
        <f t="shared" ref="W144" si="295">IF(LEFT(W42,1)="V",$S$101,IF(ISNUMBER(W42),V144-W42,V144))</f>
        <v>1200</v>
      </c>
      <c r="X144" s="77">
        <f t="shared" si="74"/>
        <v>1200</v>
      </c>
      <c r="Y144" s="77">
        <f t="shared" si="75"/>
        <v>1200</v>
      </c>
      <c r="Z144" s="77">
        <f t="shared" si="76"/>
        <v>1199</v>
      </c>
      <c r="AA144" s="77">
        <f t="shared" si="77"/>
        <v>1199</v>
      </c>
      <c r="AB144" s="77">
        <f t="shared" si="78"/>
        <v>1192</v>
      </c>
      <c r="AC144" s="77">
        <f t="shared" si="79"/>
        <v>1174</v>
      </c>
      <c r="AD144" s="77">
        <f t="shared" si="80"/>
        <v>1163</v>
      </c>
      <c r="AE144" s="77">
        <f t="shared" si="81"/>
        <v>1140</v>
      </c>
      <c r="AF144" s="77">
        <f t="shared" si="82"/>
        <v>1117</v>
      </c>
      <c r="AG144" s="77">
        <f t="shared" si="83"/>
        <v>1094</v>
      </c>
      <c r="AH144" s="77">
        <f t="shared" si="84"/>
        <v>1071</v>
      </c>
      <c r="AI144" s="77">
        <f t="shared" si="85"/>
        <v>1048</v>
      </c>
      <c r="AJ144" s="77">
        <f t="shared" si="86"/>
        <v>1025</v>
      </c>
      <c r="AK144" s="77">
        <f t="shared" si="87"/>
        <v>1002</v>
      </c>
      <c r="AL144" s="77">
        <f t="shared" si="88"/>
        <v>979</v>
      </c>
      <c r="AM144" s="77">
        <f t="shared" si="89"/>
        <v>978</v>
      </c>
      <c r="AN144" s="77">
        <f t="shared" si="90"/>
        <v>928</v>
      </c>
      <c r="AO144" s="77">
        <f t="shared" si="91"/>
        <v>878</v>
      </c>
      <c r="AP144" s="77">
        <f t="shared" si="92"/>
        <v>828</v>
      </c>
      <c r="AQ144" s="77">
        <f t="shared" si="93"/>
        <v>778</v>
      </c>
      <c r="AR144" s="77">
        <f t="shared" si="94"/>
        <v>777</v>
      </c>
      <c r="AS144" s="77">
        <f t="shared" si="95"/>
        <v>754</v>
      </c>
      <c r="AT144" s="77">
        <f t="shared" si="96"/>
        <v>731</v>
      </c>
      <c r="AU144" s="77">
        <f t="shared" si="97"/>
        <v>708</v>
      </c>
      <c r="AV144" s="77">
        <f t="shared" si="98"/>
        <v>685</v>
      </c>
      <c r="AW144" s="77">
        <f t="shared" si="99"/>
        <v>669</v>
      </c>
      <c r="AX144" s="77">
        <f t="shared" si="100"/>
        <v>653</v>
      </c>
      <c r="AY144" s="77">
        <f t="shared" si="101"/>
        <v>637</v>
      </c>
      <c r="AZ144" s="77">
        <f t="shared" si="102"/>
        <v>621</v>
      </c>
      <c r="BA144" s="77">
        <f t="shared" si="103"/>
        <v>605</v>
      </c>
      <c r="BB144" s="77">
        <f t="shared" si="104"/>
        <v>589</v>
      </c>
      <c r="BC144" s="77">
        <f t="shared" si="105"/>
        <v>573</v>
      </c>
      <c r="BD144" s="77">
        <f t="shared" si="106"/>
        <v>557</v>
      </c>
      <c r="BE144" s="77">
        <f t="shared" si="107"/>
        <v>541</v>
      </c>
      <c r="BF144" s="77">
        <f t="shared" si="108"/>
        <v>525</v>
      </c>
      <c r="BG144" s="77">
        <f t="shared" si="109"/>
        <v>502</v>
      </c>
      <c r="BH144" s="77">
        <f t="shared" si="110"/>
        <v>479</v>
      </c>
      <c r="BI144" s="77">
        <f t="shared" si="111"/>
        <v>456</v>
      </c>
      <c r="BJ144" s="77">
        <f t="shared" si="112"/>
        <v>433</v>
      </c>
      <c r="BK144" s="77">
        <f t="shared" si="113"/>
        <v>410</v>
      </c>
      <c r="BL144" s="77">
        <f t="shared" si="114"/>
        <v>387</v>
      </c>
      <c r="BM144" s="77">
        <f t="shared" si="115"/>
        <v>364</v>
      </c>
      <c r="BN144" s="77">
        <f t="shared" si="116"/>
        <v>341</v>
      </c>
      <c r="BO144" s="77">
        <f t="shared" si="117"/>
        <v>318</v>
      </c>
      <c r="BP144" s="77">
        <f t="shared" si="118"/>
        <v>295</v>
      </c>
      <c r="BQ144" s="77">
        <f t="shared" si="119"/>
        <v>272</v>
      </c>
      <c r="BR144" s="77">
        <f t="shared" si="120"/>
        <v>249</v>
      </c>
      <c r="BS144" s="77">
        <f t="shared" si="121"/>
        <v>226</v>
      </c>
      <c r="BT144" s="77">
        <f t="shared" si="122"/>
        <v>203</v>
      </c>
      <c r="BU144" s="77">
        <f t="shared" si="123"/>
        <v>180</v>
      </c>
      <c r="BV144" s="77">
        <f t="shared" si="124"/>
        <v>157</v>
      </c>
      <c r="BW144" s="77">
        <f t="shared" si="125"/>
        <v>134</v>
      </c>
      <c r="BX144" s="77">
        <f t="shared" si="126"/>
        <v>111</v>
      </c>
      <c r="BY144" s="77">
        <f t="shared" si="127"/>
        <v>88</v>
      </c>
      <c r="BZ144" s="77">
        <f t="shared" si="128"/>
        <v>65</v>
      </c>
      <c r="CA144" s="77">
        <f t="shared" si="129"/>
        <v>42</v>
      </c>
      <c r="CB144" s="77">
        <f t="shared" si="130"/>
        <v>1200</v>
      </c>
      <c r="CC144" s="77">
        <f t="shared" si="131"/>
        <v>1200</v>
      </c>
      <c r="CD144" s="77">
        <f t="shared" si="132"/>
        <v>1200</v>
      </c>
      <c r="CE144" s="77">
        <f t="shared" si="133"/>
        <v>1200</v>
      </c>
      <c r="CF144" s="77">
        <f t="shared" si="134"/>
        <v>1200</v>
      </c>
      <c r="CG144" s="77">
        <f t="shared" si="135"/>
        <v>1200</v>
      </c>
      <c r="CH144" s="77">
        <f t="shared" si="136"/>
        <v>1200</v>
      </c>
      <c r="CI144" s="77">
        <f t="shared" si="137"/>
        <v>1200</v>
      </c>
      <c r="CJ144" s="77">
        <f t="shared" si="138"/>
        <v>1200</v>
      </c>
      <c r="CK144" s="77">
        <f t="shared" si="139"/>
        <v>1200</v>
      </c>
      <c r="CL144" s="77">
        <f t="shared" si="140"/>
        <v>1200</v>
      </c>
      <c r="CM144" s="77">
        <f t="shared" si="141"/>
        <v>1200</v>
      </c>
      <c r="CN144" s="77">
        <f t="shared" si="142"/>
        <v>1177</v>
      </c>
      <c r="CO144" s="77">
        <f t="shared" si="143"/>
        <v>1154</v>
      </c>
      <c r="CP144" s="77">
        <f t="shared" si="144"/>
        <v>1131</v>
      </c>
      <c r="CQ144" s="77">
        <f t="shared" si="145"/>
        <v>1108</v>
      </c>
      <c r="CR144" s="77">
        <f t="shared" si="146"/>
        <v>1085</v>
      </c>
      <c r="CS144" s="77">
        <f t="shared" si="147"/>
        <v>1062</v>
      </c>
      <c r="CT144" s="77">
        <f t="shared" si="148"/>
        <v>1039</v>
      </c>
      <c r="CU144" s="77">
        <f t="shared" si="149"/>
        <v>1038</v>
      </c>
      <c r="CV144" s="77">
        <f t="shared" si="150"/>
        <v>988</v>
      </c>
      <c r="CW144" s="77">
        <f t="shared" si="151"/>
        <v>938</v>
      </c>
      <c r="CX144" s="77">
        <f t="shared" si="152"/>
        <v>888</v>
      </c>
      <c r="CY144" s="77">
        <f t="shared" si="153"/>
        <v>838</v>
      </c>
      <c r="CZ144" s="77">
        <f t="shared" si="154"/>
        <v>837</v>
      </c>
      <c r="DA144" s="77">
        <f t="shared" si="155"/>
        <v>814</v>
      </c>
      <c r="DB144" s="77">
        <f t="shared" si="156"/>
        <v>791</v>
      </c>
      <c r="DC144" s="77">
        <f t="shared" si="157"/>
        <v>768</v>
      </c>
      <c r="DD144" s="77">
        <f t="shared" si="158"/>
        <v>745</v>
      </c>
      <c r="DE144" s="77">
        <f t="shared" si="159"/>
        <v>722</v>
      </c>
      <c r="DF144" s="77">
        <f t="shared" si="160"/>
        <v>699</v>
      </c>
      <c r="DG144" s="77">
        <f t="shared" si="161"/>
        <v>676</v>
      </c>
      <c r="DH144" s="77">
        <f t="shared" si="162"/>
        <v>653</v>
      </c>
      <c r="DI144" s="77">
        <f t="shared" si="163"/>
        <v>630</v>
      </c>
      <c r="DJ144" s="77">
        <f t="shared" si="164"/>
        <v>607</v>
      </c>
      <c r="DK144" s="77">
        <f t="shared" si="165"/>
        <v>584</v>
      </c>
      <c r="DL144" s="77">
        <f t="shared" si="166"/>
        <v>561</v>
      </c>
      <c r="DM144" s="77">
        <f t="shared" si="167"/>
        <v>538</v>
      </c>
      <c r="DN144" s="77">
        <f t="shared" si="168"/>
        <v>515</v>
      </c>
      <c r="DO144" s="77">
        <f t="shared" si="169"/>
        <v>492</v>
      </c>
      <c r="DP144" s="77">
        <f t="shared" si="170"/>
        <v>469</v>
      </c>
      <c r="DQ144" s="77">
        <f t="shared" si="171"/>
        <v>446</v>
      </c>
      <c r="DR144" s="77">
        <f t="shared" si="172"/>
        <v>423</v>
      </c>
      <c r="DS144" s="77">
        <f t="shared" si="173"/>
        <v>400</v>
      </c>
      <c r="DT144" s="77">
        <f t="shared" si="174"/>
        <v>377</v>
      </c>
      <c r="DU144" s="77">
        <f t="shared" si="175"/>
        <v>354</v>
      </c>
      <c r="DV144" s="77">
        <f t="shared" si="176"/>
        <v>331</v>
      </c>
      <c r="DW144" s="77">
        <f t="shared" si="177"/>
        <v>308</v>
      </c>
      <c r="DX144" s="77">
        <f t="shared" si="178"/>
        <v>285</v>
      </c>
      <c r="DY144" s="77">
        <f t="shared" si="179"/>
        <v>262</v>
      </c>
      <c r="DZ144" s="77">
        <f t="shared" si="180"/>
        <v>239</v>
      </c>
      <c r="EA144" s="77">
        <f t="shared" si="181"/>
        <v>216</v>
      </c>
      <c r="EB144" s="77">
        <f t="shared" si="182"/>
        <v>193</v>
      </c>
      <c r="EC144" s="77">
        <f t="shared" si="183"/>
        <v>170</v>
      </c>
      <c r="ED144" s="77">
        <f t="shared" si="184"/>
        <v>147</v>
      </c>
      <c r="EE144" s="77">
        <f t="shared" si="185"/>
        <v>124</v>
      </c>
      <c r="EF144" s="77">
        <f t="shared" si="186"/>
        <v>101</v>
      </c>
      <c r="EG144" s="77">
        <f t="shared" si="187"/>
        <v>78</v>
      </c>
      <c r="EH144" s="77">
        <f t="shared" si="188"/>
        <v>1200</v>
      </c>
      <c r="EI144" s="77">
        <f t="shared" si="189"/>
        <v>1200</v>
      </c>
      <c r="EJ144" s="77">
        <f t="shared" si="190"/>
        <v>1200</v>
      </c>
      <c r="EK144" s="77">
        <f t="shared" si="191"/>
        <v>1200</v>
      </c>
      <c r="EL144" s="77">
        <f t="shared" si="192"/>
        <v>1200</v>
      </c>
      <c r="EM144" s="77">
        <f t="shared" si="193"/>
        <v>1177</v>
      </c>
      <c r="EN144" s="77">
        <f t="shared" si="194"/>
        <v>1154</v>
      </c>
      <c r="EO144" s="77">
        <f t="shared" si="195"/>
        <v>1131</v>
      </c>
      <c r="EP144" s="77">
        <f t="shared" si="196"/>
        <v>1108</v>
      </c>
      <c r="EQ144" s="77">
        <f t="shared" si="197"/>
        <v>1085</v>
      </c>
      <c r="ER144" s="77">
        <f t="shared" si="198"/>
        <v>1062</v>
      </c>
      <c r="ES144" s="77">
        <f t="shared" si="199"/>
        <v>1039</v>
      </c>
      <c r="ET144" s="77">
        <f t="shared" si="200"/>
        <v>1016</v>
      </c>
      <c r="EU144" s="77">
        <f t="shared" si="201"/>
        <v>993</v>
      </c>
      <c r="EV144" s="77">
        <f t="shared" si="202"/>
        <v>970</v>
      </c>
      <c r="EW144" s="77">
        <f t="shared" si="203"/>
        <v>947</v>
      </c>
      <c r="EX144" s="77">
        <f t="shared" si="204"/>
        <v>924</v>
      </c>
      <c r="EY144" s="77">
        <f t="shared" si="205"/>
        <v>901</v>
      </c>
      <c r="EZ144" s="77">
        <f t="shared" si="206"/>
        <v>878</v>
      </c>
      <c r="FA144" s="77">
        <f t="shared" si="207"/>
        <v>855</v>
      </c>
      <c r="FB144" s="77">
        <f t="shared" si="208"/>
        <v>832</v>
      </c>
      <c r="FC144" s="77">
        <f t="shared" si="209"/>
        <v>809</v>
      </c>
      <c r="FD144" s="77">
        <f t="shared" si="210"/>
        <v>786</v>
      </c>
      <c r="FE144" s="77">
        <f t="shared" si="211"/>
        <v>763</v>
      </c>
      <c r="FF144" s="77">
        <f t="shared" si="212"/>
        <v>740</v>
      </c>
      <c r="FG144" s="77">
        <f t="shared" si="213"/>
        <v>717</v>
      </c>
      <c r="FH144" s="77">
        <f t="shared" si="214"/>
        <v>694</v>
      </c>
      <c r="FI144" s="77">
        <f t="shared" si="215"/>
        <v>671</v>
      </c>
      <c r="FJ144" s="77">
        <f t="shared" si="216"/>
        <v>648</v>
      </c>
      <c r="FK144" s="77">
        <f t="shared" si="217"/>
        <v>625</v>
      </c>
      <c r="FL144" s="77">
        <f t="shared" si="218"/>
        <v>602</v>
      </c>
      <c r="FM144" s="77">
        <f t="shared" si="219"/>
        <v>579</v>
      </c>
      <c r="FN144" s="77">
        <f t="shared" si="220"/>
        <v>556</v>
      </c>
      <c r="FO144" s="77">
        <f t="shared" si="221"/>
        <v>533</v>
      </c>
      <c r="FP144" s="77">
        <f t="shared" si="222"/>
        <v>510</v>
      </c>
      <c r="FQ144" s="77">
        <f t="shared" si="223"/>
        <v>487</v>
      </c>
      <c r="FR144" s="77">
        <f t="shared" si="224"/>
        <v>464</v>
      </c>
      <c r="FS144" s="77">
        <f t="shared" si="225"/>
        <v>441</v>
      </c>
      <c r="FT144" s="77">
        <f t="shared" si="226"/>
        <v>418</v>
      </c>
      <c r="FU144" s="77">
        <f t="shared" si="227"/>
        <v>395</v>
      </c>
      <c r="FV144" s="77">
        <f t="shared" si="228"/>
        <v>372</v>
      </c>
      <c r="FW144" s="77">
        <f t="shared" si="229"/>
        <v>349</v>
      </c>
      <c r="FX144" s="77">
        <f t="shared" si="230"/>
        <v>326</v>
      </c>
      <c r="FY144" s="77">
        <f t="shared" si="231"/>
        <v>303</v>
      </c>
      <c r="FZ144" s="77">
        <f t="shared" si="232"/>
        <v>280</v>
      </c>
      <c r="GA144" s="77">
        <f t="shared" si="233"/>
        <v>257</v>
      </c>
      <c r="GB144" s="77">
        <f t="shared" si="234"/>
        <v>234</v>
      </c>
      <c r="GC144" s="77">
        <f t="shared" si="235"/>
        <v>211</v>
      </c>
      <c r="GD144" s="77">
        <f t="shared" si="236"/>
        <v>188</v>
      </c>
      <c r="GE144" s="77">
        <f t="shared" si="237"/>
        <v>165</v>
      </c>
      <c r="GF144" s="77">
        <f t="shared" si="238"/>
        <v>142</v>
      </c>
      <c r="GG144" s="77">
        <f t="shared" si="239"/>
        <v>119</v>
      </c>
      <c r="GH144" s="77">
        <f t="shared" si="240"/>
        <v>96</v>
      </c>
      <c r="GI144" s="77">
        <f t="shared" si="241"/>
        <v>73</v>
      </c>
      <c r="GJ144" s="77">
        <f t="shared" si="242"/>
        <v>50</v>
      </c>
      <c r="GK144" s="77">
        <f t="shared" si="243"/>
        <v>50</v>
      </c>
      <c r="GL144" s="77">
        <f t="shared" si="244"/>
        <v>50</v>
      </c>
      <c r="GM144" s="77">
        <f t="shared" si="245"/>
        <v>50</v>
      </c>
      <c r="GN144" s="77">
        <f t="shared" si="246"/>
        <v>50</v>
      </c>
      <c r="GO144" s="77">
        <f t="shared" si="247"/>
        <v>50</v>
      </c>
      <c r="GP144" s="77">
        <f t="shared" si="248"/>
        <v>50</v>
      </c>
      <c r="GQ144" s="77">
        <f t="shared" si="249"/>
        <v>50</v>
      </c>
      <c r="GR144" s="77">
        <f t="shared" si="288"/>
        <v>50</v>
      </c>
      <c r="GS144" s="202"/>
      <c r="GY144" s="186">
        <v>54</v>
      </c>
      <c r="GZ144" s="481">
        <f>IF(COUNTIF($I56:$GR56,GZ$12)=0,0,HLOOKUP(GZ$12,$I56:$GR$87,$HO143,FALSE))</f>
        <v>0</v>
      </c>
      <c r="HA144" s="481">
        <f>IF(COUNTIF($I56:$GR56,HA$12)=0,0,HLOOKUP(HA$12,$I56:$GR$87,$HO143,FALSE))</f>
        <v>15</v>
      </c>
      <c r="HB144" s="481">
        <f>IF(COUNTIF($I56:$GR56,HB$12)=0,0,HLOOKUP(HB$12,$I56:$GR$87,$HO143,FALSE))</f>
        <v>76</v>
      </c>
      <c r="HC144" s="481">
        <f>IF(COUNTIF($I56:$GR56,HC$12)=0,0,HLOOKUP(HC$12,$I56:$GR$87,$HO143,FALSE))</f>
        <v>137</v>
      </c>
      <c r="HD144" s="481">
        <f>IF(COUNTIF($I56:$GR56,HD$12)=0,0,HLOOKUP(HD$12,$I56:$GR$87,$HO143,FALSE))</f>
        <v>0</v>
      </c>
      <c r="HE144" s="481">
        <f>IF(COUNTIF($I56:$GR56,HE$12)=0,0,HLOOKUP(HE$12,$I56:$GR$87,$HO143,FALSE))</f>
        <v>0</v>
      </c>
      <c r="HF144" s="481">
        <f>IF(COUNTIF($I56:$GR56,"X")=0,0,HLOOKUP("X",$I56:$GR$87,$HO143,FALSE))</f>
        <v>189</v>
      </c>
      <c r="HG144" s="381"/>
      <c r="HH144" s="186" t="s">
        <v>162</v>
      </c>
      <c r="HI144" s="481">
        <f>IF(GZ144=0,0,IF(AND(GZ144&lt;&gt;0,HA144=0),SUM(INDEX($I56:$GR56,1,GZ144):INDEX($I56:$GR56,1,$HF144)),SUM(INDEX($I56:$GR56,1,GZ144):INDEX($I56:$GR56,1,HA144))))</f>
        <v>0</v>
      </c>
      <c r="HJ144" s="481">
        <f>IF(HA144=0,0,IF(AND(HA144&lt;&gt;0,HB144=0),SUM(INDEX($I56:$GR56,1,HA144):INDEX($I56:$GR56,1,$HF144)),SUM(INDEX($I56:$GR56,1,HA144):INDEX($I56:$GR56,1,HB144))))</f>
        <v>1137</v>
      </c>
      <c r="HK144" s="481">
        <f>IF(HB144=0,0,IF(AND(HB144&lt;&gt;0,HC144=0),SUM(INDEX($I56:$GR56,1,HB144):INDEX($I56:$GR56,1,$HF144)),SUM(INDEX($I56:$GR56,1,HB144):INDEX($I56:$GR56,1,HC144))))</f>
        <v>1074</v>
      </c>
      <c r="HL144" s="481">
        <f>IF(HC144=0,0,IF(AND(HC144&lt;&gt;0,HD144=0),SUM(INDEX($I56:$GR56,1,HC144):INDEX($I56:$GR56,1,$HF144)),SUM(INDEX($I56:$GR56,1,HC144):INDEX($I56:$GR56,1,HD144))))</f>
        <v>1058</v>
      </c>
      <c r="HM144" s="481">
        <f>IF(HD144=0,0,IF(AND(HD144&lt;&gt;0,HE144=0),SUM(INDEX($I56:$GR56,1,HD144):INDEX($I56:$GR56,1,$HF144)),SUM(INDEX($I56:$GR56,1,HD144):INDEX($I56:$GR56,1,HE144))))</f>
        <v>0</v>
      </c>
      <c r="HN144" s="481">
        <f>IF(HE144=0,0,IF(AND(HE144&lt;&gt;0,GZ144=0),SUM(INDEX($I56:$GR56,1,HE144):INDEX($I56:$GR56,1,$HF144)),SUM(INDEX($I56:$GR56,1,HE144):INDEX($I56:$GR56,1,GZ144))))</f>
        <v>0</v>
      </c>
      <c r="HO144" s="186">
        <v>31</v>
      </c>
      <c r="HP144" s="381"/>
      <c r="HQ144" s="521" t="s">
        <v>162</v>
      </c>
      <c r="HR144" s="435">
        <f>IF(AND(GZ144=0,HA144=0),0,IF(AND(GZ144=0,HA144&lt;&gt;0),COUNTIF(INDEX($I$3:$GR$79,$GY144,GZ144+1):INDEX($I$3:$GR$79,$GY144,HA144),"STK")+COUNTIF(INDEX($I$3:$GR$79,$GY144,GZ144+1):INDEX($I$3:$GR$79,$GY144,HA144),"SB"),IF(AND(GZ144&lt;&gt;0,HA144=0),COUNTIF(INDEX($I$3:$GR$79,$GY144,GZ144):INDEX($I$3:$GR$79,$GY144,HF144),"STK")+COUNTIF(INDEX($I$3:$GR$79,$GY144,GZ144):INDEX($I$3:$GR$79,$GY144,HF144),"SB"),COUNTIF(INDEX($I$3:$GR$79,$GY144,GZ144):INDEX($I$3:$GR$79,$GY144,HA144),"STK")+COUNTIF(INDEX($I$3:$GR$79,$GY144,GZ144):INDEX($I$3:$GR$79,$GY144,HA144),"SB"))))</f>
        <v>0</v>
      </c>
      <c r="HS144" s="405">
        <f>IF(AND(HA144=0,HB144=0),0,IF(AND(HA144=0,HB144&lt;&gt;0),COUNTIF(INDEX($I$3:$GR$79,$GY144,HA144+1):INDEX($I$3:$GR$79,$GY144,HB144),"STK")+COUNTIF(INDEX($I$3:$GR$79,$GY144,HA144+1):INDEX($I$3:$GR$79,$GY144,HB144),"SB"),IF(AND(HA144&lt;&gt;0,HB144=0),COUNTIF(INDEX($I$3:$GR$79,$GY144,HA144):INDEX($I$3:$GR$79,$GY144,HF144),"STK")+COUNTIF(INDEX($I$3:$GR$79,$GY144,HA144):INDEX($I$3:$GR$79,$GY144,HF144),"SB"),COUNTIF(INDEX($I$3:$GR$79,$GY144,HA144):INDEX($I$3:$GR$79,$GY144,HB144),"STK")+COUNTIF(INDEX($I$3:$GR$79,$GY144,HA144):INDEX($I$3:$GR$79,$GY144,HB144),"SB"))))</f>
        <v>0</v>
      </c>
      <c r="HT144" s="406">
        <f>IF(AND(HB144=0,HC144=0),0,IF(AND(HB144=0,HC144&lt;&gt;0),COUNTIF(INDEX($I$3:$GR$79,$GY144,HB144+1):INDEX($I$3:$GR$79,$GY144,HC144),"STK")+COUNTIF(INDEX($I$3:$GR$79,$GY144,HB144+1):INDEX($I$3:$GR$79,$GY144,HC144),"SB"),IF(AND(HB144&lt;&gt;0,HC144=0),COUNTIF(INDEX($I$3:$GR$79,$GY144,HB144):INDEX($I$3:$GR$79,$GY144,HF144),"STK")+COUNTIF(INDEX($I$3:$GR$79,$GY144,HB144):INDEX($I$3:$GR$79,$GY144,HF144),"SB"),COUNTIF(INDEX($I$3:$GR$79,$GY144,HB144):INDEX($I$3:$GR$79,$GY144,HC144),"STK")+COUNTIF(INDEX($I$3:$GR$79,$GY144,HB144):INDEX($I$3:$GR$79,$GY144,HC144),"SB"))))</f>
        <v>0</v>
      </c>
      <c r="HU144" s="405">
        <f>IF(AND(HC144=0,HD144=0),0,IF(AND(HC144=0,HD144&lt;&gt;0),COUNTIF(INDEX($I$3:$GR$79,$GY144,HC144+1):INDEX($I$3:$GR$79,$GY144,HD144),"STK")+COUNTIF(INDEX($I$3:$GR$79,$GY144,HC144+1):INDEX($I$3:$GR$79,$GY144,HD144),"SB"),IF(AND(HC144&lt;&gt;0,HD144=0),COUNTIF(INDEX($I$3:$GR$79,$GY144,HC144):INDEX($I$3:$GR$79,$GY144,HF144),"STK")+COUNTIF(INDEX($I$3:$GR$79,$GY144,HC144):INDEX($I$3:$GR$79,$GY144,HF144),"SB"),COUNTIF(INDEX($I$3:$GR$79,$GY144,HC144):INDEX($I$3:$GR$79,$GY144,HD144),"STK")+COUNTIF(INDEX($I$3:$GR$79,$GY144,HC144):INDEX($I$3:$GR$79,$GY144,HD144),"SB"))))</f>
        <v>0</v>
      </c>
      <c r="HV144" s="701">
        <f>IF(AND(HD144=0,HE144=0),0,IF(AND(HD144=0,HE144&lt;&gt;0),COUNTIF(INDEX($I$3:$GR$79,$GY144,HD144+1):INDEX($I$3:$GR$79,$GY144,HE144),"STK")+COUNTIF(INDEX($I$3:$GR$79,$GY144,HD144+1):INDEX($I$3:$GR$79,$GY144,HE144),"SB"),IF(AND(HD144&lt;&gt;0,HE144=0),COUNTIF(INDEX($I$3:$GR$79,$GY144,HD144):INDEX($I$3:$GR$79,$GY144,HF144),"STK")+COUNTIF(INDEX($I$3:$GR$79,$GY144,HD144):INDEX($I$3:$GR$79,$GY144,HF144),"SB"),COUNTIF(INDEX($I$3:$GR$79,$GY144,HD144):INDEX($I$3:$GR$79,$GY144,HE144),"STK")+COUNTIF(INDEX($I$3:$GR$79,$GY144,HD144):INDEX($I$3:$GR$79,$GY144,HE144),"SB"))))</f>
        <v>0</v>
      </c>
      <c r="HW144" s="405">
        <f>IF(AND(HE144=0,GZ144=0),0,IF(AND(HE144=0,GZ144&lt;&gt;0),COUNTIF(INDEX($I$3:$GR$79,$GY144,HE144+1):INDEX($I$3:$GR$79,$GY144,GZ144),"STK")+COUNTIF(INDEX($I$3:$GR$79,$GY144,HE144+1):INDEX($I$3:$GR$79,$GY144,GZ144),"SB"),IF(AND(HE144&lt;&gt;0,GZ144=0),COUNTIF(INDEX($I$3:$GR$79,$GY144,HE144):INDEX($I$3:$GR$79,$GY144,HF144),"STK")+COUNTIF(INDEX($I$3:$GR$79,$GY144,HE144):INDEX($I$3:$GR$79,$GY144,HF144),"SB"),COUNTIF(INDEX($I$3:$GR$79,$GY144,HE144):INDEX($I$3:$GR$79,$GY144,GZ144),"STK")+COUNTIF(INDEX($I$3:$GR$79,$GY144,HE144):INDEX($I$3:$GR$79,$GY144,GZ144),"SB"))))</f>
        <v>0</v>
      </c>
      <c r="HX144" s="382">
        <f t="shared" si="270"/>
        <v>0</v>
      </c>
      <c r="HY144" s="186" t="s">
        <v>162</v>
      </c>
      <c r="HZ144" s="481">
        <f t="shared" si="66"/>
        <v>0</v>
      </c>
      <c r="IA144" s="481">
        <f t="shared" si="67"/>
        <v>56</v>
      </c>
      <c r="IB144" s="481">
        <f t="shared" si="68"/>
        <v>56</v>
      </c>
      <c r="IC144" s="481">
        <f t="shared" si="69"/>
        <v>47</v>
      </c>
      <c r="ID144" s="481">
        <f t="shared" si="70"/>
        <v>0</v>
      </c>
      <c r="IE144" s="481">
        <f t="shared" si="71"/>
        <v>0</v>
      </c>
    </row>
    <row r="145" spans="5:239" x14ac:dyDescent="0.2">
      <c r="E145" s="58"/>
      <c r="F145" s="480"/>
      <c r="G145" s="1040"/>
      <c r="H145" s="207" t="s">
        <v>149</v>
      </c>
      <c r="I145" s="229"/>
      <c r="J145" s="230"/>
      <c r="K145" s="231"/>
      <c r="N145" s="180">
        <v>912</v>
      </c>
      <c r="O145" s="140"/>
      <c r="P145" s="123">
        <v>200</v>
      </c>
      <c r="Q145" s="12"/>
      <c r="R145" s="129" t="str">
        <f t="shared" si="284"/>
        <v>V10</v>
      </c>
      <c r="S145" s="467" t="s">
        <v>402</v>
      </c>
      <c r="T145" s="417">
        <f t="shared" si="251"/>
        <v>1112</v>
      </c>
      <c r="U145" s="418">
        <v>1138</v>
      </c>
      <c r="V145" s="77">
        <f t="shared" si="252"/>
        <v>1112</v>
      </c>
      <c r="W145" s="77">
        <f t="shared" ref="W145" si="296">IF(LEFT(W43,1)="V",$S$101,IF(ISNUMBER(W43),V145-W43,V145))</f>
        <v>1029</v>
      </c>
      <c r="X145" s="77">
        <f t="shared" si="74"/>
        <v>930</v>
      </c>
      <c r="Y145" s="77">
        <f t="shared" si="75"/>
        <v>872</v>
      </c>
      <c r="Z145" s="77">
        <f t="shared" si="76"/>
        <v>824</v>
      </c>
      <c r="AA145" s="77">
        <f t="shared" si="77"/>
        <v>783</v>
      </c>
      <c r="AB145" s="77">
        <f t="shared" si="78"/>
        <v>783</v>
      </c>
      <c r="AC145" s="77">
        <f t="shared" si="79"/>
        <v>780</v>
      </c>
      <c r="AD145" s="77">
        <f t="shared" si="80"/>
        <v>731</v>
      </c>
      <c r="AE145" s="77">
        <f t="shared" si="81"/>
        <v>681</v>
      </c>
      <c r="AF145" s="77">
        <f t="shared" si="82"/>
        <v>631</v>
      </c>
      <c r="AG145" s="77">
        <f t="shared" si="83"/>
        <v>581</v>
      </c>
      <c r="AH145" s="77">
        <f t="shared" si="84"/>
        <v>580</v>
      </c>
      <c r="AI145" s="77">
        <f t="shared" si="85"/>
        <v>557</v>
      </c>
      <c r="AJ145" s="77">
        <f t="shared" si="86"/>
        <v>534</v>
      </c>
      <c r="AK145" s="77">
        <f t="shared" si="87"/>
        <v>511</v>
      </c>
      <c r="AL145" s="77">
        <f t="shared" si="88"/>
        <v>488</v>
      </c>
      <c r="AM145" s="77">
        <f t="shared" si="89"/>
        <v>465</v>
      </c>
      <c r="AN145" s="77">
        <f t="shared" si="90"/>
        <v>442</v>
      </c>
      <c r="AO145" s="77">
        <f t="shared" si="91"/>
        <v>419</v>
      </c>
      <c r="AP145" s="77">
        <f t="shared" si="92"/>
        <v>396</v>
      </c>
      <c r="AQ145" s="77">
        <f t="shared" si="93"/>
        <v>373</v>
      </c>
      <c r="AR145" s="77">
        <f t="shared" si="94"/>
        <v>350</v>
      </c>
      <c r="AS145" s="77">
        <f t="shared" si="95"/>
        <v>327</v>
      </c>
      <c r="AT145" s="77">
        <f t="shared" si="96"/>
        <v>304</v>
      </c>
      <c r="AU145" s="77">
        <f t="shared" si="97"/>
        <v>304</v>
      </c>
      <c r="AV145" s="77">
        <f t="shared" si="98"/>
        <v>304</v>
      </c>
      <c r="AW145" s="77">
        <f t="shared" si="99"/>
        <v>304</v>
      </c>
      <c r="AX145" s="77">
        <f t="shared" si="100"/>
        <v>304</v>
      </c>
      <c r="AY145" s="77">
        <f t="shared" si="101"/>
        <v>304</v>
      </c>
      <c r="AZ145" s="77">
        <f t="shared" si="102"/>
        <v>304</v>
      </c>
      <c r="BA145" s="77">
        <f t="shared" si="103"/>
        <v>304</v>
      </c>
      <c r="BB145" s="77">
        <f t="shared" si="104"/>
        <v>281</v>
      </c>
      <c r="BC145" s="77">
        <f t="shared" si="105"/>
        <v>258</v>
      </c>
      <c r="BD145" s="77">
        <f t="shared" si="106"/>
        <v>235</v>
      </c>
      <c r="BE145" s="77">
        <f t="shared" si="107"/>
        <v>212</v>
      </c>
      <c r="BF145" s="77">
        <f t="shared" si="108"/>
        <v>189</v>
      </c>
      <c r="BG145" s="77">
        <f t="shared" si="109"/>
        <v>166</v>
      </c>
      <c r="BH145" s="77">
        <f t="shared" si="110"/>
        <v>143</v>
      </c>
      <c r="BI145" s="77">
        <f t="shared" si="111"/>
        <v>120</v>
      </c>
      <c r="BJ145" s="77">
        <f t="shared" si="112"/>
        <v>97</v>
      </c>
      <c r="BK145" s="77">
        <f t="shared" si="113"/>
        <v>1200</v>
      </c>
      <c r="BL145" s="77">
        <f t="shared" si="114"/>
        <v>1200</v>
      </c>
      <c r="BM145" s="77">
        <f t="shared" si="115"/>
        <v>1200</v>
      </c>
      <c r="BN145" s="77">
        <f t="shared" si="116"/>
        <v>1200</v>
      </c>
      <c r="BO145" s="77">
        <f t="shared" si="117"/>
        <v>1200</v>
      </c>
      <c r="BP145" s="77">
        <f t="shared" si="118"/>
        <v>1200</v>
      </c>
      <c r="BQ145" s="77">
        <f t="shared" si="119"/>
        <v>1177</v>
      </c>
      <c r="BR145" s="77">
        <f t="shared" si="120"/>
        <v>1154</v>
      </c>
      <c r="BS145" s="77">
        <f t="shared" si="121"/>
        <v>1200</v>
      </c>
      <c r="BT145" s="77">
        <f t="shared" si="122"/>
        <v>1200</v>
      </c>
      <c r="BU145" s="77">
        <f t="shared" si="123"/>
        <v>1200</v>
      </c>
      <c r="BV145" s="77">
        <f t="shared" si="124"/>
        <v>1200</v>
      </c>
      <c r="BW145" s="77">
        <f t="shared" si="125"/>
        <v>1200</v>
      </c>
      <c r="BX145" s="77">
        <f t="shared" si="126"/>
        <v>1200</v>
      </c>
      <c r="BY145" s="77">
        <f t="shared" si="127"/>
        <v>1200</v>
      </c>
      <c r="BZ145" s="77">
        <f t="shared" si="128"/>
        <v>1200</v>
      </c>
      <c r="CA145" s="77">
        <f t="shared" si="129"/>
        <v>1177</v>
      </c>
      <c r="CB145" s="77">
        <f t="shared" si="130"/>
        <v>1154</v>
      </c>
      <c r="CC145" s="77">
        <f t="shared" si="131"/>
        <v>1131</v>
      </c>
      <c r="CD145" s="77">
        <f t="shared" si="132"/>
        <v>1108</v>
      </c>
      <c r="CE145" s="77">
        <f t="shared" si="133"/>
        <v>1085</v>
      </c>
      <c r="CF145" s="77">
        <f t="shared" si="134"/>
        <v>1062</v>
      </c>
      <c r="CG145" s="77">
        <f t="shared" si="135"/>
        <v>1039</v>
      </c>
      <c r="CH145" s="77">
        <f t="shared" si="136"/>
        <v>1016</v>
      </c>
      <c r="CI145" s="77">
        <f t="shared" si="137"/>
        <v>1015</v>
      </c>
      <c r="CJ145" s="77">
        <f t="shared" si="138"/>
        <v>965</v>
      </c>
      <c r="CK145" s="77">
        <f t="shared" si="139"/>
        <v>915</v>
      </c>
      <c r="CL145" s="77">
        <f t="shared" si="140"/>
        <v>865</v>
      </c>
      <c r="CM145" s="77">
        <f t="shared" si="141"/>
        <v>815</v>
      </c>
      <c r="CN145" s="77">
        <f t="shared" si="142"/>
        <v>814</v>
      </c>
      <c r="CO145" s="77">
        <f t="shared" si="143"/>
        <v>791</v>
      </c>
      <c r="CP145" s="77">
        <f t="shared" si="144"/>
        <v>768</v>
      </c>
      <c r="CQ145" s="77">
        <f t="shared" si="145"/>
        <v>745</v>
      </c>
      <c r="CR145" s="77">
        <f t="shared" si="146"/>
        <v>722</v>
      </c>
      <c r="CS145" s="77">
        <f t="shared" si="147"/>
        <v>699</v>
      </c>
      <c r="CT145" s="77">
        <f t="shared" si="148"/>
        <v>676</v>
      </c>
      <c r="CU145" s="77">
        <f t="shared" si="149"/>
        <v>653</v>
      </c>
      <c r="CV145" s="77">
        <f t="shared" si="150"/>
        <v>630</v>
      </c>
      <c r="CW145" s="77">
        <f t="shared" si="151"/>
        <v>607</v>
      </c>
      <c r="CX145" s="77">
        <f t="shared" si="152"/>
        <v>584</v>
      </c>
      <c r="CY145" s="77">
        <f t="shared" si="153"/>
        <v>561</v>
      </c>
      <c r="CZ145" s="77">
        <f t="shared" si="154"/>
        <v>538</v>
      </c>
      <c r="DA145" s="77">
        <f t="shared" si="155"/>
        <v>515</v>
      </c>
      <c r="DB145" s="77">
        <f t="shared" si="156"/>
        <v>492</v>
      </c>
      <c r="DC145" s="77">
        <f t="shared" si="157"/>
        <v>469</v>
      </c>
      <c r="DD145" s="77">
        <f t="shared" si="158"/>
        <v>446</v>
      </c>
      <c r="DE145" s="77">
        <f t="shared" si="159"/>
        <v>423</v>
      </c>
      <c r="DF145" s="77">
        <f t="shared" si="160"/>
        <v>400</v>
      </c>
      <c r="DG145" s="77">
        <f t="shared" si="161"/>
        <v>377</v>
      </c>
      <c r="DH145" s="77">
        <f t="shared" si="162"/>
        <v>354</v>
      </c>
      <c r="DI145" s="77">
        <f t="shared" si="163"/>
        <v>1200</v>
      </c>
      <c r="DJ145" s="77">
        <f t="shared" si="164"/>
        <v>1200</v>
      </c>
      <c r="DK145" s="77">
        <f t="shared" si="165"/>
        <v>1200</v>
      </c>
      <c r="DL145" s="77">
        <f t="shared" si="166"/>
        <v>1200</v>
      </c>
      <c r="DM145" s="77">
        <f t="shared" si="167"/>
        <v>1200</v>
      </c>
      <c r="DN145" s="77">
        <f t="shared" si="168"/>
        <v>1177</v>
      </c>
      <c r="DO145" s="77">
        <f t="shared" si="169"/>
        <v>1154</v>
      </c>
      <c r="DP145" s="77">
        <f t="shared" si="170"/>
        <v>1131</v>
      </c>
      <c r="DQ145" s="77">
        <f t="shared" si="171"/>
        <v>1108</v>
      </c>
      <c r="DR145" s="77">
        <f t="shared" si="172"/>
        <v>1085</v>
      </c>
      <c r="DS145" s="77">
        <f t="shared" si="173"/>
        <v>1062</v>
      </c>
      <c r="DT145" s="77">
        <f t="shared" si="174"/>
        <v>1039</v>
      </c>
      <c r="DU145" s="77">
        <f t="shared" si="175"/>
        <v>1016</v>
      </c>
      <c r="DV145" s="77">
        <f t="shared" si="176"/>
        <v>993</v>
      </c>
      <c r="DW145" s="77">
        <f t="shared" si="177"/>
        <v>992</v>
      </c>
      <c r="DX145" s="77">
        <f t="shared" si="178"/>
        <v>942</v>
      </c>
      <c r="DY145" s="77">
        <f t="shared" si="179"/>
        <v>919</v>
      </c>
      <c r="DZ145" s="77">
        <f t="shared" si="180"/>
        <v>896</v>
      </c>
      <c r="EA145" s="77">
        <f t="shared" si="181"/>
        <v>873</v>
      </c>
      <c r="EB145" s="77">
        <f t="shared" si="182"/>
        <v>850</v>
      </c>
      <c r="EC145" s="77">
        <f t="shared" si="183"/>
        <v>827</v>
      </c>
      <c r="ED145" s="77">
        <f t="shared" si="184"/>
        <v>804</v>
      </c>
      <c r="EE145" s="77">
        <f t="shared" si="185"/>
        <v>781</v>
      </c>
      <c r="EF145" s="77">
        <f t="shared" si="186"/>
        <v>758</v>
      </c>
      <c r="EG145" s="77">
        <f t="shared" si="187"/>
        <v>735</v>
      </c>
      <c r="EH145" s="77">
        <f t="shared" si="188"/>
        <v>712</v>
      </c>
      <c r="EI145" s="77">
        <f t="shared" si="189"/>
        <v>689</v>
      </c>
      <c r="EJ145" s="77">
        <f t="shared" si="190"/>
        <v>666</v>
      </c>
      <c r="EK145" s="77">
        <f t="shared" si="191"/>
        <v>643</v>
      </c>
      <c r="EL145" s="77">
        <f t="shared" si="192"/>
        <v>620</v>
      </c>
      <c r="EM145" s="77">
        <f t="shared" si="193"/>
        <v>597</v>
      </c>
      <c r="EN145" s="77">
        <f t="shared" si="194"/>
        <v>574</v>
      </c>
      <c r="EO145" s="77">
        <f t="shared" si="195"/>
        <v>551</v>
      </c>
      <c r="EP145" s="77">
        <f t="shared" si="196"/>
        <v>528</v>
      </c>
      <c r="EQ145" s="77">
        <f t="shared" si="197"/>
        <v>505</v>
      </c>
      <c r="ER145" s="77">
        <f t="shared" si="198"/>
        <v>482</v>
      </c>
      <c r="ES145" s="77">
        <f t="shared" si="199"/>
        <v>459</v>
      </c>
      <c r="ET145" s="77">
        <f t="shared" si="200"/>
        <v>436</v>
      </c>
      <c r="EU145" s="77">
        <f t="shared" si="201"/>
        <v>413</v>
      </c>
      <c r="EV145" s="77">
        <f t="shared" si="202"/>
        <v>390</v>
      </c>
      <c r="EW145" s="77">
        <f t="shared" si="203"/>
        <v>367</v>
      </c>
      <c r="EX145" s="77">
        <f t="shared" si="204"/>
        <v>344</v>
      </c>
      <c r="EY145" s="77">
        <f t="shared" si="205"/>
        <v>321</v>
      </c>
      <c r="EZ145" s="77">
        <f t="shared" si="206"/>
        <v>298</v>
      </c>
      <c r="FA145" s="77">
        <f t="shared" si="207"/>
        <v>275</v>
      </c>
      <c r="FB145" s="77">
        <f t="shared" si="208"/>
        <v>252</v>
      </c>
      <c r="FC145" s="77">
        <f t="shared" si="209"/>
        <v>229</v>
      </c>
      <c r="FD145" s="77">
        <f t="shared" si="210"/>
        <v>206</v>
      </c>
      <c r="FE145" s="77">
        <f t="shared" si="211"/>
        <v>183</v>
      </c>
      <c r="FF145" s="77">
        <f t="shared" si="212"/>
        <v>160</v>
      </c>
      <c r="FG145" s="77">
        <f t="shared" si="213"/>
        <v>137</v>
      </c>
      <c r="FH145" s="77">
        <f t="shared" si="214"/>
        <v>114</v>
      </c>
      <c r="FI145" s="77">
        <f t="shared" si="215"/>
        <v>91</v>
      </c>
      <c r="FJ145" s="77">
        <f t="shared" si="216"/>
        <v>68</v>
      </c>
      <c r="FK145" s="77">
        <f t="shared" si="217"/>
        <v>45</v>
      </c>
      <c r="FL145" s="77">
        <f t="shared" si="218"/>
        <v>1200</v>
      </c>
      <c r="FM145" s="77">
        <f t="shared" si="219"/>
        <v>1200</v>
      </c>
      <c r="FN145" s="77">
        <f t="shared" si="220"/>
        <v>1200</v>
      </c>
      <c r="FO145" s="77">
        <f t="shared" si="221"/>
        <v>1200</v>
      </c>
      <c r="FP145" s="77">
        <f t="shared" si="222"/>
        <v>1200</v>
      </c>
      <c r="FQ145" s="77">
        <f t="shared" si="223"/>
        <v>1200</v>
      </c>
      <c r="FR145" s="77">
        <f t="shared" si="224"/>
        <v>1177</v>
      </c>
      <c r="FS145" s="77">
        <f t="shared" si="225"/>
        <v>1154</v>
      </c>
      <c r="FT145" s="77">
        <f t="shared" si="226"/>
        <v>1131</v>
      </c>
      <c r="FU145" s="77">
        <f t="shared" si="227"/>
        <v>1108</v>
      </c>
      <c r="FV145" s="77">
        <f t="shared" si="228"/>
        <v>1085</v>
      </c>
      <c r="FW145" s="77">
        <f t="shared" si="229"/>
        <v>1062</v>
      </c>
      <c r="FX145" s="77">
        <f t="shared" si="230"/>
        <v>1039</v>
      </c>
      <c r="FY145" s="77">
        <f t="shared" si="231"/>
        <v>1016</v>
      </c>
      <c r="FZ145" s="77">
        <f t="shared" si="232"/>
        <v>993</v>
      </c>
      <c r="GA145" s="77">
        <f t="shared" si="233"/>
        <v>970</v>
      </c>
      <c r="GB145" s="77">
        <f t="shared" si="234"/>
        <v>947</v>
      </c>
      <c r="GC145" s="77">
        <f t="shared" si="235"/>
        <v>924</v>
      </c>
      <c r="GD145" s="77">
        <f t="shared" si="236"/>
        <v>901</v>
      </c>
      <c r="GE145" s="77">
        <f t="shared" si="237"/>
        <v>878</v>
      </c>
      <c r="GF145" s="77">
        <f t="shared" si="238"/>
        <v>855</v>
      </c>
      <c r="GG145" s="77">
        <f t="shared" si="239"/>
        <v>832</v>
      </c>
      <c r="GH145" s="77">
        <f t="shared" si="240"/>
        <v>809</v>
      </c>
      <c r="GI145" s="77">
        <f t="shared" si="241"/>
        <v>786</v>
      </c>
      <c r="GJ145" s="77">
        <f t="shared" si="242"/>
        <v>763</v>
      </c>
      <c r="GK145" s="77">
        <f t="shared" si="243"/>
        <v>740</v>
      </c>
      <c r="GL145" s="77">
        <f t="shared" si="244"/>
        <v>717</v>
      </c>
      <c r="GM145" s="77">
        <f t="shared" si="245"/>
        <v>694</v>
      </c>
      <c r="GN145" s="77">
        <f t="shared" si="246"/>
        <v>671</v>
      </c>
      <c r="GO145" s="77">
        <f t="shared" si="247"/>
        <v>671</v>
      </c>
      <c r="GP145" s="77">
        <f t="shared" si="248"/>
        <v>671</v>
      </c>
      <c r="GQ145" s="77">
        <f t="shared" si="249"/>
        <v>671</v>
      </c>
      <c r="GR145" s="77">
        <f t="shared" si="288"/>
        <v>671</v>
      </c>
      <c r="GS145" s="202"/>
      <c r="GY145" s="186">
        <v>55</v>
      </c>
      <c r="GZ145" s="481">
        <f>IF(COUNTIF($I57:$GR57,GZ$12)=0,0,HLOOKUP(GZ$12,$I57:$GR$87,$HO144,FALSE))</f>
        <v>0</v>
      </c>
      <c r="HA145" s="481">
        <f>IF(COUNTIF($I57:$GR57,HA$12)=0,0,HLOOKUP(HA$12,$I57:$GR$87,$HO144,FALSE))</f>
        <v>0</v>
      </c>
      <c r="HB145" s="481">
        <f>IF(COUNTIF($I57:$GR57,HB$12)=0,0,HLOOKUP(HB$12,$I57:$GR$87,$HO144,FALSE))</f>
        <v>35</v>
      </c>
      <c r="HC145" s="481">
        <f>IF(COUNTIF($I57:$GR57,HC$12)=0,0,HLOOKUP(HC$12,$I57:$GR$87,$HO144,FALSE))</f>
        <v>86</v>
      </c>
      <c r="HD145" s="481">
        <f>IF(COUNTIF($I57:$GR57,HD$12)=0,0,HLOOKUP(HD$12,$I57:$GR$87,$HO144,FALSE))</f>
        <v>145</v>
      </c>
      <c r="HE145" s="481">
        <f>IF(COUNTIF($I57:$GR57,HE$12)=0,0,HLOOKUP(HE$12,$I57:$GR$87,$HO144,FALSE))</f>
        <v>0</v>
      </c>
      <c r="HF145" s="481">
        <f>IF(COUNTIF($I57:$GR57,"X")=0,0,HLOOKUP("X",$I57:$GR$87,$HO144,FALSE))</f>
        <v>189</v>
      </c>
      <c r="HG145" s="381"/>
      <c r="HH145" s="186" t="s">
        <v>163</v>
      </c>
      <c r="HI145" s="481">
        <f>IF(GZ145=0,0,IF(AND(GZ145&lt;&gt;0,HA145=0),SUM(INDEX($I57:$GR57,1,GZ145):INDEX($I57:$GR57,1,$HF145)),SUM(INDEX($I57:$GR57,1,GZ145):INDEX($I57:$GR57,1,HA145))))</f>
        <v>0</v>
      </c>
      <c r="HJ145" s="481">
        <f>IF(HA145=0,0,IF(AND(HA145&lt;&gt;0,HB145=0),SUM(INDEX($I57:$GR57,1,HA145):INDEX($I57:$GR57,1,$HF145)),SUM(INDEX($I57:$GR57,1,HA145):INDEX($I57:$GR57,1,HB145))))</f>
        <v>0</v>
      </c>
      <c r="HK145" s="481">
        <f>IF(HB145=0,0,IF(AND(HB145&lt;&gt;0,HC145=0),SUM(INDEX($I57:$GR57,1,HB145):INDEX($I57:$GR57,1,$HF145)),SUM(INDEX($I57:$GR57,1,HB145):INDEX($I57:$GR57,1,HC145))))</f>
        <v>1156</v>
      </c>
      <c r="HL145" s="481">
        <f>IF(HC145=0,0,IF(AND(HC145&lt;&gt;0,HD145=0),SUM(INDEX($I57:$GR57,1,HC145):INDEX($I57:$GR57,1,$HF145)),SUM(INDEX($I57:$GR57,1,HC145):INDEX($I57:$GR57,1,HD145))))</f>
        <v>1185</v>
      </c>
      <c r="HM145" s="481">
        <f>IF(HD145=0,0,IF(AND(HD145&lt;&gt;0,HE145=0),SUM(INDEX($I57:$GR57,1,HD145):INDEX($I57:$GR57,1,$HF145)),SUM(INDEX($I57:$GR57,1,HD145):INDEX($I57:$GR57,1,HE145))))</f>
        <v>897</v>
      </c>
      <c r="HN145" s="481">
        <f>IF(HE145=0,0,IF(AND(HE145&lt;&gt;0,GZ145=0),SUM(INDEX($I57:$GR57,1,HE145):INDEX($I57:$GR57,1,$HF145)),SUM(INDEX($I57:$GR57,1,HE145):INDEX($I57:$GR57,1,GZ145))))</f>
        <v>0</v>
      </c>
      <c r="HO145" s="186">
        <v>30</v>
      </c>
      <c r="HP145" s="381"/>
      <c r="HQ145" s="521" t="s">
        <v>163</v>
      </c>
      <c r="HR145" s="435">
        <f>IF(AND(GZ145=0,HA145=0),0,IF(AND(GZ145=0,HA145&lt;&gt;0),COUNTIF(INDEX($I$3:$GR$79,$GY145,GZ145+1):INDEX($I$3:$GR$79,$GY145,HA145),"STK")+COUNTIF(INDEX($I$3:$GR$79,$GY145,GZ145+1):INDEX($I$3:$GR$79,$GY145,HA145),"SB"),IF(AND(GZ145&lt;&gt;0,HA145=0),COUNTIF(INDEX($I$3:$GR$79,$GY145,GZ145):INDEX($I$3:$GR$79,$GY145,HF145),"STK")+COUNTIF(INDEX($I$3:$GR$79,$GY145,GZ145):INDEX($I$3:$GR$79,$GY145,HF145),"SB"),COUNTIF(INDEX($I$3:$GR$79,$GY145,GZ145):INDEX($I$3:$GR$79,$GY145,HA145),"STK")+COUNTIF(INDEX($I$3:$GR$79,$GY145,GZ145):INDEX($I$3:$GR$79,$GY145,HA145),"SB"))))</f>
        <v>0</v>
      </c>
      <c r="HS145" s="405">
        <f>IF(AND(HA145=0,HB145=0),0,IF(AND(HA145=0,HB145&lt;&gt;0),COUNTIF(INDEX($I$3:$GR$79,$GY145,HA145+1):INDEX($I$3:$GR$79,$GY145,HB145),"STK")+COUNTIF(INDEX($I$3:$GR$79,$GY145,HA145+1):INDEX($I$3:$GR$79,$GY145,HB145),"SB"),IF(AND(HA145&lt;&gt;0,HB145=0),COUNTIF(INDEX($I$3:$GR$79,$GY145,HA145):INDEX($I$3:$GR$79,$GY145,HF145),"STK")+COUNTIF(INDEX($I$3:$GR$79,$GY145,HA145):INDEX($I$3:$GR$79,$GY145,HF145),"SB"),COUNTIF(INDEX($I$3:$GR$79,$GY145,HA145):INDEX($I$3:$GR$79,$GY145,HB145),"STK")+COUNTIF(INDEX($I$3:$GR$79,$GY145,HA145):INDEX($I$3:$GR$79,$GY145,HB145),"SB"))))</f>
        <v>0</v>
      </c>
      <c r="HT145" s="406">
        <f>IF(AND(HB145=0,HC145=0),0,IF(AND(HB145=0,HC145&lt;&gt;0),COUNTIF(INDEX($I$3:$GR$79,$GY145,HB145+1):INDEX($I$3:$GR$79,$GY145,HC145),"STK")+COUNTIF(INDEX($I$3:$GR$79,$GY145,HB145+1):INDEX($I$3:$GR$79,$GY145,HC145),"SB"),IF(AND(HB145&lt;&gt;0,HC145=0),COUNTIF(INDEX($I$3:$GR$79,$GY145,HB145):INDEX($I$3:$GR$79,$GY145,HF145),"STK")+COUNTIF(INDEX($I$3:$GR$79,$GY145,HB145):INDEX($I$3:$GR$79,$GY145,HF145),"SB"),COUNTIF(INDEX($I$3:$GR$79,$GY145,HB145):INDEX($I$3:$GR$79,$GY145,HC145),"STK")+COUNTIF(INDEX($I$3:$GR$79,$GY145,HB145):INDEX($I$3:$GR$79,$GY145,HC145),"SB"))))</f>
        <v>0</v>
      </c>
      <c r="HU145" s="405">
        <f>IF(AND(HC145=0,HD145=0),0,IF(AND(HC145=0,HD145&lt;&gt;0),COUNTIF(INDEX($I$3:$GR$79,$GY145,HC145+1):INDEX($I$3:$GR$79,$GY145,HD145),"STK")+COUNTIF(INDEX($I$3:$GR$79,$GY145,HC145+1):INDEX($I$3:$GR$79,$GY145,HD145),"SB"),IF(AND(HC145&lt;&gt;0,HD145=0),COUNTIF(INDEX($I$3:$GR$79,$GY145,HC145):INDEX($I$3:$GR$79,$GY145,HF145),"STK")+COUNTIF(INDEX($I$3:$GR$79,$GY145,HC145):INDEX($I$3:$GR$79,$GY145,HF145),"SB"),COUNTIF(INDEX($I$3:$GR$79,$GY145,HC145):INDEX($I$3:$GR$79,$GY145,HD145),"STK")+COUNTIF(INDEX($I$3:$GR$79,$GY145,HC145):INDEX($I$3:$GR$79,$GY145,HD145),"SB"))))</f>
        <v>0</v>
      </c>
      <c r="HV145" s="701">
        <f>IF(AND(HD145=0,HE145=0),0,IF(AND(HD145=0,HE145&lt;&gt;0),COUNTIF(INDEX($I$3:$GR$79,$GY145,HD145+1):INDEX($I$3:$GR$79,$GY145,HE145),"STK")+COUNTIF(INDEX($I$3:$GR$79,$GY145,HD145+1):INDEX($I$3:$GR$79,$GY145,HE145),"SB"),IF(AND(HD145&lt;&gt;0,HE145=0),COUNTIF(INDEX($I$3:$GR$79,$GY145,HD145):INDEX($I$3:$GR$79,$GY145,HF145),"STK")+COUNTIF(INDEX($I$3:$GR$79,$GY145,HD145):INDEX($I$3:$GR$79,$GY145,HF145),"SB"),COUNTIF(INDEX($I$3:$GR$79,$GY145,HD145):INDEX($I$3:$GR$79,$GY145,HE145),"STK")+COUNTIF(INDEX($I$3:$GR$79,$GY145,HD145):INDEX($I$3:$GR$79,$GY145,HE145),"SB"))))</f>
        <v>0</v>
      </c>
      <c r="HW145" s="405">
        <f>IF(AND(HE145=0,GZ145=0),0,IF(AND(HE145=0,GZ145&lt;&gt;0),COUNTIF(INDEX($I$3:$GR$79,$GY145,HE145+1):INDEX($I$3:$GR$79,$GY145,GZ145),"STK")+COUNTIF(INDEX($I$3:$GR$79,$GY145,HE145+1):INDEX($I$3:$GR$79,$GY145,GZ145),"SB"),IF(AND(HE145&lt;&gt;0,GZ145=0),COUNTIF(INDEX($I$3:$GR$79,$GY145,HE145):INDEX($I$3:$GR$79,$GY145,HF145),"STK")+COUNTIF(INDEX($I$3:$GR$79,$GY145,HE145):INDEX($I$3:$GR$79,$GY145,HF145),"SB"),COUNTIF(INDEX($I$3:$GR$79,$GY145,HE145):INDEX($I$3:$GR$79,$GY145,GZ145),"STK")+COUNTIF(INDEX($I$3:$GR$79,$GY145,HE145):INDEX($I$3:$GR$79,$GY145,GZ145),"SB"))))</f>
        <v>0</v>
      </c>
      <c r="HX145" s="382">
        <f t="shared" si="270"/>
        <v>0</v>
      </c>
      <c r="HY145" s="186" t="s">
        <v>163</v>
      </c>
      <c r="HZ145" s="481">
        <f t="shared" si="66"/>
        <v>0</v>
      </c>
      <c r="IA145" s="481">
        <f t="shared" si="67"/>
        <v>0</v>
      </c>
      <c r="IB145" s="481">
        <f t="shared" si="68"/>
        <v>46</v>
      </c>
      <c r="IC145" s="481">
        <f t="shared" si="69"/>
        <v>54</v>
      </c>
      <c r="ID145" s="481">
        <f t="shared" si="70"/>
        <v>39</v>
      </c>
      <c r="IE145" s="481">
        <f t="shared" si="71"/>
        <v>0</v>
      </c>
    </row>
    <row r="146" spans="5:239" x14ac:dyDescent="0.2">
      <c r="E146" s="58"/>
      <c r="F146" s="480"/>
      <c r="G146" s="1040"/>
      <c r="H146" s="207" t="s">
        <v>150</v>
      </c>
      <c r="I146" s="229"/>
      <c r="J146" s="230"/>
      <c r="K146" s="231"/>
      <c r="N146" s="180">
        <v>1200</v>
      </c>
      <c r="O146" s="140"/>
      <c r="P146" s="123"/>
      <c r="Q146" s="12"/>
      <c r="R146" s="129" t="str">
        <f t="shared" si="284"/>
        <v>V20</v>
      </c>
      <c r="S146" s="467" t="s">
        <v>403</v>
      </c>
      <c r="T146" s="417">
        <f t="shared" si="251"/>
        <v>1200</v>
      </c>
      <c r="U146" s="418">
        <v>0</v>
      </c>
      <c r="V146" s="77">
        <f t="shared" si="252"/>
        <v>1200</v>
      </c>
      <c r="W146" s="77">
        <f t="shared" ref="W146" si="297">IF(LEFT(W44,1)="V",$S$101,IF(ISNUMBER(W44),V146-W44,V146))</f>
        <v>1200</v>
      </c>
      <c r="X146" s="77">
        <f t="shared" si="74"/>
        <v>1200</v>
      </c>
      <c r="Y146" s="77">
        <f t="shared" si="75"/>
        <v>1200</v>
      </c>
      <c r="Z146" s="77">
        <f t="shared" si="76"/>
        <v>1200</v>
      </c>
      <c r="AA146" s="77">
        <f t="shared" si="77"/>
        <v>1199</v>
      </c>
      <c r="AB146" s="77">
        <f t="shared" si="78"/>
        <v>1192</v>
      </c>
      <c r="AC146" s="77">
        <f t="shared" si="79"/>
        <v>1191</v>
      </c>
      <c r="AD146" s="77">
        <f t="shared" si="80"/>
        <v>1173</v>
      </c>
      <c r="AE146" s="77">
        <f t="shared" si="81"/>
        <v>1150</v>
      </c>
      <c r="AF146" s="77">
        <f t="shared" si="82"/>
        <v>1127</v>
      </c>
      <c r="AG146" s="77">
        <f t="shared" si="83"/>
        <v>1104</v>
      </c>
      <c r="AH146" s="77">
        <f t="shared" si="84"/>
        <v>1081</v>
      </c>
      <c r="AI146" s="77">
        <f t="shared" si="85"/>
        <v>1058</v>
      </c>
      <c r="AJ146" s="77">
        <f t="shared" si="86"/>
        <v>1035</v>
      </c>
      <c r="AK146" s="77">
        <f t="shared" si="87"/>
        <v>1012</v>
      </c>
      <c r="AL146" s="77">
        <f t="shared" si="88"/>
        <v>989</v>
      </c>
      <c r="AM146" s="77">
        <f t="shared" si="89"/>
        <v>988</v>
      </c>
      <c r="AN146" s="77">
        <f t="shared" si="90"/>
        <v>938</v>
      </c>
      <c r="AO146" s="77">
        <f t="shared" si="91"/>
        <v>888</v>
      </c>
      <c r="AP146" s="77">
        <f t="shared" si="92"/>
        <v>838</v>
      </c>
      <c r="AQ146" s="77">
        <f t="shared" si="93"/>
        <v>788</v>
      </c>
      <c r="AR146" s="77">
        <f t="shared" si="94"/>
        <v>787</v>
      </c>
      <c r="AS146" s="77">
        <f t="shared" si="95"/>
        <v>764</v>
      </c>
      <c r="AT146" s="77">
        <f t="shared" si="96"/>
        <v>741</v>
      </c>
      <c r="AU146" s="77">
        <f t="shared" si="97"/>
        <v>718</v>
      </c>
      <c r="AV146" s="77">
        <f t="shared" si="98"/>
        <v>695</v>
      </c>
      <c r="AW146" s="77">
        <f t="shared" si="99"/>
        <v>695</v>
      </c>
      <c r="AX146" s="77">
        <f t="shared" si="100"/>
        <v>695</v>
      </c>
      <c r="AY146" s="77">
        <f t="shared" si="101"/>
        <v>672</v>
      </c>
      <c r="AZ146" s="77">
        <f t="shared" si="102"/>
        <v>649</v>
      </c>
      <c r="BA146" s="77">
        <f t="shared" si="103"/>
        <v>626</v>
      </c>
      <c r="BB146" s="77">
        <f t="shared" si="104"/>
        <v>603</v>
      </c>
      <c r="BC146" s="77">
        <f t="shared" si="105"/>
        <v>602</v>
      </c>
      <c r="BD146" s="77">
        <f t="shared" si="106"/>
        <v>542</v>
      </c>
      <c r="BE146" s="77">
        <f t="shared" si="107"/>
        <v>482</v>
      </c>
      <c r="BF146" s="77">
        <f t="shared" si="108"/>
        <v>422</v>
      </c>
      <c r="BG146" s="77">
        <f t="shared" si="109"/>
        <v>362</v>
      </c>
      <c r="BH146" s="77">
        <f t="shared" si="110"/>
        <v>361</v>
      </c>
      <c r="BI146" s="77">
        <f t="shared" si="111"/>
        <v>338</v>
      </c>
      <c r="BJ146" s="77">
        <f t="shared" si="112"/>
        <v>315</v>
      </c>
      <c r="BK146" s="77">
        <f t="shared" si="113"/>
        <v>292</v>
      </c>
      <c r="BL146" s="77">
        <f t="shared" si="114"/>
        <v>269</v>
      </c>
      <c r="BM146" s="77">
        <f t="shared" si="115"/>
        <v>246</v>
      </c>
      <c r="BN146" s="77">
        <f t="shared" si="116"/>
        <v>223</v>
      </c>
      <c r="BO146" s="77">
        <f t="shared" si="117"/>
        <v>200</v>
      </c>
      <c r="BP146" s="77">
        <f t="shared" si="118"/>
        <v>177</v>
      </c>
      <c r="BQ146" s="77">
        <f t="shared" si="119"/>
        <v>154</v>
      </c>
      <c r="BR146" s="77">
        <f t="shared" si="120"/>
        <v>131</v>
      </c>
      <c r="BS146" s="77">
        <f t="shared" si="121"/>
        <v>108</v>
      </c>
      <c r="BT146" s="77">
        <f t="shared" si="122"/>
        <v>85</v>
      </c>
      <c r="BU146" s="77">
        <f t="shared" si="123"/>
        <v>62</v>
      </c>
      <c r="BV146" s="77">
        <f t="shared" si="124"/>
        <v>39</v>
      </c>
      <c r="BW146" s="77">
        <f t="shared" si="125"/>
        <v>16</v>
      </c>
      <c r="BX146" s="77">
        <f t="shared" si="126"/>
        <v>1200</v>
      </c>
      <c r="BY146" s="77">
        <f t="shared" si="127"/>
        <v>1200</v>
      </c>
      <c r="BZ146" s="77">
        <f t="shared" si="128"/>
        <v>1200</v>
      </c>
      <c r="CA146" s="77">
        <f t="shared" si="129"/>
        <v>1200</v>
      </c>
      <c r="CB146" s="77">
        <f t="shared" si="130"/>
        <v>1200</v>
      </c>
      <c r="CC146" s="77">
        <f t="shared" si="131"/>
        <v>1200</v>
      </c>
      <c r="CD146" s="77">
        <f t="shared" si="132"/>
        <v>1200</v>
      </c>
      <c r="CE146" s="77">
        <f t="shared" si="133"/>
        <v>1200</v>
      </c>
      <c r="CF146" s="77">
        <f t="shared" si="134"/>
        <v>1200</v>
      </c>
      <c r="CG146" s="77">
        <f t="shared" si="135"/>
        <v>1200</v>
      </c>
      <c r="CH146" s="77">
        <f t="shared" si="136"/>
        <v>1200</v>
      </c>
      <c r="CI146" s="77">
        <f t="shared" si="137"/>
        <v>1200</v>
      </c>
      <c r="CJ146" s="77">
        <f t="shared" si="138"/>
        <v>1177</v>
      </c>
      <c r="CK146" s="77">
        <f t="shared" si="139"/>
        <v>1154</v>
      </c>
      <c r="CL146" s="77">
        <f t="shared" si="140"/>
        <v>1138</v>
      </c>
      <c r="CM146" s="77">
        <f t="shared" si="141"/>
        <v>1122</v>
      </c>
      <c r="CN146" s="77">
        <f t="shared" si="142"/>
        <v>1106</v>
      </c>
      <c r="CO146" s="77">
        <f t="shared" si="143"/>
        <v>1090</v>
      </c>
      <c r="CP146" s="77">
        <f t="shared" si="144"/>
        <v>1074</v>
      </c>
      <c r="CQ146" s="77">
        <f t="shared" si="145"/>
        <v>1058</v>
      </c>
      <c r="CR146" s="77">
        <f t="shared" si="146"/>
        <v>1042</v>
      </c>
      <c r="CS146" s="77">
        <f t="shared" si="147"/>
        <v>1026</v>
      </c>
      <c r="CT146" s="77">
        <f t="shared" si="148"/>
        <v>1010</v>
      </c>
      <c r="CU146" s="77">
        <f t="shared" si="149"/>
        <v>994</v>
      </c>
      <c r="CV146" s="77">
        <f t="shared" si="150"/>
        <v>978</v>
      </c>
      <c r="CW146" s="77">
        <f t="shared" si="151"/>
        <v>962</v>
      </c>
      <c r="CX146" s="77">
        <f t="shared" si="152"/>
        <v>946</v>
      </c>
      <c r="CY146" s="77">
        <f t="shared" si="153"/>
        <v>930</v>
      </c>
      <c r="CZ146" s="77">
        <f t="shared" si="154"/>
        <v>914</v>
      </c>
      <c r="DA146" s="77">
        <f t="shared" si="155"/>
        <v>898</v>
      </c>
      <c r="DB146" s="77">
        <f t="shared" si="156"/>
        <v>882</v>
      </c>
      <c r="DC146" s="77">
        <f t="shared" si="157"/>
        <v>866</v>
      </c>
      <c r="DD146" s="77">
        <f t="shared" si="158"/>
        <v>850</v>
      </c>
      <c r="DE146" s="77">
        <f t="shared" si="159"/>
        <v>834</v>
      </c>
      <c r="DF146" s="77">
        <f t="shared" si="160"/>
        <v>818</v>
      </c>
      <c r="DG146" s="77">
        <f t="shared" si="161"/>
        <v>795</v>
      </c>
      <c r="DH146" s="77">
        <f t="shared" si="162"/>
        <v>772</v>
      </c>
      <c r="DI146" s="77">
        <f t="shared" si="163"/>
        <v>749</v>
      </c>
      <c r="DJ146" s="77">
        <f t="shared" si="164"/>
        <v>726</v>
      </c>
      <c r="DK146" s="77">
        <f t="shared" si="165"/>
        <v>703</v>
      </c>
      <c r="DL146" s="77">
        <f t="shared" si="166"/>
        <v>680</v>
      </c>
      <c r="DM146" s="77">
        <f t="shared" si="167"/>
        <v>657</v>
      </c>
      <c r="DN146" s="77">
        <f t="shared" si="168"/>
        <v>634</v>
      </c>
      <c r="DO146" s="77">
        <f t="shared" si="169"/>
        <v>611</v>
      </c>
      <c r="DP146" s="77">
        <f t="shared" si="170"/>
        <v>588</v>
      </c>
      <c r="DQ146" s="77">
        <f t="shared" si="171"/>
        <v>565</v>
      </c>
      <c r="DR146" s="77">
        <f t="shared" si="172"/>
        <v>542</v>
      </c>
      <c r="DS146" s="77">
        <f t="shared" si="173"/>
        <v>519</v>
      </c>
      <c r="DT146" s="77">
        <f t="shared" si="174"/>
        <v>496</v>
      </c>
      <c r="DU146" s="77">
        <f t="shared" si="175"/>
        <v>473</v>
      </c>
      <c r="DV146" s="77">
        <f t="shared" si="176"/>
        <v>450</v>
      </c>
      <c r="DW146" s="77">
        <f t="shared" si="177"/>
        <v>449</v>
      </c>
      <c r="DX146" s="77">
        <f t="shared" si="178"/>
        <v>399</v>
      </c>
      <c r="DY146" s="77">
        <f t="shared" si="179"/>
        <v>376</v>
      </c>
      <c r="DZ146" s="77">
        <f t="shared" si="180"/>
        <v>353</v>
      </c>
      <c r="EA146" s="77">
        <f t="shared" si="181"/>
        <v>330</v>
      </c>
      <c r="EB146" s="77">
        <f t="shared" si="182"/>
        <v>307</v>
      </c>
      <c r="EC146" s="77">
        <f t="shared" si="183"/>
        <v>284</v>
      </c>
      <c r="ED146" s="77">
        <f t="shared" si="184"/>
        <v>261</v>
      </c>
      <c r="EE146" s="77">
        <f t="shared" si="185"/>
        <v>238</v>
      </c>
      <c r="EF146" s="77">
        <f t="shared" si="186"/>
        <v>215</v>
      </c>
      <c r="EG146" s="77">
        <f t="shared" si="187"/>
        <v>192</v>
      </c>
      <c r="EH146" s="77">
        <f t="shared" si="188"/>
        <v>169</v>
      </c>
      <c r="EI146" s="77">
        <f t="shared" si="189"/>
        <v>1200</v>
      </c>
      <c r="EJ146" s="77">
        <f t="shared" si="190"/>
        <v>1200</v>
      </c>
      <c r="EK146" s="77">
        <f t="shared" si="191"/>
        <v>1200</v>
      </c>
      <c r="EL146" s="77">
        <f t="shared" si="192"/>
        <v>1200</v>
      </c>
      <c r="EM146" s="77">
        <f t="shared" si="193"/>
        <v>1200</v>
      </c>
      <c r="EN146" s="77">
        <f t="shared" si="194"/>
        <v>1177</v>
      </c>
      <c r="EO146" s="77">
        <f t="shared" si="195"/>
        <v>1154</v>
      </c>
      <c r="EP146" s="77">
        <f t="shared" si="196"/>
        <v>1131</v>
      </c>
      <c r="EQ146" s="77">
        <f t="shared" si="197"/>
        <v>1108</v>
      </c>
      <c r="ER146" s="77">
        <f t="shared" si="198"/>
        <v>1085</v>
      </c>
      <c r="ES146" s="77">
        <f t="shared" si="199"/>
        <v>1062</v>
      </c>
      <c r="ET146" s="77">
        <f t="shared" si="200"/>
        <v>1039</v>
      </c>
      <c r="EU146" s="77">
        <f t="shared" si="201"/>
        <v>1016</v>
      </c>
      <c r="EV146" s="77">
        <f t="shared" si="202"/>
        <v>993</v>
      </c>
      <c r="EW146" s="77">
        <f t="shared" si="203"/>
        <v>970</v>
      </c>
      <c r="EX146" s="77">
        <f t="shared" si="204"/>
        <v>947</v>
      </c>
      <c r="EY146" s="77">
        <f t="shared" si="205"/>
        <v>924</v>
      </c>
      <c r="EZ146" s="77">
        <f t="shared" si="206"/>
        <v>901</v>
      </c>
      <c r="FA146" s="77">
        <f t="shared" si="207"/>
        <v>878</v>
      </c>
      <c r="FB146" s="77">
        <f t="shared" si="208"/>
        <v>855</v>
      </c>
      <c r="FC146" s="77">
        <f t="shared" si="209"/>
        <v>832</v>
      </c>
      <c r="FD146" s="77">
        <f t="shared" si="210"/>
        <v>809</v>
      </c>
      <c r="FE146" s="77">
        <f t="shared" si="211"/>
        <v>786</v>
      </c>
      <c r="FF146" s="77">
        <f t="shared" si="212"/>
        <v>763</v>
      </c>
      <c r="FG146" s="77">
        <f t="shared" si="213"/>
        <v>740</v>
      </c>
      <c r="FH146" s="77">
        <f t="shared" si="214"/>
        <v>717</v>
      </c>
      <c r="FI146" s="77">
        <f t="shared" si="215"/>
        <v>694</v>
      </c>
      <c r="FJ146" s="77">
        <f t="shared" si="216"/>
        <v>671</v>
      </c>
      <c r="FK146" s="77">
        <f t="shared" si="217"/>
        <v>648</v>
      </c>
      <c r="FL146" s="77">
        <f t="shared" si="218"/>
        <v>625</v>
      </c>
      <c r="FM146" s="77">
        <f t="shared" si="219"/>
        <v>602</v>
      </c>
      <c r="FN146" s="77">
        <f t="shared" si="220"/>
        <v>579</v>
      </c>
      <c r="FO146" s="77">
        <f t="shared" si="221"/>
        <v>556</v>
      </c>
      <c r="FP146" s="77">
        <f t="shared" si="222"/>
        <v>533</v>
      </c>
      <c r="FQ146" s="77">
        <f t="shared" si="223"/>
        <v>510</v>
      </c>
      <c r="FR146" s="77">
        <f t="shared" si="224"/>
        <v>487</v>
      </c>
      <c r="FS146" s="77">
        <f t="shared" si="225"/>
        <v>464</v>
      </c>
      <c r="FT146" s="77">
        <f t="shared" si="226"/>
        <v>441</v>
      </c>
      <c r="FU146" s="77">
        <f t="shared" si="227"/>
        <v>418</v>
      </c>
      <c r="FV146" s="77">
        <f t="shared" si="228"/>
        <v>395</v>
      </c>
      <c r="FW146" s="77">
        <f t="shared" si="229"/>
        <v>372</v>
      </c>
      <c r="FX146" s="77">
        <f t="shared" si="230"/>
        <v>349</v>
      </c>
      <c r="FY146" s="77">
        <f t="shared" si="231"/>
        <v>326</v>
      </c>
      <c r="FZ146" s="77">
        <f t="shared" si="232"/>
        <v>303</v>
      </c>
      <c r="GA146" s="77">
        <f t="shared" si="233"/>
        <v>280</v>
      </c>
      <c r="GB146" s="77">
        <f t="shared" si="234"/>
        <v>257</v>
      </c>
      <c r="GC146" s="77">
        <f t="shared" si="235"/>
        <v>234</v>
      </c>
      <c r="GD146" s="77">
        <f t="shared" si="236"/>
        <v>211</v>
      </c>
      <c r="GE146" s="77">
        <f t="shared" si="237"/>
        <v>188</v>
      </c>
      <c r="GF146" s="77">
        <f t="shared" si="238"/>
        <v>165</v>
      </c>
      <c r="GG146" s="77">
        <f t="shared" si="239"/>
        <v>142</v>
      </c>
      <c r="GH146" s="77">
        <f t="shared" si="240"/>
        <v>119</v>
      </c>
      <c r="GI146" s="77">
        <f t="shared" si="241"/>
        <v>96</v>
      </c>
      <c r="GJ146" s="77">
        <f t="shared" si="242"/>
        <v>73</v>
      </c>
      <c r="GK146" s="77">
        <f t="shared" si="243"/>
        <v>73</v>
      </c>
      <c r="GL146" s="77">
        <f t="shared" si="244"/>
        <v>73</v>
      </c>
      <c r="GM146" s="77">
        <f t="shared" si="245"/>
        <v>73</v>
      </c>
      <c r="GN146" s="77">
        <f t="shared" si="246"/>
        <v>73</v>
      </c>
      <c r="GO146" s="77">
        <f t="shared" si="247"/>
        <v>73</v>
      </c>
      <c r="GP146" s="77">
        <f t="shared" si="248"/>
        <v>73</v>
      </c>
      <c r="GQ146" s="77">
        <f t="shared" si="249"/>
        <v>73</v>
      </c>
      <c r="GR146" s="77">
        <f t="shared" si="288"/>
        <v>73</v>
      </c>
      <c r="GS146" s="202"/>
      <c r="GY146" s="186">
        <v>56</v>
      </c>
      <c r="GZ146" s="481">
        <f>IF(COUNTIF($I58:$GR58,GZ$12)=0,0,HLOOKUP(GZ$12,$I58:$GR$87,$HO145,FALSE))</f>
        <v>0</v>
      </c>
      <c r="HA146" s="481">
        <f>IF(COUNTIF($I58:$GR58,HA$12)=0,0,HLOOKUP(HA$12,$I58:$GR$87,$HO145,FALSE))</f>
        <v>0</v>
      </c>
      <c r="HB146" s="481">
        <f>IF(COUNTIF($I58:$GR58,HB$12)=0,0,HLOOKUP(HB$12,$I58:$GR$87,$HO145,FALSE))</f>
        <v>24</v>
      </c>
      <c r="HC146" s="481">
        <f>IF(COUNTIF($I58:$GR58,HC$12)=0,0,HLOOKUP(HC$12,$I58:$GR$87,$HO145,FALSE))</f>
        <v>87</v>
      </c>
      <c r="HD146" s="481">
        <f>IF(COUNTIF($I58:$GR58,HD$12)=0,0,HLOOKUP(HD$12,$I58:$GR$87,$HO145,FALSE))</f>
        <v>146</v>
      </c>
      <c r="HE146" s="481">
        <f>IF(COUNTIF($I58:$GR58,HE$12)=0,0,HLOOKUP(HE$12,$I58:$GR$87,$HO145,FALSE))</f>
        <v>0</v>
      </c>
      <c r="HF146" s="481">
        <f>IF(COUNTIF($I58:$GR58,"X")=0,0,HLOOKUP("X",$I58:$GR$87,$HO145,FALSE))</f>
        <v>189</v>
      </c>
      <c r="HG146" s="381"/>
      <c r="HH146" s="186" t="s">
        <v>164</v>
      </c>
      <c r="HI146" s="481">
        <f>IF(GZ146=0,0,IF(AND(GZ146&lt;&gt;0,HA146=0),SUM(INDEX($I58:$GR58,1,GZ146):INDEX($I58:$GR58,1,$HF146)),SUM(INDEX($I58:$GR58,1,GZ146):INDEX($I58:$GR58,1,HA146))))</f>
        <v>0</v>
      </c>
      <c r="HJ146" s="481">
        <f>IF(HA146=0,0,IF(AND(HA146&lt;&gt;0,HB146=0),SUM(INDEX($I58:$GR58,1,HA146):INDEX($I58:$GR58,1,$HF146)),SUM(INDEX($I58:$GR58,1,HA146):INDEX($I58:$GR58,1,HB146))))</f>
        <v>0</v>
      </c>
      <c r="HK146" s="481">
        <f>IF(HB146=0,0,IF(AND(HB146&lt;&gt;0,HC146=0),SUM(INDEX($I58:$GR58,1,HB146):INDEX($I58:$GR58,1,$HF146)),SUM(INDEX($I58:$GR58,1,HB146):INDEX($I58:$GR58,1,HC146))))</f>
        <v>1120</v>
      </c>
      <c r="HL146" s="481">
        <f>IF(HC146=0,0,IF(AND(HC146&lt;&gt;0,HD146=0),SUM(INDEX($I58:$GR58,1,HC146):INDEX($I58:$GR58,1,$HF146)),SUM(INDEX($I58:$GR58,1,HC146):INDEX($I58:$GR58,1,HD146))))</f>
        <v>1185</v>
      </c>
      <c r="HM146" s="481">
        <f>IF(HD146=0,0,IF(AND(HD146&lt;&gt;0,HE146=0),SUM(INDEX($I58:$GR58,1,HD146):INDEX($I58:$GR58,1,$HF146)),SUM(INDEX($I58:$GR58,1,HD146):INDEX($I58:$GR58,1,HE146))))</f>
        <v>874</v>
      </c>
      <c r="HN146" s="481">
        <f>IF(HE146=0,0,IF(AND(HE146&lt;&gt;0,GZ146=0),SUM(INDEX($I58:$GR58,1,HE146):INDEX($I58:$GR58,1,$HF146)),SUM(INDEX($I58:$GR58,1,HE146):INDEX($I58:$GR58,1,GZ146))))</f>
        <v>0</v>
      </c>
      <c r="HO146" s="186">
        <v>29</v>
      </c>
      <c r="HP146" s="381"/>
      <c r="HQ146" s="521" t="s">
        <v>164</v>
      </c>
      <c r="HR146" s="435">
        <f>IF(AND(GZ146=0,HA146=0),0,IF(AND(GZ146=0,HA146&lt;&gt;0),COUNTIF(INDEX($I$3:$GR$79,$GY146,GZ146+1):INDEX($I$3:$GR$79,$GY146,HA146),"STK")+COUNTIF(INDEX($I$3:$GR$79,$GY146,GZ146+1):INDEX($I$3:$GR$79,$GY146,HA146),"SB"),IF(AND(GZ146&lt;&gt;0,HA146=0),COUNTIF(INDEX($I$3:$GR$79,$GY146,GZ146):INDEX($I$3:$GR$79,$GY146,HF146),"STK")+COUNTIF(INDEX($I$3:$GR$79,$GY146,GZ146):INDEX($I$3:$GR$79,$GY146,HF146),"SB"),COUNTIF(INDEX($I$3:$GR$79,$GY146,GZ146):INDEX($I$3:$GR$79,$GY146,HA146),"STK")+COUNTIF(INDEX($I$3:$GR$79,$GY146,GZ146):INDEX($I$3:$GR$79,$GY146,HA146),"SB"))))</f>
        <v>0</v>
      </c>
      <c r="HS146" s="405">
        <f>IF(AND(HA146=0,HB146=0),0,IF(AND(HA146=0,HB146&lt;&gt;0),COUNTIF(INDEX($I$3:$GR$79,$GY146,HA146+1):INDEX($I$3:$GR$79,$GY146,HB146),"STK")+COUNTIF(INDEX($I$3:$GR$79,$GY146,HA146+1):INDEX($I$3:$GR$79,$GY146,HB146),"SB"),IF(AND(HA146&lt;&gt;0,HB146=0),COUNTIF(INDEX($I$3:$GR$79,$GY146,HA146):INDEX($I$3:$GR$79,$GY146,HF146),"STK")+COUNTIF(INDEX($I$3:$GR$79,$GY146,HA146):INDEX($I$3:$GR$79,$GY146,HF146),"SB"),COUNTIF(INDEX($I$3:$GR$79,$GY146,HA146):INDEX($I$3:$GR$79,$GY146,HB146),"STK")+COUNTIF(INDEX($I$3:$GR$79,$GY146,HA146):INDEX($I$3:$GR$79,$GY146,HB146),"SB"))))</f>
        <v>0</v>
      </c>
      <c r="HT146" s="406">
        <f>IF(AND(HB146=0,HC146=0),0,IF(AND(HB146=0,HC146&lt;&gt;0),COUNTIF(INDEX($I$3:$GR$79,$GY146,HB146+1):INDEX($I$3:$GR$79,$GY146,HC146),"STK")+COUNTIF(INDEX($I$3:$GR$79,$GY146,HB146+1):INDEX($I$3:$GR$79,$GY146,HC146),"SB"),IF(AND(HB146&lt;&gt;0,HC146=0),COUNTIF(INDEX($I$3:$GR$79,$GY146,HB146):INDEX($I$3:$GR$79,$GY146,HF146),"STK")+COUNTIF(INDEX($I$3:$GR$79,$GY146,HB146):INDEX($I$3:$GR$79,$GY146,HF146),"SB"),COUNTIF(INDEX($I$3:$GR$79,$GY146,HB146):INDEX($I$3:$GR$79,$GY146,HC146),"STK")+COUNTIF(INDEX($I$3:$GR$79,$GY146,HB146):INDEX($I$3:$GR$79,$GY146,HC146),"SB"))))</f>
        <v>0</v>
      </c>
      <c r="HU146" s="405">
        <f>IF(AND(HC146=0,HD146=0),0,IF(AND(HC146=0,HD146&lt;&gt;0),COUNTIF(INDEX($I$3:$GR$79,$GY146,HC146+1):INDEX($I$3:$GR$79,$GY146,HD146),"STK")+COUNTIF(INDEX($I$3:$GR$79,$GY146,HC146+1):INDEX($I$3:$GR$79,$GY146,HD146),"SB"),IF(AND(HC146&lt;&gt;0,HD146=0),COUNTIF(INDEX($I$3:$GR$79,$GY146,HC146):INDEX($I$3:$GR$79,$GY146,HF146),"STK")+COUNTIF(INDEX($I$3:$GR$79,$GY146,HC146):INDEX($I$3:$GR$79,$GY146,HF146),"SB"),COUNTIF(INDEX($I$3:$GR$79,$GY146,HC146):INDEX($I$3:$GR$79,$GY146,HD146),"STK")+COUNTIF(INDEX($I$3:$GR$79,$GY146,HC146):INDEX($I$3:$GR$79,$GY146,HD146),"SB"))))</f>
        <v>0</v>
      </c>
      <c r="HV146" s="701">
        <f>IF(AND(HD146=0,HE146=0),0,IF(AND(HD146=0,HE146&lt;&gt;0),COUNTIF(INDEX($I$3:$GR$79,$GY146,HD146+1):INDEX($I$3:$GR$79,$GY146,HE146),"STK")+COUNTIF(INDEX($I$3:$GR$79,$GY146,HD146+1):INDEX($I$3:$GR$79,$GY146,HE146),"SB"),IF(AND(HD146&lt;&gt;0,HE146=0),COUNTIF(INDEX($I$3:$GR$79,$GY146,HD146):INDEX($I$3:$GR$79,$GY146,HF146),"STK")+COUNTIF(INDEX($I$3:$GR$79,$GY146,HD146):INDEX($I$3:$GR$79,$GY146,HF146),"SB"),COUNTIF(INDEX($I$3:$GR$79,$GY146,HD146):INDEX($I$3:$GR$79,$GY146,HE146),"STK")+COUNTIF(INDEX($I$3:$GR$79,$GY146,HD146):INDEX($I$3:$GR$79,$GY146,HE146),"SB"))))</f>
        <v>0</v>
      </c>
      <c r="HW146" s="405">
        <f>IF(AND(HE146=0,GZ146=0),0,IF(AND(HE146=0,GZ146&lt;&gt;0),COUNTIF(INDEX($I$3:$GR$79,$GY146,HE146+1):INDEX($I$3:$GR$79,$GY146,GZ146),"STK")+COUNTIF(INDEX($I$3:$GR$79,$GY146,HE146+1):INDEX($I$3:$GR$79,$GY146,GZ146),"SB"),IF(AND(HE146&lt;&gt;0,GZ146=0),COUNTIF(INDEX($I$3:$GR$79,$GY146,HE146):INDEX($I$3:$GR$79,$GY146,HF146),"STK")+COUNTIF(INDEX($I$3:$GR$79,$GY146,HE146):INDEX($I$3:$GR$79,$GY146,HF146),"SB"),COUNTIF(INDEX($I$3:$GR$79,$GY146,HE146):INDEX($I$3:$GR$79,$GY146,GZ146),"STK")+COUNTIF(INDEX($I$3:$GR$79,$GY146,HE146):INDEX($I$3:$GR$79,$GY146,GZ146),"SB"))))</f>
        <v>0</v>
      </c>
      <c r="HX146" s="382">
        <f t="shared" si="270"/>
        <v>0</v>
      </c>
      <c r="HY146" s="186" t="s">
        <v>164</v>
      </c>
      <c r="HZ146" s="481">
        <f t="shared" si="66"/>
        <v>0</v>
      </c>
      <c r="IA146" s="481">
        <f t="shared" si="67"/>
        <v>0</v>
      </c>
      <c r="IB146" s="481">
        <f t="shared" si="68"/>
        <v>58</v>
      </c>
      <c r="IC146" s="481">
        <f t="shared" si="69"/>
        <v>54</v>
      </c>
      <c r="ID146" s="481">
        <f t="shared" si="70"/>
        <v>38</v>
      </c>
      <c r="IE146" s="481">
        <f t="shared" si="71"/>
        <v>0</v>
      </c>
    </row>
    <row r="147" spans="5:239" x14ac:dyDescent="0.2">
      <c r="E147" s="58"/>
      <c r="F147" s="480"/>
      <c r="G147" s="1040"/>
      <c r="H147" s="207" t="s">
        <v>151</v>
      </c>
      <c r="I147" s="229"/>
      <c r="J147" s="230"/>
      <c r="K147" s="231"/>
      <c r="N147" s="180">
        <v>886</v>
      </c>
      <c r="O147" s="140"/>
      <c r="P147" s="123">
        <v>200</v>
      </c>
      <c r="Q147" s="12"/>
      <c r="R147" s="141" t="str">
        <f t="shared" si="284"/>
        <v>V10T</v>
      </c>
      <c r="S147" s="467" t="s">
        <v>404</v>
      </c>
      <c r="T147" s="417">
        <f t="shared" si="251"/>
        <v>1086</v>
      </c>
      <c r="U147" s="418">
        <v>892</v>
      </c>
      <c r="V147" s="77">
        <f t="shared" si="252"/>
        <v>1086</v>
      </c>
      <c r="W147" s="77">
        <f t="shared" ref="W147" si="298">IF(LEFT(W45,1)="V",$S$101,IF(ISNUMBER(W45),V147-W45,V147))</f>
        <v>959</v>
      </c>
      <c r="X147" s="77">
        <f t="shared" si="74"/>
        <v>861</v>
      </c>
      <c r="Y147" s="77">
        <f t="shared" si="75"/>
        <v>753</v>
      </c>
      <c r="Z147" s="77">
        <f t="shared" si="76"/>
        <v>705</v>
      </c>
      <c r="AA147" s="77">
        <f t="shared" si="77"/>
        <v>689</v>
      </c>
      <c r="AB147" s="77">
        <f t="shared" si="78"/>
        <v>689</v>
      </c>
      <c r="AC147" s="77">
        <f t="shared" si="79"/>
        <v>665</v>
      </c>
      <c r="AD147" s="77">
        <f t="shared" si="80"/>
        <v>662</v>
      </c>
      <c r="AE147" s="77">
        <f t="shared" si="81"/>
        <v>639</v>
      </c>
      <c r="AF147" s="77">
        <f t="shared" si="82"/>
        <v>616</v>
      </c>
      <c r="AG147" s="77">
        <f t="shared" si="83"/>
        <v>593</v>
      </c>
      <c r="AH147" s="77">
        <f t="shared" si="84"/>
        <v>570</v>
      </c>
      <c r="AI147" s="77">
        <f t="shared" si="85"/>
        <v>547</v>
      </c>
      <c r="AJ147" s="77">
        <f t="shared" si="86"/>
        <v>524</v>
      </c>
      <c r="AK147" s="77">
        <f t="shared" si="87"/>
        <v>501</v>
      </c>
      <c r="AL147" s="77">
        <f t="shared" si="88"/>
        <v>478</v>
      </c>
      <c r="AM147" s="77">
        <f t="shared" si="89"/>
        <v>478</v>
      </c>
      <c r="AN147" s="77">
        <f t="shared" si="90"/>
        <v>478</v>
      </c>
      <c r="AO147" s="77">
        <f t="shared" si="91"/>
        <v>455</v>
      </c>
      <c r="AP147" s="77">
        <f t="shared" si="92"/>
        <v>432</v>
      </c>
      <c r="AQ147" s="77">
        <f t="shared" si="93"/>
        <v>409</v>
      </c>
      <c r="AR147" s="77">
        <f t="shared" si="94"/>
        <v>386</v>
      </c>
      <c r="AS147" s="77">
        <f t="shared" si="95"/>
        <v>363</v>
      </c>
      <c r="AT147" s="77">
        <f t="shared" si="96"/>
        <v>340</v>
      </c>
      <c r="AU147" s="77">
        <f t="shared" si="97"/>
        <v>317</v>
      </c>
      <c r="AV147" s="77">
        <f t="shared" si="98"/>
        <v>294</v>
      </c>
      <c r="AW147" s="77">
        <f t="shared" si="99"/>
        <v>271</v>
      </c>
      <c r="AX147" s="77">
        <f t="shared" si="100"/>
        <v>248</v>
      </c>
      <c r="AY147" s="77">
        <f t="shared" si="101"/>
        <v>225</v>
      </c>
      <c r="AZ147" s="77">
        <f t="shared" si="102"/>
        <v>202</v>
      </c>
      <c r="BA147" s="77">
        <f t="shared" si="103"/>
        <v>179</v>
      </c>
      <c r="BB147" s="77">
        <f t="shared" si="104"/>
        <v>156</v>
      </c>
      <c r="BC147" s="77">
        <f t="shared" si="105"/>
        <v>133</v>
      </c>
      <c r="BD147" s="77">
        <f t="shared" si="106"/>
        <v>110</v>
      </c>
      <c r="BE147" s="77">
        <f t="shared" si="107"/>
        <v>1200</v>
      </c>
      <c r="BF147" s="77">
        <f t="shared" si="108"/>
        <v>1200</v>
      </c>
      <c r="BG147" s="77">
        <f t="shared" si="109"/>
        <v>1200</v>
      </c>
      <c r="BH147" s="77">
        <f t="shared" si="110"/>
        <v>1200</v>
      </c>
      <c r="BI147" s="77">
        <f t="shared" si="111"/>
        <v>1200</v>
      </c>
      <c r="BJ147" s="77">
        <f t="shared" si="112"/>
        <v>1200</v>
      </c>
      <c r="BK147" s="77">
        <f t="shared" si="113"/>
        <v>1177</v>
      </c>
      <c r="BL147" s="77">
        <f t="shared" si="114"/>
        <v>1154</v>
      </c>
      <c r="BM147" s="77">
        <f t="shared" si="115"/>
        <v>1131</v>
      </c>
      <c r="BN147" s="77">
        <f t="shared" si="116"/>
        <v>1108</v>
      </c>
      <c r="BO147" s="77">
        <f t="shared" si="117"/>
        <v>1200</v>
      </c>
      <c r="BP147" s="77">
        <f t="shared" si="118"/>
        <v>1200</v>
      </c>
      <c r="BQ147" s="77">
        <f t="shared" si="119"/>
        <v>1200</v>
      </c>
      <c r="BR147" s="77">
        <f t="shared" si="120"/>
        <v>1200</v>
      </c>
      <c r="BS147" s="77">
        <f t="shared" si="121"/>
        <v>1200</v>
      </c>
      <c r="BT147" s="77">
        <f t="shared" si="122"/>
        <v>1200</v>
      </c>
      <c r="BU147" s="77">
        <f t="shared" si="123"/>
        <v>1200</v>
      </c>
      <c r="BV147" s="77">
        <f t="shared" si="124"/>
        <v>1200</v>
      </c>
      <c r="BW147" s="77">
        <f t="shared" si="125"/>
        <v>1200</v>
      </c>
      <c r="BX147" s="77">
        <f t="shared" si="126"/>
        <v>1200</v>
      </c>
      <c r="BY147" s="77">
        <f t="shared" si="127"/>
        <v>1177</v>
      </c>
      <c r="BZ147" s="77">
        <f t="shared" si="128"/>
        <v>1154</v>
      </c>
      <c r="CA147" s="77">
        <f t="shared" si="129"/>
        <v>1131</v>
      </c>
      <c r="CB147" s="77">
        <f t="shared" si="130"/>
        <v>1108</v>
      </c>
      <c r="CC147" s="77">
        <f t="shared" si="131"/>
        <v>1107</v>
      </c>
      <c r="CD147" s="77">
        <f t="shared" si="132"/>
        <v>1047</v>
      </c>
      <c r="CE147" s="77">
        <f t="shared" si="133"/>
        <v>987</v>
      </c>
      <c r="CF147" s="77">
        <f t="shared" si="134"/>
        <v>927</v>
      </c>
      <c r="CG147" s="77">
        <f t="shared" si="135"/>
        <v>867</v>
      </c>
      <c r="CH147" s="77">
        <f t="shared" si="136"/>
        <v>866</v>
      </c>
      <c r="CI147" s="77">
        <f t="shared" si="137"/>
        <v>843</v>
      </c>
      <c r="CJ147" s="77">
        <f t="shared" si="138"/>
        <v>820</v>
      </c>
      <c r="CK147" s="77">
        <f t="shared" si="139"/>
        <v>797</v>
      </c>
      <c r="CL147" s="77">
        <f t="shared" si="140"/>
        <v>774</v>
      </c>
      <c r="CM147" s="77">
        <f t="shared" si="141"/>
        <v>751</v>
      </c>
      <c r="CN147" s="77">
        <f t="shared" si="142"/>
        <v>728</v>
      </c>
      <c r="CO147" s="77">
        <f t="shared" si="143"/>
        <v>705</v>
      </c>
      <c r="CP147" s="77">
        <f t="shared" si="144"/>
        <v>682</v>
      </c>
      <c r="CQ147" s="77">
        <f t="shared" si="145"/>
        <v>659</v>
      </c>
      <c r="CR147" s="77">
        <f t="shared" si="146"/>
        <v>636</v>
      </c>
      <c r="CS147" s="77">
        <f t="shared" si="147"/>
        <v>613</v>
      </c>
      <c r="CT147" s="77">
        <f t="shared" si="148"/>
        <v>590</v>
      </c>
      <c r="CU147" s="77">
        <f t="shared" si="149"/>
        <v>567</v>
      </c>
      <c r="CV147" s="77">
        <f t="shared" si="150"/>
        <v>544</v>
      </c>
      <c r="CW147" s="77">
        <f t="shared" si="151"/>
        <v>521</v>
      </c>
      <c r="CX147" s="77">
        <f t="shared" si="152"/>
        <v>498</v>
      </c>
      <c r="CY147" s="77">
        <f t="shared" si="153"/>
        <v>497</v>
      </c>
      <c r="CZ147" s="77">
        <f t="shared" si="154"/>
        <v>447</v>
      </c>
      <c r="DA147" s="77">
        <f t="shared" si="155"/>
        <v>397</v>
      </c>
      <c r="DB147" s="77">
        <f t="shared" si="156"/>
        <v>347</v>
      </c>
      <c r="DC147" s="77">
        <f t="shared" si="157"/>
        <v>297</v>
      </c>
      <c r="DD147" s="77">
        <f t="shared" si="158"/>
        <v>296</v>
      </c>
      <c r="DE147" s="77">
        <f t="shared" si="159"/>
        <v>273</v>
      </c>
      <c r="DF147" s="77">
        <f t="shared" si="160"/>
        <v>250</v>
      </c>
      <c r="DG147" s="77">
        <f t="shared" si="161"/>
        <v>227</v>
      </c>
      <c r="DH147" s="77">
        <f t="shared" si="162"/>
        <v>204</v>
      </c>
      <c r="DI147" s="77">
        <f t="shared" si="163"/>
        <v>181</v>
      </c>
      <c r="DJ147" s="77">
        <f t="shared" si="164"/>
        <v>158</v>
      </c>
      <c r="DK147" s="77">
        <f t="shared" si="165"/>
        <v>135</v>
      </c>
      <c r="DL147" s="77">
        <f t="shared" si="166"/>
        <v>1200</v>
      </c>
      <c r="DM147" s="77">
        <f t="shared" si="167"/>
        <v>1200</v>
      </c>
      <c r="DN147" s="77">
        <f t="shared" si="168"/>
        <v>1200</v>
      </c>
      <c r="DO147" s="77">
        <f t="shared" si="169"/>
        <v>1200</v>
      </c>
      <c r="DP147" s="77">
        <f t="shared" si="170"/>
        <v>1200</v>
      </c>
      <c r="DQ147" s="77">
        <f t="shared" si="171"/>
        <v>1177</v>
      </c>
      <c r="DR147" s="77">
        <f t="shared" si="172"/>
        <v>1154</v>
      </c>
      <c r="DS147" s="77">
        <f t="shared" si="173"/>
        <v>1131</v>
      </c>
      <c r="DT147" s="77">
        <f t="shared" si="174"/>
        <v>1108</v>
      </c>
      <c r="DU147" s="77">
        <f t="shared" si="175"/>
        <v>1085</v>
      </c>
      <c r="DV147" s="77">
        <f t="shared" si="176"/>
        <v>1062</v>
      </c>
      <c r="DW147" s="77">
        <f t="shared" si="177"/>
        <v>1039</v>
      </c>
      <c r="DX147" s="77">
        <f t="shared" si="178"/>
        <v>1016</v>
      </c>
      <c r="DY147" s="77">
        <f t="shared" si="179"/>
        <v>993</v>
      </c>
      <c r="DZ147" s="77">
        <f t="shared" si="180"/>
        <v>970</v>
      </c>
      <c r="EA147" s="77">
        <f t="shared" si="181"/>
        <v>947</v>
      </c>
      <c r="EB147" s="77">
        <f t="shared" si="182"/>
        <v>924</v>
      </c>
      <c r="EC147" s="77">
        <f t="shared" si="183"/>
        <v>901</v>
      </c>
      <c r="ED147" s="77">
        <f t="shared" si="184"/>
        <v>878</v>
      </c>
      <c r="EE147" s="77">
        <f t="shared" si="185"/>
        <v>855</v>
      </c>
      <c r="EF147" s="77">
        <f t="shared" si="186"/>
        <v>832</v>
      </c>
      <c r="EG147" s="77">
        <f t="shared" si="187"/>
        <v>809</v>
      </c>
      <c r="EH147" s="77">
        <f t="shared" si="188"/>
        <v>786</v>
      </c>
      <c r="EI147" s="77">
        <f t="shared" si="189"/>
        <v>763</v>
      </c>
      <c r="EJ147" s="77">
        <f t="shared" si="190"/>
        <v>740</v>
      </c>
      <c r="EK147" s="77">
        <f t="shared" si="191"/>
        <v>717</v>
      </c>
      <c r="EL147" s="77">
        <f t="shared" si="192"/>
        <v>694</v>
      </c>
      <c r="EM147" s="77">
        <f t="shared" si="193"/>
        <v>671</v>
      </c>
      <c r="EN147" s="77">
        <f t="shared" si="194"/>
        <v>648</v>
      </c>
      <c r="EO147" s="77">
        <f t="shared" si="195"/>
        <v>625</v>
      </c>
      <c r="EP147" s="77">
        <f t="shared" si="196"/>
        <v>602</v>
      </c>
      <c r="EQ147" s="77">
        <f t="shared" si="197"/>
        <v>579</v>
      </c>
      <c r="ER147" s="77">
        <f t="shared" si="198"/>
        <v>556</v>
      </c>
      <c r="ES147" s="77">
        <f t="shared" si="199"/>
        <v>533</v>
      </c>
      <c r="ET147" s="77">
        <f t="shared" si="200"/>
        <v>510</v>
      </c>
      <c r="EU147" s="77">
        <f t="shared" si="201"/>
        <v>487</v>
      </c>
      <c r="EV147" s="77">
        <f t="shared" si="202"/>
        <v>464</v>
      </c>
      <c r="EW147" s="77">
        <f t="shared" si="203"/>
        <v>441</v>
      </c>
      <c r="EX147" s="77">
        <f t="shared" si="204"/>
        <v>418</v>
      </c>
      <c r="EY147" s="77">
        <f t="shared" si="205"/>
        <v>395</v>
      </c>
      <c r="EZ147" s="77">
        <f t="shared" si="206"/>
        <v>372</v>
      </c>
      <c r="FA147" s="77">
        <f t="shared" si="207"/>
        <v>349</v>
      </c>
      <c r="FB147" s="77">
        <f t="shared" si="208"/>
        <v>326</v>
      </c>
      <c r="FC147" s="77">
        <f t="shared" si="209"/>
        <v>303</v>
      </c>
      <c r="FD147" s="77">
        <f t="shared" si="210"/>
        <v>280</v>
      </c>
      <c r="FE147" s="77">
        <f t="shared" si="211"/>
        <v>257</v>
      </c>
      <c r="FF147" s="77">
        <f t="shared" si="212"/>
        <v>234</v>
      </c>
      <c r="FG147" s="77">
        <f t="shared" si="213"/>
        <v>211</v>
      </c>
      <c r="FH147" s="77">
        <f t="shared" si="214"/>
        <v>188</v>
      </c>
      <c r="FI147" s="77">
        <f t="shared" si="215"/>
        <v>165</v>
      </c>
      <c r="FJ147" s="77">
        <f t="shared" si="216"/>
        <v>142</v>
      </c>
      <c r="FK147" s="77">
        <f t="shared" si="217"/>
        <v>119</v>
      </c>
      <c r="FL147" s="77">
        <f t="shared" si="218"/>
        <v>96</v>
      </c>
      <c r="FM147" s="77">
        <f t="shared" si="219"/>
        <v>73</v>
      </c>
      <c r="FN147" s="77">
        <f t="shared" si="220"/>
        <v>50</v>
      </c>
      <c r="FO147" s="77">
        <f t="shared" si="221"/>
        <v>50</v>
      </c>
      <c r="FP147" s="77">
        <f t="shared" si="222"/>
        <v>50</v>
      </c>
      <c r="FQ147" s="77">
        <f t="shared" si="223"/>
        <v>50</v>
      </c>
      <c r="FR147" s="77">
        <f t="shared" si="224"/>
        <v>50</v>
      </c>
      <c r="FS147" s="77">
        <f t="shared" si="225"/>
        <v>50</v>
      </c>
      <c r="FT147" s="77">
        <f t="shared" si="226"/>
        <v>27</v>
      </c>
      <c r="FU147" s="77">
        <f t="shared" si="227"/>
        <v>1200</v>
      </c>
      <c r="FV147" s="77">
        <f t="shared" si="228"/>
        <v>1200</v>
      </c>
      <c r="FW147" s="77">
        <f t="shared" si="229"/>
        <v>1200</v>
      </c>
      <c r="FX147" s="77">
        <f t="shared" si="230"/>
        <v>1200</v>
      </c>
      <c r="FY147" s="77">
        <f t="shared" si="231"/>
        <v>1200</v>
      </c>
      <c r="FZ147" s="77">
        <f t="shared" si="232"/>
        <v>1200</v>
      </c>
      <c r="GA147" s="77">
        <f t="shared" si="233"/>
        <v>1177</v>
      </c>
      <c r="GB147" s="77">
        <f t="shared" si="234"/>
        <v>1154</v>
      </c>
      <c r="GC147" s="77">
        <f t="shared" si="235"/>
        <v>1131</v>
      </c>
      <c r="GD147" s="77">
        <f t="shared" si="236"/>
        <v>1108</v>
      </c>
      <c r="GE147" s="77">
        <f t="shared" si="237"/>
        <v>1085</v>
      </c>
      <c r="GF147" s="77">
        <f t="shared" si="238"/>
        <v>1062</v>
      </c>
      <c r="GG147" s="77">
        <f t="shared" si="239"/>
        <v>1039</v>
      </c>
      <c r="GH147" s="77">
        <f t="shared" si="240"/>
        <v>1016</v>
      </c>
      <c r="GI147" s="77">
        <f t="shared" si="241"/>
        <v>993</v>
      </c>
      <c r="GJ147" s="77">
        <f t="shared" si="242"/>
        <v>970</v>
      </c>
      <c r="GK147" s="77">
        <f t="shared" si="243"/>
        <v>947</v>
      </c>
      <c r="GL147" s="77">
        <f t="shared" si="244"/>
        <v>924</v>
      </c>
      <c r="GM147" s="77">
        <f t="shared" si="245"/>
        <v>901</v>
      </c>
      <c r="GN147" s="77">
        <f t="shared" si="246"/>
        <v>878</v>
      </c>
      <c r="GO147" s="77">
        <f t="shared" si="247"/>
        <v>878</v>
      </c>
      <c r="GP147" s="77">
        <f t="shared" si="248"/>
        <v>878</v>
      </c>
      <c r="GQ147" s="77">
        <f t="shared" si="249"/>
        <v>878</v>
      </c>
      <c r="GR147" s="77">
        <f t="shared" si="288"/>
        <v>878</v>
      </c>
      <c r="GS147" s="202"/>
      <c r="GY147" s="186">
        <v>57</v>
      </c>
      <c r="GZ147" s="481">
        <f>IF(COUNTIF($I59:$GR59,GZ$12)=0,0,HLOOKUP(GZ$12,$I59:$GR$87,$HO146,FALSE))</f>
        <v>0</v>
      </c>
      <c r="HA147" s="481">
        <f>IF(COUNTIF($I59:$GR59,HA$12)=0,0,HLOOKUP(HA$12,$I59:$GR$87,$HO146,FALSE))</f>
        <v>0</v>
      </c>
      <c r="HB147" s="481">
        <f>IF(COUNTIF($I59:$GR59,HB$12)=0,0,HLOOKUP(HB$12,$I59:$GR$87,$HO146,FALSE))</f>
        <v>19</v>
      </c>
      <c r="HC147" s="481">
        <f>IF(COUNTIF($I59:$GR59,HC$12)=0,0,HLOOKUP(HC$12,$I59:$GR$87,$HO146,FALSE))</f>
        <v>78</v>
      </c>
      <c r="HD147" s="481">
        <f>IF(COUNTIF($I59:$GR59,HD$12)=0,0,HLOOKUP(HD$12,$I59:$GR$87,$HO146,FALSE))</f>
        <v>136</v>
      </c>
      <c r="HE147" s="481">
        <f>IF(COUNTIF($I59:$GR59,HE$12)=0,0,HLOOKUP(HE$12,$I59:$GR$87,$HO146,FALSE))</f>
        <v>0</v>
      </c>
      <c r="HF147" s="481">
        <f>IF(COUNTIF($I59:$GR59,"X")=0,0,HLOOKUP("X",$I59:$GR$87,$HO146,FALSE))</f>
        <v>189</v>
      </c>
      <c r="HG147" s="381"/>
      <c r="HH147" s="186" t="s">
        <v>165</v>
      </c>
      <c r="HI147" s="481">
        <f>IF(GZ147=0,0,IF(AND(GZ147&lt;&gt;0,HA147=0),SUM(INDEX($I59:$GR59,1,GZ147):INDEX($I59:$GR59,1,$HF147)),SUM(INDEX($I59:$GR59,1,GZ147):INDEX($I59:$GR59,1,HA147))))</f>
        <v>0</v>
      </c>
      <c r="HJ147" s="481">
        <f>IF(HA147=0,0,IF(AND(HA147&lt;&gt;0,HB147=0),SUM(INDEX($I59:$GR59,1,HA147):INDEX($I59:$GR59,1,$HF147)),SUM(INDEX($I59:$GR59,1,HA147):INDEX($I59:$GR59,1,HB147))))</f>
        <v>0</v>
      </c>
      <c r="HK147" s="481">
        <f>IF(HB147=0,0,IF(AND(HB147&lt;&gt;0,HC147=0),SUM(INDEX($I59:$GR59,1,HB147):INDEX($I59:$GR59,1,$HF147)),SUM(INDEX($I59:$GR59,1,HB147):INDEX($I59:$GR59,1,HC147))))</f>
        <v>1105</v>
      </c>
      <c r="HL147" s="481">
        <f>IF(HC147=0,0,IF(AND(HC147&lt;&gt;0,HD147=0),SUM(INDEX($I59:$GR59,1,HC147):INDEX($I59:$GR59,1,$HF147)),SUM(INDEX($I59:$GR59,1,HC147):INDEX($I59:$GR59,1,HD147))))</f>
        <v>1071</v>
      </c>
      <c r="HM147" s="481">
        <f>IF(HD147=0,0,IF(AND(HD147&lt;&gt;0,HE147=0),SUM(INDEX($I59:$GR59,1,HD147):INDEX($I59:$GR59,1,$HF147)),SUM(INDEX($I59:$GR59,1,HD147):INDEX($I59:$GR59,1,HE147))))</f>
        <v>1104</v>
      </c>
      <c r="HN147" s="481">
        <f>IF(HE147=0,0,IF(AND(HE147&lt;&gt;0,GZ147=0),SUM(INDEX($I59:$GR59,1,HE147):INDEX($I59:$GR59,1,$HF147)),SUM(INDEX($I59:$GR59,1,HE147):INDEX($I59:$GR59,1,GZ147))))</f>
        <v>0</v>
      </c>
      <c r="HO147" s="186">
        <v>28</v>
      </c>
      <c r="HP147" s="381"/>
      <c r="HQ147" s="521" t="s">
        <v>165</v>
      </c>
      <c r="HR147" s="435">
        <f>IF(AND(GZ147=0,HA147=0),0,IF(AND(GZ147=0,HA147&lt;&gt;0),COUNTIF(INDEX($I$3:$GR$79,$GY147,GZ147+1):INDEX($I$3:$GR$79,$GY147,HA147),"STK")+COUNTIF(INDEX($I$3:$GR$79,$GY147,GZ147+1):INDEX($I$3:$GR$79,$GY147,HA147),"SB"),IF(AND(GZ147&lt;&gt;0,HA147=0),COUNTIF(INDEX($I$3:$GR$79,$GY147,GZ147):INDEX($I$3:$GR$79,$GY147,HF147),"STK")+COUNTIF(INDEX($I$3:$GR$79,$GY147,GZ147):INDEX($I$3:$GR$79,$GY147,HF147),"SB"),COUNTIF(INDEX($I$3:$GR$79,$GY147,GZ147):INDEX($I$3:$GR$79,$GY147,HA147),"STK")+COUNTIF(INDEX($I$3:$GR$79,$GY147,GZ147):INDEX($I$3:$GR$79,$GY147,HA147),"SB"))))</f>
        <v>0</v>
      </c>
      <c r="HS147" s="405">
        <f>IF(AND(HA147=0,HB147=0),0,IF(AND(HA147=0,HB147&lt;&gt;0),COUNTIF(INDEX($I$3:$GR$79,$GY147,HA147+1):INDEX($I$3:$GR$79,$GY147,HB147),"STK")+COUNTIF(INDEX($I$3:$GR$79,$GY147,HA147+1):INDEX($I$3:$GR$79,$GY147,HB147),"SB"),IF(AND(HA147&lt;&gt;0,HB147=0),COUNTIF(INDEX($I$3:$GR$79,$GY147,HA147):INDEX($I$3:$GR$79,$GY147,HF147),"STK")+COUNTIF(INDEX($I$3:$GR$79,$GY147,HA147):INDEX($I$3:$GR$79,$GY147,HF147),"SB"),COUNTIF(INDEX($I$3:$GR$79,$GY147,HA147):INDEX($I$3:$GR$79,$GY147,HB147),"STK")+COUNTIF(INDEX($I$3:$GR$79,$GY147,HA147):INDEX($I$3:$GR$79,$GY147,HB147),"SB"))))</f>
        <v>0</v>
      </c>
      <c r="HT147" s="406">
        <f>IF(AND(HB147=0,HC147=0),0,IF(AND(HB147=0,HC147&lt;&gt;0),COUNTIF(INDEX($I$3:$GR$79,$GY147,HB147+1):INDEX($I$3:$GR$79,$GY147,HC147),"STK")+COUNTIF(INDEX($I$3:$GR$79,$GY147,HB147+1):INDEX($I$3:$GR$79,$GY147,HC147),"SB"),IF(AND(HB147&lt;&gt;0,HC147=0),COUNTIF(INDEX($I$3:$GR$79,$GY147,HB147):INDEX($I$3:$GR$79,$GY147,HF147),"STK")+COUNTIF(INDEX($I$3:$GR$79,$GY147,HB147):INDEX($I$3:$GR$79,$GY147,HF147),"SB"),COUNTIF(INDEX($I$3:$GR$79,$GY147,HB147):INDEX($I$3:$GR$79,$GY147,HC147),"STK")+COUNTIF(INDEX($I$3:$GR$79,$GY147,HB147):INDEX($I$3:$GR$79,$GY147,HC147),"SB"))))</f>
        <v>2</v>
      </c>
      <c r="HU147" s="405">
        <f>IF(AND(HC147=0,HD147=0),0,IF(AND(HC147=0,HD147&lt;&gt;0),COUNTIF(INDEX($I$3:$GR$79,$GY147,HC147+1):INDEX($I$3:$GR$79,$GY147,HD147),"STK")+COUNTIF(INDEX($I$3:$GR$79,$GY147,HC147+1):INDEX($I$3:$GR$79,$GY147,HD147),"SB"),IF(AND(HC147&lt;&gt;0,HD147=0),COUNTIF(INDEX($I$3:$GR$79,$GY147,HC147):INDEX($I$3:$GR$79,$GY147,HF147),"STK")+COUNTIF(INDEX($I$3:$GR$79,$GY147,HC147):INDEX($I$3:$GR$79,$GY147,HF147),"SB"),COUNTIF(INDEX($I$3:$GR$79,$GY147,HC147):INDEX($I$3:$GR$79,$GY147,HD147),"STK")+COUNTIF(INDEX($I$3:$GR$79,$GY147,HC147):INDEX($I$3:$GR$79,$GY147,HD147),"SB"))))</f>
        <v>0</v>
      </c>
      <c r="HV147" s="701">
        <f>IF(AND(HD147=0,HE147=0),0,IF(AND(HD147=0,HE147&lt;&gt;0),COUNTIF(INDEX($I$3:$GR$79,$GY147,HD147+1):INDEX($I$3:$GR$79,$GY147,HE147),"STK")+COUNTIF(INDEX($I$3:$GR$79,$GY147,HD147+1):INDEX($I$3:$GR$79,$GY147,HE147),"SB"),IF(AND(HD147&lt;&gt;0,HE147=0),COUNTIF(INDEX($I$3:$GR$79,$GY147,HD147):INDEX($I$3:$GR$79,$GY147,HF147),"STK")+COUNTIF(INDEX($I$3:$GR$79,$GY147,HD147):INDEX($I$3:$GR$79,$GY147,HF147),"SB"),COUNTIF(INDEX($I$3:$GR$79,$GY147,HD147):INDEX($I$3:$GR$79,$GY147,HE147),"STK")+COUNTIF(INDEX($I$3:$GR$79,$GY147,HD147):INDEX($I$3:$GR$79,$GY147,HE147),"SB"))))</f>
        <v>0</v>
      </c>
      <c r="HW147" s="405">
        <f>IF(AND(HE147=0,GZ147=0),0,IF(AND(HE147=0,GZ147&lt;&gt;0),COUNTIF(INDEX($I$3:$GR$79,$GY147,HE147+1):INDEX($I$3:$GR$79,$GY147,GZ147),"STK")+COUNTIF(INDEX($I$3:$GR$79,$GY147,HE147+1):INDEX($I$3:$GR$79,$GY147,GZ147),"SB"),IF(AND(HE147&lt;&gt;0,GZ147=0),COUNTIF(INDEX($I$3:$GR$79,$GY147,HE147):INDEX($I$3:$GR$79,$GY147,HF147),"STK")+COUNTIF(INDEX($I$3:$GR$79,$GY147,HE147):INDEX($I$3:$GR$79,$GY147,HF147),"SB"),COUNTIF(INDEX($I$3:$GR$79,$GY147,HE147):INDEX($I$3:$GR$79,$GY147,GZ147),"STK")+COUNTIF(INDEX($I$3:$GR$79,$GY147,HE147):INDEX($I$3:$GR$79,$GY147,GZ147),"SB"))))</f>
        <v>0</v>
      </c>
      <c r="HX147" s="382">
        <f t="shared" si="270"/>
        <v>2</v>
      </c>
      <c r="HY147" s="186" t="s">
        <v>165</v>
      </c>
      <c r="HZ147" s="481">
        <f t="shared" si="66"/>
        <v>0</v>
      </c>
      <c r="IA147" s="481">
        <f t="shared" si="67"/>
        <v>0</v>
      </c>
      <c r="IB147" s="481">
        <f t="shared" si="68"/>
        <v>52</v>
      </c>
      <c r="IC147" s="481">
        <f t="shared" si="69"/>
        <v>53</v>
      </c>
      <c r="ID147" s="481">
        <f t="shared" si="70"/>
        <v>48</v>
      </c>
      <c r="IE147" s="481">
        <f t="shared" si="71"/>
        <v>0</v>
      </c>
    </row>
    <row r="148" spans="5:239" x14ac:dyDescent="0.2">
      <c r="E148" s="58"/>
      <c r="F148" s="480"/>
      <c r="G148" s="1040"/>
      <c r="H148" s="207" t="s">
        <v>152</v>
      </c>
      <c r="I148" s="229"/>
      <c r="J148" s="230"/>
      <c r="K148" s="231"/>
      <c r="N148" s="180">
        <v>14</v>
      </c>
      <c r="O148" s="140"/>
      <c r="P148" s="123"/>
      <c r="Q148" s="12"/>
      <c r="R148" s="129" t="str">
        <f t="shared" si="284"/>
        <v>V20</v>
      </c>
      <c r="S148" s="467" t="s">
        <v>405</v>
      </c>
      <c r="T148" s="417">
        <f t="shared" si="251"/>
        <v>14</v>
      </c>
      <c r="U148" s="418">
        <v>0</v>
      </c>
      <c r="V148" s="77">
        <f t="shared" si="252"/>
        <v>14</v>
      </c>
      <c r="W148" s="77">
        <f t="shared" ref="W148" si="299">IF(LEFT(W46,1)="V",$S$101,IF(ISNUMBER(W46),V148-W46,V148))</f>
        <v>1200</v>
      </c>
      <c r="X148" s="77">
        <f t="shared" si="74"/>
        <v>1200</v>
      </c>
      <c r="Y148" s="77">
        <f t="shared" si="75"/>
        <v>1200</v>
      </c>
      <c r="Z148" s="77">
        <f t="shared" si="76"/>
        <v>1200</v>
      </c>
      <c r="AA148" s="77">
        <f t="shared" si="77"/>
        <v>1200</v>
      </c>
      <c r="AB148" s="77">
        <f t="shared" si="78"/>
        <v>1193</v>
      </c>
      <c r="AC148" s="77">
        <f t="shared" si="79"/>
        <v>1169</v>
      </c>
      <c r="AD148" s="77">
        <f t="shared" si="80"/>
        <v>1127</v>
      </c>
      <c r="AE148" s="77">
        <f t="shared" si="81"/>
        <v>1104</v>
      </c>
      <c r="AF148" s="77">
        <f t="shared" si="82"/>
        <v>1081</v>
      </c>
      <c r="AG148" s="77">
        <f t="shared" si="83"/>
        <v>1080</v>
      </c>
      <c r="AH148" s="77">
        <f t="shared" si="84"/>
        <v>1030</v>
      </c>
      <c r="AI148" s="77">
        <f t="shared" si="85"/>
        <v>980</v>
      </c>
      <c r="AJ148" s="77">
        <f t="shared" si="86"/>
        <v>930</v>
      </c>
      <c r="AK148" s="77">
        <f t="shared" si="87"/>
        <v>880</v>
      </c>
      <c r="AL148" s="77">
        <f t="shared" si="88"/>
        <v>879</v>
      </c>
      <c r="AM148" s="77">
        <f t="shared" si="89"/>
        <v>856</v>
      </c>
      <c r="AN148" s="77">
        <f t="shared" si="90"/>
        <v>833</v>
      </c>
      <c r="AO148" s="77">
        <f t="shared" si="91"/>
        <v>810</v>
      </c>
      <c r="AP148" s="77">
        <f t="shared" si="92"/>
        <v>787</v>
      </c>
      <c r="AQ148" s="77">
        <f t="shared" si="93"/>
        <v>764</v>
      </c>
      <c r="AR148" s="77">
        <f t="shared" si="94"/>
        <v>763</v>
      </c>
      <c r="AS148" s="77">
        <f t="shared" si="95"/>
        <v>740</v>
      </c>
      <c r="AT148" s="77">
        <f t="shared" si="96"/>
        <v>717</v>
      </c>
      <c r="AU148" s="77">
        <f t="shared" si="97"/>
        <v>694</v>
      </c>
      <c r="AV148" s="77">
        <f t="shared" si="98"/>
        <v>671</v>
      </c>
      <c r="AW148" s="77">
        <f t="shared" si="99"/>
        <v>648</v>
      </c>
      <c r="AX148" s="77">
        <f t="shared" si="100"/>
        <v>625</v>
      </c>
      <c r="AY148" s="77">
        <f t="shared" si="101"/>
        <v>624</v>
      </c>
      <c r="AZ148" s="77">
        <f t="shared" si="102"/>
        <v>564</v>
      </c>
      <c r="BA148" s="77">
        <f t="shared" si="103"/>
        <v>504</v>
      </c>
      <c r="BB148" s="77">
        <f t="shared" si="104"/>
        <v>444</v>
      </c>
      <c r="BC148" s="77">
        <f t="shared" si="105"/>
        <v>384</v>
      </c>
      <c r="BD148" s="77">
        <f t="shared" si="106"/>
        <v>383</v>
      </c>
      <c r="BE148" s="77">
        <f t="shared" si="107"/>
        <v>360</v>
      </c>
      <c r="BF148" s="77">
        <f t="shared" si="108"/>
        <v>337</v>
      </c>
      <c r="BG148" s="77">
        <f t="shared" si="109"/>
        <v>314</v>
      </c>
      <c r="BH148" s="77">
        <f t="shared" si="110"/>
        <v>291</v>
      </c>
      <c r="BI148" s="77">
        <f t="shared" si="111"/>
        <v>268</v>
      </c>
      <c r="BJ148" s="77">
        <f t="shared" si="112"/>
        <v>245</v>
      </c>
      <c r="BK148" s="77">
        <f t="shared" si="113"/>
        <v>222</v>
      </c>
      <c r="BL148" s="77">
        <f t="shared" si="114"/>
        <v>199</v>
      </c>
      <c r="BM148" s="77">
        <f t="shared" si="115"/>
        <v>176</v>
      </c>
      <c r="BN148" s="77">
        <f t="shared" si="116"/>
        <v>153</v>
      </c>
      <c r="BO148" s="77">
        <f t="shared" si="117"/>
        <v>130</v>
      </c>
      <c r="BP148" s="77">
        <f t="shared" si="118"/>
        <v>107</v>
      </c>
      <c r="BQ148" s="77">
        <f t="shared" si="119"/>
        <v>107</v>
      </c>
      <c r="BR148" s="77">
        <f t="shared" si="120"/>
        <v>107</v>
      </c>
      <c r="BS148" s="77">
        <f t="shared" si="121"/>
        <v>107</v>
      </c>
      <c r="BT148" s="77">
        <f t="shared" si="122"/>
        <v>107</v>
      </c>
      <c r="BU148" s="77">
        <f t="shared" si="123"/>
        <v>84</v>
      </c>
      <c r="BV148" s="77">
        <f t="shared" si="124"/>
        <v>61</v>
      </c>
      <c r="BW148" s="77">
        <f t="shared" si="125"/>
        <v>38</v>
      </c>
      <c r="BX148" s="77">
        <f t="shared" si="126"/>
        <v>1200</v>
      </c>
      <c r="BY148" s="77">
        <f t="shared" si="127"/>
        <v>1200</v>
      </c>
      <c r="BZ148" s="77">
        <f t="shared" si="128"/>
        <v>1200</v>
      </c>
      <c r="CA148" s="77">
        <f t="shared" si="129"/>
        <v>1200</v>
      </c>
      <c r="CB148" s="77">
        <f t="shared" si="130"/>
        <v>1200</v>
      </c>
      <c r="CC148" s="77">
        <f t="shared" si="131"/>
        <v>1200</v>
      </c>
      <c r="CD148" s="77">
        <f t="shared" si="132"/>
        <v>1200</v>
      </c>
      <c r="CE148" s="77">
        <f t="shared" si="133"/>
        <v>1200</v>
      </c>
      <c r="CF148" s="77">
        <f t="shared" si="134"/>
        <v>1200</v>
      </c>
      <c r="CG148" s="77">
        <f t="shared" si="135"/>
        <v>1200</v>
      </c>
      <c r="CH148" s="77">
        <f t="shared" si="136"/>
        <v>1200</v>
      </c>
      <c r="CI148" s="77">
        <f t="shared" si="137"/>
        <v>1200</v>
      </c>
      <c r="CJ148" s="77">
        <f t="shared" si="138"/>
        <v>1177</v>
      </c>
      <c r="CK148" s="77">
        <f t="shared" si="139"/>
        <v>1154</v>
      </c>
      <c r="CL148" s="77">
        <f t="shared" si="140"/>
        <v>1131</v>
      </c>
      <c r="CM148" s="77">
        <f t="shared" si="141"/>
        <v>1108</v>
      </c>
      <c r="CN148" s="77">
        <f t="shared" si="142"/>
        <v>1085</v>
      </c>
      <c r="CO148" s="77">
        <f t="shared" si="143"/>
        <v>1062</v>
      </c>
      <c r="CP148" s="77">
        <f t="shared" si="144"/>
        <v>1039</v>
      </c>
      <c r="CQ148" s="77">
        <f t="shared" si="145"/>
        <v>1038</v>
      </c>
      <c r="CR148" s="77">
        <f t="shared" si="146"/>
        <v>988</v>
      </c>
      <c r="CS148" s="77">
        <f t="shared" si="147"/>
        <v>938</v>
      </c>
      <c r="CT148" s="77">
        <f t="shared" si="148"/>
        <v>888</v>
      </c>
      <c r="CU148" s="77">
        <f t="shared" si="149"/>
        <v>838</v>
      </c>
      <c r="CV148" s="77">
        <f t="shared" si="150"/>
        <v>837</v>
      </c>
      <c r="CW148" s="77">
        <f t="shared" si="151"/>
        <v>814</v>
      </c>
      <c r="CX148" s="77">
        <f t="shared" si="152"/>
        <v>791</v>
      </c>
      <c r="CY148" s="77">
        <f t="shared" si="153"/>
        <v>768</v>
      </c>
      <c r="CZ148" s="77">
        <f t="shared" si="154"/>
        <v>745</v>
      </c>
      <c r="DA148" s="77">
        <f t="shared" si="155"/>
        <v>722</v>
      </c>
      <c r="DB148" s="77">
        <f t="shared" si="156"/>
        <v>699</v>
      </c>
      <c r="DC148" s="77">
        <f t="shared" si="157"/>
        <v>676</v>
      </c>
      <c r="DD148" s="77">
        <f t="shared" si="158"/>
        <v>653</v>
      </c>
      <c r="DE148" s="77">
        <f t="shared" si="159"/>
        <v>630</v>
      </c>
      <c r="DF148" s="77">
        <f t="shared" si="160"/>
        <v>607</v>
      </c>
      <c r="DG148" s="77">
        <f t="shared" si="161"/>
        <v>584</v>
      </c>
      <c r="DH148" s="77">
        <f t="shared" si="162"/>
        <v>561</v>
      </c>
      <c r="DI148" s="77">
        <f t="shared" si="163"/>
        <v>538</v>
      </c>
      <c r="DJ148" s="77">
        <f t="shared" si="164"/>
        <v>515</v>
      </c>
      <c r="DK148" s="77">
        <f t="shared" si="165"/>
        <v>492</v>
      </c>
      <c r="DL148" s="77">
        <f t="shared" si="166"/>
        <v>469</v>
      </c>
      <c r="DM148" s="77">
        <f t="shared" si="167"/>
        <v>468</v>
      </c>
      <c r="DN148" s="77">
        <f t="shared" si="168"/>
        <v>408</v>
      </c>
      <c r="DO148" s="77">
        <f t="shared" si="169"/>
        <v>348</v>
      </c>
      <c r="DP148" s="77">
        <f t="shared" si="170"/>
        <v>288</v>
      </c>
      <c r="DQ148" s="77">
        <f t="shared" si="171"/>
        <v>228</v>
      </c>
      <c r="DR148" s="77">
        <f t="shared" si="172"/>
        <v>227</v>
      </c>
      <c r="DS148" s="77">
        <f t="shared" si="173"/>
        <v>204</v>
      </c>
      <c r="DT148" s="77">
        <f t="shared" si="174"/>
        <v>181</v>
      </c>
      <c r="DU148" s="77">
        <f t="shared" si="175"/>
        <v>158</v>
      </c>
      <c r="DV148" s="77">
        <f t="shared" si="176"/>
        <v>135</v>
      </c>
      <c r="DW148" s="77">
        <f t="shared" si="177"/>
        <v>112</v>
      </c>
      <c r="DX148" s="77">
        <f t="shared" si="178"/>
        <v>89</v>
      </c>
      <c r="DY148" s="77">
        <f t="shared" si="179"/>
        <v>66</v>
      </c>
      <c r="DZ148" s="77">
        <f t="shared" si="180"/>
        <v>43</v>
      </c>
      <c r="EA148" s="77">
        <f t="shared" si="181"/>
        <v>1200</v>
      </c>
      <c r="EB148" s="77">
        <f t="shared" si="182"/>
        <v>1200</v>
      </c>
      <c r="EC148" s="77">
        <f t="shared" si="183"/>
        <v>1200</v>
      </c>
      <c r="ED148" s="77">
        <f t="shared" si="184"/>
        <v>1200</v>
      </c>
      <c r="EE148" s="77">
        <f t="shared" si="185"/>
        <v>1200</v>
      </c>
      <c r="EF148" s="77">
        <f t="shared" si="186"/>
        <v>1177</v>
      </c>
      <c r="EG148" s="77">
        <f t="shared" si="187"/>
        <v>1154</v>
      </c>
      <c r="EH148" s="77">
        <f t="shared" si="188"/>
        <v>1131</v>
      </c>
      <c r="EI148" s="77">
        <f t="shared" si="189"/>
        <v>1108</v>
      </c>
      <c r="EJ148" s="77">
        <f t="shared" si="190"/>
        <v>1085</v>
      </c>
      <c r="EK148" s="77">
        <f t="shared" si="191"/>
        <v>1062</v>
      </c>
      <c r="EL148" s="77">
        <f t="shared" si="192"/>
        <v>1039</v>
      </c>
      <c r="EM148" s="77">
        <f t="shared" si="193"/>
        <v>1016</v>
      </c>
      <c r="EN148" s="77">
        <f t="shared" si="194"/>
        <v>993</v>
      </c>
      <c r="EO148" s="77">
        <f t="shared" si="195"/>
        <v>970</v>
      </c>
      <c r="EP148" s="77">
        <f t="shared" si="196"/>
        <v>947</v>
      </c>
      <c r="EQ148" s="77">
        <f t="shared" si="197"/>
        <v>924</v>
      </c>
      <c r="ER148" s="77">
        <f t="shared" si="198"/>
        <v>901</v>
      </c>
      <c r="ES148" s="77">
        <f t="shared" si="199"/>
        <v>878</v>
      </c>
      <c r="ET148" s="77">
        <f t="shared" si="200"/>
        <v>855</v>
      </c>
      <c r="EU148" s="77">
        <f t="shared" si="201"/>
        <v>832</v>
      </c>
      <c r="EV148" s="77">
        <f t="shared" si="202"/>
        <v>809</v>
      </c>
      <c r="EW148" s="77">
        <f t="shared" si="203"/>
        <v>786</v>
      </c>
      <c r="EX148" s="77">
        <f t="shared" si="204"/>
        <v>763</v>
      </c>
      <c r="EY148" s="77">
        <f t="shared" si="205"/>
        <v>740</v>
      </c>
      <c r="EZ148" s="77">
        <f t="shared" si="206"/>
        <v>717</v>
      </c>
      <c r="FA148" s="77">
        <f t="shared" si="207"/>
        <v>694</v>
      </c>
      <c r="FB148" s="77">
        <f t="shared" si="208"/>
        <v>671</v>
      </c>
      <c r="FC148" s="77">
        <f t="shared" si="209"/>
        <v>648</v>
      </c>
      <c r="FD148" s="77">
        <f t="shared" si="210"/>
        <v>625</v>
      </c>
      <c r="FE148" s="77">
        <f t="shared" si="211"/>
        <v>602</v>
      </c>
      <c r="FF148" s="77">
        <f t="shared" si="212"/>
        <v>579</v>
      </c>
      <c r="FG148" s="77">
        <f t="shared" si="213"/>
        <v>556</v>
      </c>
      <c r="FH148" s="77">
        <f t="shared" si="214"/>
        <v>533</v>
      </c>
      <c r="FI148" s="77">
        <f t="shared" si="215"/>
        <v>510</v>
      </c>
      <c r="FJ148" s="77">
        <f t="shared" si="216"/>
        <v>487</v>
      </c>
      <c r="FK148" s="77">
        <f t="shared" si="217"/>
        <v>464</v>
      </c>
      <c r="FL148" s="77">
        <f t="shared" si="218"/>
        <v>441</v>
      </c>
      <c r="FM148" s="77">
        <f t="shared" si="219"/>
        <v>418</v>
      </c>
      <c r="FN148" s="77">
        <f t="shared" si="220"/>
        <v>395</v>
      </c>
      <c r="FO148" s="77">
        <f t="shared" si="221"/>
        <v>372</v>
      </c>
      <c r="FP148" s="77">
        <f t="shared" si="222"/>
        <v>349</v>
      </c>
      <c r="FQ148" s="77">
        <f t="shared" si="223"/>
        <v>326</v>
      </c>
      <c r="FR148" s="77">
        <f t="shared" si="224"/>
        <v>303</v>
      </c>
      <c r="FS148" s="77">
        <f t="shared" si="225"/>
        <v>280</v>
      </c>
      <c r="FT148" s="77">
        <f t="shared" si="226"/>
        <v>257</v>
      </c>
      <c r="FU148" s="77">
        <f t="shared" si="227"/>
        <v>234</v>
      </c>
      <c r="FV148" s="77">
        <f t="shared" si="228"/>
        <v>211</v>
      </c>
      <c r="FW148" s="77">
        <f t="shared" si="229"/>
        <v>188</v>
      </c>
      <c r="FX148" s="77">
        <f t="shared" si="230"/>
        <v>165</v>
      </c>
      <c r="FY148" s="77">
        <f t="shared" si="231"/>
        <v>142</v>
      </c>
      <c r="FZ148" s="77">
        <f t="shared" si="232"/>
        <v>119</v>
      </c>
      <c r="GA148" s="77">
        <f t="shared" si="233"/>
        <v>96</v>
      </c>
      <c r="GB148" s="77">
        <f t="shared" si="234"/>
        <v>73</v>
      </c>
      <c r="GC148" s="77">
        <f t="shared" si="235"/>
        <v>1200</v>
      </c>
      <c r="GD148" s="77">
        <f t="shared" si="236"/>
        <v>1200</v>
      </c>
      <c r="GE148" s="77">
        <f t="shared" si="237"/>
        <v>1200</v>
      </c>
      <c r="GF148" s="77">
        <f t="shared" si="238"/>
        <v>1200</v>
      </c>
      <c r="GG148" s="77">
        <f t="shared" si="239"/>
        <v>1200</v>
      </c>
      <c r="GH148" s="77">
        <f t="shared" si="240"/>
        <v>1200</v>
      </c>
      <c r="GI148" s="77">
        <f t="shared" si="241"/>
        <v>1200</v>
      </c>
      <c r="GJ148" s="77">
        <f t="shared" si="242"/>
        <v>1177</v>
      </c>
      <c r="GK148" s="77">
        <f t="shared" si="243"/>
        <v>1154</v>
      </c>
      <c r="GL148" s="77">
        <f t="shared" si="244"/>
        <v>1131</v>
      </c>
      <c r="GM148" s="77">
        <f t="shared" si="245"/>
        <v>1108</v>
      </c>
      <c r="GN148" s="77">
        <f t="shared" si="246"/>
        <v>1085</v>
      </c>
      <c r="GO148" s="77">
        <f t="shared" si="247"/>
        <v>1085</v>
      </c>
      <c r="GP148" s="77">
        <f t="shared" si="248"/>
        <v>1085</v>
      </c>
      <c r="GQ148" s="77">
        <f t="shared" si="249"/>
        <v>1085</v>
      </c>
      <c r="GR148" s="77">
        <f t="shared" si="288"/>
        <v>1085</v>
      </c>
      <c r="GS148" s="202"/>
      <c r="GY148" s="186">
        <v>58</v>
      </c>
      <c r="GZ148" s="481">
        <f>IF(COUNTIF($I60:$GR60,GZ$12)=0,0,HLOOKUP(GZ$12,$I60:$GR$87,$HO147,FALSE))</f>
        <v>0</v>
      </c>
      <c r="HA148" s="481">
        <f>IF(COUNTIF($I60:$GR60,HA$12)=0,0,HLOOKUP(HA$12,$I60:$GR$87,$HO147,FALSE))</f>
        <v>0</v>
      </c>
      <c r="HB148" s="481">
        <f>IF(COUNTIF($I60:$GR60,HB$12)=0,0,HLOOKUP(HB$12,$I60:$GR$87,$HO147,FALSE))</f>
        <v>24</v>
      </c>
      <c r="HC148" s="481">
        <f>IF(COUNTIF($I60:$GR60,HC$12)=0,0,HLOOKUP(HC$12,$I60:$GR$87,$HO147,FALSE))</f>
        <v>78</v>
      </c>
      <c r="HD148" s="481">
        <f>IF(COUNTIF($I60:$GR60,HD$12)=0,0,HLOOKUP(HD$12,$I60:$GR$87,$HO147,FALSE))</f>
        <v>133</v>
      </c>
      <c r="HE148" s="481">
        <f>IF(COUNTIF($I60:$GR60,HE$12)=0,0,HLOOKUP(HE$12,$I60:$GR$87,$HO147,FALSE))</f>
        <v>0</v>
      </c>
      <c r="HF148" s="481">
        <f>IF(COUNTIF($I60:$GR60,"X")=0,0,HLOOKUP("X",$I60:$GR$87,$HO147,FALSE))</f>
        <v>189</v>
      </c>
      <c r="HG148" s="381"/>
      <c r="HH148" s="186" t="s">
        <v>166</v>
      </c>
      <c r="HI148" s="481">
        <f>IF(GZ148=0,0,IF(AND(GZ148&lt;&gt;0,HA148=0),SUM(INDEX($I60:$GR60,1,GZ148):INDEX($I60:$GR60,1,$HF148)),SUM(INDEX($I60:$GR60,1,GZ148):INDEX($I60:$GR60,1,HA148))))</f>
        <v>0</v>
      </c>
      <c r="HJ148" s="481">
        <f>IF(HA148=0,0,IF(AND(HA148&lt;&gt;0,HB148=0),SUM(INDEX($I60:$GR60,1,HA148):INDEX($I60:$GR60,1,$HF148)),SUM(INDEX($I60:$GR60,1,HA148):INDEX($I60:$GR60,1,HB148))))</f>
        <v>0</v>
      </c>
      <c r="HK148" s="481">
        <f>IF(HB148=0,0,IF(AND(HB148&lt;&gt;0,HC148=0),SUM(INDEX($I60:$GR60,1,HB148):INDEX($I60:$GR60,1,$HF148)),SUM(INDEX($I60:$GR60,1,HB148):INDEX($I60:$GR60,1,HC148))))</f>
        <v>1150</v>
      </c>
      <c r="HL148" s="481">
        <f>IF(HC148=0,0,IF(AND(HC148&lt;&gt;0,HD148=0),SUM(INDEX($I60:$GR60,1,HC148):INDEX($I60:$GR60,1,$HF148)),SUM(INDEX($I60:$GR60,1,HC148):INDEX($I60:$GR60,1,HD148))))</f>
        <v>1117</v>
      </c>
      <c r="HM148" s="481">
        <f>IF(HD148=0,0,IF(AND(HD148&lt;&gt;0,HE148=0),SUM(INDEX($I60:$GR60,1,HD148):INDEX($I60:$GR60,1,$HF148)),SUM(INDEX($I60:$GR60,1,HD148):INDEX($I60:$GR60,1,HE148))))</f>
        <v>1173</v>
      </c>
      <c r="HN148" s="481">
        <f>IF(HE148=0,0,IF(AND(HE148&lt;&gt;0,GZ148=0),SUM(INDEX($I60:$GR60,1,HE148):INDEX($I60:$GR60,1,$HF148)),SUM(INDEX($I60:$GR60,1,HE148):INDEX($I60:$GR60,1,GZ148))))</f>
        <v>0</v>
      </c>
      <c r="HO148" s="186">
        <v>27</v>
      </c>
      <c r="HP148" s="381"/>
      <c r="HQ148" s="521" t="s">
        <v>166</v>
      </c>
      <c r="HR148" s="435">
        <f>IF(AND(GZ148=0,HA148=0),0,IF(AND(GZ148=0,HA148&lt;&gt;0),COUNTIF(INDEX($I$3:$GR$79,$GY148,GZ148+1):INDEX($I$3:$GR$79,$GY148,HA148),"STK")+COUNTIF(INDEX($I$3:$GR$79,$GY148,GZ148+1):INDEX($I$3:$GR$79,$GY148,HA148),"SB"),IF(AND(GZ148&lt;&gt;0,HA148=0),COUNTIF(INDEX($I$3:$GR$79,$GY148,GZ148):INDEX($I$3:$GR$79,$GY148,HF148),"STK")+COUNTIF(INDEX($I$3:$GR$79,$GY148,GZ148):INDEX($I$3:$GR$79,$GY148,HF148),"SB"),COUNTIF(INDEX($I$3:$GR$79,$GY148,GZ148):INDEX($I$3:$GR$79,$GY148,HA148),"STK")+COUNTIF(INDEX($I$3:$GR$79,$GY148,GZ148):INDEX($I$3:$GR$79,$GY148,HA148),"SB"))))</f>
        <v>0</v>
      </c>
      <c r="HS148" s="405">
        <f>IF(AND(HA148=0,HB148=0),0,IF(AND(HA148=0,HB148&lt;&gt;0),COUNTIF(INDEX($I$3:$GR$79,$GY148,HA148+1):INDEX($I$3:$GR$79,$GY148,HB148),"STK")+COUNTIF(INDEX($I$3:$GR$79,$GY148,HA148+1):INDEX($I$3:$GR$79,$GY148,HB148),"SB"),IF(AND(HA148&lt;&gt;0,HB148=0),COUNTIF(INDEX($I$3:$GR$79,$GY148,HA148):INDEX($I$3:$GR$79,$GY148,HF148),"STK")+COUNTIF(INDEX($I$3:$GR$79,$GY148,HA148):INDEX($I$3:$GR$79,$GY148,HF148),"SB"),COUNTIF(INDEX($I$3:$GR$79,$GY148,HA148):INDEX($I$3:$GR$79,$GY148,HB148),"STK")+COUNTIF(INDEX($I$3:$GR$79,$GY148,HA148):INDEX($I$3:$GR$79,$GY148,HB148),"SB"))))</f>
        <v>0</v>
      </c>
      <c r="HT148" s="406">
        <f>IF(AND(HB148=0,HC148=0),0,IF(AND(HB148=0,HC148&lt;&gt;0),COUNTIF(INDEX($I$3:$GR$79,$GY148,HB148+1):INDEX($I$3:$GR$79,$GY148,HC148),"STK")+COUNTIF(INDEX($I$3:$GR$79,$GY148,HB148+1):INDEX($I$3:$GR$79,$GY148,HC148),"SB"),IF(AND(HB148&lt;&gt;0,HC148=0),COUNTIF(INDEX($I$3:$GR$79,$GY148,HB148):INDEX($I$3:$GR$79,$GY148,HF148),"STK")+COUNTIF(INDEX($I$3:$GR$79,$GY148,HB148):INDEX($I$3:$GR$79,$GY148,HF148),"SB"),COUNTIF(INDEX($I$3:$GR$79,$GY148,HB148):INDEX($I$3:$GR$79,$GY148,HC148),"STK")+COUNTIF(INDEX($I$3:$GR$79,$GY148,HB148):INDEX($I$3:$GR$79,$GY148,HC148),"SB"))))</f>
        <v>6</v>
      </c>
      <c r="HU148" s="405">
        <f>IF(AND(HC148=0,HD148=0),0,IF(AND(HC148=0,HD148&lt;&gt;0),COUNTIF(INDEX($I$3:$GR$79,$GY148,HC148+1):INDEX($I$3:$GR$79,$GY148,HD148),"STK")+COUNTIF(INDEX($I$3:$GR$79,$GY148,HC148+1):INDEX($I$3:$GR$79,$GY148,HD148),"SB"),IF(AND(HC148&lt;&gt;0,HD148=0),COUNTIF(INDEX($I$3:$GR$79,$GY148,HC148):INDEX($I$3:$GR$79,$GY148,HF148),"STK")+COUNTIF(INDEX($I$3:$GR$79,$GY148,HC148):INDEX($I$3:$GR$79,$GY148,HF148),"SB"),COUNTIF(INDEX($I$3:$GR$79,$GY148,HC148):INDEX($I$3:$GR$79,$GY148,HD148),"STK")+COUNTIF(INDEX($I$3:$GR$79,$GY148,HC148):INDEX($I$3:$GR$79,$GY148,HD148),"SB"))))</f>
        <v>0</v>
      </c>
      <c r="HV148" s="701">
        <f>IF(AND(HD148=0,HE148=0),0,IF(AND(HD148=0,HE148&lt;&gt;0),COUNTIF(INDEX($I$3:$GR$79,$GY148,HD148+1):INDEX($I$3:$GR$79,$GY148,HE148),"STK")+COUNTIF(INDEX($I$3:$GR$79,$GY148,HD148+1):INDEX($I$3:$GR$79,$GY148,HE148),"SB"),IF(AND(HD148&lt;&gt;0,HE148=0),COUNTIF(INDEX($I$3:$GR$79,$GY148,HD148):INDEX($I$3:$GR$79,$GY148,HF148),"STK")+COUNTIF(INDEX($I$3:$GR$79,$GY148,HD148):INDEX($I$3:$GR$79,$GY148,HF148),"SB"),COUNTIF(INDEX($I$3:$GR$79,$GY148,HD148):INDEX($I$3:$GR$79,$GY148,HE148),"STK")+COUNTIF(INDEX($I$3:$GR$79,$GY148,HD148):INDEX($I$3:$GR$79,$GY148,HE148),"SB"))))</f>
        <v>0</v>
      </c>
      <c r="HW148" s="405">
        <f>IF(AND(HE148=0,GZ148=0),0,IF(AND(HE148=0,GZ148&lt;&gt;0),COUNTIF(INDEX($I$3:$GR$79,$GY148,HE148+1):INDEX($I$3:$GR$79,$GY148,GZ148),"STK")+COUNTIF(INDEX($I$3:$GR$79,$GY148,HE148+1):INDEX($I$3:$GR$79,$GY148,GZ148),"SB"),IF(AND(HE148&lt;&gt;0,GZ148=0),COUNTIF(INDEX($I$3:$GR$79,$GY148,HE148):INDEX($I$3:$GR$79,$GY148,HF148),"STK")+COUNTIF(INDEX($I$3:$GR$79,$GY148,HE148):INDEX($I$3:$GR$79,$GY148,HF148),"SB"),COUNTIF(INDEX($I$3:$GR$79,$GY148,HE148):INDEX($I$3:$GR$79,$GY148,GZ148),"STK")+COUNTIF(INDEX($I$3:$GR$79,$GY148,HE148):INDEX($I$3:$GR$79,$GY148,GZ148),"SB"))))</f>
        <v>0</v>
      </c>
      <c r="HX148" s="382">
        <f t="shared" si="270"/>
        <v>6</v>
      </c>
      <c r="HY148" s="186" t="s">
        <v>166</v>
      </c>
      <c r="HZ148" s="481">
        <f t="shared" si="66"/>
        <v>0</v>
      </c>
      <c r="IA148" s="481">
        <f t="shared" si="67"/>
        <v>0</v>
      </c>
      <c r="IB148" s="481">
        <f t="shared" si="68"/>
        <v>43</v>
      </c>
      <c r="IC148" s="481">
        <f t="shared" si="69"/>
        <v>50</v>
      </c>
      <c r="ID148" s="481">
        <f t="shared" si="70"/>
        <v>51</v>
      </c>
      <c r="IE148" s="481">
        <f t="shared" si="71"/>
        <v>0</v>
      </c>
    </row>
    <row r="149" spans="5:239" x14ac:dyDescent="0.2">
      <c r="E149" s="58"/>
      <c r="F149" s="480"/>
      <c r="G149" s="1040"/>
      <c r="H149" s="207" t="s">
        <v>153</v>
      </c>
      <c r="I149" s="229"/>
      <c r="J149" s="230"/>
      <c r="K149" s="231"/>
      <c r="N149" s="180">
        <v>946</v>
      </c>
      <c r="O149" s="140"/>
      <c r="P149" s="123">
        <v>200</v>
      </c>
      <c r="Q149" s="12"/>
      <c r="R149" s="129" t="str">
        <f t="shared" si="284"/>
        <v>V10</v>
      </c>
      <c r="S149" s="467" t="s">
        <v>406</v>
      </c>
      <c r="T149" s="417">
        <f t="shared" si="251"/>
        <v>1146</v>
      </c>
      <c r="U149" s="418">
        <v>1180</v>
      </c>
      <c r="V149" s="77">
        <f t="shared" si="252"/>
        <v>1146</v>
      </c>
      <c r="W149" s="77">
        <f t="shared" ref="W149" si="300">IF(LEFT(W47,1)="V",$S$101,IF(ISNUMBER(W47),V149-W47,V149))</f>
        <v>1117</v>
      </c>
      <c r="X149" s="77">
        <f t="shared" si="74"/>
        <v>1037</v>
      </c>
      <c r="Y149" s="77">
        <f t="shared" si="75"/>
        <v>919</v>
      </c>
      <c r="Z149" s="77">
        <f t="shared" si="76"/>
        <v>820</v>
      </c>
      <c r="AA149" s="77">
        <f t="shared" si="77"/>
        <v>707</v>
      </c>
      <c r="AB149" s="77">
        <f t="shared" si="78"/>
        <v>691</v>
      </c>
      <c r="AC149" s="77">
        <f t="shared" si="79"/>
        <v>661</v>
      </c>
      <c r="AD149" s="77">
        <f t="shared" si="80"/>
        <v>656</v>
      </c>
      <c r="AE149" s="77">
        <f t="shared" si="81"/>
        <v>655</v>
      </c>
      <c r="AF149" s="77">
        <f t="shared" si="82"/>
        <v>605</v>
      </c>
      <c r="AG149" s="77">
        <f t="shared" si="83"/>
        <v>555</v>
      </c>
      <c r="AH149" s="77">
        <f t="shared" si="84"/>
        <v>505</v>
      </c>
      <c r="AI149" s="77">
        <f t="shared" si="85"/>
        <v>455</v>
      </c>
      <c r="AJ149" s="77">
        <f t="shared" si="86"/>
        <v>454</v>
      </c>
      <c r="AK149" s="77">
        <f t="shared" si="87"/>
        <v>431</v>
      </c>
      <c r="AL149" s="77">
        <f t="shared" si="88"/>
        <v>408</v>
      </c>
      <c r="AM149" s="77">
        <f t="shared" si="89"/>
        <v>385</v>
      </c>
      <c r="AN149" s="77">
        <f t="shared" si="90"/>
        <v>362</v>
      </c>
      <c r="AO149" s="77">
        <f t="shared" si="91"/>
        <v>339</v>
      </c>
      <c r="AP149" s="77">
        <f t="shared" si="92"/>
        <v>316</v>
      </c>
      <c r="AQ149" s="77">
        <f t="shared" si="93"/>
        <v>293</v>
      </c>
      <c r="AR149" s="77">
        <f t="shared" si="94"/>
        <v>270</v>
      </c>
      <c r="AS149" s="77">
        <f t="shared" si="95"/>
        <v>247</v>
      </c>
      <c r="AT149" s="77">
        <f t="shared" si="96"/>
        <v>224</v>
      </c>
      <c r="AU149" s="77">
        <f t="shared" si="97"/>
        <v>201</v>
      </c>
      <c r="AV149" s="77">
        <f t="shared" si="98"/>
        <v>178</v>
      </c>
      <c r="AW149" s="77">
        <f t="shared" si="99"/>
        <v>155</v>
      </c>
      <c r="AX149" s="77">
        <f t="shared" si="100"/>
        <v>132</v>
      </c>
      <c r="AY149" s="77">
        <f t="shared" si="101"/>
        <v>109</v>
      </c>
      <c r="AZ149" s="77">
        <f t="shared" si="102"/>
        <v>86</v>
      </c>
      <c r="BA149" s="77">
        <f t="shared" si="103"/>
        <v>63</v>
      </c>
      <c r="BB149" s="77">
        <f t="shared" si="104"/>
        <v>40</v>
      </c>
      <c r="BC149" s="77">
        <f t="shared" si="105"/>
        <v>19</v>
      </c>
      <c r="BD149" s="77">
        <f t="shared" si="106"/>
        <v>1200</v>
      </c>
      <c r="BE149" s="77">
        <f t="shared" si="107"/>
        <v>1200</v>
      </c>
      <c r="BF149" s="77">
        <f t="shared" si="108"/>
        <v>1200</v>
      </c>
      <c r="BG149" s="77">
        <f t="shared" si="109"/>
        <v>1200</v>
      </c>
      <c r="BH149" s="77">
        <f t="shared" si="110"/>
        <v>1200</v>
      </c>
      <c r="BI149" s="77">
        <f t="shared" si="111"/>
        <v>1200</v>
      </c>
      <c r="BJ149" s="77">
        <f t="shared" si="112"/>
        <v>1177</v>
      </c>
      <c r="BK149" s="77">
        <f t="shared" si="113"/>
        <v>1154</v>
      </c>
      <c r="BL149" s="77">
        <f t="shared" si="114"/>
        <v>1131</v>
      </c>
      <c r="BM149" s="77">
        <f t="shared" si="115"/>
        <v>1108</v>
      </c>
      <c r="BN149" s="77">
        <f t="shared" si="116"/>
        <v>1085</v>
      </c>
      <c r="BO149" s="77">
        <f t="shared" si="117"/>
        <v>1062</v>
      </c>
      <c r="BP149" s="77">
        <f t="shared" si="118"/>
        <v>1039</v>
      </c>
      <c r="BQ149" s="77">
        <f t="shared" si="119"/>
        <v>1016</v>
      </c>
      <c r="BR149" s="77">
        <f t="shared" si="120"/>
        <v>993</v>
      </c>
      <c r="BS149" s="77">
        <f t="shared" si="121"/>
        <v>970</v>
      </c>
      <c r="BT149" s="77">
        <f t="shared" si="122"/>
        <v>947</v>
      </c>
      <c r="BU149" s="77">
        <f t="shared" si="123"/>
        <v>924</v>
      </c>
      <c r="BV149" s="77">
        <f t="shared" si="124"/>
        <v>901</v>
      </c>
      <c r="BW149" s="77">
        <f t="shared" si="125"/>
        <v>878</v>
      </c>
      <c r="BX149" s="77">
        <f t="shared" si="126"/>
        <v>855</v>
      </c>
      <c r="BY149" s="77">
        <f t="shared" si="127"/>
        <v>854</v>
      </c>
      <c r="BZ149" s="77">
        <f t="shared" si="128"/>
        <v>784</v>
      </c>
      <c r="CA149" s="77">
        <f t="shared" si="129"/>
        <v>714</v>
      </c>
      <c r="CB149" s="77">
        <f t="shared" si="130"/>
        <v>644</v>
      </c>
      <c r="CC149" s="77">
        <f t="shared" si="131"/>
        <v>584</v>
      </c>
      <c r="CD149" s="77">
        <f t="shared" si="132"/>
        <v>583</v>
      </c>
      <c r="CE149" s="77">
        <f t="shared" si="133"/>
        <v>560</v>
      </c>
      <c r="CF149" s="77">
        <f t="shared" si="134"/>
        <v>537</v>
      </c>
      <c r="CG149" s="77">
        <f t="shared" si="135"/>
        <v>514</v>
      </c>
      <c r="CH149" s="77">
        <f t="shared" si="136"/>
        <v>491</v>
      </c>
      <c r="CI149" s="77">
        <f t="shared" si="137"/>
        <v>468</v>
      </c>
      <c r="CJ149" s="77">
        <f t="shared" si="138"/>
        <v>445</v>
      </c>
      <c r="CK149" s="77">
        <f t="shared" si="139"/>
        <v>422</v>
      </c>
      <c r="CL149" s="77">
        <f t="shared" si="140"/>
        <v>399</v>
      </c>
      <c r="CM149" s="77">
        <f t="shared" si="141"/>
        <v>376</v>
      </c>
      <c r="CN149" s="77">
        <f t="shared" si="142"/>
        <v>353</v>
      </c>
      <c r="CO149" s="77">
        <f t="shared" si="143"/>
        <v>330</v>
      </c>
      <c r="CP149" s="77">
        <f t="shared" si="144"/>
        <v>307</v>
      </c>
      <c r="CQ149" s="77">
        <f t="shared" si="145"/>
        <v>284</v>
      </c>
      <c r="CR149" s="77">
        <f t="shared" si="146"/>
        <v>261</v>
      </c>
      <c r="CS149" s="77">
        <f t="shared" si="147"/>
        <v>238</v>
      </c>
      <c r="CT149" s="77">
        <f t="shared" si="148"/>
        <v>215</v>
      </c>
      <c r="CU149" s="77">
        <f t="shared" si="149"/>
        <v>192</v>
      </c>
      <c r="CV149" s="77">
        <f t="shared" si="150"/>
        <v>169</v>
      </c>
      <c r="CW149" s="77">
        <f t="shared" si="151"/>
        <v>146</v>
      </c>
      <c r="CX149" s="77">
        <f t="shared" si="152"/>
        <v>123</v>
      </c>
      <c r="CY149" s="77">
        <f t="shared" si="153"/>
        <v>100</v>
      </c>
      <c r="CZ149" s="77">
        <f t="shared" si="154"/>
        <v>77</v>
      </c>
      <c r="DA149" s="77">
        <f t="shared" si="155"/>
        <v>54</v>
      </c>
      <c r="DB149" s="77">
        <f t="shared" si="156"/>
        <v>31</v>
      </c>
      <c r="DC149" s="77">
        <f t="shared" si="157"/>
        <v>1200</v>
      </c>
      <c r="DD149" s="77">
        <f t="shared" si="158"/>
        <v>1200</v>
      </c>
      <c r="DE149" s="77">
        <f t="shared" si="159"/>
        <v>1200</v>
      </c>
      <c r="DF149" s="77">
        <f t="shared" si="160"/>
        <v>1200</v>
      </c>
      <c r="DG149" s="77">
        <f t="shared" si="161"/>
        <v>1200</v>
      </c>
      <c r="DH149" s="77">
        <f t="shared" si="162"/>
        <v>1200</v>
      </c>
      <c r="DI149" s="77">
        <f t="shared" si="163"/>
        <v>1200</v>
      </c>
      <c r="DJ149" s="77">
        <f t="shared" si="164"/>
        <v>1200</v>
      </c>
      <c r="DK149" s="77">
        <f t="shared" si="165"/>
        <v>1200</v>
      </c>
      <c r="DL149" s="77">
        <f t="shared" si="166"/>
        <v>1200</v>
      </c>
      <c r="DM149" s="77">
        <f t="shared" si="167"/>
        <v>1200</v>
      </c>
      <c r="DN149" s="77">
        <f t="shared" si="168"/>
        <v>1177</v>
      </c>
      <c r="DO149" s="77">
        <f t="shared" si="169"/>
        <v>1154</v>
      </c>
      <c r="DP149" s="77">
        <f t="shared" si="170"/>
        <v>1131</v>
      </c>
      <c r="DQ149" s="77">
        <f t="shared" si="171"/>
        <v>1108</v>
      </c>
      <c r="DR149" s="77">
        <f t="shared" si="172"/>
        <v>1085</v>
      </c>
      <c r="DS149" s="77">
        <f t="shared" si="173"/>
        <v>1062</v>
      </c>
      <c r="DT149" s="77">
        <f t="shared" si="174"/>
        <v>1039</v>
      </c>
      <c r="DU149" s="77">
        <f t="shared" si="175"/>
        <v>1038</v>
      </c>
      <c r="DV149" s="77">
        <f t="shared" si="176"/>
        <v>978</v>
      </c>
      <c r="DW149" s="77">
        <f t="shared" si="177"/>
        <v>918</v>
      </c>
      <c r="DX149" s="77">
        <f t="shared" si="178"/>
        <v>858</v>
      </c>
      <c r="DY149" s="77">
        <f t="shared" si="179"/>
        <v>798</v>
      </c>
      <c r="DZ149" s="77">
        <f t="shared" si="180"/>
        <v>797</v>
      </c>
      <c r="EA149" s="77">
        <f t="shared" si="181"/>
        <v>774</v>
      </c>
      <c r="EB149" s="77">
        <f t="shared" si="182"/>
        <v>751</v>
      </c>
      <c r="EC149" s="77">
        <f t="shared" si="183"/>
        <v>728</v>
      </c>
      <c r="ED149" s="77">
        <f t="shared" si="184"/>
        <v>705</v>
      </c>
      <c r="EE149" s="77">
        <f t="shared" si="185"/>
        <v>682</v>
      </c>
      <c r="EF149" s="77">
        <f t="shared" si="186"/>
        <v>659</v>
      </c>
      <c r="EG149" s="77">
        <f t="shared" si="187"/>
        <v>636</v>
      </c>
      <c r="EH149" s="77">
        <f t="shared" si="188"/>
        <v>613</v>
      </c>
      <c r="EI149" s="77">
        <f t="shared" si="189"/>
        <v>590</v>
      </c>
      <c r="EJ149" s="77">
        <f t="shared" si="190"/>
        <v>567</v>
      </c>
      <c r="EK149" s="77">
        <f t="shared" si="191"/>
        <v>544</v>
      </c>
      <c r="EL149" s="77">
        <f t="shared" si="192"/>
        <v>521</v>
      </c>
      <c r="EM149" s="77">
        <f t="shared" si="193"/>
        <v>498</v>
      </c>
      <c r="EN149" s="77">
        <f t="shared" si="194"/>
        <v>475</v>
      </c>
      <c r="EO149" s="77">
        <f t="shared" si="195"/>
        <v>452</v>
      </c>
      <c r="EP149" s="77">
        <f t="shared" si="196"/>
        <v>429</v>
      </c>
      <c r="EQ149" s="77">
        <f t="shared" si="197"/>
        <v>406</v>
      </c>
      <c r="ER149" s="77">
        <f t="shared" si="198"/>
        <v>383</v>
      </c>
      <c r="ES149" s="77">
        <f t="shared" si="199"/>
        <v>360</v>
      </c>
      <c r="ET149" s="77">
        <f t="shared" si="200"/>
        <v>337</v>
      </c>
      <c r="EU149" s="77">
        <f t="shared" si="201"/>
        <v>314</v>
      </c>
      <c r="EV149" s="77">
        <f t="shared" si="202"/>
        <v>291</v>
      </c>
      <c r="EW149" s="77">
        <f t="shared" si="203"/>
        <v>268</v>
      </c>
      <c r="EX149" s="77">
        <f t="shared" si="204"/>
        <v>245</v>
      </c>
      <c r="EY149" s="77">
        <f t="shared" si="205"/>
        <v>222</v>
      </c>
      <c r="EZ149" s="77">
        <f t="shared" si="206"/>
        <v>199</v>
      </c>
      <c r="FA149" s="77">
        <f t="shared" si="207"/>
        <v>176</v>
      </c>
      <c r="FB149" s="77">
        <f t="shared" si="208"/>
        <v>153</v>
      </c>
      <c r="FC149" s="77">
        <f t="shared" si="209"/>
        <v>130</v>
      </c>
      <c r="FD149" s="77">
        <f t="shared" si="210"/>
        <v>107</v>
      </c>
      <c r="FE149" s="77">
        <f t="shared" si="211"/>
        <v>84</v>
      </c>
      <c r="FF149" s="77">
        <f t="shared" si="212"/>
        <v>61</v>
      </c>
      <c r="FG149" s="77">
        <f t="shared" si="213"/>
        <v>38</v>
      </c>
      <c r="FH149" s="77">
        <f t="shared" si="214"/>
        <v>15</v>
      </c>
      <c r="FI149" s="77">
        <f t="shared" si="215"/>
        <v>1200</v>
      </c>
      <c r="FJ149" s="77">
        <f t="shared" si="216"/>
        <v>1200</v>
      </c>
      <c r="FK149" s="77">
        <f t="shared" si="217"/>
        <v>1200</v>
      </c>
      <c r="FL149" s="77">
        <f t="shared" si="218"/>
        <v>1200</v>
      </c>
      <c r="FM149" s="77">
        <f t="shared" si="219"/>
        <v>1200</v>
      </c>
      <c r="FN149" s="77">
        <f t="shared" si="220"/>
        <v>1200</v>
      </c>
      <c r="FO149" s="77">
        <f t="shared" si="221"/>
        <v>1177</v>
      </c>
      <c r="FP149" s="77">
        <f t="shared" si="222"/>
        <v>1154</v>
      </c>
      <c r="FQ149" s="77">
        <f t="shared" si="223"/>
        <v>1131</v>
      </c>
      <c r="FR149" s="77">
        <f t="shared" si="224"/>
        <v>1108</v>
      </c>
      <c r="FS149" s="77">
        <f t="shared" si="225"/>
        <v>1085</v>
      </c>
      <c r="FT149" s="77">
        <f t="shared" si="226"/>
        <v>1062</v>
      </c>
      <c r="FU149" s="77">
        <f t="shared" si="227"/>
        <v>1039</v>
      </c>
      <c r="FV149" s="77">
        <f t="shared" si="228"/>
        <v>1016</v>
      </c>
      <c r="FW149" s="77">
        <f t="shared" si="229"/>
        <v>993</v>
      </c>
      <c r="FX149" s="77">
        <f t="shared" si="230"/>
        <v>970</v>
      </c>
      <c r="FY149" s="77">
        <f t="shared" si="231"/>
        <v>947</v>
      </c>
      <c r="FZ149" s="77">
        <f t="shared" si="232"/>
        <v>924</v>
      </c>
      <c r="GA149" s="77">
        <f t="shared" si="233"/>
        <v>901</v>
      </c>
      <c r="GB149" s="77">
        <f t="shared" si="234"/>
        <v>878</v>
      </c>
      <c r="GC149" s="77">
        <f t="shared" si="235"/>
        <v>855</v>
      </c>
      <c r="GD149" s="77">
        <f t="shared" si="236"/>
        <v>832</v>
      </c>
      <c r="GE149" s="77">
        <f t="shared" si="237"/>
        <v>809</v>
      </c>
      <c r="GF149" s="77">
        <f t="shared" si="238"/>
        <v>786</v>
      </c>
      <c r="GG149" s="77">
        <f t="shared" si="239"/>
        <v>763</v>
      </c>
      <c r="GH149" s="77">
        <f t="shared" si="240"/>
        <v>740</v>
      </c>
      <c r="GI149" s="77">
        <f t="shared" si="241"/>
        <v>717</v>
      </c>
      <c r="GJ149" s="77">
        <f t="shared" si="242"/>
        <v>694</v>
      </c>
      <c r="GK149" s="77">
        <f t="shared" si="243"/>
        <v>671</v>
      </c>
      <c r="GL149" s="77">
        <f t="shared" si="244"/>
        <v>648</v>
      </c>
      <c r="GM149" s="77">
        <f t="shared" si="245"/>
        <v>625</v>
      </c>
      <c r="GN149" s="77">
        <f t="shared" si="246"/>
        <v>602</v>
      </c>
      <c r="GO149" s="77">
        <f t="shared" si="247"/>
        <v>602</v>
      </c>
      <c r="GP149" s="77">
        <f t="shared" si="248"/>
        <v>602</v>
      </c>
      <c r="GQ149" s="77">
        <f t="shared" si="249"/>
        <v>602</v>
      </c>
      <c r="GR149" s="77">
        <f t="shared" si="288"/>
        <v>602</v>
      </c>
      <c r="GS149" s="202"/>
      <c r="GY149" s="186">
        <v>59</v>
      </c>
      <c r="GZ149" s="481">
        <f>IF(COUNTIF($I61:$GR61,GZ$12)=0,0,HLOOKUP(GZ$12,$I61:$GR$87,$HO148,FALSE))</f>
        <v>0</v>
      </c>
      <c r="HA149" s="481">
        <f>IF(COUNTIF($I61:$GR61,HA$12)=0,0,HLOOKUP(HA$12,$I61:$GR$87,$HO148,FALSE))</f>
        <v>0</v>
      </c>
      <c r="HB149" s="481">
        <f>IF(COUNTIF($I61:$GR61,HB$12)=0,0,HLOOKUP(HB$12,$I61:$GR$87,$HO148,FALSE))</f>
        <v>15</v>
      </c>
      <c r="HC149" s="481">
        <f>IF(COUNTIF($I61:$GR61,HC$12)=0,0,HLOOKUP(HC$12,$I61:$GR$87,$HO148,FALSE))</f>
        <v>71</v>
      </c>
      <c r="HD149" s="481">
        <f>IF(COUNTIF($I61:$GR61,HD$12)=0,0,HLOOKUP(HD$12,$I61:$GR$87,$HO148,FALSE))</f>
        <v>136</v>
      </c>
      <c r="HE149" s="481">
        <f>IF(COUNTIF($I61:$GR61,HE$12)=0,0,HLOOKUP(HE$12,$I61:$GR$87,$HO148,FALSE))</f>
        <v>0</v>
      </c>
      <c r="HF149" s="481">
        <f>IF(COUNTIF($I61:$GR61,"X")=0,0,HLOOKUP("X",$I61:$GR$87,$HO148,FALSE))</f>
        <v>189</v>
      </c>
      <c r="HG149" s="381"/>
      <c r="HH149" s="186" t="s">
        <v>167</v>
      </c>
      <c r="HI149" s="481">
        <f>IF(GZ149=0,0,IF(AND(GZ149&lt;&gt;0,HA149=0),SUM(INDEX($I61:$GR61,1,GZ149):INDEX($I61:$GR61,1,$HF149)),SUM(INDEX($I61:$GR61,1,GZ149):INDEX($I61:$GR61,1,HA149))))</f>
        <v>0</v>
      </c>
      <c r="HJ149" s="481">
        <f>IF(HA149=0,0,IF(AND(HA149&lt;&gt;0,HB149=0),SUM(INDEX($I61:$GR61,1,HA149):INDEX($I61:$GR61,1,$HF149)),SUM(INDEX($I61:$GR61,1,HA149):INDEX($I61:$GR61,1,HB149))))</f>
        <v>0</v>
      </c>
      <c r="HK149" s="481">
        <f>IF(HB149=0,0,IF(AND(HB149&lt;&gt;0,HC149=0),SUM(INDEX($I61:$GR61,1,HB149):INDEX($I61:$GR61,1,$HF149)),SUM(INDEX($I61:$GR61,1,HB149):INDEX($I61:$GR61,1,HC149))))</f>
        <v>1077</v>
      </c>
      <c r="HL149" s="481">
        <f>IF(HC149=0,0,IF(AND(HC149&lt;&gt;0,HD149=0),SUM(INDEX($I61:$GR61,1,HC149):INDEX($I61:$GR61,1,$HF149)),SUM(INDEX($I61:$GR61,1,HC149):INDEX($I61:$GR61,1,HD149))))</f>
        <v>995</v>
      </c>
      <c r="HM149" s="481">
        <f>IF(HD149=0,0,IF(AND(HD149&lt;&gt;0,HE149=0),SUM(INDEX($I61:$GR61,1,HD149):INDEX($I61:$GR61,1,$HF149)),SUM(INDEX($I61:$GR61,1,HD149):INDEX($I61:$GR61,1,HE149))))</f>
        <v>1104</v>
      </c>
      <c r="HN149" s="481">
        <f>IF(HE149=0,0,IF(AND(HE149&lt;&gt;0,GZ149=0),SUM(INDEX($I61:$GR61,1,HE149):INDEX($I61:$GR61,1,$HF149)),SUM(INDEX($I61:$GR61,1,HE149):INDEX($I61:$GR61,1,GZ149))))</f>
        <v>0</v>
      </c>
      <c r="HO149" s="186">
        <v>26</v>
      </c>
      <c r="HP149" s="381"/>
      <c r="HQ149" s="521" t="s">
        <v>167</v>
      </c>
      <c r="HR149" s="435">
        <f>IF(AND(GZ149=0,HA149=0),0,IF(AND(GZ149=0,HA149&lt;&gt;0),COUNTIF(INDEX($I$3:$GR$79,$GY149,GZ149+1):INDEX($I$3:$GR$79,$GY149,HA149),"STK")+COUNTIF(INDEX($I$3:$GR$79,$GY149,GZ149+1):INDEX($I$3:$GR$79,$GY149,HA149),"SB"),IF(AND(GZ149&lt;&gt;0,HA149=0),COUNTIF(INDEX($I$3:$GR$79,$GY149,GZ149):INDEX($I$3:$GR$79,$GY149,HF149),"STK")+COUNTIF(INDEX($I$3:$GR$79,$GY149,GZ149):INDEX($I$3:$GR$79,$GY149,HF149),"SB"),COUNTIF(INDEX($I$3:$GR$79,$GY149,GZ149):INDEX($I$3:$GR$79,$GY149,HA149),"STK")+COUNTIF(INDEX($I$3:$GR$79,$GY149,GZ149):INDEX($I$3:$GR$79,$GY149,HA149),"SB"))))</f>
        <v>0</v>
      </c>
      <c r="HS149" s="405">
        <f>IF(AND(HA149=0,HB149=0),0,IF(AND(HA149=0,HB149&lt;&gt;0),COUNTIF(INDEX($I$3:$GR$79,$GY149,HA149+1):INDEX($I$3:$GR$79,$GY149,HB149),"STK")+COUNTIF(INDEX($I$3:$GR$79,$GY149,HA149+1):INDEX($I$3:$GR$79,$GY149,HB149),"SB"),IF(AND(HA149&lt;&gt;0,HB149=0),COUNTIF(INDEX($I$3:$GR$79,$GY149,HA149):INDEX($I$3:$GR$79,$GY149,HF149),"STK")+COUNTIF(INDEX($I$3:$GR$79,$GY149,HA149):INDEX($I$3:$GR$79,$GY149,HF149),"SB"),COUNTIF(INDEX($I$3:$GR$79,$GY149,HA149):INDEX($I$3:$GR$79,$GY149,HB149),"STK")+COUNTIF(INDEX($I$3:$GR$79,$GY149,HA149):INDEX($I$3:$GR$79,$GY149,HB149),"SB"))))</f>
        <v>0</v>
      </c>
      <c r="HT149" s="406">
        <f>IF(AND(HB149=0,HC149=0),0,IF(AND(HB149=0,HC149&lt;&gt;0),COUNTIF(INDEX($I$3:$GR$79,$GY149,HB149+1):INDEX($I$3:$GR$79,$GY149,HC149),"STK")+COUNTIF(INDEX($I$3:$GR$79,$GY149,HB149+1):INDEX($I$3:$GR$79,$GY149,HC149),"SB"),IF(AND(HB149&lt;&gt;0,HC149=0),COUNTIF(INDEX($I$3:$GR$79,$GY149,HB149):INDEX($I$3:$GR$79,$GY149,HF149),"STK")+COUNTIF(INDEX($I$3:$GR$79,$GY149,HB149):INDEX($I$3:$GR$79,$GY149,HF149),"SB"),COUNTIF(INDEX($I$3:$GR$79,$GY149,HB149):INDEX($I$3:$GR$79,$GY149,HC149),"STK")+COUNTIF(INDEX($I$3:$GR$79,$GY149,HB149):INDEX($I$3:$GR$79,$GY149,HC149),"SB"))))</f>
        <v>0</v>
      </c>
      <c r="HU149" s="405">
        <f>IF(AND(HC149=0,HD149=0),0,IF(AND(HC149=0,HD149&lt;&gt;0),COUNTIF(INDEX($I$3:$GR$79,$GY149,HC149+1):INDEX($I$3:$GR$79,$GY149,HD149),"STK")+COUNTIF(INDEX($I$3:$GR$79,$GY149,HC149+1):INDEX($I$3:$GR$79,$GY149,HD149),"SB"),IF(AND(HC149&lt;&gt;0,HD149=0),COUNTIF(INDEX($I$3:$GR$79,$GY149,HC149):INDEX($I$3:$GR$79,$GY149,HF149),"STK")+COUNTIF(INDEX($I$3:$GR$79,$GY149,HC149):INDEX($I$3:$GR$79,$GY149,HF149),"SB"),COUNTIF(INDEX($I$3:$GR$79,$GY149,HC149):INDEX($I$3:$GR$79,$GY149,HD149),"STK")+COUNTIF(INDEX($I$3:$GR$79,$GY149,HC149):INDEX($I$3:$GR$79,$GY149,HD149),"SB"))))</f>
        <v>0</v>
      </c>
      <c r="HV149" s="701">
        <f>IF(AND(HD149=0,HE149=0),0,IF(AND(HD149=0,HE149&lt;&gt;0),COUNTIF(INDEX($I$3:$GR$79,$GY149,HD149+1):INDEX($I$3:$GR$79,$GY149,HE149),"STK")+COUNTIF(INDEX($I$3:$GR$79,$GY149,HD149+1):INDEX($I$3:$GR$79,$GY149,HE149),"SB"),IF(AND(HD149&lt;&gt;0,HE149=0),COUNTIF(INDEX($I$3:$GR$79,$GY149,HD149):INDEX($I$3:$GR$79,$GY149,HF149),"STK")+COUNTIF(INDEX($I$3:$GR$79,$GY149,HD149):INDEX($I$3:$GR$79,$GY149,HF149),"SB"),COUNTIF(INDEX($I$3:$GR$79,$GY149,HD149):INDEX($I$3:$GR$79,$GY149,HE149),"STK")+COUNTIF(INDEX($I$3:$GR$79,$GY149,HD149):INDEX($I$3:$GR$79,$GY149,HE149),"SB"))))</f>
        <v>0</v>
      </c>
      <c r="HW149" s="405">
        <f>IF(AND(HE149=0,GZ149=0),0,IF(AND(HE149=0,GZ149&lt;&gt;0),COUNTIF(INDEX($I$3:$GR$79,$GY149,HE149+1):INDEX($I$3:$GR$79,$GY149,GZ149),"STK")+COUNTIF(INDEX($I$3:$GR$79,$GY149,HE149+1):INDEX($I$3:$GR$79,$GY149,GZ149),"SB"),IF(AND(HE149&lt;&gt;0,GZ149=0),COUNTIF(INDEX($I$3:$GR$79,$GY149,HE149):INDEX($I$3:$GR$79,$GY149,HF149),"STK")+COUNTIF(INDEX($I$3:$GR$79,$GY149,HE149):INDEX($I$3:$GR$79,$GY149,HF149),"SB"),COUNTIF(INDEX($I$3:$GR$79,$GY149,HE149):INDEX($I$3:$GR$79,$GY149,GZ149),"STK")+COUNTIF(INDEX($I$3:$GR$79,$GY149,HE149):INDEX($I$3:$GR$79,$GY149,GZ149),"SB"))))</f>
        <v>0</v>
      </c>
      <c r="HX149" s="382">
        <f t="shared" si="270"/>
        <v>0</v>
      </c>
      <c r="HY149" s="186" t="s">
        <v>167</v>
      </c>
      <c r="HZ149" s="481">
        <f t="shared" si="66"/>
        <v>0</v>
      </c>
      <c r="IA149" s="481">
        <f t="shared" si="67"/>
        <v>0</v>
      </c>
      <c r="IB149" s="481">
        <f t="shared" si="68"/>
        <v>51</v>
      </c>
      <c r="IC149" s="481">
        <f t="shared" si="69"/>
        <v>60</v>
      </c>
      <c r="ID149" s="481">
        <f t="shared" si="70"/>
        <v>48</v>
      </c>
      <c r="IE149" s="481">
        <f t="shared" si="71"/>
        <v>0</v>
      </c>
    </row>
    <row r="150" spans="5:239" x14ac:dyDescent="0.2">
      <c r="E150" s="58"/>
      <c r="F150" s="480"/>
      <c r="G150" s="1040"/>
      <c r="H150" s="206" t="s">
        <v>154</v>
      </c>
      <c r="I150" s="229"/>
      <c r="J150" s="230"/>
      <c r="K150" s="231"/>
      <c r="N150" s="180">
        <v>0</v>
      </c>
      <c r="O150" s="140"/>
      <c r="P150" s="123"/>
      <c r="Q150" s="12"/>
      <c r="R150" s="129">
        <f t="shared" si="284"/>
        <v>0</v>
      </c>
      <c r="S150" s="469">
        <v>651</v>
      </c>
      <c r="T150" s="417">
        <v>0</v>
      </c>
      <c r="U150" s="418">
        <v>0</v>
      </c>
      <c r="V150" s="77" t="s">
        <v>31</v>
      </c>
      <c r="W150" s="77" t="str">
        <f t="shared" ref="W150" si="301">IF(LEFT(W48,1)="V",$S$101,IF(ISNUMBER(W48),V150-W48,V150))</f>
        <v>x</v>
      </c>
      <c r="X150" s="77" t="str">
        <f t="shared" si="74"/>
        <v>x</v>
      </c>
      <c r="Y150" s="77" t="str">
        <f t="shared" si="75"/>
        <v>x</v>
      </c>
      <c r="Z150" s="77" t="str">
        <f t="shared" si="76"/>
        <v>x</v>
      </c>
      <c r="AA150" s="77" t="str">
        <f t="shared" si="77"/>
        <v>x</v>
      </c>
      <c r="AB150" s="77" t="str">
        <f t="shared" si="78"/>
        <v>x</v>
      </c>
      <c r="AC150" s="77" t="str">
        <f t="shared" si="79"/>
        <v>x</v>
      </c>
      <c r="AD150" s="77" t="str">
        <f t="shared" si="80"/>
        <v>x</v>
      </c>
      <c r="AE150" s="77" t="str">
        <f t="shared" si="81"/>
        <v>x</v>
      </c>
      <c r="AF150" s="77" t="str">
        <f t="shared" si="82"/>
        <v>x</v>
      </c>
      <c r="AG150" s="77" t="str">
        <f t="shared" si="83"/>
        <v>x</v>
      </c>
      <c r="AH150" s="77" t="str">
        <f t="shared" si="84"/>
        <v>x</v>
      </c>
      <c r="AI150" s="77" t="str">
        <f t="shared" si="85"/>
        <v>x</v>
      </c>
      <c r="AJ150" s="77" t="str">
        <f t="shared" si="86"/>
        <v>x</v>
      </c>
      <c r="AK150" s="77" t="str">
        <f t="shared" si="87"/>
        <v>x</v>
      </c>
      <c r="AL150" s="77" t="str">
        <f t="shared" si="88"/>
        <v>x</v>
      </c>
      <c r="AM150" s="77" t="str">
        <f t="shared" si="89"/>
        <v>x</v>
      </c>
      <c r="AN150" s="77" t="str">
        <f t="shared" si="90"/>
        <v>x</v>
      </c>
      <c r="AO150" s="77" t="str">
        <f t="shared" si="91"/>
        <v>x</v>
      </c>
      <c r="AP150" s="77" t="str">
        <f t="shared" si="92"/>
        <v>x</v>
      </c>
      <c r="AQ150" s="77" t="str">
        <f t="shared" si="93"/>
        <v>x</v>
      </c>
      <c r="AR150" s="77" t="str">
        <f t="shared" si="94"/>
        <v>x</v>
      </c>
      <c r="AS150" s="77" t="str">
        <f t="shared" si="95"/>
        <v>x</v>
      </c>
      <c r="AT150" s="77" t="str">
        <f t="shared" si="96"/>
        <v>x</v>
      </c>
      <c r="AU150" s="77" t="str">
        <f t="shared" si="97"/>
        <v>x</v>
      </c>
      <c r="AV150" s="77" t="str">
        <f t="shared" si="98"/>
        <v>x</v>
      </c>
      <c r="AW150" s="77" t="str">
        <f t="shared" si="99"/>
        <v>x</v>
      </c>
      <c r="AX150" s="77" t="str">
        <f t="shared" si="100"/>
        <v>x</v>
      </c>
      <c r="AY150" s="77" t="str">
        <f t="shared" si="101"/>
        <v>x</v>
      </c>
      <c r="AZ150" s="77" t="str">
        <f t="shared" si="102"/>
        <v>x</v>
      </c>
      <c r="BA150" s="77" t="str">
        <f t="shared" si="103"/>
        <v>x</v>
      </c>
      <c r="BB150" s="77" t="str">
        <f t="shared" si="104"/>
        <v>x</v>
      </c>
      <c r="BC150" s="77" t="str">
        <f t="shared" si="105"/>
        <v>x</v>
      </c>
      <c r="BD150" s="77" t="str">
        <f t="shared" si="106"/>
        <v>x</v>
      </c>
      <c r="BE150" s="77" t="str">
        <f t="shared" si="107"/>
        <v>x</v>
      </c>
      <c r="BF150" s="77" t="str">
        <f t="shared" si="108"/>
        <v>x</v>
      </c>
      <c r="BG150" s="77" t="str">
        <f t="shared" si="109"/>
        <v>x</v>
      </c>
      <c r="BH150" s="77" t="str">
        <f t="shared" si="110"/>
        <v>x</v>
      </c>
      <c r="BI150" s="77" t="str">
        <f t="shared" si="111"/>
        <v>x</v>
      </c>
      <c r="BJ150" s="77" t="str">
        <f t="shared" si="112"/>
        <v>x</v>
      </c>
      <c r="BK150" s="77" t="str">
        <f t="shared" si="113"/>
        <v>x</v>
      </c>
      <c r="BL150" s="77" t="str">
        <f t="shared" si="114"/>
        <v>x</v>
      </c>
      <c r="BM150" s="77" t="str">
        <f t="shared" si="115"/>
        <v>x</v>
      </c>
      <c r="BN150" s="77" t="str">
        <f t="shared" si="116"/>
        <v>x</v>
      </c>
      <c r="BO150" s="77" t="str">
        <f t="shared" si="117"/>
        <v>x</v>
      </c>
      <c r="BP150" s="77" t="str">
        <f t="shared" si="118"/>
        <v>x</v>
      </c>
      <c r="BQ150" s="77" t="str">
        <f t="shared" si="119"/>
        <v>x</v>
      </c>
      <c r="BR150" s="77" t="str">
        <f t="shared" si="120"/>
        <v>x</v>
      </c>
      <c r="BS150" s="77" t="str">
        <f t="shared" si="121"/>
        <v>x</v>
      </c>
      <c r="BT150" s="77" t="str">
        <f t="shared" si="122"/>
        <v>x</v>
      </c>
      <c r="BU150" s="77" t="str">
        <f t="shared" si="123"/>
        <v>x</v>
      </c>
      <c r="BV150" s="77" t="str">
        <f t="shared" si="124"/>
        <v>x</v>
      </c>
      <c r="BW150" s="77" t="str">
        <f t="shared" si="125"/>
        <v>x</v>
      </c>
      <c r="BX150" s="77" t="str">
        <f t="shared" si="126"/>
        <v>x</v>
      </c>
      <c r="BY150" s="77" t="str">
        <f t="shared" si="127"/>
        <v>x</v>
      </c>
      <c r="BZ150" s="77" t="str">
        <f t="shared" si="128"/>
        <v>x</v>
      </c>
      <c r="CA150" s="77" t="str">
        <f t="shared" si="129"/>
        <v>x</v>
      </c>
      <c r="CB150" s="77" t="str">
        <f t="shared" si="130"/>
        <v>x</v>
      </c>
      <c r="CC150" s="77" t="str">
        <f t="shared" si="131"/>
        <v>x</v>
      </c>
      <c r="CD150" s="77" t="str">
        <f t="shared" si="132"/>
        <v>x</v>
      </c>
      <c r="CE150" s="77" t="str">
        <f t="shared" si="133"/>
        <v>x</v>
      </c>
      <c r="CF150" s="77" t="str">
        <f t="shared" si="134"/>
        <v>x</v>
      </c>
      <c r="CG150" s="77" t="str">
        <f t="shared" si="135"/>
        <v>x</v>
      </c>
      <c r="CH150" s="77" t="str">
        <f t="shared" si="136"/>
        <v>x</v>
      </c>
      <c r="CI150" s="77" t="str">
        <f t="shared" si="137"/>
        <v>x</v>
      </c>
      <c r="CJ150" s="77" t="str">
        <f t="shared" si="138"/>
        <v>x</v>
      </c>
      <c r="CK150" s="77" t="str">
        <f t="shared" si="139"/>
        <v>x</v>
      </c>
      <c r="CL150" s="77" t="str">
        <f t="shared" si="140"/>
        <v>x</v>
      </c>
      <c r="CM150" s="77" t="str">
        <f t="shared" si="141"/>
        <v>x</v>
      </c>
      <c r="CN150" s="77" t="str">
        <f t="shared" si="142"/>
        <v>x</v>
      </c>
      <c r="CO150" s="77" t="str">
        <f t="shared" si="143"/>
        <v>x</v>
      </c>
      <c r="CP150" s="77" t="str">
        <f t="shared" si="144"/>
        <v>x</v>
      </c>
      <c r="CQ150" s="77" t="str">
        <f t="shared" si="145"/>
        <v>x</v>
      </c>
      <c r="CR150" s="77" t="str">
        <f t="shared" si="146"/>
        <v>x</v>
      </c>
      <c r="CS150" s="77" t="str">
        <f t="shared" si="147"/>
        <v>x</v>
      </c>
      <c r="CT150" s="77" t="str">
        <f t="shared" si="148"/>
        <v>x</v>
      </c>
      <c r="CU150" s="77" t="str">
        <f t="shared" si="149"/>
        <v>x</v>
      </c>
      <c r="CV150" s="77" t="str">
        <f t="shared" si="150"/>
        <v>x</v>
      </c>
      <c r="CW150" s="77" t="str">
        <f t="shared" si="151"/>
        <v>x</v>
      </c>
      <c r="CX150" s="77" t="str">
        <f t="shared" si="152"/>
        <v>x</v>
      </c>
      <c r="CY150" s="77" t="str">
        <f t="shared" si="153"/>
        <v>x</v>
      </c>
      <c r="CZ150" s="77" t="str">
        <f t="shared" si="154"/>
        <v>x</v>
      </c>
      <c r="DA150" s="77" t="str">
        <f t="shared" si="155"/>
        <v>x</v>
      </c>
      <c r="DB150" s="77" t="str">
        <f t="shared" si="156"/>
        <v>x</v>
      </c>
      <c r="DC150" s="77" t="str">
        <f t="shared" si="157"/>
        <v>x</v>
      </c>
      <c r="DD150" s="77" t="str">
        <f t="shared" si="158"/>
        <v>x</v>
      </c>
      <c r="DE150" s="77" t="str">
        <f t="shared" si="159"/>
        <v>x</v>
      </c>
      <c r="DF150" s="77" t="str">
        <f t="shared" si="160"/>
        <v>x</v>
      </c>
      <c r="DG150" s="77" t="str">
        <f t="shared" si="161"/>
        <v>x</v>
      </c>
      <c r="DH150" s="77" t="str">
        <f t="shared" si="162"/>
        <v>x</v>
      </c>
      <c r="DI150" s="77" t="str">
        <f t="shared" si="163"/>
        <v>x</v>
      </c>
      <c r="DJ150" s="77" t="str">
        <f t="shared" si="164"/>
        <v>x</v>
      </c>
      <c r="DK150" s="77" t="str">
        <f t="shared" si="165"/>
        <v>x</v>
      </c>
      <c r="DL150" s="77" t="str">
        <f t="shared" si="166"/>
        <v>x</v>
      </c>
      <c r="DM150" s="77" t="str">
        <f t="shared" si="167"/>
        <v>x</v>
      </c>
      <c r="DN150" s="77" t="str">
        <f t="shared" si="168"/>
        <v>x</v>
      </c>
      <c r="DO150" s="77" t="str">
        <f t="shared" si="169"/>
        <v>x</v>
      </c>
      <c r="DP150" s="77" t="str">
        <f t="shared" si="170"/>
        <v>x</v>
      </c>
      <c r="DQ150" s="77" t="str">
        <f t="shared" si="171"/>
        <v>x</v>
      </c>
      <c r="DR150" s="77" t="str">
        <f t="shared" si="172"/>
        <v>x</v>
      </c>
      <c r="DS150" s="77" t="str">
        <f t="shared" si="173"/>
        <v>x</v>
      </c>
      <c r="DT150" s="77" t="str">
        <f t="shared" si="174"/>
        <v>x</v>
      </c>
      <c r="DU150" s="77" t="str">
        <f t="shared" si="175"/>
        <v>x</v>
      </c>
      <c r="DV150" s="77" t="str">
        <f t="shared" si="176"/>
        <v>x</v>
      </c>
      <c r="DW150" s="77" t="str">
        <f t="shared" si="177"/>
        <v>x</v>
      </c>
      <c r="DX150" s="77" t="str">
        <f t="shared" si="178"/>
        <v>x</v>
      </c>
      <c r="DY150" s="77" t="str">
        <f t="shared" si="179"/>
        <v>x</v>
      </c>
      <c r="DZ150" s="77" t="str">
        <f t="shared" si="180"/>
        <v>x</v>
      </c>
      <c r="EA150" s="77" t="str">
        <f t="shared" si="181"/>
        <v>x</v>
      </c>
      <c r="EB150" s="77" t="str">
        <f t="shared" si="182"/>
        <v>x</v>
      </c>
      <c r="EC150" s="77" t="str">
        <f t="shared" si="183"/>
        <v>x</v>
      </c>
      <c r="ED150" s="77" t="str">
        <f t="shared" si="184"/>
        <v>x</v>
      </c>
      <c r="EE150" s="77" t="str">
        <f t="shared" si="185"/>
        <v>x</v>
      </c>
      <c r="EF150" s="77" t="str">
        <f t="shared" si="186"/>
        <v>x</v>
      </c>
      <c r="EG150" s="77" t="str">
        <f t="shared" si="187"/>
        <v>x</v>
      </c>
      <c r="EH150" s="77" t="str">
        <f t="shared" si="188"/>
        <v>x</v>
      </c>
      <c r="EI150" s="77" t="str">
        <f t="shared" si="189"/>
        <v>x</v>
      </c>
      <c r="EJ150" s="77" t="str">
        <f t="shared" si="190"/>
        <v>x</v>
      </c>
      <c r="EK150" s="77" t="str">
        <f t="shared" si="191"/>
        <v>x</v>
      </c>
      <c r="EL150" s="77" t="str">
        <f t="shared" si="192"/>
        <v>x</v>
      </c>
      <c r="EM150" s="77" t="str">
        <f t="shared" si="193"/>
        <v>x</v>
      </c>
      <c r="EN150" s="77" t="str">
        <f t="shared" si="194"/>
        <v>x</v>
      </c>
      <c r="EO150" s="77" t="str">
        <f t="shared" si="195"/>
        <v>x</v>
      </c>
      <c r="EP150" s="77" t="str">
        <f t="shared" si="196"/>
        <v>x</v>
      </c>
      <c r="EQ150" s="77" t="str">
        <f t="shared" si="197"/>
        <v>x</v>
      </c>
      <c r="ER150" s="77" t="str">
        <f t="shared" si="198"/>
        <v>x</v>
      </c>
      <c r="ES150" s="77" t="str">
        <f t="shared" si="199"/>
        <v>x</v>
      </c>
      <c r="ET150" s="77" t="str">
        <f t="shared" si="200"/>
        <v>x</v>
      </c>
      <c r="EU150" s="77" t="str">
        <f t="shared" si="201"/>
        <v>x</v>
      </c>
      <c r="EV150" s="77" t="str">
        <f t="shared" si="202"/>
        <v>x</v>
      </c>
      <c r="EW150" s="77" t="str">
        <f t="shared" si="203"/>
        <v>x</v>
      </c>
      <c r="EX150" s="77" t="str">
        <f t="shared" si="204"/>
        <v>x</v>
      </c>
      <c r="EY150" s="77" t="str">
        <f t="shared" si="205"/>
        <v>x</v>
      </c>
      <c r="EZ150" s="77" t="str">
        <f t="shared" si="206"/>
        <v>x</v>
      </c>
      <c r="FA150" s="77" t="str">
        <f t="shared" si="207"/>
        <v>x</v>
      </c>
      <c r="FB150" s="77" t="str">
        <f t="shared" si="208"/>
        <v>x</v>
      </c>
      <c r="FC150" s="77" t="str">
        <f t="shared" si="209"/>
        <v>x</v>
      </c>
      <c r="FD150" s="77" t="str">
        <f t="shared" si="210"/>
        <v>x</v>
      </c>
      <c r="FE150" s="77" t="str">
        <f t="shared" si="211"/>
        <v>x</v>
      </c>
      <c r="FF150" s="77" t="str">
        <f t="shared" si="212"/>
        <v>x</v>
      </c>
      <c r="FG150" s="77" t="str">
        <f t="shared" si="213"/>
        <v>x</v>
      </c>
      <c r="FH150" s="77" t="str">
        <f t="shared" si="214"/>
        <v>x</v>
      </c>
      <c r="FI150" s="77" t="str">
        <f t="shared" si="215"/>
        <v>x</v>
      </c>
      <c r="FJ150" s="77" t="str">
        <f t="shared" si="216"/>
        <v>x</v>
      </c>
      <c r="FK150" s="77" t="str">
        <f t="shared" si="217"/>
        <v>x</v>
      </c>
      <c r="FL150" s="77" t="str">
        <f t="shared" si="218"/>
        <v>x</v>
      </c>
      <c r="FM150" s="77" t="str">
        <f t="shared" si="219"/>
        <v>x</v>
      </c>
      <c r="FN150" s="77" t="str">
        <f t="shared" si="220"/>
        <v>x</v>
      </c>
      <c r="FO150" s="77" t="str">
        <f t="shared" si="221"/>
        <v>x</v>
      </c>
      <c r="FP150" s="77" t="str">
        <f t="shared" si="222"/>
        <v>x</v>
      </c>
      <c r="FQ150" s="77" t="str">
        <f t="shared" si="223"/>
        <v>x</v>
      </c>
      <c r="FR150" s="77" t="str">
        <f t="shared" si="224"/>
        <v>x</v>
      </c>
      <c r="FS150" s="77" t="str">
        <f t="shared" si="225"/>
        <v>x</v>
      </c>
      <c r="FT150" s="77" t="str">
        <f t="shared" si="226"/>
        <v>x</v>
      </c>
      <c r="FU150" s="77" t="str">
        <f t="shared" si="227"/>
        <v>x</v>
      </c>
      <c r="FV150" s="77" t="str">
        <f t="shared" si="228"/>
        <v>x</v>
      </c>
      <c r="FW150" s="77" t="str">
        <f t="shared" si="229"/>
        <v>x</v>
      </c>
      <c r="FX150" s="77" t="str">
        <f t="shared" si="230"/>
        <v>x</v>
      </c>
      <c r="FY150" s="77" t="str">
        <f t="shared" si="231"/>
        <v>x</v>
      </c>
      <c r="FZ150" s="77" t="str">
        <f t="shared" si="232"/>
        <v>x</v>
      </c>
      <c r="GA150" s="77" t="str">
        <f t="shared" si="233"/>
        <v>x</v>
      </c>
      <c r="GB150" s="77" t="str">
        <f t="shared" si="234"/>
        <v>x</v>
      </c>
      <c r="GC150" s="77" t="str">
        <f t="shared" si="235"/>
        <v>x</v>
      </c>
      <c r="GD150" s="77" t="str">
        <f t="shared" si="236"/>
        <v>x</v>
      </c>
      <c r="GE150" s="77" t="str">
        <f t="shared" si="237"/>
        <v>x</v>
      </c>
      <c r="GF150" s="77" t="str">
        <f t="shared" si="238"/>
        <v>x</v>
      </c>
      <c r="GG150" s="77" t="str">
        <f t="shared" si="239"/>
        <v>x</v>
      </c>
      <c r="GH150" s="77" t="str">
        <f t="shared" si="240"/>
        <v>x</v>
      </c>
      <c r="GI150" s="77" t="str">
        <f t="shared" si="241"/>
        <v>x</v>
      </c>
      <c r="GJ150" s="77" t="str">
        <f t="shared" si="242"/>
        <v>x</v>
      </c>
      <c r="GK150" s="77" t="str">
        <f t="shared" si="243"/>
        <v>x</v>
      </c>
      <c r="GL150" s="77" t="str">
        <f t="shared" si="244"/>
        <v>x</v>
      </c>
      <c r="GM150" s="77" t="str">
        <f t="shared" si="245"/>
        <v>x</v>
      </c>
      <c r="GN150" s="77" t="str">
        <f t="shared" si="246"/>
        <v>x</v>
      </c>
      <c r="GO150" s="77" t="str">
        <f t="shared" si="247"/>
        <v>x</v>
      </c>
      <c r="GP150" s="77" t="str">
        <f t="shared" si="248"/>
        <v>x</v>
      </c>
      <c r="GQ150" s="77" t="str">
        <f t="shared" si="249"/>
        <v>x</v>
      </c>
      <c r="GR150" s="77" t="str">
        <f t="shared" si="288"/>
        <v>x</v>
      </c>
      <c r="GS150" s="202"/>
      <c r="GY150" s="186">
        <v>60</v>
      </c>
      <c r="GZ150" s="481">
        <f>IF(COUNTIF($I62:$GR62,GZ$12)=0,0,HLOOKUP(GZ$12,$I62:$GR$87,$HO149,FALSE))</f>
        <v>0</v>
      </c>
      <c r="HA150" s="481">
        <f>IF(COUNTIF($I62:$GR62,HA$12)=0,0,HLOOKUP(HA$12,$I62:$GR$87,$HO149,FALSE))</f>
        <v>0</v>
      </c>
      <c r="HB150" s="481">
        <f>IF(COUNTIF($I62:$GR62,HB$12)=0,0,HLOOKUP(HB$12,$I62:$GR$87,$HO149,FALSE))</f>
        <v>45</v>
      </c>
      <c r="HC150" s="481">
        <f>IF(COUNTIF($I62:$GR62,HC$12)=0,0,HLOOKUP(HC$12,$I62:$GR$87,$HO149,FALSE))</f>
        <v>98</v>
      </c>
      <c r="HD150" s="481">
        <f>IF(COUNTIF($I62:$GR62,HD$12)=0,0,HLOOKUP(HD$12,$I62:$GR$87,$HO149,FALSE))</f>
        <v>151</v>
      </c>
      <c r="HE150" s="481">
        <f>IF(COUNTIF($I62:$GR62,HE$12)=0,0,HLOOKUP(HE$12,$I62:$GR$87,$HO149,FALSE))</f>
        <v>0</v>
      </c>
      <c r="HF150" s="481">
        <f>IF(COUNTIF($I62:$GR62,"X")=0,0,HLOOKUP("X",$I62:$GR$87,$HO149,FALSE))</f>
        <v>189</v>
      </c>
      <c r="HG150" s="381"/>
      <c r="HH150" s="186" t="s">
        <v>168</v>
      </c>
      <c r="HI150" s="481">
        <f>IF(GZ150=0,0,IF(AND(GZ150&lt;&gt;0,HA150=0),SUM(INDEX($I62:$GR62,1,GZ150):INDEX($I62:$GR62,1,$HF150)),SUM(INDEX($I62:$GR62,1,GZ150):INDEX($I62:$GR62,1,HA150))))</f>
        <v>0</v>
      </c>
      <c r="HJ150" s="481">
        <f>IF(HA150=0,0,IF(AND(HA150&lt;&gt;0,HB150=0),SUM(INDEX($I62:$GR62,1,HA150):INDEX($I62:$GR62,1,$HF150)),SUM(INDEX($I62:$GR62,1,HA150):INDEX($I62:$GR62,1,HB150))))</f>
        <v>0</v>
      </c>
      <c r="HK150" s="481">
        <f>IF(HB150=0,0,IF(AND(HB150&lt;&gt;0,HC150=0),SUM(INDEX($I62:$GR62,1,HB150):INDEX($I62:$GR62,1,$HF150)),SUM(INDEX($I62:$GR62,1,HB150):INDEX($I62:$GR62,1,HC150))))</f>
        <v>1162</v>
      </c>
      <c r="HL150" s="481">
        <f>IF(HC150=0,0,IF(AND(HC150&lt;&gt;0,HD150=0),SUM(INDEX($I62:$GR62,1,HC150):INDEX($I62:$GR62,1,$HF150)),SUM(INDEX($I62:$GR62,1,HC150):INDEX($I62:$GR62,1,HD150))))</f>
        <v>943</v>
      </c>
      <c r="HM150" s="481">
        <f>IF(HD150=0,0,IF(AND(HD150&lt;&gt;0,HE150=0),SUM(INDEX($I62:$GR62,1,HD150):INDEX($I62:$GR62,1,$HF150)),SUM(INDEX($I62:$GR62,1,HD150):INDEX($I62:$GR62,1,HE150))))</f>
        <v>759</v>
      </c>
      <c r="HN150" s="481">
        <f>IF(HE150=0,0,IF(AND(HE150&lt;&gt;0,GZ150=0),SUM(INDEX($I62:$GR62,1,HE150):INDEX($I62:$GR62,1,$HF150)),SUM(INDEX($I62:$GR62,1,HE150):INDEX($I62:$GR62,1,GZ150))))</f>
        <v>0</v>
      </c>
      <c r="HO150" s="186">
        <v>25</v>
      </c>
      <c r="HP150" s="381"/>
      <c r="HQ150" s="521" t="s">
        <v>168</v>
      </c>
      <c r="HR150" s="435">
        <f>IF(AND(GZ150=0,HA150=0),0,IF(AND(GZ150=0,HA150&lt;&gt;0),COUNTIF(INDEX($I$3:$GR$79,$GY150,GZ150+1):INDEX($I$3:$GR$79,$GY150,HA150),"STK")+COUNTIF(INDEX($I$3:$GR$79,$GY150,GZ150+1):INDEX($I$3:$GR$79,$GY150,HA150),"SB"),IF(AND(GZ150&lt;&gt;0,HA150=0),COUNTIF(INDEX($I$3:$GR$79,$GY150,GZ150):INDEX($I$3:$GR$79,$GY150,HF150),"STK")+COUNTIF(INDEX($I$3:$GR$79,$GY150,GZ150):INDEX($I$3:$GR$79,$GY150,HF150),"SB"),COUNTIF(INDEX($I$3:$GR$79,$GY150,GZ150):INDEX($I$3:$GR$79,$GY150,HA150),"STK")+COUNTIF(INDEX($I$3:$GR$79,$GY150,GZ150):INDEX($I$3:$GR$79,$GY150,HA150),"SB"))))</f>
        <v>0</v>
      </c>
      <c r="HS150" s="405">
        <f>IF(AND(HA150=0,HB150=0),0,IF(AND(HA150=0,HB150&lt;&gt;0),COUNTIF(INDEX($I$3:$GR$79,$GY150,HA150+1):INDEX($I$3:$GR$79,$GY150,HB150),"STK")+COUNTIF(INDEX($I$3:$GR$79,$GY150,HA150+1):INDEX($I$3:$GR$79,$GY150,HB150),"SB"),IF(AND(HA150&lt;&gt;0,HB150=0),COUNTIF(INDEX($I$3:$GR$79,$GY150,HA150):INDEX($I$3:$GR$79,$GY150,HF150),"STK")+COUNTIF(INDEX($I$3:$GR$79,$GY150,HA150):INDEX($I$3:$GR$79,$GY150,HF150),"SB"),COUNTIF(INDEX($I$3:$GR$79,$GY150,HA150):INDEX($I$3:$GR$79,$GY150,HB150),"STK")+COUNTIF(INDEX($I$3:$GR$79,$GY150,HA150):INDEX($I$3:$GR$79,$GY150,HB150),"SB"))))</f>
        <v>8</v>
      </c>
      <c r="HT150" s="406">
        <f>IF(AND(HB150=0,HC150=0),0,IF(AND(HB150=0,HC150&lt;&gt;0),COUNTIF(INDEX($I$3:$GR$79,$GY150,HB150+1):INDEX($I$3:$GR$79,$GY150,HC150),"STK")+COUNTIF(INDEX($I$3:$GR$79,$GY150,HB150+1):INDEX($I$3:$GR$79,$GY150,HC150),"SB"),IF(AND(HB150&lt;&gt;0,HC150=0),COUNTIF(INDEX($I$3:$GR$79,$GY150,HB150):INDEX($I$3:$GR$79,$GY150,HF150),"STK")+COUNTIF(INDEX($I$3:$GR$79,$GY150,HB150):INDEX($I$3:$GR$79,$GY150,HF150),"SB"),COUNTIF(INDEX($I$3:$GR$79,$GY150,HB150):INDEX($I$3:$GR$79,$GY150,HC150),"STK")+COUNTIF(INDEX($I$3:$GR$79,$GY150,HB150):INDEX($I$3:$GR$79,$GY150,HC150),"SB"))))</f>
        <v>0</v>
      </c>
      <c r="HU150" s="405">
        <f>IF(AND(HC150=0,HD150=0),0,IF(AND(HC150=0,HD150&lt;&gt;0),COUNTIF(INDEX($I$3:$GR$79,$GY150,HC150+1):INDEX($I$3:$GR$79,$GY150,HD150),"STK")+COUNTIF(INDEX($I$3:$GR$79,$GY150,HC150+1):INDEX($I$3:$GR$79,$GY150,HD150),"SB"),IF(AND(HC150&lt;&gt;0,HD150=0),COUNTIF(INDEX($I$3:$GR$79,$GY150,HC150):INDEX($I$3:$GR$79,$GY150,HF150),"STK")+COUNTIF(INDEX($I$3:$GR$79,$GY150,HC150):INDEX($I$3:$GR$79,$GY150,HF150),"SB"),COUNTIF(INDEX($I$3:$GR$79,$GY150,HC150):INDEX($I$3:$GR$79,$GY150,HD150),"STK")+COUNTIF(INDEX($I$3:$GR$79,$GY150,HC150):INDEX($I$3:$GR$79,$GY150,HD150),"SB"))))</f>
        <v>0</v>
      </c>
      <c r="HV150" s="701">
        <f>IF(AND(HD150=0,HE150=0),0,IF(AND(HD150=0,HE150&lt;&gt;0),COUNTIF(INDEX($I$3:$GR$79,$GY150,HD150+1):INDEX($I$3:$GR$79,$GY150,HE150),"STK")+COUNTIF(INDEX($I$3:$GR$79,$GY150,HD150+1):INDEX($I$3:$GR$79,$GY150,HE150),"SB"),IF(AND(HD150&lt;&gt;0,HE150=0),COUNTIF(INDEX($I$3:$GR$79,$GY150,HD150):INDEX($I$3:$GR$79,$GY150,HF150),"STK")+COUNTIF(INDEX($I$3:$GR$79,$GY150,HD150):INDEX($I$3:$GR$79,$GY150,HF150),"SB"),COUNTIF(INDEX($I$3:$GR$79,$GY150,HD150):INDEX($I$3:$GR$79,$GY150,HE150),"STK")+COUNTIF(INDEX($I$3:$GR$79,$GY150,HD150):INDEX($I$3:$GR$79,$GY150,HE150),"SB"))))</f>
        <v>0</v>
      </c>
      <c r="HW150" s="405">
        <f>IF(AND(HE150=0,GZ150=0),0,IF(AND(HE150=0,GZ150&lt;&gt;0),COUNTIF(INDEX($I$3:$GR$79,$GY150,HE150+1):INDEX($I$3:$GR$79,$GY150,GZ150),"STK")+COUNTIF(INDEX($I$3:$GR$79,$GY150,HE150+1):INDEX($I$3:$GR$79,$GY150,GZ150),"SB"),IF(AND(HE150&lt;&gt;0,GZ150=0),COUNTIF(INDEX($I$3:$GR$79,$GY150,HE150):INDEX($I$3:$GR$79,$GY150,HF150),"STK")+COUNTIF(INDEX($I$3:$GR$79,$GY150,HE150):INDEX($I$3:$GR$79,$GY150,HF150),"SB"),COUNTIF(INDEX($I$3:$GR$79,$GY150,HE150):INDEX($I$3:$GR$79,$GY150,GZ150),"STK")+COUNTIF(INDEX($I$3:$GR$79,$GY150,HE150):INDEX($I$3:$GR$79,$GY150,GZ150),"SB"))))</f>
        <v>0</v>
      </c>
      <c r="HX150" s="382">
        <f t="shared" si="270"/>
        <v>8</v>
      </c>
      <c r="HY150" s="186" t="s">
        <v>168</v>
      </c>
      <c r="HZ150" s="481">
        <f t="shared" si="66"/>
        <v>0</v>
      </c>
      <c r="IA150" s="481">
        <f t="shared" si="67"/>
        <v>0</v>
      </c>
      <c r="IB150" s="481">
        <f t="shared" si="68"/>
        <v>48</v>
      </c>
      <c r="IC150" s="481">
        <f t="shared" si="69"/>
        <v>48</v>
      </c>
      <c r="ID150" s="481">
        <f t="shared" si="70"/>
        <v>33</v>
      </c>
      <c r="IE150" s="481">
        <f t="shared" si="71"/>
        <v>0</v>
      </c>
    </row>
    <row r="151" spans="5:239" x14ac:dyDescent="0.2">
      <c r="E151" s="58"/>
      <c r="F151" s="480"/>
      <c r="G151" s="1040"/>
      <c r="H151" s="103" t="s">
        <v>155</v>
      </c>
      <c r="I151" s="229"/>
      <c r="J151" s="230"/>
      <c r="K151" s="231"/>
      <c r="N151" s="180">
        <v>847</v>
      </c>
      <c r="O151" s="140"/>
      <c r="P151" s="123">
        <v>200</v>
      </c>
      <c r="Q151" s="12"/>
      <c r="R151" s="141" t="str">
        <f t="shared" si="284"/>
        <v>V10</v>
      </c>
      <c r="S151" s="464">
        <v>652</v>
      </c>
      <c r="T151" s="417">
        <f t="shared" si="251"/>
        <v>1047</v>
      </c>
      <c r="U151" s="418">
        <v>1047</v>
      </c>
      <c r="V151" s="77">
        <f t="shared" si="252"/>
        <v>1047</v>
      </c>
      <c r="W151" s="77">
        <f t="shared" ref="W151" si="302">IF(LEFT(W49,1)="V",$S$101,IF(ISNUMBER(W49),V151-W49,V151))</f>
        <v>1047</v>
      </c>
      <c r="X151" s="77">
        <f t="shared" si="74"/>
        <v>1047</v>
      </c>
      <c r="Y151" s="77">
        <f t="shared" si="75"/>
        <v>1047</v>
      </c>
      <c r="Z151" s="77">
        <f t="shared" si="76"/>
        <v>1047</v>
      </c>
      <c r="AA151" s="77">
        <f t="shared" si="77"/>
        <v>1047</v>
      </c>
      <c r="AB151" s="77">
        <f t="shared" si="78"/>
        <v>1046</v>
      </c>
      <c r="AC151" s="77">
        <f t="shared" si="79"/>
        <v>1044</v>
      </c>
      <c r="AD151" s="77">
        <f t="shared" si="80"/>
        <v>1031</v>
      </c>
      <c r="AE151" s="77">
        <f t="shared" si="81"/>
        <v>1008</v>
      </c>
      <c r="AF151" s="77">
        <f t="shared" si="82"/>
        <v>985</v>
      </c>
      <c r="AG151" s="77">
        <f t="shared" si="83"/>
        <v>962</v>
      </c>
      <c r="AH151" s="77">
        <f t="shared" si="84"/>
        <v>939</v>
      </c>
      <c r="AI151" s="77">
        <f t="shared" si="85"/>
        <v>916</v>
      </c>
      <c r="AJ151" s="77">
        <f t="shared" si="86"/>
        <v>893</v>
      </c>
      <c r="AK151" s="77">
        <f t="shared" si="87"/>
        <v>870</v>
      </c>
      <c r="AL151" s="77">
        <f t="shared" si="88"/>
        <v>847</v>
      </c>
      <c r="AM151" s="77">
        <f t="shared" si="89"/>
        <v>824</v>
      </c>
      <c r="AN151" s="77">
        <f t="shared" si="90"/>
        <v>824</v>
      </c>
      <c r="AO151" s="77">
        <f t="shared" si="91"/>
        <v>824</v>
      </c>
      <c r="AP151" s="77">
        <f t="shared" si="92"/>
        <v>801</v>
      </c>
      <c r="AQ151" s="77">
        <f t="shared" si="93"/>
        <v>778</v>
      </c>
      <c r="AR151" s="77">
        <f t="shared" si="94"/>
        <v>755</v>
      </c>
      <c r="AS151" s="77">
        <f t="shared" si="95"/>
        <v>732</v>
      </c>
      <c r="AT151" s="77">
        <f t="shared" si="96"/>
        <v>709</v>
      </c>
      <c r="AU151" s="77">
        <f t="shared" si="97"/>
        <v>686</v>
      </c>
      <c r="AV151" s="77">
        <f t="shared" si="98"/>
        <v>686</v>
      </c>
      <c r="AW151" s="77">
        <f t="shared" si="99"/>
        <v>686</v>
      </c>
      <c r="AX151" s="77">
        <f t="shared" si="100"/>
        <v>686</v>
      </c>
      <c r="AY151" s="77">
        <f t="shared" si="101"/>
        <v>686</v>
      </c>
      <c r="AZ151" s="77">
        <f t="shared" si="102"/>
        <v>686</v>
      </c>
      <c r="BA151" s="77">
        <f t="shared" si="103"/>
        <v>686</v>
      </c>
      <c r="BB151" s="77">
        <f t="shared" si="104"/>
        <v>663</v>
      </c>
      <c r="BC151" s="77">
        <f t="shared" si="105"/>
        <v>640</v>
      </c>
      <c r="BD151" s="77">
        <f t="shared" si="106"/>
        <v>617</v>
      </c>
      <c r="BE151" s="77">
        <f t="shared" si="107"/>
        <v>594</v>
      </c>
      <c r="BF151" s="77">
        <f t="shared" si="108"/>
        <v>571</v>
      </c>
      <c r="BG151" s="77">
        <f t="shared" si="109"/>
        <v>548</v>
      </c>
      <c r="BH151" s="77">
        <f t="shared" si="110"/>
        <v>525</v>
      </c>
      <c r="BI151" s="77">
        <f t="shared" si="111"/>
        <v>502</v>
      </c>
      <c r="BJ151" s="77">
        <f t="shared" si="112"/>
        <v>479</v>
      </c>
      <c r="BK151" s="77">
        <f t="shared" si="113"/>
        <v>456</v>
      </c>
      <c r="BL151" s="77">
        <f t="shared" si="114"/>
        <v>433</v>
      </c>
      <c r="BM151" s="77">
        <f t="shared" si="115"/>
        <v>410</v>
      </c>
      <c r="BN151" s="77">
        <f t="shared" si="116"/>
        <v>387</v>
      </c>
      <c r="BO151" s="77">
        <f t="shared" si="117"/>
        <v>364</v>
      </c>
      <c r="BP151" s="77">
        <f t="shared" si="118"/>
        <v>341</v>
      </c>
      <c r="BQ151" s="77">
        <f t="shared" si="119"/>
        <v>318</v>
      </c>
      <c r="BR151" s="77">
        <f t="shared" si="120"/>
        <v>295</v>
      </c>
      <c r="BS151" s="77">
        <f t="shared" si="121"/>
        <v>272</v>
      </c>
      <c r="BT151" s="77">
        <f t="shared" si="122"/>
        <v>249</v>
      </c>
      <c r="BU151" s="77">
        <f t="shared" si="123"/>
        <v>226</v>
      </c>
      <c r="BV151" s="77">
        <f t="shared" si="124"/>
        <v>203</v>
      </c>
      <c r="BW151" s="77">
        <f t="shared" si="125"/>
        <v>180</v>
      </c>
      <c r="BX151" s="77">
        <f t="shared" si="126"/>
        <v>157</v>
      </c>
      <c r="BY151" s="77">
        <f t="shared" si="127"/>
        <v>134</v>
      </c>
      <c r="BZ151" s="77">
        <f t="shared" si="128"/>
        <v>111</v>
      </c>
      <c r="CA151" s="77">
        <f t="shared" si="129"/>
        <v>88</v>
      </c>
      <c r="CB151" s="77">
        <f t="shared" si="130"/>
        <v>88</v>
      </c>
      <c r="CC151" s="77">
        <f t="shared" si="131"/>
        <v>88</v>
      </c>
      <c r="CD151" s="77">
        <f t="shared" si="132"/>
        <v>88</v>
      </c>
      <c r="CE151" s="77">
        <f t="shared" si="133"/>
        <v>88</v>
      </c>
      <c r="CF151" s="77">
        <f t="shared" si="134"/>
        <v>88</v>
      </c>
      <c r="CG151" s="77">
        <f t="shared" si="135"/>
        <v>88</v>
      </c>
      <c r="CH151" s="77">
        <f t="shared" si="136"/>
        <v>88</v>
      </c>
      <c r="CI151" s="77">
        <f t="shared" si="137"/>
        <v>88</v>
      </c>
      <c r="CJ151" s="77">
        <f t="shared" si="138"/>
        <v>88</v>
      </c>
      <c r="CK151" s="77">
        <f t="shared" si="139"/>
        <v>88</v>
      </c>
      <c r="CL151" s="77">
        <f t="shared" si="140"/>
        <v>88</v>
      </c>
      <c r="CM151" s="77">
        <f t="shared" si="141"/>
        <v>88</v>
      </c>
      <c r="CN151" s="77">
        <f t="shared" si="142"/>
        <v>88</v>
      </c>
      <c r="CO151" s="77">
        <f t="shared" si="143"/>
        <v>88</v>
      </c>
      <c r="CP151" s="77">
        <f t="shared" si="144"/>
        <v>88</v>
      </c>
      <c r="CQ151" s="77">
        <f t="shared" si="145"/>
        <v>88</v>
      </c>
      <c r="CR151" s="77">
        <f t="shared" si="146"/>
        <v>88</v>
      </c>
      <c r="CS151" s="77">
        <f t="shared" si="147"/>
        <v>88</v>
      </c>
      <c r="CT151" s="77">
        <f t="shared" si="148"/>
        <v>88</v>
      </c>
      <c r="CU151" s="77">
        <f t="shared" si="149"/>
        <v>88</v>
      </c>
      <c r="CV151" s="77">
        <f t="shared" si="150"/>
        <v>88</v>
      </c>
      <c r="CW151" s="77">
        <f t="shared" si="151"/>
        <v>88</v>
      </c>
      <c r="CX151" s="77">
        <f t="shared" si="152"/>
        <v>88</v>
      </c>
      <c r="CY151" s="77">
        <f t="shared" si="153"/>
        <v>88</v>
      </c>
      <c r="CZ151" s="77">
        <f t="shared" si="154"/>
        <v>88</v>
      </c>
      <c r="DA151" s="77">
        <f t="shared" si="155"/>
        <v>88</v>
      </c>
      <c r="DB151" s="77">
        <f t="shared" si="156"/>
        <v>88</v>
      </c>
      <c r="DC151" s="77">
        <f t="shared" si="157"/>
        <v>88</v>
      </c>
      <c r="DD151" s="77">
        <f t="shared" si="158"/>
        <v>88</v>
      </c>
      <c r="DE151" s="77">
        <f t="shared" si="159"/>
        <v>88</v>
      </c>
      <c r="DF151" s="77">
        <f t="shared" si="160"/>
        <v>88</v>
      </c>
      <c r="DG151" s="77">
        <f t="shared" si="161"/>
        <v>88</v>
      </c>
      <c r="DH151" s="77">
        <f t="shared" si="162"/>
        <v>88</v>
      </c>
      <c r="DI151" s="77">
        <f t="shared" si="163"/>
        <v>88</v>
      </c>
      <c r="DJ151" s="77">
        <f t="shared" si="164"/>
        <v>88</v>
      </c>
      <c r="DK151" s="77">
        <f t="shared" si="165"/>
        <v>88</v>
      </c>
      <c r="DL151" s="77">
        <f t="shared" si="166"/>
        <v>88</v>
      </c>
      <c r="DM151" s="77">
        <f t="shared" si="167"/>
        <v>88</v>
      </c>
      <c r="DN151" s="77">
        <f t="shared" si="168"/>
        <v>88</v>
      </c>
      <c r="DO151" s="77">
        <f t="shared" si="169"/>
        <v>88</v>
      </c>
      <c r="DP151" s="77">
        <f t="shared" si="170"/>
        <v>88</v>
      </c>
      <c r="DQ151" s="77">
        <f t="shared" si="171"/>
        <v>88</v>
      </c>
      <c r="DR151" s="77">
        <f t="shared" si="172"/>
        <v>88</v>
      </c>
      <c r="DS151" s="77">
        <f t="shared" si="173"/>
        <v>88</v>
      </c>
      <c r="DT151" s="77">
        <f t="shared" si="174"/>
        <v>88</v>
      </c>
      <c r="DU151" s="77">
        <f t="shared" si="175"/>
        <v>88</v>
      </c>
      <c r="DV151" s="77">
        <f t="shared" si="176"/>
        <v>88</v>
      </c>
      <c r="DW151" s="77">
        <f t="shared" si="177"/>
        <v>88</v>
      </c>
      <c r="DX151" s="77">
        <f t="shared" si="178"/>
        <v>88</v>
      </c>
      <c r="DY151" s="77">
        <f t="shared" si="179"/>
        <v>88</v>
      </c>
      <c r="DZ151" s="77">
        <f t="shared" si="180"/>
        <v>88</v>
      </c>
      <c r="EA151" s="77">
        <f t="shared" si="181"/>
        <v>88</v>
      </c>
      <c r="EB151" s="77">
        <f t="shared" si="182"/>
        <v>88</v>
      </c>
      <c r="EC151" s="77">
        <f t="shared" si="183"/>
        <v>88</v>
      </c>
      <c r="ED151" s="77">
        <f t="shared" si="184"/>
        <v>88</v>
      </c>
      <c r="EE151" s="77">
        <f t="shared" si="185"/>
        <v>88</v>
      </c>
      <c r="EF151" s="77">
        <f t="shared" si="186"/>
        <v>88</v>
      </c>
      <c r="EG151" s="77">
        <f t="shared" si="187"/>
        <v>88</v>
      </c>
      <c r="EH151" s="77">
        <f t="shared" si="188"/>
        <v>88</v>
      </c>
      <c r="EI151" s="77">
        <f t="shared" si="189"/>
        <v>88</v>
      </c>
      <c r="EJ151" s="77">
        <f t="shared" si="190"/>
        <v>88</v>
      </c>
      <c r="EK151" s="77">
        <f t="shared" si="191"/>
        <v>88</v>
      </c>
      <c r="EL151" s="77">
        <f t="shared" si="192"/>
        <v>88</v>
      </c>
      <c r="EM151" s="77">
        <f t="shared" si="193"/>
        <v>88</v>
      </c>
      <c r="EN151" s="77">
        <f t="shared" si="194"/>
        <v>88</v>
      </c>
      <c r="EO151" s="77">
        <f t="shared" si="195"/>
        <v>88</v>
      </c>
      <c r="EP151" s="77">
        <f t="shared" si="196"/>
        <v>88</v>
      </c>
      <c r="EQ151" s="77">
        <f t="shared" si="197"/>
        <v>88</v>
      </c>
      <c r="ER151" s="77">
        <f t="shared" si="198"/>
        <v>88</v>
      </c>
      <c r="ES151" s="77">
        <f t="shared" si="199"/>
        <v>88</v>
      </c>
      <c r="ET151" s="77">
        <f t="shared" si="200"/>
        <v>88</v>
      </c>
      <c r="EU151" s="77">
        <f t="shared" si="201"/>
        <v>88</v>
      </c>
      <c r="EV151" s="77">
        <f t="shared" si="202"/>
        <v>88</v>
      </c>
      <c r="EW151" s="77">
        <f t="shared" si="203"/>
        <v>88</v>
      </c>
      <c r="EX151" s="77">
        <f t="shared" si="204"/>
        <v>88</v>
      </c>
      <c r="EY151" s="77">
        <f t="shared" si="205"/>
        <v>88</v>
      </c>
      <c r="EZ151" s="77">
        <f t="shared" si="206"/>
        <v>88</v>
      </c>
      <c r="FA151" s="77">
        <f t="shared" si="207"/>
        <v>88</v>
      </c>
      <c r="FB151" s="77">
        <f t="shared" si="208"/>
        <v>88</v>
      </c>
      <c r="FC151" s="77">
        <f t="shared" si="209"/>
        <v>88</v>
      </c>
      <c r="FD151" s="77">
        <f t="shared" si="210"/>
        <v>88</v>
      </c>
      <c r="FE151" s="77">
        <f t="shared" si="211"/>
        <v>88</v>
      </c>
      <c r="FF151" s="77">
        <f t="shared" si="212"/>
        <v>88</v>
      </c>
      <c r="FG151" s="77">
        <f t="shared" si="213"/>
        <v>88</v>
      </c>
      <c r="FH151" s="77">
        <f t="shared" si="214"/>
        <v>88</v>
      </c>
      <c r="FI151" s="77">
        <f t="shared" si="215"/>
        <v>88</v>
      </c>
      <c r="FJ151" s="77">
        <f t="shared" si="216"/>
        <v>88</v>
      </c>
      <c r="FK151" s="77">
        <f t="shared" si="217"/>
        <v>88</v>
      </c>
      <c r="FL151" s="77">
        <f t="shared" si="218"/>
        <v>88</v>
      </c>
      <c r="FM151" s="77">
        <f t="shared" si="219"/>
        <v>88</v>
      </c>
      <c r="FN151" s="77">
        <f t="shared" si="220"/>
        <v>88</v>
      </c>
      <c r="FO151" s="77">
        <f t="shared" si="221"/>
        <v>88</v>
      </c>
      <c r="FP151" s="77">
        <f t="shared" si="222"/>
        <v>88</v>
      </c>
      <c r="FQ151" s="77">
        <f t="shared" si="223"/>
        <v>88</v>
      </c>
      <c r="FR151" s="77">
        <f t="shared" si="224"/>
        <v>88</v>
      </c>
      <c r="FS151" s="77">
        <f t="shared" si="225"/>
        <v>88</v>
      </c>
      <c r="FT151" s="77">
        <f t="shared" si="226"/>
        <v>88</v>
      </c>
      <c r="FU151" s="77">
        <f t="shared" si="227"/>
        <v>88</v>
      </c>
      <c r="FV151" s="77">
        <f t="shared" si="228"/>
        <v>88</v>
      </c>
      <c r="FW151" s="77">
        <f t="shared" si="229"/>
        <v>88</v>
      </c>
      <c r="FX151" s="77">
        <f t="shared" si="230"/>
        <v>88</v>
      </c>
      <c r="FY151" s="77">
        <f t="shared" si="231"/>
        <v>88</v>
      </c>
      <c r="FZ151" s="77">
        <f t="shared" si="232"/>
        <v>88</v>
      </c>
      <c r="GA151" s="77">
        <f t="shared" si="233"/>
        <v>88</v>
      </c>
      <c r="GB151" s="77">
        <f t="shared" si="234"/>
        <v>88</v>
      </c>
      <c r="GC151" s="77">
        <f t="shared" si="235"/>
        <v>88</v>
      </c>
      <c r="GD151" s="77">
        <f t="shared" si="236"/>
        <v>88</v>
      </c>
      <c r="GE151" s="77">
        <f t="shared" si="237"/>
        <v>88</v>
      </c>
      <c r="GF151" s="77">
        <f t="shared" si="238"/>
        <v>88</v>
      </c>
      <c r="GG151" s="77">
        <f t="shared" si="239"/>
        <v>88</v>
      </c>
      <c r="GH151" s="77">
        <f t="shared" si="240"/>
        <v>88</v>
      </c>
      <c r="GI151" s="77">
        <f t="shared" si="241"/>
        <v>88</v>
      </c>
      <c r="GJ151" s="77">
        <f t="shared" si="242"/>
        <v>88</v>
      </c>
      <c r="GK151" s="77">
        <f t="shared" si="243"/>
        <v>88</v>
      </c>
      <c r="GL151" s="77">
        <f t="shared" si="244"/>
        <v>88</v>
      </c>
      <c r="GM151" s="77">
        <f t="shared" si="245"/>
        <v>88</v>
      </c>
      <c r="GN151" s="77">
        <f t="shared" si="246"/>
        <v>88</v>
      </c>
      <c r="GO151" s="77">
        <f t="shared" si="247"/>
        <v>88</v>
      </c>
      <c r="GP151" s="77">
        <f t="shared" si="248"/>
        <v>88</v>
      </c>
      <c r="GQ151" s="77">
        <f t="shared" si="249"/>
        <v>88</v>
      </c>
      <c r="GR151" s="77">
        <f t="shared" si="288"/>
        <v>88</v>
      </c>
      <c r="GS151" s="202"/>
      <c r="GY151" s="186">
        <v>61</v>
      </c>
      <c r="GZ151" s="481">
        <f>IF(COUNTIF($I63:$GR63,GZ$12)=0,0,HLOOKUP(GZ$12,$I63:$GR$87,$HO150,FALSE))</f>
        <v>0</v>
      </c>
      <c r="HA151" s="481">
        <f>IF(COUNTIF($I63:$GR63,HA$12)=0,0,HLOOKUP(HA$12,$I63:$GR$87,$HO150,FALSE))</f>
        <v>0</v>
      </c>
      <c r="HB151" s="481">
        <f>IF(COUNTIF($I63:$GR63,HB$12)=0,0,HLOOKUP(HB$12,$I63:$GR$87,$HO150,FALSE))</f>
        <v>0</v>
      </c>
      <c r="HC151" s="481">
        <f>IF(COUNTIF($I63:$GR63,HC$12)=0,0,HLOOKUP(HC$12,$I63:$GR$87,$HO150,FALSE))</f>
        <v>0</v>
      </c>
      <c r="HD151" s="481">
        <f>IF(COUNTIF($I63:$GR63,HD$12)=0,0,HLOOKUP(HD$12,$I63:$GR$87,$HO150,FALSE))</f>
        <v>0</v>
      </c>
      <c r="HE151" s="481">
        <f>IF(COUNTIF($I63:$GR63,HE$12)=0,0,HLOOKUP(HE$12,$I63:$GR$87,$HO150,FALSE))</f>
        <v>0</v>
      </c>
      <c r="HF151" s="481">
        <f>IF(COUNTIF($I63:$GR63,"X")=0,0,HLOOKUP("X",$I63:$GR$87,$HO150,FALSE))</f>
        <v>2</v>
      </c>
      <c r="HG151" s="381"/>
      <c r="HH151" s="186" t="s">
        <v>169</v>
      </c>
      <c r="HI151" s="481">
        <f>IF(GZ151=0,0,IF(AND(GZ151&lt;&gt;0,HA151=0),SUM(INDEX($I63:$GR63,1,GZ151):INDEX($I63:$GR63,1,$HF151)),SUM(INDEX($I63:$GR63,1,GZ151):INDEX($I63:$GR63,1,HA151))))</f>
        <v>0</v>
      </c>
      <c r="HJ151" s="481">
        <f>IF(HA151=0,0,IF(AND(HA151&lt;&gt;0,HB151=0),SUM(INDEX($I63:$GR63,1,HA151):INDEX($I63:$GR63,1,$HF151)),SUM(INDEX($I63:$GR63,1,HA151):INDEX($I63:$GR63,1,HB151))))</f>
        <v>0</v>
      </c>
      <c r="HK151" s="481">
        <f>IF(HB151=0,0,IF(AND(HB151&lt;&gt;0,HC151=0),SUM(INDEX($I63:$GR63,1,HB151):INDEX($I63:$GR63,1,$HF151)),SUM(INDEX($I63:$GR63,1,HB151):INDEX($I63:$GR63,1,HC151))))</f>
        <v>0</v>
      </c>
      <c r="HL151" s="481">
        <f>IF(HC151=0,0,IF(AND(HC151&lt;&gt;0,HD151=0),SUM(INDEX($I63:$GR63,1,HC151):INDEX($I63:$GR63,1,$HF151)),SUM(INDEX($I63:$GR63,1,HC151):INDEX($I63:$GR63,1,HD151))))</f>
        <v>0</v>
      </c>
      <c r="HM151" s="481">
        <f>IF(HD151=0,0,IF(AND(HD151&lt;&gt;0,HE151=0),SUM(INDEX($I63:$GR63,1,HD151):INDEX($I63:$GR63,1,$HF151)),SUM(INDEX($I63:$GR63,1,HD151):INDEX($I63:$GR63,1,HE151))))</f>
        <v>0</v>
      </c>
      <c r="HN151" s="481">
        <f>IF(HE151=0,0,IF(AND(HE151&lt;&gt;0,GZ151=0),SUM(INDEX($I63:$GR63,1,HE151):INDEX($I63:$GR63,1,$HF151)),SUM(INDEX($I63:$GR63,1,HE151):INDEX($I63:$GR63,1,GZ151))))</f>
        <v>0</v>
      </c>
      <c r="HO151" s="186">
        <v>24</v>
      </c>
      <c r="HP151" s="381"/>
      <c r="HQ151" s="521" t="s">
        <v>169</v>
      </c>
      <c r="HR151" s="435">
        <f>IF(AND(GZ151=0,HA151=0),0,IF(AND(GZ151=0,HA151&lt;&gt;0),COUNTIF(INDEX($I$3:$GR$79,$GY151,GZ151+1):INDEX($I$3:$GR$79,$GY151,HA151),"STK")+COUNTIF(INDEX($I$3:$GR$79,$GY151,GZ151+1):INDEX($I$3:$GR$79,$GY151,HA151),"SB"),IF(AND(GZ151&lt;&gt;0,HA151=0),COUNTIF(INDEX($I$3:$GR$79,$GY151,GZ151):INDEX($I$3:$GR$79,$GY151,HF151),"STK")+COUNTIF(INDEX($I$3:$GR$79,$GY151,GZ151):INDEX($I$3:$GR$79,$GY151,HF151),"SB"),COUNTIF(INDEX($I$3:$GR$79,$GY151,GZ151):INDEX($I$3:$GR$79,$GY151,HA151),"STK")+COUNTIF(INDEX($I$3:$GR$79,$GY151,GZ151):INDEX($I$3:$GR$79,$GY151,HA151),"SB"))))</f>
        <v>0</v>
      </c>
      <c r="HS151" s="405">
        <f>IF(AND(HA151=0,HB151=0),0,IF(AND(HA151=0,HB151&lt;&gt;0),COUNTIF(INDEX($I$3:$GR$79,$GY151,HA151+1):INDEX($I$3:$GR$79,$GY151,HB151),"STK")+COUNTIF(INDEX($I$3:$GR$79,$GY151,HA151+1):INDEX($I$3:$GR$79,$GY151,HB151),"SB"),IF(AND(HA151&lt;&gt;0,HB151=0),COUNTIF(INDEX($I$3:$GR$79,$GY151,HA151):INDEX($I$3:$GR$79,$GY151,HF151),"STK")+COUNTIF(INDEX($I$3:$GR$79,$GY151,HA151):INDEX($I$3:$GR$79,$GY151,HF151),"SB"),COUNTIF(INDEX($I$3:$GR$79,$GY151,HA151):INDEX($I$3:$GR$79,$GY151,HB151),"STK")+COUNTIF(INDEX($I$3:$GR$79,$GY151,HA151):INDEX($I$3:$GR$79,$GY151,HB151),"SB"))))</f>
        <v>0</v>
      </c>
      <c r="HT151" s="406">
        <f>IF(AND(HB151=0,HC151=0),0,IF(AND(HB151=0,HC151&lt;&gt;0),COUNTIF(INDEX($I$3:$GR$79,$GY151,HB151+1):INDEX($I$3:$GR$79,$GY151,HC151),"STK")+COUNTIF(INDEX($I$3:$GR$79,$GY151,HB151+1):INDEX($I$3:$GR$79,$GY151,HC151),"SB"),IF(AND(HB151&lt;&gt;0,HC151=0),COUNTIF(INDEX($I$3:$GR$79,$GY151,HB151):INDEX($I$3:$GR$79,$GY151,HF151),"STK")+COUNTIF(INDEX($I$3:$GR$79,$GY151,HB151):INDEX($I$3:$GR$79,$GY151,HF151),"SB"),COUNTIF(INDEX($I$3:$GR$79,$GY151,HB151):INDEX($I$3:$GR$79,$GY151,HC151),"STK")+COUNTIF(INDEX($I$3:$GR$79,$GY151,HB151):INDEX($I$3:$GR$79,$GY151,HC151),"SB"))))</f>
        <v>0</v>
      </c>
      <c r="HU151" s="405">
        <f>IF(AND(HC151=0,HD151=0),0,IF(AND(HC151=0,HD151&lt;&gt;0),COUNTIF(INDEX($I$3:$GR$79,$GY151,HC151+1):INDEX($I$3:$GR$79,$GY151,HD151),"STK")+COUNTIF(INDEX($I$3:$GR$79,$GY151,HC151+1):INDEX($I$3:$GR$79,$GY151,HD151),"SB"),IF(AND(HC151&lt;&gt;0,HD151=0),COUNTIF(INDEX($I$3:$GR$79,$GY151,HC151):INDEX($I$3:$GR$79,$GY151,HF151),"STK")+COUNTIF(INDEX($I$3:$GR$79,$GY151,HC151):INDEX($I$3:$GR$79,$GY151,HF151),"SB"),COUNTIF(INDEX($I$3:$GR$79,$GY151,HC151):INDEX($I$3:$GR$79,$GY151,HD151),"STK")+COUNTIF(INDEX($I$3:$GR$79,$GY151,HC151):INDEX($I$3:$GR$79,$GY151,HD151),"SB"))))</f>
        <v>0</v>
      </c>
      <c r="HV151" s="701">
        <f>IF(AND(HD151=0,HE151=0),0,IF(AND(HD151=0,HE151&lt;&gt;0),COUNTIF(INDEX($I$3:$GR$79,$GY151,HD151+1):INDEX($I$3:$GR$79,$GY151,HE151),"STK")+COUNTIF(INDEX($I$3:$GR$79,$GY151,HD151+1):INDEX($I$3:$GR$79,$GY151,HE151),"SB"),IF(AND(HD151&lt;&gt;0,HE151=0),COUNTIF(INDEX($I$3:$GR$79,$GY151,HD151):INDEX($I$3:$GR$79,$GY151,HF151),"STK")+COUNTIF(INDEX($I$3:$GR$79,$GY151,HD151):INDEX($I$3:$GR$79,$GY151,HF151),"SB"),COUNTIF(INDEX($I$3:$GR$79,$GY151,HD151):INDEX($I$3:$GR$79,$GY151,HE151),"STK")+COUNTIF(INDEX($I$3:$GR$79,$GY151,HD151):INDEX($I$3:$GR$79,$GY151,HE151),"SB"))))</f>
        <v>0</v>
      </c>
      <c r="HW151" s="405">
        <f>IF(AND(HE151=0,GZ151=0),0,IF(AND(HE151=0,GZ151&lt;&gt;0),COUNTIF(INDEX($I$3:$GR$79,$GY151,HE151+1):INDEX($I$3:$GR$79,$GY151,GZ151),"STK")+COUNTIF(INDEX($I$3:$GR$79,$GY151,HE151+1):INDEX($I$3:$GR$79,$GY151,GZ151),"SB"),IF(AND(HE151&lt;&gt;0,GZ151=0),COUNTIF(INDEX($I$3:$GR$79,$GY151,HE151):INDEX($I$3:$GR$79,$GY151,HF151),"STK")+COUNTIF(INDEX($I$3:$GR$79,$GY151,HE151):INDEX($I$3:$GR$79,$GY151,HF151),"SB"),COUNTIF(INDEX($I$3:$GR$79,$GY151,HE151):INDEX($I$3:$GR$79,$GY151,GZ151),"STK")+COUNTIF(INDEX($I$3:$GR$79,$GY151,HE151):INDEX($I$3:$GR$79,$GY151,GZ151),"SB"))))</f>
        <v>0</v>
      </c>
      <c r="HX151" s="382">
        <f t="shared" si="270"/>
        <v>0</v>
      </c>
      <c r="HY151" s="186" t="s">
        <v>169</v>
      </c>
      <c r="HZ151" s="481">
        <f t="shared" si="66"/>
        <v>0</v>
      </c>
      <c r="IA151" s="481">
        <f t="shared" si="67"/>
        <v>0</v>
      </c>
      <c r="IB151" s="481">
        <f t="shared" si="68"/>
        <v>0</v>
      </c>
      <c r="IC151" s="481">
        <f t="shared" si="69"/>
        <v>0</v>
      </c>
      <c r="ID151" s="481">
        <f t="shared" si="70"/>
        <v>0</v>
      </c>
      <c r="IE151" s="481">
        <f t="shared" si="71"/>
        <v>0</v>
      </c>
    </row>
    <row r="152" spans="5:239" x14ac:dyDescent="0.2">
      <c r="E152" s="58"/>
      <c r="F152" s="480"/>
      <c r="G152" s="1040"/>
      <c r="H152" s="207" t="s">
        <v>156</v>
      </c>
      <c r="I152" s="229"/>
      <c r="J152" s="230"/>
      <c r="K152" s="231"/>
      <c r="N152" s="180">
        <v>104</v>
      </c>
      <c r="O152" s="140"/>
      <c r="P152" s="123">
        <v>200</v>
      </c>
      <c r="Q152" s="12"/>
      <c r="R152" s="143" t="str">
        <f t="shared" si="284"/>
        <v>V15</v>
      </c>
      <c r="S152" s="467" t="s">
        <v>407</v>
      </c>
      <c r="T152" s="417">
        <f t="shared" si="251"/>
        <v>304</v>
      </c>
      <c r="U152" s="418">
        <v>359</v>
      </c>
      <c r="V152" s="77">
        <f t="shared" si="252"/>
        <v>304</v>
      </c>
      <c r="W152" s="77">
        <f t="shared" ref="W152" si="303">IF(LEFT(W50,1)="V",$S$101,IF(ISNUMBER(W50),V152-W50,V152))</f>
        <v>255</v>
      </c>
      <c r="X152" s="77">
        <f t="shared" si="74"/>
        <v>243</v>
      </c>
      <c r="Y152" s="77">
        <f t="shared" si="75"/>
        <v>243</v>
      </c>
      <c r="Z152" s="77">
        <f t="shared" si="76"/>
        <v>243</v>
      </c>
      <c r="AA152" s="77">
        <f t="shared" si="77"/>
        <v>243</v>
      </c>
      <c r="AB152" s="77">
        <f t="shared" si="78"/>
        <v>227</v>
      </c>
      <c r="AC152" s="77">
        <f t="shared" si="79"/>
        <v>190</v>
      </c>
      <c r="AD152" s="77">
        <f t="shared" si="80"/>
        <v>167</v>
      </c>
      <c r="AE152" s="77">
        <f t="shared" si="81"/>
        <v>144</v>
      </c>
      <c r="AF152" s="77">
        <f t="shared" si="82"/>
        <v>121</v>
      </c>
      <c r="AG152" s="77">
        <f t="shared" si="83"/>
        <v>98</v>
      </c>
      <c r="AH152" s="77">
        <f t="shared" si="84"/>
        <v>75</v>
      </c>
      <c r="AI152" s="77">
        <f t="shared" si="85"/>
        <v>52</v>
      </c>
      <c r="AJ152" s="77">
        <f t="shared" si="86"/>
        <v>29</v>
      </c>
      <c r="AK152" s="77">
        <f t="shared" si="87"/>
        <v>14</v>
      </c>
      <c r="AL152" s="77">
        <f t="shared" si="88"/>
        <v>1200</v>
      </c>
      <c r="AM152" s="77">
        <f t="shared" si="89"/>
        <v>1200</v>
      </c>
      <c r="AN152" s="77">
        <f t="shared" si="90"/>
        <v>1200</v>
      </c>
      <c r="AO152" s="77">
        <f t="shared" si="91"/>
        <v>1200</v>
      </c>
      <c r="AP152" s="77">
        <f t="shared" si="92"/>
        <v>1200</v>
      </c>
      <c r="AQ152" s="77">
        <f t="shared" si="93"/>
        <v>1200</v>
      </c>
      <c r="AR152" s="77">
        <f t="shared" si="94"/>
        <v>1200</v>
      </c>
      <c r="AS152" s="77">
        <f t="shared" si="95"/>
        <v>1177</v>
      </c>
      <c r="AT152" s="77">
        <f t="shared" si="96"/>
        <v>1154</v>
      </c>
      <c r="AU152" s="77">
        <f t="shared" si="97"/>
        <v>1131</v>
      </c>
      <c r="AV152" s="77">
        <f t="shared" si="98"/>
        <v>1108</v>
      </c>
      <c r="AW152" s="77">
        <f t="shared" si="99"/>
        <v>1085</v>
      </c>
      <c r="AX152" s="77">
        <f t="shared" si="100"/>
        <v>1062</v>
      </c>
      <c r="AY152" s="77">
        <f t="shared" si="101"/>
        <v>1061</v>
      </c>
      <c r="AZ152" s="77">
        <f t="shared" si="102"/>
        <v>1001</v>
      </c>
      <c r="BA152" s="77">
        <f t="shared" si="103"/>
        <v>941</v>
      </c>
      <c r="BB152" s="77">
        <f t="shared" si="104"/>
        <v>881</v>
      </c>
      <c r="BC152" s="77">
        <f t="shared" si="105"/>
        <v>821</v>
      </c>
      <c r="BD152" s="77">
        <f t="shared" si="106"/>
        <v>820</v>
      </c>
      <c r="BE152" s="77">
        <f t="shared" si="107"/>
        <v>797</v>
      </c>
      <c r="BF152" s="77">
        <f t="shared" si="108"/>
        <v>774</v>
      </c>
      <c r="BG152" s="77">
        <f t="shared" si="109"/>
        <v>751</v>
      </c>
      <c r="BH152" s="77">
        <f t="shared" si="110"/>
        <v>728</v>
      </c>
      <c r="BI152" s="77">
        <f t="shared" si="111"/>
        <v>705</v>
      </c>
      <c r="BJ152" s="77">
        <f t="shared" si="112"/>
        <v>682</v>
      </c>
      <c r="BK152" s="77">
        <f t="shared" si="113"/>
        <v>659</v>
      </c>
      <c r="BL152" s="77">
        <f t="shared" si="114"/>
        <v>636</v>
      </c>
      <c r="BM152" s="77">
        <f t="shared" si="115"/>
        <v>613</v>
      </c>
      <c r="BN152" s="77">
        <f t="shared" si="116"/>
        <v>590</v>
      </c>
      <c r="BO152" s="77">
        <f t="shared" si="117"/>
        <v>567</v>
      </c>
      <c r="BP152" s="77">
        <f t="shared" si="118"/>
        <v>544</v>
      </c>
      <c r="BQ152" s="77">
        <f t="shared" si="119"/>
        <v>521</v>
      </c>
      <c r="BR152" s="77">
        <f t="shared" si="120"/>
        <v>498</v>
      </c>
      <c r="BS152" s="77">
        <f t="shared" si="121"/>
        <v>475</v>
      </c>
      <c r="BT152" s="77">
        <f t="shared" si="122"/>
        <v>452</v>
      </c>
      <c r="BU152" s="77">
        <f t="shared" si="123"/>
        <v>429</v>
      </c>
      <c r="BV152" s="77">
        <f t="shared" si="124"/>
        <v>406</v>
      </c>
      <c r="BW152" s="77">
        <f t="shared" si="125"/>
        <v>383</v>
      </c>
      <c r="BX152" s="77">
        <f t="shared" si="126"/>
        <v>360</v>
      </c>
      <c r="BY152" s="77">
        <f t="shared" si="127"/>
        <v>337</v>
      </c>
      <c r="BZ152" s="77">
        <f t="shared" si="128"/>
        <v>314</v>
      </c>
      <c r="CA152" s="77">
        <f t="shared" si="129"/>
        <v>291</v>
      </c>
      <c r="CB152" s="77">
        <f t="shared" si="130"/>
        <v>268</v>
      </c>
      <c r="CC152" s="77">
        <f t="shared" si="131"/>
        <v>245</v>
      </c>
      <c r="CD152" s="77">
        <f t="shared" si="132"/>
        <v>222</v>
      </c>
      <c r="CE152" s="77">
        <f t="shared" si="133"/>
        <v>199</v>
      </c>
      <c r="CF152" s="77">
        <f t="shared" si="134"/>
        <v>176</v>
      </c>
      <c r="CG152" s="77">
        <f t="shared" si="135"/>
        <v>153</v>
      </c>
      <c r="CH152" s="77">
        <f t="shared" si="136"/>
        <v>130</v>
      </c>
      <c r="CI152" s="77">
        <f t="shared" si="137"/>
        <v>107</v>
      </c>
      <c r="CJ152" s="77">
        <f t="shared" si="138"/>
        <v>84</v>
      </c>
      <c r="CK152" s="77">
        <f t="shared" si="139"/>
        <v>61</v>
      </c>
      <c r="CL152" s="77">
        <f t="shared" si="140"/>
        <v>38</v>
      </c>
      <c r="CM152" s="77">
        <f t="shared" si="141"/>
        <v>38</v>
      </c>
      <c r="CN152" s="77">
        <f t="shared" si="142"/>
        <v>38</v>
      </c>
      <c r="CO152" s="77">
        <f t="shared" si="143"/>
        <v>38</v>
      </c>
      <c r="CP152" s="77">
        <f t="shared" si="144"/>
        <v>38</v>
      </c>
      <c r="CQ152" s="77">
        <f t="shared" si="145"/>
        <v>38</v>
      </c>
      <c r="CR152" s="77">
        <f t="shared" si="146"/>
        <v>38</v>
      </c>
      <c r="CS152" s="77">
        <f t="shared" si="147"/>
        <v>38</v>
      </c>
      <c r="CT152" s="77">
        <f t="shared" si="148"/>
        <v>38</v>
      </c>
      <c r="CU152" s="77">
        <f t="shared" si="149"/>
        <v>38</v>
      </c>
      <c r="CV152" s="77">
        <f t="shared" si="150"/>
        <v>38</v>
      </c>
      <c r="CW152" s="77">
        <f t="shared" si="151"/>
        <v>38</v>
      </c>
      <c r="CX152" s="77">
        <f t="shared" si="152"/>
        <v>38</v>
      </c>
      <c r="CY152" s="77">
        <f t="shared" si="153"/>
        <v>38</v>
      </c>
      <c r="CZ152" s="77">
        <f t="shared" si="154"/>
        <v>38</v>
      </c>
      <c r="DA152" s="77">
        <f t="shared" si="155"/>
        <v>38</v>
      </c>
      <c r="DB152" s="77">
        <f t="shared" si="156"/>
        <v>15</v>
      </c>
      <c r="DC152" s="77">
        <f t="shared" si="157"/>
        <v>1200</v>
      </c>
      <c r="DD152" s="77">
        <f t="shared" si="158"/>
        <v>1200</v>
      </c>
      <c r="DE152" s="77">
        <f t="shared" si="159"/>
        <v>1200</v>
      </c>
      <c r="DF152" s="77">
        <f t="shared" si="160"/>
        <v>1200</v>
      </c>
      <c r="DG152" s="77">
        <f t="shared" si="161"/>
        <v>1200</v>
      </c>
      <c r="DH152" s="77">
        <f t="shared" si="162"/>
        <v>1200</v>
      </c>
      <c r="DI152" s="77">
        <f t="shared" si="163"/>
        <v>1200</v>
      </c>
      <c r="DJ152" s="77">
        <f t="shared" si="164"/>
        <v>1200</v>
      </c>
      <c r="DK152" s="77">
        <f t="shared" si="165"/>
        <v>1200</v>
      </c>
      <c r="DL152" s="77">
        <f t="shared" si="166"/>
        <v>1200</v>
      </c>
      <c r="DM152" s="77">
        <f t="shared" si="167"/>
        <v>1200</v>
      </c>
      <c r="DN152" s="77">
        <f t="shared" si="168"/>
        <v>1200</v>
      </c>
      <c r="DO152" s="77">
        <f t="shared" si="169"/>
        <v>1177</v>
      </c>
      <c r="DP152" s="77">
        <f t="shared" si="170"/>
        <v>1154</v>
      </c>
      <c r="DQ152" s="77">
        <f t="shared" si="171"/>
        <v>1131</v>
      </c>
      <c r="DR152" s="77">
        <f t="shared" si="172"/>
        <v>1108</v>
      </c>
      <c r="DS152" s="77">
        <f t="shared" si="173"/>
        <v>1085</v>
      </c>
      <c r="DT152" s="77">
        <f t="shared" si="174"/>
        <v>1062</v>
      </c>
      <c r="DU152" s="77">
        <f t="shared" si="175"/>
        <v>1061</v>
      </c>
      <c r="DV152" s="77">
        <f t="shared" si="176"/>
        <v>1001</v>
      </c>
      <c r="DW152" s="77">
        <f t="shared" si="177"/>
        <v>941</v>
      </c>
      <c r="DX152" s="77">
        <f t="shared" si="178"/>
        <v>881</v>
      </c>
      <c r="DY152" s="77">
        <f t="shared" si="179"/>
        <v>821</v>
      </c>
      <c r="DZ152" s="77">
        <f t="shared" si="180"/>
        <v>820</v>
      </c>
      <c r="EA152" s="77">
        <f t="shared" si="181"/>
        <v>797</v>
      </c>
      <c r="EB152" s="77">
        <f t="shared" si="182"/>
        <v>774</v>
      </c>
      <c r="EC152" s="77">
        <f t="shared" si="183"/>
        <v>751</v>
      </c>
      <c r="ED152" s="77">
        <f t="shared" si="184"/>
        <v>728</v>
      </c>
      <c r="EE152" s="77">
        <f t="shared" si="185"/>
        <v>705</v>
      </c>
      <c r="EF152" s="77">
        <f t="shared" si="186"/>
        <v>682</v>
      </c>
      <c r="EG152" s="77">
        <f t="shared" si="187"/>
        <v>659</v>
      </c>
      <c r="EH152" s="77">
        <f t="shared" si="188"/>
        <v>636</v>
      </c>
      <c r="EI152" s="77">
        <f t="shared" si="189"/>
        <v>613</v>
      </c>
      <c r="EJ152" s="77">
        <f t="shared" si="190"/>
        <v>590</v>
      </c>
      <c r="EK152" s="77">
        <f t="shared" si="191"/>
        <v>567</v>
      </c>
      <c r="EL152" s="77">
        <f t="shared" si="192"/>
        <v>544</v>
      </c>
      <c r="EM152" s="77">
        <f t="shared" si="193"/>
        <v>521</v>
      </c>
      <c r="EN152" s="77">
        <f t="shared" si="194"/>
        <v>498</v>
      </c>
      <c r="EO152" s="77">
        <f t="shared" si="195"/>
        <v>475</v>
      </c>
      <c r="EP152" s="77">
        <f t="shared" si="196"/>
        <v>452</v>
      </c>
      <c r="EQ152" s="77">
        <f t="shared" si="197"/>
        <v>429</v>
      </c>
      <c r="ER152" s="77">
        <f t="shared" si="198"/>
        <v>406</v>
      </c>
      <c r="ES152" s="77">
        <f t="shared" si="199"/>
        <v>383</v>
      </c>
      <c r="ET152" s="77">
        <f t="shared" si="200"/>
        <v>360</v>
      </c>
      <c r="EU152" s="77">
        <f t="shared" si="201"/>
        <v>337</v>
      </c>
      <c r="EV152" s="77">
        <f t="shared" si="202"/>
        <v>314</v>
      </c>
      <c r="EW152" s="77">
        <f t="shared" si="203"/>
        <v>291</v>
      </c>
      <c r="EX152" s="77">
        <f t="shared" si="204"/>
        <v>268</v>
      </c>
      <c r="EY152" s="77">
        <f t="shared" si="205"/>
        <v>245</v>
      </c>
      <c r="EZ152" s="77">
        <f t="shared" si="206"/>
        <v>222</v>
      </c>
      <c r="FA152" s="77">
        <f t="shared" si="207"/>
        <v>199</v>
      </c>
      <c r="FB152" s="77">
        <f t="shared" si="208"/>
        <v>176</v>
      </c>
      <c r="FC152" s="77">
        <f t="shared" si="209"/>
        <v>153</v>
      </c>
      <c r="FD152" s="77">
        <f t="shared" si="210"/>
        <v>130</v>
      </c>
      <c r="FE152" s="77">
        <f t="shared" si="211"/>
        <v>107</v>
      </c>
      <c r="FF152" s="77">
        <f t="shared" si="212"/>
        <v>84</v>
      </c>
      <c r="FG152" s="77">
        <f t="shared" si="213"/>
        <v>61</v>
      </c>
      <c r="FH152" s="77">
        <f t="shared" si="214"/>
        <v>38</v>
      </c>
      <c r="FI152" s="77">
        <f t="shared" si="215"/>
        <v>15</v>
      </c>
      <c r="FJ152" s="77">
        <f t="shared" si="216"/>
        <v>1200</v>
      </c>
      <c r="FK152" s="77">
        <f t="shared" si="217"/>
        <v>1200</v>
      </c>
      <c r="FL152" s="77">
        <f t="shared" si="218"/>
        <v>1200</v>
      </c>
      <c r="FM152" s="77">
        <f t="shared" si="219"/>
        <v>1200</v>
      </c>
      <c r="FN152" s="77">
        <f t="shared" si="220"/>
        <v>1200</v>
      </c>
      <c r="FO152" s="77">
        <f t="shared" si="221"/>
        <v>1177</v>
      </c>
      <c r="FP152" s="77">
        <f t="shared" si="222"/>
        <v>1154</v>
      </c>
      <c r="FQ152" s="77">
        <f t="shared" si="223"/>
        <v>1131</v>
      </c>
      <c r="FR152" s="77">
        <f t="shared" si="224"/>
        <v>1108</v>
      </c>
      <c r="FS152" s="77">
        <f t="shared" si="225"/>
        <v>1085</v>
      </c>
      <c r="FT152" s="77">
        <f t="shared" si="226"/>
        <v>1062</v>
      </c>
      <c r="FU152" s="77">
        <f t="shared" si="227"/>
        <v>1039</v>
      </c>
      <c r="FV152" s="77">
        <f t="shared" si="228"/>
        <v>1016</v>
      </c>
      <c r="FW152" s="77">
        <f t="shared" si="229"/>
        <v>993</v>
      </c>
      <c r="FX152" s="77">
        <f t="shared" si="230"/>
        <v>970</v>
      </c>
      <c r="FY152" s="77">
        <f t="shared" si="231"/>
        <v>947</v>
      </c>
      <c r="FZ152" s="77">
        <f t="shared" si="232"/>
        <v>924</v>
      </c>
      <c r="GA152" s="77">
        <f t="shared" si="233"/>
        <v>901</v>
      </c>
      <c r="GB152" s="77">
        <f t="shared" si="234"/>
        <v>878</v>
      </c>
      <c r="GC152" s="77">
        <f t="shared" si="235"/>
        <v>855</v>
      </c>
      <c r="GD152" s="77">
        <f t="shared" si="236"/>
        <v>832</v>
      </c>
      <c r="GE152" s="77">
        <f t="shared" si="237"/>
        <v>809</v>
      </c>
      <c r="GF152" s="77">
        <f t="shared" si="238"/>
        <v>786</v>
      </c>
      <c r="GG152" s="77">
        <f t="shared" si="239"/>
        <v>763</v>
      </c>
      <c r="GH152" s="77">
        <f t="shared" si="240"/>
        <v>740</v>
      </c>
      <c r="GI152" s="77">
        <f t="shared" si="241"/>
        <v>717</v>
      </c>
      <c r="GJ152" s="77">
        <f t="shared" si="242"/>
        <v>694</v>
      </c>
      <c r="GK152" s="77">
        <f t="shared" si="243"/>
        <v>671</v>
      </c>
      <c r="GL152" s="77">
        <f t="shared" si="244"/>
        <v>648</v>
      </c>
      <c r="GM152" s="77">
        <f t="shared" si="245"/>
        <v>625</v>
      </c>
      <c r="GN152" s="77">
        <f t="shared" si="246"/>
        <v>602</v>
      </c>
      <c r="GO152" s="77">
        <f t="shared" si="247"/>
        <v>602</v>
      </c>
      <c r="GP152" s="77">
        <f t="shared" si="248"/>
        <v>602</v>
      </c>
      <c r="GQ152" s="77">
        <f t="shared" si="249"/>
        <v>602</v>
      </c>
      <c r="GR152" s="77">
        <f t="shared" si="288"/>
        <v>602</v>
      </c>
      <c r="GS152" s="202"/>
      <c r="GY152" s="186">
        <v>62</v>
      </c>
      <c r="GZ152" s="481">
        <f>IF(COUNTIF($I64:$GR64,GZ$12)=0,0,HLOOKUP(GZ$12,$I64:$GR$87,$HO151,FALSE))</f>
        <v>0</v>
      </c>
      <c r="HA152" s="481">
        <f>IF(COUNTIF($I64:$GR64,HA$12)=0,0,HLOOKUP(HA$12,$I64:$GR$87,$HO151,FALSE))</f>
        <v>0</v>
      </c>
      <c r="HB152" s="481">
        <f>IF(COUNTIF($I64:$GR64,HB$12)=0,0,HLOOKUP(HB$12,$I64:$GR$87,$HO151,FALSE))</f>
        <v>46</v>
      </c>
      <c r="HC152" s="481">
        <f>IF(COUNTIF($I64:$GR64,HC$12)=0,0,HLOOKUP(HC$12,$I64:$GR$87,$HO151,FALSE))</f>
        <v>98</v>
      </c>
      <c r="HD152" s="481">
        <f>IF(COUNTIF($I64:$GR64,HD$12)=0,0,HLOOKUP(HD$12,$I64:$GR$87,$HO151,FALSE))</f>
        <v>152</v>
      </c>
      <c r="HE152" s="481">
        <f>IF(COUNTIF($I64:$GR64,HE$12)=0,0,HLOOKUP(HE$12,$I64:$GR$87,$HO151,FALSE))</f>
        <v>0</v>
      </c>
      <c r="HF152" s="481">
        <f>IF(COUNTIF($I64:$GR64,"X")=0,0,HLOOKUP("X",$I64:$GR$87,$HO151,FALSE))</f>
        <v>189</v>
      </c>
      <c r="HG152" s="381"/>
      <c r="HH152" s="186" t="s">
        <v>170</v>
      </c>
      <c r="HI152" s="481">
        <f>IF(GZ152=0,0,IF(AND(GZ152&lt;&gt;0,HA152=0),SUM(INDEX($I64:$GR64,1,GZ152):INDEX($I64:$GR64,1,$HF152)),SUM(INDEX($I64:$GR64,1,GZ152):INDEX($I64:$GR64,1,HA152))))</f>
        <v>0</v>
      </c>
      <c r="HJ152" s="481">
        <f>IF(HA152=0,0,IF(AND(HA152&lt;&gt;0,HB152=0),SUM(INDEX($I64:$GR64,1,HA152):INDEX($I64:$GR64,1,$HF152)),SUM(INDEX($I64:$GR64,1,HA152):INDEX($I64:$GR64,1,HB152))))</f>
        <v>0</v>
      </c>
      <c r="HK152" s="481">
        <f>IF(HB152=0,0,IF(AND(HB152&lt;&gt;0,HC152=0),SUM(INDEX($I64:$GR64,1,HB152):INDEX($I64:$GR64,1,$HF152)),SUM(INDEX($I64:$GR64,1,HB152):INDEX($I64:$GR64,1,HC152))))</f>
        <v>1169</v>
      </c>
      <c r="HL152" s="481">
        <f>IF(HC152=0,0,IF(AND(HC152&lt;&gt;0,HD152=0),SUM(INDEX($I64:$GR64,1,HC152):INDEX($I64:$GR64,1,$HF152)),SUM(INDEX($I64:$GR64,1,HC152):INDEX($I64:$GR64,1,HD152))))</f>
        <v>1030</v>
      </c>
      <c r="HM152" s="481">
        <f>IF(HD152=0,0,IF(AND(HD152&lt;&gt;0,HE152=0),SUM(INDEX($I64:$GR64,1,HD152):INDEX($I64:$GR64,1,$HF152)),SUM(INDEX($I64:$GR64,1,HD152):INDEX($I64:$GR64,1,HE152))))</f>
        <v>736</v>
      </c>
      <c r="HN152" s="481">
        <f>IF(HE152=0,0,IF(AND(HE152&lt;&gt;0,GZ152=0),SUM(INDEX($I64:$GR64,1,HE152):INDEX($I64:$GR64,1,$HF152)),SUM(INDEX($I64:$GR64,1,HE152):INDEX($I64:$GR64,1,GZ152))))</f>
        <v>0</v>
      </c>
      <c r="HO152" s="186">
        <v>23</v>
      </c>
      <c r="HP152" s="381"/>
      <c r="HQ152" s="521" t="s">
        <v>170</v>
      </c>
      <c r="HR152" s="435">
        <f>IF(AND(GZ152=0,HA152=0),0,IF(AND(GZ152=0,HA152&lt;&gt;0),COUNTIF(INDEX($I$3:$GR$79,$GY152,GZ152+1):INDEX($I$3:$GR$79,$GY152,HA152),"STK")+COUNTIF(INDEX($I$3:$GR$79,$GY152,GZ152+1):INDEX($I$3:$GR$79,$GY152,HA152),"SB"),IF(AND(GZ152&lt;&gt;0,HA152=0),COUNTIF(INDEX($I$3:$GR$79,$GY152,GZ152):INDEX($I$3:$GR$79,$GY152,HF152),"STK")+COUNTIF(INDEX($I$3:$GR$79,$GY152,GZ152):INDEX($I$3:$GR$79,$GY152,HF152),"SB"),COUNTIF(INDEX($I$3:$GR$79,$GY152,GZ152):INDEX($I$3:$GR$79,$GY152,HA152),"STK")+COUNTIF(INDEX($I$3:$GR$79,$GY152,GZ152):INDEX($I$3:$GR$79,$GY152,HA152),"SB"))))</f>
        <v>0</v>
      </c>
      <c r="HS152" s="405">
        <f>IF(AND(HA152=0,HB152=0),0,IF(AND(HA152=0,HB152&lt;&gt;0),COUNTIF(INDEX($I$3:$GR$79,$GY152,HA152+1):INDEX($I$3:$GR$79,$GY152,HB152),"STK")+COUNTIF(INDEX($I$3:$GR$79,$GY152,HA152+1):INDEX($I$3:$GR$79,$GY152,HB152),"SB"),IF(AND(HA152&lt;&gt;0,HB152=0),COUNTIF(INDEX($I$3:$GR$79,$GY152,HA152):INDEX($I$3:$GR$79,$GY152,HF152),"STK")+COUNTIF(INDEX($I$3:$GR$79,$GY152,HA152):INDEX($I$3:$GR$79,$GY152,HF152),"SB"),COUNTIF(INDEX($I$3:$GR$79,$GY152,HA152):INDEX($I$3:$GR$79,$GY152,HB152),"STK")+COUNTIF(INDEX($I$3:$GR$79,$GY152,HA152):INDEX($I$3:$GR$79,$GY152,HB152),"SB"))))</f>
        <v>3</v>
      </c>
      <c r="HT152" s="406">
        <f>IF(AND(HB152=0,HC152=0),0,IF(AND(HB152=0,HC152&lt;&gt;0),COUNTIF(INDEX($I$3:$GR$79,$GY152,HB152+1):INDEX($I$3:$GR$79,$GY152,HC152),"STK")+COUNTIF(INDEX($I$3:$GR$79,$GY152,HB152+1):INDEX($I$3:$GR$79,$GY152,HC152),"SB"),IF(AND(HB152&lt;&gt;0,HC152=0),COUNTIF(INDEX($I$3:$GR$79,$GY152,HB152):INDEX($I$3:$GR$79,$GY152,HF152),"STK")+COUNTIF(INDEX($I$3:$GR$79,$GY152,HB152):INDEX($I$3:$GR$79,$GY152,HF152),"SB"),COUNTIF(INDEX($I$3:$GR$79,$GY152,HB152):INDEX($I$3:$GR$79,$GY152,HC152),"STK")+COUNTIF(INDEX($I$3:$GR$79,$GY152,HB152):INDEX($I$3:$GR$79,$GY152,HC152),"SB"))))</f>
        <v>7</v>
      </c>
      <c r="HU152" s="405">
        <f>IF(AND(HC152=0,HD152=0),0,IF(AND(HC152=0,HD152&lt;&gt;0),COUNTIF(INDEX($I$3:$GR$79,$GY152,HC152+1):INDEX($I$3:$GR$79,$GY152,HD152),"STK")+COUNTIF(INDEX($I$3:$GR$79,$GY152,HC152+1):INDEX($I$3:$GR$79,$GY152,HD152),"SB"),IF(AND(HC152&lt;&gt;0,HD152=0),COUNTIF(INDEX($I$3:$GR$79,$GY152,HC152):INDEX($I$3:$GR$79,$GY152,HF152),"STK")+COUNTIF(INDEX($I$3:$GR$79,$GY152,HC152):INDEX($I$3:$GR$79,$GY152,HF152),"SB"),COUNTIF(INDEX($I$3:$GR$79,$GY152,HC152):INDEX($I$3:$GR$79,$GY152,HD152),"STK")+COUNTIF(INDEX($I$3:$GR$79,$GY152,HC152):INDEX($I$3:$GR$79,$GY152,HD152),"SB"))))</f>
        <v>0</v>
      </c>
      <c r="HV152" s="701">
        <f>IF(AND(HD152=0,HE152=0),0,IF(AND(HD152=0,HE152&lt;&gt;0),COUNTIF(INDEX($I$3:$GR$79,$GY152,HD152+1):INDEX($I$3:$GR$79,$GY152,HE152),"STK")+COUNTIF(INDEX($I$3:$GR$79,$GY152,HD152+1):INDEX($I$3:$GR$79,$GY152,HE152),"SB"),IF(AND(HD152&lt;&gt;0,HE152=0),COUNTIF(INDEX($I$3:$GR$79,$GY152,HD152):INDEX($I$3:$GR$79,$GY152,HF152),"STK")+COUNTIF(INDEX($I$3:$GR$79,$GY152,HD152):INDEX($I$3:$GR$79,$GY152,HF152),"SB"),COUNTIF(INDEX($I$3:$GR$79,$GY152,HD152):INDEX($I$3:$GR$79,$GY152,HE152),"STK")+COUNTIF(INDEX($I$3:$GR$79,$GY152,HD152):INDEX($I$3:$GR$79,$GY152,HE152),"SB"))))</f>
        <v>0</v>
      </c>
      <c r="HW152" s="405">
        <f>IF(AND(HE152=0,GZ152=0),0,IF(AND(HE152=0,GZ152&lt;&gt;0),COUNTIF(INDEX($I$3:$GR$79,$GY152,HE152+1):INDEX($I$3:$GR$79,$GY152,GZ152),"STK")+COUNTIF(INDEX($I$3:$GR$79,$GY152,HE152+1):INDEX($I$3:$GR$79,$GY152,GZ152),"SB"),IF(AND(HE152&lt;&gt;0,GZ152=0),COUNTIF(INDEX($I$3:$GR$79,$GY152,HE152):INDEX($I$3:$GR$79,$GY152,HF152),"STK")+COUNTIF(INDEX($I$3:$GR$79,$GY152,HE152):INDEX($I$3:$GR$79,$GY152,HF152),"SB"),COUNTIF(INDEX($I$3:$GR$79,$GY152,HE152):INDEX($I$3:$GR$79,$GY152,GZ152),"STK")+COUNTIF(INDEX($I$3:$GR$79,$GY152,HE152):INDEX($I$3:$GR$79,$GY152,GZ152),"SB"))))</f>
        <v>0</v>
      </c>
      <c r="HX152" s="382">
        <f t="shared" si="270"/>
        <v>10</v>
      </c>
      <c r="HY152" s="186" t="s">
        <v>170</v>
      </c>
      <c r="HZ152" s="481">
        <f t="shared" si="66"/>
        <v>0</v>
      </c>
      <c r="IA152" s="481">
        <f t="shared" si="67"/>
        <v>0</v>
      </c>
      <c r="IB152" s="481">
        <f t="shared" si="68"/>
        <v>40</v>
      </c>
      <c r="IC152" s="481">
        <f t="shared" si="69"/>
        <v>49</v>
      </c>
      <c r="ID152" s="481">
        <f t="shared" si="70"/>
        <v>32</v>
      </c>
      <c r="IE152" s="481">
        <f t="shared" si="71"/>
        <v>0</v>
      </c>
    </row>
    <row r="153" spans="5:239" x14ac:dyDescent="0.2">
      <c r="E153" s="58"/>
      <c r="F153" s="480"/>
      <c r="G153" s="1040"/>
      <c r="H153" s="207" t="s">
        <v>157</v>
      </c>
      <c r="I153" s="229"/>
      <c r="J153" s="230"/>
      <c r="K153" s="231"/>
      <c r="N153" s="180">
        <v>287</v>
      </c>
      <c r="O153" s="140"/>
      <c r="P153" s="155">
        <v>200</v>
      </c>
      <c r="Q153" s="12"/>
      <c r="R153" s="141" t="str">
        <f t="shared" si="284"/>
        <v>V10</v>
      </c>
      <c r="S153" s="467" t="s">
        <v>408</v>
      </c>
      <c r="T153" s="417">
        <f t="shared" si="251"/>
        <v>487</v>
      </c>
      <c r="U153" s="418">
        <v>367</v>
      </c>
      <c r="V153" s="77">
        <f t="shared" si="252"/>
        <v>487</v>
      </c>
      <c r="W153" s="77">
        <f t="shared" ref="W153" si="304">IF(LEFT(W51,1)="V",$S$101,IF(ISNUMBER(W51),V153-W51,V153))</f>
        <v>464</v>
      </c>
      <c r="X153" s="77">
        <f t="shared" si="74"/>
        <v>439</v>
      </c>
      <c r="Y153" s="77">
        <f t="shared" si="75"/>
        <v>384</v>
      </c>
      <c r="Z153" s="77">
        <f t="shared" si="76"/>
        <v>336</v>
      </c>
      <c r="AA153" s="77">
        <f t="shared" si="77"/>
        <v>311</v>
      </c>
      <c r="AB153" s="77">
        <f t="shared" si="78"/>
        <v>295</v>
      </c>
      <c r="AC153" s="77">
        <f t="shared" si="79"/>
        <v>266</v>
      </c>
      <c r="AD153" s="77">
        <f t="shared" si="80"/>
        <v>252</v>
      </c>
      <c r="AE153" s="77">
        <f t="shared" si="81"/>
        <v>227</v>
      </c>
      <c r="AF153" s="77">
        <f t="shared" si="82"/>
        <v>202</v>
      </c>
      <c r="AG153" s="77">
        <f t="shared" si="83"/>
        <v>177</v>
      </c>
      <c r="AH153" s="77">
        <f t="shared" si="84"/>
        <v>177</v>
      </c>
      <c r="AI153" s="77">
        <f t="shared" si="85"/>
        <v>177</v>
      </c>
      <c r="AJ153" s="77">
        <f t="shared" si="86"/>
        <v>152</v>
      </c>
      <c r="AK153" s="77">
        <f t="shared" si="87"/>
        <v>127</v>
      </c>
      <c r="AL153" s="77">
        <f t="shared" si="88"/>
        <v>102</v>
      </c>
      <c r="AM153" s="77">
        <f t="shared" si="89"/>
        <v>1200</v>
      </c>
      <c r="AN153" s="77">
        <f t="shared" si="90"/>
        <v>1200</v>
      </c>
      <c r="AO153" s="77">
        <f t="shared" si="91"/>
        <v>1200</v>
      </c>
      <c r="AP153" s="77">
        <f t="shared" si="92"/>
        <v>1200</v>
      </c>
      <c r="AQ153" s="77">
        <f t="shared" si="93"/>
        <v>1200</v>
      </c>
      <c r="AR153" s="77">
        <f t="shared" si="94"/>
        <v>1200</v>
      </c>
      <c r="AS153" s="77">
        <f t="shared" si="95"/>
        <v>1200</v>
      </c>
      <c r="AT153" s="77">
        <f t="shared" si="96"/>
        <v>1177</v>
      </c>
      <c r="AU153" s="77">
        <f t="shared" si="97"/>
        <v>1154</v>
      </c>
      <c r="AV153" s="77">
        <f t="shared" si="98"/>
        <v>1131</v>
      </c>
      <c r="AW153" s="77">
        <f t="shared" si="99"/>
        <v>1108</v>
      </c>
      <c r="AX153" s="77">
        <f t="shared" si="100"/>
        <v>1085</v>
      </c>
      <c r="AY153" s="77">
        <f t="shared" si="101"/>
        <v>1062</v>
      </c>
      <c r="AZ153" s="77">
        <f t="shared" si="102"/>
        <v>1039</v>
      </c>
      <c r="BA153" s="77">
        <f t="shared" si="103"/>
        <v>1016</v>
      </c>
      <c r="BB153" s="77">
        <f t="shared" si="104"/>
        <v>993</v>
      </c>
      <c r="BC153" s="77">
        <f t="shared" si="105"/>
        <v>970</v>
      </c>
      <c r="BD153" s="77">
        <f t="shared" si="106"/>
        <v>970</v>
      </c>
      <c r="BE153" s="77">
        <f t="shared" si="107"/>
        <v>970</v>
      </c>
      <c r="BF153" s="77">
        <f t="shared" si="108"/>
        <v>970</v>
      </c>
      <c r="BG153" s="77">
        <f t="shared" si="109"/>
        <v>947</v>
      </c>
      <c r="BH153" s="77">
        <f t="shared" si="110"/>
        <v>924</v>
      </c>
      <c r="BI153" s="77">
        <f t="shared" si="111"/>
        <v>923</v>
      </c>
      <c r="BJ153" s="77">
        <f t="shared" si="112"/>
        <v>843</v>
      </c>
      <c r="BK153" s="77">
        <f t="shared" si="113"/>
        <v>763</v>
      </c>
      <c r="BL153" s="77">
        <f t="shared" si="114"/>
        <v>683</v>
      </c>
      <c r="BM153" s="77">
        <f t="shared" si="115"/>
        <v>603</v>
      </c>
      <c r="BN153" s="77">
        <f t="shared" si="116"/>
        <v>602</v>
      </c>
      <c r="BO153" s="77">
        <f t="shared" si="117"/>
        <v>579</v>
      </c>
      <c r="BP153" s="77">
        <f t="shared" si="118"/>
        <v>556</v>
      </c>
      <c r="BQ153" s="77">
        <f t="shared" si="119"/>
        <v>533</v>
      </c>
      <c r="BR153" s="77">
        <f t="shared" si="120"/>
        <v>510</v>
      </c>
      <c r="BS153" s="77">
        <f t="shared" si="121"/>
        <v>487</v>
      </c>
      <c r="BT153" s="77">
        <f t="shared" si="122"/>
        <v>464</v>
      </c>
      <c r="BU153" s="77">
        <f t="shared" si="123"/>
        <v>441</v>
      </c>
      <c r="BV153" s="77">
        <f t="shared" si="124"/>
        <v>418</v>
      </c>
      <c r="BW153" s="77">
        <f t="shared" si="125"/>
        <v>395</v>
      </c>
      <c r="BX153" s="77">
        <f t="shared" si="126"/>
        <v>372</v>
      </c>
      <c r="BY153" s="77">
        <f t="shared" si="127"/>
        <v>349</v>
      </c>
      <c r="BZ153" s="77">
        <f t="shared" si="128"/>
        <v>326</v>
      </c>
      <c r="CA153" s="77">
        <f t="shared" si="129"/>
        <v>303</v>
      </c>
      <c r="CB153" s="77">
        <f t="shared" si="130"/>
        <v>280</v>
      </c>
      <c r="CC153" s="77">
        <f t="shared" si="131"/>
        <v>257</v>
      </c>
      <c r="CD153" s="77">
        <f t="shared" si="132"/>
        <v>234</v>
      </c>
      <c r="CE153" s="77">
        <f t="shared" si="133"/>
        <v>211</v>
      </c>
      <c r="CF153" s="77">
        <f t="shared" si="134"/>
        <v>188</v>
      </c>
      <c r="CG153" s="77">
        <f t="shared" si="135"/>
        <v>165</v>
      </c>
      <c r="CH153" s="77">
        <f t="shared" si="136"/>
        <v>142</v>
      </c>
      <c r="CI153" s="77">
        <f t="shared" si="137"/>
        <v>119</v>
      </c>
      <c r="CJ153" s="77">
        <f t="shared" si="138"/>
        <v>96</v>
      </c>
      <c r="CK153" s="77">
        <f t="shared" si="139"/>
        <v>73</v>
      </c>
      <c r="CL153" s="77">
        <f t="shared" si="140"/>
        <v>50</v>
      </c>
      <c r="CM153" s="77">
        <f t="shared" si="141"/>
        <v>27</v>
      </c>
      <c r="CN153" s="77">
        <f t="shared" si="142"/>
        <v>1200</v>
      </c>
      <c r="CO153" s="77">
        <f t="shared" si="143"/>
        <v>1200</v>
      </c>
      <c r="CP153" s="77">
        <f t="shared" si="144"/>
        <v>1200</v>
      </c>
      <c r="CQ153" s="77">
        <f t="shared" si="145"/>
        <v>1200</v>
      </c>
      <c r="CR153" s="77">
        <f t="shared" si="146"/>
        <v>1200</v>
      </c>
      <c r="CS153" s="77">
        <f t="shared" si="147"/>
        <v>1200</v>
      </c>
      <c r="CT153" s="77">
        <f t="shared" si="148"/>
        <v>1200</v>
      </c>
      <c r="CU153" s="77">
        <f t="shared" si="149"/>
        <v>1200</v>
      </c>
      <c r="CV153" s="77">
        <f t="shared" si="150"/>
        <v>1200</v>
      </c>
      <c r="CW153" s="77">
        <f t="shared" si="151"/>
        <v>1200</v>
      </c>
      <c r="CX153" s="77">
        <f t="shared" si="152"/>
        <v>1200</v>
      </c>
      <c r="CY153" s="77">
        <f t="shared" si="153"/>
        <v>1177</v>
      </c>
      <c r="CZ153" s="77">
        <f t="shared" si="154"/>
        <v>1154</v>
      </c>
      <c r="DA153" s="77">
        <f t="shared" si="155"/>
        <v>1131</v>
      </c>
      <c r="DB153" s="77">
        <f t="shared" si="156"/>
        <v>1108</v>
      </c>
      <c r="DC153" s="77">
        <f t="shared" si="157"/>
        <v>1085</v>
      </c>
      <c r="DD153" s="77">
        <f t="shared" si="158"/>
        <v>1062</v>
      </c>
      <c r="DE153" s="77">
        <f t="shared" si="159"/>
        <v>1039</v>
      </c>
      <c r="DF153" s="77">
        <f t="shared" si="160"/>
        <v>1016</v>
      </c>
      <c r="DG153" s="77">
        <f t="shared" si="161"/>
        <v>993</v>
      </c>
      <c r="DH153" s="77">
        <f t="shared" si="162"/>
        <v>970</v>
      </c>
      <c r="DI153" s="77">
        <f t="shared" si="163"/>
        <v>947</v>
      </c>
      <c r="DJ153" s="77">
        <f t="shared" si="164"/>
        <v>924</v>
      </c>
      <c r="DK153" s="77">
        <f t="shared" si="165"/>
        <v>901</v>
      </c>
      <c r="DL153" s="77">
        <f t="shared" si="166"/>
        <v>878</v>
      </c>
      <c r="DM153" s="77">
        <f t="shared" si="167"/>
        <v>877</v>
      </c>
      <c r="DN153" s="77">
        <f t="shared" si="168"/>
        <v>817</v>
      </c>
      <c r="DO153" s="77">
        <f t="shared" si="169"/>
        <v>757</v>
      </c>
      <c r="DP153" s="77">
        <f t="shared" si="170"/>
        <v>697</v>
      </c>
      <c r="DQ153" s="77">
        <f t="shared" si="171"/>
        <v>637</v>
      </c>
      <c r="DR153" s="77">
        <f t="shared" si="172"/>
        <v>636</v>
      </c>
      <c r="DS153" s="77">
        <f t="shared" si="173"/>
        <v>613</v>
      </c>
      <c r="DT153" s="77">
        <f t="shared" si="174"/>
        <v>590</v>
      </c>
      <c r="DU153" s="77">
        <f t="shared" si="175"/>
        <v>567</v>
      </c>
      <c r="DV153" s="77">
        <f t="shared" si="176"/>
        <v>544</v>
      </c>
      <c r="DW153" s="77">
        <f t="shared" si="177"/>
        <v>521</v>
      </c>
      <c r="DX153" s="77">
        <f t="shared" si="178"/>
        <v>498</v>
      </c>
      <c r="DY153" s="77">
        <f t="shared" si="179"/>
        <v>475</v>
      </c>
      <c r="DZ153" s="77">
        <f t="shared" si="180"/>
        <v>452</v>
      </c>
      <c r="EA153" s="77">
        <f t="shared" si="181"/>
        <v>429</v>
      </c>
      <c r="EB153" s="77">
        <f t="shared" si="182"/>
        <v>406</v>
      </c>
      <c r="EC153" s="77">
        <f t="shared" si="183"/>
        <v>383</v>
      </c>
      <c r="ED153" s="77">
        <f t="shared" si="184"/>
        <v>360</v>
      </c>
      <c r="EE153" s="77">
        <f t="shared" si="185"/>
        <v>337</v>
      </c>
      <c r="EF153" s="77">
        <f t="shared" si="186"/>
        <v>314</v>
      </c>
      <c r="EG153" s="77">
        <f t="shared" si="187"/>
        <v>291</v>
      </c>
      <c r="EH153" s="77">
        <f t="shared" si="188"/>
        <v>268</v>
      </c>
      <c r="EI153" s="77">
        <f t="shared" si="189"/>
        <v>245</v>
      </c>
      <c r="EJ153" s="77">
        <f t="shared" si="190"/>
        <v>222</v>
      </c>
      <c r="EK153" s="77">
        <f t="shared" si="191"/>
        <v>199</v>
      </c>
      <c r="EL153" s="77">
        <f t="shared" si="192"/>
        <v>176</v>
      </c>
      <c r="EM153" s="77">
        <f t="shared" si="193"/>
        <v>153</v>
      </c>
      <c r="EN153" s="77">
        <f t="shared" si="194"/>
        <v>130</v>
      </c>
      <c r="EO153" s="77">
        <f t="shared" si="195"/>
        <v>107</v>
      </c>
      <c r="EP153" s="77">
        <f t="shared" si="196"/>
        <v>84</v>
      </c>
      <c r="EQ153" s="77">
        <f t="shared" si="197"/>
        <v>61</v>
      </c>
      <c r="ER153" s="77">
        <f t="shared" si="198"/>
        <v>38</v>
      </c>
      <c r="ES153" s="77">
        <f t="shared" si="199"/>
        <v>15</v>
      </c>
      <c r="ET153" s="77">
        <f t="shared" si="200"/>
        <v>1200</v>
      </c>
      <c r="EU153" s="77">
        <f t="shared" si="201"/>
        <v>1200</v>
      </c>
      <c r="EV153" s="77">
        <f t="shared" si="202"/>
        <v>1200</v>
      </c>
      <c r="EW153" s="77">
        <f t="shared" si="203"/>
        <v>1200</v>
      </c>
      <c r="EX153" s="77">
        <f t="shared" si="204"/>
        <v>1200</v>
      </c>
      <c r="EY153" s="77">
        <f t="shared" si="205"/>
        <v>1200</v>
      </c>
      <c r="EZ153" s="77">
        <f t="shared" si="206"/>
        <v>1177</v>
      </c>
      <c r="FA153" s="77">
        <f t="shared" si="207"/>
        <v>1154</v>
      </c>
      <c r="FB153" s="77">
        <f t="shared" si="208"/>
        <v>1131</v>
      </c>
      <c r="FC153" s="77">
        <f t="shared" si="209"/>
        <v>1108</v>
      </c>
      <c r="FD153" s="77">
        <f t="shared" si="210"/>
        <v>1085</v>
      </c>
      <c r="FE153" s="77">
        <f t="shared" si="211"/>
        <v>1062</v>
      </c>
      <c r="FF153" s="77">
        <f t="shared" si="212"/>
        <v>1039</v>
      </c>
      <c r="FG153" s="77">
        <f t="shared" si="213"/>
        <v>1016</v>
      </c>
      <c r="FH153" s="77">
        <f t="shared" si="214"/>
        <v>993</v>
      </c>
      <c r="FI153" s="77">
        <f t="shared" si="215"/>
        <v>970</v>
      </c>
      <c r="FJ153" s="77">
        <f t="shared" si="216"/>
        <v>947</v>
      </c>
      <c r="FK153" s="77">
        <f t="shared" si="217"/>
        <v>924</v>
      </c>
      <c r="FL153" s="77">
        <f t="shared" si="218"/>
        <v>901</v>
      </c>
      <c r="FM153" s="77">
        <f t="shared" si="219"/>
        <v>878</v>
      </c>
      <c r="FN153" s="77">
        <f t="shared" si="220"/>
        <v>855</v>
      </c>
      <c r="FO153" s="77">
        <f t="shared" si="221"/>
        <v>832</v>
      </c>
      <c r="FP153" s="77">
        <f t="shared" si="222"/>
        <v>809</v>
      </c>
      <c r="FQ153" s="77">
        <f t="shared" si="223"/>
        <v>786</v>
      </c>
      <c r="FR153" s="77">
        <f t="shared" si="224"/>
        <v>763</v>
      </c>
      <c r="FS153" s="77">
        <f t="shared" si="225"/>
        <v>740</v>
      </c>
      <c r="FT153" s="77">
        <f t="shared" si="226"/>
        <v>717</v>
      </c>
      <c r="FU153" s="77">
        <f t="shared" si="227"/>
        <v>694</v>
      </c>
      <c r="FV153" s="77">
        <f t="shared" si="228"/>
        <v>671</v>
      </c>
      <c r="FW153" s="77">
        <f t="shared" si="229"/>
        <v>648</v>
      </c>
      <c r="FX153" s="77">
        <f t="shared" si="230"/>
        <v>625</v>
      </c>
      <c r="FY153" s="77">
        <f t="shared" si="231"/>
        <v>602</v>
      </c>
      <c r="FZ153" s="77">
        <f t="shared" si="232"/>
        <v>579</v>
      </c>
      <c r="GA153" s="77">
        <f t="shared" si="233"/>
        <v>556</v>
      </c>
      <c r="GB153" s="77">
        <f t="shared" si="234"/>
        <v>533</v>
      </c>
      <c r="GC153" s="77">
        <f t="shared" si="235"/>
        <v>510</v>
      </c>
      <c r="GD153" s="77">
        <f t="shared" si="236"/>
        <v>487</v>
      </c>
      <c r="GE153" s="77">
        <f t="shared" si="237"/>
        <v>464</v>
      </c>
      <c r="GF153" s="77">
        <f t="shared" si="238"/>
        <v>441</v>
      </c>
      <c r="GG153" s="77">
        <f t="shared" si="239"/>
        <v>418</v>
      </c>
      <c r="GH153" s="77">
        <f t="shared" si="240"/>
        <v>395</v>
      </c>
      <c r="GI153" s="77">
        <f t="shared" si="241"/>
        <v>372</v>
      </c>
      <c r="GJ153" s="77">
        <f t="shared" si="242"/>
        <v>349</v>
      </c>
      <c r="GK153" s="77">
        <f t="shared" si="243"/>
        <v>326</v>
      </c>
      <c r="GL153" s="77">
        <f t="shared" si="244"/>
        <v>303</v>
      </c>
      <c r="GM153" s="77">
        <f t="shared" si="245"/>
        <v>280</v>
      </c>
      <c r="GN153" s="77">
        <f t="shared" si="246"/>
        <v>257</v>
      </c>
      <c r="GO153" s="77">
        <f t="shared" si="247"/>
        <v>257</v>
      </c>
      <c r="GP153" s="77">
        <f t="shared" si="248"/>
        <v>257</v>
      </c>
      <c r="GQ153" s="77">
        <f t="shared" si="249"/>
        <v>257</v>
      </c>
      <c r="GR153" s="77">
        <f t="shared" si="288"/>
        <v>257</v>
      </c>
      <c r="GS153" s="202"/>
      <c r="GY153" s="186">
        <v>63</v>
      </c>
      <c r="GZ153" s="481">
        <f>IF(COUNTIF($I65:$GR65,GZ$12)=0,0,HLOOKUP(GZ$12,$I65:$GR$87,$HO152,FALSE))</f>
        <v>0</v>
      </c>
      <c r="HA153" s="481">
        <f>IF(COUNTIF($I65:$GR65,HA$12)=0,0,HLOOKUP(HA$12,$I65:$GR$87,$HO152,FALSE))</f>
        <v>30</v>
      </c>
      <c r="HB153" s="481">
        <f>IF(COUNTIF($I65:$GR65,HB$12)=0,0,HLOOKUP(HB$12,$I65:$GR$87,$HO152,FALSE))</f>
        <v>92</v>
      </c>
      <c r="HC153" s="481">
        <f>IF(COUNTIF($I65:$GR65,HC$12)=0,0,HLOOKUP(HC$12,$I65:$GR$87,$HO152,FALSE))</f>
        <v>145</v>
      </c>
      <c r="HD153" s="481">
        <f>IF(COUNTIF($I65:$GR65,HD$12)=0,0,HLOOKUP(HD$12,$I65:$GR$87,$HO152,FALSE))</f>
        <v>0</v>
      </c>
      <c r="HE153" s="481">
        <f>IF(COUNTIF($I65:$GR65,HE$12)=0,0,HLOOKUP(HE$12,$I65:$GR$87,$HO152,FALSE))</f>
        <v>0</v>
      </c>
      <c r="HF153" s="481">
        <f>IF(COUNTIF($I65:$GR65,"X")=0,0,HLOOKUP("X",$I65:$GR$87,$HO152,FALSE))</f>
        <v>189</v>
      </c>
      <c r="HG153" s="381"/>
      <c r="HH153" s="186" t="s">
        <v>171</v>
      </c>
      <c r="HI153" s="481">
        <f>IF(GZ153=0,0,IF(AND(GZ153&lt;&gt;0,HA153=0),SUM(INDEX($I65:$GR65,1,GZ153):INDEX($I65:$GR65,1,$HF153)),SUM(INDEX($I65:$GR65,1,GZ153):INDEX($I65:$GR65,1,HA153))))</f>
        <v>0</v>
      </c>
      <c r="HJ153" s="481">
        <f>IF(HA153=0,0,IF(AND(HA153&lt;&gt;0,HB153=0),SUM(INDEX($I65:$GR65,1,HA153):INDEX($I65:$GR65,1,$HF153)),SUM(INDEX($I65:$GR65,1,HA153):INDEX($I65:$GR65,1,HB153))))</f>
        <v>1130</v>
      </c>
      <c r="HK153" s="481">
        <f>IF(HB153=0,0,IF(AND(HB153&lt;&gt;0,HC153=0),SUM(INDEX($I65:$GR65,1,HB153):INDEX($I65:$GR65,1,$HF153)),SUM(INDEX($I65:$GR65,1,HB153):INDEX($I65:$GR65,1,HC153))))</f>
        <v>1070</v>
      </c>
      <c r="HL153" s="481">
        <f>IF(HC153=0,0,IF(AND(HC153&lt;&gt;0,HD153=0),SUM(INDEX($I65:$GR65,1,HC153):INDEX($I65:$GR65,1,$HF153)),SUM(INDEX($I65:$GR65,1,HC153):INDEX($I65:$GR65,1,HD153))))</f>
        <v>874</v>
      </c>
      <c r="HM153" s="481">
        <f>IF(HD153=0,0,IF(AND(HD153&lt;&gt;0,HE153=0),SUM(INDEX($I65:$GR65,1,HD153):INDEX($I65:$GR65,1,$HF153)),SUM(INDEX($I65:$GR65,1,HD153):INDEX($I65:$GR65,1,HE153))))</f>
        <v>0</v>
      </c>
      <c r="HN153" s="481">
        <f>IF(HE153=0,0,IF(AND(HE153&lt;&gt;0,GZ153=0),SUM(INDEX($I65:$GR65,1,HE153):INDEX($I65:$GR65,1,$HF153)),SUM(INDEX($I65:$GR65,1,HE153):INDEX($I65:$GR65,1,GZ153))))</f>
        <v>0</v>
      </c>
      <c r="HO153" s="186">
        <v>22</v>
      </c>
      <c r="HP153" s="381"/>
      <c r="HQ153" s="521" t="s">
        <v>171</v>
      </c>
      <c r="HR153" s="435">
        <f>IF(AND(GZ153=0,HA153=0),0,IF(AND(GZ153=0,HA153&lt;&gt;0),COUNTIF(INDEX($I$3:$GR$79,$GY153,GZ153+1):INDEX($I$3:$GR$79,$GY153,HA153),"STK")+COUNTIF(INDEX($I$3:$GR$79,$GY153,GZ153+1):INDEX($I$3:$GR$79,$GY153,HA153),"SB"),IF(AND(GZ153&lt;&gt;0,HA153=0),COUNTIF(INDEX($I$3:$GR$79,$GY153,GZ153):INDEX($I$3:$GR$79,$GY153,HF153),"STK")+COUNTIF(INDEX($I$3:$GR$79,$GY153,GZ153):INDEX($I$3:$GR$79,$GY153,HF153),"SB"),COUNTIF(INDEX($I$3:$GR$79,$GY153,GZ153):INDEX($I$3:$GR$79,$GY153,HA153),"STK")+COUNTIF(INDEX($I$3:$GR$79,$GY153,GZ153):INDEX($I$3:$GR$79,$GY153,HA153),"SB"))))</f>
        <v>0</v>
      </c>
      <c r="HS153" s="405">
        <f>IF(AND(HA153=0,HB153=0),0,IF(AND(HA153=0,HB153&lt;&gt;0),COUNTIF(INDEX($I$3:$GR$79,$GY153,HA153+1):INDEX($I$3:$GR$79,$GY153,HB153),"STK")+COUNTIF(INDEX($I$3:$GR$79,$GY153,HA153+1):INDEX($I$3:$GR$79,$GY153,HB153),"SB"),IF(AND(HA153&lt;&gt;0,HB153=0),COUNTIF(INDEX($I$3:$GR$79,$GY153,HA153):INDEX($I$3:$GR$79,$GY153,HF153),"STK")+COUNTIF(INDEX($I$3:$GR$79,$GY153,HA153):INDEX($I$3:$GR$79,$GY153,HF153),"SB"),COUNTIF(INDEX($I$3:$GR$79,$GY153,HA153):INDEX($I$3:$GR$79,$GY153,HB153),"STK")+COUNTIF(INDEX($I$3:$GR$79,$GY153,HA153):INDEX($I$3:$GR$79,$GY153,HB153),"SB"))))</f>
        <v>0</v>
      </c>
      <c r="HT153" s="406">
        <f>IF(AND(HB153=0,HC153=0),0,IF(AND(HB153=0,HC153&lt;&gt;0),COUNTIF(INDEX($I$3:$GR$79,$GY153,HB153+1):INDEX($I$3:$GR$79,$GY153,HC153),"STK")+COUNTIF(INDEX($I$3:$GR$79,$GY153,HB153+1):INDEX($I$3:$GR$79,$GY153,HC153),"SB"),IF(AND(HB153&lt;&gt;0,HC153=0),COUNTIF(INDEX($I$3:$GR$79,$GY153,HB153):INDEX($I$3:$GR$79,$GY153,HF153),"STK")+COUNTIF(INDEX($I$3:$GR$79,$GY153,HB153):INDEX($I$3:$GR$79,$GY153,HF153),"SB"),COUNTIF(INDEX($I$3:$GR$79,$GY153,HB153):INDEX($I$3:$GR$79,$GY153,HC153),"STK")+COUNTIF(INDEX($I$3:$GR$79,$GY153,HB153):INDEX($I$3:$GR$79,$GY153,HC153),"SB"))))</f>
        <v>0</v>
      </c>
      <c r="HU153" s="405">
        <f>IF(AND(HC153=0,HD153=0),0,IF(AND(HC153=0,HD153&lt;&gt;0),COUNTIF(INDEX($I$3:$GR$79,$GY153,HC153+1):INDEX($I$3:$GR$79,$GY153,HD153),"STK")+COUNTIF(INDEX($I$3:$GR$79,$GY153,HC153+1):INDEX($I$3:$GR$79,$GY153,HD153),"SB"),IF(AND(HC153&lt;&gt;0,HD153=0),COUNTIF(INDEX($I$3:$GR$79,$GY153,HC153):INDEX($I$3:$GR$79,$GY153,HF153),"STK")+COUNTIF(INDEX($I$3:$GR$79,$GY153,HC153):INDEX($I$3:$GR$79,$GY153,HF153),"SB"),COUNTIF(INDEX($I$3:$GR$79,$GY153,HC153):INDEX($I$3:$GR$79,$GY153,HD153),"STK")+COUNTIF(INDEX($I$3:$GR$79,$GY153,HC153):INDEX($I$3:$GR$79,$GY153,HD153),"SB"))))</f>
        <v>0</v>
      </c>
      <c r="HV153" s="701">
        <f>IF(AND(HD153=0,HE153=0),0,IF(AND(HD153=0,HE153&lt;&gt;0),COUNTIF(INDEX($I$3:$GR$79,$GY153,HD153+1):INDEX($I$3:$GR$79,$GY153,HE153),"STK")+COUNTIF(INDEX($I$3:$GR$79,$GY153,HD153+1):INDEX($I$3:$GR$79,$GY153,HE153),"SB"),IF(AND(HD153&lt;&gt;0,HE153=0),COUNTIF(INDEX($I$3:$GR$79,$GY153,HD153):INDEX($I$3:$GR$79,$GY153,HF153),"STK")+COUNTIF(INDEX($I$3:$GR$79,$GY153,HD153):INDEX($I$3:$GR$79,$GY153,HF153),"SB"),COUNTIF(INDEX($I$3:$GR$79,$GY153,HD153):INDEX($I$3:$GR$79,$GY153,HE153),"STK")+COUNTIF(INDEX($I$3:$GR$79,$GY153,HD153):INDEX($I$3:$GR$79,$GY153,HE153),"SB"))))</f>
        <v>0</v>
      </c>
      <c r="HW153" s="405">
        <f>IF(AND(HE153=0,GZ153=0),0,IF(AND(HE153=0,GZ153&lt;&gt;0),COUNTIF(INDEX($I$3:$GR$79,$GY153,HE153+1):INDEX($I$3:$GR$79,$GY153,GZ153),"STK")+COUNTIF(INDEX($I$3:$GR$79,$GY153,HE153+1):INDEX($I$3:$GR$79,$GY153,GZ153),"SB"),IF(AND(HE153&lt;&gt;0,GZ153=0),COUNTIF(INDEX($I$3:$GR$79,$GY153,HE153):INDEX($I$3:$GR$79,$GY153,HF153),"STK")+COUNTIF(INDEX($I$3:$GR$79,$GY153,HE153):INDEX($I$3:$GR$79,$GY153,HF153),"SB"),COUNTIF(INDEX($I$3:$GR$79,$GY153,HE153):INDEX($I$3:$GR$79,$GY153,GZ153),"STK")+COUNTIF(INDEX($I$3:$GR$79,$GY153,HE153):INDEX($I$3:$GR$79,$GY153,GZ153),"SB"))))</f>
        <v>0</v>
      </c>
      <c r="HX153" s="382">
        <f t="shared" si="270"/>
        <v>0</v>
      </c>
      <c r="HY153" s="186" t="s">
        <v>171</v>
      </c>
      <c r="HZ153" s="481">
        <f t="shared" si="66"/>
        <v>0</v>
      </c>
      <c r="IA153" s="481">
        <f t="shared" si="67"/>
        <v>57</v>
      </c>
      <c r="IB153" s="773">
        <f t="shared" si="68"/>
        <v>48</v>
      </c>
      <c r="IC153" s="481">
        <f t="shared" si="69"/>
        <v>39</v>
      </c>
      <c r="ID153" s="481">
        <f t="shared" si="70"/>
        <v>0</v>
      </c>
      <c r="IE153" s="481">
        <f t="shared" si="71"/>
        <v>0</v>
      </c>
    </row>
    <row r="154" spans="5:239" x14ac:dyDescent="0.2">
      <c r="E154" s="58"/>
      <c r="F154" s="480"/>
      <c r="G154" s="1040"/>
      <c r="H154" s="207" t="s">
        <v>158</v>
      </c>
      <c r="I154" s="229"/>
      <c r="J154" s="230"/>
      <c r="K154" s="231"/>
      <c r="N154" s="180">
        <v>998</v>
      </c>
      <c r="O154" s="140"/>
      <c r="P154" s="123"/>
      <c r="Q154" s="12"/>
      <c r="R154" s="129" t="str">
        <f t="shared" si="284"/>
        <v>V10</v>
      </c>
      <c r="S154" s="467" t="s">
        <v>409</v>
      </c>
      <c r="T154" s="417">
        <v>1200</v>
      </c>
      <c r="U154" s="418">
        <v>0</v>
      </c>
      <c r="V154" s="77">
        <f t="shared" si="252"/>
        <v>1200</v>
      </c>
      <c r="W154" s="77">
        <f t="shared" ref="W154" si="305">IF(LEFT(W52,1)="V",$S$101,IF(ISNUMBER(W52),V154-W52,V154))</f>
        <v>1200</v>
      </c>
      <c r="X154" s="77">
        <f t="shared" si="74"/>
        <v>1179</v>
      </c>
      <c r="Y154" s="77">
        <f t="shared" si="75"/>
        <v>1165</v>
      </c>
      <c r="Z154" s="77">
        <f t="shared" si="76"/>
        <v>1163</v>
      </c>
      <c r="AA154" s="77">
        <f t="shared" si="77"/>
        <v>1134</v>
      </c>
      <c r="AB154" s="77">
        <f t="shared" si="78"/>
        <v>1075</v>
      </c>
      <c r="AC154" s="77">
        <f t="shared" si="79"/>
        <v>1075</v>
      </c>
      <c r="AD154" s="77">
        <f t="shared" si="80"/>
        <v>1048</v>
      </c>
      <c r="AE154" s="77">
        <f t="shared" si="81"/>
        <v>998</v>
      </c>
      <c r="AF154" s="77">
        <f t="shared" si="82"/>
        <v>948</v>
      </c>
      <c r="AG154" s="77">
        <f t="shared" si="83"/>
        <v>898</v>
      </c>
      <c r="AH154" s="77">
        <f t="shared" si="84"/>
        <v>897</v>
      </c>
      <c r="AI154" s="77">
        <f t="shared" si="85"/>
        <v>874</v>
      </c>
      <c r="AJ154" s="77">
        <f t="shared" si="86"/>
        <v>851</v>
      </c>
      <c r="AK154" s="77">
        <f t="shared" si="87"/>
        <v>828</v>
      </c>
      <c r="AL154" s="77">
        <f t="shared" si="88"/>
        <v>805</v>
      </c>
      <c r="AM154" s="77">
        <f t="shared" si="89"/>
        <v>782</v>
      </c>
      <c r="AN154" s="77">
        <f t="shared" si="90"/>
        <v>759</v>
      </c>
      <c r="AO154" s="77">
        <f t="shared" si="91"/>
        <v>758</v>
      </c>
      <c r="AP154" s="77">
        <f t="shared" si="92"/>
        <v>708</v>
      </c>
      <c r="AQ154" s="77">
        <f t="shared" si="93"/>
        <v>658</v>
      </c>
      <c r="AR154" s="77">
        <f t="shared" si="94"/>
        <v>608</v>
      </c>
      <c r="AS154" s="77">
        <f t="shared" si="95"/>
        <v>528</v>
      </c>
      <c r="AT154" s="77">
        <f t="shared" si="96"/>
        <v>527</v>
      </c>
      <c r="AU154" s="77">
        <f t="shared" si="97"/>
        <v>504</v>
      </c>
      <c r="AV154" s="77">
        <f t="shared" si="98"/>
        <v>481</v>
      </c>
      <c r="AW154" s="77">
        <f t="shared" si="99"/>
        <v>458</v>
      </c>
      <c r="AX154" s="77">
        <f t="shared" si="100"/>
        <v>435</v>
      </c>
      <c r="AY154" s="77">
        <f t="shared" si="101"/>
        <v>412</v>
      </c>
      <c r="AZ154" s="77">
        <f t="shared" si="102"/>
        <v>389</v>
      </c>
      <c r="BA154" s="77">
        <f t="shared" si="103"/>
        <v>389</v>
      </c>
      <c r="BB154" s="77">
        <f t="shared" si="104"/>
        <v>389</v>
      </c>
      <c r="BC154" s="77">
        <f t="shared" si="105"/>
        <v>389</v>
      </c>
      <c r="BD154" s="77">
        <f t="shared" si="106"/>
        <v>389</v>
      </c>
      <c r="BE154" s="77">
        <f t="shared" si="107"/>
        <v>389</v>
      </c>
      <c r="BF154" s="77">
        <f t="shared" si="108"/>
        <v>389</v>
      </c>
      <c r="BG154" s="77">
        <f t="shared" si="109"/>
        <v>389</v>
      </c>
      <c r="BH154" s="77">
        <f t="shared" si="110"/>
        <v>389</v>
      </c>
      <c r="BI154" s="77">
        <f t="shared" si="111"/>
        <v>389</v>
      </c>
      <c r="BJ154" s="77">
        <f t="shared" si="112"/>
        <v>389</v>
      </c>
      <c r="BK154" s="77">
        <f t="shared" si="113"/>
        <v>389</v>
      </c>
      <c r="BL154" s="77">
        <f t="shared" si="114"/>
        <v>389</v>
      </c>
      <c r="BM154" s="77">
        <f t="shared" si="115"/>
        <v>366</v>
      </c>
      <c r="BN154" s="77">
        <f t="shared" si="116"/>
        <v>343</v>
      </c>
      <c r="BO154" s="77">
        <f t="shared" si="117"/>
        <v>320</v>
      </c>
      <c r="BP154" s="77">
        <f t="shared" si="118"/>
        <v>297</v>
      </c>
      <c r="BQ154" s="77">
        <f t="shared" si="119"/>
        <v>274</v>
      </c>
      <c r="BR154" s="77">
        <f t="shared" si="120"/>
        <v>251</v>
      </c>
      <c r="BS154" s="77">
        <f t="shared" si="121"/>
        <v>228</v>
      </c>
      <c r="BT154" s="77">
        <f t="shared" si="122"/>
        <v>205</v>
      </c>
      <c r="BU154" s="77">
        <f t="shared" si="123"/>
        <v>182</v>
      </c>
      <c r="BV154" s="77">
        <f t="shared" si="124"/>
        <v>159</v>
      </c>
      <c r="BW154" s="77">
        <f t="shared" si="125"/>
        <v>136</v>
      </c>
      <c r="BX154" s="77">
        <f t="shared" si="126"/>
        <v>113</v>
      </c>
      <c r="BY154" s="77">
        <f t="shared" si="127"/>
        <v>90</v>
      </c>
      <c r="BZ154" s="77">
        <f t="shared" si="128"/>
        <v>1200</v>
      </c>
      <c r="CA154" s="77">
        <f t="shared" si="129"/>
        <v>1200</v>
      </c>
      <c r="CB154" s="77">
        <f t="shared" si="130"/>
        <v>1200</v>
      </c>
      <c r="CC154" s="77">
        <f t="shared" si="131"/>
        <v>1200</v>
      </c>
      <c r="CD154" s="77">
        <f t="shared" si="132"/>
        <v>1200</v>
      </c>
      <c r="CE154" s="77">
        <f t="shared" si="133"/>
        <v>1200</v>
      </c>
      <c r="CF154" s="77">
        <f t="shared" si="134"/>
        <v>1200</v>
      </c>
      <c r="CG154" s="77">
        <f t="shared" si="135"/>
        <v>1200</v>
      </c>
      <c r="CH154" s="77">
        <f t="shared" si="136"/>
        <v>1200</v>
      </c>
      <c r="CI154" s="77">
        <f t="shared" si="137"/>
        <v>1200</v>
      </c>
      <c r="CJ154" s="77">
        <f t="shared" si="138"/>
        <v>1200</v>
      </c>
      <c r="CK154" s="77">
        <f t="shared" si="139"/>
        <v>1200</v>
      </c>
      <c r="CL154" s="77">
        <f t="shared" si="140"/>
        <v>1177</v>
      </c>
      <c r="CM154" s="77">
        <f t="shared" si="141"/>
        <v>1154</v>
      </c>
      <c r="CN154" s="77">
        <f t="shared" si="142"/>
        <v>1131</v>
      </c>
      <c r="CO154" s="77">
        <f t="shared" si="143"/>
        <v>1108</v>
      </c>
      <c r="CP154" s="77">
        <f t="shared" si="144"/>
        <v>1085</v>
      </c>
      <c r="CQ154" s="77">
        <f t="shared" si="145"/>
        <v>1062</v>
      </c>
      <c r="CR154" s="77">
        <f t="shared" si="146"/>
        <v>1039</v>
      </c>
      <c r="CS154" s="77">
        <f t="shared" si="147"/>
        <v>1038</v>
      </c>
      <c r="CT154" s="77">
        <f t="shared" si="148"/>
        <v>978</v>
      </c>
      <c r="CU154" s="77">
        <f t="shared" si="149"/>
        <v>918</v>
      </c>
      <c r="CV154" s="77">
        <f t="shared" si="150"/>
        <v>858</v>
      </c>
      <c r="CW154" s="77">
        <f t="shared" si="151"/>
        <v>798</v>
      </c>
      <c r="CX154" s="77">
        <f t="shared" si="152"/>
        <v>797</v>
      </c>
      <c r="CY154" s="77">
        <f t="shared" si="153"/>
        <v>774</v>
      </c>
      <c r="CZ154" s="77">
        <f t="shared" si="154"/>
        <v>751</v>
      </c>
      <c r="DA154" s="77">
        <f t="shared" si="155"/>
        <v>728</v>
      </c>
      <c r="DB154" s="77">
        <f t="shared" si="156"/>
        <v>705</v>
      </c>
      <c r="DC154" s="77">
        <f t="shared" si="157"/>
        <v>704</v>
      </c>
      <c r="DD154" s="77">
        <f t="shared" si="158"/>
        <v>654</v>
      </c>
      <c r="DE154" s="77">
        <f t="shared" si="159"/>
        <v>604</v>
      </c>
      <c r="DF154" s="77">
        <f t="shared" si="160"/>
        <v>554</v>
      </c>
      <c r="DG154" s="77">
        <f t="shared" si="161"/>
        <v>504</v>
      </c>
      <c r="DH154" s="77">
        <f t="shared" si="162"/>
        <v>503</v>
      </c>
      <c r="DI154" s="77">
        <f t="shared" si="163"/>
        <v>480</v>
      </c>
      <c r="DJ154" s="77">
        <f t="shared" si="164"/>
        <v>457</v>
      </c>
      <c r="DK154" s="77">
        <f t="shared" si="165"/>
        <v>434</v>
      </c>
      <c r="DL154" s="77">
        <f t="shared" si="166"/>
        <v>411</v>
      </c>
      <c r="DM154" s="77">
        <f t="shared" si="167"/>
        <v>388</v>
      </c>
      <c r="DN154" s="77">
        <f t="shared" si="168"/>
        <v>365</v>
      </c>
      <c r="DO154" s="77">
        <f t="shared" si="169"/>
        <v>342</v>
      </c>
      <c r="DP154" s="77">
        <f t="shared" si="170"/>
        <v>319</v>
      </c>
      <c r="DQ154" s="77">
        <f t="shared" si="171"/>
        <v>296</v>
      </c>
      <c r="DR154" s="77">
        <f t="shared" si="172"/>
        <v>273</v>
      </c>
      <c r="DS154" s="77">
        <f t="shared" si="173"/>
        <v>250</v>
      </c>
      <c r="DT154" s="77">
        <f t="shared" si="174"/>
        <v>227</v>
      </c>
      <c r="DU154" s="77">
        <f t="shared" si="175"/>
        <v>204</v>
      </c>
      <c r="DV154" s="77">
        <f t="shared" si="176"/>
        <v>181</v>
      </c>
      <c r="DW154" s="77">
        <f t="shared" si="177"/>
        <v>158</v>
      </c>
      <c r="DX154" s="77">
        <f t="shared" si="178"/>
        <v>135</v>
      </c>
      <c r="DY154" s="77">
        <f t="shared" si="179"/>
        <v>112</v>
      </c>
      <c r="DZ154" s="77">
        <f t="shared" si="180"/>
        <v>89</v>
      </c>
      <c r="EA154" s="77">
        <f t="shared" si="181"/>
        <v>66</v>
      </c>
      <c r="EB154" s="77">
        <f t="shared" si="182"/>
        <v>43</v>
      </c>
      <c r="EC154" s="77">
        <f t="shared" si="183"/>
        <v>1200</v>
      </c>
      <c r="ED154" s="77">
        <f t="shared" si="184"/>
        <v>1200</v>
      </c>
      <c r="EE154" s="77">
        <f t="shared" si="185"/>
        <v>1200</v>
      </c>
      <c r="EF154" s="77">
        <f t="shared" si="186"/>
        <v>1200</v>
      </c>
      <c r="EG154" s="77">
        <f t="shared" si="187"/>
        <v>1200</v>
      </c>
      <c r="EH154" s="77">
        <f t="shared" si="188"/>
        <v>1177</v>
      </c>
      <c r="EI154" s="77">
        <f t="shared" si="189"/>
        <v>1154</v>
      </c>
      <c r="EJ154" s="77">
        <f t="shared" si="190"/>
        <v>1131</v>
      </c>
      <c r="EK154" s="77">
        <f t="shared" si="191"/>
        <v>1108</v>
      </c>
      <c r="EL154" s="77">
        <f t="shared" si="192"/>
        <v>1085</v>
      </c>
      <c r="EM154" s="77">
        <f t="shared" si="193"/>
        <v>1062</v>
      </c>
      <c r="EN154" s="77">
        <f t="shared" si="194"/>
        <v>1039</v>
      </c>
      <c r="EO154" s="77">
        <f t="shared" si="195"/>
        <v>1016</v>
      </c>
      <c r="EP154" s="77">
        <f t="shared" si="196"/>
        <v>993</v>
      </c>
      <c r="EQ154" s="77">
        <f t="shared" si="197"/>
        <v>970</v>
      </c>
      <c r="ER154" s="77">
        <f t="shared" si="198"/>
        <v>947</v>
      </c>
      <c r="ES154" s="77">
        <f t="shared" si="199"/>
        <v>924</v>
      </c>
      <c r="ET154" s="77">
        <f t="shared" si="200"/>
        <v>901</v>
      </c>
      <c r="EU154" s="77">
        <f t="shared" si="201"/>
        <v>878</v>
      </c>
      <c r="EV154" s="77">
        <f t="shared" si="202"/>
        <v>855</v>
      </c>
      <c r="EW154" s="77">
        <f t="shared" si="203"/>
        <v>832</v>
      </c>
      <c r="EX154" s="77">
        <f t="shared" si="204"/>
        <v>809</v>
      </c>
      <c r="EY154" s="77">
        <f t="shared" si="205"/>
        <v>786</v>
      </c>
      <c r="EZ154" s="77">
        <f t="shared" si="206"/>
        <v>763</v>
      </c>
      <c r="FA154" s="77">
        <f t="shared" si="207"/>
        <v>740</v>
      </c>
      <c r="FB154" s="77">
        <f t="shared" si="208"/>
        <v>717</v>
      </c>
      <c r="FC154" s="77">
        <f t="shared" si="209"/>
        <v>694</v>
      </c>
      <c r="FD154" s="77">
        <f t="shared" si="210"/>
        <v>671</v>
      </c>
      <c r="FE154" s="77">
        <f t="shared" si="211"/>
        <v>648</v>
      </c>
      <c r="FF154" s="77">
        <f t="shared" si="212"/>
        <v>625</v>
      </c>
      <c r="FG154" s="77">
        <f t="shared" si="213"/>
        <v>602</v>
      </c>
      <c r="FH154" s="77">
        <f t="shared" si="214"/>
        <v>579</v>
      </c>
      <c r="FI154" s="77">
        <f t="shared" si="215"/>
        <v>556</v>
      </c>
      <c r="FJ154" s="77">
        <f t="shared" si="216"/>
        <v>533</v>
      </c>
      <c r="FK154" s="77">
        <f t="shared" si="217"/>
        <v>510</v>
      </c>
      <c r="FL154" s="77">
        <f t="shared" si="218"/>
        <v>487</v>
      </c>
      <c r="FM154" s="77">
        <f t="shared" si="219"/>
        <v>464</v>
      </c>
      <c r="FN154" s="77">
        <f t="shared" si="220"/>
        <v>441</v>
      </c>
      <c r="FO154" s="77">
        <f t="shared" si="221"/>
        <v>418</v>
      </c>
      <c r="FP154" s="77">
        <f t="shared" si="222"/>
        <v>395</v>
      </c>
      <c r="FQ154" s="77">
        <f t="shared" si="223"/>
        <v>372</v>
      </c>
      <c r="FR154" s="77">
        <f t="shared" si="224"/>
        <v>349</v>
      </c>
      <c r="FS154" s="77">
        <f t="shared" si="225"/>
        <v>326</v>
      </c>
      <c r="FT154" s="77">
        <f t="shared" si="226"/>
        <v>303</v>
      </c>
      <c r="FU154" s="77">
        <f t="shared" si="227"/>
        <v>280</v>
      </c>
      <c r="FV154" s="77">
        <f t="shared" si="228"/>
        <v>257</v>
      </c>
      <c r="FW154" s="77">
        <f t="shared" si="229"/>
        <v>234</v>
      </c>
      <c r="FX154" s="77">
        <f t="shared" si="230"/>
        <v>211</v>
      </c>
      <c r="FY154" s="77">
        <f t="shared" si="231"/>
        <v>188</v>
      </c>
      <c r="FZ154" s="77">
        <f t="shared" si="232"/>
        <v>165</v>
      </c>
      <c r="GA154" s="77">
        <f t="shared" si="233"/>
        <v>142</v>
      </c>
      <c r="GB154" s="77">
        <f t="shared" si="234"/>
        <v>119</v>
      </c>
      <c r="GC154" s="77">
        <f t="shared" si="235"/>
        <v>96</v>
      </c>
      <c r="GD154" s="77">
        <f t="shared" si="236"/>
        <v>73</v>
      </c>
      <c r="GE154" s="77">
        <f t="shared" si="237"/>
        <v>50</v>
      </c>
      <c r="GF154" s="77">
        <f t="shared" si="238"/>
        <v>27</v>
      </c>
      <c r="GG154" s="77">
        <f t="shared" si="239"/>
        <v>27</v>
      </c>
      <c r="GH154" s="77">
        <f t="shared" si="240"/>
        <v>27</v>
      </c>
      <c r="GI154" s="77">
        <f t="shared" si="241"/>
        <v>27</v>
      </c>
      <c r="GJ154" s="77">
        <f t="shared" si="242"/>
        <v>27</v>
      </c>
      <c r="GK154" s="77">
        <f t="shared" si="243"/>
        <v>27</v>
      </c>
      <c r="GL154" s="77">
        <f t="shared" si="244"/>
        <v>27</v>
      </c>
      <c r="GM154" s="77">
        <f t="shared" si="245"/>
        <v>27</v>
      </c>
      <c r="GN154" s="77">
        <f t="shared" si="246"/>
        <v>27</v>
      </c>
      <c r="GO154" s="77">
        <f t="shared" si="247"/>
        <v>27</v>
      </c>
      <c r="GP154" s="77">
        <f t="shared" si="248"/>
        <v>27</v>
      </c>
      <c r="GQ154" s="77">
        <f t="shared" si="249"/>
        <v>27</v>
      </c>
      <c r="GR154" s="77">
        <f t="shared" si="288"/>
        <v>27</v>
      </c>
      <c r="GS154" s="202"/>
      <c r="GY154" s="186">
        <v>64</v>
      </c>
      <c r="GZ154" s="481">
        <f>IF(COUNTIF($I66:$GR66,GZ$12)=0,0,HLOOKUP(GZ$12,$I66:$GR$87,$HO153,FALSE))</f>
        <v>0</v>
      </c>
      <c r="HA154" s="481">
        <f>IF(COUNTIF($I66:$GR66,HA$12)=0,0,HLOOKUP(HA$12,$I66:$GR$87,$HO153,FALSE))</f>
        <v>0</v>
      </c>
      <c r="HB154" s="481">
        <f>IF(COUNTIF($I66:$GR66,HB$12)=0,0,HLOOKUP(HB$12,$I66:$GR$87,$HO153,FALSE))</f>
        <v>23</v>
      </c>
      <c r="HC154" s="481">
        <f>IF(COUNTIF($I66:$GR66,HC$12)=0,0,HLOOKUP(HC$12,$I66:$GR$87,$HO153,FALSE))</f>
        <v>78</v>
      </c>
      <c r="HD154" s="481">
        <f>IF(COUNTIF($I66:$GR66,HD$12)=0,0,HLOOKUP(HD$12,$I66:$GR$87,$HO153,FALSE))</f>
        <v>133</v>
      </c>
      <c r="HE154" s="481">
        <f>IF(COUNTIF($I66:$GR66,HE$12)=0,0,HLOOKUP(HE$12,$I66:$GR$87,$HO153,FALSE))</f>
        <v>0</v>
      </c>
      <c r="HF154" s="481">
        <f>IF(COUNTIF($I66:$GR66,"X")=0,0,HLOOKUP("X",$I66:$GR$87,$HO153,FALSE))</f>
        <v>189</v>
      </c>
      <c r="HG154" s="381"/>
      <c r="HH154" s="186" t="s">
        <v>172</v>
      </c>
      <c r="HI154" s="481">
        <f>IF(GZ154=0,0,IF(AND(GZ154&lt;&gt;0,HA154=0),SUM(INDEX($I66:$GR66,1,GZ154):INDEX($I66:$GR66,1,$HF154)),SUM(INDEX($I66:$GR66,1,GZ154):INDEX($I66:$GR66,1,HA154))))</f>
        <v>0</v>
      </c>
      <c r="HJ154" s="481">
        <f>IF(HA154=0,0,IF(AND(HA154&lt;&gt;0,HB154=0),SUM(INDEX($I66:$GR66,1,HA154):INDEX($I66:$GR66,1,$HF154)),SUM(INDEX($I66:$GR66,1,HA154):INDEX($I66:$GR66,1,HB154))))</f>
        <v>0</v>
      </c>
      <c r="HK154" s="481">
        <f>IF(HB154=0,0,IF(AND(HB154&lt;&gt;0,HC154=0),SUM(INDEX($I66:$GR66,1,HB154):INDEX($I66:$GR66,1,$HF154)),SUM(INDEX($I66:$GR66,1,HB154):INDEX($I66:$GR66,1,HC154))))</f>
        <v>1116</v>
      </c>
      <c r="HL154" s="481">
        <f>IF(HC154=0,0,IF(AND(HC154&lt;&gt;0,HD154=0),SUM(INDEX($I66:$GR66,1,HC154):INDEX($I66:$GR66,1,$HF154)),SUM(INDEX($I66:$GR66,1,HC154):INDEX($I66:$GR66,1,HD154))))</f>
        <v>1157</v>
      </c>
      <c r="HM154" s="481">
        <f>IF(HD154=0,0,IF(AND(HD154&lt;&gt;0,HE154=0),SUM(INDEX($I66:$GR66,1,HD154):INDEX($I66:$GR66,1,$HF154)),SUM(INDEX($I66:$GR66,1,HD154):INDEX($I66:$GR66,1,HE154))))</f>
        <v>1173</v>
      </c>
      <c r="HN154" s="481">
        <f>IF(HE154=0,0,IF(AND(HE154&lt;&gt;0,GZ154=0),SUM(INDEX($I66:$GR66,1,HE154):INDEX($I66:$GR66,1,$HF154)),SUM(INDEX($I66:$GR66,1,HE154):INDEX($I66:$GR66,1,GZ154))))</f>
        <v>0</v>
      </c>
      <c r="HO154" s="186">
        <v>21</v>
      </c>
      <c r="HP154" s="381"/>
      <c r="HQ154" s="521" t="s">
        <v>172</v>
      </c>
      <c r="HR154" s="435">
        <f>IF(AND(GZ154=0,HA154=0),0,IF(AND(GZ154=0,HA154&lt;&gt;0),COUNTIF(INDEX($I$3:$GR$79,$GY154,GZ154+1):INDEX($I$3:$GR$79,$GY154,HA154),"STK")+COUNTIF(INDEX($I$3:$GR$79,$GY154,GZ154+1):INDEX($I$3:$GR$79,$GY154,HA154),"SB"),IF(AND(GZ154&lt;&gt;0,HA154=0),COUNTIF(INDEX($I$3:$GR$79,$GY154,GZ154):INDEX($I$3:$GR$79,$GY154,HF154),"STK")+COUNTIF(INDEX($I$3:$GR$79,$GY154,GZ154):INDEX($I$3:$GR$79,$GY154,HF154),"SB"),COUNTIF(INDEX($I$3:$GR$79,$GY154,GZ154):INDEX($I$3:$GR$79,$GY154,HA154),"STK")+COUNTIF(INDEX($I$3:$GR$79,$GY154,GZ154):INDEX($I$3:$GR$79,$GY154,HA154),"SB"))))</f>
        <v>0</v>
      </c>
      <c r="HS154" s="405">
        <f>IF(AND(HA154=0,HB154=0),0,IF(AND(HA154=0,HB154&lt;&gt;0),COUNTIF(INDEX($I$3:$GR$79,$GY154,HA154+1):INDEX($I$3:$GR$79,$GY154,HB154),"STK")+COUNTIF(INDEX($I$3:$GR$79,$GY154,HA154+1):INDEX($I$3:$GR$79,$GY154,HB154),"SB"),IF(AND(HA154&lt;&gt;0,HB154=0),COUNTIF(INDEX($I$3:$GR$79,$GY154,HA154):INDEX($I$3:$GR$79,$GY154,HF154),"STK")+COUNTIF(INDEX($I$3:$GR$79,$GY154,HA154):INDEX($I$3:$GR$79,$GY154,HF154),"SB"),COUNTIF(INDEX($I$3:$GR$79,$GY154,HA154):INDEX($I$3:$GR$79,$GY154,HB154),"STK")+COUNTIF(INDEX($I$3:$GR$79,$GY154,HA154):INDEX($I$3:$GR$79,$GY154,HB154),"SB"))))</f>
        <v>0</v>
      </c>
      <c r="HT154" s="406">
        <f>IF(AND(HB154=0,HC154=0),0,IF(AND(HB154=0,HC154&lt;&gt;0),COUNTIF(INDEX($I$3:$GR$79,$GY154,HB154+1):INDEX($I$3:$GR$79,$GY154,HC154),"STK")+COUNTIF(INDEX($I$3:$GR$79,$GY154,HB154+1):INDEX($I$3:$GR$79,$GY154,HC154),"SB"),IF(AND(HB154&lt;&gt;0,HC154=0),COUNTIF(INDEX($I$3:$GR$79,$GY154,HB154):INDEX($I$3:$GR$79,$GY154,HF154),"STK")+COUNTIF(INDEX($I$3:$GR$79,$GY154,HB154):INDEX($I$3:$GR$79,$GY154,HF154),"SB"),COUNTIF(INDEX($I$3:$GR$79,$GY154,HB154):INDEX($I$3:$GR$79,$GY154,HC154),"STK")+COUNTIF(INDEX($I$3:$GR$79,$GY154,HB154):INDEX($I$3:$GR$79,$GY154,HC154),"SB"))))</f>
        <v>0</v>
      </c>
      <c r="HU154" s="405">
        <f>IF(AND(HC154=0,HD154=0),0,IF(AND(HC154=0,HD154&lt;&gt;0),COUNTIF(INDEX($I$3:$GR$79,$GY154,HC154+1):INDEX($I$3:$GR$79,$GY154,HD154),"STK")+COUNTIF(INDEX($I$3:$GR$79,$GY154,HC154+1):INDEX($I$3:$GR$79,$GY154,HD154),"SB"),IF(AND(HC154&lt;&gt;0,HD154=0),COUNTIF(INDEX($I$3:$GR$79,$GY154,HC154):INDEX($I$3:$GR$79,$GY154,HF154),"STK")+COUNTIF(INDEX($I$3:$GR$79,$GY154,HC154):INDEX($I$3:$GR$79,$GY154,HF154),"SB"),COUNTIF(INDEX($I$3:$GR$79,$GY154,HC154):INDEX($I$3:$GR$79,$GY154,HD154),"STK")+COUNTIF(INDEX($I$3:$GR$79,$GY154,HC154):INDEX($I$3:$GR$79,$GY154,HD154),"SB"))))</f>
        <v>0</v>
      </c>
      <c r="HV154" s="701">
        <f>IF(AND(HD154=0,HE154=0),0,IF(AND(HD154=0,HE154&lt;&gt;0),COUNTIF(INDEX($I$3:$GR$79,$GY154,HD154+1):INDEX($I$3:$GR$79,$GY154,HE154),"STK")+COUNTIF(INDEX($I$3:$GR$79,$GY154,HD154+1):INDEX($I$3:$GR$79,$GY154,HE154),"SB"),IF(AND(HD154&lt;&gt;0,HE154=0),COUNTIF(INDEX($I$3:$GR$79,$GY154,HD154):INDEX($I$3:$GR$79,$GY154,HF154),"STK")+COUNTIF(INDEX($I$3:$GR$79,$GY154,HD154):INDEX($I$3:$GR$79,$GY154,HF154),"SB"),COUNTIF(INDEX($I$3:$GR$79,$GY154,HD154):INDEX($I$3:$GR$79,$GY154,HE154),"STK")+COUNTIF(INDEX($I$3:$GR$79,$GY154,HD154):INDEX($I$3:$GR$79,$GY154,HE154),"SB"))))</f>
        <v>0</v>
      </c>
      <c r="HW154" s="405">
        <f>IF(AND(HE154=0,GZ154=0),0,IF(AND(HE154=0,GZ154&lt;&gt;0),COUNTIF(INDEX($I$3:$GR$79,$GY154,HE154+1):INDEX($I$3:$GR$79,$GY154,GZ154),"STK")+COUNTIF(INDEX($I$3:$GR$79,$GY154,HE154+1):INDEX($I$3:$GR$79,$GY154,GZ154),"SB"),IF(AND(HE154&lt;&gt;0,GZ154=0),COUNTIF(INDEX($I$3:$GR$79,$GY154,HE154):INDEX($I$3:$GR$79,$GY154,HF154),"STK")+COUNTIF(INDEX($I$3:$GR$79,$GY154,HE154):INDEX($I$3:$GR$79,$GY154,HF154),"SB"),COUNTIF(INDEX($I$3:$GR$79,$GY154,HE154):INDEX($I$3:$GR$79,$GY154,GZ154),"STK")+COUNTIF(INDEX($I$3:$GR$79,$GY154,HE154):INDEX($I$3:$GR$79,$GY154,GZ154),"SB"))))</f>
        <v>0</v>
      </c>
      <c r="HX154" s="382">
        <f t="shared" si="270"/>
        <v>0</v>
      </c>
      <c r="HY154" s="186" t="s">
        <v>172</v>
      </c>
      <c r="HZ154" s="481">
        <f t="shared" si="66"/>
        <v>0</v>
      </c>
      <c r="IA154" s="481">
        <f t="shared" si="67"/>
        <v>0</v>
      </c>
      <c r="IB154" s="481">
        <f t="shared" si="68"/>
        <v>50</v>
      </c>
      <c r="IC154" s="481">
        <f t="shared" si="69"/>
        <v>50</v>
      </c>
      <c r="ID154" s="481">
        <f t="shared" si="70"/>
        <v>51</v>
      </c>
      <c r="IE154" s="481">
        <f t="shared" si="71"/>
        <v>0</v>
      </c>
    </row>
    <row r="155" spans="5:239" x14ac:dyDescent="0.2">
      <c r="E155" s="58"/>
      <c r="F155" s="480"/>
      <c r="G155" s="1040"/>
      <c r="H155" s="207" t="s">
        <v>159</v>
      </c>
      <c r="I155" s="229"/>
      <c r="J155" s="230"/>
      <c r="K155" s="231"/>
      <c r="N155" s="180">
        <v>21</v>
      </c>
      <c r="O155" s="140"/>
      <c r="P155" s="181">
        <v>200</v>
      </c>
      <c r="Q155" s="12"/>
      <c r="R155" s="141" t="str">
        <f t="shared" si="284"/>
        <v>V15</v>
      </c>
      <c r="S155" s="467" t="s">
        <v>410</v>
      </c>
      <c r="T155" s="417">
        <f t="shared" si="251"/>
        <v>221</v>
      </c>
      <c r="U155" s="418">
        <v>221</v>
      </c>
      <c r="V155" s="77">
        <f t="shared" si="252"/>
        <v>221</v>
      </c>
      <c r="W155" s="77">
        <f t="shared" ref="W155" si="306">IF(LEFT(W53,1)="V",$S$101,IF(ISNUMBER(W53),V155-W53,V155))</f>
        <v>186</v>
      </c>
      <c r="X155" s="77">
        <f t="shared" si="74"/>
        <v>142</v>
      </c>
      <c r="Y155" s="77">
        <f t="shared" si="75"/>
        <v>107</v>
      </c>
      <c r="Z155" s="77">
        <f t="shared" si="76"/>
        <v>107</v>
      </c>
      <c r="AA155" s="77">
        <f t="shared" si="77"/>
        <v>107</v>
      </c>
      <c r="AB155" s="77">
        <f t="shared" si="78"/>
        <v>107</v>
      </c>
      <c r="AC155" s="77">
        <f t="shared" si="79"/>
        <v>107</v>
      </c>
      <c r="AD155" s="77">
        <f t="shared" si="80"/>
        <v>107</v>
      </c>
      <c r="AE155" s="77">
        <f t="shared" si="81"/>
        <v>102</v>
      </c>
      <c r="AF155" s="77">
        <f t="shared" si="82"/>
        <v>1200</v>
      </c>
      <c r="AG155" s="77">
        <f t="shared" si="83"/>
        <v>1200</v>
      </c>
      <c r="AH155" s="77">
        <f t="shared" si="84"/>
        <v>1200</v>
      </c>
      <c r="AI155" s="77">
        <f t="shared" si="85"/>
        <v>1200</v>
      </c>
      <c r="AJ155" s="77">
        <f t="shared" si="86"/>
        <v>1200</v>
      </c>
      <c r="AK155" s="77">
        <f t="shared" si="87"/>
        <v>1200</v>
      </c>
      <c r="AL155" s="77">
        <f t="shared" si="88"/>
        <v>1177</v>
      </c>
      <c r="AM155" s="77">
        <f t="shared" si="89"/>
        <v>1154</v>
      </c>
      <c r="AN155" s="77">
        <f t="shared" si="90"/>
        <v>1131</v>
      </c>
      <c r="AO155" s="77">
        <f t="shared" si="91"/>
        <v>1108</v>
      </c>
      <c r="AP155" s="77">
        <f t="shared" si="92"/>
        <v>1085</v>
      </c>
      <c r="AQ155" s="77">
        <f t="shared" si="93"/>
        <v>1062</v>
      </c>
      <c r="AR155" s="77">
        <f t="shared" si="94"/>
        <v>1039</v>
      </c>
      <c r="AS155" s="77">
        <f t="shared" si="95"/>
        <v>1016</v>
      </c>
      <c r="AT155" s="77">
        <f t="shared" si="96"/>
        <v>993</v>
      </c>
      <c r="AU155" s="77">
        <f t="shared" si="97"/>
        <v>970</v>
      </c>
      <c r="AV155" s="77">
        <f t="shared" si="98"/>
        <v>947</v>
      </c>
      <c r="AW155" s="77">
        <f t="shared" si="99"/>
        <v>924</v>
      </c>
      <c r="AX155" s="77">
        <f t="shared" si="100"/>
        <v>901</v>
      </c>
      <c r="AY155" s="77">
        <f t="shared" si="101"/>
        <v>885</v>
      </c>
      <c r="AZ155" s="77">
        <f t="shared" si="102"/>
        <v>869</v>
      </c>
      <c r="BA155" s="77">
        <f t="shared" si="103"/>
        <v>853</v>
      </c>
      <c r="BB155" s="77">
        <f t="shared" si="104"/>
        <v>837</v>
      </c>
      <c r="BC155" s="77">
        <f t="shared" si="105"/>
        <v>821</v>
      </c>
      <c r="BD155" s="77">
        <f t="shared" si="106"/>
        <v>805</v>
      </c>
      <c r="BE155" s="77">
        <f t="shared" si="107"/>
        <v>789</v>
      </c>
      <c r="BF155" s="77">
        <f t="shared" si="108"/>
        <v>773</v>
      </c>
      <c r="BG155" s="77">
        <f t="shared" si="109"/>
        <v>757</v>
      </c>
      <c r="BH155" s="77">
        <f t="shared" si="110"/>
        <v>741</v>
      </c>
      <c r="BI155" s="77">
        <f t="shared" si="111"/>
        <v>725</v>
      </c>
      <c r="BJ155" s="77">
        <f t="shared" si="112"/>
        <v>709</v>
      </c>
      <c r="BK155" s="77">
        <f t="shared" si="113"/>
        <v>693</v>
      </c>
      <c r="BL155" s="77">
        <f t="shared" si="114"/>
        <v>677</v>
      </c>
      <c r="BM155" s="77">
        <f t="shared" si="115"/>
        <v>661</v>
      </c>
      <c r="BN155" s="77">
        <f t="shared" si="116"/>
        <v>645</v>
      </c>
      <c r="BO155" s="77">
        <f t="shared" si="117"/>
        <v>629</v>
      </c>
      <c r="BP155" s="77">
        <f t="shared" si="118"/>
        <v>613</v>
      </c>
      <c r="BQ155" s="77">
        <f t="shared" si="119"/>
        <v>597</v>
      </c>
      <c r="BR155" s="77">
        <f t="shared" si="120"/>
        <v>581</v>
      </c>
      <c r="BS155" s="77">
        <f t="shared" si="121"/>
        <v>565</v>
      </c>
      <c r="BT155" s="77">
        <f t="shared" si="122"/>
        <v>549</v>
      </c>
      <c r="BU155" s="77">
        <f t="shared" si="123"/>
        <v>533</v>
      </c>
      <c r="BV155" s="77">
        <f t="shared" si="124"/>
        <v>517</v>
      </c>
      <c r="BW155" s="77">
        <f t="shared" si="125"/>
        <v>501</v>
      </c>
      <c r="BX155" s="77">
        <f t="shared" si="126"/>
        <v>485</v>
      </c>
      <c r="BY155" s="77">
        <f t="shared" si="127"/>
        <v>462</v>
      </c>
      <c r="BZ155" s="77">
        <f t="shared" si="128"/>
        <v>439</v>
      </c>
      <c r="CA155" s="77">
        <f t="shared" si="129"/>
        <v>416</v>
      </c>
      <c r="CB155" s="77">
        <f t="shared" si="130"/>
        <v>393</v>
      </c>
      <c r="CC155" s="77">
        <f t="shared" si="131"/>
        <v>370</v>
      </c>
      <c r="CD155" s="77">
        <f t="shared" si="132"/>
        <v>347</v>
      </c>
      <c r="CE155" s="77">
        <f t="shared" si="133"/>
        <v>324</v>
      </c>
      <c r="CF155" s="77">
        <f t="shared" si="134"/>
        <v>301</v>
      </c>
      <c r="CG155" s="77">
        <f t="shared" si="135"/>
        <v>278</v>
      </c>
      <c r="CH155" s="77">
        <f t="shared" si="136"/>
        <v>255</v>
      </c>
      <c r="CI155" s="77">
        <f t="shared" si="137"/>
        <v>254</v>
      </c>
      <c r="CJ155" s="77">
        <f t="shared" si="138"/>
        <v>204</v>
      </c>
      <c r="CK155" s="77">
        <f t="shared" si="139"/>
        <v>154</v>
      </c>
      <c r="CL155" s="77">
        <f t="shared" si="140"/>
        <v>104</v>
      </c>
      <c r="CM155" s="77">
        <f t="shared" si="141"/>
        <v>54</v>
      </c>
      <c r="CN155" s="77">
        <f t="shared" si="142"/>
        <v>53</v>
      </c>
      <c r="CO155" s="77">
        <f t="shared" si="143"/>
        <v>30</v>
      </c>
      <c r="CP155" s="77">
        <f t="shared" si="144"/>
        <v>1200</v>
      </c>
      <c r="CQ155" s="77">
        <f t="shared" si="145"/>
        <v>1200</v>
      </c>
      <c r="CR155" s="77">
        <f t="shared" si="146"/>
        <v>1200</v>
      </c>
      <c r="CS155" s="77">
        <f t="shared" si="147"/>
        <v>1200</v>
      </c>
      <c r="CT155" s="77">
        <f t="shared" si="148"/>
        <v>1200</v>
      </c>
      <c r="CU155" s="77">
        <f t="shared" si="149"/>
        <v>1200</v>
      </c>
      <c r="CV155" s="77">
        <f t="shared" si="150"/>
        <v>1200</v>
      </c>
      <c r="CW155" s="77">
        <f t="shared" si="151"/>
        <v>1200</v>
      </c>
      <c r="CX155" s="77">
        <f t="shared" si="152"/>
        <v>1200</v>
      </c>
      <c r="CY155" s="77">
        <f t="shared" si="153"/>
        <v>1200</v>
      </c>
      <c r="CZ155" s="77">
        <f t="shared" si="154"/>
        <v>1200</v>
      </c>
      <c r="DA155" s="77">
        <f t="shared" si="155"/>
        <v>1200</v>
      </c>
      <c r="DB155" s="77">
        <f t="shared" si="156"/>
        <v>1177</v>
      </c>
      <c r="DC155" s="77">
        <f t="shared" si="157"/>
        <v>1154</v>
      </c>
      <c r="DD155" s="77">
        <f t="shared" si="158"/>
        <v>1131</v>
      </c>
      <c r="DE155" s="77">
        <f t="shared" si="159"/>
        <v>1108</v>
      </c>
      <c r="DF155" s="77">
        <f t="shared" si="160"/>
        <v>1085</v>
      </c>
      <c r="DG155" s="77">
        <f t="shared" si="161"/>
        <v>1062</v>
      </c>
      <c r="DH155" s="77">
        <f t="shared" si="162"/>
        <v>1039</v>
      </c>
      <c r="DI155" s="77">
        <f t="shared" si="163"/>
        <v>1038</v>
      </c>
      <c r="DJ155" s="77">
        <f t="shared" si="164"/>
        <v>978</v>
      </c>
      <c r="DK155" s="77">
        <f t="shared" si="165"/>
        <v>918</v>
      </c>
      <c r="DL155" s="77">
        <f t="shared" si="166"/>
        <v>858</v>
      </c>
      <c r="DM155" s="77">
        <f t="shared" si="167"/>
        <v>798</v>
      </c>
      <c r="DN155" s="77">
        <f t="shared" si="168"/>
        <v>797</v>
      </c>
      <c r="DO155" s="77">
        <f t="shared" si="169"/>
        <v>774</v>
      </c>
      <c r="DP155" s="77">
        <f t="shared" si="170"/>
        <v>751</v>
      </c>
      <c r="DQ155" s="77">
        <f t="shared" si="171"/>
        <v>728</v>
      </c>
      <c r="DR155" s="77">
        <f t="shared" si="172"/>
        <v>705</v>
      </c>
      <c r="DS155" s="77">
        <f t="shared" si="173"/>
        <v>682</v>
      </c>
      <c r="DT155" s="77">
        <f t="shared" si="174"/>
        <v>659</v>
      </c>
      <c r="DU155" s="77">
        <f t="shared" si="175"/>
        <v>636</v>
      </c>
      <c r="DV155" s="77">
        <f t="shared" si="176"/>
        <v>613</v>
      </c>
      <c r="DW155" s="77">
        <f t="shared" si="177"/>
        <v>590</v>
      </c>
      <c r="DX155" s="77">
        <f t="shared" si="178"/>
        <v>567</v>
      </c>
      <c r="DY155" s="77">
        <f t="shared" si="179"/>
        <v>544</v>
      </c>
      <c r="DZ155" s="77">
        <f t="shared" si="180"/>
        <v>521</v>
      </c>
      <c r="EA155" s="77">
        <f t="shared" si="181"/>
        <v>498</v>
      </c>
      <c r="EB155" s="77">
        <f t="shared" si="182"/>
        <v>475</v>
      </c>
      <c r="EC155" s="77">
        <f t="shared" si="183"/>
        <v>452</v>
      </c>
      <c r="ED155" s="77">
        <f t="shared" si="184"/>
        <v>429</v>
      </c>
      <c r="EE155" s="77">
        <f t="shared" si="185"/>
        <v>406</v>
      </c>
      <c r="EF155" s="77">
        <f t="shared" si="186"/>
        <v>383</v>
      </c>
      <c r="EG155" s="77">
        <f t="shared" si="187"/>
        <v>360</v>
      </c>
      <c r="EH155" s="77">
        <f t="shared" si="188"/>
        <v>337</v>
      </c>
      <c r="EI155" s="77">
        <f t="shared" si="189"/>
        <v>314</v>
      </c>
      <c r="EJ155" s="77">
        <f t="shared" si="190"/>
        <v>291</v>
      </c>
      <c r="EK155" s="77">
        <f t="shared" si="191"/>
        <v>268</v>
      </c>
      <c r="EL155" s="77">
        <f t="shared" si="192"/>
        <v>245</v>
      </c>
      <c r="EM155" s="77">
        <f t="shared" si="193"/>
        <v>222</v>
      </c>
      <c r="EN155" s="77">
        <f t="shared" si="194"/>
        <v>199</v>
      </c>
      <c r="EO155" s="77">
        <f t="shared" si="195"/>
        <v>176</v>
      </c>
      <c r="EP155" s="77">
        <f t="shared" si="196"/>
        <v>153</v>
      </c>
      <c r="EQ155" s="77">
        <f t="shared" si="197"/>
        <v>130</v>
      </c>
      <c r="ER155" s="77">
        <f t="shared" si="198"/>
        <v>107</v>
      </c>
      <c r="ES155" s="77">
        <f t="shared" si="199"/>
        <v>84</v>
      </c>
      <c r="ET155" s="77">
        <f t="shared" si="200"/>
        <v>61</v>
      </c>
      <c r="EU155" s="77">
        <f t="shared" si="201"/>
        <v>38</v>
      </c>
      <c r="EV155" s="77">
        <f t="shared" si="202"/>
        <v>1200</v>
      </c>
      <c r="EW155" s="77">
        <f t="shared" si="203"/>
        <v>1200</v>
      </c>
      <c r="EX155" s="77">
        <f t="shared" si="204"/>
        <v>1200</v>
      </c>
      <c r="EY155" s="77">
        <f t="shared" si="205"/>
        <v>1200</v>
      </c>
      <c r="EZ155" s="77">
        <f t="shared" si="206"/>
        <v>1200</v>
      </c>
      <c r="FA155" s="77">
        <f t="shared" si="207"/>
        <v>1177</v>
      </c>
      <c r="FB155" s="77">
        <f t="shared" si="208"/>
        <v>1154</v>
      </c>
      <c r="FC155" s="77">
        <f t="shared" si="209"/>
        <v>1131</v>
      </c>
      <c r="FD155" s="77">
        <f t="shared" si="210"/>
        <v>1108</v>
      </c>
      <c r="FE155" s="77">
        <f t="shared" si="211"/>
        <v>1085</v>
      </c>
      <c r="FF155" s="77">
        <f t="shared" si="212"/>
        <v>1062</v>
      </c>
      <c r="FG155" s="77">
        <f t="shared" si="213"/>
        <v>1039</v>
      </c>
      <c r="FH155" s="77">
        <f t="shared" si="214"/>
        <v>1016</v>
      </c>
      <c r="FI155" s="77">
        <f t="shared" si="215"/>
        <v>993</v>
      </c>
      <c r="FJ155" s="77">
        <f t="shared" si="216"/>
        <v>970</v>
      </c>
      <c r="FK155" s="77">
        <f t="shared" si="217"/>
        <v>947</v>
      </c>
      <c r="FL155" s="77">
        <f t="shared" si="218"/>
        <v>924</v>
      </c>
      <c r="FM155" s="77">
        <f t="shared" si="219"/>
        <v>901</v>
      </c>
      <c r="FN155" s="77">
        <f t="shared" si="220"/>
        <v>878</v>
      </c>
      <c r="FO155" s="77">
        <f t="shared" si="221"/>
        <v>855</v>
      </c>
      <c r="FP155" s="77">
        <f t="shared" si="222"/>
        <v>832</v>
      </c>
      <c r="FQ155" s="77">
        <f t="shared" si="223"/>
        <v>809</v>
      </c>
      <c r="FR155" s="77">
        <f t="shared" si="224"/>
        <v>786</v>
      </c>
      <c r="FS155" s="77">
        <f t="shared" si="225"/>
        <v>763</v>
      </c>
      <c r="FT155" s="77">
        <f t="shared" si="226"/>
        <v>740</v>
      </c>
      <c r="FU155" s="77">
        <f t="shared" si="227"/>
        <v>717</v>
      </c>
      <c r="FV155" s="77">
        <f t="shared" si="228"/>
        <v>694</v>
      </c>
      <c r="FW155" s="77">
        <f t="shared" si="229"/>
        <v>671</v>
      </c>
      <c r="FX155" s="77">
        <f t="shared" si="230"/>
        <v>648</v>
      </c>
      <c r="FY155" s="77">
        <f t="shared" si="231"/>
        <v>625</v>
      </c>
      <c r="FZ155" s="77">
        <f t="shared" si="232"/>
        <v>602</v>
      </c>
      <c r="GA155" s="77">
        <f t="shared" si="233"/>
        <v>579</v>
      </c>
      <c r="GB155" s="77">
        <f t="shared" si="234"/>
        <v>556</v>
      </c>
      <c r="GC155" s="77">
        <f t="shared" si="235"/>
        <v>533</v>
      </c>
      <c r="GD155" s="77">
        <f t="shared" si="236"/>
        <v>510</v>
      </c>
      <c r="GE155" s="77">
        <f t="shared" si="237"/>
        <v>487</v>
      </c>
      <c r="GF155" s="77">
        <f t="shared" si="238"/>
        <v>464</v>
      </c>
      <c r="GG155" s="77">
        <f t="shared" si="239"/>
        <v>441</v>
      </c>
      <c r="GH155" s="77">
        <f t="shared" si="240"/>
        <v>418</v>
      </c>
      <c r="GI155" s="77">
        <f t="shared" si="241"/>
        <v>395</v>
      </c>
      <c r="GJ155" s="77">
        <f t="shared" si="242"/>
        <v>372</v>
      </c>
      <c r="GK155" s="77">
        <f t="shared" si="243"/>
        <v>349</v>
      </c>
      <c r="GL155" s="77">
        <f t="shared" si="244"/>
        <v>326</v>
      </c>
      <c r="GM155" s="77">
        <f t="shared" si="245"/>
        <v>303</v>
      </c>
      <c r="GN155" s="77">
        <f t="shared" si="246"/>
        <v>280</v>
      </c>
      <c r="GO155" s="77">
        <f t="shared" si="247"/>
        <v>280</v>
      </c>
      <c r="GP155" s="77">
        <f t="shared" si="248"/>
        <v>280</v>
      </c>
      <c r="GQ155" s="77">
        <f t="shared" si="249"/>
        <v>280</v>
      </c>
      <c r="GR155" s="77">
        <f t="shared" si="288"/>
        <v>280</v>
      </c>
      <c r="GS155" s="202"/>
      <c r="GY155" s="186">
        <v>65</v>
      </c>
      <c r="GZ155" s="481">
        <f>IF(COUNTIF($I67:$GR67,GZ$12)=0,0,HLOOKUP(GZ$12,$I67:$GR$87,$HO154,FALSE))</f>
        <v>0</v>
      </c>
      <c r="HA155" s="481">
        <f>IF(COUNTIF($I67:$GR67,HA$12)=0,0,HLOOKUP(HA$12,$I67:$GR$87,$HO154,FALSE))</f>
        <v>0</v>
      </c>
      <c r="HB155" s="481">
        <f>IF(COUNTIF($I67:$GR67,HB$12)=0,0,HLOOKUP(HB$12,$I67:$GR$87,$HO154,FALSE))</f>
        <v>36</v>
      </c>
      <c r="HC155" s="481">
        <f>IF(COUNTIF($I67:$GR67,HC$12)=0,0,HLOOKUP(HC$12,$I67:$GR$87,$HO154,FALSE))</f>
        <v>100</v>
      </c>
      <c r="HD155" s="481">
        <f>IF(COUNTIF($I67:$GR67,HD$12)=0,0,HLOOKUP(HD$12,$I67:$GR$87,$HO154,FALSE))</f>
        <v>165</v>
      </c>
      <c r="HE155" s="481">
        <f>IF(COUNTIF($I67:$GR67,HE$12)=0,0,HLOOKUP(HE$12,$I67:$GR$87,$HO154,FALSE))</f>
        <v>0</v>
      </c>
      <c r="HF155" s="481">
        <f>IF(COUNTIF($I67:$GR67,"X")=0,0,HLOOKUP("X",$I67:$GR$87,$HO154,FALSE))</f>
        <v>189</v>
      </c>
      <c r="HG155" s="381"/>
      <c r="HH155" s="186" t="s">
        <v>173</v>
      </c>
      <c r="HI155" s="481">
        <f>IF(GZ155=0,0,IF(AND(GZ155&lt;&gt;0,HA155=0),SUM(INDEX($I67:$GR67,1,GZ155):INDEX($I67:$GR67,1,$HF155)),SUM(INDEX($I67:$GR67,1,GZ155):INDEX($I67:$GR67,1,HA155))))</f>
        <v>0</v>
      </c>
      <c r="HJ155" s="481">
        <f>IF(HA155=0,0,IF(AND(HA155&lt;&gt;0,HB155=0),SUM(INDEX($I67:$GR67,1,HA155):INDEX($I67:$GR67,1,$HF155)),SUM(INDEX($I67:$GR67,1,HA155):INDEX($I67:$GR67,1,HB155))))</f>
        <v>0</v>
      </c>
      <c r="HK155" s="481">
        <f>IF(HB155=0,0,IF(AND(HB155&lt;&gt;0,HC155=0),SUM(INDEX($I67:$GR67,1,HB155):INDEX($I67:$GR67,1,$HF155)),SUM(INDEX($I67:$GR67,1,HB155):INDEX($I67:$GR67,1,HC155))))</f>
        <v>0</v>
      </c>
      <c r="HL155" s="481">
        <f>IF(HC155=0,0,IF(AND(HC155&lt;&gt;0,HD155=0),SUM(INDEX($I67:$GR67,1,HC155):INDEX($I67:$GR67,1,$HF155)),SUM(INDEX($I67:$GR67,1,HC155):INDEX($I67:$GR67,1,HD155))))</f>
        <v>0</v>
      </c>
      <c r="HM155" s="481">
        <f>IF(HD155=0,0,IF(AND(HD155&lt;&gt;0,HE155=0),SUM(INDEX($I67:$GR67,1,HD155):INDEX($I67:$GR67,1,$HF155)),SUM(INDEX($I67:$GR67,1,HD155):INDEX($I67:$GR67,1,HE155))))</f>
        <v>0</v>
      </c>
      <c r="HN155" s="481">
        <f>IF(HE155=0,0,IF(AND(HE155&lt;&gt;0,GZ155=0),SUM(INDEX($I67:$GR67,1,HE155):INDEX($I67:$GR67,1,$HF155)),SUM(INDEX($I67:$GR67,1,HE155):INDEX($I67:$GR67,1,GZ155))))</f>
        <v>0</v>
      </c>
      <c r="HO155" s="186">
        <v>20</v>
      </c>
      <c r="HP155" s="381"/>
      <c r="HQ155" s="521" t="s">
        <v>173</v>
      </c>
      <c r="HR155" s="435">
        <f>IF(AND(GZ155=0,HA155=0),0,IF(AND(GZ155=0,HA155&lt;&gt;0),COUNTIF(INDEX($I$3:$GR$79,$GY155,GZ155+1):INDEX($I$3:$GR$79,$GY155,HA155),"STK")+COUNTIF(INDEX($I$3:$GR$79,$GY155,GZ155+1):INDEX($I$3:$GR$79,$GY155,HA155),"SB"),IF(AND(GZ155&lt;&gt;0,HA155=0),COUNTIF(INDEX($I$3:$GR$79,$GY155,GZ155):INDEX($I$3:$GR$79,$GY155,HF155),"STK")+COUNTIF(INDEX($I$3:$GR$79,$GY155,GZ155):INDEX($I$3:$GR$79,$GY155,HF155),"SB"),COUNTIF(INDEX($I$3:$GR$79,$GY155,GZ155):INDEX($I$3:$GR$79,$GY155,HA155),"STK")+COUNTIF(INDEX($I$3:$GR$79,$GY155,GZ155):INDEX($I$3:$GR$79,$GY155,HA155),"SB"))))</f>
        <v>0</v>
      </c>
      <c r="HS155" s="405">
        <f>IF(AND(HA155=0,HB155=0),0,IF(AND(HA155=0,HB155&lt;&gt;0),COUNTIF(INDEX($I$3:$GR$79,$GY155,HA155+1):INDEX($I$3:$GR$79,$GY155,HB155),"STK")+COUNTIF(INDEX($I$3:$GR$79,$GY155,HA155+1):INDEX($I$3:$GR$79,$GY155,HB155),"SB"),IF(AND(HA155&lt;&gt;0,HB155=0),COUNTIF(INDEX($I$3:$GR$79,$GY155,HA155):INDEX($I$3:$GR$79,$GY155,HF155),"STK")+COUNTIF(INDEX($I$3:$GR$79,$GY155,HA155):INDEX($I$3:$GR$79,$GY155,HF155),"SB"),COUNTIF(INDEX($I$3:$GR$79,$GY155,HA155):INDEX($I$3:$GR$79,$GY155,HB155),"STK")+COUNTIF(INDEX($I$3:$GR$79,$GY155,HA155):INDEX($I$3:$GR$79,$GY155,HB155),"SB"))))</f>
        <v>0</v>
      </c>
      <c r="HT155" s="406">
        <f>IF(AND(HB155=0,HC155=0),0,IF(AND(HB155=0,HC155&lt;&gt;0),COUNTIF(INDEX($I$3:$GR$79,$GY155,HB155+1):INDEX($I$3:$GR$79,$GY155,HC155),"STK")+COUNTIF(INDEX($I$3:$GR$79,$GY155,HB155+1):INDEX($I$3:$GR$79,$GY155,HC155),"SB"),IF(AND(HB155&lt;&gt;0,HC155=0),COUNTIF(INDEX($I$3:$GR$79,$GY155,HB155):INDEX($I$3:$GR$79,$GY155,HF155),"STK")+COUNTIF(INDEX($I$3:$GR$79,$GY155,HB155):INDEX($I$3:$GR$79,$GY155,HF155),"SB"),COUNTIF(INDEX($I$3:$GR$79,$GY155,HB155):INDEX($I$3:$GR$79,$GY155,HC155),"STK")+COUNTIF(INDEX($I$3:$GR$79,$GY155,HB155):INDEX($I$3:$GR$79,$GY155,HC155),"SB"))))</f>
        <v>0</v>
      </c>
      <c r="HU155" s="405">
        <f>IF(AND(HC155=0,HD155=0),0,IF(AND(HC155=0,HD155&lt;&gt;0),COUNTIF(INDEX($I$3:$GR$79,$GY155,HC155+1):INDEX($I$3:$GR$79,$GY155,HD155),"STK")+COUNTIF(INDEX($I$3:$GR$79,$GY155,HC155+1):INDEX($I$3:$GR$79,$GY155,HD155),"SB"),IF(AND(HC155&lt;&gt;0,HD155=0),COUNTIF(INDEX($I$3:$GR$79,$GY155,HC155):INDEX($I$3:$GR$79,$GY155,HF155),"STK")+COUNTIF(INDEX($I$3:$GR$79,$GY155,HC155):INDEX($I$3:$GR$79,$GY155,HF155),"SB"),COUNTIF(INDEX($I$3:$GR$79,$GY155,HC155):INDEX($I$3:$GR$79,$GY155,HD155),"STK")+COUNTIF(INDEX($I$3:$GR$79,$GY155,HC155):INDEX($I$3:$GR$79,$GY155,HD155),"SB"))))</f>
        <v>0</v>
      </c>
      <c r="HV155" s="701">
        <f>IF(AND(HD155=0,HE155=0),0,IF(AND(HD155=0,HE155&lt;&gt;0),COUNTIF(INDEX($I$3:$GR$79,$GY155,HD155+1):INDEX($I$3:$GR$79,$GY155,HE155),"STK")+COUNTIF(INDEX($I$3:$GR$79,$GY155,HD155+1):INDEX($I$3:$GR$79,$GY155,HE155),"SB"),IF(AND(HD155&lt;&gt;0,HE155=0),COUNTIF(INDEX($I$3:$GR$79,$GY155,HD155):INDEX($I$3:$GR$79,$GY155,HF155),"STK")+COUNTIF(INDEX($I$3:$GR$79,$GY155,HD155):INDEX($I$3:$GR$79,$GY155,HF155),"SB"),COUNTIF(INDEX($I$3:$GR$79,$GY155,HD155):INDEX($I$3:$GR$79,$GY155,HE155),"STK")+COUNTIF(INDEX($I$3:$GR$79,$GY155,HD155):INDEX($I$3:$GR$79,$GY155,HE155),"SB"))))</f>
        <v>0</v>
      </c>
      <c r="HW155" s="405">
        <f>IF(AND(HE155=0,GZ155=0),0,IF(AND(HE155=0,GZ155&lt;&gt;0),COUNTIF(INDEX($I$3:$GR$79,$GY155,HE155+1):INDEX($I$3:$GR$79,$GY155,GZ155),"STK")+COUNTIF(INDEX($I$3:$GR$79,$GY155,HE155+1):INDEX($I$3:$GR$79,$GY155,GZ155),"SB"),IF(AND(HE155&lt;&gt;0,GZ155=0),COUNTIF(INDEX($I$3:$GR$79,$GY155,HE155):INDEX($I$3:$GR$79,$GY155,HF155),"STK")+COUNTIF(INDEX($I$3:$GR$79,$GY155,HE155):INDEX($I$3:$GR$79,$GY155,HF155),"SB"),COUNTIF(INDEX($I$3:$GR$79,$GY155,HE155):INDEX($I$3:$GR$79,$GY155,GZ155),"STK")+COUNTIF(INDEX($I$3:$GR$79,$GY155,HE155):INDEX($I$3:$GR$79,$GY155,GZ155),"SB"))))</f>
        <v>0</v>
      </c>
      <c r="HX155" s="382">
        <f t="shared" ref="HX155:HX167" si="307">COUNTIF(I67:GR67,"STK")+COUNTIF(I67:GR67,"SB")</f>
        <v>0</v>
      </c>
      <c r="HY155" s="186" t="s">
        <v>173</v>
      </c>
      <c r="HZ155" s="481">
        <f t="shared" si="66"/>
        <v>0</v>
      </c>
      <c r="IA155" s="481">
        <f t="shared" si="67"/>
        <v>0</v>
      </c>
      <c r="IB155" s="481">
        <f t="shared" si="68"/>
        <v>59</v>
      </c>
      <c r="IC155" s="481">
        <f t="shared" si="69"/>
        <v>60</v>
      </c>
      <c r="ID155" s="481">
        <f t="shared" si="70"/>
        <v>19</v>
      </c>
      <c r="IE155" s="481">
        <f t="shared" si="71"/>
        <v>0</v>
      </c>
    </row>
    <row r="156" spans="5:239" x14ac:dyDescent="0.2">
      <c r="E156" s="58"/>
      <c r="F156" s="480"/>
      <c r="G156" s="1040"/>
      <c r="H156" s="207" t="s">
        <v>160</v>
      </c>
      <c r="I156" s="229"/>
      <c r="J156" s="230"/>
      <c r="K156" s="231"/>
      <c r="N156" s="180">
        <v>187</v>
      </c>
      <c r="O156" s="140"/>
      <c r="P156" s="123"/>
      <c r="Q156" s="12"/>
      <c r="R156" s="129" t="str">
        <f t="shared" si="284"/>
        <v>V20</v>
      </c>
      <c r="S156" s="467" t="s">
        <v>411</v>
      </c>
      <c r="T156" s="417">
        <f t="shared" si="251"/>
        <v>187</v>
      </c>
      <c r="U156" s="418">
        <v>202</v>
      </c>
      <c r="V156" s="77">
        <f t="shared" si="252"/>
        <v>187</v>
      </c>
      <c r="W156" s="77">
        <f t="shared" ref="W156" si="308">IF(LEFT(W54,1)="V",$S$101,IF(ISNUMBER(W54),V156-W54,V156))</f>
        <v>130</v>
      </c>
      <c r="X156" s="77">
        <f t="shared" si="74"/>
        <v>117</v>
      </c>
      <c r="Y156" s="77">
        <f t="shared" si="75"/>
        <v>110</v>
      </c>
      <c r="Z156" s="77">
        <f t="shared" si="76"/>
        <v>1200</v>
      </c>
      <c r="AA156" s="77">
        <f t="shared" si="77"/>
        <v>1200</v>
      </c>
      <c r="AB156" s="77">
        <f t="shared" si="78"/>
        <v>1200</v>
      </c>
      <c r="AC156" s="77">
        <f t="shared" si="79"/>
        <v>1200</v>
      </c>
      <c r="AD156" s="77">
        <f t="shared" si="80"/>
        <v>1200</v>
      </c>
      <c r="AE156" s="77">
        <f t="shared" si="81"/>
        <v>1200</v>
      </c>
      <c r="AF156" s="77">
        <f t="shared" si="82"/>
        <v>1177</v>
      </c>
      <c r="AG156" s="77">
        <f t="shared" si="83"/>
        <v>1154</v>
      </c>
      <c r="AH156" s="77">
        <f t="shared" si="84"/>
        <v>1131</v>
      </c>
      <c r="AI156" s="77">
        <f t="shared" si="85"/>
        <v>1108</v>
      </c>
      <c r="AJ156" s="77">
        <f t="shared" si="86"/>
        <v>1085</v>
      </c>
      <c r="AK156" s="77">
        <f t="shared" si="87"/>
        <v>1062</v>
      </c>
      <c r="AL156" s="77">
        <f t="shared" si="88"/>
        <v>1039</v>
      </c>
      <c r="AM156" s="77">
        <f t="shared" si="89"/>
        <v>1039</v>
      </c>
      <c r="AN156" s="77">
        <f t="shared" si="90"/>
        <v>1039</v>
      </c>
      <c r="AO156" s="77">
        <f t="shared" si="91"/>
        <v>1016</v>
      </c>
      <c r="AP156" s="77">
        <f t="shared" si="92"/>
        <v>993</v>
      </c>
      <c r="AQ156" s="77">
        <f t="shared" si="93"/>
        <v>970</v>
      </c>
      <c r="AR156" s="77">
        <f t="shared" si="94"/>
        <v>947</v>
      </c>
      <c r="AS156" s="77">
        <f t="shared" si="95"/>
        <v>946</v>
      </c>
      <c r="AT156" s="77">
        <f t="shared" si="96"/>
        <v>866</v>
      </c>
      <c r="AU156" s="77">
        <f t="shared" si="97"/>
        <v>786</v>
      </c>
      <c r="AV156" s="77">
        <f t="shared" si="98"/>
        <v>706</v>
      </c>
      <c r="AW156" s="77">
        <f t="shared" si="99"/>
        <v>626</v>
      </c>
      <c r="AX156" s="77">
        <f t="shared" si="100"/>
        <v>625</v>
      </c>
      <c r="AY156" s="77">
        <f t="shared" si="101"/>
        <v>602</v>
      </c>
      <c r="AZ156" s="77">
        <f t="shared" si="102"/>
        <v>579</v>
      </c>
      <c r="BA156" s="77">
        <f t="shared" si="103"/>
        <v>556</v>
      </c>
      <c r="BB156" s="77">
        <f t="shared" si="104"/>
        <v>533</v>
      </c>
      <c r="BC156" s="77">
        <f t="shared" si="105"/>
        <v>510</v>
      </c>
      <c r="BD156" s="77">
        <f t="shared" si="106"/>
        <v>487</v>
      </c>
      <c r="BE156" s="77">
        <f t="shared" si="107"/>
        <v>464</v>
      </c>
      <c r="BF156" s="77">
        <f t="shared" si="108"/>
        <v>441</v>
      </c>
      <c r="BG156" s="77">
        <f t="shared" si="109"/>
        <v>418</v>
      </c>
      <c r="BH156" s="77">
        <f t="shared" si="110"/>
        <v>395</v>
      </c>
      <c r="BI156" s="77">
        <f t="shared" si="111"/>
        <v>372</v>
      </c>
      <c r="BJ156" s="77">
        <f t="shared" si="112"/>
        <v>349</v>
      </c>
      <c r="BK156" s="77">
        <f t="shared" si="113"/>
        <v>326</v>
      </c>
      <c r="BL156" s="77">
        <f t="shared" si="114"/>
        <v>303</v>
      </c>
      <c r="BM156" s="77">
        <f t="shared" si="115"/>
        <v>280</v>
      </c>
      <c r="BN156" s="77">
        <f t="shared" si="116"/>
        <v>257</v>
      </c>
      <c r="BO156" s="77">
        <f t="shared" si="117"/>
        <v>234</v>
      </c>
      <c r="BP156" s="77">
        <f t="shared" si="118"/>
        <v>211</v>
      </c>
      <c r="BQ156" s="77">
        <f t="shared" si="119"/>
        <v>188</v>
      </c>
      <c r="BR156" s="77">
        <f t="shared" si="120"/>
        <v>188</v>
      </c>
      <c r="BS156" s="77">
        <f t="shared" si="121"/>
        <v>188</v>
      </c>
      <c r="BT156" s="77">
        <f t="shared" si="122"/>
        <v>188</v>
      </c>
      <c r="BU156" s="77">
        <f t="shared" si="123"/>
        <v>188</v>
      </c>
      <c r="BV156" s="77">
        <f t="shared" si="124"/>
        <v>188</v>
      </c>
      <c r="BW156" s="77">
        <f t="shared" si="125"/>
        <v>188</v>
      </c>
      <c r="BX156" s="77">
        <f t="shared" si="126"/>
        <v>165</v>
      </c>
      <c r="BY156" s="77">
        <f t="shared" si="127"/>
        <v>142</v>
      </c>
      <c r="BZ156" s="77">
        <f t="shared" si="128"/>
        <v>119</v>
      </c>
      <c r="CA156" s="77">
        <f t="shared" si="129"/>
        <v>96</v>
      </c>
      <c r="CB156" s="77">
        <f t="shared" si="130"/>
        <v>73</v>
      </c>
      <c r="CC156" s="77">
        <f t="shared" si="131"/>
        <v>50</v>
      </c>
      <c r="CD156" s="77">
        <f t="shared" si="132"/>
        <v>1200</v>
      </c>
      <c r="CE156" s="77">
        <f t="shared" si="133"/>
        <v>1200</v>
      </c>
      <c r="CF156" s="77">
        <f t="shared" si="134"/>
        <v>1200</v>
      </c>
      <c r="CG156" s="77">
        <f t="shared" si="135"/>
        <v>1200</v>
      </c>
      <c r="CH156" s="77">
        <f t="shared" si="136"/>
        <v>1200</v>
      </c>
      <c r="CI156" s="77">
        <f t="shared" si="137"/>
        <v>1200</v>
      </c>
      <c r="CJ156" s="77">
        <f t="shared" si="138"/>
        <v>1200</v>
      </c>
      <c r="CK156" s="77">
        <f t="shared" si="139"/>
        <v>1200</v>
      </c>
      <c r="CL156" s="77">
        <f t="shared" si="140"/>
        <v>1200</v>
      </c>
      <c r="CM156" s="77">
        <f t="shared" si="141"/>
        <v>1200</v>
      </c>
      <c r="CN156" s="77">
        <f t="shared" si="142"/>
        <v>1200</v>
      </c>
      <c r="CO156" s="77">
        <f t="shared" si="143"/>
        <v>1200</v>
      </c>
      <c r="CP156" s="77">
        <f t="shared" si="144"/>
        <v>1177</v>
      </c>
      <c r="CQ156" s="77">
        <f t="shared" si="145"/>
        <v>1154</v>
      </c>
      <c r="CR156" s="77">
        <f t="shared" si="146"/>
        <v>1131</v>
      </c>
      <c r="CS156" s="77">
        <f t="shared" si="147"/>
        <v>1130</v>
      </c>
      <c r="CT156" s="77">
        <f t="shared" si="148"/>
        <v>1070</v>
      </c>
      <c r="CU156" s="77">
        <f t="shared" si="149"/>
        <v>1010</v>
      </c>
      <c r="CV156" s="77">
        <f t="shared" si="150"/>
        <v>950</v>
      </c>
      <c r="CW156" s="77">
        <f t="shared" si="151"/>
        <v>890</v>
      </c>
      <c r="CX156" s="77">
        <f t="shared" si="152"/>
        <v>889</v>
      </c>
      <c r="CY156" s="77">
        <f t="shared" si="153"/>
        <v>866</v>
      </c>
      <c r="CZ156" s="77">
        <f t="shared" si="154"/>
        <v>843</v>
      </c>
      <c r="DA156" s="77">
        <f t="shared" si="155"/>
        <v>820</v>
      </c>
      <c r="DB156" s="77">
        <f t="shared" si="156"/>
        <v>797</v>
      </c>
      <c r="DC156" s="77">
        <f t="shared" si="157"/>
        <v>796</v>
      </c>
      <c r="DD156" s="77">
        <f t="shared" si="158"/>
        <v>746</v>
      </c>
      <c r="DE156" s="77">
        <f t="shared" si="159"/>
        <v>696</v>
      </c>
      <c r="DF156" s="77">
        <f t="shared" si="160"/>
        <v>646</v>
      </c>
      <c r="DG156" s="77">
        <f t="shared" si="161"/>
        <v>596</v>
      </c>
      <c r="DH156" s="77">
        <f t="shared" si="162"/>
        <v>595</v>
      </c>
      <c r="DI156" s="77">
        <f t="shared" si="163"/>
        <v>572</v>
      </c>
      <c r="DJ156" s="77">
        <f t="shared" si="164"/>
        <v>549</v>
      </c>
      <c r="DK156" s="77">
        <f t="shared" si="165"/>
        <v>526</v>
      </c>
      <c r="DL156" s="77">
        <f t="shared" si="166"/>
        <v>503</v>
      </c>
      <c r="DM156" s="77">
        <f t="shared" si="167"/>
        <v>480</v>
      </c>
      <c r="DN156" s="77">
        <f t="shared" si="168"/>
        <v>457</v>
      </c>
      <c r="DO156" s="77">
        <f t="shared" si="169"/>
        <v>434</v>
      </c>
      <c r="DP156" s="77">
        <f t="shared" si="170"/>
        <v>411</v>
      </c>
      <c r="DQ156" s="77">
        <f t="shared" si="171"/>
        <v>388</v>
      </c>
      <c r="DR156" s="77">
        <f t="shared" si="172"/>
        <v>365</v>
      </c>
      <c r="DS156" s="77">
        <f t="shared" si="173"/>
        <v>342</v>
      </c>
      <c r="DT156" s="77">
        <f t="shared" si="174"/>
        <v>319</v>
      </c>
      <c r="DU156" s="77">
        <f t="shared" si="175"/>
        <v>296</v>
      </c>
      <c r="DV156" s="77">
        <f t="shared" si="176"/>
        <v>273</v>
      </c>
      <c r="DW156" s="77">
        <f t="shared" si="177"/>
        <v>250</v>
      </c>
      <c r="DX156" s="77">
        <f t="shared" si="178"/>
        <v>227</v>
      </c>
      <c r="DY156" s="77">
        <f t="shared" si="179"/>
        <v>204</v>
      </c>
      <c r="DZ156" s="77">
        <f t="shared" si="180"/>
        <v>181</v>
      </c>
      <c r="EA156" s="77">
        <f t="shared" si="181"/>
        <v>158</v>
      </c>
      <c r="EB156" s="77">
        <f t="shared" si="182"/>
        <v>135</v>
      </c>
      <c r="EC156" s="77">
        <f t="shared" si="183"/>
        <v>112</v>
      </c>
      <c r="ED156" s="77">
        <f t="shared" si="184"/>
        <v>89</v>
      </c>
      <c r="EE156" s="77">
        <f t="shared" si="185"/>
        <v>66</v>
      </c>
      <c r="EF156" s="77">
        <f t="shared" si="186"/>
        <v>1200</v>
      </c>
      <c r="EG156" s="77">
        <f t="shared" si="187"/>
        <v>1200</v>
      </c>
      <c r="EH156" s="77">
        <f t="shared" si="188"/>
        <v>1200</v>
      </c>
      <c r="EI156" s="77">
        <f t="shared" si="189"/>
        <v>1200</v>
      </c>
      <c r="EJ156" s="77">
        <f t="shared" si="190"/>
        <v>1200</v>
      </c>
      <c r="EK156" s="77">
        <f t="shared" si="191"/>
        <v>1177</v>
      </c>
      <c r="EL156" s="77">
        <f t="shared" si="192"/>
        <v>1154</v>
      </c>
      <c r="EM156" s="77">
        <f t="shared" si="193"/>
        <v>1131</v>
      </c>
      <c r="EN156" s="77">
        <f t="shared" si="194"/>
        <v>1108</v>
      </c>
      <c r="EO156" s="77">
        <f t="shared" si="195"/>
        <v>1085</v>
      </c>
      <c r="EP156" s="77">
        <f t="shared" si="196"/>
        <v>1062</v>
      </c>
      <c r="EQ156" s="77">
        <f t="shared" si="197"/>
        <v>1039</v>
      </c>
      <c r="ER156" s="77">
        <f t="shared" si="198"/>
        <v>1016</v>
      </c>
      <c r="ES156" s="77">
        <f t="shared" si="199"/>
        <v>993</v>
      </c>
      <c r="ET156" s="77">
        <f t="shared" si="200"/>
        <v>970</v>
      </c>
      <c r="EU156" s="77">
        <f t="shared" si="201"/>
        <v>947</v>
      </c>
      <c r="EV156" s="77">
        <f t="shared" si="202"/>
        <v>924</v>
      </c>
      <c r="EW156" s="77">
        <f t="shared" si="203"/>
        <v>901</v>
      </c>
      <c r="EX156" s="77">
        <f t="shared" si="204"/>
        <v>878</v>
      </c>
      <c r="EY156" s="77">
        <f t="shared" si="205"/>
        <v>855</v>
      </c>
      <c r="EZ156" s="77">
        <f t="shared" si="206"/>
        <v>832</v>
      </c>
      <c r="FA156" s="77">
        <f t="shared" si="207"/>
        <v>809</v>
      </c>
      <c r="FB156" s="77">
        <f t="shared" si="208"/>
        <v>786</v>
      </c>
      <c r="FC156" s="77">
        <f t="shared" si="209"/>
        <v>763</v>
      </c>
      <c r="FD156" s="77">
        <f t="shared" si="210"/>
        <v>740</v>
      </c>
      <c r="FE156" s="77">
        <f t="shared" si="211"/>
        <v>717</v>
      </c>
      <c r="FF156" s="77">
        <f t="shared" si="212"/>
        <v>694</v>
      </c>
      <c r="FG156" s="77">
        <f t="shared" si="213"/>
        <v>671</v>
      </c>
      <c r="FH156" s="77">
        <f t="shared" si="214"/>
        <v>648</v>
      </c>
      <c r="FI156" s="77">
        <f t="shared" si="215"/>
        <v>625</v>
      </c>
      <c r="FJ156" s="77">
        <f t="shared" si="216"/>
        <v>602</v>
      </c>
      <c r="FK156" s="77">
        <f t="shared" si="217"/>
        <v>579</v>
      </c>
      <c r="FL156" s="77">
        <f t="shared" si="218"/>
        <v>556</v>
      </c>
      <c r="FM156" s="77">
        <f t="shared" si="219"/>
        <v>533</v>
      </c>
      <c r="FN156" s="77">
        <f t="shared" si="220"/>
        <v>510</v>
      </c>
      <c r="FO156" s="77">
        <f t="shared" si="221"/>
        <v>487</v>
      </c>
      <c r="FP156" s="77">
        <f t="shared" si="222"/>
        <v>464</v>
      </c>
      <c r="FQ156" s="77">
        <f t="shared" si="223"/>
        <v>441</v>
      </c>
      <c r="FR156" s="77">
        <f t="shared" si="224"/>
        <v>418</v>
      </c>
      <c r="FS156" s="77">
        <f t="shared" si="225"/>
        <v>395</v>
      </c>
      <c r="FT156" s="77">
        <f t="shared" si="226"/>
        <v>372</v>
      </c>
      <c r="FU156" s="77">
        <f t="shared" si="227"/>
        <v>349</v>
      </c>
      <c r="FV156" s="77">
        <f t="shared" si="228"/>
        <v>326</v>
      </c>
      <c r="FW156" s="77">
        <f t="shared" si="229"/>
        <v>303</v>
      </c>
      <c r="FX156" s="77">
        <f t="shared" si="230"/>
        <v>280</v>
      </c>
      <c r="FY156" s="77">
        <f t="shared" si="231"/>
        <v>257</v>
      </c>
      <c r="FZ156" s="77">
        <f t="shared" si="232"/>
        <v>234</v>
      </c>
      <c r="GA156" s="77">
        <f t="shared" si="233"/>
        <v>211</v>
      </c>
      <c r="GB156" s="77">
        <f t="shared" si="234"/>
        <v>188</v>
      </c>
      <c r="GC156" s="77">
        <f t="shared" si="235"/>
        <v>165</v>
      </c>
      <c r="GD156" s="77">
        <f t="shared" si="236"/>
        <v>142</v>
      </c>
      <c r="GE156" s="77">
        <f t="shared" si="237"/>
        <v>119</v>
      </c>
      <c r="GF156" s="77">
        <f t="shared" si="238"/>
        <v>96</v>
      </c>
      <c r="GG156" s="77">
        <f t="shared" si="239"/>
        <v>73</v>
      </c>
      <c r="GH156" s="77">
        <f t="shared" si="240"/>
        <v>73</v>
      </c>
      <c r="GI156" s="77">
        <f t="shared" si="241"/>
        <v>73</v>
      </c>
      <c r="GJ156" s="77">
        <f t="shared" si="242"/>
        <v>73</v>
      </c>
      <c r="GK156" s="77">
        <f t="shared" si="243"/>
        <v>73</v>
      </c>
      <c r="GL156" s="77">
        <f t="shared" si="244"/>
        <v>73</v>
      </c>
      <c r="GM156" s="77">
        <f t="shared" si="245"/>
        <v>73</v>
      </c>
      <c r="GN156" s="77">
        <f t="shared" si="246"/>
        <v>73</v>
      </c>
      <c r="GO156" s="77">
        <f t="shared" si="247"/>
        <v>73</v>
      </c>
      <c r="GP156" s="77">
        <f t="shared" si="248"/>
        <v>73</v>
      </c>
      <c r="GQ156" s="77">
        <f t="shared" si="249"/>
        <v>73</v>
      </c>
      <c r="GR156" s="77">
        <f t="shared" si="288"/>
        <v>73</v>
      </c>
      <c r="GS156" s="202"/>
      <c r="GY156" s="186">
        <v>66</v>
      </c>
      <c r="GZ156" s="481">
        <f>IF(COUNTIF($I68:$GR68,GZ$12)=0,0,HLOOKUP(GZ$12,$I68:$GR$87,$HO155,FALSE))</f>
        <v>0</v>
      </c>
      <c r="HA156" s="481">
        <f>IF(COUNTIF($I68:$GR68,HA$12)=0,0,HLOOKUP(HA$12,$I68:$GR$87,$HO155,FALSE))</f>
        <v>0</v>
      </c>
      <c r="HB156" s="481">
        <f>IF(COUNTIF($I68:$GR68,HB$12)=0,0,HLOOKUP(HB$12,$I68:$GR$87,$HO155,FALSE))</f>
        <v>65</v>
      </c>
      <c r="HC156" s="481">
        <f>IF(COUNTIF($I68:$GR68,HC$12)=0,0,HLOOKUP(HC$12,$I68:$GR$87,$HO155,FALSE))</f>
        <v>109</v>
      </c>
      <c r="HD156" s="481">
        <f>IF(COUNTIF($I68:$GR68,HD$12)=0,0,HLOOKUP(HD$12,$I68:$GR$87,$HO155,FALSE))</f>
        <v>164</v>
      </c>
      <c r="HE156" s="481">
        <f>IF(COUNTIF($I68:$GR68,HE$12)=0,0,HLOOKUP(HE$12,$I68:$GR$87,$HO155,FALSE))</f>
        <v>0</v>
      </c>
      <c r="HF156" s="481">
        <f>IF(COUNTIF($I68:$GR68,"X")=0,0,HLOOKUP("X",$I68:$GR$87,$HO155,FALSE))</f>
        <v>189</v>
      </c>
      <c r="HG156" s="381"/>
      <c r="HH156" s="186" t="s">
        <v>174</v>
      </c>
      <c r="HI156" s="481">
        <f>IF(GZ156=0,0,IF(AND(GZ156&lt;&gt;0,HA156=0),SUM(INDEX($I68:$GR68,1,GZ156):INDEX($I68:$GR68,1,$HF156)),SUM(INDEX($I68:$GR68,1,GZ156):INDEX($I68:$GR68,1,HA156))))</f>
        <v>0</v>
      </c>
      <c r="HJ156" s="481">
        <f>IF(HA156=0,0,IF(AND(HA156&lt;&gt;0,HB156=0),SUM(INDEX($I68:$GR68,1,HA156):INDEX($I68:$GR68,1,$HF156)),SUM(INDEX($I68:$GR68,1,HA156):INDEX($I68:$GR68,1,HB156))))</f>
        <v>0</v>
      </c>
      <c r="HK156" s="481">
        <f>IF(HB156=0,0,IF(AND(HB156&lt;&gt;0,HC156=0),SUM(INDEX($I68:$GR68,1,HB156):INDEX($I68:$GR68,1,$HF156)),SUM(INDEX($I68:$GR68,1,HB156):INDEX($I68:$GR68,1,HC156))))</f>
        <v>823</v>
      </c>
      <c r="HL156" s="481">
        <f>IF(HC156=0,0,IF(AND(HC156&lt;&gt;0,HD156=0),SUM(INDEX($I68:$GR68,1,HC156):INDEX($I68:$GR68,1,$HF156)),SUM(INDEX($I68:$GR68,1,HC156):INDEX($I68:$GR68,1,HD156))))</f>
        <v>989</v>
      </c>
      <c r="HM156" s="481">
        <f>IF(HD156=0,0,IF(AND(HD156&lt;&gt;0,HE156=0),SUM(INDEX($I68:$GR68,1,HD156):INDEX($I68:$GR68,1,$HF156)),SUM(INDEX($I68:$GR68,1,HD156):INDEX($I68:$GR68,1,HE156))))</f>
        <v>460</v>
      </c>
      <c r="HN156" s="481">
        <f>IF(HE156=0,0,IF(AND(HE156&lt;&gt;0,GZ156=0),SUM(INDEX($I68:$GR68,1,HE156):INDEX($I68:$GR68,1,$HF156)),SUM(INDEX($I68:$GR68,1,HE156):INDEX($I68:$GR68,1,GZ156))))</f>
        <v>0</v>
      </c>
      <c r="HO156" s="186">
        <v>19</v>
      </c>
      <c r="HP156" s="381"/>
      <c r="HQ156" s="521" t="s">
        <v>174</v>
      </c>
      <c r="HR156" s="435">
        <f>IF(AND(GZ156=0,HA156=0),0,IF(AND(GZ156=0,HA156&lt;&gt;0),COUNTIF(INDEX($I$3:$GR$79,$GY156,GZ156+1):INDEX($I$3:$GR$79,$GY156,HA156),"STK")+COUNTIF(INDEX($I$3:$GR$79,$GY156,GZ156+1):INDEX($I$3:$GR$79,$GY156,HA156),"SB"),IF(AND(GZ156&lt;&gt;0,HA156=0),COUNTIF(INDEX($I$3:$GR$79,$GY156,GZ156):INDEX($I$3:$GR$79,$GY156,HF156),"STK")+COUNTIF(INDEX($I$3:$GR$79,$GY156,GZ156):INDEX($I$3:$GR$79,$GY156,HF156),"SB"),COUNTIF(INDEX($I$3:$GR$79,$GY156,GZ156):INDEX($I$3:$GR$79,$GY156,HA156),"STK")+COUNTIF(INDEX($I$3:$GR$79,$GY156,GZ156):INDEX($I$3:$GR$79,$GY156,HA156),"SB"))))</f>
        <v>0</v>
      </c>
      <c r="HS156" s="405">
        <f>IF(AND(HA156=0,HB156=0),0,IF(AND(HA156=0,HB156&lt;&gt;0),COUNTIF(INDEX($I$3:$GR$79,$GY156,HA156+1):INDEX($I$3:$GR$79,$GY156,HB156),"STK")+COUNTIF(INDEX($I$3:$GR$79,$GY156,HA156+1):INDEX($I$3:$GR$79,$GY156,HB156),"SB"),IF(AND(HA156&lt;&gt;0,HB156=0),COUNTIF(INDEX($I$3:$GR$79,$GY156,HA156):INDEX($I$3:$GR$79,$GY156,HF156),"STK")+COUNTIF(INDEX($I$3:$GR$79,$GY156,HA156):INDEX($I$3:$GR$79,$GY156,HF156),"SB"),COUNTIF(INDEX($I$3:$GR$79,$GY156,HA156):INDEX($I$3:$GR$79,$GY156,HB156),"STK")+COUNTIF(INDEX($I$3:$GR$79,$GY156,HA156):INDEX($I$3:$GR$79,$GY156,HB156),"SB"))))</f>
        <v>0</v>
      </c>
      <c r="HT156" s="406">
        <f>IF(AND(HB156=0,HC156=0),0,IF(AND(HB156=0,HC156&lt;&gt;0),COUNTIF(INDEX($I$3:$GR$79,$GY156,HB156+1):INDEX($I$3:$GR$79,$GY156,HC156),"STK")+COUNTIF(INDEX($I$3:$GR$79,$GY156,HB156+1):INDEX($I$3:$GR$79,$GY156,HC156),"SB"),IF(AND(HB156&lt;&gt;0,HC156=0),COUNTIF(INDEX($I$3:$GR$79,$GY156,HB156):INDEX($I$3:$GR$79,$GY156,HF156),"STK")+COUNTIF(INDEX($I$3:$GR$79,$GY156,HB156):INDEX($I$3:$GR$79,$GY156,HF156),"SB"),COUNTIF(INDEX($I$3:$GR$79,$GY156,HB156):INDEX($I$3:$GR$79,$GY156,HC156),"STK")+COUNTIF(INDEX($I$3:$GR$79,$GY156,HB156):INDEX($I$3:$GR$79,$GY156,HC156),"SB"))))</f>
        <v>0</v>
      </c>
      <c r="HU156" s="405">
        <f>IF(AND(HC156=0,HD156=0),0,IF(AND(HC156=0,HD156&lt;&gt;0),COUNTIF(INDEX($I$3:$GR$79,$GY156,HC156+1):INDEX($I$3:$GR$79,$GY156,HD156),"STK")+COUNTIF(INDEX($I$3:$GR$79,$GY156,HC156+1):INDEX($I$3:$GR$79,$GY156,HD156),"SB"),IF(AND(HC156&lt;&gt;0,HD156=0),COUNTIF(INDEX($I$3:$GR$79,$GY156,HC156):INDEX($I$3:$GR$79,$GY156,HF156),"STK")+COUNTIF(INDEX($I$3:$GR$79,$GY156,HC156):INDEX($I$3:$GR$79,$GY156,HF156),"SB"),COUNTIF(INDEX($I$3:$GR$79,$GY156,HC156):INDEX($I$3:$GR$79,$GY156,HD156),"STK")+COUNTIF(INDEX($I$3:$GR$79,$GY156,HC156):INDEX($I$3:$GR$79,$GY156,HD156),"SB"))))</f>
        <v>0</v>
      </c>
      <c r="HV156" s="701">
        <f>IF(AND(HD156=0,HE156=0),0,IF(AND(HD156=0,HE156&lt;&gt;0),COUNTIF(INDEX($I$3:$GR$79,$GY156,HD156+1):INDEX($I$3:$GR$79,$GY156,HE156),"STK")+COUNTIF(INDEX($I$3:$GR$79,$GY156,HD156+1):INDEX($I$3:$GR$79,$GY156,HE156),"SB"),IF(AND(HD156&lt;&gt;0,HE156=0),COUNTIF(INDEX($I$3:$GR$79,$GY156,HD156):INDEX($I$3:$GR$79,$GY156,HF156),"STK")+COUNTIF(INDEX($I$3:$GR$79,$GY156,HD156):INDEX($I$3:$GR$79,$GY156,HF156),"SB"),COUNTIF(INDEX($I$3:$GR$79,$GY156,HD156):INDEX($I$3:$GR$79,$GY156,HE156),"STK")+COUNTIF(INDEX($I$3:$GR$79,$GY156,HD156):INDEX($I$3:$GR$79,$GY156,HE156),"SB"))))</f>
        <v>0</v>
      </c>
      <c r="HW156" s="405">
        <f>IF(AND(HE156=0,GZ156=0),0,IF(AND(HE156=0,GZ156&lt;&gt;0),COUNTIF(INDEX($I$3:$GR$79,$GY156,HE156+1):INDEX($I$3:$GR$79,$GY156,GZ156),"STK")+COUNTIF(INDEX($I$3:$GR$79,$GY156,HE156+1):INDEX($I$3:$GR$79,$GY156,GZ156),"SB"),IF(AND(HE156&lt;&gt;0,GZ156=0),COUNTIF(INDEX($I$3:$GR$79,$GY156,HE156):INDEX($I$3:$GR$79,$GY156,HF156),"STK")+COUNTIF(INDEX($I$3:$GR$79,$GY156,HE156):INDEX($I$3:$GR$79,$GY156,HF156),"SB"),COUNTIF(INDEX($I$3:$GR$79,$GY156,HE156):INDEX($I$3:$GR$79,$GY156,GZ156),"STK")+COUNTIF(INDEX($I$3:$GR$79,$GY156,HE156):INDEX($I$3:$GR$79,$GY156,GZ156),"SB"))))</f>
        <v>0</v>
      </c>
      <c r="HX156" s="382">
        <f t="shared" si="307"/>
        <v>0</v>
      </c>
      <c r="HY156" s="186" t="s">
        <v>174</v>
      </c>
      <c r="HZ156" s="481">
        <f t="shared" ref="HZ156:HZ160" si="309">IF(GZ156=0,0,IF(AND(GZ156&lt;&gt;0,HA156=0),HF156-GZ156-5-HR156,HA156-GZ156-5-HR156))</f>
        <v>0</v>
      </c>
      <c r="IA156" s="481">
        <f t="shared" ref="IA156:IA167" si="310">IF(HA156=0,0,IF(AND(HA156&lt;&gt;0,HB156=0),HF156-HA156-5-HS156,HB156-HA156-5-HS156))</f>
        <v>0</v>
      </c>
      <c r="IB156" s="481">
        <f t="shared" ref="IB156:IB167" si="311">IF(HB156=0,0,IF(AND(HB156&lt;&gt;0,HC156=0),HF156-HB156-5-HT156,HC156-HB156-5-HT156))</f>
        <v>39</v>
      </c>
      <c r="IC156" s="481">
        <f t="shared" ref="IC156:IC167" si="312">IF(HC156=0,0,IF(AND(HC156&lt;&gt;0,HD156=0),HF156-HC156-5-HU156,HD156-HC156-5-HU156))</f>
        <v>50</v>
      </c>
      <c r="ID156" s="481">
        <f t="shared" ref="ID156:ID167" si="313">IF(HD156=0,0,IF(AND(HD156&lt;&gt;0,HE156=0),HF156-HD156-5-HV156,HE156-HD156-5-HV156))</f>
        <v>20</v>
      </c>
      <c r="IE156" s="481">
        <f t="shared" ref="IE156:IE167" si="314">IF(HE156=0,0,IF(AND(HE156&lt;&gt;0,GZ156=0),HF156-HE156-5-HW156,GZ156-HE156-5-HW156))</f>
        <v>0</v>
      </c>
    </row>
    <row r="157" spans="5:239" x14ac:dyDescent="0.2">
      <c r="E157" s="58"/>
      <c r="F157" s="480"/>
      <c r="G157" s="1040"/>
      <c r="H157" s="207" t="s">
        <v>161</v>
      </c>
      <c r="I157" s="229"/>
      <c r="J157" s="230"/>
      <c r="K157" s="231"/>
      <c r="N157" s="180">
        <v>300</v>
      </c>
      <c r="O157" s="140"/>
      <c r="P157" s="123">
        <v>200</v>
      </c>
      <c r="Q157" s="12"/>
      <c r="R157" s="144" t="str">
        <f t="shared" si="284"/>
        <v>V15</v>
      </c>
      <c r="S157" s="467" t="s">
        <v>412</v>
      </c>
      <c r="T157" s="417">
        <f t="shared" si="251"/>
        <v>500</v>
      </c>
      <c r="U157" s="418">
        <v>611</v>
      </c>
      <c r="V157" s="77">
        <f t="shared" si="252"/>
        <v>500</v>
      </c>
      <c r="W157" s="77">
        <f t="shared" ref="W157" si="315">IF(LEFT(W55,1)="V",$S$101,IF(ISNUMBER(W55),V157-W55,V157))</f>
        <v>390</v>
      </c>
      <c r="X157" s="77">
        <f t="shared" si="74"/>
        <v>318</v>
      </c>
      <c r="Y157" s="77">
        <f t="shared" si="75"/>
        <v>239</v>
      </c>
      <c r="Z157" s="77">
        <f t="shared" si="76"/>
        <v>206</v>
      </c>
      <c r="AA157" s="77">
        <f t="shared" si="77"/>
        <v>206</v>
      </c>
      <c r="AB157" s="77">
        <f t="shared" si="78"/>
        <v>177</v>
      </c>
      <c r="AC157" s="77">
        <f t="shared" si="79"/>
        <v>141</v>
      </c>
      <c r="AD157" s="77">
        <f t="shared" si="80"/>
        <v>114</v>
      </c>
      <c r="AE157" s="77">
        <f t="shared" si="81"/>
        <v>91</v>
      </c>
      <c r="AF157" s="77">
        <f t="shared" si="82"/>
        <v>68</v>
      </c>
      <c r="AG157" s="77">
        <f t="shared" si="83"/>
        <v>45</v>
      </c>
      <c r="AH157" s="77">
        <f t="shared" si="84"/>
        <v>22</v>
      </c>
      <c r="AI157" s="77">
        <f t="shared" si="85"/>
        <v>2</v>
      </c>
      <c r="AJ157" s="77">
        <f t="shared" si="86"/>
        <v>1200</v>
      </c>
      <c r="AK157" s="77">
        <f t="shared" si="87"/>
        <v>1200</v>
      </c>
      <c r="AL157" s="77">
        <f t="shared" si="88"/>
        <v>1200</v>
      </c>
      <c r="AM157" s="77">
        <f t="shared" si="89"/>
        <v>1200</v>
      </c>
      <c r="AN157" s="77">
        <f t="shared" si="90"/>
        <v>1200</v>
      </c>
      <c r="AO157" s="77">
        <f t="shared" si="91"/>
        <v>1200</v>
      </c>
      <c r="AP157" s="77">
        <f t="shared" si="92"/>
        <v>1200</v>
      </c>
      <c r="AQ157" s="77">
        <f t="shared" si="93"/>
        <v>1177</v>
      </c>
      <c r="AR157" s="77">
        <f t="shared" si="94"/>
        <v>1154</v>
      </c>
      <c r="AS157" s="77">
        <f t="shared" si="95"/>
        <v>1131</v>
      </c>
      <c r="AT157" s="77">
        <f t="shared" si="96"/>
        <v>1108</v>
      </c>
      <c r="AU157" s="77">
        <f t="shared" si="97"/>
        <v>1107</v>
      </c>
      <c r="AV157" s="77">
        <f t="shared" si="98"/>
        <v>1047</v>
      </c>
      <c r="AW157" s="77">
        <f t="shared" si="99"/>
        <v>987</v>
      </c>
      <c r="AX157" s="77">
        <f t="shared" si="100"/>
        <v>927</v>
      </c>
      <c r="AY157" s="77">
        <f t="shared" si="101"/>
        <v>867</v>
      </c>
      <c r="AZ157" s="77">
        <f t="shared" si="102"/>
        <v>866</v>
      </c>
      <c r="BA157" s="77">
        <f t="shared" si="103"/>
        <v>843</v>
      </c>
      <c r="BB157" s="77">
        <f t="shared" si="104"/>
        <v>820</v>
      </c>
      <c r="BC157" s="77">
        <f t="shared" si="105"/>
        <v>797</v>
      </c>
      <c r="BD157" s="77">
        <f t="shared" si="106"/>
        <v>774</v>
      </c>
      <c r="BE157" s="77">
        <f t="shared" si="107"/>
        <v>773</v>
      </c>
      <c r="BF157" s="77">
        <f t="shared" si="108"/>
        <v>693</v>
      </c>
      <c r="BG157" s="77">
        <f t="shared" si="109"/>
        <v>613</v>
      </c>
      <c r="BH157" s="77">
        <f t="shared" si="110"/>
        <v>533</v>
      </c>
      <c r="BI157" s="77">
        <f t="shared" si="111"/>
        <v>453</v>
      </c>
      <c r="BJ157" s="77">
        <f t="shared" si="112"/>
        <v>452</v>
      </c>
      <c r="BK157" s="77">
        <f t="shared" si="113"/>
        <v>429</v>
      </c>
      <c r="BL157" s="77">
        <f t="shared" si="114"/>
        <v>406</v>
      </c>
      <c r="BM157" s="77">
        <f t="shared" si="115"/>
        <v>383</v>
      </c>
      <c r="BN157" s="77">
        <f t="shared" si="116"/>
        <v>360</v>
      </c>
      <c r="BO157" s="77">
        <f t="shared" si="117"/>
        <v>337</v>
      </c>
      <c r="BP157" s="77">
        <f t="shared" si="118"/>
        <v>336</v>
      </c>
      <c r="BQ157" s="77">
        <f t="shared" si="119"/>
        <v>313</v>
      </c>
      <c r="BR157" s="77">
        <f t="shared" si="120"/>
        <v>290</v>
      </c>
      <c r="BS157" s="77">
        <f t="shared" si="121"/>
        <v>267</v>
      </c>
      <c r="BT157" s="77">
        <f t="shared" si="122"/>
        <v>244</v>
      </c>
      <c r="BU157" s="77">
        <f t="shared" si="123"/>
        <v>221</v>
      </c>
      <c r="BV157" s="77">
        <f t="shared" si="124"/>
        <v>198</v>
      </c>
      <c r="BW157" s="77">
        <f t="shared" si="125"/>
        <v>175</v>
      </c>
      <c r="BX157" s="77">
        <f t="shared" si="126"/>
        <v>152</v>
      </c>
      <c r="BY157" s="77">
        <f t="shared" si="127"/>
        <v>129</v>
      </c>
      <c r="BZ157" s="77">
        <f t="shared" si="128"/>
        <v>106</v>
      </c>
      <c r="CA157" s="77">
        <f t="shared" si="129"/>
        <v>83</v>
      </c>
      <c r="CB157" s="77">
        <f t="shared" si="130"/>
        <v>60</v>
      </c>
      <c r="CC157" s="77">
        <f t="shared" si="131"/>
        <v>37</v>
      </c>
      <c r="CD157" s="77">
        <f t="shared" si="132"/>
        <v>14</v>
      </c>
      <c r="CE157" s="77">
        <f t="shared" si="133"/>
        <v>1200</v>
      </c>
      <c r="CF157" s="77">
        <f t="shared" si="134"/>
        <v>1200</v>
      </c>
      <c r="CG157" s="77">
        <f t="shared" si="135"/>
        <v>1200</v>
      </c>
      <c r="CH157" s="77">
        <f t="shared" si="136"/>
        <v>1200</v>
      </c>
      <c r="CI157" s="77">
        <f t="shared" si="137"/>
        <v>1200</v>
      </c>
      <c r="CJ157" s="77">
        <f t="shared" si="138"/>
        <v>1200</v>
      </c>
      <c r="CK157" s="77">
        <f t="shared" si="139"/>
        <v>1200</v>
      </c>
      <c r="CL157" s="77">
        <f t="shared" si="140"/>
        <v>1200</v>
      </c>
      <c r="CM157" s="77">
        <f t="shared" si="141"/>
        <v>1200</v>
      </c>
      <c r="CN157" s="77">
        <f t="shared" si="142"/>
        <v>1200</v>
      </c>
      <c r="CO157" s="77">
        <f t="shared" si="143"/>
        <v>1200</v>
      </c>
      <c r="CP157" s="77">
        <f t="shared" si="144"/>
        <v>1200</v>
      </c>
      <c r="CQ157" s="77">
        <f t="shared" si="145"/>
        <v>1177</v>
      </c>
      <c r="CR157" s="77">
        <f t="shared" si="146"/>
        <v>1154</v>
      </c>
      <c r="CS157" s="77">
        <f t="shared" si="147"/>
        <v>1131</v>
      </c>
      <c r="CT157" s="77">
        <f t="shared" si="148"/>
        <v>1108</v>
      </c>
      <c r="CU157" s="77">
        <f t="shared" si="149"/>
        <v>1085</v>
      </c>
      <c r="CV157" s="77">
        <f t="shared" si="150"/>
        <v>1062</v>
      </c>
      <c r="CW157" s="77">
        <f t="shared" si="151"/>
        <v>1039</v>
      </c>
      <c r="CX157" s="77">
        <f t="shared" si="152"/>
        <v>1016</v>
      </c>
      <c r="CY157" s="77">
        <f t="shared" si="153"/>
        <v>993</v>
      </c>
      <c r="CZ157" s="77">
        <f t="shared" si="154"/>
        <v>970</v>
      </c>
      <c r="DA157" s="77">
        <f t="shared" si="155"/>
        <v>947</v>
      </c>
      <c r="DB157" s="77">
        <f t="shared" si="156"/>
        <v>924</v>
      </c>
      <c r="DC157" s="77">
        <f t="shared" si="157"/>
        <v>901</v>
      </c>
      <c r="DD157" s="77">
        <f t="shared" si="158"/>
        <v>878</v>
      </c>
      <c r="DE157" s="77">
        <f t="shared" si="159"/>
        <v>855</v>
      </c>
      <c r="DF157" s="77">
        <f t="shared" si="160"/>
        <v>832</v>
      </c>
      <c r="DG157" s="77">
        <f t="shared" si="161"/>
        <v>809</v>
      </c>
      <c r="DH157" s="77">
        <f t="shared" si="162"/>
        <v>786</v>
      </c>
      <c r="DI157" s="77">
        <f t="shared" si="163"/>
        <v>763</v>
      </c>
      <c r="DJ157" s="77">
        <f t="shared" si="164"/>
        <v>740</v>
      </c>
      <c r="DK157" s="77">
        <f t="shared" si="165"/>
        <v>717</v>
      </c>
      <c r="DL157" s="77">
        <f t="shared" si="166"/>
        <v>694</v>
      </c>
      <c r="DM157" s="77">
        <f t="shared" si="167"/>
        <v>671</v>
      </c>
      <c r="DN157" s="77">
        <f t="shared" si="168"/>
        <v>648</v>
      </c>
      <c r="DO157" s="77">
        <f t="shared" si="169"/>
        <v>625</v>
      </c>
      <c r="DP157" s="77">
        <f t="shared" si="170"/>
        <v>602</v>
      </c>
      <c r="DQ157" s="77">
        <f t="shared" si="171"/>
        <v>601</v>
      </c>
      <c r="DR157" s="77">
        <f t="shared" si="172"/>
        <v>541</v>
      </c>
      <c r="DS157" s="77">
        <f t="shared" si="173"/>
        <v>481</v>
      </c>
      <c r="DT157" s="77">
        <f t="shared" si="174"/>
        <v>421</v>
      </c>
      <c r="DU157" s="77">
        <f t="shared" si="175"/>
        <v>361</v>
      </c>
      <c r="DV157" s="77">
        <f t="shared" si="176"/>
        <v>360</v>
      </c>
      <c r="DW157" s="77">
        <f t="shared" si="177"/>
        <v>337</v>
      </c>
      <c r="DX157" s="77">
        <f t="shared" si="178"/>
        <v>314</v>
      </c>
      <c r="DY157" s="77">
        <f t="shared" si="179"/>
        <v>291</v>
      </c>
      <c r="DZ157" s="77">
        <f t="shared" si="180"/>
        <v>268</v>
      </c>
      <c r="EA157" s="77">
        <f t="shared" si="181"/>
        <v>245</v>
      </c>
      <c r="EB157" s="77">
        <f t="shared" si="182"/>
        <v>222</v>
      </c>
      <c r="EC157" s="77">
        <f t="shared" si="183"/>
        <v>199</v>
      </c>
      <c r="ED157" s="77">
        <f t="shared" si="184"/>
        <v>176</v>
      </c>
      <c r="EE157" s="77">
        <f t="shared" si="185"/>
        <v>153</v>
      </c>
      <c r="EF157" s="77">
        <f t="shared" si="186"/>
        <v>130</v>
      </c>
      <c r="EG157" s="77">
        <f t="shared" si="187"/>
        <v>107</v>
      </c>
      <c r="EH157" s="77">
        <f t="shared" si="188"/>
        <v>84</v>
      </c>
      <c r="EI157" s="77">
        <f t="shared" si="189"/>
        <v>61</v>
      </c>
      <c r="EJ157" s="77">
        <f t="shared" si="190"/>
        <v>38</v>
      </c>
      <c r="EK157" s="77">
        <f t="shared" si="191"/>
        <v>1200</v>
      </c>
      <c r="EL157" s="77">
        <f t="shared" si="192"/>
        <v>1200</v>
      </c>
      <c r="EM157" s="77">
        <f t="shared" si="193"/>
        <v>1200</v>
      </c>
      <c r="EN157" s="77">
        <f t="shared" si="194"/>
        <v>1200</v>
      </c>
      <c r="EO157" s="77">
        <f t="shared" si="195"/>
        <v>1200</v>
      </c>
      <c r="EP157" s="77">
        <f t="shared" si="196"/>
        <v>1177</v>
      </c>
      <c r="EQ157" s="77">
        <f t="shared" si="197"/>
        <v>1154</v>
      </c>
      <c r="ER157" s="77">
        <f t="shared" si="198"/>
        <v>1131</v>
      </c>
      <c r="ES157" s="77">
        <f t="shared" si="199"/>
        <v>1108</v>
      </c>
      <c r="ET157" s="77">
        <f t="shared" si="200"/>
        <v>1085</v>
      </c>
      <c r="EU157" s="77">
        <f t="shared" si="201"/>
        <v>1062</v>
      </c>
      <c r="EV157" s="77">
        <f t="shared" si="202"/>
        <v>1039</v>
      </c>
      <c r="EW157" s="77">
        <f t="shared" si="203"/>
        <v>1016</v>
      </c>
      <c r="EX157" s="77">
        <f t="shared" si="204"/>
        <v>993</v>
      </c>
      <c r="EY157" s="77">
        <f t="shared" si="205"/>
        <v>970</v>
      </c>
      <c r="EZ157" s="77">
        <f t="shared" si="206"/>
        <v>947</v>
      </c>
      <c r="FA157" s="77">
        <f t="shared" si="207"/>
        <v>924</v>
      </c>
      <c r="FB157" s="77">
        <f t="shared" si="208"/>
        <v>901</v>
      </c>
      <c r="FC157" s="77">
        <f t="shared" si="209"/>
        <v>878</v>
      </c>
      <c r="FD157" s="77">
        <f t="shared" si="210"/>
        <v>855</v>
      </c>
      <c r="FE157" s="77">
        <f t="shared" si="211"/>
        <v>832</v>
      </c>
      <c r="FF157" s="77">
        <f t="shared" si="212"/>
        <v>809</v>
      </c>
      <c r="FG157" s="77">
        <f t="shared" si="213"/>
        <v>786</v>
      </c>
      <c r="FH157" s="77">
        <f t="shared" si="214"/>
        <v>763</v>
      </c>
      <c r="FI157" s="77">
        <f t="shared" si="215"/>
        <v>740</v>
      </c>
      <c r="FJ157" s="77">
        <f t="shared" si="216"/>
        <v>717</v>
      </c>
      <c r="FK157" s="77">
        <f t="shared" si="217"/>
        <v>694</v>
      </c>
      <c r="FL157" s="77">
        <f t="shared" si="218"/>
        <v>671</v>
      </c>
      <c r="FM157" s="77">
        <f t="shared" si="219"/>
        <v>648</v>
      </c>
      <c r="FN157" s="77">
        <f t="shared" si="220"/>
        <v>625</v>
      </c>
      <c r="FO157" s="77">
        <f t="shared" si="221"/>
        <v>602</v>
      </c>
      <c r="FP157" s="77">
        <f t="shared" si="222"/>
        <v>579</v>
      </c>
      <c r="FQ157" s="77">
        <f t="shared" si="223"/>
        <v>556</v>
      </c>
      <c r="FR157" s="77">
        <f t="shared" si="224"/>
        <v>533</v>
      </c>
      <c r="FS157" s="77">
        <f t="shared" si="225"/>
        <v>510</v>
      </c>
      <c r="FT157" s="77">
        <f t="shared" si="226"/>
        <v>487</v>
      </c>
      <c r="FU157" s="77">
        <f t="shared" si="227"/>
        <v>464</v>
      </c>
      <c r="FV157" s="77">
        <f t="shared" si="228"/>
        <v>441</v>
      </c>
      <c r="FW157" s="77">
        <f t="shared" si="229"/>
        <v>418</v>
      </c>
      <c r="FX157" s="77">
        <f t="shared" si="230"/>
        <v>395</v>
      </c>
      <c r="FY157" s="77">
        <f t="shared" si="231"/>
        <v>372</v>
      </c>
      <c r="FZ157" s="77">
        <f t="shared" si="232"/>
        <v>349</v>
      </c>
      <c r="GA157" s="77">
        <f t="shared" si="233"/>
        <v>326</v>
      </c>
      <c r="GB157" s="77">
        <f t="shared" si="234"/>
        <v>303</v>
      </c>
      <c r="GC157" s="77">
        <f t="shared" si="235"/>
        <v>280</v>
      </c>
      <c r="GD157" s="77">
        <f t="shared" si="236"/>
        <v>257</v>
      </c>
      <c r="GE157" s="77">
        <f t="shared" si="237"/>
        <v>234</v>
      </c>
      <c r="GF157" s="77">
        <f t="shared" si="238"/>
        <v>211</v>
      </c>
      <c r="GG157" s="77">
        <f t="shared" si="239"/>
        <v>188</v>
      </c>
      <c r="GH157" s="77">
        <f t="shared" si="240"/>
        <v>165</v>
      </c>
      <c r="GI157" s="77">
        <f t="shared" si="241"/>
        <v>142</v>
      </c>
      <c r="GJ157" s="77">
        <f t="shared" si="242"/>
        <v>119</v>
      </c>
      <c r="GK157" s="77">
        <f t="shared" si="243"/>
        <v>96</v>
      </c>
      <c r="GL157" s="77">
        <f t="shared" si="244"/>
        <v>73</v>
      </c>
      <c r="GM157" s="77">
        <f t="shared" si="245"/>
        <v>50</v>
      </c>
      <c r="GN157" s="77">
        <f t="shared" si="246"/>
        <v>27</v>
      </c>
      <c r="GO157" s="77">
        <f t="shared" si="247"/>
        <v>27</v>
      </c>
      <c r="GP157" s="77">
        <f t="shared" si="248"/>
        <v>27</v>
      </c>
      <c r="GQ157" s="77">
        <f t="shared" si="249"/>
        <v>27</v>
      </c>
      <c r="GR157" s="77">
        <f t="shared" si="288"/>
        <v>27</v>
      </c>
      <c r="GS157" s="202"/>
      <c r="GY157" s="186">
        <v>67</v>
      </c>
      <c r="GZ157" s="481">
        <f>IF(COUNTIF($I69:$GR69,GZ$12)=0,0,HLOOKUP(GZ$12,$I69:$GR$87,$HO156,FALSE))</f>
        <v>0</v>
      </c>
      <c r="HA157" s="481">
        <f>IF(COUNTIF($I69:$GR69,HA$12)=0,0,HLOOKUP(HA$12,$I69:$GR$87,$HO156,FALSE))</f>
        <v>0</v>
      </c>
      <c r="HB157" s="481">
        <f>IF(COUNTIF($I69:$GR69,HB$12)=0,0,HLOOKUP(HB$12,$I69:$GR$87,$HO156,FALSE))</f>
        <v>25</v>
      </c>
      <c r="HC157" s="481">
        <f>IF(COUNTIF($I69:$GR69,HC$12)=0,0,HLOOKUP(HC$12,$I69:$GR$87,$HO156,FALSE))</f>
        <v>84</v>
      </c>
      <c r="HD157" s="481">
        <f>IF(COUNTIF($I69:$GR69,HD$12)=0,0,HLOOKUP(HD$12,$I69:$GR$87,$HO156,FALSE))</f>
        <v>136</v>
      </c>
      <c r="HE157" s="481">
        <f>IF(COUNTIF($I69:$GR69,HE$12)=0,0,HLOOKUP(HE$12,$I69:$GR$87,$HO156,FALSE))</f>
        <v>0</v>
      </c>
      <c r="HF157" s="481">
        <f>IF(COUNTIF($I69:$GR69,"X")=0,0,HLOOKUP("X",$I69:$GR$87,$HO156,FALSE))</f>
        <v>189</v>
      </c>
      <c r="HG157" s="381"/>
      <c r="HH157" s="186" t="s">
        <v>175</v>
      </c>
      <c r="HI157" s="481">
        <f>IF(GZ157=0,0,IF(AND(GZ157&lt;&gt;0,HA157=0),SUM(INDEX($I69:$GR69,1,GZ157):INDEX($I69:$GR69,1,$HF157)),SUM(INDEX($I69:$GR69,1,GZ157):INDEX($I69:$GR69,1,HA157))))</f>
        <v>0</v>
      </c>
      <c r="HJ157" s="481">
        <f>IF(HA157=0,0,IF(AND(HA157&lt;&gt;0,HB157=0),SUM(INDEX($I69:$GR69,1,HA157):INDEX($I69:$GR69,1,$HF157)),SUM(INDEX($I69:$GR69,1,HA157):INDEX($I69:$GR69,1,HB157))))</f>
        <v>0</v>
      </c>
      <c r="HK157" s="481">
        <f>IF(HB157=0,0,IF(AND(HB157&lt;&gt;0,HC157=0),SUM(INDEX($I69:$GR69,1,HB157):INDEX($I69:$GR69,1,$HF157)),SUM(INDEX($I69:$GR69,1,HB157):INDEX($I69:$GR69,1,HC157))))</f>
        <v>1196</v>
      </c>
      <c r="HL157" s="481">
        <f>IF(HC157=0,0,IF(AND(HC157&lt;&gt;0,HD157=0),SUM(INDEX($I69:$GR69,1,HC157):INDEX($I69:$GR69,1,$HF157)),SUM(INDEX($I69:$GR69,1,HC157):INDEX($I69:$GR69,1,HD157))))</f>
        <v>1088</v>
      </c>
      <c r="HM157" s="481">
        <f>IF(HD157=0,0,IF(AND(HD157&lt;&gt;0,HE157=0),SUM(INDEX($I69:$GR69,1,HD157):INDEX($I69:$GR69,1,$HF157)),SUM(INDEX($I69:$GR69,1,HD157):INDEX($I69:$GR69,1,HE157))))</f>
        <v>1104</v>
      </c>
      <c r="HN157" s="481">
        <f>IF(HE157=0,0,IF(AND(HE157&lt;&gt;0,GZ157=0),SUM(INDEX($I69:$GR69,1,HE157):INDEX($I69:$GR69,1,$HF157)),SUM(INDEX($I69:$GR69,1,HE157):INDEX($I69:$GR69,1,GZ157))))</f>
        <v>0</v>
      </c>
      <c r="HO157" s="186">
        <v>18</v>
      </c>
      <c r="HP157" s="381"/>
      <c r="HQ157" s="521" t="s">
        <v>175</v>
      </c>
      <c r="HR157" s="435">
        <f>IF(AND(GZ157=0,HA157=0),0,IF(AND(GZ157=0,HA157&lt;&gt;0),COUNTIF(INDEX($I$3:$GR$79,$GY157,GZ157+1):INDEX($I$3:$GR$79,$GY157,HA157),"STK")+COUNTIF(INDEX($I$3:$GR$79,$GY157,GZ157+1):INDEX($I$3:$GR$79,$GY157,HA157),"SB"),IF(AND(GZ157&lt;&gt;0,HA157=0),COUNTIF(INDEX($I$3:$GR$79,$GY157,GZ157):INDEX($I$3:$GR$79,$GY157,HF157),"STK")+COUNTIF(INDEX($I$3:$GR$79,$GY157,GZ157):INDEX($I$3:$GR$79,$GY157,HF157),"SB"),COUNTIF(INDEX($I$3:$GR$79,$GY157,GZ157):INDEX($I$3:$GR$79,$GY157,HA157),"STK")+COUNTIF(INDEX($I$3:$GR$79,$GY157,GZ157):INDEX($I$3:$GR$79,$GY157,HA157),"SB"))))</f>
        <v>0</v>
      </c>
      <c r="HS157" s="405">
        <f>IF(AND(HA157=0,HB157=0),0,IF(AND(HA157=0,HB157&lt;&gt;0),COUNTIF(INDEX($I$3:$GR$79,$GY157,HA157+1):INDEX($I$3:$GR$79,$GY157,HB157),"STK")+COUNTIF(INDEX($I$3:$GR$79,$GY157,HA157+1):INDEX($I$3:$GR$79,$GY157,HB157),"SB"),IF(AND(HA157&lt;&gt;0,HB157=0),COUNTIF(INDEX($I$3:$GR$79,$GY157,HA157):INDEX($I$3:$GR$79,$GY157,HF157),"STK")+COUNTIF(INDEX($I$3:$GR$79,$GY157,HA157):INDEX($I$3:$GR$79,$GY157,HF157),"SB"),COUNTIF(INDEX($I$3:$GR$79,$GY157,HA157):INDEX($I$3:$GR$79,$GY157,HB157),"STK")+COUNTIF(INDEX($I$3:$GR$79,$GY157,HA157):INDEX($I$3:$GR$79,$GY157,HB157),"SB"))))</f>
        <v>0</v>
      </c>
      <c r="HT157" s="406">
        <f>IF(AND(HB157=0,HC157=0),0,IF(AND(HB157=0,HC157&lt;&gt;0),COUNTIF(INDEX($I$3:$GR$79,$GY157,HB157+1):INDEX($I$3:$GR$79,$GY157,HC157),"STK")+COUNTIF(INDEX($I$3:$GR$79,$GY157,HB157+1):INDEX($I$3:$GR$79,$GY157,HC157),"SB"),IF(AND(HB157&lt;&gt;0,HC157=0),COUNTIF(INDEX($I$3:$GR$79,$GY157,HB157):INDEX($I$3:$GR$79,$GY157,HF157),"STK")+COUNTIF(INDEX($I$3:$GR$79,$GY157,HB157):INDEX($I$3:$GR$79,$GY157,HF157),"SB"),COUNTIF(INDEX($I$3:$GR$79,$GY157,HB157):INDEX($I$3:$GR$79,$GY157,HC157),"STK")+COUNTIF(INDEX($I$3:$GR$79,$GY157,HB157):INDEX($I$3:$GR$79,$GY157,HC157),"SB"))))</f>
        <v>7</v>
      </c>
      <c r="HU157" s="405">
        <f>IF(AND(HC157=0,HD157=0),0,IF(AND(HC157=0,HD157&lt;&gt;0),COUNTIF(INDEX($I$3:$GR$79,$GY157,HC157+1):INDEX($I$3:$GR$79,$GY157,HD157),"STK")+COUNTIF(INDEX($I$3:$GR$79,$GY157,HC157+1):INDEX($I$3:$GR$79,$GY157,HD157),"SB"),IF(AND(HC157&lt;&gt;0,HD157=0),COUNTIF(INDEX($I$3:$GR$79,$GY157,HC157):INDEX($I$3:$GR$79,$GY157,HF157),"STK")+COUNTIF(INDEX($I$3:$GR$79,$GY157,HC157):INDEX($I$3:$GR$79,$GY157,HF157),"SB"),COUNTIF(INDEX($I$3:$GR$79,$GY157,HC157):INDEX($I$3:$GR$79,$GY157,HD157),"STK")+COUNTIF(INDEX($I$3:$GR$79,$GY157,HC157):INDEX($I$3:$GR$79,$GY157,HD157),"SB"))))</f>
        <v>0</v>
      </c>
      <c r="HV157" s="701">
        <f>IF(AND(HD157=0,HE157=0),0,IF(AND(HD157=0,HE157&lt;&gt;0),COUNTIF(INDEX($I$3:$GR$79,$GY157,HD157+1):INDEX($I$3:$GR$79,$GY157,HE157),"STK")+COUNTIF(INDEX($I$3:$GR$79,$GY157,HD157+1):INDEX($I$3:$GR$79,$GY157,HE157),"SB"),IF(AND(HD157&lt;&gt;0,HE157=0),COUNTIF(INDEX($I$3:$GR$79,$GY157,HD157):INDEX($I$3:$GR$79,$GY157,HF157),"STK")+COUNTIF(INDEX($I$3:$GR$79,$GY157,HD157):INDEX($I$3:$GR$79,$GY157,HF157),"SB"),COUNTIF(INDEX($I$3:$GR$79,$GY157,HD157):INDEX($I$3:$GR$79,$GY157,HE157),"STK")+COUNTIF(INDEX($I$3:$GR$79,$GY157,HD157):INDEX($I$3:$GR$79,$GY157,HE157),"SB"))))</f>
        <v>0</v>
      </c>
      <c r="HW157" s="405">
        <f>IF(AND(HE157=0,GZ157=0),0,IF(AND(HE157=0,GZ157&lt;&gt;0),COUNTIF(INDEX($I$3:$GR$79,$GY157,HE157+1):INDEX($I$3:$GR$79,$GY157,GZ157),"STK")+COUNTIF(INDEX($I$3:$GR$79,$GY157,HE157+1):INDEX($I$3:$GR$79,$GY157,GZ157),"SB"),IF(AND(HE157&lt;&gt;0,GZ157=0),COUNTIF(INDEX($I$3:$GR$79,$GY157,HE157):INDEX($I$3:$GR$79,$GY157,HF157),"STK")+COUNTIF(INDEX($I$3:$GR$79,$GY157,HE157):INDEX($I$3:$GR$79,$GY157,HF157),"SB"),COUNTIF(INDEX($I$3:$GR$79,$GY157,HE157):INDEX($I$3:$GR$79,$GY157,GZ157),"STK")+COUNTIF(INDEX($I$3:$GR$79,$GY157,HE157):INDEX($I$3:$GR$79,$GY157,GZ157),"SB"))))</f>
        <v>0</v>
      </c>
      <c r="HX157" s="382">
        <f t="shared" si="307"/>
        <v>7</v>
      </c>
      <c r="HY157" s="186" t="s">
        <v>175</v>
      </c>
      <c r="HZ157" s="481">
        <f>IF(GZ157=0,0,IF(AND(GZ157&lt;&gt;0,HA157=0),HF157-GZ157-5-HR157,HA157-GZ157-5-HR157))</f>
        <v>0</v>
      </c>
      <c r="IA157" s="481">
        <f t="shared" si="310"/>
        <v>0</v>
      </c>
      <c r="IB157" s="481">
        <f t="shared" si="311"/>
        <v>47</v>
      </c>
      <c r="IC157" s="481">
        <f t="shared" si="312"/>
        <v>47</v>
      </c>
      <c r="ID157" s="481">
        <f t="shared" si="313"/>
        <v>48</v>
      </c>
      <c r="IE157" s="481">
        <f t="shared" si="314"/>
        <v>0</v>
      </c>
    </row>
    <row r="158" spans="5:239" x14ac:dyDescent="0.2">
      <c r="E158" s="58"/>
      <c r="F158" s="480"/>
      <c r="G158" s="1040"/>
      <c r="H158" s="207" t="s">
        <v>162</v>
      </c>
      <c r="I158" s="229"/>
      <c r="J158" s="230"/>
      <c r="K158" s="231"/>
      <c r="N158" s="180">
        <v>6</v>
      </c>
      <c r="O158" s="140"/>
      <c r="P158" s="123"/>
      <c r="Q158" s="12"/>
      <c r="R158" s="129" t="str">
        <f t="shared" si="284"/>
        <v>V15</v>
      </c>
      <c r="S158" s="467" t="s">
        <v>413</v>
      </c>
      <c r="T158" s="417">
        <f t="shared" si="251"/>
        <v>6</v>
      </c>
      <c r="U158" s="418">
        <v>5</v>
      </c>
      <c r="V158" s="77">
        <f t="shared" si="252"/>
        <v>6</v>
      </c>
      <c r="W158" s="77">
        <f t="shared" ref="W158" si="316">IF(LEFT(W56,1)="V",$S$101,IF(ISNUMBER(W56),V158-W56,V158))</f>
        <v>1200</v>
      </c>
      <c r="X158" s="77">
        <f t="shared" si="74"/>
        <v>1200</v>
      </c>
      <c r="Y158" s="77">
        <f t="shared" si="75"/>
        <v>1200</v>
      </c>
      <c r="Z158" s="77">
        <f t="shared" si="76"/>
        <v>1200</v>
      </c>
      <c r="AA158" s="77">
        <f t="shared" si="77"/>
        <v>1200</v>
      </c>
      <c r="AB158" s="77">
        <f t="shared" si="78"/>
        <v>1200</v>
      </c>
      <c r="AC158" s="77">
        <f t="shared" si="79"/>
        <v>1199</v>
      </c>
      <c r="AD158" s="77">
        <f t="shared" si="80"/>
        <v>1199</v>
      </c>
      <c r="AE158" s="77">
        <f t="shared" si="81"/>
        <v>1176</v>
      </c>
      <c r="AF158" s="77">
        <f t="shared" si="82"/>
        <v>1153</v>
      </c>
      <c r="AG158" s="77">
        <f t="shared" si="83"/>
        <v>1130</v>
      </c>
      <c r="AH158" s="77">
        <f t="shared" si="84"/>
        <v>1107</v>
      </c>
      <c r="AI158" s="77">
        <f t="shared" si="85"/>
        <v>1106</v>
      </c>
      <c r="AJ158" s="77">
        <f t="shared" si="86"/>
        <v>1056</v>
      </c>
      <c r="AK158" s="77">
        <f t="shared" si="87"/>
        <v>1006</v>
      </c>
      <c r="AL158" s="77">
        <f t="shared" si="88"/>
        <v>956</v>
      </c>
      <c r="AM158" s="77">
        <f t="shared" si="89"/>
        <v>906</v>
      </c>
      <c r="AN158" s="77">
        <f t="shared" si="90"/>
        <v>905</v>
      </c>
      <c r="AO158" s="77">
        <f t="shared" si="91"/>
        <v>882</v>
      </c>
      <c r="AP158" s="77">
        <f t="shared" si="92"/>
        <v>859</v>
      </c>
      <c r="AQ158" s="77">
        <f t="shared" si="93"/>
        <v>836</v>
      </c>
      <c r="AR158" s="77">
        <f t="shared" si="94"/>
        <v>813</v>
      </c>
      <c r="AS158" s="77">
        <f t="shared" si="95"/>
        <v>790</v>
      </c>
      <c r="AT158" s="77">
        <f t="shared" si="96"/>
        <v>767</v>
      </c>
      <c r="AU158" s="77">
        <f t="shared" si="97"/>
        <v>744</v>
      </c>
      <c r="AV158" s="77">
        <f t="shared" si="98"/>
        <v>721</v>
      </c>
      <c r="AW158" s="77">
        <f t="shared" si="99"/>
        <v>698</v>
      </c>
      <c r="AX158" s="77">
        <f t="shared" si="100"/>
        <v>675</v>
      </c>
      <c r="AY158" s="77">
        <f t="shared" si="101"/>
        <v>652</v>
      </c>
      <c r="AZ158" s="77">
        <f t="shared" si="102"/>
        <v>629</v>
      </c>
      <c r="BA158" s="77">
        <f t="shared" si="103"/>
        <v>606</v>
      </c>
      <c r="BB158" s="77">
        <f t="shared" si="104"/>
        <v>583</v>
      </c>
      <c r="BC158" s="77">
        <f t="shared" si="105"/>
        <v>560</v>
      </c>
      <c r="BD158" s="77">
        <f t="shared" si="106"/>
        <v>544</v>
      </c>
      <c r="BE158" s="77">
        <f t="shared" si="107"/>
        <v>528</v>
      </c>
      <c r="BF158" s="77">
        <f t="shared" si="108"/>
        <v>512</v>
      </c>
      <c r="BG158" s="77">
        <f t="shared" si="109"/>
        <v>496</v>
      </c>
      <c r="BH158" s="77">
        <f t="shared" si="110"/>
        <v>480</v>
      </c>
      <c r="BI158" s="77">
        <f t="shared" si="111"/>
        <v>464</v>
      </c>
      <c r="BJ158" s="77">
        <f t="shared" si="112"/>
        <v>448</v>
      </c>
      <c r="BK158" s="77">
        <f t="shared" si="113"/>
        <v>432</v>
      </c>
      <c r="BL158" s="77">
        <f t="shared" si="114"/>
        <v>416</v>
      </c>
      <c r="BM158" s="77">
        <f t="shared" si="115"/>
        <v>400</v>
      </c>
      <c r="BN158" s="77">
        <f t="shared" si="116"/>
        <v>384</v>
      </c>
      <c r="BO158" s="77">
        <f t="shared" si="117"/>
        <v>368</v>
      </c>
      <c r="BP158" s="77">
        <f t="shared" si="118"/>
        <v>352</v>
      </c>
      <c r="BQ158" s="77">
        <f t="shared" si="119"/>
        <v>336</v>
      </c>
      <c r="BR158" s="77">
        <f t="shared" si="120"/>
        <v>320</v>
      </c>
      <c r="BS158" s="77">
        <f t="shared" si="121"/>
        <v>304</v>
      </c>
      <c r="BT158" s="77">
        <f t="shared" si="122"/>
        <v>288</v>
      </c>
      <c r="BU158" s="77">
        <f t="shared" si="123"/>
        <v>272</v>
      </c>
      <c r="BV158" s="77">
        <f t="shared" si="124"/>
        <v>256</v>
      </c>
      <c r="BW158" s="77">
        <f t="shared" si="125"/>
        <v>240</v>
      </c>
      <c r="BX158" s="77">
        <f t="shared" si="126"/>
        <v>224</v>
      </c>
      <c r="BY158" s="77">
        <f t="shared" si="127"/>
        <v>201</v>
      </c>
      <c r="BZ158" s="77">
        <f t="shared" si="128"/>
        <v>178</v>
      </c>
      <c r="CA158" s="77">
        <f t="shared" si="129"/>
        <v>155</v>
      </c>
      <c r="CB158" s="77">
        <f t="shared" si="130"/>
        <v>132</v>
      </c>
      <c r="CC158" s="77">
        <f t="shared" si="131"/>
        <v>109</v>
      </c>
      <c r="CD158" s="77">
        <f t="shared" si="132"/>
        <v>86</v>
      </c>
      <c r="CE158" s="77">
        <f t="shared" si="133"/>
        <v>63</v>
      </c>
      <c r="CF158" s="77">
        <f t="shared" si="134"/>
        <v>1200</v>
      </c>
      <c r="CG158" s="77">
        <f t="shared" si="135"/>
        <v>1200</v>
      </c>
      <c r="CH158" s="77">
        <f t="shared" si="136"/>
        <v>1200</v>
      </c>
      <c r="CI158" s="77">
        <f t="shared" si="137"/>
        <v>1200</v>
      </c>
      <c r="CJ158" s="77">
        <f t="shared" si="138"/>
        <v>1200</v>
      </c>
      <c r="CK158" s="77">
        <f t="shared" si="139"/>
        <v>1200</v>
      </c>
      <c r="CL158" s="77">
        <f t="shared" si="140"/>
        <v>1200</v>
      </c>
      <c r="CM158" s="77">
        <f t="shared" si="141"/>
        <v>1200</v>
      </c>
      <c r="CN158" s="77">
        <f t="shared" si="142"/>
        <v>1200</v>
      </c>
      <c r="CO158" s="77">
        <f t="shared" si="143"/>
        <v>1200</v>
      </c>
      <c r="CP158" s="77">
        <f t="shared" si="144"/>
        <v>1200</v>
      </c>
      <c r="CQ158" s="77">
        <f t="shared" si="145"/>
        <v>1184</v>
      </c>
      <c r="CR158" s="77">
        <f t="shared" si="146"/>
        <v>1168</v>
      </c>
      <c r="CS158" s="77">
        <f t="shared" si="147"/>
        <v>1152</v>
      </c>
      <c r="CT158" s="77">
        <f t="shared" si="148"/>
        <v>1136</v>
      </c>
      <c r="CU158" s="77">
        <f t="shared" si="149"/>
        <v>1120</v>
      </c>
      <c r="CV158" s="77">
        <f t="shared" si="150"/>
        <v>1104</v>
      </c>
      <c r="CW158" s="77">
        <f t="shared" si="151"/>
        <v>1088</v>
      </c>
      <c r="CX158" s="77">
        <f t="shared" si="152"/>
        <v>1072</v>
      </c>
      <c r="CY158" s="77">
        <f t="shared" si="153"/>
        <v>1056</v>
      </c>
      <c r="CZ158" s="77">
        <f t="shared" si="154"/>
        <v>1040</v>
      </c>
      <c r="DA158" s="77">
        <f t="shared" si="155"/>
        <v>1024</v>
      </c>
      <c r="DB158" s="77">
        <f t="shared" si="156"/>
        <v>1008</v>
      </c>
      <c r="DC158" s="77">
        <f t="shared" si="157"/>
        <v>992</v>
      </c>
      <c r="DD158" s="77">
        <f t="shared" si="158"/>
        <v>976</v>
      </c>
      <c r="DE158" s="77">
        <f t="shared" si="159"/>
        <v>960</v>
      </c>
      <c r="DF158" s="77">
        <f t="shared" si="160"/>
        <v>944</v>
      </c>
      <c r="DG158" s="77">
        <f t="shared" si="161"/>
        <v>928</v>
      </c>
      <c r="DH158" s="77">
        <f t="shared" si="162"/>
        <v>912</v>
      </c>
      <c r="DI158" s="77">
        <f t="shared" si="163"/>
        <v>896</v>
      </c>
      <c r="DJ158" s="77">
        <f t="shared" si="164"/>
        <v>880</v>
      </c>
      <c r="DK158" s="77">
        <f t="shared" si="165"/>
        <v>857</v>
      </c>
      <c r="DL158" s="77">
        <f t="shared" si="166"/>
        <v>834</v>
      </c>
      <c r="DM158" s="77">
        <f t="shared" si="167"/>
        <v>811</v>
      </c>
      <c r="DN158" s="77">
        <f t="shared" si="168"/>
        <v>788</v>
      </c>
      <c r="DO158" s="77">
        <f t="shared" si="169"/>
        <v>765</v>
      </c>
      <c r="DP158" s="77">
        <f t="shared" si="170"/>
        <v>742</v>
      </c>
      <c r="DQ158" s="77">
        <f t="shared" si="171"/>
        <v>719</v>
      </c>
      <c r="DR158" s="77">
        <f t="shared" si="172"/>
        <v>696</v>
      </c>
      <c r="DS158" s="77">
        <f t="shared" si="173"/>
        <v>695</v>
      </c>
      <c r="DT158" s="77">
        <f t="shared" si="174"/>
        <v>645</v>
      </c>
      <c r="DU158" s="77">
        <f t="shared" si="175"/>
        <v>595</v>
      </c>
      <c r="DV158" s="77">
        <f t="shared" si="176"/>
        <v>545</v>
      </c>
      <c r="DW158" s="77">
        <f t="shared" si="177"/>
        <v>495</v>
      </c>
      <c r="DX158" s="77">
        <f t="shared" si="178"/>
        <v>494</v>
      </c>
      <c r="DY158" s="77">
        <f t="shared" si="179"/>
        <v>471</v>
      </c>
      <c r="DZ158" s="77">
        <f t="shared" si="180"/>
        <v>448</v>
      </c>
      <c r="EA158" s="77">
        <f t="shared" si="181"/>
        <v>425</v>
      </c>
      <c r="EB158" s="77">
        <f t="shared" si="182"/>
        <v>402</v>
      </c>
      <c r="EC158" s="77">
        <f t="shared" si="183"/>
        <v>379</v>
      </c>
      <c r="ED158" s="77">
        <f t="shared" si="184"/>
        <v>356</v>
      </c>
      <c r="EE158" s="77">
        <f t="shared" si="185"/>
        <v>333</v>
      </c>
      <c r="EF158" s="77">
        <f t="shared" si="186"/>
        <v>310</v>
      </c>
      <c r="EG158" s="77">
        <f t="shared" si="187"/>
        <v>287</v>
      </c>
      <c r="EH158" s="77">
        <f t="shared" si="188"/>
        <v>264</v>
      </c>
      <c r="EI158" s="77">
        <f t="shared" si="189"/>
        <v>241</v>
      </c>
      <c r="EJ158" s="77">
        <f t="shared" si="190"/>
        <v>218</v>
      </c>
      <c r="EK158" s="77">
        <f t="shared" si="191"/>
        <v>195</v>
      </c>
      <c r="EL158" s="77">
        <f t="shared" si="192"/>
        <v>172</v>
      </c>
      <c r="EM158" s="77">
        <f t="shared" si="193"/>
        <v>149</v>
      </c>
      <c r="EN158" s="77">
        <f t="shared" si="194"/>
        <v>126</v>
      </c>
      <c r="EO158" s="77">
        <f t="shared" si="195"/>
        <v>1200</v>
      </c>
      <c r="EP158" s="77">
        <f t="shared" si="196"/>
        <v>1200</v>
      </c>
      <c r="EQ158" s="77">
        <f t="shared" si="197"/>
        <v>1200</v>
      </c>
      <c r="ER158" s="77">
        <f t="shared" si="198"/>
        <v>1200</v>
      </c>
      <c r="ES158" s="77">
        <f t="shared" si="199"/>
        <v>1200</v>
      </c>
      <c r="ET158" s="77">
        <f t="shared" si="200"/>
        <v>1200</v>
      </c>
      <c r="EU158" s="77">
        <f t="shared" si="201"/>
        <v>1177</v>
      </c>
      <c r="EV158" s="77">
        <f t="shared" si="202"/>
        <v>1154</v>
      </c>
      <c r="EW158" s="77">
        <f t="shared" si="203"/>
        <v>1131</v>
      </c>
      <c r="EX158" s="77">
        <f t="shared" si="204"/>
        <v>1108</v>
      </c>
      <c r="EY158" s="77">
        <f t="shared" si="205"/>
        <v>1085</v>
      </c>
      <c r="EZ158" s="77">
        <f t="shared" si="206"/>
        <v>1062</v>
      </c>
      <c r="FA158" s="77">
        <f t="shared" si="207"/>
        <v>1039</v>
      </c>
      <c r="FB158" s="77">
        <f t="shared" si="208"/>
        <v>1016</v>
      </c>
      <c r="FC158" s="77">
        <f t="shared" si="209"/>
        <v>993</v>
      </c>
      <c r="FD158" s="77">
        <f t="shared" si="210"/>
        <v>970</v>
      </c>
      <c r="FE158" s="77">
        <f t="shared" si="211"/>
        <v>947</v>
      </c>
      <c r="FF158" s="77">
        <f t="shared" si="212"/>
        <v>924</v>
      </c>
      <c r="FG158" s="77">
        <f t="shared" si="213"/>
        <v>901</v>
      </c>
      <c r="FH158" s="77">
        <f t="shared" si="214"/>
        <v>878</v>
      </c>
      <c r="FI158" s="77">
        <f t="shared" si="215"/>
        <v>855</v>
      </c>
      <c r="FJ158" s="77">
        <f t="shared" si="216"/>
        <v>832</v>
      </c>
      <c r="FK158" s="77">
        <f t="shared" si="217"/>
        <v>809</v>
      </c>
      <c r="FL158" s="77">
        <f t="shared" si="218"/>
        <v>786</v>
      </c>
      <c r="FM158" s="77">
        <f t="shared" si="219"/>
        <v>763</v>
      </c>
      <c r="FN158" s="77">
        <f t="shared" si="220"/>
        <v>740</v>
      </c>
      <c r="FO158" s="77">
        <f t="shared" si="221"/>
        <v>717</v>
      </c>
      <c r="FP158" s="77">
        <f t="shared" si="222"/>
        <v>694</v>
      </c>
      <c r="FQ158" s="77">
        <f t="shared" si="223"/>
        <v>671</v>
      </c>
      <c r="FR158" s="77">
        <f t="shared" si="224"/>
        <v>648</v>
      </c>
      <c r="FS158" s="77">
        <f t="shared" si="225"/>
        <v>625</v>
      </c>
      <c r="FT158" s="77">
        <f t="shared" si="226"/>
        <v>602</v>
      </c>
      <c r="FU158" s="77">
        <f t="shared" si="227"/>
        <v>579</v>
      </c>
      <c r="FV158" s="77">
        <f t="shared" si="228"/>
        <v>556</v>
      </c>
      <c r="FW158" s="77">
        <f t="shared" si="229"/>
        <v>533</v>
      </c>
      <c r="FX158" s="77">
        <f t="shared" si="230"/>
        <v>510</v>
      </c>
      <c r="FY158" s="77">
        <f t="shared" si="231"/>
        <v>487</v>
      </c>
      <c r="FZ158" s="77">
        <f t="shared" si="232"/>
        <v>464</v>
      </c>
      <c r="GA158" s="77">
        <f t="shared" si="233"/>
        <v>441</v>
      </c>
      <c r="GB158" s="77">
        <f t="shared" si="234"/>
        <v>418</v>
      </c>
      <c r="GC158" s="77">
        <f t="shared" si="235"/>
        <v>395</v>
      </c>
      <c r="GD158" s="77">
        <f t="shared" si="236"/>
        <v>372</v>
      </c>
      <c r="GE158" s="77">
        <f t="shared" si="237"/>
        <v>349</v>
      </c>
      <c r="GF158" s="77">
        <f t="shared" si="238"/>
        <v>326</v>
      </c>
      <c r="GG158" s="77">
        <f t="shared" si="239"/>
        <v>303</v>
      </c>
      <c r="GH158" s="77">
        <f t="shared" si="240"/>
        <v>280</v>
      </c>
      <c r="GI158" s="77">
        <f t="shared" si="241"/>
        <v>257</v>
      </c>
      <c r="GJ158" s="77">
        <f t="shared" si="242"/>
        <v>234</v>
      </c>
      <c r="GK158" s="77">
        <f t="shared" si="243"/>
        <v>211</v>
      </c>
      <c r="GL158" s="77">
        <f t="shared" si="244"/>
        <v>188</v>
      </c>
      <c r="GM158" s="77">
        <f t="shared" si="245"/>
        <v>165</v>
      </c>
      <c r="GN158" s="77">
        <f t="shared" si="246"/>
        <v>142</v>
      </c>
      <c r="GO158" s="77">
        <f t="shared" si="247"/>
        <v>142</v>
      </c>
      <c r="GP158" s="77">
        <f t="shared" si="248"/>
        <v>142</v>
      </c>
      <c r="GQ158" s="77">
        <f t="shared" si="249"/>
        <v>142</v>
      </c>
      <c r="GR158" s="77">
        <f t="shared" si="288"/>
        <v>142</v>
      </c>
      <c r="GS158" s="202"/>
      <c r="GY158" s="186">
        <v>68</v>
      </c>
      <c r="GZ158" s="481">
        <f>IF(COUNTIF($I70:$GR70,GZ$12)=0,0,HLOOKUP(GZ$12,$I70:$GR$87,$HO157,FALSE))</f>
        <v>0</v>
      </c>
      <c r="HA158" s="481">
        <f>IF(COUNTIF($I70:$GR70,HA$12)=0,0,HLOOKUP(HA$12,$I70:$GR$87,$HO157,FALSE))</f>
        <v>0</v>
      </c>
      <c r="HB158" s="481">
        <f>IF(COUNTIF($I70:$GR70,HB$12)=0,0,HLOOKUP(HB$12,$I70:$GR$87,$HO157,FALSE))</f>
        <v>48</v>
      </c>
      <c r="HC158" s="481">
        <f>IF(COUNTIF($I70:$GR70,HC$12)=0,0,HLOOKUP(HC$12,$I70:$GR$87,$HO157,FALSE))</f>
        <v>111</v>
      </c>
      <c r="HD158" s="481">
        <f>IF(COUNTIF($I70:$GR70,HD$12)=0,0,HLOOKUP(HD$12,$I70:$GR$87,$HO157,FALSE))</f>
        <v>175</v>
      </c>
      <c r="HE158" s="481">
        <f>IF(COUNTIF($I70:$GR70,HE$12)=0,0,HLOOKUP(HE$12,$I70:$GR$87,$HO157,FALSE))</f>
        <v>0</v>
      </c>
      <c r="HF158" s="481">
        <f>IF(COUNTIF($I70:$GR70,"X")=0,0,HLOOKUP("X",$I70:$GR$87,$HO157,FALSE))</f>
        <v>189</v>
      </c>
      <c r="HG158" s="381"/>
      <c r="HH158" s="186" t="s">
        <v>176</v>
      </c>
      <c r="HI158" s="481">
        <f>IF(GZ158=0,0,IF(AND(GZ158&lt;&gt;0,HA158=0),SUM(INDEX($I70:$GR70,1,GZ158):INDEX($I70:$GR70,1,$HF158)),SUM(INDEX($I70:$GR70,1,GZ158):INDEX($I70:$GR70,1,HA158))))</f>
        <v>0</v>
      </c>
      <c r="HJ158" s="481">
        <f>IF(HA158=0,0,IF(AND(HA158&lt;&gt;0,HB158=0),SUM(INDEX($I70:$GR70,1,HA158):INDEX($I70:$GR70,1,$HF158)),SUM(INDEX($I70:$GR70,1,HA158):INDEX($I70:$GR70,1,HB158))))</f>
        <v>0</v>
      </c>
      <c r="HK158" s="481">
        <f>IF(HB158=0,0,IF(AND(HB158&lt;&gt;0,HC158=0),SUM(INDEX($I70:$GR70,1,HB158):INDEX($I70:$GR70,1,$HF158)),SUM(INDEX($I70:$GR70,1,HB158):INDEX($I70:$GR70,1,HC158))))</f>
        <v>0</v>
      </c>
      <c r="HL158" s="481">
        <f>IF(HC158=0,0,IF(AND(HC158&lt;&gt;0,HD158=0),SUM(INDEX($I70:$GR70,1,HC158):INDEX($I70:$GR70,1,$HF158)),SUM(INDEX($I70:$GR70,1,HC158):INDEX($I70:$GR70,1,HD158))))</f>
        <v>0</v>
      </c>
      <c r="HM158" s="481">
        <f>IF(HD158=0,0,IF(AND(HD158&lt;&gt;0,HE158=0),SUM(INDEX($I70:$GR70,1,HD158):INDEX($I70:$GR70,1,$HF158)),SUM(INDEX($I70:$GR70,1,HD158):INDEX($I70:$GR70,1,HE158))))</f>
        <v>0</v>
      </c>
      <c r="HN158" s="481">
        <f>IF(HE158=0,0,IF(AND(HE158&lt;&gt;0,GZ158=0),SUM(INDEX($I70:$GR70,1,HE158):INDEX($I70:$GR70,1,$HF158)),SUM(INDEX($I70:$GR70,1,HE158):INDEX($I70:$GR70,1,GZ158))))</f>
        <v>0</v>
      </c>
      <c r="HO158" s="186">
        <v>17</v>
      </c>
      <c r="HP158" s="381"/>
      <c r="HQ158" s="521" t="s">
        <v>176</v>
      </c>
      <c r="HR158" s="435">
        <f>IF(AND(GZ158=0,HA158=0),0,IF(AND(GZ158=0,HA158&lt;&gt;0),COUNTIF(INDEX($I$3:$GR$79,$GY158,GZ158+1):INDEX($I$3:$GR$79,$GY158,HA158),"STK")+COUNTIF(INDEX($I$3:$GR$79,$GY158,GZ158+1):INDEX($I$3:$GR$79,$GY158,HA158),"SB"),IF(AND(GZ158&lt;&gt;0,HA158=0),COUNTIF(INDEX($I$3:$GR$79,$GY158,GZ158):INDEX($I$3:$GR$79,$GY158,HF158),"STK")+COUNTIF(INDEX($I$3:$GR$79,$GY158,GZ158):INDEX($I$3:$GR$79,$GY158,HF158),"SB"),COUNTIF(INDEX($I$3:$GR$79,$GY158,GZ158):INDEX($I$3:$GR$79,$GY158,HA158),"STK")+COUNTIF(INDEX($I$3:$GR$79,$GY158,GZ158):INDEX($I$3:$GR$79,$GY158,HA158),"SB"))))</f>
        <v>0</v>
      </c>
      <c r="HS158" s="405">
        <f>IF(AND(HA158=0,HB158=0),0,IF(AND(HA158=0,HB158&lt;&gt;0),COUNTIF(INDEX($I$3:$GR$79,$GY158,HA158+1):INDEX($I$3:$GR$79,$GY158,HB158),"STK")+COUNTIF(INDEX($I$3:$GR$79,$GY158,HA158+1):INDEX($I$3:$GR$79,$GY158,HB158),"SB"),IF(AND(HA158&lt;&gt;0,HB158=0),COUNTIF(INDEX($I$3:$GR$79,$GY158,HA158):INDEX($I$3:$GR$79,$GY158,HF158),"STK")+COUNTIF(INDEX($I$3:$GR$79,$GY158,HA158):INDEX($I$3:$GR$79,$GY158,HF158),"SB"),COUNTIF(INDEX($I$3:$GR$79,$GY158,HA158):INDEX($I$3:$GR$79,$GY158,HB158),"STK")+COUNTIF(INDEX($I$3:$GR$79,$GY158,HA158):INDEX($I$3:$GR$79,$GY158,HB158),"SB"))))</f>
        <v>0</v>
      </c>
      <c r="HT158" s="406">
        <f>IF(AND(HB158=0,HC158=0),0,IF(AND(HB158=0,HC158&lt;&gt;0),COUNTIF(INDEX($I$3:$GR$79,$GY158,HB158+1):INDEX($I$3:$GR$79,$GY158,HC158),"STK")+COUNTIF(INDEX($I$3:$GR$79,$GY158,HB158+1):INDEX($I$3:$GR$79,$GY158,HC158),"SB"),IF(AND(HB158&lt;&gt;0,HC158=0),COUNTIF(INDEX($I$3:$GR$79,$GY158,HB158):INDEX($I$3:$GR$79,$GY158,HF158),"STK")+COUNTIF(INDEX($I$3:$GR$79,$GY158,HB158):INDEX($I$3:$GR$79,$GY158,HF158),"SB"),COUNTIF(INDEX($I$3:$GR$79,$GY158,HB158):INDEX($I$3:$GR$79,$GY158,HC158),"STK")+COUNTIF(INDEX($I$3:$GR$79,$GY158,HB158):INDEX($I$3:$GR$79,$GY158,HC158),"SB"))))</f>
        <v>0</v>
      </c>
      <c r="HU158" s="405">
        <f>IF(AND(HC158=0,HD158=0),0,IF(AND(HC158=0,HD158&lt;&gt;0),COUNTIF(INDEX($I$3:$GR$79,$GY158,HC158+1):INDEX($I$3:$GR$79,$GY158,HD158),"STK")+COUNTIF(INDEX($I$3:$GR$79,$GY158,HC158+1):INDEX($I$3:$GR$79,$GY158,HD158),"SB"),IF(AND(HC158&lt;&gt;0,HD158=0),COUNTIF(INDEX($I$3:$GR$79,$GY158,HC158):INDEX($I$3:$GR$79,$GY158,HF158),"STK")+COUNTIF(INDEX($I$3:$GR$79,$GY158,HC158):INDEX($I$3:$GR$79,$GY158,HF158),"SB"),COUNTIF(INDEX($I$3:$GR$79,$GY158,HC158):INDEX($I$3:$GR$79,$GY158,HD158),"STK")+COUNTIF(INDEX($I$3:$GR$79,$GY158,HC158):INDEX($I$3:$GR$79,$GY158,HD158),"SB"))))</f>
        <v>0</v>
      </c>
      <c r="HV158" s="701">
        <f>IF(AND(HD158=0,HE158=0),0,IF(AND(HD158=0,HE158&lt;&gt;0),COUNTIF(INDEX($I$3:$GR$79,$GY158,HD158+1):INDEX($I$3:$GR$79,$GY158,HE158),"STK")+COUNTIF(INDEX($I$3:$GR$79,$GY158,HD158+1):INDEX($I$3:$GR$79,$GY158,HE158),"SB"),IF(AND(HD158&lt;&gt;0,HE158=0),COUNTIF(INDEX($I$3:$GR$79,$GY158,HD158):INDEX($I$3:$GR$79,$GY158,HF158),"STK")+COUNTIF(INDEX($I$3:$GR$79,$GY158,HD158):INDEX($I$3:$GR$79,$GY158,HF158),"SB"),COUNTIF(INDEX($I$3:$GR$79,$GY158,HD158):INDEX($I$3:$GR$79,$GY158,HE158),"STK")+COUNTIF(INDEX($I$3:$GR$79,$GY158,HD158):INDEX($I$3:$GR$79,$GY158,HE158),"SB"))))</f>
        <v>0</v>
      </c>
      <c r="HW158" s="405">
        <f>IF(AND(HE158=0,GZ158=0),0,IF(AND(HE158=0,GZ158&lt;&gt;0),COUNTIF(INDEX($I$3:$GR$79,$GY158,HE158+1):INDEX($I$3:$GR$79,$GY158,GZ158),"STK")+COUNTIF(INDEX($I$3:$GR$79,$GY158,HE158+1):INDEX($I$3:$GR$79,$GY158,GZ158),"SB"),IF(AND(HE158&lt;&gt;0,GZ158=0),COUNTIF(INDEX($I$3:$GR$79,$GY158,HE158):INDEX($I$3:$GR$79,$GY158,HF158),"STK")+COUNTIF(INDEX($I$3:$GR$79,$GY158,HE158):INDEX($I$3:$GR$79,$GY158,HF158),"SB"),COUNTIF(INDEX($I$3:$GR$79,$GY158,HE158):INDEX($I$3:$GR$79,$GY158,GZ158),"STK")+COUNTIF(INDEX($I$3:$GR$79,$GY158,HE158):INDEX($I$3:$GR$79,$GY158,GZ158),"SB"))))</f>
        <v>0</v>
      </c>
      <c r="HX158" s="382">
        <f t="shared" si="307"/>
        <v>0</v>
      </c>
      <c r="HY158" s="186" t="s">
        <v>176</v>
      </c>
      <c r="HZ158" s="481">
        <f t="shared" si="309"/>
        <v>0</v>
      </c>
      <c r="IA158" s="481">
        <f t="shared" si="310"/>
        <v>0</v>
      </c>
      <c r="IB158" s="481">
        <f t="shared" si="311"/>
        <v>58</v>
      </c>
      <c r="IC158" s="481">
        <f t="shared" si="312"/>
        <v>59</v>
      </c>
      <c r="ID158" s="481">
        <f t="shared" si="313"/>
        <v>9</v>
      </c>
      <c r="IE158" s="481">
        <f t="shared" si="314"/>
        <v>0</v>
      </c>
    </row>
    <row r="159" spans="5:239" x14ac:dyDescent="0.2">
      <c r="E159" s="58"/>
      <c r="F159" s="480"/>
      <c r="G159" s="1040"/>
      <c r="H159" s="207" t="s">
        <v>163</v>
      </c>
      <c r="I159" s="229"/>
      <c r="J159" s="230"/>
      <c r="K159" s="231"/>
      <c r="N159" s="180">
        <v>520</v>
      </c>
      <c r="O159" s="140"/>
      <c r="P159" s="123">
        <v>200</v>
      </c>
      <c r="Q159" s="12"/>
      <c r="R159" s="129" t="str">
        <f t="shared" si="284"/>
        <v>V15</v>
      </c>
      <c r="S159" s="467" t="s">
        <v>414</v>
      </c>
      <c r="T159" s="417">
        <f t="shared" si="251"/>
        <v>720</v>
      </c>
      <c r="U159" s="418">
        <v>750</v>
      </c>
      <c r="V159" s="77">
        <f t="shared" si="252"/>
        <v>720</v>
      </c>
      <c r="W159" s="77">
        <f t="shared" ref="W159" si="317">IF(LEFT(W57,1)="V",$S$101,IF(ISNUMBER(W57),V159-W57,V159))</f>
        <v>697</v>
      </c>
      <c r="X159" s="77">
        <f t="shared" si="74"/>
        <v>642</v>
      </c>
      <c r="Y159" s="77">
        <f t="shared" si="75"/>
        <v>483</v>
      </c>
      <c r="Z159" s="77">
        <f t="shared" si="76"/>
        <v>369</v>
      </c>
      <c r="AA159" s="77">
        <f t="shared" si="77"/>
        <v>335</v>
      </c>
      <c r="AB159" s="77">
        <f t="shared" si="78"/>
        <v>261</v>
      </c>
      <c r="AC159" s="77">
        <f t="shared" si="79"/>
        <v>261</v>
      </c>
      <c r="AD159" s="77">
        <f t="shared" si="80"/>
        <v>240</v>
      </c>
      <c r="AE159" s="77">
        <f t="shared" si="81"/>
        <v>217</v>
      </c>
      <c r="AF159" s="77">
        <f t="shared" si="82"/>
        <v>194</v>
      </c>
      <c r="AG159" s="77">
        <f t="shared" si="83"/>
        <v>171</v>
      </c>
      <c r="AH159" s="77">
        <f t="shared" si="84"/>
        <v>148</v>
      </c>
      <c r="AI159" s="77">
        <f t="shared" si="85"/>
        <v>132</v>
      </c>
      <c r="AJ159" s="77">
        <f t="shared" si="86"/>
        <v>116</v>
      </c>
      <c r="AK159" s="77">
        <f t="shared" si="87"/>
        <v>100</v>
      </c>
      <c r="AL159" s="77">
        <f t="shared" si="88"/>
        <v>84</v>
      </c>
      <c r="AM159" s="77">
        <f t="shared" si="89"/>
        <v>68</v>
      </c>
      <c r="AN159" s="77">
        <f t="shared" si="90"/>
        <v>52</v>
      </c>
      <c r="AO159" s="77">
        <f t="shared" si="91"/>
        <v>36</v>
      </c>
      <c r="AP159" s="77">
        <f t="shared" si="92"/>
        <v>20</v>
      </c>
      <c r="AQ159" s="77">
        <f t="shared" si="93"/>
        <v>1200</v>
      </c>
      <c r="AR159" s="77">
        <f t="shared" si="94"/>
        <v>1200</v>
      </c>
      <c r="AS159" s="77">
        <f t="shared" si="95"/>
        <v>1200</v>
      </c>
      <c r="AT159" s="77">
        <f t="shared" si="96"/>
        <v>1200</v>
      </c>
      <c r="AU159" s="77">
        <f t="shared" si="97"/>
        <v>1200</v>
      </c>
      <c r="AV159" s="77">
        <f t="shared" si="98"/>
        <v>1200</v>
      </c>
      <c r="AW159" s="77">
        <f t="shared" si="99"/>
        <v>1200</v>
      </c>
      <c r="AX159" s="77">
        <f t="shared" si="100"/>
        <v>1177</v>
      </c>
      <c r="AY159" s="77">
        <f t="shared" si="101"/>
        <v>1154</v>
      </c>
      <c r="AZ159" s="77">
        <f t="shared" si="102"/>
        <v>1131</v>
      </c>
      <c r="BA159" s="77">
        <f t="shared" si="103"/>
        <v>1108</v>
      </c>
      <c r="BB159" s="77">
        <f t="shared" si="104"/>
        <v>1085</v>
      </c>
      <c r="BC159" s="77">
        <f t="shared" si="105"/>
        <v>1062</v>
      </c>
      <c r="BD159" s="77">
        <f t="shared" si="106"/>
        <v>1039</v>
      </c>
      <c r="BE159" s="77">
        <f t="shared" si="107"/>
        <v>1016</v>
      </c>
      <c r="BF159" s="77">
        <f t="shared" si="108"/>
        <v>993</v>
      </c>
      <c r="BG159" s="77">
        <f t="shared" si="109"/>
        <v>970</v>
      </c>
      <c r="BH159" s="77">
        <f t="shared" si="110"/>
        <v>947</v>
      </c>
      <c r="BI159" s="77">
        <f t="shared" si="111"/>
        <v>924</v>
      </c>
      <c r="BJ159" s="77">
        <f t="shared" si="112"/>
        <v>901</v>
      </c>
      <c r="BK159" s="77">
        <f t="shared" si="113"/>
        <v>878</v>
      </c>
      <c r="BL159" s="77">
        <f t="shared" si="114"/>
        <v>855</v>
      </c>
      <c r="BM159" s="77">
        <f t="shared" si="115"/>
        <v>832</v>
      </c>
      <c r="BN159" s="77">
        <f t="shared" si="116"/>
        <v>809</v>
      </c>
      <c r="BO159" s="77">
        <f t="shared" si="117"/>
        <v>786</v>
      </c>
      <c r="BP159" s="77">
        <f t="shared" si="118"/>
        <v>763</v>
      </c>
      <c r="BQ159" s="77">
        <f t="shared" si="119"/>
        <v>762</v>
      </c>
      <c r="BR159" s="77">
        <f t="shared" si="120"/>
        <v>692</v>
      </c>
      <c r="BS159" s="77">
        <f t="shared" si="121"/>
        <v>622</v>
      </c>
      <c r="BT159" s="77">
        <f t="shared" si="122"/>
        <v>552</v>
      </c>
      <c r="BU159" s="77">
        <f t="shared" si="123"/>
        <v>482</v>
      </c>
      <c r="BV159" s="77">
        <f t="shared" si="124"/>
        <v>481</v>
      </c>
      <c r="BW159" s="77">
        <f t="shared" si="125"/>
        <v>458</v>
      </c>
      <c r="BX159" s="77">
        <f t="shared" si="126"/>
        <v>435</v>
      </c>
      <c r="BY159" s="77">
        <f t="shared" si="127"/>
        <v>412</v>
      </c>
      <c r="BZ159" s="77">
        <f t="shared" si="128"/>
        <v>389</v>
      </c>
      <c r="CA159" s="77">
        <f t="shared" si="129"/>
        <v>366</v>
      </c>
      <c r="CB159" s="77">
        <f t="shared" si="130"/>
        <v>343</v>
      </c>
      <c r="CC159" s="77">
        <f t="shared" si="131"/>
        <v>320</v>
      </c>
      <c r="CD159" s="77">
        <f t="shared" si="132"/>
        <v>297</v>
      </c>
      <c r="CE159" s="77">
        <f t="shared" si="133"/>
        <v>274</v>
      </c>
      <c r="CF159" s="77">
        <f t="shared" si="134"/>
        <v>251</v>
      </c>
      <c r="CG159" s="77">
        <f t="shared" si="135"/>
        <v>228</v>
      </c>
      <c r="CH159" s="77">
        <f t="shared" si="136"/>
        <v>205</v>
      </c>
      <c r="CI159" s="77">
        <f t="shared" si="137"/>
        <v>182</v>
      </c>
      <c r="CJ159" s="77">
        <f t="shared" si="138"/>
        <v>159</v>
      </c>
      <c r="CK159" s="77">
        <f t="shared" si="139"/>
        <v>136</v>
      </c>
      <c r="CL159" s="77">
        <f t="shared" si="140"/>
        <v>113</v>
      </c>
      <c r="CM159" s="77">
        <f t="shared" si="141"/>
        <v>90</v>
      </c>
      <c r="CN159" s="77">
        <f t="shared" si="142"/>
        <v>67</v>
      </c>
      <c r="CO159" s="77">
        <f t="shared" si="143"/>
        <v>44</v>
      </c>
      <c r="CP159" s="77">
        <f t="shared" si="144"/>
        <v>1200</v>
      </c>
      <c r="CQ159" s="77">
        <f t="shared" si="145"/>
        <v>1200</v>
      </c>
      <c r="CR159" s="77">
        <f t="shared" si="146"/>
        <v>1200</v>
      </c>
      <c r="CS159" s="77">
        <f t="shared" si="147"/>
        <v>1200</v>
      </c>
      <c r="CT159" s="77">
        <f t="shared" si="148"/>
        <v>1200</v>
      </c>
      <c r="CU159" s="77">
        <f t="shared" si="149"/>
        <v>1200</v>
      </c>
      <c r="CV159" s="77">
        <f t="shared" si="150"/>
        <v>1200</v>
      </c>
      <c r="CW159" s="77">
        <f t="shared" si="151"/>
        <v>1200</v>
      </c>
      <c r="CX159" s="77">
        <f t="shared" si="152"/>
        <v>1200</v>
      </c>
      <c r="CY159" s="77">
        <f t="shared" si="153"/>
        <v>1200</v>
      </c>
      <c r="CZ159" s="77">
        <f t="shared" si="154"/>
        <v>1200</v>
      </c>
      <c r="DA159" s="77">
        <f t="shared" si="155"/>
        <v>1200</v>
      </c>
      <c r="DB159" s="77">
        <f t="shared" si="156"/>
        <v>1177</v>
      </c>
      <c r="DC159" s="77">
        <f t="shared" si="157"/>
        <v>1154</v>
      </c>
      <c r="DD159" s="77">
        <f t="shared" si="158"/>
        <v>1131</v>
      </c>
      <c r="DE159" s="77">
        <f t="shared" si="159"/>
        <v>1108</v>
      </c>
      <c r="DF159" s="77">
        <f t="shared" si="160"/>
        <v>1085</v>
      </c>
      <c r="DG159" s="77">
        <f t="shared" si="161"/>
        <v>1062</v>
      </c>
      <c r="DH159" s="77">
        <f t="shared" si="162"/>
        <v>1039</v>
      </c>
      <c r="DI159" s="77">
        <f t="shared" si="163"/>
        <v>1016</v>
      </c>
      <c r="DJ159" s="77">
        <f t="shared" si="164"/>
        <v>993</v>
      </c>
      <c r="DK159" s="77">
        <f t="shared" si="165"/>
        <v>970</v>
      </c>
      <c r="DL159" s="77">
        <f t="shared" si="166"/>
        <v>947</v>
      </c>
      <c r="DM159" s="77">
        <f t="shared" si="167"/>
        <v>924</v>
      </c>
      <c r="DN159" s="77">
        <f t="shared" si="168"/>
        <v>901</v>
      </c>
      <c r="DO159" s="77">
        <f t="shared" si="169"/>
        <v>878</v>
      </c>
      <c r="DP159" s="77">
        <f t="shared" si="170"/>
        <v>855</v>
      </c>
      <c r="DQ159" s="77">
        <f t="shared" si="171"/>
        <v>854</v>
      </c>
      <c r="DR159" s="77">
        <f t="shared" si="172"/>
        <v>794</v>
      </c>
      <c r="DS159" s="77">
        <f t="shared" si="173"/>
        <v>734</v>
      </c>
      <c r="DT159" s="77">
        <f t="shared" si="174"/>
        <v>674</v>
      </c>
      <c r="DU159" s="77">
        <f t="shared" si="175"/>
        <v>614</v>
      </c>
      <c r="DV159" s="77">
        <f t="shared" si="176"/>
        <v>613</v>
      </c>
      <c r="DW159" s="77">
        <f t="shared" si="177"/>
        <v>590</v>
      </c>
      <c r="DX159" s="77">
        <f t="shared" si="178"/>
        <v>567</v>
      </c>
      <c r="DY159" s="77">
        <f t="shared" si="179"/>
        <v>544</v>
      </c>
      <c r="DZ159" s="77">
        <f t="shared" si="180"/>
        <v>521</v>
      </c>
      <c r="EA159" s="77">
        <f t="shared" si="181"/>
        <v>498</v>
      </c>
      <c r="EB159" s="77">
        <f t="shared" si="182"/>
        <v>475</v>
      </c>
      <c r="EC159" s="77">
        <f t="shared" si="183"/>
        <v>452</v>
      </c>
      <c r="ED159" s="77">
        <f t="shared" si="184"/>
        <v>429</v>
      </c>
      <c r="EE159" s="77">
        <f t="shared" si="185"/>
        <v>406</v>
      </c>
      <c r="EF159" s="77">
        <f t="shared" si="186"/>
        <v>383</v>
      </c>
      <c r="EG159" s="77">
        <f t="shared" si="187"/>
        <v>360</v>
      </c>
      <c r="EH159" s="77">
        <f t="shared" si="188"/>
        <v>337</v>
      </c>
      <c r="EI159" s="77">
        <f t="shared" si="189"/>
        <v>314</v>
      </c>
      <c r="EJ159" s="77">
        <f t="shared" si="190"/>
        <v>291</v>
      </c>
      <c r="EK159" s="77">
        <f t="shared" si="191"/>
        <v>268</v>
      </c>
      <c r="EL159" s="77">
        <f t="shared" si="192"/>
        <v>245</v>
      </c>
      <c r="EM159" s="77">
        <f t="shared" si="193"/>
        <v>222</v>
      </c>
      <c r="EN159" s="77">
        <f t="shared" si="194"/>
        <v>199</v>
      </c>
      <c r="EO159" s="77">
        <f t="shared" si="195"/>
        <v>176</v>
      </c>
      <c r="EP159" s="77">
        <f t="shared" si="196"/>
        <v>153</v>
      </c>
      <c r="EQ159" s="77">
        <f t="shared" si="197"/>
        <v>130</v>
      </c>
      <c r="ER159" s="77">
        <f t="shared" si="198"/>
        <v>107</v>
      </c>
      <c r="ES159" s="77">
        <f t="shared" si="199"/>
        <v>84</v>
      </c>
      <c r="ET159" s="77">
        <f t="shared" si="200"/>
        <v>61</v>
      </c>
      <c r="EU159" s="77">
        <f t="shared" si="201"/>
        <v>38</v>
      </c>
      <c r="EV159" s="77">
        <f t="shared" si="202"/>
        <v>15</v>
      </c>
      <c r="EW159" s="77">
        <f t="shared" si="203"/>
        <v>1200</v>
      </c>
      <c r="EX159" s="77">
        <f t="shared" si="204"/>
        <v>1200</v>
      </c>
      <c r="EY159" s="77">
        <f t="shared" si="205"/>
        <v>1200</v>
      </c>
      <c r="EZ159" s="77">
        <f t="shared" si="206"/>
        <v>1200</v>
      </c>
      <c r="FA159" s="77">
        <f t="shared" si="207"/>
        <v>1200</v>
      </c>
      <c r="FB159" s="77">
        <f t="shared" si="208"/>
        <v>1177</v>
      </c>
      <c r="FC159" s="77">
        <f t="shared" si="209"/>
        <v>1154</v>
      </c>
      <c r="FD159" s="77">
        <f t="shared" si="210"/>
        <v>1131</v>
      </c>
      <c r="FE159" s="77">
        <f t="shared" si="211"/>
        <v>1108</v>
      </c>
      <c r="FF159" s="77">
        <f t="shared" si="212"/>
        <v>1085</v>
      </c>
      <c r="FG159" s="77">
        <f t="shared" si="213"/>
        <v>1062</v>
      </c>
      <c r="FH159" s="77">
        <f t="shared" si="214"/>
        <v>1039</v>
      </c>
      <c r="FI159" s="77">
        <f t="shared" si="215"/>
        <v>1016</v>
      </c>
      <c r="FJ159" s="77">
        <f t="shared" si="216"/>
        <v>993</v>
      </c>
      <c r="FK159" s="77">
        <f t="shared" si="217"/>
        <v>970</v>
      </c>
      <c r="FL159" s="77">
        <f t="shared" si="218"/>
        <v>947</v>
      </c>
      <c r="FM159" s="77">
        <f t="shared" si="219"/>
        <v>924</v>
      </c>
      <c r="FN159" s="77">
        <f t="shared" si="220"/>
        <v>901</v>
      </c>
      <c r="FO159" s="77">
        <f t="shared" si="221"/>
        <v>878</v>
      </c>
      <c r="FP159" s="77">
        <f t="shared" si="222"/>
        <v>855</v>
      </c>
      <c r="FQ159" s="77">
        <f t="shared" si="223"/>
        <v>832</v>
      </c>
      <c r="FR159" s="77">
        <f t="shared" si="224"/>
        <v>809</v>
      </c>
      <c r="FS159" s="77">
        <f t="shared" si="225"/>
        <v>786</v>
      </c>
      <c r="FT159" s="77">
        <f t="shared" si="226"/>
        <v>763</v>
      </c>
      <c r="FU159" s="77">
        <f t="shared" si="227"/>
        <v>740</v>
      </c>
      <c r="FV159" s="77">
        <f t="shared" si="228"/>
        <v>717</v>
      </c>
      <c r="FW159" s="77">
        <f t="shared" si="229"/>
        <v>694</v>
      </c>
      <c r="FX159" s="77">
        <f t="shared" si="230"/>
        <v>671</v>
      </c>
      <c r="FY159" s="77">
        <f t="shared" si="231"/>
        <v>648</v>
      </c>
      <c r="FZ159" s="77">
        <f t="shared" si="232"/>
        <v>625</v>
      </c>
      <c r="GA159" s="77">
        <f t="shared" si="233"/>
        <v>602</v>
      </c>
      <c r="GB159" s="77">
        <f t="shared" si="234"/>
        <v>579</v>
      </c>
      <c r="GC159" s="77">
        <f t="shared" si="235"/>
        <v>556</v>
      </c>
      <c r="GD159" s="77">
        <f t="shared" si="236"/>
        <v>533</v>
      </c>
      <c r="GE159" s="77">
        <f t="shared" si="237"/>
        <v>510</v>
      </c>
      <c r="GF159" s="77">
        <f t="shared" si="238"/>
        <v>487</v>
      </c>
      <c r="GG159" s="77">
        <f t="shared" si="239"/>
        <v>464</v>
      </c>
      <c r="GH159" s="77">
        <f t="shared" si="240"/>
        <v>441</v>
      </c>
      <c r="GI159" s="77">
        <f t="shared" si="241"/>
        <v>418</v>
      </c>
      <c r="GJ159" s="77">
        <f t="shared" si="242"/>
        <v>395</v>
      </c>
      <c r="GK159" s="77">
        <f t="shared" si="243"/>
        <v>372</v>
      </c>
      <c r="GL159" s="77">
        <f t="shared" si="244"/>
        <v>349</v>
      </c>
      <c r="GM159" s="77">
        <f t="shared" si="245"/>
        <v>326</v>
      </c>
      <c r="GN159" s="77">
        <f t="shared" si="246"/>
        <v>303</v>
      </c>
      <c r="GO159" s="77">
        <f t="shared" si="247"/>
        <v>303</v>
      </c>
      <c r="GP159" s="77">
        <f t="shared" si="248"/>
        <v>303</v>
      </c>
      <c r="GQ159" s="77">
        <f t="shared" si="249"/>
        <v>303</v>
      </c>
      <c r="GR159" s="77">
        <f t="shared" si="288"/>
        <v>303</v>
      </c>
      <c r="GS159" s="202"/>
      <c r="GY159" s="186">
        <v>69</v>
      </c>
      <c r="GZ159" s="481">
        <f>IF(COUNTIF($I71:$GR71,GZ$12)=0,0,HLOOKUP(GZ$12,$I71:$GR$87,$HO158,FALSE))</f>
        <v>0</v>
      </c>
      <c r="HA159" s="481">
        <f>IF(COUNTIF($I71:$GR71,HA$12)=0,0,HLOOKUP(HA$12,$I71:$GR$87,$HO158,FALSE))</f>
        <v>0</v>
      </c>
      <c r="HB159" s="481">
        <f>IF(COUNTIF($I71:$GR71,HB$12)=0,0,HLOOKUP(HB$12,$I71:$GR$87,$HO158,FALSE))</f>
        <v>26</v>
      </c>
      <c r="HC159" s="481">
        <f>IF(COUNTIF($I71:$GR71,HC$12)=0,0,HLOOKUP(HC$12,$I71:$GR$87,$HO158,FALSE))</f>
        <v>86</v>
      </c>
      <c r="HD159" s="481">
        <f>IF(COUNTIF($I71:$GR71,HD$12)=0,0,HLOOKUP(HD$12,$I71:$GR$87,$HO158,FALSE))</f>
        <v>140</v>
      </c>
      <c r="HE159" s="481">
        <f>IF(COUNTIF($I71:$GR71,HE$12)=0,0,HLOOKUP(HE$12,$I71:$GR$87,$HO158,FALSE))</f>
        <v>0</v>
      </c>
      <c r="HF159" s="481">
        <f>IF(COUNTIF($I71:$GR71,"X")=0,0,HLOOKUP("X",$I71:$GR$87,$HO158,FALSE))</f>
        <v>189</v>
      </c>
      <c r="HG159" s="381"/>
      <c r="HH159" s="186" t="s">
        <v>177</v>
      </c>
      <c r="HI159" s="481">
        <f>IF(GZ159=0,0,IF(AND(GZ159&lt;&gt;0,HA159=0),SUM(INDEX($I71:$GR71,1,GZ159):INDEX($I71:$GR71,1,$HF159)),SUM(INDEX($I71:$GR71,1,GZ159):INDEX($I71:$GR71,1,HA159))))</f>
        <v>0</v>
      </c>
      <c r="HJ159" s="481">
        <f>IF(HA159=0,0,IF(AND(HA159&lt;&gt;0,HB159=0),SUM(INDEX($I71:$GR71,1,HA159):INDEX($I71:$GR71,1,$HF159)),SUM(INDEX($I71:$GR71,1,HA159):INDEX($I71:$GR71,1,HB159))))</f>
        <v>0</v>
      </c>
      <c r="HK159" s="481">
        <f>IF(HB159=0,0,IF(AND(HB159&lt;&gt;0,HC159=0),SUM(INDEX($I71:$GR71,1,HB159):INDEX($I71:$GR71,1,$HF159)),SUM(INDEX($I71:$GR71,1,HB159):INDEX($I71:$GR71,1,HC159))))</f>
        <v>1196</v>
      </c>
      <c r="HL159" s="481">
        <f>IF(HC159=0,0,IF(AND(HC159&lt;&gt;0,HD159=0),SUM(INDEX($I71:$GR71,1,HC159):INDEX($I71:$GR71,1,$HF159)),SUM(INDEX($I71:$GR71,1,HC159):INDEX($I71:$GR71,1,HD159))))</f>
        <v>1070</v>
      </c>
      <c r="HM159" s="481">
        <f>IF(HD159=0,0,IF(AND(HD159&lt;&gt;0,HE159=0),SUM(INDEX($I71:$GR71,1,HD159):INDEX($I71:$GR71,1,$HF159)),SUM(INDEX($I71:$GR71,1,HD159):INDEX($I71:$GR71,1,HE159))))</f>
        <v>1012</v>
      </c>
      <c r="HN159" s="481">
        <f>IF(HE159=0,0,IF(AND(HE159&lt;&gt;0,GZ159=0),SUM(INDEX($I71:$GR71,1,HE159):INDEX($I71:$GR71,1,$HF159)),SUM(INDEX($I71:$GR71,1,HE159):INDEX($I71:$GR71,1,GZ159))))</f>
        <v>0</v>
      </c>
      <c r="HO159" s="186">
        <v>16</v>
      </c>
      <c r="HP159" s="381"/>
      <c r="HQ159" s="521" t="s">
        <v>177</v>
      </c>
      <c r="HR159" s="435">
        <f>IF(AND(GZ159=0,HA159=0),0,IF(AND(GZ159=0,HA159&lt;&gt;0),COUNTIF(INDEX($I$3:$GR$79,$GY159,GZ159+1):INDEX($I$3:$GR$79,$GY159,HA159),"STK")+COUNTIF(INDEX($I$3:$GR$79,$GY159,GZ159+1):INDEX($I$3:$GR$79,$GY159,HA159),"SB"),IF(AND(GZ159&lt;&gt;0,HA159=0),COUNTIF(INDEX($I$3:$GR$79,$GY159,GZ159):INDEX($I$3:$GR$79,$GY159,HF159),"STK")+COUNTIF(INDEX($I$3:$GR$79,$GY159,GZ159):INDEX($I$3:$GR$79,$GY159,HF159),"SB"),COUNTIF(INDEX($I$3:$GR$79,$GY159,GZ159):INDEX($I$3:$GR$79,$GY159,HA159),"STK")+COUNTIF(INDEX($I$3:$GR$79,$GY159,GZ159):INDEX($I$3:$GR$79,$GY159,HA159),"SB"))))</f>
        <v>0</v>
      </c>
      <c r="HS159" s="405">
        <f>IF(AND(HA159=0,HB159=0),0,IF(AND(HA159=0,HB159&lt;&gt;0),COUNTIF(INDEX($I$3:$GR$79,$GY159,HA159+1):INDEX($I$3:$GR$79,$GY159,HB159),"STK")+COUNTIF(INDEX($I$3:$GR$79,$GY159,HA159+1):INDEX($I$3:$GR$79,$GY159,HB159),"SB"),IF(AND(HA159&lt;&gt;0,HB159=0),COUNTIF(INDEX($I$3:$GR$79,$GY159,HA159):INDEX($I$3:$GR$79,$GY159,HF159),"STK")+COUNTIF(INDEX($I$3:$GR$79,$GY159,HA159):INDEX($I$3:$GR$79,$GY159,HF159),"SB"),COUNTIF(INDEX($I$3:$GR$79,$GY159,HA159):INDEX($I$3:$GR$79,$GY159,HB159),"STK")+COUNTIF(INDEX($I$3:$GR$79,$GY159,HA159):INDEX($I$3:$GR$79,$GY159,HB159),"SB"))))</f>
        <v>0</v>
      </c>
      <c r="HT159" s="406">
        <f>IF(AND(HB159=0,HC159=0),0,IF(AND(HB159=0,HC159&lt;&gt;0),COUNTIF(INDEX($I$3:$GR$79,$GY159,HB159+1):INDEX($I$3:$GR$79,$GY159,HC159),"STK")+COUNTIF(INDEX($I$3:$GR$79,$GY159,HB159+1):INDEX($I$3:$GR$79,$GY159,HC159),"SB"),IF(AND(HB159&lt;&gt;0,HC159=0),COUNTIF(INDEX($I$3:$GR$79,$GY159,HB159):INDEX($I$3:$GR$79,$GY159,HF159),"STK")+COUNTIF(INDEX($I$3:$GR$79,$GY159,HB159):INDEX($I$3:$GR$79,$GY159,HF159),"SB"),COUNTIF(INDEX($I$3:$GR$79,$GY159,HB159):INDEX($I$3:$GR$79,$GY159,HC159),"STK")+COUNTIF(INDEX($I$3:$GR$79,$GY159,HB159):INDEX($I$3:$GR$79,$GY159,HC159),"SB"))))</f>
        <v>0</v>
      </c>
      <c r="HU159" s="405">
        <f>IF(AND(HC159=0,HD159=0),0,IF(AND(HC159=0,HD159&lt;&gt;0),COUNTIF(INDEX($I$3:$GR$79,$GY159,HC159+1):INDEX($I$3:$GR$79,$GY159,HD159),"STK")+COUNTIF(INDEX($I$3:$GR$79,$GY159,HC159+1):INDEX($I$3:$GR$79,$GY159,HD159),"SB"),IF(AND(HC159&lt;&gt;0,HD159=0),COUNTIF(INDEX($I$3:$GR$79,$GY159,HC159):INDEX($I$3:$GR$79,$GY159,HF159),"STK")+COUNTIF(INDEX($I$3:$GR$79,$GY159,HC159):INDEX($I$3:$GR$79,$GY159,HF159),"SB"),COUNTIF(INDEX($I$3:$GR$79,$GY159,HC159):INDEX($I$3:$GR$79,$GY159,HD159),"STK")+COUNTIF(INDEX($I$3:$GR$79,$GY159,HC159):INDEX($I$3:$GR$79,$GY159,HD159),"SB"))))</f>
        <v>0</v>
      </c>
      <c r="HV159" s="701">
        <f>IF(AND(HD159=0,HE159=0),0,IF(AND(HD159=0,HE159&lt;&gt;0),COUNTIF(INDEX($I$3:$GR$79,$GY159,HD159+1):INDEX($I$3:$GR$79,$GY159,HE159),"STK")+COUNTIF(INDEX($I$3:$GR$79,$GY159,HD159+1):INDEX($I$3:$GR$79,$GY159,HE159),"SB"),IF(AND(HD159&lt;&gt;0,HE159=0),COUNTIF(INDEX($I$3:$GR$79,$GY159,HD159):INDEX($I$3:$GR$79,$GY159,HF159),"STK")+COUNTIF(INDEX($I$3:$GR$79,$GY159,HD159):INDEX($I$3:$GR$79,$GY159,HF159),"SB"),COUNTIF(INDEX($I$3:$GR$79,$GY159,HD159):INDEX($I$3:$GR$79,$GY159,HE159),"STK")+COUNTIF(INDEX($I$3:$GR$79,$GY159,HD159):INDEX($I$3:$GR$79,$GY159,HE159),"SB"))))</f>
        <v>0</v>
      </c>
      <c r="HW159" s="405">
        <f>IF(AND(HE159=0,GZ159=0),0,IF(AND(HE159=0,GZ159&lt;&gt;0),COUNTIF(INDEX($I$3:$GR$79,$GY159,HE159+1):INDEX($I$3:$GR$79,$GY159,GZ159),"STK")+COUNTIF(INDEX($I$3:$GR$79,$GY159,HE159+1):INDEX($I$3:$GR$79,$GY159,GZ159),"SB"),IF(AND(HE159&lt;&gt;0,GZ159=0),COUNTIF(INDEX($I$3:$GR$79,$GY159,HE159):INDEX($I$3:$GR$79,$GY159,HF159),"STK")+COUNTIF(INDEX($I$3:$GR$79,$GY159,HE159):INDEX($I$3:$GR$79,$GY159,HF159),"SB"),COUNTIF(INDEX($I$3:$GR$79,$GY159,HE159):INDEX($I$3:$GR$79,$GY159,GZ159),"STK")+COUNTIF(INDEX($I$3:$GR$79,$GY159,HE159):INDEX($I$3:$GR$79,$GY159,GZ159),"SB"))))</f>
        <v>0</v>
      </c>
      <c r="HX159" s="382">
        <f t="shared" si="307"/>
        <v>0</v>
      </c>
      <c r="HY159" s="186" t="s">
        <v>177</v>
      </c>
      <c r="HZ159" s="481">
        <f t="shared" si="309"/>
        <v>0</v>
      </c>
      <c r="IA159" s="481">
        <f t="shared" si="310"/>
        <v>0</v>
      </c>
      <c r="IB159" s="481">
        <f t="shared" si="311"/>
        <v>55</v>
      </c>
      <c r="IC159" s="481">
        <f t="shared" si="312"/>
        <v>49</v>
      </c>
      <c r="ID159" s="481">
        <f t="shared" si="313"/>
        <v>44</v>
      </c>
      <c r="IE159" s="481">
        <f t="shared" si="314"/>
        <v>0</v>
      </c>
    </row>
    <row r="160" spans="5:239" x14ac:dyDescent="0.2">
      <c r="E160" s="58"/>
      <c r="F160" s="480"/>
      <c r="G160" s="1040"/>
      <c r="H160" s="207" t="s">
        <v>164</v>
      </c>
      <c r="I160" s="229"/>
      <c r="J160" s="230"/>
      <c r="K160" s="231"/>
      <c r="N160" s="180">
        <v>9</v>
      </c>
      <c r="O160" s="140"/>
      <c r="P160" s="123">
        <v>200</v>
      </c>
      <c r="Q160" s="12"/>
      <c r="R160" s="129" t="str">
        <f t="shared" si="284"/>
        <v>V15</v>
      </c>
      <c r="S160" s="467" t="s">
        <v>415</v>
      </c>
      <c r="T160" s="417">
        <f t="shared" si="251"/>
        <v>209</v>
      </c>
      <c r="U160" s="418">
        <v>207</v>
      </c>
      <c r="V160" s="77">
        <f t="shared" si="252"/>
        <v>209</v>
      </c>
      <c r="W160" s="77">
        <f t="shared" ref="W160" si="318">IF(LEFT(W58,1)="V",$S$101,IF(ISNUMBER(W58),V160-W58,V160))</f>
        <v>209</v>
      </c>
      <c r="X160" s="77">
        <f t="shared" si="74"/>
        <v>209</v>
      </c>
      <c r="Y160" s="77">
        <f t="shared" si="75"/>
        <v>209</v>
      </c>
      <c r="Z160" s="77">
        <f t="shared" si="76"/>
        <v>189</v>
      </c>
      <c r="AA160" s="77">
        <f t="shared" si="77"/>
        <v>166</v>
      </c>
      <c r="AB160" s="77">
        <f t="shared" si="78"/>
        <v>133</v>
      </c>
      <c r="AC160" s="77">
        <f t="shared" si="79"/>
        <v>90</v>
      </c>
      <c r="AD160" s="77">
        <f t="shared" si="80"/>
        <v>79</v>
      </c>
      <c r="AE160" s="77">
        <f t="shared" si="81"/>
        <v>56</v>
      </c>
      <c r="AF160" s="77">
        <f t="shared" si="82"/>
        <v>1200</v>
      </c>
      <c r="AG160" s="77">
        <f t="shared" si="83"/>
        <v>1200</v>
      </c>
      <c r="AH160" s="77">
        <f t="shared" si="84"/>
        <v>1200</v>
      </c>
      <c r="AI160" s="77">
        <f t="shared" si="85"/>
        <v>1200</v>
      </c>
      <c r="AJ160" s="77">
        <f t="shared" si="86"/>
        <v>1200</v>
      </c>
      <c r="AK160" s="77">
        <f t="shared" si="87"/>
        <v>1200</v>
      </c>
      <c r="AL160" s="77">
        <f t="shared" si="88"/>
        <v>1200</v>
      </c>
      <c r="AM160" s="77">
        <f t="shared" si="89"/>
        <v>1177</v>
      </c>
      <c r="AN160" s="77">
        <f t="shared" si="90"/>
        <v>1154</v>
      </c>
      <c r="AO160" s="77">
        <f t="shared" si="91"/>
        <v>1131</v>
      </c>
      <c r="AP160" s="77">
        <f t="shared" si="92"/>
        <v>1108</v>
      </c>
      <c r="AQ160" s="77">
        <f t="shared" si="93"/>
        <v>1085</v>
      </c>
      <c r="AR160" s="77">
        <f t="shared" si="94"/>
        <v>1062</v>
      </c>
      <c r="AS160" s="77">
        <f t="shared" si="95"/>
        <v>1039</v>
      </c>
      <c r="AT160" s="77">
        <f t="shared" si="96"/>
        <v>1016</v>
      </c>
      <c r="AU160" s="77">
        <f t="shared" si="97"/>
        <v>993</v>
      </c>
      <c r="AV160" s="77">
        <f t="shared" si="98"/>
        <v>970</v>
      </c>
      <c r="AW160" s="77">
        <f t="shared" si="99"/>
        <v>947</v>
      </c>
      <c r="AX160" s="77">
        <f t="shared" si="100"/>
        <v>924</v>
      </c>
      <c r="AY160" s="77">
        <f t="shared" si="101"/>
        <v>901</v>
      </c>
      <c r="AZ160" s="77">
        <f t="shared" si="102"/>
        <v>878</v>
      </c>
      <c r="BA160" s="77">
        <f t="shared" si="103"/>
        <v>855</v>
      </c>
      <c r="BB160" s="77">
        <f t="shared" si="104"/>
        <v>832</v>
      </c>
      <c r="BC160" s="77">
        <f t="shared" si="105"/>
        <v>809</v>
      </c>
      <c r="BD160" s="77">
        <f t="shared" si="106"/>
        <v>786</v>
      </c>
      <c r="BE160" s="77">
        <f t="shared" si="107"/>
        <v>763</v>
      </c>
      <c r="BF160" s="77">
        <f t="shared" si="108"/>
        <v>740</v>
      </c>
      <c r="BG160" s="77">
        <f t="shared" si="109"/>
        <v>717</v>
      </c>
      <c r="BH160" s="77">
        <f t="shared" si="110"/>
        <v>694</v>
      </c>
      <c r="BI160" s="77">
        <f t="shared" si="111"/>
        <v>671</v>
      </c>
      <c r="BJ160" s="77">
        <f t="shared" si="112"/>
        <v>648</v>
      </c>
      <c r="BK160" s="77">
        <f t="shared" si="113"/>
        <v>625</v>
      </c>
      <c r="BL160" s="77">
        <f t="shared" si="114"/>
        <v>602</v>
      </c>
      <c r="BM160" s="77">
        <f t="shared" si="115"/>
        <v>579</v>
      </c>
      <c r="BN160" s="77">
        <f t="shared" si="116"/>
        <v>556</v>
      </c>
      <c r="BO160" s="77">
        <f t="shared" si="117"/>
        <v>533</v>
      </c>
      <c r="BP160" s="77">
        <f t="shared" si="118"/>
        <v>510</v>
      </c>
      <c r="BQ160" s="77">
        <f t="shared" si="119"/>
        <v>487</v>
      </c>
      <c r="BR160" s="77">
        <f t="shared" si="120"/>
        <v>464</v>
      </c>
      <c r="BS160" s="77">
        <f t="shared" si="121"/>
        <v>448</v>
      </c>
      <c r="BT160" s="77">
        <f t="shared" si="122"/>
        <v>432</v>
      </c>
      <c r="BU160" s="77">
        <f t="shared" si="123"/>
        <v>416</v>
      </c>
      <c r="BV160" s="77">
        <f t="shared" si="124"/>
        <v>400</v>
      </c>
      <c r="BW160" s="77">
        <f t="shared" si="125"/>
        <v>384</v>
      </c>
      <c r="BX160" s="77">
        <f t="shared" si="126"/>
        <v>368</v>
      </c>
      <c r="BY160" s="77">
        <f t="shared" si="127"/>
        <v>352</v>
      </c>
      <c r="BZ160" s="77">
        <f t="shared" si="128"/>
        <v>336</v>
      </c>
      <c r="CA160" s="77">
        <f t="shared" si="129"/>
        <v>320</v>
      </c>
      <c r="CB160" s="77">
        <f t="shared" si="130"/>
        <v>304</v>
      </c>
      <c r="CC160" s="77">
        <f t="shared" si="131"/>
        <v>288</v>
      </c>
      <c r="CD160" s="77">
        <f t="shared" si="132"/>
        <v>272</v>
      </c>
      <c r="CE160" s="77">
        <f t="shared" si="133"/>
        <v>256</v>
      </c>
      <c r="CF160" s="77">
        <f t="shared" si="134"/>
        <v>240</v>
      </c>
      <c r="CG160" s="77">
        <f t="shared" si="135"/>
        <v>224</v>
      </c>
      <c r="CH160" s="77">
        <f t="shared" si="136"/>
        <v>208</v>
      </c>
      <c r="CI160" s="77">
        <f t="shared" si="137"/>
        <v>192</v>
      </c>
      <c r="CJ160" s="77">
        <f t="shared" si="138"/>
        <v>176</v>
      </c>
      <c r="CK160" s="77">
        <f t="shared" si="139"/>
        <v>160</v>
      </c>
      <c r="CL160" s="77">
        <f t="shared" si="140"/>
        <v>144</v>
      </c>
      <c r="CM160" s="77">
        <f t="shared" si="141"/>
        <v>128</v>
      </c>
      <c r="CN160" s="77">
        <f t="shared" si="142"/>
        <v>112</v>
      </c>
      <c r="CO160" s="77">
        <f t="shared" si="143"/>
        <v>96</v>
      </c>
      <c r="CP160" s="77">
        <f t="shared" si="144"/>
        <v>80</v>
      </c>
      <c r="CQ160" s="77">
        <f t="shared" si="145"/>
        <v>1200</v>
      </c>
      <c r="CR160" s="77">
        <f t="shared" si="146"/>
        <v>1200</v>
      </c>
      <c r="CS160" s="77">
        <f t="shared" si="147"/>
        <v>1200</v>
      </c>
      <c r="CT160" s="77">
        <f t="shared" si="148"/>
        <v>1200</v>
      </c>
      <c r="CU160" s="77">
        <f t="shared" si="149"/>
        <v>1200</v>
      </c>
      <c r="CV160" s="77">
        <f t="shared" si="150"/>
        <v>1200</v>
      </c>
      <c r="CW160" s="77">
        <f t="shared" si="151"/>
        <v>1200</v>
      </c>
      <c r="CX160" s="77">
        <f t="shared" si="152"/>
        <v>1200</v>
      </c>
      <c r="CY160" s="77">
        <f t="shared" si="153"/>
        <v>1200</v>
      </c>
      <c r="CZ160" s="77">
        <f t="shared" si="154"/>
        <v>1200</v>
      </c>
      <c r="DA160" s="77">
        <f t="shared" si="155"/>
        <v>1200</v>
      </c>
      <c r="DB160" s="77">
        <f t="shared" si="156"/>
        <v>1200</v>
      </c>
      <c r="DC160" s="77">
        <f t="shared" si="157"/>
        <v>1177</v>
      </c>
      <c r="DD160" s="77">
        <f t="shared" si="158"/>
        <v>1154</v>
      </c>
      <c r="DE160" s="77">
        <f t="shared" si="159"/>
        <v>1153</v>
      </c>
      <c r="DF160" s="77">
        <f t="shared" si="160"/>
        <v>1093</v>
      </c>
      <c r="DG160" s="77">
        <f t="shared" si="161"/>
        <v>1033</v>
      </c>
      <c r="DH160" s="77">
        <f t="shared" si="162"/>
        <v>973</v>
      </c>
      <c r="DI160" s="77">
        <f t="shared" si="163"/>
        <v>913</v>
      </c>
      <c r="DJ160" s="77">
        <f t="shared" si="164"/>
        <v>912</v>
      </c>
      <c r="DK160" s="77">
        <f t="shared" si="165"/>
        <v>889</v>
      </c>
      <c r="DL160" s="77">
        <f t="shared" si="166"/>
        <v>866</v>
      </c>
      <c r="DM160" s="77">
        <f t="shared" si="167"/>
        <v>843</v>
      </c>
      <c r="DN160" s="77">
        <f t="shared" si="168"/>
        <v>820</v>
      </c>
      <c r="DO160" s="77">
        <f t="shared" si="169"/>
        <v>797</v>
      </c>
      <c r="DP160" s="77">
        <f t="shared" si="170"/>
        <v>774</v>
      </c>
      <c r="DQ160" s="77">
        <f t="shared" si="171"/>
        <v>751</v>
      </c>
      <c r="DR160" s="77">
        <f t="shared" si="172"/>
        <v>728</v>
      </c>
      <c r="DS160" s="77">
        <f t="shared" si="173"/>
        <v>705</v>
      </c>
      <c r="DT160" s="77">
        <f t="shared" si="174"/>
        <v>682</v>
      </c>
      <c r="DU160" s="77">
        <f t="shared" si="175"/>
        <v>659</v>
      </c>
      <c r="DV160" s="77">
        <f t="shared" si="176"/>
        <v>636</v>
      </c>
      <c r="DW160" s="77">
        <f t="shared" si="177"/>
        <v>613</v>
      </c>
      <c r="DX160" s="77">
        <f t="shared" si="178"/>
        <v>590</v>
      </c>
      <c r="DY160" s="77">
        <f t="shared" si="179"/>
        <v>567</v>
      </c>
      <c r="DZ160" s="77">
        <f t="shared" si="180"/>
        <v>544</v>
      </c>
      <c r="EA160" s="77">
        <f t="shared" si="181"/>
        <v>521</v>
      </c>
      <c r="EB160" s="77">
        <f t="shared" si="182"/>
        <v>498</v>
      </c>
      <c r="EC160" s="77">
        <f t="shared" si="183"/>
        <v>475</v>
      </c>
      <c r="ED160" s="77">
        <f t="shared" si="184"/>
        <v>452</v>
      </c>
      <c r="EE160" s="77">
        <f t="shared" si="185"/>
        <v>429</v>
      </c>
      <c r="EF160" s="77">
        <f t="shared" si="186"/>
        <v>406</v>
      </c>
      <c r="EG160" s="77">
        <f t="shared" si="187"/>
        <v>383</v>
      </c>
      <c r="EH160" s="77">
        <f t="shared" si="188"/>
        <v>360</v>
      </c>
      <c r="EI160" s="77">
        <f t="shared" si="189"/>
        <v>337</v>
      </c>
      <c r="EJ160" s="77">
        <f t="shared" si="190"/>
        <v>314</v>
      </c>
      <c r="EK160" s="77">
        <f t="shared" si="191"/>
        <v>291</v>
      </c>
      <c r="EL160" s="77">
        <f t="shared" si="192"/>
        <v>268</v>
      </c>
      <c r="EM160" s="77">
        <f t="shared" si="193"/>
        <v>245</v>
      </c>
      <c r="EN160" s="77">
        <f t="shared" si="194"/>
        <v>222</v>
      </c>
      <c r="EO160" s="77">
        <f t="shared" si="195"/>
        <v>199</v>
      </c>
      <c r="EP160" s="77">
        <f t="shared" si="196"/>
        <v>176</v>
      </c>
      <c r="EQ160" s="77">
        <f t="shared" si="197"/>
        <v>153</v>
      </c>
      <c r="ER160" s="77">
        <f t="shared" si="198"/>
        <v>130</v>
      </c>
      <c r="ES160" s="77">
        <f t="shared" si="199"/>
        <v>107</v>
      </c>
      <c r="ET160" s="77">
        <f t="shared" si="200"/>
        <v>84</v>
      </c>
      <c r="EU160" s="77">
        <f t="shared" si="201"/>
        <v>61</v>
      </c>
      <c r="EV160" s="77">
        <f t="shared" si="202"/>
        <v>38</v>
      </c>
      <c r="EW160" s="77">
        <f t="shared" si="203"/>
        <v>15</v>
      </c>
      <c r="EX160" s="77">
        <f t="shared" si="204"/>
        <v>1200</v>
      </c>
      <c r="EY160" s="77">
        <f t="shared" si="205"/>
        <v>1200</v>
      </c>
      <c r="EZ160" s="77">
        <f t="shared" si="206"/>
        <v>1200</v>
      </c>
      <c r="FA160" s="77">
        <f t="shared" si="207"/>
        <v>1200</v>
      </c>
      <c r="FB160" s="77">
        <f t="shared" si="208"/>
        <v>1200</v>
      </c>
      <c r="FC160" s="77">
        <f t="shared" si="209"/>
        <v>1177</v>
      </c>
      <c r="FD160" s="77">
        <f t="shared" si="210"/>
        <v>1154</v>
      </c>
      <c r="FE160" s="77">
        <f t="shared" si="211"/>
        <v>1131</v>
      </c>
      <c r="FF160" s="77">
        <f t="shared" si="212"/>
        <v>1108</v>
      </c>
      <c r="FG160" s="77">
        <f t="shared" si="213"/>
        <v>1085</v>
      </c>
      <c r="FH160" s="77">
        <f t="shared" si="214"/>
        <v>1062</v>
      </c>
      <c r="FI160" s="77">
        <f t="shared" si="215"/>
        <v>1039</v>
      </c>
      <c r="FJ160" s="77">
        <f t="shared" si="216"/>
        <v>1016</v>
      </c>
      <c r="FK160" s="77">
        <f t="shared" si="217"/>
        <v>993</v>
      </c>
      <c r="FL160" s="77">
        <f t="shared" si="218"/>
        <v>970</v>
      </c>
      <c r="FM160" s="77">
        <f t="shared" si="219"/>
        <v>947</v>
      </c>
      <c r="FN160" s="77">
        <f t="shared" si="220"/>
        <v>924</v>
      </c>
      <c r="FO160" s="77">
        <f t="shared" si="221"/>
        <v>901</v>
      </c>
      <c r="FP160" s="77">
        <f t="shared" si="222"/>
        <v>878</v>
      </c>
      <c r="FQ160" s="77">
        <f t="shared" si="223"/>
        <v>855</v>
      </c>
      <c r="FR160" s="77">
        <f t="shared" si="224"/>
        <v>832</v>
      </c>
      <c r="FS160" s="77">
        <f t="shared" si="225"/>
        <v>809</v>
      </c>
      <c r="FT160" s="77">
        <f t="shared" si="226"/>
        <v>786</v>
      </c>
      <c r="FU160" s="77">
        <f t="shared" si="227"/>
        <v>763</v>
      </c>
      <c r="FV160" s="77">
        <f t="shared" si="228"/>
        <v>740</v>
      </c>
      <c r="FW160" s="77">
        <f t="shared" si="229"/>
        <v>717</v>
      </c>
      <c r="FX160" s="77">
        <f t="shared" si="230"/>
        <v>694</v>
      </c>
      <c r="FY160" s="77">
        <f t="shared" si="231"/>
        <v>671</v>
      </c>
      <c r="FZ160" s="77">
        <f t="shared" si="232"/>
        <v>648</v>
      </c>
      <c r="GA160" s="77">
        <f t="shared" si="233"/>
        <v>625</v>
      </c>
      <c r="GB160" s="77">
        <f t="shared" si="234"/>
        <v>602</v>
      </c>
      <c r="GC160" s="77">
        <f t="shared" si="235"/>
        <v>579</v>
      </c>
      <c r="GD160" s="77">
        <f t="shared" si="236"/>
        <v>556</v>
      </c>
      <c r="GE160" s="77">
        <f t="shared" si="237"/>
        <v>533</v>
      </c>
      <c r="GF160" s="77">
        <f t="shared" si="238"/>
        <v>510</v>
      </c>
      <c r="GG160" s="77">
        <f t="shared" si="239"/>
        <v>487</v>
      </c>
      <c r="GH160" s="77">
        <f t="shared" si="240"/>
        <v>464</v>
      </c>
      <c r="GI160" s="77">
        <f t="shared" si="241"/>
        <v>441</v>
      </c>
      <c r="GJ160" s="77">
        <f t="shared" si="242"/>
        <v>418</v>
      </c>
      <c r="GK160" s="77">
        <f t="shared" si="243"/>
        <v>395</v>
      </c>
      <c r="GL160" s="77">
        <f t="shared" si="244"/>
        <v>372</v>
      </c>
      <c r="GM160" s="77">
        <f t="shared" si="245"/>
        <v>349</v>
      </c>
      <c r="GN160" s="77">
        <f t="shared" si="246"/>
        <v>326</v>
      </c>
      <c r="GO160" s="77">
        <f t="shared" si="247"/>
        <v>326</v>
      </c>
      <c r="GP160" s="77">
        <f t="shared" si="248"/>
        <v>326</v>
      </c>
      <c r="GQ160" s="77">
        <f t="shared" si="249"/>
        <v>326</v>
      </c>
      <c r="GR160" s="77">
        <f t="shared" si="288"/>
        <v>326</v>
      </c>
      <c r="GS160" s="202"/>
      <c r="GY160" s="186">
        <v>70</v>
      </c>
      <c r="GZ160" s="481">
        <f>IF(COUNTIF($I72:$GR72,GZ$12)=0,0,HLOOKUP(GZ$12,$I72:$GR$87,$HO159,FALSE))</f>
        <v>85</v>
      </c>
      <c r="HA160" s="481">
        <f>IF(COUNTIF($I72:$GR72,HA$12)=0,0,HLOOKUP(HA$12,$I72:$GR$87,$HO159,FALSE))</f>
        <v>145</v>
      </c>
      <c r="HB160" s="481">
        <f>IF(COUNTIF($I72:$GR72,HB$12)=0,0,HLOOKUP(HB$12,$I72:$GR$87,$HO159,FALSE))</f>
        <v>0</v>
      </c>
      <c r="HC160" s="481">
        <f>IF(COUNTIF($I72:$GR72,HC$12)=0,0,HLOOKUP(HC$12,$I72:$GR$87,$HO159,FALSE))</f>
        <v>0</v>
      </c>
      <c r="HD160" s="481">
        <f>IF(COUNTIF($I72:$GR72,HD$12)=0,0,HLOOKUP(HD$12,$I72:$GR$87,$HO159,FALSE))</f>
        <v>0</v>
      </c>
      <c r="HE160" s="481">
        <f>IF(COUNTIF($I72:$GR72,HE$12)=0,0,HLOOKUP(HE$12,$I72:$GR$87,$HO159,FALSE))</f>
        <v>27</v>
      </c>
      <c r="HF160" s="481">
        <f>IF(COUNTIF($I72:$GR72,"X")=0,0,HLOOKUP("X",$I72:$GR$87,$HO159,FALSE))</f>
        <v>189</v>
      </c>
      <c r="HG160" s="381"/>
      <c r="HH160" s="186" t="s">
        <v>178</v>
      </c>
      <c r="HI160" s="481">
        <f>IF(GZ160=0,0,IF(AND(GZ160&lt;&gt;0,HA160=0),SUM(INDEX($I72:$GR72,1,GZ160):INDEX($I72:$GR72,1,$HF160)),SUM(INDEX($I72:$GR72,1,GZ160):INDEX($I72:$GR72,1,HA160))))</f>
        <v>1145</v>
      </c>
      <c r="HJ160" s="481">
        <f>IF(HA160=0,0,IF(AND(HA160&lt;&gt;0,HB160=0),SUM(INDEX($I72:$GR72,1,HA160):INDEX($I72:$GR72,1,$HF160)),SUM(INDEX($I72:$GR72,1,HA160):INDEX($I72:$GR72,1,HB160))))</f>
        <v>874</v>
      </c>
      <c r="HK160" s="481">
        <f>IF(HB160=0,0,IF(AND(HB160&lt;&gt;0,HC160=0),SUM(INDEX($I72:$GR72,1,HB160):INDEX($I72:$GR72,1,$HF160)),SUM(INDEX($I72:$GR72,1,HB160):INDEX($I72:$GR72,1,HC160))))</f>
        <v>0</v>
      </c>
      <c r="HL160" s="481">
        <f>IF(HC160=0,0,IF(AND(HC160&lt;&gt;0,HD160=0),SUM(INDEX($I72:$GR72,1,HC160):INDEX($I72:$GR72,1,$HF160)),SUM(INDEX($I72:$GR72,1,HC160):INDEX($I72:$GR72,1,HD160))))</f>
        <v>0</v>
      </c>
      <c r="HM160" s="481">
        <f>IF(HD160=0,0,IF(AND(HD160&lt;&gt;0,HE160=0),SUM(INDEX($I72:$GR72,1,HD160):INDEX($I72:$GR72,1,$HF160)),SUM(INDEX($I72:$GR72,1,HD160):INDEX($I72:$GR72,1,HE160))))</f>
        <v>0</v>
      </c>
      <c r="HN160" s="481">
        <f>IF(HE160=0,0,IF(AND(HE160&lt;&gt;0,GZ160=0),SUM(INDEX($I72:$GR72,1,HE160):INDEX($I72:$GR72,1,$HF160)),SUM(INDEX($I72:$GR72,1,HE160):INDEX($I72:$GR72,1,GZ160))))</f>
        <v>483</v>
      </c>
      <c r="HO160" s="186">
        <v>15</v>
      </c>
      <c r="HP160" s="381"/>
      <c r="HQ160" s="521" t="s">
        <v>178</v>
      </c>
      <c r="HR160" s="435">
        <f>IF(AND(GZ160=0,HA160=0),0,IF(AND(GZ160=0,HA160&lt;&gt;0),COUNTIF(INDEX($I$3:$GR$79,$GY160,GZ160+1):INDEX($I$3:$GR$79,$GY160,HA160),"STK")+COUNTIF(INDEX($I$3:$GR$79,$GY160,GZ160+1):INDEX($I$3:$GR$79,$GY160,HA160),"SB"),IF(AND(GZ160&lt;&gt;0,HA160=0),COUNTIF(INDEX($I$3:$GR$79,$GY160,GZ160):INDEX($I$3:$GR$79,$GY160,HF160),"STK")+COUNTIF(INDEX($I$3:$GR$79,$GY160,GZ160):INDEX($I$3:$GR$79,$GY160,HF160),"SB"),COUNTIF(INDEX($I$3:$GR$79,$GY160,GZ160):INDEX($I$3:$GR$79,$GY160,HA160),"STK")+COUNTIF(INDEX($I$3:$GR$79,$GY160,GZ160):INDEX($I$3:$GR$79,$GY160,HA160),"SB"))))</f>
        <v>0</v>
      </c>
      <c r="HS160" s="405">
        <f>IF(AND(HA160=0,HB160=0),0,IF(AND(HA160=0,HB160&lt;&gt;0),COUNTIF(INDEX($I$3:$GR$79,$GY160,HA160+1):INDEX($I$3:$GR$79,$GY160,HB160),"STK")+COUNTIF(INDEX($I$3:$GR$79,$GY160,HA160+1):INDEX($I$3:$GR$79,$GY160,HB160),"SB"),IF(AND(HA160&lt;&gt;0,HB160=0),COUNTIF(INDEX($I$3:$GR$79,$GY160,HA160):INDEX($I$3:$GR$79,$GY160,HF160),"STK")+COUNTIF(INDEX($I$3:$GR$79,$GY160,HA160):INDEX($I$3:$GR$79,$GY160,HF160),"SB"),COUNTIF(INDEX($I$3:$GR$79,$GY160,HA160):INDEX($I$3:$GR$79,$GY160,HB160),"STK")+COUNTIF(INDEX($I$3:$GR$79,$GY160,HA160):INDEX($I$3:$GR$79,$GY160,HB160),"SB"))))</f>
        <v>0</v>
      </c>
      <c r="HT160" s="406">
        <f>IF(AND(HB160=0,HC160=0),0,IF(AND(HB160=0,HC160&lt;&gt;0),COUNTIF(INDEX($I$3:$GR$79,$GY160,HB160+1):INDEX($I$3:$GR$79,$GY160,HC160),"STK")+COUNTIF(INDEX($I$3:$GR$79,$GY160,HB160+1):INDEX($I$3:$GR$79,$GY160,HC160),"SB"),IF(AND(HB160&lt;&gt;0,HC160=0),COUNTIF(INDEX($I$3:$GR$79,$GY160,HB160):INDEX($I$3:$GR$79,$GY160,HF160),"STK")+COUNTIF(INDEX($I$3:$GR$79,$GY160,HB160):INDEX($I$3:$GR$79,$GY160,HF160),"SB"),COUNTIF(INDEX($I$3:$GR$79,$GY160,HB160):INDEX($I$3:$GR$79,$GY160,HC160),"STK")+COUNTIF(INDEX($I$3:$GR$79,$GY160,HB160):INDEX($I$3:$GR$79,$GY160,HC160),"SB"))))</f>
        <v>0</v>
      </c>
      <c r="HU160" s="405">
        <f>IF(AND(HC160=0,HD160=0),0,IF(AND(HC160=0,HD160&lt;&gt;0),COUNTIF(INDEX($I$3:$GR$79,$GY160,HC160+1):INDEX($I$3:$GR$79,$GY160,HD160),"STK")+COUNTIF(INDEX($I$3:$GR$79,$GY160,HC160+1):INDEX($I$3:$GR$79,$GY160,HD160),"SB"),IF(AND(HC160&lt;&gt;0,HD160=0),COUNTIF(INDEX($I$3:$GR$79,$GY160,HC160):INDEX($I$3:$GR$79,$GY160,HF160),"STK")+COUNTIF(INDEX($I$3:$GR$79,$GY160,HC160):INDEX($I$3:$GR$79,$GY160,HF160),"SB"),COUNTIF(INDEX($I$3:$GR$79,$GY160,HC160):INDEX($I$3:$GR$79,$GY160,HD160),"STK")+COUNTIF(INDEX($I$3:$GR$79,$GY160,HC160):INDEX($I$3:$GR$79,$GY160,HD160),"SB"))))</f>
        <v>0</v>
      </c>
      <c r="HV160" s="701">
        <f>IF(AND(HD160=0,HE160=0),0,IF(AND(HD160=0,HE160&lt;&gt;0),COUNTIF(INDEX($I$3:$GR$79,$GY160,HD160+1):INDEX($I$3:$GR$79,$GY160,HE160),"STK")+COUNTIF(INDEX($I$3:$GR$79,$GY160,HD160+1):INDEX($I$3:$GR$79,$GY160,HE160),"SB"),IF(AND(HD160&lt;&gt;0,HE160=0),COUNTIF(INDEX($I$3:$GR$79,$GY160,HD160):INDEX($I$3:$GR$79,$GY160,HF160),"STK")+COUNTIF(INDEX($I$3:$GR$79,$GY160,HD160):INDEX($I$3:$GR$79,$GY160,HF160),"SB"),COUNTIF(INDEX($I$3:$GR$79,$GY160,HD160):INDEX($I$3:$GR$79,$GY160,HE160),"STK")+COUNTIF(INDEX($I$3:$GR$79,$GY160,HD160):INDEX($I$3:$GR$79,$GY160,HE160),"SB"))))</f>
        <v>0</v>
      </c>
      <c r="HW160" s="405">
        <f>IF(AND(HE160=0,GZ160=0),0,IF(AND(HE160=0,GZ160&lt;&gt;0),COUNTIF(INDEX($I$3:$GR$79,$GY160,HE160+1):INDEX($I$3:$GR$79,$GY160,GZ160),"STK")+COUNTIF(INDEX($I$3:$GR$79,$GY160,HE160+1):INDEX($I$3:$GR$79,$GY160,GZ160),"SB"),IF(AND(HE160&lt;&gt;0,GZ160=0),COUNTIF(INDEX($I$3:$GR$79,$GY160,HE160):INDEX($I$3:$GR$79,$GY160,HF160),"STK")+COUNTIF(INDEX($I$3:$GR$79,$GY160,HE160):INDEX($I$3:$GR$79,$GY160,HF160),"SB"),COUNTIF(INDEX($I$3:$GR$79,$GY160,HE160):INDEX($I$3:$GR$79,$GY160,GZ160),"STK")+COUNTIF(INDEX($I$3:$GR$79,$GY160,HE160):INDEX($I$3:$GR$79,$GY160,GZ160),"SB"))))</f>
        <v>0</v>
      </c>
      <c r="HX160" s="382">
        <f t="shared" si="307"/>
        <v>0</v>
      </c>
      <c r="HY160" s="186" t="s">
        <v>178</v>
      </c>
      <c r="HZ160" s="481">
        <f t="shared" si="309"/>
        <v>55</v>
      </c>
      <c r="IA160" s="481">
        <f t="shared" si="310"/>
        <v>39</v>
      </c>
      <c r="IB160" s="481">
        <f t="shared" si="311"/>
        <v>0</v>
      </c>
      <c r="IC160" s="481">
        <f t="shared" si="312"/>
        <v>0</v>
      </c>
      <c r="ID160" s="481">
        <f t="shared" si="313"/>
        <v>0</v>
      </c>
      <c r="IE160" s="481">
        <f t="shared" si="314"/>
        <v>53</v>
      </c>
    </row>
    <row r="161" spans="5:239" x14ac:dyDescent="0.2">
      <c r="E161" s="58"/>
      <c r="F161" s="480"/>
      <c r="G161" s="1040"/>
      <c r="H161" s="207" t="s">
        <v>165</v>
      </c>
      <c r="I161" s="229"/>
      <c r="J161" s="230"/>
      <c r="K161" s="231"/>
      <c r="N161" s="180">
        <v>91</v>
      </c>
      <c r="O161" s="140"/>
      <c r="P161" s="123"/>
      <c r="Q161" s="12"/>
      <c r="R161" s="129" t="str">
        <f t="shared" si="284"/>
        <v>V15</v>
      </c>
      <c r="S161" s="467" t="s">
        <v>416</v>
      </c>
      <c r="T161" s="417">
        <f t="shared" si="251"/>
        <v>91</v>
      </c>
      <c r="U161" s="418">
        <v>148</v>
      </c>
      <c r="V161" s="77">
        <f t="shared" si="252"/>
        <v>91</v>
      </c>
      <c r="W161" s="77">
        <f t="shared" ref="W161" si="319">IF(LEFT(W59,1)="V",$S$101,IF(ISNUMBER(W59),V161-W59,V161))</f>
        <v>91</v>
      </c>
      <c r="X161" s="77">
        <f t="shared" si="74"/>
        <v>91</v>
      </c>
      <c r="Y161" s="77">
        <f t="shared" si="75"/>
        <v>91</v>
      </c>
      <c r="Z161" s="77">
        <f t="shared" si="76"/>
        <v>90</v>
      </c>
      <c r="AA161" s="77">
        <f t="shared" si="77"/>
        <v>1200</v>
      </c>
      <c r="AB161" s="77">
        <f t="shared" si="78"/>
        <v>1200</v>
      </c>
      <c r="AC161" s="77">
        <f t="shared" si="79"/>
        <v>1200</v>
      </c>
      <c r="AD161" s="77">
        <f t="shared" si="80"/>
        <v>1200</v>
      </c>
      <c r="AE161" s="77">
        <f t="shared" si="81"/>
        <v>1200</v>
      </c>
      <c r="AF161" s="77">
        <f t="shared" si="82"/>
        <v>1200</v>
      </c>
      <c r="AG161" s="77">
        <f t="shared" si="83"/>
        <v>1200</v>
      </c>
      <c r="AH161" s="77">
        <f t="shared" si="84"/>
        <v>1199</v>
      </c>
      <c r="AI161" s="77">
        <f t="shared" si="85"/>
        <v>1199</v>
      </c>
      <c r="AJ161" s="77">
        <f t="shared" si="86"/>
        <v>1199</v>
      </c>
      <c r="AK161" s="77">
        <f t="shared" si="87"/>
        <v>1176</v>
      </c>
      <c r="AL161" s="77">
        <f t="shared" si="88"/>
        <v>1153</v>
      </c>
      <c r="AM161" s="77">
        <f t="shared" si="89"/>
        <v>1130</v>
      </c>
      <c r="AN161" s="77">
        <f t="shared" si="90"/>
        <v>1107</v>
      </c>
      <c r="AO161" s="77">
        <f t="shared" si="91"/>
        <v>1084</v>
      </c>
      <c r="AP161" s="77">
        <f t="shared" si="92"/>
        <v>1061</v>
      </c>
      <c r="AQ161" s="77">
        <f t="shared" si="93"/>
        <v>1038</v>
      </c>
      <c r="AR161" s="77">
        <f t="shared" si="94"/>
        <v>1015</v>
      </c>
      <c r="AS161" s="77">
        <f t="shared" si="95"/>
        <v>992</v>
      </c>
      <c r="AT161" s="77">
        <f t="shared" si="96"/>
        <v>969</v>
      </c>
      <c r="AU161" s="77">
        <f t="shared" si="97"/>
        <v>946</v>
      </c>
      <c r="AV161" s="77">
        <f t="shared" si="98"/>
        <v>923</v>
      </c>
      <c r="AW161" s="77">
        <f t="shared" si="99"/>
        <v>922</v>
      </c>
      <c r="AX161" s="77">
        <f t="shared" si="100"/>
        <v>842</v>
      </c>
      <c r="AY161" s="77">
        <f t="shared" si="101"/>
        <v>762</v>
      </c>
      <c r="AZ161" s="77">
        <f t="shared" si="102"/>
        <v>682</v>
      </c>
      <c r="BA161" s="77">
        <f t="shared" si="103"/>
        <v>602</v>
      </c>
      <c r="BB161" s="77">
        <f t="shared" si="104"/>
        <v>601</v>
      </c>
      <c r="BC161" s="77">
        <f t="shared" si="105"/>
        <v>578</v>
      </c>
      <c r="BD161" s="77">
        <f t="shared" si="106"/>
        <v>555</v>
      </c>
      <c r="BE161" s="77">
        <f t="shared" si="107"/>
        <v>532</v>
      </c>
      <c r="BF161" s="77">
        <f t="shared" si="108"/>
        <v>509</v>
      </c>
      <c r="BG161" s="77">
        <f t="shared" si="109"/>
        <v>493</v>
      </c>
      <c r="BH161" s="77">
        <f t="shared" si="110"/>
        <v>477</v>
      </c>
      <c r="BI161" s="77">
        <f t="shared" si="111"/>
        <v>461</v>
      </c>
      <c r="BJ161" s="77">
        <f t="shared" si="112"/>
        <v>445</v>
      </c>
      <c r="BK161" s="77">
        <f t="shared" si="113"/>
        <v>429</v>
      </c>
      <c r="BL161" s="77">
        <f t="shared" si="114"/>
        <v>413</v>
      </c>
      <c r="BM161" s="77">
        <f t="shared" si="115"/>
        <v>397</v>
      </c>
      <c r="BN161" s="77">
        <f t="shared" si="116"/>
        <v>381</v>
      </c>
      <c r="BO161" s="77">
        <f t="shared" si="117"/>
        <v>365</v>
      </c>
      <c r="BP161" s="77">
        <f t="shared" si="118"/>
        <v>349</v>
      </c>
      <c r="BQ161" s="77">
        <f t="shared" si="119"/>
        <v>333</v>
      </c>
      <c r="BR161" s="77">
        <f t="shared" si="120"/>
        <v>317</v>
      </c>
      <c r="BS161" s="77">
        <f t="shared" si="121"/>
        <v>301</v>
      </c>
      <c r="BT161" s="77">
        <f t="shared" si="122"/>
        <v>285</v>
      </c>
      <c r="BU161" s="77">
        <f t="shared" si="123"/>
        <v>269</v>
      </c>
      <c r="BV161" s="77">
        <f t="shared" si="124"/>
        <v>253</v>
      </c>
      <c r="BW161" s="77">
        <f t="shared" si="125"/>
        <v>237</v>
      </c>
      <c r="BX161" s="77">
        <f t="shared" si="126"/>
        <v>221</v>
      </c>
      <c r="BY161" s="77">
        <f t="shared" si="127"/>
        <v>205</v>
      </c>
      <c r="BZ161" s="77">
        <f t="shared" si="128"/>
        <v>189</v>
      </c>
      <c r="CA161" s="77">
        <f t="shared" si="129"/>
        <v>173</v>
      </c>
      <c r="CB161" s="77">
        <f t="shared" si="130"/>
        <v>157</v>
      </c>
      <c r="CC161" s="77">
        <f t="shared" si="131"/>
        <v>141</v>
      </c>
      <c r="CD161" s="77">
        <f t="shared" si="132"/>
        <v>141</v>
      </c>
      <c r="CE161" s="77">
        <f t="shared" si="133"/>
        <v>141</v>
      </c>
      <c r="CF161" s="77">
        <f t="shared" si="134"/>
        <v>118</v>
      </c>
      <c r="CG161" s="77">
        <f t="shared" si="135"/>
        <v>95</v>
      </c>
      <c r="CH161" s="77">
        <f t="shared" si="136"/>
        <v>1200</v>
      </c>
      <c r="CI161" s="77">
        <f t="shared" si="137"/>
        <v>1200</v>
      </c>
      <c r="CJ161" s="77">
        <f t="shared" si="138"/>
        <v>1200</v>
      </c>
      <c r="CK161" s="77">
        <f t="shared" si="139"/>
        <v>1200</v>
      </c>
      <c r="CL161" s="77">
        <f t="shared" si="140"/>
        <v>1200</v>
      </c>
      <c r="CM161" s="77">
        <f t="shared" si="141"/>
        <v>1200</v>
      </c>
      <c r="CN161" s="77">
        <f t="shared" si="142"/>
        <v>1200</v>
      </c>
      <c r="CO161" s="77">
        <f t="shared" si="143"/>
        <v>1200</v>
      </c>
      <c r="CP161" s="77">
        <f t="shared" si="144"/>
        <v>1200</v>
      </c>
      <c r="CQ161" s="77">
        <f t="shared" si="145"/>
        <v>1200</v>
      </c>
      <c r="CR161" s="77">
        <f t="shared" si="146"/>
        <v>1200</v>
      </c>
      <c r="CS161" s="77">
        <f t="shared" si="147"/>
        <v>1200</v>
      </c>
      <c r="CT161" s="77">
        <f t="shared" si="148"/>
        <v>1184</v>
      </c>
      <c r="CU161" s="77">
        <f t="shared" si="149"/>
        <v>1168</v>
      </c>
      <c r="CV161" s="77">
        <f t="shared" si="150"/>
        <v>1152</v>
      </c>
      <c r="CW161" s="77">
        <f t="shared" si="151"/>
        <v>1136</v>
      </c>
      <c r="CX161" s="77">
        <f t="shared" si="152"/>
        <v>1120</v>
      </c>
      <c r="CY161" s="77">
        <f t="shared" si="153"/>
        <v>1104</v>
      </c>
      <c r="CZ161" s="77">
        <f t="shared" si="154"/>
        <v>1088</v>
      </c>
      <c r="DA161" s="77">
        <f t="shared" si="155"/>
        <v>1072</v>
      </c>
      <c r="DB161" s="77">
        <f t="shared" si="156"/>
        <v>1056</v>
      </c>
      <c r="DC161" s="77">
        <f t="shared" si="157"/>
        <v>1040</v>
      </c>
      <c r="DD161" s="77">
        <f t="shared" si="158"/>
        <v>1024</v>
      </c>
      <c r="DE161" s="77">
        <f t="shared" si="159"/>
        <v>1008</v>
      </c>
      <c r="DF161" s="77">
        <f t="shared" si="160"/>
        <v>992</v>
      </c>
      <c r="DG161" s="77">
        <f t="shared" si="161"/>
        <v>969</v>
      </c>
      <c r="DH161" s="77">
        <f t="shared" si="162"/>
        <v>946</v>
      </c>
      <c r="DI161" s="77">
        <f t="shared" si="163"/>
        <v>923</v>
      </c>
      <c r="DJ161" s="77">
        <f t="shared" si="164"/>
        <v>900</v>
      </c>
      <c r="DK161" s="77">
        <f t="shared" si="165"/>
        <v>877</v>
      </c>
      <c r="DL161" s="77">
        <f t="shared" si="166"/>
        <v>854</v>
      </c>
      <c r="DM161" s="77">
        <f t="shared" si="167"/>
        <v>831</v>
      </c>
      <c r="DN161" s="77">
        <f t="shared" si="168"/>
        <v>808</v>
      </c>
      <c r="DO161" s="77">
        <f t="shared" si="169"/>
        <v>785</v>
      </c>
      <c r="DP161" s="77">
        <f t="shared" si="170"/>
        <v>762</v>
      </c>
      <c r="DQ161" s="77">
        <f t="shared" si="171"/>
        <v>761</v>
      </c>
      <c r="DR161" s="77">
        <f t="shared" si="172"/>
        <v>701</v>
      </c>
      <c r="DS161" s="77">
        <f t="shared" si="173"/>
        <v>641</v>
      </c>
      <c r="DT161" s="77">
        <f t="shared" si="174"/>
        <v>581</v>
      </c>
      <c r="DU161" s="77">
        <f t="shared" si="175"/>
        <v>521</v>
      </c>
      <c r="DV161" s="77">
        <f t="shared" si="176"/>
        <v>520</v>
      </c>
      <c r="DW161" s="77">
        <f t="shared" si="177"/>
        <v>497</v>
      </c>
      <c r="DX161" s="77">
        <f t="shared" si="178"/>
        <v>474</v>
      </c>
      <c r="DY161" s="77">
        <f t="shared" si="179"/>
        <v>451</v>
      </c>
      <c r="DZ161" s="77">
        <f t="shared" si="180"/>
        <v>428</v>
      </c>
      <c r="EA161" s="77">
        <f t="shared" si="181"/>
        <v>405</v>
      </c>
      <c r="EB161" s="77">
        <f t="shared" si="182"/>
        <v>382</v>
      </c>
      <c r="EC161" s="77">
        <f t="shared" si="183"/>
        <v>359</v>
      </c>
      <c r="ED161" s="77">
        <f t="shared" si="184"/>
        <v>336</v>
      </c>
      <c r="EE161" s="77">
        <f t="shared" si="185"/>
        <v>313</v>
      </c>
      <c r="EF161" s="77">
        <f t="shared" si="186"/>
        <v>290</v>
      </c>
      <c r="EG161" s="77">
        <f t="shared" si="187"/>
        <v>267</v>
      </c>
      <c r="EH161" s="77">
        <f t="shared" si="188"/>
        <v>244</v>
      </c>
      <c r="EI161" s="77">
        <f t="shared" si="189"/>
        <v>221</v>
      </c>
      <c r="EJ161" s="77">
        <f t="shared" si="190"/>
        <v>198</v>
      </c>
      <c r="EK161" s="77">
        <f t="shared" si="191"/>
        <v>175</v>
      </c>
      <c r="EL161" s="77">
        <f t="shared" si="192"/>
        <v>152</v>
      </c>
      <c r="EM161" s="77">
        <f t="shared" si="193"/>
        <v>129</v>
      </c>
      <c r="EN161" s="77">
        <f t="shared" si="194"/>
        <v>1200</v>
      </c>
      <c r="EO161" s="77">
        <f t="shared" si="195"/>
        <v>1200</v>
      </c>
      <c r="EP161" s="77">
        <f t="shared" si="196"/>
        <v>1200</v>
      </c>
      <c r="EQ161" s="77">
        <f t="shared" si="197"/>
        <v>1200</v>
      </c>
      <c r="ER161" s="77">
        <f t="shared" si="198"/>
        <v>1200</v>
      </c>
      <c r="ES161" s="77">
        <f t="shared" si="199"/>
        <v>1177</v>
      </c>
      <c r="ET161" s="77">
        <f t="shared" si="200"/>
        <v>1154</v>
      </c>
      <c r="EU161" s="77">
        <f t="shared" si="201"/>
        <v>1131</v>
      </c>
      <c r="EV161" s="77">
        <f t="shared" si="202"/>
        <v>1108</v>
      </c>
      <c r="EW161" s="77">
        <f t="shared" si="203"/>
        <v>1085</v>
      </c>
      <c r="EX161" s="77">
        <f t="shared" si="204"/>
        <v>1062</v>
      </c>
      <c r="EY161" s="77">
        <f t="shared" si="205"/>
        <v>1039</v>
      </c>
      <c r="EZ161" s="77">
        <f t="shared" si="206"/>
        <v>1016</v>
      </c>
      <c r="FA161" s="77">
        <f t="shared" si="207"/>
        <v>993</v>
      </c>
      <c r="FB161" s="77">
        <f t="shared" si="208"/>
        <v>970</v>
      </c>
      <c r="FC161" s="77">
        <f t="shared" si="209"/>
        <v>947</v>
      </c>
      <c r="FD161" s="77">
        <f t="shared" si="210"/>
        <v>924</v>
      </c>
      <c r="FE161" s="77">
        <f t="shared" si="211"/>
        <v>901</v>
      </c>
      <c r="FF161" s="77">
        <f t="shared" si="212"/>
        <v>878</v>
      </c>
      <c r="FG161" s="77">
        <f t="shared" si="213"/>
        <v>855</v>
      </c>
      <c r="FH161" s="77">
        <f t="shared" si="214"/>
        <v>832</v>
      </c>
      <c r="FI161" s="77">
        <f t="shared" si="215"/>
        <v>809</v>
      </c>
      <c r="FJ161" s="77">
        <f t="shared" si="216"/>
        <v>786</v>
      </c>
      <c r="FK161" s="77">
        <f t="shared" si="217"/>
        <v>763</v>
      </c>
      <c r="FL161" s="77">
        <f t="shared" si="218"/>
        <v>740</v>
      </c>
      <c r="FM161" s="77">
        <f t="shared" si="219"/>
        <v>717</v>
      </c>
      <c r="FN161" s="77">
        <f t="shared" si="220"/>
        <v>694</v>
      </c>
      <c r="FO161" s="77">
        <f t="shared" si="221"/>
        <v>671</v>
      </c>
      <c r="FP161" s="77">
        <f t="shared" si="222"/>
        <v>648</v>
      </c>
      <c r="FQ161" s="77">
        <f t="shared" si="223"/>
        <v>625</v>
      </c>
      <c r="FR161" s="77">
        <f t="shared" si="224"/>
        <v>602</v>
      </c>
      <c r="FS161" s="77">
        <f t="shared" si="225"/>
        <v>579</v>
      </c>
      <c r="FT161" s="77">
        <f t="shared" si="226"/>
        <v>556</v>
      </c>
      <c r="FU161" s="77">
        <f t="shared" si="227"/>
        <v>533</v>
      </c>
      <c r="FV161" s="77">
        <f t="shared" si="228"/>
        <v>510</v>
      </c>
      <c r="FW161" s="77">
        <f t="shared" si="229"/>
        <v>487</v>
      </c>
      <c r="FX161" s="77">
        <f t="shared" si="230"/>
        <v>464</v>
      </c>
      <c r="FY161" s="77">
        <f t="shared" si="231"/>
        <v>441</v>
      </c>
      <c r="FZ161" s="77">
        <f t="shared" si="232"/>
        <v>418</v>
      </c>
      <c r="GA161" s="77">
        <f t="shared" si="233"/>
        <v>395</v>
      </c>
      <c r="GB161" s="77">
        <f t="shared" si="234"/>
        <v>372</v>
      </c>
      <c r="GC161" s="77">
        <f t="shared" si="235"/>
        <v>349</v>
      </c>
      <c r="GD161" s="77">
        <f t="shared" si="236"/>
        <v>326</v>
      </c>
      <c r="GE161" s="77">
        <f t="shared" si="237"/>
        <v>303</v>
      </c>
      <c r="GF161" s="77">
        <f t="shared" si="238"/>
        <v>280</v>
      </c>
      <c r="GG161" s="77">
        <f t="shared" si="239"/>
        <v>257</v>
      </c>
      <c r="GH161" s="77">
        <f t="shared" si="240"/>
        <v>234</v>
      </c>
      <c r="GI161" s="77">
        <f t="shared" si="241"/>
        <v>211</v>
      </c>
      <c r="GJ161" s="77">
        <f t="shared" si="242"/>
        <v>188</v>
      </c>
      <c r="GK161" s="77">
        <f t="shared" si="243"/>
        <v>165</v>
      </c>
      <c r="GL161" s="77">
        <f t="shared" si="244"/>
        <v>142</v>
      </c>
      <c r="GM161" s="77">
        <f t="shared" si="245"/>
        <v>119</v>
      </c>
      <c r="GN161" s="77">
        <f t="shared" si="246"/>
        <v>96</v>
      </c>
      <c r="GO161" s="77">
        <f t="shared" si="247"/>
        <v>96</v>
      </c>
      <c r="GP161" s="77">
        <f t="shared" si="248"/>
        <v>96</v>
      </c>
      <c r="GQ161" s="77">
        <f t="shared" si="249"/>
        <v>96</v>
      </c>
      <c r="GR161" s="77">
        <f t="shared" si="288"/>
        <v>96</v>
      </c>
      <c r="GS161" s="202"/>
      <c r="GY161" s="186">
        <v>71</v>
      </c>
      <c r="GZ161" s="481">
        <f>IF(COUNTIF($I73:$GR73,GZ$12)=0,0,HLOOKUP(GZ$12,$I73:$GR$87,$HO160,FALSE))</f>
        <v>0</v>
      </c>
      <c r="HA161" s="481">
        <f>IF(COUNTIF($I73:$GR73,HA$12)=0,0,HLOOKUP(HA$12,$I73:$GR$87,$HO160,FALSE))</f>
        <v>1</v>
      </c>
      <c r="HB161" s="481">
        <f>IF(COUNTIF($I73:$GR73,HB$12)=0,0,HLOOKUP(HB$12,$I73:$GR$87,$HO160,FALSE))</f>
        <v>49</v>
      </c>
      <c r="HC161" s="481">
        <f>IF(COUNTIF($I73:$GR73,HC$12)=0,0,HLOOKUP(HC$12,$I73:$GR$87,$HO160,FALSE))</f>
        <v>109</v>
      </c>
      <c r="HD161" s="481">
        <f>IF(COUNTIF($I73:$GR73,HD$12)=0,0,HLOOKUP(HD$12,$I73:$GR$87,$HO160,FALSE))</f>
        <v>166</v>
      </c>
      <c r="HE161" s="481">
        <f>IF(COUNTIF($I73:$GR73,HE$12)=0,0,HLOOKUP(HE$12,$I73:$GR$87,$HO160,FALSE))</f>
        <v>0</v>
      </c>
      <c r="HF161" s="481">
        <f>IF(COUNTIF($I73:$GR73,"X")=0,0,HLOOKUP("X",$I73:$GR$87,$HO160,FALSE))</f>
        <v>189</v>
      </c>
      <c r="HG161" s="381"/>
      <c r="HH161" s="186" t="s">
        <v>179</v>
      </c>
      <c r="HI161" s="481">
        <f>IF(GZ161=0,0,IF(AND(GZ161&lt;&gt;0,HA161=0),SUM(INDEX($I73:$GR73,1,GZ161):INDEX($I73:$GR73,1,$HF161)),SUM(INDEX($I73:$GR73,1,GZ161):INDEX($I73:$GR73,1,HA161))))</f>
        <v>0</v>
      </c>
      <c r="HJ161" s="481">
        <f>IF(HA161=0,0,IF(AND(HA161&lt;&gt;0,HB161=0),SUM(INDEX($I73:$GR73,1,HA161):INDEX($I73:$GR73,1,$HF161)),SUM(INDEX($I73:$GR73,1,HA161):INDEX($I73:$GR73,1,HB161))))</f>
        <v>1175</v>
      </c>
      <c r="HK161" s="481">
        <f>IF(HB161=0,0,IF(AND(HB161&lt;&gt;0,HC161=0),SUM(INDEX($I73:$GR73,1,HB161):INDEX($I73:$GR73,1,$HF161)),SUM(INDEX($I73:$GR73,1,HB161):INDEX($I73:$GR73,1,HC161))))</f>
        <v>1191</v>
      </c>
      <c r="HL161" s="481">
        <f>IF(HC161=0,0,IF(AND(HC161&lt;&gt;0,HD161=0),SUM(INDEX($I73:$GR73,1,HC161):INDEX($I73:$GR73,1,$HF161)),SUM(INDEX($I73:$GR73,1,HC161):INDEX($I73:$GR73,1,HD161))))</f>
        <v>1058</v>
      </c>
      <c r="HM161" s="481">
        <f>IF(HD161=0,0,IF(AND(HD161&lt;&gt;0,HE161=0),SUM(INDEX($I73:$GR73,1,HD161):INDEX($I73:$GR73,1,$HF161)),SUM(INDEX($I73:$GR73,1,HD161):INDEX($I73:$GR73,1,HE161))))</f>
        <v>414</v>
      </c>
      <c r="HN161" s="481">
        <f>IF(HE161=0,0,IF(AND(HE161&lt;&gt;0,GZ161=0),SUM(INDEX($I73:$GR73,1,HE161):INDEX($I73:$GR73,1,$HF161)),SUM(INDEX($I73:$GR73,1,HE161):INDEX($I73:$GR73,1,GZ161))))</f>
        <v>0</v>
      </c>
      <c r="HO161" s="186">
        <v>14</v>
      </c>
      <c r="HP161" s="381"/>
      <c r="HQ161" s="521" t="s">
        <v>179</v>
      </c>
      <c r="HR161" s="435">
        <f>IF(AND(GZ161=0,HA161=0),0,IF(AND(GZ161=0,HA161&lt;&gt;0),COUNTIF(INDEX($I$3:$GR$79,$GY161,GZ161+1):INDEX($I$3:$GR$79,$GY161,HA161),"STK")+COUNTIF(INDEX($I$3:$GR$79,$GY161,GZ161+1):INDEX($I$3:$GR$79,$GY161,HA161),"SB"),IF(AND(GZ161&lt;&gt;0,HA161=0),COUNTIF(INDEX($I$3:$GR$79,$GY161,GZ161):INDEX($I$3:$GR$79,$GY161,HF161),"STK")+COUNTIF(INDEX($I$3:$GR$79,$GY161,GZ161):INDEX($I$3:$GR$79,$GY161,HF161),"SB"),COUNTIF(INDEX($I$3:$GR$79,$GY161,GZ161):INDEX($I$3:$GR$79,$GY161,HA161),"STK")+COUNTIF(INDEX($I$3:$GR$79,$GY161,GZ161):INDEX($I$3:$GR$79,$GY161,HA161),"SB"))))</f>
        <v>0</v>
      </c>
      <c r="HS161" s="405">
        <f>IF(AND(HA161=0,HB161=0),0,IF(AND(HA161=0,HB161&lt;&gt;0),COUNTIF(INDEX($I$3:$GR$79,$GY161,HA161+1):INDEX($I$3:$GR$79,$GY161,HB161),"STK")+COUNTIF(INDEX($I$3:$GR$79,$GY161,HA161+1):INDEX($I$3:$GR$79,$GY161,HB161),"SB"),IF(AND(HA161&lt;&gt;0,HB161=0),COUNTIF(INDEX($I$3:$GR$79,$GY161,HA161):INDEX($I$3:$GR$79,$GY161,HF161),"STK")+COUNTIF(INDEX($I$3:$GR$79,$GY161,HA161):INDEX($I$3:$GR$79,$GY161,HF161),"SB"),COUNTIF(INDEX($I$3:$GR$79,$GY161,HA161):INDEX($I$3:$GR$79,$GY161,HB161),"STK")+COUNTIF(INDEX($I$3:$GR$79,$GY161,HA161):INDEX($I$3:$GR$79,$GY161,HB161),"SB"))))</f>
        <v>0</v>
      </c>
      <c r="HT161" s="406">
        <f>IF(AND(HB161=0,HC161=0),0,IF(AND(HB161=0,HC161&lt;&gt;0),COUNTIF(INDEX($I$3:$GR$79,$GY161,HB161+1):INDEX($I$3:$GR$79,$GY161,HC161),"STK")+COUNTIF(INDEX($I$3:$GR$79,$GY161,HB161+1):INDEX($I$3:$GR$79,$GY161,HC161),"SB"),IF(AND(HB161&lt;&gt;0,HC161=0),COUNTIF(INDEX($I$3:$GR$79,$GY161,HB161):INDEX($I$3:$GR$79,$GY161,HF161),"STK")+COUNTIF(INDEX($I$3:$GR$79,$GY161,HB161):INDEX($I$3:$GR$79,$GY161,HF161),"SB"),COUNTIF(INDEX($I$3:$GR$79,$GY161,HB161):INDEX($I$3:$GR$79,$GY161,HC161),"STK")+COUNTIF(INDEX($I$3:$GR$79,$GY161,HB161):INDEX($I$3:$GR$79,$GY161,HC161),"SB"))))</f>
        <v>4</v>
      </c>
      <c r="HU161" s="405">
        <f>IF(AND(HC161=0,HD161=0),0,IF(AND(HC161=0,HD161&lt;&gt;0),COUNTIF(INDEX($I$3:$GR$79,$GY161,HC161+1):INDEX($I$3:$GR$79,$GY161,HD161),"STK")+COUNTIF(INDEX($I$3:$GR$79,$GY161,HC161+1):INDEX($I$3:$GR$79,$GY161,HD161),"SB"),IF(AND(HC161&lt;&gt;0,HD161=0),COUNTIF(INDEX($I$3:$GR$79,$GY161,HC161):INDEX($I$3:$GR$79,$GY161,HF161),"STK")+COUNTIF(INDEX($I$3:$GR$79,$GY161,HC161):INDEX($I$3:$GR$79,$GY161,HF161),"SB"),COUNTIF(INDEX($I$3:$GR$79,$GY161,HC161):INDEX($I$3:$GR$79,$GY161,HD161),"STK")+COUNTIF(INDEX($I$3:$GR$79,$GY161,HC161):INDEX($I$3:$GR$79,$GY161,HD161),"SB"))))</f>
        <v>0</v>
      </c>
      <c r="HV161" s="701">
        <f>IF(AND(HD161=0,HE161=0),0,IF(AND(HD161=0,HE161&lt;&gt;0),COUNTIF(INDEX($I$3:$GR$79,$GY161,HD161+1):INDEX($I$3:$GR$79,$GY161,HE161),"STK")+COUNTIF(INDEX($I$3:$GR$79,$GY161,HD161+1):INDEX($I$3:$GR$79,$GY161,HE161),"SB"),IF(AND(HD161&lt;&gt;0,HE161=0),COUNTIF(INDEX($I$3:$GR$79,$GY161,HD161):INDEX($I$3:$GR$79,$GY161,HF161),"STK")+COUNTIF(INDEX($I$3:$GR$79,$GY161,HD161):INDEX($I$3:$GR$79,$GY161,HF161),"SB"),COUNTIF(INDEX($I$3:$GR$79,$GY161,HD161):INDEX($I$3:$GR$79,$GY161,HE161),"STK")+COUNTIF(INDEX($I$3:$GR$79,$GY161,HD161):INDEX($I$3:$GR$79,$GY161,HE161),"SB"))))</f>
        <v>0</v>
      </c>
      <c r="HW161" s="405">
        <f>IF(AND(HE161=0,GZ161=0),0,IF(AND(HE161=0,GZ161&lt;&gt;0),COUNTIF(INDEX($I$3:$GR$79,$GY161,HE161+1):INDEX($I$3:$GR$79,$GY161,GZ161),"STK")+COUNTIF(INDEX($I$3:$GR$79,$GY161,HE161+1):INDEX($I$3:$GR$79,$GY161,GZ161),"SB"),IF(AND(HE161&lt;&gt;0,GZ161=0),COUNTIF(INDEX($I$3:$GR$79,$GY161,HE161):INDEX($I$3:$GR$79,$GY161,HF161),"STK")+COUNTIF(INDEX($I$3:$GR$79,$GY161,HE161):INDEX($I$3:$GR$79,$GY161,HF161),"SB"),COUNTIF(INDEX($I$3:$GR$79,$GY161,HE161):INDEX($I$3:$GR$79,$GY161,GZ161),"STK")+COUNTIF(INDEX($I$3:$GR$79,$GY161,HE161):INDEX($I$3:$GR$79,$GY161,GZ161),"SB"))))</f>
        <v>0</v>
      </c>
      <c r="HX161" s="382">
        <f t="shared" si="307"/>
        <v>4</v>
      </c>
      <c r="HY161" s="186" t="s">
        <v>179</v>
      </c>
      <c r="HZ161" s="481">
        <f>IF(GZ161=0,0,IF(AND(GZ161&lt;&gt;0,HA161=0),HF161-GZ161-5-HR161,HA161-GZ161-5-HR161))</f>
        <v>0</v>
      </c>
      <c r="IA161" s="481">
        <f t="shared" si="310"/>
        <v>43</v>
      </c>
      <c r="IB161" s="481">
        <f t="shared" si="311"/>
        <v>51</v>
      </c>
      <c r="IC161" s="481">
        <f t="shared" si="312"/>
        <v>52</v>
      </c>
      <c r="ID161" s="481">
        <f t="shared" si="313"/>
        <v>18</v>
      </c>
      <c r="IE161" s="481">
        <f t="shared" si="314"/>
        <v>0</v>
      </c>
    </row>
    <row r="162" spans="5:239" x14ac:dyDescent="0.2">
      <c r="E162" s="58"/>
      <c r="F162" s="480"/>
      <c r="G162" s="1040"/>
      <c r="H162" s="207" t="s">
        <v>166</v>
      </c>
      <c r="I162" s="229"/>
      <c r="J162" s="230"/>
      <c r="K162" s="231"/>
      <c r="N162" s="180">
        <v>7</v>
      </c>
      <c r="O162" s="140"/>
      <c r="P162" s="123">
        <v>200</v>
      </c>
      <c r="Q162" s="12"/>
      <c r="R162" s="143" t="str">
        <f t="shared" si="284"/>
        <v>V15</v>
      </c>
      <c r="S162" s="467" t="s">
        <v>417</v>
      </c>
      <c r="T162" s="417">
        <f t="shared" si="251"/>
        <v>207</v>
      </c>
      <c r="U162" s="418">
        <v>212</v>
      </c>
      <c r="V162" s="77">
        <f t="shared" si="252"/>
        <v>207</v>
      </c>
      <c r="W162" s="77">
        <f t="shared" ref="W162" si="320">IF(LEFT(W60,1)="V",$S$101,IF(ISNUMBER(W60),V162-W60,V162))</f>
        <v>207</v>
      </c>
      <c r="X162" s="77">
        <f t="shared" si="74"/>
        <v>207</v>
      </c>
      <c r="Y162" s="77">
        <f t="shared" si="75"/>
        <v>207</v>
      </c>
      <c r="Z162" s="77">
        <f t="shared" si="76"/>
        <v>207</v>
      </c>
      <c r="AA162" s="77">
        <f t="shared" si="77"/>
        <v>207</v>
      </c>
      <c r="AB162" s="77">
        <f t="shared" si="78"/>
        <v>207</v>
      </c>
      <c r="AC162" s="77">
        <f t="shared" si="79"/>
        <v>207</v>
      </c>
      <c r="AD162" s="77">
        <f t="shared" si="80"/>
        <v>198</v>
      </c>
      <c r="AE162" s="77">
        <f t="shared" si="81"/>
        <v>175</v>
      </c>
      <c r="AF162" s="77">
        <f t="shared" si="82"/>
        <v>1200</v>
      </c>
      <c r="AG162" s="77">
        <f t="shared" si="83"/>
        <v>1200</v>
      </c>
      <c r="AH162" s="77">
        <f t="shared" si="84"/>
        <v>1200</v>
      </c>
      <c r="AI162" s="77">
        <f t="shared" si="85"/>
        <v>1200</v>
      </c>
      <c r="AJ162" s="77">
        <f t="shared" si="86"/>
        <v>1200</v>
      </c>
      <c r="AK162" s="77">
        <f t="shared" si="87"/>
        <v>1200</v>
      </c>
      <c r="AL162" s="77">
        <f t="shared" si="88"/>
        <v>1177</v>
      </c>
      <c r="AM162" s="77">
        <f t="shared" si="89"/>
        <v>1154</v>
      </c>
      <c r="AN162" s="77">
        <f t="shared" si="90"/>
        <v>1131</v>
      </c>
      <c r="AO162" s="77">
        <f t="shared" si="91"/>
        <v>1108</v>
      </c>
      <c r="AP162" s="77">
        <f t="shared" si="92"/>
        <v>1085</v>
      </c>
      <c r="AQ162" s="77">
        <f t="shared" si="93"/>
        <v>1062</v>
      </c>
      <c r="AR162" s="77">
        <f t="shared" si="94"/>
        <v>1039</v>
      </c>
      <c r="AS162" s="77">
        <f t="shared" si="95"/>
        <v>1038</v>
      </c>
      <c r="AT162" s="77">
        <f t="shared" si="96"/>
        <v>958</v>
      </c>
      <c r="AU162" s="77">
        <f t="shared" si="97"/>
        <v>878</v>
      </c>
      <c r="AV162" s="77">
        <f t="shared" si="98"/>
        <v>798</v>
      </c>
      <c r="AW162" s="77">
        <f t="shared" si="99"/>
        <v>718</v>
      </c>
      <c r="AX162" s="77">
        <f t="shared" si="100"/>
        <v>717</v>
      </c>
      <c r="AY162" s="77">
        <f t="shared" si="101"/>
        <v>694</v>
      </c>
      <c r="AZ162" s="77">
        <f t="shared" si="102"/>
        <v>671</v>
      </c>
      <c r="BA162" s="77">
        <f t="shared" si="103"/>
        <v>648</v>
      </c>
      <c r="BB162" s="77">
        <f t="shared" si="104"/>
        <v>625</v>
      </c>
      <c r="BC162" s="77">
        <f t="shared" si="105"/>
        <v>602</v>
      </c>
      <c r="BD162" s="77">
        <f t="shared" si="106"/>
        <v>579</v>
      </c>
      <c r="BE162" s="77">
        <f t="shared" si="107"/>
        <v>556</v>
      </c>
      <c r="BF162" s="77">
        <f t="shared" si="108"/>
        <v>533</v>
      </c>
      <c r="BG162" s="77">
        <f t="shared" si="109"/>
        <v>510</v>
      </c>
      <c r="BH162" s="77">
        <f t="shared" si="110"/>
        <v>487</v>
      </c>
      <c r="BI162" s="77">
        <f t="shared" si="111"/>
        <v>464</v>
      </c>
      <c r="BJ162" s="77">
        <f t="shared" si="112"/>
        <v>441</v>
      </c>
      <c r="BK162" s="77">
        <f t="shared" si="113"/>
        <v>418</v>
      </c>
      <c r="BL162" s="77">
        <f t="shared" si="114"/>
        <v>395</v>
      </c>
      <c r="BM162" s="77">
        <f t="shared" si="115"/>
        <v>372</v>
      </c>
      <c r="BN162" s="77">
        <f t="shared" si="116"/>
        <v>349</v>
      </c>
      <c r="BO162" s="77">
        <f t="shared" si="117"/>
        <v>326</v>
      </c>
      <c r="BP162" s="77">
        <f t="shared" si="118"/>
        <v>303</v>
      </c>
      <c r="BQ162" s="77">
        <f t="shared" si="119"/>
        <v>280</v>
      </c>
      <c r="BR162" s="77">
        <f t="shared" si="120"/>
        <v>280</v>
      </c>
      <c r="BS162" s="77">
        <f t="shared" si="121"/>
        <v>280</v>
      </c>
      <c r="BT162" s="77">
        <f t="shared" si="122"/>
        <v>280</v>
      </c>
      <c r="BU162" s="77">
        <f t="shared" si="123"/>
        <v>280</v>
      </c>
      <c r="BV162" s="77">
        <f t="shared" si="124"/>
        <v>280</v>
      </c>
      <c r="BW162" s="77">
        <f t="shared" si="125"/>
        <v>280</v>
      </c>
      <c r="BX162" s="77">
        <f t="shared" si="126"/>
        <v>257</v>
      </c>
      <c r="BY162" s="77">
        <f t="shared" si="127"/>
        <v>234</v>
      </c>
      <c r="BZ162" s="77">
        <f t="shared" si="128"/>
        <v>211</v>
      </c>
      <c r="CA162" s="77">
        <f t="shared" si="129"/>
        <v>188</v>
      </c>
      <c r="CB162" s="77">
        <f t="shared" si="130"/>
        <v>165</v>
      </c>
      <c r="CC162" s="77">
        <f t="shared" si="131"/>
        <v>142</v>
      </c>
      <c r="CD162" s="77">
        <f t="shared" si="132"/>
        <v>119</v>
      </c>
      <c r="CE162" s="77">
        <f t="shared" si="133"/>
        <v>96</v>
      </c>
      <c r="CF162" s="77">
        <f t="shared" si="134"/>
        <v>73</v>
      </c>
      <c r="CG162" s="77">
        <f t="shared" si="135"/>
        <v>50</v>
      </c>
      <c r="CH162" s="77">
        <f t="shared" si="136"/>
        <v>1200</v>
      </c>
      <c r="CI162" s="77">
        <f t="shared" si="137"/>
        <v>1200</v>
      </c>
      <c r="CJ162" s="77">
        <f t="shared" si="138"/>
        <v>1200</v>
      </c>
      <c r="CK162" s="77">
        <f t="shared" si="139"/>
        <v>1200</v>
      </c>
      <c r="CL162" s="77">
        <f t="shared" si="140"/>
        <v>1200</v>
      </c>
      <c r="CM162" s="77">
        <f t="shared" si="141"/>
        <v>1200</v>
      </c>
      <c r="CN162" s="77">
        <f t="shared" si="142"/>
        <v>1200</v>
      </c>
      <c r="CO162" s="77">
        <f t="shared" si="143"/>
        <v>1200</v>
      </c>
      <c r="CP162" s="77">
        <f t="shared" si="144"/>
        <v>1200</v>
      </c>
      <c r="CQ162" s="77">
        <f t="shared" si="145"/>
        <v>1200</v>
      </c>
      <c r="CR162" s="77">
        <f t="shared" si="146"/>
        <v>1200</v>
      </c>
      <c r="CS162" s="77">
        <f t="shared" si="147"/>
        <v>1200</v>
      </c>
      <c r="CT162" s="77">
        <f t="shared" si="148"/>
        <v>1177</v>
      </c>
      <c r="CU162" s="77">
        <f t="shared" si="149"/>
        <v>1154</v>
      </c>
      <c r="CV162" s="77">
        <f t="shared" si="150"/>
        <v>1131</v>
      </c>
      <c r="CW162" s="77">
        <f t="shared" si="151"/>
        <v>1108</v>
      </c>
      <c r="CX162" s="77">
        <f t="shared" si="152"/>
        <v>1085</v>
      </c>
      <c r="CY162" s="77">
        <f t="shared" si="153"/>
        <v>1084</v>
      </c>
      <c r="CZ162" s="77">
        <f t="shared" si="154"/>
        <v>1034</v>
      </c>
      <c r="DA162" s="77">
        <f t="shared" si="155"/>
        <v>984</v>
      </c>
      <c r="DB162" s="77">
        <f t="shared" si="156"/>
        <v>934</v>
      </c>
      <c r="DC162" s="77">
        <f t="shared" si="157"/>
        <v>884</v>
      </c>
      <c r="DD162" s="77">
        <f t="shared" si="158"/>
        <v>883</v>
      </c>
      <c r="DE162" s="77">
        <f t="shared" si="159"/>
        <v>860</v>
      </c>
      <c r="DF162" s="77">
        <f t="shared" si="160"/>
        <v>837</v>
      </c>
      <c r="DG162" s="77">
        <f t="shared" si="161"/>
        <v>814</v>
      </c>
      <c r="DH162" s="77">
        <f t="shared" si="162"/>
        <v>791</v>
      </c>
      <c r="DI162" s="77">
        <f t="shared" si="163"/>
        <v>768</v>
      </c>
      <c r="DJ162" s="77">
        <f t="shared" si="164"/>
        <v>745</v>
      </c>
      <c r="DK162" s="77">
        <f t="shared" si="165"/>
        <v>722</v>
      </c>
      <c r="DL162" s="77">
        <f t="shared" si="166"/>
        <v>699</v>
      </c>
      <c r="DM162" s="77">
        <f t="shared" si="167"/>
        <v>676</v>
      </c>
      <c r="DN162" s="77">
        <f t="shared" si="168"/>
        <v>653</v>
      </c>
      <c r="DO162" s="77">
        <f t="shared" si="169"/>
        <v>630</v>
      </c>
      <c r="DP162" s="77">
        <f t="shared" si="170"/>
        <v>607</v>
      </c>
      <c r="DQ162" s="77">
        <f t="shared" si="171"/>
        <v>584</v>
      </c>
      <c r="DR162" s="77">
        <f t="shared" si="172"/>
        <v>561</v>
      </c>
      <c r="DS162" s="77">
        <f t="shared" si="173"/>
        <v>560</v>
      </c>
      <c r="DT162" s="77">
        <f t="shared" si="174"/>
        <v>510</v>
      </c>
      <c r="DU162" s="77">
        <f t="shared" si="175"/>
        <v>460</v>
      </c>
      <c r="DV162" s="77">
        <f t="shared" si="176"/>
        <v>410</v>
      </c>
      <c r="DW162" s="77">
        <f t="shared" si="177"/>
        <v>360</v>
      </c>
      <c r="DX162" s="77">
        <f t="shared" si="178"/>
        <v>359</v>
      </c>
      <c r="DY162" s="77">
        <f t="shared" si="179"/>
        <v>336</v>
      </c>
      <c r="DZ162" s="77">
        <f t="shared" si="180"/>
        <v>313</v>
      </c>
      <c r="EA162" s="77">
        <f t="shared" si="181"/>
        <v>290</v>
      </c>
      <c r="EB162" s="77">
        <f t="shared" si="182"/>
        <v>267</v>
      </c>
      <c r="EC162" s="77">
        <f t="shared" si="183"/>
        <v>244</v>
      </c>
      <c r="ED162" s="77">
        <f t="shared" si="184"/>
        <v>221</v>
      </c>
      <c r="EE162" s="77">
        <f t="shared" si="185"/>
        <v>198</v>
      </c>
      <c r="EF162" s="77">
        <f t="shared" si="186"/>
        <v>175</v>
      </c>
      <c r="EG162" s="77">
        <f t="shared" si="187"/>
        <v>152</v>
      </c>
      <c r="EH162" s="77">
        <f t="shared" si="188"/>
        <v>129</v>
      </c>
      <c r="EI162" s="77">
        <f t="shared" si="189"/>
        <v>106</v>
      </c>
      <c r="EJ162" s="77">
        <f t="shared" si="190"/>
        <v>83</v>
      </c>
      <c r="EK162" s="77">
        <f t="shared" si="191"/>
        <v>1200</v>
      </c>
      <c r="EL162" s="77">
        <f t="shared" si="192"/>
        <v>1200</v>
      </c>
      <c r="EM162" s="77">
        <f t="shared" si="193"/>
        <v>1200</v>
      </c>
      <c r="EN162" s="77">
        <f t="shared" si="194"/>
        <v>1200</v>
      </c>
      <c r="EO162" s="77">
        <f t="shared" si="195"/>
        <v>1200</v>
      </c>
      <c r="EP162" s="77">
        <f t="shared" si="196"/>
        <v>1177</v>
      </c>
      <c r="EQ162" s="77">
        <f t="shared" si="197"/>
        <v>1154</v>
      </c>
      <c r="ER162" s="77">
        <f t="shared" si="198"/>
        <v>1131</v>
      </c>
      <c r="ES162" s="77">
        <f t="shared" si="199"/>
        <v>1108</v>
      </c>
      <c r="ET162" s="77">
        <f t="shared" si="200"/>
        <v>1085</v>
      </c>
      <c r="EU162" s="77">
        <f t="shared" si="201"/>
        <v>1062</v>
      </c>
      <c r="EV162" s="77">
        <f t="shared" si="202"/>
        <v>1039</v>
      </c>
      <c r="EW162" s="77">
        <f t="shared" si="203"/>
        <v>1016</v>
      </c>
      <c r="EX162" s="77">
        <f t="shared" si="204"/>
        <v>993</v>
      </c>
      <c r="EY162" s="77">
        <f t="shared" si="205"/>
        <v>970</v>
      </c>
      <c r="EZ162" s="77">
        <f t="shared" si="206"/>
        <v>947</v>
      </c>
      <c r="FA162" s="77">
        <f t="shared" si="207"/>
        <v>924</v>
      </c>
      <c r="FB162" s="77">
        <f t="shared" si="208"/>
        <v>901</v>
      </c>
      <c r="FC162" s="77">
        <f t="shared" si="209"/>
        <v>878</v>
      </c>
      <c r="FD162" s="77">
        <f t="shared" si="210"/>
        <v>855</v>
      </c>
      <c r="FE162" s="77">
        <f t="shared" si="211"/>
        <v>832</v>
      </c>
      <c r="FF162" s="77">
        <f t="shared" si="212"/>
        <v>809</v>
      </c>
      <c r="FG162" s="77">
        <f t="shared" si="213"/>
        <v>786</v>
      </c>
      <c r="FH162" s="77">
        <f t="shared" si="214"/>
        <v>763</v>
      </c>
      <c r="FI162" s="77">
        <f t="shared" si="215"/>
        <v>740</v>
      </c>
      <c r="FJ162" s="77">
        <f t="shared" si="216"/>
        <v>717</v>
      </c>
      <c r="FK162" s="77">
        <f t="shared" si="217"/>
        <v>694</v>
      </c>
      <c r="FL162" s="77">
        <f t="shared" si="218"/>
        <v>671</v>
      </c>
      <c r="FM162" s="77">
        <f t="shared" si="219"/>
        <v>648</v>
      </c>
      <c r="FN162" s="77">
        <f t="shared" si="220"/>
        <v>625</v>
      </c>
      <c r="FO162" s="77">
        <f t="shared" si="221"/>
        <v>602</v>
      </c>
      <c r="FP162" s="77">
        <f t="shared" si="222"/>
        <v>579</v>
      </c>
      <c r="FQ162" s="77">
        <f t="shared" si="223"/>
        <v>556</v>
      </c>
      <c r="FR162" s="77">
        <f t="shared" si="224"/>
        <v>533</v>
      </c>
      <c r="FS162" s="77">
        <f t="shared" si="225"/>
        <v>510</v>
      </c>
      <c r="FT162" s="77">
        <f t="shared" si="226"/>
        <v>487</v>
      </c>
      <c r="FU162" s="77">
        <f t="shared" si="227"/>
        <v>464</v>
      </c>
      <c r="FV162" s="77">
        <f t="shared" si="228"/>
        <v>441</v>
      </c>
      <c r="FW162" s="77">
        <f t="shared" si="229"/>
        <v>418</v>
      </c>
      <c r="FX162" s="77">
        <f t="shared" si="230"/>
        <v>395</v>
      </c>
      <c r="FY162" s="77">
        <f t="shared" si="231"/>
        <v>372</v>
      </c>
      <c r="FZ162" s="77">
        <f t="shared" si="232"/>
        <v>349</v>
      </c>
      <c r="GA162" s="77">
        <f t="shared" si="233"/>
        <v>326</v>
      </c>
      <c r="GB162" s="77">
        <f t="shared" si="234"/>
        <v>303</v>
      </c>
      <c r="GC162" s="77">
        <f t="shared" si="235"/>
        <v>280</v>
      </c>
      <c r="GD162" s="77">
        <f t="shared" si="236"/>
        <v>257</v>
      </c>
      <c r="GE162" s="77">
        <f t="shared" si="237"/>
        <v>234</v>
      </c>
      <c r="GF162" s="77">
        <f t="shared" si="238"/>
        <v>211</v>
      </c>
      <c r="GG162" s="77">
        <f t="shared" si="239"/>
        <v>188</v>
      </c>
      <c r="GH162" s="77">
        <f t="shared" si="240"/>
        <v>165</v>
      </c>
      <c r="GI162" s="77">
        <f t="shared" si="241"/>
        <v>142</v>
      </c>
      <c r="GJ162" s="77">
        <f t="shared" si="242"/>
        <v>119</v>
      </c>
      <c r="GK162" s="77">
        <f t="shared" si="243"/>
        <v>96</v>
      </c>
      <c r="GL162" s="77">
        <f t="shared" si="244"/>
        <v>73</v>
      </c>
      <c r="GM162" s="77">
        <f t="shared" si="245"/>
        <v>50</v>
      </c>
      <c r="GN162" s="77">
        <f t="shared" si="246"/>
        <v>27</v>
      </c>
      <c r="GO162" s="77">
        <f t="shared" si="247"/>
        <v>27</v>
      </c>
      <c r="GP162" s="77">
        <f t="shared" si="248"/>
        <v>27</v>
      </c>
      <c r="GQ162" s="77">
        <f t="shared" si="249"/>
        <v>27</v>
      </c>
      <c r="GR162" s="77">
        <f t="shared" si="288"/>
        <v>27</v>
      </c>
      <c r="GS162" s="202"/>
      <c r="GY162" s="186">
        <v>72</v>
      </c>
      <c r="GZ162" s="481">
        <f>IF(COUNTIF($I74:$GR74,GZ$12)=0,0,HLOOKUP(GZ$12,$I74:$GR$87,$HO161,FALSE))</f>
        <v>0</v>
      </c>
      <c r="HA162" s="481">
        <f>IF(COUNTIF($I74:$GR74,HA$12)=0,0,HLOOKUP(HA$12,$I74:$GR$87,$HO161,FALSE))</f>
        <v>0</v>
      </c>
      <c r="HB162" s="481">
        <f>IF(COUNTIF($I74:$GR74,HB$12)=0,0,HLOOKUP(HB$12,$I74:$GR$87,$HO161,FALSE))</f>
        <v>31</v>
      </c>
      <c r="HC162" s="481">
        <f>IF(COUNTIF($I74:$GR74,HC$12)=0,0,HLOOKUP(HC$12,$I74:$GR$87,$HO161,FALSE))</f>
        <v>88</v>
      </c>
      <c r="HD162" s="481">
        <f>IF(COUNTIF($I74:$GR74,HD$12)=0,0,HLOOKUP(HD$12,$I74:$GR$87,$HO161,FALSE))</f>
        <v>140</v>
      </c>
      <c r="HE162" s="481">
        <f>IF(COUNTIF($I74:$GR74,HE$12)=0,0,HLOOKUP(HE$12,$I74:$GR$87,$HO161,FALSE))</f>
        <v>0</v>
      </c>
      <c r="HF162" s="481">
        <f>IF(COUNTIF($I74:$GR74,"X")=0,0,HLOOKUP("X",$I74:$GR$87,$HO161,FALSE))</f>
        <v>189</v>
      </c>
      <c r="HG162" s="381"/>
      <c r="HH162" s="186" t="s">
        <v>180</v>
      </c>
      <c r="HI162" s="481">
        <f>IF(GZ162=0,0,IF(AND(GZ162&lt;&gt;0,HA162=0),SUM(INDEX($I74:$GR74,1,GZ162):INDEX($I74:$GR74,1,$HF162)),SUM(INDEX($I74:$GR74,1,GZ162):INDEX($I74:$GR74,1,HA162))))</f>
        <v>0</v>
      </c>
      <c r="HJ162" s="481">
        <f>IF(HA162=0,0,IF(AND(HA162&lt;&gt;0,HB162=0),SUM(INDEX($I74:$GR74,1,HA162):INDEX($I74:$GR74,1,$HF162)),SUM(INDEX($I74:$GR74,1,HA162):INDEX($I74:$GR74,1,HB162))))</f>
        <v>0</v>
      </c>
      <c r="HK162" s="481">
        <f>IF(HB162=0,0,IF(AND(HB162&lt;&gt;0,HC162=0),SUM(INDEX($I74:$GR74,1,HB162):INDEX($I74:$GR74,1,$HF162)),SUM(INDEX($I74:$GR74,1,HB162):INDEX($I74:$GR74,1,HC162))))</f>
        <v>1162</v>
      </c>
      <c r="HL162" s="481">
        <f>IF(HC162=0,0,IF(AND(HC162&lt;&gt;0,HD162=0),SUM(INDEX($I74:$GR74,1,HC162):INDEX($I74:$GR74,1,$HF162)),SUM(INDEX($I74:$GR74,1,HC162):INDEX($I74:$GR74,1,HD162))))</f>
        <v>1024</v>
      </c>
      <c r="HM162" s="481">
        <f>IF(HD162=0,0,IF(AND(HD162&lt;&gt;0,HE162=0),SUM(INDEX($I74:$GR74,1,HD162):INDEX($I74:$GR74,1,$HF162)),SUM(INDEX($I74:$GR74,1,HD162):INDEX($I74:$GR74,1,HE162))))</f>
        <v>1012</v>
      </c>
      <c r="HN162" s="481">
        <f>IF(HE162=0,0,IF(AND(HE162&lt;&gt;0,GZ162=0),SUM(INDEX($I74:$GR74,1,HE162):INDEX($I74:$GR74,1,$HF162)),SUM(INDEX($I74:$GR74,1,HE162):INDEX($I74:$GR74,1,GZ162))))</f>
        <v>0</v>
      </c>
      <c r="HO162" s="186">
        <v>13</v>
      </c>
      <c r="HP162" s="381"/>
      <c r="HQ162" s="521" t="s">
        <v>180</v>
      </c>
      <c r="HR162" s="435">
        <f>IF(AND(GZ162=0,HA162=0),0,IF(AND(GZ162=0,HA162&lt;&gt;0),COUNTIF(INDEX($I$3:$GR$79,$GY162,GZ162+1):INDEX($I$3:$GR$79,$GY162,HA162),"STK")+COUNTIF(INDEX($I$3:$GR$79,$GY162,GZ162+1):INDEX($I$3:$GR$79,$GY162,HA162),"SB"),IF(AND(GZ162&lt;&gt;0,HA162=0),COUNTIF(INDEX($I$3:$GR$79,$GY162,GZ162):INDEX($I$3:$GR$79,$GY162,HF162),"STK")+COUNTIF(INDEX($I$3:$GR$79,$GY162,GZ162):INDEX($I$3:$GR$79,$GY162,HF162),"SB"),COUNTIF(INDEX($I$3:$GR$79,$GY162,GZ162):INDEX($I$3:$GR$79,$GY162,HA162),"STK")+COUNTIF(INDEX($I$3:$GR$79,$GY162,GZ162):INDEX($I$3:$GR$79,$GY162,HA162),"SB"))))</f>
        <v>0</v>
      </c>
      <c r="HS162" s="405">
        <f>IF(AND(HA162=0,HB162=0),0,IF(AND(HA162=0,HB162&lt;&gt;0),COUNTIF(INDEX($I$3:$GR$79,$GY162,HA162+1):INDEX($I$3:$GR$79,$GY162,HB162),"STK")+COUNTIF(INDEX($I$3:$GR$79,$GY162,HA162+1):INDEX($I$3:$GR$79,$GY162,HB162),"SB"),IF(AND(HA162&lt;&gt;0,HB162=0),COUNTIF(INDEX($I$3:$GR$79,$GY162,HA162):INDEX($I$3:$GR$79,$GY162,HF162),"STK")+COUNTIF(INDEX($I$3:$GR$79,$GY162,HA162):INDEX($I$3:$GR$79,$GY162,HF162),"SB"),COUNTIF(INDEX($I$3:$GR$79,$GY162,HA162):INDEX($I$3:$GR$79,$GY162,HB162),"STK")+COUNTIF(INDEX($I$3:$GR$79,$GY162,HA162):INDEX($I$3:$GR$79,$GY162,HB162),"SB"))))</f>
        <v>0</v>
      </c>
      <c r="HT162" s="406">
        <f>IF(AND(HB162=0,HC162=0),0,IF(AND(HB162=0,HC162&lt;&gt;0),COUNTIF(INDEX($I$3:$GR$79,$GY162,HB162+1):INDEX($I$3:$GR$79,$GY162,HC162),"STK")+COUNTIF(INDEX($I$3:$GR$79,$GY162,HB162+1):INDEX($I$3:$GR$79,$GY162,HC162),"SB"),IF(AND(HB162&lt;&gt;0,HC162=0),COUNTIF(INDEX($I$3:$GR$79,$GY162,HB162):INDEX($I$3:$GR$79,$GY162,HF162),"STK")+COUNTIF(INDEX($I$3:$GR$79,$GY162,HB162):INDEX($I$3:$GR$79,$GY162,HF162),"SB"),COUNTIF(INDEX($I$3:$GR$79,$GY162,HB162):INDEX($I$3:$GR$79,$GY162,HC162),"STK")+COUNTIF(INDEX($I$3:$GR$79,$GY162,HB162):INDEX($I$3:$GR$79,$GY162,HC162),"SB"))))</f>
        <v>3</v>
      </c>
      <c r="HU162" s="405">
        <f>IF(AND(HC162=0,HD162=0),0,IF(AND(HC162=0,HD162&lt;&gt;0),COUNTIF(INDEX($I$3:$GR$79,$GY162,HC162+1):INDEX($I$3:$GR$79,$GY162,HD162),"STK")+COUNTIF(INDEX($I$3:$GR$79,$GY162,HC162+1):INDEX($I$3:$GR$79,$GY162,HD162),"SB"),IF(AND(HC162&lt;&gt;0,HD162=0),COUNTIF(INDEX($I$3:$GR$79,$GY162,HC162):INDEX($I$3:$GR$79,$GY162,HF162),"STK")+COUNTIF(INDEX($I$3:$GR$79,$GY162,HC162):INDEX($I$3:$GR$79,$GY162,HF162),"SB"),COUNTIF(INDEX($I$3:$GR$79,$GY162,HC162):INDEX($I$3:$GR$79,$GY162,HD162),"STK")+COUNTIF(INDEX($I$3:$GR$79,$GY162,HC162):INDEX($I$3:$GR$79,$GY162,HD162),"SB"))))</f>
        <v>0</v>
      </c>
      <c r="HV162" s="701">
        <f>IF(AND(HD162=0,HE162=0),0,IF(AND(HD162=0,HE162&lt;&gt;0),COUNTIF(INDEX($I$3:$GR$79,$GY162,HD162+1):INDEX($I$3:$GR$79,$GY162,HE162),"STK")+COUNTIF(INDEX($I$3:$GR$79,$GY162,HD162+1):INDEX($I$3:$GR$79,$GY162,HE162),"SB"),IF(AND(HD162&lt;&gt;0,HE162=0),COUNTIF(INDEX($I$3:$GR$79,$GY162,HD162):INDEX($I$3:$GR$79,$GY162,HF162),"STK")+COUNTIF(INDEX($I$3:$GR$79,$GY162,HD162):INDEX($I$3:$GR$79,$GY162,HF162),"SB"),COUNTIF(INDEX($I$3:$GR$79,$GY162,HD162):INDEX($I$3:$GR$79,$GY162,HE162),"STK")+COUNTIF(INDEX($I$3:$GR$79,$GY162,HD162):INDEX($I$3:$GR$79,$GY162,HE162),"SB"))))</f>
        <v>0</v>
      </c>
      <c r="HW162" s="405">
        <f>IF(AND(HE162=0,GZ162=0),0,IF(AND(HE162=0,GZ162&lt;&gt;0),COUNTIF(INDEX($I$3:$GR$79,$GY162,HE162+1):INDEX($I$3:$GR$79,$GY162,GZ162),"STK")+COUNTIF(INDEX($I$3:$GR$79,$GY162,HE162+1):INDEX($I$3:$GR$79,$GY162,GZ162),"SB"),IF(AND(HE162&lt;&gt;0,GZ162=0),COUNTIF(INDEX($I$3:$GR$79,$GY162,HE162):INDEX($I$3:$GR$79,$GY162,HF162),"STK")+COUNTIF(INDEX($I$3:$GR$79,$GY162,HE162):INDEX($I$3:$GR$79,$GY162,HF162),"SB"),COUNTIF(INDEX($I$3:$GR$79,$GY162,HE162):INDEX($I$3:$GR$79,$GY162,GZ162),"STK")+COUNTIF(INDEX($I$3:$GR$79,$GY162,HE162):INDEX($I$3:$GR$79,$GY162,GZ162),"SB"))))</f>
        <v>0</v>
      </c>
      <c r="HX162" s="382">
        <f t="shared" si="307"/>
        <v>3</v>
      </c>
      <c r="HY162" s="186" t="s">
        <v>180</v>
      </c>
      <c r="HZ162" s="481">
        <f t="shared" ref="HZ162:HZ167" si="321">IF(GZ162=0,0,IF(AND(GZ162&lt;&gt;0,HA162=0),HF162-GZ162-5-HR162,HA162-GZ162-5-HR162))</f>
        <v>0</v>
      </c>
      <c r="IA162" s="481">
        <f t="shared" si="310"/>
        <v>0</v>
      </c>
      <c r="IB162" s="481">
        <f t="shared" si="311"/>
        <v>49</v>
      </c>
      <c r="IC162" s="481">
        <f t="shared" si="312"/>
        <v>47</v>
      </c>
      <c r="ID162" s="481">
        <f t="shared" si="313"/>
        <v>44</v>
      </c>
      <c r="IE162" s="481">
        <f t="shared" si="314"/>
        <v>0</v>
      </c>
    </row>
    <row r="163" spans="5:239" x14ac:dyDescent="0.2">
      <c r="E163" s="58"/>
      <c r="F163" s="480"/>
      <c r="G163" s="1040"/>
      <c r="H163" s="207" t="s">
        <v>167</v>
      </c>
      <c r="I163" s="229"/>
      <c r="J163" s="230"/>
      <c r="K163" s="231"/>
      <c r="N163" s="180">
        <v>8</v>
      </c>
      <c r="O163" s="140"/>
      <c r="P163" s="123"/>
      <c r="Q163" s="12"/>
      <c r="R163" s="143" t="str">
        <f t="shared" si="284"/>
        <v>V20</v>
      </c>
      <c r="S163" s="467" t="s">
        <v>418</v>
      </c>
      <c r="T163" s="417">
        <f t="shared" si="251"/>
        <v>8</v>
      </c>
      <c r="U163" s="418">
        <v>6</v>
      </c>
      <c r="V163" s="77">
        <f t="shared" si="252"/>
        <v>8</v>
      </c>
      <c r="W163" s="77">
        <f t="shared" ref="W163" si="322">IF(LEFT(W61,1)="V",$S$101,IF(ISNUMBER(W61),V163-W61,V163))</f>
        <v>1200</v>
      </c>
      <c r="X163" s="77">
        <f t="shared" si="74"/>
        <v>1200</v>
      </c>
      <c r="Y163" s="77">
        <f t="shared" si="75"/>
        <v>1200</v>
      </c>
      <c r="Z163" s="77">
        <f t="shared" si="76"/>
        <v>1200</v>
      </c>
      <c r="AA163" s="77">
        <f t="shared" si="77"/>
        <v>1200</v>
      </c>
      <c r="AB163" s="77">
        <f t="shared" si="78"/>
        <v>1200</v>
      </c>
      <c r="AC163" s="77">
        <f t="shared" si="79"/>
        <v>1200</v>
      </c>
      <c r="AD163" s="77">
        <f t="shared" si="80"/>
        <v>1200</v>
      </c>
      <c r="AE163" s="77">
        <f t="shared" si="81"/>
        <v>1177</v>
      </c>
      <c r="AF163" s="77">
        <f t="shared" si="82"/>
        <v>1154</v>
      </c>
      <c r="AG163" s="77">
        <f t="shared" si="83"/>
        <v>1131</v>
      </c>
      <c r="AH163" s="77">
        <f t="shared" si="84"/>
        <v>1108</v>
      </c>
      <c r="AI163" s="77">
        <f t="shared" si="85"/>
        <v>1085</v>
      </c>
      <c r="AJ163" s="77">
        <f t="shared" si="86"/>
        <v>1062</v>
      </c>
      <c r="AK163" s="77">
        <f t="shared" si="87"/>
        <v>1061</v>
      </c>
      <c r="AL163" s="77">
        <f t="shared" si="88"/>
        <v>1011</v>
      </c>
      <c r="AM163" s="77">
        <f t="shared" si="89"/>
        <v>961</v>
      </c>
      <c r="AN163" s="77">
        <f t="shared" si="90"/>
        <v>911</v>
      </c>
      <c r="AO163" s="77">
        <f t="shared" si="91"/>
        <v>861</v>
      </c>
      <c r="AP163" s="77">
        <f t="shared" si="92"/>
        <v>860</v>
      </c>
      <c r="AQ163" s="77">
        <f t="shared" si="93"/>
        <v>844</v>
      </c>
      <c r="AR163" s="77">
        <f t="shared" si="94"/>
        <v>828</v>
      </c>
      <c r="AS163" s="77">
        <f t="shared" si="95"/>
        <v>812</v>
      </c>
      <c r="AT163" s="77">
        <f t="shared" si="96"/>
        <v>796</v>
      </c>
      <c r="AU163" s="77">
        <f t="shared" si="97"/>
        <v>780</v>
      </c>
      <c r="AV163" s="77">
        <f t="shared" si="98"/>
        <v>764</v>
      </c>
      <c r="AW163" s="77">
        <f t="shared" si="99"/>
        <v>748</v>
      </c>
      <c r="AX163" s="77">
        <f t="shared" si="100"/>
        <v>732</v>
      </c>
      <c r="AY163" s="77">
        <f t="shared" si="101"/>
        <v>716</v>
      </c>
      <c r="AZ163" s="77">
        <f t="shared" si="102"/>
        <v>700</v>
      </c>
      <c r="BA163" s="77">
        <f t="shared" si="103"/>
        <v>684</v>
      </c>
      <c r="BB163" s="77">
        <f t="shared" si="104"/>
        <v>668</v>
      </c>
      <c r="BC163" s="77">
        <f t="shared" si="105"/>
        <v>652</v>
      </c>
      <c r="BD163" s="77">
        <f t="shared" si="106"/>
        <v>629</v>
      </c>
      <c r="BE163" s="77">
        <f t="shared" si="107"/>
        <v>606</v>
      </c>
      <c r="BF163" s="77">
        <f t="shared" si="108"/>
        <v>583</v>
      </c>
      <c r="BG163" s="77">
        <f t="shared" si="109"/>
        <v>560</v>
      </c>
      <c r="BH163" s="77">
        <f t="shared" si="110"/>
        <v>537</v>
      </c>
      <c r="BI163" s="77">
        <f t="shared" si="111"/>
        <v>514</v>
      </c>
      <c r="BJ163" s="77">
        <f t="shared" si="112"/>
        <v>491</v>
      </c>
      <c r="BK163" s="77">
        <f t="shared" si="113"/>
        <v>468</v>
      </c>
      <c r="BL163" s="77">
        <f t="shared" si="114"/>
        <v>445</v>
      </c>
      <c r="BM163" s="77">
        <f t="shared" si="115"/>
        <v>422</v>
      </c>
      <c r="BN163" s="77">
        <f t="shared" si="116"/>
        <v>399</v>
      </c>
      <c r="BO163" s="77">
        <f t="shared" si="117"/>
        <v>376</v>
      </c>
      <c r="BP163" s="77">
        <f t="shared" si="118"/>
        <v>353</v>
      </c>
      <c r="BQ163" s="77">
        <f t="shared" si="119"/>
        <v>330</v>
      </c>
      <c r="BR163" s="77">
        <f t="shared" si="120"/>
        <v>307</v>
      </c>
      <c r="BS163" s="77">
        <f t="shared" si="121"/>
        <v>284</v>
      </c>
      <c r="BT163" s="77">
        <f t="shared" si="122"/>
        <v>261</v>
      </c>
      <c r="BU163" s="77">
        <f t="shared" si="123"/>
        <v>238</v>
      </c>
      <c r="BV163" s="77">
        <f t="shared" si="124"/>
        <v>215</v>
      </c>
      <c r="BW163" s="77">
        <f t="shared" si="125"/>
        <v>192</v>
      </c>
      <c r="BX163" s="77">
        <f t="shared" si="126"/>
        <v>169</v>
      </c>
      <c r="BY163" s="77">
        <f t="shared" si="127"/>
        <v>146</v>
      </c>
      <c r="BZ163" s="77">
        <f t="shared" si="128"/>
        <v>123</v>
      </c>
      <c r="CA163" s="77">
        <f t="shared" si="129"/>
        <v>1200</v>
      </c>
      <c r="CB163" s="77">
        <f t="shared" si="130"/>
        <v>1200</v>
      </c>
      <c r="CC163" s="77">
        <f t="shared" si="131"/>
        <v>1200</v>
      </c>
      <c r="CD163" s="77">
        <f t="shared" si="132"/>
        <v>1200</v>
      </c>
      <c r="CE163" s="77">
        <f t="shared" si="133"/>
        <v>1200</v>
      </c>
      <c r="CF163" s="77">
        <f t="shared" si="134"/>
        <v>1200</v>
      </c>
      <c r="CG163" s="77">
        <f t="shared" si="135"/>
        <v>1200</v>
      </c>
      <c r="CH163" s="77">
        <f t="shared" si="136"/>
        <v>1200</v>
      </c>
      <c r="CI163" s="77">
        <f t="shared" si="137"/>
        <v>1200</v>
      </c>
      <c r="CJ163" s="77">
        <f t="shared" si="138"/>
        <v>1200</v>
      </c>
      <c r="CK163" s="77">
        <f t="shared" si="139"/>
        <v>1200</v>
      </c>
      <c r="CL163" s="77">
        <f t="shared" si="140"/>
        <v>1200</v>
      </c>
      <c r="CM163" s="77">
        <f t="shared" si="141"/>
        <v>1177</v>
      </c>
      <c r="CN163" s="77">
        <f t="shared" si="142"/>
        <v>1161</v>
      </c>
      <c r="CO163" s="77">
        <f t="shared" si="143"/>
        <v>1145</v>
      </c>
      <c r="CP163" s="77">
        <f t="shared" si="144"/>
        <v>1129</v>
      </c>
      <c r="CQ163" s="77">
        <f t="shared" si="145"/>
        <v>1113</v>
      </c>
      <c r="CR163" s="77">
        <f t="shared" si="146"/>
        <v>1097</v>
      </c>
      <c r="CS163" s="77">
        <f t="shared" si="147"/>
        <v>1081</v>
      </c>
      <c r="CT163" s="77">
        <f t="shared" si="148"/>
        <v>1065</v>
      </c>
      <c r="CU163" s="77">
        <f t="shared" si="149"/>
        <v>1049</v>
      </c>
      <c r="CV163" s="77">
        <f t="shared" si="150"/>
        <v>1033</v>
      </c>
      <c r="CW163" s="77">
        <f t="shared" si="151"/>
        <v>1017</v>
      </c>
      <c r="CX163" s="77">
        <f t="shared" si="152"/>
        <v>1001</v>
      </c>
      <c r="CY163" s="77">
        <f t="shared" si="153"/>
        <v>985</v>
      </c>
      <c r="CZ163" s="77">
        <f t="shared" si="154"/>
        <v>969</v>
      </c>
      <c r="DA163" s="77">
        <f t="shared" si="155"/>
        <v>953</v>
      </c>
      <c r="DB163" s="77">
        <f t="shared" si="156"/>
        <v>937</v>
      </c>
      <c r="DC163" s="77">
        <f t="shared" si="157"/>
        <v>921</v>
      </c>
      <c r="DD163" s="77">
        <f t="shared" si="158"/>
        <v>905</v>
      </c>
      <c r="DE163" s="77">
        <f t="shared" si="159"/>
        <v>889</v>
      </c>
      <c r="DF163" s="77">
        <f t="shared" si="160"/>
        <v>873</v>
      </c>
      <c r="DG163" s="77">
        <f t="shared" si="161"/>
        <v>857</v>
      </c>
      <c r="DH163" s="77">
        <f t="shared" si="162"/>
        <v>841</v>
      </c>
      <c r="DI163" s="77">
        <f t="shared" si="163"/>
        <v>825</v>
      </c>
      <c r="DJ163" s="77">
        <f t="shared" si="164"/>
        <v>809</v>
      </c>
      <c r="DK163" s="77">
        <f t="shared" si="165"/>
        <v>793</v>
      </c>
      <c r="DL163" s="77">
        <f t="shared" si="166"/>
        <v>777</v>
      </c>
      <c r="DM163" s="77">
        <f t="shared" si="167"/>
        <v>761</v>
      </c>
      <c r="DN163" s="77">
        <f t="shared" si="168"/>
        <v>745</v>
      </c>
      <c r="DO163" s="77">
        <f t="shared" si="169"/>
        <v>729</v>
      </c>
      <c r="DP163" s="77">
        <f t="shared" si="170"/>
        <v>713</v>
      </c>
      <c r="DQ163" s="77">
        <f t="shared" si="171"/>
        <v>697</v>
      </c>
      <c r="DR163" s="77">
        <f t="shared" si="172"/>
        <v>681</v>
      </c>
      <c r="DS163" s="77">
        <f t="shared" si="173"/>
        <v>665</v>
      </c>
      <c r="DT163" s="77">
        <f t="shared" si="174"/>
        <v>642</v>
      </c>
      <c r="DU163" s="77">
        <f t="shared" si="175"/>
        <v>619</v>
      </c>
      <c r="DV163" s="77">
        <f t="shared" si="176"/>
        <v>596</v>
      </c>
      <c r="DW163" s="77">
        <f t="shared" si="177"/>
        <v>573</v>
      </c>
      <c r="DX163" s="77">
        <f t="shared" si="178"/>
        <v>550</v>
      </c>
      <c r="DY163" s="77">
        <f t="shared" si="179"/>
        <v>527</v>
      </c>
      <c r="DZ163" s="77">
        <f t="shared" si="180"/>
        <v>504</v>
      </c>
      <c r="EA163" s="77">
        <f t="shared" si="181"/>
        <v>481</v>
      </c>
      <c r="EB163" s="77">
        <f t="shared" si="182"/>
        <v>458</v>
      </c>
      <c r="EC163" s="77">
        <f t="shared" si="183"/>
        <v>435</v>
      </c>
      <c r="ED163" s="77">
        <f t="shared" si="184"/>
        <v>412</v>
      </c>
      <c r="EE163" s="77">
        <f t="shared" si="185"/>
        <v>389</v>
      </c>
      <c r="EF163" s="77">
        <f t="shared" si="186"/>
        <v>366</v>
      </c>
      <c r="EG163" s="77">
        <f t="shared" si="187"/>
        <v>343</v>
      </c>
      <c r="EH163" s="77">
        <f t="shared" si="188"/>
        <v>320</v>
      </c>
      <c r="EI163" s="77">
        <f t="shared" si="189"/>
        <v>297</v>
      </c>
      <c r="EJ163" s="77">
        <f t="shared" si="190"/>
        <v>274</v>
      </c>
      <c r="EK163" s="77">
        <f t="shared" si="191"/>
        <v>251</v>
      </c>
      <c r="EL163" s="77">
        <f t="shared" si="192"/>
        <v>228</v>
      </c>
      <c r="EM163" s="77">
        <f t="shared" si="193"/>
        <v>205</v>
      </c>
      <c r="EN163" s="77">
        <f t="shared" si="194"/>
        <v>1200</v>
      </c>
      <c r="EO163" s="77">
        <f t="shared" si="195"/>
        <v>1200</v>
      </c>
      <c r="EP163" s="77">
        <f t="shared" si="196"/>
        <v>1200</v>
      </c>
      <c r="EQ163" s="77">
        <f t="shared" si="197"/>
        <v>1200</v>
      </c>
      <c r="ER163" s="77">
        <f t="shared" si="198"/>
        <v>1200</v>
      </c>
      <c r="ES163" s="77">
        <f t="shared" si="199"/>
        <v>1177</v>
      </c>
      <c r="ET163" s="77">
        <f t="shared" si="200"/>
        <v>1154</v>
      </c>
      <c r="EU163" s="77">
        <f t="shared" si="201"/>
        <v>1131</v>
      </c>
      <c r="EV163" s="77">
        <f t="shared" si="202"/>
        <v>1108</v>
      </c>
      <c r="EW163" s="77">
        <f t="shared" si="203"/>
        <v>1085</v>
      </c>
      <c r="EX163" s="77">
        <f t="shared" si="204"/>
        <v>1062</v>
      </c>
      <c r="EY163" s="77">
        <f t="shared" si="205"/>
        <v>1039</v>
      </c>
      <c r="EZ163" s="77">
        <f t="shared" si="206"/>
        <v>1016</v>
      </c>
      <c r="FA163" s="77">
        <f t="shared" si="207"/>
        <v>993</v>
      </c>
      <c r="FB163" s="77">
        <f t="shared" si="208"/>
        <v>970</v>
      </c>
      <c r="FC163" s="77">
        <f t="shared" si="209"/>
        <v>947</v>
      </c>
      <c r="FD163" s="77">
        <f t="shared" si="210"/>
        <v>924</v>
      </c>
      <c r="FE163" s="77">
        <f t="shared" si="211"/>
        <v>901</v>
      </c>
      <c r="FF163" s="77">
        <f t="shared" si="212"/>
        <v>878</v>
      </c>
      <c r="FG163" s="77">
        <f t="shared" si="213"/>
        <v>855</v>
      </c>
      <c r="FH163" s="77">
        <f t="shared" si="214"/>
        <v>832</v>
      </c>
      <c r="FI163" s="77">
        <f t="shared" si="215"/>
        <v>809</v>
      </c>
      <c r="FJ163" s="77">
        <f t="shared" si="216"/>
        <v>786</v>
      </c>
      <c r="FK163" s="77">
        <f t="shared" si="217"/>
        <v>763</v>
      </c>
      <c r="FL163" s="77">
        <f t="shared" si="218"/>
        <v>740</v>
      </c>
      <c r="FM163" s="77">
        <f t="shared" si="219"/>
        <v>717</v>
      </c>
      <c r="FN163" s="77">
        <f t="shared" si="220"/>
        <v>694</v>
      </c>
      <c r="FO163" s="77">
        <f t="shared" si="221"/>
        <v>671</v>
      </c>
      <c r="FP163" s="77">
        <f t="shared" si="222"/>
        <v>648</v>
      </c>
      <c r="FQ163" s="77">
        <f t="shared" si="223"/>
        <v>625</v>
      </c>
      <c r="FR163" s="77">
        <f t="shared" si="224"/>
        <v>602</v>
      </c>
      <c r="FS163" s="77">
        <f t="shared" si="225"/>
        <v>579</v>
      </c>
      <c r="FT163" s="77">
        <f t="shared" si="226"/>
        <v>556</v>
      </c>
      <c r="FU163" s="77">
        <f t="shared" si="227"/>
        <v>533</v>
      </c>
      <c r="FV163" s="77">
        <f t="shared" si="228"/>
        <v>510</v>
      </c>
      <c r="FW163" s="77">
        <f t="shared" si="229"/>
        <v>487</v>
      </c>
      <c r="FX163" s="77">
        <f t="shared" si="230"/>
        <v>464</v>
      </c>
      <c r="FY163" s="77">
        <f t="shared" si="231"/>
        <v>441</v>
      </c>
      <c r="FZ163" s="77">
        <f t="shared" si="232"/>
        <v>418</v>
      </c>
      <c r="GA163" s="77">
        <f t="shared" si="233"/>
        <v>395</v>
      </c>
      <c r="GB163" s="77">
        <f t="shared" si="234"/>
        <v>372</v>
      </c>
      <c r="GC163" s="77">
        <f t="shared" si="235"/>
        <v>349</v>
      </c>
      <c r="GD163" s="77">
        <f t="shared" si="236"/>
        <v>326</v>
      </c>
      <c r="GE163" s="77">
        <f t="shared" si="237"/>
        <v>303</v>
      </c>
      <c r="GF163" s="77">
        <f t="shared" si="238"/>
        <v>280</v>
      </c>
      <c r="GG163" s="77">
        <f t="shared" si="239"/>
        <v>257</v>
      </c>
      <c r="GH163" s="77">
        <f t="shared" si="240"/>
        <v>234</v>
      </c>
      <c r="GI163" s="77">
        <f t="shared" si="241"/>
        <v>211</v>
      </c>
      <c r="GJ163" s="77">
        <f t="shared" si="242"/>
        <v>188</v>
      </c>
      <c r="GK163" s="77">
        <f t="shared" si="243"/>
        <v>165</v>
      </c>
      <c r="GL163" s="77">
        <f t="shared" si="244"/>
        <v>142</v>
      </c>
      <c r="GM163" s="77">
        <f t="shared" si="245"/>
        <v>119</v>
      </c>
      <c r="GN163" s="77">
        <f t="shared" si="246"/>
        <v>96</v>
      </c>
      <c r="GO163" s="77">
        <f t="shared" si="247"/>
        <v>96</v>
      </c>
      <c r="GP163" s="77">
        <f t="shared" si="248"/>
        <v>96</v>
      </c>
      <c r="GQ163" s="77">
        <f t="shared" si="249"/>
        <v>96</v>
      </c>
      <c r="GR163" s="77">
        <f t="shared" si="288"/>
        <v>96</v>
      </c>
      <c r="GS163" s="202"/>
      <c r="GY163" s="186">
        <v>73</v>
      </c>
      <c r="GZ163" s="481">
        <f>IF(COUNTIF($I75:$GR75,GZ$12)=0,0,HLOOKUP(GZ$12,$I75:$GR$87,$HO162,FALSE))</f>
        <v>0</v>
      </c>
      <c r="HA163" s="481">
        <f>IF(COUNTIF($I75:$GR75,HA$12)=0,0,HLOOKUP(HA$12,$I75:$GR$87,$HO162,FALSE))</f>
        <v>0</v>
      </c>
      <c r="HB163" s="481">
        <f>IF(COUNTIF($I75:$GR75,HB$12)=0,0,HLOOKUP(HB$12,$I75:$GR$87,$HO162,FALSE))</f>
        <v>21</v>
      </c>
      <c r="HC163" s="481">
        <f>IF(COUNTIF($I75:$GR75,HC$12)=0,0,HLOOKUP(HC$12,$I75:$GR$87,$HO162,FALSE))</f>
        <v>69</v>
      </c>
      <c r="HD163" s="481">
        <f>IF(COUNTIF($I75:$GR75,HD$12)=0,0,HLOOKUP(HD$12,$I75:$GR$87,$HO162,FALSE))</f>
        <v>126</v>
      </c>
      <c r="HE163" s="481">
        <f>IF(COUNTIF($I75:$GR75,HE$12)=0,0,HLOOKUP(HE$12,$I75:$GR$87,$HO162,FALSE))</f>
        <v>182</v>
      </c>
      <c r="HF163" s="481">
        <f>IF(COUNTIF($I75:$GR75,"X")=0,0,HLOOKUP("X",$I75:$GR$87,$HO162,FALSE))</f>
        <v>189</v>
      </c>
      <c r="HG163" s="381"/>
      <c r="HH163" s="186" t="s">
        <v>181</v>
      </c>
      <c r="HI163" s="481">
        <f>IF(GZ163=0,0,IF(AND(GZ163&lt;&gt;0,HA163=0),SUM(INDEX($I75:$GR75,1,GZ163):INDEX($I75:$GR75,1,$HF163)),SUM(INDEX($I75:$GR75,1,GZ163):INDEX($I75:$GR75,1,HA163))))</f>
        <v>0</v>
      </c>
      <c r="HJ163" s="481">
        <f>IF(HA163=0,0,IF(AND(HA163&lt;&gt;0,HB163=0),SUM(INDEX($I75:$GR75,1,HA163):INDEX($I75:$GR75,1,$HF163)),SUM(INDEX($I75:$GR75,1,HA163):INDEX($I75:$GR75,1,HB163))))</f>
        <v>0</v>
      </c>
      <c r="HK163" s="481">
        <f>IF(HB163=0,0,IF(AND(HB163&lt;&gt;0,HC163=0),SUM(INDEX($I75:$GR75,1,HB163):INDEX($I75:$GR75,1,$HF163)),SUM(INDEX($I75:$GR75,1,HB163):INDEX($I75:$GR75,1,HC163))))</f>
        <v>1110</v>
      </c>
      <c r="HL163" s="481">
        <f>IF(HC163=0,0,IF(AND(HC163&lt;&gt;0,HD163=0),SUM(INDEX($I75:$GR75,1,HC163):INDEX($I75:$GR75,1,$HF163)),SUM(INDEX($I75:$GR75,1,HC163):INDEX($I75:$GR75,1,HD163))))</f>
        <v>1163</v>
      </c>
      <c r="HM163" s="481">
        <f>IF(HD163=0,0,IF(AND(HD163&lt;&gt;0,HE163=0),SUM(INDEX($I75:$GR75,1,HD163):INDEX($I75:$GR75,1,$HF163)),SUM(INDEX($I75:$GR75,1,HD163):INDEX($I75:$GR75,1,HE163))))</f>
        <v>1173</v>
      </c>
      <c r="HN163" s="481">
        <f>IF(HE163=0,0,IF(AND(HE163&lt;&gt;0,GZ163=0),SUM(INDEX($I75:$GR75,1,HE163):INDEX($I75:$GR75,1,$HF163)),SUM(INDEX($I75:$GR75,1,HE163):INDEX($I75:$GR75,1,GZ163))))</f>
        <v>0</v>
      </c>
      <c r="HO163" s="186">
        <v>12</v>
      </c>
      <c r="HP163" s="381"/>
      <c r="HQ163" s="521" t="s">
        <v>181</v>
      </c>
      <c r="HR163" s="435">
        <f>IF(AND(GZ163=0,HA163=0),0,IF(AND(GZ163=0,HA163&lt;&gt;0),COUNTIF(INDEX($I$3:$GR$79,$GY163,GZ163+1):INDEX($I$3:$GR$79,$GY163,HA163),"STK")+COUNTIF(INDEX($I$3:$GR$79,$GY163,GZ163+1):INDEX($I$3:$GR$79,$GY163,HA163),"SB"),IF(AND(GZ163&lt;&gt;0,HA163=0),COUNTIF(INDEX($I$3:$GR$79,$GY163,GZ163):INDEX($I$3:$GR$79,$GY163,HF163),"STK")+COUNTIF(INDEX($I$3:$GR$79,$GY163,GZ163):INDEX($I$3:$GR$79,$GY163,HF163),"SB"),COUNTIF(INDEX($I$3:$GR$79,$GY163,GZ163):INDEX($I$3:$GR$79,$GY163,HA163),"STK")+COUNTIF(INDEX($I$3:$GR$79,$GY163,GZ163):INDEX($I$3:$GR$79,$GY163,HA163),"SB"))))</f>
        <v>0</v>
      </c>
      <c r="HS163" s="405">
        <f>IF(AND(HA163=0,HB163=0),0,IF(AND(HA163=0,HB163&lt;&gt;0),COUNTIF(INDEX($I$3:$GR$79,$GY163,HA163+1):INDEX($I$3:$GR$79,$GY163,HB163),"STK")+COUNTIF(INDEX($I$3:$GR$79,$GY163,HA163+1):INDEX($I$3:$GR$79,$GY163,HB163),"SB"),IF(AND(HA163&lt;&gt;0,HB163=0),COUNTIF(INDEX($I$3:$GR$79,$GY163,HA163):INDEX($I$3:$GR$79,$GY163,HF163),"STK")+COUNTIF(INDEX($I$3:$GR$79,$GY163,HA163):INDEX($I$3:$GR$79,$GY163,HF163),"SB"),COUNTIF(INDEX($I$3:$GR$79,$GY163,HA163):INDEX($I$3:$GR$79,$GY163,HB163),"STK")+COUNTIF(INDEX($I$3:$GR$79,$GY163,HA163):INDEX($I$3:$GR$79,$GY163,HB163),"SB"))))</f>
        <v>0</v>
      </c>
      <c r="HT163" s="406">
        <f>IF(AND(HB163=0,HC163=0),0,IF(AND(HB163=0,HC163&lt;&gt;0),COUNTIF(INDEX($I$3:$GR$79,$GY163,HB163+1):INDEX($I$3:$GR$79,$GY163,HC163),"STK")+COUNTIF(INDEX($I$3:$GR$79,$GY163,HB163+1):INDEX($I$3:$GR$79,$GY163,HC163),"SB"),IF(AND(HB163&lt;&gt;0,HC163=0),COUNTIF(INDEX($I$3:$GR$79,$GY163,HB163):INDEX($I$3:$GR$79,$GY163,HF163),"STK")+COUNTIF(INDEX($I$3:$GR$79,$GY163,HB163):INDEX($I$3:$GR$79,$GY163,HF163),"SB"),COUNTIF(INDEX($I$3:$GR$79,$GY163,HB163):INDEX($I$3:$GR$79,$GY163,HC163),"STK")+COUNTIF(INDEX($I$3:$GR$79,$GY163,HB163):INDEX($I$3:$GR$79,$GY163,HC163),"SB"))))</f>
        <v>0</v>
      </c>
      <c r="HU163" s="405">
        <f>IF(AND(HC163=0,HD163=0),0,IF(AND(HC163=0,HD163&lt;&gt;0),COUNTIF(INDEX($I$3:$GR$79,$GY163,HC163+1):INDEX($I$3:$GR$79,$GY163,HD163),"STK")+COUNTIF(INDEX($I$3:$GR$79,$GY163,HC163+1):INDEX($I$3:$GR$79,$GY163,HD163),"SB"),IF(AND(HC163&lt;&gt;0,HD163=0),COUNTIF(INDEX($I$3:$GR$79,$GY163,HC163):INDEX($I$3:$GR$79,$GY163,HF163),"STK")+COUNTIF(INDEX($I$3:$GR$79,$GY163,HC163):INDEX($I$3:$GR$79,$GY163,HF163),"SB"),COUNTIF(INDEX($I$3:$GR$79,$GY163,HC163):INDEX($I$3:$GR$79,$GY163,HD163),"STK")+COUNTIF(INDEX($I$3:$GR$79,$GY163,HC163):INDEX($I$3:$GR$79,$GY163,HD163),"SB"))))</f>
        <v>0</v>
      </c>
      <c r="HV163" s="701">
        <f>IF(AND(HD163=0,HE163=0),0,IF(AND(HD163=0,HE163&lt;&gt;0),COUNTIF(INDEX($I$3:$GR$79,$GY163,HD163+1):INDEX($I$3:$GR$79,$GY163,HE163),"STK")+COUNTIF(INDEX($I$3:$GR$79,$GY163,HD163+1):INDEX($I$3:$GR$79,$GY163,HE163),"SB"),IF(AND(HD163&lt;&gt;0,HE163=0),COUNTIF(INDEX($I$3:$GR$79,$GY163,HD163):INDEX($I$3:$GR$79,$GY163,HF163),"STK")+COUNTIF(INDEX($I$3:$GR$79,$GY163,HD163):INDEX($I$3:$GR$79,$GY163,HF163),"SB"),COUNTIF(INDEX($I$3:$GR$79,$GY163,HD163):INDEX($I$3:$GR$79,$GY163,HE163),"STK")+COUNTIF(INDEX($I$3:$GR$79,$GY163,HD163):INDEX($I$3:$GR$79,$GY163,HE163),"SB"))))</f>
        <v>0</v>
      </c>
      <c r="HW163" s="405">
        <f>IF(AND(HE163=0,GZ163=0),0,IF(AND(HE163=0,GZ163&lt;&gt;0),COUNTIF(INDEX($I$3:$GR$79,$GY163,HE163+1):INDEX($I$3:$GR$79,$GY163,GZ163),"STK")+COUNTIF(INDEX($I$3:$GR$79,$GY163,HE163+1):INDEX($I$3:$GR$79,$GY163,GZ163),"SB"),IF(AND(HE163&lt;&gt;0,GZ163=0),COUNTIF(INDEX($I$3:$GR$79,$GY163,HE163):INDEX($I$3:$GR$79,$GY163,HF163),"STK")+COUNTIF(INDEX($I$3:$GR$79,$GY163,HE163):INDEX($I$3:$GR$79,$GY163,HF163),"SB"),COUNTIF(INDEX($I$3:$GR$79,$GY163,HE163):INDEX($I$3:$GR$79,$GY163,GZ163),"STK")+COUNTIF(INDEX($I$3:$GR$79,$GY163,HE163):INDEX($I$3:$GR$79,$GY163,GZ163),"SB"))))</f>
        <v>0</v>
      </c>
      <c r="HX163" s="382">
        <f t="shared" si="307"/>
        <v>0</v>
      </c>
      <c r="HY163" s="186" t="s">
        <v>181</v>
      </c>
      <c r="HZ163" s="481">
        <f t="shared" si="321"/>
        <v>0</v>
      </c>
      <c r="IA163" s="481">
        <f t="shared" si="310"/>
        <v>0</v>
      </c>
      <c r="IB163" s="481">
        <f t="shared" si="311"/>
        <v>43</v>
      </c>
      <c r="IC163" s="481">
        <f t="shared" si="312"/>
        <v>52</v>
      </c>
      <c r="ID163" s="481">
        <f t="shared" si="313"/>
        <v>51</v>
      </c>
      <c r="IE163" s="481">
        <f t="shared" si="314"/>
        <v>2</v>
      </c>
    </row>
    <row r="164" spans="5:239" x14ac:dyDescent="0.2">
      <c r="E164" s="58"/>
      <c r="F164" s="480"/>
      <c r="G164" s="1040"/>
      <c r="H164" s="207" t="s">
        <v>168</v>
      </c>
      <c r="I164" s="229"/>
      <c r="J164" s="230"/>
      <c r="K164" s="231"/>
      <c r="N164" s="180">
        <v>525</v>
      </c>
      <c r="O164" s="140"/>
      <c r="P164" s="145">
        <v>200</v>
      </c>
      <c r="Q164" s="12"/>
      <c r="R164" s="141" t="str">
        <f t="shared" si="284"/>
        <v>V15</v>
      </c>
      <c r="S164" s="467" t="s">
        <v>419</v>
      </c>
      <c r="T164" s="417">
        <f t="shared" si="251"/>
        <v>725</v>
      </c>
      <c r="U164" s="418">
        <v>724</v>
      </c>
      <c r="V164" s="77">
        <f t="shared" si="252"/>
        <v>725</v>
      </c>
      <c r="W164" s="77">
        <f t="shared" ref="W164" si="323">IF(LEFT(W62,1)="V",$S$101,IF(ISNUMBER(W62),V164-W62,V164))</f>
        <v>725</v>
      </c>
      <c r="X164" s="77">
        <f t="shared" si="74"/>
        <v>725</v>
      </c>
      <c r="Y164" s="77">
        <f t="shared" si="75"/>
        <v>722</v>
      </c>
      <c r="Z164" s="77">
        <f t="shared" si="76"/>
        <v>690</v>
      </c>
      <c r="AA164" s="77">
        <f t="shared" si="77"/>
        <v>670</v>
      </c>
      <c r="AB164" s="77">
        <f t="shared" si="78"/>
        <v>598</v>
      </c>
      <c r="AC164" s="77">
        <f t="shared" si="79"/>
        <v>557</v>
      </c>
      <c r="AD164" s="77">
        <f t="shared" si="80"/>
        <v>510</v>
      </c>
      <c r="AE164" s="77">
        <f t="shared" si="81"/>
        <v>460</v>
      </c>
      <c r="AF164" s="77">
        <f t="shared" si="82"/>
        <v>459</v>
      </c>
      <c r="AG164" s="77">
        <f t="shared" si="83"/>
        <v>436</v>
      </c>
      <c r="AH164" s="77">
        <f t="shared" si="84"/>
        <v>413</v>
      </c>
      <c r="AI164" s="77">
        <f t="shared" si="85"/>
        <v>390</v>
      </c>
      <c r="AJ164" s="77">
        <f t="shared" si="86"/>
        <v>390</v>
      </c>
      <c r="AK164" s="77">
        <f t="shared" si="87"/>
        <v>390</v>
      </c>
      <c r="AL164" s="77">
        <f t="shared" si="88"/>
        <v>367</v>
      </c>
      <c r="AM164" s="77">
        <f t="shared" si="89"/>
        <v>344</v>
      </c>
      <c r="AN164" s="77">
        <f t="shared" si="90"/>
        <v>321</v>
      </c>
      <c r="AO164" s="77">
        <f t="shared" si="91"/>
        <v>298</v>
      </c>
      <c r="AP164" s="77">
        <f t="shared" si="92"/>
        <v>275</v>
      </c>
      <c r="AQ164" s="77">
        <f t="shared" si="93"/>
        <v>252</v>
      </c>
      <c r="AR164" s="77">
        <f t="shared" si="94"/>
        <v>229</v>
      </c>
      <c r="AS164" s="77">
        <f t="shared" si="95"/>
        <v>206</v>
      </c>
      <c r="AT164" s="77">
        <f t="shared" si="96"/>
        <v>183</v>
      </c>
      <c r="AU164" s="77">
        <f t="shared" si="97"/>
        <v>160</v>
      </c>
      <c r="AV164" s="77">
        <f t="shared" si="98"/>
        <v>137</v>
      </c>
      <c r="AW164" s="77">
        <f t="shared" si="99"/>
        <v>114</v>
      </c>
      <c r="AX164" s="77">
        <f t="shared" si="100"/>
        <v>91</v>
      </c>
      <c r="AY164" s="77">
        <f t="shared" si="101"/>
        <v>68</v>
      </c>
      <c r="AZ164" s="77">
        <f t="shared" si="102"/>
        <v>45</v>
      </c>
      <c r="BA164" s="77">
        <f t="shared" si="103"/>
        <v>1200</v>
      </c>
      <c r="BB164" s="77">
        <f t="shared" si="104"/>
        <v>1200</v>
      </c>
      <c r="BC164" s="77">
        <f t="shared" si="105"/>
        <v>1200</v>
      </c>
      <c r="BD164" s="77">
        <f t="shared" si="106"/>
        <v>1200</v>
      </c>
      <c r="BE164" s="77">
        <f t="shared" si="107"/>
        <v>1200</v>
      </c>
      <c r="BF164" s="77">
        <f t="shared" si="108"/>
        <v>1200</v>
      </c>
      <c r="BG164" s="77">
        <f t="shared" si="109"/>
        <v>1200</v>
      </c>
      <c r="BH164" s="77">
        <f t="shared" si="110"/>
        <v>1177</v>
      </c>
      <c r="BI164" s="77">
        <f t="shared" si="111"/>
        <v>1154</v>
      </c>
      <c r="BJ164" s="77">
        <f t="shared" si="112"/>
        <v>1131</v>
      </c>
      <c r="BK164" s="77">
        <f t="shared" si="113"/>
        <v>1108</v>
      </c>
      <c r="BL164" s="77">
        <f t="shared" si="114"/>
        <v>1085</v>
      </c>
      <c r="BM164" s="77">
        <f t="shared" si="115"/>
        <v>1062</v>
      </c>
      <c r="BN164" s="77">
        <f t="shared" si="116"/>
        <v>1039</v>
      </c>
      <c r="BO164" s="77">
        <f t="shared" si="117"/>
        <v>1016</v>
      </c>
      <c r="BP164" s="77">
        <f t="shared" si="118"/>
        <v>993</v>
      </c>
      <c r="BQ164" s="77">
        <f t="shared" si="119"/>
        <v>970</v>
      </c>
      <c r="BR164" s="77">
        <f t="shared" si="120"/>
        <v>947</v>
      </c>
      <c r="BS164" s="77">
        <f t="shared" si="121"/>
        <v>924</v>
      </c>
      <c r="BT164" s="77">
        <f t="shared" si="122"/>
        <v>901</v>
      </c>
      <c r="BU164" s="77">
        <f t="shared" si="123"/>
        <v>878</v>
      </c>
      <c r="BV164" s="77">
        <f t="shared" si="124"/>
        <v>855</v>
      </c>
      <c r="BW164" s="77">
        <f t="shared" si="125"/>
        <v>832</v>
      </c>
      <c r="BX164" s="77">
        <f t="shared" si="126"/>
        <v>809</v>
      </c>
      <c r="BY164" s="77">
        <f t="shared" si="127"/>
        <v>786</v>
      </c>
      <c r="BZ164" s="77">
        <f t="shared" si="128"/>
        <v>763</v>
      </c>
      <c r="CA164" s="77">
        <f t="shared" si="129"/>
        <v>740</v>
      </c>
      <c r="CB164" s="77">
        <f t="shared" si="130"/>
        <v>717</v>
      </c>
      <c r="CC164" s="77">
        <f t="shared" si="131"/>
        <v>694</v>
      </c>
      <c r="CD164" s="77">
        <f t="shared" si="132"/>
        <v>671</v>
      </c>
      <c r="CE164" s="77">
        <f t="shared" si="133"/>
        <v>648</v>
      </c>
      <c r="CF164" s="77">
        <f t="shared" si="134"/>
        <v>625</v>
      </c>
      <c r="CG164" s="77">
        <f t="shared" si="135"/>
        <v>602</v>
      </c>
      <c r="CH164" s="77">
        <f t="shared" si="136"/>
        <v>579</v>
      </c>
      <c r="CI164" s="77">
        <f t="shared" si="137"/>
        <v>556</v>
      </c>
      <c r="CJ164" s="77">
        <f t="shared" si="138"/>
        <v>533</v>
      </c>
      <c r="CK164" s="77">
        <f t="shared" si="139"/>
        <v>510</v>
      </c>
      <c r="CL164" s="77">
        <f t="shared" si="140"/>
        <v>487</v>
      </c>
      <c r="CM164" s="77">
        <f t="shared" si="141"/>
        <v>464</v>
      </c>
      <c r="CN164" s="77">
        <f t="shared" si="142"/>
        <v>441</v>
      </c>
      <c r="CO164" s="77">
        <f t="shared" si="143"/>
        <v>418</v>
      </c>
      <c r="CP164" s="77">
        <f t="shared" si="144"/>
        <v>395</v>
      </c>
      <c r="CQ164" s="77">
        <f t="shared" si="145"/>
        <v>372</v>
      </c>
      <c r="CR164" s="77">
        <f t="shared" si="146"/>
        <v>349</v>
      </c>
      <c r="CS164" s="77">
        <f t="shared" si="147"/>
        <v>348</v>
      </c>
      <c r="CT164" s="77">
        <f t="shared" si="148"/>
        <v>288</v>
      </c>
      <c r="CU164" s="77">
        <f t="shared" si="149"/>
        <v>228</v>
      </c>
      <c r="CV164" s="77">
        <f t="shared" si="150"/>
        <v>168</v>
      </c>
      <c r="CW164" s="77">
        <f t="shared" si="151"/>
        <v>108</v>
      </c>
      <c r="CX164" s="77">
        <f t="shared" si="152"/>
        <v>107</v>
      </c>
      <c r="CY164" s="77">
        <f t="shared" si="153"/>
        <v>84</v>
      </c>
      <c r="CZ164" s="77">
        <f t="shared" si="154"/>
        <v>61</v>
      </c>
      <c r="DA164" s="77">
        <f t="shared" si="155"/>
        <v>38</v>
      </c>
      <c r="DB164" s="77">
        <f t="shared" si="156"/>
        <v>1200</v>
      </c>
      <c r="DC164" s="77">
        <f t="shared" si="157"/>
        <v>1200</v>
      </c>
      <c r="DD164" s="77">
        <f t="shared" si="158"/>
        <v>1200</v>
      </c>
      <c r="DE164" s="77">
        <f t="shared" si="159"/>
        <v>1200</v>
      </c>
      <c r="DF164" s="77">
        <f t="shared" si="160"/>
        <v>1200</v>
      </c>
      <c r="DG164" s="77">
        <f t="shared" si="161"/>
        <v>1200</v>
      </c>
      <c r="DH164" s="77">
        <f t="shared" si="162"/>
        <v>1200</v>
      </c>
      <c r="DI164" s="77">
        <f t="shared" si="163"/>
        <v>1200</v>
      </c>
      <c r="DJ164" s="77">
        <f t="shared" si="164"/>
        <v>1200</v>
      </c>
      <c r="DK164" s="77">
        <f t="shared" si="165"/>
        <v>1200</v>
      </c>
      <c r="DL164" s="77">
        <f t="shared" si="166"/>
        <v>1200</v>
      </c>
      <c r="DM164" s="77">
        <f t="shared" si="167"/>
        <v>1200</v>
      </c>
      <c r="DN164" s="77">
        <f t="shared" si="168"/>
        <v>1177</v>
      </c>
      <c r="DO164" s="77">
        <f t="shared" si="169"/>
        <v>1154</v>
      </c>
      <c r="DP164" s="77">
        <f t="shared" si="170"/>
        <v>1131</v>
      </c>
      <c r="DQ164" s="77">
        <f t="shared" si="171"/>
        <v>1108</v>
      </c>
      <c r="DR164" s="77">
        <f t="shared" si="172"/>
        <v>1085</v>
      </c>
      <c r="DS164" s="77">
        <f t="shared" si="173"/>
        <v>1062</v>
      </c>
      <c r="DT164" s="77">
        <f t="shared" si="174"/>
        <v>1039</v>
      </c>
      <c r="DU164" s="77">
        <f t="shared" si="175"/>
        <v>1016</v>
      </c>
      <c r="DV164" s="77">
        <f t="shared" si="176"/>
        <v>993</v>
      </c>
      <c r="DW164" s="77">
        <f t="shared" si="177"/>
        <v>970</v>
      </c>
      <c r="DX164" s="77">
        <f t="shared" si="178"/>
        <v>947</v>
      </c>
      <c r="DY164" s="77">
        <f t="shared" si="179"/>
        <v>924</v>
      </c>
      <c r="DZ164" s="77">
        <f t="shared" si="180"/>
        <v>901</v>
      </c>
      <c r="EA164" s="77">
        <f t="shared" si="181"/>
        <v>878</v>
      </c>
      <c r="EB164" s="77">
        <f t="shared" si="182"/>
        <v>855</v>
      </c>
      <c r="EC164" s="77">
        <f t="shared" si="183"/>
        <v>832</v>
      </c>
      <c r="ED164" s="77">
        <f t="shared" si="184"/>
        <v>809</v>
      </c>
      <c r="EE164" s="77">
        <f t="shared" si="185"/>
        <v>786</v>
      </c>
      <c r="EF164" s="77">
        <f t="shared" si="186"/>
        <v>763</v>
      </c>
      <c r="EG164" s="77">
        <f t="shared" si="187"/>
        <v>740</v>
      </c>
      <c r="EH164" s="77">
        <f t="shared" si="188"/>
        <v>717</v>
      </c>
      <c r="EI164" s="77">
        <f t="shared" si="189"/>
        <v>694</v>
      </c>
      <c r="EJ164" s="77">
        <f t="shared" si="190"/>
        <v>671</v>
      </c>
      <c r="EK164" s="77">
        <f t="shared" si="191"/>
        <v>648</v>
      </c>
      <c r="EL164" s="77">
        <f t="shared" si="192"/>
        <v>625</v>
      </c>
      <c r="EM164" s="77">
        <f t="shared" si="193"/>
        <v>602</v>
      </c>
      <c r="EN164" s="77">
        <f t="shared" si="194"/>
        <v>579</v>
      </c>
      <c r="EO164" s="77">
        <f t="shared" si="195"/>
        <v>556</v>
      </c>
      <c r="EP164" s="77">
        <f t="shared" si="196"/>
        <v>533</v>
      </c>
      <c r="EQ164" s="77">
        <f t="shared" si="197"/>
        <v>510</v>
      </c>
      <c r="ER164" s="77">
        <f t="shared" si="198"/>
        <v>487</v>
      </c>
      <c r="ES164" s="77">
        <f t="shared" si="199"/>
        <v>464</v>
      </c>
      <c r="ET164" s="77">
        <f t="shared" si="200"/>
        <v>441</v>
      </c>
      <c r="EU164" s="77">
        <f t="shared" si="201"/>
        <v>418</v>
      </c>
      <c r="EV164" s="77">
        <f t="shared" si="202"/>
        <v>395</v>
      </c>
      <c r="EW164" s="77">
        <f t="shared" si="203"/>
        <v>372</v>
      </c>
      <c r="EX164" s="77">
        <f t="shared" si="204"/>
        <v>349</v>
      </c>
      <c r="EY164" s="77">
        <f t="shared" si="205"/>
        <v>326</v>
      </c>
      <c r="EZ164" s="77">
        <f t="shared" si="206"/>
        <v>303</v>
      </c>
      <c r="FA164" s="77">
        <f t="shared" si="207"/>
        <v>280</v>
      </c>
      <c r="FB164" s="77">
        <f t="shared" si="208"/>
        <v>257</v>
      </c>
      <c r="FC164" s="77">
        <f t="shared" si="209"/>
        <v>1200</v>
      </c>
      <c r="FD164" s="77">
        <f t="shared" si="210"/>
        <v>1200</v>
      </c>
      <c r="FE164" s="77">
        <f t="shared" si="211"/>
        <v>1200</v>
      </c>
      <c r="FF164" s="77">
        <f t="shared" si="212"/>
        <v>1200</v>
      </c>
      <c r="FG164" s="77">
        <f t="shared" si="213"/>
        <v>1200</v>
      </c>
      <c r="FH164" s="77">
        <f t="shared" si="214"/>
        <v>1177</v>
      </c>
      <c r="FI164" s="77">
        <f t="shared" si="215"/>
        <v>1154</v>
      </c>
      <c r="FJ164" s="77">
        <f t="shared" si="216"/>
        <v>1131</v>
      </c>
      <c r="FK164" s="77">
        <f t="shared" si="217"/>
        <v>1108</v>
      </c>
      <c r="FL164" s="77">
        <f t="shared" si="218"/>
        <v>1085</v>
      </c>
      <c r="FM164" s="77">
        <f t="shared" si="219"/>
        <v>1062</v>
      </c>
      <c r="FN164" s="77">
        <f t="shared" si="220"/>
        <v>1039</v>
      </c>
      <c r="FO164" s="77">
        <f t="shared" si="221"/>
        <v>1016</v>
      </c>
      <c r="FP164" s="77">
        <f t="shared" si="222"/>
        <v>993</v>
      </c>
      <c r="FQ164" s="77">
        <f t="shared" si="223"/>
        <v>970</v>
      </c>
      <c r="FR164" s="77">
        <f t="shared" si="224"/>
        <v>947</v>
      </c>
      <c r="FS164" s="77">
        <f t="shared" si="225"/>
        <v>924</v>
      </c>
      <c r="FT164" s="77">
        <f t="shared" si="226"/>
        <v>901</v>
      </c>
      <c r="FU164" s="77">
        <f t="shared" si="227"/>
        <v>878</v>
      </c>
      <c r="FV164" s="77">
        <f t="shared" si="228"/>
        <v>855</v>
      </c>
      <c r="FW164" s="77">
        <f t="shared" si="229"/>
        <v>832</v>
      </c>
      <c r="FX164" s="77">
        <f t="shared" si="230"/>
        <v>809</v>
      </c>
      <c r="FY164" s="77">
        <f t="shared" si="231"/>
        <v>786</v>
      </c>
      <c r="FZ164" s="77">
        <f t="shared" si="232"/>
        <v>763</v>
      </c>
      <c r="GA164" s="77">
        <f t="shared" si="233"/>
        <v>740</v>
      </c>
      <c r="GB164" s="77">
        <f t="shared" si="234"/>
        <v>717</v>
      </c>
      <c r="GC164" s="77">
        <f t="shared" si="235"/>
        <v>694</v>
      </c>
      <c r="GD164" s="77">
        <f t="shared" si="236"/>
        <v>671</v>
      </c>
      <c r="GE164" s="77">
        <f t="shared" si="237"/>
        <v>648</v>
      </c>
      <c r="GF164" s="77">
        <f t="shared" si="238"/>
        <v>625</v>
      </c>
      <c r="GG164" s="77">
        <f t="shared" si="239"/>
        <v>602</v>
      </c>
      <c r="GH164" s="77">
        <f t="shared" si="240"/>
        <v>579</v>
      </c>
      <c r="GI164" s="77">
        <f t="shared" si="241"/>
        <v>556</v>
      </c>
      <c r="GJ164" s="77">
        <f t="shared" si="242"/>
        <v>533</v>
      </c>
      <c r="GK164" s="77">
        <f t="shared" si="243"/>
        <v>510</v>
      </c>
      <c r="GL164" s="77">
        <f t="shared" si="244"/>
        <v>487</v>
      </c>
      <c r="GM164" s="77">
        <f t="shared" si="245"/>
        <v>464</v>
      </c>
      <c r="GN164" s="77">
        <f t="shared" si="246"/>
        <v>441</v>
      </c>
      <c r="GO164" s="77">
        <f t="shared" si="247"/>
        <v>441</v>
      </c>
      <c r="GP164" s="77">
        <f t="shared" si="248"/>
        <v>441</v>
      </c>
      <c r="GQ164" s="77">
        <f t="shared" si="249"/>
        <v>441</v>
      </c>
      <c r="GR164" s="77">
        <f t="shared" si="288"/>
        <v>441</v>
      </c>
      <c r="GS164" s="202"/>
      <c r="GY164" s="186">
        <v>74</v>
      </c>
      <c r="GZ164" s="481">
        <f>IF(COUNTIF($I76:$GR76,GZ$12)=0,0,HLOOKUP(GZ$12,$I76:$GR$87,$HO163,FALSE))</f>
        <v>0</v>
      </c>
      <c r="HA164" s="481">
        <f>IF(COUNTIF($I76:$GR76,HA$12)=0,0,HLOOKUP(HA$12,$I76:$GR$87,$HO163,FALSE))</f>
        <v>0</v>
      </c>
      <c r="HB164" s="481">
        <f>IF(COUNTIF($I76:$GR76,HB$12)=0,0,HLOOKUP(HB$12,$I76:$GR$87,$HO163,FALSE))</f>
        <v>35</v>
      </c>
      <c r="HC164" s="481">
        <f>IF(COUNTIF($I76:$GR76,HC$12)=0,0,HLOOKUP(HC$12,$I76:$GR$87,$HO163,FALSE))</f>
        <v>99</v>
      </c>
      <c r="HD164" s="481">
        <f>IF(COUNTIF($I76:$GR76,HD$12)=0,0,HLOOKUP(HD$12,$I76:$GR$87,$HO163,FALSE))</f>
        <v>147</v>
      </c>
      <c r="HE164" s="481">
        <f>IF(COUNTIF($I76:$GR76,HE$12)=0,0,HLOOKUP(HE$12,$I76:$GR$87,$HO163,FALSE))</f>
        <v>0</v>
      </c>
      <c r="HF164" s="481">
        <f>IF(COUNTIF($I76:$GR76,"X")=0,0,HLOOKUP("X",$I76:$GR$87,$HO163,FALSE))</f>
        <v>189</v>
      </c>
      <c r="HG164" s="381"/>
      <c r="HH164" s="186" t="s">
        <v>182</v>
      </c>
      <c r="HI164" s="481">
        <f>IF(GZ164=0,0,IF(AND(GZ164&lt;&gt;0,HA164=0),SUM(INDEX($I76:$GR76,1,GZ164):INDEX($I76:$GR76,1,$HF164)),SUM(INDEX($I76:$GR76,1,GZ164):INDEX($I76:$GR76,1,HA164))))</f>
        <v>0</v>
      </c>
      <c r="HJ164" s="481">
        <f>IF(HA164=0,0,IF(AND(HA164&lt;&gt;0,HB164=0),SUM(INDEX($I76:$GR76,1,HA164):INDEX($I76:$GR76,1,$HF164)),SUM(INDEX($I76:$GR76,1,HA164):INDEX($I76:$GR76,1,HB164))))</f>
        <v>0</v>
      </c>
      <c r="HK164" s="481">
        <f>IF(HB164=0,0,IF(AND(HB164&lt;&gt;0,HC164=0),SUM(INDEX($I76:$GR76,1,HB164):INDEX($I76:$GR76,1,$HF164)),SUM(INDEX($I76:$GR76,1,HB164):INDEX($I76:$GR76,1,HC164))))</f>
        <v>1179</v>
      </c>
      <c r="HL164" s="481">
        <f>IF(HC164=0,0,IF(AND(HC164&lt;&gt;0,HD164=0),SUM(INDEX($I76:$GR76,1,HC164):INDEX($I76:$GR76,1,$HF164)),SUM(INDEX($I76:$GR76,1,HC164):INDEX($I76:$GR76,1,HD164))))</f>
        <v>828</v>
      </c>
      <c r="HM164" s="481">
        <f>IF(HD164=0,0,IF(AND(HD164&lt;&gt;0,HE164=0),SUM(INDEX($I76:$GR76,1,HD164):INDEX($I76:$GR76,1,$HF164)),SUM(INDEX($I76:$GR76,1,HD164):INDEX($I76:$GR76,1,HE164))))</f>
        <v>851</v>
      </c>
      <c r="HN164" s="481">
        <f>IF(HE164=0,0,IF(AND(HE164&lt;&gt;0,GZ164=0),SUM(INDEX($I76:$GR76,1,HE164):INDEX($I76:$GR76,1,$HF164)),SUM(INDEX($I76:$GR76,1,HE164):INDEX($I76:$GR76,1,GZ164))))</f>
        <v>0</v>
      </c>
      <c r="HO164" s="186">
        <v>11</v>
      </c>
      <c r="HP164" s="381"/>
      <c r="HQ164" s="521" t="s">
        <v>182</v>
      </c>
      <c r="HR164" s="435">
        <f>IF(AND(GZ164=0,HA164=0),0,IF(AND(GZ164=0,HA164&lt;&gt;0),COUNTIF(INDEX($I$3:$GR$79,$GY164,GZ164+1):INDEX($I$3:$GR$79,$GY164,HA164),"STK")+COUNTIF(INDEX($I$3:$GR$79,$GY164,GZ164+1):INDEX($I$3:$GR$79,$GY164,HA164),"SB"),IF(AND(GZ164&lt;&gt;0,HA164=0),COUNTIF(INDEX($I$3:$GR$79,$GY164,GZ164):INDEX($I$3:$GR$79,$GY164,HF164),"STK")+COUNTIF(INDEX($I$3:$GR$79,$GY164,GZ164):INDEX($I$3:$GR$79,$GY164,HF164),"SB"),COUNTIF(INDEX($I$3:$GR$79,$GY164,GZ164):INDEX($I$3:$GR$79,$GY164,HA164),"STK")+COUNTIF(INDEX($I$3:$GR$79,$GY164,GZ164):INDEX($I$3:$GR$79,$GY164,HA164),"SB"))))</f>
        <v>0</v>
      </c>
      <c r="HS164" s="405">
        <f>IF(AND(HA164=0,HB164=0),0,IF(AND(HA164=0,HB164&lt;&gt;0),COUNTIF(INDEX($I$3:$GR$79,$GY164,HA164+1):INDEX($I$3:$GR$79,$GY164,HB164),"STK")+COUNTIF(INDEX($I$3:$GR$79,$GY164,HA164+1):INDEX($I$3:$GR$79,$GY164,HB164),"SB"),IF(AND(HA164&lt;&gt;0,HB164=0),COUNTIF(INDEX($I$3:$GR$79,$GY164,HA164):INDEX($I$3:$GR$79,$GY164,HF164),"STK")+COUNTIF(INDEX($I$3:$GR$79,$GY164,HA164):INDEX($I$3:$GR$79,$GY164,HF164),"SB"),COUNTIF(INDEX($I$3:$GR$79,$GY164,HA164):INDEX($I$3:$GR$79,$GY164,HB164),"STK")+COUNTIF(INDEX($I$3:$GR$79,$GY164,HA164):INDEX($I$3:$GR$79,$GY164,HB164),"SB"))))</f>
        <v>0</v>
      </c>
      <c r="HT164" s="406">
        <f>IF(AND(HB164=0,HC164=0),0,IF(AND(HB164=0,HC164&lt;&gt;0),COUNTIF(INDEX($I$3:$GR$79,$GY164,HB164+1):INDEX($I$3:$GR$79,$GY164,HC164),"STK")+COUNTIF(INDEX($I$3:$GR$79,$GY164,HB164+1):INDEX($I$3:$GR$79,$GY164,HC164),"SB"),IF(AND(HB164&lt;&gt;0,HC164=0),COUNTIF(INDEX($I$3:$GR$79,$GY164,HB164):INDEX($I$3:$GR$79,$GY164,HF164),"STK")+COUNTIF(INDEX($I$3:$GR$79,$GY164,HB164):INDEX($I$3:$GR$79,$GY164,HF164),"SB"),COUNTIF(INDEX($I$3:$GR$79,$GY164,HB164):INDEX($I$3:$GR$79,$GY164,HC164),"STK")+COUNTIF(INDEX($I$3:$GR$79,$GY164,HB164):INDEX($I$3:$GR$79,$GY164,HC164),"SB"))))</f>
        <v>12</v>
      </c>
      <c r="HU164" s="405">
        <f>IF(AND(HC164=0,HD164=0),0,IF(AND(HC164=0,HD164&lt;&gt;0),COUNTIF(INDEX($I$3:$GR$79,$GY164,HC164+1):INDEX($I$3:$GR$79,$GY164,HD164),"STK")+COUNTIF(INDEX($I$3:$GR$79,$GY164,HC164+1):INDEX($I$3:$GR$79,$GY164,HD164),"SB"),IF(AND(HC164&lt;&gt;0,HD164=0),COUNTIF(INDEX($I$3:$GR$79,$GY164,HC164):INDEX($I$3:$GR$79,$GY164,HF164),"STK")+COUNTIF(INDEX($I$3:$GR$79,$GY164,HC164):INDEX($I$3:$GR$79,$GY164,HF164),"SB"),COUNTIF(INDEX($I$3:$GR$79,$GY164,HC164):INDEX($I$3:$GR$79,$GY164,HD164),"STK")+COUNTIF(INDEX($I$3:$GR$79,$GY164,HC164):INDEX($I$3:$GR$79,$GY164,HD164),"SB"))))</f>
        <v>0</v>
      </c>
      <c r="HV164" s="701">
        <f>IF(AND(HD164=0,HE164=0),0,IF(AND(HD164=0,HE164&lt;&gt;0),COUNTIF(INDEX($I$3:$GR$79,$GY164,HD164+1):INDEX($I$3:$GR$79,$GY164,HE164),"STK")+COUNTIF(INDEX($I$3:$GR$79,$GY164,HD164+1):INDEX($I$3:$GR$79,$GY164,HE164),"SB"),IF(AND(HD164&lt;&gt;0,HE164=0),COUNTIF(INDEX($I$3:$GR$79,$GY164,HD164):INDEX($I$3:$GR$79,$GY164,HF164),"STK")+COUNTIF(INDEX($I$3:$GR$79,$GY164,HD164):INDEX($I$3:$GR$79,$GY164,HF164),"SB"),COUNTIF(INDEX($I$3:$GR$79,$GY164,HD164):INDEX($I$3:$GR$79,$GY164,HE164),"STK")+COUNTIF(INDEX($I$3:$GR$79,$GY164,HD164):INDEX($I$3:$GR$79,$GY164,HE164),"SB"))))</f>
        <v>0</v>
      </c>
      <c r="HW164" s="405">
        <f>IF(AND(HE164=0,GZ164=0),0,IF(AND(HE164=0,GZ164&lt;&gt;0),COUNTIF(INDEX($I$3:$GR$79,$GY164,HE164+1):INDEX($I$3:$GR$79,$GY164,GZ164),"STK")+COUNTIF(INDEX($I$3:$GR$79,$GY164,HE164+1):INDEX($I$3:$GR$79,$GY164,GZ164),"SB"),IF(AND(HE164&lt;&gt;0,GZ164=0),COUNTIF(INDEX($I$3:$GR$79,$GY164,HE164):INDEX($I$3:$GR$79,$GY164,HF164),"STK")+COUNTIF(INDEX($I$3:$GR$79,$GY164,HE164):INDEX($I$3:$GR$79,$GY164,HF164),"SB"),COUNTIF(INDEX($I$3:$GR$79,$GY164,HE164):INDEX($I$3:$GR$79,$GY164,GZ164),"STK")+COUNTIF(INDEX($I$3:$GR$79,$GY164,HE164):INDEX($I$3:$GR$79,$GY164,GZ164),"SB"))))</f>
        <v>0</v>
      </c>
      <c r="HX164" s="382">
        <f t="shared" si="307"/>
        <v>12</v>
      </c>
      <c r="HY164" s="186" t="s">
        <v>182</v>
      </c>
      <c r="HZ164" s="481">
        <f t="shared" si="321"/>
        <v>0</v>
      </c>
      <c r="IA164" s="481">
        <f t="shared" si="310"/>
        <v>0</v>
      </c>
      <c r="IB164" s="481">
        <f t="shared" si="311"/>
        <v>47</v>
      </c>
      <c r="IC164" s="481">
        <f t="shared" si="312"/>
        <v>43</v>
      </c>
      <c r="ID164" s="481">
        <f t="shared" si="313"/>
        <v>37</v>
      </c>
      <c r="IE164" s="481">
        <f t="shared" si="314"/>
        <v>0</v>
      </c>
    </row>
    <row r="165" spans="5:239" x14ac:dyDescent="0.2">
      <c r="E165" s="58"/>
      <c r="F165" s="480"/>
      <c r="G165" s="1040"/>
      <c r="H165" s="210" t="s">
        <v>169</v>
      </c>
      <c r="I165" s="229"/>
      <c r="J165" s="230"/>
      <c r="K165" s="231"/>
      <c r="N165" s="180">
        <v>0</v>
      </c>
      <c r="O165" s="140"/>
      <c r="P165" s="123"/>
      <c r="Q165" s="12"/>
      <c r="R165" s="129">
        <f t="shared" si="284"/>
        <v>0</v>
      </c>
      <c r="S165" s="470" t="s">
        <v>420</v>
      </c>
      <c r="T165" s="417">
        <f t="shared" si="251"/>
        <v>0</v>
      </c>
      <c r="U165" s="418">
        <v>0</v>
      </c>
      <c r="V165" s="77" t="s">
        <v>31</v>
      </c>
      <c r="W165" s="77" t="str">
        <f t="shared" ref="W165" si="324">IF(LEFT(W63,1)="V",$S$101,IF(ISNUMBER(W63),V165-W63,V165))</f>
        <v>x</v>
      </c>
      <c r="X165" s="77" t="str">
        <f t="shared" si="74"/>
        <v>x</v>
      </c>
      <c r="Y165" s="77" t="str">
        <f t="shared" si="75"/>
        <v>x</v>
      </c>
      <c r="Z165" s="77" t="str">
        <f t="shared" si="76"/>
        <v>x</v>
      </c>
      <c r="AA165" s="77" t="str">
        <f t="shared" si="77"/>
        <v>x</v>
      </c>
      <c r="AB165" s="77" t="str">
        <f t="shared" si="78"/>
        <v>x</v>
      </c>
      <c r="AC165" s="77" t="str">
        <f t="shared" si="79"/>
        <v>x</v>
      </c>
      <c r="AD165" s="77" t="str">
        <f t="shared" si="80"/>
        <v>x</v>
      </c>
      <c r="AE165" s="77" t="str">
        <f t="shared" si="81"/>
        <v>x</v>
      </c>
      <c r="AF165" s="77" t="str">
        <f t="shared" si="82"/>
        <v>x</v>
      </c>
      <c r="AG165" s="77" t="str">
        <f t="shared" si="83"/>
        <v>x</v>
      </c>
      <c r="AH165" s="77" t="str">
        <f t="shared" si="84"/>
        <v>x</v>
      </c>
      <c r="AI165" s="77" t="str">
        <f t="shared" si="85"/>
        <v>x</v>
      </c>
      <c r="AJ165" s="77" t="str">
        <f t="shared" si="86"/>
        <v>x</v>
      </c>
      <c r="AK165" s="77" t="str">
        <f t="shared" si="87"/>
        <v>x</v>
      </c>
      <c r="AL165" s="77" t="str">
        <f t="shared" si="88"/>
        <v>x</v>
      </c>
      <c r="AM165" s="77" t="str">
        <f t="shared" si="89"/>
        <v>x</v>
      </c>
      <c r="AN165" s="77" t="str">
        <f t="shared" si="90"/>
        <v>x</v>
      </c>
      <c r="AO165" s="77" t="str">
        <f t="shared" si="91"/>
        <v>x</v>
      </c>
      <c r="AP165" s="77" t="str">
        <f t="shared" si="92"/>
        <v>x</v>
      </c>
      <c r="AQ165" s="77" t="str">
        <f t="shared" si="93"/>
        <v>x</v>
      </c>
      <c r="AR165" s="77" t="str">
        <f t="shared" si="94"/>
        <v>x</v>
      </c>
      <c r="AS165" s="77" t="str">
        <f t="shared" si="95"/>
        <v>x</v>
      </c>
      <c r="AT165" s="77" t="str">
        <f t="shared" si="96"/>
        <v>x</v>
      </c>
      <c r="AU165" s="77" t="str">
        <f t="shared" si="97"/>
        <v>x</v>
      </c>
      <c r="AV165" s="77" t="str">
        <f t="shared" si="98"/>
        <v>x</v>
      </c>
      <c r="AW165" s="77" t="str">
        <f t="shared" si="99"/>
        <v>x</v>
      </c>
      <c r="AX165" s="77" t="str">
        <f t="shared" si="100"/>
        <v>x</v>
      </c>
      <c r="AY165" s="77" t="str">
        <f t="shared" si="101"/>
        <v>x</v>
      </c>
      <c r="AZ165" s="77" t="str">
        <f t="shared" si="102"/>
        <v>x</v>
      </c>
      <c r="BA165" s="77" t="str">
        <f t="shared" si="103"/>
        <v>x</v>
      </c>
      <c r="BB165" s="77" t="str">
        <f t="shared" si="104"/>
        <v>x</v>
      </c>
      <c r="BC165" s="77" t="str">
        <f t="shared" si="105"/>
        <v>x</v>
      </c>
      <c r="BD165" s="77" t="str">
        <f t="shared" si="106"/>
        <v>x</v>
      </c>
      <c r="BE165" s="77" t="str">
        <f t="shared" si="107"/>
        <v>x</v>
      </c>
      <c r="BF165" s="77" t="str">
        <f t="shared" si="108"/>
        <v>x</v>
      </c>
      <c r="BG165" s="77" t="str">
        <f t="shared" si="109"/>
        <v>x</v>
      </c>
      <c r="BH165" s="77" t="str">
        <f t="shared" si="110"/>
        <v>x</v>
      </c>
      <c r="BI165" s="77" t="str">
        <f t="shared" si="111"/>
        <v>x</v>
      </c>
      <c r="BJ165" s="77" t="str">
        <f t="shared" si="112"/>
        <v>x</v>
      </c>
      <c r="BK165" s="77" t="str">
        <f t="shared" si="113"/>
        <v>x</v>
      </c>
      <c r="BL165" s="77" t="str">
        <f t="shared" si="114"/>
        <v>x</v>
      </c>
      <c r="BM165" s="77" t="str">
        <f t="shared" si="115"/>
        <v>x</v>
      </c>
      <c r="BN165" s="77" t="str">
        <f t="shared" si="116"/>
        <v>x</v>
      </c>
      <c r="BO165" s="77" t="str">
        <f t="shared" si="117"/>
        <v>x</v>
      </c>
      <c r="BP165" s="77" t="str">
        <f t="shared" si="118"/>
        <v>x</v>
      </c>
      <c r="BQ165" s="77" t="str">
        <f t="shared" si="119"/>
        <v>x</v>
      </c>
      <c r="BR165" s="77" t="str">
        <f t="shared" si="120"/>
        <v>x</v>
      </c>
      <c r="BS165" s="77" t="str">
        <f t="shared" si="121"/>
        <v>x</v>
      </c>
      <c r="BT165" s="77" t="str">
        <f t="shared" si="122"/>
        <v>x</v>
      </c>
      <c r="BU165" s="77" t="str">
        <f t="shared" si="123"/>
        <v>x</v>
      </c>
      <c r="BV165" s="77" t="str">
        <f t="shared" si="124"/>
        <v>x</v>
      </c>
      <c r="BW165" s="77" t="str">
        <f t="shared" si="125"/>
        <v>x</v>
      </c>
      <c r="BX165" s="77" t="str">
        <f t="shared" si="126"/>
        <v>x</v>
      </c>
      <c r="BY165" s="77" t="str">
        <f t="shared" si="127"/>
        <v>x</v>
      </c>
      <c r="BZ165" s="77" t="str">
        <f t="shared" si="128"/>
        <v>x</v>
      </c>
      <c r="CA165" s="77" t="str">
        <f t="shared" si="129"/>
        <v>x</v>
      </c>
      <c r="CB165" s="77" t="str">
        <f t="shared" si="130"/>
        <v>x</v>
      </c>
      <c r="CC165" s="77" t="str">
        <f t="shared" si="131"/>
        <v>x</v>
      </c>
      <c r="CD165" s="77" t="str">
        <f t="shared" si="132"/>
        <v>x</v>
      </c>
      <c r="CE165" s="77" t="str">
        <f t="shared" si="133"/>
        <v>x</v>
      </c>
      <c r="CF165" s="77" t="str">
        <f t="shared" si="134"/>
        <v>x</v>
      </c>
      <c r="CG165" s="77" t="str">
        <f t="shared" si="135"/>
        <v>x</v>
      </c>
      <c r="CH165" s="77" t="str">
        <f t="shared" si="136"/>
        <v>x</v>
      </c>
      <c r="CI165" s="77" t="str">
        <f t="shared" si="137"/>
        <v>x</v>
      </c>
      <c r="CJ165" s="77" t="str">
        <f t="shared" si="138"/>
        <v>x</v>
      </c>
      <c r="CK165" s="77" t="str">
        <f t="shared" si="139"/>
        <v>x</v>
      </c>
      <c r="CL165" s="77" t="str">
        <f t="shared" si="140"/>
        <v>x</v>
      </c>
      <c r="CM165" s="77" t="str">
        <f t="shared" si="141"/>
        <v>x</v>
      </c>
      <c r="CN165" s="77" t="str">
        <f t="shared" si="142"/>
        <v>x</v>
      </c>
      <c r="CO165" s="77" t="str">
        <f t="shared" si="143"/>
        <v>x</v>
      </c>
      <c r="CP165" s="77" t="str">
        <f t="shared" si="144"/>
        <v>x</v>
      </c>
      <c r="CQ165" s="77" t="str">
        <f t="shared" si="145"/>
        <v>x</v>
      </c>
      <c r="CR165" s="77" t="str">
        <f t="shared" si="146"/>
        <v>x</v>
      </c>
      <c r="CS165" s="77" t="str">
        <f t="shared" si="147"/>
        <v>x</v>
      </c>
      <c r="CT165" s="77" t="str">
        <f t="shared" si="148"/>
        <v>x</v>
      </c>
      <c r="CU165" s="77" t="str">
        <f t="shared" si="149"/>
        <v>x</v>
      </c>
      <c r="CV165" s="77" t="str">
        <f t="shared" si="150"/>
        <v>x</v>
      </c>
      <c r="CW165" s="77" t="str">
        <f t="shared" si="151"/>
        <v>x</v>
      </c>
      <c r="CX165" s="77" t="str">
        <f t="shared" si="152"/>
        <v>x</v>
      </c>
      <c r="CY165" s="77" t="str">
        <f t="shared" si="153"/>
        <v>x</v>
      </c>
      <c r="CZ165" s="77" t="str">
        <f t="shared" si="154"/>
        <v>x</v>
      </c>
      <c r="DA165" s="77" t="str">
        <f t="shared" si="155"/>
        <v>x</v>
      </c>
      <c r="DB165" s="77" t="str">
        <f t="shared" si="156"/>
        <v>x</v>
      </c>
      <c r="DC165" s="77" t="str">
        <f t="shared" si="157"/>
        <v>x</v>
      </c>
      <c r="DD165" s="77" t="str">
        <f t="shared" si="158"/>
        <v>x</v>
      </c>
      <c r="DE165" s="77" t="str">
        <f t="shared" si="159"/>
        <v>x</v>
      </c>
      <c r="DF165" s="77" t="str">
        <f t="shared" si="160"/>
        <v>x</v>
      </c>
      <c r="DG165" s="77" t="str">
        <f t="shared" si="161"/>
        <v>x</v>
      </c>
      <c r="DH165" s="77" t="str">
        <f t="shared" si="162"/>
        <v>x</v>
      </c>
      <c r="DI165" s="77" t="str">
        <f t="shared" si="163"/>
        <v>x</v>
      </c>
      <c r="DJ165" s="77" t="str">
        <f t="shared" si="164"/>
        <v>x</v>
      </c>
      <c r="DK165" s="77" t="str">
        <f t="shared" si="165"/>
        <v>x</v>
      </c>
      <c r="DL165" s="77" t="str">
        <f t="shared" si="166"/>
        <v>x</v>
      </c>
      <c r="DM165" s="77" t="str">
        <f t="shared" si="167"/>
        <v>x</v>
      </c>
      <c r="DN165" s="77" t="str">
        <f t="shared" si="168"/>
        <v>x</v>
      </c>
      <c r="DO165" s="77" t="str">
        <f t="shared" si="169"/>
        <v>x</v>
      </c>
      <c r="DP165" s="77" t="str">
        <f t="shared" si="170"/>
        <v>x</v>
      </c>
      <c r="DQ165" s="77" t="str">
        <f t="shared" si="171"/>
        <v>x</v>
      </c>
      <c r="DR165" s="77" t="str">
        <f t="shared" si="172"/>
        <v>x</v>
      </c>
      <c r="DS165" s="77" t="str">
        <f t="shared" si="173"/>
        <v>x</v>
      </c>
      <c r="DT165" s="77" t="str">
        <f t="shared" si="174"/>
        <v>x</v>
      </c>
      <c r="DU165" s="77" t="str">
        <f t="shared" si="175"/>
        <v>x</v>
      </c>
      <c r="DV165" s="77" t="str">
        <f t="shared" si="176"/>
        <v>x</v>
      </c>
      <c r="DW165" s="77" t="str">
        <f t="shared" si="177"/>
        <v>x</v>
      </c>
      <c r="DX165" s="77" t="str">
        <f t="shared" si="178"/>
        <v>x</v>
      </c>
      <c r="DY165" s="77" t="str">
        <f t="shared" si="179"/>
        <v>x</v>
      </c>
      <c r="DZ165" s="77" t="str">
        <f t="shared" si="180"/>
        <v>x</v>
      </c>
      <c r="EA165" s="77" t="str">
        <f t="shared" si="181"/>
        <v>x</v>
      </c>
      <c r="EB165" s="77" t="str">
        <f t="shared" si="182"/>
        <v>x</v>
      </c>
      <c r="EC165" s="77" t="str">
        <f t="shared" si="183"/>
        <v>x</v>
      </c>
      <c r="ED165" s="77" t="str">
        <f t="shared" si="184"/>
        <v>x</v>
      </c>
      <c r="EE165" s="77" t="str">
        <f t="shared" si="185"/>
        <v>x</v>
      </c>
      <c r="EF165" s="77" t="str">
        <f t="shared" si="186"/>
        <v>x</v>
      </c>
      <c r="EG165" s="77" t="str">
        <f t="shared" si="187"/>
        <v>x</v>
      </c>
      <c r="EH165" s="77" t="str">
        <f t="shared" si="188"/>
        <v>x</v>
      </c>
      <c r="EI165" s="77" t="str">
        <f t="shared" si="189"/>
        <v>x</v>
      </c>
      <c r="EJ165" s="77" t="str">
        <f t="shared" si="190"/>
        <v>x</v>
      </c>
      <c r="EK165" s="77" t="str">
        <f t="shared" si="191"/>
        <v>x</v>
      </c>
      <c r="EL165" s="77" t="str">
        <f t="shared" si="192"/>
        <v>x</v>
      </c>
      <c r="EM165" s="77" t="str">
        <f t="shared" si="193"/>
        <v>x</v>
      </c>
      <c r="EN165" s="77" t="str">
        <f t="shared" si="194"/>
        <v>x</v>
      </c>
      <c r="EO165" s="77" t="str">
        <f t="shared" si="195"/>
        <v>x</v>
      </c>
      <c r="EP165" s="77" t="str">
        <f t="shared" si="196"/>
        <v>x</v>
      </c>
      <c r="EQ165" s="77" t="str">
        <f t="shared" si="197"/>
        <v>x</v>
      </c>
      <c r="ER165" s="77" t="str">
        <f t="shared" si="198"/>
        <v>x</v>
      </c>
      <c r="ES165" s="77" t="str">
        <f t="shared" si="199"/>
        <v>x</v>
      </c>
      <c r="ET165" s="77" t="str">
        <f t="shared" si="200"/>
        <v>x</v>
      </c>
      <c r="EU165" s="77" t="str">
        <f t="shared" si="201"/>
        <v>x</v>
      </c>
      <c r="EV165" s="77" t="str">
        <f t="shared" si="202"/>
        <v>x</v>
      </c>
      <c r="EW165" s="77" t="str">
        <f t="shared" si="203"/>
        <v>x</v>
      </c>
      <c r="EX165" s="77" t="str">
        <f t="shared" si="204"/>
        <v>x</v>
      </c>
      <c r="EY165" s="77" t="str">
        <f t="shared" si="205"/>
        <v>x</v>
      </c>
      <c r="EZ165" s="77" t="str">
        <f t="shared" si="206"/>
        <v>x</v>
      </c>
      <c r="FA165" s="77" t="str">
        <f t="shared" si="207"/>
        <v>x</v>
      </c>
      <c r="FB165" s="77" t="str">
        <f t="shared" si="208"/>
        <v>x</v>
      </c>
      <c r="FC165" s="77" t="str">
        <f t="shared" si="209"/>
        <v>x</v>
      </c>
      <c r="FD165" s="77" t="str">
        <f t="shared" si="210"/>
        <v>x</v>
      </c>
      <c r="FE165" s="77" t="str">
        <f t="shared" si="211"/>
        <v>x</v>
      </c>
      <c r="FF165" s="77" t="str">
        <f t="shared" si="212"/>
        <v>x</v>
      </c>
      <c r="FG165" s="77" t="str">
        <f t="shared" si="213"/>
        <v>x</v>
      </c>
      <c r="FH165" s="77" t="str">
        <f t="shared" si="214"/>
        <v>x</v>
      </c>
      <c r="FI165" s="77" t="str">
        <f t="shared" si="215"/>
        <v>x</v>
      </c>
      <c r="FJ165" s="77" t="str">
        <f t="shared" si="216"/>
        <v>x</v>
      </c>
      <c r="FK165" s="77" t="str">
        <f t="shared" si="217"/>
        <v>x</v>
      </c>
      <c r="FL165" s="77" t="str">
        <f t="shared" si="218"/>
        <v>x</v>
      </c>
      <c r="FM165" s="77" t="str">
        <f t="shared" si="219"/>
        <v>x</v>
      </c>
      <c r="FN165" s="77" t="str">
        <f t="shared" si="220"/>
        <v>x</v>
      </c>
      <c r="FO165" s="77" t="str">
        <f t="shared" si="221"/>
        <v>x</v>
      </c>
      <c r="FP165" s="77" t="str">
        <f t="shared" si="222"/>
        <v>x</v>
      </c>
      <c r="FQ165" s="77" t="str">
        <f t="shared" si="223"/>
        <v>x</v>
      </c>
      <c r="FR165" s="77" t="str">
        <f t="shared" si="224"/>
        <v>x</v>
      </c>
      <c r="FS165" s="77" t="str">
        <f t="shared" si="225"/>
        <v>x</v>
      </c>
      <c r="FT165" s="77" t="str">
        <f t="shared" si="226"/>
        <v>x</v>
      </c>
      <c r="FU165" s="77" t="str">
        <f t="shared" si="227"/>
        <v>x</v>
      </c>
      <c r="FV165" s="77" t="str">
        <f t="shared" si="228"/>
        <v>x</v>
      </c>
      <c r="FW165" s="77" t="str">
        <f t="shared" si="229"/>
        <v>x</v>
      </c>
      <c r="FX165" s="77" t="str">
        <f t="shared" si="230"/>
        <v>x</v>
      </c>
      <c r="FY165" s="77" t="str">
        <f t="shared" si="231"/>
        <v>x</v>
      </c>
      <c r="FZ165" s="77" t="str">
        <f t="shared" si="232"/>
        <v>x</v>
      </c>
      <c r="GA165" s="77" t="str">
        <f t="shared" si="233"/>
        <v>x</v>
      </c>
      <c r="GB165" s="77" t="str">
        <f t="shared" si="234"/>
        <v>x</v>
      </c>
      <c r="GC165" s="77" t="str">
        <f t="shared" si="235"/>
        <v>x</v>
      </c>
      <c r="GD165" s="77" t="str">
        <f t="shared" si="236"/>
        <v>x</v>
      </c>
      <c r="GE165" s="77" t="str">
        <f t="shared" si="237"/>
        <v>x</v>
      </c>
      <c r="GF165" s="77" t="str">
        <f t="shared" si="238"/>
        <v>x</v>
      </c>
      <c r="GG165" s="77" t="str">
        <f t="shared" si="239"/>
        <v>x</v>
      </c>
      <c r="GH165" s="77" t="str">
        <f t="shared" si="240"/>
        <v>x</v>
      </c>
      <c r="GI165" s="77" t="str">
        <f t="shared" si="241"/>
        <v>x</v>
      </c>
      <c r="GJ165" s="77" t="str">
        <f t="shared" si="242"/>
        <v>x</v>
      </c>
      <c r="GK165" s="77" t="str">
        <f t="shared" si="243"/>
        <v>x</v>
      </c>
      <c r="GL165" s="77" t="str">
        <f t="shared" si="244"/>
        <v>x</v>
      </c>
      <c r="GM165" s="77" t="str">
        <f t="shared" si="245"/>
        <v>x</v>
      </c>
      <c r="GN165" s="77" t="str">
        <f t="shared" si="246"/>
        <v>x</v>
      </c>
      <c r="GO165" s="77" t="str">
        <f t="shared" si="247"/>
        <v>x</v>
      </c>
      <c r="GP165" s="77" t="str">
        <f t="shared" si="248"/>
        <v>x</v>
      </c>
      <c r="GQ165" s="77" t="str">
        <f t="shared" si="249"/>
        <v>x</v>
      </c>
      <c r="GR165" s="77" t="str">
        <f t="shared" si="288"/>
        <v>x</v>
      </c>
      <c r="GS165" s="202"/>
      <c r="GY165" s="186">
        <v>75</v>
      </c>
      <c r="GZ165" s="481">
        <f>IF(COUNTIF($I77:$GR77,GZ$12)=0,0,HLOOKUP(GZ$12,$I77:$GR$87,$HO164,FALSE))</f>
        <v>0</v>
      </c>
      <c r="HA165" s="481">
        <f>IF(COUNTIF($I77:$GR77,HA$12)=0,0,HLOOKUP(HA$12,$I77:$GR$87,$HO164,FALSE))</f>
        <v>0</v>
      </c>
      <c r="HB165" s="481">
        <f>IF(COUNTIF($I77:$GR77,HB$12)=0,0,HLOOKUP(HB$12,$I77:$GR$87,$HO164,FALSE))</f>
        <v>22</v>
      </c>
      <c r="HC165" s="481">
        <f>IF(COUNTIF($I77:$GR77,HC$12)=0,0,HLOOKUP(HC$12,$I77:$GR$87,$HO164,FALSE))</f>
        <v>79</v>
      </c>
      <c r="HD165" s="481">
        <f>IF(COUNTIF($I77:$GR77,HD$12)=0,0,HLOOKUP(HD$12,$I77:$GR$87,$HO164,FALSE))</f>
        <v>134</v>
      </c>
      <c r="HE165" s="481">
        <f>IF(COUNTIF($I77:$GR77,HE$12)=0,0,HLOOKUP(HE$12,$I77:$GR$87,$HO164,FALSE))</f>
        <v>0</v>
      </c>
      <c r="HF165" s="481">
        <f>IF(COUNTIF($I77:$GR77,"X")=0,0,HLOOKUP("X",$I77:$GR$87,$HO164,FALSE))</f>
        <v>189</v>
      </c>
      <c r="HG165" s="381"/>
      <c r="HH165" s="186" t="s">
        <v>183</v>
      </c>
      <c r="HI165" s="481">
        <f>IF(GZ165=0,0,IF(AND(GZ165&lt;&gt;0,HA165=0),SUM(INDEX($I77:$GR77,1,GZ165):INDEX($I77:$GR77,1,$HF165)),SUM(INDEX($I77:$GR77,1,GZ165):INDEX($I77:$GR77,1,HA165))))</f>
        <v>0</v>
      </c>
      <c r="HJ165" s="481">
        <f>IF(HA165=0,0,IF(AND(HA165&lt;&gt;0,HB165=0),SUM(INDEX($I77:$GR77,1,HA165):INDEX($I77:$GR77,1,$HF165)),SUM(INDEX($I77:$GR77,1,HA165):INDEX($I77:$GR77,1,HB165))))</f>
        <v>0</v>
      </c>
      <c r="HK165" s="481">
        <f>IF(HB165=0,0,IF(AND(HB165&lt;&gt;0,HC165=0),SUM(INDEX($I77:$GR77,1,HB165):INDEX($I77:$GR77,1,$HF165)),SUM(INDEX($I77:$GR77,1,HB165):INDEX($I77:$GR77,1,HC165))))</f>
        <v>1196</v>
      </c>
      <c r="HL165" s="481">
        <f>IF(HC165=0,0,IF(AND(HC165&lt;&gt;0,HD165=0),SUM(INDEX($I77:$GR77,1,HC165):INDEX($I77:$GR77,1,$HF165)),SUM(INDEX($I77:$GR77,1,HC165):INDEX($I77:$GR77,1,HD165))))</f>
        <v>1093</v>
      </c>
      <c r="HM165" s="481">
        <f>IF(HD165=0,0,IF(AND(HD165&lt;&gt;0,HE165=0),SUM(INDEX($I77:$GR77,1,HD165):INDEX($I77:$GR77,1,$HF165)),SUM(INDEX($I77:$GR77,1,HD165):INDEX($I77:$GR77,1,HE165))))</f>
        <v>1150</v>
      </c>
      <c r="HN165" s="481">
        <f>IF(HE165=0,0,IF(AND(HE165&lt;&gt;0,GZ165=0),SUM(INDEX($I77:$GR77,1,HE165):INDEX($I77:$GR77,1,$HF165)),SUM(INDEX($I77:$GR77,1,HE165):INDEX($I77:$GR77,1,GZ165))))</f>
        <v>0</v>
      </c>
      <c r="HO165" s="186">
        <v>10</v>
      </c>
      <c r="HP165" s="381"/>
      <c r="HQ165" s="521" t="s">
        <v>183</v>
      </c>
      <c r="HR165" s="435">
        <f>IF(AND(GZ165=0,HA165=0),0,IF(AND(GZ165=0,HA165&lt;&gt;0),COUNTIF(INDEX($I$3:$GR$79,$GY165,GZ165+1):INDEX($I$3:$GR$79,$GY165,HA165),"STK")+COUNTIF(INDEX($I$3:$GR$79,$GY165,GZ165+1):INDEX($I$3:$GR$79,$GY165,HA165),"SB"),IF(AND(GZ165&lt;&gt;0,HA165=0),COUNTIF(INDEX($I$3:$GR$79,$GY165,GZ165):INDEX($I$3:$GR$79,$GY165,HF165),"STK")+COUNTIF(INDEX($I$3:$GR$79,$GY165,GZ165):INDEX($I$3:$GR$79,$GY165,HF165),"SB"),COUNTIF(INDEX($I$3:$GR$79,$GY165,GZ165):INDEX($I$3:$GR$79,$GY165,HA165),"STK")+COUNTIF(INDEX($I$3:$GR$79,$GY165,GZ165):INDEX($I$3:$GR$79,$GY165,HA165),"SB"))))</f>
        <v>0</v>
      </c>
      <c r="HS165" s="405">
        <f>IF(AND(HA165=0,HB165=0),0,IF(AND(HA165=0,HB165&lt;&gt;0),COUNTIF(INDEX($I$3:$GR$79,$GY165,HA165+1):INDEX($I$3:$GR$79,$GY165,HB165),"STK")+COUNTIF(INDEX($I$3:$GR$79,$GY165,HA165+1):INDEX($I$3:$GR$79,$GY165,HB165),"SB"),IF(AND(HA165&lt;&gt;0,HB165=0),COUNTIF(INDEX($I$3:$GR$79,$GY165,HA165):INDEX($I$3:$GR$79,$GY165,HF165),"STK")+COUNTIF(INDEX($I$3:$GR$79,$GY165,HA165):INDEX($I$3:$GR$79,$GY165,HF165),"SB"),COUNTIF(INDEX($I$3:$GR$79,$GY165,HA165):INDEX($I$3:$GR$79,$GY165,HB165),"STK")+COUNTIF(INDEX($I$3:$GR$79,$GY165,HA165):INDEX($I$3:$GR$79,$GY165,HB165),"SB"))))</f>
        <v>0</v>
      </c>
      <c r="HT165" s="406">
        <f>IF(AND(HB165=0,HC165=0),0,IF(AND(HB165=0,HC165&lt;&gt;0),COUNTIF(INDEX($I$3:$GR$79,$GY165,HB165+1):INDEX($I$3:$GR$79,$GY165,HC165),"STK")+COUNTIF(INDEX($I$3:$GR$79,$GY165,HB165+1):INDEX($I$3:$GR$79,$GY165,HC165),"SB"),IF(AND(HB165&lt;&gt;0,HC165=0),COUNTIF(INDEX($I$3:$GR$79,$GY165,HB165):INDEX($I$3:$GR$79,$GY165,HF165),"STK")+COUNTIF(INDEX($I$3:$GR$79,$GY165,HB165):INDEX($I$3:$GR$79,$GY165,HF165),"SB"),COUNTIF(INDEX($I$3:$GR$79,$GY165,HB165):INDEX($I$3:$GR$79,$GY165,HC165),"STK")+COUNTIF(INDEX($I$3:$GR$79,$GY165,HB165):INDEX($I$3:$GR$79,$GY165,HC165),"SB"))))</f>
        <v>6</v>
      </c>
      <c r="HU165" s="405">
        <f>IF(AND(HC165=0,HD165=0),0,IF(AND(HC165=0,HD165&lt;&gt;0),COUNTIF(INDEX($I$3:$GR$79,$GY165,HC165+1):INDEX($I$3:$GR$79,$GY165,HD165),"STK")+COUNTIF(INDEX($I$3:$GR$79,$GY165,HC165+1):INDEX($I$3:$GR$79,$GY165,HD165),"SB"),IF(AND(HC165&lt;&gt;0,HD165=0),COUNTIF(INDEX($I$3:$GR$79,$GY165,HC165):INDEX($I$3:$GR$79,$GY165,HF165),"STK")+COUNTIF(INDEX($I$3:$GR$79,$GY165,HC165):INDEX($I$3:$GR$79,$GY165,HF165),"SB"),COUNTIF(INDEX($I$3:$GR$79,$GY165,HC165):INDEX($I$3:$GR$79,$GY165,HD165),"STK")+COUNTIF(INDEX($I$3:$GR$79,$GY165,HC165):INDEX($I$3:$GR$79,$GY165,HD165),"SB"))))</f>
        <v>0</v>
      </c>
      <c r="HV165" s="701">
        <f>IF(AND(HD165=0,HE165=0),0,IF(AND(HD165=0,HE165&lt;&gt;0),COUNTIF(INDEX($I$3:$GR$79,$GY165,HD165+1):INDEX($I$3:$GR$79,$GY165,HE165),"STK")+COUNTIF(INDEX($I$3:$GR$79,$GY165,HD165+1):INDEX($I$3:$GR$79,$GY165,HE165),"SB"),IF(AND(HD165&lt;&gt;0,HE165=0),COUNTIF(INDEX($I$3:$GR$79,$GY165,HD165):INDEX($I$3:$GR$79,$GY165,HF165),"STK")+COUNTIF(INDEX($I$3:$GR$79,$GY165,HD165):INDEX($I$3:$GR$79,$GY165,HF165),"SB"),COUNTIF(INDEX($I$3:$GR$79,$GY165,HD165):INDEX($I$3:$GR$79,$GY165,HE165),"STK")+COUNTIF(INDEX($I$3:$GR$79,$GY165,HD165):INDEX($I$3:$GR$79,$GY165,HE165),"SB"))))</f>
        <v>0</v>
      </c>
      <c r="HW165" s="405">
        <f>IF(AND(HE165=0,GZ165=0),0,IF(AND(HE165=0,GZ165&lt;&gt;0),COUNTIF(INDEX($I$3:$GR$79,$GY165,HE165+1):INDEX($I$3:$GR$79,$GY165,GZ165),"STK")+COUNTIF(INDEX($I$3:$GR$79,$GY165,HE165+1):INDEX($I$3:$GR$79,$GY165,GZ165),"SB"),IF(AND(HE165&lt;&gt;0,GZ165=0),COUNTIF(INDEX($I$3:$GR$79,$GY165,HE165):INDEX($I$3:$GR$79,$GY165,HF165),"STK")+COUNTIF(INDEX($I$3:$GR$79,$GY165,HE165):INDEX($I$3:$GR$79,$GY165,HF165),"SB"),COUNTIF(INDEX($I$3:$GR$79,$GY165,HE165):INDEX($I$3:$GR$79,$GY165,GZ165),"STK")+COUNTIF(INDEX($I$3:$GR$79,$GY165,HE165):INDEX($I$3:$GR$79,$GY165,GZ165),"SB"))))</f>
        <v>0</v>
      </c>
      <c r="HX165" s="382">
        <f t="shared" si="307"/>
        <v>6</v>
      </c>
      <c r="HY165" s="186" t="s">
        <v>183</v>
      </c>
      <c r="HZ165" s="481">
        <f t="shared" si="321"/>
        <v>0</v>
      </c>
      <c r="IA165" s="481">
        <f t="shared" si="310"/>
        <v>0</v>
      </c>
      <c r="IB165" s="481">
        <f t="shared" si="311"/>
        <v>46</v>
      </c>
      <c r="IC165" s="481">
        <f t="shared" si="312"/>
        <v>50</v>
      </c>
      <c r="ID165" s="481">
        <f t="shared" si="313"/>
        <v>50</v>
      </c>
      <c r="IE165" s="481">
        <f t="shared" si="314"/>
        <v>0</v>
      </c>
    </row>
    <row r="166" spans="5:239" x14ac:dyDescent="0.2">
      <c r="E166" s="58"/>
      <c r="F166" s="480"/>
      <c r="G166" s="1040"/>
      <c r="H166" s="207" t="s">
        <v>170</v>
      </c>
      <c r="I166" s="229"/>
      <c r="J166" s="230"/>
      <c r="K166" s="231"/>
      <c r="N166" s="180">
        <v>410</v>
      </c>
      <c r="O166" s="140"/>
      <c r="P166" s="145">
        <v>200</v>
      </c>
      <c r="Q166" s="12"/>
      <c r="R166" s="141" t="str">
        <f t="shared" si="284"/>
        <v>V15</v>
      </c>
      <c r="S166" s="467" t="s">
        <v>421</v>
      </c>
      <c r="T166" s="417">
        <f t="shared" si="251"/>
        <v>610</v>
      </c>
      <c r="U166" s="418">
        <v>609</v>
      </c>
      <c r="V166" s="77">
        <f t="shared" si="252"/>
        <v>610</v>
      </c>
      <c r="W166" s="77">
        <f t="shared" ref="W166" si="325">IF(LEFT(W64,1)="V",$S$101,IF(ISNUMBER(W64),V166-W64,V166))</f>
        <v>610</v>
      </c>
      <c r="X166" s="77">
        <f t="shared" si="74"/>
        <v>610</v>
      </c>
      <c r="Y166" s="77">
        <f t="shared" si="75"/>
        <v>610</v>
      </c>
      <c r="Z166" s="77">
        <f t="shared" si="76"/>
        <v>610</v>
      </c>
      <c r="AA166" s="77">
        <f t="shared" si="77"/>
        <v>610</v>
      </c>
      <c r="AB166" s="77">
        <f t="shared" si="78"/>
        <v>610</v>
      </c>
      <c r="AC166" s="77">
        <f t="shared" si="79"/>
        <v>610</v>
      </c>
      <c r="AD166" s="77">
        <f t="shared" si="80"/>
        <v>610</v>
      </c>
      <c r="AE166" s="77">
        <f t="shared" si="81"/>
        <v>609</v>
      </c>
      <c r="AF166" s="77">
        <f t="shared" si="82"/>
        <v>559</v>
      </c>
      <c r="AG166" s="77">
        <f t="shared" si="83"/>
        <v>509</v>
      </c>
      <c r="AH166" s="77">
        <f t="shared" si="84"/>
        <v>459</v>
      </c>
      <c r="AI166" s="77">
        <f t="shared" si="85"/>
        <v>409</v>
      </c>
      <c r="AJ166" s="77">
        <f t="shared" si="86"/>
        <v>408</v>
      </c>
      <c r="AK166" s="77">
        <f t="shared" si="87"/>
        <v>408</v>
      </c>
      <c r="AL166" s="77">
        <f t="shared" si="88"/>
        <v>408</v>
      </c>
      <c r="AM166" s="77">
        <f t="shared" si="89"/>
        <v>385</v>
      </c>
      <c r="AN166" s="77">
        <f t="shared" si="90"/>
        <v>362</v>
      </c>
      <c r="AO166" s="77">
        <f t="shared" si="91"/>
        <v>339</v>
      </c>
      <c r="AP166" s="77">
        <f t="shared" si="92"/>
        <v>316</v>
      </c>
      <c r="AQ166" s="77">
        <f t="shared" si="93"/>
        <v>293</v>
      </c>
      <c r="AR166" s="77">
        <f t="shared" si="94"/>
        <v>270</v>
      </c>
      <c r="AS166" s="77">
        <f t="shared" si="95"/>
        <v>247</v>
      </c>
      <c r="AT166" s="77">
        <f t="shared" si="96"/>
        <v>224</v>
      </c>
      <c r="AU166" s="77">
        <f t="shared" si="97"/>
        <v>201</v>
      </c>
      <c r="AV166" s="77">
        <f t="shared" si="98"/>
        <v>178</v>
      </c>
      <c r="AW166" s="77">
        <f t="shared" si="99"/>
        <v>155</v>
      </c>
      <c r="AX166" s="77">
        <f t="shared" si="100"/>
        <v>132</v>
      </c>
      <c r="AY166" s="77">
        <f t="shared" si="101"/>
        <v>109</v>
      </c>
      <c r="AZ166" s="77">
        <f t="shared" si="102"/>
        <v>86</v>
      </c>
      <c r="BA166" s="77">
        <f t="shared" si="103"/>
        <v>63</v>
      </c>
      <c r="BB166" s="77">
        <f t="shared" si="104"/>
        <v>1200</v>
      </c>
      <c r="BC166" s="77">
        <f t="shared" si="105"/>
        <v>1200</v>
      </c>
      <c r="BD166" s="77">
        <f t="shared" si="106"/>
        <v>1200</v>
      </c>
      <c r="BE166" s="77">
        <f t="shared" si="107"/>
        <v>1200</v>
      </c>
      <c r="BF166" s="77">
        <f t="shared" si="108"/>
        <v>1200</v>
      </c>
      <c r="BG166" s="77">
        <f t="shared" si="109"/>
        <v>1200</v>
      </c>
      <c r="BH166" s="77">
        <f t="shared" si="110"/>
        <v>1200</v>
      </c>
      <c r="BI166" s="77">
        <f t="shared" si="111"/>
        <v>1177</v>
      </c>
      <c r="BJ166" s="77">
        <f t="shared" si="112"/>
        <v>1154</v>
      </c>
      <c r="BK166" s="77">
        <f t="shared" si="113"/>
        <v>1131</v>
      </c>
      <c r="BL166" s="77">
        <f t="shared" si="114"/>
        <v>1108</v>
      </c>
      <c r="BM166" s="77">
        <f t="shared" si="115"/>
        <v>1107</v>
      </c>
      <c r="BN166" s="77">
        <f t="shared" si="116"/>
        <v>1027</v>
      </c>
      <c r="BO166" s="77">
        <f t="shared" si="117"/>
        <v>947</v>
      </c>
      <c r="BP166" s="77">
        <f t="shared" si="118"/>
        <v>867</v>
      </c>
      <c r="BQ166" s="77">
        <f t="shared" si="119"/>
        <v>797</v>
      </c>
      <c r="BR166" s="77">
        <f t="shared" si="120"/>
        <v>796</v>
      </c>
      <c r="BS166" s="77">
        <f t="shared" si="121"/>
        <v>773</v>
      </c>
      <c r="BT166" s="77">
        <f t="shared" si="122"/>
        <v>750</v>
      </c>
      <c r="BU166" s="77">
        <f t="shared" si="123"/>
        <v>727</v>
      </c>
      <c r="BV166" s="77">
        <f t="shared" si="124"/>
        <v>704</v>
      </c>
      <c r="BW166" s="77">
        <f t="shared" si="125"/>
        <v>681</v>
      </c>
      <c r="BX166" s="77">
        <f t="shared" si="126"/>
        <v>658</v>
      </c>
      <c r="BY166" s="77">
        <f t="shared" si="127"/>
        <v>657</v>
      </c>
      <c r="BZ166" s="77">
        <f t="shared" si="128"/>
        <v>587</v>
      </c>
      <c r="CA166" s="77">
        <f t="shared" si="129"/>
        <v>517</v>
      </c>
      <c r="CB166" s="77">
        <f t="shared" si="130"/>
        <v>447</v>
      </c>
      <c r="CC166" s="77">
        <f t="shared" si="131"/>
        <v>387</v>
      </c>
      <c r="CD166" s="77">
        <f t="shared" si="132"/>
        <v>386</v>
      </c>
      <c r="CE166" s="77">
        <f t="shared" si="133"/>
        <v>363</v>
      </c>
      <c r="CF166" s="77">
        <f t="shared" si="134"/>
        <v>340</v>
      </c>
      <c r="CG166" s="77">
        <f t="shared" si="135"/>
        <v>317</v>
      </c>
      <c r="CH166" s="77">
        <f t="shared" si="136"/>
        <v>294</v>
      </c>
      <c r="CI166" s="77">
        <f t="shared" si="137"/>
        <v>271</v>
      </c>
      <c r="CJ166" s="77">
        <f t="shared" si="138"/>
        <v>248</v>
      </c>
      <c r="CK166" s="77">
        <f t="shared" si="139"/>
        <v>225</v>
      </c>
      <c r="CL166" s="77">
        <f t="shared" si="140"/>
        <v>202</v>
      </c>
      <c r="CM166" s="77">
        <f t="shared" si="141"/>
        <v>179</v>
      </c>
      <c r="CN166" s="77">
        <f t="shared" si="142"/>
        <v>156</v>
      </c>
      <c r="CO166" s="77">
        <f t="shared" si="143"/>
        <v>133</v>
      </c>
      <c r="CP166" s="77">
        <f t="shared" si="144"/>
        <v>110</v>
      </c>
      <c r="CQ166" s="77">
        <f t="shared" si="145"/>
        <v>87</v>
      </c>
      <c r="CR166" s="77">
        <f t="shared" si="146"/>
        <v>64</v>
      </c>
      <c r="CS166" s="77">
        <f t="shared" si="147"/>
        <v>41</v>
      </c>
      <c r="CT166" s="77">
        <f t="shared" si="148"/>
        <v>31</v>
      </c>
      <c r="CU166" s="77">
        <f t="shared" si="149"/>
        <v>31</v>
      </c>
      <c r="CV166" s="77">
        <f t="shared" si="150"/>
        <v>31</v>
      </c>
      <c r="CW166" s="77">
        <f t="shared" si="151"/>
        <v>31</v>
      </c>
      <c r="CX166" s="77">
        <f t="shared" si="152"/>
        <v>31</v>
      </c>
      <c r="CY166" s="77">
        <f t="shared" si="153"/>
        <v>31</v>
      </c>
      <c r="CZ166" s="77">
        <f t="shared" si="154"/>
        <v>31</v>
      </c>
      <c r="DA166" s="77">
        <f t="shared" si="155"/>
        <v>31</v>
      </c>
      <c r="DB166" s="77">
        <f t="shared" si="156"/>
        <v>1200</v>
      </c>
      <c r="DC166" s="77">
        <f t="shared" si="157"/>
        <v>1200</v>
      </c>
      <c r="DD166" s="77">
        <f t="shared" si="158"/>
        <v>1200</v>
      </c>
      <c r="DE166" s="77">
        <f t="shared" si="159"/>
        <v>1200</v>
      </c>
      <c r="DF166" s="77">
        <f t="shared" si="160"/>
        <v>1200</v>
      </c>
      <c r="DG166" s="77">
        <f t="shared" si="161"/>
        <v>1200</v>
      </c>
      <c r="DH166" s="77">
        <f t="shared" si="162"/>
        <v>1200</v>
      </c>
      <c r="DI166" s="77">
        <f t="shared" si="163"/>
        <v>1200</v>
      </c>
      <c r="DJ166" s="77">
        <f t="shared" si="164"/>
        <v>1200</v>
      </c>
      <c r="DK166" s="77">
        <f t="shared" si="165"/>
        <v>1200</v>
      </c>
      <c r="DL166" s="77">
        <f t="shared" si="166"/>
        <v>1200</v>
      </c>
      <c r="DM166" s="77">
        <f t="shared" si="167"/>
        <v>1200</v>
      </c>
      <c r="DN166" s="77">
        <f t="shared" si="168"/>
        <v>1177</v>
      </c>
      <c r="DO166" s="77">
        <f t="shared" si="169"/>
        <v>1176</v>
      </c>
      <c r="DP166" s="77">
        <f t="shared" si="170"/>
        <v>1126</v>
      </c>
      <c r="DQ166" s="77">
        <f t="shared" si="171"/>
        <v>1076</v>
      </c>
      <c r="DR166" s="77">
        <f t="shared" si="172"/>
        <v>1026</v>
      </c>
      <c r="DS166" s="77">
        <f t="shared" si="173"/>
        <v>976</v>
      </c>
      <c r="DT166" s="77">
        <f t="shared" si="174"/>
        <v>975</v>
      </c>
      <c r="DU166" s="77">
        <f t="shared" si="175"/>
        <v>952</v>
      </c>
      <c r="DV166" s="77">
        <f t="shared" si="176"/>
        <v>929</v>
      </c>
      <c r="DW166" s="77">
        <f t="shared" si="177"/>
        <v>906</v>
      </c>
      <c r="DX166" s="77">
        <f t="shared" si="178"/>
        <v>883</v>
      </c>
      <c r="DY166" s="77">
        <f t="shared" si="179"/>
        <v>860</v>
      </c>
      <c r="DZ166" s="77">
        <f t="shared" si="180"/>
        <v>837</v>
      </c>
      <c r="EA166" s="77">
        <f t="shared" si="181"/>
        <v>814</v>
      </c>
      <c r="EB166" s="77">
        <f t="shared" si="182"/>
        <v>791</v>
      </c>
      <c r="EC166" s="77">
        <f t="shared" si="183"/>
        <v>768</v>
      </c>
      <c r="ED166" s="77">
        <f t="shared" si="184"/>
        <v>745</v>
      </c>
      <c r="EE166" s="77">
        <f t="shared" si="185"/>
        <v>722</v>
      </c>
      <c r="EF166" s="77">
        <f t="shared" si="186"/>
        <v>699</v>
      </c>
      <c r="EG166" s="77">
        <f t="shared" si="187"/>
        <v>676</v>
      </c>
      <c r="EH166" s="77">
        <f t="shared" si="188"/>
        <v>653</v>
      </c>
      <c r="EI166" s="77">
        <f t="shared" si="189"/>
        <v>630</v>
      </c>
      <c r="EJ166" s="77">
        <f t="shared" si="190"/>
        <v>607</v>
      </c>
      <c r="EK166" s="77">
        <f t="shared" si="191"/>
        <v>584</v>
      </c>
      <c r="EL166" s="77">
        <f t="shared" si="192"/>
        <v>561</v>
      </c>
      <c r="EM166" s="77">
        <f t="shared" si="193"/>
        <v>538</v>
      </c>
      <c r="EN166" s="77">
        <f t="shared" si="194"/>
        <v>515</v>
      </c>
      <c r="EO166" s="77">
        <f t="shared" si="195"/>
        <v>492</v>
      </c>
      <c r="EP166" s="77">
        <f t="shared" si="196"/>
        <v>469</v>
      </c>
      <c r="EQ166" s="77">
        <f t="shared" si="197"/>
        <v>446</v>
      </c>
      <c r="ER166" s="77">
        <f t="shared" si="198"/>
        <v>423</v>
      </c>
      <c r="ES166" s="77">
        <f t="shared" si="199"/>
        <v>400</v>
      </c>
      <c r="ET166" s="77">
        <f t="shared" si="200"/>
        <v>377</v>
      </c>
      <c r="EU166" s="77">
        <f t="shared" si="201"/>
        <v>354</v>
      </c>
      <c r="EV166" s="77">
        <f t="shared" si="202"/>
        <v>331</v>
      </c>
      <c r="EW166" s="77">
        <f t="shared" si="203"/>
        <v>308</v>
      </c>
      <c r="EX166" s="77">
        <f t="shared" si="204"/>
        <v>285</v>
      </c>
      <c r="EY166" s="77">
        <f t="shared" si="205"/>
        <v>262</v>
      </c>
      <c r="EZ166" s="77">
        <f t="shared" si="206"/>
        <v>239</v>
      </c>
      <c r="FA166" s="77">
        <f t="shared" si="207"/>
        <v>216</v>
      </c>
      <c r="FB166" s="77">
        <f t="shared" si="208"/>
        <v>193</v>
      </c>
      <c r="FC166" s="77">
        <f t="shared" si="209"/>
        <v>170</v>
      </c>
      <c r="FD166" s="77">
        <f t="shared" si="210"/>
        <v>1200</v>
      </c>
      <c r="FE166" s="77">
        <f t="shared" si="211"/>
        <v>1200</v>
      </c>
      <c r="FF166" s="77">
        <f t="shared" si="212"/>
        <v>1200</v>
      </c>
      <c r="FG166" s="77">
        <f t="shared" si="213"/>
        <v>1200</v>
      </c>
      <c r="FH166" s="77">
        <f t="shared" si="214"/>
        <v>1200</v>
      </c>
      <c r="FI166" s="77">
        <f t="shared" si="215"/>
        <v>1177</v>
      </c>
      <c r="FJ166" s="77">
        <f t="shared" si="216"/>
        <v>1154</v>
      </c>
      <c r="FK166" s="77">
        <f t="shared" si="217"/>
        <v>1131</v>
      </c>
      <c r="FL166" s="77">
        <f t="shared" si="218"/>
        <v>1108</v>
      </c>
      <c r="FM166" s="77">
        <f t="shared" si="219"/>
        <v>1085</v>
      </c>
      <c r="FN166" s="77">
        <f t="shared" si="220"/>
        <v>1062</v>
      </c>
      <c r="FO166" s="77">
        <f t="shared" si="221"/>
        <v>1039</v>
      </c>
      <c r="FP166" s="77">
        <f t="shared" si="222"/>
        <v>1016</v>
      </c>
      <c r="FQ166" s="77">
        <f t="shared" si="223"/>
        <v>993</v>
      </c>
      <c r="FR166" s="77">
        <f t="shared" si="224"/>
        <v>970</v>
      </c>
      <c r="FS166" s="77">
        <f t="shared" si="225"/>
        <v>947</v>
      </c>
      <c r="FT166" s="77">
        <f t="shared" si="226"/>
        <v>924</v>
      </c>
      <c r="FU166" s="77">
        <f t="shared" si="227"/>
        <v>901</v>
      </c>
      <c r="FV166" s="77">
        <f t="shared" si="228"/>
        <v>878</v>
      </c>
      <c r="FW166" s="77">
        <f t="shared" si="229"/>
        <v>855</v>
      </c>
      <c r="FX166" s="77">
        <f t="shared" si="230"/>
        <v>832</v>
      </c>
      <c r="FY166" s="77">
        <f t="shared" si="231"/>
        <v>809</v>
      </c>
      <c r="FZ166" s="77">
        <f t="shared" si="232"/>
        <v>786</v>
      </c>
      <c r="GA166" s="77">
        <f t="shared" si="233"/>
        <v>763</v>
      </c>
      <c r="GB166" s="77">
        <f t="shared" si="234"/>
        <v>740</v>
      </c>
      <c r="GC166" s="77">
        <f t="shared" si="235"/>
        <v>717</v>
      </c>
      <c r="GD166" s="77">
        <f t="shared" si="236"/>
        <v>694</v>
      </c>
      <c r="GE166" s="77">
        <f t="shared" si="237"/>
        <v>671</v>
      </c>
      <c r="GF166" s="77">
        <f t="shared" si="238"/>
        <v>648</v>
      </c>
      <c r="GG166" s="77">
        <f t="shared" si="239"/>
        <v>625</v>
      </c>
      <c r="GH166" s="77">
        <f t="shared" si="240"/>
        <v>602</v>
      </c>
      <c r="GI166" s="77">
        <f t="shared" si="241"/>
        <v>579</v>
      </c>
      <c r="GJ166" s="77">
        <f t="shared" si="242"/>
        <v>556</v>
      </c>
      <c r="GK166" s="77">
        <f t="shared" si="243"/>
        <v>533</v>
      </c>
      <c r="GL166" s="77">
        <f t="shared" si="244"/>
        <v>510</v>
      </c>
      <c r="GM166" s="77">
        <f t="shared" si="245"/>
        <v>487</v>
      </c>
      <c r="GN166" s="77">
        <f t="shared" si="246"/>
        <v>464</v>
      </c>
      <c r="GO166" s="77">
        <f t="shared" si="247"/>
        <v>464</v>
      </c>
      <c r="GP166" s="77">
        <f t="shared" si="248"/>
        <v>464</v>
      </c>
      <c r="GQ166" s="77">
        <f t="shared" si="249"/>
        <v>464</v>
      </c>
      <c r="GR166" s="77">
        <f t="shared" si="288"/>
        <v>464</v>
      </c>
      <c r="GS166" s="202"/>
      <c r="GY166" s="186">
        <v>76</v>
      </c>
      <c r="GZ166" s="481">
        <f>IF(COUNTIF($I78:$GR78,GZ$12)=0,0,HLOOKUP(GZ$12,$I78:$GR$87,$HO165,FALSE))</f>
        <v>69</v>
      </c>
      <c r="HA166" s="481">
        <f>IF(COUNTIF($I78:$GR78,HA$12)=0,0,HLOOKUP(HA$12,$I78:$GR$87,$HO165,FALSE))</f>
        <v>121</v>
      </c>
      <c r="HB166" s="481">
        <f>IF(COUNTIF($I78:$GR78,HB$12)=0,0,HLOOKUP(HB$12,$I78:$GR$87,$HO165,FALSE))</f>
        <v>178</v>
      </c>
      <c r="HC166" s="481">
        <f>IF(COUNTIF($I78:$GR78,HC$12)=0,0,HLOOKUP(HC$12,$I78:$GR$87,$HO165,FALSE))</f>
        <v>0</v>
      </c>
      <c r="HD166" s="481">
        <f>IF(COUNTIF($I78:$GR78,HD$12)=0,0,HLOOKUP(HD$12,$I78:$GR$87,$HO165,FALSE))</f>
        <v>0</v>
      </c>
      <c r="HE166" s="481">
        <f>IF(COUNTIF($I78:$GR78,HE$12)=0,0,HLOOKUP(HE$12,$I78:$GR$87,$HO165,FALSE))</f>
        <v>12</v>
      </c>
      <c r="HF166" s="481">
        <f>IF(COUNTIF($I78:$GR78,"X")=0,0,HLOOKUP("X",$I78:$GR$87,$HO165,FALSE))</f>
        <v>189</v>
      </c>
      <c r="HG166" s="381"/>
      <c r="HH166" s="186" t="s">
        <v>184</v>
      </c>
      <c r="HI166" s="481">
        <f>IF(GZ166=0,0,IF(AND(GZ166&lt;&gt;0,HA166=0),SUM(INDEX($I78:$GR78,1,GZ166):INDEX($I78:$GR78,1,$HF166)),SUM(INDEX($I78:$GR78,1,GZ166):INDEX($I78:$GR78,1,HA166))))</f>
        <v>1106</v>
      </c>
      <c r="HJ166" s="481">
        <f>IF(HA166=0,0,IF(AND(HA166&lt;&gt;0,HB166=0),SUM(INDEX($I78:$GR78,1,HA166):INDEX($I78:$GR78,1,$HF166)),SUM(INDEX($I78:$GR78,1,HA166):INDEX($I78:$GR78,1,HB166))))</f>
        <v>1173</v>
      </c>
      <c r="HK166" s="481">
        <f>IF(HB166=0,0,IF(AND(HB166&lt;&gt;0,HC166=0),SUM(INDEX($I78:$GR78,1,HB166):INDEX($I78:$GR78,1,$HF166)),SUM(INDEX($I78:$GR78,1,HB166):INDEX($I78:$GR78,1,HC166))))</f>
        <v>138</v>
      </c>
      <c r="HL166" s="481">
        <f>IF(HC166=0,0,IF(AND(HC166&lt;&gt;0,HD166=0),SUM(INDEX($I78:$GR78,1,HC166):INDEX($I78:$GR78,1,$HF166)),SUM(INDEX($I78:$GR78,1,HC166):INDEX($I78:$GR78,1,HD166))))</f>
        <v>0</v>
      </c>
      <c r="HM166" s="481">
        <f>IF(HD166=0,0,IF(AND(HD166&lt;&gt;0,HE166=0),SUM(INDEX($I78:$GR78,1,HD166):INDEX($I78:$GR78,1,$HF166)),SUM(INDEX($I78:$GR78,1,HD166):INDEX($I78:$GR78,1,HE166))))</f>
        <v>0</v>
      </c>
      <c r="HN166" s="481">
        <f>IF(HE166=0,0,IF(AND(HE166&lt;&gt;0,GZ166=0),SUM(INDEX($I78:$GR78,1,HE166):INDEX($I78:$GR78,1,$HF166)),SUM(INDEX($I78:$GR78,1,HE166):INDEX($I78:$GR78,1,GZ166))))</f>
        <v>1153</v>
      </c>
      <c r="HO166" s="186">
        <v>9</v>
      </c>
      <c r="HP166" s="381"/>
      <c r="HQ166" s="521" t="s">
        <v>184</v>
      </c>
      <c r="HR166" s="435">
        <f>IF(AND(GZ166=0,HA166=0),0,IF(AND(GZ166=0,HA166&lt;&gt;0),COUNTIF(INDEX($I$3:$GR$79,$GY166,GZ166+1):INDEX($I$3:$GR$79,$GY166,HA166),"STK")+COUNTIF(INDEX($I$3:$GR$79,$GY166,GZ166+1):INDEX($I$3:$GR$79,$GY166,HA166),"SB"),IF(AND(GZ166&lt;&gt;0,HA166=0),COUNTIF(INDEX($I$3:$GR$79,$GY166,GZ166):INDEX($I$3:$GR$79,$GY166,HF166),"STK")+COUNTIF(INDEX($I$3:$GR$79,$GY166,GZ166):INDEX($I$3:$GR$79,$GY166,HF166),"SB"),COUNTIF(INDEX($I$3:$GR$79,$GY166,GZ166):INDEX($I$3:$GR$79,$GY166,HA166),"STK")+COUNTIF(INDEX($I$3:$GR$79,$GY166,GZ166):INDEX($I$3:$GR$79,$GY166,HA166),"SB"))))</f>
        <v>0</v>
      </c>
      <c r="HS166" s="405">
        <f>IF(AND(HA166=0,HB166=0),0,IF(AND(HA166=0,HB166&lt;&gt;0),COUNTIF(INDEX($I$3:$GR$79,$GY166,HA166+1):INDEX($I$3:$GR$79,$GY166,HB166),"STK")+COUNTIF(INDEX($I$3:$GR$79,$GY166,HA166+1):INDEX($I$3:$GR$79,$GY166,HB166),"SB"),IF(AND(HA166&lt;&gt;0,HB166=0),COUNTIF(INDEX($I$3:$GR$79,$GY166,HA166):INDEX($I$3:$GR$79,$GY166,HF166),"STK")+COUNTIF(INDEX($I$3:$GR$79,$GY166,HA166):INDEX($I$3:$GR$79,$GY166,HF166),"SB"),COUNTIF(INDEX($I$3:$GR$79,$GY166,HA166):INDEX($I$3:$GR$79,$GY166,HB166),"STK")+COUNTIF(INDEX($I$3:$GR$79,$GY166,HA166):INDEX($I$3:$GR$79,$GY166,HB166),"SB"))))</f>
        <v>0</v>
      </c>
      <c r="HT166" s="406">
        <f>IF(AND(HB166=0,HC166=0),0,IF(AND(HB166=0,HC166&lt;&gt;0),COUNTIF(INDEX($I$3:$GR$79,$GY166,HB166+1):INDEX($I$3:$GR$79,$GY166,HC166),"STK")+COUNTIF(INDEX($I$3:$GR$79,$GY166,HB166+1):INDEX($I$3:$GR$79,$GY166,HC166),"SB"),IF(AND(HB166&lt;&gt;0,HC166=0),COUNTIF(INDEX($I$3:$GR$79,$GY166,HB166):INDEX($I$3:$GR$79,$GY166,HF166),"STK")+COUNTIF(INDEX($I$3:$GR$79,$GY166,HB166):INDEX($I$3:$GR$79,$GY166,HF166),"SB"),COUNTIF(INDEX($I$3:$GR$79,$GY166,HB166):INDEX($I$3:$GR$79,$GY166,HC166),"STK")+COUNTIF(INDEX($I$3:$GR$79,$GY166,HB166):INDEX($I$3:$GR$79,$GY166,HC166),"SB"))))</f>
        <v>0</v>
      </c>
      <c r="HU166" s="405">
        <f>IF(AND(HC166=0,HD166=0),0,IF(AND(HC166=0,HD166&lt;&gt;0),COUNTIF(INDEX($I$3:$GR$79,$GY166,HC166+1):INDEX($I$3:$GR$79,$GY166,HD166),"STK")+COUNTIF(INDEX($I$3:$GR$79,$GY166,HC166+1):INDEX($I$3:$GR$79,$GY166,HD166),"SB"),IF(AND(HC166&lt;&gt;0,HD166=0),COUNTIF(INDEX($I$3:$GR$79,$GY166,HC166):INDEX($I$3:$GR$79,$GY166,HF166),"STK")+COUNTIF(INDEX($I$3:$GR$79,$GY166,HC166):INDEX($I$3:$GR$79,$GY166,HF166),"SB"),COUNTIF(INDEX($I$3:$GR$79,$GY166,HC166):INDEX($I$3:$GR$79,$GY166,HD166),"STK")+COUNTIF(INDEX($I$3:$GR$79,$GY166,HC166):INDEX($I$3:$GR$79,$GY166,HD166),"SB"))))</f>
        <v>0</v>
      </c>
      <c r="HV166" s="701">
        <f>IF(AND(HD166=0,HE166=0),0,IF(AND(HD166=0,HE166&lt;&gt;0),COUNTIF(INDEX($I$3:$GR$79,$GY166,HD166+1):INDEX($I$3:$GR$79,$GY166,HE166),"STK")+COUNTIF(INDEX($I$3:$GR$79,$GY166,HD166+1):INDEX($I$3:$GR$79,$GY166,HE166),"SB"),IF(AND(HD166&lt;&gt;0,HE166=0),COUNTIF(INDEX($I$3:$GR$79,$GY166,HD166):INDEX($I$3:$GR$79,$GY166,HF166),"STK")+COUNTIF(INDEX($I$3:$GR$79,$GY166,HD166):INDEX($I$3:$GR$79,$GY166,HF166),"SB"),COUNTIF(INDEX($I$3:$GR$79,$GY166,HD166):INDEX($I$3:$GR$79,$GY166,HE166),"STK")+COUNTIF(INDEX($I$3:$GR$79,$GY166,HD166):INDEX($I$3:$GR$79,$GY166,HE166),"SB"))))</f>
        <v>0</v>
      </c>
      <c r="HW166" s="405">
        <f>IF(AND(HE166=0,GZ166=0),0,IF(AND(HE166=0,GZ166&lt;&gt;0),COUNTIF(INDEX($I$3:$GR$79,$GY166,HE166+1):INDEX($I$3:$GR$79,$GY166,GZ166),"STK")+COUNTIF(INDEX($I$3:$GR$79,$GY166,HE166+1):INDEX($I$3:$GR$79,$GY166,GZ166),"SB"),IF(AND(HE166&lt;&gt;0,GZ166=0),COUNTIF(INDEX($I$3:$GR$79,$GY166,HE166):INDEX($I$3:$GR$79,$GY166,HF166),"STK")+COUNTIF(INDEX($I$3:$GR$79,$GY166,HE166):INDEX($I$3:$GR$79,$GY166,HF166),"SB"),COUNTIF(INDEX($I$3:$GR$79,$GY166,HE166):INDEX($I$3:$GR$79,$GY166,GZ166),"STK")+COUNTIF(INDEX($I$3:$GR$79,$GY166,HE166):INDEX($I$3:$GR$79,$GY166,GZ166),"SB"))))</f>
        <v>5</v>
      </c>
      <c r="HX166" s="382">
        <f t="shared" si="307"/>
        <v>5</v>
      </c>
      <c r="HY166" s="186" t="s">
        <v>184</v>
      </c>
      <c r="HZ166" s="481">
        <f t="shared" si="321"/>
        <v>47</v>
      </c>
      <c r="IA166" s="481">
        <f t="shared" si="310"/>
        <v>52</v>
      </c>
      <c r="IB166" s="481">
        <f t="shared" si="311"/>
        <v>6</v>
      </c>
      <c r="IC166" s="481">
        <f t="shared" si="312"/>
        <v>0</v>
      </c>
      <c r="ID166" s="481">
        <f t="shared" si="313"/>
        <v>0</v>
      </c>
      <c r="IE166" s="481">
        <f t="shared" si="314"/>
        <v>47</v>
      </c>
    </row>
    <row r="167" spans="5:239" ht="15.75" thickBot="1" x14ac:dyDescent="0.25">
      <c r="E167" s="58"/>
      <c r="F167" s="480"/>
      <c r="G167" s="1040"/>
      <c r="H167" s="207" t="s">
        <v>171</v>
      </c>
      <c r="I167" s="229"/>
      <c r="J167" s="230"/>
      <c r="K167" s="231"/>
      <c r="N167" s="180">
        <v>11</v>
      </c>
      <c r="O167" s="140"/>
      <c r="P167" s="123">
        <v>200</v>
      </c>
      <c r="Q167" s="12"/>
      <c r="R167" s="129" t="str">
        <f t="shared" si="284"/>
        <v>V10</v>
      </c>
      <c r="S167" s="467" t="s">
        <v>422</v>
      </c>
      <c r="T167" s="417">
        <f t="shared" si="251"/>
        <v>211</v>
      </c>
      <c r="U167" s="418">
        <v>223</v>
      </c>
      <c r="V167" s="77">
        <f t="shared" si="252"/>
        <v>211</v>
      </c>
      <c r="W167" s="77">
        <f t="shared" ref="W167" si="326">IF(LEFT(W65,1)="V",$S$101,IF(ISNUMBER(W65),V167-W65,V167))</f>
        <v>211</v>
      </c>
      <c r="X167" s="77">
        <f t="shared" si="74"/>
        <v>211</v>
      </c>
      <c r="Y167" s="77">
        <f t="shared" si="75"/>
        <v>211</v>
      </c>
      <c r="Z167" s="77">
        <f t="shared" si="76"/>
        <v>207</v>
      </c>
      <c r="AA167" s="77">
        <f t="shared" si="77"/>
        <v>201</v>
      </c>
      <c r="AB167" s="77">
        <f t="shared" si="78"/>
        <v>187</v>
      </c>
      <c r="AC167" s="77">
        <f t="shared" si="79"/>
        <v>147</v>
      </c>
      <c r="AD167" s="77">
        <f t="shared" si="80"/>
        <v>100</v>
      </c>
      <c r="AE167" s="77">
        <f t="shared" si="81"/>
        <v>81</v>
      </c>
      <c r="AF167" s="77">
        <f t="shared" si="82"/>
        <v>62</v>
      </c>
      <c r="AG167" s="77">
        <f t="shared" si="83"/>
        <v>43</v>
      </c>
      <c r="AH167" s="77">
        <f t="shared" si="84"/>
        <v>24</v>
      </c>
      <c r="AI167" s="77">
        <f t="shared" si="85"/>
        <v>14</v>
      </c>
      <c r="AJ167" s="77">
        <f t="shared" si="86"/>
        <v>4</v>
      </c>
      <c r="AK167" s="77">
        <f t="shared" si="87"/>
        <v>3</v>
      </c>
      <c r="AL167" s="77">
        <f t="shared" si="88"/>
        <v>1200</v>
      </c>
      <c r="AM167" s="77">
        <f t="shared" si="89"/>
        <v>1200</v>
      </c>
      <c r="AN167" s="77">
        <f t="shared" si="90"/>
        <v>1200</v>
      </c>
      <c r="AO167" s="77">
        <f t="shared" si="91"/>
        <v>1200</v>
      </c>
      <c r="AP167" s="77">
        <f t="shared" si="92"/>
        <v>1200</v>
      </c>
      <c r="AQ167" s="77">
        <f t="shared" si="93"/>
        <v>1200</v>
      </c>
      <c r="AR167" s="77">
        <f t="shared" si="94"/>
        <v>1200</v>
      </c>
      <c r="AS167" s="77">
        <f t="shared" si="95"/>
        <v>1200</v>
      </c>
      <c r="AT167" s="77">
        <f t="shared" si="96"/>
        <v>1177</v>
      </c>
      <c r="AU167" s="77">
        <f t="shared" si="97"/>
        <v>1154</v>
      </c>
      <c r="AV167" s="77">
        <f t="shared" si="98"/>
        <v>1131</v>
      </c>
      <c r="AW167" s="77">
        <f t="shared" si="99"/>
        <v>1108</v>
      </c>
      <c r="AX167" s="77">
        <f t="shared" si="100"/>
        <v>1085</v>
      </c>
      <c r="AY167" s="77">
        <f t="shared" si="101"/>
        <v>1062</v>
      </c>
      <c r="AZ167" s="77">
        <f t="shared" si="102"/>
        <v>1039</v>
      </c>
      <c r="BA167" s="77">
        <f t="shared" si="103"/>
        <v>1016</v>
      </c>
      <c r="BB167" s="77">
        <f t="shared" si="104"/>
        <v>993</v>
      </c>
      <c r="BC167" s="77">
        <f t="shared" si="105"/>
        <v>970</v>
      </c>
      <c r="BD167" s="77">
        <f t="shared" si="106"/>
        <v>947</v>
      </c>
      <c r="BE167" s="77">
        <f t="shared" si="107"/>
        <v>924</v>
      </c>
      <c r="BF167" s="77">
        <f t="shared" si="108"/>
        <v>901</v>
      </c>
      <c r="BG167" s="77">
        <f t="shared" si="109"/>
        <v>878</v>
      </c>
      <c r="BH167" s="77">
        <f t="shared" si="110"/>
        <v>855</v>
      </c>
      <c r="BI167" s="77">
        <f t="shared" si="111"/>
        <v>832</v>
      </c>
      <c r="BJ167" s="77">
        <f t="shared" si="112"/>
        <v>809</v>
      </c>
      <c r="BK167" s="77">
        <f t="shared" si="113"/>
        <v>786</v>
      </c>
      <c r="BL167" s="77">
        <f t="shared" si="114"/>
        <v>763</v>
      </c>
      <c r="BM167" s="77">
        <f t="shared" si="115"/>
        <v>740</v>
      </c>
      <c r="BN167" s="77">
        <f t="shared" si="116"/>
        <v>717</v>
      </c>
      <c r="BO167" s="77">
        <f t="shared" si="117"/>
        <v>694</v>
      </c>
      <c r="BP167" s="77">
        <f t="shared" si="118"/>
        <v>671</v>
      </c>
      <c r="BQ167" s="77">
        <f t="shared" si="119"/>
        <v>648</v>
      </c>
      <c r="BR167" s="77">
        <f t="shared" si="120"/>
        <v>625</v>
      </c>
      <c r="BS167" s="77">
        <f t="shared" si="121"/>
        <v>602</v>
      </c>
      <c r="BT167" s="77">
        <f t="shared" si="122"/>
        <v>579</v>
      </c>
      <c r="BU167" s="77">
        <f t="shared" si="123"/>
        <v>556</v>
      </c>
      <c r="BV167" s="77">
        <f t="shared" si="124"/>
        <v>533</v>
      </c>
      <c r="BW167" s="77">
        <f t="shared" si="125"/>
        <v>510</v>
      </c>
      <c r="BX167" s="77">
        <f t="shared" si="126"/>
        <v>487</v>
      </c>
      <c r="BY167" s="77">
        <f t="shared" si="127"/>
        <v>464</v>
      </c>
      <c r="BZ167" s="77">
        <f t="shared" si="128"/>
        <v>441</v>
      </c>
      <c r="CA167" s="77">
        <f t="shared" si="129"/>
        <v>418</v>
      </c>
      <c r="CB167" s="77">
        <f t="shared" si="130"/>
        <v>395</v>
      </c>
      <c r="CC167" s="77">
        <f t="shared" si="131"/>
        <v>372</v>
      </c>
      <c r="CD167" s="77">
        <f t="shared" si="132"/>
        <v>356</v>
      </c>
      <c r="CE167" s="77">
        <f t="shared" si="133"/>
        <v>340</v>
      </c>
      <c r="CF167" s="77">
        <f t="shared" si="134"/>
        <v>324</v>
      </c>
      <c r="CG167" s="77">
        <f t="shared" si="135"/>
        <v>308</v>
      </c>
      <c r="CH167" s="77">
        <f t="shared" si="136"/>
        <v>292</v>
      </c>
      <c r="CI167" s="77">
        <f t="shared" si="137"/>
        <v>276</v>
      </c>
      <c r="CJ167" s="77">
        <f t="shared" si="138"/>
        <v>260</v>
      </c>
      <c r="CK167" s="77">
        <f t="shared" si="139"/>
        <v>244</v>
      </c>
      <c r="CL167" s="77">
        <f t="shared" si="140"/>
        <v>228</v>
      </c>
      <c r="CM167" s="77">
        <f t="shared" si="141"/>
        <v>212</v>
      </c>
      <c r="CN167" s="77">
        <f t="shared" si="142"/>
        <v>196</v>
      </c>
      <c r="CO167" s="77">
        <f t="shared" si="143"/>
        <v>180</v>
      </c>
      <c r="CP167" s="77">
        <f t="shared" si="144"/>
        <v>164</v>
      </c>
      <c r="CQ167" s="77">
        <f t="shared" si="145"/>
        <v>148</v>
      </c>
      <c r="CR167" s="77">
        <f t="shared" si="146"/>
        <v>132</v>
      </c>
      <c r="CS167" s="77">
        <f t="shared" si="147"/>
        <v>116</v>
      </c>
      <c r="CT167" s="77">
        <f t="shared" si="148"/>
        <v>93</v>
      </c>
      <c r="CU167" s="77">
        <f t="shared" si="149"/>
        <v>70</v>
      </c>
      <c r="CV167" s="77">
        <f t="shared" si="150"/>
        <v>1200</v>
      </c>
      <c r="CW167" s="77">
        <f t="shared" si="151"/>
        <v>1200</v>
      </c>
      <c r="CX167" s="77">
        <f t="shared" si="152"/>
        <v>1200</v>
      </c>
      <c r="CY167" s="77">
        <f t="shared" si="153"/>
        <v>1200</v>
      </c>
      <c r="CZ167" s="77">
        <f t="shared" si="154"/>
        <v>1200</v>
      </c>
      <c r="DA167" s="77">
        <f t="shared" si="155"/>
        <v>1200</v>
      </c>
      <c r="DB167" s="77">
        <f t="shared" si="156"/>
        <v>1200</v>
      </c>
      <c r="DC167" s="77">
        <f t="shared" si="157"/>
        <v>1200</v>
      </c>
      <c r="DD167" s="77">
        <f t="shared" si="158"/>
        <v>1200</v>
      </c>
      <c r="DE167" s="77">
        <f t="shared" si="159"/>
        <v>1200</v>
      </c>
      <c r="DF167" s="77">
        <f t="shared" si="160"/>
        <v>1200</v>
      </c>
      <c r="DG167" s="77">
        <f t="shared" si="161"/>
        <v>1177</v>
      </c>
      <c r="DH167" s="77">
        <f t="shared" si="162"/>
        <v>1154</v>
      </c>
      <c r="DI167" s="77">
        <f t="shared" si="163"/>
        <v>1153</v>
      </c>
      <c r="DJ167" s="77">
        <f t="shared" si="164"/>
        <v>1093</v>
      </c>
      <c r="DK167" s="77">
        <f t="shared" si="165"/>
        <v>1033</v>
      </c>
      <c r="DL167" s="77">
        <f t="shared" si="166"/>
        <v>973</v>
      </c>
      <c r="DM167" s="77">
        <f t="shared" si="167"/>
        <v>913</v>
      </c>
      <c r="DN167" s="77">
        <f t="shared" si="168"/>
        <v>912</v>
      </c>
      <c r="DO167" s="77">
        <f t="shared" si="169"/>
        <v>889</v>
      </c>
      <c r="DP167" s="77">
        <f t="shared" si="170"/>
        <v>866</v>
      </c>
      <c r="DQ167" s="77">
        <f t="shared" si="171"/>
        <v>843</v>
      </c>
      <c r="DR167" s="77">
        <f t="shared" si="172"/>
        <v>820</v>
      </c>
      <c r="DS167" s="77">
        <f t="shared" si="173"/>
        <v>797</v>
      </c>
      <c r="DT167" s="77">
        <f t="shared" si="174"/>
        <v>774</v>
      </c>
      <c r="DU167" s="77">
        <f t="shared" si="175"/>
        <v>751</v>
      </c>
      <c r="DV167" s="77">
        <f t="shared" si="176"/>
        <v>728</v>
      </c>
      <c r="DW167" s="77">
        <f t="shared" si="177"/>
        <v>705</v>
      </c>
      <c r="DX167" s="77">
        <f t="shared" si="178"/>
        <v>682</v>
      </c>
      <c r="DY167" s="77">
        <f t="shared" si="179"/>
        <v>659</v>
      </c>
      <c r="DZ167" s="77">
        <f t="shared" si="180"/>
        <v>636</v>
      </c>
      <c r="EA167" s="77">
        <f t="shared" si="181"/>
        <v>613</v>
      </c>
      <c r="EB167" s="77">
        <f t="shared" si="182"/>
        <v>590</v>
      </c>
      <c r="EC167" s="77">
        <f t="shared" si="183"/>
        <v>567</v>
      </c>
      <c r="ED167" s="77">
        <f t="shared" si="184"/>
        <v>544</v>
      </c>
      <c r="EE167" s="77">
        <f t="shared" si="185"/>
        <v>521</v>
      </c>
      <c r="EF167" s="77">
        <f t="shared" si="186"/>
        <v>498</v>
      </c>
      <c r="EG167" s="77">
        <f t="shared" si="187"/>
        <v>475</v>
      </c>
      <c r="EH167" s="77">
        <f t="shared" si="188"/>
        <v>452</v>
      </c>
      <c r="EI167" s="77">
        <f t="shared" si="189"/>
        <v>429</v>
      </c>
      <c r="EJ167" s="77">
        <f t="shared" si="190"/>
        <v>406</v>
      </c>
      <c r="EK167" s="77">
        <f t="shared" si="191"/>
        <v>383</v>
      </c>
      <c r="EL167" s="77">
        <f t="shared" si="192"/>
        <v>360</v>
      </c>
      <c r="EM167" s="77">
        <f t="shared" si="193"/>
        <v>337</v>
      </c>
      <c r="EN167" s="77">
        <f t="shared" si="194"/>
        <v>314</v>
      </c>
      <c r="EO167" s="77">
        <f t="shared" si="195"/>
        <v>291</v>
      </c>
      <c r="EP167" s="77">
        <f t="shared" si="196"/>
        <v>268</v>
      </c>
      <c r="EQ167" s="77">
        <f t="shared" si="197"/>
        <v>245</v>
      </c>
      <c r="ER167" s="77">
        <f t="shared" si="198"/>
        <v>222</v>
      </c>
      <c r="ES167" s="77">
        <f t="shared" si="199"/>
        <v>199</v>
      </c>
      <c r="ET167" s="77">
        <f t="shared" si="200"/>
        <v>176</v>
      </c>
      <c r="EU167" s="77">
        <f t="shared" si="201"/>
        <v>153</v>
      </c>
      <c r="EV167" s="77">
        <f t="shared" si="202"/>
        <v>130</v>
      </c>
      <c r="EW167" s="77">
        <f t="shared" si="203"/>
        <v>1200</v>
      </c>
      <c r="EX167" s="77">
        <f t="shared" si="204"/>
        <v>1200</v>
      </c>
      <c r="EY167" s="77">
        <f t="shared" si="205"/>
        <v>1200</v>
      </c>
      <c r="EZ167" s="77">
        <f t="shared" si="206"/>
        <v>1200</v>
      </c>
      <c r="FA167" s="77">
        <f t="shared" si="207"/>
        <v>1200</v>
      </c>
      <c r="FB167" s="77">
        <f t="shared" si="208"/>
        <v>1200</v>
      </c>
      <c r="FC167" s="77">
        <f t="shared" si="209"/>
        <v>1177</v>
      </c>
      <c r="FD167" s="77">
        <f t="shared" si="210"/>
        <v>1154</v>
      </c>
      <c r="FE167" s="77">
        <f t="shared" si="211"/>
        <v>1131</v>
      </c>
      <c r="FF167" s="77">
        <f t="shared" si="212"/>
        <v>1108</v>
      </c>
      <c r="FG167" s="77">
        <f t="shared" si="213"/>
        <v>1085</v>
      </c>
      <c r="FH167" s="77">
        <f t="shared" si="214"/>
        <v>1062</v>
      </c>
      <c r="FI167" s="77">
        <f t="shared" si="215"/>
        <v>1039</v>
      </c>
      <c r="FJ167" s="77">
        <f t="shared" si="216"/>
        <v>1016</v>
      </c>
      <c r="FK167" s="77">
        <f t="shared" si="217"/>
        <v>993</v>
      </c>
      <c r="FL167" s="77">
        <f t="shared" si="218"/>
        <v>970</v>
      </c>
      <c r="FM167" s="77">
        <f t="shared" si="219"/>
        <v>947</v>
      </c>
      <c r="FN167" s="77">
        <f t="shared" si="220"/>
        <v>924</v>
      </c>
      <c r="FO167" s="77">
        <f t="shared" si="221"/>
        <v>901</v>
      </c>
      <c r="FP167" s="77">
        <f t="shared" si="222"/>
        <v>878</v>
      </c>
      <c r="FQ167" s="77">
        <f t="shared" si="223"/>
        <v>855</v>
      </c>
      <c r="FR167" s="77">
        <f t="shared" si="224"/>
        <v>832</v>
      </c>
      <c r="FS167" s="77">
        <f t="shared" si="225"/>
        <v>809</v>
      </c>
      <c r="FT167" s="77">
        <f t="shared" si="226"/>
        <v>786</v>
      </c>
      <c r="FU167" s="77">
        <f t="shared" si="227"/>
        <v>763</v>
      </c>
      <c r="FV167" s="77">
        <f t="shared" si="228"/>
        <v>740</v>
      </c>
      <c r="FW167" s="77">
        <f t="shared" si="229"/>
        <v>717</v>
      </c>
      <c r="FX167" s="77">
        <f t="shared" si="230"/>
        <v>694</v>
      </c>
      <c r="FY167" s="77">
        <f t="shared" si="231"/>
        <v>671</v>
      </c>
      <c r="FZ167" s="77">
        <f t="shared" si="232"/>
        <v>648</v>
      </c>
      <c r="GA167" s="77">
        <f t="shared" si="233"/>
        <v>625</v>
      </c>
      <c r="GB167" s="77">
        <f t="shared" si="234"/>
        <v>602</v>
      </c>
      <c r="GC167" s="77">
        <f t="shared" si="235"/>
        <v>579</v>
      </c>
      <c r="GD167" s="77">
        <f t="shared" si="236"/>
        <v>556</v>
      </c>
      <c r="GE167" s="77">
        <f t="shared" si="237"/>
        <v>533</v>
      </c>
      <c r="GF167" s="77">
        <f t="shared" si="238"/>
        <v>510</v>
      </c>
      <c r="GG167" s="77">
        <f t="shared" si="239"/>
        <v>487</v>
      </c>
      <c r="GH167" s="77">
        <f t="shared" si="240"/>
        <v>464</v>
      </c>
      <c r="GI167" s="77">
        <f t="shared" si="241"/>
        <v>441</v>
      </c>
      <c r="GJ167" s="77">
        <f t="shared" si="242"/>
        <v>418</v>
      </c>
      <c r="GK167" s="77">
        <f t="shared" si="243"/>
        <v>395</v>
      </c>
      <c r="GL167" s="77">
        <f t="shared" si="244"/>
        <v>372</v>
      </c>
      <c r="GM167" s="77">
        <f t="shared" si="245"/>
        <v>349</v>
      </c>
      <c r="GN167" s="77">
        <f t="shared" si="246"/>
        <v>326</v>
      </c>
      <c r="GO167" s="77">
        <f t="shared" si="247"/>
        <v>326</v>
      </c>
      <c r="GP167" s="77">
        <f t="shared" si="248"/>
        <v>326</v>
      </c>
      <c r="GQ167" s="77">
        <f t="shared" si="249"/>
        <v>326</v>
      </c>
      <c r="GR167" s="77">
        <f t="shared" si="288"/>
        <v>326</v>
      </c>
      <c r="GS167" s="202"/>
      <c r="GY167" s="186">
        <v>77</v>
      </c>
      <c r="GZ167" s="481">
        <f>IF(COUNTIF($I79:$GR79,GZ$12)=0,0,HLOOKUP(GZ$12,$I79:$GR$87,$HO166,FALSE))</f>
        <v>69</v>
      </c>
      <c r="HA167" s="481">
        <f>IF(COUNTIF($I79:$GR79,HA$12)=0,0,HLOOKUP(HA$12,$I79:$GR$87,$HO166,FALSE))</f>
        <v>123</v>
      </c>
      <c r="HB167" s="481">
        <f>IF(COUNTIF($I79:$GR79,HB$12)=0,0,HLOOKUP(HB$12,$I79:$GR$87,$HO166,FALSE))</f>
        <v>182</v>
      </c>
      <c r="HC167" s="481">
        <f>IF(COUNTIF($I79:$GR79,HC$12)=0,0,HLOOKUP(HC$12,$I79:$GR$87,$HO166,FALSE))</f>
        <v>0</v>
      </c>
      <c r="HD167" s="481">
        <f>IF(COUNTIF($I79:$GR79,HD$12)=0,0,HLOOKUP(HD$12,$I79:$GR$87,$HO166,FALSE))</f>
        <v>0</v>
      </c>
      <c r="HE167" s="481">
        <f>IF(COUNTIF($I79:$GR79,HE$12)=0,0,HLOOKUP(HE$12,$I79:$GR$87,$HO166,FALSE))</f>
        <v>16</v>
      </c>
      <c r="HF167" s="481">
        <f>IF(COUNTIF($I79:$GR79,"X")=0,0,HLOOKUP("X",$I79:$GR$87,$HO166,FALSE))</f>
        <v>189</v>
      </c>
      <c r="HG167" s="381"/>
      <c r="HH167" s="619" t="s">
        <v>185</v>
      </c>
      <c r="HI167" s="481">
        <f>IF(GZ167=0,0,IF(AND(GZ167&lt;&gt;0,HA167=0),SUM(INDEX($I79:$GR79,1,GZ167):INDEX($I79:$GR79,1,$HF167)),SUM(INDEX($I79:$GR79,1,GZ167):INDEX($I79:$GR79,1,HA167))))</f>
        <v>1143</v>
      </c>
      <c r="HJ167" s="481">
        <f>IF(HA167=0,0,IF(AND(HA167&lt;&gt;0,HB167=0),SUM(INDEX($I79:$GR79,1,HA167):INDEX($I79:$GR79,1,$HF167)),SUM(INDEX($I79:$GR79,1,HA167):INDEX($I79:$GR79,1,HB167))))</f>
        <v>1191</v>
      </c>
      <c r="HK167" s="481">
        <f>IF(HB167=0,0,IF(AND(HB167&lt;&gt;0,HC167=0),SUM(INDEX($I79:$GR79,1,HB167):INDEX($I79:$GR79,1,$HF167)),SUM(INDEX($I79:$GR79,1,HB167):INDEX($I79:$GR79,1,HC167))))</f>
        <v>46</v>
      </c>
      <c r="HL167" s="481">
        <f>IF(HC167=0,0,IF(AND(HC167&lt;&gt;0,HD167=0),SUM(INDEX($I79:$GR79,1,HC167):INDEX($I79:$GR79,1,$HF167)),SUM(INDEX($I79:$GR79,1,HC167):INDEX($I79:$GR79,1,HD167))))</f>
        <v>0</v>
      </c>
      <c r="HM167" s="481">
        <f>IF(HD167=0,0,IF(AND(HD167&lt;&gt;0,HE167=0),SUM(INDEX($I79:$GR79,1,HD167):INDEX($I79:$GR79,1,$HF167)),SUM(INDEX($I79:$GR79,1,HD167):INDEX($I79:$GR79,1,HE167))))</f>
        <v>0</v>
      </c>
      <c r="HN167" s="481">
        <f>IF(HE167=0,0,IF(AND(HE167&lt;&gt;0,GZ167=0),SUM(INDEX($I79:$GR79,1,HE167):INDEX($I79:$GR79,1,$HF167)),SUM(INDEX($I79:$GR79,1,HE167):INDEX($I79:$GR79,1,GZ167))))</f>
        <v>1100</v>
      </c>
      <c r="HO167" s="186">
        <v>8</v>
      </c>
      <c r="HP167" s="381"/>
      <c r="HQ167" s="521" t="s">
        <v>185</v>
      </c>
      <c r="HR167" s="408">
        <f>IF(AND(GZ167=0,HA167=0),0,IF(AND(GZ167=0,HA167&lt;&gt;0),COUNTIF(INDEX($I$3:$GR$79,$GY167,GZ167+1):INDEX($I$3:$GR$79,$GY167,HA167),"STK")+COUNTIF(INDEX($I$3:$GR$79,$GY167,GZ167+1):INDEX($I$3:$GR$79,$GY167,HA167),"SB"),IF(AND(GZ167&lt;&gt;0,HA167=0),COUNTIF(INDEX($I$3:$GR$79,$GY167,GZ167):INDEX($I$3:$GR$79,$GY167,HF167),"STK")+COUNTIF(INDEX($I$3:$GR$79,$GY167,GZ167):INDEX($I$3:$GR$79,$GY167,HF167),"SB"),COUNTIF(INDEX($I$3:$GR$79,$GY167,GZ167):INDEX($I$3:$GR$79,$GY167,HA167),"STK")+COUNTIF(INDEX($I$3:$GR$79,$GY167,GZ167):INDEX($I$3:$GR$79,$GY167,HA167),"SB"))))</f>
        <v>0</v>
      </c>
      <c r="HS167" s="407">
        <f>IF(AND(HA167=0,HB167=0),0,IF(AND(HA167=0,HB167&lt;&gt;0),COUNTIF(INDEX($I$3:$GR$79,$GY167,HA167+1):INDEX($I$3:$GR$79,$GY167,HB167),"STK")+COUNTIF(INDEX($I$3:$GR$79,$GY167,HA167+1):INDEX($I$3:$GR$79,$GY167,HB167),"SB"),IF(AND(HA167&lt;&gt;0,HB167=0),COUNTIF(INDEX($I$3:$GR$79,$GY167,HA167):INDEX($I$3:$GR$79,$GY167,HF167),"STK")+COUNTIF(INDEX($I$3:$GR$79,$GY167,HA167):INDEX($I$3:$GR$79,$GY167,HF167),"SB"),COUNTIF(INDEX($I$3:$GR$79,$GY167,HA167):INDEX($I$3:$GR$79,$GY167,HB167),"STK")+COUNTIF(INDEX($I$3:$GR$79,$GY167,HA167):INDEX($I$3:$GR$79,$GY167,HB167),"SB"))))</f>
        <v>0</v>
      </c>
      <c r="HT167" s="408">
        <f>IF(AND(HB167=0,HC167=0),0,IF(AND(HB167=0,HC167&lt;&gt;0),COUNTIF(INDEX($I$3:$GR$79,$GY167,HB167+1):INDEX($I$3:$GR$79,$GY167,HC167),"STK")+COUNTIF(INDEX($I$3:$GR$79,$GY167,HB167+1):INDEX($I$3:$GR$79,$GY167,HC167),"SB"),IF(AND(HB167&lt;&gt;0,HC167=0),COUNTIF(INDEX($I$3:$GR$79,$GY167,HB167):INDEX($I$3:$GR$79,$GY167,HF167),"STK")+COUNTIF(INDEX($I$3:$GR$79,$GY167,HB167):INDEX($I$3:$GR$79,$GY167,HF167),"SB"),COUNTIF(INDEX($I$3:$GR$79,$GY167,HB167):INDEX($I$3:$GR$79,$GY167,HC167),"STK")+COUNTIF(INDEX($I$3:$GR$79,$GY167,HB167):INDEX($I$3:$GR$79,$GY167,HC167),"SB"))))</f>
        <v>0</v>
      </c>
      <c r="HU167" s="407">
        <f>IF(AND(HC167=0,HD167=0),0,IF(AND(HC167=0,HD167&lt;&gt;0),COUNTIF(INDEX($I$3:$GR$79,$GY167,HC167+1):INDEX($I$3:$GR$79,$GY167,HD167),"STK")+COUNTIF(INDEX($I$3:$GR$79,$GY167,HC167+1):INDEX($I$3:$GR$79,$GY167,HD167),"SB"),IF(AND(HC167&lt;&gt;0,HD167=0),COUNTIF(INDEX($I$3:$GR$79,$GY167,HC167):INDEX($I$3:$GR$79,$GY167,HF167),"STK")+COUNTIF(INDEX($I$3:$GR$79,$GY167,HC167):INDEX($I$3:$GR$79,$GY167,HF167),"SB"),COUNTIF(INDEX($I$3:$GR$79,$GY167,HC167):INDEX($I$3:$GR$79,$GY167,HD167),"STK")+COUNTIF(INDEX($I$3:$GR$79,$GY167,HC167):INDEX($I$3:$GR$79,$GY167,HD167),"SB"))))</f>
        <v>0</v>
      </c>
      <c r="HV167" s="408">
        <f>IF(AND(HD167=0,HE167=0),0,IF(AND(HD167=0,HE167&lt;&gt;0),COUNTIF(INDEX($I$3:$GR$79,$GY167,HD167+1):INDEX($I$3:$GR$79,$GY167,HE167),"STK")+COUNTIF(INDEX($I$3:$GR$79,$GY167,HD167+1):INDEX($I$3:$GR$79,$GY167,HE167),"SB"),IF(AND(HD167&lt;&gt;0,HE167=0),COUNTIF(INDEX($I$3:$GR$79,$GY167,HD167):INDEX($I$3:$GR$79,$GY167,HF167),"STK")+COUNTIF(INDEX($I$3:$GR$79,$GY167,HD167):INDEX($I$3:$GR$79,$GY167,HF167),"SB"),COUNTIF(INDEX($I$3:$GR$79,$GY167,HD167):INDEX($I$3:$GR$79,$GY167,HE167),"STK")+COUNTIF(INDEX($I$3:$GR$79,$GY167,HD167):INDEX($I$3:$GR$79,$GY167,HE167),"SB"))))</f>
        <v>0</v>
      </c>
      <c r="HW167" s="407">
        <f>IF(AND(HE167=0,GZ167=0),0,IF(AND(HE167=0,GZ167&lt;&gt;0),COUNTIF(INDEX($I$3:$GR$79,$GY167,HE167+1):INDEX($I$3:$GR$79,$GY167,GZ167),"STK")+COUNTIF(INDEX($I$3:$GR$79,$GY167,HE167+1):INDEX($I$3:$GR$79,$GY167,GZ167),"SB"),IF(AND(HE167&lt;&gt;0,GZ167=0),COUNTIF(INDEX($I$3:$GR$79,$GY167,HE167):INDEX($I$3:$GR$79,$GY167,HF167),"STK")+COUNTIF(INDEX($I$3:$GR$79,$GY167,HE167):INDEX($I$3:$GR$79,$GY167,HF167),"SB"),COUNTIF(INDEX($I$3:$GR$79,$GY167,HE167):INDEX($I$3:$GR$79,$GY167,GZ167),"STK")+COUNTIF(INDEX($I$3:$GR$79,$GY167,HE167):INDEX($I$3:$GR$79,$GY167,GZ167),"SB"))))</f>
        <v>0</v>
      </c>
      <c r="HX167" s="382">
        <f t="shared" si="307"/>
        <v>0</v>
      </c>
      <c r="HY167" s="186" t="s">
        <v>185</v>
      </c>
      <c r="HZ167" s="481">
        <f t="shared" si="321"/>
        <v>49</v>
      </c>
      <c r="IA167" s="481">
        <f t="shared" si="310"/>
        <v>54</v>
      </c>
      <c r="IB167" s="481">
        <f t="shared" si="311"/>
        <v>2</v>
      </c>
      <c r="IC167" s="481">
        <f t="shared" si="312"/>
        <v>0</v>
      </c>
      <c r="ID167" s="481">
        <f t="shared" si="313"/>
        <v>0</v>
      </c>
      <c r="IE167" s="481">
        <f t="shared" si="314"/>
        <v>48</v>
      </c>
    </row>
    <row r="168" spans="5:239" x14ac:dyDescent="0.2">
      <c r="E168" s="58"/>
      <c r="F168" s="480"/>
      <c r="G168" s="1040"/>
      <c r="H168" s="207" t="s">
        <v>172</v>
      </c>
      <c r="I168" s="229"/>
      <c r="J168" s="230"/>
      <c r="K168" s="231"/>
      <c r="N168" s="180">
        <v>23</v>
      </c>
      <c r="O168" s="140"/>
      <c r="P168" s="181">
        <v>200</v>
      </c>
      <c r="Q168" s="12"/>
      <c r="R168" s="129" t="str">
        <f t="shared" si="284"/>
        <v>V15</v>
      </c>
      <c r="S168" s="467" t="s">
        <v>423</v>
      </c>
      <c r="T168" s="417">
        <f t="shared" si="251"/>
        <v>223</v>
      </c>
      <c r="U168" s="418">
        <v>263</v>
      </c>
      <c r="V168" s="77">
        <f t="shared" si="252"/>
        <v>223</v>
      </c>
      <c r="W168" s="77">
        <f t="shared" ref="W168" si="327">IF(LEFT(W66,1)="V",$S$101,IF(ISNUMBER(W66),V168-W66,V168))</f>
        <v>178</v>
      </c>
      <c r="X168" s="77">
        <f t="shared" si="74"/>
        <v>154</v>
      </c>
      <c r="Y168" s="77">
        <f t="shared" si="75"/>
        <v>154</v>
      </c>
      <c r="Z168" s="77">
        <f t="shared" si="76"/>
        <v>112</v>
      </c>
      <c r="AA168" s="77">
        <f t="shared" si="77"/>
        <v>71</v>
      </c>
      <c r="AB168" s="77">
        <f t="shared" si="78"/>
        <v>61</v>
      </c>
      <c r="AC168" s="77">
        <f t="shared" si="79"/>
        <v>59</v>
      </c>
      <c r="AD168" s="77">
        <f t="shared" si="80"/>
        <v>31</v>
      </c>
      <c r="AE168" s="77">
        <f t="shared" si="81"/>
        <v>1200</v>
      </c>
      <c r="AF168" s="77">
        <f t="shared" si="82"/>
        <v>1200</v>
      </c>
      <c r="AG168" s="77">
        <f t="shared" si="83"/>
        <v>1200</v>
      </c>
      <c r="AH168" s="77">
        <f t="shared" si="84"/>
        <v>1200</v>
      </c>
      <c r="AI168" s="77">
        <f t="shared" si="85"/>
        <v>1200</v>
      </c>
      <c r="AJ168" s="77">
        <f t="shared" si="86"/>
        <v>1200</v>
      </c>
      <c r="AK168" s="77">
        <f t="shared" si="87"/>
        <v>1177</v>
      </c>
      <c r="AL168" s="77">
        <f t="shared" si="88"/>
        <v>1154</v>
      </c>
      <c r="AM168" s="77">
        <f t="shared" si="89"/>
        <v>1131</v>
      </c>
      <c r="AN168" s="77">
        <f t="shared" si="90"/>
        <v>1108</v>
      </c>
      <c r="AO168" s="77">
        <f t="shared" si="91"/>
        <v>1107</v>
      </c>
      <c r="AP168" s="77">
        <f t="shared" si="92"/>
        <v>1057</v>
      </c>
      <c r="AQ168" s="77">
        <f t="shared" si="93"/>
        <v>1007</v>
      </c>
      <c r="AR168" s="77">
        <f t="shared" si="94"/>
        <v>957</v>
      </c>
      <c r="AS168" s="77">
        <f t="shared" si="95"/>
        <v>877</v>
      </c>
      <c r="AT168" s="77">
        <f t="shared" si="96"/>
        <v>876</v>
      </c>
      <c r="AU168" s="77">
        <f t="shared" si="97"/>
        <v>853</v>
      </c>
      <c r="AV168" s="77">
        <f t="shared" si="98"/>
        <v>830</v>
      </c>
      <c r="AW168" s="77">
        <f t="shared" si="99"/>
        <v>807</v>
      </c>
      <c r="AX168" s="77">
        <f t="shared" si="100"/>
        <v>784</v>
      </c>
      <c r="AY168" s="77">
        <f t="shared" si="101"/>
        <v>761</v>
      </c>
      <c r="AZ168" s="77">
        <f t="shared" si="102"/>
        <v>738</v>
      </c>
      <c r="BA168" s="77">
        <f t="shared" si="103"/>
        <v>715</v>
      </c>
      <c r="BB168" s="77">
        <f t="shared" si="104"/>
        <v>692</v>
      </c>
      <c r="BC168" s="77">
        <f t="shared" si="105"/>
        <v>669</v>
      </c>
      <c r="BD168" s="77">
        <f t="shared" si="106"/>
        <v>653</v>
      </c>
      <c r="BE168" s="77">
        <f t="shared" si="107"/>
        <v>637</v>
      </c>
      <c r="BF168" s="77">
        <f t="shared" si="108"/>
        <v>621</v>
      </c>
      <c r="BG168" s="77">
        <f t="shared" si="109"/>
        <v>605</v>
      </c>
      <c r="BH168" s="77">
        <f t="shared" si="110"/>
        <v>589</v>
      </c>
      <c r="BI168" s="77">
        <f t="shared" si="111"/>
        <v>573</v>
      </c>
      <c r="BJ168" s="77">
        <f t="shared" si="112"/>
        <v>557</v>
      </c>
      <c r="BK168" s="77">
        <f t="shared" si="113"/>
        <v>541</v>
      </c>
      <c r="BL168" s="77">
        <f t="shared" si="114"/>
        <v>525</v>
      </c>
      <c r="BM168" s="77">
        <f t="shared" si="115"/>
        <v>509</v>
      </c>
      <c r="BN168" s="77">
        <f t="shared" si="116"/>
        <v>493</v>
      </c>
      <c r="BO168" s="77">
        <f t="shared" si="117"/>
        <v>477</v>
      </c>
      <c r="BP168" s="77">
        <f t="shared" si="118"/>
        <v>461</v>
      </c>
      <c r="BQ168" s="77">
        <f t="shared" si="119"/>
        <v>445</v>
      </c>
      <c r="BR168" s="77">
        <f t="shared" si="120"/>
        <v>429</v>
      </c>
      <c r="BS168" s="77">
        <f t="shared" si="121"/>
        <v>406</v>
      </c>
      <c r="BT168" s="77">
        <f t="shared" si="122"/>
        <v>383</v>
      </c>
      <c r="BU168" s="77">
        <f t="shared" si="123"/>
        <v>360</v>
      </c>
      <c r="BV168" s="77">
        <f t="shared" si="124"/>
        <v>337</v>
      </c>
      <c r="BW168" s="77">
        <f t="shared" si="125"/>
        <v>314</v>
      </c>
      <c r="BX168" s="77">
        <f t="shared" si="126"/>
        <v>291</v>
      </c>
      <c r="BY168" s="77">
        <f t="shared" si="127"/>
        <v>268</v>
      </c>
      <c r="BZ168" s="77">
        <f t="shared" si="128"/>
        <v>245</v>
      </c>
      <c r="CA168" s="77">
        <f t="shared" si="129"/>
        <v>222</v>
      </c>
      <c r="CB168" s="77">
        <f t="shared" si="130"/>
        <v>199</v>
      </c>
      <c r="CC168" s="77">
        <f t="shared" si="131"/>
        <v>176</v>
      </c>
      <c r="CD168" s="77">
        <f t="shared" si="132"/>
        <v>153</v>
      </c>
      <c r="CE168" s="77">
        <f t="shared" si="133"/>
        <v>130</v>
      </c>
      <c r="CF168" s="77">
        <f t="shared" si="134"/>
        <v>107</v>
      </c>
      <c r="CG168" s="77">
        <f t="shared" si="135"/>
        <v>84</v>
      </c>
      <c r="CH168" s="77">
        <f t="shared" si="136"/>
        <v>1200</v>
      </c>
      <c r="CI168" s="77">
        <f t="shared" si="137"/>
        <v>1200</v>
      </c>
      <c r="CJ168" s="77">
        <f t="shared" si="138"/>
        <v>1200</v>
      </c>
      <c r="CK168" s="77">
        <f t="shared" si="139"/>
        <v>1200</v>
      </c>
      <c r="CL168" s="77">
        <f t="shared" si="140"/>
        <v>1200</v>
      </c>
      <c r="CM168" s="77">
        <f t="shared" si="141"/>
        <v>1200</v>
      </c>
      <c r="CN168" s="77">
        <f t="shared" si="142"/>
        <v>1200</v>
      </c>
      <c r="CO168" s="77">
        <f t="shared" si="143"/>
        <v>1200</v>
      </c>
      <c r="CP168" s="77">
        <f t="shared" si="144"/>
        <v>1200</v>
      </c>
      <c r="CQ168" s="77">
        <f t="shared" si="145"/>
        <v>1200</v>
      </c>
      <c r="CR168" s="77">
        <f t="shared" si="146"/>
        <v>1200</v>
      </c>
      <c r="CS168" s="77">
        <f t="shared" si="147"/>
        <v>1200</v>
      </c>
      <c r="CT168" s="77">
        <f t="shared" si="148"/>
        <v>1177</v>
      </c>
      <c r="CU168" s="77">
        <f t="shared" si="149"/>
        <v>1154</v>
      </c>
      <c r="CV168" s="77">
        <f t="shared" si="150"/>
        <v>1131</v>
      </c>
      <c r="CW168" s="77">
        <f t="shared" si="151"/>
        <v>1108</v>
      </c>
      <c r="CX168" s="77">
        <f t="shared" si="152"/>
        <v>1085</v>
      </c>
      <c r="CY168" s="77">
        <f t="shared" si="153"/>
        <v>1062</v>
      </c>
      <c r="CZ168" s="77">
        <f t="shared" si="154"/>
        <v>1039</v>
      </c>
      <c r="DA168" s="77">
        <f t="shared" si="155"/>
        <v>1038</v>
      </c>
      <c r="DB168" s="77">
        <f t="shared" si="156"/>
        <v>978</v>
      </c>
      <c r="DC168" s="77">
        <f t="shared" si="157"/>
        <v>918</v>
      </c>
      <c r="DD168" s="77">
        <f t="shared" si="158"/>
        <v>858</v>
      </c>
      <c r="DE168" s="77">
        <f t="shared" si="159"/>
        <v>798</v>
      </c>
      <c r="DF168" s="77">
        <f t="shared" si="160"/>
        <v>797</v>
      </c>
      <c r="DG168" s="77">
        <f t="shared" si="161"/>
        <v>774</v>
      </c>
      <c r="DH168" s="77">
        <f t="shared" si="162"/>
        <v>751</v>
      </c>
      <c r="DI168" s="77">
        <f t="shared" si="163"/>
        <v>728</v>
      </c>
      <c r="DJ168" s="77">
        <f t="shared" si="164"/>
        <v>705</v>
      </c>
      <c r="DK168" s="77">
        <f t="shared" si="165"/>
        <v>682</v>
      </c>
      <c r="DL168" s="77">
        <f t="shared" si="166"/>
        <v>659</v>
      </c>
      <c r="DM168" s="77">
        <f t="shared" si="167"/>
        <v>636</v>
      </c>
      <c r="DN168" s="77">
        <f t="shared" si="168"/>
        <v>613</v>
      </c>
      <c r="DO168" s="77">
        <f t="shared" si="169"/>
        <v>612</v>
      </c>
      <c r="DP168" s="77">
        <f t="shared" si="170"/>
        <v>562</v>
      </c>
      <c r="DQ168" s="77">
        <f t="shared" si="171"/>
        <v>512</v>
      </c>
      <c r="DR168" s="77">
        <f t="shared" si="172"/>
        <v>462</v>
      </c>
      <c r="DS168" s="77">
        <f t="shared" si="173"/>
        <v>412</v>
      </c>
      <c r="DT168" s="77">
        <f t="shared" si="174"/>
        <v>411</v>
      </c>
      <c r="DU168" s="77">
        <f t="shared" si="175"/>
        <v>388</v>
      </c>
      <c r="DV168" s="77">
        <f t="shared" si="176"/>
        <v>365</v>
      </c>
      <c r="DW168" s="77">
        <f t="shared" si="177"/>
        <v>342</v>
      </c>
      <c r="DX168" s="77">
        <f t="shared" si="178"/>
        <v>319</v>
      </c>
      <c r="DY168" s="77">
        <f t="shared" si="179"/>
        <v>296</v>
      </c>
      <c r="DZ168" s="77">
        <f t="shared" si="180"/>
        <v>273</v>
      </c>
      <c r="EA168" s="77">
        <f t="shared" si="181"/>
        <v>250</v>
      </c>
      <c r="EB168" s="77">
        <f t="shared" si="182"/>
        <v>227</v>
      </c>
      <c r="EC168" s="77">
        <f t="shared" si="183"/>
        <v>204</v>
      </c>
      <c r="ED168" s="77">
        <f t="shared" si="184"/>
        <v>181</v>
      </c>
      <c r="EE168" s="77">
        <f t="shared" si="185"/>
        <v>158</v>
      </c>
      <c r="EF168" s="77">
        <f t="shared" si="186"/>
        <v>135</v>
      </c>
      <c r="EG168" s="77">
        <f t="shared" si="187"/>
        <v>112</v>
      </c>
      <c r="EH168" s="77">
        <f t="shared" si="188"/>
        <v>89</v>
      </c>
      <c r="EI168" s="77">
        <f t="shared" si="189"/>
        <v>66</v>
      </c>
      <c r="EJ168" s="77">
        <f t="shared" si="190"/>
        <v>43</v>
      </c>
      <c r="EK168" s="77">
        <f t="shared" si="191"/>
        <v>1200</v>
      </c>
      <c r="EL168" s="77">
        <f t="shared" si="192"/>
        <v>1200</v>
      </c>
      <c r="EM168" s="77">
        <f t="shared" si="193"/>
        <v>1200</v>
      </c>
      <c r="EN168" s="77">
        <f t="shared" si="194"/>
        <v>1200</v>
      </c>
      <c r="EO168" s="77">
        <f t="shared" si="195"/>
        <v>1200</v>
      </c>
      <c r="EP168" s="77">
        <f t="shared" si="196"/>
        <v>1177</v>
      </c>
      <c r="EQ168" s="77">
        <f t="shared" si="197"/>
        <v>1154</v>
      </c>
      <c r="ER168" s="77">
        <f t="shared" si="198"/>
        <v>1131</v>
      </c>
      <c r="ES168" s="77">
        <f t="shared" si="199"/>
        <v>1108</v>
      </c>
      <c r="ET168" s="77">
        <f t="shared" si="200"/>
        <v>1085</v>
      </c>
      <c r="EU168" s="77">
        <f t="shared" si="201"/>
        <v>1062</v>
      </c>
      <c r="EV168" s="77">
        <f t="shared" si="202"/>
        <v>1039</v>
      </c>
      <c r="EW168" s="77">
        <f t="shared" si="203"/>
        <v>1016</v>
      </c>
      <c r="EX168" s="77">
        <f t="shared" si="204"/>
        <v>993</v>
      </c>
      <c r="EY168" s="77">
        <f t="shared" si="205"/>
        <v>970</v>
      </c>
      <c r="EZ168" s="77">
        <f t="shared" si="206"/>
        <v>947</v>
      </c>
      <c r="FA168" s="77">
        <f t="shared" si="207"/>
        <v>924</v>
      </c>
      <c r="FB168" s="77">
        <f t="shared" si="208"/>
        <v>901</v>
      </c>
      <c r="FC168" s="77">
        <f t="shared" si="209"/>
        <v>878</v>
      </c>
      <c r="FD168" s="77">
        <f t="shared" si="210"/>
        <v>855</v>
      </c>
      <c r="FE168" s="77">
        <f t="shared" si="211"/>
        <v>832</v>
      </c>
      <c r="FF168" s="77">
        <f t="shared" si="212"/>
        <v>809</v>
      </c>
      <c r="FG168" s="77">
        <f t="shared" si="213"/>
        <v>786</v>
      </c>
      <c r="FH168" s="77">
        <f t="shared" si="214"/>
        <v>763</v>
      </c>
      <c r="FI168" s="77">
        <f t="shared" si="215"/>
        <v>740</v>
      </c>
      <c r="FJ168" s="77">
        <f t="shared" si="216"/>
        <v>717</v>
      </c>
      <c r="FK168" s="77">
        <f t="shared" si="217"/>
        <v>694</v>
      </c>
      <c r="FL168" s="77">
        <f t="shared" si="218"/>
        <v>671</v>
      </c>
      <c r="FM168" s="77">
        <f t="shared" si="219"/>
        <v>648</v>
      </c>
      <c r="FN168" s="77">
        <f t="shared" si="220"/>
        <v>625</v>
      </c>
      <c r="FO168" s="77">
        <f t="shared" si="221"/>
        <v>602</v>
      </c>
      <c r="FP168" s="77">
        <f t="shared" si="222"/>
        <v>579</v>
      </c>
      <c r="FQ168" s="77">
        <f t="shared" si="223"/>
        <v>556</v>
      </c>
      <c r="FR168" s="77">
        <f t="shared" si="224"/>
        <v>533</v>
      </c>
      <c r="FS168" s="77">
        <f t="shared" si="225"/>
        <v>510</v>
      </c>
      <c r="FT168" s="77">
        <f t="shared" si="226"/>
        <v>487</v>
      </c>
      <c r="FU168" s="77">
        <f t="shared" si="227"/>
        <v>464</v>
      </c>
      <c r="FV168" s="77">
        <f t="shared" si="228"/>
        <v>441</v>
      </c>
      <c r="FW168" s="77">
        <f t="shared" si="229"/>
        <v>418</v>
      </c>
      <c r="FX168" s="77">
        <f t="shared" si="230"/>
        <v>395</v>
      </c>
      <c r="FY168" s="77">
        <f t="shared" si="231"/>
        <v>372</v>
      </c>
      <c r="FZ168" s="77">
        <f t="shared" si="232"/>
        <v>349</v>
      </c>
      <c r="GA168" s="77">
        <f t="shared" si="233"/>
        <v>326</v>
      </c>
      <c r="GB168" s="77">
        <f t="shared" si="234"/>
        <v>303</v>
      </c>
      <c r="GC168" s="77">
        <f t="shared" si="235"/>
        <v>280</v>
      </c>
      <c r="GD168" s="77">
        <f t="shared" si="236"/>
        <v>257</v>
      </c>
      <c r="GE168" s="77">
        <f t="shared" si="237"/>
        <v>234</v>
      </c>
      <c r="GF168" s="77">
        <f t="shared" si="238"/>
        <v>211</v>
      </c>
      <c r="GG168" s="77">
        <f t="shared" si="239"/>
        <v>188</v>
      </c>
      <c r="GH168" s="77">
        <f t="shared" si="240"/>
        <v>165</v>
      </c>
      <c r="GI168" s="77">
        <f t="shared" si="241"/>
        <v>142</v>
      </c>
      <c r="GJ168" s="77">
        <f t="shared" si="242"/>
        <v>119</v>
      </c>
      <c r="GK168" s="77">
        <f t="shared" si="243"/>
        <v>96</v>
      </c>
      <c r="GL168" s="77">
        <f t="shared" si="244"/>
        <v>73</v>
      </c>
      <c r="GM168" s="77">
        <f t="shared" si="245"/>
        <v>50</v>
      </c>
      <c r="GN168" s="77">
        <f t="shared" si="246"/>
        <v>27</v>
      </c>
      <c r="GO168" s="77">
        <f t="shared" si="247"/>
        <v>27</v>
      </c>
      <c r="GP168" s="77">
        <f t="shared" si="248"/>
        <v>27</v>
      </c>
      <c r="GQ168" s="77">
        <f t="shared" si="249"/>
        <v>27</v>
      </c>
      <c r="GR168" s="77">
        <f t="shared" si="288"/>
        <v>27</v>
      </c>
      <c r="GS168" s="202"/>
      <c r="GY168" s="568" t="str">
        <f>CONCATENATE("Contrôle ",$S$101," heures entre Vxx + doublons Vxx")</f>
        <v>Contrôle 1200 heures entre Vxx + doublons Vxx</v>
      </c>
      <c r="GZ168" s="601"/>
      <c r="HA168" s="601"/>
      <c r="HB168" s="601"/>
      <c r="HC168" s="601"/>
      <c r="HD168" s="601"/>
      <c r="HE168" s="601"/>
      <c r="HF168" s="601"/>
      <c r="HG168" s="601"/>
      <c r="HH168" s="601"/>
      <c r="HI168" s="601"/>
      <c r="HJ168" s="601"/>
      <c r="HK168" s="601"/>
      <c r="HL168" s="601"/>
      <c r="HM168" s="601"/>
      <c r="HN168" s="602"/>
      <c r="HO168" s="381"/>
      <c r="HP168" s="381"/>
      <c r="HQ168" s="381"/>
      <c r="HR168" s="381"/>
      <c r="HS168" s="381"/>
      <c r="HT168" s="381"/>
      <c r="HU168" s="381"/>
      <c r="HV168" s="381"/>
      <c r="HW168" s="381"/>
      <c r="HX168" s="381"/>
      <c r="HY168" s="381"/>
      <c r="HZ168" s="381"/>
      <c r="IA168" s="381"/>
      <c r="IB168" s="381"/>
      <c r="IC168" s="381"/>
      <c r="ID168" s="381"/>
      <c r="IE168" s="381"/>
    </row>
    <row r="169" spans="5:239" x14ac:dyDescent="0.2">
      <c r="E169" s="58"/>
      <c r="F169" s="480"/>
      <c r="G169" s="1040"/>
      <c r="H169" s="208" t="s">
        <v>173</v>
      </c>
      <c r="I169" s="229"/>
      <c r="J169" s="230"/>
      <c r="K169" s="231"/>
      <c r="N169" s="180">
        <v>782</v>
      </c>
      <c r="O169" s="140"/>
      <c r="P169" s="123"/>
      <c r="Q169" s="12"/>
      <c r="R169" s="141" t="str">
        <f t="shared" ref="R169:R181" si="328">A67</f>
        <v>V15</v>
      </c>
      <c r="S169" s="466">
        <v>673</v>
      </c>
      <c r="T169" s="417">
        <f t="shared" si="251"/>
        <v>782</v>
      </c>
      <c r="U169" s="418">
        <v>0</v>
      </c>
      <c r="V169" s="77">
        <f t="shared" si="252"/>
        <v>782</v>
      </c>
      <c r="W169" s="77">
        <f t="shared" ref="W169" si="329">IF(LEFT(W67,1)="V",$S$101,IF(ISNUMBER(W67),V169-W67,V169))</f>
        <v>782</v>
      </c>
      <c r="X169" s="77">
        <f t="shared" ref="X169:X181" si="330">IF(LEFT(X67,1)="V",$S$101,IF(ISNUMBER(X67),W169-X67,W169))</f>
        <v>782</v>
      </c>
      <c r="Y169" s="77">
        <f t="shared" ref="Y169:Y181" si="331">IF(LEFT(Y67,1)="V",$S$101,IF(ISNUMBER(Y67),X169-Y67,X169))</f>
        <v>782</v>
      </c>
      <c r="Z169" s="77">
        <f t="shared" ref="Z169:Z181" si="332">IF(LEFT(Z67,1)="V",$S$101,IF(ISNUMBER(Z67),Y169-Z67,Y169))</f>
        <v>782</v>
      </c>
      <c r="AA169" s="77">
        <f t="shared" ref="AA169:AA181" si="333">IF(LEFT(AA67,1)="V",$S$101,IF(ISNUMBER(AA67),Z169-AA67,Z169))</f>
        <v>782</v>
      </c>
      <c r="AB169" s="77">
        <f t="shared" ref="AB169:AB181" si="334">IF(LEFT(AB67,1)="V",$S$101,IF(ISNUMBER(AB67),AA169-AB67,AA169))</f>
        <v>782</v>
      </c>
      <c r="AC169" s="77">
        <f t="shared" ref="AC169:AC181" si="335">IF(LEFT(AC67,1)="V",$S$101,IF(ISNUMBER(AC67),AB169-AC67,AB169))</f>
        <v>782</v>
      </c>
      <c r="AD169" s="77">
        <f t="shared" ref="AD169:AD181" si="336">IF(LEFT(AD67,1)="V",$S$101,IF(ISNUMBER(AD67),AC169-AD67,AC169))</f>
        <v>782</v>
      </c>
      <c r="AE169" s="77">
        <f t="shared" ref="AE169:AE181" si="337">IF(LEFT(AE67,1)="V",$S$101,IF(ISNUMBER(AE67),AD169-AE67,AD169))</f>
        <v>782</v>
      </c>
      <c r="AF169" s="77">
        <f t="shared" ref="AF169:AF181" si="338">IF(LEFT(AF67,1)="V",$S$101,IF(ISNUMBER(AF67),AE169-AF67,AE169))</f>
        <v>782</v>
      </c>
      <c r="AG169" s="77">
        <f t="shared" ref="AG169:AG181" si="339">IF(LEFT(AG67,1)="V",$S$101,IF(ISNUMBER(AG67),AF169-AG67,AF169))</f>
        <v>782</v>
      </c>
      <c r="AH169" s="77">
        <f t="shared" ref="AH169:AH181" si="340">IF(LEFT(AH67,1)="V",$S$101,IF(ISNUMBER(AH67),AG169-AH67,AG169))</f>
        <v>782</v>
      </c>
      <c r="AI169" s="77">
        <f t="shared" ref="AI169:AI181" si="341">IF(LEFT(AI67,1)="V",$S$101,IF(ISNUMBER(AI67),AH169-AI67,AH169))</f>
        <v>782</v>
      </c>
      <c r="AJ169" s="77">
        <f t="shared" ref="AJ169:AJ181" si="342">IF(LEFT(AJ67,1)="V",$S$101,IF(ISNUMBER(AJ67),AI169-AJ67,AI169))</f>
        <v>782</v>
      </c>
      <c r="AK169" s="77">
        <f t="shared" ref="AK169:AK181" si="343">IF(LEFT(AK67,1)="V",$S$101,IF(ISNUMBER(AK67),AJ169-AK67,AJ169))</f>
        <v>782</v>
      </c>
      <c r="AL169" s="77">
        <f t="shared" ref="AL169:AL181" si="344">IF(LEFT(AL67,1)="V",$S$101,IF(ISNUMBER(AL67),AK169-AL67,AK169))</f>
        <v>782</v>
      </c>
      <c r="AM169" s="77">
        <f t="shared" ref="AM169:AM181" si="345">IF(LEFT(AM67,1)="V",$S$101,IF(ISNUMBER(AM67),AL169-AM67,AL169))</f>
        <v>782</v>
      </c>
      <c r="AN169" s="77">
        <f t="shared" ref="AN169:AN181" si="346">IF(LEFT(AN67,1)="V",$S$101,IF(ISNUMBER(AN67),AM169-AN67,AM169))</f>
        <v>782</v>
      </c>
      <c r="AO169" s="77">
        <f t="shared" ref="AO169:AO181" si="347">IF(LEFT(AO67,1)="V",$S$101,IF(ISNUMBER(AO67),AN169-AO67,AN169))</f>
        <v>782</v>
      </c>
      <c r="AP169" s="77">
        <f t="shared" ref="AP169:AP181" si="348">IF(LEFT(AP67,1)="V",$S$101,IF(ISNUMBER(AP67),AO169-AP67,AO169))</f>
        <v>782</v>
      </c>
      <c r="AQ169" s="77">
        <f t="shared" ref="AQ169:AQ181" si="349">IF(LEFT(AQ67,1)="V",$S$101,IF(ISNUMBER(AQ67),AP169-AQ67,AP169))</f>
        <v>782</v>
      </c>
      <c r="AR169" s="77">
        <f t="shared" ref="AR169:AR181" si="350">IF(LEFT(AR67,1)="V",$S$101,IF(ISNUMBER(AR67),AQ169-AR67,AQ169))</f>
        <v>1200</v>
      </c>
      <c r="AS169" s="77">
        <f t="shared" ref="AS169:AS181" si="351">IF(LEFT(AS67,1)="V",$S$101,IF(ISNUMBER(AS67),AR169-AS67,AR169))</f>
        <v>1200</v>
      </c>
      <c r="AT169" s="77">
        <f t="shared" ref="AT169:AT181" si="352">IF(LEFT(AT67,1)="V",$S$101,IF(ISNUMBER(AT67),AS169-AT67,AS169))</f>
        <v>1200</v>
      </c>
      <c r="AU169" s="77">
        <f t="shared" ref="AU169:AU181" si="353">IF(LEFT(AU67,1)="V",$S$101,IF(ISNUMBER(AU67),AT169-AU67,AT169))</f>
        <v>1200</v>
      </c>
      <c r="AV169" s="77">
        <f t="shared" ref="AV169:AV181" si="354">IF(LEFT(AV67,1)="V",$S$101,IF(ISNUMBER(AV67),AU169-AV67,AU169))</f>
        <v>1200</v>
      </c>
      <c r="AW169" s="77">
        <f t="shared" ref="AW169:AW181" si="355">IF(LEFT(AW67,1)="V",$S$101,IF(ISNUMBER(AW67),AV169-AW67,AV169))</f>
        <v>1200</v>
      </c>
      <c r="AX169" s="77">
        <f t="shared" ref="AX169:AX181" si="356">IF(LEFT(AX67,1)="V",$S$101,IF(ISNUMBER(AX67),AW169-AX67,AW169))</f>
        <v>1200</v>
      </c>
      <c r="AY169" s="77">
        <f t="shared" ref="AY169:AY181" si="357">IF(LEFT(AY67,1)="V",$S$101,IF(ISNUMBER(AY67),AX169-AY67,AX169))</f>
        <v>1200</v>
      </c>
      <c r="AZ169" s="77">
        <f t="shared" ref="AZ169:AZ181" si="358">IF(LEFT(AZ67,1)="V",$S$101,IF(ISNUMBER(AZ67),AY169-AZ67,AY169))</f>
        <v>1200</v>
      </c>
      <c r="BA169" s="77">
        <f t="shared" ref="BA169:BA181" si="359">IF(LEFT(BA67,1)="V",$S$101,IF(ISNUMBER(BA67),AZ169-BA67,AZ169))</f>
        <v>1200</v>
      </c>
      <c r="BB169" s="77">
        <f t="shared" ref="BB169:BB181" si="360">IF(LEFT(BB67,1)="V",$S$101,IF(ISNUMBER(BB67),BA169-BB67,BA169))</f>
        <v>1200</v>
      </c>
      <c r="BC169" s="77">
        <f t="shared" ref="BC169:BC181" si="361">IF(LEFT(BC67,1)="V",$S$101,IF(ISNUMBER(BC67),BB169-BC67,BB169))</f>
        <v>1200</v>
      </c>
      <c r="BD169" s="77">
        <f t="shared" ref="BD169:BD181" si="362">IF(LEFT(BD67,1)="V",$S$101,IF(ISNUMBER(BD67),BC169-BD67,BC169))</f>
        <v>1200</v>
      </c>
      <c r="BE169" s="77">
        <f t="shared" ref="BE169:BE181" si="363">IF(LEFT(BE67,1)="V",$S$101,IF(ISNUMBER(BE67),BD169-BE67,BD169))</f>
        <v>1200</v>
      </c>
      <c r="BF169" s="77">
        <f t="shared" ref="BF169:BF181" si="364">IF(LEFT(BF67,1)="V",$S$101,IF(ISNUMBER(BF67),BE169-BF67,BE169))</f>
        <v>1200</v>
      </c>
      <c r="BG169" s="77">
        <f t="shared" ref="BG169:BG181" si="365">IF(LEFT(BG67,1)="V",$S$101,IF(ISNUMBER(BG67),BF169-BG67,BF169))</f>
        <v>1200</v>
      </c>
      <c r="BH169" s="77">
        <f t="shared" ref="BH169:BH181" si="366">IF(LEFT(BH67,1)="V",$S$101,IF(ISNUMBER(BH67),BG169-BH67,BG169))</f>
        <v>1200</v>
      </c>
      <c r="BI169" s="77">
        <f t="shared" ref="BI169:BI181" si="367">IF(LEFT(BI67,1)="V",$S$101,IF(ISNUMBER(BI67),BH169-BI67,BH169))</f>
        <v>1200</v>
      </c>
      <c r="BJ169" s="77">
        <f t="shared" ref="BJ169:BJ181" si="368">IF(LEFT(BJ67,1)="V",$S$101,IF(ISNUMBER(BJ67),BI169-BJ67,BI169))</f>
        <v>1200</v>
      </c>
      <c r="BK169" s="77">
        <f t="shared" ref="BK169:BK181" si="369">IF(LEFT(BK67,1)="V",$S$101,IF(ISNUMBER(BK67),BJ169-BK67,BJ169))</f>
        <v>1200</v>
      </c>
      <c r="BL169" s="77">
        <f t="shared" ref="BL169:BL181" si="370">IF(LEFT(BL67,1)="V",$S$101,IF(ISNUMBER(BL67),BK169-BL67,BK169))</f>
        <v>1200</v>
      </c>
      <c r="BM169" s="77">
        <f t="shared" ref="BM169:BM181" si="371">IF(LEFT(BM67,1)="V",$S$101,IF(ISNUMBER(BM67),BL169-BM67,BL169))</f>
        <v>1200</v>
      </c>
      <c r="BN169" s="77">
        <f t="shared" ref="BN169:BN181" si="372">IF(LEFT(BN67,1)="V",$S$101,IF(ISNUMBER(BN67),BM169-BN67,BM169))</f>
        <v>1200</v>
      </c>
      <c r="BO169" s="77">
        <f t="shared" ref="BO169:BO181" si="373">IF(LEFT(BO67,1)="V",$S$101,IF(ISNUMBER(BO67),BN169-BO67,BN169))</f>
        <v>1200</v>
      </c>
      <c r="BP169" s="77">
        <f t="shared" ref="BP169:BP181" si="374">IF(LEFT(BP67,1)="V",$S$101,IF(ISNUMBER(BP67),BO169-BP67,BO169))</f>
        <v>1200</v>
      </c>
      <c r="BQ169" s="77">
        <f t="shared" ref="BQ169:BQ181" si="375">IF(LEFT(BQ67,1)="V",$S$101,IF(ISNUMBER(BQ67),BP169-BQ67,BP169))</f>
        <v>1200</v>
      </c>
      <c r="BR169" s="77">
        <f t="shared" ref="BR169:BR181" si="376">IF(LEFT(BR67,1)="V",$S$101,IF(ISNUMBER(BR67),BQ169-BR67,BQ169))</f>
        <v>1200</v>
      </c>
      <c r="BS169" s="77">
        <f t="shared" ref="BS169:BS181" si="377">IF(LEFT(BS67,1)="V",$S$101,IF(ISNUMBER(BS67),BR169-BS67,BR169))</f>
        <v>1200</v>
      </c>
      <c r="BT169" s="77">
        <f t="shared" ref="BT169:BT181" si="378">IF(LEFT(BT67,1)="V",$S$101,IF(ISNUMBER(BT67),BS169-BT67,BS169))</f>
        <v>1200</v>
      </c>
      <c r="BU169" s="77">
        <f t="shared" ref="BU169:BU181" si="379">IF(LEFT(BU67,1)="V",$S$101,IF(ISNUMBER(BU67),BT169-BU67,BT169))</f>
        <v>1200</v>
      </c>
      <c r="BV169" s="77">
        <f t="shared" ref="BV169:BV181" si="380">IF(LEFT(BV67,1)="V",$S$101,IF(ISNUMBER(BV67),BU169-BV67,BU169))</f>
        <v>1200</v>
      </c>
      <c r="BW169" s="77">
        <f t="shared" ref="BW169:BW181" si="381">IF(LEFT(BW67,1)="V",$S$101,IF(ISNUMBER(BW67),BV169-BW67,BV169))</f>
        <v>1200</v>
      </c>
      <c r="BX169" s="77">
        <f t="shared" ref="BX169:BX181" si="382">IF(LEFT(BX67,1)="V",$S$101,IF(ISNUMBER(BX67),BW169-BX67,BW169))</f>
        <v>1200</v>
      </c>
      <c r="BY169" s="77">
        <f t="shared" ref="BY169:BY181" si="383">IF(LEFT(BY67,1)="V",$S$101,IF(ISNUMBER(BY67),BX169-BY67,BX169))</f>
        <v>1200</v>
      </c>
      <c r="BZ169" s="77">
        <f t="shared" ref="BZ169:BZ181" si="384">IF(LEFT(BZ67,1)="V",$S$101,IF(ISNUMBER(BZ67),BY169-BZ67,BY169))</f>
        <v>1200</v>
      </c>
      <c r="CA169" s="77">
        <f t="shared" ref="CA169:CA181" si="385">IF(LEFT(CA67,1)="V",$S$101,IF(ISNUMBER(CA67),BZ169-CA67,BZ169))</f>
        <v>1200</v>
      </c>
      <c r="CB169" s="77">
        <f t="shared" ref="CB169:CB181" si="386">IF(LEFT(CB67,1)="V",$S$101,IF(ISNUMBER(CB67),CA169-CB67,CA169))</f>
        <v>1200</v>
      </c>
      <c r="CC169" s="77">
        <f t="shared" ref="CC169:CC181" si="387">IF(LEFT(CC67,1)="V",$S$101,IF(ISNUMBER(CC67),CB169-CC67,CB169))</f>
        <v>1200</v>
      </c>
      <c r="CD169" s="77">
        <f t="shared" ref="CD169:CD181" si="388">IF(LEFT(CD67,1)="V",$S$101,IF(ISNUMBER(CD67),CC169-CD67,CC169))</f>
        <v>1200</v>
      </c>
      <c r="CE169" s="77">
        <f t="shared" ref="CE169:CE181" si="389">IF(LEFT(CE67,1)="V",$S$101,IF(ISNUMBER(CE67),CD169-CE67,CD169))</f>
        <v>1200</v>
      </c>
      <c r="CF169" s="77">
        <f t="shared" ref="CF169:CF181" si="390">IF(LEFT(CF67,1)="V",$S$101,IF(ISNUMBER(CF67),CE169-CF67,CE169))</f>
        <v>1200</v>
      </c>
      <c r="CG169" s="77">
        <f t="shared" ref="CG169:CG181" si="391">IF(LEFT(CG67,1)="V",$S$101,IF(ISNUMBER(CG67),CF169-CG67,CF169))</f>
        <v>1200</v>
      </c>
      <c r="CH169" s="77">
        <f t="shared" ref="CH169:CH181" si="392">IF(LEFT(CH67,1)="V",$S$101,IF(ISNUMBER(CH67),CG169-CH67,CG169))</f>
        <v>1200</v>
      </c>
      <c r="CI169" s="77">
        <f t="shared" ref="CI169:CI181" si="393">IF(LEFT(CI67,1)="V",$S$101,IF(ISNUMBER(CI67),CH169-CI67,CH169))</f>
        <v>1200</v>
      </c>
      <c r="CJ169" s="77">
        <f t="shared" ref="CJ169:CJ181" si="394">IF(LEFT(CJ67,1)="V",$S$101,IF(ISNUMBER(CJ67),CI169-CJ67,CI169))</f>
        <v>1200</v>
      </c>
      <c r="CK169" s="77">
        <f t="shared" ref="CK169:CK181" si="395">IF(LEFT(CK67,1)="V",$S$101,IF(ISNUMBER(CK67),CJ169-CK67,CJ169))</f>
        <v>1200</v>
      </c>
      <c r="CL169" s="77">
        <f t="shared" ref="CL169:CL181" si="396">IF(LEFT(CL67,1)="V",$S$101,IF(ISNUMBER(CL67),CK169-CL67,CK169))</f>
        <v>1200</v>
      </c>
      <c r="CM169" s="77">
        <f t="shared" ref="CM169:CM181" si="397">IF(LEFT(CM67,1)="V",$S$101,IF(ISNUMBER(CM67),CL169-CM67,CL169))</f>
        <v>1200</v>
      </c>
      <c r="CN169" s="77">
        <f t="shared" ref="CN169:CN181" si="398">IF(LEFT(CN67,1)="V",$S$101,IF(ISNUMBER(CN67),CM169-CN67,CM169))</f>
        <v>1200</v>
      </c>
      <c r="CO169" s="77">
        <f t="shared" ref="CO169:CO181" si="399">IF(LEFT(CO67,1)="V",$S$101,IF(ISNUMBER(CO67),CN169-CO67,CN169))</f>
        <v>1200</v>
      </c>
      <c r="CP169" s="77">
        <f t="shared" ref="CP169:CP181" si="400">IF(LEFT(CP67,1)="V",$S$101,IF(ISNUMBER(CP67),CO169-CP67,CO169))</f>
        <v>1200</v>
      </c>
      <c r="CQ169" s="77">
        <f t="shared" ref="CQ169:CQ181" si="401">IF(LEFT(CQ67,1)="V",$S$101,IF(ISNUMBER(CQ67),CP169-CQ67,CP169))</f>
        <v>1200</v>
      </c>
      <c r="CR169" s="77">
        <f t="shared" ref="CR169:CR181" si="402">IF(LEFT(CR67,1)="V",$S$101,IF(ISNUMBER(CR67),CQ169-CR67,CQ169))</f>
        <v>1200</v>
      </c>
      <c r="CS169" s="77">
        <f t="shared" ref="CS169:CS181" si="403">IF(LEFT(CS67,1)="V",$S$101,IF(ISNUMBER(CS67),CR169-CS67,CR169))</f>
        <v>1200</v>
      </c>
      <c r="CT169" s="77">
        <f t="shared" ref="CT169:CT181" si="404">IF(LEFT(CT67,1)="V",$S$101,IF(ISNUMBER(CT67),CS169-CT67,CS169))</f>
        <v>1200</v>
      </c>
      <c r="CU169" s="77">
        <f t="shared" ref="CU169:CU181" si="405">IF(LEFT(CU67,1)="V",$S$101,IF(ISNUMBER(CU67),CT169-CU67,CT169))</f>
        <v>1200</v>
      </c>
      <c r="CV169" s="77">
        <f t="shared" ref="CV169:CV181" si="406">IF(LEFT(CV67,1)="V",$S$101,IF(ISNUMBER(CV67),CU169-CV67,CU169))</f>
        <v>1200</v>
      </c>
      <c r="CW169" s="77">
        <f t="shared" ref="CW169:CW181" si="407">IF(LEFT(CW67,1)="V",$S$101,IF(ISNUMBER(CW67),CV169-CW67,CV169))</f>
        <v>1200</v>
      </c>
      <c r="CX169" s="77">
        <f t="shared" ref="CX169:CX181" si="408">IF(LEFT(CX67,1)="V",$S$101,IF(ISNUMBER(CX67),CW169-CX67,CW169))</f>
        <v>1200</v>
      </c>
      <c r="CY169" s="77">
        <f t="shared" ref="CY169:CY181" si="409">IF(LEFT(CY67,1)="V",$S$101,IF(ISNUMBER(CY67),CX169-CY67,CX169))</f>
        <v>1200</v>
      </c>
      <c r="CZ169" s="77">
        <f t="shared" ref="CZ169:CZ181" si="410">IF(LEFT(CZ67,1)="V",$S$101,IF(ISNUMBER(CZ67),CY169-CZ67,CY169))</f>
        <v>1200</v>
      </c>
      <c r="DA169" s="77">
        <f t="shared" ref="DA169:DA181" si="411">IF(LEFT(DA67,1)="V",$S$101,IF(ISNUMBER(DA67),CZ169-DA67,CZ169))</f>
        <v>1200</v>
      </c>
      <c r="DB169" s="77">
        <f t="shared" ref="DB169:DB181" si="412">IF(LEFT(DB67,1)="V",$S$101,IF(ISNUMBER(DB67),DA169-DB67,DA169))</f>
        <v>1200</v>
      </c>
      <c r="DC169" s="77">
        <f t="shared" ref="DC169:DC181" si="413">IF(LEFT(DC67,1)="V",$S$101,IF(ISNUMBER(DC67),DB169-DC67,DB169))</f>
        <v>1200</v>
      </c>
      <c r="DD169" s="77">
        <f t="shared" ref="DD169:DD181" si="414">IF(LEFT(DD67,1)="V",$S$101,IF(ISNUMBER(DD67),DC169-DD67,DC169))</f>
        <v>1200</v>
      </c>
      <c r="DE169" s="77">
        <f t="shared" ref="DE169:DE181" si="415">IF(LEFT(DE67,1)="V",$S$101,IF(ISNUMBER(DE67),DD169-DE67,DD169))</f>
        <v>1200</v>
      </c>
      <c r="DF169" s="77">
        <f t="shared" ref="DF169:DF181" si="416">IF(LEFT(DF67,1)="V",$S$101,IF(ISNUMBER(DF67),DE169-DF67,DE169))</f>
        <v>1200</v>
      </c>
      <c r="DG169" s="77">
        <f t="shared" ref="DG169:DG181" si="417">IF(LEFT(DG67,1)="V",$S$101,IF(ISNUMBER(DG67),DF169-DG67,DF169))</f>
        <v>1200</v>
      </c>
      <c r="DH169" s="77">
        <f t="shared" ref="DH169:DH181" si="418">IF(LEFT(DH67,1)="V",$S$101,IF(ISNUMBER(DH67),DG169-DH67,DG169))</f>
        <v>1200</v>
      </c>
      <c r="DI169" s="77">
        <f t="shared" ref="DI169:DI181" si="419">IF(LEFT(DI67,1)="V",$S$101,IF(ISNUMBER(DI67),DH169-DI67,DH169))</f>
        <v>1200</v>
      </c>
      <c r="DJ169" s="77">
        <f t="shared" ref="DJ169:DJ181" si="420">IF(LEFT(DJ67,1)="V",$S$101,IF(ISNUMBER(DJ67),DI169-DJ67,DI169))</f>
        <v>1200</v>
      </c>
      <c r="DK169" s="77">
        <f t="shared" ref="DK169:DK181" si="421">IF(LEFT(DK67,1)="V",$S$101,IF(ISNUMBER(DK67),DJ169-DK67,DJ169))</f>
        <v>1200</v>
      </c>
      <c r="DL169" s="77">
        <f t="shared" ref="DL169:DL181" si="422">IF(LEFT(DL67,1)="V",$S$101,IF(ISNUMBER(DL67),DK169-DL67,DK169))</f>
        <v>1200</v>
      </c>
      <c r="DM169" s="77">
        <f t="shared" ref="DM169:DM181" si="423">IF(LEFT(DM67,1)="V",$S$101,IF(ISNUMBER(DM67),DL169-DM67,DL169))</f>
        <v>1200</v>
      </c>
      <c r="DN169" s="77">
        <f t="shared" ref="DN169:DN181" si="424">IF(LEFT(DN67,1)="V",$S$101,IF(ISNUMBER(DN67),DM169-DN67,DM169))</f>
        <v>1200</v>
      </c>
      <c r="DO169" s="77">
        <f t="shared" ref="DO169:DO181" si="425">IF(LEFT(DO67,1)="V",$S$101,IF(ISNUMBER(DO67),DN169-DO67,DN169))</f>
        <v>1200</v>
      </c>
      <c r="DP169" s="77">
        <f t="shared" ref="DP169:DP181" si="426">IF(LEFT(DP67,1)="V",$S$101,IF(ISNUMBER(DP67),DO169-DP67,DO169))</f>
        <v>1200</v>
      </c>
      <c r="DQ169" s="77">
        <f t="shared" ref="DQ169:DQ181" si="427">IF(LEFT(DQ67,1)="V",$S$101,IF(ISNUMBER(DQ67),DP169-DQ67,DP169))</f>
        <v>1200</v>
      </c>
      <c r="DR169" s="77">
        <f t="shared" ref="DR169:DR181" si="428">IF(LEFT(DR67,1)="V",$S$101,IF(ISNUMBER(DR67),DQ169-DR67,DQ169))</f>
        <v>1200</v>
      </c>
      <c r="DS169" s="77">
        <f t="shared" ref="DS169:DS181" si="429">IF(LEFT(DS67,1)="V",$S$101,IF(ISNUMBER(DS67),DR169-DS67,DR169))</f>
        <v>1200</v>
      </c>
      <c r="DT169" s="77">
        <f t="shared" ref="DT169:DT181" si="430">IF(LEFT(DT67,1)="V",$S$101,IF(ISNUMBER(DT67),DS169-DT67,DS169))</f>
        <v>1200</v>
      </c>
      <c r="DU169" s="77">
        <f t="shared" ref="DU169:DU181" si="431">IF(LEFT(DU67,1)="V",$S$101,IF(ISNUMBER(DU67),DT169-DU67,DT169))</f>
        <v>1200</v>
      </c>
      <c r="DV169" s="77">
        <f t="shared" ref="DV169:DV181" si="432">IF(LEFT(DV67,1)="V",$S$101,IF(ISNUMBER(DV67),DU169-DV67,DU169))</f>
        <v>1200</v>
      </c>
      <c r="DW169" s="77">
        <f t="shared" ref="DW169:DW181" si="433">IF(LEFT(DW67,1)="V",$S$101,IF(ISNUMBER(DW67),DV169-DW67,DV169))</f>
        <v>1200</v>
      </c>
      <c r="DX169" s="77">
        <f t="shared" ref="DX169:DX181" si="434">IF(LEFT(DX67,1)="V",$S$101,IF(ISNUMBER(DX67),DW169-DX67,DW169))</f>
        <v>1200</v>
      </c>
      <c r="DY169" s="77">
        <f t="shared" ref="DY169:DY181" si="435">IF(LEFT(DY67,1)="V",$S$101,IF(ISNUMBER(DY67),DX169-DY67,DX169))</f>
        <v>1200</v>
      </c>
      <c r="DZ169" s="77">
        <f t="shared" ref="DZ169:DZ181" si="436">IF(LEFT(DZ67,1)="V",$S$101,IF(ISNUMBER(DZ67),DY169-DZ67,DY169))</f>
        <v>1200</v>
      </c>
      <c r="EA169" s="77">
        <f t="shared" ref="EA169:EA181" si="437">IF(LEFT(EA67,1)="V",$S$101,IF(ISNUMBER(EA67),DZ169-EA67,DZ169))</f>
        <v>1200</v>
      </c>
      <c r="EB169" s="77">
        <f t="shared" ref="EB169:EB181" si="438">IF(LEFT(EB67,1)="V",$S$101,IF(ISNUMBER(EB67),EA169-EB67,EA169))</f>
        <v>1200</v>
      </c>
      <c r="EC169" s="77">
        <f t="shared" ref="EC169:EC181" si="439">IF(LEFT(EC67,1)="V",$S$101,IF(ISNUMBER(EC67),EB169-EC67,EB169))</f>
        <v>1200</v>
      </c>
      <c r="ED169" s="77">
        <f t="shared" ref="ED169:ED181" si="440">IF(LEFT(ED67,1)="V",$S$101,IF(ISNUMBER(ED67),EC169-ED67,EC169))</f>
        <v>1200</v>
      </c>
      <c r="EE169" s="77">
        <f t="shared" ref="EE169:EE181" si="441">IF(LEFT(EE67,1)="V",$S$101,IF(ISNUMBER(EE67),ED169-EE67,ED169))</f>
        <v>1200</v>
      </c>
      <c r="EF169" s="77">
        <f t="shared" ref="EF169:EF181" si="442">IF(LEFT(EF67,1)="V",$S$101,IF(ISNUMBER(EF67),EE169-EF67,EE169))</f>
        <v>1200</v>
      </c>
      <c r="EG169" s="77">
        <f t="shared" ref="EG169:EG181" si="443">IF(LEFT(EG67,1)="V",$S$101,IF(ISNUMBER(EG67),EF169-EG67,EF169))</f>
        <v>1200</v>
      </c>
      <c r="EH169" s="77">
        <f t="shared" ref="EH169:EH181" si="444">IF(LEFT(EH67,1)="V",$S$101,IF(ISNUMBER(EH67),EG169-EH67,EG169))</f>
        <v>1200</v>
      </c>
      <c r="EI169" s="77">
        <f t="shared" ref="EI169:EI181" si="445">IF(LEFT(EI67,1)="V",$S$101,IF(ISNUMBER(EI67),EH169-EI67,EH169))</f>
        <v>1200</v>
      </c>
      <c r="EJ169" s="77">
        <f t="shared" ref="EJ169:EJ181" si="446">IF(LEFT(EJ67,1)="V",$S$101,IF(ISNUMBER(EJ67),EI169-EJ67,EI169))</f>
        <v>1200</v>
      </c>
      <c r="EK169" s="77">
        <f t="shared" ref="EK169:EK181" si="447">IF(LEFT(EK67,1)="V",$S$101,IF(ISNUMBER(EK67),EJ169-EK67,EJ169))</f>
        <v>1200</v>
      </c>
      <c r="EL169" s="77">
        <f t="shared" ref="EL169:EL181" si="448">IF(LEFT(EL67,1)="V",$S$101,IF(ISNUMBER(EL67),EK169-EL67,EK169))</f>
        <v>1200</v>
      </c>
      <c r="EM169" s="77">
        <f t="shared" ref="EM169:EM181" si="449">IF(LEFT(EM67,1)="V",$S$101,IF(ISNUMBER(EM67),EL169-EM67,EL169))</f>
        <v>1200</v>
      </c>
      <c r="EN169" s="77">
        <f t="shared" ref="EN169:EN181" si="450">IF(LEFT(EN67,1)="V",$S$101,IF(ISNUMBER(EN67),EM169-EN67,EM169))</f>
        <v>1200</v>
      </c>
      <c r="EO169" s="77">
        <f t="shared" ref="EO169:EO181" si="451">IF(LEFT(EO67,1)="V",$S$101,IF(ISNUMBER(EO67),EN169-EO67,EN169))</f>
        <v>1200</v>
      </c>
      <c r="EP169" s="77">
        <f t="shared" ref="EP169:EP181" si="452">IF(LEFT(EP67,1)="V",$S$101,IF(ISNUMBER(EP67),EO169-EP67,EO169))</f>
        <v>1200</v>
      </c>
      <c r="EQ169" s="77">
        <f t="shared" ref="EQ169:EQ181" si="453">IF(LEFT(EQ67,1)="V",$S$101,IF(ISNUMBER(EQ67),EP169-EQ67,EP169))</f>
        <v>1200</v>
      </c>
      <c r="ER169" s="77">
        <f t="shared" ref="ER169:ER181" si="454">IF(LEFT(ER67,1)="V",$S$101,IF(ISNUMBER(ER67),EQ169-ER67,EQ169))</f>
        <v>1200</v>
      </c>
      <c r="ES169" s="77">
        <f t="shared" ref="ES169:ES181" si="455">IF(LEFT(ES67,1)="V",$S$101,IF(ISNUMBER(ES67),ER169-ES67,ER169))</f>
        <v>1200</v>
      </c>
      <c r="ET169" s="77">
        <f t="shared" ref="ET169:ET181" si="456">IF(LEFT(ET67,1)="V",$S$101,IF(ISNUMBER(ET67),ES169-ET67,ES169))</f>
        <v>1200</v>
      </c>
      <c r="EU169" s="77">
        <f t="shared" ref="EU169:EU181" si="457">IF(LEFT(EU67,1)="V",$S$101,IF(ISNUMBER(EU67),ET169-EU67,ET169))</f>
        <v>1200</v>
      </c>
      <c r="EV169" s="77">
        <f t="shared" ref="EV169:EV181" si="458">IF(LEFT(EV67,1)="V",$S$101,IF(ISNUMBER(EV67),EU169-EV67,EU169))</f>
        <v>1200</v>
      </c>
      <c r="EW169" s="77">
        <f t="shared" ref="EW169:EW181" si="459">IF(LEFT(EW67,1)="V",$S$101,IF(ISNUMBER(EW67),EV169-EW67,EV169))</f>
        <v>1200</v>
      </c>
      <c r="EX169" s="77">
        <f t="shared" ref="EX169:EX181" si="460">IF(LEFT(EX67,1)="V",$S$101,IF(ISNUMBER(EX67),EW169-EX67,EW169))</f>
        <v>1200</v>
      </c>
      <c r="EY169" s="77">
        <f t="shared" ref="EY169:EY181" si="461">IF(LEFT(EY67,1)="V",$S$101,IF(ISNUMBER(EY67),EX169-EY67,EX169))</f>
        <v>1200</v>
      </c>
      <c r="EZ169" s="77">
        <f t="shared" ref="EZ169:EZ181" si="462">IF(LEFT(EZ67,1)="V",$S$101,IF(ISNUMBER(EZ67),EY169-EZ67,EY169))</f>
        <v>1200</v>
      </c>
      <c r="FA169" s="77">
        <f t="shared" ref="FA169:FA181" si="463">IF(LEFT(FA67,1)="V",$S$101,IF(ISNUMBER(FA67),EZ169-FA67,EZ169))</f>
        <v>1200</v>
      </c>
      <c r="FB169" s="77">
        <f t="shared" ref="FB169:FB181" si="464">IF(LEFT(FB67,1)="V",$S$101,IF(ISNUMBER(FB67),FA169-FB67,FA169))</f>
        <v>1200</v>
      </c>
      <c r="FC169" s="77">
        <f t="shared" ref="FC169:FC181" si="465">IF(LEFT(FC67,1)="V",$S$101,IF(ISNUMBER(FC67),FB169-FC67,FB169))</f>
        <v>1200</v>
      </c>
      <c r="FD169" s="77">
        <f t="shared" ref="FD169:FD181" si="466">IF(LEFT(FD67,1)="V",$S$101,IF(ISNUMBER(FD67),FC169-FD67,FC169))</f>
        <v>1200</v>
      </c>
      <c r="FE169" s="77">
        <f t="shared" ref="FE169:FE181" si="467">IF(LEFT(FE67,1)="V",$S$101,IF(ISNUMBER(FE67),FD169-FE67,FD169))</f>
        <v>1200</v>
      </c>
      <c r="FF169" s="77">
        <f t="shared" ref="FF169:FF181" si="468">IF(LEFT(FF67,1)="V",$S$101,IF(ISNUMBER(FF67),FE169-FF67,FE169))</f>
        <v>1200</v>
      </c>
      <c r="FG169" s="77">
        <f t="shared" ref="FG169:FG181" si="469">IF(LEFT(FG67,1)="V",$S$101,IF(ISNUMBER(FG67),FF169-FG67,FF169))</f>
        <v>1200</v>
      </c>
      <c r="FH169" s="77">
        <f t="shared" ref="FH169:FH181" si="470">IF(LEFT(FH67,1)="V",$S$101,IF(ISNUMBER(FH67),FG169-FH67,FG169))</f>
        <v>1200</v>
      </c>
      <c r="FI169" s="77">
        <f t="shared" ref="FI169:FI181" si="471">IF(LEFT(FI67,1)="V",$S$101,IF(ISNUMBER(FI67),FH169-FI67,FH169))</f>
        <v>1200</v>
      </c>
      <c r="FJ169" s="77">
        <f t="shared" ref="FJ169:FJ181" si="472">IF(LEFT(FJ67,1)="V",$S$101,IF(ISNUMBER(FJ67),FI169-FJ67,FI169))</f>
        <v>1200</v>
      </c>
      <c r="FK169" s="77">
        <f t="shared" ref="FK169:FK181" si="473">IF(LEFT(FK67,1)="V",$S$101,IF(ISNUMBER(FK67),FJ169-FK67,FJ169))</f>
        <v>1200</v>
      </c>
      <c r="FL169" s="77">
        <f t="shared" ref="FL169:FL181" si="474">IF(LEFT(FL67,1)="V",$S$101,IF(ISNUMBER(FL67),FK169-FL67,FK169))</f>
        <v>1200</v>
      </c>
      <c r="FM169" s="77">
        <f t="shared" ref="FM169:FM181" si="475">IF(LEFT(FM67,1)="V",$S$101,IF(ISNUMBER(FM67),FL169-FM67,FL169))</f>
        <v>1200</v>
      </c>
      <c r="FN169" s="77">
        <f t="shared" ref="FN169:FN181" si="476">IF(LEFT(FN67,1)="V",$S$101,IF(ISNUMBER(FN67),FM169-FN67,FM169))</f>
        <v>1200</v>
      </c>
      <c r="FO169" s="77">
        <f t="shared" ref="FO169:FO181" si="477">IF(LEFT(FO67,1)="V",$S$101,IF(ISNUMBER(FO67),FN169-FO67,FN169))</f>
        <v>1200</v>
      </c>
      <c r="FP169" s="77">
        <f t="shared" ref="FP169:FP181" si="478">IF(LEFT(FP67,1)="V",$S$101,IF(ISNUMBER(FP67),FO169-FP67,FO169))</f>
        <v>1200</v>
      </c>
      <c r="FQ169" s="77">
        <f t="shared" ref="FQ169:FQ181" si="479">IF(LEFT(FQ67,1)="V",$S$101,IF(ISNUMBER(FQ67),FP169-FQ67,FP169))</f>
        <v>1200</v>
      </c>
      <c r="FR169" s="77">
        <f t="shared" ref="FR169:FR181" si="480">IF(LEFT(FR67,1)="V",$S$101,IF(ISNUMBER(FR67),FQ169-FR67,FQ169))</f>
        <v>1200</v>
      </c>
      <c r="FS169" s="77">
        <f t="shared" ref="FS169:FS181" si="481">IF(LEFT(FS67,1)="V",$S$101,IF(ISNUMBER(FS67),FR169-FS67,FR169))</f>
        <v>1200</v>
      </c>
      <c r="FT169" s="77">
        <f t="shared" ref="FT169:FT181" si="482">IF(LEFT(FT67,1)="V",$S$101,IF(ISNUMBER(FT67),FS169-FT67,FS169))</f>
        <v>1200</v>
      </c>
      <c r="FU169" s="77">
        <f t="shared" ref="FU169:FU181" si="483">IF(LEFT(FU67,1)="V",$S$101,IF(ISNUMBER(FU67),FT169-FU67,FT169))</f>
        <v>1200</v>
      </c>
      <c r="FV169" s="77">
        <f t="shared" ref="FV169:FV181" si="484">IF(LEFT(FV67,1)="V",$S$101,IF(ISNUMBER(FV67),FU169-FV67,FU169))</f>
        <v>1200</v>
      </c>
      <c r="FW169" s="77">
        <f t="shared" ref="FW169:FW181" si="485">IF(LEFT(FW67,1)="V",$S$101,IF(ISNUMBER(FW67),FV169-FW67,FV169))</f>
        <v>1200</v>
      </c>
      <c r="FX169" s="77">
        <f t="shared" ref="FX169:FX181" si="486">IF(LEFT(FX67,1)="V",$S$101,IF(ISNUMBER(FX67),FW169-FX67,FW169))</f>
        <v>1200</v>
      </c>
      <c r="FY169" s="77">
        <f t="shared" ref="FY169:FY181" si="487">IF(LEFT(FY67,1)="V",$S$101,IF(ISNUMBER(FY67),FX169-FY67,FX169))</f>
        <v>1200</v>
      </c>
      <c r="FZ169" s="77">
        <f t="shared" ref="FZ169:FZ181" si="488">IF(LEFT(FZ67,1)="V",$S$101,IF(ISNUMBER(FZ67),FY169-FZ67,FY169))</f>
        <v>1200</v>
      </c>
      <c r="GA169" s="77">
        <f t="shared" ref="GA169:GA181" si="489">IF(LEFT(GA67,1)="V",$S$101,IF(ISNUMBER(GA67),FZ169-GA67,FZ169))</f>
        <v>1200</v>
      </c>
      <c r="GB169" s="77">
        <f t="shared" ref="GB169:GB181" si="490">IF(LEFT(GB67,1)="V",$S$101,IF(ISNUMBER(GB67),GA169-GB67,GA169))</f>
        <v>1200</v>
      </c>
      <c r="GC169" s="77">
        <f t="shared" ref="GC169:GC181" si="491">IF(LEFT(GC67,1)="V",$S$101,IF(ISNUMBER(GC67),GB169-GC67,GB169))</f>
        <v>1200</v>
      </c>
      <c r="GD169" s="77">
        <f t="shared" ref="GD169:GD181" si="492">IF(LEFT(GD67,1)="V",$S$101,IF(ISNUMBER(GD67),GC169-GD67,GC169))</f>
        <v>1200</v>
      </c>
      <c r="GE169" s="77">
        <f t="shared" ref="GE169:GE181" si="493">IF(LEFT(GE67,1)="V",$S$101,IF(ISNUMBER(GE67),GD169-GE67,GD169))</f>
        <v>1200</v>
      </c>
      <c r="GF169" s="77">
        <f t="shared" ref="GF169:GF181" si="494">IF(LEFT(GF67,1)="V",$S$101,IF(ISNUMBER(GF67),GE169-GF67,GE169))</f>
        <v>1200</v>
      </c>
      <c r="GG169" s="77">
        <f t="shared" ref="GG169:GG181" si="495">IF(LEFT(GG67,1)="V",$S$101,IF(ISNUMBER(GG67),GF169-GG67,GF169))</f>
        <v>1200</v>
      </c>
      <c r="GH169" s="77">
        <f t="shared" ref="GH169:GH181" si="496">IF(LEFT(GH67,1)="V",$S$101,IF(ISNUMBER(GH67),GG169-GH67,GG169))</f>
        <v>1200</v>
      </c>
      <c r="GI169" s="77">
        <f t="shared" ref="GI169:GI181" si="497">IF(LEFT(GI67,1)="V",$S$101,IF(ISNUMBER(GI67),GH169-GI67,GH169))</f>
        <v>1200</v>
      </c>
      <c r="GJ169" s="77">
        <f t="shared" ref="GJ169:GJ181" si="498">IF(LEFT(GJ67,1)="V",$S$101,IF(ISNUMBER(GJ67),GI169-GJ67,GI169))</f>
        <v>1200</v>
      </c>
      <c r="GK169" s="77">
        <f t="shared" ref="GK169:GK181" si="499">IF(LEFT(GK67,1)="V",$S$101,IF(ISNUMBER(GK67),GJ169-GK67,GJ169))</f>
        <v>1200</v>
      </c>
      <c r="GL169" s="77">
        <f t="shared" ref="GL169:GL181" si="500">IF(LEFT(GL67,1)="V",$S$101,IF(ISNUMBER(GL67),GK169-GL67,GK169))</f>
        <v>1200</v>
      </c>
      <c r="GM169" s="77">
        <f t="shared" ref="GM169:GM181" si="501">IF(LEFT(GM67,1)="V",$S$101,IF(ISNUMBER(GM67),GL169-GM67,GL169))</f>
        <v>1200</v>
      </c>
      <c r="GN169" s="77">
        <f t="shared" ref="GN169:GN181" si="502">IF(LEFT(GN67,1)="V",$S$101,IF(ISNUMBER(GN67),GM169-GN67,GM169))</f>
        <v>1200</v>
      </c>
      <c r="GO169" s="77">
        <f t="shared" ref="GO169:GO181" si="503">IF(LEFT(GO67,1)="V",$S$101,IF(ISNUMBER(GO67),GN169-GO67,GN169))</f>
        <v>1200</v>
      </c>
      <c r="GP169" s="77">
        <f t="shared" ref="GP169:GP181" si="504">IF(LEFT(GP67,1)="V",$S$101,IF(ISNUMBER(GP67),GO169-GP67,GO169))</f>
        <v>1200</v>
      </c>
      <c r="GQ169" s="77">
        <f t="shared" ref="GQ169:GQ181" si="505">IF(LEFT(GQ67,1)="V",$S$101,IF(ISNUMBER(GQ67),GP169-GQ67,GP169))</f>
        <v>1200</v>
      </c>
      <c r="GR169" s="77">
        <f t="shared" ref="GR169:GR181" si="506">IF(LEFT(GR67,1)="V",$S$101,IF(ISNUMBER(GR67),GQ169-GR67,GQ169))</f>
        <v>1200</v>
      </c>
      <c r="GS169" s="202"/>
      <c r="HI169" s="378"/>
      <c r="HJ169" s="434" t="str">
        <f>CONCATENATE("&lt; ",$S$101-30)</f>
        <v>&lt; 1170</v>
      </c>
      <c r="HK169" s="986" t="str">
        <f>CONCATENATE($S$101-30," &lt; X &lt; ",$S$101)</f>
        <v>1170 &lt; X &lt; 1200</v>
      </c>
      <c r="HL169" s="988"/>
      <c r="HM169" s="524" t="str">
        <f>CONCATENATE("&gt; ",$S$101)</f>
        <v>&gt; 1200</v>
      </c>
    </row>
    <row r="170" spans="5:239" ht="13.5" customHeight="1" x14ac:dyDescent="0.2">
      <c r="E170" s="58"/>
      <c r="F170" s="480"/>
      <c r="G170" s="1040"/>
      <c r="H170" s="209" t="s">
        <v>174</v>
      </c>
      <c r="I170" s="229"/>
      <c r="J170" s="230"/>
      <c r="K170" s="231"/>
      <c r="N170" s="180">
        <v>934</v>
      </c>
      <c r="O170" s="140"/>
      <c r="P170" s="123">
        <v>200</v>
      </c>
      <c r="Q170" s="12"/>
      <c r="R170" s="129" t="str">
        <f t="shared" si="328"/>
        <v>V15</v>
      </c>
      <c r="S170" s="465" t="s">
        <v>424</v>
      </c>
      <c r="T170" s="417">
        <f t="shared" ref="T170:T181" si="507">N170+P170</f>
        <v>1134</v>
      </c>
      <c r="U170" s="418">
        <v>1154</v>
      </c>
      <c r="V170" s="77">
        <f t="shared" ref="V170:V181" si="508">T170</f>
        <v>1134</v>
      </c>
      <c r="W170" s="77">
        <f t="shared" ref="W170" si="509">IF(LEFT(W68,1)="V",$S$101,IF(ISNUMBER(W68),V170-W68,V170))</f>
        <v>1115</v>
      </c>
      <c r="X170" s="77">
        <f t="shared" si="330"/>
        <v>1115</v>
      </c>
      <c r="Y170" s="77">
        <f t="shared" si="331"/>
        <v>1115</v>
      </c>
      <c r="Z170" s="77">
        <f t="shared" si="332"/>
        <v>1115</v>
      </c>
      <c r="AA170" s="77">
        <f t="shared" si="333"/>
        <v>1115</v>
      </c>
      <c r="AB170" s="77">
        <f t="shared" si="334"/>
        <v>1115</v>
      </c>
      <c r="AC170" s="77">
        <f t="shared" si="335"/>
        <v>1115</v>
      </c>
      <c r="AD170" s="77">
        <f t="shared" si="336"/>
        <v>1115</v>
      </c>
      <c r="AE170" s="77">
        <f t="shared" si="337"/>
        <v>1099</v>
      </c>
      <c r="AF170" s="77">
        <f t="shared" si="338"/>
        <v>1083</v>
      </c>
      <c r="AG170" s="77">
        <f t="shared" si="339"/>
        <v>1067</v>
      </c>
      <c r="AH170" s="77">
        <f t="shared" si="340"/>
        <v>1051</v>
      </c>
      <c r="AI170" s="77">
        <f t="shared" si="341"/>
        <v>1035</v>
      </c>
      <c r="AJ170" s="77">
        <f t="shared" si="342"/>
        <v>1019</v>
      </c>
      <c r="AK170" s="77">
        <f t="shared" si="343"/>
        <v>1003</v>
      </c>
      <c r="AL170" s="77">
        <f t="shared" si="344"/>
        <v>987</v>
      </c>
      <c r="AM170" s="77">
        <f t="shared" si="345"/>
        <v>971</v>
      </c>
      <c r="AN170" s="77">
        <f t="shared" si="346"/>
        <v>955</v>
      </c>
      <c r="AO170" s="77">
        <f t="shared" si="347"/>
        <v>939</v>
      </c>
      <c r="AP170" s="77">
        <f t="shared" si="348"/>
        <v>923</v>
      </c>
      <c r="AQ170" s="77">
        <f t="shared" si="349"/>
        <v>907</v>
      </c>
      <c r="AR170" s="77">
        <f t="shared" si="350"/>
        <v>891</v>
      </c>
      <c r="AS170" s="77">
        <f t="shared" si="351"/>
        <v>875</v>
      </c>
      <c r="AT170" s="77">
        <f t="shared" si="352"/>
        <v>859</v>
      </c>
      <c r="AU170" s="77">
        <f t="shared" si="353"/>
        <v>843</v>
      </c>
      <c r="AV170" s="77">
        <f t="shared" si="354"/>
        <v>827</v>
      </c>
      <c r="AW170" s="77">
        <f t="shared" si="355"/>
        <v>811</v>
      </c>
      <c r="AX170" s="77">
        <f t="shared" si="356"/>
        <v>795</v>
      </c>
      <c r="AY170" s="77">
        <f t="shared" si="357"/>
        <v>772</v>
      </c>
      <c r="AZ170" s="77">
        <f t="shared" si="358"/>
        <v>749</v>
      </c>
      <c r="BA170" s="77">
        <f t="shared" si="359"/>
        <v>726</v>
      </c>
      <c r="BB170" s="77">
        <f t="shared" si="360"/>
        <v>703</v>
      </c>
      <c r="BC170" s="77">
        <f t="shared" si="361"/>
        <v>680</v>
      </c>
      <c r="BD170" s="77">
        <f t="shared" si="362"/>
        <v>657</v>
      </c>
      <c r="BE170" s="77">
        <f t="shared" si="363"/>
        <v>634</v>
      </c>
      <c r="BF170" s="77">
        <f t="shared" si="364"/>
        <v>611</v>
      </c>
      <c r="BG170" s="77">
        <f t="shared" si="365"/>
        <v>588</v>
      </c>
      <c r="BH170" s="77">
        <f t="shared" si="366"/>
        <v>565</v>
      </c>
      <c r="BI170" s="77">
        <f t="shared" si="367"/>
        <v>542</v>
      </c>
      <c r="BJ170" s="77">
        <f t="shared" si="368"/>
        <v>519</v>
      </c>
      <c r="BK170" s="77">
        <f t="shared" si="369"/>
        <v>496</v>
      </c>
      <c r="BL170" s="77">
        <f t="shared" si="370"/>
        <v>473</v>
      </c>
      <c r="BM170" s="77">
        <f t="shared" si="371"/>
        <v>450</v>
      </c>
      <c r="BN170" s="77">
        <f t="shared" si="372"/>
        <v>427</v>
      </c>
      <c r="BO170" s="77">
        <f t="shared" si="373"/>
        <v>404</v>
      </c>
      <c r="BP170" s="77">
        <f t="shared" si="374"/>
        <v>381</v>
      </c>
      <c r="BQ170" s="77">
        <f t="shared" si="375"/>
        <v>358</v>
      </c>
      <c r="BR170" s="77">
        <f t="shared" si="376"/>
        <v>335</v>
      </c>
      <c r="BS170" s="77">
        <f t="shared" si="377"/>
        <v>312</v>
      </c>
      <c r="BT170" s="77">
        <f t="shared" si="378"/>
        <v>289</v>
      </c>
      <c r="BU170" s="77">
        <f t="shared" si="379"/>
        <v>1200</v>
      </c>
      <c r="BV170" s="77">
        <f t="shared" si="380"/>
        <v>1200</v>
      </c>
      <c r="BW170" s="77">
        <f t="shared" si="381"/>
        <v>1200</v>
      </c>
      <c r="BX170" s="77">
        <f t="shared" si="382"/>
        <v>1200</v>
      </c>
      <c r="BY170" s="77">
        <f t="shared" si="383"/>
        <v>1200</v>
      </c>
      <c r="BZ170" s="77">
        <f t="shared" si="384"/>
        <v>1200</v>
      </c>
      <c r="CA170" s="77">
        <f t="shared" si="385"/>
        <v>1200</v>
      </c>
      <c r="CB170" s="77">
        <f t="shared" si="386"/>
        <v>1200</v>
      </c>
      <c r="CC170" s="77">
        <f t="shared" si="387"/>
        <v>1200</v>
      </c>
      <c r="CD170" s="77">
        <f t="shared" si="388"/>
        <v>1200</v>
      </c>
      <c r="CE170" s="77">
        <f t="shared" si="389"/>
        <v>1200</v>
      </c>
      <c r="CF170" s="77">
        <f t="shared" si="390"/>
        <v>1177</v>
      </c>
      <c r="CG170" s="77">
        <f t="shared" si="391"/>
        <v>1154</v>
      </c>
      <c r="CH170" s="77">
        <f t="shared" si="392"/>
        <v>1131</v>
      </c>
      <c r="CI170" s="77">
        <f t="shared" si="393"/>
        <v>1108</v>
      </c>
      <c r="CJ170" s="77">
        <f t="shared" si="394"/>
        <v>1085</v>
      </c>
      <c r="CK170" s="77">
        <f t="shared" si="395"/>
        <v>1062</v>
      </c>
      <c r="CL170" s="77">
        <f t="shared" si="396"/>
        <v>1039</v>
      </c>
      <c r="CM170" s="77">
        <f t="shared" si="397"/>
        <v>1038</v>
      </c>
      <c r="CN170" s="77">
        <f t="shared" si="398"/>
        <v>988</v>
      </c>
      <c r="CO170" s="77">
        <f t="shared" si="399"/>
        <v>938</v>
      </c>
      <c r="CP170" s="77">
        <f t="shared" si="400"/>
        <v>888</v>
      </c>
      <c r="CQ170" s="77">
        <f t="shared" si="401"/>
        <v>838</v>
      </c>
      <c r="CR170" s="77">
        <f t="shared" si="402"/>
        <v>837</v>
      </c>
      <c r="CS170" s="77">
        <f t="shared" si="403"/>
        <v>814</v>
      </c>
      <c r="CT170" s="77">
        <f t="shared" si="404"/>
        <v>791</v>
      </c>
      <c r="CU170" s="77">
        <f t="shared" si="405"/>
        <v>768</v>
      </c>
      <c r="CV170" s="77">
        <f t="shared" si="406"/>
        <v>745</v>
      </c>
      <c r="CW170" s="77">
        <f t="shared" si="407"/>
        <v>722</v>
      </c>
      <c r="CX170" s="77">
        <f t="shared" si="408"/>
        <v>699</v>
      </c>
      <c r="CY170" s="77">
        <f t="shared" si="409"/>
        <v>676</v>
      </c>
      <c r="CZ170" s="77">
        <f t="shared" si="410"/>
        <v>653</v>
      </c>
      <c r="DA170" s="77">
        <f t="shared" si="411"/>
        <v>630</v>
      </c>
      <c r="DB170" s="77">
        <f t="shared" si="412"/>
        <v>607</v>
      </c>
      <c r="DC170" s="77">
        <f t="shared" si="413"/>
        <v>584</v>
      </c>
      <c r="DD170" s="77">
        <f t="shared" si="414"/>
        <v>561</v>
      </c>
      <c r="DE170" s="77">
        <f t="shared" si="415"/>
        <v>538</v>
      </c>
      <c r="DF170" s="77">
        <f t="shared" si="416"/>
        <v>515</v>
      </c>
      <c r="DG170" s="77">
        <f t="shared" si="417"/>
        <v>492</v>
      </c>
      <c r="DH170" s="77">
        <f t="shared" si="418"/>
        <v>469</v>
      </c>
      <c r="DI170" s="77">
        <f t="shared" si="419"/>
        <v>446</v>
      </c>
      <c r="DJ170" s="77">
        <f t="shared" si="420"/>
        <v>423</v>
      </c>
      <c r="DK170" s="77">
        <f t="shared" si="421"/>
        <v>400</v>
      </c>
      <c r="DL170" s="77">
        <f t="shared" si="422"/>
        <v>377</v>
      </c>
      <c r="DM170" s="77">
        <f t="shared" si="423"/>
        <v>1200</v>
      </c>
      <c r="DN170" s="77">
        <f t="shared" si="424"/>
        <v>1200</v>
      </c>
      <c r="DO170" s="77">
        <f t="shared" si="425"/>
        <v>1200</v>
      </c>
      <c r="DP170" s="77">
        <f t="shared" si="426"/>
        <v>1200</v>
      </c>
      <c r="DQ170" s="77">
        <f t="shared" si="427"/>
        <v>1200</v>
      </c>
      <c r="DR170" s="77">
        <f t="shared" si="428"/>
        <v>1177</v>
      </c>
      <c r="DS170" s="77">
        <f t="shared" si="429"/>
        <v>1154</v>
      </c>
      <c r="DT170" s="77">
        <f t="shared" si="430"/>
        <v>1138</v>
      </c>
      <c r="DU170" s="77">
        <f t="shared" si="431"/>
        <v>1122</v>
      </c>
      <c r="DV170" s="77">
        <f t="shared" si="432"/>
        <v>1106</v>
      </c>
      <c r="DW170" s="77">
        <f t="shared" si="433"/>
        <v>1090</v>
      </c>
      <c r="DX170" s="77">
        <f t="shared" si="434"/>
        <v>1074</v>
      </c>
      <c r="DY170" s="77">
        <f t="shared" si="435"/>
        <v>1058</v>
      </c>
      <c r="DZ170" s="77">
        <f t="shared" si="436"/>
        <v>1042</v>
      </c>
      <c r="EA170" s="77">
        <f t="shared" si="437"/>
        <v>1026</v>
      </c>
      <c r="EB170" s="77">
        <f t="shared" si="438"/>
        <v>1010</v>
      </c>
      <c r="EC170" s="77">
        <f t="shared" si="439"/>
        <v>994</v>
      </c>
      <c r="ED170" s="77">
        <f t="shared" si="440"/>
        <v>978</v>
      </c>
      <c r="EE170" s="77">
        <f t="shared" si="441"/>
        <v>962</v>
      </c>
      <c r="EF170" s="77">
        <f t="shared" si="442"/>
        <v>946</v>
      </c>
      <c r="EG170" s="77">
        <f t="shared" si="443"/>
        <v>930</v>
      </c>
      <c r="EH170" s="77">
        <f t="shared" si="444"/>
        <v>914</v>
      </c>
      <c r="EI170" s="77">
        <f t="shared" si="445"/>
        <v>898</v>
      </c>
      <c r="EJ170" s="77">
        <f t="shared" si="446"/>
        <v>882</v>
      </c>
      <c r="EK170" s="77">
        <f t="shared" si="447"/>
        <v>866</v>
      </c>
      <c r="EL170" s="77">
        <f t="shared" si="448"/>
        <v>850</v>
      </c>
      <c r="EM170" s="77">
        <f t="shared" si="449"/>
        <v>834</v>
      </c>
      <c r="EN170" s="77">
        <f t="shared" si="450"/>
        <v>818</v>
      </c>
      <c r="EO170" s="77">
        <f t="shared" si="451"/>
        <v>802</v>
      </c>
      <c r="EP170" s="77">
        <f t="shared" si="452"/>
        <v>786</v>
      </c>
      <c r="EQ170" s="77">
        <f t="shared" si="453"/>
        <v>763</v>
      </c>
      <c r="ER170" s="77">
        <f t="shared" si="454"/>
        <v>740</v>
      </c>
      <c r="ES170" s="77">
        <f t="shared" si="455"/>
        <v>717</v>
      </c>
      <c r="ET170" s="77">
        <f t="shared" si="456"/>
        <v>694</v>
      </c>
      <c r="EU170" s="77">
        <f t="shared" si="457"/>
        <v>671</v>
      </c>
      <c r="EV170" s="77">
        <f t="shared" si="458"/>
        <v>648</v>
      </c>
      <c r="EW170" s="77">
        <f t="shared" si="459"/>
        <v>625</v>
      </c>
      <c r="EX170" s="77">
        <f t="shared" si="460"/>
        <v>602</v>
      </c>
      <c r="EY170" s="77">
        <f t="shared" si="461"/>
        <v>579</v>
      </c>
      <c r="EZ170" s="77">
        <f t="shared" si="462"/>
        <v>556</v>
      </c>
      <c r="FA170" s="77">
        <f t="shared" si="463"/>
        <v>533</v>
      </c>
      <c r="FB170" s="77">
        <f t="shared" si="464"/>
        <v>510</v>
      </c>
      <c r="FC170" s="77">
        <f t="shared" si="465"/>
        <v>487</v>
      </c>
      <c r="FD170" s="77">
        <f t="shared" si="466"/>
        <v>464</v>
      </c>
      <c r="FE170" s="77">
        <f t="shared" si="467"/>
        <v>441</v>
      </c>
      <c r="FF170" s="77">
        <f t="shared" si="468"/>
        <v>418</v>
      </c>
      <c r="FG170" s="77">
        <f t="shared" si="469"/>
        <v>395</v>
      </c>
      <c r="FH170" s="77">
        <f t="shared" si="470"/>
        <v>372</v>
      </c>
      <c r="FI170" s="77">
        <f t="shared" si="471"/>
        <v>349</v>
      </c>
      <c r="FJ170" s="77">
        <f t="shared" si="472"/>
        <v>326</v>
      </c>
      <c r="FK170" s="77">
        <f t="shared" si="473"/>
        <v>303</v>
      </c>
      <c r="FL170" s="77">
        <f t="shared" si="474"/>
        <v>280</v>
      </c>
      <c r="FM170" s="77">
        <f t="shared" si="475"/>
        <v>257</v>
      </c>
      <c r="FN170" s="77">
        <f t="shared" si="476"/>
        <v>234</v>
      </c>
      <c r="FO170" s="77">
        <f t="shared" si="477"/>
        <v>211</v>
      </c>
      <c r="FP170" s="77">
        <f t="shared" si="478"/>
        <v>1200</v>
      </c>
      <c r="FQ170" s="77">
        <f t="shared" si="479"/>
        <v>1200</v>
      </c>
      <c r="FR170" s="77">
        <f t="shared" si="480"/>
        <v>1200</v>
      </c>
      <c r="FS170" s="77">
        <f t="shared" si="481"/>
        <v>1200</v>
      </c>
      <c r="FT170" s="77">
        <f t="shared" si="482"/>
        <v>1200</v>
      </c>
      <c r="FU170" s="77">
        <f t="shared" si="483"/>
        <v>1177</v>
      </c>
      <c r="FV170" s="77">
        <f t="shared" si="484"/>
        <v>1154</v>
      </c>
      <c r="FW170" s="77">
        <f t="shared" si="485"/>
        <v>1131</v>
      </c>
      <c r="FX170" s="77">
        <f t="shared" si="486"/>
        <v>1108</v>
      </c>
      <c r="FY170" s="77">
        <f t="shared" si="487"/>
        <v>1085</v>
      </c>
      <c r="FZ170" s="77">
        <f t="shared" si="488"/>
        <v>1062</v>
      </c>
      <c r="GA170" s="77">
        <f t="shared" si="489"/>
        <v>1039</v>
      </c>
      <c r="GB170" s="77">
        <f t="shared" si="490"/>
        <v>1016</v>
      </c>
      <c r="GC170" s="77">
        <f t="shared" si="491"/>
        <v>993</v>
      </c>
      <c r="GD170" s="77">
        <f t="shared" si="492"/>
        <v>970</v>
      </c>
      <c r="GE170" s="77">
        <f t="shared" si="493"/>
        <v>947</v>
      </c>
      <c r="GF170" s="77">
        <f t="shared" si="494"/>
        <v>924</v>
      </c>
      <c r="GG170" s="77">
        <f t="shared" si="495"/>
        <v>901</v>
      </c>
      <c r="GH170" s="77">
        <f t="shared" si="496"/>
        <v>878</v>
      </c>
      <c r="GI170" s="77">
        <f t="shared" si="497"/>
        <v>855</v>
      </c>
      <c r="GJ170" s="77">
        <f t="shared" si="498"/>
        <v>832</v>
      </c>
      <c r="GK170" s="77">
        <f t="shared" si="499"/>
        <v>809</v>
      </c>
      <c r="GL170" s="77">
        <f t="shared" si="500"/>
        <v>786</v>
      </c>
      <c r="GM170" s="77">
        <f t="shared" si="501"/>
        <v>763</v>
      </c>
      <c r="GN170" s="77">
        <f t="shared" si="502"/>
        <v>740</v>
      </c>
      <c r="GO170" s="77">
        <f t="shared" si="503"/>
        <v>740</v>
      </c>
      <c r="GP170" s="77">
        <f t="shared" si="504"/>
        <v>740</v>
      </c>
      <c r="GQ170" s="77">
        <f t="shared" si="505"/>
        <v>740</v>
      </c>
      <c r="GR170" s="77">
        <f t="shared" si="506"/>
        <v>740</v>
      </c>
      <c r="GS170" s="202"/>
      <c r="GY170" s="603" t="s">
        <v>115</v>
      </c>
      <c r="GZ170" s="566">
        <v>2015</v>
      </c>
      <c r="HA170" s="566">
        <v>2016</v>
      </c>
      <c r="HB170" s="566">
        <v>2017</v>
      </c>
      <c r="HC170" s="566">
        <v>2018</v>
      </c>
      <c r="HD170" s="566">
        <v>2019</v>
      </c>
      <c r="HE170" s="566">
        <v>2020</v>
      </c>
      <c r="HF170" s="566">
        <v>2021</v>
      </c>
      <c r="HG170" s="566">
        <v>2022</v>
      </c>
      <c r="HH170" s="566">
        <v>2023</v>
      </c>
      <c r="HI170" s="566">
        <v>2024</v>
      </c>
      <c r="HJ170" s="566">
        <v>2025</v>
      </c>
      <c r="HK170" s="566">
        <v>2026</v>
      </c>
      <c r="HL170" s="566">
        <v>2027</v>
      </c>
      <c r="HM170" s="566">
        <v>2028</v>
      </c>
    </row>
    <row r="171" spans="5:239" x14ac:dyDescent="0.2">
      <c r="E171" s="58"/>
      <c r="F171" s="480"/>
      <c r="G171" s="1040"/>
      <c r="H171" s="207" t="s">
        <v>175</v>
      </c>
      <c r="I171" s="229"/>
      <c r="J171" s="230"/>
      <c r="K171" s="231"/>
      <c r="N171" s="180">
        <v>108</v>
      </c>
      <c r="O171" s="140"/>
      <c r="P171" s="181">
        <v>200</v>
      </c>
      <c r="Q171" s="12"/>
      <c r="R171" s="143" t="str">
        <f t="shared" si="328"/>
        <v>V15</v>
      </c>
      <c r="S171" s="467" t="s">
        <v>425</v>
      </c>
      <c r="T171" s="417">
        <f t="shared" si="507"/>
        <v>308</v>
      </c>
      <c r="U171" s="418">
        <v>348</v>
      </c>
      <c r="V171" s="77">
        <f t="shared" si="508"/>
        <v>308</v>
      </c>
      <c r="W171" s="77">
        <f t="shared" ref="W171" si="510">IF(LEFT(W69,1)="V",$S$101,IF(ISNUMBER(W69),V171-W69,V171))</f>
        <v>255</v>
      </c>
      <c r="X171" s="77">
        <f t="shared" si="330"/>
        <v>201</v>
      </c>
      <c r="Y171" s="77">
        <f t="shared" si="331"/>
        <v>161</v>
      </c>
      <c r="Z171" s="77">
        <f t="shared" si="332"/>
        <v>145</v>
      </c>
      <c r="AA171" s="77">
        <f t="shared" si="333"/>
        <v>127</v>
      </c>
      <c r="AB171" s="77">
        <f t="shared" si="334"/>
        <v>119</v>
      </c>
      <c r="AC171" s="77">
        <f t="shared" si="335"/>
        <v>111</v>
      </c>
      <c r="AD171" s="77">
        <f t="shared" si="336"/>
        <v>84</v>
      </c>
      <c r="AE171" s="77">
        <f t="shared" si="337"/>
        <v>65</v>
      </c>
      <c r="AF171" s="77">
        <f t="shared" si="338"/>
        <v>46</v>
      </c>
      <c r="AG171" s="77">
        <f t="shared" si="339"/>
        <v>1200</v>
      </c>
      <c r="AH171" s="77">
        <f t="shared" si="340"/>
        <v>1200</v>
      </c>
      <c r="AI171" s="77">
        <f t="shared" si="341"/>
        <v>1200</v>
      </c>
      <c r="AJ171" s="77">
        <f t="shared" si="342"/>
        <v>1200</v>
      </c>
      <c r="AK171" s="77">
        <f t="shared" si="343"/>
        <v>1200</v>
      </c>
      <c r="AL171" s="77">
        <f t="shared" si="344"/>
        <v>1200</v>
      </c>
      <c r="AM171" s="77">
        <f t="shared" si="345"/>
        <v>1200</v>
      </c>
      <c r="AN171" s="77">
        <f t="shared" si="346"/>
        <v>1200</v>
      </c>
      <c r="AO171" s="77">
        <f t="shared" si="347"/>
        <v>1177</v>
      </c>
      <c r="AP171" s="77">
        <f t="shared" si="348"/>
        <v>1154</v>
      </c>
      <c r="AQ171" s="77">
        <f t="shared" si="349"/>
        <v>1131</v>
      </c>
      <c r="AR171" s="77">
        <f t="shared" si="350"/>
        <v>1108</v>
      </c>
      <c r="AS171" s="77">
        <f t="shared" si="351"/>
        <v>1085</v>
      </c>
      <c r="AT171" s="77">
        <f t="shared" si="352"/>
        <v>1062</v>
      </c>
      <c r="AU171" s="77">
        <f t="shared" si="353"/>
        <v>1039</v>
      </c>
      <c r="AV171" s="77">
        <f t="shared" si="354"/>
        <v>1016</v>
      </c>
      <c r="AW171" s="77">
        <f t="shared" si="355"/>
        <v>1015</v>
      </c>
      <c r="AX171" s="77">
        <f t="shared" si="356"/>
        <v>935</v>
      </c>
      <c r="AY171" s="77">
        <f t="shared" si="357"/>
        <v>855</v>
      </c>
      <c r="AZ171" s="77">
        <f t="shared" si="358"/>
        <v>775</v>
      </c>
      <c r="BA171" s="77">
        <f t="shared" si="359"/>
        <v>695</v>
      </c>
      <c r="BB171" s="77">
        <f t="shared" si="360"/>
        <v>694</v>
      </c>
      <c r="BC171" s="77">
        <f t="shared" si="361"/>
        <v>671</v>
      </c>
      <c r="BD171" s="77">
        <f t="shared" si="362"/>
        <v>648</v>
      </c>
      <c r="BE171" s="77">
        <f t="shared" si="363"/>
        <v>625</v>
      </c>
      <c r="BF171" s="77">
        <f t="shared" si="364"/>
        <v>602</v>
      </c>
      <c r="BG171" s="77">
        <f t="shared" si="365"/>
        <v>579</v>
      </c>
      <c r="BH171" s="77">
        <f t="shared" si="366"/>
        <v>556</v>
      </c>
      <c r="BI171" s="77">
        <f t="shared" si="367"/>
        <v>533</v>
      </c>
      <c r="BJ171" s="77">
        <f t="shared" si="368"/>
        <v>533</v>
      </c>
      <c r="BK171" s="77">
        <f t="shared" si="369"/>
        <v>533</v>
      </c>
      <c r="BL171" s="77">
        <f t="shared" si="370"/>
        <v>533</v>
      </c>
      <c r="BM171" s="77">
        <f t="shared" si="371"/>
        <v>533</v>
      </c>
      <c r="BN171" s="77">
        <f t="shared" si="372"/>
        <v>533</v>
      </c>
      <c r="BO171" s="77">
        <f t="shared" si="373"/>
        <v>533</v>
      </c>
      <c r="BP171" s="77">
        <f t="shared" si="374"/>
        <v>533</v>
      </c>
      <c r="BQ171" s="77">
        <f t="shared" si="375"/>
        <v>510</v>
      </c>
      <c r="BR171" s="77">
        <f t="shared" si="376"/>
        <v>487</v>
      </c>
      <c r="BS171" s="77">
        <f t="shared" si="377"/>
        <v>464</v>
      </c>
      <c r="BT171" s="77">
        <f t="shared" si="378"/>
        <v>441</v>
      </c>
      <c r="BU171" s="77">
        <f t="shared" si="379"/>
        <v>418</v>
      </c>
      <c r="BV171" s="77">
        <f t="shared" si="380"/>
        <v>395</v>
      </c>
      <c r="BW171" s="77">
        <f t="shared" si="381"/>
        <v>372</v>
      </c>
      <c r="BX171" s="77">
        <f t="shared" si="382"/>
        <v>349</v>
      </c>
      <c r="BY171" s="77">
        <f t="shared" si="383"/>
        <v>326</v>
      </c>
      <c r="BZ171" s="77">
        <f t="shared" si="384"/>
        <v>303</v>
      </c>
      <c r="CA171" s="77">
        <f t="shared" si="385"/>
        <v>280</v>
      </c>
      <c r="CB171" s="77">
        <f t="shared" si="386"/>
        <v>257</v>
      </c>
      <c r="CC171" s="77">
        <f t="shared" si="387"/>
        <v>234</v>
      </c>
      <c r="CD171" s="77">
        <f t="shared" si="388"/>
        <v>211</v>
      </c>
      <c r="CE171" s="77">
        <f t="shared" si="389"/>
        <v>188</v>
      </c>
      <c r="CF171" s="77">
        <f t="shared" si="390"/>
        <v>165</v>
      </c>
      <c r="CG171" s="77">
        <f t="shared" si="391"/>
        <v>142</v>
      </c>
      <c r="CH171" s="77">
        <f t="shared" si="392"/>
        <v>119</v>
      </c>
      <c r="CI171" s="77">
        <f t="shared" si="393"/>
        <v>96</v>
      </c>
      <c r="CJ171" s="77">
        <f t="shared" si="394"/>
        <v>73</v>
      </c>
      <c r="CK171" s="77">
        <f t="shared" si="395"/>
        <v>50</v>
      </c>
      <c r="CL171" s="77">
        <f t="shared" si="396"/>
        <v>27</v>
      </c>
      <c r="CM171" s="77">
        <f t="shared" si="397"/>
        <v>4</v>
      </c>
      <c r="CN171" s="77">
        <f t="shared" si="398"/>
        <v>1200</v>
      </c>
      <c r="CO171" s="77">
        <f t="shared" si="399"/>
        <v>1200</v>
      </c>
      <c r="CP171" s="77">
        <f t="shared" si="400"/>
        <v>1200</v>
      </c>
      <c r="CQ171" s="77">
        <f t="shared" si="401"/>
        <v>1200</v>
      </c>
      <c r="CR171" s="77">
        <f t="shared" si="402"/>
        <v>1200</v>
      </c>
      <c r="CS171" s="77">
        <f t="shared" si="403"/>
        <v>1200</v>
      </c>
      <c r="CT171" s="77">
        <f t="shared" si="404"/>
        <v>1200</v>
      </c>
      <c r="CU171" s="77">
        <f t="shared" si="405"/>
        <v>1200</v>
      </c>
      <c r="CV171" s="77">
        <f t="shared" si="406"/>
        <v>1200</v>
      </c>
      <c r="CW171" s="77">
        <f t="shared" si="407"/>
        <v>1200</v>
      </c>
      <c r="CX171" s="77">
        <f t="shared" si="408"/>
        <v>1200</v>
      </c>
      <c r="CY171" s="77">
        <f t="shared" si="409"/>
        <v>1200</v>
      </c>
      <c r="CZ171" s="77">
        <f t="shared" si="410"/>
        <v>1177</v>
      </c>
      <c r="DA171" s="77">
        <f t="shared" si="411"/>
        <v>1176</v>
      </c>
      <c r="DB171" s="77">
        <f t="shared" si="412"/>
        <v>1116</v>
      </c>
      <c r="DC171" s="77">
        <f t="shared" si="413"/>
        <v>1056</v>
      </c>
      <c r="DD171" s="77">
        <f t="shared" si="414"/>
        <v>996</v>
      </c>
      <c r="DE171" s="77">
        <f t="shared" si="415"/>
        <v>936</v>
      </c>
      <c r="DF171" s="77">
        <f t="shared" si="416"/>
        <v>935</v>
      </c>
      <c r="DG171" s="77">
        <f t="shared" si="417"/>
        <v>912</v>
      </c>
      <c r="DH171" s="77">
        <f t="shared" si="418"/>
        <v>889</v>
      </c>
      <c r="DI171" s="77">
        <f t="shared" si="419"/>
        <v>866</v>
      </c>
      <c r="DJ171" s="77">
        <f t="shared" si="420"/>
        <v>843</v>
      </c>
      <c r="DK171" s="77">
        <f t="shared" si="421"/>
        <v>842</v>
      </c>
      <c r="DL171" s="77">
        <f t="shared" si="422"/>
        <v>792</v>
      </c>
      <c r="DM171" s="77">
        <f t="shared" si="423"/>
        <v>742</v>
      </c>
      <c r="DN171" s="77">
        <f t="shared" si="424"/>
        <v>692</v>
      </c>
      <c r="DO171" s="77">
        <f t="shared" si="425"/>
        <v>642</v>
      </c>
      <c r="DP171" s="77">
        <f t="shared" si="426"/>
        <v>641</v>
      </c>
      <c r="DQ171" s="77">
        <f t="shared" si="427"/>
        <v>618</v>
      </c>
      <c r="DR171" s="77">
        <f t="shared" si="428"/>
        <v>595</v>
      </c>
      <c r="DS171" s="77">
        <f t="shared" si="429"/>
        <v>572</v>
      </c>
      <c r="DT171" s="77">
        <f t="shared" si="430"/>
        <v>549</v>
      </c>
      <c r="DU171" s="77">
        <f t="shared" si="431"/>
        <v>526</v>
      </c>
      <c r="DV171" s="77">
        <f t="shared" si="432"/>
        <v>503</v>
      </c>
      <c r="DW171" s="77">
        <f t="shared" si="433"/>
        <v>480</v>
      </c>
      <c r="DX171" s="77">
        <f t="shared" si="434"/>
        <v>457</v>
      </c>
      <c r="DY171" s="77">
        <f t="shared" si="435"/>
        <v>434</v>
      </c>
      <c r="DZ171" s="77">
        <f t="shared" si="436"/>
        <v>411</v>
      </c>
      <c r="EA171" s="77">
        <f t="shared" si="437"/>
        <v>388</v>
      </c>
      <c r="EB171" s="77">
        <f t="shared" si="438"/>
        <v>365</v>
      </c>
      <c r="EC171" s="77">
        <f t="shared" si="439"/>
        <v>342</v>
      </c>
      <c r="ED171" s="77">
        <f t="shared" si="440"/>
        <v>319</v>
      </c>
      <c r="EE171" s="77">
        <f t="shared" si="441"/>
        <v>296</v>
      </c>
      <c r="EF171" s="77">
        <f t="shared" si="442"/>
        <v>273</v>
      </c>
      <c r="EG171" s="77">
        <f t="shared" si="443"/>
        <v>250</v>
      </c>
      <c r="EH171" s="77">
        <f t="shared" si="444"/>
        <v>227</v>
      </c>
      <c r="EI171" s="77">
        <f t="shared" si="445"/>
        <v>204</v>
      </c>
      <c r="EJ171" s="77">
        <f t="shared" si="446"/>
        <v>181</v>
      </c>
      <c r="EK171" s="77">
        <f t="shared" si="447"/>
        <v>158</v>
      </c>
      <c r="EL171" s="77">
        <f t="shared" si="448"/>
        <v>135</v>
      </c>
      <c r="EM171" s="77">
        <f t="shared" si="449"/>
        <v>112</v>
      </c>
      <c r="EN171" s="77">
        <f t="shared" si="450"/>
        <v>1200</v>
      </c>
      <c r="EO171" s="77">
        <f t="shared" si="451"/>
        <v>1200</v>
      </c>
      <c r="EP171" s="77">
        <f t="shared" si="452"/>
        <v>1200</v>
      </c>
      <c r="EQ171" s="77">
        <f t="shared" si="453"/>
        <v>1200</v>
      </c>
      <c r="ER171" s="77">
        <f t="shared" si="454"/>
        <v>1200</v>
      </c>
      <c r="ES171" s="77">
        <f t="shared" si="455"/>
        <v>1177</v>
      </c>
      <c r="ET171" s="77">
        <f t="shared" si="456"/>
        <v>1154</v>
      </c>
      <c r="EU171" s="77">
        <f t="shared" si="457"/>
        <v>1131</v>
      </c>
      <c r="EV171" s="77">
        <f t="shared" si="458"/>
        <v>1108</v>
      </c>
      <c r="EW171" s="77">
        <f t="shared" si="459"/>
        <v>1085</v>
      </c>
      <c r="EX171" s="77">
        <f t="shared" si="460"/>
        <v>1062</v>
      </c>
      <c r="EY171" s="77">
        <f t="shared" si="461"/>
        <v>1039</v>
      </c>
      <c r="EZ171" s="77">
        <f t="shared" si="462"/>
        <v>1016</v>
      </c>
      <c r="FA171" s="77">
        <f t="shared" si="463"/>
        <v>993</v>
      </c>
      <c r="FB171" s="77">
        <f t="shared" si="464"/>
        <v>970</v>
      </c>
      <c r="FC171" s="77">
        <f t="shared" si="465"/>
        <v>947</v>
      </c>
      <c r="FD171" s="77">
        <f t="shared" si="466"/>
        <v>924</v>
      </c>
      <c r="FE171" s="77">
        <f t="shared" si="467"/>
        <v>901</v>
      </c>
      <c r="FF171" s="77">
        <f t="shared" si="468"/>
        <v>878</v>
      </c>
      <c r="FG171" s="77">
        <f t="shared" si="469"/>
        <v>855</v>
      </c>
      <c r="FH171" s="77">
        <f t="shared" si="470"/>
        <v>832</v>
      </c>
      <c r="FI171" s="77">
        <f t="shared" si="471"/>
        <v>809</v>
      </c>
      <c r="FJ171" s="77">
        <f t="shared" si="472"/>
        <v>786</v>
      </c>
      <c r="FK171" s="77">
        <f t="shared" si="473"/>
        <v>763</v>
      </c>
      <c r="FL171" s="77">
        <f t="shared" si="474"/>
        <v>740</v>
      </c>
      <c r="FM171" s="77">
        <f t="shared" si="475"/>
        <v>717</v>
      </c>
      <c r="FN171" s="77">
        <f t="shared" si="476"/>
        <v>694</v>
      </c>
      <c r="FO171" s="77">
        <f t="shared" si="477"/>
        <v>671</v>
      </c>
      <c r="FP171" s="77">
        <f t="shared" si="478"/>
        <v>648</v>
      </c>
      <c r="FQ171" s="77">
        <f t="shared" si="479"/>
        <v>625</v>
      </c>
      <c r="FR171" s="77">
        <f t="shared" si="480"/>
        <v>602</v>
      </c>
      <c r="FS171" s="77">
        <f t="shared" si="481"/>
        <v>579</v>
      </c>
      <c r="FT171" s="77">
        <f t="shared" si="482"/>
        <v>556</v>
      </c>
      <c r="FU171" s="77">
        <f t="shared" si="483"/>
        <v>533</v>
      </c>
      <c r="FV171" s="77">
        <f t="shared" si="484"/>
        <v>510</v>
      </c>
      <c r="FW171" s="77">
        <f t="shared" si="485"/>
        <v>487</v>
      </c>
      <c r="FX171" s="77">
        <f t="shared" si="486"/>
        <v>464</v>
      </c>
      <c r="FY171" s="77">
        <f t="shared" si="487"/>
        <v>441</v>
      </c>
      <c r="FZ171" s="77">
        <f t="shared" si="488"/>
        <v>418</v>
      </c>
      <c r="GA171" s="77">
        <f t="shared" si="489"/>
        <v>395</v>
      </c>
      <c r="GB171" s="77">
        <f t="shared" si="490"/>
        <v>372</v>
      </c>
      <c r="GC171" s="77">
        <f t="shared" si="491"/>
        <v>349</v>
      </c>
      <c r="GD171" s="77">
        <f t="shared" si="492"/>
        <v>326</v>
      </c>
      <c r="GE171" s="77">
        <f t="shared" si="493"/>
        <v>303</v>
      </c>
      <c r="GF171" s="77">
        <f t="shared" si="494"/>
        <v>280</v>
      </c>
      <c r="GG171" s="77">
        <f t="shared" si="495"/>
        <v>257</v>
      </c>
      <c r="GH171" s="77">
        <f t="shared" si="496"/>
        <v>234</v>
      </c>
      <c r="GI171" s="77">
        <f t="shared" si="497"/>
        <v>211</v>
      </c>
      <c r="GJ171" s="77">
        <f t="shared" si="498"/>
        <v>188</v>
      </c>
      <c r="GK171" s="77">
        <f t="shared" si="499"/>
        <v>165</v>
      </c>
      <c r="GL171" s="77">
        <f t="shared" si="500"/>
        <v>142</v>
      </c>
      <c r="GM171" s="77">
        <f t="shared" si="501"/>
        <v>119</v>
      </c>
      <c r="GN171" s="77">
        <f t="shared" si="502"/>
        <v>96</v>
      </c>
      <c r="GO171" s="77">
        <f t="shared" si="503"/>
        <v>96</v>
      </c>
      <c r="GP171" s="77">
        <f t="shared" si="504"/>
        <v>96</v>
      </c>
      <c r="GQ171" s="77">
        <f t="shared" si="505"/>
        <v>96</v>
      </c>
      <c r="GR171" s="77">
        <f t="shared" si="506"/>
        <v>96</v>
      </c>
      <c r="GS171" s="202"/>
      <c r="GY171" s="604" t="s">
        <v>17</v>
      </c>
      <c r="GZ171" s="566">
        <f>IF($GZ19="N",0,IF(YEAR($GZ19)=GZ$170,1,0))</f>
        <v>0</v>
      </c>
      <c r="HA171" s="566">
        <f t="shared" ref="HA171:HM171" si="511">IF($GZ19="N",0,IF(YEAR($GZ19)=HA$170,1,0))</f>
        <v>0</v>
      </c>
      <c r="HB171" s="566">
        <f t="shared" si="511"/>
        <v>0</v>
      </c>
      <c r="HC171" s="566">
        <f t="shared" si="511"/>
        <v>0</v>
      </c>
      <c r="HD171" s="566">
        <f t="shared" si="511"/>
        <v>0</v>
      </c>
      <c r="HE171" s="566">
        <f t="shared" si="511"/>
        <v>0</v>
      </c>
      <c r="HF171" s="566">
        <f t="shared" si="511"/>
        <v>0</v>
      </c>
      <c r="HG171" s="566">
        <f t="shared" si="511"/>
        <v>0</v>
      </c>
      <c r="HH171" s="566">
        <f t="shared" si="511"/>
        <v>0</v>
      </c>
      <c r="HI171" s="566">
        <f t="shared" si="511"/>
        <v>0</v>
      </c>
      <c r="HJ171" s="566">
        <f t="shared" si="511"/>
        <v>0</v>
      </c>
      <c r="HK171" s="566">
        <f t="shared" si="511"/>
        <v>0</v>
      </c>
      <c r="HL171" s="566">
        <f t="shared" si="511"/>
        <v>0</v>
      </c>
      <c r="HM171" s="566">
        <f t="shared" si="511"/>
        <v>0</v>
      </c>
    </row>
    <row r="172" spans="5:239" x14ac:dyDescent="0.2">
      <c r="E172" s="58"/>
      <c r="F172" s="480"/>
      <c r="G172" s="1040"/>
      <c r="H172" s="208" t="s">
        <v>176</v>
      </c>
      <c r="I172" s="229"/>
      <c r="J172" s="230"/>
      <c r="K172" s="231"/>
      <c r="N172" s="180">
        <v>833</v>
      </c>
      <c r="O172" s="140"/>
      <c r="P172" s="123"/>
      <c r="Q172" s="12"/>
      <c r="R172" s="141" t="str">
        <f t="shared" si="328"/>
        <v>V15</v>
      </c>
      <c r="S172" s="466">
        <v>676</v>
      </c>
      <c r="T172" s="417">
        <f t="shared" si="507"/>
        <v>833</v>
      </c>
      <c r="U172" s="418">
        <v>0</v>
      </c>
      <c r="V172" s="77">
        <f t="shared" si="508"/>
        <v>833</v>
      </c>
      <c r="W172" s="77">
        <f t="shared" ref="W172" si="512">IF(LEFT(W70,1)="V",$S$101,IF(ISNUMBER(W70),V172-W70,V172))</f>
        <v>833</v>
      </c>
      <c r="X172" s="77">
        <f t="shared" si="330"/>
        <v>833</v>
      </c>
      <c r="Y172" s="77">
        <f t="shared" si="331"/>
        <v>833</v>
      </c>
      <c r="Z172" s="77">
        <f t="shared" si="332"/>
        <v>833</v>
      </c>
      <c r="AA172" s="77">
        <f t="shared" si="333"/>
        <v>833</v>
      </c>
      <c r="AB172" s="77">
        <f t="shared" si="334"/>
        <v>833</v>
      </c>
      <c r="AC172" s="77">
        <f t="shared" si="335"/>
        <v>833</v>
      </c>
      <c r="AD172" s="77">
        <f t="shared" si="336"/>
        <v>833</v>
      </c>
      <c r="AE172" s="77">
        <f t="shared" si="337"/>
        <v>833</v>
      </c>
      <c r="AF172" s="77">
        <f t="shared" si="338"/>
        <v>833</v>
      </c>
      <c r="AG172" s="77">
        <f t="shared" si="339"/>
        <v>833</v>
      </c>
      <c r="AH172" s="77">
        <f t="shared" si="340"/>
        <v>833</v>
      </c>
      <c r="AI172" s="77">
        <f t="shared" si="341"/>
        <v>833</v>
      </c>
      <c r="AJ172" s="77">
        <f t="shared" si="342"/>
        <v>833</v>
      </c>
      <c r="AK172" s="77">
        <f t="shared" si="343"/>
        <v>833</v>
      </c>
      <c r="AL172" s="77">
        <f t="shared" si="344"/>
        <v>833</v>
      </c>
      <c r="AM172" s="77">
        <f t="shared" si="345"/>
        <v>833</v>
      </c>
      <c r="AN172" s="77">
        <f t="shared" si="346"/>
        <v>833</v>
      </c>
      <c r="AO172" s="77">
        <f t="shared" si="347"/>
        <v>833</v>
      </c>
      <c r="AP172" s="77">
        <f t="shared" si="348"/>
        <v>833</v>
      </c>
      <c r="AQ172" s="77">
        <f t="shared" si="349"/>
        <v>833</v>
      </c>
      <c r="AR172" s="77">
        <f t="shared" si="350"/>
        <v>833</v>
      </c>
      <c r="AS172" s="77">
        <f t="shared" si="351"/>
        <v>833</v>
      </c>
      <c r="AT172" s="77">
        <f t="shared" si="352"/>
        <v>833</v>
      </c>
      <c r="AU172" s="77">
        <f t="shared" si="353"/>
        <v>833</v>
      </c>
      <c r="AV172" s="77">
        <f t="shared" si="354"/>
        <v>833</v>
      </c>
      <c r="AW172" s="77">
        <f t="shared" si="355"/>
        <v>833</v>
      </c>
      <c r="AX172" s="77">
        <f t="shared" si="356"/>
        <v>833</v>
      </c>
      <c r="AY172" s="77">
        <f t="shared" si="357"/>
        <v>833</v>
      </c>
      <c r="AZ172" s="77">
        <f t="shared" si="358"/>
        <v>833</v>
      </c>
      <c r="BA172" s="77">
        <f t="shared" si="359"/>
        <v>833</v>
      </c>
      <c r="BB172" s="77">
        <f t="shared" si="360"/>
        <v>833</v>
      </c>
      <c r="BC172" s="77">
        <f t="shared" si="361"/>
        <v>833</v>
      </c>
      <c r="BD172" s="77">
        <f t="shared" si="362"/>
        <v>1200</v>
      </c>
      <c r="BE172" s="77">
        <f t="shared" si="363"/>
        <v>1200</v>
      </c>
      <c r="BF172" s="77">
        <f t="shared" si="364"/>
        <v>1200</v>
      </c>
      <c r="BG172" s="77">
        <f t="shared" si="365"/>
        <v>1200</v>
      </c>
      <c r="BH172" s="77">
        <f t="shared" si="366"/>
        <v>1200</v>
      </c>
      <c r="BI172" s="77">
        <f t="shared" si="367"/>
        <v>1200</v>
      </c>
      <c r="BJ172" s="77">
        <f t="shared" si="368"/>
        <v>1200</v>
      </c>
      <c r="BK172" s="77">
        <f t="shared" si="369"/>
        <v>1200</v>
      </c>
      <c r="BL172" s="77">
        <f t="shared" si="370"/>
        <v>1200</v>
      </c>
      <c r="BM172" s="77">
        <f t="shared" si="371"/>
        <v>1200</v>
      </c>
      <c r="BN172" s="77">
        <f t="shared" si="372"/>
        <v>1200</v>
      </c>
      <c r="BO172" s="77">
        <f t="shared" si="373"/>
        <v>1200</v>
      </c>
      <c r="BP172" s="77">
        <f t="shared" si="374"/>
        <v>1200</v>
      </c>
      <c r="BQ172" s="77">
        <f t="shared" si="375"/>
        <v>1200</v>
      </c>
      <c r="BR172" s="77">
        <f t="shared" si="376"/>
        <v>1200</v>
      </c>
      <c r="BS172" s="77">
        <f t="shared" si="377"/>
        <v>1200</v>
      </c>
      <c r="BT172" s="77">
        <f t="shared" si="378"/>
        <v>1200</v>
      </c>
      <c r="BU172" s="77">
        <f t="shared" si="379"/>
        <v>1200</v>
      </c>
      <c r="BV172" s="77">
        <f t="shared" si="380"/>
        <v>1200</v>
      </c>
      <c r="BW172" s="77">
        <f t="shared" si="381"/>
        <v>1200</v>
      </c>
      <c r="BX172" s="77">
        <f t="shared" si="382"/>
        <v>1200</v>
      </c>
      <c r="BY172" s="77">
        <f t="shared" si="383"/>
        <v>1200</v>
      </c>
      <c r="BZ172" s="77">
        <f t="shared" si="384"/>
        <v>1200</v>
      </c>
      <c r="CA172" s="77">
        <f t="shared" si="385"/>
        <v>1200</v>
      </c>
      <c r="CB172" s="77">
        <f t="shared" si="386"/>
        <v>1200</v>
      </c>
      <c r="CC172" s="77">
        <f t="shared" si="387"/>
        <v>1200</v>
      </c>
      <c r="CD172" s="77">
        <f t="shared" si="388"/>
        <v>1200</v>
      </c>
      <c r="CE172" s="77">
        <f t="shared" si="389"/>
        <v>1200</v>
      </c>
      <c r="CF172" s="77">
        <f t="shared" si="390"/>
        <v>1200</v>
      </c>
      <c r="CG172" s="77">
        <f t="shared" si="391"/>
        <v>1200</v>
      </c>
      <c r="CH172" s="77">
        <f t="shared" si="392"/>
        <v>1200</v>
      </c>
      <c r="CI172" s="77">
        <f t="shared" si="393"/>
        <v>1200</v>
      </c>
      <c r="CJ172" s="77">
        <f t="shared" si="394"/>
        <v>1200</v>
      </c>
      <c r="CK172" s="77">
        <f t="shared" si="395"/>
        <v>1200</v>
      </c>
      <c r="CL172" s="77">
        <f t="shared" si="396"/>
        <v>1200</v>
      </c>
      <c r="CM172" s="77">
        <f t="shared" si="397"/>
        <v>1200</v>
      </c>
      <c r="CN172" s="77">
        <f t="shared" si="398"/>
        <v>1200</v>
      </c>
      <c r="CO172" s="77">
        <f t="shared" si="399"/>
        <v>1200</v>
      </c>
      <c r="CP172" s="77">
        <f t="shared" si="400"/>
        <v>1200</v>
      </c>
      <c r="CQ172" s="77">
        <f t="shared" si="401"/>
        <v>1200</v>
      </c>
      <c r="CR172" s="77">
        <f t="shared" si="402"/>
        <v>1200</v>
      </c>
      <c r="CS172" s="77">
        <f t="shared" si="403"/>
        <v>1200</v>
      </c>
      <c r="CT172" s="77">
        <f t="shared" si="404"/>
        <v>1200</v>
      </c>
      <c r="CU172" s="77">
        <f t="shared" si="405"/>
        <v>1200</v>
      </c>
      <c r="CV172" s="77">
        <f t="shared" si="406"/>
        <v>1200</v>
      </c>
      <c r="CW172" s="77">
        <f t="shared" si="407"/>
        <v>1200</v>
      </c>
      <c r="CX172" s="77">
        <f t="shared" si="408"/>
        <v>1200</v>
      </c>
      <c r="CY172" s="77">
        <f t="shared" si="409"/>
        <v>1200</v>
      </c>
      <c r="CZ172" s="77">
        <f t="shared" si="410"/>
        <v>1200</v>
      </c>
      <c r="DA172" s="77">
        <f t="shared" si="411"/>
        <v>1200</v>
      </c>
      <c r="DB172" s="77">
        <f t="shared" si="412"/>
        <v>1200</v>
      </c>
      <c r="DC172" s="77">
        <f t="shared" si="413"/>
        <v>1200</v>
      </c>
      <c r="DD172" s="77">
        <f t="shared" si="414"/>
        <v>1200</v>
      </c>
      <c r="DE172" s="77">
        <f t="shared" si="415"/>
        <v>1200</v>
      </c>
      <c r="DF172" s="77">
        <f t="shared" si="416"/>
        <v>1200</v>
      </c>
      <c r="DG172" s="77">
        <f t="shared" si="417"/>
        <v>1200</v>
      </c>
      <c r="DH172" s="77">
        <f t="shared" si="418"/>
        <v>1200</v>
      </c>
      <c r="DI172" s="77">
        <f t="shared" si="419"/>
        <v>1200</v>
      </c>
      <c r="DJ172" s="77">
        <f t="shared" si="420"/>
        <v>1200</v>
      </c>
      <c r="DK172" s="77">
        <f t="shared" si="421"/>
        <v>1200</v>
      </c>
      <c r="DL172" s="77">
        <f t="shared" si="422"/>
        <v>1200</v>
      </c>
      <c r="DM172" s="77">
        <f t="shared" si="423"/>
        <v>1200</v>
      </c>
      <c r="DN172" s="77">
        <f t="shared" si="424"/>
        <v>1200</v>
      </c>
      <c r="DO172" s="77">
        <f t="shared" si="425"/>
        <v>1200</v>
      </c>
      <c r="DP172" s="77">
        <f t="shared" si="426"/>
        <v>1200</v>
      </c>
      <c r="DQ172" s="77">
        <f t="shared" si="427"/>
        <v>1200</v>
      </c>
      <c r="DR172" s="77">
        <f t="shared" si="428"/>
        <v>1200</v>
      </c>
      <c r="DS172" s="77">
        <f t="shared" si="429"/>
        <v>1200</v>
      </c>
      <c r="DT172" s="77">
        <f t="shared" si="430"/>
        <v>1200</v>
      </c>
      <c r="DU172" s="77">
        <f t="shared" si="431"/>
        <v>1200</v>
      </c>
      <c r="DV172" s="77">
        <f t="shared" si="432"/>
        <v>1200</v>
      </c>
      <c r="DW172" s="77">
        <f t="shared" si="433"/>
        <v>1200</v>
      </c>
      <c r="DX172" s="77">
        <f t="shared" si="434"/>
        <v>1200</v>
      </c>
      <c r="DY172" s="77">
        <f t="shared" si="435"/>
        <v>1200</v>
      </c>
      <c r="DZ172" s="77">
        <f t="shared" si="436"/>
        <v>1200</v>
      </c>
      <c r="EA172" s="77">
        <f t="shared" si="437"/>
        <v>1200</v>
      </c>
      <c r="EB172" s="77">
        <f t="shared" si="438"/>
        <v>1200</v>
      </c>
      <c r="EC172" s="77">
        <f t="shared" si="439"/>
        <v>1200</v>
      </c>
      <c r="ED172" s="77">
        <f t="shared" si="440"/>
        <v>1200</v>
      </c>
      <c r="EE172" s="77">
        <f t="shared" si="441"/>
        <v>1200</v>
      </c>
      <c r="EF172" s="77">
        <f t="shared" si="442"/>
        <v>1200</v>
      </c>
      <c r="EG172" s="77">
        <f t="shared" si="443"/>
        <v>1200</v>
      </c>
      <c r="EH172" s="77">
        <f t="shared" si="444"/>
        <v>1200</v>
      </c>
      <c r="EI172" s="77">
        <f t="shared" si="445"/>
        <v>1200</v>
      </c>
      <c r="EJ172" s="77">
        <f t="shared" si="446"/>
        <v>1200</v>
      </c>
      <c r="EK172" s="77">
        <f t="shared" si="447"/>
        <v>1200</v>
      </c>
      <c r="EL172" s="77">
        <f t="shared" si="448"/>
        <v>1200</v>
      </c>
      <c r="EM172" s="77">
        <f t="shared" si="449"/>
        <v>1200</v>
      </c>
      <c r="EN172" s="77">
        <f t="shared" si="450"/>
        <v>1200</v>
      </c>
      <c r="EO172" s="77">
        <f t="shared" si="451"/>
        <v>1200</v>
      </c>
      <c r="EP172" s="77">
        <f t="shared" si="452"/>
        <v>1200</v>
      </c>
      <c r="EQ172" s="77">
        <f t="shared" si="453"/>
        <v>1200</v>
      </c>
      <c r="ER172" s="77">
        <f t="shared" si="454"/>
        <v>1200</v>
      </c>
      <c r="ES172" s="77">
        <f t="shared" si="455"/>
        <v>1200</v>
      </c>
      <c r="ET172" s="77">
        <f t="shared" si="456"/>
        <v>1200</v>
      </c>
      <c r="EU172" s="77">
        <f t="shared" si="457"/>
        <v>1200</v>
      </c>
      <c r="EV172" s="77">
        <f t="shared" si="458"/>
        <v>1200</v>
      </c>
      <c r="EW172" s="77">
        <f t="shared" si="459"/>
        <v>1200</v>
      </c>
      <c r="EX172" s="77">
        <f t="shared" si="460"/>
        <v>1200</v>
      </c>
      <c r="EY172" s="77">
        <f t="shared" si="461"/>
        <v>1200</v>
      </c>
      <c r="EZ172" s="77">
        <f t="shared" si="462"/>
        <v>1200</v>
      </c>
      <c r="FA172" s="77">
        <f t="shared" si="463"/>
        <v>1200</v>
      </c>
      <c r="FB172" s="77">
        <f t="shared" si="464"/>
        <v>1200</v>
      </c>
      <c r="FC172" s="77">
        <f t="shared" si="465"/>
        <v>1200</v>
      </c>
      <c r="FD172" s="77">
        <f t="shared" si="466"/>
        <v>1200</v>
      </c>
      <c r="FE172" s="77">
        <f t="shared" si="467"/>
        <v>1200</v>
      </c>
      <c r="FF172" s="77">
        <f t="shared" si="468"/>
        <v>1200</v>
      </c>
      <c r="FG172" s="77">
        <f t="shared" si="469"/>
        <v>1200</v>
      </c>
      <c r="FH172" s="77">
        <f t="shared" si="470"/>
        <v>1200</v>
      </c>
      <c r="FI172" s="77">
        <f t="shared" si="471"/>
        <v>1200</v>
      </c>
      <c r="FJ172" s="77">
        <f t="shared" si="472"/>
        <v>1200</v>
      </c>
      <c r="FK172" s="77">
        <f t="shared" si="473"/>
        <v>1200</v>
      </c>
      <c r="FL172" s="77">
        <f t="shared" si="474"/>
        <v>1200</v>
      </c>
      <c r="FM172" s="77">
        <f t="shared" si="475"/>
        <v>1200</v>
      </c>
      <c r="FN172" s="77">
        <f t="shared" si="476"/>
        <v>1200</v>
      </c>
      <c r="FO172" s="77">
        <f t="shared" si="477"/>
        <v>1200</v>
      </c>
      <c r="FP172" s="77">
        <f t="shared" si="478"/>
        <v>1200</v>
      </c>
      <c r="FQ172" s="77">
        <f t="shared" si="479"/>
        <v>1200</v>
      </c>
      <c r="FR172" s="77">
        <f t="shared" si="480"/>
        <v>1200</v>
      </c>
      <c r="FS172" s="77">
        <f t="shared" si="481"/>
        <v>1200</v>
      </c>
      <c r="FT172" s="77">
        <f t="shared" si="482"/>
        <v>1200</v>
      </c>
      <c r="FU172" s="77">
        <f t="shared" si="483"/>
        <v>1200</v>
      </c>
      <c r="FV172" s="77">
        <f t="shared" si="484"/>
        <v>1200</v>
      </c>
      <c r="FW172" s="77">
        <f t="shared" si="485"/>
        <v>1200</v>
      </c>
      <c r="FX172" s="77">
        <f t="shared" si="486"/>
        <v>1200</v>
      </c>
      <c r="FY172" s="77">
        <f t="shared" si="487"/>
        <v>1200</v>
      </c>
      <c r="FZ172" s="77">
        <f t="shared" si="488"/>
        <v>1200</v>
      </c>
      <c r="GA172" s="77">
        <f t="shared" si="489"/>
        <v>1200</v>
      </c>
      <c r="GB172" s="77">
        <f t="shared" si="490"/>
        <v>1200</v>
      </c>
      <c r="GC172" s="77">
        <f t="shared" si="491"/>
        <v>1200</v>
      </c>
      <c r="GD172" s="77">
        <f t="shared" si="492"/>
        <v>1200</v>
      </c>
      <c r="GE172" s="77">
        <f t="shared" si="493"/>
        <v>1200</v>
      </c>
      <c r="GF172" s="77">
        <f t="shared" si="494"/>
        <v>1200</v>
      </c>
      <c r="GG172" s="77">
        <f t="shared" si="495"/>
        <v>1200</v>
      </c>
      <c r="GH172" s="77">
        <f t="shared" si="496"/>
        <v>1200</v>
      </c>
      <c r="GI172" s="77">
        <f t="shared" si="497"/>
        <v>1200</v>
      </c>
      <c r="GJ172" s="77">
        <f t="shared" si="498"/>
        <v>1200</v>
      </c>
      <c r="GK172" s="77">
        <f t="shared" si="499"/>
        <v>1200</v>
      </c>
      <c r="GL172" s="77">
        <f t="shared" si="500"/>
        <v>1200</v>
      </c>
      <c r="GM172" s="77">
        <f t="shared" si="501"/>
        <v>1200</v>
      </c>
      <c r="GN172" s="77">
        <f t="shared" si="502"/>
        <v>1200</v>
      </c>
      <c r="GO172" s="77">
        <f t="shared" si="503"/>
        <v>1200</v>
      </c>
      <c r="GP172" s="77">
        <f t="shared" si="504"/>
        <v>1200</v>
      </c>
      <c r="GQ172" s="77">
        <f t="shared" si="505"/>
        <v>1200</v>
      </c>
      <c r="GR172" s="77">
        <f t="shared" si="506"/>
        <v>1200</v>
      </c>
      <c r="GS172" s="202"/>
      <c r="GY172" s="604" t="s">
        <v>12</v>
      </c>
      <c r="GZ172" s="566">
        <f>IF($HA19="N",0,IF(YEAR($HA19)=GZ$170,1,0))</f>
        <v>0</v>
      </c>
      <c r="HA172" s="566">
        <f t="shared" ref="HA172:HM172" si="513">IF($HA19="N",0,IF(YEAR($HA19)=HA$170,1,0))</f>
        <v>0</v>
      </c>
      <c r="HB172" s="566">
        <f t="shared" si="513"/>
        <v>0</v>
      </c>
      <c r="HC172" s="566">
        <f t="shared" si="513"/>
        <v>0</v>
      </c>
      <c r="HD172" s="566">
        <f t="shared" si="513"/>
        <v>0</v>
      </c>
      <c r="HE172" s="566">
        <f t="shared" si="513"/>
        <v>0</v>
      </c>
      <c r="HF172" s="566">
        <f t="shared" si="513"/>
        <v>1</v>
      </c>
      <c r="HG172" s="566">
        <f t="shared" si="513"/>
        <v>0</v>
      </c>
      <c r="HH172" s="566">
        <f t="shared" si="513"/>
        <v>0</v>
      </c>
      <c r="HI172" s="566">
        <f t="shared" si="513"/>
        <v>0</v>
      </c>
      <c r="HJ172" s="566">
        <f t="shared" si="513"/>
        <v>0</v>
      </c>
      <c r="HK172" s="566">
        <f t="shared" si="513"/>
        <v>0</v>
      </c>
      <c r="HL172" s="566">
        <f t="shared" si="513"/>
        <v>0</v>
      </c>
      <c r="HM172" s="566">
        <f t="shared" si="513"/>
        <v>0</v>
      </c>
    </row>
    <row r="173" spans="5:239" x14ac:dyDescent="0.2">
      <c r="E173" s="58"/>
      <c r="F173" s="480"/>
      <c r="G173" s="1040"/>
      <c r="H173" s="207" t="s">
        <v>177</v>
      </c>
      <c r="I173" s="229"/>
      <c r="J173" s="230"/>
      <c r="K173" s="231"/>
      <c r="N173" s="180">
        <v>116</v>
      </c>
      <c r="O173" s="140"/>
      <c r="P173" s="123">
        <v>200</v>
      </c>
      <c r="Q173" s="12"/>
      <c r="R173" s="143" t="str">
        <f t="shared" si="328"/>
        <v>V15</v>
      </c>
      <c r="S173" s="467" t="s">
        <v>426</v>
      </c>
      <c r="T173" s="417">
        <f t="shared" si="507"/>
        <v>316</v>
      </c>
      <c r="U173" s="418">
        <v>376</v>
      </c>
      <c r="V173" s="77">
        <f t="shared" si="508"/>
        <v>316</v>
      </c>
      <c r="W173" s="77">
        <f t="shared" ref="W173" si="514">IF(LEFT(W71,1)="V",$S$101,IF(ISNUMBER(W71),V173-W71,V173))</f>
        <v>296</v>
      </c>
      <c r="X173" s="77">
        <f t="shared" si="330"/>
        <v>274</v>
      </c>
      <c r="Y173" s="77">
        <f t="shared" si="331"/>
        <v>268</v>
      </c>
      <c r="Z173" s="77">
        <f t="shared" si="332"/>
        <v>268</v>
      </c>
      <c r="AA173" s="77">
        <f t="shared" si="333"/>
        <v>252</v>
      </c>
      <c r="AB173" s="77">
        <f t="shared" si="334"/>
        <v>222</v>
      </c>
      <c r="AC173" s="77">
        <f t="shared" si="335"/>
        <v>182</v>
      </c>
      <c r="AD173" s="77">
        <f t="shared" si="336"/>
        <v>119</v>
      </c>
      <c r="AE173" s="77">
        <f t="shared" si="337"/>
        <v>69</v>
      </c>
      <c r="AF173" s="77">
        <f t="shared" si="338"/>
        <v>68</v>
      </c>
      <c r="AG173" s="77">
        <f t="shared" si="339"/>
        <v>45</v>
      </c>
      <c r="AH173" s="77">
        <f t="shared" si="340"/>
        <v>1200</v>
      </c>
      <c r="AI173" s="77">
        <f t="shared" si="341"/>
        <v>1200</v>
      </c>
      <c r="AJ173" s="77">
        <f t="shared" si="342"/>
        <v>1200</v>
      </c>
      <c r="AK173" s="77">
        <f t="shared" si="343"/>
        <v>1200</v>
      </c>
      <c r="AL173" s="77">
        <f t="shared" si="344"/>
        <v>1200</v>
      </c>
      <c r="AM173" s="77">
        <f t="shared" si="345"/>
        <v>1200</v>
      </c>
      <c r="AN173" s="77">
        <f t="shared" si="346"/>
        <v>1200</v>
      </c>
      <c r="AO173" s="77">
        <f t="shared" si="347"/>
        <v>1200</v>
      </c>
      <c r="AP173" s="77">
        <f t="shared" si="348"/>
        <v>1177</v>
      </c>
      <c r="AQ173" s="77">
        <f t="shared" si="349"/>
        <v>1154</v>
      </c>
      <c r="AR173" s="77">
        <f t="shared" si="350"/>
        <v>1131</v>
      </c>
      <c r="AS173" s="77">
        <f t="shared" si="351"/>
        <v>1108</v>
      </c>
      <c r="AT173" s="77">
        <f t="shared" si="352"/>
        <v>1085</v>
      </c>
      <c r="AU173" s="77">
        <f t="shared" si="353"/>
        <v>1062</v>
      </c>
      <c r="AV173" s="77">
        <f t="shared" si="354"/>
        <v>1039</v>
      </c>
      <c r="AW173" s="77">
        <f t="shared" si="355"/>
        <v>1016</v>
      </c>
      <c r="AX173" s="77">
        <f t="shared" si="356"/>
        <v>993</v>
      </c>
      <c r="AY173" s="77">
        <f t="shared" si="357"/>
        <v>970</v>
      </c>
      <c r="AZ173" s="77">
        <f t="shared" si="358"/>
        <v>947</v>
      </c>
      <c r="BA173" s="77">
        <f t="shared" si="359"/>
        <v>924</v>
      </c>
      <c r="BB173" s="77">
        <f t="shared" si="360"/>
        <v>901</v>
      </c>
      <c r="BC173" s="77">
        <f t="shared" si="361"/>
        <v>878</v>
      </c>
      <c r="BD173" s="77">
        <f t="shared" si="362"/>
        <v>855</v>
      </c>
      <c r="BE173" s="77">
        <f t="shared" si="363"/>
        <v>832</v>
      </c>
      <c r="BF173" s="77">
        <f t="shared" si="364"/>
        <v>809</v>
      </c>
      <c r="BG173" s="77">
        <f t="shared" si="365"/>
        <v>786</v>
      </c>
      <c r="BH173" s="77">
        <f t="shared" si="366"/>
        <v>763</v>
      </c>
      <c r="BI173" s="77">
        <f t="shared" si="367"/>
        <v>740</v>
      </c>
      <c r="BJ173" s="77">
        <f t="shared" si="368"/>
        <v>717</v>
      </c>
      <c r="BK173" s="77">
        <f t="shared" si="369"/>
        <v>694</v>
      </c>
      <c r="BL173" s="77">
        <f t="shared" si="370"/>
        <v>671</v>
      </c>
      <c r="BM173" s="77">
        <f t="shared" si="371"/>
        <v>648</v>
      </c>
      <c r="BN173" s="77">
        <f t="shared" si="372"/>
        <v>625</v>
      </c>
      <c r="BO173" s="77">
        <f t="shared" si="373"/>
        <v>602</v>
      </c>
      <c r="BP173" s="77">
        <f t="shared" si="374"/>
        <v>579</v>
      </c>
      <c r="BQ173" s="77">
        <f t="shared" si="375"/>
        <v>556</v>
      </c>
      <c r="BR173" s="77">
        <f t="shared" si="376"/>
        <v>533</v>
      </c>
      <c r="BS173" s="77">
        <f t="shared" si="377"/>
        <v>510</v>
      </c>
      <c r="BT173" s="77">
        <f t="shared" si="378"/>
        <v>487</v>
      </c>
      <c r="BU173" s="77">
        <f t="shared" si="379"/>
        <v>464</v>
      </c>
      <c r="BV173" s="77">
        <f t="shared" si="380"/>
        <v>441</v>
      </c>
      <c r="BW173" s="77">
        <f t="shared" si="381"/>
        <v>418</v>
      </c>
      <c r="BX173" s="77">
        <f t="shared" si="382"/>
        <v>395</v>
      </c>
      <c r="BY173" s="77">
        <f t="shared" si="383"/>
        <v>372</v>
      </c>
      <c r="BZ173" s="77">
        <f t="shared" si="384"/>
        <v>349</v>
      </c>
      <c r="CA173" s="77">
        <f t="shared" si="385"/>
        <v>326</v>
      </c>
      <c r="CB173" s="77">
        <f t="shared" si="386"/>
        <v>303</v>
      </c>
      <c r="CC173" s="77">
        <f t="shared" si="387"/>
        <v>280</v>
      </c>
      <c r="CD173" s="77">
        <f t="shared" si="388"/>
        <v>257</v>
      </c>
      <c r="CE173" s="77">
        <f t="shared" si="389"/>
        <v>234</v>
      </c>
      <c r="CF173" s="77">
        <f t="shared" si="390"/>
        <v>211</v>
      </c>
      <c r="CG173" s="77">
        <f t="shared" si="391"/>
        <v>188</v>
      </c>
      <c r="CH173" s="77">
        <f t="shared" si="392"/>
        <v>165</v>
      </c>
      <c r="CI173" s="77">
        <f t="shared" si="393"/>
        <v>142</v>
      </c>
      <c r="CJ173" s="77">
        <f t="shared" si="394"/>
        <v>119</v>
      </c>
      <c r="CK173" s="77">
        <f t="shared" si="395"/>
        <v>96</v>
      </c>
      <c r="CL173" s="77">
        <f t="shared" si="396"/>
        <v>73</v>
      </c>
      <c r="CM173" s="77">
        <f t="shared" si="397"/>
        <v>50</v>
      </c>
      <c r="CN173" s="77">
        <f t="shared" si="398"/>
        <v>27</v>
      </c>
      <c r="CO173" s="77">
        <f t="shared" si="399"/>
        <v>4</v>
      </c>
      <c r="CP173" s="77">
        <f t="shared" si="400"/>
        <v>1200</v>
      </c>
      <c r="CQ173" s="77">
        <f t="shared" si="401"/>
        <v>1200</v>
      </c>
      <c r="CR173" s="77">
        <f t="shared" si="402"/>
        <v>1200</v>
      </c>
      <c r="CS173" s="77">
        <f t="shared" si="403"/>
        <v>1200</v>
      </c>
      <c r="CT173" s="77">
        <f t="shared" si="404"/>
        <v>1200</v>
      </c>
      <c r="CU173" s="77">
        <f t="shared" si="405"/>
        <v>1200</v>
      </c>
      <c r="CV173" s="77">
        <f t="shared" si="406"/>
        <v>1200</v>
      </c>
      <c r="CW173" s="77">
        <f t="shared" si="407"/>
        <v>1200</v>
      </c>
      <c r="CX173" s="77">
        <f t="shared" si="408"/>
        <v>1200</v>
      </c>
      <c r="CY173" s="77">
        <f t="shared" si="409"/>
        <v>1200</v>
      </c>
      <c r="CZ173" s="77">
        <f t="shared" si="410"/>
        <v>1200</v>
      </c>
      <c r="DA173" s="77">
        <f t="shared" si="411"/>
        <v>1200</v>
      </c>
      <c r="DB173" s="77">
        <f t="shared" si="412"/>
        <v>1177</v>
      </c>
      <c r="DC173" s="77">
        <f t="shared" si="413"/>
        <v>1154</v>
      </c>
      <c r="DD173" s="77">
        <f t="shared" si="414"/>
        <v>1131</v>
      </c>
      <c r="DE173" s="77">
        <f t="shared" si="415"/>
        <v>1130</v>
      </c>
      <c r="DF173" s="77">
        <f t="shared" si="416"/>
        <v>1070</v>
      </c>
      <c r="DG173" s="77">
        <f t="shared" si="417"/>
        <v>1010</v>
      </c>
      <c r="DH173" s="77">
        <f t="shared" si="418"/>
        <v>950</v>
      </c>
      <c r="DI173" s="77">
        <f t="shared" si="419"/>
        <v>890</v>
      </c>
      <c r="DJ173" s="77">
        <f t="shared" si="420"/>
        <v>889</v>
      </c>
      <c r="DK173" s="77">
        <f t="shared" si="421"/>
        <v>866</v>
      </c>
      <c r="DL173" s="77">
        <f t="shared" si="422"/>
        <v>843</v>
      </c>
      <c r="DM173" s="77">
        <f t="shared" si="423"/>
        <v>820</v>
      </c>
      <c r="DN173" s="77">
        <f t="shared" si="424"/>
        <v>797</v>
      </c>
      <c r="DO173" s="77">
        <f t="shared" si="425"/>
        <v>774</v>
      </c>
      <c r="DP173" s="77">
        <f t="shared" si="426"/>
        <v>751</v>
      </c>
      <c r="DQ173" s="77">
        <f t="shared" si="427"/>
        <v>728</v>
      </c>
      <c r="DR173" s="77">
        <f t="shared" si="428"/>
        <v>705</v>
      </c>
      <c r="DS173" s="77">
        <f t="shared" si="429"/>
        <v>682</v>
      </c>
      <c r="DT173" s="77">
        <f t="shared" si="430"/>
        <v>659</v>
      </c>
      <c r="DU173" s="77">
        <f t="shared" si="431"/>
        <v>636</v>
      </c>
      <c r="DV173" s="77">
        <f t="shared" si="432"/>
        <v>613</v>
      </c>
      <c r="DW173" s="77">
        <f t="shared" si="433"/>
        <v>590</v>
      </c>
      <c r="DX173" s="77">
        <f t="shared" si="434"/>
        <v>567</v>
      </c>
      <c r="DY173" s="77">
        <f t="shared" si="435"/>
        <v>544</v>
      </c>
      <c r="DZ173" s="77">
        <f t="shared" si="436"/>
        <v>521</v>
      </c>
      <c r="EA173" s="77">
        <f t="shared" si="437"/>
        <v>498</v>
      </c>
      <c r="EB173" s="77">
        <f t="shared" si="438"/>
        <v>475</v>
      </c>
      <c r="EC173" s="77">
        <f t="shared" si="439"/>
        <v>452</v>
      </c>
      <c r="ED173" s="77">
        <f t="shared" si="440"/>
        <v>429</v>
      </c>
      <c r="EE173" s="77">
        <f t="shared" si="441"/>
        <v>406</v>
      </c>
      <c r="EF173" s="77">
        <f t="shared" si="442"/>
        <v>383</v>
      </c>
      <c r="EG173" s="77">
        <f t="shared" si="443"/>
        <v>360</v>
      </c>
      <c r="EH173" s="77">
        <f t="shared" si="444"/>
        <v>337</v>
      </c>
      <c r="EI173" s="77">
        <f t="shared" si="445"/>
        <v>314</v>
      </c>
      <c r="EJ173" s="77">
        <f t="shared" si="446"/>
        <v>291</v>
      </c>
      <c r="EK173" s="77">
        <f t="shared" si="447"/>
        <v>268</v>
      </c>
      <c r="EL173" s="77">
        <f t="shared" si="448"/>
        <v>245</v>
      </c>
      <c r="EM173" s="77">
        <f t="shared" si="449"/>
        <v>222</v>
      </c>
      <c r="EN173" s="77">
        <f t="shared" si="450"/>
        <v>199</v>
      </c>
      <c r="EO173" s="77">
        <f t="shared" si="451"/>
        <v>176</v>
      </c>
      <c r="EP173" s="77">
        <f t="shared" si="452"/>
        <v>153</v>
      </c>
      <c r="EQ173" s="77">
        <f t="shared" si="453"/>
        <v>130</v>
      </c>
      <c r="ER173" s="77">
        <f t="shared" si="454"/>
        <v>1200</v>
      </c>
      <c r="ES173" s="77">
        <f t="shared" si="455"/>
        <v>1200</v>
      </c>
      <c r="ET173" s="77">
        <f t="shared" si="456"/>
        <v>1200</v>
      </c>
      <c r="EU173" s="77">
        <f t="shared" si="457"/>
        <v>1200</v>
      </c>
      <c r="EV173" s="77">
        <f t="shared" si="458"/>
        <v>1200</v>
      </c>
      <c r="EW173" s="77">
        <f t="shared" si="459"/>
        <v>1177</v>
      </c>
      <c r="EX173" s="77">
        <f t="shared" si="460"/>
        <v>1154</v>
      </c>
      <c r="EY173" s="77">
        <f t="shared" si="461"/>
        <v>1131</v>
      </c>
      <c r="EZ173" s="77">
        <f t="shared" si="462"/>
        <v>1108</v>
      </c>
      <c r="FA173" s="77">
        <f t="shared" si="463"/>
        <v>1085</v>
      </c>
      <c r="FB173" s="77">
        <f t="shared" si="464"/>
        <v>1062</v>
      </c>
      <c r="FC173" s="77">
        <f t="shared" si="465"/>
        <v>1039</v>
      </c>
      <c r="FD173" s="77">
        <f t="shared" si="466"/>
        <v>1016</v>
      </c>
      <c r="FE173" s="77">
        <f t="shared" si="467"/>
        <v>993</v>
      </c>
      <c r="FF173" s="77">
        <f t="shared" si="468"/>
        <v>970</v>
      </c>
      <c r="FG173" s="77">
        <f t="shared" si="469"/>
        <v>947</v>
      </c>
      <c r="FH173" s="77">
        <f t="shared" si="470"/>
        <v>924</v>
      </c>
      <c r="FI173" s="77">
        <f t="shared" si="471"/>
        <v>901</v>
      </c>
      <c r="FJ173" s="77">
        <f t="shared" si="472"/>
        <v>878</v>
      </c>
      <c r="FK173" s="77">
        <f t="shared" si="473"/>
        <v>855</v>
      </c>
      <c r="FL173" s="77">
        <f t="shared" si="474"/>
        <v>832</v>
      </c>
      <c r="FM173" s="77">
        <f t="shared" si="475"/>
        <v>809</v>
      </c>
      <c r="FN173" s="77">
        <f t="shared" si="476"/>
        <v>786</v>
      </c>
      <c r="FO173" s="77">
        <f t="shared" si="477"/>
        <v>763</v>
      </c>
      <c r="FP173" s="77">
        <f t="shared" si="478"/>
        <v>740</v>
      </c>
      <c r="FQ173" s="77">
        <f t="shared" si="479"/>
        <v>717</v>
      </c>
      <c r="FR173" s="77">
        <f t="shared" si="480"/>
        <v>694</v>
      </c>
      <c r="FS173" s="77">
        <f t="shared" si="481"/>
        <v>671</v>
      </c>
      <c r="FT173" s="77">
        <f t="shared" si="482"/>
        <v>648</v>
      </c>
      <c r="FU173" s="77">
        <f t="shared" si="483"/>
        <v>625</v>
      </c>
      <c r="FV173" s="77">
        <f t="shared" si="484"/>
        <v>602</v>
      </c>
      <c r="FW173" s="77">
        <f t="shared" si="485"/>
        <v>579</v>
      </c>
      <c r="FX173" s="77">
        <f t="shared" si="486"/>
        <v>556</v>
      </c>
      <c r="FY173" s="77">
        <f t="shared" si="487"/>
        <v>533</v>
      </c>
      <c r="FZ173" s="77">
        <f t="shared" si="488"/>
        <v>510</v>
      </c>
      <c r="GA173" s="77">
        <f t="shared" si="489"/>
        <v>487</v>
      </c>
      <c r="GB173" s="77">
        <f t="shared" si="490"/>
        <v>464</v>
      </c>
      <c r="GC173" s="77">
        <f t="shared" si="491"/>
        <v>441</v>
      </c>
      <c r="GD173" s="77">
        <f t="shared" si="492"/>
        <v>418</v>
      </c>
      <c r="GE173" s="77">
        <f t="shared" si="493"/>
        <v>395</v>
      </c>
      <c r="GF173" s="77">
        <f t="shared" si="494"/>
        <v>372</v>
      </c>
      <c r="GG173" s="77">
        <f t="shared" si="495"/>
        <v>349</v>
      </c>
      <c r="GH173" s="77">
        <f t="shared" si="496"/>
        <v>326</v>
      </c>
      <c r="GI173" s="77">
        <f t="shared" si="497"/>
        <v>303</v>
      </c>
      <c r="GJ173" s="77">
        <f t="shared" si="498"/>
        <v>280</v>
      </c>
      <c r="GK173" s="77">
        <f t="shared" si="499"/>
        <v>257</v>
      </c>
      <c r="GL173" s="77">
        <f t="shared" si="500"/>
        <v>234</v>
      </c>
      <c r="GM173" s="77">
        <f t="shared" si="501"/>
        <v>211</v>
      </c>
      <c r="GN173" s="77">
        <f t="shared" si="502"/>
        <v>188</v>
      </c>
      <c r="GO173" s="77">
        <f t="shared" si="503"/>
        <v>188</v>
      </c>
      <c r="GP173" s="77">
        <f t="shared" si="504"/>
        <v>188</v>
      </c>
      <c r="GQ173" s="77">
        <f t="shared" si="505"/>
        <v>188</v>
      </c>
      <c r="GR173" s="77">
        <f t="shared" si="506"/>
        <v>188</v>
      </c>
      <c r="GS173" s="202"/>
      <c r="GY173" s="604" t="s">
        <v>13</v>
      </c>
      <c r="GZ173" s="566">
        <f>IF($HB19="N",0,IF(YEAR($HB19)=GZ$170,1,0))</f>
        <v>0</v>
      </c>
      <c r="HA173" s="566">
        <f t="shared" ref="HA173:HM173" si="515">IF($HB19="N",0,IF(YEAR($HB19)=HA$170,1,0))</f>
        <v>0</v>
      </c>
      <c r="HB173" s="566">
        <f t="shared" si="515"/>
        <v>0</v>
      </c>
      <c r="HC173" s="566">
        <f t="shared" si="515"/>
        <v>0</v>
      </c>
      <c r="HD173" s="566">
        <f t="shared" si="515"/>
        <v>0</v>
      </c>
      <c r="HE173" s="566">
        <f t="shared" si="515"/>
        <v>0</v>
      </c>
      <c r="HF173" s="566">
        <f t="shared" si="515"/>
        <v>0</v>
      </c>
      <c r="HG173" s="566">
        <f t="shared" si="515"/>
        <v>0</v>
      </c>
      <c r="HH173" s="566">
        <f t="shared" si="515"/>
        <v>0</v>
      </c>
      <c r="HI173" s="566">
        <f t="shared" si="515"/>
        <v>0</v>
      </c>
      <c r="HJ173" s="566">
        <f t="shared" si="515"/>
        <v>0</v>
      </c>
      <c r="HK173" s="566">
        <f t="shared" si="515"/>
        <v>0</v>
      </c>
      <c r="HL173" s="566">
        <f t="shared" si="515"/>
        <v>1</v>
      </c>
      <c r="HM173" s="566">
        <f t="shared" si="515"/>
        <v>0</v>
      </c>
    </row>
    <row r="174" spans="5:239" x14ac:dyDescent="0.2">
      <c r="E174" s="58"/>
      <c r="F174" s="480"/>
      <c r="G174" s="1040"/>
      <c r="H174" s="207" t="s">
        <v>178</v>
      </c>
      <c r="I174" s="229"/>
      <c r="J174" s="230"/>
      <c r="K174" s="231"/>
      <c r="N174" s="180">
        <v>183</v>
      </c>
      <c r="O174" s="140"/>
      <c r="P174" s="123">
        <v>200</v>
      </c>
      <c r="Q174" s="12"/>
      <c r="R174" s="129" t="str">
        <f t="shared" si="328"/>
        <v>V30</v>
      </c>
      <c r="S174" s="467" t="s">
        <v>427</v>
      </c>
      <c r="T174" s="417">
        <f t="shared" si="507"/>
        <v>383</v>
      </c>
      <c r="U174" s="418">
        <v>440</v>
      </c>
      <c r="V174" s="77">
        <f t="shared" si="508"/>
        <v>383</v>
      </c>
      <c r="W174" s="77">
        <f t="shared" ref="W174" si="516">IF(LEFT(W72,1)="V",$S$101,IF(ISNUMBER(W72),V174-W72,V174))</f>
        <v>275</v>
      </c>
      <c r="X174" s="77">
        <f t="shared" si="330"/>
        <v>218</v>
      </c>
      <c r="Y174" s="77">
        <f t="shared" si="331"/>
        <v>218</v>
      </c>
      <c r="Z174" s="77">
        <f t="shared" si="332"/>
        <v>218</v>
      </c>
      <c r="AA174" s="77">
        <f t="shared" si="333"/>
        <v>193</v>
      </c>
      <c r="AB174" s="77">
        <f t="shared" si="334"/>
        <v>168</v>
      </c>
      <c r="AC174" s="77">
        <f t="shared" si="335"/>
        <v>152</v>
      </c>
      <c r="AD174" s="77">
        <f t="shared" si="336"/>
        <v>117</v>
      </c>
      <c r="AE174" s="77">
        <f t="shared" si="337"/>
        <v>92</v>
      </c>
      <c r="AF174" s="77">
        <f t="shared" si="338"/>
        <v>67</v>
      </c>
      <c r="AG174" s="77">
        <f t="shared" si="339"/>
        <v>42</v>
      </c>
      <c r="AH174" s="77">
        <f t="shared" si="340"/>
        <v>17</v>
      </c>
      <c r="AI174" s="77">
        <f t="shared" si="341"/>
        <v>1200</v>
      </c>
      <c r="AJ174" s="77">
        <f t="shared" si="342"/>
        <v>1200</v>
      </c>
      <c r="AK174" s="77">
        <f t="shared" si="343"/>
        <v>1200</v>
      </c>
      <c r="AL174" s="77">
        <f t="shared" si="344"/>
        <v>1200</v>
      </c>
      <c r="AM174" s="77">
        <f t="shared" si="345"/>
        <v>1200</v>
      </c>
      <c r="AN174" s="77">
        <f t="shared" si="346"/>
        <v>1200</v>
      </c>
      <c r="AO174" s="77">
        <f t="shared" si="347"/>
        <v>1200</v>
      </c>
      <c r="AP174" s="77">
        <f t="shared" si="348"/>
        <v>1200</v>
      </c>
      <c r="AQ174" s="77">
        <f t="shared" si="349"/>
        <v>1200</v>
      </c>
      <c r="AR174" s="77">
        <f t="shared" si="350"/>
        <v>1200</v>
      </c>
      <c r="AS174" s="77">
        <f t="shared" si="351"/>
        <v>1200</v>
      </c>
      <c r="AT174" s="77">
        <f t="shared" si="352"/>
        <v>1200</v>
      </c>
      <c r="AU174" s="77">
        <f t="shared" si="353"/>
        <v>1200</v>
      </c>
      <c r="AV174" s="77">
        <f t="shared" si="354"/>
        <v>1200</v>
      </c>
      <c r="AW174" s="77">
        <f t="shared" si="355"/>
        <v>1200</v>
      </c>
      <c r="AX174" s="77">
        <f t="shared" si="356"/>
        <v>1200</v>
      </c>
      <c r="AY174" s="77">
        <f t="shared" si="357"/>
        <v>1200</v>
      </c>
      <c r="AZ174" s="77">
        <f t="shared" si="358"/>
        <v>1200</v>
      </c>
      <c r="BA174" s="77">
        <f t="shared" si="359"/>
        <v>1200</v>
      </c>
      <c r="BB174" s="77">
        <f t="shared" si="360"/>
        <v>1200</v>
      </c>
      <c r="BC174" s="77">
        <f t="shared" si="361"/>
        <v>1200</v>
      </c>
      <c r="BD174" s="77">
        <f t="shared" si="362"/>
        <v>1200</v>
      </c>
      <c r="BE174" s="77">
        <f t="shared" si="363"/>
        <v>1200</v>
      </c>
      <c r="BF174" s="77">
        <f t="shared" si="364"/>
        <v>1200</v>
      </c>
      <c r="BG174" s="77">
        <f t="shared" si="365"/>
        <v>1200</v>
      </c>
      <c r="BH174" s="77">
        <f t="shared" si="366"/>
        <v>1200</v>
      </c>
      <c r="BI174" s="77">
        <f t="shared" si="367"/>
        <v>1200</v>
      </c>
      <c r="BJ174" s="77">
        <f t="shared" si="368"/>
        <v>1200</v>
      </c>
      <c r="BK174" s="77">
        <f t="shared" si="369"/>
        <v>1200</v>
      </c>
      <c r="BL174" s="77">
        <f t="shared" si="370"/>
        <v>1200</v>
      </c>
      <c r="BM174" s="77">
        <f t="shared" si="371"/>
        <v>1200</v>
      </c>
      <c r="BN174" s="77">
        <f t="shared" si="372"/>
        <v>1200</v>
      </c>
      <c r="BO174" s="77">
        <f t="shared" si="373"/>
        <v>1200</v>
      </c>
      <c r="BP174" s="77">
        <f t="shared" si="374"/>
        <v>1200</v>
      </c>
      <c r="BQ174" s="77">
        <f t="shared" si="375"/>
        <v>1200</v>
      </c>
      <c r="BR174" s="77">
        <f t="shared" si="376"/>
        <v>1200</v>
      </c>
      <c r="BS174" s="77">
        <f t="shared" si="377"/>
        <v>1200</v>
      </c>
      <c r="BT174" s="77">
        <f t="shared" si="378"/>
        <v>1177</v>
      </c>
      <c r="BU174" s="77">
        <f t="shared" si="379"/>
        <v>1154</v>
      </c>
      <c r="BV174" s="77">
        <f t="shared" si="380"/>
        <v>1131</v>
      </c>
      <c r="BW174" s="77">
        <f t="shared" si="381"/>
        <v>1108</v>
      </c>
      <c r="BX174" s="77">
        <f t="shared" si="382"/>
        <v>1085</v>
      </c>
      <c r="BY174" s="77">
        <f t="shared" si="383"/>
        <v>1062</v>
      </c>
      <c r="BZ174" s="77">
        <f t="shared" si="384"/>
        <v>1039</v>
      </c>
      <c r="CA174" s="77">
        <f t="shared" si="385"/>
        <v>1016</v>
      </c>
      <c r="CB174" s="77">
        <f t="shared" si="386"/>
        <v>993</v>
      </c>
      <c r="CC174" s="77">
        <f t="shared" si="387"/>
        <v>970</v>
      </c>
      <c r="CD174" s="77">
        <f t="shared" si="388"/>
        <v>947</v>
      </c>
      <c r="CE174" s="77">
        <f t="shared" si="389"/>
        <v>924</v>
      </c>
      <c r="CF174" s="77">
        <f t="shared" si="390"/>
        <v>901</v>
      </c>
      <c r="CG174" s="77">
        <f t="shared" si="391"/>
        <v>878</v>
      </c>
      <c r="CH174" s="77">
        <f t="shared" si="392"/>
        <v>855</v>
      </c>
      <c r="CI174" s="77">
        <f t="shared" si="393"/>
        <v>832</v>
      </c>
      <c r="CJ174" s="77">
        <f t="shared" si="394"/>
        <v>809</v>
      </c>
      <c r="CK174" s="77">
        <f t="shared" si="395"/>
        <v>786</v>
      </c>
      <c r="CL174" s="77">
        <f t="shared" si="396"/>
        <v>763</v>
      </c>
      <c r="CM174" s="77">
        <f t="shared" si="397"/>
        <v>740</v>
      </c>
      <c r="CN174" s="77">
        <f t="shared" si="398"/>
        <v>717</v>
      </c>
      <c r="CO174" s="77">
        <f t="shared" si="399"/>
        <v>1200</v>
      </c>
      <c r="CP174" s="77">
        <f t="shared" si="400"/>
        <v>1200</v>
      </c>
      <c r="CQ174" s="77">
        <f t="shared" si="401"/>
        <v>1200</v>
      </c>
      <c r="CR174" s="77">
        <f t="shared" si="402"/>
        <v>1200</v>
      </c>
      <c r="CS174" s="77">
        <f t="shared" si="403"/>
        <v>1200</v>
      </c>
      <c r="CT174" s="77">
        <f t="shared" si="404"/>
        <v>1177</v>
      </c>
      <c r="CU174" s="77">
        <f t="shared" si="405"/>
        <v>1154</v>
      </c>
      <c r="CV174" s="77">
        <f t="shared" si="406"/>
        <v>1131</v>
      </c>
      <c r="CW174" s="77">
        <f t="shared" si="407"/>
        <v>1108</v>
      </c>
      <c r="CX174" s="77">
        <f t="shared" si="408"/>
        <v>1085</v>
      </c>
      <c r="CY174" s="77">
        <f t="shared" si="409"/>
        <v>1062</v>
      </c>
      <c r="CZ174" s="77">
        <f t="shared" si="410"/>
        <v>1039</v>
      </c>
      <c r="DA174" s="77">
        <f t="shared" si="411"/>
        <v>1038</v>
      </c>
      <c r="DB174" s="77">
        <f t="shared" si="412"/>
        <v>978</v>
      </c>
      <c r="DC174" s="77">
        <f t="shared" si="413"/>
        <v>918</v>
      </c>
      <c r="DD174" s="77">
        <f t="shared" si="414"/>
        <v>858</v>
      </c>
      <c r="DE174" s="77">
        <f t="shared" si="415"/>
        <v>798</v>
      </c>
      <c r="DF174" s="77">
        <f t="shared" si="416"/>
        <v>797</v>
      </c>
      <c r="DG174" s="77">
        <f t="shared" si="417"/>
        <v>774</v>
      </c>
      <c r="DH174" s="77">
        <f t="shared" si="418"/>
        <v>751</v>
      </c>
      <c r="DI174" s="77">
        <f t="shared" si="419"/>
        <v>728</v>
      </c>
      <c r="DJ174" s="77">
        <f t="shared" si="420"/>
        <v>705</v>
      </c>
      <c r="DK174" s="77">
        <f t="shared" si="421"/>
        <v>689</v>
      </c>
      <c r="DL174" s="77">
        <f t="shared" si="422"/>
        <v>673</v>
      </c>
      <c r="DM174" s="77">
        <f t="shared" si="423"/>
        <v>657</v>
      </c>
      <c r="DN174" s="77">
        <f t="shared" si="424"/>
        <v>641</v>
      </c>
      <c r="DO174" s="77">
        <f t="shared" si="425"/>
        <v>625</v>
      </c>
      <c r="DP174" s="77">
        <f t="shared" si="426"/>
        <v>609</v>
      </c>
      <c r="DQ174" s="77">
        <f t="shared" si="427"/>
        <v>593</v>
      </c>
      <c r="DR174" s="77">
        <f t="shared" si="428"/>
        <v>577</v>
      </c>
      <c r="DS174" s="77">
        <f t="shared" si="429"/>
        <v>561</v>
      </c>
      <c r="DT174" s="77">
        <f t="shared" si="430"/>
        <v>545</v>
      </c>
      <c r="DU174" s="77">
        <f t="shared" si="431"/>
        <v>529</v>
      </c>
      <c r="DV174" s="77">
        <f t="shared" si="432"/>
        <v>513</v>
      </c>
      <c r="DW174" s="77">
        <f t="shared" si="433"/>
        <v>497</v>
      </c>
      <c r="DX174" s="77">
        <f t="shared" si="434"/>
        <v>481</v>
      </c>
      <c r="DY174" s="77">
        <f t="shared" si="435"/>
        <v>465</v>
      </c>
      <c r="DZ174" s="77">
        <f t="shared" si="436"/>
        <v>449</v>
      </c>
      <c r="EA174" s="77">
        <f t="shared" si="437"/>
        <v>433</v>
      </c>
      <c r="EB174" s="77">
        <f t="shared" si="438"/>
        <v>417</v>
      </c>
      <c r="EC174" s="77">
        <f t="shared" si="439"/>
        <v>401</v>
      </c>
      <c r="ED174" s="77">
        <f t="shared" si="440"/>
        <v>385</v>
      </c>
      <c r="EE174" s="77">
        <f t="shared" si="441"/>
        <v>369</v>
      </c>
      <c r="EF174" s="77">
        <f t="shared" si="442"/>
        <v>353</v>
      </c>
      <c r="EG174" s="77">
        <f t="shared" si="443"/>
        <v>337</v>
      </c>
      <c r="EH174" s="77">
        <f t="shared" si="444"/>
        <v>321</v>
      </c>
      <c r="EI174" s="77">
        <f t="shared" si="445"/>
        <v>305</v>
      </c>
      <c r="EJ174" s="77">
        <f t="shared" si="446"/>
        <v>289</v>
      </c>
      <c r="EK174" s="77">
        <f t="shared" si="447"/>
        <v>273</v>
      </c>
      <c r="EL174" s="77">
        <f t="shared" si="448"/>
        <v>257</v>
      </c>
      <c r="EM174" s="77">
        <f t="shared" si="449"/>
        <v>241</v>
      </c>
      <c r="EN174" s="77">
        <f t="shared" si="450"/>
        <v>225</v>
      </c>
      <c r="EO174" s="77">
        <f t="shared" si="451"/>
        <v>209</v>
      </c>
      <c r="EP174" s="77">
        <f t="shared" si="452"/>
        <v>193</v>
      </c>
      <c r="EQ174" s="77">
        <f t="shared" si="453"/>
        <v>170</v>
      </c>
      <c r="ER174" s="77">
        <f t="shared" si="454"/>
        <v>147</v>
      </c>
      <c r="ES174" s="77">
        <f t="shared" si="455"/>
        <v>124</v>
      </c>
      <c r="ET174" s="77">
        <f t="shared" si="456"/>
        <v>101</v>
      </c>
      <c r="EU174" s="77">
        <f t="shared" si="457"/>
        <v>78</v>
      </c>
      <c r="EV174" s="77">
        <f t="shared" si="458"/>
        <v>55</v>
      </c>
      <c r="EW174" s="77">
        <f t="shared" si="459"/>
        <v>1200</v>
      </c>
      <c r="EX174" s="77">
        <f t="shared" si="460"/>
        <v>1200</v>
      </c>
      <c r="EY174" s="77">
        <f t="shared" si="461"/>
        <v>1200</v>
      </c>
      <c r="EZ174" s="77">
        <f t="shared" si="462"/>
        <v>1200</v>
      </c>
      <c r="FA174" s="77">
        <f t="shared" si="463"/>
        <v>1200</v>
      </c>
      <c r="FB174" s="77">
        <f t="shared" si="464"/>
        <v>1200</v>
      </c>
      <c r="FC174" s="77">
        <f t="shared" si="465"/>
        <v>1177</v>
      </c>
      <c r="FD174" s="77">
        <f t="shared" si="466"/>
        <v>1154</v>
      </c>
      <c r="FE174" s="77">
        <f t="shared" si="467"/>
        <v>1131</v>
      </c>
      <c r="FF174" s="77">
        <f t="shared" si="468"/>
        <v>1108</v>
      </c>
      <c r="FG174" s="77">
        <f t="shared" si="469"/>
        <v>1085</v>
      </c>
      <c r="FH174" s="77">
        <f t="shared" si="470"/>
        <v>1062</v>
      </c>
      <c r="FI174" s="77">
        <f t="shared" si="471"/>
        <v>1039</v>
      </c>
      <c r="FJ174" s="77">
        <f t="shared" si="472"/>
        <v>1016</v>
      </c>
      <c r="FK174" s="77">
        <f t="shared" si="473"/>
        <v>993</v>
      </c>
      <c r="FL174" s="77">
        <f t="shared" si="474"/>
        <v>970</v>
      </c>
      <c r="FM174" s="77">
        <f t="shared" si="475"/>
        <v>947</v>
      </c>
      <c r="FN174" s="77">
        <f t="shared" si="476"/>
        <v>924</v>
      </c>
      <c r="FO174" s="77">
        <f t="shared" si="477"/>
        <v>901</v>
      </c>
      <c r="FP174" s="77">
        <f t="shared" si="478"/>
        <v>878</v>
      </c>
      <c r="FQ174" s="77">
        <f t="shared" si="479"/>
        <v>855</v>
      </c>
      <c r="FR174" s="77">
        <f t="shared" si="480"/>
        <v>832</v>
      </c>
      <c r="FS174" s="77">
        <f t="shared" si="481"/>
        <v>809</v>
      </c>
      <c r="FT174" s="77">
        <f t="shared" si="482"/>
        <v>786</v>
      </c>
      <c r="FU174" s="77">
        <f t="shared" si="483"/>
        <v>763</v>
      </c>
      <c r="FV174" s="77">
        <f t="shared" si="484"/>
        <v>740</v>
      </c>
      <c r="FW174" s="77">
        <f t="shared" si="485"/>
        <v>717</v>
      </c>
      <c r="FX174" s="77">
        <f t="shared" si="486"/>
        <v>694</v>
      </c>
      <c r="FY174" s="77">
        <f t="shared" si="487"/>
        <v>671</v>
      </c>
      <c r="FZ174" s="77">
        <f t="shared" si="488"/>
        <v>648</v>
      </c>
      <c r="GA174" s="77">
        <f t="shared" si="489"/>
        <v>625</v>
      </c>
      <c r="GB174" s="77">
        <f t="shared" si="490"/>
        <v>602</v>
      </c>
      <c r="GC174" s="77">
        <f t="shared" si="491"/>
        <v>579</v>
      </c>
      <c r="GD174" s="77">
        <f t="shared" si="492"/>
        <v>556</v>
      </c>
      <c r="GE174" s="77">
        <f t="shared" si="493"/>
        <v>533</v>
      </c>
      <c r="GF174" s="77">
        <f t="shared" si="494"/>
        <v>510</v>
      </c>
      <c r="GG174" s="77">
        <f t="shared" si="495"/>
        <v>487</v>
      </c>
      <c r="GH174" s="77">
        <f t="shared" si="496"/>
        <v>464</v>
      </c>
      <c r="GI174" s="77">
        <f t="shared" si="497"/>
        <v>441</v>
      </c>
      <c r="GJ174" s="77">
        <f t="shared" si="498"/>
        <v>418</v>
      </c>
      <c r="GK174" s="77">
        <f t="shared" si="499"/>
        <v>395</v>
      </c>
      <c r="GL174" s="77">
        <f t="shared" si="500"/>
        <v>372</v>
      </c>
      <c r="GM174" s="77">
        <f t="shared" si="501"/>
        <v>349</v>
      </c>
      <c r="GN174" s="77">
        <f t="shared" si="502"/>
        <v>326</v>
      </c>
      <c r="GO174" s="77">
        <f t="shared" si="503"/>
        <v>326</v>
      </c>
      <c r="GP174" s="77">
        <f t="shared" si="504"/>
        <v>326</v>
      </c>
      <c r="GQ174" s="77">
        <f t="shared" si="505"/>
        <v>326</v>
      </c>
      <c r="GR174" s="77">
        <f t="shared" si="506"/>
        <v>326</v>
      </c>
      <c r="GS174" s="202"/>
      <c r="GY174" s="604" t="s">
        <v>14</v>
      </c>
      <c r="GZ174" s="566">
        <f>IF($HC19="N",0,IF(YEAR($HC19)=GZ$170,1,0))</f>
        <v>0</v>
      </c>
      <c r="HA174" s="566">
        <f t="shared" ref="HA174:HM174" si="517">IF($HC19="N",0,IF(YEAR($HC19)=HA$170,1,0))</f>
        <v>0</v>
      </c>
      <c r="HB174" s="566">
        <f t="shared" si="517"/>
        <v>0</v>
      </c>
      <c r="HC174" s="566">
        <f t="shared" si="517"/>
        <v>0</v>
      </c>
      <c r="HD174" s="566">
        <f t="shared" si="517"/>
        <v>0</v>
      </c>
      <c r="HE174" s="566">
        <f t="shared" si="517"/>
        <v>0</v>
      </c>
      <c r="HF174" s="566">
        <f t="shared" si="517"/>
        <v>0</v>
      </c>
      <c r="HG174" s="566">
        <f t="shared" si="517"/>
        <v>0</v>
      </c>
      <c r="HH174" s="566">
        <f t="shared" si="517"/>
        <v>0</v>
      </c>
      <c r="HI174" s="566">
        <f t="shared" si="517"/>
        <v>0</v>
      </c>
      <c r="HJ174" s="566">
        <f t="shared" si="517"/>
        <v>0</v>
      </c>
      <c r="HK174" s="566">
        <f t="shared" si="517"/>
        <v>0</v>
      </c>
      <c r="HL174" s="566">
        <f t="shared" si="517"/>
        <v>0</v>
      </c>
      <c r="HM174" s="566">
        <f t="shared" si="517"/>
        <v>0</v>
      </c>
    </row>
    <row r="175" spans="5:239" x14ac:dyDescent="0.2">
      <c r="E175" s="58"/>
      <c r="F175" s="480"/>
      <c r="G175" s="1040"/>
      <c r="H175" s="207" t="s">
        <v>179</v>
      </c>
      <c r="I175" s="229"/>
      <c r="J175" s="230"/>
      <c r="K175" s="231"/>
      <c r="N175" s="180">
        <v>776</v>
      </c>
      <c r="O175" s="140"/>
      <c r="P175" s="123">
        <v>200</v>
      </c>
      <c r="Q175" s="12"/>
      <c r="R175" s="129" t="str">
        <f t="shared" si="328"/>
        <v>V15</v>
      </c>
      <c r="S175" s="467" t="s">
        <v>428</v>
      </c>
      <c r="T175" s="417">
        <f t="shared" si="507"/>
        <v>976</v>
      </c>
      <c r="U175" s="418">
        <v>995</v>
      </c>
      <c r="V175" s="77">
        <f t="shared" si="508"/>
        <v>976</v>
      </c>
      <c r="W175" s="77">
        <f t="shared" ref="W175" si="518">IF(LEFT(W73,1)="V",$S$101,IF(ISNUMBER(W73),V175-W73,V175))</f>
        <v>938</v>
      </c>
      <c r="X175" s="77">
        <f t="shared" si="330"/>
        <v>884</v>
      </c>
      <c r="Y175" s="77">
        <f t="shared" si="331"/>
        <v>873</v>
      </c>
      <c r="Z175" s="77">
        <f t="shared" si="332"/>
        <v>858</v>
      </c>
      <c r="AA175" s="77">
        <f t="shared" si="333"/>
        <v>786</v>
      </c>
      <c r="AB175" s="77">
        <f t="shared" si="334"/>
        <v>687</v>
      </c>
      <c r="AC175" s="77">
        <f t="shared" si="335"/>
        <v>685</v>
      </c>
      <c r="AD175" s="77">
        <f t="shared" si="336"/>
        <v>682</v>
      </c>
      <c r="AE175" s="77">
        <f t="shared" si="337"/>
        <v>659</v>
      </c>
      <c r="AF175" s="77">
        <f t="shared" si="338"/>
        <v>636</v>
      </c>
      <c r="AG175" s="77">
        <f t="shared" si="339"/>
        <v>613</v>
      </c>
      <c r="AH175" s="77">
        <f t="shared" si="340"/>
        <v>590</v>
      </c>
      <c r="AI175" s="77">
        <f t="shared" si="341"/>
        <v>567</v>
      </c>
      <c r="AJ175" s="77">
        <f t="shared" si="342"/>
        <v>544</v>
      </c>
      <c r="AK175" s="77">
        <f t="shared" si="343"/>
        <v>521</v>
      </c>
      <c r="AL175" s="77">
        <f t="shared" si="344"/>
        <v>498</v>
      </c>
      <c r="AM175" s="77">
        <f t="shared" si="345"/>
        <v>475</v>
      </c>
      <c r="AN175" s="77">
        <f t="shared" si="346"/>
        <v>452</v>
      </c>
      <c r="AO175" s="77">
        <f t="shared" si="347"/>
        <v>451</v>
      </c>
      <c r="AP175" s="77">
        <f t="shared" si="348"/>
        <v>401</v>
      </c>
      <c r="AQ175" s="77">
        <f t="shared" si="349"/>
        <v>351</v>
      </c>
      <c r="AR175" s="77">
        <f t="shared" si="350"/>
        <v>301</v>
      </c>
      <c r="AS175" s="77">
        <f t="shared" si="351"/>
        <v>221</v>
      </c>
      <c r="AT175" s="77">
        <f t="shared" si="352"/>
        <v>220</v>
      </c>
      <c r="AU175" s="77">
        <f t="shared" si="353"/>
        <v>197</v>
      </c>
      <c r="AV175" s="77">
        <f t="shared" si="354"/>
        <v>174</v>
      </c>
      <c r="AW175" s="77">
        <f t="shared" si="355"/>
        <v>151</v>
      </c>
      <c r="AX175" s="77">
        <f t="shared" si="356"/>
        <v>128</v>
      </c>
      <c r="AY175" s="77">
        <f t="shared" si="357"/>
        <v>105</v>
      </c>
      <c r="AZ175" s="77">
        <f t="shared" si="358"/>
        <v>82</v>
      </c>
      <c r="BA175" s="77">
        <f t="shared" si="359"/>
        <v>59</v>
      </c>
      <c r="BB175" s="77">
        <f t="shared" si="360"/>
        <v>36</v>
      </c>
      <c r="BC175" s="77">
        <f t="shared" si="361"/>
        <v>26</v>
      </c>
      <c r="BD175" s="77">
        <f t="shared" si="362"/>
        <v>26</v>
      </c>
      <c r="BE175" s="77">
        <f t="shared" si="363"/>
        <v>1200</v>
      </c>
      <c r="BF175" s="77">
        <f t="shared" si="364"/>
        <v>1200</v>
      </c>
      <c r="BG175" s="77">
        <f t="shared" si="365"/>
        <v>1200</v>
      </c>
      <c r="BH175" s="77">
        <f t="shared" si="366"/>
        <v>1200</v>
      </c>
      <c r="BI175" s="77">
        <f t="shared" si="367"/>
        <v>1200</v>
      </c>
      <c r="BJ175" s="77">
        <f t="shared" si="368"/>
        <v>1200</v>
      </c>
      <c r="BK175" s="77">
        <f t="shared" si="369"/>
        <v>1200</v>
      </c>
      <c r="BL175" s="77">
        <f t="shared" si="370"/>
        <v>1177</v>
      </c>
      <c r="BM175" s="77">
        <f t="shared" si="371"/>
        <v>1154</v>
      </c>
      <c r="BN175" s="77">
        <f t="shared" si="372"/>
        <v>1131</v>
      </c>
      <c r="BO175" s="77">
        <f t="shared" si="373"/>
        <v>1108</v>
      </c>
      <c r="BP175" s="77">
        <f t="shared" si="374"/>
        <v>1085</v>
      </c>
      <c r="BQ175" s="77">
        <f t="shared" si="375"/>
        <v>1062</v>
      </c>
      <c r="BR175" s="77">
        <f t="shared" si="376"/>
        <v>1039</v>
      </c>
      <c r="BS175" s="77">
        <f t="shared" si="377"/>
        <v>1016</v>
      </c>
      <c r="BT175" s="77">
        <f t="shared" si="378"/>
        <v>993</v>
      </c>
      <c r="BU175" s="77">
        <f t="shared" si="379"/>
        <v>970</v>
      </c>
      <c r="BV175" s="77">
        <f t="shared" si="380"/>
        <v>947</v>
      </c>
      <c r="BW175" s="77">
        <f t="shared" si="381"/>
        <v>924</v>
      </c>
      <c r="BX175" s="77">
        <f t="shared" si="382"/>
        <v>901</v>
      </c>
      <c r="BY175" s="77">
        <f t="shared" si="383"/>
        <v>901</v>
      </c>
      <c r="BZ175" s="77">
        <f t="shared" si="384"/>
        <v>901</v>
      </c>
      <c r="CA175" s="77">
        <f t="shared" si="385"/>
        <v>901</v>
      </c>
      <c r="CB175" s="77">
        <f t="shared" si="386"/>
        <v>901</v>
      </c>
      <c r="CC175" s="77">
        <f t="shared" si="387"/>
        <v>878</v>
      </c>
      <c r="CD175" s="77">
        <f t="shared" si="388"/>
        <v>855</v>
      </c>
      <c r="CE175" s="77">
        <f t="shared" si="389"/>
        <v>832</v>
      </c>
      <c r="CF175" s="77">
        <f t="shared" si="390"/>
        <v>809</v>
      </c>
      <c r="CG175" s="77">
        <f t="shared" si="391"/>
        <v>786</v>
      </c>
      <c r="CH175" s="77">
        <f t="shared" si="392"/>
        <v>763</v>
      </c>
      <c r="CI175" s="77">
        <f t="shared" si="393"/>
        <v>740</v>
      </c>
      <c r="CJ175" s="77">
        <f t="shared" si="394"/>
        <v>717</v>
      </c>
      <c r="CK175" s="77">
        <f t="shared" si="395"/>
        <v>694</v>
      </c>
      <c r="CL175" s="77">
        <f t="shared" si="396"/>
        <v>671</v>
      </c>
      <c r="CM175" s="77">
        <f t="shared" si="397"/>
        <v>670</v>
      </c>
      <c r="CN175" s="77">
        <f t="shared" si="398"/>
        <v>620</v>
      </c>
      <c r="CO175" s="77">
        <f t="shared" si="399"/>
        <v>570</v>
      </c>
      <c r="CP175" s="77">
        <f t="shared" si="400"/>
        <v>520</v>
      </c>
      <c r="CQ175" s="77">
        <f t="shared" si="401"/>
        <v>470</v>
      </c>
      <c r="CR175" s="77">
        <f t="shared" si="402"/>
        <v>469</v>
      </c>
      <c r="CS175" s="77">
        <f t="shared" si="403"/>
        <v>446</v>
      </c>
      <c r="CT175" s="77">
        <f t="shared" si="404"/>
        <v>423</v>
      </c>
      <c r="CU175" s="77">
        <f t="shared" si="405"/>
        <v>400</v>
      </c>
      <c r="CV175" s="77">
        <f t="shared" si="406"/>
        <v>377</v>
      </c>
      <c r="CW175" s="77">
        <f t="shared" si="407"/>
        <v>354</v>
      </c>
      <c r="CX175" s="77">
        <f t="shared" si="408"/>
        <v>331</v>
      </c>
      <c r="CY175" s="77">
        <f t="shared" si="409"/>
        <v>308</v>
      </c>
      <c r="CZ175" s="77">
        <f t="shared" si="410"/>
        <v>285</v>
      </c>
      <c r="DA175" s="77">
        <f t="shared" si="411"/>
        <v>262</v>
      </c>
      <c r="DB175" s="77">
        <f t="shared" si="412"/>
        <v>239</v>
      </c>
      <c r="DC175" s="77">
        <f t="shared" si="413"/>
        <v>216</v>
      </c>
      <c r="DD175" s="77">
        <f t="shared" si="414"/>
        <v>193</v>
      </c>
      <c r="DE175" s="77">
        <f t="shared" si="415"/>
        <v>170</v>
      </c>
      <c r="DF175" s="77">
        <f t="shared" si="416"/>
        <v>147</v>
      </c>
      <c r="DG175" s="77">
        <f t="shared" si="417"/>
        <v>124</v>
      </c>
      <c r="DH175" s="77">
        <f t="shared" si="418"/>
        <v>101</v>
      </c>
      <c r="DI175" s="77">
        <f t="shared" si="419"/>
        <v>78</v>
      </c>
      <c r="DJ175" s="77">
        <f t="shared" si="420"/>
        <v>55</v>
      </c>
      <c r="DK175" s="77">
        <f t="shared" si="421"/>
        <v>32</v>
      </c>
      <c r="DL175" s="77">
        <f t="shared" si="422"/>
        <v>9</v>
      </c>
      <c r="DM175" s="77">
        <f t="shared" si="423"/>
        <v>1200</v>
      </c>
      <c r="DN175" s="77">
        <f t="shared" si="424"/>
        <v>1200</v>
      </c>
      <c r="DO175" s="77">
        <f t="shared" si="425"/>
        <v>1200</v>
      </c>
      <c r="DP175" s="77">
        <f t="shared" si="426"/>
        <v>1200</v>
      </c>
      <c r="DQ175" s="77">
        <f t="shared" si="427"/>
        <v>1200</v>
      </c>
      <c r="DR175" s="77">
        <f t="shared" si="428"/>
        <v>1200</v>
      </c>
      <c r="DS175" s="77">
        <f t="shared" si="429"/>
        <v>1200</v>
      </c>
      <c r="DT175" s="77">
        <f t="shared" si="430"/>
        <v>1200</v>
      </c>
      <c r="DU175" s="77">
        <f t="shared" si="431"/>
        <v>1200</v>
      </c>
      <c r="DV175" s="77">
        <f t="shared" si="432"/>
        <v>1200</v>
      </c>
      <c r="DW175" s="77">
        <f t="shared" si="433"/>
        <v>1200</v>
      </c>
      <c r="DX175" s="77">
        <f t="shared" si="434"/>
        <v>1177</v>
      </c>
      <c r="DY175" s="77">
        <f t="shared" si="435"/>
        <v>1154</v>
      </c>
      <c r="DZ175" s="77">
        <f t="shared" si="436"/>
        <v>1131</v>
      </c>
      <c r="EA175" s="77">
        <f t="shared" si="437"/>
        <v>1108</v>
      </c>
      <c r="EB175" s="77">
        <f t="shared" si="438"/>
        <v>1085</v>
      </c>
      <c r="EC175" s="77">
        <f t="shared" si="439"/>
        <v>1062</v>
      </c>
      <c r="ED175" s="77">
        <f t="shared" si="440"/>
        <v>1039</v>
      </c>
      <c r="EE175" s="77">
        <f t="shared" si="441"/>
        <v>1016</v>
      </c>
      <c r="EF175" s="77">
        <f t="shared" si="442"/>
        <v>993</v>
      </c>
      <c r="EG175" s="77">
        <f t="shared" si="443"/>
        <v>970</v>
      </c>
      <c r="EH175" s="77">
        <f t="shared" si="444"/>
        <v>947</v>
      </c>
      <c r="EI175" s="77">
        <f t="shared" si="445"/>
        <v>924</v>
      </c>
      <c r="EJ175" s="77">
        <f t="shared" si="446"/>
        <v>901</v>
      </c>
      <c r="EK175" s="77">
        <f t="shared" si="447"/>
        <v>878</v>
      </c>
      <c r="EL175" s="77">
        <f t="shared" si="448"/>
        <v>855</v>
      </c>
      <c r="EM175" s="77">
        <f t="shared" si="449"/>
        <v>832</v>
      </c>
      <c r="EN175" s="77">
        <f t="shared" si="450"/>
        <v>809</v>
      </c>
      <c r="EO175" s="77">
        <f t="shared" si="451"/>
        <v>786</v>
      </c>
      <c r="EP175" s="77">
        <f t="shared" si="452"/>
        <v>763</v>
      </c>
      <c r="EQ175" s="77">
        <f t="shared" si="453"/>
        <v>740</v>
      </c>
      <c r="ER175" s="77">
        <f t="shared" si="454"/>
        <v>717</v>
      </c>
      <c r="ES175" s="77">
        <f t="shared" si="455"/>
        <v>694</v>
      </c>
      <c r="ET175" s="77">
        <f t="shared" si="456"/>
        <v>671</v>
      </c>
      <c r="EU175" s="77">
        <f t="shared" si="457"/>
        <v>648</v>
      </c>
      <c r="EV175" s="77">
        <f t="shared" si="458"/>
        <v>625</v>
      </c>
      <c r="EW175" s="77">
        <f t="shared" si="459"/>
        <v>602</v>
      </c>
      <c r="EX175" s="77">
        <f t="shared" si="460"/>
        <v>579</v>
      </c>
      <c r="EY175" s="77">
        <f t="shared" si="461"/>
        <v>556</v>
      </c>
      <c r="EZ175" s="77">
        <f t="shared" si="462"/>
        <v>533</v>
      </c>
      <c r="FA175" s="77">
        <f t="shared" si="463"/>
        <v>510</v>
      </c>
      <c r="FB175" s="77">
        <f t="shared" si="464"/>
        <v>487</v>
      </c>
      <c r="FC175" s="77">
        <f t="shared" si="465"/>
        <v>464</v>
      </c>
      <c r="FD175" s="77">
        <f t="shared" si="466"/>
        <v>441</v>
      </c>
      <c r="FE175" s="77">
        <f t="shared" si="467"/>
        <v>418</v>
      </c>
      <c r="FF175" s="77">
        <f t="shared" si="468"/>
        <v>395</v>
      </c>
      <c r="FG175" s="77">
        <f t="shared" si="469"/>
        <v>372</v>
      </c>
      <c r="FH175" s="77">
        <f t="shared" si="470"/>
        <v>349</v>
      </c>
      <c r="FI175" s="77">
        <f t="shared" si="471"/>
        <v>326</v>
      </c>
      <c r="FJ175" s="77">
        <f t="shared" si="472"/>
        <v>303</v>
      </c>
      <c r="FK175" s="77">
        <f t="shared" si="473"/>
        <v>280</v>
      </c>
      <c r="FL175" s="77">
        <f t="shared" si="474"/>
        <v>257</v>
      </c>
      <c r="FM175" s="77">
        <f t="shared" si="475"/>
        <v>234</v>
      </c>
      <c r="FN175" s="77">
        <f t="shared" si="476"/>
        <v>211</v>
      </c>
      <c r="FO175" s="77">
        <f t="shared" si="477"/>
        <v>188</v>
      </c>
      <c r="FP175" s="77">
        <f t="shared" si="478"/>
        <v>165</v>
      </c>
      <c r="FQ175" s="77">
        <f t="shared" si="479"/>
        <v>142</v>
      </c>
      <c r="FR175" s="77">
        <f t="shared" si="480"/>
        <v>1200</v>
      </c>
      <c r="FS175" s="77">
        <f t="shared" si="481"/>
        <v>1200</v>
      </c>
      <c r="FT175" s="77">
        <f t="shared" si="482"/>
        <v>1200</v>
      </c>
      <c r="FU175" s="77">
        <f t="shared" si="483"/>
        <v>1200</v>
      </c>
      <c r="FV175" s="77">
        <f t="shared" si="484"/>
        <v>1200</v>
      </c>
      <c r="FW175" s="77">
        <f t="shared" si="485"/>
        <v>1177</v>
      </c>
      <c r="FX175" s="77">
        <f t="shared" si="486"/>
        <v>1154</v>
      </c>
      <c r="FY175" s="77">
        <f t="shared" si="487"/>
        <v>1131</v>
      </c>
      <c r="FZ175" s="77">
        <f t="shared" si="488"/>
        <v>1108</v>
      </c>
      <c r="GA175" s="77">
        <f t="shared" si="489"/>
        <v>1085</v>
      </c>
      <c r="GB175" s="77">
        <f t="shared" si="490"/>
        <v>1062</v>
      </c>
      <c r="GC175" s="77">
        <f t="shared" si="491"/>
        <v>1039</v>
      </c>
      <c r="GD175" s="77">
        <f t="shared" si="492"/>
        <v>1016</v>
      </c>
      <c r="GE175" s="77">
        <f t="shared" si="493"/>
        <v>993</v>
      </c>
      <c r="GF175" s="77">
        <f t="shared" si="494"/>
        <v>970</v>
      </c>
      <c r="GG175" s="77">
        <f t="shared" si="495"/>
        <v>947</v>
      </c>
      <c r="GH175" s="77">
        <f t="shared" si="496"/>
        <v>924</v>
      </c>
      <c r="GI175" s="77">
        <f t="shared" si="497"/>
        <v>901</v>
      </c>
      <c r="GJ175" s="77">
        <f t="shared" si="498"/>
        <v>878</v>
      </c>
      <c r="GK175" s="77">
        <f t="shared" si="499"/>
        <v>855</v>
      </c>
      <c r="GL175" s="77">
        <f t="shared" si="500"/>
        <v>832</v>
      </c>
      <c r="GM175" s="77">
        <f t="shared" si="501"/>
        <v>809</v>
      </c>
      <c r="GN175" s="77">
        <f t="shared" si="502"/>
        <v>786</v>
      </c>
      <c r="GO175" s="77">
        <f t="shared" si="503"/>
        <v>786</v>
      </c>
      <c r="GP175" s="77">
        <f t="shared" si="504"/>
        <v>786</v>
      </c>
      <c r="GQ175" s="77">
        <f t="shared" si="505"/>
        <v>786</v>
      </c>
      <c r="GR175" s="77">
        <f t="shared" si="506"/>
        <v>786</v>
      </c>
      <c r="GS175" s="202"/>
      <c r="GY175" s="604" t="s">
        <v>15</v>
      </c>
      <c r="GZ175" s="566">
        <f>IF($HD19="N",0,IF(YEAR($HD19)=GZ$170,1,0))</f>
        <v>0</v>
      </c>
      <c r="HA175" s="566">
        <f t="shared" ref="HA175:HM175" si="519">IF($HD19="N",0,IF(YEAR($HD19)=HA$170,1,0))</f>
        <v>0</v>
      </c>
      <c r="HB175" s="566">
        <f t="shared" si="519"/>
        <v>0</v>
      </c>
      <c r="HC175" s="566">
        <f t="shared" si="519"/>
        <v>0</v>
      </c>
      <c r="HD175" s="566">
        <f t="shared" si="519"/>
        <v>0</v>
      </c>
      <c r="HE175" s="566">
        <f t="shared" si="519"/>
        <v>0</v>
      </c>
      <c r="HF175" s="566">
        <f t="shared" si="519"/>
        <v>0</v>
      </c>
      <c r="HG175" s="566">
        <f t="shared" si="519"/>
        <v>0</v>
      </c>
      <c r="HH175" s="566">
        <f t="shared" si="519"/>
        <v>0</v>
      </c>
      <c r="HI175" s="566">
        <f t="shared" si="519"/>
        <v>0</v>
      </c>
      <c r="HJ175" s="566">
        <f t="shared" si="519"/>
        <v>0</v>
      </c>
      <c r="HK175" s="566">
        <f t="shared" si="519"/>
        <v>0</v>
      </c>
      <c r="HL175" s="566">
        <f t="shared" si="519"/>
        <v>0</v>
      </c>
      <c r="HM175" s="566">
        <f t="shared" si="519"/>
        <v>0</v>
      </c>
    </row>
    <row r="176" spans="5:239" x14ac:dyDescent="0.2">
      <c r="E176" s="58"/>
      <c r="F176" s="480"/>
      <c r="G176" s="1040"/>
      <c r="H176" s="207" t="s">
        <v>180</v>
      </c>
      <c r="I176" s="229"/>
      <c r="J176" s="230"/>
      <c r="K176" s="231"/>
      <c r="N176" s="180">
        <v>140</v>
      </c>
      <c r="O176" s="140"/>
      <c r="P176" s="181">
        <v>200</v>
      </c>
      <c r="Q176" s="12"/>
      <c r="R176" s="129" t="str">
        <f t="shared" si="328"/>
        <v>V15</v>
      </c>
      <c r="S176" s="467" t="s">
        <v>429</v>
      </c>
      <c r="T176" s="417">
        <f t="shared" si="507"/>
        <v>340</v>
      </c>
      <c r="U176" s="418">
        <v>372</v>
      </c>
      <c r="V176" s="77">
        <f t="shared" si="508"/>
        <v>340</v>
      </c>
      <c r="W176" s="77">
        <f t="shared" ref="W176" si="520">IF(LEFT(W74,1)="V",$S$101,IF(ISNUMBER(W74),V176-W74,V176))</f>
        <v>280</v>
      </c>
      <c r="X176" s="77">
        <f t="shared" si="330"/>
        <v>253</v>
      </c>
      <c r="Y176" s="77">
        <f t="shared" si="331"/>
        <v>228</v>
      </c>
      <c r="Z176" s="77">
        <f t="shared" si="332"/>
        <v>228</v>
      </c>
      <c r="AA176" s="77">
        <f t="shared" si="333"/>
        <v>216</v>
      </c>
      <c r="AB176" s="77">
        <f t="shared" si="334"/>
        <v>194</v>
      </c>
      <c r="AC176" s="77">
        <f t="shared" si="335"/>
        <v>130</v>
      </c>
      <c r="AD176" s="77">
        <f t="shared" si="336"/>
        <v>93</v>
      </c>
      <c r="AE176" s="77">
        <f t="shared" si="337"/>
        <v>74</v>
      </c>
      <c r="AF176" s="77">
        <f t="shared" si="338"/>
        <v>55</v>
      </c>
      <c r="AG176" s="77">
        <f t="shared" si="339"/>
        <v>36</v>
      </c>
      <c r="AH176" s="77">
        <f t="shared" si="340"/>
        <v>17</v>
      </c>
      <c r="AI176" s="77">
        <f t="shared" si="341"/>
        <v>7</v>
      </c>
      <c r="AJ176" s="77">
        <f t="shared" si="342"/>
        <v>2</v>
      </c>
      <c r="AK176" s="77">
        <f t="shared" si="343"/>
        <v>1</v>
      </c>
      <c r="AL176" s="77">
        <f t="shared" si="344"/>
        <v>0</v>
      </c>
      <c r="AM176" s="77">
        <f t="shared" si="345"/>
        <v>1200</v>
      </c>
      <c r="AN176" s="77">
        <f t="shared" si="346"/>
        <v>1200</v>
      </c>
      <c r="AO176" s="77">
        <f t="shared" si="347"/>
        <v>1200</v>
      </c>
      <c r="AP176" s="77">
        <f t="shared" si="348"/>
        <v>1200</v>
      </c>
      <c r="AQ176" s="77">
        <f t="shared" si="349"/>
        <v>1200</v>
      </c>
      <c r="AR176" s="77">
        <f t="shared" si="350"/>
        <v>1200</v>
      </c>
      <c r="AS176" s="77">
        <f t="shared" si="351"/>
        <v>1200</v>
      </c>
      <c r="AT176" s="77">
        <f t="shared" si="352"/>
        <v>1200</v>
      </c>
      <c r="AU176" s="77">
        <f t="shared" si="353"/>
        <v>1177</v>
      </c>
      <c r="AV176" s="77">
        <f t="shared" si="354"/>
        <v>1154</v>
      </c>
      <c r="AW176" s="77">
        <f t="shared" si="355"/>
        <v>1131</v>
      </c>
      <c r="AX176" s="77">
        <f t="shared" si="356"/>
        <v>1108</v>
      </c>
      <c r="AY176" s="77">
        <f t="shared" si="357"/>
        <v>1085</v>
      </c>
      <c r="AZ176" s="77">
        <f t="shared" si="358"/>
        <v>1062</v>
      </c>
      <c r="BA176" s="77">
        <f t="shared" si="359"/>
        <v>1039</v>
      </c>
      <c r="BB176" s="77">
        <f t="shared" si="360"/>
        <v>1016</v>
      </c>
      <c r="BC176" s="77">
        <f t="shared" si="361"/>
        <v>993</v>
      </c>
      <c r="BD176" s="77">
        <f t="shared" si="362"/>
        <v>970</v>
      </c>
      <c r="BE176" s="77">
        <f t="shared" si="363"/>
        <v>947</v>
      </c>
      <c r="BF176" s="77">
        <f t="shared" si="364"/>
        <v>924</v>
      </c>
      <c r="BG176" s="77">
        <f t="shared" si="365"/>
        <v>901</v>
      </c>
      <c r="BH176" s="77">
        <f t="shared" si="366"/>
        <v>878</v>
      </c>
      <c r="BI176" s="77">
        <f t="shared" si="367"/>
        <v>855</v>
      </c>
      <c r="BJ176" s="77">
        <f t="shared" si="368"/>
        <v>832</v>
      </c>
      <c r="BK176" s="77">
        <f t="shared" si="369"/>
        <v>809</v>
      </c>
      <c r="BL176" s="77">
        <f t="shared" si="370"/>
        <v>786</v>
      </c>
      <c r="BM176" s="77">
        <f t="shared" si="371"/>
        <v>763</v>
      </c>
      <c r="BN176" s="77">
        <f t="shared" si="372"/>
        <v>740</v>
      </c>
      <c r="BO176" s="77">
        <f t="shared" si="373"/>
        <v>717</v>
      </c>
      <c r="BP176" s="77">
        <f t="shared" si="374"/>
        <v>694</v>
      </c>
      <c r="BQ176" s="77">
        <f t="shared" si="375"/>
        <v>671</v>
      </c>
      <c r="BR176" s="77">
        <f t="shared" si="376"/>
        <v>648</v>
      </c>
      <c r="BS176" s="77">
        <f t="shared" si="377"/>
        <v>625</v>
      </c>
      <c r="BT176" s="77">
        <f t="shared" si="378"/>
        <v>625</v>
      </c>
      <c r="BU176" s="77">
        <f t="shared" si="379"/>
        <v>625</v>
      </c>
      <c r="BV176" s="77">
        <f t="shared" si="380"/>
        <v>625</v>
      </c>
      <c r="BW176" s="77">
        <f t="shared" si="381"/>
        <v>602</v>
      </c>
      <c r="BX176" s="77">
        <f t="shared" si="382"/>
        <v>579</v>
      </c>
      <c r="BY176" s="77">
        <f t="shared" si="383"/>
        <v>556</v>
      </c>
      <c r="BZ176" s="77">
        <f t="shared" si="384"/>
        <v>533</v>
      </c>
      <c r="CA176" s="77">
        <f t="shared" si="385"/>
        <v>510</v>
      </c>
      <c r="CB176" s="77">
        <f t="shared" si="386"/>
        <v>487</v>
      </c>
      <c r="CC176" s="77">
        <f t="shared" si="387"/>
        <v>486</v>
      </c>
      <c r="CD176" s="77">
        <f t="shared" si="388"/>
        <v>426</v>
      </c>
      <c r="CE176" s="77">
        <f t="shared" si="389"/>
        <v>366</v>
      </c>
      <c r="CF176" s="77">
        <f t="shared" si="390"/>
        <v>306</v>
      </c>
      <c r="CG176" s="77">
        <f t="shared" si="391"/>
        <v>246</v>
      </c>
      <c r="CH176" s="77">
        <f t="shared" si="392"/>
        <v>245</v>
      </c>
      <c r="CI176" s="77">
        <f t="shared" si="393"/>
        <v>222</v>
      </c>
      <c r="CJ176" s="77">
        <f t="shared" si="394"/>
        <v>199</v>
      </c>
      <c r="CK176" s="77">
        <f t="shared" si="395"/>
        <v>176</v>
      </c>
      <c r="CL176" s="77">
        <f t="shared" si="396"/>
        <v>153</v>
      </c>
      <c r="CM176" s="77">
        <f t="shared" si="397"/>
        <v>130</v>
      </c>
      <c r="CN176" s="77">
        <f t="shared" si="398"/>
        <v>107</v>
      </c>
      <c r="CO176" s="77">
        <f t="shared" si="399"/>
        <v>84</v>
      </c>
      <c r="CP176" s="77">
        <f t="shared" si="400"/>
        <v>61</v>
      </c>
      <c r="CQ176" s="77">
        <f t="shared" si="401"/>
        <v>38</v>
      </c>
      <c r="CR176" s="77">
        <f t="shared" si="402"/>
        <v>1200</v>
      </c>
      <c r="CS176" s="77">
        <f t="shared" si="403"/>
        <v>1200</v>
      </c>
      <c r="CT176" s="77">
        <f t="shared" si="404"/>
        <v>1200</v>
      </c>
      <c r="CU176" s="77">
        <f t="shared" si="405"/>
        <v>1200</v>
      </c>
      <c r="CV176" s="77">
        <f t="shared" si="406"/>
        <v>1200</v>
      </c>
      <c r="CW176" s="77">
        <f t="shared" si="407"/>
        <v>1200</v>
      </c>
      <c r="CX176" s="77">
        <f t="shared" si="408"/>
        <v>1200</v>
      </c>
      <c r="CY176" s="77">
        <f t="shared" si="409"/>
        <v>1200</v>
      </c>
      <c r="CZ176" s="77">
        <f t="shared" si="410"/>
        <v>1200</v>
      </c>
      <c r="DA176" s="77">
        <f t="shared" si="411"/>
        <v>1200</v>
      </c>
      <c r="DB176" s="77">
        <f t="shared" si="412"/>
        <v>1200</v>
      </c>
      <c r="DC176" s="77">
        <f t="shared" si="413"/>
        <v>1200</v>
      </c>
      <c r="DD176" s="77">
        <f t="shared" si="414"/>
        <v>1177</v>
      </c>
      <c r="DE176" s="77">
        <f t="shared" si="415"/>
        <v>1176</v>
      </c>
      <c r="DF176" s="77">
        <f t="shared" si="416"/>
        <v>1116</v>
      </c>
      <c r="DG176" s="77">
        <f t="shared" si="417"/>
        <v>1056</v>
      </c>
      <c r="DH176" s="77">
        <f t="shared" si="418"/>
        <v>996</v>
      </c>
      <c r="DI176" s="77">
        <f t="shared" si="419"/>
        <v>936</v>
      </c>
      <c r="DJ176" s="77">
        <f t="shared" si="420"/>
        <v>935</v>
      </c>
      <c r="DK176" s="77">
        <f t="shared" si="421"/>
        <v>912</v>
      </c>
      <c r="DL176" s="77">
        <f t="shared" si="422"/>
        <v>889</v>
      </c>
      <c r="DM176" s="77">
        <f t="shared" si="423"/>
        <v>866</v>
      </c>
      <c r="DN176" s="77">
        <f t="shared" si="424"/>
        <v>843</v>
      </c>
      <c r="DO176" s="77">
        <f t="shared" si="425"/>
        <v>820</v>
      </c>
      <c r="DP176" s="77">
        <f t="shared" si="426"/>
        <v>797</v>
      </c>
      <c r="DQ176" s="77">
        <f t="shared" si="427"/>
        <v>774</v>
      </c>
      <c r="DR176" s="77">
        <f t="shared" si="428"/>
        <v>751</v>
      </c>
      <c r="DS176" s="77">
        <f t="shared" si="429"/>
        <v>728</v>
      </c>
      <c r="DT176" s="77">
        <f t="shared" si="430"/>
        <v>705</v>
      </c>
      <c r="DU176" s="77">
        <f t="shared" si="431"/>
        <v>682</v>
      </c>
      <c r="DV176" s="77">
        <f t="shared" si="432"/>
        <v>659</v>
      </c>
      <c r="DW176" s="77">
        <f t="shared" si="433"/>
        <v>636</v>
      </c>
      <c r="DX176" s="77">
        <f t="shared" si="434"/>
        <v>613</v>
      </c>
      <c r="DY176" s="77">
        <f t="shared" si="435"/>
        <v>590</v>
      </c>
      <c r="DZ176" s="77">
        <f t="shared" si="436"/>
        <v>567</v>
      </c>
      <c r="EA176" s="77">
        <f t="shared" si="437"/>
        <v>544</v>
      </c>
      <c r="EB176" s="77">
        <f t="shared" si="438"/>
        <v>521</v>
      </c>
      <c r="EC176" s="77">
        <f t="shared" si="439"/>
        <v>498</v>
      </c>
      <c r="ED176" s="77">
        <f t="shared" si="440"/>
        <v>475</v>
      </c>
      <c r="EE176" s="77">
        <f t="shared" si="441"/>
        <v>452</v>
      </c>
      <c r="EF176" s="77">
        <f t="shared" si="442"/>
        <v>429</v>
      </c>
      <c r="EG176" s="77">
        <f t="shared" si="443"/>
        <v>406</v>
      </c>
      <c r="EH176" s="77">
        <f t="shared" si="444"/>
        <v>383</v>
      </c>
      <c r="EI176" s="77">
        <f t="shared" si="445"/>
        <v>360</v>
      </c>
      <c r="EJ176" s="77">
        <f t="shared" si="446"/>
        <v>337</v>
      </c>
      <c r="EK176" s="77">
        <f t="shared" si="447"/>
        <v>314</v>
      </c>
      <c r="EL176" s="77">
        <f t="shared" si="448"/>
        <v>291</v>
      </c>
      <c r="EM176" s="77">
        <f t="shared" si="449"/>
        <v>268</v>
      </c>
      <c r="EN176" s="77">
        <f t="shared" si="450"/>
        <v>245</v>
      </c>
      <c r="EO176" s="77">
        <f t="shared" si="451"/>
        <v>222</v>
      </c>
      <c r="EP176" s="77">
        <f t="shared" si="452"/>
        <v>199</v>
      </c>
      <c r="EQ176" s="77">
        <f t="shared" si="453"/>
        <v>176</v>
      </c>
      <c r="ER176" s="77">
        <f t="shared" si="454"/>
        <v>1200</v>
      </c>
      <c r="ES176" s="77">
        <f t="shared" si="455"/>
        <v>1200</v>
      </c>
      <c r="ET176" s="77">
        <f t="shared" si="456"/>
        <v>1200</v>
      </c>
      <c r="EU176" s="77">
        <f t="shared" si="457"/>
        <v>1200</v>
      </c>
      <c r="EV176" s="77">
        <f t="shared" si="458"/>
        <v>1200</v>
      </c>
      <c r="EW176" s="77">
        <f t="shared" si="459"/>
        <v>1177</v>
      </c>
      <c r="EX176" s="77">
        <f t="shared" si="460"/>
        <v>1154</v>
      </c>
      <c r="EY176" s="77">
        <f t="shared" si="461"/>
        <v>1131</v>
      </c>
      <c r="EZ176" s="77">
        <f t="shared" si="462"/>
        <v>1108</v>
      </c>
      <c r="FA176" s="77">
        <f t="shared" si="463"/>
        <v>1085</v>
      </c>
      <c r="FB176" s="77">
        <f t="shared" si="464"/>
        <v>1062</v>
      </c>
      <c r="FC176" s="77">
        <f t="shared" si="465"/>
        <v>1039</v>
      </c>
      <c r="FD176" s="77">
        <f t="shared" si="466"/>
        <v>1016</v>
      </c>
      <c r="FE176" s="77">
        <f t="shared" si="467"/>
        <v>993</v>
      </c>
      <c r="FF176" s="77">
        <f t="shared" si="468"/>
        <v>970</v>
      </c>
      <c r="FG176" s="77">
        <f t="shared" si="469"/>
        <v>947</v>
      </c>
      <c r="FH176" s="77">
        <f t="shared" si="470"/>
        <v>924</v>
      </c>
      <c r="FI176" s="77">
        <f t="shared" si="471"/>
        <v>901</v>
      </c>
      <c r="FJ176" s="77">
        <f t="shared" si="472"/>
        <v>878</v>
      </c>
      <c r="FK176" s="77">
        <f t="shared" si="473"/>
        <v>855</v>
      </c>
      <c r="FL176" s="77">
        <f t="shared" si="474"/>
        <v>832</v>
      </c>
      <c r="FM176" s="77">
        <f t="shared" si="475"/>
        <v>809</v>
      </c>
      <c r="FN176" s="77">
        <f t="shared" si="476"/>
        <v>786</v>
      </c>
      <c r="FO176" s="77">
        <f t="shared" si="477"/>
        <v>763</v>
      </c>
      <c r="FP176" s="77">
        <f t="shared" si="478"/>
        <v>740</v>
      </c>
      <c r="FQ176" s="77">
        <f t="shared" si="479"/>
        <v>717</v>
      </c>
      <c r="FR176" s="77">
        <f t="shared" si="480"/>
        <v>694</v>
      </c>
      <c r="FS176" s="77">
        <f t="shared" si="481"/>
        <v>671</v>
      </c>
      <c r="FT176" s="77">
        <f t="shared" si="482"/>
        <v>648</v>
      </c>
      <c r="FU176" s="77">
        <f t="shared" si="483"/>
        <v>625</v>
      </c>
      <c r="FV176" s="77">
        <f t="shared" si="484"/>
        <v>602</v>
      </c>
      <c r="FW176" s="77">
        <f t="shared" si="485"/>
        <v>579</v>
      </c>
      <c r="FX176" s="77">
        <f t="shared" si="486"/>
        <v>556</v>
      </c>
      <c r="FY176" s="77">
        <f t="shared" si="487"/>
        <v>533</v>
      </c>
      <c r="FZ176" s="77">
        <f t="shared" si="488"/>
        <v>510</v>
      </c>
      <c r="GA176" s="77">
        <f t="shared" si="489"/>
        <v>487</v>
      </c>
      <c r="GB176" s="77">
        <f t="shared" si="490"/>
        <v>464</v>
      </c>
      <c r="GC176" s="77">
        <f t="shared" si="491"/>
        <v>441</v>
      </c>
      <c r="GD176" s="77">
        <f t="shared" si="492"/>
        <v>418</v>
      </c>
      <c r="GE176" s="77">
        <f t="shared" si="493"/>
        <v>395</v>
      </c>
      <c r="GF176" s="77">
        <f t="shared" si="494"/>
        <v>372</v>
      </c>
      <c r="GG176" s="77">
        <f t="shared" si="495"/>
        <v>349</v>
      </c>
      <c r="GH176" s="77">
        <f t="shared" si="496"/>
        <v>326</v>
      </c>
      <c r="GI176" s="77">
        <f t="shared" si="497"/>
        <v>303</v>
      </c>
      <c r="GJ176" s="77">
        <f t="shared" si="498"/>
        <v>280</v>
      </c>
      <c r="GK176" s="77">
        <f t="shared" si="499"/>
        <v>257</v>
      </c>
      <c r="GL176" s="77">
        <f t="shared" si="500"/>
        <v>234</v>
      </c>
      <c r="GM176" s="77">
        <f t="shared" si="501"/>
        <v>211</v>
      </c>
      <c r="GN176" s="77">
        <f t="shared" si="502"/>
        <v>188</v>
      </c>
      <c r="GO176" s="77">
        <f t="shared" si="503"/>
        <v>188</v>
      </c>
      <c r="GP176" s="77">
        <f t="shared" si="504"/>
        <v>188</v>
      </c>
      <c r="GQ176" s="77">
        <f t="shared" si="505"/>
        <v>188</v>
      </c>
      <c r="GR176" s="77">
        <f t="shared" si="506"/>
        <v>188</v>
      </c>
      <c r="GS176" s="202"/>
      <c r="GY176" s="604" t="s">
        <v>16</v>
      </c>
      <c r="GZ176" s="566">
        <f>IF($HE19="N",0,IF(YEAR($HE19)=GZ$170,1,0))</f>
        <v>0</v>
      </c>
      <c r="HA176" s="566">
        <f t="shared" ref="HA176:HM176" si="521">IF($HE19="N",0,IF(YEAR($HE19)=HA$170,1,0))</f>
        <v>0</v>
      </c>
      <c r="HB176" s="566">
        <f t="shared" si="521"/>
        <v>0</v>
      </c>
      <c r="HC176" s="566">
        <f t="shared" si="521"/>
        <v>0</v>
      </c>
      <c r="HD176" s="566">
        <f t="shared" si="521"/>
        <v>0</v>
      </c>
      <c r="HE176" s="566">
        <f t="shared" si="521"/>
        <v>0</v>
      </c>
      <c r="HF176" s="566">
        <f t="shared" si="521"/>
        <v>0</v>
      </c>
      <c r="HG176" s="566">
        <f t="shared" si="521"/>
        <v>0</v>
      </c>
      <c r="HH176" s="566">
        <f t="shared" si="521"/>
        <v>0</v>
      </c>
      <c r="HI176" s="566">
        <f t="shared" si="521"/>
        <v>0</v>
      </c>
      <c r="HJ176" s="566">
        <f t="shared" si="521"/>
        <v>0</v>
      </c>
      <c r="HK176" s="566">
        <f t="shared" si="521"/>
        <v>0</v>
      </c>
      <c r="HL176" s="566">
        <f t="shared" si="521"/>
        <v>0</v>
      </c>
      <c r="HM176" s="566">
        <f t="shared" si="521"/>
        <v>0</v>
      </c>
    </row>
    <row r="177" spans="5:221" ht="14.25" customHeight="1" x14ac:dyDescent="0.2">
      <c r="E177" s="58"/>
      <c r="F177" s="480"/>
      <c r="G177" s="1040"/>
      <c r="H177" s="207" t="s">
        <v>181</v>
      </c>
      <c r="I177" s="229"/>
      <c r="J177" s="230"/>
      <c r="K177" s="231"/>
      <c r="N177" s="180">
        <v>12</v>
      </c>
      <c r="O177" s="140"/>
      <c r="P177" s="123">
        <v>200</v>
      </c>
      <c r="Q177" s="12"/>
      <c r="R177" s="129" t="str">
        <f t="shared" si="328"/>
        <v>V15</v>
      </c>
      <c r="S177" s="467" t="s">
        <v>430</v>
      </c>
      <c r="T177" s="417">
        <f t="shared" si="507"/>
        <v>212</v>
      </c>
      <c r="U177" s="418">
        <v>127</v>
      </c>
      <c r="V177" s="77">
        <f t="shared" si="508"/>
        <v>212</v>
      </c>
      <c r="W177" s="77">
        <f t="shared" ref="W177" si="522">IF(LEFT(W75,1)="V",$S$101,IF(ISNUMBER(W75),V177-W75,V177))</f>
        <v>212</v>
      </c>
      <c r="X177" s="77">
        <f t="shared" si="330"/>
        <v>212</v>
      </c>
      <c r="Y177" s="77">
        <f t="shared" si="331"/>
        <v>212</v>
      </c>
      <c r="Z177" s="77">
        <f t="shared" si="332"/>
        <v>212</v>
      </c>
      <c r="AA177" s="77">
        <f t="shared" si="333"/>
        <v>212</v>
      </c>
      <c r="AB177" s="77">
        <f t="shared" si="334"/>
        <v>211</v>
      </c>
      <c r="AC177" s="77">
        <f t="shared" si="335"/>
        <v>1200</v>
      </c>
      <c r="AD177" s="77">
        <f t="shared" si="336"/>
        <v>1200</v>
      </c>
      <c r="AE177" s="77">
        <f t="shared" si="337"/>
        <v>1200</v>
      </c>
      <c r="AF177" s="77">
        <f t="shared" si="338"/>
        <v>1200</v>
      </c>
      <c r="AG177" s="77">
        <f t="shared" si="339"/>
        <v>1200</v>
      </c>
      <c r="AH177" s="77">
        <f t="shared" si="340"/>
        <v>1200</v>
      </c>
      <c r="AI177" s="77">
        <f t="shared" si="341"/>
        <v>1177</v>
      </c>
      <c r="AJ177" s="77">
        <f t="shared" si="342"/>
        <v>1154</v>
      </c>
      <c r="AK177" s="77">
        <f t="shared" si="343"/>
        <v>1131</v>
      </c>
      <c r="AL177" s="77">
        <f t="shared" si="344"/>
        <v>1108</v>
      </c>
      <c r="AM177" s="77">
        <f t="shared" si="345"/>
        <v>1085</v>
      </c>
      <c r="AN177" s="77">
        <f t="shared" si="346"/>
        <v>1062</v>
      </c>
      <c r="AO177" s="77">
        <f t="shared" si="347"/>
        <v>1039</v>
      </c>
      <c r="AP177" s="77">
        <f t="shared" si="348"/>
        <v>1016</v>
      </c>
      <c r="AQ177" s="77">
        <f t="shared" si="349"/>
        <v>993</v>
      </c>
      <c r="AR177" s="77">
        <f t="shared" si="350"/>
        <v>970</v>
      </c>
      <c r="AS177" s="77">
        <f t="shared" si="351"/>
        <v>947</v>
      </c>
      <c r="AT177" s="77">
        <f t="shared" si="352"/>
        <v>924</v>
      </c>
      <c r="AU177" s="77">
        <f t="shared" si="353"/>
        <v>901</v>
      </c>
      <c r="AV177" s="77">
        <f t="shared" si="354"/>
        <v>878</v>
      </c>
      <c r="AW177" s="77">
        <f t="shared" si="355"/>
        <v>855</v>
      </c>
      <c r="AX177" s="77">
        <f t="shared" si="356"/>
        <v>832</v>
      </c>
      <c r="AY177" s="77">
        <f t="shared" si="357"/>
        <v>809</v>
      </c>
      <c r="AZ177" s="77">
        <f t="shared" si="358"/>
        <v>786</v>
      </c>
      <c r="BA177" s="77">
        <f t="shared" si="359"/>
        <v>763</v>
      </c>
      <c r="BB177" s="77">
        <f t="shared" si="360"/>
        <v>740</v>
      </c>
      <c r="BC177" s="77">
        <f t="shared" si="361"/>
        <v>717</v>
      </c>
      <c r="BD177" s="77">
        <f t="shared" si="362"/>
        <v>694</v>
      </c>
      <c r="BE177" s="77">
        <f t="shared" si="363"/>
        <v>671</v>
      </c>
      <c r="BF177" s="77">
        <f t="shared" si="364"/>
        <v>648</v>
      </c>
      <c r="BG177" s="77">
        <f t="shared" si="365"/>
        <v>625</v>
      </c>
      <c r="BH177" s="77">
        <f t="shared" si="366"/>
        <v>602</v>
      </c>
      <c r="BI177" s="77">
        <f t="shared" si="367"/>
        <v>579</v>
      </c>
      <c r="BJ177" s="77">
        <f t="shared" si="368"/>
        <v>556</v>
      </c>
      <c r="BK177" s="77">
        <f t="shared" si="369"/>
        <v>533</v>
      </c>
      <c r="BL177" s="77">
        <f t="shared" si="370"/>
        <v>510</v>
      </c>
      <c r="BM177" s="77">
        <f t="shared" si="371"/>
        <v>487</v>
      </c>
      <c r="BN177" s="77">
        <f t="shared" si="372"/>
        <v>464</v>
      </c>
      <c r="BO177" s="77">
        <f t="shared" si="373"/>
        <v>441</v>
      </c>
      <c r="BP177" s="77">
        <f t="shared" si="374"/>
        <v>418</v>
      </c>
      <c r="BQ177" s="77">
        <f t="shared" si="375"/>
        <v>417</v>
      </c>
      <c r="BR177" s="77">
        <f t="shared" si="376"/>
        <v>347</v>
      </c>
      <c r="BS177" s="77">
        <f t="shared" si="377"/>
        <v>277</v>
      </c>
      <c r="BT177" s="77">
        <f t="shared" si="378"/>
        <v>207</v>
      </c>
      <c r="BU177" s="77">
        <f t="shared" si="379"/>
        <v>137</v>
      </c>
      <c r="BV177" s="77">
        <f t="shared" si="380"/>
        <v>136</v>
      </c>
      <c r="BW177" s="77">
        <f t="shared" si="381"/>
        <v>113</v>
      </c>
      <c r="BX177" s="77">
        <f t="shared" si="382"/>
        <v>90</v>
      </c>
      <c r="BY177" s="77">
        <f t="shared" si="383"/>
        <v>1200</v>
      </c>
      <c r="BZ177" s="77">
        <f t="shared" si="384"/>
        <v>1200</v>
      </c>
      <c r="CA177" s="77">
        <f t="shared" si="385"/>
        <v>1200</v>
      </c>
      <c r="CB177" s="77">
        <f t="shared" si="386"/>
        <v>1200</v>
      </c>
      <c r="CC177" s="77">
        <f t="shared" si="387"/>
        <v>1200</v>
      </c>
      <c r="CD177" s="77">
        <f t="shared" si="388"/>
        <v>1200</v>
      </c>
      <c r="CE177" s="77">
        <f t="shared" si="389"/>
        <v>1200</v>
      </c>
      <c r="CF177" s="77">
        <f t="shared" si="390"/>
        <v>1200</v>
      </c>
      <c r="CG177" s="77">
        <f t="shared" si="391"/>
        <v>1200</v>
      </c>
      <c r="CH177" s="77">
        <f t="shared" si="392"/>
        <v>1200</v>
      </c>
      <c r="CI177" s="77">
        <f t="shared" si="393"/>
        <v>1200</v>
      </c>
      <c r="CJ177" s="77">
        <f t="shared" si="394"/>
        <v>1200</v>
      </c>
      <c r="CK177" s="77">
        <f t="shared" si="395"/>
        <v>1177</v>
      </c>
      <c r="CL177" s="77">
        <f t="shared" si="396"/>
        <v>1154</v>
      </c>
      <c r="CM177" s="77">
        <f t="shared" si="397"/>
        <v>1131</v>
      </c>
      <c r="CN177" s="77">
        <f t="shared" si="398"/>
        <v>1108</v>
      </c>
      <c r="CO177" s="77">
        <f t="shared" si="399"/>
        <v>1085</v>
      </c>
      <c r="CP177" s="77">
        <f t="shared" si="400"/>
        <v>1062</v>
      </c>
      <c r="CQ177" s="77">
        <f t="shared" si="401"/>
        <v>1061</v>
      </c>
      <c r="CR177" s="77">
        <f t="shared" si="402"/>
        <v>1011</v>
      </c>
      <c r="CS177" s="77">
        <f t="shared" si="403"/>
        <v>961</v>
      </c>
      <c r="CT177" s="77">
        <f t="shared" si="404"/>
        <v>911</v>
      </c>
      <c r="CU177" s="77">
        <f t="shared" si="405"/>
        <v>861</v>
      </c>
      <c r="CV177" s="77">
        <f t="shared" si="406"/>
        <v>860</v>
      </c>
      <c r="CW177" s="77">
        <f t="shared" si="407"/>
        <v>837</v>
      </c>
      <c r="CX177" s="77">
        <f t="shared" si="408"/>
        <v>814</v>
      </c>
      <c r="CY177" s="77">
        <f t="shared" si="409"/>
        <v>791</v>
      </c>
      <c r="CZ177" s="77">
        <f t="shared" si="410"/>
        <v>768</v>
      </c>
      <c r="DA177" s="77">
        <f t="shared" si="411"/>
        <v>745</v>
      </c>
      <c r="DB177" s="77">
        <f t="shared" si="412"/>
        <v>722</v>
      </c>
      <c r="DC177" s="77">
        <f t="shared" si="413"/>
        <v>699</v>
      </c>
      <c r="DD177" s="77">
        <f t="shared" si="414"/>
        <v>676</v>
      </c>
      <c r="DE177" s="77">
        <f t="shared" si="415"/>
        <v>653</v>
      </c>
      <c r="DF177" s="77">
        <f t="shared" si="416"/>
        <v>630</v>
      </c>
      <c r="DG177" s="77">
        <f t="shared" si="417"/>
        <v>607</v>
      </c>
      <c r="DH177" s="77">
        <f t="shared" si="418"/>
        <v>584</v>
      </c>
      <c r="DI177" s="77">
        <f t="shared" si="419"/>
        <v>561</v>
      </c>
      <c r="DJ177" s="77">
        <f t="shared" si="420"/>
        <v>538</v>
      </c>
      <c r="DK177" s="77">
        <f t="shared" si="421"/>
        <v>537</v>
      </c>
      <c r="DL177" s="77">
        <f t="shared" si="422"/>
        <v>487</v>
      </c>
      <c r="DM177" s="77">
        <f t="shared" si="423"/>
        <v>437</v>
      </c>
      <c r="DN177" s="77">
        <f t="shared" si="424"/>
        <v>387</v>
      </c>
      <c r="DO177" s="77">
        <f t="shared" si="425"/>
        <v>337</v>
      </c>
      <c r="DP177" s="77">
        <f t="shared" si="426"/>
        <v>336</v>
      </c>
      <c r="DQ177" s="77">
        <f t="shared" si="427"/>
        <v>313</v>
      </c>
      <c r="DR177" s="77">
        <f t="shared" si="428"/>
        <v>290</v>
      </c>
      <c r="DS177" s="77">
        <f t="shared" si="429"/>
        <v>267</v>
      </c>
      <c r="DT177" s="77">
        <f t="shared" si="430"/>
        <v>244</v>
      </c>
      <c r="DU177" s="77">
        <f t="shared" si="431"/>
        <v>221</v>
      </c>
      <c r="DV177" s="77">
        <f t="shared" si="432"/>
        <v>198</v>
      </c>
      <c r="DW177" s="77">
        <f t="shared" si="433"/>
        <v>175</v>
      </c>
      <c r="DX177" s="77">
        <f t="shared" si="434"/>
        <v>152</v>
      </c>
      <c r="DY177" s="77">
        <f t="shared" si="435"/>
        <v>129</v>
      </c>
      <c r="DZ177" s="77">
        <f t="shared" si="436"/>
        <v>106</v>
      </c>
      <c r="EA177" s="77">
        <f t="shared" si="437"/>
        <v>83</v>
      </c>
      <c r="EB177" s="77">
        <f t="shared" si="438"/>
        <v>60</v>
      </c>
      <c r="EC177" s="77">
        <f t="shared" si="439"/>
        <v>37</v>
      </c>
      <c r="ED177" s="77">
        <f t="shared" si="440"/>
        <v>1200</v>
      </c>
      <c r="EE177" s="77">
        <f t="shared" si="441"/>
        <v>1200</v>
      </c>
      <c r="EF177" s="77">
        <f t="shared" si="442"/>
        <v>1200</v>
      </c>
      <c r="EG177" s="77">
        <f t="shared" si="443"/>
        <v>1200</v>
      </c>
      <c r="EH177" s="77">
        <f t="shared" si="444"/>
        <v>1200</v>
      </c>
      <c r="EI177" s="77">
        <f t="shared" si="445"/>
        <v>1177</v>
      </c>
      <c r="EJ177" s="77">
        <f t="shared" si="446"/>
        <v>1154</v>
      </c>
      <c r="EK177" s="77">
        <f t="shared" si="447"/>
        <v>1131</v>
      </c>
      <c r="EL177" s="77">
        <f t="shared" si="448"/>
        <v>1108</v>
      </c>
      <c r="EM177" s="77">
        <f t="shared" si="449"/>
        <v>1085</v>
      </c>
      <c r="EN177" s="77">
        <f t="shared" si="450"/>
        <v>1062</v>
      </c>
      <c r="EO177" s="77">
        <f t="shared" si="451"/>
        <v>1039</v>
      </c>
      <c r="EP177" s="77">
        <f t="shared" si="452"/>
        <v>1016</v>
      </c>
      <c r="EQ177" s="77">
        <f t="shared" si="453"/>
        <v>993</v>
      </c>
      <c r="ER177" s="77">
        <f t="shared" si="454"/>
        <v>970</v>
      </c>
      <c r="ES177" s="77">
        <f t="shared" si="455"/>
        <v>947</v>
      </c>
      <c r="ET177" s="77">
        <f t="shared" si="456"/>
        <v>924</v>
      </c>
      <c r="EU177" s="77">
        <f t="shared" si="457"/>
        <v>901</v>
      </c>
      <c r="EV177" s="77">
        <f t="shared" si="458"/>
        <v>878</v>
      </c>
      <c r="EW177" s="77">
        <f t="shared" si="459"/>
        <v>855</v>
      </c>
      <c r="EX177" s="77">
        <f t="shared" si="460"/>
        <v>832</v>
      </c>
      <c r="EY177" s="77">
        <f t="shared" si="461"/>
        <v>809</v>
      </c>
      <c r="EZ177" s="77">
        <f t="shared" si="462"/>
        <v>786</v>
      </c>
      <c r="FA177" s="77">
        <f t="shared" si="463"/>
        <v>763</v>
      </c>
      <c r="FB177" s="77">
        <f t="shared" si="464"/>
        <v>740</v>
      </c>
      <c r="FC177" s="77">
        <f t="shared" si="465"/>
        <v>717</v>
      </c>
      <c r="FD177" s="77">
        <f t="shared" si="466"/>
        <v>694</v>
      </c>
      <c r="FE177" s="77">
        <f t="shared" si="467"/>
        <v>671</v>
      </c>
      <c r="FF177" s="77">
        <f t="shared" si="468"/>
        <v>648</v>
      </c>
      <c r="FG177" s="77">
        <f t="shared" si="469"/>
        <v>625</v>
      </c>
      <c r="FH177" s="77">
        <f t="shared" si="470"/>
        <v>602</v>
      </c>
      <c r="FI177" s="77">
        <f t="shared" si="471"/>
        <v>579</v>
      </c>
      <c r="FJ177" s="77">
        <f t="shared" si="472"/>
        <v>556</v>
      </c>
      <c r="FK177" s="77">
        <f t="shared" si="473"/>
        <v>533</v>
      </c>
      <c r="FL177" s="77">
        <f t="shared" si="474"/>
        <v>510</v>
      </c>
      <c r="FM177" s="77">
        <f t="shared" si="475"/>
        <v>487</v>
      </c>
      <c r="FN177" s="77">
        <f t="shared" si="476"/>
        <v>464</v>
      </c>
      <c r="FO177" s="77">
        <f t="shared" si="477"/>
        <v>441</v>
      </c>
      <c r="FP177" s="77">
        <f t="shared" si="478"/>
        <v>418</v>
      </c>
      <c r="FQ177" s="77">
        <f t="shared" si="479"/>
        <v>395</v>
      </c>
      <c r="FR177" s="77">
        <f t="shared" si="480"/>
        <v>372</v>
      </c>
      <c r="FS177" s="77">
        <f t="shared" si="481"/>
        <v>349</v>
      </c>
      <c r="FT177" s="77">
        <f t="shared" si="482"/>
        <v>326</v>
      </c>
      <c r="FU177" s="77">
        <f t="shared" si="483"/>
        <v>303</v>
      </c>
      <c r="FV177" s="77">
        <f t="shared" si="484"/>
        <v>280</v>
      </c>
      <c r="FW177" s="77">
        <f t="shared" si="485"/>
        <v>257</v>
      </c>
      <c r="FX177" s="77">
        <f t="shared" si="486"/>
        <v>234</v>
      </c>
      <c r="FY177" s="77">
        <f t="shared" si="487"/>
        <v>211</v>
      </c>
      <c r="FZ177" s="77">
        <f t="shared" si="488"/>
        <v>188</v>
      </c>
      <c r="GA177" s="77">
        <f t="shared" si="489"/>
        <v>165</v>
      </c>
      <c r="GB177" s="77">
        <f t="shared" si="490"/>
        <v>142</v>
      </c>
      <c r="GC177" s="77">
        <f t="shared" si="491"/>
        <v>119</v>
      </c>
      <c r="GD177" s="77">
        <f t="shared" si="492"/>
        <v>96</v>
      </c>
      <c r="GE177" s="77">
        <f t="shared" si="493"/>
        <v>73</v>
      </c>
      <c r="GF177" s="77">
        <f t="shared" si="494"/>
        <v>50</v>
      </c>
      <c r="GG177" s="77">
        <f t="shared" si="495"/>
        <v>27</v>
      </c>
      <c r="GH177" s="77">
        <f t="shared" si="496"/>
        <v>1200</v>
      </c>
      <c r="GI177" s="77">
        <f t="shared" si="497"/>
        <v>1200</v>
      </c>
      <c r="GJ177" s="77">
        <f t="shared" si="498"/>
        <v>1200</v>
      </c>
      <c r="GK177" s="77">
        <f t="shared" si="499"/>
        <v>1200</v>
      </c>
      <c r="GL177" s="77">
        <f t="shared" si="500"/>
        <v>1200</v>
      </c>
      <c r="GM177" s="77">
        <f t="shared" si="501"/>
        <v>1200</v>
      </c>
      <c r="GN177" s="77">
        <f t="shared" si="502"/>
        <v>1200</v>
      </c>
      <c r="GO177" s="77">
        <f t="shared" si="503"/>
        <v>1200</v>
      </c>
      <c r="GP177" s="77">
        <f t="shared" si="504"/>
        <v>1200</v>
      </c>
      <c r="GQ177" s="77">
        <f t="shared" si="505"/>
        <v>1200</v>
      </c>
      <c r="GR177" s="77">
        <f t="shared" si="506"/>
        <v>1200</v>
      </c>
      <c r="GS177" s="202"/>
      <c r="GY177" s="603" t="s">
        <v>147</v>
      </c>
      <c r="GZ177" s="566">
        <v>2015</v>
      </c>
      <c r="HA177" s="566">
        <v>2016</v>
      </c>
      <c r="HB177" s="566">
        <v>2017</v>
      </c>
      <c r="HC177" s="566">
        <v>2018</v>
      </c>
      <c r="HD177" s="566">
        <v>2019</v>
      </c>
      <c r="HE177" s="566">
        <v>2020</v>
      </c>
      <c r="HF177" s="566">
        <v>2021</v>
      </c>
      <c r="HG177" s="566">
        <v>2022</v>
      </c>
      <c r="HH177" s="566">
        <v>2023</v>
      </c>
      <c r="HI177" s="566">
        <v>2024</v>
      </c>
      <c r="HJ177" s="566">
        <v>2025</v>
      </c>
      <c r="HK177" s="566">
        <v>2026</v>
      </c>
      <c r="HL177" s="566">
        <v>2027</v>
      </c>
      <c r="HM177" s="566">
        <v>2028</v>
      </c>
    </row>
    <row r="178" spans="5:221" x14ac:dyDescent="0.2">
      <c r="E178" s="58"/>
      <c r="F178" s="480"/>
      <c r="G178" s="1040"/>
      <c r="H178" s="207" t="s">
        <v>182</v>
      </c>
      <c r="I178" s="229"/>
      <c r="J178" s="230"/>
      <c r="K178" s="231"/>
      <c r="N178" s="180">
        <v>269</v>
      </c>
      <c r="O178" s="140"/>
      <c r="P178" s="145">
        <v>200</v>
      </c>
      <c r="Q178" s="12"/>
      <c r="R178" s="141" t="str">
        <f t="shared" si="328"/>
        <v>V15</v>
      </c>
      <c r="S178" s="467" t="s">
        <v>431</v>
      </c>
      <c r="T178" s="417">
        <f t="shared" si="507"/>
        <v>469</v>
      </c>
      <c r="U178" s="418">
        <v>468</v>
      </c>
      <c r="V178" s="77">
        <f t="shared" si="508"/>
        <v>469</v>
      </c>
      <c r="W178" s="77">
        <f t="shared" ref="W178" si="523">IF(LEFT(W76,1)="V",$S$101,IF(ISNUMBER(W76),V178-W76,V178))</f>
        <v>469</v>
      </c>
      <c r="X178" s="77">
        <f t="shared" si="330"/>
        <v>449</v>
      </c>
      <c r="Y178" s="77">
        <f t="shared" si="331"/>
        <v>405</v>
      </c>
      <c r="Z178" s="77">
        <f t="shared" si="332"/>
        <v>338</v>
      </c>
      <c r="AA178" s="77">
        <f t="shared" si="333"/>
        <v>308</v>
      </c>
      <c r="AB178" s="77">
        <f t="shared" si="334"/>
        <v>290</v>
      </c>
      <c r="AC178" s="77">
        <f t="shared" si="335"/>
        <v>271</v>
      </c>
      <c r="AD178" s="77">
        <f t="shared" si="336"/>
        <v>262</v>
      </c>
      <c r="AE178" s="77">
        <f t="shared" si="337"/>
        <v>239</v>
      </c>
      <c r="AF178" s="77">
        <f t="shared" si="338"/>
        <v>216</v>
      </c>
      <c r="AG178" s="77">
        <f t="shared" si="339"/>
        <v>193</v>
      </c>
      <c r="AH178" s="77">
        <f t="shared" si="340"/>
        <v>193</v>
      </c>
      <c r="AI178" s="77">
        <f t="shared" si="341"/>
        <v>193</v>
      </c>
      <c r="AJ178" s="77">
        <f t="shared" si="342"/>
        <v>170</v>
      </c>
      <c r="AK178" s="77">
        <f t="shared" si="343"/>
        <v>145</v>
      </c>
      <c r="AL178" s="77">
        <f t="shared" si="344"/>
        <v>120</v>
      </c>
      <c r="AM178" s="77">
        <f t="shared" si="345"/>
        <v>95</v>
      </c>
      <c r="AN178" s="77">
        <f t="shared" si="346"/>
        <v>70</v>
      </c>
      <c r="AO178" s="77">
        <f t="shared" si="347"/>
        <v>45</v>
      </c>
      <c r="AP178" s="77">
        <f t="shared" si="348"/>
        <v>22</v>
      </c>
      <c r="AQ178" s="77">
        <f t="shared" si="349"/>
        <v>1200</v>
      </c>
      <c r="AR178" s="77">
        <f t="shared" si="350"/>
        <v>1200</v>
      </c>
      <c r="AS178" s="77">
        <f t="shared" si="351"/>
        <v>1200</v>
      </c>
      <c r="AT178" s="77">
        <f t="shared" si="352"/>
        <v>1200</v>
      </c>
      <c r="AU178" s="77">
        <f t="shared" si="353"/>
        <v>1200</v>
      </c>
      <c r="AV178" s="77">
        <f t="shared" si="354"/>
        <v>1200</v>
      </c>
      <c r="AW178" s="77">
        <f t="shared" si="355"/>
        <v>1200</v>
      </c>
      <c r="AX178" s="77">
        <f t="shared" si="356"/>
        <v>1177</v>
      </c>
      <c r="AY178" s="77">
        <f t="shared" si="357"/>
        <v>1154</v>
      </c>
      <c r="AZ178" s="77">
        <f t="shared" si="358"/>
        <v>1131</v>
      </c>
      <c r="BA178" s="77">
        <f t="shared" si="359"/>
        <v>1108</v>
      </c>
      <c r="BB178" s="77">
        <f t="shared" si="360"/>
        <v>1085</v>
      </c>
      <c r="BC178" s="77">
        <f t="shared" si="361"/>
        <v>1062</v>
      </c>
      <c r="BD178" s="77">
        <f t="shared" si="362"/>
        <v>1039</v>
      </c>
      <c r="BE178" s="77">
        <f t="shared" si="363"/>
        <v>1016</v>
      </c>
      <c r="BF178" s="77">
        <f t="shared" si="364"/>
        <v>993</v>
      </c>
      <c r="BG178" s="77">
        <f t="shared" si="365"/>
        <v>970</v>
      </c>
      <c r="BH178" s="77">
        <f t="shared" si="366"/>
        <v>947</v>
      </c>
      <c r="BI178" s="77">
        <f t="shared" si="367"/>
        <v>924</v>
      </c>
      <c r="BJ178" s="77">
        <f t="shared" si="368"/>
        <v>901</v>
      </c>
      <c r="BK178" s="77">
        <f t="shared" si="369"/>
        <v>878</v>
      </c>
      <c r="BL178" s="77">
        <f t="shared" si="370"/>
        <v>855</v>
      </c>
      <c r="BM178" s="77">
        <f t="shared" si="371"/>
        <v>832</v>
      </c>
      <c r="BN178" s="77">
        <f t="shared" si="372"/>
        <v>809</v>
      </c>
      <c r="BO178" s="77">
        <f t="shared" si="373"/>
        <v>786</v>
      </c>
      <c r="BP178" s="77">
        <f t="shared" si="374"/>
        <v>763</v>
      </c>
      <c r="BQ178" s="77">
        <f t="shared" si="375"/>
        <v>740</v>
      </c>
      <c r="BR178" s="77">
        <f t="shared" si="376"/>
        <v>717</v>
      </c>
      <c r="BS178" s="77">
        <f t="shared" si="377"/>
        <v>694</v>
      </c>
      <c r="BT178" s="77">
        <f t="shared" si="378"/>
        <v>671</v>
      </c>
      <c r="BU178" s="77">
        <f t="shared" si="379"/>
        <v>670</v>
      </c>
      <c r="BV178" s="77">
        <f t="shared" si="380"/>
        <v>600</v>
      </c>
      <c r="BW178" s="77">
        <f t="shared" si="381"/>
        <v>530</v>
      </c>
      <c r="BX178" s="77">
        <f t="shared" si="382"/>
        <v>460</v>
      </c>
      <c r="BY178" s="77">
        <f t="shared" si="383"/>
        <v>390</v>
      </c>
      <c r="BZ178" s="77">
        <f t="shared" si="384"/>
        <v>389</v>
      </c>
      <c r="CA178" s="77">
        <f t="shared" si="385"/>
        <v>366</v>
      </c>
      <c r="CB178" s="77">
        <f t="shared" si="386"/>
        <v>343</v>
      </c>
      <c r="CC178" s="77">
        <f t="shared" si="387"/>
        <v>320</v>
      </c>
      <c r="CD178" s="77">
        <f t="shared" si="388"/>
        <v>297</v>
      </c>
      <c r="CE178" s="77">
        <f t="shared" si="389"/>
        <v>274</v>
      </c>
      <c r="CF178" s="77">
        <f t="shared" si="390"/>
        <v>251</v>
      </c>
      <c r="CG178" s="77">
        <f t="shared" si="391"/>
        <v>228</v>
      </c>
      <c r="CH178" s="77">
        <f t="shared" si="392"/>
        <v>205</v>
      </c>
      <c r="CI178" s="77">
        <f t="shared" si="393"/>
        <v>182</v>
      </c>
      <c r="CJ178" s="77">
        <f t="shared" si="394"/>
        <v>159</v>
      </c>
      <c r="CK178" s="77">
        <f t="shared" si="395"/>
        <v>136</v>
      </c>
      <c r="CL178" s="77">
        <f t="shared" si="396"/>
        <v>113</v>
      </c>
      <c r="CM178" s="77">
        <f t="shared" si="397"/>
        <v>90</v>
      </c>
      <c r="CN178" s="77">
        <f t="shared" si="398"/>
        <v>67</v>
      </c>
      <c r="CO178" s="77">
        <f t="shared" si="399"/>
        <v>44</v>
      </c>
      <c r="CP178" s="77">
        <f t="shared" si="400"/>
        <v>21</v>
      </c>
      <c r="CQ178" s="77">
        <f t="shared" si="401"/>
        <v>21</v>
      </c>
      <c r="CR178" s="77">
        <f t="shared" si="402"/>
        <v>21</v>
      </c>
      <c r="CS178" s="77">
        <f t="shared" si="403"/>
        <v>21</v>
      </c>
      <c r="CT178" s="77">
        <f t="shared" si="404"/>
        <v>21</v>
      </c>
      <c r="CU178" s="77">
        <f t="shared" si="405"/>
        <v>21</v>
      </c>
      <c r="CV178" s="77">
        <f t="shared" si="406"/>
        <v>21</v>
      </c>
      <c r="CW178" s="77">
        <f t="shared" si="407"/>
        <v>21</v>
      </c>
      <c r="CX178" s="77">
        <f t="shared" si="408"/>
        <v>21</v>
      </c>
      <c r="CY178" s="77">
        <f t="shared" si="409"/>
        <v>21</v>
      </c>
      <c r="CZ178" s="77">
        <f t="shared" si="410"/>
        <v>21</v>
      </c>
      <c r="DA178" s="77">
        <f t="shared" si="411"/>
        <v>21</v>
      </c>
      <c r="DB178" s="77">
        <f t="shared" si="412"/>
        <v>21</v>
      </c>
      <c r="DC178" s="77">
        <f t="shared" si="413"/>
        <v>1200</v>
      </c>
      <c r="DD178" s="77">
        <f t="shared" si="414"/>
        <v>1200</v>
      </c>
      <c r="DE178" s="77">
        <f t="shared" si="415"/>
        <v>1200</v>
      </c>
      <c r="DF178" s="77">
        <f t="shared" si="416"/>
        <v>1200</v>
      </c>
      <c r="DG178" s="77">
        <f t="shared" si="417"/>
        <v>1200</v>
      </c>
      <c r="DH178" s="77">
        <f t="shared" si="418"/>
        <v>1200</v>
      </c>
      <c r="DI178" s="77">
        <f t="shared" si="419"/>
        <v>1200</v>
      </c>
      <c r="DJ178" s="77">
        <f t="shared" si="420"/>
        <v>1200</v>
      </c>
      <c r="DK178" s="77">
        <f t="shared" si="421"/>
        <v>1200</v>
      </c>
      <c r="DL178" s="77">
        <f t="shared" si="422"/>
        <v>1200</v>
      </c>
      <c r="DM178" s="77">
        <f t="shared" si="423"/>
        <v>1200</v>
      </c>
      <c r="DN178" s="77">
        <f t="shared" si="424"/>
        <v>1200</v>
      </c>
      <c r="DO178" s="77">
        <f t="shared" si="425"/>
        <v>1177</v>
      </c>
      <c r="DP178" s="77">
        <f t="shared" si="426"/>
        <v>1154</v>
      </c>
      <c r="DQ178" s="77">
        <f t="shared" si="427"/>
        <v>1131</v>
      </c>
      <c r="DR178" s="77">
        <f t="shared" si="428"/>
        <v>1108</v>
      </c>
      <c r="DS178" s="77">
        <f t="shared" si="429"/>
        <v>1085</v>
      </c>
      <c r="DT178" s="77">
        <f t="shared" si="430"/>
        <v>1062</v>
      </c>
      <c r="DU178" s="77">
        <f t="shared" si="431"/>
        <v>1039</v>
      </c>
      <c r="DV178" s="77">
        <f t="shared" si="432"/>
        <v>1016</v>
      </c>
      <c r="DW178" s="77">
        <f t="shared" si="433"/>
        <v>993</v>
      </c>
      <c r="DX178" s="77">
        <f t="shared" si="434"/>
        <v>970</v>
      </c>
      <c r="DY178" s="77">
        <f t="shared" si="435"/>
        <v>947</v>
      </c>
      <c r="DZ178" s="77">
        <f t="shared" si="436"/>
        <v>924</v>
      </c>
      <c r="EA178" s="77">
        <f t="shared" si="437"/>
        <v>901</v>
      </c>
      <c r="EB178" s="77">
        <f t="shared" si="438"/>
        <v>878</v>
      </c>
      <c r="EC178" s="77">
        <f t="shared" si="439"/>
        <v>855</v>
      </c>
      <c r="ED178" s="77">
        <f t="shared" si="440"/>
        <v>832</v>
      </c>
      <c r="EE178" s="77">
        <f t="shared" si="441"/>
        <v>809</v>
      </c>
      <c r="EF178" s="77">
        <f t="shared" si="442"/>
        <v>786</v>
      </c>
      <c r="EG178" s="77">
        <f t="shared" si="443"/>
        <v>763</v>
      </c>
      <c r="EH178" s="77">
        <f t="shared" si="444"/>
        <v>740</v>
      </c>
      <c r="EI178" s="77">
        <f t="shared" si="445"/>
        <v>717</v>
      </c>
      <c r="EJ178" s="77">
        <f t="shared" si="446"/>
        <v>694</v>
      </c>
      <c r="EK178" s="77">
        <f t="shared" si="447"/>
        <v>671</v>
      </c>
      <c r="EL178" s="77">
        <f t="shared" si="448"/>
        <v>648</v>
      </c>
      <c r="EM178" s="77">
        <f t="shared" si="449"/>
        <v>625</v>
      </c>
      <c r="EN178" s="77">
        <f t="shared" si="450"/>
        <v>602</v>
      </c>
      <c r="EO178" s="77">
        <f t="shared" si="451"/>
        <v>579</v>
      </c>
      <c r="EP178" s="77">
        <f t="shared" si="452"/>
        <v>556</v>
      </c>
      <c r="EQ178" s="77">
        <f t="shared" si="453"/>
        <v>533</v>
      </c>
      <c r="ER178" s="77">
        <f t="shared" si="454"/>
        <v>510</v>
      </c>
      <c r="ES178" s="77">
        <f t="shared" si="455"/>
        <v>487</v>
      </c>
      <c r="ET178" s="77">
        <f t="shared" si="456"/>
        <v>464</v>
      </c>
      <c r="EU178" s="77">
        <f t="shared" si="457"/>
        <v>441</v>
      </c>
      <c r="EV178" s="77">
        <f t="shared" si="458"/>
        <v>418</v>
      </c>
      <c r="EW178" s="77">
        <f t="shared" si="459"/>
        <v>395</v>
      </c>
      <c r="EX178" s="77">
        <f t="shared" si="460"/>
        <v>372</v>
      </c>
      <c r="EY178" s="77">
        <f t="shared" si="461"/>
        <v>1200</v>
      </c>
      <c r="EZ178" s="77">
        <f t="shared" si="462"/>
        <v>1200</v>
      </c>
      <c r="FA178" s="77">
        <f t="shared" si="463"/>
        <v>1200</v>
      </c>
      <c r="FB178" s="77">
        <f t="shared" si="464"/>
        <v>1200</v>
      </c>
      <c r="FC178" s="77">
        <f t="shared" si="465"/>
        <v>1200</v>
      </c>
      <c r="FD178" s="77">
        <f t="shared" si="466"/>
        <v>1177</v>
      </c>
      <c r="FE178" s="77">
        <f t="shared" si="467"/>
        <v>1154</v>
      </c>
      <c r="FF178" s="77">
        <f t="shared" si="468"/>
        <v>1131</v>
      </c>
      <c r="FG178" s="77">
        <f t="shared" si="469"/>
        <v>1108</v>
      </c>
      <c r="FH178" s="77">
        <f t="shared" si="470"/>
        <v>1085</v>
      </c>
      <c r="FI178" s="77">
        <f t="shared" si="471"/>
        <v>1062</v>
      </c>
      <c r="FJ178" s="77">
        <f t="shared" si="472"/>
        <v>1039</v>
      </c>
      <c r="FK178" s="77">
        <f t="shared" si="473"/>
        <v>1016</v>
      </c>
      <c r="FL178" s="77">
        <f t="shared" si="474"/>
        <v>993</v>
      </c>
      <c r="FM178" s="77">
        <f t="shared" si="475"/>
        <v>970</v>
      </c>
      <c r="FN178" s="77">
        <f t="shared" si="476"/>
        <v>947</v>
      </c>
      <c r="FO178" s="77">
        <f t="shared" si="477"/>
        <v>924</v>
      </c>
      <c r="FP178" s="77">
        <f t="shared" si="478"/>
        <v>901</v>
      </c>
      <c r="FQ178" s="77">
        <f t="shared" si="479"/>
        <v>878</v>
      </c>
      <c r="FR178" s="77">
        <f t="shared" si="480"/>
        <v>855</v>
      </c>
      <c r="FS178" s="77">
        <f t="shared" si="481"/>
        <v>832</v>
      </c>
      <c r="FT178" s="77">
        <f t="shared" si="482"/>
        <v>809</v>
      </c>
      <c r="FU178" s="77">
        <f t="shared" si="483"/>
        <v>786</v>
      </c>
      <c r="FV178" s="77">
        <f t="shared" si="484"/>
        <v>763</v>
      </c>
      <c r="FW178" s="77">
        <f t="shared" si="485"/>
        <v>740</v>
      </c>
      <c r="FX178" s="77">
        <f t="shared" si="486"/>
        <v>717</v>
      </c>
      <c r="FY178" s="77">
        <f t="shared" si="487"/>
        <v>694</v>
      </c>
      <c r="FZ178" s="77">
        <f t="shared" si="488"/>
        <v>671</v>
      </c>
      <c r="GA178" s="77">
        <f t="shared" si="489"/>
        <v>648</v>
      </c>
      <c r="GB178" s="77">
        <f t="shared" si="490"/>
        <v>625</v>
      </c>
      <c r="GC178" s="77">
        <f t="shared" si="491"/>
        <v>602</v>
      </c>
      <c r="GD178" s="77">
        <f t="shared" si="492"/>
        <v>579</v>
      </c>
      <c r="GE178" s="77">
        <f t="shared" si="493"/>
        <v>556</v>
      </c>
      <c r="GF178" s="77">
        <f t="shared" si="494"/>
        <v>533</v>
      </c>
      <c r="GG178" s="77">
        <f t="shared" si="495"/>
        <v>510</v>
      </c>
      <c r="GH178" s="77">
        <f t="shared" si="496"/>
        <v>487</v>
      </c>
      <c r="GI178" s="77">
        <f t="shared" si="497"/>
        <v>464</v>
      </c>
      <c r="GJ178" s="77">
        <f t="shared" si="498"/>
        <v>441</v>
      </c>
      <c r="GK178" s="77">
        <f t="shared" si="499"/>
        <v>418</v>
      </c>
      <c r="GL178" s="77">
        <f t="shared" si="500"/>
        <v>395</v>
      </c>
      <c r="GM178" s="77">
        <f t="shared" si="501"/>
        <v>372</v>
      </c>
      <c r="GN178" s="77">
        <f t="shared" si="502"/>
        <v>349</v>
      </c>
      <c r="GO178" s="77">
        <f t="shared" si="503"/>
        <v>349</v>
      </c>
      <c r="GP178" s="77">
        <f t="shared" si="504"/>
        <v>349</v>
      </c>
      <c r="GQ178" s="77">
        <f t="shared" si="505"/>
        <v>349</v>
      </c>
      <c r="GR178" s="77">
        <f t="shared" si="506"/>
        <v>349</v>
      </c>
      <c r="GS178" s="202"/>
      <c r="GY178" s="604" t="s">
        <v>17</v>
      </c>
      <c r="GZ178" s="566">
        <f>IF($GZ51="N",0,IF(YEAR($GZ51)=GZ$170,1,0))</f>
        <v>1</v>
      </c>
      <c r="HA178" s="566">
        <f t="shared" ref="HA178:HM178" si="524">IF($GZ51="N",0,IF(YEAR($GZ51)=HA$170,1,0))</f>
        <v>0</v>
      </c>
      <c r="HB178" s="566">
        <f t="shared" si="524"/>
        <v>0</v>
      </c>
      <c r="HC178" s="566">
        <f t="shared" si="524"/>
        <v>0</v>
      </c>
      <c r="HD178" s="566">
        <f t="shared" si="524"/>
        <v>0</v>
      </c>
      <c r="HE178" s="566">
        <f t="shared" si="524"/>
        <v>0</v>
      </c>
      <c r="HF178" s="566">
        <f t="shared" si="524"/>
        <v>0</v>
      </c>
      <c r="HG178" s="566">
        <f t="shared" si="524"/>
        <v>0</v>
      </c>
      <c r="HH178" s="566">
        <f t="shared" si="524"/>
        <v>0</v>
      </c>
      <c r="HI178" s="566">
        <f t="shared" si="524"/>
        <v>0</v>
      </c>
      <c r="HJ178" s="566">
        <f t="shared" si="524"/>
        <v>0</v>
      </c>
      <c r="HK178" s="566">
        <f t="shared" si="524"/>
        <v>0</v>
      </c>
      <c r="HL178" s="566">
        <f t="shared" si="524"/>
        <v>0</v>
      </c>
      <c r="HM178" s="566">
        <f t="shared" si="524"/>
        <v>0</v>
      </c>
    </row>
    <row r="179" spans="5:221" x14ac:dyDescent="0.2">
      <c r="E179" s="58"/>
      <c r="F179" s="480"/>
      <c r="G179" s="1040"/>
      <c r="H179" s="207" t="s">
        <v>183</v>
      </c>
      <c r="I179" s="229"/>
      <c r="J179" s="230"/>
      <c r="K179" s="231"/>
      <c r="N179" s="180">
        <v>359</v>
      </c>
      <c r="O179" s="140"/>
      <c r="P179" s="123">
        <v>200</v>
      </c>
      <c r="Q179" s="12"/>
      <c r="R179" s="129" t="str">
        <f t="shared" si="328"/>
        <v>V15</v>
      </c>
      <c r="S179" s="467" t="s">
        <v>432</v>
      </c>
      <c r="T179" s="417">
        <f t="shared" si="507"/>
        <v>559</v>
      </c>
      <c r="U179" s="418">
        <v>370</v>
      </c>
      <c r="V179" s="77">
        <f t="shared" si="508"/>
        <v>559</v>
      </c>
      <c r="W179" s="77">
        <f t="shared" ref="W179" si="525">IF(LEFT(W77,1)="V",$S$101,IF(ISNUMBER(W77),V179-W77,V179))</f>
        <v>545</v>
      </c>
      <c r="X179" s="77">
        <f t="shared" si="330"/>
        <v>512</v>
      </c>
      <c r="Y179" s="77">
        <f t="shared" si="331"/>
        <v>467</v>
      </c>
      <c r="Z179" s="77">
        <f t="shared" si="332"/>
        <v>451</v>
      </c>
      <c r="AA179" s="77">
        <f t="shared" si="333"/>
        <v>413</v>
      </c>
      <c r="AB179" s="77">
        <f t="shared" si="334"/>
        <v>388</v>
      </c>
      <c r="AC179" s="77">
        <f t="shared" si="335"/>
        <v>366</v>
      </c>
      <c r="AD179" s="77">
        <f t="shared" si="336"/>
        <v>1200</v>
      </c>
      <c r="AE179" s="77">
        <f t="shared" si="337"/>
        <v>1200</v>
      </c>
      <c r="AF179" s="77">
        <f t="shared" si="338"/>
        <v>1200</v>
      </c>
      <c r="AG179" s="77">
        <f t="shared" si="339"/>
        <v>1200</v>
      </c>
      <c r="AH179" s="77">
        <f t="shared" si="340"/>
        <v>1200</v>
      </c>
      <c r="AI179" s="77">
        <f t="shared" si="341"/>
        <v>1200</v>
      </c>
      <c r="AJ179" s="77">
        <f t="shared" si="342"/>
        <v>1200</v>
      </c>
      <c r="AK179" s="77">
        <f t="shared" si="343"/>
        <v>1177</v>
      </c>
      <c r="AL179" s="77">
        <f t="shared" si="344"/>
        <v>1154</v>
      </c>
      <c r="AM179" s="77">
        <f t="shared" si="345"/>
        <v>1131</v>
      </c>
      <c r="AN179" s="77">
        <f t="shared" si="346"/>
        <v>1108</v>
      </c>
      <c r="AO179" s="77">
        <f t="shared" si="347"/>
        <v>1085</v>
      </c>
      <c r="AP179" s="77">
        <f t="shared" si="348"/>
        <v>1062</v>
      </c>
      <c r="AQ179" s="77">
        <f t="shared" si="349"/>
        <v>1039</v>
      </c>
      <c r="AR179" s="77">
        <f t="shared" si="350"/>
        <v>1016</v>
      </c>
      <c r="AS179" s="77">
        <f t="shared" si="351"/>
        <v>1015</v>
      </c>
      <c r="AT179" s="77">
        <f t="shared" si="352"/>
        <v>935</v>
      </c>
      <c r="AU179" s="77">
        <f t="shared" si="353"/>
        <v>855</v>
      </c>
      <c r="AV179" s="77">
        <f t="shared" si="354"/>
        <v>775</v>
      </c>
      <c r="AW179" s="77">
        <f t="shared" si="355"/>
        <v>695</v>
      </c>
      <c r="AX179" s="77">
        <f t="shared" si="356"/>
        <v>694</v>
      </c>
      <c r="AY179" s="77">
        <f t="shared" si="357"/>
        <v>671</v>
      </c>
      <c r="AZ179" s="77">
        <f t="shared" si="358"/>
        <v>648</v>
      </c>
      <c r="BA179" s="77">
        <f t="shared" si="359"/>
        <v>625</v>
      </c>
      <c r="BB179" s="77">
        <f t="shared" si="360"/>
        <v>602</v>
      </c>
      <c r="BC179" s="77">
        <f t="shared" si="361"/>
        <v>579</v>
      </c>
      <c r="BD179" s="77">
        <f t="shared" si="362"/>
        <v>556</v>
      </c>
      <c r="BE179" s="77">
        <f t="shared" si="363"/>
        <v>533</v>
      </c>
      <c r="BF179" s="77">
        <f t="shared" si="364"/>
        <v>510</v>
      </c>
      <c r="BG179" s="77">
        <f t="shared" si="365"/>
        <v>487</v>
      </c>
      <c r="BH179" s="77">
        <f t="shared" si="366"/>
        <v>464</v>
      </c>
      <c r="BI179" s="77">
        <f t="shared" si="367"/>
        <v>441</v>
      </c>
      <c r="BJ179" s="77">
        <f t="shared" si="368"/>
        <v>418</v>
      </c>
      <c r="BK179" s="77">
        <f t="shared" si="369"/>
        <v>395</v>
      </c>
      <c r="BL179" s="77">
        <f t="shared" si="370"/>
        <v>372</v>
      </c>
      <c r="BM179" s="77">
        <f t="shared" si="371"/>
        <v>349</v>
      </c>
      <c r="BN179" s="77">
        <f t="shared" si="372"/>
        <v>326</v>
      </c>
      <c r="BO179" s="77">
        <f t="shared" si="373"/>
        <v>303</v>
      </c>
      <c r="BP179" s="77">
        <f t="shared" si="374"/>
        <v>280</v>
      </c>
      <c r="BQ179" s="77">
        <f t="shared" si="375"/>
        <v>257</v>
      </c>
      <c r="BR179" s="77">
        <f t="shared" si="376"/>
        <v>234</v>
      </c>
      <c r="BS179" s="77">
        <f t="shared" si="377"/>
        <v>211</v>
      </c>
      <c r="BT179" s="77">
        <f t="shared" si="378"/>
        <v>188</v>
      </c>
      <c r="BU179" s="77">
        <f t="shared" si="379"/>
        <v>165</v>
      </c>
      <c r="BV179" s="77">
        <f t="shared" si="380"/>
        <v>142</v>
      </c>
      <c r="BW179" s="77">
        <f t="shared" si="381"/>
        <v>119</v>
      </c>
      <c r="BX179" s="77">
        <f t="shared" si="382"/>
        <v>96</v>
      </c>
      <c r="BY179" s="77">
        <f t="shared" si="383"/>
        <v>73</v>
      </c>
      <c r="BZ179" s="77">
        <f t="shared" si="384"/>
        <v>50</v>
      </c>
      <c r="CA179" s="77">
        <f t="shared" si="385"/>
        <v>27</v>
      </c>
      <c r="CB179" s="77">
        <f t="shared" si="386"/>
        <v>27</v>
      </c>
      <c r="CC179" s="77">
        <f t="shared" si="387"/>
        <v>27</v>
      </c>
      <c r="CD179" s="77">
        <f t="shared" si="388"/>
        <v>27</v>
      </c>
      <c r="CE179" s="77">
        <f t="shared" si="389"/>
        <v>27</v>
      </c>
      <c r="CF179" s="77">
        <f t="shared" si="390"/>
        <v>27</v>
      </c>
      <c r="CG179" s="77">
        <f t="shared" si="391"/>
        <v>27</v>
      </c>
      <c r="CH179" s="77">
        <f t="shared" si="392"/>
        <v>4</v>
      </c>
      <c r="CI179" s="77">
        <f t="shared" si="393"/>
        <v>1200</v>
      </c>
      <c r="CJ179" s="77">
        <f t="shared" si="394"/>
        <v>1200</v>
      </c>
      <c r="CK179" s="77">
        <f t="shared" si="395"/>
        <v>1200</v>
      </c>
      <c r="CL179" s="77">
        <f t="shared" si="396"/>
        <v>1200</v>
      </c>
      <c r="CM179" s="77">
        <f t="shared" si="397"/>
        <v>1200</v>
      </c>
      <c r="CN179" s="77">
        <f t="shared" si="398"/>
        <v>1200</v>
      </c>
      <c r="CO179" s="77">
        <f t="shared" si="399"/>
        <v>1200</v>
      </c>
      <c r="CP179" s="77">
        <f t="shared" si="400"/>
        <v>1200</v>
      </c>
      <c r="CQ179" s="77">
        <f t="shared" si="401"/>
        <v>1200</v>
      </c>
      <c r="CR179" s="77">
        <f t="shared" si="402"/>
        <v>1200</v>
      </c>
      <c r="CS179" s="77">
        <f t="shared" si="403"/>
        <v>1200</v>
      </c>
      <c r="CT179" s="77">
        <f t="shared" si="404"/>
        <v>1200</v>
      </c>
      <c r="CU179" s="77">
        <f t="shared" si="405"/>
        <v>1177</v>
      </c>
      <c r="CV179" s="77">
        <f t="shared" si="406"/>
        <v>1154</v>
      </c>
      <c r="CW179" s="77">
        <f t="shared" si="407"/>
        <v>1131</v>
      </c>
      <c r="CX179" s="77">
        <f t="shared" si="408"/>
        <v>1108</v>
      </c>
      <c r="CY179" s="77">
        <f t="shared" si="409"/>
        <v>1085</v>
      </c>
      <c r="CZ179" s="77">
        <f t="shared" si="410"/>
        <v>1062</v>
      </c>
      <c r="DA179" s="77">
        <f t="shared" si="411"/>
        <v>1039</v>
      </c>
      <c r="DB179" s="77">
        <f t="shared" si="412"/>
        <v>1016</v>
      </c>
      <c r="DC179" s="77">
        <f t="shared" si="413"/>
        <v>993</v>
      </c>
      <c r="DD179" s="77">
        <f t="shared" si="414"/>
        <v>970</v>
      </c>
      <c r="DE179" s="77">
        <f t="shared" si="415"/>
        <v>947</v>
      </c>
      <c r="DF179" s="77">
        <f t="shared" si="416"/>
        <v>924</v>
      </c>
      <c r="DG179" s="77">
        <f t="shared" si="417"/>
        <v>901</v>
      </c>
      <c r="DH179" s="77">
        <f t="shared" si="418"/>
        <v>878</v>
      </c>
      <c r="DI179" s="77">
        <f t="shared" si="419"/>
        <v>877</v>
      </c>
      <c r="DJ179" s="77">
        <f t="shared" si="420"/>
        <v>817</v>
      </c>
      <c r="DK179" s="77">
        <f t="shared" si="421"/>
        <v>757</v>
      </c>
      <c r="DL179" s="77">
        <f t="shared" si="422"/>
        <v>697</v>
      </c>
      <c r="DM179" s="77">
        <f t="shared" si="423"/>
        <v>637</v>
      </c>
      <c r="DN179" s="77">
        <f t="shared" si="424"/>
        <v>636</v>
      </c>
      <c r="DO179" s="77">
        <f t="shared" si="425"/>
        <v>613</v>
      </c>
      <c r="DP179" s="77">
        <f t="shared" si="426"/>
        <v>590</v>
      </c>
      <c r="DQ179" s="77">
        <f t="shared" si="427"/>
        <v>567</v>
      </c>
      <c r="DR179" s="77">
        <f t="shared" si="428"/>
        <v>544</v>
      </c>
      <c r="DS179" s="77">
        <f t="shared" si="429"/>
        <v>521</v>
      </c>
      <c r="DT179" s="77">
        <f t="shared" si="430"/>
        <v>498</v>
      </c>
      <c r="DU179" s="77">
        <f t="shared" si="431"/>
        <v>475</v>
      </c>
      <c r="DV179" s="77">
        <f t="shared" si="432"/>
        <v>452</v>
      </c>
      <c r="DW179" s="77">
        <f t="shared" si="433"/>
        <v>429</v>
      </c>
      <c r="DX179" s="77">
        <f t="shared" si="434"/>
        <v>406</v>
      </c>
      <c r="DY179" s="77">
        <f t="shared" si="435"/>
        <v>383</v>
      </c>
      <c r="DZ179" s="77">
        <f t="shared" si="436"/>
        <v>360</v>
      </c>
      <c r="EA179" s="77">
        <f t="shared" si="437"/>
        <v>337</v>
      </c>
      <c r="EB179" s="77">
        <f t="shared" si="438"/>
        <v>314</v>
      </c>
      <c r="EC179" s="77">
        <f t="shared" si="439"/>
        <v>291</v>
      </c>
      <c r="ED179" s="77">
        <f t="shared" si="440"/>
        <v>268</v>
      </c>
      <c r="EE179" s="77">
        <f t="shared" si="441"/>
        <v>245</v>
      </c>
      <c r="EF179" s="77">
        <f t="shared" si="442"/>
        <v>222</v>
      </c>
      <c r="EG179" s="77">
        <f t="shared" si="443"/>
        <v>199</v>
      </c>
      <c r="EH179" s="77">
        <f t="shared" si="444"/>
        <v>176</v>
      </c>
      <c r="EI179" s="77">
        <f t="shared" si="445"/>
        <v>153</v>
      </c>
      <c r="EJ179" s="77">
        <f t="shared" si="446"/>
        <v>130</v>
      </c>
      <c r="EK179" s="77">
        <f t="shared" si="447"/>
        <v>107</v>
      </c>
      <c r="EL179" s="77">
        <f t="shared" si="448"/>
        <v>1200</v>
      </c>
      <c r="EM179" s="77">
        <f t="shared" si="449"/>
        <v>1200</v>
      </c>
      <c r="EN179" s="77">
        <f t="shared" si="450"/>
        <v>1200</v>
      </c>
      <c r="EO179" s="77">
        <f t="shared" si="451"/>
        <v>1200</v>
      </c>
      <c r="EP179" s="77">
        <f t="shared" si="452"/>
        <v>1200</v>
      </c>
      <c r="EQ179" s="77">
        <f t="shared" si="453"/>
        <v>1177</v>
      </c>
      <c r="ER179" s="77">
        <f t="shared" si="454"/>
        <v>1154</v>
      </c>
      <c r="ES179" s="77">
        <f t="shared" si="455"/>
        <v>1131</v>
      </c>
      <c r="ET179" s="77">
        <f t="shared" si="456"/>
        <v>1108</v>
      </c>
      <c r="EU179" s="77">
        <f t="shared" si="457"/>
        <v>1085</v>
      </c>
      <c r="EV179" s="77">
        <f t="shared" si="458"/>
        <v>1062</v>
      </c>
      <c r="EW179" s="77">
        <f t="shared" si="459"/>
        <v>1039</v>
      </c>
      <c r="EX179" s="77">
        <f t="shared" si="460"/>
        <v>1016</v>
      </c>
      <c r="EY179" s="77">
        <f t="shared" si="461"/>
        <v>993</v>
      </c>
      <c r="EZ179" s="77">
        <f t="shared" si="462"/>
        <v>970</v>
      </c>
      <c r="FA179" s="77">
        <f t="shared" si="463"/>
        <v>947</v>
      </c>
      <c r="FB179" s="77">
        <f t="shared" si="464"/>
        <v>924</v>
      </c>
      <c r="FC179" s="77">
        <f t="shared" si="465"/>
        <v>901</v>
      </c>
      <c r="FD179" s="77">
        <f t="shared" si="466"/>
        <v>878</v>
      </c>
      <c r="FE179" s="77">
        <f t="shared" si="467"/>
        <v>855</v>
      </c>
      <c r="FF179" s="77">
        <f t="shared" si="468"/>
        <v>832</v>
      </c>
      <c r="FG179" s="77">
        <f t="shared" si="469"/>
        <v>809</v>
      </c>
      <c r="FH179" s="77">
        <f t="shared" si="470"/>
        <v>786</v>
      </c>
      <c r="FI179" s="77">
        <f t="shared" si="471"/>
        <v>763</v>
      </c>
      <c r="FJ179" s="77">
        <f t="shared" si="472"/>
        <v>740</v>
      </c>
      <c r="FK179" s="77">
        <f t="shared" si="473"/>
        <v>717</v>
      </c>
      <c r="FL179" s="77">
        <f t="shared" si="474"/>
        <v>694</v>
      </c>
      <c r="FM179" s="77">
        <f t="shared" si="475"/>
        <v>671</v>
      </c>
      <c r="FN179" s="77">
        <f t="shared" si="476"/>
        <v>648</v>
      </c>
      <c r="FO179" s="77">
        <f t="shared" si="477"/>
        <v>625</v>
      </c>
      <c r="FP179" s="77">
        <f t="shared" si="478"/>
        <v>602</v>
      </c>
      <c r="FQ179" s="77">
        <f t="shared" si="479"/>
        <v>579</v>
      </c>
      <c r="FR179" s="77">
        <f t="shared" si="480"/>
        <v>556</v>
      </c>
      <c r="FS179" s="77">
        <f t="shared" si="481"/>
        <v>533</v>
      </c>
      <c r="FT179" s="77">
        <f t="shared" si="482"/>
        <v>510</v>
      </c>
      <c r="FU179" s="77">
        <f t="shared" si="483"/>
        <v>487</v>
      </c>
      <c r="FV179" s="77">
        <f t="shared" si="484"/>
        <v>464</v>
      </c>
      <c r="FW179" s="77">
        <f t="shared" si="485"/>
        <v>441</v>
      </c>
      <c r="FX179" s="77">
        <f t="shared" si="486"/>
        <v>418</v>
      </c>
      <c r="FY179" s="77">
        <f t="shared" si="487"/>
        <v>395</v>
      </c>
      <c r="FZ179" s="77">
        <f t="shared" si="488"/>
        <v>372</v>
      </c>
      <c r="GA179" s="77">
        <f t="shared" si="489"/>
        <v>349</v>
      </c>
      <c r="GB179" s="77">
        <f t="shared" si="490"/>
        <v>326</v>
      </c>
      <c r="GC179" s="77">
        <f t="shared" si="491"/>
        <v>303</v>
      </c>
      <c r="GD179" s="77">
        <f t="shared" si="492"/>
        <v>280</v>
      </c>
      <c r="GE179" s="77">
        <f t="shared" si="493"/>
        <v>257</v>
      </c>
      <c r="GF179" s="77">
        <f t="shared" si="494"/>
        <v>234</v>
      </c>
      <c r="GG179" s="77">
        <f t="shared" si="495"/>
        <v>211</v>
      </c>
      <c r="GH179" s="77">
        <f t="shared" si="496"/>
        <v>188</v>
      </c>
      <c r="GI179" s="77">
        <f t="shared" si="497"/>
        <v>165</v>
      </c>
      <c r="GJ179" s="77">
        <f t="shared" si="498"/>
        <v>142</v>
      </c>
      <c r="GK179" s="77">
        <f t="shared" si="499"/>
        <v>119</v>
      </c>
      <c r="GL179" s="77">
        <f t="shared" si="500"/>
        <v>96</v>
      </c>
      <c r="GM179" s="77">
        <f t="shared" si="501"/>
        <v>73</v>
      </c>
      <c r="GN179" s="77">
        <f t="shared" si="502"/>
        <v>50</v>
      </c>
      <c r="GO179" s="77">
        <f t="shared" si="503"/>
        <v>50</v>
      </c>
      <c r="GP179" s="77">
        <f t="shared" si="504"/>
        <v>50</v>
      </c>
      <c r="GQ179" s="77">
        <f t="shared" si="505"/>
        <v>50</v>
      </c>
      <c r="GR179" s="77">
        <f t="shared" si="506"/>
        <v>50</v>
      </c>
      <c r="GS179" s="202"/>
      <c r="GY179" s="604" t="s">
        <v>12</v>
      </c>
      <c r="GZ179" s="566">
        <f>IF($HA51="N",0,IF(YEAR($HA51)=GZ$170,1,0))</f>
        <v>0</v>
      </c>
      <c r="HA179" s="566">
        <f t="shared" ref="HA179:HM179" si="526">IF($HA51="N",0,IF(YEAR($HA51)=HA$170,1,0))</f>
        <v>0</v>
      </c>
      <c r="HB179" s="566">
        <f t="shared" si="526"/>
        <v>0</v>
      </c>
      <c r="HC179" s="566">
        <f t="shared" si="526"/>
        <v>0</v>
      </c>
      <c r="HD179" s="566">
        <f t="shared" si="526"/>
        <v>0</v>
      </c>
      <c r="HE179" s="566">
        <f t="shared" si="526"/>
        <v>1</v>
      </c>
      <c r="HF179" s="566">
        <f t="shared" si="526"/>
        <v>0</v>
      </c>
      <c r="HG179" s="566">
        <f t="shared" si="526"/>
        <v>0</v>
      </c>
      <c r="HH179" s="566">
        <f t="shared" si="526"/>
        <v>0</v>
      </c>
      <c r="HI179" s="566">
        <f t="shared" si="526"/>
        <v>0</v>
      </c>
      <c r="HJ179" s="566">
        <f t="shared" si="526"/>
        <v>0</v>
      </c>
      <c r="HK179" s="566">
        <f t="shared" si="526"/>
        <v>0</v>
      </c>
      <c r="HL179" s="566">
        <f t="shared" si="526"/>
        <v>0</v>
      </c>
      <c r="HM179" s="566">
        <f t="shared" si="526"/>
        <v>0</v>
      </c>
    </row>
    <row r="180" spans="5:221" x14ac:dyDescent="0.2">
      <c r="E180" s="58"/>
      <c r="F180" s="480"/>
      <c r="G180" s="1040"/>
      <c r="H180" s="207" t="s">
        <v>184</v>
      </c>
      <c r="I180" s="229"/>
      <c r="J180" s="230"/>
      <c r="K180" s="231"/>
      <c r="N180" s="180">
        <v>7</v>
      </c>
      <c r="O180" s="140"/>
      <c r="P180" s="123"/>
      <c r="Q180" s="12"/>
      <c r="R180" s="143" t="str">
        <f t="shared" si="328"/>
        <v>V5</v>
      </c>
      <c r="S180" s="467" t="s">
        <v>433</v>
      </c>
      <c r="T180" s="417">
        <f t="shared" si="507"/>
        <v>7</v>
      </c>
      <c r="U180" s="418"/>
      <c r="V180" s="77">
        <f t="shared" si="508"/>
        <v>7</v>
      </c>
      <c r="W180" s="77">
        <f t="shared" ref="W180" si="527">IF(LEFT(W78,1)="V",$S$101,IF(ISNUMBER(W78),V180-W78,V180))</f>
        <v>1200</v>
      </c>
      <c r="X180" s="77">
        <f t="shared" si="330"/>
        <v>1200</v>
      </c>
      <c r="Y180" s="77">
        <f t="shared" si="331"/>
        <v>1200</v>
      </c>
      <c r="Z180" s="77">
        <f t="shared" si="332"/>
        <v>1200</v>
      </c>
      <c r="AA180" s="77">
        <f t="shared" si="333"/>
        <v>1200</v>
      </c>
      <c r="AB180" s="77">
        <f t="shared" si="334"/>
        <v>1199</v>
      </c>
      <c r="AC180" s="77">
        <f t="shared" si="335"/>
        <v>1199</v>
      </c>
      <c r="AD180" s="77">
        <f t="shared" si="336"/>
        <v>1174</v>
      </c>
      <c r="AE180" s="77">
        <f t="shared" si="337"/>
        <v>1151</v>
      </c>
      <c r="AF180" s="77">
        <f t="shared" si="338"/>
        <v>1128</v>
      </c>
      <c r="AG180" s="77">
        <f t="shared" si="339"/>
        <v>1105</v>
      </c>
      <c r="AH180" s="77">
        <f t="shared" si="340"/>
        <v>1082</v>
      </c>
      <c r="AI180" s="77">
        <f t="shared" si="341"/>
        <v>1059</v>
      </c>
      <c r="AJ180" s="77">
        <f t="shared" si="342"/>
        <v>1036</v>
      </c>
      <c r="AK180" s="77">
        <f t="shared" si="343"/>
        <v>1013</v>
      </c>
      <c r="AL180" s="77">
        <f t="shared" si="344"/>
        <v>990</v>
      </c>
      <c r="AM180" s="77">
        <f t="shared" si="345"/>
        <v>967</v>
      </c>
      <c r="AN180" s="77">
        <f t="shared" si="346"/>
        <v>944</v>
      </c>
      <c r="AO180" s="77">
        <f t="shared" si="347"/>
        <v>921</v>
      </c>
      <c r="AP180" s="77">
        <f t="shared" si="348"/>
        <v>898</v>
      </c>
      <c r="AQ180" s="77">
        <f t="shared" si="349"/>
        <v>875</v>
      </c>
      <c r="AR180" s="77">
        <f t="shared" si="350"/>
        <v>852</v>
      </c>
      <c r="AS180" s="77">
        <f t="shared" si="351"/>
        <v>829</v>
      </c>
      <c r="AT180" s="77">
        <f t="shared" si="352"/>
        <v>806</v>
      </c>
      <c r="AU180" s="77">
        <f t="shared" si="353"/>
        <v>783</v>
      </c>
      <c r="AV180" s="77">
        <f t="shared" si="354"/>
        <v>783</v>
      </c>
      <c r="AW180" s="77">
        <f t="shared" si="355"/>
        <v>783</v>
      </c>
      <c r="AX180" s="77">
        <f t="shared" si="356"/>
        <v>783</v>
      </c>
      <c r="AY180" s="77">
        <f t="shared" si="357"/>
        <v>783</v>
      </c>
      <c r="AZ180" s="77">
        <f t="shared" si="358"/>
        <v>783</v>
      </c>
      <c r="BA180" s="77">
        <f t="shared" si="359"/>
        <v>760</v>
      </c>
      <c r="BB180" s="77">
        <f t="shared" si="360"/>
        <v>737</v>
      </c>
      <c r="BC180" s="77">
        <f t="shared" si="361"/>
        <v>714</v>
      </c>
      <c r="BD180" s="77">
        <f t="shared" si="362"/>
        <v>691</v>
      </c>
      <c r="BE180" s="77">
        <f t="shared" si="363"/>
        <v>668</v>
      </c>
      <c r="BF180" s="77">
        <f t="shared" si="364"/>
        <v>645</v>
      </c>
      <c r="BG180" s="77">
        <f t="shared" si="365"/>
        <v>622</v>
      </c>
      <c r="BH180" s="77">
        <f t="shared" si="366"/>
        <v>599</v>
      </c>
      <c r="BI180" s="77">
        <f t="shared" si="367"/>
        <v>598</v>
      </c>
      <c r="BJ180" s="77">
        <f t="shared" si="368"/>
        <v>518</v>
      </c>
      <c r="BK180" s="77">
        <f t="shared" si="369"/>
        <v>438</v>
      </c>
      <c r="BL180" s="77">
        <f t="shared" si="370"/>
        <v>358</v>
      </c>
      <c r="BM180" s="77">
        <f t="shared" si="371"/>
        <v>278</v>
      </c>
      <c r="BN180" s="77">
        <f t="shared" si="372"/>
        <v>277</v>
      </c>
      <c r="BO180" s="77">
        <f t="shared" si="373"/>
        <v>254</v>
      </c>
      <c r="BP180" s="77">
        <f t="shared" si="374"/>
        <v>231</v>
      </c>
      <c r="BQ180" s="77">
        <f t="shared" si="375"/>
        <v>208</v>
      </c>
      <c r="BR180" s="77">
        <f t="shared" si="376"/>
        <v>185</v>
      </c>
      <c r="BS180" s="77">
        <f t="shared" si="377"/>
        <v>162</v>
      </c>
      <c r="BT180" s="77">
        <f t="shared" si="378"/>
        <v>139</v>
      </c>
      <c r="BU180" s="77">
        <f t="shared" si="379"/>
        <v>116</v>
      </c>
      <c r="BV180" s="77">
        <f t="shared" si="380"/>
        <v>93</v>
      </c>
      <c r="BW180" s="77">
        <f t="shared" si="381"/>
        <v>70</v>
      </c>
      <c r="BX180" s="77">
        <f t="shared" si="382"/>
        <v>47</v>
      </c>
      <c r="BY180" s="77">
        <f t="shared" si="383"/>
        <v>1200</v>
      </c>
      <c r="BZ180" s="77">
        <f t="shared" si="384"/>
        <v>1200</v>
      </c>
      <c r="CA180" s="77">
        <f t="shared" si="385"/>
        <v>1200</v>
      </c>
      <c r="CB180" s="77">
        <f t="shared" si="386"/>
        <v>1200</v>
      </c>
      <c r="CC180" s="77">
        <f t="shared" si="387"/>
        <v>1200</v>
      </c>
      <c r="CD180" s="77">
        <f t="shared" si="388"/>
        <v>1200</v>
      </c>
      <c r="CE180" s="77">
        <f t="shared" si="389"/>
        <v>1200</v>
      </c>
      <c r="CF180" s="77">
        <f t="shared" si="390"/>
        <v>1200</v>
      </c>
      <c r="CG180" s="77">
        <f t="shared" si="391"/>
        <v>1200</v>
      </c>
      <c r="CH180" s="77">
        <f t="shared" si="392"/>
        <v>1200</v>
      </c>
      <c r="CI180" s="77">
        <f t="shared" si="393"/>
        <v>1200</v>
      </c>
      <c r="CJ180" s="77">
        <f t="shared" si="394"/>
        <v>1177</v>
      </c>
      <c r="CK180" s="77">
        <f t="shared" si="395"/>
        <v>1176</v>
      </c>
      <c r="CL180" s="77">
        <f t="shared" si="396"/>
        <v>1116</v>
      </c>
      <c r="CM180" s="77">
        <f t="shared" si="397"/>
        <v>1056</v>
      </c>
      <c r="CN180" s="77">
        <f t="shared" si="398"/>
        <v>996</v>
      </c>
      <c r="CO180" s="77">
        <f t="shared" si="399"/>
        <v>936</v>
      </c>
      <c r="CP180" s="77">
        <f t="shared" si="400"/>
        <v>935</v>
      </c>
      <c r="CQ180" s="77">
        <f t="shared" si="401"/>
        <v>912</v>
      </c>
      <c r="CR180" s="77">
        <f t="shared" si="402"/>
        <v>889</v>
      </c>
      <c r="CS180" s="77">
        <f t="shared" si="403"/>
        <v>866</v>
      </c>
      <c r="CT180" s="77">
        <f t="shared" si="404"/>
        <v>843</v>
      </c>
      <c r="CU180" s="77">
        <f t="shared" si="405"/>
        <v>820</v>
      </c>
      <c r="CV180" s="77">
        <f t="shared" si="406"/>
        <v>797</v>
      </c>
      <c r="CW180" s="77">
        <f t="shared" si="407"/>
        <v>774</v>
      </c>
      <c r="CX180" s="77">
        <f t="shared" si="408"/>
        <v>751</v>
      </c>
      <c r="CY180" s="77">
        <f t="shared" si="409"/>
        <v>728</v>
      </c>
      <c r="CZ180" s="77">
        <f t="shared" si="410"/>
        <v>705</v>
      </c>
      <c r="DA180" s="77">
        <f t="shared" si="411"/>
        <v>682</v>
      </c>
      <c r="DB180" s="77">
        <f t="shared" si="412"/>
        <v>659</v>
      </c>
      <c r="DC180" s="77">
        <f t="shared" si="413"/>
        <v>636</v>
      </c>
      <c r="DD180" s="77">
        <f t="shared" si="414"/>
        <v>613</v>
      </c>
      <c r="DE180" s="77">
        <f t="shared" si="415"/>
        <v>590</v>
      </c>
      <c r="DF180" s="77">
        <f t="shared" si="416"/>
        <v>567</v>
      </c>
      <c r="DG180" s="77">
        <f t="shared" si="417"/>
        <v>566</v>
      </c>
      <c r="DH180" s="77">
        <f t="shared" si="418"/>
        <v>516</v>
      </c>
      <c r="DI180" s="77">
        <f t="shared" si="419"/>
        <v>466</v>
      </c>
      <c r="DJ180" s="77">
        <f t="shared" si="420"/>
        <v>416</v>
      </c>
      <c r="DK180" s="77">
        <f t="shared" si="421"/>
        <v>366</v>
      </c>
      <c r="DL180" s="77">
        <f t="shared" si="422"/>
        <v>365</v>
      </c>
      <c r="DM180" s="77">
        <f t="shared" si="423"/>
        <v>342</v>
      </c>
      <c r="DN180" s="77">
        <f t="shared" si="424"/>
        <v>319</v>
      </c>
      <c r="DO180" s="77">
        <f t="shared" si="425"/>
        <v>296</v>
      </c>
      <c r="DP180" s="77">
        <f t="shared" si="426"/>
        <v>273</v>
      </c>
      <c r="DQ180" s="77">
        <f t="shared" si="427"/>
        <v>250</v>
      </c>
      <c r="DR180" s="77">
        <f t="shared" si="428"/>
        <v>227</v>
      </c>
      <c r="DS180" s="77">
        <f t="shared" si="429"/>
        <v>204</v>
      </c>
      <c r="DT180" s="77">
        <f t="shared" si="430"/>
        <v>181</v>
      </c>
      <c r="DU180" s="77">
        <f t="shared" si="431"/>
        <v>158</v>
      </c>
      <c r="DV180" s="77">
        <f t="shared" si="432"/>
        <v>135</v>
      </c>
      <c r="DW180" s="77">
        <f t="shared" si="433"/>
        <v>112</v>
      </c>
      <c r="DX180" s="77">
        <f t="shared" si="434"/>
        <v>94</v>
      </c>
      <c r="DY180" s="77">
        <f t="shared" si="435"/>
        <v>1200</v>
      </c>
      <c r="DZ180" s="77">
        <f t="shared" si="436"/>
        <v>1200</v>
      </c>
      <c r="EA180" s="77">
        <f t="shared" si="437"/>
        <v>1200</v>
      </c>
      <c r="EB180" s="77">
        <f t="shared" si="438"/>
        <v>1200</v>
      </c>
      <c r="EC180" s="77">
        <f t="shared" si="439"/>
        <v>1200</v>
      </c>
      <c r="ED180" s="77">
        <f t="shared" si="440"/>
        <v>1200</v>
      </c>
      <c r="EE180" s="77">
        <f t="shared" si="441"/>
        <v>1177</v>
      </c>
      <c r="EF180" s="77">
        <f t="shared" si="442"/>
        <v>1154</v>
      </c>
      <c r="EG180" s="77">
        <f t="shared" si="443"/>
        <v>1131</v>
      </c>
      <c r="EH180" s="77">
        <f t="shared" si="444"/>
        <v>1108</v>
      </c>
      <c r="EI180" s="77">
        <f t="shared" si="445"/>
        <v>1085</v>
      </c>
      <c r="EJ180" s="77">
        <f t="shared" si="446"/>
        <v>1062</v>
      </c>
      <c r="EK180" s="77">
        <f t="shared" si="447"/>
        <v>1039</v>
      </c>
      <c r="EL180" s="77">
        <f t="shared" si="448"/>
        <v>1016</v>
      </c>
      <c r="EM180" s="77">
        <f t="shared" si="449"/>
        <v>993</v>
      </c>
      <c r="EN180" s="77">
        <f t="shared" si="450"/>
        <v>970</v>
      </c>
      <c r="EO180" s="77">
        <f t="shared" si="451"/>
        <v>947</v>
      </c>
      <c r="EP180" s="77">
        <f t="shared" si="452"/>
        <v>924</v>
      </c>
      <c r="EQ180" s="77">
        <f t="shared" si="453"/>
        <v>901</v>
      </c>
      <c r="ER180" s="77">
        <f t="shared" si="454"/>
        <v>878</v>
      </c>
      <c r="ES180" s="77">
        <f t="shared" si="455"/>
        <v>855</v>
      </c>
      <c r="ET180" s="77">
        <f t="shared" si="456"/>
        <v>832</v>
      </c>
      <c r="EU180" s="77">
        <f t="shared" si="457"/>
        <v>809</v>
      </c>
      <c r="EV180" s="77">
        <f t="shared" si="458"/>
        <v>786</v>
      </c>
      <c r="EW180" s="77">
        <f t="shared" si="459"/>
        <v>763</v>
      </c>
      <c r="EX180" s="77">
        <f t="shared" si="460"/>
        <v>740</v>
      </c>
      <c r="EY180" s="77">
        <f t="shared" si="461"/>
        <v>717</v>
      </c>
      <c r="EZ180" s="77">
        <f t="shared" si="462"/>
        <v>694</v>
      </c>
      <c r="FA180" s="77">
        <f t="shared" si="463"/>
        <v>671</v>
      </c>
      <c r="FB180" s="77">
        <f t="shared" si="464"/>
        <v>648</v>
      </c>
      <c r="FC180" s="77">
        <f t="shared" si="465"/>
        <v>625</v>
      </c>
      <c r="FD180" s="77">
        <f t="shared" si="466"/>
        <v>602</v>
      </c>
      <c r="FE180" s="77">
        <f t="shared" si="467"/>
        <v>579</v>
      </c>
      <c r="FF180" s="77">
        <f t="shared" si="468"/>
        <v>556</v>
      </c>
      <c r="FG180" s="77">
        <f t="shared" si="469"/>
        <v>533</v>
      </c>
      <c r="FH180" s="77">
        <f t="shared" si="470"/>
        <v>510</v>
      </c>
      <c r="FI180" s="77">
        <f t="shared" si="471"/>
        <v>487</v>
      </c>
      <c r="FJ180" s="77">
        <f t="shared" si="472"/>
        <v>464</v>
      </c>
      <c r="FK180" s="77">
        <f t="shared" si="473"/>
        <v>441</v>
      </c>
      <c r="FL180" s="77">
        <f t="shared" si="474"/>
        <v>418</v>
      </c>
      <c r="FM180" s="77">
        <f t="shared" si="475"/>
        <v>395</v>
      </c>
      <c r="FN180" s="77">
        <f t="shared" si="476"/>
        <v>372</v>
      </c>
      <c r="FO180" s="77">
        <f t="shared" si="477"/>
        <v>349</v>
      </c>
      <c r="FP180" s="77">
        <f t="shared" si="478"/>
        <v>326</v>
      </c>
      <c r="FQ180" s="77">
        <f t="shared" si="479"/>
        <v>303</v>
      </c>
      <c r="FR180" s="77">
        <f t="shared" si="480"/>
        <v>280</v>
      </c>
      <c r="FS180" s="77">
        <f t="shared" si="481"/>
        <v>257</v>
      </c>
      <c r="FT180" s="77">
        <f t="shared" si="482"/>
        <v>234</v>
      </c>
      <c r="FU180" s="77">
        <f t="shared" si="483"/>
        <v>211</v>
      </c>
      <c r="FV180" s="77">
        <f t="shared" si="484"/>
        <v>188</v>
      </c>
      <c r="FW180" s="77">
        <f t="shared" si="485"/>
        <v>165</v>
      </c>
      <c r="FX180" s="77">
        <f t="shared" si="486"/>
        <v>142</v>
      </c>
      <c r="FY180" s="77">
        <f t="shared" si="487"/>
        <v>119</v>
      </c>
      <c r="FZ180" s="77">
        <f t="shared" si="488"/>
        <v>96</v>
      </c>
      <c r="GA180" s="77">
        <f t="shared" si="489"/>
        <v>73</v>
      </c>
      <c r="GB180" s="77">
        <f t="shared" si="490"/>
        <v>50</v>
      </c>
      <c r="GC180" s="77">
        <f t="shared" si="491"/>
        <v>27</v>
      </c>
      <c r="GD180" s="77">
        <f t="shared" si="492"/>
        <v>1200</v>
      </c>
      <c r="GE180" s="77">
        <f t="shared" si="493"/>
        <v>1200</v>
      </c>
      <c r="GF180" s="77">
        <f t="shared" si="494"/>
        <v>1200</v>
      </c>
      <c r="GG180" s="77">
        <f t="shared" si="495"/>
        <v>1200</v>
      </c>
      <c r="GH180" s="77">
        <f t="shared" si="496"/>
        <v>1200</v>
      </c>
      <c r="GI180" s="77">
        <f t="shared" si="497"/>
        <v>1177</v>
      </c>
      <c r="GJ180" s="77">
        <f t="shared" si="498"/>
        <v>1154</v>
      </c>
      <c r="GK180" s="77">
        <f t="shared" si="499"/>
        <v>1131</v>
      </c>
      <c r="GL180" s="77">
        <f t="shared" si="500"/>
        <v>1108</v>
      </c>
      <c r="GM180" s="77">
        <f t="shared" si="501"/>
        <v>1085</v>
      </c>
      <c r="GN180" s="77">
        <f t="shared" si="502"/>
        <v>1062</v>
      </c>
      <c r="GO180" s="77">
        <f t="shared" si="503"/>
        <v>1062</v>
      </c>
      <c r="GP180" s="77">
        <f t="shared" si="504"/>
        <v>1062</v>
      </c>
      <c r="GQ180" s="77">
        <f t="shared" si="505"/>
        <v>1062</v>
      </c>
      <c r="GR180" s="77">
        <f t="shared" si="506"/>
        <v>1062</v>
      </c>
      <c r="GS180" s="202"/>
      <c r="GY180" s="604" t="s">
        <v>13</v>
      </c>
      <c r="GZ180" s="566">
        <f>IF($HB51="N",0,IF(YEAR($HB51)=GZ$170,1,0))</f>
        <v>0</v>
      </c>
      <c r="HA180" s="566">
        <f t="shared" ref="HA180:HM180" si="528">IF($HB51="N",0,IF(YEAR($HB51)=HA$170,1,0))</f>
        <v>0</v>
      </c>
      <c r="HB180" s="566">
        <f t="shared" si="528"/>
        <v>0</v>
      </c>
      <c r="HC180" s="566">
        <f t="shared" si="528"/>
        <v>0</v>
      </c>
      <c r="HD180" s="566">
        <f t="shared" si="528"/>
        <v>0</v>
      </c>
      <c r="HE180" s="566">
        <f t="shared" si="528"/>
        <v>0</v>
      </c>
      <c r="HF180" s="566">
        <f t="shared" si="528"/>
        <v>0</v>
      </c>
      <c r="HG180" s="566">
        <f t="shared" si="528"/>
        <v>0</v>
      </c>
      <c r="HH180" s="566">
        <f t="shared" si="528"/>
        <v>0</v>
      </c>
      <c r="HI180" s="566">
        <f t="shared" si="528"/>
        <v>0</v>
      </c>
      <c r="HJ180" s="566">
        <f t="shared" si="528"/>
        <v>1</v>
      </c>
      <c r="HK180" s="566">
        <f t="shared" si="528"/>
        <v>0</v>
      </c>
      <c r="HL180" s="566">
        <f t="shared" si="528"/>
        <v>0</v>
      </c>
      <c r="HM180" s="566">
        <f t="shared" si="528"/>
        <v>0</v>
      </c>
    </row>
    <row r="181" spans="5:221" ht="15.75" thickBot="1" x14ac:dyDescent="0.25">
      <c r="E181" s="58"/>
      <c r="F181" s="480"/>
      <c r="G181" s="1041"/>
      <c r="H181" s="207" t="s">
        <v>185</v>
      </c>
      <c r="I181" s="232"/>
      <c r="J181" s="233"/>
      <c r="K181" s="234"/>
      <c r="N181" s="180">
        <v>9</v>
      </c>
      <c r="O181" s="140"/>
      <c r="P181" s="123"/>
      <c r="Q181" s="12"/>
      <c r="R181" s="143" t="str">
        <f t="shared" si="328"/>
        <v>V30</v>
      </c>
      <c r="S181" s="467" t="s">
        <v>434</v>
      </c>
      <c r="T181" s="417">
        <f t="shared" si="507"/>
        <v>9</v>
      </c>
      <c r="U181" s="418">
        <v>7</v>
      </c>
      <c r="V181" s="77">
        <f t="shared" si="508"/>
        <v>9</v>
      </c>
      <c r="W181" s="77">
        <f t="shared" ref="W181" si="529">IF(LEFT(W79,1)="V",$S$101,IF(ISNUMBER(W79),V181-W79,V181))</f>
        <v>8</v>
      </c>
      <c r="X181" s="77">
        <f t="shared" si="330"/>
        <v>1200</v>
      </c>
      <c r="Y181" s="77">
        <f t="shared" si="331"/>
        <v>1200</v>
      </c>
      <c r="Z181" s="77">
        <f t="shared" si="332"/>
        <v>1200</v>
      </c>
      <c r="AA181" s="77">
        <f t="shared" si="333"/>
        <v>1200</v>
      </c>
      <c r="AB181" s="77">
        <f t="shared" si="334"/>
        <v>1200</v>
      </c>
      <c r="AC181" s="77">
        <f t="shared" si="335"/>
        <v>1200</v>
      </c>
      <c r="AD181" s="77">
        <f t="shared" si="336"/>
        <v>1200</v>
      </c>
      <c r="AE181" s="77">
        <f t="shared" si="337"/>
        <v>1200</v>
      </c>
      <c r="AF181" s="77">
        <f t="shared" si="338"/>
        <v>1177</v>
      </c>
      <c r="AG181" s="77">
        <f t="shared" si="339"/>
        <v>1154</v>
      </c>
      <c r="AH181" s="77">
        <f t="shared" si="340"/>
        <v>1131</v>
      </c>
      <c r="AI181" s="77">
        <f t="shared" si="341"/>
        <v>1108</v>
      </c>
      <c r="AJ181" s="77">
        <f t="shared" si="342"/>
        <v>1085</v>
      </c>
      <c r="AK181" s="77">
        <f t="shared" si="343"/>
        <v>1084</v>
      </c>
      <c r="AL181" s="77">
        <f t="shared" si="344"/>
        <v>1034</v>
      </c>
      <c r="AM181" s="77">
        <f t="shared" si="345"/>
        <v>984</v>
      </c>
      <c r="AN181" s="77">
        <f t="shared" si="346"/>
        <v>934</v>
      </c>
      <c r="AO181" s="77">
        <f t="shared" si="347"/>
        <v>884</v>
      </c>
      <c r="AP181" s="77">
        <f t="shared" si="348"/>
        <v>883</v>
      </c>
      <c r="AQ181" s="77">
        <f t="shared" si="349"/>
        <v>860</v>
      </c>
      <c r="AR181" s="77">
        <f t="shared" si="350"/>
        <v>837</v>
      </c>
      <c r="AS181" s="77">
        <f t="shared" si="351"/>
        <v>814</v>
      </c>
      <c r="AT181" s="77">
        <f t="shared" si="352"/>
        <v>791</v>
      </c>
      <c r="AU181" s="77">
        <f t="shared" si="353"/>
        <v>768</v>
      </c>
      <c r="AV181" s="77">
        <f t="shared" si="354"/>
        <v>745</v>
      </c>
      <c r="AW181" s="77">
        <f t="shared" si="355"/>
        <v>722</v>
      </c>
      <c r="AX181" s="77">
        <f t="shared" si="356"/>
        <v>699</v>
      </c>
      <c r="AY181" s="77">
        <f t="shared" si="357"/>
        <v>676</v>
      </c>
      <c r="AZ181" s="77">
        <f t="shared" si="358"/>
        <v>653</v>
      </c>
      <c r="BA181" s="77">
        <f t="shared" si="359"/>
        <v>630</v>
      </c>
      <c r="BB181" s="77">
        <f t="shared" si="360"/>
        <v>607</v>
      </c>
      <c r="BC181" s="77">
        <f t="shared" si="361"/>
        <v>584</v>
      </c>
      <c r="BD181" s="77">
        <f t="shared" si="362"/>
        <v>561</v>
      </c>
      <c r="BE181" s="77">
        <f t="shared" si="363"/>
        <v>538</v>
      </c>
      <c r="BF181" s="77">
        <f t="shared" si="364"/>
        <v>515</v>
      </c>
      <c r="BG181" s="77">
        <f t="shared" si="365"/>
        <v>492</v>
      </c>
      <c r="BH181" s="77">
        <f t="shared" si="366"/>
        <v>469</v>
      </c>
      <c r="BI181" s="77">
        <f t="shared" si="367"/>
        <v>446</v>
      </c>
      <c r="BJ181" s="77">
        <f t="shared" si="368"/>
        <v>423</v>
      </c>
      <c r="BK181" s="77">
        <f t="shared" si="369"/>
        <v>400</v>
      </c>
      <c r="BL181" s="77">
        <f t="shared" si="370"/>
        <v>377</v>
      </c>
      <c r="BM181" s="77">
        <f t="shared" si="371"/>
        <v>354</v>
      </c>
      <c r="BN181" s="77">
        <f t="shared" si="372"/>
        <v>331</v>
      </c>
      <c r="BO181" s="77">
        <f t="shared" si="373"/>
        <v>308</v>
      </c>
      <c r="BP181" s="77">
        <f t="shared" si="374"/>
        <v>285</v>
      </c>
      <c r="BQ181" s="77">
        <f t="shared" si="375"/>
        <v>262</v>
      </c>
      <c r="BR181" s="77">
        <f t="shared" si="376"/>
        <v>239</v>
      </c>
      <c r="BS181" s="77">
        <f t="shared" si="377"/>
        <v>216</v>
      </c>
      <c r="BT181" s="77">
        <f t="shared" si="378"/>
        <v>193</v>
      </c>
      <c r="BU181" s="77">
        <f t="shared" si="379"/>
        <v>170</v>
      </c>
      <c r="BV181" s="77">
        <f t="shared" si="380"/>
        <v>147</v>
      </c>
      <c r="BW181" s="77">
        <f t="shared" si="381"/>
        <v>124</v>
      </c>
      <c r="BX181" s="77">
        <f t="shared" si="382"/>
        <v>100</v>
      </c>
      <c r="BY181" s="77">
        <f t="shared" si="383"/>
        <v>1200</v>
      </c>
      <c r="BZ181" s="77">
        <f t="shared" si="384"/>
        <v>1200</v>
      </c>
      <c r="CA181" s="77">
        <f t="shared" si="385"/>
        <v>1200</v>
      </c>
      <c r="CB181" s="77">
        <f t="shared" si="386"/>
        <v>1200</v>
      </c>
      <c r="CC181" s="77">
        <f t="shared" si="387"/>
        <v>1200</v>
      </c>
      <c r="CD181" s="77">
        <f t="shared" si="388"/>
        <v>1200</v>
      </c>
      <c r="CE181" s="77">
        <f t="shared" si="389"/>
        <v>1200</v>
      </c>
      <c r="CF181" s="77">
        <f t="shared" si="390"/>
        <v>1200</v>
      </c>
      <c r="CG181" s="77">
        <f t="shared" si="391"/>
        <v>1200</v>
      </c>
      <c r="CH181" s="77">
        <f t="shared" si="392"/>
        <v>1200</v>
      </c>
      <c r="CI181" s="77">
        <f t="shared" si="393"/>
        <v>1200</v>
      </c>
      <c r="CJ181" s="77">
        <f t="shared" si="394"/>
        <v>1177</v>
      </c>
      <c r="CK181" s="77">
        <f t="shared" si="395"/>
        <v>1176</v>
      </c>
      <c r="CL181" s="77">
        <f t="shared" si="396"/>
        <v>1116</v>
      </c>
      <c r="CM181" s="77">
        <f t="shared" si="397"/>
        <v>1056</v>
      </c>
      <c r="CN181" s="77">
        <f t="shared" si="398"/>
        <v>996</v>
      </c>
      <c r="CO181" s="77">
        <f t="shared" si="399"/>
        <v>936</v>
      </c>
      <c r="CP181" s="77">
        <f t="shared" si="400"/>
        <v>935</v>
      </c>
      <c r="CQ181" s="77">
        <f t="shared" si="401"/>
        <v>912</v>
      </c>
      <c r="CR181" s="77">
        <f t="shared" si="402"/>
        <v>889</v>
      </c>
      <c r="CS181" s="77">
        <f t="shared" si="403"/>
        <v>866</v>
      </c>
      <c r="CT181" s="77">
        <f t="shared" si="404"/>
        <v>843</v>
      </c>
      <c r="CU181" s="77">
        <f t="shared" si="405"/>
        <v>820</v>
      </c>
      <c r="CV181" s="77">
        <f t="shared" si="406"/>
        <v>797</v>
      </c>
      <c r="CW181" s="77">
        <f t="shared" si="407"/>
        <v>774</v>
      </c>
      <c r="CX181" s="77">
        <f t="shared" si="408"/>
        <v>751</v>
      </c>
      <c r="CY181" s="77">
        <f t="shared" si="409"/>
        <v>728</v>
      </c>
      <c r="CZ181" s="77">
        <f t="shared" si="410"/>
        <v>705</v>
      </c>
      <c r="DA181" s="77">
        <f t="shared" si="411"/>
        <v>682</v>
      </c>
      <c r="DB181" s="77">
        <f t="shared" si="412"/>
        <v>659</v>
      </c>
      <c r="DC181" s="77">
        <f t="shared" si="413"/>
        <v>636</v>
      </c>
      <c r="DD181" s="77">
        <f t="shared" si="414"/>
        <v>613</v>
      </c>
      <c r="DE181" s="77">
        <f t="shared" si="415"/>
        <v>590</v>
      </c>
      <c r="DF181" s="77">
        <f t="shared" si="416"/>
        <v>567</v>
      </c>
      <c r="DG181" s="77">
        <f t="shared" si="417"/>
        <v>566</v>
      </c>
      <c r="DH181" s="77">
        <f t="shared" si="418"/>
        <v>516</v>
      </c>
      <c r="DI181" s="77">
        <f t="shared" si="419"/>
        <v>466</v>
      </c>
      <c r="DJ181" s="77">
        <f t="shared" si="420"/>
        <v>416</v>
      </c>
      <c r="DK181" s="77">
        <f t="shared" si="421"/>
        <v>366</v>
      </c>
      <c r="DL181" s="77">
        <f t="shared" si="422"/>
        <v>365</v>
      </c>
      <c r="DM181" s="77">
        <f t="shared" si="423"/>
        <v>343</v>
      </c>
      <c r="DN181" s="77">
        <f t="shared" si="424"/>
        <v>321</v>
      </c>
      <c r="DO181" s="77">
        <f t="shared" si="425"/>
        <v>299</v>
      </c>
      <c r="DP181" s="77">
        <f t="shared" si="426"/>
        <v>277</v>
      </c>
      <c r="DQ181" s="77">
        <f t="shared" si="427"/>
        <v>255</v>
      </c>
      <c r="DR181" s="77">
        <f t="shared" si="428"/>
        <v>233</v>
      </c>
      <c r="DS181" s="77">
        <f t="shared" si="429"/>
        <v>211</v>
      </c>
      <c r="DT181" s="77">
        <f t="shared" si="430"/>
        <v>189</v>
      </c>
      <c r="DU181" s="77">
        <f t="shared" si="431"/>
        <v>167</v>
      </c>
      <c r="DV181" s="77">
        <f t="shared" si="432"/>
        <v>145</v>
      </c>
      <c r="DW181" s="77">
        <f t="shared" si="433"/>
        <v>123</v>
      </c>
      <c r="DX181" s="77">
        <f t="shared" si="434"/>
        <v>101</v>
      </c>
      <c r="DY181" s="77">
        <f t="shared" si="435"/>
        <v>79</v>
      </c>
      <c r="DZ181" s="77">
        <f t="shared" si="436"/>
        <v>57</v>
      </c>
      <c r="EA181" s="77">
        <f t="shared" si="437"/>
        <v>1200</v>
      </c>
      <c r="EB181" s="77">
        <f t="shared" si="438"/>
        <v>1200</v>
      </c>
      <c r="EC181" s="77">
        <f t="shared" si="439"/>
        <v>1200</v>
      </c>
      <c r="ED181" s="77">
        <f t="shared" si="440"/>
        <v>1200</v>
      </c>
      <c r="EE181" s="77">
        <f t="shared" si="441"/>
        <v>1200</v>
      </c>
      <c r="EF181" s="77">
        <f t="shared" si="442"/>
        <v>1200</v>
      </c>
      <c r="EG181" s="77">
        <f t="shared" si="443"/>
        <v>1177</v>
      </c>
      <c r="EH181" s="77">
        <f t="shared" si="444"/>
        <v>1154</v>
      </c>
      <c r="EI181" s="77">
        <f t="shared" si="445"/>
        <v>1131</v>
      </c>
      <c r="EJ181" s="77">
        <f t="shared" si="446"/>
        <v>1108</v>
      </c>
      <c r="EK181" s="77">
        <f t="shared" si="447"/>
        <v>1086</v>
      </c>
      <c r="EL181" s="77">
        <f t="shared" si="448"/>
        <v>1064</v>
      </c>
      <c r="EM181" s="77">
        <f t="shared" si="449"/>
        <v>1042</v>
      </c>
      <c r="EN181" s="77">
        <f t="shared" si="450"/>
        <v>1020</v>
      </c>
      <c r="EO181" s="77">
        <f t="shared" si="451"/>
        <v>998</v>
      </c>
      <c r="EP181" s="77">
        <f t="shared" si="452"/>
        <v>976</v>
      </c>
      <c r="EQ181" s="77">
        <f t="shared" si="453"/>
        <v>954</v>
      </c>
      <c r="ER181" s="77">
        <f t="shared" si="454"/>
        <v>932</v>
      </c>
      <c r="ES181" s="77">
        <f t="shared" si="455"/>
        <v>910</v>
      </c>
      <c r="ET181" s="77">
        <f t="shared" si="456"/>
        <v>888</v>
      </c>
      <c r="EU181" s="77">
        <f t="shared" si="457"/>
        <v>866</v>
      </c>
      <c r="EV181" s="77">
        <f t="shared" si="458"/>
        <v>844</v>
      </c>
      <c r="EW181" s="77">
        <f t="shared" si="459"/>
        <v>822</v>
      </c>
      <c r="EX181" s="77">
        <f t="shared" si="460"/>
        <v>800</v>
      </c>
      <c r="EY181" s="77">
        <f t="shared" si="461"/>
        <v>778</v>
      </c>
      <c r="EZ181" s="77">
        <f t="shared" si="462"/>
        <v>756</v>
      </c>
      <c r="FA181" s="77">
        <f t="shared" si="463"/>
        <v>734</v>
      </c>
      <c r="FB181" s="77">
        <f t="shared" si="464"/>
        <v>712</v>
      </c>
      <c r="FC181" s="77">
        <f t="shared" si="465"/>
        <v>690</v>
      </c>
      <c r="FD181" s="77">
        <f t="shared" si="466"/>
        <v>668</v>
      </c>
      <c r="FE181" s="77">
        <f t="shared" si="467"/>
        <v>646</v>
      </c>
      <c r="FF181" s="77">
        <f t="shared" si="468"/>
        <v>624</v>
      </c>
      <c r="FG181" s="77">
        <f t="shared" si="469"/>
        <v>602</v>
      </c>
      <c r="FH181" s="77">
        <f t="shared" si="470"/>
        <v>580</v>
      </c>
      <c r="FI181" s="77">
        <f t="shared" si="471"/>
        <v>558</v>
      </c>
      <c r="FJ181" s="77">
        <f t="shared" si="472"/>
        <v>536</v>
      </c>
      <c r="FK181" s="77">
        <f t="shared" si="473"/>
        <v>514</v>
      </c>
      <c r="FL181" s="77">
        <f t="shared" si="474"/>
        <v>492</v>
      </c>
      <c r="FM181" s="77">
        <f t="shared" si="475"/>
        <v>469</v>
      </c>
      <c r="FN181" s="77">
        <f t="shared" si="476"/>
        <v>446</v>
      </c>
      <c r="FO181" s="77">
        <f t="shared" si="477"/>
        <v>423</v>
      </c>
      <c r="FP181" s="77">
        <f t="shared" si="478"/>
        <v>400</v>
      </c>
      <c r="FQ181" s="77">
        <f t="shared" si="479"/>
        <v>377</v>
      </c>
      <c r="FR181" s="77">
        <f t="shared" si="480"/>
        <v>354</v>
      </c>
      <c r="FS181" s="77">
        <f t="shared" si="481"/>
        <v>331</v>
      </c>
      <c r="FT181" s="77">
        <f t="shared" si="482"/>
        <v>308</v>
      </c>
      <c r="FU181" s="77">
        <f t="shared" si="483"/>
        <v>285</v>
      </c>
      <c r="FV181" s="77">
        <f t="shared" si="484"/>
        <v>262</v>
      </c>
      <c r="FW181" s="77">
        <f t="shared" si="485"/>
        <v>239</v>
      </c>
      <c r="FX181" s="77">
        <f t="shared" si="486"/>
        <v>216</v>
      </c>
      <c r="FY181" s="77">
        <f t="shared" si="487"/>
        <v>193</v>
      </c>
      <c r="FZ181" s="77">
        <f t="shared" si="488"/>
        <v>170</v>
      </c>
      <c r="GA181" s="77">
        <f t="shared" si="489"/>
        <v>147</v>
      </c>
      <c r="GB181" s="77">
        <f t="shared" si="490"/>
        <v>124</v>
      </c>
      <c r="GC181" s="77">
        <f t="shared" si="491"/>
        <v>101</v>
      </c>
      <c r="GD181" s="77">
        <f t="shared" si="492"/>
        <v>78</v>
      </c>
      <c r="GE181" s="77">
        <f t="shared" si="493"/>
        <v>55</v>
      </c>
      <c r="GF181" s="77">
        <f t="shared" si="494"/>
        <v>32</v>
      </c>
      <c r="GG181" s="77">
        <f t="shared" si="495"/>
        <v>9</v>
      </c>
      <c r="GH181" s="77">
        <f t="shared" si="496"/>
        <v>1200</v>
      </c>
      <c r="GI181" s="77">
        <f t="shared" si="497"/>
        <v>1200</v>
      </c>
      <c r="GJ181" s="77">
        <f t="shared" si="498"/>
        <v>1200</v>
      </c>
      <c r="GK181" s="77">
        <f t="shared" si="499"/>
        <v>1200</v>
      </c>
      <c r="GL181" s="77">
        <f t="shared" si="500"/>
        <v>1200</v>
      </c>
      <c r="GM181" s="77">
        <f t="shared" si="501"/>
        <v>1177</v>
      </c>
      <c r="GN181" s="77">
        <f t="shared" si="502"/>
        <v>1154</v>
      </c>
      <c r="GO181" s="77">
        <f t="shared" si="503"/>
        <v>1154</v>
      </c>
      <c r="GP181" s="77">
        <f t="shared" si="504"/>
        <v>1154</v>
      </c>
      <c r="GQ181" s="77">
        <f t="shared" si="505"/>
        <v>1154</v>
      </c>
      <c r="GR181" s="77">
        <f t="shared" si="506"/>
        <v>1154</v>
      </c>
      <c r="GS181" s="202"/>
      <c r="GY181" s="604" t="s">
        <v>14</v>
      </c>
      <c r="GZ181" s="566">
        <f>IF($HC51="N",0,IF(YEAR($HC51)=GZ$170,1,0))</f>
        <v>0</v>
      </c>
      <c r="HA181" s="566">
        <f t="shared" ref="HA181:HM181" si="530">IF($HC51="N",0,IF(YEAR($HC51)=HA$170,1,0))</f>
        <v>0</v>
      </c>
      <c r="HB181" s="566">
        <f t="shared" si="530"/>
        <v>0</v>
      </c>
      <c r="HC181" s="566">
        <f t="shared" si="530"/>
        <v>0</v>
      </c>
      <c r="HD181" s="566">
        <f t="shared" si="530"/>
        <v>0</v>
      </c>
      <c r="HE181" s="566">
        <f t="shared" si="530"/>
        <v>0</v>
      </c>
      <c r="HF181" s="566">
        <f t="shared" si="530"/>
        <v>0</v>
      </c>
      <c r="HG181" s="566">
        <f t="shared" si="530"/>
        <v>0</v>
      </c>
      <c r="HH181" s="566">
        <f t="shared" si="530"/>
        <v>0</v>
      </c>
      <c r="HI181" s="566">
        <f t="shared" si="530"/>
        <v>0</v>
      </c>
      <c r="HJ181" s="566">
        <f t="shared" si="530"/>
        <v>0</v>
      </c>
      <c r="HK181" s="566">
        <f t="shared" si="530"/>
        <v>0</v>
      </c>
      <c r="HL181" s="566">
        <f t="shared" si="530"/>
        <v>0</v>
      </c>
      <c r="HM181" s="566">
        <f t="shared" si="530"/>
        <v>0</v>
      </c>
    </row>
    <row r="182" spans="5:221" x14ac:dyDescent="0.2">
      <c r="N182" s="140"/>
      <c r="O182" s="140"/>
      <c r="P182" s="140"/>
      <c r="AG182" s="353"/>
      <c r="AH182" s="353"/>
      <c r="AI182" s="353"/>
      <c r="AJ182" s="353"/>
      <c r="AK182" s="353"/>
      <c r="AL182" s="353"/>
      <c r="AM182" s="353"/>
      <c r="AN182" s="353"/>
      <c r="AO182" s="353"/>
      <c r="AP182" s="353"/>
      <c r="AQ182" s="353"/>
      <c r="CU182" s="101"/>
      <c r="CV182" s="101"/>
      <c r="CW182" s="101"/>
      <c r="CX182" s="101"/>
      <c r="CY182" s="101"/>
      <c r="CZ182" s="101"/>
      <c r="DA182" s="101"/>
      <c r="DB182" s="101"/>
      <c r="DC182" s="101"/>
      <c r="DD182" s="101"/>
      <c r="DE182" s="101"/>
      <c r="DF182" s="101"/>
      <c r="DG182" s="101"/>
      <c r="DH182" s="101"/>
      <c r="DI182" s="101"/>
      <c r="DJ182" s="101"/>
      <c r="DK182" s="101"/>
      <c r="DL182" s="101"/>
      <c r="DM182" s="101"/>
      <c r="DN182" s="101"/>
      <c r="DO182" s="101"/>
      <c r="DP182" s="101"/>
      <c r="DQ182" s="101"/>
      <c r="DR182" s="101"/>
      <c r="DS182" s="101"/>
      <c r="DT182" s="101"/>
      <c r="DU182" s="101"/>
      <c r="DV182" s="101"/>
      <c r="DW182" s="101"/>
      <c r="DX182" s="101"/>
      <c r="DY182" s="101"/>
      <c r="DZ182" s="101"/>
      <c r="EA182" s="101"/>
      <c r="EB182" s="101"/>
      <c r="EC182" s="101"/>
      <c r="ED182" s="101"/>
      <c r="EE182" s="101"/>
      <c r="EF182" s="101"/>
      <c r="EG182" s="101"/>
      <c r="EH182" s="101"/>
      <c r="EI182" s="101"/>
      <c r="EJ182" s="101"/>
      <c r="EK182" s="101"/>
      <c r="EL182" s="101"/>
      <c r="EM182" s="101"/>
      <c r="EN182" s="101"/>
      <c r="EO182" s="101"/>
      <c r="EP182" s="101"/>
      <c r="EQ182" s="101"/>
      <c r="ER182" s="101"/>
      <c r="ES182" s="101"/>
      <c r="ET182" s="101"/>
      <c r="EU182" s="101"/>
      <c r="EV182" s="101"/>
      <c r="EW182" s="101"/>
      <c r="EX182" s="101"/>
      <c r="EY182" s="101"/>
      <c r="EZ182" s="101"/>
      <c r="FA182" s="101"/>
      <c r="FB182" s="101"/>
      <c r="FC182" s="101"/>
      <c r="FD182" s="101"/>
      <c r="FE182" s="101"/>
      <c r="FF182" s="101"/>
      <c r="FG182" s="101"/>
      <c r="FH182" s="101"/>
      <c r="FI182" s="101"/>
      <c r="FJ182" s="101"/>
      <c r="FK182" s="101"/>
      <c r="FL182" s="101"/>
      <c r="FM182" s="101"/>
      <c r="FN182" s="101"/>
      <c r="FO182" s="101"/>
      <c r="FP182" s="101"/>
      <c r="FQ182" s="101"/>
      <c r="FR182" s="101"/>
      <c r="FS182" s="101"/>
      <c r="FT182" s="101"/>
      <c r="FU182" s="101"/>
      <c r="FV182" s="101"/>
      <c r="FW182" s="101"/>
      <c r="FX182" s="101"/>
      <c r="FY182" s="101"/>
      <c r="FZ182" s="101"/>
      <c r="GA182" s="101"/>
      <c r="GB182" s="101"/>
      <c r="GC182" s="101"/>
      <c r="GD182" s="101"/>
      <c r="GE182" s="101"/>
      <c r="GF182" s="101"/>
      <c r="GG182" s="101"/>
      <c r="GH182" s="101"/>
      <c r="GI182" s="101"/>
      <c r="GJ182" s="101"/>
      <c r="GK182" s="101"/>
      <c r="GL182" s="101"/>
      <c r="GM182" s="101"/>
      <c r="GN182" s="101"/>
      <c r="GO182" s="101"/>
      <c r="GP182" s="101"/>
      <c r="GQ182" s="101"/>
      <c r="GR182" s="101"/>
      <c r="GY182" s="604" t="s">
        <v>15</v>
      </c>
      <c r="GZ182" s="566">
        <f>IF($HD51="N",0,IF(YEAR($HD51)=GZ$170,1,0))</f>
        <v>0</v>
      </c>
      <c r="HA182" s="566">
        <f t="shared" ref="HA182:HM182" si="531">IF($HD51="N",0,IF(YEAR($HD51)=HA$170,1,0))</f>
        <v>0</v>
      </c>
      <c r="HB182" s="566">
        <f t="shared" si="531"/>
        <v>0</v>
      </c>
      <c r="HC182" s="566">
        <f t="shared" si="531"/>
        <v>0</v>
      </c>
      <c r="HD182" s="566">
        <f t="shared" si="531"/>
        <v>0</v>
      </c>
      <c r="HE182" s="566">
        <f t="shared" si="531"/>
        <v>0</v>
      </c>
      <c r="HF182" s="566">
        <f t="shared" si="531"/>
        <v>0</v>
      </c>
      <c r="HG182" s="566">
        <f t="shared" si="531"/>
        <v>0</v>
      </c>
      <c r="HH182" s="566">
        <f t="shared" si="531"/>
        <v>0</v>
      </c>
      <c r="HI182" s="566">
        <f t="shared" si="531"/>
        <v>0</v>
      </c>
      <c r="HJ182" s="566">
        <f t="shared" si="531"/>
        <v>0</v>
      </c>
      <c r="HK182" s="566">
        <f t="shared" si="531"/>
        <v>0</v>
      </c>
      <c r="HL182" s="566">
        <f t="shared" si="531"/>
        <v>0</v>
      </c>
      <c r="HM182" s="566">
        <f t="shared" si="531"/>
        <v>0</v>
      </c>
    </row>
    <row r="183" spans="5:221" ht="15.75" thickBot="1" x14ac:dyDescent="0.25">
      <c r="H183" s="216" t="s">
        <v>30</v>
      </c>
      <c r="M183" s="304"/>
      <c r="N183" s="304"/>
      <c r="O183" s="304"/>
      <c r="P183" s="304"/>
      <c r="Q183" s="304"/>
      <c r="R183" s="41"/>
      <c r="S183" s="41"/>
      <c r="T183" s="41"/>
      <c r="U183" s="159">
        <v>42370</v>
      </c>
      <c r="V183" s="159">
        <v>42401</v>
      </c>
      <c r="W183" s="159">
        <v>42430</v>
      </c>
      <c r="X183" s="159">
        <v>42461</v>
      </c>
      <c r="Y183" s="159">
        <v>42491</v>
      </c>
      <c r="Z183" s="159">
        <v>42522</v>
      </c>
      <c r="AA183" s="159">
        <v>42552</v>
      </c>
      <c r="AB183" s="159">
        <v>42583</v>
      </c>
      <c r="AC183" s="159">
        <v>42614</v>
      </c>
      <c r="AD183" s="159">
        <v>42644</v>
      </c>
      <c r="AE183" s="159">
        <v>42675</v>
      </c>
      <c r="AF183" s="159">
        <v>42705</v>
      </c>
      <c r="AG183" s="159">
        <v>42736</v>
      </c>
      <c r="AH183" s="159">
        <v>42767</v>
      </c>
      <c r="AI183" s="159">
        <v>42795</v>
      </c>
      <c r="AJ183" s="159">
        <v>42826</v>
      </c>
      <c r="AK183" s="159">
        <v>42856</v>
      </c>
      <c r="AL183" s="159">
        <v>42887</v>
      </c>
      <c r="AM183" s="159">
        <v>42917</v>
      </c>
      <c r="AN183" s="159">
        <v>42948</v>
      </c>
      <c r="AO183" s="159">
        <v>42979</v>
      </c>
      <c r="AP183" s="159">
        <v>43009</v>
      </c>
      <c r="AQ183" s="159">
        <v>43040</v>
      </c>
      <c r="AR183" s="159">
        <v>43070</v>
      </c>
      <c r="AS183" s="159">
        <v>43101</v>
      </c>
      <c r="AT183" s="159">
        <v>43132</v>
      </c>
      <c r="AU183" s="159">
        <v>43160</v>
      </c>
      <c r="AV183" s="159">
        <v>43191</v>
      </c>
      <c r="AW183" s="159">
        <v>43221</v>
      </c>
      <c r="AX183" s="159">
        <v>43252</v>
      </c>
      <c r="AY183" s="159">
        <v>43282</v>
      </c>
      <c r="AZ183" s="159">
        <v>43313</v>
      </c>
      <c r="BA183" s="159">
        <v>43344</v>
      </c>
      <c r="BB183" s="159">
        <v>43374</v>
      </c>
      <c r="BC183" s="159">
        <v>43405</v>
      </c>
      <c r="BD183" s="159">
        <v>43435</v>
      </c>
      <c r="BE183" s="159">
        <v>43466</v>
      </c>
      <c r="BF183" s="159">
        <v>43497</v>
      </c>
      <c r="BG183" s="159">
        <v>43525</v>
      </c>
      <c r="BH183" s="159">
        <v>43556</v>
      </c>
      <c r="BI183" s="159">
        <v>43586</v>
      </c>
      <c r="BJ183" s="159">
        <v>43617</v>
      </c>
      <c r="BK183" s="159">
        <v>43647</v>
      </c>
      <c r="BL183" s="159">
        <v>43678</v>
      </c>
      <c r="BM183" s="159">
        <v>43709</v>
      </c>
      <c r="BN183" s="159">
        <v>43739</v>
      </c>
      <c r="BO183" s="159">
        <v>43770</v>
      </c>
      <c r="BP183" s="159">
        <v>43800</v>
      </c>
      <c r="BQ183" s="159">
        <v>43831</v>
      </c>
      <c r="BR183" s="159">
        <v>43862</v>
      </c>
      <c r="BS183" s="159">
        <v>43891</v>
      </c>
      <c r="BT183" s="159">
        <v>43922</v>
      </c>
      <c r="BU183" s="159">
        <v>43952</v>
      </c>
      <c r="BV183" s="159">
        <v>43983</v>
      </c>
      <c r="BW183" s="159">
        <v>44013</v>
      </c>
      <c r="BX183" s="159">
        <v>44044</v>
      </c>
      <c r="BY183" s="159">
        <v>44075</v>
      </c>
      <c r="BZ183" s="159">
        <v>44105</v>
      </c>
      <c r="CA183" s="159">
        <v>44136</v>
      </c>
      <c r="CB183" s="159">
        <v>44166</v>
      </c>
      <c r="CC183" s="159">
        <v>44197</v>
      </c>
      <c r="CD183" s="159">
        <v>44228</v>
      </c>
      <c r="CE183" s="159">
        <v>44256</v>
      </c>
      <c r="CF183" s="159">
        <v>44287</v>
      </c>
      <c r="CG183" s="159">
        <v>44317</v>
      </c>
      <c r="CH183" s="159">
        <v>44348</v>
      </c>
      <c r="CI183" s="159">
        <v>44378</v>
      </c>
      <c r="CJ183" s="159">
        <v>44409</v>
      </c>
      <c r="CK183" s="159">
        <v>44440</v>
      </c>
      <c r="CL183" s="159">
        <v>44470</v>
      </c>
      <c r="CM183" s="159">
        <v>44501</v>
      </c>
      <c r="CN183" s="159">
        <v>44531</v>
      </c>
      <c r="CO183" s="159">
        <v>44562</v>
      </c>
      <c r="CP183" s="159">
        <v>44593</v>
      </c>
      <c r="CQ183" s="159">
        <v>44621</v>
      </c>
      <c r="CR183" s="159">
        <v>44652</v>
      </c>
      <c r="CS183" s="159">
        <v>44682</v>
      </c>
      <c r="CT183" s="159">
        <v>44713</v>
      </c>
      <c r="CU183" s="159">
        <v>44743</v>
      </c>
      <c r="CV183" s="159">
        <v>44774</v>
      </c>
      <c r="CW183" s="159">
        <v>44805</v>
      </c>
      <c r="CX183" s="159">
        <v>44835</v>
      </c>
      <c r="CY183" s="159">
        <v>44866</v>
      </c>
      <c r="CZ183" s="159">
        <v>44896</v>
      </c>
      <c r="DA183" s="159">
        <v>44927</v>
      </c>
      <c r="DB183" s="159">
        <v>44958</v>
      </c>
      <c r="DC183" s="159">
        <v>44986</v>
      </c>
      <c r="DD183" s="159">
        <v>45017</v>
      </c>
      <c r="DE183" s="159">
        <v>45047</v>
      </c>
      <c r="DF183" s="159">
        <v>45078</v>
      </c>
      <c r="DG183" s="159">
        <v>45108</v>
      </c>
      <c r="DH183" s="159">
        <v>45139</v>
      </c>
      <c r="DI183" s="159">
        <v>45170</v>
      </c>
      <c r="DJ183" s="159">
        <v>45200</v>
      </c>
      <c r="DK183" s="159">
        <v>45231</v>
      </c>
      <c r="DL183" s="159">
        <v>45261</v>
      </c>
      <c r="DM183" s="159">
        <v>45292</v>
      </c>
      <c r="DN183" s="159">
        <v>45323</v>
      </c>
      <c r="DO183" s="159">
        <v>45352</v>
      </c>
      <c r="DP183" s="159">
        <v>45383</v>
      </c>
      <c r="DQ183" s="159">
        <v>45413</v>
      </c>
      <c r="DR183" s="159">
        <v>45444</v>
      </c>
      <c r="DS183" s="159">
        <v>45474</v>
      </c>
      <c r="DT183" s="159">
        <v>45505</v>
      </c>
      <c r="DU183" s="159">
        <v>45536</v>
      </c>
      <c r="DV183" s="159">
        <v>45566</v>
      </c>
      <c r="DW183" s="159">
        <v>45597</v>
      </c>
      <c r="DX183" s="159">
        <v>45627</v>
      </c>
      <c r="DY183" s="159">
        <v>45658</v>
      </c>
      <c r="DZ183" s="159">
        <v>45689</v>
      </c>
      <c r="EA183" s="159">
        <v>45717</v>
      </c>
      <c r="EB183" s="159">
        <v>45748</v>
      </c>
      <c r="EC183" s="159">
        <v>45778</v>
      </c>
      <c r="ED183" s="159">
        <v>45809</v>
      </c>
      <c r="EE183" s="159">
        <v>45839</v>
      </c>
      <c r="EF183" s="159">
        <v>45870</v>
      </c>
      <c r="EG183" s="159">
        <v>45901</v>
      </c>
      <c r="EH183" s="159">
        <v>45931</v>
      </c>
      <c r="EI183" s="159">
        <v>45962</v>
      </c>
      <c r="EJ183" s="159">
        <v>45992</v>
      </c>
      <c r="EK183" s="159">
        <v>46023</v>
      </c>
      <c r="EL183" s="159">
        <v>46054</v>
      </c>
      <c r="EM183" s="159">
        <v>46082</v>
      </c>
      <c r="EN183" s="159">
        <v>46113</v>
      </c>
      <c r="EO183" s="159">
        <v>46143</v>
      </c>
      <c r="EP183" s="159">
        <v>46174</v>
      </c>
      <c r="EQ183" s="159">
        <v>46204</v>
      </c>
      <c r="ER183" s="159">
        <v>46235</v>
      </c>
      <c r="ES183" s="159">
        <v>46266</v>
      </c>
      <c r="ET183" s="159">
        <v>46296</v>
      </c>
      <c r="EU183" s="159">
        <v>46327</v>
      </c>
      <c r="EV183" s="159">
        <v>46357</v>
      </c>
      <c r="EW183" s="159">
        <v>46388</v>
      </c>
      <c r="EX183" s="159">
        <v>46419</v>
      </c>
      <c r="EY183" s="159">
        <v>46447</v>
      </c>
      <c r="EZ183" s="159">
        <v>46478</v>
      </c>
      <c r="FA183" s="159">
        <v>46508</v>
      </c>
      <c r="FB183" s="159">
        <v>46539</v>
      </c>
      <c r="FC183" s="159">
        <v>46569</v>
      </c>
      <c r="FD183" s="159">
        <v>46600</v>
      </c>
      <c r="FE183" s="159">
        <v>46631</v>
      </c>
      <c r="FF183" s="159">
        <v>46661</v>
      </c>
      <c r="FG183" s="159">
        <v>46692</v>
      </c>
      <c r="FH183" s="159">
        <v>46722</v>
      </c>
      <c r="FI183" s="159">
        <v>46753</v>
      </c>
      <c r="FJ183" s="159">
        <v>46784</v>
      </c>
      <c r="FK183" s="159">
        <v>46813</v>
      </c>
      <c r="FL183" s="159">
        <v>46844</v>
      </c>
      <c r="FM183" s="159">
        <v>46874</v>
      </c>
      <c r="FN183" s="159">
        <v>46905</v>
      </c>
      <c r="FO183" s="159">
        <v>46935</v>
      </c>
      <c r="FP183" s="159">
        <v>46966</v>
      </c>
      <c r="FQ183" s="159">
        <v>46997</v>
      </c>
      <c r="FR183" s="159">
        <v>47027</v>
      </c>
      <c r="FS183" s="159">
        <v>47058</v>
      </c>
      <c r="FT183" s="159">
        <v>47088</v>
      </c>
      <c r="FU183" s="159">
        <v>47119</v>
      </c>
      <c r="FV183" s="159">
        <v>47150</v>
      </c>
      <c r="FW183" s="159">
        <v>47178</v>
      </c>
      <c r="FX183" s="159">
        <v>47209</v>
      </c>
      <c r="FY183" s="159">
        <v>47239</v>
      </c>
      <c r="FZ183" s="159">
        <v>47270</v>
      </c>
      <c r="GA183" s="159">
        <v>47300</v>
      </c>
      <c r="GB183" s="159">
        <v>47331</v>
      </c>
      <c r="GC183" s="159">
        <v>47362</v>
      </c>
      <c r="GD183" s="159">
        <v>47392</v>
      </c>
      <c r="GE183" s="159">
        <v>47423</v>
      </c>
      <c r="GF183" s="159">
        <v>47453</v>
      </c>
      <c r="GG183" s="159">
        <v>47484</v>
      </c>
      <c r="GH183" s="159">
        <v>47515</v>
      </c>
      <c r="GI183" s="159">
        <v>47543</v>
      </c>
      <c r="GJ183" s="159">
        <v>47574</v>
      </c>
      <c r="GK183" s="159">
        <v>47604</v>
      </c>
      <c r="GL183" s="159">
        <v>47635</v>
      </c>
      <c r="GM183" s="159">
        <v>47665</v>
      </c>
      <c r="GN183" s="159">
        <v>47696</v>
      </c>
      <c r="GO183" s="159">
        <v>47727</v>
      </c>
      <c r="GP183" s="159">
        <v>47757</v>
      </c>
      <c r="GQ183" s="159">
        <v>47788</v>
      </c>
      <c r="GR183" s="159">
        <v>47818</v>
      </c>
      <c r="GY183" s="604" t="s">
        <v>16</v>
      </c>
      <c r="GZ183" s="566">
        <f>IF($HE51="N",0,IF(YEAR($HE51)=GZ$170,1,0))</f>
        <v>0</v>
      </c>
      <c r="HA183" s="566">
        <f t="shared" ref="HA183:HM183" si="532">IF($HE51="N",0,IF(YEAR($HE51)=HA$170,1,0))</f>
        <v>0</v>
      </c>
      <c r="HB183" s="566">
        <f t="shared" si="532"/>
        <v>0</v>
      </c>
      <c r="HC183" s="566">
        <f t="shared" si="532"/>
        <v>0</v>
      </c>
      <c r="HD183" s="566">
        <f t="shared" si="532"/>
        <v>0</v>
      </c>
      <c r="HE183" s="566">
        <f t="shared" si="532"/>
        <v>0</v>
      </c>
      <c r="HF183" s="566">
        <f t="shared" si="532"/>
        <v>0</v>
      </c>
      <c r="HG183" s="566">
        <f t="shared" si="532"/>
        <v>0</v>
      </c>
      <c r="HH183" s="566">
        <f t="shared" si="532"/>
        <v>0</v>
      </c>
      <c r="HI183" s="566">
        <f t="shared" si="532"/>
        <v>0</v>
      </c>
      <c r="HJ183" s="566">
        <f t="shared" si="532"/>
        <v>0</v>
      </c>
      <c r="HK183" s="566">
        <f t="shared" si="532"/>
        <v>0</v>
      </c>
      <c r="HL183" s="566">
        <f t="shared" si="532"/>
        <v>0</v>
      </c>
      <c r="HM183" s="566">
        <f t="shared" si="532"/>
        <v>0</v>
      </c>
    </row>
    <row r="184" spans="5:221" ht="15.75" customHeight="1" x14ac:dyDescent="0.2">
      <c r="G184" s="1042" t="s">
        <v>302</v>
      </c>
      <c r="H184" s="204" t="s">
        <v>109</v>
      </c>
      <c r="M184" s="304"/>
      <c r="N184" s="304"/>
      <c r="O184" s="304"/>
      <c r="P184" s="304"/>
      <c r="Q184" s="304"/>
      <c r="R184" s="41"/>
      <c r="S184" s="41"/>
      <c r="T184" s="41"/>
      <c r="U184" s="77" t="str">
        <f t="shared" ref="U184:AR184" si="533">IF(OR(ISNUMBER(U3),ISBLANK(U3)),IF(CodeCouleur($D$100)=CodeCouleur(U3),"CEAM",IF(OR(U3=$G$99,U3=$G$100,U3=$G$101),"OPEX",IF(AND(ISBLANK($E3),U105&gt;50),"ORG",U105))),U3)</f>
        <v>STK</v>
      </c>
      <c r="V184" s="77" t="str">
        <f t="shared" si="533"/>
        <v>STK</v>
      </c>
      <c r="W184" s="77" t="str">
        <f t="shared" si="533"/>
        <v>STK</v>
      </c>
      <c r="X184" s="77" t="str">
        <f t="shared" si="533"/>
        <v>STK</v>
      </c>
      <c r="Y184" s="77" t="str">
        <f t="shared" si="533"/>
        <v>STK</v>
      </c>
      <c r="Z184" s="77" t="str">
        <f t="shared" si="533"/>
        <v>STK</v>
      </c>
      <c r="AA184" s="77" t="str">
        <f t="shared" si="533"/>
        <v>STK</v>
      </c>
      <c r="AB184" s="77" t="str">
        <f t="shared" si="533"/>
        <v>STK</v>
      </c>
      <c r="AC184" s="77" t="str">
        <f t="shared" si="533"/>
        <v>STK</v>
      </c>
      <c r="AD184" s="77" t="str">
        <f t="shared" si="533"/>
        <v>STK</v>
      </c>
      <c r="AE184" s="77" t="str">
        <f t="shared" si="533"/>
        <v>STK</v>
      </c>
      <c r="AF184" s="77" t="str">
        <f t="shared" si="533"/>
        <v>STK</v>
      </c>
      <c r="AG184" s="77" t="str">
        <f t="shared" si="533"/>
        <v>STK</v>
      </c>
      <c r="AH184" s="77" t="str">
        <f t="shared" si="533"/>
        <v>STK</v>
      </c>
      <c r="AI184" s="77" t="str">
        <f t="shared" si="533"/>
        <v>STK</v>
      </c>
      <c r="AJ184" s="77" t="str">
        <f t="shared" si="533"/>
        <v>STK</v>
      </c>
      <c r="AK184" s="77" t="str">
        <f t="shared" si="533"/>
        <v>STK</v>
      </c>
      <c r="AL184" s="77" t="str">
        <f t="shared" si="533"/>
        <v>STK</v>
      </c>
      <c r="AM184" s="77" t="str">
        <f t="shared" si="533"/>
        <v>STK</v>
      </c>
      <c r="AN184" s="77" t="str">
        <f t="shared" si="533"/>
        <v>STK</v>
      </c>
      <c r="AO184" s="77" t="str">
        <f t="shared" si="533"/>
        <v>STK</v>
      </c>
      <c r="AP184" s="77" t="str">
        <f t="shared" si="533"/>
        <v>STK</v>
      </c>
      <c r="AQ184" s="77" t="str">
        <f t="shared" si="533"/>
        <v>STK</v>
      </c>
      <c r="AR184" s="77" t="str">
        <f t="shared" si="533"/>
        <v>V10</v>
      </c>
      <c r="AS184" s="77" t="str">
        <f t="shared" ref="AS184:BX184" si="534">IF(OR(ISNUMBER(AS3),ISBLANK(AS3)),IF(CodeCouleur($D$100)=CodeCouleur(AS3),"CEAM",IF(OR(AS3=$G$99,AS3=$G$100,AS3=$G$101,AS3=$G$102),"OPEX",IF(AND(ISBLANK($E3),AS105&gt;50),"ORG",AS105))),AS3)</f>
        <v>V10</v>
      </c>
      <c r="AT184" s="77" t="str">
        <f t="shared" si="534"/>
        <v>V10</v>
      </c>
      <c r="AU184" s="77" t="str">
        <f t="shared" si="534"/>
        <v>V10</v>
      </c>
      <c r="AV184" s="77" t="str">
        <f t="shared" si="534"/>
        <v>V10</v>
      </c>
      <c r="AW184" s="77" t="str">
        <f t="shared" si="534"/>
        <v>V10</v>
      </c>
      <c r="AX184" s="77" t="str">
        <f t="shared" si="534"/>
        <v>AIA</v>
      </c>
      <c r="AY184" s="77" t="str">
        <f t="shared" si="534"/>
        <v>AIA</v>
      </c>
      <c r="AZ184" s="77" t="str">
        <f t="shared" si="534"/>
        <v>AIA</v>
      </c>
      <c r="BA184" s="77">
        <f t="shared" ca="1" si="534"/>
        <v>1177</v>
      </c>
      <c r="BB184" s="77">
        <f t="shared" ca="1" si="534"/>
        <v>1154</v>
      </c>
      <c r="BC184" s="77">
        <f t="shared" ca="1" si="534"/>
        <v>1131</v>
      </c>
      <c r="BD184" s="77">
        <f t="shared" ca="1" si="534"/>
        <v>1108</v>
      </c>
      <c r="BE184" s="77">
        <f t="shared" ca="1" si="534"/>
        <v>1085</v>
      </c>
      <c r="BF184" s="77">
        <f t="shared" ca="1" si="534"/>
        <v>1062</v>
      </c>
      <c r="BG184" s="77">
        <f t="shared" ca="1" si="534"/>
        <v>1039</v>
      </c>
      <c r="BH184" s="77">
        <f t="shared" ca="1" si="534"/>
        <v>1016</v>
      </c>
      <c r="BI184" s="77">
        <f t="shared" ca="1" si="534"/>
        <v>993</v>
      </c>
      <c r="BJ184" s="77">
        <f t="shared" ca="1" si="534"/>
        <v>970</v>
      </c>
      <c r="BK184" s="77">
        <f t="shared" ca="1" si="534"/>
        <v>947</v>
      </c>
      <c r="BL184" s="77">
        <f t="shared" ca="1" si="534"/>
        <v>924</v>
      </c>
      <c r="BM184" s="77">
        <f t="shared" ca="1" si="534"/>
        <v>923</v>
      </c>
      <c r="BN184" s="77" t="str">
        <f t="shared" ca="1" si="534"/>
        <v>OPEX</v>
      </c>
      <c r="BO184" s="77" t="str">
        <f t="shared" ca="1" si="534"/>
        <v>OPEX</v>
      </c>
      <c r="BP184" s="77" t="str">
        <f t="shared" ca="1" si="534"/>
        <v>OPEX</v>
      </c>
      <c r="BQ184" s="77" t="str">
        <f t="shared" ca="1" si="534"/>
        <v>OPEX</v>
      </c>
      <c r="BR184" s="77">
        <f t="shared" ca="1" si="534"/>
        <v>612</v>
      </c>
      <c r="BS184" s="77">
        <f t="shared" ca="1" si="534"/>
        <v>589</v>
      </c>
      <c r="BT184" s="77">
        <f t="shared" ca="1" si="534"/>
        <v>566</v>
      </c>
      <c r="BU184" s="77">
        <f t="shared" ca="1" si="534"/>
        <v>543</v>
      </c>
      <c r="BV184" s="77">
        <f t="shared" ca="1" si="534"/>
        <v>520</v>
      </c>
      <c r="BW184" s="77">
        <f t="shared" ca="1" si="534"/>
        <v>497</v>
      </c>
      <c r="BX184" s="77">
        <f t="shared" ca="1" si="534"/>
        <v>474</v>
      </c>
      <c r="BY184" s="77">
        <f t="shared" ref="BY184:DD184" ca="1" si="535">IF(OR(ISNUMBER(BY3),ISBLANK(BY3)),IF(CodeCouleur($D$100)=CodeCouleur(BY3),"CEAM",IF(OR(BY3=$G$99,BY3=$G$100,BY3=$G$101,BY3=$G$102),"OPEX",IF(AND(ISBLANK($E3),BY105&gt;50),"ORG",BY105))),BY3)</f>
        <v>451</v>
      </c>
      <c r="BZ184" s="77">
        <f t="shared" ca="1" si="535"/>
        <v>428</v>
      </c>
      <c r="CA184" s="77">
        <f t="shared" ca="1" si="535"/>
        <v>405</v>
      </c>
      <c r="CB184" s="77">
        <f t="shared" ca="1" si="535"/>
        <v>382</v>
      </c>
      <c r="CC184" s="77">
        <f t="shared" ca="1" si="535"/>
        <v>359</v>
      </c>
      <c r="CD184" s="77">
        <f t="shared" ca="1" si="535"/>
        <v>336</v>
      </c>
      <c r="CE184" s="77">
        <f t="shared" ca="1" si="535"/>
        <v>313</v>
      </c>
      <c r="CF184" s="77">
        <f t="shared" ca="1" si="535"/>
        <v>290</v>
      </c>
      <c r="CG184" s="77">
        <f t="shared" ca="1" si="535"/>
        <v>267</v>
      </c>
      <c r="CH184" s="77">
        <f t="shared" ca="1" si="535"/>
        <v>244</v>
      </c>
      <c r="CI184" s="77">
        <f t="shared" ca="1" si="535"/>
        <v>221</v>
      </c>
      <c r="CJ184" s="77">
        <f t="shared" ca="1" si="535"/>
        <v>198</v>
      </c>
      <c r="CK184" s="77">
        <f t="shared" ca="1" si="535"/>
        <v>175</v>
      </c>
      <c r="CL184" s="77">
        <f t="shared" ca="1" si="535"/>
        <v>152</v>
      </c>
      <c r="CM184" s="77">
        <f t="shared" ca="1" si="535"/>
        <v>129</v>
      </c>
      <c r="CN184" s="77">
        <f t="shared" ca="1" si="535"/>
        <v>106</v>
      </c>
      <c r="CO184" s="77">
        <f t="shared" ca="1" si="535"/>
        <v>83</v>
      </c>
      <c r="CP184" s="77">
        <f t="shared" ca="1" si="535"/>
        <v>60</v>
      </c>
      <c r="CQ184" s="77" t="str">
        <f t="shared" si="535"/>
        <v>STK</v>
      </c>
      <c r="CR184" s="77" t="str">
        <f t="shared" si="535"/>
        <v>STK</v>
      </c>
      <c r="CS184" s="77" t="str">
        <f t="shared" si="535"/>
        <v>STK</v>
      </c>
      <c r="CT184" s="77" t="str">
        <f t="shared" si="535"/>
        <v>STK</v>
      </c>
      <c r="CU184" s="77" t="str">
        <f t="shared" si="535"/>
        <v>STK</v>
      </c>
      <c r="CV184" s="77" t="str">
        <f t="shared" si="535"/>
        <v>STK</v>
      </c>
      <c r="CW184" s="77" t="str">
        <f t="shared" si="535"/>
        <v>STK</v>
      </c>
      <c r="CX184" s="77" t="str">
        <f t="shared" si="535"/>
        <v>STK</v>
      </c>
      <c r="CY184" s="77" t="str">
        <f t="shared" si="535"/>
        <v>STK</v>
      </c>
      <c r="CZ184" s="77" t="str">
        <f t="shared" si="535"/>
        <v>STK</v>
      </c>
      <c r="DA184" s="77" t="str">
        <f t="shared" si="535"/>
        <v>STK</v>
      </c>
      <c r="DB184" s="77" t="str">
        <f t="shared" si="535"/>
        <v>STK</v>
      </c>
      <c r="DC184" s="77" t="str">
        <f t="shared" si="535"/>
        <v>STK</v>
      </c>
      <c r="DD184" s="77" t="str">
        <f t="shared" si="535"/>
        <v>STK</v>
      </c>
      <c r="DE184" s="77" t="str">
        <f t="shared" ref="DE184:EJ184" si="536">IF(OR(ISNUMBER(DE3),ISBLANK(DE3)),IF(CodeCouleur($D$100)=CodeCouleur(DE3),"CEAM",IF(OR(DE3=$G$99,DE3=$G$100,DE3=$G$101,DE3=$G$102),"OPEX",IF(AND(ISBLANK($E3),DE105&gt;50),"ORG",DE105))),DE3)</f>
        <v>x</v>
      </c>
      <c r="DF184" s="77" t="str">
        <f t="shared" si="536"/>
        <v>x</v>
      </c>
      <c r="DG184" s="77" t="str">
        <f t="shared" si="536"/>
        <v>x</v>
      </c>
      <c r="DH184" s="77" t="str">
        <f t="shared" si="536"/>
        <v>x</v>
      </c>
      <c r="DI184" s="77" t="str">
        <f t="shared" si="536"/>
        <v>x</v>
      </c>
      <c r="DJ184" s="77" t="str">
        <f t="shared" si="536"/>
        <v>x</v>
      </c>
      <c r="DK184" s="77" t="str">
        <f t="shared" si="536"/>
        <v>x</v>
      </c>
      <c r="DL184" s="77" t="str">
        <f t="shared" si="536"/>
        <v>x</v>
      </c>
      <c r="DM184" s="77" t="str">
        <f t="shared" si="536"/>
        <v>x</v>
      </c>
      <c r="DN184" s="77" t="str">
        <f t="shared" si="536"/>
        <v>x</v>
      </c>
      <c r="DO184" s="77" t="str">
        <f t="shared" si="536"/>
        <v>x</v>
      </c>
      <c r="DP184" s="77" t="str">
        <f t="shared" si="536"/>
        <v>x</v>
      </c>
      <c r="DQ184" s="77" t="str">
        <f t="shared" si="536"/>
        <v>x</v>
      </c>
      <c r="DR184" s="77" t="str">
        <f t="shared" si="536"/>
        <v>x</v>
      </c>
      <c r="DS184" s="77" t="str">
        <f t="shared" si="536"/>
        <v>x</v>
      </c>
      <c r="DT184" s="77" t="str">
        <f t="shared" si="536"/>
        <v>x</v>
      </c>
      <c r="DU184" s="77" t="str">
        <f t="shared" si="536"/>
        <v>x</v>
      </c>
      <c r="DV184" s="77" t="str">
        <f t="shared" si="536"/>
        <v>x</v>
      </c>
      <c r="DW184" s="77" t="str">
        <f t="shared" si="536"/>
        <v>x</v>
      </c>
      <c r="DX184" s="77" t="str">
        <f t="shared" si="536"/>
        <v>x</v>
      </c>
      <c r="DY184" s="77" t="str">
        <f t="shared" si="536"/>
        <v>x</v>
      </c>
      <c r="DZ184" s="77" t="str">
        <f t="shared" si="536"/>
        <v>x</v>
      </c>
      <c r="EA184" s="77" t="str">
        <f t="shared" si="536"/>
        <v>x</v>
      </c>
      <c r="EB184" s="77" t="str">
        <f t="shared" si="536"/>
        <v>x</v>
      </c>
      <c r="EC184" s="77" t="str">
        <f t="shared" si="536"/>
        <v>x</v>
      </c>
      <c r="ED184" s="77" t="str">
        <f t="shared" si="536"/>
        <v>x</v>
      </c>
      <c r="EE184" s="77" t="str">
        <f t="shared" si="536"/>
        <v>x</v>
      </c>
      <c r="EF184" s="77" t="str">
        <f t="shared" si="536"/>
        <v>x</v>
      </c>
      <c r="EG184" s="77" t="str">
        <f t="shared" si="536"/>
        <v>x</v>
      </c>
      <c r="EH184" s="77" t="str">
        <f t="shared" si="536"/>
        <v>x</v>
      </c>
      <c r="EI184" s="77" t="str">
        <f t="shared" si="536"/>
        <v>x</v>
      </c>
      <c r="EJ184" s="77" t="str">
        <f t="shared" si="536"/>
        <v>x</v>
      </c>
      <c r="EK184" s="77" t="str">
        <f t="shared" ref="EK184:FP184" si="537">IF(OR(ISNUMBER(EK3),ISBLANK(EK3)),IF(CodeCouleur($D$100)=CodeCouleur(EK3),"CEAM",IF(OR(EK3=$G$99,EK3=$G$100,EK3=$G$101,EK3=$G$102),"OPEX",IF(AND(ISBLANK($E3),EK105&gt;50),"ORG",EK105))),EK3)</f>
        <v>x</v>
      </c>
      <c r="EL184" s="77" t="str">
        <f t="shared" si="537"/>
        <v>x</v>
      </c>
      <c r="EM184" s="77" t="str">
        <f t="shared" si="537"/>
        <v>x</v>
      </c>
      <c r="EN184" s="77" t="str">
        <f t="shared" si="537"/>
        <v>x</v>
      </c>
      <c r="EO184" s="77" t="str">
        <f t="shared" si="537"/>
        <v>x</v>
      </c>
      <c r="EP184" s="77" t="str">
        <f t="shared" si="537"/>
        <v>x</v>
      </c>
      <c r="EQ184" s="77" t="str">
        <f t="shared" si="537"/>
        <v>x</v>
      </c>
      <c r="ER184" s="77" t="str">
        <f t="shared" si="537"/>
        <v>x</v>
      </c>
      <c r="ES184" s="77" t="str">
        <f t="shared" si="537"/>
        <v>x</v>
      </c>
      <c r="ET184" s="77" t="str">
        <f t="shared" si="537"/>
        <v>x</v>
      </c>
      <c r="EU184" s="77" t="str">
        <f t="shared" si="537"/>
        <v>x</v>
      </c>
      <c r="EV184" s="77" t="str">
        <f t="shared" si="537"/>
        <v>x</v>
      </c>
      <c r="EW184" s="77" t="str">
        <f t="shared" si="537"/>
        <v>x</v>
      </c>
      <c r="EX184" s="77" t="str">
        <f t="shared" si="537"/>
        <v>x</v>
      </c>
      <c r="EY184" s="77" t="str">
        <f t="shared" si="537"/>
        <v>x</v>
      </c>
      <c r="EZ184" s="77" t="str">
        <f t="shared" si="537"/>
        <v>x</v>
      </c>
      <c r="FA184" s="77" t="str">
        <f t="shared" si="537"/>
        <v>x</v>
      </c>
      <c r="FB184" s="77" t="str">
        <f t="shared" si="537"/>
        <v>x</v>
      </c>
      <c r="FC184" s="77" t="str">
        <f t="shared" si="537"/>
        <v>x</v>
      </c>
      <c r="FD184" s="77" t="str">
        <f t="shared" si="537"/>
        <v>x</v>
      </c>
      <c r="FE184" s="77" t="str">
        <f t="shared" si="537"/>
        <v>x</v>
      </c>
      <c r="FF184" s="77" t="str">
        <f t="shared" si="537"/>
        <v>x</v>
      </c>
      <c r="FG184" s="77" t="str">
        <f t="shared" si="537"/>
        <v>x</v>
      </c>
      <c r="FH184" s="77" t="str">
        <f t="shared" si="537"/>
        <v>x</v>
      </c>
      <c r="FI184" s="77" t="str">
        <f t="shared" si="537"/>
        <v>x</v>
      </c>
      <c r="FJ184" s="77" t="str">
        <f t="shared" si="537"/>
        <v>x</v>
      </c>
      <c r="FK184" s="77" t="str">
        <f t="shared" si="537"/>
        <v>x</v>
      </c>
      <c r="FL184" s="77" t="str">
        <f t="shared" si="537"/>
        <v>x</v>
      </c>
      <c r="FM184" s="77" t="str">
        <f t="shared" si="537"/>
        <v>x</v>
      </c>
      <c r="FN184" s="77" t="str">
        <f t="shared" si="537"/>
        <v>x</v>
      </c>
      <c r="FO184" s="77" t="str">
        <f t="shared" si="537"/>
        <v>x</v>
      </c>
      <c r="FP184" s="77" t="str">
        <f t="shared" si="537"/>
        <v>x</v>
      </c>
      <c r="FQ184" s="77" t="str">
        <f t="shared" ref="FQ184:GR184" si="538">IF(OR(ISNUMBER(FQ3),ISBLANK(FQ3)),IF(CodeCouleur($D$100)=CodeCouleur(FQ3),"CEAM",IF(OR(FQ3=$G$99,FQ3=$G$100,FQ3=$G$101,FQ3=$G$102),"OPEX",IF(AND(ISBLANK($E3),FQ105&gt;50),"ORG",FQ105))),FQ3)</f>
        <v>x</v>
      </c>
      <c r="FR184" s="77" t="str">
        <f t="shared" si="538"/>
        <v>x</v>
      </c>
      <c r="FS184" s="77" t="str">
        <f t="shared" si="538"/>
        <v>x</v>
      </c>
      <c r="FT184" s="77" t="str">
        <f t="shared" si="538"/>
        <v>x</v>
      </c>
      <c r="FU184" s="77" t="str">
        <f t="shared" si="538"/>
        <v>x</v>
      </c>
      <c r="FV184" s="77" t="str">
        <f t="shared" si="538"/>
        <v>x</v>
      </c>
      <c r="FW184" s="77" t="str">
        <f t="shared" si="538"/>
        <v>x</v>
      </c>
      <c r="FX184" s="77" t="str">
        <f t="shared" si="538"/>
        <v>x</v>
      </c>
      <c r="FY184" s="77" t="str">
        <f t="shared" si="538"/>
        <v>x</v>
      </c>
      <c r="FZ184" s="77" t="str">
        <f t="shared" si="538"/>
        <v>x</v>
      </c>
      <c r="GA184" s="77" t="str">
        <f t="shared" si="538"/>
        <v>x</v>
      </c>
      <c r="GB184" s="77" t="str">
        <f t="shared" si="538"/>
        <v>x</v>
      </c>
      <c r="GC184" s="77" t="str">
        <f t="shared" si="538"/>
        <v>x</v>
      </c>
      <c r="GD184" s="77" t="str">
        <f t="shared" si="538"/>
        <v>x</v>
      </c>
      <c r="GE184" s="77" t="str">
        <f t="shared" si="538"/>
        <v>x</v>
      </c>
      <c r="GF184" s="77" t="str">
        <f t="shared" si="538"/>
        <v>x</v>
      </c>
      <c r="GG184" s="77" t="str">
        <f t="shared" si="538"/>
        <v>x</v>
      </c>
      <c r="GH184" s="77" t="str">
        <f t="shared" si="538"/>
        <v>x</v>
      </c>
      <c r="GI184" s="77" t="str">
        <f t="shared" si="538"/>
        <v>x</v>
      </c>
      <c r="GJ184" s="77" t="str">
        <f t="shared" si="538"/>
        <v>x</v>
      </c>
      <c r="GK184" s="77" t="str">
        <f t="shared" si="538"/>
        <v>x</v>
      </c>
      <c r="GL184" s="77" t="str">
        <f t="shared" si="538"/>
        <v>x</v>
      </c>
      <c r="GM184" s="77" t="str">
        <f t="shared" si="538"/>
        <v>x</v>
      </c>
      <c r="GN184" s="77" t="str">
        <f t="shared" si="538"/>
        <v>x</v>
      </c>
      <c r="GO184" s="77" t="str">
        <f t="shared" si="538"/>
        <v>x</v>
      </c>
      <c r="GP184" s="77" t="str">
        <f t="shared" si="538"/>
        <v>x</v>
      </c>
      <c r="GQ184" s="77" t="str">
        <f t="shared" si="538"/>
        <v>X</v>
      </c>
      <c r="GR184" s="77" t="str">
        <f t="shared" si="538"/>
        <v>X</v>
      </c>
      <c r="GY184" s="603" t="s">
        <v>173</v>
      </c>
      <c r="GZ184" s="566">
        <v>2015</v>
      </c>
      <c r="HA184" s="566">
        <v>2016</v>
      </c>
      <c r="HB184" s="566">
        <v>2017</v>
      </c>
      <c r="HC184" s="566">
        <v>2018</v>
      </c>
      <c r="HD184" s="566">
        <v>2019</v>
      </c>
      <c r="HE184" s="566">
        <v>2020</v>
      </c>
      <c r="HF184" s="566">
        <v>2021</v>
      </c>
      <c r="HG184" s="566">
        <v>2022</v>
      </c>
      <c r="HH184" s="566">
        <v>2023</v>
      </c>
      <c r="HI184" s="566">
        <v>2024</v>
      </c>
      <c r="HJ184" s="566">
        <v>2025</v>
      </c>
      <c r="HK184" s="566">
        <v>2026</v>
      </c>
      <c r="HL184" s="566">
        <v>2027</v>
      </c>
      <c r="HM184" s="566">
        <v>2028</v>
      </c>
    </row>
    <row r="185" spans="5:221" x14ac:dyDescent="0.2">
      <c r="G185" s="1043"/>
      <c r="H185" s="103" t="s">
        <v>110</v>
      </c>
      <c r="M185" s="304"/>
      <c r="N185" s="304"/>
      <c r="O185" s="304"/>
      <c r="P185" s="304"/>
      <c r="Q185" s="304"/>
      <c r="R185" s="41"/>
      <c r="S185" s="41"/>
      <c r="T185" s="41"/>
      <c r="U185" s="77">
        <f t="shared" ref="U185:AR185" ca="1" si="539">IF(OR(ISNUMBER(U4),ISBLANK(U4)),IF(CodeCouleur($D$100)=CodeCouleur(U4),"CEAM",IF(OR(U4=$G$99,U4=$G$100,U4=$G$101),"OPEX",IF(AND(ISBLANK($E4),U106&gt;50),"ORG",U106))),U4)</f>
        <v>556</v>
      </c>
      <c r="V185" s="77">
        <f t="shared" ca="1" si="539"/>
        <v>751</v>
      </c>
      <c r="W185" s="77">
        <f t="shared" ca="1" si="539"/>
        <v>691</v>
      </c>
      <c r="X185" s="77">
        <f t="shared" ca="1" si="539"/>
        <v>650</v>
      </c>
      <c r="Y185" s="77">
        <f t="shared" ca="1" si="539"/>
        <v>629</v>
      </c>
      <c r="Z185" s="77">
        <f t="shared" ca="1" si="539"/>
        <v>614</v>
      </c>
      <c r="AA185" s="77">
        <f t="shared" ca="1" si="539"/>
        <v>589</v>
      </c>
      <c r="AB185" s="77">
        <f t="shared" ca="1" si="539"/>
        <v>582</v>
      </c>
      <c r="AC185" s="77">
        <f t="shared" ca="1" si="539"/>
        <v>579</v>
      </c>
      <c r="AD185" s="77">
        <f t="shared" ca="1" si="539"/>
        <v>579</v>
      </c>
      <c r="AE185" s="77">
        <f t="shared" ca="1" si="539"/>
        <v>554</v>
      </c>
      <c r="AF185" s="77">
        <f t="shared" ca="1" si="539"/>
        <v>529</v>
      </c>
      <c r="AG185" s="77">
        <f t="shared" ca="1" si="539"/>
        <v>504</v>
      </c>
      <c r="AH185" s="77">
        <f t="shared" ca="1" si="539"/>
        <v>479</v>
      </c>
      <c r="AI185" s="77">
        <f t="shared" ca="1" si="539"/>
        <v>454</v>
      </c>
      <c r="AJ185" s="77">
        <f t="shared" ca="1" si="539"/>
        <v>429</v>
      </c>
      <c r="AK185" s="77">
        <f t="shared" ca="1" si="539"/>
        <v>404</v>
      </c>
      <c r="AL185" s="77">
        <f t="shared" ca="1" si="539"/>
        <v>379</v>
      </c>
      <c r="AM185" s="77">
        <f t="shared" ca="1" si="539"/>
        <v>354</v>
      </c>
      <c r="AN185" s="77">
        <f t="shared" ca="1" si="539"/>
        <v>329</v>
      </c>
      <c r="AO185" s="77">
        <f t="shared" ca="1" si="539"/>
        <v>304</v>
      </c>
      <c r="AP185" s="77" t="str">
        <f t="shared" si="539"/>
        <v>V30</v>
      </c>
      <c r="AQ185" s="77" t="str">
        <f t="shared" si="539"/>
        <v>V30</v>
      </c>
      <c r="AR185" s="77" t="str">
        <f t="shared" si="539"/>
        <v>V30</v>
      </c>
      <c r="AS185" s="77" t="str">
        <f t="shared" ref="AS185:BX185" si="540">IF(OR(ISNUMBER(AS4),ISBLANK(AS4)),IF(CodeCouleur($D$100)=CodeCouleur(AS4),"CEAM",IF(OR(AS4=$G$99,AS4=$G$100,AS4=$G$101,AS4=$G$102),"OPEX",IF(AND(ISBLANK($E4),AS106&gt;50),"ORG",AS106))),AS4)</f>
        <v>V30</v>
      </c>
      <c r="AT185" s="77" t="str">
        <f t="shared" si="540"/>
        <v>V30</v>
      </c>
      <c r="AU185" s="77" t="str">
        <f t="shared" si="540"/>
        <v>V30</v>
      </c>
      <c r="AV185" s="77" t="str">
        <f t="shared" si="540"/>
        <v>V30</v>
      </c>
      <c r="AW185" s="77">
        <f t="shared" ca="1" si="540"/>
        <v>1177</v>
      </c>
      <c r="AX185" s="77">
        <f t="shared" ca="1" si="540"/>
        <v>1154</v>
      </c>
      <c r="AY185" s="77">
        <f t="shared" ca="1" si="540"/>
        <v>1131</v>
      </c>
      <c r="AZ185" s="77" t="str">
        <f t="shared" si="540"/>
        <v>F</v>
      </c>
      <c r="BA185" s="77" t="str">
        <f t="shared" si="540"/>
        <v>F</v>
      </c>
      <c r="BB185" s="77">
        <f t="shared" ca="1" si="540"/>
        <v>1108</v>
      </c>
      <c r="BC185" s="77">
        <f t="shared" ca="1" si="540"/>
        <v>1085</v>
      </c>
      <c r="BD185" s="77">
        <f t="shared" ca="1" si="540"/>
        <v>1062</v>
      </c>
      <c r="BE185" s="77">
        <f t="shared" ca="1" si="540"/>
        <v>1039</v>
      </c>
      <c r="BF185" s="77">
        <f t="shared" ca="1" si="540"/>
        <v>1016</v>
      </c>
      <c r="BG185" s="77">
        <f t="shared" ca="1" si="540"/>
        <v>993</v>
      </c>
      <c r="BH185" s="77">
        <f t="shared" ca="1" si="540"/>
        <v>970</v>
      </c>
      <c r="BI185" s="77" t="str">
        <f t="shared" si="540"/>
        <v>STK</v>
      </c>
      <c r="BJ185" s="77" t="str">
        <f t="shared" si="540"/>
        <v>STK</v>
      </c>
      <c r="BK185" s="77" t="str">
        <f t="shared" si="540"/>
        <v>STK</v>
      </c>
      <c r="BL185" s="77" t="str">
        <f t="shared" si="540"/>
        <v>STK</v>
      </c>
      <c r="BM185" s="77" t="str">
        <f t="shared" si="540"/>
        <v>STK</v>
      </c>
      <c r="BN185" s="77" t="str">
        <f t="shared" si="540"/>
        <v>STK</v>
      </c>
      <c r="BO185" s="77" t="str">
        <f t="shared" si="540"/>
        <v>STK</v>
      </c>
      <c r="BP185" s="77" t="str">
        <f t="shared" si="540"/>
        <v>STK</v>
      </c>
      <c r="BQ185" s="77" t="str">
        <f t="shared" si="540"/>
        <v>STK</v>
      </c>
      <c r="BR185" s="77" t="str">
        <f t="shared" si="540"/>
        <v>STK</v>
      </c>
      <c r="BS185" s="77" t="str">
        <f t="shared" si="540"/>
        <v>STK</v>
      </c>
      <c r="BT185" s="77" t="str">
        <f t="shared" si="540"/>
        <v>STK</v>
      </c>
      <c r="BU185" s="77" t="str">
        <f t="shared" si="540"/>
        <v>STK</v>
      </c>
      <c r="BV185" s="77">
        <f t="shared" ca="1" si="540"/>
        <v>947</v>
      </c>
      <c r="BW185" s="77">
        <f t="shared" ca="1" si="540"/>
        <v>924</v>
      </c>
      <c r="BX185" s="77">
        <f t="shared" ca="1" si="540"/>
        <v>901</v>
      </c>
      <c r="BY185" s="77">
        <f t="shared" ref="BY185:DD185" ca="1" si="541">IF(OR(ISNUMBER(BY4),ISBLANK(BY4)),IF(CodeCouleur($D$100)=CodeCouleur(BY4),"CEAM",IF(OR(BY4=$G$99,BY4=$G$100,BY4=$G$101,BY4=$G$102),"OPEX",IF(AND(ISBLANK($E4),BY106&gt;50),"ORG",BY106))),BY4)</f>
        <v>878</v>
      </c>
      <c r="BZ185" s="77">
        <f t="shared" ca="1" si="541"/>
        <v>855</v>
      </c>
      <c r="CA185" s="77">
        <f t="shared" ca="1" si="541"/>
        <v>832</v>
      </c>
      <c r="CB185" s="77">
        <f t="shared" ca="1" si="541"/>
        <v>809</v>
      </c>
      <c r="CC185" s="77">
        <f t="shared" ca="1" si="541"/>
        <v>786</v>
      </c>
      <c r="CD185" s="77">
        <f t="shared" ca="1" si="541"/>
        <v>763</v>
      </c>
      <c r="CE185" s="77">
        <f t="shared" ca="1" si="541"/>
        <v>740</v>
      </c>
      <c r="CF185" s="77">
        <f t="shared" ca="1" si="541"/>
        <v>717</v>
      </c>
      <c r="CG185" s="77">
        <f t="shared" ca="1" si="541"/>
        <v>694</v>
      </c>
      <c r="CH185" s="77">
        <f t="shared" ca="1" si="541"/>
        <v>671</v>
      </c>
      <c r="CI185" s="77">
        <f t="shared" ca="1" si="541"/>
        <v>648</v>
      </c>
      <c r="CJ185" s="77">
        <f t="shared" ca="1" si="541"/>
        <v>625</v>
      </c>
      <c r="CK185" s="77">
        <f t="shared" ca="1" si="541"/>
        <v>602</v>
      </c>
      <c r="CL185" s="77">
        <f t="shared" ca="1" si="541"/>
        <v>579</v>
      </c>
      <c r="CM185" s="77">
        <f t="shared" ca="1" si="541"/>
        <v>556</v>
      </c>
      <c r="CN185" s="77">
        <f t="shared" ca="1" si="541"/>
        <v>533</v>
      </c>
      <c r="CO185" s="77">
        <f t="shared" ca="1" si="541"/>
        <v>510</v>
      </c>
      <c r="CP185" s="77">
        <f t="shared" ca="1" si="541"/>
        <v>487</v>
      </c>
      <c r="CQ185" s="77">
        <f t="shared" ca="1" si="541"/>
        <v>464</v>
      </c>
      <c r="CR185" s="77">
        <f t="shared" ca="1" si="541"/>
        <v>441</v>
      </c>
      <c r="CS185" s="77">
        <f t="shared" ca="1" si="541"/>
        <v>418</v>
      </c>
      <c r="CT185" s="77">
        <f t="shared" ca="1" si="541"/>
        <v>395</v>
      </c>
      <c r="CU185" s="77">
        <f t="shared" ca="1" si="541"/>
        <v>372</v>
      </c>
      <c r="CV185" s="77">
        <f t="shared" ca="1" si="541"/>
        <v>349</v>
      </c>
      <c r="CW185" s="77">
        <f t="shared" ca="1" si="541"/>
        <v>326</v>
      </c>
      <c r="CX185" s="77">
        <f t="shared" ca="1" si="541"/>
        <v>303</v>
      </c>
      <c r="CY185" s="77">
        <f t="shared" ca="1" si="541"/>
        <v>280</v>
      </c>
      <c r="CZ185" s="77">
        <f t="shared" ca="1" si="541"/>
        <v>257</v>
      </c>
      <c r="DA185" s="77">
        <f t="shared" ca="1" si="541"/>
        <v>234</v>
      </c>
      <c r="DB185" s="77">
        <f t="shared" ca="1" si="541"/>
        <v>211</v>
      </c>
      <c r="DC185" s="77">
        <f t="shared" ca="1" si="541"/>
        <v>188</v>
      </c>
      <c r="DD185" s="77">
        <f t="shared" ca="1" si="541"/>
        <v>165</v>
      </c>
      <c r="DE185" s="77" t="str">
        <f t="shared" ref="DE185:EJ185" si="542">IF(OR(ISNUMBER(DE4),ISBLANK(DE4)),IF(CodeCouleur($D$100)=CodeCouleur(DE4),"CEAM",IF(OR(DE4=$G$99,DE4=$G$100,DE4=$G$101,DE4=$G$102),"OPEX",IF(AND(ISBLANK($E4),DE106&gt;50),"ORG",DE106))),DE4)</f>
        <v>X</v>
      </c>
      <c r="DF185" s="77" t="str">
        <f t="shared" si="542"/>
        <v>X</v>
      </c>
      <c r="DG185" s="77" t="str">
        <f t="shared" si="542"/>
        <v>X</v>
      </c>
      <c r="DH185" s="77" t="str">
        <f t="shared" si="542"/>
        <v>X</v>
      </c>
      <c r="DI185" s="77" t="str">
        <f t="shared" si="542"/>
        <v>X</v>
      </c>
      <c r="DJ185" s="77" t="str">
        <f t="shared" si="542"/>
        <v>X</v>
      </c>
      <c r="DK185" s="77" t="str">
        <f t="shared" si="542"/>
        <v>X</v>
      </c>
      <c r="DL185" s="77" t="str">
        <f t="shared" si="542"/>
        <v>X</v>
      </c>
      <c r="DM185" s="77" t="str">
        <f t="shared" si="542"/>
        <v>X</v>
      </c>
      <c r="DN185" s="77" t="str">
        <f t="shared" si="542"/>
        <v>X</v>
      </c>
      <c r="DO185" s="77" t="str">
        <f t="shared" si="542"/>
        <v>X</v>
      </c>
      <c r="DP185" s="77" t="str">
        <f t="shared" si="542"/>
        <v>X</v>
      </c>
      <c r="DQ185" s="77" t="str">
        <f t="shared" si="542"/>
        <v>X</v>
      </c>
      <c r="DR185" s="77" t="str">
        <f t="shared" si="542"/>
        <v>X</v>
      </c>
      <c r="DS185" s="77" t="str">
        <f t="shared" si="542"/>
        <v>X</v>
      </c>
      <c r="DT185" s="77" t="str">
        <f t="shared" si="542"/>
        <v>X</v>
      </c>
      <c r="DU185" s="77" t="str">
        <f t="shared" si="542"/>
        <v>X</v>
      </c>
      <c r="DV185" s="77" t="str">
        <f t="shared" si="542"/>
        <v>X</v>
      </c>
      <c r="DW185" s="77" t="str">
        <f t="shared" si="542"/>
        <v>X</v>
      </c>
      <c r="DX185" s="77" t="str">
        <f t="shared" si="542"/>
        <v>X</v>
      </c>
      <c r="DY185" s="77" t="str">
        <f t="shared" si="542"/>
        <v>X</v>
      </c>
      <c r="DZ185" s="77" t="str">
        <f t="shared" si="542"/>
        <v>X</v>
      </c>
      <c r="EA185" s="77" t="str">
        <f t="shared" si="542"/>
        <v>X</v>
      </c>
      <c r="EB185" s="77" t="str">
        <f t="shared" si="542"/>
        <v>X</v>
      </c>
      <c r="EC185" s="77" t="str">
        <f t="shared" si="542"/>
        <v>X</v>
      </c>
      <c r="ED185" s="77" t="str">
        <f t="shared" si="542"/>
        <v>X</v>
      </c>
      <c r="EE185" s="77" t="str">
        <f t="shared" si="542"/>
        <v>X</v>
      </c>
      <c r="EF185" s="77" t="str">
        <f t="shared" si="542"/>
        <v>X</v>
      </c>
      <c r="EG185" s="77" t="str">
        <f t="shared" si="542"/>
        <v>X</v>
      </c>
      <c r="EH185" s="77" t="str">
        <f t="shared" si="542"/>
        <v>X</v>
      </c>
      <c r="EI185" s="77" t="str">
        <f t="shared" si="542"/>
        <v>X</v>
      </c>
      <c r="EJ185" s="77" t="str">
        <f t="shared" si="542"/>
        <v>X</v>
      </c>
      <c r="EK185" s="77" t="str">
        <f t="shared" ref="EK185:FP185" si="543">IF(OR(ISNUMBER(EK4),ISBLANK(EK4)),IF(CodeCouleur($D$100)=CodeCouleur(EK4),"CEAM",IF(OR(EK4=$G$99,EK4=$G$100,EK4=$G$101,EK4=$G$102),"OPEX",IF(AND(ISBLANK($E4),EK106&gt;50),"ORG",EK106))),EK4)</f>
        <v>X</v>
      </c>
      <c r="EL185" s="77" t="str">
        <f t="shared" si="543"/>
        <v>X</v>
      </c>
      <c r="EM185" s="77" t="str">
        <f t="shared" si="543"/>
        <v>X</v>
      </c>
      <c r="EN185" s="77" t="str">
        <f t="shared" si="543"/>
        <v>X</v>
      </c>
      <c r="EO185" s="77" t="str">
        <f t="shared" si="543"/>
        <v>X</v>
      </c>
      <c r="EP185" s="77" t="str">
        <f t="shared" si="543"/>
        <v>X</v>
      </c>
      <c r="EQ185" s="77" t="str">
        <f t="shared" si="543"/>
        <v>X</v>
      </c>
      <c r="ER185" s="77" t="str">
        <f t="shared" si="543"/>
        <v>X</v>
      </c>
      <c r="ES185" s="77" t="str">
        <f t="shared" si="543"/>
        <v>X</v>
      </c>
      <c r="ET185" s="77" t="str">
        <f t="shared" si="543"/>
        <v>X</v>
      </c>
      <c r="EU185" s="77" t="str">
        <f t="shared" si="543"/>
        <v>X</v>
      </c>
      <c r="EV185" s="77" t="str">
        <f t="shared" si="543"/>
        <v>X</v>
      </c>
      <c r="EW185" s="77" t="str">
        <f t="shared" si="543"/>
        <v>X</v>
      </c>
      <c r="EX185" s="77" t="str">
        <f t="shared" si="543"/>
        <v>X</v>
      </c>
      <c r="EY185" s="77" t="str">
        <f t="shared" si="543"/>
        <v>X</v>
      </c>
      <c r="EZ185" s="77" t="str">
        <f t="shared" si="543"/>
        <v>X</v>
      </c>
      <c r="FA185" s="77" t="str">
        <f t="shared" si="543"/>
        <v>X</v>
      </c>
      <c r="FB185" s="77" t="str">
        <f t="shared" si="543"/>
        <v>X</v>
      </c>
      <c r="FC185" s="77" t="str">
        <f t="shared" si="543"/>
        <v>X</v>
      </c>
      <c r="FD185" s="77" t="str">
        <f t="shared" si="543"/>
        <v>X</v>
      </c>
      <c r="FE185" s="77" t="str">
        <f t="shared" si="543"/>
        <v>X</v>
      </c>
      <c r="FF185" s="77" t="str">
        <f t="shared" si="543"/>
        <v>X</v>
      </c>
      <c r="FG185" s="77" t="str">
        <f t="shared" si="543"/>
        <v>X</v>
      </c>
      <c r="FH185" s="77" t="str">
        <f t="shared" si="543"/>
        <v>X</v>
      </c>
      <c r="FI185" s="77" t="str">
        <f t="shared" si="543"/>
        <v>X</v>
      </c>
      <c r="FJ185" s="77" t="str">
        <f t="shared" si="543"/>
        <v>X</v>
      </c>
      <c r="FK185" s="77" t="str">
        <f t="shared" si="543"/>
        <v>X</v>
      </c>
      <c r="FL185" s="77" t="str">
        <f t="shared" si="543"/>
        <v>X</v>
      </c>
      <c r="FM185" s="77" t="str">
        <f t="shared" si="543"/>
        <v>X</v>
      </c>
      <c r="FN185" s="77" t="str">
        <f t="shared" si="543"/>
        <v>X</v>
      </c>
      <c r="FO185" s="77" t="str">
        <f t="shared" si="543"/>
        <v>X</v>
      </c>
      <c r="FP185" s="77" t="str">
        <f t="shared" si="543"/>
        <v>X</v>
      </c>
      <c r="FQ185" s="77" t="str">
        <f t="shared" ref="FQ185:GR185" si="544">IF(OR(ISNUMBER(FQ4),ISBLANK(FQ4)),IF(CodeCouleur($D$100)=CodeCouleur(FQ4),"CEAM",IF(OR(FQ4=$G$99,FQ4=$G$100,FQ4=$G$101,FQ4=$G$102),"OPEX",IF(AND(ISBLANK($E4),FQ106&gt;50),"ORG",FQ106))),FQ4)</f>
        <v>X</v>
      </c>
      <c r="FR185" s="77" t="str">
        <f t="shared" si="544"/>
        <v>X</v>
      </c>
      <c r="FS185" s="77" t="str">
        <f t="shared" si="544"/>
        <v>X</v>
      </c>
      <c r="FT185" s="77" t="str">
        <f t="shared" si="544"/>
        <v>X</v>
      </c>
      <c r="FU185" s="77" t="str">
        <f t="shared" si="544"/>
        <v>X</v>
      </c>
      <c r="FV185" s="77" t="str">
        <f t="shared" si="544"/>
        <v>X</v>
      </c>
      <c r="FW185" s="77" t="str">
        <f t="shared" si="544"/>
        <v>X</v>
      </c>
      <c r="FX185" s="77" t="str">
        <f t="shared" si="544"/>
        <v>X</v>
      </c>
      <c r="FY185" s="77" t="str">
        <f t="shared" si="544"/>
        <v>X</v>
      </c>
      <c r="FZ185" s="77" t="str">
        <f t="shared" si="544"/>
        <v>X</v>
      </c>
      <c r="GA185" s="77" t="str">
        <f t="shared" si="544"/>
        <v>X</v>
      </c>
      <c r="GB185" s="77" t="str">
        <f t="shared" si="544"/>
        <v>X</v>
      </c>
      <c r="GC185" s="77" t="str">
        <f t="shared" si="544"/>
        <v>X</v>
      </c>
      <c r="GD185" s="77" t="str">
        <f t="shared" si="544"/>
        <v>X</v>
      </c>
      <c r="GE185" s="77" t="str">
        <f t="shared" si="544"/>
        <v>X</v>
      </c>
      <c r="GF185" s="77" t="str">
        <f t="shared" si="544"/>
        <v>X</v>
      </c>
      <c r="GG185" s="77" t="str">
        <f t="shared" si="544"/>
        <v>X</v>
      </c>
      <c r="GH185" s="77" t="str">
        <f t="shared" si="544"/>
        <v>X</v>
      </c>
      <c r="GI185" s="77" t="str">
        <f t="shared" si="544"/>
        <v>X</v>
      </c>
      <c r="GJ185" s="77" t="str">
        <f t="shared" si="544"/>
        <v>X</v>
      </c>
      <c r="GK185" s="77" t="str">
        <f t="shared" si="544"/>
        <v>X</v>
      </c>
      <c r="GL185" s="77" t="str">
        <f t="shared" si="544"/>
        <v>X</v>
      </c>
      <c r="GM185" s="77" t="str">
        <f t="shared" si="544"/>
        <v>X</v>
      </c>
      <c r="GN185" s="77" t="str">
        <f t="shared" si="544"/>
        <v>X</v>
      </c>
      <c r="GO185" s="77" t="str">
        <f t="shared" si="544"/>
        <v>X</v>
      </c>
      <c r="GP185" s="77" t="str">
        <f t="shared" si="544"/>
        <v>X</v>
      </c>
      <c r="GQ185" s="77" t="str">
        <f t="shared" si="544"/>
        <v>X</v>
      </c>
      <c r="GR185" s="77" t="str">
        <f t="shared" si="544"/>
        <v>X</v>
      </c>
      <c r="GY185" s="604" t="s">
        <v>17</v>
      </c>
      <c r="GZ185" s="566">
        <f>IF($GZ77="N",0,IF(YEAR($GZ77)=GZ$170,1,0))</f>
        <v>0</v>
      </c>
      <c r="HA185" s="566">
        <f t="shared" ref="HA185:HM185" si="545">IF($GZ77="N",0,IF(YEAR($GZ77)=HA$170,1,0))</f>
        <v>0</v>
      </c>
      <c r="HB185" s="566">
        <f t="shared" si="545"/>
        <v>0</v>
      </c>
      <c r="HC185" s="566">
        <f t="shared" si="545"/>
        <v>0</v>
      </c>
      <c r="HD185" s="566">
        <f t="shared" si="545"/>
        <v>0</v>
      </c>
      <c r="HE185" s="566">
        <f t="shared" si="545"/>
        <v>0</v>
      </c>
      <c r="HF185" s="566">
        <f t="shared" si="545"/>
        <v>0</v>
      </c>
      <c r="HG185" s="566">
        <f t="shared" si="545"/>
        <v>0</v>
      </c>
      <c r="HH185" s="566">
        <f t="shared" si="545"/>
        <v>0</v>
      </c>
      <c r="HI185" s="566">
        <f t="shared" si="545"/>
        <v>0</v>
      </c>
      <c r="HJ185" s="566">
        <f t="shared" si="545"/>
        <v>0</v>
      </c>
      <c r="HK185" s="566">
        <f t="shared" si="545"/>
        <v>0</v>
      </c>
      <c r="HL185" s="566">
        <f t="shared" si="545"/>
        <v>0</v>
      </c>
      <c r="HM185" s="566">
        <f t="shared" si="545"/>
        <v>0</v>
      </c>
    </row>
    <row r="186" spans="5:221" x14ac:dyDescent="0.2">
      <c r="G186" s="1043"/>
      <c r="H186" s="204" t="s">
        <v>111</v>
      </c>
      <c r="M186" s="304"/>
      <c r="N186" s="304"/>
      <c r="O186" s="304"/>
      <c r="P186" s="304"/>
      <c r="Q186" s="304"/>
      <c r="R186" s="41"/>
      <c r="S186" s="41"/>
      <c r="T186" s="41"/>
      <c r="U186" s="77">
        <f t="shared" ref="U186:AR186" ca="1" si="546">IF(OR(ISNUMBER(U5),ISBLANK(U5)),IF(CodeCouleur($D$100)=CodeCouleur(U5),"CEAM",IF(OR(U5=$G$99,U5=$G$100,U5=$G$101),"OPEX",IF(AND(ISBLANK($E5),U107&gt;50),"ORG",U107))),U5)</f>
        <v>441</v>
      </c>
      <c r="V186" s="77">
        <f t="shared" ca="1" si="546"/>
        <v>413</v>
      </c>
      <c r="W186" s="77">
        <f t="shared" ca="1" si="546"/>
        <v>398</v>
      </c>
      <c r="X186" s="77">
        <f t="shared" ca="1" si="546"/>
        <v>379</v>
      </c>
      <c r="Y186" s="77">
        <f t="shared" ca="1" si="546"/>
        <v>365</v>
      </c>
      <c r="Z186" s="77">
        <f t="shared" ca="1" si="546"/>
        <v>349</v>
      </c>
      <c r="AA186" s="77">
        <f t="shared" ca="1" si="546"/>
        <v>334</v>
      </c>
      <c r="AB186" s="77">
        <f t="shared" ca="1" si="546"/>
        <v>300</v>
      </c>
      <c r="AC186" s="77">
        <f t="shared" ca="1" si="546"/>
        <v>269</v>
      </c>
      <c r="AD186" s="77">
        <f t="shared" ca="1" si="546"/>
        <v>240</v>
      </c>
      <c r="AE186" s="77">
        <f t="shared" ca="1" si="546"/>
        <v>205</v>
      </c>
      <c r="AF186" s="77">
        <f t="shared" ca="1" si="546"/>
        <v>170</v>
      </c>
      <c r="AG186" s="77">
        <f t="shared" ca="1" si="546"/>
        <v>135</v>
      </c>
      <c r="AH186" s="77">
        <f t="shared" ca="1" si="546"/>
        <v>100</v>
      </c>
      <c r="AI186" s="77" t="str">
        <f t="shared" si="546"/>
        <v>V15</v>
      </c>
      <c r="AJ186" s="77" t="str">
        <f t="shared" si="546"/>
        <v>V15</v>
      </c>
      <c r="AK186" s="77" t="str">
        <f t="shared" si="546"/>
        <v>V15</v>
      </c>
      <c r="AL186" s="77" t="str">
        <f t="shared" si="546"/>
        <v>V15</v>
      </c>
      <c r="AM186" s="77" t="str">
        <f t="shared" si="546"/>
        <v>V15</v>
      </c>
      <c r="AN186" s="77" t="str">
        <f t="shared" si="546"/>
        <v>V15</v>
      </c>
      <c r="AO186" s="77" t="str">
        <f t="shared" si="546"/>
        <v>V15</v>
      </c>
      <c r="AP186" s="77">
        <f t="shared" ca="1" si="546"/>
        <v>1177</v>
      </c>
      <c r="AQ186" s="77">
        <f t="shared" ca="1" si="546"/>
        <v>1154</v>
      </c>
      <c r="AR186" s="77">
        <f t="shared" ca="1" si="546"/>
        <v>1131</v>
      </c>
      <c r="AS186" s="77">
        <f t="shared" ref="AS186:BX186" ca="1" si="547">IF(OR(ISNUMBER(AS5),ISBLANK(AS5)),IF(CodeCouleur($D$100)=CodeCouleur(AS5),"CEAM",IF(OR(AS5=$G$99,AS5=$G$100,AS5=$G$101,AS5=$G$102),"OPEX",IF(AND(ISBLANK($E5),AS107&gt;50),"ORG",AS107))),AS5)</f>
        <v>1108</v>
      </c>
      <c r="AT186" s="77">
        <f t="shared" ca="1" si="547"/>
        <v>1085</v>
      </c>
      <c r="AU186" s="77">
        <f t="shared" ca="1" si="547"/>
        <v>1062</v>
      </c>
      <c r="AV186" s="77">
        <f t="shared" ca="1" si="547"/>
        <v>1039</v>
      </c>
      <c r="AW186" s="77">
        <f t="shared" ca="1" si="547"/>
        <v>1016</v>
      </c>
      <c r="AX186" s="77">
        <f t="shared" ca="1" si="547"/>
        <v>993</v>
      </c>
      <c r="AY186" s="77">
        <f t="shared" ca="1" si="547"/>
        <v>970</v>
      </c>
      <c r="AZ186" s="77">
        <f t="shared" ca="1" si="547"/>
        <v>947</v>
      </c>
      <c r="BA186" s="77">
        <f t="shared" ca="1" si="547"/>
        <v>924</v>
      </c>
      <c r="BB186" s="77">
        <f t="shared" ca="1" si="547"/>
        <v>901</v>
      </c>
      <c r="BC186" s="77" t="str">
        <f t="shared" si="547"/>
        <v>AIA</v>
      </c>
      <c r="BD186" s="77" t="str">
        <f t="shared" si="547"/>
        <v>AIA</v>
      </c>
      <c r="BE186" s="77" t="str">
        <f t="shared" si="547"/>
        <v>AIA</v>
      </c>
      <c r="BF186" s="77">
        <f t="shared" ca="1" si="547"/>
        <v>878</v>
      </c>
      <c r="BG186" s="77">
        <f t="shared" ca="1" si="547"/>
        <v>855</v>
      </c>
      <c r="BH186" s="77">
        <f t="shared" ca="1" si="547"/>
        <v>832</v>
      </c>
      <c r="BI186" s="77">
        <f t="shared" ca="1" si="547"/>
        <v>809</v>
      </c>
      <c r="BJ186" s="77">
        <f t="shared" ca="1" si="547"/>
        <v>786</v>
      </c>
      <c r="BK186" s="77">
        <f t="shared" ca="1" si="547"/>
        <v>763</v>
      </c>
      <c r="BL186" s="77">
        <f t="shared" ca="1" si="547"/>
        <v>740</v>
      </c>
      <c r="BM186" s="77">
        <f t="shared" ca="1" si="547"/>
        <v>717</v>
      </c>
      <c r="BN186" s="77">
        <f t="shared" ca="1" si="547"/>
        <v>694</v>
      </c>
      <c r="BO186" s="77">
        <f t="shared" ca="1" si="547"/>
        <v>671</v>
      </c>
      <c r="BP186" s="77">
        <f t="shared" ca="1" si="547"/>
        <v>648</v>
      </c>
      <c r="BQ186" s="77">
        <f t="shared" ca="1" si="547"/>
        <v>625</v>
      </c>
      <c r="BR186" s="77">
        <f t="shared" ca="1" si="547"/>
        <v>602</v>
      </c>
      <c r="BS186" s="77">
        <f t="shared" ca="1" si="547"/>
        <v>579</v>
      </c>
      <c r="BT186" s="77">
        <f t="shared" ca="1" si="547"/>
        <v>556</v>
      </c>
      <c r="BU186" s="77">
        <f t="shared" ca="1" si="547"/>
        <v>533</v>
      </c>
      <c r="BV186" s="77">
        <f t="shared" ca="1" si="547"/>
        <v>510</v>
      </c>
      <c r="BW186" s="77">
        <f t="shared" ca="1" si="547"/>
        <v>509</v>
      </c>
      <c r="BX186" s="77" t="str">
        <f t="shared" ca="1" si="547"/>
        <v>OPEX</v>
      </c>
      <c r="BY186" s="77" t="str">
        <f t="shared" ref="BY186:DD186" ca="1" si="548">IF(OR(ISNUMBER(BY5),ISBLANK(BY5)),IF(CodeCouleur($D$100)=CodeCouleur(BY5),"CEAM",IF(OR(BY5=$G$99,BY5=$G$100,BY5=$G$101,BY5=$G$102),"OPEX",IF(AND(ISBLANK($E5),BY107&gt;50),"ORG",BY107))),BY5)</f>
        <v>OPEX</v>
      </c>
      <c r="BZ186" s="77" t="str">
        <f t="shared" ca="1" si="548"/>
        <v>OPEX</v>
      </c>
      <c r="CA186" s="77" t="str">
        <f t="shared" ca="1" si="548"/>
        <v>OPEX</v>
      </c>
      <c r="CB186" s="77">
        <f t="shared" ca="1" si="548"/>
        <v>268</v>
      </c>
      <c r="CC186" s="77">
        <f t="shared" ca="1" si="548"/>
        <v>245</v>
      </c>
      <c r="CD186" s="77">
        <f t="shared" ca="1" si="548"/>
        <v>222</v>
      </c>
      <c r="CE186" s="77">
        <f t="shared" ca="1" si="548"/>
        <v>199</v>
      </c>
      <c r="CF186" s="77">
        <f t="shared" ca="1" si="548"/>
        <v>176</v>
      </c>
      <c r="CG186" s="77">
        <f t="shared" ca="1" si="548"/>
        <v>153</v>
      </c>
      <c r="CH186" s="77">
        <f t="shared" ca="1" si="548"/>
        <v>130</v>
      </c>
      <c r="CI186" s="77">
        <f t="shared" ca="1" si="548"/>
        <v>107</v>
      </c>
      <c r="CJ186" s="77">
        <f t="shared" ca="1" si="548"/>
        <v>84</v>
      </c>
      <c r="CK186" s="77">
        <f t="shared" ca="1" si="548"/>
        <v>61</v>
      </c>
      <c r="CL186" s="77">
        <f t="shared" ca="1" si="548"/>
        <v>38</v>
      </c>
      <c r="CM186" s="77">
        <f t="shared" ca="1" si="548"/>
        <v>15</v>
      </c>
      <c r="CN186" s="77">
        <f t="shared" ca="1" si="548"/>
        <v>0</v>
      </c>
      <c r="CO186" s="77" t="str">
        <f t="shared" si="548"/>
        <v>V20</v>
      </c>
      <c r="CP186" s="77" t="str">
        <f t="shared" si="548"/>
        <v>V20</v>
      </c>
      <c r="CQ186" s="77" t="str">
        <f t="shared" si="548"/>
        <v>V20</v>
      </c>
      <c r="CR186" s="77" t="str">
        <f t="shared" si="548"/>
        <v>V20</v>
      </c>
      <c r="CS186" s="77" t="str">
        <f t="shared" si="548"/>
        <v>V20</v>
      </c>
      <c r="CT186" s="77" t="str">
        <f t="shared" si="548"/>
        <v>V20</v>
      </c>
      <c r="CU186" s="77">
        <f t="shared" ca="1" si="548"/>
        <v>1177</v>
      </c>
      <c r="CV186" s="77">
        <f t="shared" ca="1" si="548"/>
        <v>1154</v>
      </c>
      <c r="CW186" s="77">
        <f t="shared" ca="1" si="548"/>
        <v>1131</v>
      </c>
      <c r="CX186" s="77">
        <f t="shared" ca="1" si="548"/>
        <v>1108</v>
      </c>
      <c r="CY186" s="77">
        <f t="shared" ca="1" si="548"/>
        <v>1085</v>
      </c>
      <c r="CZ186" s="77">
        <f t="shared" ca="1" si="548"/>
        <v>1062</v>
      </c>
      <c r="DA186" s="77">
        <f t="shared" ca="1" si="548"/>
        <v>1039</v>
      </c>
      <c r="DB186" s="77">
        <f t="shared" ca="1" si="548"/>
        <v>1016</v>
      </c>
      <c r="DC186" s="77">
        <f t="shared" ca="1" si="548"/>
        <v>993</v>
      </c>
      <c r="DD186" s="77">
        <f t="shared" ca="1" si="548"/>
        <v>970</v>
      </c>
      <c r="DE186" s="77">
        <f t="shared" ref="DE186:EJ186" ca="1" si="549">IF(OR(ISNUMBER(DE5),ISBLANK(DE5)),IF(CodeCouleur($D$100)=CodeCouleur(DE5),"CEAM",IF(OR(DE5=$G$99,DE5=$G$100,DE5=$G$101,DE5=$G$102),"OPEX",IF(AND(ISBLANK($E5),DE107&gt;50),"ORG",DE107))),DE5)</f>
        <v>947</v>
      </c>
      <c r="DF186" s="77">
        <f t="shared" ca="1" si="549"/>
        <v>924</v>
      </c>
      <c r="DG186" s="77">
        <f t="shared" ca="1" si="549"/>
        <v>901</v>
      </c>
      <c r="DH186" s="77">
        <f t="shared" ca="1" si="549"/>
        <v>878</v>
      </c>
      <c r="DI186" s="77">
        <f t="shared" ca="1" si="549"/>
        <v>855</v>
      </c>
      <c r="DJ186" s="77">
        <f t="shared" ca="1" si="549"/>
        <v>832</v>
      </c>
      <c r="DK186" s="77" t="str">
        <f t="shared" si="549"/>
        <v>X</v>
      </c>
      <c r="DL186" s="77" t="str">
        <f t="shared" si="549"/>
        <v>X</v>
      </c>
      <c r="DM186" s="77" t="str">
        <f t="shared" si="549"/>
        <v>X</v>
      </c>
      <c r="DN186" s="77" t="str">
        <f t="shared" si="549"/>
        <v>X</v>
      </c>
      <c r="DO186" s="77" t="str">
        <f t="shared" si="549"/>
        <v>X</v>
      </c>
      <c r="DP186" s="77" t="str">
        <f t="shared" si="549"/>
        <v>X</v>
      </c>
      <c r="DQ186" s="77" t="str">
        <f t="shared" si="549"/>
        <v>X</v>
      </c>
      <c r="DR186" s="77" t="str">
        <f t="shared" si="549"/>
        <v>X</v>
      </c>
      <c r="DS186" s="77" t="str">
        <f t="shared" si="549"/>
        <v>X</v>
      </c>
      <c r="DT186" s="77" t="str">
        <f t="shared" si="549"/>
        <v>X</v>
      </c>
      <c r="DU186" s="77" t="str">
        <f t="shared" si="549"/>
        <v>X</v>
      </c>
      <c r="DV186" s="77" t="str">
        <f t="shared" si="549"/>
        <v>X</v>
      </c>
      <c r="DW186" s="77" t="str">
        <f t="shared" si="549"/>
        <v>X</v>
      </c>
      <c r="DX186" s="77" t="str">
        <f t="shared" si="549"/>
        <v>X</v>
      </c>
      <c r="DY186" s="77" t="str">
        <f t="shared" si="549"/>
        <v>X</v>
      </c>
      <c r="DZ186" s="77" t="str">
        <f t="shared" si="549"/>
        <v>X</v>
      </c>
      <c r="EA186" s="77" t="str">
        <f t="shared" si="549"/>
        <v>X</v>
      </c>
      <c r="EB186" s="77" t="str">
        <f t="shared" si="549"/>
        <v>X</v>
      </c>
      <c r="EC186" s="77" t="str">
        <f t="shared" si="549"/>
        <v>X</v>
      </c>
      <c r="ED186" s="77" t="str">
        <f t="shared" si="549"/>
        <v>X</v>
      </c>
      <c r="EE186" s="77" t="str">
        <f t="shared" si="549"/>
        <v>X</v>
      </c>
      <c r="EF186" s="77" t="str">
        <f t="shared" si="549"/>
        <v>X</v>
      </c>
      <c r="EG186" s="77" t="str">
        <f t="shared" si="549"/>
        <v>X</v>
      </c>
      <c r="EH186" s="77" t="str">
        <f t="shared" si="549"/>
        <v>X</v>
      </c>
      <c r="EI186" s="77" t="str">
        <f t="shared" si="549"/>
        <v>X</v>
      </c>
      <c r="EJ186" s="77" t="str">
        <f t="shared" si="549"/>
        <v>X</v>
      </c>
      <c r="EK186" s="77" t="str">
        <f t="shared" ref="EK186:FP186" si="550">IF(OR(ISNUMBER(EK5),ISBLANK(EK5)),IF(CodeCouleur($D$100)=CodeCouleur(EK5),"CEAM",IF(OR(EK5=$G$99,EK5=$G$100,EK5=$G$101,EK5=$G$102),"OPEX",IF(AND(ISBLANK($E5),EK107&gt;50),"ORG",EK107))),EK5)</f>
        <v>X</v>
      </c>
      <c r="EL186" s="77" t="str">
        <f t="shared" si="550"/>
        <v>X</v>
      </c>
      <c r="EM186" s="77" t="str">
        <f t="shared" si="550"/>
        <v>X</v>
      </c>
      <c r="EN186" s="77" t="str">
        <f t="shared" si="550"/>
        <v>X</v>
      </c>
      <c r="EO186" s="77" t="str">
        <f t="shared" si="550"/>
        <v>X</v>
      </c>
      <c r="EP186" s="77" t="str">
        <f t="shared" si="550"/>
        <v>X</v>
      </c>
      <c r="EQ186" s="77" t="str">
        <f t="shared" si="550"/>
        <v>X</v>
      </c>
      <c r="ER186" s="77" t="str">
        <f t="shared" si="550"/>
        <v>X</v>
      </c>
      <c r="ES186" s="77" t="str">
        <f t="shared" si="550"/>
        <v>X</v>
      </c>
      <c r="ET186" s="77" t="str">
        <f t="shared" si="550"/>
        <v>X</v>
      </c>
      <c r="EU186" s="77" t="str">
        <f t="shared" si="550"/>
        <v>X</v>
      </c>
      <c r="EV186" s="77" t="str">
        <f t="shared" si="550"/>
        <v>x</v>
      </c>
      <c r="EW186" s="77" t="str">
        <f t="shared" si="550"/>
        <v>x</v>
      </c>
      <c r="EX186" s="77" t="str">
        <f t="shared" si="550"/>
        <v>x</v>
      </c>
      <c r="EY186" s="77" t="str">
        <f t="shared" si="550"/>
        <v>x</v>
      </c>
      <c r="EZ186" s="77" t="str">
        <f t="shared" si="550"/>
        <v>x</v>
      </c>
      <c r="FA186" s="77" t="str">
        <f t="shared" si="550"/>
        <v>x</v>
      </c>
      <c r="FB186" s="77" t="str">
        <f t="shared" si="550"/>
        <v>x</v>
      </c>
      <c r="FC186" s="77" t="str">
        <f t="shared" si="550"/>
        <v>x</v>
      </c>
      <c r="FD186" s="77" t="str">
        <f t="shared" si="550"/>
        <v>x</v>
      </c>
      <c r="FE186" s="77" t="str">
        <f t="shared" si="550"/>
        <v>x</v>
      </c>
      <c r="FF186" s="77" t="str">
        <f t="shared" si="550"/>
        <v>x</v>
      </c>
      <c r="FG186" s="77" t="str">
        <f t="shared" si="550"/>
        <v>x</v>
      </c>
      <c r="FH186" s="77" t="str">
        <f t="shared" si="550"/>
        <v>x</v>
      </c>
      <c r="FI186" s="77" t="str">
        <f t="shared" si="550"/>
        <v>x</v>
      </c>
      <c r="FJ186" s="77" t="str">
        <f t="shared" si="550"/>
        <v>x</v>
      </c>
      <c r="FK186" s="77" t="str">
        <f t="shared" si="550"/>
        <v>x</v>
      </c>
      <c r="FL186" s="77" t="str">
        <f t="shared" si="550"/>
        <v>x</v>
      </c>
      <c r="FM186" s="77" t="str">
        <f t="shared" si="550"/>
        <v>x</v>
      </c>
      <c r="FN186" s="77" t="str">
        <f t="shared" si="550"/>
        <v>x</v>
      </c>
      <c r="FO186" s="77" t="str">
        <f t="shared" si="550"/>
        <v>x</v>
      </c>
      <c r="FP186" s="77" t="str">
        <f t="shared" si="550"/>
        <v>x</v>
      </c>
      <c r="FQ186" s="77" t="str">
        <f t="shared" ref="FQ186:GR186" si="551">IF(OR(ISNUMBER(FQ5),ISBLANK(FQ5)),IF(CodeCouleur($D$100)=CodeCouleur(FQ5),"CEAM",IF(OR(FQ5=$G$99,FQ5=$G$100,FQ5=$G$101,FQ5=$G$102),"OPEX",IF(AND(ISBLANK($E5),FQ107&gt;50),"ORG",FQ107))),FQ5)</f>
        <v>x</v>
      </c>
      <c r="FR186" s="77" t="str">
        <f t="shared" si="551"/>
        <v>x</v>
      </c>
      <c r="FS186" s="77" t="str">
        <f t="shared" si="551"/>
        <v>x</v>
      </c>
      <c r="FT186" s="77" t="str">
        <f t="shared" si="551"/>
        <v>x</v>
      </c>
      <c r="FU186" s="77" t="str">
        <f t="shared" si="551"/>
        <v>x</v>
      </c>
      <c r="FV186" s="77" t="str">
        <f t="shared" si="551"/>
        <v>x</v>
      </c>
      <c r="FW186" s="77" t="str">
        <f t="shared" si="551"/>
        <v>x</v>
      </c>
      <c r="FX186" s="77" t="str">
        <f t="shared" si="551"/>
        <v>x</v>
      </c>
      <c r="FY186" s="77" t="str">
        <f t="shared" si="551"/>
        <v>x</v>
      </c>
      <c r="FZ186" s="77" t="str">
        <f t="shared" si="551"/>
        <v>x</v>
      </c>
      <c r="GA186" s="77" t="str">
        <f t="shared" si="551"/>
        <v>x</v>
      </c>
      <c r="GB186" s="77" t="str">
        <f t="shared" si="551"/>
        <v>x</v>
      </c>
      <c r="GC186" s="77" t="str">
        <f t="shared" si="551"/>
        <v>x</v>
      </c>
      <c r="GD186" s="77" t="str">
        <f t="shared" si="551"/>
        <v>x</v>
      </c>
      <c r="GE186" s="77" t="str">
        <f t="shared" si="551"/>
        <v>x</v>
      </c>
      <c r="GF186" s="77" t="str">
        <f t="shared" si="551"/>
        <v>x</v>
      </c>
      <c r="GG186" s="77" t="str">
        <f t="shared" si="551"/>
        <v>x</v>
      </c>
      <c r="GH186" s="77" t="str">
        <f t="shared" si="551"/>
        <v>x</v>
      </c>
      <c r="GI186" s="77" t="str">
        <f t="shared" si="551"/>
        <v>x</v>
      </c>
      <c r="GJ186" s="77" t="str">
        <f t="shared" si="551"/>
        <v>x</v>
      </c>
      <c r="GK186" s="77" t="str">
        <f t="shared" si="551"/>
        <v>x</v>
      </c>
      <c r="GL186" s="77" t="str">
        <f t="shared" si="551"/>
        <v>x</v>
      </c>
      <c r="GM186" s="77" t="str">
        <f t="shared" si="551"/>
        <v>x</v>
      </c>
      <c r="GN186" s="77" t="str">
        <f t="shared" si="551"/>
        <v>x</v>
      </c>
      <c r="GO186" s="77" t="str">
        <f t="shared" si="551"/>
        <v>x</v>
      </c>
      <c r="GP186" s="77" t="str">
        <f t="shared" si="551"/>
        <v>x</v>
      </c>
      <c r="GQ186" s="77" t="str">
        <f t="shared" si="551"/>
        <v>X</v>
      </c>
      <c r="GR186" s="77" t="str">
        <f t="shared" si="551"/>
        <v>X</v>
      </c>
      <c r="GY186" s="604" t="s">
        <v>12</v>
      </c>
      <c r="GZ186" s="566">
        <f>IF($HA77="N",0,IF(YEAR($HA77)=GZ$170,1,0))</f>
        <v>0</v>
      </c>
      <c r="HA186" s="566">
        <f t="shared" ref="HA186:HM186" si="552">IF($HA77="N",0,IF(YEAR($HA77)=HA$170,1,0))</f>
        <v>0</v>
      </c>
      <c r="HB186" s="566">
        <f t="shared" si="552"/>
        <v>0</v>
      </c>
      <c r="HC186" s="566">
        <f t="shared" si="552"/>
        <v>0</v>
      </c>
      <c r="HD186" s="566">
        <f t="shared" si="552"/>
        <v>0</v>
      </c>
      <c r="HE186" s="566">
        <f t="shared" si="552"/>
        <v>0</v>
      </c>
      <c r="HF186" s="566">
        <f t="shared" si="552"/>
        <v>0</v>
      </c>
      <c r="HG186" s="566">
        <f t="shared" si="552"/>
        <v>0</v>
      </c>
      <c r="HH186" s="566">
        <f t="shared" si="552"/>
        <v>0</v>
      </c>
      <c r="HI186" s="566">
        <f t="shared" si="552"/>
        <v>0</v>
      </c>
      <c r="HJ186" s="566">
        <f t="shared" si="552"/>
        <v>0</v>
      </c>
      <c r="HK186" s="566">
        <f t="shared" si="552"/>
        <v>0</v>
      </c>
      <c r="HL186" s="566">
        <f t="shared" si="552"/>
        <v>0</v>
      </c>
      <c r="HM186" s="566">
        <f t="shared" si="552"/>
        <v>0</v>
      </c>
    </row>
    <row r="187" spans="5:221" x14ac:dyDescent="0.2">
      <c r="G187" s="1043"/>
      <c r="H187" s="209" t="s">
        <v>112</v>
      </c>
      <c r="M187" s="304"/>
      <c r="N187" s="304"/>
      <c r="O187" s="304"/>
      <c r="P187" s="304"/>
      <c r="Q187" s="304"/>
      <c r="R187" s="41"/>
      <c r="S187" s="41"/>
      <c r="T187" s="41"/>
      <c r="U187" s="77" t="str">
        <f t="shared" ref="U187:AR187" ca="1" si="553">IF(OR(ISNUMBER(U6),ISBLANK(U6)),IF(CodeCouleur($D$100)=CodeCouleur(U6),"CEAM",IF(OR(U6=$G$99,U6=$G$100,U6=$G$101),"OPEX",IF(AND(ISBLANK($E6),U108&gt;50),"ORG",U108))),U6)</f>
        <v>CEAM</v>
      </c>
      <c r="V187" s="77" t="str">
        <f t="shared" ca="1" si="553"/>
        <v>CEAM</v>
      </c>
      <c r="W187" s="77" t="str">
        <f t="shared" ca="1" si="553"/>
        <v>CEAM</v>
      </c>
      <c r="X187" s="77" t="str">
        <f t="shared" ca="1" si="553"/>
        <v>CEAM</v>
      </c>
      <c r="Y187" s="77" t="str">
        <f t="shared" ca="1" si="553"/>
        <v>CEAM</v>
      </c>
      <c r="Z187" s="77" t="str">
        <f t="shared" ca="1" si="553"/>
        <v>CEAM</v>
      </c>
      <c r="AA187" s="77" t="str">
        <f t="shared" ca="1" si="553"/>
        <v>CEAM</v>
      </c>
      <c r="AB187" s="77" t="str">
        <f t="shared" ca="1" si="553"/>
        <v>CEAM</v>
      </c>
      <c r="AC187" s="77" t="str">
        <f t="shared" ca="1" si="553"/>
        <v>CEAM</v>
      </c>
      <c r="AD187" s="77" t="str">
        <f t="shared" ca="1" si="553"/>
        <v>CEAM</v>
      </c>
      <c r="AE187" s="77" t="str">
        <f t="shared" ca="1" si="553"/>
        <v>CEAM</v>
      </c>
      <c r="AF187" s="77" t="str">
        <f t="shared" ca="1" si="553"/>
        <v>CEAM</v>
      </c>
      <c r="AG187" s="77" t="str">
        <f t="shared" ca="1" si="553"/>
        <v>CEAM</v>
      </c>
      <c r="AH187" s="77" t="str">
        <f t="shared" ca="1" si="553"/>
        <v>CEAM</v>
      </c>
      <c r="AI187" s="77" t="str">
        <f t="shared" si="553"/>
        <v>V10</v>
      </c>
      <c r="AJ187" s="77" t="str">
        <f t="shared" si="553"/>
        <v>V10</v>
      </c>
      <c r="AK187" s="77" t="str">
        <f t="shared" si="553"/>
        <v>V10</v>
      </c>
      <c r="AL187" s="77" t="str">
        <f t="shared" si="553"/>
        <v>V10</v>
      </c>
      <c r="AM187" s="77" t="str">
        <f t="shared" si="553"/>
        <v>V10</v>
      </c>
      <c r="AN187" s="77" t="str">
        <f t="shared" si="553"/>
        <v>V10</v>
      </c>
      <c r="AO187" s="77" t="str">
        <f t="shared" si="553"/>
        <v>V10</v>
      </c>
      <c r="AP187" s="77">
        <f t="shared" ca="1" si="553"/>
        <v>1177</v>
      </c>
      <c r="AQ187" s="77">
        <f t="shared" ca="1" si="553"/>
        <v>1154</v>
      </c>
      <c r="AR187" s="77">
        <f t="shared" ca="1" si="553"/>
        <v>1131</v>
      </c>
      <c r="AS187" s="77">
        <f t="shared" ref="AS187:BX187" ca="1" si="554">IF(OR(ISNUMBER(AS6),ISBLANK(AS6)),IF(CodeCouleur($D$100)=CodeCouleur(AS6),"CEAM",IF(OR(AS6=$G$99,AS6=$G$100,AS6=$G$101,AS6=$G$102),"OPEX",IF(AND(ISBLANK($E6),AS108&gt;50),"ORG",AS108))),AS6)</f>
        <v>1108</v>
      </c>
      <c r="AT187" s="77">
        <f t="shared" ca="1" si="554"/>
        <v>1085</v>
      </c>
      <c r="AU187" s="77">
        <f t="shared" ca="1" si="554"/>
        <v>1084</v>
      </c>
      <c r="AV187" s="77" t="str">
        <f t="shared" ca="1" si="554"/>
        <v>OPEX</v>
      </c>
      <c r="AW187" s="77" t="str">
        <f t="shared" ca="1" si="554"/>
        <v>OPEX</v>
      </c>
      <c r="AX187" s="77" t="str">
        <f t="shared" ca="1" si="554"/>
        <v>OPEX</v>
      </c>
      <c r="AY187" s="77" t="str">
        <f t="shared" ca="1" si="554"/>
        <v>OPEX</v>
      </c>
      <c r="AZ187" s="77">
        <f t="shared" ca="1" si="554"/>
        <v>843</v>
      </c>
      <c r="BA187" s="77">
        <f t="shared" ca="1" si="554"/>
        <v>820</v>
      </c>
      <c r="BB187" s="77">
        <f t="shared" ca="1" si="554"/>
        <v>797</v>
      </c>
      <c r="BC187" s="77">
        <f t="shared" ca="1" si="554"/>
        <v>774</v>
      </c>
      <c r="BD187" s="77">
        <f t="shared" ca="1" si="554"/>
        <v>751</v>
      </c>
      <c r="BE187" s="77" t="str">
        <f t="shared" si="554"/>
        <v>SB</v>
      </c>
      <c r="BF187" s="77" t="str">
        <f t="shared" si="554"/>
        <v>SB</v>
      </c>
      <c r="BG187" s="77" t="str">
        <f t="shared" si="554"/>
        <v>SB</v>
      </c>
      <c r="BH187" s="77" t="str">
        <f t="shared" si="554"/>
        <v>SB</v>
      </c>
      <c r="BI187" s="77" t="str">
        <f t="shared" si="554"/>
        <v>SB</v>
      </c>
      <c r="BJ187" s="77">
        <f t="shared" ca="1" si="554"/>
        <v>728</v>
      </c>
      <c r="BK187" s="77">
        <f t="shared" ca="1" si="554"/>
        <v>705</v>
      </c>
      <c r="BL187" s="77">
        <f t="shared" ca="1" si="554"/>
        <v>682</v>
      </c>
      <c r="BM187" s="77">
        <f t="shared" ca="1" si="554"/>
        <v>659</v>
      </c>
      <c r="BN187" s="77">
        <f t="shared" ca="1" si="554"/>
        <v>636</v>
      </c>
      <c r="BO187" s="77">
        <f t="shared" ca="1" si="554"/>
        <v>613</v>
      </c>
      <c r="BP187" s="77">
        <f t="shared" ca="1" si="554"/>
        <v>590</v>
      </c>
      <c r="BQ187" s="77">
        <f t="shared" ca="1" si="554"/>
        <v>567</v>
      </c>
      <c r="BR187" s="77">
        <f t="shared" ca="1" si="554"/>
        <v>544</v>
      </c>
      <c r="BS187" s="77">
        <f t="shared" ca="1" si="554"/>
        <v>521</v>
      </c>
      <c r="BT187" s="77">
        <f t="shared" ca="1" si="554"/>
        <v>498</v>
      </c>
      <c r="BU187" s="77">
        <f t="shared" ca="1" si="554"/>
        <v>475</v>
      </c>
      <c r="BV187" s="77">
        <f t="shared" ca="1" si="554"/>
        <v>452</v>
      </c>
      <c r="BW187" s="77">
        <f t="shared" ca="1" si="554"/>
        <v>451</v>
      </c>
      <c r="BX187" s="77" t="str">
        <f t="shared" ca="1" si="554"/>
        <v>OPEX</v>
      </c>
      <c r="BY187" s="77" t="str">
        <f t="shared" ref="BY187:DD187" ca="1" si="555">IF(OR(ISNUMBER(BY6),ISBLANK(BY6)),IF(CodeCouleur($D$100)=CodeCouleur(BY6),"CEAM",IF(OR(BY6=$G$99,BY6=$G$100,BY6=$G$101,BY6=$G$102),"OPEX",IF(AND(ISBLANK($E6),BY108&gt;50),"ORG",BY108))),BY6)</f>
        <v>OPEX</v>
      </c>
      <c r="BZ187" s="77" t="str">
        <f t="shared" ca="1" si="555"/>
        <v>OPEX</v>
      </c>
      <c r="CA187" s="77" t="str">
        <f t="shared" ca="1" si="555"/>
        <v>OPEX</v>
      </c>
      <c r="CB187" s="77">
        <f t="shared" ca="1" si="555"/>
        <v>210</v>
      </c>
      <c r="CC187" s="77">
        <f t="shared" ca="1" si="555"/>
        <v>187</v>
      </c>
      <c r="CD187" s="77">
        <f t="shared" ca="1" si="555"/>
        <v>164</v>
      </c>
      <c r="CE187" s="77">
        <f t="shared" ca="1" si="555"/>
        <v>141</v>
      </c>
      <c r="CF187" s="77">
        <f t="shared" ca="1" si="555"/>
        <v>118</v>
      </c>
      <c r="CG187" s="77">
        <f t="shared" ca="1" si="555"/>
        <v>95</v>
      </c>
      <c r="CH187" s="77">
        <f t="shared" ca="1" si="555"/>
        <v>72</v>
      </c>
      <c r="CI187" s="77">
        <f t="shared" ca="1" si="555"/>
        <v>49</v>
      </c>
      <c r="CJ187" s="77">
        <f t="shared" ca="1" si="555"/>
        <v>26</v>
      </c>
      <c r="CK187" s="77">
        <f t="shared" ca="1" si="555"/>
        <v>3</v>
      </c>
      <c r="CL187" s="77" t="str">
        <f t="shared" si="555"/>
        <v>STK</v>
      </c>
      <c r="CM187" s="77" t="str">
        <f t="shared" si="555"/>
        <v>STK</v>
      </c>
      <c r="CN187" s="77" t="str">
        <f t="shared" si="555"/>
        <v>STK</v>
      </c>
      <c r="CO187" s="77" t="str">
        <f t="shared" si="555"/>
        <v>STK</v>
      </c>
      <c r="CP187" s="77" t="str">
        <f t="shared" si="555"/>
        <v>STK</v>
      </c>
      <c r="CQ187" s="77" t="str">
        <f t="shared" si="555"/>
        <v>STK</v>
      </c>
      <c r="CR187" s="77" t="str">
        <f t="shared" si="555"/>
        <v>STK</v>
      </c>
      <c r="CS187" s="77" t="str">
        <f t="shared" si="555"/>
        <v>STK</v>
      </c>
      <c r="CT187" s="77" t="str">
        <f t="shared" si="555"/>
        <v>STK</v>
      </c>
      <c r="CU187" s="77" t="str">
        <f t="shared" si="555"/>
        <v>STK</v>
      </c>
      <c r="CV187" s="77" t="str">
        <f t="shared" si="555"/>
        <v>STK</v>
      </c>
      <c r="CW187" s="77" t="str">
        <f t="shared" si="555"/>
        <v>STK</v>
      </c>
      <c r="CX187" s="77" t="str">
        <f t="shared" si="555"/>
        <v>STK</v>
      </c>
      <c r="CY187" s="77" t="str">
        <f t="shared" si="555"/>
        <v>STK</v>
      </c>
      <c r="CZ187" s="77" t="str">
        <f t="shared" si="555"/>
        <v>V15</v>
      </c>
      <c r="DA187" s="77" t="str">
        <f t="shared" si="555"/>
        <v>V15</v>
      </c>
      <c r="DB187" s="77" t="str">
        <f t="shared" si="555"/>
        <v>V15</v>
      </c>
      <c r="DC187" s="77" t="str">
        <f t="shared" si="555"/>
        <v>V15</v>
      </c>
      <c r="DD187" s="77" t="str">
        <f t="shared" si="555"/>
        <v>V15</v>
      </c>
      <c r="DE187" s="77" t="str">
        <f t="shared" ref="DE187:EJ187" si="556">IF(OR(ISNUMBER(DE6),ISBLANK(DE6)),IF(CodeCouleur($D$100)=CodeCouleur(DE6),"CEAM",IF(OR(DE6=$G$99,DE6=$G$100,DE6=$G$101,DE6=$G$102),"OPEX",IF(AND(ISBLANK($E6),DE108&gt;50),"ORG",DE108))),DE6)</f>
        <v>RMV</v>
      </c>
      <c r="DF187" s="77" t="str">
        <f t="shared" si="556"/>
        <v>RMV</v>
      </c>
      <c r="DG187" s="77" t="str">
        <f t="shared" si="556"/>
        <v>RMV</v>
      </c>
      <c r="DH187" s="77" t="str">
        <f t="shared" si="556"/>
        <v>RMV</v>
      </c>
      <c r="DI187" s="77" t="str">
        <f t="shared" si="556"/>
        <v>RMV</v>
      </c>
      <c r="DJ187" s="77" t="str">
        <f t="shared" si="556"/>
        <v>RMV</v>
      </c>
      <c r="DK187" s="77">
        <f t="shared" ca="1" si="556"/>
        <v>1177</v>
      </c>
      <c r="DL187" s="77">
        <f t="shared" ca="1" si="556"/>
        <v>1154</v>
      </c>
      <c r="DM187" s="77">
        <f t="shared" ca="1" si="556"/>
        <v>1131</v>
      </c>
      <c r="DN187" s="77">
        <f t="shared" ca="1" si="556"/>
        <v>1108</v>
      </c>
      <c r="DO187" s="77">
        <f t="shared" ca="1" si="556"/>
        <v>1085</v>
      </c>
      <c r="DP187" s="77">
        <f t="shared" ca="1" si="556"/>
        <v>1062</v>
      </c>
      <c r="DQ187" s="77">
        <f t="shared" ca="1" si="556"/>
        <v>1039</v>
      </c>
      <c r="DR187" s="77">
        <f t="shared" ca="1" si="556"/>
        <v>1016</v>
      </c>
      <c r="DS187" s="77">
        <f t="shared" ca="1" si="556"/>
        <v>993</v>
      </c>
      <c r="DT187" s="77">
        <f t="shared" ca="1" si="556"/>
        <v>970</v>
      </c>
      <c r="DU187" s="77">
        <f t="shared" ca="1" si="556"/>
        <v>947</v>
      </c>
      <c r="DV187" s="77">
        <f t="shared" ca="1" si="556"/>
        <v>924</v>
      </c>
      <c r="DW187" s="77">
        <f t="shared" ca="1" si="556"/>
        <v>901</v>
      </c>
      <c r="DX187" s="77">
        <f t="shared" ca="1" si="556"/>
        <v>878</v>
      </c>
      <c r="DY187" s="77">
        <f t="shared" ca="1" si="556"/>
        <v>855</v>
      </c>
      <c r="DZ187" s="77">
        <f t="shared" ca="1" si="556"/>
        <v>832</v>
      </c>
      <c r="EA187" s="77">
        <f t="shared" ca="1" si="556"/>
        <v>809</v>
      </c>
      <c r="EB187" s="77">
        <f t="shared" ca="1" si="556"/>
        <v>786</v>
      </c>
      <c r="EC187" s="77">
        <f t="shared" ca="1" si="556"/>
        <v>763</v>
      </c>
      <c r="ED187" s="77">
        <f t="shared" ca="1" si="556"/>
        <v>740</v>
      </c>
      <c r="EE187" s="77">
        <f t="shared" ca="1" si="556"/>
        <v>717</v>
      </c>
      <c r="EF187" s="77">
        <f t="shared" ca="1" si="556"/>
        <v>694</v>
      </c>
      <c r="EG187" s="77">
        <f t="shared" ca="1" si="556"/>
        <v>671</v>
      </c>
      <c r="EH187" s="77">
        <f t="shared" ca="1" si="556"/>
        <v>648</v>
      </c>
      <c r="EI187" s="77">
        <f t="shared" ca="1" si="556"/>
        <v>625</v>
      </c>
      <c r="EJ187" s="77">
        <f t="shared" ca="1" si="556"/>
        <v>602</v>
      </c>
      <c r="EK187" s="77">
        <f t="shared" ref="EK187:FP187" ca="1" si="557">IF(OR(ISNUMBER(EK6),ISBLANK(EK6)),IF(CodeCouleur($D$100)=CodeCouleur(EK6),"CEAM",IF(OR(EK6=$G$99,EK6=$G$100,EK6=$G$101,EK6=$G$102),"OPEX",IF(AND(ISBLANK($E6),EK108&gt;50),"ORG",EK108))),EK6)</f>
        <v>579</v>
      </c>
      <c r="EL187" s="77">
        <f t="shared" ca="1" si="557"/>
        <v>556</v>
      </c>
      <c r="EM187" s="77">
        <f t="shared" ca="1" si="557"/>
        <v>533</v>
      </c>
      <c r="EN187" s="77">
        <f t="shared" ca="1" si="557"/>
        <v>510</v>
      </c>
      <c r="EO187" s="77">
        <f t="shared" ca="1" si="557"/>
        <v>487</v>
      </c>
      <c r="EP187" s="77">
        <f t="shared" ca="1" si="557"/>
        <v>464</v>
      </c>
      <c r="EQ187" s="77">
        <f t="shared" ca="1" si="557"/>
        <v>441</v>
      </c>
      <c r="ER187" s="77">
        <f t="shared" ca="1" si="557"/>
        <v>418</v>
      </c>
      <c r="ES187" s="77">
        <f t="shared" ca="1" si="557"/>
        <v>395</v>
      </c>
      <c r="ET187" s="77">
        <f t="shared" ca="1" si="557"/>
        <v>372</v>
      </c>
      <c r="EU187" s="77" t="str">
        <f t="shared" si="557"/>
        <v>V20</v>
      </c>
      <c r="EV187" s="77" t="str">
        <f t="shared" si="557"/>
        <v>V20</v>
      </c>
      <c r="EW187" s="77" t="str">
        <f t="shared" si="557"/>
        <v>V20</v>
      </c>
      <c r="EX187" s="77" t="str">
        <f t="shared" si="557"/>
        <v>V20</v>
      </c>
      <c r="EY187" s="77" t="str">
        <f t="shared" si="557"/>
        <v>V20</v>
      </c>
      <c r="EZ187" s="77" t="str">
        <f t="shared" si="557"/>
        <v>V20</v>
      </c>
      <c r="FA187" s="77">
        <f t="shared" ca="1" si="557"/>
        <v>1177</v>
      </c>
      <c r="FB187" s="77">
        <f t="shared" ca="1" si="557"/>
        <v>1154</v>
      </c>
      <c r="FC187" s="77">
        <f t="shared" ca="1" si="557"/>
        <v>1131</v>
      </c>
      <c r="FD187" s="77">
        <f t="shared" ca="1" si="557"/>
        <v>1108</v>
      </c>
      <c r="FE187" s="77">
        <f t="shared" ca="1" si="557"/>
        <v>1085</v>
      </c>
      <c r="FF187" s="77">
        <f t="shared" ca="1" si="557"/>
        <v>1062</v>
      </c>
      <c r="FG187" s="77">
        <f t="shared" ca="1" si="557"/>
        <v>1039</v>
      </c>
      <c r="FH187" s="77">
        <f t="shared" ca="1" si="557"/>
        <v>1016</v>
      </c>
      <c r="FI187" s="77">
        <f t="shared" ca="1" si="557"/>
        <v>993</v>
      </c>
      <c r="FJ187" s="77">
        <f t="shared" ca="1" si="557"/>
        <v>970</v>
      </c>
      <c r="FK187" s="77">
        <f t="shared" ca="1" si="557"/>
        <v>947</v>
      </c>
      <c r="FL187" s="77">
        <f t="shared" ca="1" si="557"/>
        <v>924</v>
      </c>
      <c r="FM187" s="77">
        <f t="shared" ca="1" si="557"/>
        <v>901</v>
      </c>
      <c r="FN187" s="77">
        <f t="shared" ca="1" si="557"/>
        <v>878</v>
      </c>
      <c r="FO187" s="77">
        <f t="shared" ca="1" si="557"/>
        <v>855</v>
      </c>
      <c r="FP187" s="77">
        <f t="shared" ca="1" si="557"/>
        <v>832</v>
      </c>
      <c r="FQ187" s="77">
        <f t="shared" ref="FQ187:GR187" ca="1" si="558">IF(OR(ISNUMBER(FQ6),ISBLANK(FQ6)),IF(CodeCouleur($D$100)=CodeCouleur(FQ6),"CEAM",IF(OR(FQ6=$G$99,FQ6=$G$100,FQ6=$G$101,FQ6=$G$102),"OPEX",IF(AND(ISBLANK($E6),FQ108&gt;50),"ORG",FQ108))),FQ6)</f>
        <v>809</v>
      </c>
      <c r="FR187" s="77">
        <f t="shared" ca="1" si="558"/>
        <v>786</v>
      </c>
      <c r="FS187" s="77">
        <f t="shared" ca="1" si="558"/>
        <v>763</v>
      </c>
      <c r="FT187" s="77">
        <f t="shared" ca="1" si="558"/>
        <v>740</v>
      </c>
      <c r="FU187" s="77">
        <f t="shared" ca="1" si="558"/>
        <v>717</v>
      </c>
      <c r="FV187" s="77">
        <f t="shared" ca="1" si="558"/>
        <v>694</v>
      </c>
      <c r="FW187" s="77">
        <f t="shared" ca="1" si="558"/>
        <v>671</v>
      </c>
      <c r="FX187" s="77">
        <f t="shared" ca="1" si="558"/>
        <v>648</v>
      </c>
      <c r="FY187" s="77">
        <f t="shared" ca="1" si="558"/>
        <v>625</v>
      </c>
      <c r="FZ187" s="77">
        <f t="shared" ca="1" si="558"/>
        <v>602</v>
      </c>
      <c r="GA187" s="77">
        <f t="shared" ca="1" si="558"/>
        <v>579</v>
      </c>
      <c r="GB187" s="77">
        <f t="shared" ca="1" si="558"/>
        <v>556</v>
      </c>
      <c r="GC187" s="77">
        <f t="shared" ca="1" si="558"/>
        <v>533</v>
      </c>
      <c r="GD187" s="77">
        <f t="shared" ca="1" si="558"/>
        <v>510</v>
      </c>
      <c r="GE187" s="77">
        <f t="shared" ca="1" si="558"/>
        <v>487</v>
      </c>
      <c r="GF187" s="77">
        <f t="shared" ca="1" si="558"/>
        <v>464</v>
      </c>
      <c r="GG187" s="77">
        <f t="shared" ca="1" si="558"/>
        <v>441</v>
      </c>
      <c r="GH187" s="77">
        <f t="shared" ca="1" si="558"/>
        <v>418</v>
      </c>
      <c r="GI187" s="77">
        <f t="shared" ca="1" si="558"/>
        <v>395</v>
      </c>
      <c r="GJ187" s="77">
        <f t="shared" ca="1" si="558"/>
        <v>372</v>
      </c>
      <c r="GK187" s="77">
        <f t="shared" ca="1" si="558"/>
        <v>349</v>
      </c>
      <c r="GL187" s="77">
        <f t="shared" ca="1" si="558"/>
        <v>326</v>
      </c>
      <c r="GM187" s="77">
        <f t="shared" ca="1" si="558"/>
        <v>303</v>
      </c>
      <c r="GN187" s="77">
        <f t="shared" ca="1" si="558"/>
        <v>280</v>
      </c>
      <c r="GO187" s="77" t="str">
        <f t="shared" si="558"/>
        <v>X</v>
      </c>
      <c r="GP187" s="77" t="str">
        <f t="shared" si="558"/>
        <v>X</v>
      </c>
      <c r="GQ187" s="77" t="str">
        <f t="shared" si="558"/>
        <v>X</v>
      </c>
      <c r="GR187" s="77" t="str">
        <f t="shared" si="558"/>
        <v>X</v>
      </c>
      <c r="GY187" s="604" t="s">
        <v>13</v>
      </c>
      <c r="GZ187" s="566">
        <f>IF($HB77="N",0,IF(YEAR($HB77)=GZ$170,1,0))</f>
        <v>0</v>
      </c>
      <c r="HA187" s="566">
        <f t="shared" ref="HA187:HM187" si="559">IF($HB77="N",0,IF(YEAR($HB77)=HA$170,1,0))</f>
        <v>0</v>
      </c>
      <c r="HB187" s="566">
        <f t="shared" si="559"/>
        <v>1</v>
      </c>
      <c r="HC187" s="566">
        <f t="shared" si="559"/>
        <v>0</v>
      </c>
      <c r="HD187" s="566">
        <f t="shared" si="559"/>
        <v>0</v>
      </c>
      <c r="HE187" s="566">
        <f t="shared" si="559"/>
        <v>0</v>
      </c>
      <c r="HF187" s="566">
        <f t="shared" si="559"/>
        <v>0</v>
      </c>
      <c r="HG187" s="566">
        <f t="shared" si="559"/>
        <v>0</v>
      </c>
      <c r="HH187" s="566">
        <f t="shared" si="559"/>
        <v>0</v>
      </c>
      <c r="HI187" s="566">
        <f t="shared" si="559"/>
        <v>0</v>
      </c>
      <c r="HJ187" s="566">
        <f t="shared" si="559"/>
        <v>0</v>
      </c>
      <c r="HK187" s="566">
        <f t="shared" si="559"/>
        <v>0</v>
      </c>
      <c r="HL187" s="566">
        <f t="shared" si="559"/>
        <v>0</v>
      </c>
      <c r="HM187" s="566">
        <f t="shared" si="559"/>
        <v>0</v>
      </c>
    </row>
    <row r="188" spans="5:221" x14ac:dyDescent="0.2">
      <c r="G188" s="1043"/>
      <c r="H188" s="208" t="s">
        <v>113</v>
      </c>
      <c r="M188" s="304"/>
      <c r="N188" s="304"/>
      <c r="O188" s="304"/>
      <c r="P188" s="304"/>
      <c r="Q188" s="304"/>
      <c r="R188" s="41"/>
      <c r="S188" s="41"/>
      <c r="T188" s="41"/>
      <c r="U188" s="77" t="str">
        <f t="shared" ref="U188:AR188" si="560">IF(OR(ISNUMBER(U7),ISBLANK(U7)),IF(CodeCouleur($D$100)=CodeCouleur(U7),"CEAM",IF(OR(U7=$G$99,U7=$G$100,U7=$G$101),"OPEX",IF(AND(ISBLANK($E7),U109&gt;50),"ORG",U109))),U7)</f>
        <v>SSB</v>
      </c>
      <c r="V188" s="77" t="str">
        <f t="shared" si="560"/>
        <v>SSB</v>
      </c>
      <c r="W188" s="77" t="str">
        <f t="shared" si="560"/>
        <v>SSB</v>
      </c>
      <c r="X188" s="77" t="str">
        <f t="shared" si="560"/>
        <v>SSB</v>
      </c>
      <c r="Y188" s="77" t="str">
        <f t="shared" si="560"/>
        <v>SSB</v>
      </c>
      <c r="Z188" s="77" t="str">
        <f t="shared" si="560"/>
        <v>SSB</v>
      </c>
      <c r="AA188" s="77" t="str">
        <f t="shared" si="560"/>
        <v>SSB</v>
      </c>
      <c r="AB188" s="77" t="str">
        <f t="shared" si="560"/>
        <v>SSB</v>
      </c>
      <c r="AC188" s="77" t="str">
        <f t="shared" si="560"/>
        <v>SSB</v>
      </c>
      <c r="AD188" s="77" t="str">
        <f t="shared" si="560"/>
        <v>SSB</v>
      </c>
      <c r="AE188" s="77" t="str">
        <f t="shared" si="560"/>
        <v>SSB</v>
      </c>
      <c r="AF188" s="77" t="str">
        <f t="shared" si="560"/>
        <v>SSB</v>
      </c>
      <c r="AG188" s="77" t="str">
        <f t="shared" si="560"/>
        <v>SSB</v>
      </c>
      <c r="AH188" s="77" t="str">
        <f t="shared" si="560"/>
        <v>SSB</v>
      </c>
      <c r="AI188" s="77" t="str">
        <f t="shared" si="560"/>
        <v>SSB</v>
      </c>
      <c r="AJ188" s="77" t="str">
        <f t="shared" si="560"/>
        <v>SSB</v>
      </c>
      <c r="AK188" s="77" t="str">
        <f t="shared" si="560"/>
        <v>SSB</v>
      </c>
      <c r="AL188" s="77" t="str">
        <f t="shared" si="560"/>
        <v>SSB</v>
      </c>
      <c r="AM188" s="77" t="str">
        <f t="shared" si="560"/>
        <v>SSB</v>
      </c>
      <c r="AN188" s="77" t="str">
        <f t="shared" si="560"/>
        <v>SSB</v>
      </c>
      <c r="AO188" s="77" t="str">
        <f t="shared" si="560"/>
        <v>SSB</v>
      </c>
      <c r="AP188" s="77" t="str">
        <f t="shared" si="560"/>
        <v>SSB</v>
      </c>
      <c r="AQ188" s="77" t="str">
        <f t="shared" si="560"/>
        <v>SSB</v>
      </c>
      <c r="AR188" s="77" t="str">
        <f t="shared" si="560"/>
        <v>SSB</v>
      </c>
      <c r="AS188" s="77" t="str">
        <f t="shared" ref="AS188:BX188" si="561">IF(OR(ISNUMBER(AS7),ISBLANK(AS7)),IF(CodeCouleur($D$100)=CodeCouleur(AS7),"CEAM",IF(OR(AS7=$G$99,AS7=$G$100,AS7=$G$101,AS7=$G$102),"OPEX",IF(AND(ISBLANK($E7),AS109&gt;50),"ORG",AS109))),AS7)</f>
        <v>SSB</v>
      </c>
      <c r="AT188" s="77" t="str">
        <f t="shared" si="561"/>
        <v>SSB</v>
      </c>
      <c r="AU188" s="77" t="str">
        <f t="shared" si="561"/>
        <v>SSB</v>
      </c>
      <c r="AV188" s="77" t="str">
        <f t="shared" si="561"/>
        <v>SSB</v>
      </c>
      <c r="AW188" s="77" t="str">
        <f t="shared" si="561"/>
        <v>SSB</v>
      </c>
      <c r="AX188" s="77" t="str">
        <f t="shared" si="561"/>
        <v>SSB</v>
      </c>
      <c r="AY188" s="77" t="str">
        <f t="shared" si="561"/>
        <v>SSB</v>
      </c>
      <c r="AZ188" s="77" t="str">
        <f t="shared" si="561"/>
        <v>SSB</v>
      </c>
      <c r="BA188" s="77" t="str">
        <f t="shared" si="561"/>
        <v>SSB</v>
      </c>
      <c r="BB188" s="77" t="str">
        <f t="shared" si="561"/>
        <v>SSB</v>
      </c>
      <c r="BC188" s="77" t="str">
        <f t="shared" si="561"/>
        <v>SSB</v>
      </c>
      <c r="BD188" s="77" t="str">
        <f t="shared" si="561"/>
        <v>SSB</v>
      </c>
      <c r="BE188" s="77" t="str">
        <f t="shared" si="561"/>
        <v>SSB</v>
      </c>
      <c r="BF188" s="77" t="str">
        <f t="shared" si="561"/>
        <v>SSB</v>
      </c>
      <c r="BG188" s="77" t="str">
        <f t="shared" si="561"/>
        <v>SSB</v>
      </c>
      <c r="BH188" s="77" t="str">
        <f t="shared" si="561"/>
        <v>SSB</v>
      </c>
      <c r="BI188" s="77" t="str">
        <f t="shared" si="561"/>
        <v>SSB</v>
      </c>
      <c r="BJ188" s="77" t="str">
        <f t="shared" si="561"/>
        <v>SSB</v>
      </c>
      <c r="BK188" s="77" t="str">
        <f t="shared" si="561"/>
        <v>SSB</v>
      </c>
      <c r="BL188" s="77" t="str">
        <f t="shared" si="561"/>
        <v>SSB</v>
      </c>
      <c r="BM188" s="77" t="str">
        <f t="shared" si="561"/>
        <v>SSB</v>
      </c>
      <c r="BN188" s="77" t="str">
        <f t="shared" si="561"/>
        <v>SSB</v>
      </c>
      <c r="BO188" s="77" t="str">
        <f t="shared" si="561"/>
        <v>SSB</v>
      </c>
      <c r="BP188" s="77" t="str">
        <f t="shared" si="561"/>
        <v>SSB</v>
      </c>
      <c r="BQ188" s="77" t="str">
        <f t="shared" si="561"/>
        <v>SSB</v>
      </c>
      <c r="BR188" s="77" t="str">
        <f t="shared" si="561"/>
        <v>SSB</v>
      </c>
      <c r="BS188" s="77" t="str">
        <f t="shared" si="561"/>
        <v>SSB</v>
      </c>
      <c r="BT188" s="77" t="str">
        <f t="shared" si="561"/>
        <v>SSB</v>
      </c>
      <c r="BU188" s="77" t="str">
        <f t="shared" si="561"/>
        <v>SSB</v>
      </c>
      <c r="BV188" s="77" t="str">
        <f t="shared" si="561"/>
        <v>SSB</v>
      </c>
      <c r="BW188" s="77" t="str">
        <f t="shared" si="561"/>
        <v>SSB</v>
      </c>
      <c r="BX188" s="77" t="str">
        <f t="shared" si="561"/>
        <v>SSB</v>
      </c>
      <c r="BY188" s="77" t="str">
        <f t="shared" ref="BY188:DD188" si="562">IF(OR(ISNUMBER(BY7),ISBLANK(BY7)),IF(CodeCouleur($D$100)=CodeCouleur(BY7),"CEAM",IF(OR(BY7=$G$99,BY7=$G$100,BY7=$G$101,BY7=$G$102),"OPEX",IF(AND(ISBLANK($E7),BY109&gt;50),"ORG",BY109))),BY7)</f>
        <v>SSB</v>
      </c>
      <c r="BZ188" s="77" t="str">
        <f t="shared" si="562"/>
        <v>SSB</v>
      </c>
      <c r="CA188" s="77" t="str">
        <f t="shared" si="562"/>
        <v>SSB</v>
      </c>
      <c r="CB188" s="77" t="str">
        <f t="shared" si="562"/>
        <v>SSB</v>
      </c>
      <c r="CC188" s="77" t="str">
        <f t="shared" si="562"/>
        <v>SSB</v>
      </c>
      <c r="CD188" s="77" t="str">
        <f t="shared" si="562"/>
        <v>SSB</v>
      </c>
      <c r="CE188" s="77" t="str">
        <f t="shared" si="562"/>
        <v>SSB</v>
      </c>
      <c r="CF188" s="77" t="str">
        <f t="shared" si="562"/>
        <v>SSB</v>
      </c>
      <c r="CG188" s="77" t="str">
        <f t="shared" si="562"/>
        <v>SSB</v>
      </c>
      <c r="CH188" s="77" t="str">
        <f t="shared" si="562"/>
        <v>SSB</v>
      </c>
      <c r="CI188" s="77" t="str">
        <f t="shared" si="562"/>
        <v>SSB</v>
      </c>
      <c r="CJ188" s="77" t="str">
        <f t="shared" si="562"/>
        <v>SSB</v>
      </c>
      <c r="CK188" s="77" t="str">
        <f t="shared" si="562"/>
        <v>SSB</v>
      </c>
      <c r="CL188" s="77" t="str">
        <f t="shared" si="562"/>
        <v>SSB</v>
      </c>
      <c r="CM188" s="77" t="str">
        <f t="shared" si="562"/>
        <v>SSB</v>
      </c>
      <c r="CN188" s="77" t="str">
        <f t="shared" si="562"/>
        <v>SSB</v>
      </c>
      <c r="CO188" s="77" t="str">
        <f t="shared" si="562"/>
        <v>SSB</v>
      </c>
      <c r="CP188" s="77" t="str">
        <f t="shared" si="562"/>
        <v>SSB</v>
      </c>
      <c r="CQ188" s="77" t="str">
        <f t="shared" si="562"/>
        <v>SSB</v>
      </c>
      <c r="CR188" s="77" t="str">
        <f t="shared" si="562"/>
        <v>SSB</v>
      </c>
      <c r="CS188" s="77" t="str">
        <f t="shared" si="562"/>
        <v>SSB</v>
      </c>
      <c r="CT188" s="77" t="str">
        <f t="shared" si="562"/>
        <v>SSB</v>
      </c>
      <c r="CU188" s="77" t="str">
        <f t="shared" si="562"/>
        <v>SSB</v>
      </c>
      <c r="CV188" s="77" t="str">
        <f t="shared" si="562"/>
        <v>SSB</v>
      </c>
      <c r="CW188" s="77" t="str">
        <f t="shared" si="562"/>
        <v>SSB</v>
      </c>
      <c r="CX188" s="77" t="str">
        <f t="shared" si="562"/>
        <v>SSB</v>
      </c>
      <c r="CY188" s="77" t="str">
        <f t="shared" si="562"/>
        <v>SSB</v>
      </c>
      <c r="CZ188" s="77" t="str">
        <f t="shared" si="562"/>
        <v>SSB</v>
      </c>
      <c r="DA188" s="77" t="str">
        <f t="shared" si="562"/>
        <v>SSB</v>
      </c>
      <c r="DB188" s="77" t="str">
        <f t="shared" si="562"/>
        <v>SSB</v>
      </c>
      <c r="DC188" s="77" t="str">
        <f t="shared" si="562"/>
        <v>SSB</v>
      </c>
      <c r="DD188" s="77" t="str">
        <f t="shared" si="562"/>
        <v>SSB</v>
      </c>
      <c r="DE188" s="77" t="str">
        <f t="shared" ref="DE188:EJ188" si="563">IF(OR(ISNUMBER(DE7),ISBLANK(DE7)),IF(CodeCouleur($D$100)=CodeCouleur(DE7),"CEAM",IF(OR(DE7=$G$99,DE7=$G$100,DE7=$G$101,DE7=$G$102),"OPEX",IF(AND(ISBLANK($E7),DE109&gt;50),"ORG",DE109))),DE7)</f>
        <v>SSB</v>
      </c>
      <c r="DF188" s="77" t="str">
        <f t="shared" si="563"/>
        <v>SSB</v>
      </c>
      <c r="DG188" s="77" t="str">
        <f t="shared" si="563"/>
        <v>SSB</v>
      </c>
      <c r="DH188" s="77" t="str">
        <f t="shared" si="563"/>
        <v>SSB</v>
      </c>
      <c r="DI188" s="77" t="str">
        <f t="shared" si="563"/>
        <v>SSB</v>
      </c>
      <c r="DJ188" s="77" t="str">
        <f t="shared" si="563"/>
        <v>SSB</v>
      </c>
      <c r="DK188" s="77" t="str">
        <f t="shared" si="563"/>
        <v>SSB</v>
      </c>
      <c r="DL188" s="77" t="str">
        <f t="shared" si="563"/>
        <v>SSB</v>
      </c>
      <c r="DM188" s="77" t="str">
        <f t="shared" si="563"/>
        <v>SSB</v>
      </c>
      <c r="DN188" s="77" t="str">
        <f t="shared" si="563"/>
        <v>SSB</v>
      </c>
      <c r="DO188" s="77" t="str">
        <f t="shared" si="563"/>
        <v>SSB</v>
      </c>
      <c r="DP188" s="77" t="str">
        <f t="shared" si="563"/>
        <v>SSB</v>
      </c>
      <c r="DQ188" s="77" t="str">
        <f t="shared" si="563"/>
        <v>SSB</v>
      </c>
      <c r="DR188" s="77" t="str">
        <f t="shared" si="563"/>
        <v>SSB</v>
      </c>
      <c r="DS188" s="77" t="str">
        <f t="shared" si="563"/>
        <v>SSB</v>
      </c>
      <c r="DT188" s="77" t="str">
        <f t="shared" si="563"/>
        <v>SSB</v>
      </c>
      <c r="DU188" s="77" t="str">
        <f t="shared" si="563"/>
        <v>SSB</v>
      </c>
      <c r="DV188" s="77" t="str">
        <f t="shared" si="563"/>
        <v>SSB</v>
      </c>
      <c r="DW188" s="77" t="str">
        <f t="shared" si="563"/>
        <v>SSB</v>
      </c>
      <c r="DX188" s="77" t="str">
        <f t="shared" si="563"/>
        <v>SSB</v>
      </c>
      <c r="DY188" s="77" t="str">
        <f t="shared" si="563"/>
        <v>SSB</v>
      </c>
      <c r="DZ188" s="77" t="str">
        <f t="shared" si="563"/>
        <v>SSB</v>
      </c>
      <c r="EA188" s="77" t="str">
        <f t="shared" si="563"/>
        <v>SSB</v>
      </c>
      <c r="EB188" s="77" t="str">
        <f t="shared" si="563"/>
        <v>SSB</v>
      </c>
      <c r="EC188" s="77" t="str">
        <f t="shared" si="563"/>
        <v>SSB</v>
      </c>
      <c r="ED188" s="77" t="str">
        <f t="shared" si="563"/>
        <v>SSB</v>
      </c>
      <c r="EE188" s="77" t="str">
        <f t="shared" si="563"/>
        <v>SSB</v>
      </c>
      <c r="EF188" s="77" t="str">
        <f t="shared" si="563"/>
        <v>SSB</v>
      </c>
      <c r="EG188" s="77" t="str">
        <f t="shared" si="563"/>
        <v>SSB</v>
      </c>
      <c r="EH188" s="77" t="str">
        <f t="shared" si="563"/>
        <v>SSB</v>
      </c>
      <c r="EI188" s="77" t="str">
        <f t="shared" si="563"/>
        <v>SSB</v>
      </c>
      <c r="EJ188" s="77" t="str">
        <f t="shared" si="563"/>
        <v>SSB</v>
      </c>
      <c r="EK188" s="77" t="str">
        <f t="shared" ref="EK188:FP188" si="564">IF(OR(ISNUMBER(EK7),ISBLANK(EK7)),IF(CodeCouleur($D$100)=CodeCouleur(EK7),"CEAM",IF(OR(EK7=$G$99,EK7=$G$100,EK7=$G$101,EK7=$G$102),"OPEX",IF(AND(ISBLANK($E7),EK109&gt;50),"ORG",EK109))),EK7)</f>
        <v>SSB</v>
      </c>
      <c r="EL188" s="77" t="str">
        <f t="shared" si="564"/>
        <v>SSB</v>
      </c>
      <c r="EM188" s="77" t="str">
        <f t="shared" si="564"/>
        <v>SSB</v>
      </c>
      <c r="EN188" s="77" t="str">
        <f t="shared" si="564"/>
        <v>SSB</v>
      </c>
      <c r="EO188" s="77" t="str">
        <f t="shared" si="564"/>
        <v>SSB</v>
      </c>
      <c r="EP188" s="77" t="str">
        <f t="shared" si="564"/>
        <v>SSB</v>
      </c>
      <c r="EQ188" s="77" t="str">
        <f t="shared" si="564"/>
        <v>SSB</v>
      </c>
      <c r="ER188" s="77" t="str">
        <f t="shared" si="564"/>
        <v>SSB</v>
      </c>
      <c r="ES188" s="77" t="str">
        <f t="shared" si="564"/>
        <v>SSB</v>
      </c>
      <c r="ET188" s="77" t="str">
        <f t="shared" si="564"/>
        <v>SSB</v>
      </c>
      <c r="EU188" s="77" t="str">
        <f t="shared" si="564"/>
        <v>SSB</v>
      </c>
      <c r="EV188" s="77" t="str">
        <f t="shared" si="564"/>
        <v>SSB</v>
      </c>
      <c r="EW188" s="77" t="str">
        <f t="shared" si="564"/>
        <v>SSB</v>
      </c>
      <c r="EX188" s="77" t="str">
        <f t="shared" si="564"/>
        <v>SSB</v>
      </c>
      <c r="EY188" s="77" t="str">
        <f t="shared" si="564"/>
        <v>SSB</v>
      </c>
      <c r="EZ188" s="77" t="str">
        <f t="shared" si="564"/>
        <v>SSB</v>
      </c>
      <c r="FA188" s="77" t="str">
        <f t="shared" si="564"/>
        <v>SSB</v>
      </c>
      <c r="FB188" s="77" t="str">
        <f t="shared" si="564"/>
        <v>SSB</v>
      </c>
      <c r="FC188" s="77" t="str">
        <f t="shared" si="564"/>
        <v>SSB</v>
      </c>
      <c r="FD188" s="77" t="str">
        <f t="shared" si="564"/>
        <v>SSB</v>
      </c>
      <c r="FE188" s="77" t="str">
        <f t="shared" si="564"/>
        <v>SSB</v>
      </c>
      <c r="FF188" s="77" t="str">
        <f t="shared" si="564"/>
        <v>SSB</v>
      </c>
      <c r="FG188" s="77" t="str">
        <f t="shared" si="564"/>
        <v>SSB</v>
      </c>
      <c r="FH188" s="77" t="str">
        <f t="shared" si="564"/>
        <v>SSB</v>
      </c>
      <c r="FI188" s="77" t="str">
        <f t="shared" si="564"/>
        <v>SSB</v>
      </c>
      <c r="FJ188" s="77" t="str">
        <f t="shared" si="564"/>
        <v>SSB</v>
      </c>
      <c r="FK188" s="77" t="str">
        <f t="shared" si="564"/>
        <v>SSB</v>
      </c>
      <c r="FL188" s="77" t="str">
        <f t="shared" si="564"/>
        <v>SSB</v>
      </c>
      <c r="FM188" s="77" t="str">
        <f t="shared" si="564"/>
        <v>SSB</v>
      </c>
      <c r="FN188" s="77" t="str">
        <f t="shared" si="564"/>
        <v>SSB</v>
      </c>
      <c r="FO188" s="77" t="str">
        <f t="shared" si="564"/>
        <v>SSB</v>
      </c>
      <c r="FP188" s="77" t="str">
        <f t="shared" si="564"/>
        <v>SSB</v>
      </c>
      <c r="FQ188" s="77" t="str">
        <f t="shared" ref="FQ188:GR188" si="565">IF(OR(ISNUMBER(FQ7),ISBLANK(FQ7)),IF(CodeCouleur($D$100)=CodeCouleur(FQ7),"CEAM",IF(OR(FQ7=$G$99,FQ7=$G$100,FQ7=$G$101,FQ7=$G$102),"OPEX",IF(AND(ISBLANK($E7),FQ109&gt;50),"ORG",FQ109))),FQ7)</f>
        <v>SSB</v>
      </c>
      <c r="FR188" s="77" t="str">
        <f t="shared" si="565"/>
        <v>SSB</v>
      </c>
      <c r="FS188" s="77" t="str">
        <f t="shared" si="565"/>
        <v>SSB</v>
      </c>
      <c r="FT188" s="77" t="str">
        <f t="shared" si="565"/>
        <v>SSB</v>
      </c>
      <c r="FU188" s="77" t="str">
        <f t="shared" si="565"/>
        <v>SSB</v>
      </c>
      <c r="FV188" s="77" t="str">
        <f t="shared" si="565"/>
        <v>SSB</v>
      </c>
      <c r="FW188" s="77" t="str">
        <f t="shared" si="565"/>
        <v>SSB</v>
      </c>
      <c r="FX188" s="77" t="str">
        <f t="shared" si="565"/>
        <v>SSB</v>
      </c>
      <c r="FY188" s="77" t="str">
        <f t="shared" si="565"/>
        <v>SSB</v>
      </c>
      <c r="FZ188" s="77" t="str">
        <f t="shared" si="565"/>
        <v>SSB</v>
      </c>
      <c r="GA188" s="77" t="str">
        <f t="shared" si="565"/>
        <v>SSB</v>
      </c>
      <c r="GB188" s="77" t="str">
        <f t="shared" si="565"/>
        <v>SSB</v>
      </c>
      <c r="GC188" s="77" t="str">
        <f t="shared" si="565"/>
        <v>SSB</v>
      </c>
      <c r="GD188" s="77" t="str">
        <f t="shared" si="565"/>
        <v>SSB</v>
      </c>
      <c r="GE188" s="77" t="str">
        <f t="shared" si="565"/>
        <v>SSB</v>
      </c>
      <c r="GF188" s="77" t="str">
        <f t="shared" si="565"/>
        <v>SSB</v>
      </c>
      <c r="GG188" s="77" t="str">
        <f t="shared" si="565"/>
        <v>SSB</v>
      </c>
      <c r="GH188" s="77" t="str">
        <f t="shared" si="565"/>
        <v>SSB</v>
      </c>
      <c r="GI188" s="77" t="str">
        <f t="shared" si="565"/>
        <v>SSB</v>
      </c>
      <c r="GJ188" s="77" t="str">
        <f t="shared" si="565"/>
        <v>SSB</v>
      </c>
      <c r="GK188" s="77" t="str">
        <f t="shared" si="565"/>
        <v>SSB</v>
      </c>
      <c r="GL188" s="77" t="str">
        <f t="shared" si="565"/>
        <v>SSB</v>
      </c>
      <c r="GM188" s="77" t="str">
        <f t="shared" si="565"/>
        <v>SSB</v>
      </c>
      <c r="GN188" s="77" t="str">
        <f t="shared" si="565"/>
        <v>SSB</v>
      </c>
      <c r="GO188" s="77" t="str">
        <f t="shared" si="565"/>
        <v>X</v>
      </c>
      <c r="GP188" s="77" t="str">
        <f t="shared" si="565"/>
        <v>X</v>
      </c>
      <c r="GQ188" s="77" t="str">
        <f t="shared" si="565"/>
        <v>X</v>
      </c>
      <c r="GR188" s="77" t="str">
        <f t="shared" si="565"/>
        <v>X</v>
      </c>
      <c r="GY188" s="604" t="s">
        <v>14</v>
      </c>
      <c r="GZ188" s="566">
        <f>IF($HC77="N",0,IF(YEAR($HC77)=GZ$170,1,0))</f>
        <v>0</v>
      </c>
      <c r="HA188" s="566">
        <f t="shared" ref="HA188:HM188" si="566">IF($HC77="N",0,IF(YEAR($HC77)=HA$170,1,0))</f>
        <v>0</v>
      </c>
      <c r="HB188" s="566">
        <f t="shared" si="566"/>
        <v>0</v>
      </c>
      <c r="HC188" s="566">
        <f t="shared" si="566"/>
        <v>0</v>
      </c>
      <c r="HD188" s="566">
        <f t="shared" si="566"/>
        <v>0</v>
      </c>
      <c r="HE188" s="566">
        <f t="shared" si="566"/>
        <v>0</v>
      </c>
      <c r="HF188" s="566">
        <f t="shared" si="566"/>
        <v>0</v>
      </c>
      <c r="HG188" s="566">
        <f t="shared" si="566"/>
        <v>0</v>
      </c>
      <c r="HH188" s="566">
        <f t="shared" si="566"/>
        <v>1</v>
      </c>
      <c r="HI188" s="566">
        <f t="shared" si="566"/>
        <v>0</v>
      </c>
      <c r="HJ188" s="566">
        <f t="shared" si="566"/>
        <v>0</v>
      </c>
      <c r="HK188" s="566">
        <f t="shared" si="566"/>
        <v>0</v>
      </c>
      <c r="HL188" s="566">
        <f t="shared" si="566"/>
        <v>0</v>
      </c>
      <c r="HM188" s="566">
        <f t="shared" si="566"/>
        <v>0</v>
      </c>
    </row>
    <row r="189" spans="5:221" x14ac:dyDescent="0.2">
      <c r="G189" s="1043"/>
      <c r="H189" s="207" t="s">
        <v>114</v>
      </c>
      <c r="M189" s="304"/>
      <c r="N189" s="304"/>
      <c r="O189" s="304"/>
      <c r="P189" s="304"/>
      <c r="Q189" s="304"/>
      <c r="R189" s="41"/>
      <c r="S189" s="41"/>
      <c r="T189" s="41"/>
      <c r="U189" s="77">
        <f t="shared" ref="U189:AR189" ca="1" si="567">IF(OR(ISNUMBER(U8),ISBLANK(U8)),IF(CodeCouleur($D$100)=CodeCouleur(U8),"CEAM",IF(OR(U8=$G$99,U8=$G$100,U8=$G$101),"OPEX",IF(AND(ISBLANK($E8),U110&gt;50),"ORG",U110))),U8)</f>
        <v>68</v>
      </c>
      <c r="V189" s="77">
        <f t="shared" ca="1" si="567"/>
        <v>32</v>
      </c>
      <c r="W189" s="77">
        <f t="shared" ca="1" si="567"/>
        <v>16</v>
      </c>
      <c r="X189" s="77">
        <f t="shared" ca="1" si="567"/>
        <v>14</v>
      </c>
      <c r="Y189" s="77" t="str">
        <f t="shared" si="567"/>
        <v>V10</v>
      </c>
      <c r="Z189" s="77" t="str">
        <f t="shared" si="567"/>
        <v>V10</v>
      </c>
      <c r="AA189" s="77" t="str">
        <f t="shared" si="567"/>
        <v>V10</v>
      </c>
      <c r="AB189" s="77" t="str">
        <f t="shared" si="567"/>
        <v>V10</v>
      </c>
      <c r="AC189" s="77" t="str">
        <f t="shared" si="567"/>
        <v>AIA</v>
      </c>
      <c r="AD189" s="77" t="str">
        <f t="shared" si="567"/>
        <v>AIA</v>
      </c>
      <c r="AE189" s="77" t="str">
        <f t="shared" si="567"/>
        <v>AIA</v>
      </c>
      <c r="AF189" s="77">
        <f t="shared" ca="1" si="567"/>
        <v>1177</v>
      </c>
      <c r="AG189" s="77">
        <f t="shared" ca="1" si="567"/>
        <v>1154</v>
      </c>
      <c r="AH189" s="77">
        <f t="shared" ca="1" si="567"/>
        <v>1131</v>
      </c>
      <c r="AI189" s="77">
        <f t="shared" ca="1" si="567"/>
        <v>1108</v>
      </c>
      <c r="AJ189" s="77">
        <f t="shared" ca="1" si="567"/>
        <v>1085</v>
      </c>
      <c r="AK189" s="77">
        <f t="shared" ca="1" si="567"/>
        <v>1062</v>
      </c>
      <c r="AL189" s="77">
        <f t="shared" ca="1" si="567"/>
        <v>1039</v>
      </c>
      <c r="AM189" s="77">
        <f t="shared" ca="1" si="567"/>
        <v>1016</v>
      </c>
      <c r="AN189" s="77">
        <f t="shared" ca="1" si="567"/>
        <v>993</v>
      </c>
      <c r="AO189" s="77">
        <f t="shared" ca="1" si="567"/>
        <v>970</v>
      </c>
      <c r="AP189" s="77">
        <f t="shared" ca="1" si="567"/>
        <v>947</v>
      </c>
      <c r="AQ189" s="77">
        <f t="shared" ca="1" si="567"/>
        <v>924</v>
      </c>
      <c r="AR189" s="77">
        <f t="shared" ca="1" si="567"/>
        <v>901</v>
      </c>
      <c r="AS189" s="77">
        <f t="shared" ref="AS189:BX189" ca="1" si="568">IF(OR(ISNUMBER(AS8),ISBLANK(AS8)),IF(CodeCouleur($D$100)=CodeCouleur(AS8),"CEAM",IF(OR(AS8=$G$99,AS8=$G$100,AS8=$G$101,AS8=$G$102),"OPEX",IF(AND(ISBLANK($E8),AS110&gt;50),"ORG",AS110))),AS8)</f>
        <v>878</v>
      </c>
      <c r="AT189" s="77">
        <f t="shared" ca="1" si="568"/>
        <v>855</v>
      </c>
      <c r="AU189" s="77">
        <f t="shared" ca="1" si="568"/>
        <v>832</v>
      </c>
      <c r="AV189" s="77">
        <f t="shared" ca="1" si="568"/>
        <v>809</v>
      </c>
      <c r="AW189" s="77">
        <f t="shared" ca="1" si="568"/>
        <v>786</v>
      </c>
      <c r="AX189" s="77">
        <f t="shared" ca="1" si="568"/>
        <v>763</v>
      </c>
      <c r="AY189" s="77">
        <f t="shared" ca="1" si="568"/>
        <v>740</v>
      </c>
      <c r="AZ189" s="77">
        <f t="shared" ca="1" si="568"/>
        <v>717</v>
      </c>
      <c r="BA189" s="77">
        <f t="shared" ca="1" si="568"/>
        <v>716</v>
      </c>
      <c r="BB189" s="77" t="str">
        <f t="shared" ca="1" si="568"/>
        <v>OPEX</v>
      </c>
      <c r="BC189" s="77" t="str">
        <f t="shared" ca="1" si="568"/>
        <v>OPEX</v>
      </c>
      <c r="BD189" s="77" t="str">
        <f t="shared" ca="1" si="568"/>
        <v>OPEX</v>
      </c>
      <c r="BE189" s="77" t="str">
        <f t="shared" ca="1" si="568"/>
        <v>OPEX</v>
      </c>
      <c r="BF189" s="77">
        <f t="shared" ca="1" si="568"/>
        <v>395</v>
      </c>
      <c r="BG189" s="77">
        <f t="shared" ca="1" si="568"/>
        <v>372</v>
      </c>
      <c r="BH189" s="77">
        <f t="shared" ca="1" si="568"/>
        <v>349</v>
      </c>
      <c r="BI189" s="77">
        <f t="shared" ca="1" si="568"/>
        <v>326</v>
      </c>
      <c r="BJ189" s="77">
        <f t="shared" ca="1" si="568"/>
        <v>303</v>
      </c>
      <c r="BK189" s="77">
        <f t="shared" ca="1" si="568"/>
        <v>280</v>
      </c>
      <c r="BL189" s="77">
        <f t="shared" ca="1" si="568"/>
        <v>257</v>
      </c>
      <c r="BM189" s="77">
        <f t="shared" ca="1" si="568"/>
        <v>234</v>
      </c>
      <c r="BN189" s="77">
        <f t="shared" ca="1" si="568"/>
        <v>211</v>
      </c>
      <c r="BO189" s="77">
        <f t="shared" ca="1" si="568"/>
        <v>188</v>
      </c>
      <c r="BP189" s="77">
        <f t="shared" ca="1" si="568"/>
        <v>165</v>
      </c>
      <c r="BQ189" s="77">
        <f t="shared" ca="1" si="568"/>
        <v>142</v>
      </c>
      <c r="BR189" s="77">
        <f t="shared" ca="1" si="568"/>
        <v>119</v>
      </c>
      <c r="BS189" s="77">
        <f t="shared" ca="1" si="568"/>
        <v>96</v>
      </c>
      <c r="BT189" s="77">
        <f t="shared" ca="1" si="568"/>
        <v>73</v>
      </c>
      <c r="BU189" s="77">
        <f t="shared" ca="1" si="568"/>
        <v>50</v>
      </c>
      <c r="BV189" s="77">
        <f t="shared" ca="1" si="568"/>
        <v>27</v>
      </c>
      <c r="BW189" s="77" t="str">
        <f t="shared" si="568"/>
        <v>V15</v>
      </c>
      <c r="BX189" s="77" t="str">
        <f t="shared" si="568"/>
        <v>V15</v>
      </c>
      <c r="BY189" s="77" t="str">
        <f t="shared" ref="BY189:DD189" si="569">IF(OR(ISNUMBER(BY8),ISBLANK(BY8)),IF(CodeCouleur($D$100)=CodeCouleur(BY8),"CEAM",IF(OR(BY8=$G$99,BY8=$G$100,BY8=$G$101,BY8=$G$102),"OPEX",IF(AND(ISBLANK($E8),BY110&gt;50),"ORG",BY110))),BY8)</f>
        <v>V15</v>
      </c>
      <c r="BZ189" s="77" t="str">
        <f t="shared" si="569"/>
        <v>V15</v>
      </c>
      <c r="CA189" s="77" t="str">
        <f t="shared" si="569"/>
        <v>V15</v>
      </c>
      <c r="CB189" s="77" t="str">
        <f t="shared" si="569"/>
        <v>RMV</v>
      </c>
      <c r="CC189" s="77" t="str">
        <f t="shared" si="569"/>
        <v>RMV</v>
      </c>
      <c r="CD189" s="77" t="str">
        <f t="shared" si="569"/>
        <v>RMV</v>
      </c>
      <c r="CE189" s="77" t="str">
        <f t="shared" si="569"/>
        <v>RMV</v>
      </c>
      <c r="CF189" s="77" t="str">
        <f t="shared" si="569"/>
        <v>RMV</v>
      </c>
      <c r="CG189" s="77" t="str">
        <f t="shared" si="569"/>
        <v>RMV</v>
      </c>
      <c r="CH189" s="77">
        <f t="shared" ca="1" si="569"/>
        <v>1177</v>
      </c>
      <c r="CI189" s="77">
        <f t="shared" ca="1" si="569"/>
        <v>1154</v>
      </c>
      <c r="CJ189" s="77">
        <f t="shared" ca="1" si="569"/>
        <v>1131</v>
      </c>
      <c r="CK189" s="77">
        <f t="shared" ca="1" si="569"/>
        <v>1130</v>
      </c>
      <c r="CL189" s="77" t="str">
        <f t="shared" ca="1" si="569"/>
        <v>OPEX</v>
      </c>
      <c r="CM189" s="77" t="str">
        <f t="shared" ca="1" si="569"/>
        <v>OPEX</v>
      </c>
      <c r="CN189" s="77" t="str">
        <f t="shared" ca="1" si="569"/>
        <v>OPEX</v>
      </c>
      <c r="CO189" s="77" t="str">
        <f t="shared" ca="1" si="569"/>
        <v>OPEX</v>
      </c>
      <c r="CP189" s="77">
        <f t="shared" ca="1" si="569"/>
        <v>889</v>
      </c>
      <c r="CQ189" s="77">
        <f t="shared" ca="1" si="569"/>
        <v>866</v>
      </c>
      <c r="CR189" s="77">
        <f t="shared" ca="1" si="569"/>
        <v>843</v>
      </c>
      <c r="CS189" s="77">
        <f t="shared" ca="1" si="569"/>
        <v>820</v>
      </c>
      <c r="CT189" s="77">
        <f t="shared" ca="1" si="569"/>
        <v>797</v>
      </c>
      <c r="CU189" s="77">
        <f t="shared" ca="1" si="569"/>
        <v>774</v>
      </c>
      <c r="CV189" s="77">
        <f t="shared" ca="1" si="569"/>
        <v>751</v>
      </c>
      <c r="CW189" s="77">
        <f t="shared" ca="1" si="569"/>
        <v>750</v>
      </c>
      <c r="CX189" s="77" t="str">
        <f t="shared" ca="1" si="569"/>
        <v>OPEX</v>
      </c>
      <c r="CY189" s="77" t="str">
        <f t="shared" ca="1" si="569"/>
        <v>OPEX</v>
      </c>
      <c r="CZ189" s="77" t="str">
        <f t="shared" ca="1" si="569"/>
        <v>OPEX</v>
      </c>
      <c r="DA189" s="77" t="str">
        <f t="shared" ca="1" si="569"/>
        <v>OPEX</v>
      </c>
      <c r="DB189" s="77">
        <f t="shared" ca="1" si="569"/>
        <v>509</v>
      </c>
      <c r="DC189" s="77">
        <f t="shared" ca="1" si="569"/>
        <v>486</v>
      </c>
      <c r="DD189" s="77">
        <f t="shared" ca="1" si="569"/>
        <v>463</v>
      </c>
      <c r="DE189" s="77">
        <f t="shared" ref="DE189:EJ189" ca="1" si="570">IF(OR(ISNUMBER(DE8),ISBLANK(DE8)),IF(CodeCouleur($D$100)=CodeCouleur(DE8),"CEAM",IF(OR(DE8=$G$99,DE8=$G$100,DE8=$G$101,DE8=$G$102),"OPEX",IF(AND(ISBLANK($E8),DE110&gt;50),"ORG",DE110))),DE8)</f>
        <v>440</v>
      </c>
      <c r="DF189" s="77">
        <f t="shared" ca="1" si="570"/>
        <v>417</v>
      </c>
      <c r="DG189" s="77">
        <f t="shared" ca="1" si="570"/>
        <v>394</v>
      </c>
      <c r="DH189" s="77">
        <f t="shared" ca="1" si="570"/>
        <v>371</v>
      </c>
      <c r="DI189" s="77">
        <f t="shared" ca="1" si="570"/>
        <v>348</v>
      </c>
      <c r="DJ189" s="77">
        <f t="shared" ca="1" si="570"/>
        <v>325</v>
      </c>
      <c r="DK189" s="77">
        <f t="shared" ca="1" si="570"/>
        <v>302</v>
      </c>
      <c r="DL189" s="77">
        <f t="shared" ca="1" si="570"/>
        <v>279</v>
      </c>
      <c r="DM189" s="77">
        <f t="shared" ca="1" si="570"/>
        <v>256</v>
      </c>
      <c r="DN189" s="77">
        <f t="shared" ca="1" si="570"/>
        <v>233</v>
      </c>
      <c r="DO189" s="77">
        <f t="shared" ca="1" si="570"/>
        <v>210</v>
      </c>
      <c r="DP189" s="77">
        <f t="shared" ca="1" si="570"/>
        <v>187</v>
      </c>
      <c r="DQ189" s="77">
        <f t="shared" ca="1" si="570"/>
        <v>164</v>
      </c>
      <c r="DR189" s="77">
        <f t="shared" ca="1" si="570"/>
        <v>141</v>
      </c>
      <c r="DS189" s="77">
        <f t="shared" ca="1" si="570"/>
        <v>118</v>
      </c>
      <c r="DT189" s="77">
        <f t="shared" ca="1" si="570"/>
        <v>95</v>
      </c>
      <c r="DU189" s="77">
        <f t="shared" ca="1" si="570"/>
        <v>72</v>
      </c>
      <c r="DV189" s="77">
        <f t="shared" ca="1" si="570"/>
        <v>49</v>
      </c>
      <c r="DW189" s="77" t="str">
        <f t="shared" si="570"/>
        <v>V20</v>
      </c>
      <c r="DX189" s="77" t="str">
        <f t="shared" si="570"/>
        <v>V20</v>
      </c>
      <c r="DY189" s="77" t="str">
        <f t="shared" si="570"/>
        <v>V20</v>
      </c>
      <c r="DZ189" s="77" t="str">
        <f t="shared" si="570"/>
        <v>V20</v>
      </c>
      <c r="EA189" s="77" t="str">
        <f t="shared" si="570"/>
        <v>V20</v>
      </c>
      <c r="EB189" s="77" t="str">
        <f t="shared" si="570"/>
        <v>V20</v>
      </c>
      <c r="EC189" s="77">
        <f t="shared" ca="1" si="570"/>
        <v>1177</v>
      </c>
      <c r="ED189" s="77">
        <f t="shared" ca="1" si="570"/>
        <v>1154</v>
      </c>
      <c r="EE189" s="77">
        <f t="shared" ca="1" si="570"/>
        <v>1131</v>
      </c>
      <c r="EF189" s="77">
        <f t="shared" ca="1" si="570"/>
        <v>1108</v>
      </c>
      <c r="EG189" s="77">
        <f t="shared" ca="1" si="570"/>
        <v>1085</v>
      </c>
      <c r="EH189" s="77">
        <f t="shared" ca="1" si="570"/>
        <v>1062</v>
      </c>
      <c r="EI189" s="77">
        <f t="shared" ca="1" si="570"/>
        <v>1039</v>
      </c>
      <c r="EJ189" s="77">
        <f t="shared" ca="1" si="570"/>
        <v>1016</v>
      </c>
      <c r="EK189" s="77">
        <f t="shared" ref="EK189:FP189" ca="1" si="571">IF(OR(ISNUMBER(EK8),ISBLANK(EK8)),IF(CodeCouleur($D$100)=CodeCouleur(EK8),"CEAM",IF(OR(EK8=$G$99,EK8=$G$100,EK8=$G$101,EK8=$G$102),"OPEX",IF(AND(ISBLANK($E8),EK110&gt;50),"ORG",EK110))),EK8)</f>
        <v>993</v>
      </c>
      <c r="EL189" s="77">
        <f t="shared" ca="1" si="571"/>
        <v>970</v>
      </c>
      <c r="EM189" s="77">
        <f t="shared" ca="1" si="571"/>
        <v>947</v>
      </c>
      <c r="EN189" s="77">
        <f t="shared" ca="1" si="571"/>
        <v>924</v>
      </c>
      <c r="EO189" s="77">
        <f t="shared" ca="1" si="571"/>
        <v>901</v>
      </c>
      <c r="EP189" s="77">
        <f t="shared" ca="1" si="571"/>
        <v>878</v>
      </c>
      <c r="EQ189" s="77">
        <f t="shared" ca="1" si="571"/>
        <v>855</v>
      </c>
      <c r="ER189" s="77">
        <f t="shared" ca="1" si="571"/>
        <v>832</v>
      </c>
      <c r="ES189" s="77">
        <f t="shared" ca="1" si="571"/>
        <v>809</v>
      </c>
      <c r="ET189" s="77">
        <f t="shared" ca="1" si="571"/>
        <v>786</v>
      </c>
      <c r="EU189" s="77">
        <f t="shared" ca="1" si="571"/>
        <v>763</v>
      </c>
      <c r="EV189" s="77">
        <f t="shared" ca="1" si="571"/>
        <v>740</v>
      </c>
      <c r="EW189" s="77">
        <f t="shared" ca="1" si="571"/>
        <v>717</v>
      </c>
      <c r="EX189" s="77">
        <f t="shared" ca="1" si="571"/>
        <v>694</v>
      </c>
      <c r="EY189" s="77">
        <f t="shared" ca="1" si="571"/>
        <v>671</v>
      </c>
      <c r="EZ189" s="77">
        <f t="shared" ca="1" si="571"/>
        <v>648</v>
      </c>
      <c r="FA189" s="77">
        <f t="shared" ca="1" si="571"/>
        <v>625</v>
      </c>
      <c r="FB189" s="77">
        <f t="shared" ca="1" si="571"/>
        <v>602</v>
      </c>
      <c r="FC189" s="77">
        <f t="shared" ca="1" si="571"/>
        <v>579</v>
      </c>
      <c r="FD189" s="77">
        <f t="shared" ca="1" si="571"/>
        <v>556</v>
      </c>
      <c r="FE189" s="77">
        <f t="shared" ca="1" si="571"/>
        <v>533</v>
      </c>
      <c r="FF189" s="77">
        <f t="shared" ca="1" si="571"/>
        <v>510</v>
      </c>
      <c r="FG189" s="77">
        <f t="shared" ca="1" si="571"/>
        <v>487</v>
      </c>
      <c r="FH189" s="77">
        <f t="shared" ca="1" si="571"/>
        <v>464</v>
      </c>
      <c r="FI189" s="77">
        <f t="shared" ca="1" si="571"/>
        <v>441</v>
      </c>
      <c r="FJ189" s="77">
        <f t="shared" ca="1" si="571"/>
        <v>418</v>
      </c>
      <c r="FK189" s="77">
        <f t="shared" ca="1" si="571"/>
        <v>395</v>
      </c>
      <c r="FL189" s="77">
        <f t="shared" ca="1" si="571"/>
        <v>372</v>
      </c>
      <c r="FM189" s="77">
        <f t="shared" ca="1" si="571"/>
        <v>349</v>
      </c>
      <c r="FN189" s="77">
        <f t="shared" ca="1" si="571"/>
        <v>326</v>
      </c>
      <c r="FO189" s="77">
        <f t="shared" ca="1" si="571"/>
        <v>303</v>
      </c>
      <c r="FP189" s="77">
        <f t="shared" ca="1" si="571"/>
        <v>280</v>
      </c>
      <c r="FQ189" s="77">
        <f t="shared" ref="FQ189:GR189" ca="1" si="572">IF(OR(ISNUMBER(FQ8),ISBLANK(FQ8)),IF(CodeCouleur($D$100)=CodeCouleur(FQ8),"CEAM",IF(OR(FQ8=$G$99,FQ8=$G$100,FQ8=$G$101,FQ8=$G$102),"OPEX",IF(AND(ISBLANK($E8),FQ110&gt;50),"ORG",FQ110))),FQ8)</f>
        <v>257</v>
      </c>
      <c r="FR189" s="77">
        <f t="shared" ca="1" si="572"/>
        <v>234</v>
      </c>
      <c r="FS189" s="77">
        <f t="shared" ca="1" si="572"/>
        <v>211</v>
      </c>
      <c r="FT189" s="77">
        <f t="shared" ca="1" si="572"/>
        <v>188</v>
      </c>
      <c r="FU189" s="77">
        <f t="shared" ca="1" si="572"/>
        <v>165</v>
      </c>
      <c r="FV189" s="77">
        <f t="shared" ca="1" si="572"/>
        <v>142</v>
      </c>
      <c r="FW189" s="77">
        <f t="shared" ca="1" si="572"/>
        <v>119</v>
      </c>
      <c r="FX189" s="77">
        <f t="shared" ca="1" si="572"/>
        <v>96</v>
      </c>
      <c r="FY189" s="77">
        <f t="shared" ca="1" si="572"/>
        <v>73</v>
      </c>
      <c r="FZ189" s="77">
        <f t="shared" ca="1" si="572"/>
        <v>50</v>
      </c>
      <c r="GA189" s="77">
        <f t="shared" ca="1" si="572"/>
        <v>27</v>
      </c>
      <c r="GB189" s="77">
        <f t="shared" ca="1" si="572"/>
        <v>4</v>
      </c>
      <c r="GC189" s="77" t="str">
        <f t="shared" si="572"/>
        <v>X</v>
      </c>
      <c r="GD189" s="77" t="str">
        <f t="shared" si="572"/>
        <v>X</v>
      </c>
      <c r="GE189" s="77" t="str">
        <f t="shared" si="572"/>
        <v>X</v>
      </c>
      <c r="GF189" s="77" t="str">
        <f t="shared" si="572"/>
        <v>X</v>
      </c>
      <c r="GG189" s="77" t="str">
        <f t="shared" si="572"/>
        <v>X</v>
      </c>
      <c r="GH189" s="77" t="str">
        <f t="shared" si="572"/>
        <v>X</v>
      </c>
      <c r="GI189" s="77" t="str">
        <f t="shared" si="572"/>
        <v>X</v>
      </c>
      <c r="GJ189" s="77" t="str">
        <f t="shared" si="572"/>
        <v>X</v>
      </c>
      <c r="GK189" s="77" t="str">
        <f t="shared" si="572"/>
        <v>X</v>
      </c>
      <c r="GL189" s="77" t="str">
        <f t="shared" si="572"/>
        <v>X</v>
      </c>
      <c r="GM189" s="77" t="str">
        <f t="shared" si="572"/>
        <v>X</v>
      </c>
      <c r="GN189" s="77" t="str">
        <f t="shared" si="572"/>
        <v>X</v>
      </c>
      <c r="GO189" s="77" t="str">
        <f t="shared" si="572"/>
        <v>X</v>
      </c>
      <c r="GP189" s="77" t="str">
        <f t="shared" si="572"/>
        <v>X</v>
      </c>
      <c r="GQ189" s="77" t="str">
        <f t="shared" si="572"/>
        <v>X</v>
      </c>
      <c r="GR189" s="77" t="str">
        <f t="shared" si="572"/>
        <v>X</v>
      </c>
      <c r="GY189" s="604" t="s">
        <v>15</v>
      </c>
      <c r="GZ189" s="566">
        <f>IF($HD77="N",0,IF(YEAR($HD77)=GZ$170,1,0))</f>
        <v>0</v>
      </c>
      <c r="HA189" s="566">
        <f t="shared" ref="HA189:HM189" si="573">IF($HD77="N",0,IF(YEAR($HD77)=HA$170,1,0))</f>
        <v>0</v>
      </c>
      <c r="HB189" s="566">
        <f t="shared" si="573"/>
        <v>0</v>
      </c>
      <c r="HC189" s="566">
        <f t="shared" si="573"/>
        <v>0</v>
      </c>
      <c r="HD189" s="566">
        <f t="shared" si="573"/>
        <v>0</v>
      </c>
      <c r="HE189" s="566">
        <f t="shared" si="573"/>
        <v>0</v>
      </c>
      <c r="HF189" s="566">
        <f t="shared" si="573"/>
        <v>0</v>
      </c>
      <c r="HG189" s="566">
        <f t="shared" si="573"/>
        <v>0</v>
      </c>
      <c r="HH189" s="566">
        <f t="shared" si="573"/>
        <v>0</v>
      </c>
      <c r="HI189" s="566">
        <f t="shared" si="573"/>
        <v>0</v>
      </c>
      <c r="HJ189" s="566">
        <f t="shared" si="573"/>
        <v>0</v>
      </c>
      <c r="HK189" s="566">
        <f t="shared" si="573"/>
        <v>0</v>
      </c>
      <c r="HL189" s="566">
        <f t="shared" si="573"/>
        <v>0</v>
      </c>
      <c r="HM189" s="566">
        <f t="shared" si="573"/>
        <v>1</v>
      </c>
    </row>
    <row r="190" spans="5:221" x14ac:dyDescent="0.2">
      <c r="G190" s="1043"/>
      <c r="H190" s="208" t="s">
        <v>115</v>
      </c>
      <c r="M190" s="304"/>
      <c r="N190" s="304"/>
      <c r="O190" s="304"/>
      <c r="P190" s="304"/>
      <c r="Q190" s="304"/>
      <c r="R190" s="41"/>
      <c r="S190" s="41"/>
      <c r="T190" s="41"/>
      <c r="U190" s="77" t="str">
        <f t="shared" ref="U190:AR190" si="574">IF(OR(ISNUMBER(U9),ISBLANK(U9)),IF(CodeCouleur($D$100)=CodeCouleur(U9),"CEAM",IF(OR(U9=$G$99,U9=$G$100,U9=$G$101),"OPEX",IF(AND(ISBLANK($E9),U111&gt;50),"ORG",U111))),U9)</f>
        <v>CV</v>
      </c>
      <c r="V190" s="77" t="str">
        <f t="shared" si="574"/>
        <v>CV</v>
      </c>
      <c r="W190" s="77" t="str">
        <f t="shared" si="574"/>
        <v>CV</v>
      </c>
      <c r="X190" s="77" t="str">
        <f t="shared" si="574"/>
        <v>CV</v>
      </c>
      <c r="Y190" s="77" t="str">
        <f t="shared" si="574"/>
        <v>CV</v>
      </c>
      <c r="Z190" s="77" t="str">
        <f t="shared" si="574"/>
        <v>Vda</v>
      </c>
      <c r="AA190" s="77" t="str">
        <f t="shared" si="574"/>
        <v>Vda</v>
      </c>
      <c r="AB190" s="77" t="str">
        <f t="shared" si="574"/>
        <v>Vda</v>
      </c>
      <c r="AC190" s="77" t="str">
        <f t="shared" si="574"/>
        <v>Vda</v>
      </c>
      <c r="AD190" s="77" t="str">
        <f t="shared" si="574"/>
        <v>CV</v>
      </c>
      <c r="AE190" s="77" t="str">
        <f t="shared" si="574"/>
        <v>CV</v>
      </c>
      <c r="AF190" s="77" t="str">
        <f t="shared" si="574"/>
        <v>CV</v>
      </c>
      <c r="AG190" s="77" t="str">
        <f t="shared" si="574"/>
        <v>CV</v>
      </c>
      <c r="AH190" s="77" t="str">
        <f t="shared" si="574"/>
        <v>CV</v>
      </c>
      <c r="AI190" s="77" t="str">
        <f t="shared" si="574"/>
        <v>CV</v>
      </c>
      <c r="AJ190" s="77" t="str">
        <f t="shared" si="574"/>
        <v>CV</v>
      </c>
      <c r="AK190" s="77" t="str">
        <f t="shared" si="574"/>
        <v>CV</v>
      </c>
      <c r="AL190" s="77" t="str">
        <f t="shared" si="574"/>
        <v>CV</v>
      </c>
      <c r="AM190" s="77" t="str">
        <f t="shared" si="574"/>
        <v>CV</v>
      </c>
      <c r="AN190" s="77" t="str">
        <f t="shared" si="574"/>
        <v>CV</v>
      </c>
      <c r="AO190" s="77" t="str">
        <f t="shared" si="574"/>
        <v>CV</v>
      </c>
      <c r="AP190" s="77" t="str">
        <f t="shared" si="574"/>
        <v>CV</v>
      </c>
      <c r="AQ190" s="77" t="str">
        <f t="shared" si="574"/>
        <v>CV</v>
      </c>
      <c r="AR190" s="77" t="str">
        <f t="shared" si="574"/>
        <v>CV</v>
      </c>
      <c r="AS190" s="77" t="str">
        <f t="shared" ref="AS190:BX190" si="575">IF(OR(ISNUMBER(AS9),ISBLANK(AS9)),IF(CodeCouleur($D$100)=CodeCouleur(AS9),"CEAM",IF(OR(AS9=$G$99,AS9=$G$100,AS9=$G$101,AS9=$G$102),"OPEX",IF(AND(ISBLANK($E9),AS111&gt;50),"ORG",AS111))),AS9)</f>
        <v>CV</v>
      </c>
      <c r="AT190" s="77" t="str">
        <f t="shared" si="575"/>
        <v>CV</v>
      </c>
      <c r="AU190" s="77" t="str">
        <f t="shared" si="575"/>
        <v>CV</v>
      </c>
      <c r="AV190" s="77" t="str">
        <f t="shared" si="575"/>
        <v>CV</v>
      </c>
      <c r="AW190" s="77" t="str">
        <f t="shared" si="575"/>
        <v>CV</v>
      </c>
      <c r="AX190" s="77" t="str">
        <f t="shared" si="575"/>
        <v>CV</v>
      </c>
      <c r="AY190" s="77" t="str">
        <f t="shared" si="575"/>
        <v>CV</v>
      </c>
      <c r="AZ190" s="77" t="str">
        <f t="shared" si="575"/>
        <v>CV</v>
      </c>
      <c r="BA190" s="77" t="str">
        <f t="shared" si="575"/>
        <v>CV</v>
      </c>
      <c r="BB190" s="77" t="str">
        <f t="shared" si="575"/>
        <v>CV</v>
      </c>
      <c r="BC190" s="77" t="str">
        <f t="shared" si="575"/>
        <v>CV</v>
      </c>
      <c r="BD190" s="77" t="str">
        <f t="shared" si="575"/>
        <v>CV</v>
      </c>
      <c r="BE190" s="77" t="str">
        <f t="shared" si="575"/>
        <v>CV</v>
      </c>
      <c r="BF190" s="77" t="str">
        <f t="shared" si="575"/>
        <v>CV</v>
      </c>
      <c r="BG190" s="77" t="str">
        <f t="shared" si="575"/>
        <v>CV</v>
      </c>
      <c r="BH190" s="77" t="str">
        <f t="shared" si="575"/>
        <v>CV</v>
      </c>
      <c r="BI190" s="77" t="str">
        <f t="shared" si="575"/>
        <v>CV</v>
      </c>
      <c r="BJ190" s="77" t="str">
        <f t="shared" si="575"/>
        <v>CV</v>
      </c>
      <c r="BK190" s="77" t="str">
        <f t="shared" si="575"/>
        <v>CV</v>
      </c>
      <c r="BL190" s="77" t="str">
        <f t="shared" si="575"/>
        <v>CV</v>
      </c>
      <c r="BM190" s="77" t="str">
        <f t="shared" si="575"/>
        <v>CV</v>
      </c>
      <c r="BN190" s="77" t="str">
        <f t="shared" si="575"/>
        <v>CV</v>
      </c>
      <c r="BO190" s="77" t="str">
        <f t="shared" si="575"/>
        <v>CV</v>
      </c>
      <c r="BP190" s="77" t="str">
        <f t="shared" si="575"/>
        <v>CV</v>
      </c>
      <c r="BQ190" s="77" t="str">
        <f t="shared" si="575"/>
        <v>CV</v>
      </c>
      <c r="BR190" s="77" t="str">
        <f t="shared" si="575"/>
        <v>CV</v>
      </c>
      <c r="BS190" s="77" t="str">
        <f t="shared" si="575"/>
        <v>CV</v>
      </c>
      <c r="BT190" s="77" t="str">
        <f t="shared" si="575"/>
        <v>CV</v>
      </c>
      <c r="BU190" s="77" t="str">
        <f t="shared" si="575"/>
        <v>CV</v>
      </c>
      <c r="BV190" s="77" t="str">
        <f t="shared" si="575"/>
        <v>CV</v>
      </c>
      <c r="BW190" s="77" t="str">
        <f t="shared" si="575"/>
        <v>CV</v>
      </c>
      <c r="BX190" s="77" t="str">
        <f t="shared" si="575"/>
        <v>CV</v>
      </c>
      <c r="BY190" s="77" t="str">
        <f t="shared" ref="BY190:DD190" si="576">IF(OR(ISNUMBER(BY9),ISBLANK(BY9)),IF(CodeCouleur($D$100)=CodeCouleur(BY9),"CEAM",IF(OR(BY9=$G$99,BY9=$G$100,BY9=$G$101,BY9=$G$102),"OPEX",IF(AND(ISBLANK($E9),BY111&gt;50),"ORG",BY111))),BY9)</f>
        <v>CV</v>
      </c>
      <c r="BZ190" s="77" t="str">
        <f t="shared" si="576"/>
        <v>CV</v>
      </c>
      <c r="CA190" s="77" t="str">
        <f t="shared" si="576"/>
        <v>CV</v>
      </c>
      <c r="CB190" s="77" t="str">
        <f t="shared" si="576"/>
        <v>CV</v>
      </c>
      <c r="CC190" s="77" t="str">
        <f t="shared" si="576"/>
        <v>CV</v>
      </c>
      <c r="CD190" s="77" t="str">
        <f t="shared" si="576"/>
        <v>CV</v>
      </c>
      <c r="CE190" s="77" t="str">
        <f t="shared" si="576"/>
        <v>CV</v>
      </c>
      <c r="CF190" s="77" t="str">
        <f t="shared" si="576"/>
        <v>CV</v>
      </c>
      <c r="CG190" s="77" t="str">
        <f t="shared" si="576"/>
        <v>CV</v>
      </c>
      <c r="CH190" s="77" t="str">
        <f t="shared" si="576"/>
        <v>CV</v>
      </c>
      <c r="CI190" s="77" t="str">
        <f t="shared" si="576"/>
        <v>CV</v>
      </c>
      <c r="CJ190" s="77" t="str">
        <f t="shared" si="576"/>
        <v>CV</v>
      </c>
      <c r="CK190" s="77" t="str">
        <f t="shared" si="576"/>
        <v>CV</v>
      </c>
      <c r="CL190" s="77" t="str">
        <f t="shared" si="576"/>
        <v>V10</v>
      </c>
      <c r="CM190" s="77" t="str">
        <f t="shared" si="576"/>
        <v>V10</v>
      </c>
      <c r="CN190" s="77" t="str">
        <f t="shared" si="576"/>
        <v>V10</v>
      </c>
      <c r="CO190" s="77" t="str">
        <f t="shared" si="576"/>
        <v>V10</v>
      </c>
      <c r="CP190" s="77" t="str">
        <f t="shared" si="576"/>
        <v>V10</v>
      </c>
      <c r="CQ190" s="77" t="str">
        <f t="shared" si="576"/>
        <v>V10</v>
      </c>
      <c r="CR190" s="77" t="str">
        <f t="shared" si="576"/>
        <v>CV</v>
      </c>
      <c r="CS190" s="77" t="str">
        <f t="shared" si="576"/>
        <v>CV</v>
      </c>
      <c r="CT190" s="77" t="str">
        <f t="shared" si="576"/>
        <v>CV</v>
      </c>
      <c r="CU190" s="77" t="str">
        <f t="shared" si="576"/>
        <v>CV</v>
      </c>
      <c r="CV190" s="77" t="str">
        <f t="shared" si="576"/>
        <v>CV</v>
      </c>
      <c r="CW190" s="77" t="str">
        <f t="shared" si="576"/>
        <v>CV</v>
      </c>
      <c r="CX190" s="77" t="str">
        <f t="shared" si="576"/>
        <v>CV</v>
      </c>
      <c r="CY190" s="77" t="str">
        <f t="shared" si="576"/>
        <v>CV</v>
      </c>
      <c r="CZ190" s="77" t="str">
        <f t="shared" si="576"/>
        <v>CV</v>
      </c>
      <c r="DA190" s="77" t="str">
        <f t="shared" si="576"/>
        <v>CV</v>
      </c>
      <c r="DB190" s="77" t="str">
        <f t="shared" si="576"/>
        <v>CV</v>
      </c>
      <c r="DC190" s="77" t="str">
        <f t="shared" si="576"/>
        <v>CV</v>
      </c>
      <c r="DD190" s="77" t="str">
        <f t="shared" si="576"/>
        <v>CV</v>
      </c>
      <c r="DE190" s="77" t="str">
        <f t="shared" ref="DE190:EJ190" si="577">IF(OR(ISNUMBER(DE9),ISBLANK(DE9)),IF(CodeCouleur($D$100)=CodeCouleur(DE9),"CEAM",IF(OR(DE9=$G$99,DE9=$G$100,DE9=$G$101,DE9=$G$102),"OPEX",IF(AND(ISBLANK($E9),DE111&gt;50),"ORG",DE111))),DE9)</f>
        <v>CV</v>
      </c>
      <c r="DF190" s="77" t="str">
        <f t="shared" si="577"/>
        <v>CV</v>
      </c>
      <c r="DG190" s="77" t="str">
        <f t="shared" si="577"/>
        <v>CV</v>
      </c>
      <c r="DH190" s="77" t="str">
        <f t="shared" si="577"/>
        <v>CV</v>
      </c>
      <c r="DI190" s="77" t="str">
        <f t="shared" si="577"/>
        <v>CV</v>
      </c>
      <c r="DJ190" s="77" t="str">
        <f t="shared" si="577"/>
        <v>CV</v>
      </c>
      <c r="DK190" s="77" t="str">
        <f t="shared" si="577"/>
        <v>CV</v>
      </c>
      <c r="DL190" s="77" t="str">
        <f t="shared" si="577"/>
        <v>CV</v>
      </c>
      <c r="DM190" s="77" t="str">
        <f t="shared" si="577"/>
        <v>CV</v>
      </c>
      <c r="DN190" s="77" t="str">
        <f t="shared" si="577"/>
        <v>CV</v>
      </c>
      <c r="DO190" s="77" t="str">
        <f t="shared" si="577"/>
        <v>CV</v>
      </c>
      <c r="DP190" s="77" t="str">
        <f t="shared" si="577"/>
        <v>CV</v>
      </c>
      <c r="DQ190" s="77" t="str">
        <f t="shared" si="577"/>
        <v>CV</v>
      </c>
      <c r="DR190" s="77" t="str">
        <f t="shared" si="577"/>
        <v>CV</v>
      </c>
      <c r="DS190" s="77" t="str">
        <f t="shared" si="577"/>
        <v>CV</v>
      </c>
      <c r="DT190" s="77" t="str">
        <f t="shared" si="577"/>
        <v>CV</v>
      </c>
      <c r="DU190" s="77" t="str">
        <f t="shared" si="577"/>
        <v>CV</v>
      </c>
      <c r="DV190" s="77" t="str">
        <f t="shared" si="577"/>
        <v>CV</v>
      </c>
      <c r="DW190" s="77" t="str">
        <f t="shared" si="577"/>
        <v>CV</v>
      </c>
      <c r="DX190" s="77" t="str">
        <f t="shared" si="577"/>
        <v>CV</v>
      </c>
      <c r="DY190" s="77" t="str">
        <f t="shared" si="577"/>
        <v>CV</v>
      </c>
      <c r="DZ190" s="77" t="str">
        <f t="shared" si="577"/>
        <v>CV</v>
      </c>
      <c r="EA190" s="77" t="str">
        <f t="shared" si="577"/>
        <v>CV</v>
      </c>
      <c r="EB190" s="77" t="str">
        <f t="shared" si="577"/>
        <v>CV</v>
      </c>
      <c r="EC190" s="77" t="str">
        <f t="shared" si="577"/>
        <v>CV</v>
      </c>
      <c r="ED190" s="77" t="str">
        <f t="shared" si="577"/>
        <v>CV</v>
      </c>
      <c r="EE190" s="77" t="str">
        <f t="shared" si="577"/>
        <v>CV</v>
      </c>
      <c r="EF190" s="77" t="str">
        <f t="shared" si="577"/>
        <v>CV</v>
      </c>
      <c r="EG190" s="77" t="str">
        <f t="shared" si="577"/>
        <v>CV</v>
      </c>
      <c r="EH190" s="77" t="str">
        <f t="shared" si="577"/>
        <v>CV</v>
      </c>
      <c r="EI190" s="77" t="str">
        <f t="shared" si="577"/>
        <v>CV</v>
      </c>
      <c r="EJ190" s="77" t="str">
        <f t="shared" si="577"/>
        <v>CV</v>
      </c>
      <c r="EK190" s="77" t="str">
        <f t="shared" ref="EK190:FP190" si="578">IF(OR(ISNUMBER(EK9),ISBLANK(EK9)),IF(CodeCouleur($D$100)=CodeCouleur(EK9),"CEAM",IF(OR(EK9=$G$99,EK9=$G$100,EK9=$G$101,EK9=$G$102),"OPEX",IF(AND(ISBLANK($E9),EK111&gt;50),"ORG",EK111))),EK9)</f>
        <v>CV</v>
      </c>
      <c r="EL190" s="77" t="str">
        <f t="shared" si="578"/>
        <v>CV</v>
      </c>
      <c r="EM190" s="77" t="str">
        <f t="shared" si="578"/>
        <v>CV</v>
      </c>
      <c r="EN190" s="77" t="str">
        <f t="shared" si="578"/>
        <v>CV</v>
      </c>
      <c r="EO190" s="77" t="str">
        <f t="shared" si="578"/>
        <v>CV</v>
      </c>
      <c r="EP190" s="77" t="str">
        <f t="shared" si="578"/>
        <v>CV</v>
      </c>
      <c r="EQ190" s="77" t="str">
        <f t="shared" si="578"/>
        <v>CV</v>
      </c>
      <c r="ER190" s="77" t="str">
        <f t="shared" si="578"/>
        <v>CV</v>
      </c>
      <c r="ES190" s="77" t="str">
        <f t="shared" si="578"/>
        <v>CV</v>
      </c>
      <c r="ET190" s="77" t="str">
        <f t="shared" si="578"/>
        <v>CV</v>
      </c>
      <c r="EU190" s="77" t="str">
        <f t="shared" si="578"/>
        <v>CV</v>
      </c>
      <c r="EV190" s="77" t="str">
        <f t="shared" si="578"/>
        <v>CV</v>
      </c>
      <c r="EW190" s="77" t="str">
        <f t="shared" si="578"/>
        <v>CV</v>
      </c>
      <c r="EX190" s="77" t="str">
        <f t="shared" si="578"/>
        <v>CV</v>
      </c>
      <c r="EY190" s="77" t="str">
        <f t="shared" si="578"/>
        <v>V15</v>
      </c>
      <c r="EZ190" s="77" t="str">
        <f t="shared" si="578"/>
        <v>V15</v>
      </c>
      <c r="FA190" s="77" t="str">
        <f t="shared" si="578"/>
        <v>V15</v>
      </c>
      <c r="FB190" s="77" t="str">
        <f t="shared" si="578"/>
        <v>V15</v>
      </c>
      <c r="FC190" s="77" t="str">
        <f t="shared" si="578"/>
        <v>V15</v>
      </c>
      <c r="FD190" s="77" t="str">
        <f t="shared" si="578"/>
        <v>CV</v>
      </c>
      <c r="FE190" s="77" t="str">
        <f t="shared" si="578"/>
        <v>CV</v>
      </c>
      <c r="FF190" s="77" t="str">
        <f t="shared" si="578"/>
        <v>CV</v>
      </c>
      <c r="FG190" s="77" t="str">
        <f t="shared" si="578"/>
        <v>CV</v>
      </c>
      <c r="FH190" s="77" t="str">
        <f t="shared" si="578"/>
        <v>CV</v>
      </c>
      <c r="FI190" s="77" t="str">
        <f t="shared" si="578"/>
        <v>CV</v>
      </c>
      <c r="FJ190" s="77" t="str">
        <f t="shared" si="578"/>
        <v>CV</v>
      </c>
      <c r="FK190" s="77" t="str">
        <f t="shared" si="578"/>
        <v>CV</v>
      </c>
      <c r="FL190" s="77" t="str">
        <f t="shared" si="578"/>
        <v>CV</v>
      </c>
      <c r="FM190" s="77" t="str">
        <f t="shared" si="578"/>
        <v>CV</v>
      </c>
      <c r="FN190" s="77" t="str">
        <f t="shared" si="578"/>
        <v>CV</v>
      </c>
      <c r="FO190" s="77" t="str">
        <f t="shared" si="578"/>
        <v>CV</v>
      </c>
      <c r="FP190" s="77" t="str">
        <f t="shared" si="578"/>
        <v>CV</v>
      </c>
      <c r="FQ190" s="77" t="str">
        <f t="shared" ref="FQ190:GR190" si="579">IF(OR(ISNUMBER(FQ9),ISBLANK(FQ9)),IF(CodeCouleur($D$100)=CodeCouleur(FQ9),"CEAM",IF(OR(FQ9=$G$99,FQ9=$G$100,FQ9=$G$101,FQ9=$G$102),"OPEX",IF(AND(ISBLANK($E9),FQ111&gt;50),"ORG",FQ111))),FQ9)</f>
        <v>CV</v>
      </c>
      <c r="FR190" s="77" t="str">
        <f t="shared" si="579"/>
        <v>CV</v>
      </c>
      <c r="FS190" s="77" t="str">
        <f t="shared" si="579"/>
        <v>CV</v>
      </c>
      <c r="FT190" s="77" t="str">
        <f t="shared" si="579"/>
        <v>CV</v>
      </c>
      <c r="FU190" s="77" t="str">
        <f t="shared" si="579"/>
        <v>CV</v>
      </c>
      <c r="FV190" s="77" t="str">
        <f t="shared" si="579"/>
        <v>CV</v>
      </c>
      <c r="FW190" s="77" t="str">
        <f t="shared" si="579"/>
        <v>CV</v>
      </c>
      <c r="FX190" s="77" t="str">
        <f t="shared" si="579"/>
        <v>CV</v>
      </c>
      <c r="FY190" s="77" t="str">
        <f t="shared" si="579"/>
        <v>CV</v>
      </c>
      <c r="FZ190" s="77" t="str">
        <f t="shared" si="579"/>
        <v>CV</v>
      </c>
      <c r="GA190" s="77" t="str">
        <f t="shared" si="579"/>
        <v>CV</v>
      </c>
      <c r="GB190" s="77" t="str">
        <f t="shared" si="579"/>
        <v>CV</v>
      </c>
      <c r="GC190" s="77" t="str">
        <f t="shared" si="579"/>
        <v>CV</v>
      </c>
      <c r="GD190" s="77" t="str">
        <f t="shared" si="579"/>
        <v>CV</v>
      </c>
      <c r="GE190" s="77" t="str">
        <f t="shared" si="579"/>
        <v>CV</v>
      </c>
      <c r="GF190" s="77" t="str">
        <f t="shared" si="579"/>
        <v>CV</v>
      </c>
      <c r="GG190" s="77" t="str">
        <f t="shared" si="579"/>
        <v>CV</v>
      </c>
      <c r="GH190" s="77" t="str">
        <f t="shared" si="579"/>
        <v>CV</v>
      </c>
      <c r="GI190" s="77" t="str">
        <f t="shared" si="579"/>
        <v>CV</v>
      </c>
      <c r="GJ190" s="77" t="str">
        <f t="shared" si="579"/>
        <v>CV</v>
      </c>
      <c r="GK190" s="77" t="str">
        <f t="shared" si="579"/>
        <v>CV</v>
      </c>
      <c r="GL190" s="77" t="str">
        <f t="shared" si="579"/>
        <v>CV</v>
      </c>
      <c r="GM190" s="77" t="str">
        <f t="shared" si="579"/>
        <v>CV</v>
      </c>
      <c r="GN190" s="77" t="str">
        <f t="shared" si="579"/>
        <v>CV</v>
      </c>
      <c r="GO190" s="77" t="str">
        <f t="shared" si="579"/>
        <v>X</v>
      </c>
      <c r="GP190" s="77" t="str">
        <f t="shared" si="579"/>
        <v>X</v>
      </c>
      <c r="GQ190" s="77" t="str">
        <f t="shared" si="579"/>
        <v>X</v>
      </c>
      <c r="GR190" s="77" t="str">
        <f t="shared" si="579"/>
        <v>X</v>
      </c>
      <c r="GY190" s="604" t="s">
        <v>16</v>
      </c>
      <c r="GZ190" s="566">
        <f>IF($HE77="N",0,IF(YEAR($HE77)=GZ$170,1,0))</f>
        <v>0</v>
      </c>
      <c r="HA190" s="566">
        <f t="shared" ref="HA190:HM190" si="580">IF($HE77="N",0,IF(YEAR($HE77)=HA$170,1,0))</f>
        <v>0</v>
      </c>
      <c r="HB190" s="566">
        <f t="shared" si="580"/>
        <v>0</v>
      </c>
      <c r="HC190" s="566">
        <f t="shared" si="580"/>
        <v>0</v>
      </c>
      <c r="HD190" s="566">
        <f t="shared" si="580"/>
        <v>0</v>
      </c>
      <c r="HE190" s="566">
        <f t="shared" si="580"/>
        <v>0</v>
      </c>
      <c r="HF190" s="566">
        <f t="shared" si="580"/>
        <v>0</v>
      </c>
      <c r="HG190" s="566">
        <f t="shared" si="580"/>
        <v>0</v>
      </c>
      <c r="HH190" s="566">
        <f t="shared" si="580"/>
        <v>0</v>
      </c>
      <c r="HI190" s="566">
        <f t="shared" si="580"/>
        <v>0</v>
      </c>
      <c r="HJ190" s="566">
        <f t="shared" si="580"/>
        <v>0</v>
      </c>
      <c r="HK190" s="566">
        <f t="shared" si="580"/>
        <v>0</v>
      </c>
      <c r="HL190" s="566">
        <f t="shared" si="580"/>
        <v>0</v>
      </c>
      <c r="HM190" s="566">
        <f t="shared" si="580"/>
        <v>0</v>
      </c>
    </row>
    <row r="191" spans="5:221" ht="19.5" x14ac:dyDescent="0.2">
      <c r="G191" s="1043"/>
      <c r="H191" s="205" t="s">
        <v>116</v>
      </c>
      <c r="M191" s="304"/>
      <c r="N191" s="304"/>
      <c r="O191" s="304"/>
      <c r="P191" s="304"/>
      <c r="Q191" s="304"/>
      <c r="R191" s="41"/>
      <c r="S191" s="41"/>
      <c r="T191" s="41"/>
      <c r="U191" s="77" t="str">
        <f t="shared" ref="U191:AR191" si="581">IF(OR(ISNUMBER(U10),ISBLANK(U10)),IF(CodeCouleur($D$100)=CodeCouleur(U10),"CEAM",IF(OR(U10=$G$99,U10=$G$100,U10=$G$101),"OPEX",IF(AND(ISBLANK($E10),U112&gt;50),"ORG",U112))),U10)</f>
        <v>STK</v>
      </c>
      <c r="V191" s="77" t="str">
        <f t="shared" si="581"/>
        <v>STK</v>
      </c>
      <c r="W191" s="77" t="str">
        <f t="shared" si="581"/>
        <v>STK</v>
      </c>
      <c r="X191" s="77" t="str">
        <f t="shared" si="581"/>
        <v>STK</v>
      </c>
      <c r="Y191" s="77" t="str">
        <f t="shared" si="581"/>
        <v>STK</v>
      </c>
      <c r="Z191" s="77" t="str">
        <f t="shared" si="581"/>
        <v>STK</v>
      </c>
      <c r="AA191" s="77" t="str">
        <f t="shared" si="581"/>
        <v>STK</v>
      </c>
      <c r="AB191" s="77">
        <f t="shared" ca="1" si="581"/>
        <v>7</v>
      </c>
      <c r="AC191" s="77" t="str">
        <f t="shared" si="581"/>
        <v>V10</v>
      </c>
      <c r="AD191" s="77" t="str">
        <f t="shared" si="581"/>
        <v>V10</v>
      </c>
      <c r="AE191" s="77" t="str">
        <f t="shared" si="581"/>
        <v>V10</v>
      </c>
      <c r="AF191" s="77" t="str">
        <f t="shared" si="581"/>
        <v>V10</v>
      </c>
      <c r="AG191" s="77" t="str">
        <f t="shared" si="581"/>
        <v>AIA</v>
      </c>
      <c r="AH191" s="77" t="str">
        <f t="shared" si="581"/>
        <v>AIA</v>
      </c>
      <c r="AI191" s="77">
        <f t="shared" ca="1" si="581"/>
        <v>1177</v>
      </c>
      <c r="AJ191" s="77">
        <f t="shared" ca="1" si="581"/>
        <v>1154</v>
      </c>
      <c r="AK191" s="77">
        <f t="shared" ca="1" si="581"/>
        <v>1131</v>
      </c>
      <c r="AL191" s="77">
        <f t="shared" ca="1" si="581"/>
        <v>1108</v>
      </c>
      <c r="AM191" s="77">
        <f t="shared" ca="1" si="581"/>
        <v>1085</v>
      </c>
      <c r="AN191" s="77">
        <f t="shared" ca="1" si="581"/>
        <v>1062</v>
      </c>
      <c r="AO191" s="77">
        <f t="shared" ca="1" si="581"/>
        <v>1039</v>
      </c>
      <c r="AP191" s="77">
        <f t="shared" ca="1" si="581"/>
        <v>1016</v>
      </c>
      <c r="AQ191" s="77">
        <f t="shared" ca="1" si="581"/>
        <v>993</v>
      </c>
      <c r="AR191" s="77">
        <f t="shared" ca="1" si="581"/>
        <v>970</v>
      </c>
      <c r="AS191" s="77">
        <f t="shared" ref="AS191:BX191" ca="1" si="582">IF(OR(ISNUMBER(AS10),ISBLANK(AS10)),IF(CodeCouleur($D$100)=CodeCouleur(AS10),"CEAM",IF(OR(AS10=$G$99,AS10=$G$100,AS10=$G$101,AS10=$G$102),"OPEX",IF(AND(ISBLANK($E10),AS112&gt;50),"ORG",AS112))),AS10)</f>
        <v>947</v>
      </c>
      <c r="AT191" s="77">
        <f t="shared" ca="1" si="582"/>
        <v>924</v>
      </c>
      <c r="AU191" s="77">
        <f t="shared" ca="1" si="582"/>
        <v>901</v>
      </c>
      <c r="AV191" s="77">
        <f t="shared" ca="1" si="582"/>
        <v>878</v>
      </c>
      <c r="AW191" s="77">
        <f t="shared" ca="1" si="582"/>
        <v>855</v>
      </c>
      <c r="AX191" s="77">
        <f t="shared" ca="1" si="582"/>
        <v>832</v>
      </c>
      <c r="AY191" s="77">
        <f t="shared" ca="1" si="582"/>
        <v>809</v>
      </c>
      <c r="AZ191" s="77">
        <f t="shared" ca="1" si="582"/>
        <v>786</v>
      </c>
      <c r="BA191" s="77">
        <f t="shared" ca="1" si="582"/>
        <v>763</v>
      </c>
      <c r="BB191" s="77">
        <f t="shared" ca="1" si="582"/>
        <v>740</v>
      </c>
      <c r="BC191" s="77">
        <f t="shared" ca="1" si="582"/>
        <v>717</v>
      </c>
      <c r="BD191" s="77">
        <f t="shared" ca="1" si="582"/>
        <v>694</v>
      </c>
      <c r="BE191" s="77">
        <f t="shared" ca="1" si="582"/>
        <v>693</v>
      </c>
      <c r="BF191" s="77" t="str">
        <f t="shared" ca="1" si="582"/>
        <v>OPEX</v>
      </c>
      <c r="BG191" s="77" t="str">
        <f t="shared" ca="1" si="582"/>
        <v>OPEX</v>
      </c>
      <c r="BH191" s="77" t="str">
        <f t="shared" ca="1" si="582"/>
        <v>OPEX</v>
      </c>
      <c r="BI191" s="77" t="str">
        <f t="shared" ca="1" si="582"/>
        <v>OPEX</v>
      </c>
      <c r="BJ191" s="77">
        <f t="shared" ca="1" si="582"/>
        <v>372</v>
      </c>
      <c r="BK191" s="77">
        <f t="shared" ca="1" si="582"/>
        <v>349</v>
      </c>
      <c r="BL191" s="77">
        <f t="shared" ca="1" si="582"/>
        <v>326</v>
      </c>
      <c r="BM191" s="77">
        <f t="shared" ca="1" si="582"/>
        <v>303</v>
      </c>
      <c r="BN191" s="77">
        <f t="shared" ca="1" si="582"/>
        <v>280</v>
      </c>
      <c r="BO191" s="77">
        <f t="shared" ca="1" si="582"/>
        <v>257</v>
      </c>
      <c r="BP191" s="77">
        <f t="shared" ca="1" si="582"/>
        <v>234</v>
      </c>
      <c r="BQ191" s="77">
        <f t="shared" ca="1" si="582"/>
        <v>211</v>
      </c>
      <c r="BR191" s="77">
        <f t="shared" ca="1" si="582"/>
        <v>188</v>
      </c>
      <c r="BS191" s="77">
        <f t="shared" ca="1" si="582"/>
        <v>165</v>
      </c>
      <c r="BT191" s="77">
        <f t="shared" ca="1" si="582"/>
        <v>142</v>
      </c>
      <c r="BU191" s="77">
        <f t="shared" ca="1" si="582"/>
        <v>119</v>
      </c>
      <c r="BV191" s="77">
        <f t="shared" ca="1" si="582"/>
        <v>96</v>
      </c>
      <c r="BW191" s="77">
        <f t="shared" ca="1" si="582"/>
        <v>73</v>
      </c>
      <c r="BX191" s="77">
        <f t="shared" ca="1" si="582"/>
        <v>50</v>
      </c>
      <c r="BY191" s="77">
        <f t="shared" ref="BY191:DD191" ca="1" si="583">IF(OR(ISNUMBER(BY10),ISBLANK(BY10)),IF(CodeCouleur($D$100)=CodeCouleur(BY10),"CEAM",IF(OR(BY10=$G$99,BY10=$G$100,BY10=$G$101,BY10=$G$102),"OPEX",IF(AND(ISBLANK($E10),BY112&gt;50),"ORG",BY112))),BY10)</f>
        <v>27</v>
      </c>
      <c r="BZ191" s="77">
        <f t="shared" ca="1" si="583"/>
        <v>4</v>
      </c>
      <c r="CA191" s="77" t="str">
        <f t="shared" si="583"/>
        <v>V15</v>
      </c>
      <c r="CB191" s="77" t="str">
        <f t="shared" si="583"/>
        <v>V15</v>
      </c>
      <c r="CC191" s="77" t="str">
        <f t="shared" si="583"/>
        <v>V15</v>
      </c>
      <c r="CD191" s="77" t="str">
        <f t="shared" si="583"/>
        <v>V15</v>
      </c>
      <c r="CE191" s="77" t="str">
        <f t="shared" si="583"/>
        <v>V15</v>
      </c>
      <c r="CF191" s="77" t="str">
        <f t="shared" si="583"/>
        <v>RMV</v>
      </c>
      <c r="CG191" s="77" t="str">
        <f t="shared" si="583"/>
        <v>RMV</v>
      </c>
      <c r="CH191" s="77" t="str">
        <f t="shared" si="583"/>
        <v>RMV</v>
      </c>
      <c r="CI191" s="77" t="str">
        <f t="shared" si="583"/>
        <v>RMV</v>
      </c>
      <c r="CJ191" s="77" t="str">
        <f t="shared" si="583"/>
        <v>RMV</v>
      </c>
      <c r="CK191" s="77" t="str">
        <f t="shared" si="583"/>
        <v>RMV</v>
      </c>
      <c r="CL191" s="77">
        <f t="shared" ca="1" si="583"/>
        <v>1177</v>
      </c>
      <c r="CM191" s="77">
        <f t="shared" ca="1" si="583"/>
        <v>1154</v>
      </c>
      <c r="CN191" s="77">
        <f t="shared" ca="1" si="583"/>
        <v>1131</v>
      </c>
      <c r="CO191" s="77">
        <f t="shared" ca="1" si="583"/>
        <v>1130</v>
      </c>
      <c r="CP191" s="77" t="str">
        <f t="shared" ca="1" si="583"/>
        <v>OPEX</v>
      </c>
      <c r="CQ191" s="77" t="str">
        <f t="shared" ca="1" si="583"/>
        <v>OPEX</v>
      </c>
      <c r="CR191" s="77" t="str">
        <f t="shared" ca="1" si="583"/>
        <v>OPEX</v>
      </c>
      <c r="CS191" s="77" t="str">
        <f t="shared" ca="1" si="583"/>
        <v>OPEX</v>
      </c>
      <c r="CT191" s="77">
        <f t="shared" ca="1" si="583"/>
        <v>889</v>
      </c>
      <c r="CU191" s="77">
        <f t="shared" ca="1" si="583"/>
        <v>866</v>
      </c>
      <c r="CV191" s="77">
        <f t="shared" ca="1" si="583"/>
        <v>843</v>
      </c>
      <c r="CW191" s="77">
        <f t="shared" ca="1" si="583"/>
        <v>820</v>
      </c>
      <c r="CX191" s="77">
        <f t="shared" ca="1" si="583"/>
        <v>797</v>
      </c>
      <c r="CY191" s="77">
        <f t="shared" ca="1" si="583"/>
        <v>774</v>
      </c>
      <c r="CZ191" s="77">
        <f t="shared" ca="1" si="583"/>
        <v>751</v>
      </c>
      <c r="DA191" s="77">
        <f t="shared" ca="1" si="583"/>
        <v>728</v>
      </c>
      <c r="DB191" s="77">
        <f t="shared" ca="1" si="583"/>
        <v>705</v>
      </c>
      <c r="DC191" s="77">
        <f t="shared" ca="1" si="583"/>
        <v>682</v>
      </c>
      <c r="DD191" s="77">
        <f t="shared" ca="1" si="583"/>
        <v>659</v>
      </c>
      <c r="DE191" s="77">
        <f t="shared" ref="DE191:EJ191" ca="1" si="584">IF(OR(ISNUMBER(DE10),ISBLANK(DE10)),IF(CodeCouleur($D$100)=CodeCouleur(DE10),"CEAM",IF(OR(DE10=$G$99,DE10=$G$100,DE10=$G$101,DE10=$G$102),"OPEX",IF(AND(ISBLANK($E10),DE112&gt;50),"ORG",DE112))),DE10)</f>
        <v>636</v>
      </c>
      <c r="DF191" s="77">
        <f t="shared" ca="1" si="584"/>
        <v>613</v>
      </c>
      <c r="DG191" s="77">
        <f t="shared" ca="1" si="584"/>
        <v>590</v>
      </c>
      <c r="DH191" s="77">
        <f t="shared" ca="1" si="584"/>
        <v>567</v>
      </c>
      <c r="DI191" s="77">
        <f t="shared" ca="1" si="584"/>
        <v>544</v>
      </c>
      <c r="DJ191" s="77">
        <f t="shared" ca="1" si="584"/>
        <v>521</v>
      </c>
      <c r="DK191" s="77">
        <f t="shared" ca="1" si="584"/>
        <v>498</v>
      </c>
      <c r="DL191" s="77">
        <f t="shared" ca="1" si="584"/>
        <v>475</v>
      </c>
      <c r="DM191" s="77">
        <f t="shared" ca="1" si="584"/>
        <v>452</v>
      </c>
      <c r="DN191" s="77">
        <f t="shared" ca="1" si="584"/>
        <v>429</v>
      </c>
      <c r="DO191" s="77">
        <f t="shared" ca="1" si="584"/>
        <v>406</v>
      </c>
      <c r="DP191" s="77">
        <f t="shared" ca="1" si="584"/>
        <v>383</v>
      </c>
      <c r="DQ191" s="77">
        <f t="shared" ca="1" si="584"/>
        <v>360</v>
      </c>
      <c r="DR191" s="77">
        <f t="shared" ca="1" si="584"/>
        <v>337</v>
      </c>
      <c r="DS191" s="77">
        <f t="shared" ca="1" si="584"/>
        <v>314</v>
      </c>
      <c r="DT191" s="77">
        <f t="shared" ca="1" si="584"/>
        <v>291</v>
      </c>
      <c r="DU191" s="77">
        <f t="shared" ca="1" si="584"/>
        <v>268</v>
      </c>
      <c r="DV191" s="77">
        <f t="shared" ca="1" si="584"/>
        <v>245</v>
      </c>
      <c r="DW191" s="77">
        <f t="shared" ca="1" si="584"/>
        <v>222</v>
      </c>
      <c r="DX191" s="77">
        <f t="shared" ca="1" si="584"/>
        <v>199</v>
      </c>
      <c r="DY191" s="77">
        <f t="shared" ca="1" si="584"/>
        <v>176</v>
      </c>
      <c r="DZ191" s="77">
        <f t="shared" ca="1" si="584"/>
        <v>153</v>
      </c>
      <c r="EA191" s="77">
        <f t="shared" ca="1" si="584"/>
        <v>130</v>
      </c>
      <c r="EB191" s="77">
        <f t="shared" ca="1" si="584"/>
        <v>107</v>
      </c>
      <c r="EC191" s="77">
        <f t="shared" ca="1" si="584"/>
        <v>84</v>
      </c>
      <c r="ED191" s="77">
        <f t="shared" ca="1" si="584"/>
        <v>61</v>
      </c>
      <c r="EE191" s="77">
        <f t="shared" ca="1" si="584"/>
        <v>38</v>
      </c>
      <c r="EF191" s="77">
        <f t="shared" ca="1" si="584"/>
        <v>15</v>
      </c>
      <c r="EG191" s="77" t="str">
        <f t="shared" si="584"/>
        <v>V20</v>
      </c>
      <c r="EH191" s="77" t="str">
        <f t="shared" si="584"/>
        <v>V20</v>
      </c>
      <c r="EI191" s="77" t="str">
        <f t="shared" si="584"/>
        <v>V20</v>
      </c>
      <c r="EJ191" s="77" t="str">
        <f t="shared" si="584"/>
        <v>V20</v>
      </c>
      <c r="EK191" s="77" t="str">
        <f t="shared" ref="EK191:FP191" si="585">IF(OR(ISNUMBER(EK10),ISBLANK(EK10)),IF(CodeCouleur($D$100)=CodeCouleur(EK10),"CEAM",IF(OR(EK10=$G$99,EK10=$G$100,EK10=$G$101,EK10=$G$102),"OPEX",IF(AND(ISBLANK($E10),EK112&gt;50),"ORG",EK112))),EK10)</f>
        <v>V20</v>
      </c>
      <c r="EL191" s="77" t="str">
        <f t="shared" si="585"/>
        <v>V20</v>
      </c>
      <c r="EM191" s="77">
        <f t="shared" ca="1" si="585"/>
        <v>1177</v>
      </c>
      <c r="EN191" s="77">
        <f t="shared" ca="1" si="585"/>
        <v>1154</v>
      </c>
      <c r="EO191" s="77">
        <f t="shared" ca="1" si="585"/>
        <v>1131</v>
      </c>
      <c r="EP191" s="77">
        <f t="shared" ca="1" si="585"/>
        <v>1108</v>
      </c>
      <c r="EQ191" s="77">
        <f t="shared" ca="1" si="585"/>
        <v>1085</v>
      </c>
      <c r="ER191" s="77">
        <f t="shared" ca="1" si="585"/>
        <v>1062</v>
      </c>
      <c r="ES191" s="77">
        <f t="shared" ca="1" si="585"/>
        <v>1039</v>
      </c>
      <c r="ET191" s="77">
        <f t="shared" ca="1" si="585"/>
        <v>1016</v>
      </c>
      <c r="EU191" s="77">
        <f t="shared" ca="1" si="585"/>
        <v>993</v>
      </c>
      <c r="EV191" s="77">
        <f t="shared" ca="1" si="585"/>
        <v>970</v>
      </c>
      <c r="EW191" s="77">
        <f t="shared" ca="1" si="585"/>
        <v>947</v>
      </c>
      <c r="EX191" s="77">
        <f t="shared" ca="1" si="585"/>
        <v>924</v>
      </c>
      <c r="EY191" s="77">
        <f t="shared" ca="1" si="585"/>
        <v>901</v>
      </c>
      <c r="EZ191" s="77">
        <f t="shared" ca="1" si="585"/>
        <v>878</v>
      </c>
      <c r="FA191" s="77">
        <f t="shared" ca="1" si="585"/>
        <v>855</v>
      </c>
      <c r="FB191" s="77">
        <f t="shared" ca="1" si="585"/>
        <v>832</v>
      </c>
      <c r="FC191" s="77">
        <f t="shared" ca="1" si="585"/>
        <v>809</v>
      </c>
      <c r="FD191" s="77">
        <f t="shared" ca="1" si="585"/>
        <v>786</v>
      </c>
      <c r="FE191" s="77">
        <f t="shared" ca="1" si="585"/>
        <v>763</v>
      </c>
      <c r="FF191" s="77">
        <f t="shared" ca="1" si="585"/>
        <v>740</v>
      </c>
      <c r="FG191" s="77">
        <f t="shared" ca="1" si="585"/>
        <v>717</v>
      </c>
      <c r="FH191" s="77">
        <f t="shared" ca="1" si="585"/>
        <v>694</v>
      </c>
      <c r="FI191" s="77">
        <f t="shared" ca="1" si="585"/>
        <v>671</v>
      </c>
      <c r="FJ191" s="77">
        <f t="shared" ca="1" si="585"/>
        <v>648</v>
      </c>
      <c r="FK191" s="77">
        <f t="shared" ca="1" si="585"/>
        <v>625</v>
      </c>
      <c r="FL191" s="77">
        <f t="shared" ca="1" si="585"/>
        <v>602</v>
      </c>
      <c r="FM191" s="77">
        <f t="shared" ca="1" si="585"/>
        <v>579</v>
      </c>
      <c r="FN191" s="77">
        <f t="shared" ca="1" si="585"/>
        <v>556</v>
      </c>
      <c r="FO191" s="77">
        <f t="shared" ca="1" si="585"/>
        <v>533</v>
      </c>
      <c r="FP191" s="77">
        <f t="shared" ca="1" si="585"/>
        <v>510</v>
      </c>
      <c r="FQ191" s="77">
        <f t="shared" ref="FQ191:GR191" ca="1" si="586">IF(OR(ISNUMBER(FQ10),ISBLANK(FQ10)),IF(CodeCouleur($D$100)=CodeCouleur(FQ10),"CEAM",IF(OR(FQ10=$G$99,FQ10=$G$100,FQ10=$G$101,FQ10=$G$102),"OPEX",IF(AND(ISBLANK($E10),FQ112&gt;50),"ORG",FQ112))),FQ10)</f>
        <v>487</v>
      </c>
      <c r="FR191" s="77">
        <f t="shared" ca="1" si="586"/>
        <v>464</v>
      </c>
      <c r="FS191" s="77">
        <f t="shared" ca="1" si="586"/>
        <v>441</v>
      </c>
      <c r="FT191" s="77">
        <f t="shared" ca="1" si="586"/>
        <v>418</v>
      </c>
      <c r="FU191" s="77">
        <f t="shared" ca="1" si="586"/>
        <v>395</v>
      </c>
      <c r="FV191" s="77">
        <f t="shared" ca="1" si="586"/>
        <v>372</v>
      </c>
      <c r="FW191" s="77">
        <f t="shared" ca="1" si="586"/>
        <v>349</v>
      </c>
      <c r="FX191" s="77">
        <f t="shared" ca="1" si="586"/>
        <v>326</v>
      </c>
      <c r="FY191" s="77">
        <f t="shared" ca="1" si="586"/>
        <v>303</v>
      </c>
      <c r="FZ191" s="77">
        <f t="shared" ca="1" si="586"/>
        <v>280</v>
      </c>
      <c r="GA191" s="77">
        <f t="shared" ca="1" si="586"/>
        <v>257</v>
      </c>
      <c r="GB191" s="77">
        <f t="shared" ca="1" si="586"/>
        <v>234</v>
      </c>
      <c r="GC191" s="77">
        <f t="shared" ca="1" si="586"/>
        <v>211</v>
      </c>
      <c r="GD191" s="77">
        <f t="shared" ca="1" si="586"/>
        <v>188</v>
      </c>
      <c r="GE191" s="77">
        <f t="shared" ca="1" si="586"/>
        <v>165</v>
      </c>
      <c r="GF191" s="77">
        <f t="shared" ca="1" si="586"/>
        <v>142</v>
      </c>
      <c r="GG191" s="77">
        <f t="shared" ca="1" si="586"/>
        <v>119</v>
      </c>
      <c r="GH191" s="77">
        <f t="shared" ca="1" si="586"/>
        <v>96</v>
      </c>
      <c r="GI191" s="77">
        <f t="shared" ca="1" si="586"/>
        <v>73</v>
      </c>
      <c r="GJ191" s="77">
        <f t="shared" ca="1" si="586"/>
        <v>50</v>
      </c>
      <c r="GK191" s="77">
        <f t="shared" ca="1" si="586"/>
        <v>27</v>
      </c>
      <c r="GL191" s="77">
        <f t="shared" ca="1" si="586"/>
        <v>4</v>
      </c>
      <c r="GM191" s="77" t="str">
        <f t="shared" si="586"/>
        <v>X</v>
      </c>
      <c r="GN191" s="77" t="str">
        <f t="shared" si="586"/>
        <v>X</v>
      </c>
      <c r="GO191" s="77" t="str">
        <f t="shared" si="586"/>
        <v>X</v>
      </c>
      <c r="GP191" s="77" t="str">
        <f t="shared" si="586"/>
        <v>X</v>
      </c>
      <c r="GQ191" s="77" t="str">
        <f t="shared" si="586"/>
        <v>X</v>
      </c>
      <c r="GR191" s="77" t="str">
        <f t="shared" si="586"/>
        <v>X</v>
      </c>
      <c r="GY191" s="603" t="s">
        <v>176</v>
      </c>
      <c r="GZ191" s="566">
        <v>2015</v>
      </c>
      <c r="HA191" s="566">
        <v>2016</v>
      </c>
      <c r="HB191" s="566">
        <v>2017</v>
      </c>
      <c r="HC191" s="566">
        <v>2018</v>
      </c>
      <c r="HD191" s="566">
        <v>2019</v>
      </c>
      <c r="HE191" s="566">
        <v>2020</v>
      </c>
      <c r="HF191" s="566">
        <v>2021</v>
      </c>
      <c r="HG191" s="566">
        <v>2022</v>
      </c>
      <c r="HH191" s="566">
        <v>2023</v>
      </c>
      <c r="HI191" s="566">
        <v>2024</v>
      </c>
      <c r="HJ191" s="566">
        <v>2025</v>
      </c>
      <c r="HK191" s="566">
        <v>2026</v>
      </c>
      <c r="HL191" s="566">
        <v>2027</v>
      </c>
      <c r="HM191" s="566">
        <v>2028</v>
      </c>
    </row>
    <row r="192" spans="5:221" x14ac:dyDescent="0.2">
      <c r="G192" s="1043"/>
      <c r="H192" s="204" t="s">
        <v>117</v>
      </c>
      <c r="M192" s="304"/>
      <c r="N192" s="304"/>
      <c r="O192" s="304"/>
      <c r="P192" s="304"/>
      <c r="Q192" s="304"/>
      <c r="R192" s="41"/>
      <c r="S192" s="41"/>
      <c r="T192" s="41"/>
      <c r="U192" s="77">
        <f t="shared" ref="U192:AR192" ca="1" si="587">IF(OR(ISNUMBER(U11),ISBLANK(U11)),IF(CodeCouleur($D$100)=CodeCouleur(U11),"CEAM",IF(OR(U11=$G$99,U11=$G$100,U11=$G$101),"OPEX",IF(AND(ISBLANK($E11),U113&gt;50),"ORG",U113))),U11)</f>
        <v>254</v>
      </c>
      <c r="V192" s="77">
        <f t="shared" ca="1" si="587"/>
        <v>237</v>
      </c>
      <c r="W192" s="77">
        <f t="shared" ca="1" si="587"/>
        <v>237</v>
      </c>
      <c r="X192" s="77">
        <f t="shared" ca="1" si="587"/>
        <v>237</v>
      </c>
      <c r="Y192" s="77">
        <f t="shared" ca="1" si="587"/>
        <v>236</v>
      </c>
      <c r="Z192" s="77" t="str">
        <f t="shared" si="587"/>
        <v>V30</v>
      </c>
      <c r="AA192" s="77" t="str">
        <f t="shared" si="587"/>
        <v>V30</v>
      </c>
      <c r="AB192" s="77" t="str">
        <f t="shared" si="587"/>
        <v>V30</v>
      </c>
      <c r="AC192" s="77" t="str">
        <f t="shared" si="587"/>
        <v>V30</v>
      </c>
      <c r="AD192" s="77" t="str">
        <f t="shared" si="587"/>
        <v>V30</v>
      </c>
      <c r="AE192" s="77" t="str">
        <f t="shared" si="587"/>
        <v>V30</v>
      </c>
      <c r="AF192" s="77" t="str">
        <f t="shared" si="587"/>
        <v>AIA</v>
      </c>
      <c r="AG192" s="77" t="str">
        <f t="shared" si="587"/>
        <v>AIA</v>
      </c>
      <c r="AH192" s="77" t="str">
        <f t="shared" si="587"/>
        <v>AIA</v>
      </c>
      <c r="AI192" s="77">
        <f t="shared" ca="1" si="587"/>
        <v>1177</v>
      </c>
      <c r="AJ192" s="77">
        <f t="shared" ca="1" si="587"/>
        <v>1154</v>
      </c>
      <c r="AK192" s="77">
        <f t="shared" ca="1" si="587"/>
        <v>1131</v>
      </c>
      <c r="AL192" s="77">
        <f t="shared" ca="1" si="587"/>
        <v>1108</v>
      </c>
      <c r="AM192" s="77">
        <f t="shared" ca="1" si="587"/>
        <v>1085</v>
      </c>
      <c r="AN192" s="77">
        <f t="shared" ca="1" si="587"/>
        <v>1062</v>
      </c>
      <c r="AO192" s="77">
        <f t="shared" ca="1" si="587"/>
        <v>1039</v>
      </c>
      <c r="AP192" s="77">
        <f t="shared" ca="1" si="587"/>
        <v>1016</v>
      </c>
      <c r="AQ192" s="77">
        <f t="shared" ca="1" si="587"/>
        <v>993</v>
      </c>
      <c r="AR192" s="77">
        <f t="shared" ca="1" si="587"/>
        <v>970</v>
      </c>
      <c r="AS192" s="77">
        <f t="shared" ref="AS192:BX192" ca="1" si="588">IF(OR(ISNUMBER(AS11),ISBLANK(AS11)),IF(CodeCouleur($D$100)=CodeCouleur(AS11),"CEAM",IF(OR(AS11=$G$99,AS11=$G$100,AS11=$G$101,AS11=$G$102),"OPEX",IF(AND(ISBLANK($E11),AS113&gt;50),"ORG",AS113))),AS11)</f>
        <v>947</v>
      </c>
      <c r="AT192" s="77">
        <f t="shared" ca="1" si="588"/>
        <v>924</v>
      </c>
      <c r="AU192" s="77">
        <f t="shared" ca="1" si="588"/>
        <v>901</v>
      </c>
      <c r="AV192" s="77">
        <f t="shared" ca="1" si="588"/>
        <v>878</v>
      </c>
      <c r="AW192" s="77">
        <f t="shared" ca="1" si="588"/>
        <v>855</v>
      </c>
      <c r="AX192" s="77">
        <f t="shared" ca="1" si="588"/>
        <v>832</v>
      </c>
      <c r="AY192" s="77">
        <f t="shared" ca="1" si="588"/>
        <v>809</v>
      </c>
      <c r="AZ192" s="77">
        <f t="shared" ca="1" si="588"/>
        <v>786</v>
      </c>
      <c r="BA192" s="77">
        <f t="shared" ca="1" si="588"/>
        <v>763</v>
      </c>
      <c r="BB192" s="77">
        <f t="shared" ca="1" si="588"/>
        <v>740</v>
      </c>
      <c r="BC192" s="77">
        <f t="shared" ca="1" si="588"/>
        <v>717</v>
      </c>
      <c r="BD192" s="77">
        <f t="shared" ca="1" si="588"/>
        <v>694</v>
      </c>
      <c r="BE192" s="77">
        <f t="shared" ca="1" si="588"/>
        <v>671</v>
      </c>
      <c r="BF192" s="77">
        <f t="shared" ca="1" si="588"/>
        <v>648</v>
      </c>
      <c r="BG192" s="77">
        <f t="shared" ca="1" si="588"/>
        <v>625</v>
      </c>
      <c r="BH192" s="77">
        <f t="shared" ca="1" si="588"/>
        <v>602</v>
      </c>
      <c r="BI192" s="77">
        <f t="shared" ca="1" si="588"/>
        <v>579</v>
      </c>
      <c r="BJ192" s="77">
        <f t="shared" ca="1" si="588"/>
        <v>556</v>
      </c>
      <c r="BK192" s="77">
        <f t="shared" ca="1" si="588"/>
        <v>533</v>
      </c>
      <c r="BL192" s="77">
        <f t="shared" ca="1" si="588"/>
        <v>510</v>
      </c>
      <c r="BM192" s="77">
        <f t="shared" ca="1" si="588"/>
        <v>487</v>
      </c>
      <c r="BN192" s="77">
        <f t="shared" ca="1" si="588"/>
        <v>464</v>
      </c>
      <c r="BO192" s="77">
        <f t="shared" ca="1" si="588"/>
        <v>441</v>
      </c>
      <c r="BP192" s="77">
        <f t="shared" ca="1" si="588"/>
        <v>418</v>
      </c>
      <c r="BQ192" s="77">
        <f t="shared" ca="1" si="588"/>
        <v>395</v>
      </c>
      <c r="BR192" s="77">
        <f t="shared" ca="1" si="588"/>
        <v>372</v>
      </c>
      <c r="BS192" s="77">
        <f t="shared" ca="1" si="588"/>
        <v>349</v>
      </c>
      <c r="BT192" s="77">
        <f t="shared" ca="1" si="588"/>
        <v>326</v>
      </c>
      <c r="BU192" s="77">
        <f t="shared" ca="1" si="588"/>
        <v>303</v>
      </c>
      <c r="BV192" s="77">
        <f t="shared" ca="1" si="588"/>
        <v>280</v>
      </c>
      <c r="BW192" s="77">
        <f t="shared" ca="1" si="588"/>
        <v>257</v>
      </c>
      <c r="BX192" s="77">
        <f t="shared" ca="1" si="588"/>
        <v>234</v>
      </c>
      <c r="BY192" s="77">
        <f t="shared" ref="BY192:DD192" ca="1" si="589">IF(OR(ISNUMBER(BY11),ISBLANK(BY11)),IF(CodeCouleur($D$100)=CodeCouleur(BY11),"CEAM",IF(OR(BY11=$G$99,BY11=$G$100,BY11=$G$101,BY11=$G$102),"OPEX",IF(AND(ISBLANK($E11),BY113&gt;50),"ORG",BY113))),BY11)</f>
        <v>211</v>
      </c>
      <c r="BZ192" s="77">
        <f t="shared" ca="1" si="589"/>
        <v>188</v>
      </c>
      <c r="CA192" s="77">
        <f t="shared" ca="1" si="589"/>
        <v>165</v>
      </c>
      <c r="CB192" s="77">
        <f t="shared" ca="1" si="589"/>
        <v>142</v>
      </c>
      <c r="CC192" s="77">
        <f t="shared" ca="1" si="589"/>
        <v>119</v>
      </c>
      <c r="CD192" s="77">
        <f t="shared" ca="1" si="589"/>
        <v>96</v>
      </c>
      <c r="CE192" s="77">
        <f t="shared" ca="1" si="589"/>
        <v>73</v>
      </c>
      <c r="CF192" s="77" t="str">
        <f t="shared" si="589"/>
        <v>V5</v>
      </c>
      <c r="CG192" s="77" t="str">
        <f t="shared" si="589"/>
        <v>V5</v>
      </c>
      <c r="CH192" s="77" t="str">
        <f t="shared" si="589"/>
        <v>V5</v>
      </c>
      <c r="CI192" s="77" t="str">
        <f t="shared" si="589"/>
        <v>V5</v>
      </c>
      <c r="CJ192" s="77" t="str">
        <f t="shared" si="589"/>
        <v>V5</v>
      </c>
      <c r="CK192" s="77">
        <f t="shared" ca="1" si="589"/>
        <v>1177</v>
      </c>
      <c r="CL192" s="77">
        <f t="shared" ca="1" si="589"/>
        <v>1154</v>
      </c>
      <c r="CM192" s="77">
        <f t="shared" ca="1" si="589"/>
        <v>1131</v>
      </c>
      <c r="CN192" s="77">
        <f t="shared" ca="1" si="589"/>
        <v>1108</v>
      </c>
      <c r="CO192" s="77">
        <f t="shared" ca="1" si="589"/>
        <v>1107</v>
      </c>
      <c r="CP192" s="77" t="str">
        <f t="shared" ca="1" si="589"/>
        <v>OPEX</v>
      </c>
      <c r="CQ192" s="77" t="str">
        <f t="shared" ca="1" si="589"/>
        <v>OPEX</v>
      </c>
      <c r="CR192" s="77" t="str">
        <f t="shared" ca="1" si="589"/>
        <v>OPEX</v>
      </c>
      <c r="CS192" s="77" t="str">
        <f t="shared" ca="1" si="589"/>
        <v>OPEX</v>
      </c>
      <c r="CT192" s="77">
        <f t="shared" ca="1" si="589"/>
        <v>866</v>
      </c>
      <c r="CU192" s="77">
        <f t="shared" ca="1" si="589"/>
        <v>843</v>
      </c>
      <c r="CV192" s="77">
        <f t="shared" ca="1" si="589"/>
        <v>820</v>
      </c>
      <c r="CW192" s="77">
        <f t="shared" ca="1" si="589"/>
        <v>797</v>
      </c>
      <c r="CX192" s="77">
        <f t="shared" ca="1" si="589"/>
        <v>774</v>
      </c>
      <c r="CY192" s="77">
        <f t="shared" ca="1" si="589"/>
        <v>751</v>
      </c>
      <c r="CZ192" s="77">
        <f t="shared" ca="1" si="589"/>
        <v>728</v>
      </c>
      <c r="DA192" s="77">
        <f t="shared" ca="1" si="589"/>
        <v>705</v>
      </c>
      <c r="DB192" s="77">
        <f t="shared" ca="1" si="589"/>
        <v>682</v>
      </c>
      <c r="DC192" s="77">
        <f t="shared" ca="1" si="589"/>
        <v>659</v>
      </c>
      <c r="DD192" s="77">
        <f t="shared" ca="1" si="589"/>
        <v>636</v>
      </c>
      <c r="DE192" s="77">
        <f t="shared" ref="DE192:EJ192" ca="1" si="590">IF(OR(ISNUMBER(DE11),ISBLANK(DE11)),IF(CodeCouleur($D$100)=CodeCouleur(DE11),"CEAM",IF(OR(DE11=$G$99,DE11=$G$100,DE11=$G$101,DE11=$G$102),"OPEX",IF(AND(ISBLANK($E11),DE113&gt;50),"ORG",DE113))),DE11)</f>
        <v>613</v>
      </c>
      <c r="DF192" s="77">
        <f t="shared" ca="1" si="590"/>
        <v>590</v>
      </c>
      <c r="DG192" s="77">
        <f t="shared" ca="1" si="590"/>
        <v>567</v>
      </c>
      <c r="DH192" s="77">
        <f t="shared" ca="1" si="590"/>
        <v>544</v>
      </c>
      <c r="DI192" s="77">
        <f t="shared" ca="1" si="590"/>
        <v>519.02955665024626</v>
      </c>
      <c r="DJ192" s="77">
        <f t="shared" ca="1" si="590"/>
        <v>494.07487684729057</v>
      </c>
      <c r="DK192" s="77">
        <f t="shared" ca="1" si="590"/>
        <v>469.13596059113297</v>
      </c>
      <c r="DL192" s="77">
        <f t="shared" ca="1" si="590"/>
        <v>446.13596059113297</v>
      </c>
      <c r="DM192" s="77">
        <f t="shared" ca="1" si="590"/>
        <v>423.13596059113297</v>
      </c>
      <c r="DN192" s="77">
        <f t="shared" ca="1" si="590"/>
        <v>400.13596059113297</v>
      </c>
      <c r="DO192" s="77">
        <f t="shared" ca="1" si="590"/>
        <v>377.13596059113297</v>
      </c>
      <c r="DP192" s="77">
        <f t="shared" ca="1" si="590"/>
        <v>354.13596059113297</v>
      </c>
      <c r="DQ192" s="77">
        <f t="shared" ca="1" si="590"/>
        <v>331.13596059113297</v>
      </c>
      <c r="DR192" s="77">
        <f t="shared" ca="1" si="590"/>
        <v>308.13596059113297</v>
      </c>
      <c r="DS192" s="77">
        <f t="shared" ca="1" si="590"/>
        <v>285.13596059113297</v>
      </c>
      <c r="DT192" s="77">
        <f t="shared" ca="1" si="590"/>
        <v>262.13596059113297</v>
      </c>
      <c r="DU192" s="77">
        <f t="shared" ca="1" si="590"/>
        <v>239.13596059113297</v>
      </c>
      <c r="DV192" s="77">
        <f t="shared" ca="1" si="590"/>
        <v>216.13596059113297</v>
      </c>
      <c r="DW192" s="77">
        <f t="shared" ca="1" si="590"/>
        <v>193.13596059113297</v>
      </c>
      <c r="DX192" s="77">
        <f t="shared" ca="1" si="590"/>
        <v>170.13596059113297</v>
      </c>
      <c r="DY192" s="77">
        <f t="shared" ca="1" si="590"/>
        <v>147.13596059113297</v>
      </c>
      <c r="DZ192" s="77">
        <f t="shared" ca="1" si="590"/>
        <v>124.13596059113297</v>
      </c>
      <c r="EA192" s="77" t="str">
        <f t="shared" si="590"/>
        <v>x</v>
      </c>
      <c r="EB192" s="77" t="str">
        <f t="shared" si="590"/>
        <v>x</v>
      </c>
      <c r="EC192" s="77" t="str">
        <f t="shared" si="590"/>
        <v>x</v>
      </c>
      <c r="ED192" s="77" t="str">
        <f t="shared" si="590"/>
        <v>x</v>
      </c>
      <c r="EE192" s="77" t="str">
        <f t="shared" si="590"/>
        <v>x</v>
      </c>
      <c r="EF192" s="77" t="str">
        <f t="shared" si="590"/>
        <v>x</v>
      </c>
      <c r="EG192" s="77" t="str">
        <f t="shared" si="590"/>
        <v>x</v>
      </c>
      <c r="EH192" s="77" t="str">
        <f t="shared" si="590"/>
        <v>x</v>
      </c>
      <c r="EI192" s="77" t="str">
        <f t="shared" si="590"/>
        <v>x</v>
      </c>
      <c r="EJ192" s="77" t="str">
        <f t="shared" si="590"/>
        <v>x</v>
      </c>
      <c r="EK192" s="77" t="str">
        <f t="shared" ref="EK192:FP192" si="591">IF(OR(ISNUMBER(EK11),ISBLANK(EK11)),IF(CodeCouleur($D$100)=CodeCouleur(EK11),"CEAM",IF(OR(EK11=$G$99,EK11=$G$100,EK11=$G$101,EK11=$G$102),"OPEX",IF(AND(ISBLANK($E11),EK113&gt;50),"ORG",EK113))),EK11)</f>
        <v>x</v>
      </c>
      <c r="EL192" s="77" t="str">
        <f t="shared" si="591"/>
        <v>x</v>
      </c>
      <c r="EM192" s="77" t="str">
        <f t="shared" si="591"/>
        <v>x</v>
      </c>
      <c r="EN192" s="77" t="str">
        <f t="shared" si="591"/>
        <v>x</v>
      </c>
      <c r="EO192" s="77" t="str">
        <f t="shared" si="591"/>
        <v>x</v>
      </c>
      <c r="EP192" s="77" t="str">
        <f t="shared" si="591"/>
        <v>x</v>
      </c>
      <c r="EQ192" s="77" t="str">
        <f t="shared" si="591"/>
        <v>x</v>
      </c>
      <c r="ER192" s="77" t="str">
        <f t="shared" si="591"/>
        <v>x</v>
      </c>
      <c r="ES192" s="77" t="str">
        <f t="shared" si="591"/>
        <v>x</v>
      </c>
      <c r="ET192" s="77" t="str">
        <f t="shared" si="591"/>
        <v>x</v>
      </c>
      <c r="EU192" s="77" t="str">
        <f t="shared" si="591"/>
        <v>x</v>
      </c>
      <c r="EV192" s="77" t="str">
        <f t="shared" si="591"/>
        <v>x</v>
      </c>
      <c r="EW192" s="77" t="str">
        <f t="shared" si="591"/>
        <v>x</v>
      </c>
      <c r="EX192" s="77" t="str">
        <f t="shared" si="591"/>
        <v>x</v>
      </c>
      <c r="EY192" s="77" t="str">
        <f t="shared" si="591"/>
        <v>x</v>
      </c>
      <c r="EZ192" s="77" t="str">
        <f t="shared" si="591"/>
        <v>x</v>
      </c>
      <c r="FA192" s="77" t="str">
        <f t="shared" si="591"/>
        <v>x</v>
      </c>
      <c r="FB192" s="77" t="str">
        <f t="shared" si="591"/>
        <v>x</v>
      </c>
      <c r="FC192" s="77" t="str">
        <f t="shared" si="591"/>
        <v>x</v>
      </c>
      <c r="FD192" s="77" t="str">
        <f t="shared" si="591"/>
        <v>x</v>
      </c>
      <c r="FE192" s="77" t="str">
        <f t="shared" si="591"/>
        <v>x</v>
      </c>
      <c r="FF192" s="77" t="str">
        <f t="shared" si="591"/>
        <v>x</v>
      </c>
      <c r="FG192" s="77" t="str">
        <f t="shared" si="591"/>
        <v>x</v>
      </c>
      <c r="FH192" s="77" t="str">
        <f t="shared" si="591"/>
        <v>x</v>
      </c>
      <c r="FI192" s="77" t="str">
        <f t="shared" si="591"/>
        <v>x</v>
      </c>
      <c r="FJ192" s="77" t="str">
        <f t="shared" si="591"/>
        <v>x</v>
      </c>
      <c r="FK192" s="77" t="str">
        <f t="shared" si="591"/>
        <v>x</v>
      </c>
      <c r="FL192" s="77" t="str">
        <f t="shared" si="591"/>
        <v>x</v>
      </c>
      <c r="FM192" s="77" t="str">
        <f t="shared" si="591"/>
        <v>x</v>
      </c>
      <c r="FN192" s="77" t="str">
        <f t="shared" si="591"/>
        <v>x</v>
      </c>
      <c r="FO192" s="77" t="str">
        <f t="shared" si="591"/>
        <v>x</v>
      </c>
      <c r="FP192" s="77" t="str">
        <f t="shared" si="591"/>
        <v>x</v>
      </c>
      <c r="FQ192" s="77" t="str">
        <f t="shared" ref="FQ192:GR192" si="592">IF(OR(ISNUMBER(FQ11),ISBLANK(FQ11)),IF(CodeCouleur($D$100)=CodeCouleur(FQ11),"CEAM",IF(OR(FQ11=$G$99,FQ11=$G$100,FQ11=$G$101,FQ11=$G$102),"OPEX",IF(AND(ISBLANK($E11),FQ113&gt;50),"ORG",FQ113))),FQ11)</f>
        <v>x</v>
      </c>
      <c r="FR192" s="77" t="str">
        <f t="shared" si="592"/>
        <v>x</v>
      </c>
      <c r="FS192" s="77" t="str">
        <f t="shared" si="592"/>
        <v>x</v>
      </c>
      <c r="FT192" s="77" t="str">
        <f t="shared" si="592"/>
        <v>x</v>
      </c>
      <c r="FU192" s="77" t="str">
        <f t="shared" si="592"/>
        <v>x</v>
      </c>
      <c r="FV192" s="77" t="str">
        <f t="shared" si="592"/>
        <v>x</v>
      </c>
      <c r="FW192" s="77" t="str">
        <f t="shared" si="592"/>
        <v>x</v>
      </c>
      <c r="FX192" s="77" t="str">
        <f t="shared" si="592"/>
        <v>x</v>
      </c>
      <c r="FY192" s="77" t="str">
        <f t="shared" si="592"/>
        <v>x</v>
      </c>
      <c r="FZ192" s="77" t="str">
        <f t="shared" si="592"/>
        <v>x</v>
      </c>
      <c r="GA192" s="77" t="str">
        <f t="shared" si="592"/>
        <v>x</v>
      </c>
      <c r="GB192" s="77" t="str">
        <f t="shared" si="592"/>
        <v>x</v>
      </c>
      <c r="GC192" s="77" t="str">
        <f t="shared" si="592"/>
        <v>x</v>
      </c>
      <c r="GD192" s="77" t="str">
        <f t="shared" si="592"/>
        <v>x</v>
      </c>
      <c r="GE192" s="77" t="str">
        <f t="shared" si="592"/>
        <v>x</v>
      </c>
      <c r="GF192" s="77" t="str">
        <f t="shared" si="592"/>
        <v>x</v>
      </c>
      <c r="GG192" s="77" t="str">
        <f t="shared" si="592"/>
        <v>x</v>
      </c>
      <c r="GH192" s="77" t="str">
        <f t="shared" si="592"/>
        <v>x</v>
      </c>
      <c r="GI192" s="77" t="str">
        <f t="shared" si="592"/>
        <v>x</v>
      </c>
      <c r="GJ192" s="77" t="str">
        <f t="shared" si="592"/>
        <v>x</v>
      </c>
      <c r="GK192" s="77" t="str">
        <f t="shared" si="592"/>
        <v>x</v>
      </c>
      <c r="GL192" s="77" t="str">
        <f t="shared" si="592"/>
        <v>x</v>
      </c>
      <c r="GM192" s="77" t="str">
        <f t="shared" si="592"/>
        <v>x</v>
      </c>
      <c r="GN192" s="77" t="str">
        <f t="shared" si="592"/>
        <v>x</v>
      </c>
      <c r="GO192" s="77" t="str">
        <f t="shared" si="592"/>
        <v>X</v>
      </c>
      <c r="GP192" s="77" t="str">
        <f t="shared" si="592"/>
        <v>X</v>
      </c>
      <c r="GQ192" s="77" t="str">
        <f t="shared" si="592"/>
        <v>X</v>
      </c>
      <c r="GR192" s="77" t="str">
        <f t="shared" si="592"/>
        <v>X</v>
      </c>
      <c r="GY192" s="604" t="s">
        <v>17</v>
      </c>
      <c r="GZ192" s="566">
        <f>IF($GZ80="N",0,IF(YEAR($GZ80)=GZ$170,1,0))</f>
        <v>0</v>
      </c>
      <c r="HA192" s="566">
        <f t="shared" ref="HA192:HM192" si="593">IF($GZ80="N",0,IF(YEAR($GZ80)=HA$170,1,0))</f>
        <v>0</v>
      </c>
      <c r="HB192" s="566">
        <f t="shared" si="593"/>
        <v>0</v>
      </c>
      <c r="HC192" s="566">
        <f t="shared" si="593"/>
        <v>0</v>
      </c>
      <c r="HD192" s="566">
        <f t="shared" si="593"/>
        <v>0</v>
      </c>
      <c r="HE192" s="566">
        <f t="shared" si="593"/>
        <v>0</v>
      </c>
      <c r="HF192" s="566">
        <f t="shared" si="593"/>
        <v>0</v>
      </c>
      <c r="HG192" s="566">
        <f t="shared" si="593"/>
        <v>0</v>
      </c>
      <c r="HH192" s="566">
        <f t="shared" si="593"/>
        <v>0</v>
      </c>
      <c r="HI192" s="566">
        <f t="shared" si="593"/>
        <v>0</v>
      </c>
      <c r="HJ192" s="566">
        <f t="shared" si="593"/>
        <v>0</v>
      </c>
      <c r="HK192" s="566">
        <f t="shared" si="593"/>
        <v>0</v>
      </c>
      <c r="HL192" s="566">
        <f t="shared" si="593"/>
        <v>0</v>
      </c>
      <c r="HM192" s="566">
        <f t="shared" si="593"/>
        <v>0</v>
      </c>
    </row>
    <row r="193" spans="7:221" x14ac:dyDescent="0.2">
      <c r="G193" s="1043"/>
      <c r="H193" s="207" t="s">
        <v>118</v>
      </c>
      <c r="M193" s="304"/>
      <c r="N193" s="304"/>
      <c r="O193" s="304"/>
      <c r="P193" s="304"/>
      <c r="Q193" s="304"/>
      <c r="R193" s="41"/>
      <c r="S193" s="41"/>
      <c r="T193" s="41"/>
      <c r="U193" s="77">
        <f t="shared" ref="U193:AR193" ca="1" si="594">IF(OR(ISNUMBER(U12),ISBLANK(U12)),IF(CodeCouleur($D$100)=CodeCouleur(U12),"CEAM",IF(OR(U12=$G$99,U12=$G$100,U12=$G$101),"OPEX",IF(AND(ISBLANK($E12),U114&gt;50),"ORG",U114))),U12)</f>
        <v>227</v>
      </c>
      <c r="V193" s="77">
        <f t="shared" ca="1" si="594"/>
        <v>378</v>
      </c>
      <c r="W193" s="77">
        <f t="shared" ca="1" si="594"/>
        <v>320</v>
      </c>
      <c r="X193" s="77">
        <f t="shared" ca="1" si="594"/>
        <v>272</v>
      </c>
      <c r="Y193" s="77">
        <f t="shared" ca="1" si="594"/>
        <v>223</v>
      </c>
      <c r="Z193" s="77">
        <f t="shared" ca="1" si="594"/>
        <v>193</v>
      </c>
      <c r="AA193" s="77">
        <f t="shared" ca="1" si="594"/>
        <v>179</v>
      </c>
      <c r="AB193" s="77">
        <f t="shared" ca="1" si="594"/>
        <v>175</v>
      </c>
      <c r="AC193" s="77">
        <f t="shared" ca="1" si="594"/>
        <v>124</v>
      </c>
      <c r="AD193" s="77">
        <f t="shared" ca="1" si="594"/>
        <v>75</v>
      </c>
      <c r="AE193" s="77">
        <f t="shared" ca="1" si="594"/>
        <v>50</v>
      </c>
      <c r="AF193" s="77" t="str">
        <f t="shared" si="594"/>
        <v>V10</v>
      </c>
      <c r="AG193" s="77" t="str">
        <f t="shared" si="594"/>
        <v>V10</v>
      </c>
      <c r="AH193" s="77" t="str">
        <f t="shared" si="594"/>
        <v>V10</v>
      </c>
      <c r="AI193" s="77" t="str">
        <f t="shared" si="594"/>
        <v>V10</v>
      </c>
      <c r="AJ193" s="77" t="str">
        <f t="shared" si="594"/>
        <v>V10</v>
      </c>
      <c r="AK193" s="77" t="str">
        <f t="shared" si="594"/>
        <v>V10</v>
      </c>
      <c r="AL193" s="77" t="str">
        <f t="shared" si="594"/>
        <v>V10</v>
      </c>
      <c r="AM193" s="77" t="str">
        <f t="shared" si="594"/>
        <v>AIA</v>
      </c>
      <c r="AN193" s="77" t="str">
        <f t="shared" si="594"/>
        <v>AIA</v>
      </c>
      <c r="AO193" s="77" t="str">
        <f t="shared" si="594"/>
        <v>AIA</v>
      </c>
      <c r="AP193" s="77">
        <f t="shared" ca="1" si="594"/>
        <v>1177</v>
      </c>
      <c r="AQ193" s="77">
        <f t="shared" ca="1" si="594"/>
        <v>1176</v>
      </c>
      <c r="AR193" s="77" t="str">
        <f t="shared" ca="1" si="594"/>
        <v>OPEX</v>
      </c>
      <c r="AS193" s="77" t="str">
        <f t="shared" ref="AS193:BX193" ca="1" si="595">IF(OR(ISNUMBER(AS12),ISBLANK(AS12)),IF(CodeCouleur($D$100)=CodeCouleur(AS12),"CEAM",IF(OR(AS12=$G$99,AS12=$G$100,AS12=$G$101,AS12=$G$102),"OPEX",IF(AND(ISBLANK($E12),AS114&gt;50),"ORG",AS114))),AS12)</f>
        <v>OPEX</v>
      </c>
      <c r="AT193" s="77" t="str">
        <f t="shared" ca="1" si="595"/>
        <v>OPEX</v>
      </c>
      <c r="AU193" s="77" t="str">
        <f t="shared" ca="1" si="595"/>
        <v>OPEX</v>
      </c>
      <c r="AV193" s="77">
        <f t="shared" ca="1" si="595"/>
        <v>945</v>
      </c>
      <c r="AW193" s="77">
        <f t="shared" ca="1" si="595"/>
        <v>922</v>
      </c>
      <c r="AX193" s="77">
        <f t="shared" ca="1" si="595"/>
        <v>899</v>
      </c>
      <c r="AY193" s="77">
        <f t="shared" ca="1" si="595"/>
        <v>876</v>
      </c>
      <c r="AZ193" s="77" t="str">
        <f t="shared" si="595"/>
        <v>STK</v>
      </c>
      <c r="BA193" s="77" t="str">
        <f t="shared" si="595"/>
        <v>STK</v>
      </c>
      <c r="BB193" s="77" t="str">
        <f t="shared" si="595"/>
        <v>STK</v>
      </c>
      <c r="BC193" s="77" t="str">
        <f t="shared" si="595"/>
        <v>STK</v>
      </c>
      <c r="BD193" s="77" t="str">
        <f t="shared" si="595"/>
        <v>STK</v>
      </c>
      <c r="BE193" s="77" t="str">
        <f t="shared" si="595"/>
        <v>STK</v>
      </c>
      <c r="BF193" s="77" t="str">
        <f t="shared" si="595"/>
        <v>STK</v>
      </c>
      <c r="BG193" s="77" t="str">
        <f t="shared" si="595"/>
        <v>STK</v>
      </c>
      <c r="BH193" s="77" t="str">
        <f t="shared" si="595"/>
        <v>STK</v>
      </c>
      <c r="BI193" s="77">
        <f t="shared" ca="1" si="595"/>
        <v>853</v>
      </c>
      <c r="BJ193" s="77">
        <f t="shared" ca="1" si="595"/>
        <v>830</v>
      </c>
      <c r="BK193" s="77">
        <f t="shared" ca="1" si="595"/>
        <v>807</v>
      </c>
      <c r="BL193" s="77">
        <f t="shared" ca="1" si="595"/>
        <v>784</v>
      </c>
      <c r="BM193" s="77">
        <f t="shared" ca="1" si="595"/>
        <v>761</v>
      </c>
      <c r="BN193" s="77">
        <f t="shared" ca="1" si="595"/>
        <v>738</v>
      </c>
      <c r="BO193" s="77">
        <f t="shared" ca="1" si="595"/>
        <v>715</v>
      </c>
      <c r="BP193" s="77">
        <f t="shared" ca="1" si="595"/>
        <v>692</v>
      </c>
      <c r="BQ193" s="77">
        <f t="shared" ca="1" si="595"/>
        <v>669</v>
      </c>
      <c r="BR193" s="77">
        <f t="shared" ca="1" si="595"/>
        <v>646</v>
      </c>
      <c r="BS193" s="77">
        <f t="shared" ca="1" si="595"/>
        <v>623</v>
      </c>
      <c r="BT193" s="77">
        <f t="shared" ca="1" si="595"/>
        <v>600</v>
      </c>
      <c r="BU193" s="77">
        <f t="shared" ca="1" si="595"/>
        <v>599</v>
      </c>
      <c r="BV193" s="77" t="str">
        <f t="shared" ca="1" si="595"/>
        <v>OPEX</v>
      </c>
      <c r="BW193" s="77" t="str">
        <f t="shared" ca="1" si="595"/>
        <v>OPEX</v>
      </c>
      <c r="BX193" s="77" t="str">
        <f t="shared" ca="1" si="595"/>
        <v>OPEX</v>
      </c>
      <c r="BY193" s="77" t="str">
        <f t="shared" ref="BY193:DD193" ca="1" si="596">IF(OR(ISNUMBER(BY12),ISBLANK(BY12)),IF(CodeCouleur($D$100)=CodeCouleur(BY12),"CEAM",IF(OR(BY12=$G$99,BY12=$G$100,BY12=$G$101,BY12=$G$102),"OPEX",IF(AND(ISBLANK($E12),BY114&gt;50),"ORG",BY114))),BY12)</f>
        <v>OPEX</v>
      </c>
      <c r="BZ193" s="77">
        <f t="shared" ca="1" si="596"/>
        <v>318</v>
      </c>
      <c r="CA193" s="77">
        <f t="shared" ca="1" si="596"/>
        <v>295</v>
      </c>
      <c r="CB193" s="77">
        <f t="shared" ca="1" si="596"/>
        <v>272</v>
      </c>
      <c r="CC193" s="77">
        <f t="shared" ca="1" si="596"/>
        <v>249</v>
      </c>
      <c r="CD193" s="77">
        <f t="shared" ca="1" si="596"/>
        <v>226</v>
      </c>
      <c r="CE193" s="77">
        <f t="shared" ca="1" si="596"/>
        <v>203</v>
      </c>
      <c r="CF193" s="77">
        <f t="shared" ca="1" si="596"/>
        <v>180</v>
      </c>
      <c r="CG193" s="77" t="str">
        <f t="shared" si="596"/>
        <v>SB</v>
      </c>
      <c r="CH193" s="77" t="str">
        <f t="shared" si="596"/>
        <v>SB</v>
      </c>
      <c r="CI193" s="77" t="str">
        <f t="shared" si="596"/>
        <v>SB</v>
      </c>
      <c r="CJ193" s="77" t="str">
        <f t="shared" si="596"/>
        <v>SB</v>
      </c>
      <c r="CK193" s="77" t="str">
        <f t="shared" si="596"/>
        <v>SB</v>
      </c>
      <c r="CL193" s="77" t="str">
        <f t="shared" si="596"/>
        <v>SB</v>
      </c>
      <c r="CM193" s="77" t="str">
        <f t="shared" si="596"/>
        <v>SB</v>
      </c>
      <c r="CN193" s="77" t="str">
        <f t="shared" si="596"/>
        <v>SB</v>
      </c>
      <c r="CO193" s="77">
        <f t="shared" ca="1" si="596"/>
        <v>157</v>
      </c>
      <c r="CP193" s="77">
        <f t="shared" ca="1" si="596"/>
        <v>134</v>
      </c>
      <c r="CQ193" s="77">
        <f t="shared" ca="1" si="596"/>
        <v>111</v>
      </c>
      <c r="CR193" s="77">
        <f t="shared" ca="1" si="596"/>
        <v>88</v>
      </c>
      <c r="CS193" s="77">
        <f t="shared" ca="1" si="596"/>
        <v>65</v>
      </c>
      <c r="CT193" s="77">
        <f t="shared" ca="1" si="596"/>
        <v>42</v>
      </c>
      <c r="CU193" s="77">
        <f t="shared" ca="1" si="596"/>
        <v>19</v>
      </c>
      <c r="CV193" s="77" t="str">
        <f t="shared" si="596"/>
        <v>V15</v>
      </c>
      <c r="CW193" s="77" t="str">
        <f t="shared" si="596"/>
        <v>V15</v>
      </c>
      <c r="CX193" s="77" t="str">
        <f t="shared" si="596"/>
        <v>V15</v>
      </c>
      <c r="CY193" s="77" t="str">
        <f t="shared" si="596"/>
        <v>V15</v>
      </c>
      <c r="CZ193" s="77" t="str">
        <f t="shared" si="596"/>
        <v>V15</v>
      </c>
      <c r="DA193" s="77" t="str">
        <f t="shared" si="596"/>
        <v>RMV</v>
      </c>
      <c r="DB193" s="77" t="str">
        <f t="shared" si="596"/>
        <v>RMV</v>
      </c>
      <c r="DC193" s="77" t="str">
        <f t="shared" si="596"/>
        <v>RMV</v>
      </c>
      <c r="DD193" s="77" t="str">
        <f t="shared" si="596"/>
        <v>RMV</v>
      </c>
      <c r="DE193" s="77" t="str">
        <f t="shared" ref="DE193:EJ193" si="597">IF(OR(ISNUMBER(DE12),ISBLANK(DE12)),IF(CodeCouleur($D$100)=CodeCouleur(DE12),"CEAM",IF(OR(DE12=$G$99,DE12=$G$100,DE12=$G$101,DE12=$G$102),"OPEX",IF(AND(ISBLANK($E12),DE114&gt;50),"ORG",DE114))),DE12)</f>
        <v>RMV</v>
      </c>
      <c r="DF193" s="77" t="str">
        <f t="shared" si="597"/>
        <v>RMV</v>
      </c>
      <c r="DG193" s="77">
        <f t="shared" ca="1" si="597"/>
        <v>1177</v>
      </c>
      <c r="DH193" s="77">
        <f t="shared" ca="1" si="597"/>
        <v>1154</v>
      </c>
      <c r="DI193" s="77">
        <f t="shared" ca="1" si="597"/>
        <v>1131</v>
      </c>
      <c r="DJ193" s="77">
        <f t="shared" ca="1" si="597"/>
        <v>1108</v>
      </c>
      <c r="DK193" s="77">
        <f t="shared" ca="1" si="597"/>
        <v>1085</v>
      </c>
      <c r="DL193" s="77">
        <f t="shared" ca="1" si="597"/>
        <v>1062</v>
      </c>
      <c r="DM193" s="77">
        <f t="shared" ca="1" si="597"/>
        <v>1039</v>
      </c>
      <c r="DN193" s="77">
        <f t="shared" ca="1" si="597"/>
        <v>1016</v>
      </c>
      <c r="DO193" s="77">
        <f t="shared" ca="1" si="597"/>
        <v>993</v>
      </c>
      <c r="DP193" s="77">
        <f t="shared" ca="1" si="597"/>
        <v>970</v>
      </c>
      <c r="DQ193" s="77">
        <f t="shared" ca="1" si="597"/>
        <v>947</v>
      </c>
      <c r="DR193" s="77">
        <f t="shared" ca="1" si="597"/>
        <v>924</v>
      </c>
      <c r="DS193" s="77">
        <f t="shared" ca="1" si="597"/>
        <v>901</v>
      </c>
      <c r="DT193" s="77">
        <f t="shared" ca="1" si="597"/>
        <v>878</v>
      </c>
      <c r="DU193" s="77">
        <f t="shared" ca="1" si="597"/>
        <v>855</v>
      </c>
      <c r="DV193" s="77">
        <f t="shared" ca="1" si="597"/>
        <v>832</v>
      </c>
      <c r="DW193" s="77">
        <f t="shared" ca="1" si="597"/>
        <v>809</v>
      </c>
      <c r="DX193" s="77">
        <f t="shared" ca="1" si="597"/>
        <v>786</v>
      </c>
      <c r="DY193" s="77">
        <f t="shared" ca="1" si="597"/>
        <v>763</v>
      </c>
      <c r="DZ193" s="77">
        <f t="shared" ca="1" si="597"/>
        <v>740</v>
      </c>
      <c r="EA193" s="77">
        <f t="shared" ca="1" si="597"/>
        <v>717</v>
      </c>
      <c r="EB193" s="77">
        <f t="shared" ca="1" si="597"/>
        <v>694</v>
      </c>
      <c r="EC193" s="77">
        <f t="shared" ca="1" si="597"/>
        <v>671</v>
      </c>
      <c r="ED193" s="77">
        <f t="shared" ca="1" si="597"/>
        <v>648</v>
      </c>
      <c r="EE193" s="77">
        <f t="shared" ca="1" si="597"/>
        <v>625</v>
      </c>
      <c r="EF193" s="77">
        <f t="shared" ca="1" si="597"/>
        <v>602</v>
      </c>
      <c r="EG193" s="77">
        <f t="shared" ca="1" si="597"/>
        <v>579</v>
      </c>
      <c r="EH193" s="77">
        <f t="shared" ca="1" si="597"/>
        <v>556</v>
      </c>
      <c r="EI193" s="77">
        <f t="shared" ca="1" si="597"/>
        <v>533</v>
      </c>
      <c r="EJ193" s="77">
        <f t="shared" ca="1" si="597"/>
        <v>510</v>
      </c>
      <c r="EK193" s="77">
        <f t="shared" ref="EK193:FP193" ca="1" si="598">IF(OR(ISNUMBER(EK12),ISBLANK(EK12)),IF(CodeCouleur($D$100)=CodeCouleur(EK12),"CEAM",IF(OR(EK12=$G$99,EK12=$G$100,EK12=$G$101,EK12=$G$102),"OPEX",IF(AND(ISBLANK($E12),EK114&gt;50),"ORG",EK114))),EK12)</f>
        <v>487</v>
      </c>
      <c r="EL193" s="77">
        <f t="shared" ca="1" si="598"/>
        <v>464</v>
      </c>
      <c r="EM193" s="77">
        <f t="shared" ca="1" si="598"/>
        <v>441</v>
      </c>
      <c r="EN193" s="77">
        <f t="shared" ca="1" si="598"/>
        <v>418</v>
      </c>
      <c r="EO193" s="77">
        <f t="shared" ca="1" si="598"/>
        <v>395</v>
      </c>
      <c r="EP193" s="77">
        <f t="shared" ca="1" si="598"/>
        <v>372</v>
      </c>
      <c r="EQ193" s="77">
        <f t="shared" ca="1" si="598"/>
        <v>349</v>
      </c>
      <c r="ER193" s="77">
        <f t="shared" ca="1" si="598"/>
        <v>326</v>
      </c>
      <c r="ES193" s="77">
        <f t="shared" ca="1" si="598"/>
        <v>303</v>
      </c>
      <c r="ET193" s="77">
        <f t="shared" ca="1" si="598"/>
        <v>280</v>
      </c>
      <c r="EU193" s="77" t="str">
        <f t="shared" si="598"/>
        <v>V20</v>
      </c>
      <c r="EV193" s="77" t="str">
        <f t="shared" si="598"/>
        <v>V20</v>
      </c>
      <c r="EW193" s="77" t="str">
        <f t="shared" si="598"/>
        <v>V20</v>
      </c>
      <c r="EX193" s="77" t="str">
        <f t="shared" si="598"/>
        <v>V20</v>
      </c>
      <c r="EY193" s="77" t="str">
        <f t="shared" si="598"/>
        <v>V20</v>
      </c>
      <c r="EZ193" s="77" t="str">
        <f t="shared" si="598"/>
        <v>V20</v>
      </c>
      <c r="FA193" s="77">
        <f t="shared" ca="1" si="598"/>
        <v>1177</v>
      </c>
      <c r="FB193" s="77">
        <f t="shared" ca="1" si="598"/>
        <v>1154</v>
      </c>
      <c r="FC193" s="77">
        <f t="shared" ca="1" si="598"/>
        <v>1131</v>
      </c>
      <c r="FD193" s="77">
        <f t="shared" ca="1" si="598"/>
        <v>1108</v>
      </c>
      <c r="FE193" s="77">
        <f t="shared" ca="1" si="598"/>
        <v>1085</v>
      </c>
      <c r="FF193" s="77">
        <f t="shared" ca="1" si="598"/>
        <v>1062</v>
      </c>
      <c r="FG193" s="77">
        <f t="shared" ca="1" si="598"/>
        <v>1039</v>
      </c>
      <c r="FH193" s="77">
        <f t="shared" ca="1" si="598"/>
        <v>1016</v>
      </c>
      <c r="FI193" s="77">
        <f t="shared" ca="1" si="598"/>
        <v>993</v>
      </c>
      <c r="FJ193" s="77">
        <f t="shared" ca="1" si="598"/>
        <v>970</v>
      </c>
      <c r="FK193" s="77">
        <f t="shared" ca="1" si="598"/>
        <v>947</v>
      </c>
      <c r="FL193" s="77">
        <f t="shared" ca="1" si="598"/>
        <v>924</v>
      </c>
      <c r="FM193" s="77">
        <f t="shared" ca="1" si="598"/>
        <v>901</v>
      </c>
      <c r="FN193" s="77">
        <f t="shared" ca="1" si="598"/>
        <v>878</v>
      </c>
      <c r="FO193" s="77">
        <f t="shared" ca="1" si="598"/>
        <v>855</v>
      </c>
      <c r="FP193" s="77">
        <f t="shared" ca="1" si="598"/>
        <v>832</v>
      </c>
      <c r="FQ193" s="77">
        <f t="shared" ref="FQ193:GR193" ca="1" si="599">IF(OR(ISNUMBER(FQ12),ISBLANK(FQ12)),IF(CodeCouleur($D$100)=CodeCouleur(FQ12),"CEAM",IF(OR(FQ12=$G$99,FQ12=$G$100,FQ12=$G$101,FQ12=$G$102),"OPEX",IF(AND(ISBLANK($E12),FQ114&gt;50),"ORG",FQ114))),FQ12)</f>
        <v>809</v>
      </c>
      <c r="FR193" s="77">
        <f t="shared" ca="1" si="599"/>
        <v>786</v>
      </c>
      <c r="FS193" s="77">
        <f t="shared" ca="1" si="599"/>
        <v>763</v>
      </c>
      <c r="FT193" s="77">
        <f t="shared" ca="1" si="599"/>
        <v>740</v>
      </c>
      <c r="FU193" s="77">
        <f t="shared" ca="1" si="599"/>
        <v>717</v>
      </c>
      <c r="FV193" s="77">
        <f t="shared" ca="1" si="599"/>
        <v>694</v>
      </c>
      <c r="FW193" s="77">
        <f t="shared" ca="1" si="599"/>
        <v>671</v>
      </c>
      <c r="FX193" s="77">
        <f t="shared" ca="1" si="599"/>
        <v>648</v>
      </c>
      <c r="FY193" s="77">
        <f t="shared" ca="1" si="599"/>
        <v>625</v>
      </c>
      <c r="FZ193" s="77">
        <f t="shared" ca="1" si="599"/>
        <v>602</v>
      </c>
      <c r="GA193" s="77">
        <f t="shared" ca="1" si="599"/>
        <v>579</v>
      </c>
      <c r="GB193" s="77">
        <f t="shared" ca="1" si="599"/>
        <v>556</v>
      </c>
      <c r="GC193" s="77">
        <f t="shared" ca="1" si="599"/>
        <v>533</v>
      </c>
      <c r="GD193" s="77">
        <f t="shared" ca="1" si="599"/>
        <v>510</v>
      </c>
      <c r="GE193" s="77">
        <f t="shared" ca="1" si="599"/>
        <v>487</v>
      </c>
      <c r="GF193" s="77">
        <f t="shared" ca="1" si="599"/>
        <v>464</v>
      </c>
      <c r="GG193" s="77">
        <f t="shared" ca="1" si="599"/>
        <v>441</v>
      </c>
      <c r="GH193" s="77">
        <f t="shared" ca="1" si="599"/>
        <v>418</v>
      </c>
      <c r="GI193" s="77">
        <f t="shared" ca="1" si="599"/>
        <v>395</v>
      </c>
      <c r="GJ193" s="77">
        <f t="shared" ca="1" si="599"/>
        <v>372</v>
      </c>
      <c r="GK193" s="77">
        <f t="shared" ca="1" si="599"/>
        <v>349</v>
      </c>
      <c r="GL193" s="77">
        <f t="shared" ca="1" si="599"/>
        <v>326</v>
      </c>
      <c r="GM193" s="77">
        <f t="shared" ca="1" si="599"/>
        <v>303</v>
      </c>
      <c r="GN193" s="77">
        <f t="shared" ca="1" si="599"/>
        <v>280</v>
      </c>
      <c r="GO193" s="77" t="str">
        <f t="shared" si="599"/>
        <v>X</v>
      </c>
      <c r="GP193" s="77" t="str">
        <f t="shared" si="599"/>
        <v>X</v>
      </c>
      <c r="GQ193" s="77" t="str">
        <f t="shared" si="599"/>
        <v>X</v>
      </c>
      <c r="GR193" s="77" t="str">
        <f t="shared" si="599"/>
        <v>X</v>
      </c>
      <c r="GY193" s="604" t="s">
        <v>12</v>
      </c>
      <c r="GZ193" s="566">
        <f>IF($HA80="N",0,IF(YEAR($HA80)=GZ$170,1,0))</f>
        <v>0</v>
      </c>
      <c r="HA193" s="566">
        <f t="shared" ref="HA193:HM193" si="600">IF($HA80="N",0,IF(YEAR($HA80)=HA$170,1,0))</f>
        <v>0</v>
      </c>
      <c r="HB193" s="566">
        <f t="shared" si="600"/>
        <v>0</v>
      </c>
      <c r="HC193" s="566">
        <f t="shared" si="600"/>
        <v>0</v>
      </c>
      <c r="HD193" s="566">
        <f t="shared" si="600"/>
        <v>0</v>
      </c>
      <c r="HE193" s="566">
        <f t="shared" si="600"/>
        <v>0</v>
      </c>
      <c r="HF193" s="566">
        <f t="shared" si="600"/>
        <v>0</v>
      </c>
      <c r="HG193" s="566">
        <f t="shared" si="600"/>
        <v>0</v>
      </c>
      <c r="HH193" s="566">
        <f t="shared" si="600"/>
        <v>0</v>
      </c>
      <c r="HI193" s="566">
        <f t="shared" si="600"/>
        <v>0</v>
      </c>
      <c r="HJ193" s="566">
        <f t="shared" si="600"/>
        <v>0</v>
      </c>
      <c r="HK193" s="566">
        <f t="shared" si="600"/>
        <v>0</v>
      </c>
      <c r="HL193" s="566">
        <f t="shared" si="600"/>
        <v>0</v>
      </c>
      <c r="HM193" s="566">
        <f t="shared" si="600"/>
        <v>0</v>
      </c>
    </row>
    <row r="194" spans="7:221" x14ac:dyDescent="0.2">
      <c r="G194" s="1043"/>
      <c r="H194" s="103" t="s">
        <v>119</v>
      </c>
      <c r="M194" s="304"/>
      <c r="N194" s="304"/>
      <c r="O194" s="304"/>
      <c r="P194" s="304"/>
      <c r="Q194" s="304"/>
      <c r="R194" s="41"/>
      <c r="S194" s="41"/>
      <c r="T194" s="41"/>
      <c r="U194" s="77" t="str">
        <f t="shared" ref="U194:AR194" si="601">IF(OR(ISNUMBER(U13),ISBLANK(U13)),IF(CodeCouleur($D$100)=CodeCouleur(U13),"CEAM",IF(OR(U13=$G$99,U13=$G$100,U13=$G$101),"OPEX",IF(AND(ISBLANK($E13),U115&gt;50),"ORG",U115))),U13)</f>
        <v>STK</v>
      </c>
      <c r="V194" s="77" t="str">
        <f t="shared" si="601"/>
        <v>STK</v>
      </c>
      <c r="W194" s="77" t="str">
        <f t="shared" si="601"/>
        <v>STK</v>
      </c>
      <c r="X194" s="77" t="str">
        <f t="shared" si="601"/>
        <v>STK</v>
      </c>
      <c r="Y194" s="77" t="str">
        <f t="shared" si="601"/>
        <v>STK</v>
      </c>
      <c r="Z194" s="77" t="str">
        <f t="shared" si="601"/>
        <v>STK</v>
      </c>
      <c r="AA194" s="77" t="str">
        <f t="shared" si="601"/>
        <v>STK</v>
      </c>
      <c r="AB194" s="77" t="str">
        <f t="shared" si="601"/>
        <v>STK</v>
      </c>
      <c r="AC194" s="77" t="str">
        <f t="shared" si="601"/>
        <v>STK</v>
      </c>
      <c r="AD194" s="77" t="str">
        <f t="shared" si="601"/>
        <v>STK</v>
      </c>
      <c r="AE194" s="77" t="str">
        <f t="shared" si="601"/>
        <v>STK</v>
      </c>
      <c r="AF194" s="77">
        <f t="shared" ca="1" si="601"/>
        <v>31</v>
      </c>
      <c r="AG194" s="77">
        <f t="shared" ca="1" si="601"/>
        <v>31</v>
      </c>
      <c r="AH194" s="77" t="str">
        <f t="shared" si="601"/>
        <v>V10</v>
      </c>
      <c r="AI194" s="77" t="str">
        <f t="shared" si="601"/>
        <v>V10</v>
      </c>
      <c r="AJ194" s="77" t="str">
        <f t="shared" si="601"/>
        <v>V10</v>
      </c>
      <c r="AK194" s="77" t="str">
        <f t="shared" si="601"/>
        <v>V10</v>
      </c>
      <c r="AL194" s="77" t="str">
        <f t="shared" si="601"/>
        <v>V10</v>
      </c>
      <c r="AM194" s="77" t="str">
        <f t="shared" si="601"/>
        <v>V10</v>
      </c>
      <c r="AN194" s="77" t="str">
        <f t="shared" si="601"/>
        <v>F</v>
      </c>
      <c r="AO194" s="77" t="str">
        <f t="shared" si="601"/>
        <v>F</v>
      </c>
      <c r="AP194" s="77">
        <f t="shared" ca="1" si="601"/>
        <v>1177</v>
      </c>
      <c r="AQ194" s="77">
        <f t="shared" ca="1" si="601"/>
        <v>1154</v>
      </c>
      <c r="AR194" s="77">
        <f t="shared" ca="1" si="601"/>
        <v>1131</v>
      </c>
      <c r="AS194" s="77">
        <f t="shared" ref="AS194:BX194" ca="1" si="602">IF(OR(ISNUMBER(AS13),ISBLANK(AS13)),IF(CodeCouleur($D$100)=CodeCouleur(AS13),"CEAM",IF(OR(AS13=$G$99,AS13=$G$100,AS13=$G$101,AS13=$G$102),"OPEX",IF(AND(ISBLANK($E13),AS115&gt;50),"ORG",AS115))),AS13)</f>
        <v>1108</v>
      </c>
      <c r="AT194" s="77">
        <f t="shared" ca="1" si="602"/>
        <v>1085</v>
      </c>
      <c r="AU194" s="77">
        <f t="shared" ca="1" si="602"/>
        <v>1062</v>
      </c>
      <c r="AV194" s="77">
        <f t="shared" ca="1" si="602"/>
        <v>1039</v>
      </c>
      <c r="AW194" s="77">
        <f t="shared" ca="1" si="602"/>
        <v>1016</v>
      </c>
      <c r="AX194" s="77">
        <f t="shared" ca="1" si="602"/>
        <v>993</v>
      </c>
      <c r="AY194" s="77">
        <f t="shared" ca="1" si="602"/>
        <v>970</v>
      </c>
      <c r="AZ194" s="77">
        <f t="shared" ca="1" si="602"/>
        <v>947</v>
      </c>
      <c r="BA194" s="77">
        <f t="shared" ca="1" si="602"/>
        <v>924</v>
      </c>
      <c r="BB194" s="77">
        <f t="shared" ca="1" si="602"/>
        <v>901</v>
      </c>
      <c r="BC194" s="77">
        <f t="shared" ca="1" si="602"/>
        <v>878</v>
      </c>
      <c r="BD194" s="77">
        <f t="shared" ca="1" si="602"/>
        <v>855</v>
      </c>
      <c r="BE194" s="77">
        <f t="shared" ca="1" si="602"/>
        <v>832</v>
      </c>
      <c r="BF194" s="77">
        <f t="shared" ca="1" si="602"/>
        <v>809</v>
      </c>
      <c r="BG194" s="77">
        <f t="shared" ca="1" si="602"/>
        <v>786</v>
      </c>
      <c r="BH194" s="77">
        <f t="shared" ca="1" si="602"/>
        <v>763</v>
      </c>
      <c r="BI194" s="77">
        <f t="shared" ca="1" si="602"/>
        <v>740</v>
      </c>
      <c r="BJ194" s="77">
        <f t="shared" ca="1" si="602"/>
        <v>717</v>
      </c>
      <c r="BK194" s="77">
        <f t="shared" ca="1" si="602"/>
        <v>694</v>
      </c>
      <c r="BL194" s="77">
        <f t="shared" ca="1" si="602"/>
        <v>671</v>
      </c>
      <c r="BM194" s="77">
        <f t="shared" ca="1" si="602"/>
        <v>648</v>
      </c>
      <c r="BN194" s="77">
        <f t="shared" ca="1" si="602"/>
        <v>625</v>
      </c>
      <c r="BO194" s="77">
        <f t="shared" ca="1" si="602"/>
        <v>602</v>
      </c>
      <c r="BP194" s="77">
        <f t="shared" ca="1" si="602"/>
        <v>579</v>
      </c>
      <c r="BQ194" s="77">
        <f t="shared" ca="1" si="602"/>
        <v>556</v>
      </c>
      <c r="BR194" s="77">
        <f t="shared" ca="1" si="602"/>
        <v>533</v>
      </c>
      <c r="BS194" s="77">
        <f t="shared" ca="1" si="602"/>
        <v>510</v>
      </c>
      <c r="BT194" s="77">
        <f t="shared" ca="1" si="602"/>
        <v>487</v>
      </c>
      <c r="BU194" s="77">
        <f t="shared" ca="1" si="602"/>
        <v>464</v>
      </c>
      <c r="BV194" s="77">
        <f t="shared" ca="1" si="602"/>
        <v>441</v>
      </c>
      <c r="BW194" s="77">
        <f t="shared" ca="1" si="602"/>
        <v>418</v>
      </c>
      <c r="BX194" s="77">
        <f t="shared" ca="1" si="602"/>
        <v>395</v>
      </c>
      <c r="BY194" s="77">
        <f t="shared" ref="BY194:DD194" ca="1" si="603">IF(OR(ISNUMBER(BY13),ISBLANK(BY13)),IF(CodeCouleur($D$100)=CodeCouleur(BY13),"CEAM",IF(OR(BY13=$G$99,BY13=$G$100,BY13=$G$101,BY13=$G$102),"OPEX",IF(AND(ISBLANK($E13),BY115&gt;50),"ORG",BY115))),BY13)</f>
        <v>372</v>
      </c>
      <c r="BZ194" s="77">
        <f t="shared" ca="1" si="603"/>
        <v>349</v>
      </c>
      <c r="CA194" s="77">
        <f t="shared" ca="1" si="603"/>
        <v>326</v>
      </c>
      <c r="CB194" s="77">
        <f t="shared" ca="1" si="603"/>
        <v>303</v>
      </c>
      <c r="CC194" s="77">
        <f t="shared" ca="1" si="603"/>
        <v>280</v>
      </c>
      <c r="CD194" s="77">
        <f t="shared" ca="1" si="603"/>
        <v>257</v>
      </c>
      <c r="CE194" s="77">
        <f t="shared" ca="1" si="603"/>
        <v>234</v>
      </c>
      <c r="CF194" s="77">
        <f t="shared" ca="1" si="603"/>
        <v>211</v>
      </c>
      <c r="CG194" s="77">
        <f t="shared" ca="1" si="603"/>
        <v>188</v>
      </c>
      <c r="CH194" s="77">
        <f t="shared" ca="1" si="603"/>
        <v>165</v>
      </c>
      <c r="CI194" s="77">
        <f t="shared" ca="1" si="603"/>
        <v>142</v>
      </c>
      <c r="CJ194" s="77">
        <f t="shared" ca="1" si="603"/>
        <v>119</v>
      </c>
      <c r="CK194" s="77">
        <f t="shared" ca="1" si="603"/>
        <v>96</v>
      </c>
      <c r="CL194" s="77">
        <f t="shared" ca="1" si="603"/>
        <v>73</v>
      </c>
      <c r="CM194" s="77">
        <f t="shared" ca="1" si="603"/>
        <v>50</v>
      </c>
      <c r="CN194" s="77" t="str">
        <f t="shared" si="603"/>
        <v>X</v>
      </c>
      <c r="CO194" s="77" t="str">
        <f t="shared" si="603"/>
        <v>X</v>
      </c>
      <c r="CP194" s="77" t="str">
        <f t="shared" si="603"/>
        <v>X</v>
      </c>
      <c r="CQ194" s="77" t="str">
        <f t="shared" si="603"/>
        <v>X</v>
      </c>
      <c r="CR194" s="77" t="str">
        <f t="shared" si="603"/>
        <v>X</v>
      </c>
      <c r="CS194" s="77" t="str">
        <f t="shared" si="603"/>
        <v>X</v>
      </c>
      <c r="CT194" s="77" t="str">
        <f t="shared" si="603"/>
        <v>X</v>
      </c>
      <c r="CU194" s="77" t="str">
        <f t="shared" si="603"/>
        <v>X</v>
      </c>
      <c r="CV194" s="77" t="str">
        <f t="shared" si="603"/>
        <v>X</v>
      </c>
      <c r="CW194" s="77" t="str">
        <f t="shared" si="603"/>
        <v>X</v>
      </c>
      <c r="CX194" s="77" t="str">
        <f t="shared" si="603"/>
        <v>X</v>
      </c>
      <c r="CY194" s="77" t="str">
        <f t="shared" si="603"/>
        <v>X</v>
      </c>
      <c r="CZ194" s="77" t="str">
        <f t="shared" si="603"/>
        <v>X</v>
      </c>
      <c r="DA194" s="77" t="str">
        <f t="shared" si="603"/>
        <v>X</v>
      </c>
      <c r="DB194" s="77" t="str">
        <f t="shared" si="603"/>
        <v>X</v>
      </c>
      <c r="DC194" s="77" t="str">
        <f t="shared" si="603"/>
        <v>X</v>
      </c>
      <c r="DD194" s="77" t="str">
        <f t="shared" si="603"/>
        <v>X</v>
      </c>
      <c r="DE194" s="77" t="str">
        <f t="shared" ref="DE194:EJ194" si="604">IF(OR(ISNUMBER(DE13),ISBLANK(DE13)),IF(CodeCouleur($D$100)=CodeCouleur(DE13),"CEAM",IF(OR(DE13=$G$99,DE13=$G$100,DE13=$G$101,DE13=$G$102),"OPEX",IF(AND(ISBLANK($E13),DE115&gt;50),"ORG",DE115))),DE13)</f>
        <v>X</v>
      </c>
      <c r="DF194" s="77" t="str">
        <f t="shared" si="604"/>
        <v>X</v>
      </c>
      <c r="DG194" s="77" t="str">
        <f t="shared" si="604"/>
        <v>X</v>
      </c>
      <c r="DH194" s="77" t="str">
        <f t="shared" si="604"/>
        <v>X</v>
      </c>
      <c r="DI194" s="77" t="str">
        <f t="shared" si="604"/>
        <v>X</v>
      </c>
      <c r="DJ194" s="77" t="str">
        <f t="shared" si="604"/>
        <v>X</v>
      </c>
      <c r="DK194" s="77" t="str">
        <f t="shared" si="604"/>
        <v>X</v>
      </c>
      <c r="DL194" s="77" t="str">
        <f t="shared" si="604"/>
        <v>X</v>
      </c>
      <c r="DM194" s="77" t="str">
        <f t="shared" si="604"/>
        <v>X</v>
      </c>
      <c r="DN194" s="77" t="str">
        <f t="shared" si="604"/>
        <v>X</v>
      </c>
      <c r="DO194" s="77" t="str">
        <f t="shared" si="604"/>
        <v>X</v>
      </c>
      <c r="DP194" s="77" t="str">
        <f t="shared" si="604"/>
        <v>X</v>
      </c>
      <c r="DQ194" s="77" t="str">
        <f t="shared" si="604"/>
        <v>X</v>
      </c>
      <c r="DR194" s="77" t="str">
        <f t="shared" si="604"/>
        <v>X</v>
      </c>
      <c r="DS194" s="77" t="str">
        <f t="shared" si="604"/>
        <v>X</v>
      </c>
      <c r="DT194" s="77" t="str">
        <f t="shared" si="604"/>
        <v>X</v>
      </c>
      <c r="DU194" s="77" t="str">
        <f t="shared" si="604"/>
        <v>X</v>
      </c>
      <c r="DV194" s="77" t="str">
        <f t="shared" si="604"/>
        <v>X</v>
      </c>
      <c r="DW194" s="77" t="str">
        <f t="shared" si="604"/>
        <v>X</v>
      </c>
      <c r="DX194" s="77" t="str">
        <f t="shared" si="604"/>
        <v>X</v>
      </c>
      <c r="DY194" s="77" t="str">
        <f t="shared" si="604"/>
        <v>X</v>
      </c>
      <c r="DZ194" s="77" t="str">
        <f t="shared" si="604"/>
        <v>X</v>
      </c>
      <c r="EA194" s="77" t="str">
        <f t="shared" si="604"/>
        <v>X</v>
      </c>
      <c r="EB194" s="77" t="str">
        <f t="shared" si="604"/>
        <v>X</v>
      </c>
      <c r="EC194" s="77" t="str">
        <f t="shared" si="604"/>
        <v>X</v>
      </c>
      <c r="ED194" s="77" t="str">
        <f t="shared" si="604"/>
        <v>X</v>
      </c>
      <c r="EE194" s="77" t="str">
        <f t="shared" si="604"/>
        <v>X</v>
      </c>
      <c r="EF194" s="77" t="str">
        <f t="shared" si="604"/>
        <v>X</v>
      </c>
      <c r="EG194" s="77" t="str">
        <f t="shared" si="604"/>
        <v>X</v>
      </c>
      <c r="EH194" s="77" t="str">
        <f t="shared" si="604"/>
        <v>X</v>
      </c>
      <c r="EI194" s="77" t="str">
        <f t="shared" si="604"/>
        <v>X</v>
      </c>
      <c r="EJ194" s="77" t="str">
        <f t="shared" si="604"/>
        <v>X</v>
      </c>
      <c r="EK194" s="77" t="str">
        <f t="shared" ref="EK194:FP194" si="605">IF(OR(ISNUMBER(EK13),ISBLANK(EK13)),IF(CodeCouleur($D$100)=CodeCouleur(EK13),"CEAM",IF(OR(EK13=$G$99,EK13=$G$100,EK13=$G$101,EK13=$G$102),"OPEX",IF(AND(ISBLANK($E13),EK115&gt;50),"ORG",EK115))),EK13)</f>
        <v>X</v>
      </c>
      <c r="EL194" s="77" t="str">
        <f t="shared" si="605"/>
        <v>X</v>
      </c>
      <c r="EM194" s="77" t="str">
        <f t="shared" si="605"/>
        <v>X</v>
      </c>
      <c r="EN194" s="77" t="str">
        <f t="shared" si="605"/>
        <v>X</v>
      </c>
      <c r="EO194" s="77" t="str">
        <f t="shared" si="605"/>
        <v>X</v>
      </c>
      <c r="EP194" s="77" t="str">
        <f t="shared" si="605"/>
        <v>X</v>
      </c>
      <c r="EQ194" s="77" t="str">
        <f t="shared" si="605"/>
        <v>X</v>
      </c>
      <c r="ER194" s="77" t="str">
        <f t="shared" si="605"/>
        <v>X</v>
      </c>
      <c r="ES194" s="77" t="str">
        <f t="shared" si="605"/>
        <v>X</v>
      </c>
      <c r="ET194" s="77" t="str">
        <f t="shared" si="605"/>
        <v>X</v>
      </c>
      <c r="EU194" s="77" t="str">
        <f t="shared" si="605"/>
        <v>X</v>
      </c>
      <c r="EV194" s="77" t="str">
        <f t="shared" si="605"/>
        <v>X</v>
      </c>
      <c r="EW194" s="77" t="str">
        <f t="shared" si="605"/>
        <v>X</v>
      </c>
      <c r="EX194" s="77" t="str">
        <f t="shared" si="605"/>
        <v>X</v>
      </c>
      <c r="EY194" s="77" t="str">
        <f t="shared" si="605"/>
        <v>X</v>
      </c>
      <c r="EZ194" s="77" t="str">
        <f t="shared" si="605"/>
        <v>X</v>
      </c>
      <c r="FA194" s="77" t="str">
        <f t="shared" si="605"/>
        <v>X</v>
      </c>
      <c r="FB194" s="77" t="str">
        <f t="shared" si="605"/>
        <v>X</v>
      </c>
      <c r="FC194" s="77" t="str">
        <f t="shared" si="605"/>
        <v>X</v>
      </c>
      <c r="FD194" s="77" t="str">
        <f t="shared" si="605"/>
        <v>X</v>
      </c>
      <c r="FE194" s="77" t="str">
        <f t="shared" si="605"/>
        <v>X</v>
      </c>
      <c r="FF194" s="77" t="str">
        <f t="shared" si="605"/>
        <v>X</v>
      </c>
      <c r="FG194" s="77" t="str">
        <f t="shared" si="605"/>
        <v>X</v>
      </c>
      <c r="FH194" s="77" t="str">
        <f t="shared" si="605"/>
        <v>X</v>
      </c>
      <c r="FI194" s="77" t="str">
        <f t="shared" si="605"/>
        <v>X</v>
      </c>
      <c r="FJ194" s="77" t="str">
        <f t="shared" si="605"/>
        <v>X</v>
      </c>
      <c r="FK194" s="77" t="str">
        <f t="shared" si="605"/>
        <v>X</v>
      </c>
      <c r="FL194" s="77" t="str">
        <f t="shared" si="605"/>
        <v>X</v>
      </c>
      <c r="FM194" s="77" t="str">
        <f t="shared" si="605"/>
        <v>X</v>
      </c>
      <c r="FN194" s="77" t="str">
        <f t="shared" si="605"/>
        <v>X</v>
      </c>
      <c r="FO194" s="77" t="str">
        <f t="shared" si="605"/>
        <v>X</v>
      </c>
      <c r="FP194" s="77" t="str">
        <f t="shared" si="605"/>
        <v>X</v>
      </c>
      <c r="FQ194" s="77" t="str">
        <f t="shared" ref="FQ194:GR194" si="606">IF(OR(ISNUMBER(FQ13),ISBLANK(FQ13)),IF(CodeCouleur($D$100)=CodeCouleur(FQ13),"CEAM",IF(OR(FQ13=$G$99,FQ13=$G$100,FQ13=$G$101,FQ13=$G$102),"OPEX",IF(AND(ISBLANK($E13),FQ115&gt;50),"ORG",FQ115))),FQ13)</f>
        <v>X</v>
      </c>
      <c r="FR194" s="77" t="str">
        <f t="shared" si="606"/>
        <v>X</v>
      </c>
      <c r="FS194" s="77" t="str">
        <f t="shared" si="606"/>
        <v>X</v>
      </c>
      <c r="FT194" s="77" t="str">
        <f t="shared" si="606"/>
        <v>X</v>
      </c>
      <c r="FU194" s="77" t="str">
        <f t="shared" si="606"/>
        <v>X</v>
      </c>
      <c r="FV194" s="77" t="str">
        <f t="shared" si="606"/>
        <v>X</v>
      </c>
      <c r="FW194" s="77" t="str">
        <f t="shared" si="606"/>
        <v>X</v>
      </c>
      <c r="FX194" s="77" t="str">
        <f t="shared" si="606"/>
        <v>X</v>
      </c>
      <c r="FY194" s="77" t="str">
        <f t="shared" si="606"/>
        <v>X</v>
      </c>
      <c r="FZ194" s="77" t="str">
        <f t="shared" si="606"/>
        <v>X</v>
      </c>
      <c r="GA194" s="77" t="str">
        <f t="shared" si="606"/>
        <v>X</v>
      </c>
      <c r="GB194" s="77" t="str">
        <f t="shared" si="606"/>
        <v>X</v>
      </c>
      <c r="GC194" s="77" t="str">
        <f t="shared" si="606"/>
        <v>X</v>
      </c>
      <c r="GD194" s="77" t="str">
        <f t="shared" si="606"/>
        <v>X</v>
      </c>
      <c r="GE194" s="77" t="str">
        <f t="shared" si="606"/>
        <v>X</v>
      </c>
      <c r="GF194" s="77" t="str">
        <f t="shared" si="606"/>
        <v>X</v>
      </c>
      <c r="GG194" s="77" t="str">
        <f t="shared" si="606"/>
        <v>X</v>
      </c>
      <c r="GH194" s="77" t="str">
        <f t="shared" si="606"/>
        <v>X</v>
      </c>
      <c r="GI194" s="77" t="str">
        <f t="shared" si="606"/>
        <v>X</v>
      </c>
      <c r="GJ194" s="77" t="str">
        <f t="shared" si="606"/>
        <v>X</v>
      </c>
      <c r="GK194" s="77" t="str">
        <f t="shared" si="606"/>
        <v>X</v>
      </c>
      <c r="GL194" s="77" t="str">
        <f t="shared" si="606"/>
        <v>X</v>
      </c>
      <c r="GM194" s="77" t="str">
        <f t="shared" si="606"/>
        <v>X</v>
      </c>
      <c r="GN194" s="77" t="str">
        <f t="shared" si="606"/>
        <v>X</v>
      </c>
      <c r="GO194" s="77" t="str">
        <f t="shared" si="606"/>
        <v>X</v>
      </c>
      <c r="GP194" s="77" t="str">
        <f t="shared" si="606"/>
        <v>X</v>
      </c>
      <c r="GQ194" s="77" t="str">
        <f t="shared" si="606"/>
        <v>X</v>
      </c>
      <c r="GR194" s="77" t="str">
        <f t="shared" si="606"/>
        <v>X</v>
      </c>
      <c r="GY194" s="604" t="s">
        <v>13</v>
      </c>
      <c r="GZ194" s="566">
        <f>IF($HB80="N",0,IF(YEAR($HB80)=GZ$170,1,0))</f>
        <v>0</v>
      </c>
      <c r="HA194" s="566">
        <f t="shared" ref="HA194:HM194" si="607">IF($HB80="N",0,IF(YEAR($HB80)=HA$170,1,0))</f>
        <v>0</v>
      </c>
      <c r="HB194" s="566">
        <f t="shared" si="607"/>
        <v>0</v>
      </c>
      <c r="HC194" s="566">
        <f t="shared" si="607"/>
        <v>1</v>
      </c>
      <c r="HD194" s="566">
        <f t="shared" si="607"/>
        <v>0</v>
      </c>
      <c r="HE194" s="566">
        <f t="shared" si="607"/>
        <v>0</v>
      </c>
      <c r="HF194" s="566">
        <f t="shared" si="607"/>
        <v>0</v>
      </c>
      <c r="HG194" s="566">
        <f t="shared" si="607"/>
        <v>0</v>
      </c>
      <c r="HH194" s="566">
        <f t="shared" si="607"/>
        <v>0</v>
      </c>
      <c r="HI194" s="566">
        <f t="shared" si="607"/>
        <v>0</v>
      </c>
      <c r="HJ194" s="566">
        <f t="shared" si="607"/>
        <v>0</v>
      </c>
      <c r="HK194" s="566">
        <f t="shared" si="607"/>
        <v>0</v>
      </c>
      <c r="HL194" s="566">
        <f t="shared" si="607"/>
        <v>0</v>
      </c>
      <c r="HM194" s="566">
        <f t="shared" si="607"/>
        <v>0</v>
      </c>
    </row>
    <row r="195" spans="7:221" x14ac:dyDescent="0.2">
      <c r="G195" s="1043"/>
      <c r="H195" s="207" t="s">
        <v>120</v>
      </c>
      <c r="M195" s="304"/>
      <c r="N195" s="304"/>
      <c r="O195" s="304"/>
      <c r="P195" s="304"/>
      <c r="Q195" s="304"/>
      <c r="R195" s="41"/>
      <c r="S195" s="41"/>
      <c r="T195" s="41"/>
      <c r="U195" s="77">
        <f t="shared" ref="U195:AR195" ca="1" si="608">IF(OR(ISNUMBER(U14),ISBLANK(U14)),IF(CodeCouleur($D$100)=CodeCouleur(U14),"CEAM",IF(OR(U14=$G$99,U14=$G$100,U14=$G$101),"OPEX",IF(AND(ISBLANK($E14),U116&gt;50),"ORG",U116))),U14)</f>
        <v>604</v>
      </c>
      <c r="V195" s="77">
        <f t="shared" ca="1" si="608"/>
        <v>518</v>
      </c>
      <c r="W195" s="77">
        <f t="shared" ca="1" si="608"/>
        <v>439</v>
      </c>
      <c r="X195" s="77">
        <f t="shared" ca="1" si="608"/>
        <v>356</v>
      </c>
      <c r="Y195" s="77">
        <f t="shared" ca="1" si="608"/>
        <v>246</v>
      </c>
      <c r="Z195" s="77">
        <f t="shared" ca="1" si="608"/>
        <v>241</v>
      </c>
      <c r="AA195" s="77">
        <f t="shared" ca="1" si="608"/>
        <v>226</v>
      </c>
      <c r="AB195" s="77">
        <f t="shared" ca="1" si="608"/>
        <v>217</v>
      </c>
      <c r="AC195" s="77">
        <f t="shared" ca="1" si="608"/>
        <v>196</v>
      </c>
      <c r="AD195" s="77">
        <f t="shared" ca="1" si="608"/>
        <v>190</v>
      </c>
      <c r="AE195" s="77">
        <f t="shared" ca="1" si="608"/>
        <v>169</v>
      </c>
      <c r="AF195" s="77">
        <f t="shared" ca="1" si="608"/>
        <v>148</v>
      </c>
      <c r="AG195" s="77">
        <f t="shared" ca="1" si="608"/>
        <v>127</v>
      </c>
      <c r="AH195" s="77">
        <f t="shared" ca="1" si="608"/>
        <v>106</v>
      </c>
      <c r="AI195" s="77">
        <f t="shared" ca="1" si="608"/>
        <v>85</v>
      </c>
      <c r="AJ195" s="77">
        <f t="shared" ca="1" si="608"/>
        <v>64</v>
      </c>
      <c r="AK195" s="77">
        <f t="shared" ca="1" si="608"/>
        <v>43</v>
      </c>
      <c r="AL195" s="77">
        <f t="shared" ca="1" si="608"/>
        <v>22</v>
      </c>
      <c r="AM195" s="77">
        <f t="shared" ca="1" si="608"/>
        <v>1</v>
      </c>
      <c r="AN195" s="77" t="str">
        <f t="shared" si="608"/>
        <v>V30</v>
      </c>
      <c r="AO195" s="77" t="str">
        <f t="shared" si="608"/>
        <v>V30</v>
      </c>
      <c r="AP195" s="77" t="str">
        <f t="shared" si="608"/>
        <v>V30</v>
      </c>
      <c r="AQ195" s="77" t="str">
        <f t="shared" si="608"/>
        <v>V30</v>
      </c>
      <c r="AR195" s="77" t="str">
        <f t="shared" si="608"/>
        <v>V30</v>
      </c>
      <c r="AS195" s="77" t="str">
        <f t="shared" ref="AS195:BX195" si="609">IF(OR(ISNUMBER(AS14),ISBLANK(AS14)),IF(CodeCouleur($D$100)=CodeCouleur(AS14),"CEAM",IF(OR(AS14=$G$99,AS14=$G$100,AS14=$G$101,AS14=$G$102),"OPEX",IF(AND(ISBLANK($E14),AS116&gt;50),"ORG",AS116))),AS14)</f>
        <v>V30</v>
      </c>
      <c r="AT195" s="77" t="str">
        <f t="shared" si="609"/>
        <v>AIA</v>
      </c>
      <c r="AU195" s="77" t="str">
        <f t="shared" si="609"/>
        <v>AIA</v>
      </c>
      <c r="AV195" s="77">
        <f t="shared" ca="1" si="609"/>
        <v>1177</v>
      </c>
      <c r="AW195" s="77">
        <f t="shared" ca="1" si="609"/>
        <v>1154</v>
      </c>
      <c r="AX195" s="77">
        <f t="shared" ca="1" si="609"/>
        <v>1131</v>
      </c>
      <c r="AY195" s="77">
        <f t="shared" ca="1" si="609"/>
        <v>1108</v>
      </c>
      <c r="AZ195" s="77">
        <f t="shared" ca="1" si="609"/>
        <v>1085</v>
      </c>
      <c r="BA195" s="77">
        <f t="shared" ca="1" si="609"/>
        <v>1062</v>
      </c>
      <c r="BB195" s="77">
        <f t="shared" ca="1" si="609"/>
        <v>1039</v>
      </c>
      <c r="BC195" s="77">
        <f t="shared" ca="1" si="609"/>
        <v>1016</v>
      </c>
      <c r="BD195" s="77">
        <f t="shared" ca="1" si="609"/>
        <v>993</v>
      </c>
      <c r="BE195" s="77">
        <f t="shared" ca="1" si="609"/>
        <v>970</v>
      </c>
      <c r="BF195" s="77">
        <f t="shared" ca="1" si="609"/>
        <v>947</v>
      </c>
      <c r="BG195" s="77" t="str">
        <f t="shared" si="609"/>
        <v>STK</v>
      </c>
      <c r="BH195" s="77" t="str">
        <f t="shared" si="609"/>
        <v>STK</v>
      </c>
      <c r="BI195" s="77" t="str">
        <f t="shared" si="609"/>
        <v>STK</v>
      </c>
      <c r="BJ195" s="77" t="str">
        <f t="shared" si="609"/>
        <v>STK</v>
      </c>
      <c r="BK195" s="77" t="str">
        <f t="shared" si="609"/>
        <v>STK</v>
      </c>
      <c r="BL195" s="77" t="str">
        <f t="shared" si="609"/>
        <v>STK</v>
      </c>
      <c r="BM195" s="77" t="str">
        <f t="shared" si="609"/>
        <v>STK</v>
      </c>
      <c r="BN195" s="77" t="str">
        <f t="shared" si="609"/>
        <v>STK</v>
      </c>
      <c r="BO195" s="77" t="str">
        <f t="shared" si="609"/>
        <v>STK</v>
      </c>
      <c r="BP195" s="77" t="str">
        <f t="shared" si="609"/>
        <v>STK</v>
      </c>
      <c r="BQ195" s="77">
        <f t="shared" ca="1" si="609"/>
        <v>924</v>
      </c>
      <c r="BR195" s="77">
        <f t="shared" ca="1" si="609"/>
        <v>901</v>
      </c>
      <c r="BS195" s="77">
        <f t="shared" ca="1" si="609"/>
        <v>900</v>
      </c>
      <c r="BT195" s="77" t="str">
        <f t="shared" ca="1" si="609"/>
        <v>OPEX</v>
      </c>
      <c r="BU195" s="77" t="str">
        <f t="shared" ca="1" si="609"/>
        <v>OPEX</v>
      </c>
      <c r="BV195" s="77" t="str">
        <f t="shared" ca="1" si="609"/>
        <v>OPEX</v>
      </c>
      <c r="BW195" s="77" t="str">
        <f t="shared" ca="1" si="609"/>
        <v>OPEX</v>
      </c>
      <c r="BX195" s="77">
        <f t="shared" ca="1" si="609"/>
        <v>659</v>
      </c>
      <c r="BY195" s="77">
        <f t="shared" ref="BY195:DD195" ca="1" si="610">IF(OR(ISNUMBER(BY14),ISBLANK(BY14)),IF(CodeCouleur($D$100)=CodeCouleur(BY14),"CEAM",IF(OR(BY14=$G$99,BY14=$G$100,BY14=$G$101,BY14=$G$102),"OPEX",IF(AND(ISBLANK($E14),BY116&gt;50),"ORG",BY116))),BY14)</f>
        <v>636</v>
      </c>
      <c r="BZ195" s="77">
        <f t="shared" ca="1" si="610"/>
        <v>613</v>
      </c>
      <c r="CA195" s="77">
        <f t="shared" ca="1" si="610"/>
        <v>590</v>
      </c>
      <c r="CB195" s="77">
        <f t="shared" ca="1" si="610"/>
        <v>567</v>
      </c>
      <c r="CC195" s="77">
        <f t="shared" ca="1" si="610"/>
        <v>544</v>
      </c>
      <c r="CD195" s="77">
        <f t="shared" ca="1" si="610"/>
        <v>521</v>
      </c>
      <c r="CE195" s="77">
        <f t="shared" ca="1" si="610"/>
        <v>498</v>
      </c>
      <c r="CF195" s="77">
        <f t="shared" ca="1" si="610"/>
        <v>475</v>
      </c>
      <c r="CG195" s="77">
        <f t="shared" ca="1" si="610"/>
        <v>452</v>
      </c>
      <c r="CH195" s="77">
        <f t="shared" ca="1" si="610"/>
        <v>429</v>
      </c>
      <c r="CI195" s="77">
        <f t="shared" ca="1" si="610"/>
        <v>406</v>
      </c>
      <c r="CJ195" s="77">
        <f t="shared" ca="1" si="610"/>
        <v>383</v>
      </c>
      <c r="CK195" s="77">
        <f t="shared" ca="1" si="610"/>
        <v>360</v>
      </c>
      <c r="CL195" s="77">
        <f t="shared" ca="1" si="610"/>
        <v>337</v>
      </c>
      <c r="CM195" s="77">
        <f t="shared" ca="1" si="610"/>
        <v>314</v>
      </c>
      <c r="CN195" s="77">
        <f t="shared" ca="1" si="610"/>
        <v>291</v>
      </c>
      <c r="CO195" s="77">
        <f t="shared" ca="1" si="610"/>
        <v>268</v>
      </c>
      <c r="CP195" s="77">
        <f t="shared" ca="1" si="610"/>
        <v>245</v>
      </c>
      <c r="CQ195" s="77">
        <f t="shared" ca="1" si="610"/>
        <v>222</v>
      </c>
      <c r="CR195" s="77">
        <f t="shared" ca="1" si="610"/>
        <v>199</v>
      </c>
      <c r="CS195" s="77">
        <f t="shared" ca="1" si="610"/>
        <v>176</v>
      </c>
      <c r="CT195" s="77">
        <f t="shared" ca="1" si="610"/>
        <v>153</v>
      </c>
      <c r="CU195" s="77">
        <f t="shared" ca="1" si="610"/>
        <v>130</v>
      </c>
      <c r="CV195" s="77">
        <f t="shared" ca="1" si="610"/>
        <v>107</v>
      </c>
      <c r="CW195" s="77">
        <f t="shared" ca="1" si="610"/>
        <v>84</v>
      </c>
      <c r="CX195" s="77">
        <f t="shared" ca="1" si="610"/>
        <v>61</v>
      </c>
      <c r="CY195" s="77">
        <f t="shared" ca="1" si="610"/>
        <v>38</v>
      </c>
      <c r="CZ195" s="77">
        <f t="shared" ca="1" si="610"/>
        <v>15</v>
      </c>
      <c r="DA195" s="77" t="str">
        <f t="shared" si="610"/>
        <v>V5</v>
      </c>
      <c r="DB195" s="77" t="str">
        <f t="shared" si="610"/>
        <v>V5</v>
      </c>
      <c r="DC195" s="77" t="str">
        <f t="shared" si="610"/>
        <v>V5</v>
      </c>
      <c r="DD195" s="77" t="str">
        <f t="shared" si="610"/>
        <v>V5</v>
      </c>
      <c r="DE195" s="77" t="str">
        <f t="shared" ref="DE195:EJ195" si="611">IF(OR(ISNUMBER(DE14),ISBLANK(DE14)),IF(CodeCouleur($D$100)=CodeCouleur(DE14),"CEAM",IF(OR(DE14=$G$99,DE14=$G$100,DE14=$G$101,DE14=$G$102),"OPEX",IF(AND(ISBLANK($E14),DE116&gt;50),"ORG",DE116))),DE14)</f>
        <v>V5</v>
      </c>
      <c r="DF195" s="77" t="str">
        <f t="shared" si="611"/>
        <v>RMV</v>
      </c>
      <c r="DG195" s="77" t="str">
        <f t="shared" si="611"/>
        <v>RMV</v>
      </c>
      <c r="DH195" s="77" t="str">
        <f t="shared" si="611"/>
        <v>RMV</v>
      </c>
      <c r="DI195" s="77" t="str">
        <f t="shared" si="611"/>
        <v>RMV</v>
      </c>
      <c r="DJ195" s="77" t="str">
        <f t="shared" si="611"/>
        <v>RMV</v>
      </c>
      <c r="DK195" s="77" t="str">
        <f t="shared" si="611"/>
        <v>RMV</v>
      </c>
      <c r="DL195" s="77">
        <f t="shared" ca="1" si="611"/>
        <v>1177</v>
      </c>
      <c r="DM195" s="77">
        <f t="shared" ca="1" si="611"/>
        <v>1154</v>
      </c>
      <c r="DN195" s="77">
        <f t="shared" ca="1" si="611"/>
        <v>1131</v>
      </c>
      <c r="DO195" s="77">
        <f t="shared" ca="1" si="611"/>
        <v>1108</v>
      </c>
      <c r="DP195" s="77">
        <f t="shared" ca="1" si="611"/>
        <v>1085</v>
      </c>
      <c r="DQ195" s="77">
        <f t="shared" ca="1" si="611"/>
        <v>1062</v>
      </c>
      <c r="DR195" s="77">
        <f t="shared" ca="1" si="611"/>
        <v>1039</v>
      </c>
      <c r="DS195" s="77">
        <f t="shared" ca="1" si="611"/>
        <v>1016</v>
      </c>
      <c r="DT195" s="77">
        <f t="shared" ca="1" si="611"/>
        <v>993</v>
      </c>
      <c r="DU195" s="77">
        <f t="shared" ca="1" si="611"/>
        <v>970</v>
      </c>
      <c r="DV195" s="77">
        <f t="shared" ca="1" si="611"/>
        <v>947</v>
      </c>
      <c r="DW195" s="77">
        <f t="shared" ca="1" si="611"/>
        <v>924</v>
      </c>
      <c r="DX195" s="77">
        <f t="shared" ca="1" si="611"/>
        <v>901</v>
      </c>
      <c r="DY195" s="77">
        <f t="shared" ca="1" si="611"/>
        <v>878</v>
      </c>
      <c r="DZ195" s="77">
        <f t="shared" ca="1" si="611"/>
        <v>855</v>
      </c>
      <c r="EA195" s="77">
        <f t="shared" ca="1" si="611"/>
        <v>832</v>
      </c>
      <c r="EB195" s="77">
        <f t="shared" ca="1" si="611"/>
        <v>809</v>
      </c>
      <c r="EC195" s="77">
        <f t="shared" ca="1" si="611"/>
        <v>786</v>
      </c>
      <c r="ED195" s="77">
        <f t="shared" ca="1" si="611"/>
        <v>763</v>
      </c>
      <c r="EE195" s="77">
        <f t="shared" ca="1" si="611"/>
        <v>740</v>
      </c>
      <c r="EF195" s="77">
        <f t="shared" ca="1" si="611"/>
        <v>717</v>
      </c>
      <c r="EG195" s="77">
        <f t="shared" ca="1" si="611"/>
        <v>694</v>
      </c>
      <c r="EH195" s="77">
        <f t="shared" ca="1" si="611"/>
        <v>671</v>
      </c>
      <c r="EI195" s="77">
        <f t="shared" ca="1" si="611"/>
        <v>648</v>
      </c>
      <c r="EJ195" s="77">
        <f t="shared" ca="1" si="611"/>
        <v>625</v>
      </c>
      <c r="EK195" s="77">
        <f t="shared" ref="EK195:FP195" ca="1" si="612">IF(OR(ISNUMBER(EK14),ISBLANK(EK14)),IF(CodeCouleur($D$100)=CodeCouleur(EK14),"CEAM",IF(OR(EK14=$G$99,EK14=$G$100,EK14=$G$101,EK14=$G$102),"OPEX",IF(AND(ISBLANK($E14),EK116&gt;50),"ORG",EK116))),EK14)</f>
        <v>602</v>
      </c>
      <c r="EL195" s="77">
        <f t="shared" ca="1" si="612"/>
        <v>579</v>
      </c>
      <c r="EM195" s="77">
        <f t="shared" ca="1" si="612"/>
        <v>556</v>
      </c>
      <c r="EN195" s="77">
        <f t="shared" ca="1" si="612"/>
        <v>533</v>
      </c>
      <c r="EO195" s="77">
        <f t="shared" ca="1" si="612"/>
        <v>510</v>
      </c>
      <c r="EP195" s="77">
        <f t="shared" ca="1" si="612"/>
        <v>487</v>
      </c>
      <c r="EQ195" s="77">
        <f t="shared" ca="1" si="612"/>
        <v>464</v>
      </c>
      <c r="ER195" s="77">
        <f t="shared" ca="1" si="612"/>
        <v>441</v>
      </c>
      <c r="ES195" s="77">
        <f t="shared" ca="1" si="612"/>
        <v>418</v>
      </c>
      <c r="ET195" s="77">
        <f t="shared" ca="1" si="612"/>
        <v>395</v>
      </c>
      <c r="EU195" s="77">
        <f t="shared" ca="1" si="612"/>
        <v>372</v>
      </c>
      <c r="EV195" s="77">
        <f t="shared" ca="1" si="612"/>
        <v>349</v>
      </c>
      <c r="EW195" s="77">
        <f t="shared" ca="1" si="612"/>
        <v>326</v>
      </c>
      <c r="EX195" s="77">
        <f t="shared" ca="1" si="612"/>
        <v>303</v>
      </c>
      <c r="EY195" s="77">
        <f t="shared" ca="1" si="612"/>
        <v>280</v>
      </c>
      <c r="EZ195" s="77">
        <f t="shared" ca="1" si="612"/>
        <v>257</v>
      </c>
      <c r="FA195" s="77">
        <f t="shared" ca="1" si="612"/>
        <v>234</v>
      </c>
      <c r="FB195" s="77" t="str">
        <f t="shared" si="612"/>
        <v>V10</v>
      </c>
      <c r="FC195" s="77" t="str">
        <f t="shared" si="612"/>
        <v>V10</v>
      </c>
      <c r="FD195" s="77" t="str">
        <f t="shared" si="612"/>
        <v>V10</v>
      </c>
      <c r="FE195" s="77" t="str">
        <f t="shared" si="612"/>
        <v>V10</v>
      </c>
      <c r="FF195" s="77" t="str">
        <f t="shared" si="612"/>
        <v>V10</v>
      </c>
      <c r="FG195" s="77" t="str">
        <f t="shared" si="612"/>
        <v>V10</v>
      </c>
      <c r="FH195" s="77">
        <f t="shared" ca="1" si="612"/>
        <v>1177</v>
      </c>
      <c r="FI195" s="77">
        <f t="shared" ca="1" si="612"/>
        <v>1154</v>
      </c>
      <c r="FJ195" s="77">
        <f t="shared" ca="1" si="612"/>
        <v>1131</v>
      </c>
      <c r="FK195" s="77">
        <f t="shared" ca="1" si="612"/>
        <v>1108</v>
      </c>
      <c r="FL195" s="77">
        <f t="shared" ca="1" si="612"/>
        <v>1085</v>
      </c>
      <c r="FM195" s="77">
        <f t="shared" ca="1" si="612"/>
        <v>1062</v>
      </c>
      <c r="FN195" s="77">
        <f t="shared" ca="1" si="612"/>
        <v>1039</v>
      </c>
      <c r="FO195" s="77">
        <f t="shared" ca="1" si="612"/>
        <v>1016</v>
      </c>
      <c r="FP195" s="77">
        <f t="shared" ca="1" si="612"/>
        <v>993</v>
      </c>
      <c r="FQ195" s="77">
        <f t="shared" ref="FQ195:GR195" ca="1" si="613">IF(OR(ISNUMBER(FQ14),ISBLANK(FQ14)),IF(CodeCouleur($D$100)=CodeCouleur(FQ14),"CEAM",IF(OR(FQ14=$G$99,FQ14=$G$100,FQ14=$G$101,FQ14=$G$102),"OPEX",IF(AND(ISBLANK($E14),FQ116&gt;50),"ORG",FQ116))),FQ14)</f>
        <v>970</v>
      </c>
      <c r="FR195" s="77">
        <f t="shared" ca="1" si="613"/>
        <v>947</v>
      </c>
      <c r="FS195" s="77">
        <f t="shared" ca="1" si="613"/>
        <v>924</v>
      </c>
      <c r="FT195" s="77">
        <f t="shared" ca="1" si="613"/>
        <v>901</v>
      </c>
      <c r="FU195" s="77">
        <f t="shared" ca="1" si="613"/>
        <v>878</v>
      </c>
      <c r="FV195" s="77">
        <f t="shared" ca="1" si="613"/>
        <v>855</v>
      </c>
      <c r="FW195" s="77">
        <f t="shared" ca="1" si="613"/>
        <v>832</v>
      </c>
      <c r="FX195" s="77">
        <f t="shared" ca="1" si="613"/>
        <v>809</v>
      </c>
      <c r="FY195" s="77">
        <f t="shared" ca="1" si="613"/>
        <v>786</v>
      </c>
      <c r="FZ195" s="77">
        <f t="shared" ca="1" si="613"/>
        <v>763</v>
      </c>
      <c r="GA195" s="77">
        <f t="shared" ca="1" si="613"/>
        <v>740</v>
      </c>
      <c r="GB195" s="77">
        <f t="shared" ca="1" si="613"/>
        <v>717</v>
      </c>
      <c r="GC195" s="77">
        <f t="shared" ca="1" si="613"/>
        <v>694</v>
      </c>
      <c r="GD195" s="77">
        <f t="shared" ca="1" si="613"/>
        <v>671</v>
      </c>
      <c r="GE195" s="77">
        <f t="shared" ca="1" si="613"/>
        <v>648</v>
      </c>
      <c r="GF195" s="77">
        <f t="shared" ca="1" si="613"/>
        <v>625</v>
      </c>
      <c r="GG195" s="77">
        <f t="shared" ca="1" si="613"/>
        <v>602</v>
      </c>
      <c r="GH195" s="77">
        <f t="shared" ca="1" si="613"/>
        <v>579</v>
      </c>
      <c r="GI195" s="77">
        <f t="shared" ca="1" si="613"/>
        <v>556</v>
      </c>
      <c r="GJ195" s="77">
        <f t="shared" ca="1" si="613"/>
        <v>533</v>
      </c>
      <c r="GK195" s="77">
        <f t="shared" ca="1" si="613"/>
        <v>510</v>
      </c>
      <c r="GL195" s="77">
        <f t="shared" ca="1" si="613"/>
        <v>487</v>
      </c>
      <c r="GM195" s="77">
        <f t="shared" ca="1" si="613"/>
        <v>464</v>
      </c>
      <c r="GN195" s="77">
        <f t="shared" ca="1" si="613"/>
        <v>441</v>
      </c>
      <c r="GO195" s="77" t="str">
        <f t="shared" si="613"/>
        <v>X</v>
      </c>
      <c r="GP195" s="77" t="str">
        <f t="shared" si="613"/>
        <v>X</v>
      </c>
      <c r="GQ195" s="77" t="str">
        <f t="shared" si="613"/>
        <v>X</v>
      </c>
      <c r="GR195" s="77" t="str">
        <f t="shared" si="613"/>
        <v>X</v>
      </c>
      <c r="GY195" s="604" t="s">
        <v>14</v>
      </c>
      <c r="GZ195" s="566">
        <f>IF($HC80="N",0,IF(YEAR($HC80)=GZ$170,1,0))</f>
        <v>0</v>
      </c>
      <c r="HA195" s="566">
        <f t="shared" ref="HA195:HM195" si="614">IF($HC80="N",0,IF(YEAR($HC80)=HA$170,1,0))</f>
        <v>0</v>
      </c>
      <c r="HB195" s="566">
        <f t="shared" si="614"/>
        <v>0</v>
      </c>
      <c r="HC195" s="566">
        <f t="shared" si="614"/>
        <v>0</v>
      </c>
      <c r="HD195" s="566">
        <f t="shared" si="614"/>
        <v>0</v>
      </c>
      <c r="HE195" s="566">
        <f t="shared" si="614"/>
        <v>0</v>
      </c>
      <c r="HF195" s="566">
        <f t="shared" si="614"/>
        <v>0</v>
      </c>
      <c r="HG195" s="566">
        <f t="shared" si="614"/>
        <v>0</v>
      </c>
      <c r="HH195" s="566">
        <f t="shared" si="614"/>
        <v>0</v>
      </c>
      <c r="HI195" s="566">
        <f t="shared" si="614"/>
        <v>1</v>
      </c>
      <c r="HJ195" s="566">
        <f t="shared" si="614"/>
        <v>0</v>
      </c>
      <c r="HK195" s="566">
        <f t="shared" si="614"/>
        <v>0</v>
      </c>
      <c r="HL195" s="566">
        <f t="shared" si="614"/>
        <v>0</v>
      </c>
      <c r="HM195" s="566">
        <f t="shared" si="614"/>
        <v>0</v>
      </c>
    </row>
    <row r="196" spans="7:221" x14ac:dyDescent="0.2">
      <c r="G196" s="1043"/>
      <c r="H196" s="207" t="s">
        <v>121</v>
      </c>
      <c r="M196" s="304"/>
      <c r="N196" s="304"/>
      <c r="O196" s="304"/>
      <c r="P196" s="304"/>
      <c r="Q196" s="304"/>
      <c r="R196" s="41"/>
      <c r="S196" s="41"/>
      <c r="T196" s="41"/>
      <c r="U196" s="77">
        <f t="shared" ref="U196:AR196" ca="1" si="615">IF(OR(ISNUMBER(U15),ISBLANK(U15)),IF(CodeCouleur($D$100)=CodeCouleur(U15),"CEAM",IF(OR(U15=$G$99,U15=$G$100,U15=$G$101),"OPEX",IF(AND(ISBLANK($E15),U117&gt;50),"ORG",U117))),U15)</f>
        <v>346</v>
      </c>
      <c r="V196" s="77">
        <f t="shared" ca="1" si="615"/>
        <v>332</v>
      </c>
      <c r="W196" s="77">
        <f t="shared" ca="1" si="615"/>
        <v>255</v>
      </c>
      <c r="X196" s="77">
        <f t="shared" ca="1" si="615"/>
        <v>228</v>
      </c>
      <c r="Y196" s="77">
        <f t="shared" ca="1" si="615"/>
        <v>179</v>
      </c>
      <c r="Z196" s="77">
        <f t="shared" ca="1" si="615"/>
        <v>124</v>
      </c>
      <c r="AA196" s="77">
        <f t="shared" ca="1" si="615"/>
        <v>110</v>
      </c>
      <c r="AB196" s="77">
        <f t="shared" ca="1" si="615"/>
        <v>90</v>
      </c>
      <c r="AC196" s="77">
        <f t="shared" ca="1" si="615"/>
        <v>39</v>
      </c>
      <c r="AD196" s="77">
        <f t="shared" ca="1" si="615"/>
        <v>11</v>
      </c>
      <c r="AE196" s="77">
        <f t="shared" ca="1" si="615"/>
        <v>1</v>
      </c>
      <c r="AF196" s="77">
        <f t="shared" ca="1" si="615"/>
        <v>1</v>
      </c>
      <c r="AG196" s="77" t="str">
        <f t="shared" si="615"/>
        <v>V10</v>
      </c>
      <c r="AH196" s="77" t="str">
        <f t="shared" si="615"/>
        <v>V10</v>
      </c>
      <c r="AI196" s="77" t="str">
        <f t="shared" si="615"/>
        <v>V10</v>
      </c>
      <c r="AJ196" s="77" t="str">
        <f t="shared" si="615"/>
        <v>V10</v>
      </c>
      <c r="AK196" s="77" t="str">
        <f t="shared" si="615"/>
        <v>V10</v>
      </c>
      <c r="AL196" s="77" t="str">
        <f t="shared" si="615"/>
        <v>AIA</v>
      </c>
      <c r="AM196" s="77" t="str">
        <f t="shared" si="615"/>
        <v>AIA</v>
      </c>
      <c r="AN196" s="77">
        <f t="shared" ca="1" si="615"/>
        <v>1177</v>
      </c>
      <c r="AO196" s="77">
        <f t="shared" ca="1" si="615"/>
        <v>1154</v>
      </c>
      <c r="AP196" s="77">
        <f t="shared" ca="1" si="615"/>
        <v>1131</v>
      </c>
      <c r="AQ196" s="77">
        <f t="shared" ca="1" si="615"/>
        <v>1130</v>
      </c>
      <c r="AR196" s="77" t="str">
        <f t="shared" ca="1" si="615"/>
        <v>OPEX</v>
      </c>
      <c r="AS196" s="77" t="str">
        <f t="shared" ref="AS196:BX196" ca="1" si="616">IF(OR(ISNUMBER(AS15),ISBLANK(AS15)),IF(CodeCouleur($D$100)=CodeCouleur(AS15),"CEAM",IF(OR(AS15=$G$99,AS15=$G$100,AS15=$G$101,AS15=$G$102),"OPEX",IF(AND(ISBLANK($E15),AS117&gt;50),"ORG",AS117))),AS15)</f>
        <v>OPEX</v>
      </c>
      <c r="AT196" s="77" t="str">
        <f t="shared" ca="1" si="616"/>
        <v>OPEX</v>
      </c>
      <c r="AU196" s="77" t="str">
        <f t="shared" ca="1" si="616"/>
        <v>OPEX</v>
      </c>
      <c r="AV196" s="77">
        <f t="shared" ca="1" si="616"/>
        <v>899</v>
      </c>
      <c r="AW196" s="77">
        <f t="shared" ca="1" si="616"/>
        <v>876</v>
      </c>
      <c r="AX196" s="77">
        <f t="shared" ca="1" si="616"/>
        <v>853</v>
      </c>
      <c r="AY196" s="77">
        <f t="shared" ca="1" si="616"/>
        <v>830</v>
      </c>
      <c r="AZ196" s="77">
        <f t="shared" ca="1" si="616"/>
        <v>807</v>
      </c>
      <c r="BA196" s="77">
        <f t="shared" ca="1" si="616"/>
        <v>784</v>
      </c>
      <c r="BB196" s="77" t="str">
        <f t="shared" si="616"/>
        <v>SB</v>
      </c>
      <c r="BC196" s="77" t="str">
        <f t="shared" si="616"/>
        <v>SB</v>
      </c>
      <c r="BD196" s="77" t="str">
        <f t="shared" si="616"/>
        <v>SB</v>
      </c>
      <c r="BE196" s="77" t="str">
        <f t="shared" si="616"/>
        <v>SB</v>
      </c>
      <c r="BF196" s="77" t="str">
        <f t="shared" si="616"/>
        <v>SB</v>
      </c>
      <c r="BG196" s="77">
        <f t="shared" ca="1" si="616"/>
        <v>761</v>
      </c>
      <c r="BH196" s="77">
        <f t="shared" ca="1" si="616"/>
        <v>738</v>
      </c>
      <c r="BI196" s="77">
        <f t="shared" ca="1" si="616"/>
        <v>715</v>
      </c>
      <c r="BJ196" s="77">
        <f t="shared" ca="1" si="616"/>
        <v>692</v>
      </c>
      <c r="BK196" s="77">
        <f t="shared" ca="1" si="616"/>
        <v>669</v>
      </c>
      <c r="BL196" s="77">
        <f t="shared" ca="1" si="616"/>
        <v>646</v>
      </c>
      <c r="BM196" s="77">
        <f t="shared" ca="1" si="616"/>
        <v>623</v>
      </c>
      <c r="BN196" s="77">
        <f t="shared" ca="1" si="616"/>
        <v>600</v>
      </c>
      <c r="BO196" s="77">
        <f t="shared" ca="1" si="616"/>
        <v>577</v>
      </c>
      <c r="BP196" s="77">
        <f t="shared" ca="1" si="616"/>
        <v>554</v>
      </c>
      <c r="BQ196" s="77">
        <f t="shared" ca="1" si="616"/>
        <v>531</v>
      </c>
      <c r="BR196" s="77">
        <f t="shared" ca="1" si="616"/>
        <v>508</v>
      </c>
      <c r="BS196" s="77">
        <f t="shared" ca="1" si="616"/>
        <v>507</v>
      </c>
      <c r="BT196" s="77" t="str">
        <f t="shared" ca="1" si="616"/>
        <v>OPEX</v>
      </c>
      <c r="BU196" s="77" t="str">
        <f t="shared" ca="1" si="616"/>
        <v>OPEX</v>
      </c>
      <c r="BV196" s="77" t="str">
        <f t="shared" ca="1" si="616"/>
        <v>OPEX</v>
      </c>
      <c r="BW196" s="77" t="str">
        <f t="shared" ca="1" si="616"/>
        <v>OPEX</v>
      </c>
      <c r="BX196" s="77">
        <f t="shared" ca="1" si="616"/>
        <v>266</v>
      </c>
      <c r="BY196" s="77">
        <f t="shared" ref="BY196:DD196" ca="1" si="617">IF(OR(ISNUMBER(BY15),ISBLANK(BY15)),IF(CodeCouleur($D$100)=CodeCouleur(BY15),"CEAM",IF(OR(BY15=$G$99,BY15=$G$100,BY15=$G$101,BY15=$G$102),"OPEX",IF(AND(ISBLANK($E15),BY117&gt;50),"ORG",BY117))),BY15)</f>
        <v>243</v>
      </c>
      <c r="BZ196" s="77">
        <f t="shared" ca="1" si="617"/>
        <v>220</v>
      </c>
      <c r="CA196" s="77">
        <f t="shared" ca="1" si="617"/>
        <v>197</v>
      </c>
      <c r="CB196" s="77">
        <f t="shared" ca="1" si="617"/>
        <v>174</v>
      </c>
      <c r="CC196" s="77">
        <f t="shared" ca="1" si="617"/>
        <v>151</v>
      </c>
      <c r="CD196" s="77">
        <f t="shared" ca="1" si="617"/>
        <v>128</v>
      </c>
      <c r="CE196" s="77">
        <f t="shared" ca="1" si="617"/>
        <v>105</v>
      </c>
      <c r="CF196" s="77">
        <f t="shared" ca="1" si="617"/>
        <v>82</v>
      </c>
      <c r="CG196" s="77">
        <f t="shared" ca="1" si="617"/>
        <v>59</v>
      </c>
      <c r="CH196" s="77" t="str">
        <f t="shared" si="617"/>
        <v>V15</v>
      </c>
      <c r="CI196" s="77" t="str">
        <f t="shared" si="617"/>
        <v>V15</v>
      </c>
      <c r="CJ196" s="77" t="str">
        <f t="shared" si="617"/>
        <v>V15</v>
      </c>
      <c r="CK196" s="77" t="str">
        <f t="shared" si="617"/>
        <v>V15</v>
      </c>
      <c r="CL196" s="77" t="str">
        <f t="shared" si="617"/>
        <v>V15</v>
      </c>
      <c r="CM196" s="77" t="str">
        <f t="shared" si="617"/>
        <v>RMV</v>
      </c>
      <c r="CN196" s="77" t="str">
        <f t="shared" si="617"/>
        <v>RMV</v>
      </c>
      <c r="CO196" s="77" t="str">
        <f t="shared" si="617"/>
        <v>RMV</v>
      </c>
      <c r="CP196" s="77" t="str">
        <f t="shared" si="617"/>
        <v>RMV</v>
      </c>
      <c r="CQ196" s="77" t="str">
        <f t="shared" si="617"/>
        <v>RMV</v>
      </c>
      <c r="CR196" s="77" t="str">
        <f t="shared" si="617"/>
        <v>RMV</v>
      </c>
      <c r="CS196" s="77">
        <f t="shared" ca="1" si="617"/>
        <v>1177</v>
      </c>
      <c r="CT196" s="77">
        <f t="shared" ca="1" si="617"/>
        <v>1154</v>
      </c>
      <c r="CU196" s="77">
        <f t="shared" ca="1" si="617"/>
        <v>1131</v>
      </c>
      <c r="CV196" s="77">
        <f t="shared" ca="1" si="617"/>
        <v>1108</v>
      </c>
      <c r="CW196" s="77">
        <f t="shared" ca="1" si="617"/>
        <v>1085</v>
      </c>
      <c r="CX196" s="77">
        <f t="shared" ca="1" si="617"/>
        <v>1062</v>
      </c>
      <c r="CY196" s="77">
        <f t="shared" ca="1" si="617"/>
        <v>1039</v>
      </c>
      <c r="CZ196" s="77">
        <f t="shared" ca="1" si="617"/>
        <v>1016</v>
      </c>
      <c r="DA196" s="77">
        <f t="shared" ca="1" si="617"/>
        <v>993</v>
      </c>
      <c r="DB196" s="77">
        <f t="shared" ca="1" si="617"/>
        <v>970</v>
      </c>
      <c r="DC196" s="77">
        <f t="shared" ca="1" si="617"/>
        <v>947</v>
      </c>
      <c r="DD196" s="77">
        <f t="shared" ca="1" si="617"/>
        <v>924</v>
      </c>
      <c r="DE196" s="77">
        <f t="shared" ref="DE196:EJ196" ca="1" si="618">IF(OR(ISNUMBER(DE15),ISBLANK(DE15)),IF(CodeCouleur($D$100)=CodeCouleur(DE15),"CEAM",IF(OR(DE15=$G$99,DE15=$G$100,DE15=$G$101,DE15=$G$102),"OPEX",IF(AND(ISBLANK($E15),DE117&gt;50),"ORG",DE117))),DE15)</f>
        <v>901</v>
      </c>
      <c r="DF196" s="77">
        <f t="shared" ca="1" si="618"/>
        <v>878</v>
      </c>
      <c r="DG196" s="77">
        <f t="shared" ca="1" si="618"/>
        <v>855</v>
      </c>
      <c r="DH196" s="77">
        <f t="shared" ca="1" si="618"/>
        <v>832</v>
      </c>
      <c r="DI196" s="77">
        <f t="shared" ca="1" si="618"/>
        <v>809</v>
      </c>
      <c r="DJ196" s="77">
        <f t="shared" ca="1" si="618"/>
        <v>786</v>
      </c>
      <c r="DK196" s="77">
        <f t="shared" ca="1" si="618"/>
        <v>763</v>
      </c>
      <c r="DL196" s="77">
        <f t="shared" ca="1" si="618"/>
        <v>740</v>
      </c>
      <c r="DM196" s="77">
        <f t="shared" ca="1" si="618"/>
        <v>717</v>
      </c>
      <c r="DN196" s="77">
        <f t="shared" ca="1" si="618"/>
        <v>694</v>
      </c>
      <c r="DO196" s="77">
        <f t="shared" ca="1" si="618"/>
        <v>671</v>
      </c>
      <c r="DP196" s="77">
        <f t="shared" ca="1" si="618"/>
        <v>648</v>
      </c>
      <c r="DQ196" s="77">
        <f t="shared" ca="1" si="618"/>
        <v>625</v>
      </c>
      <c r="DR196" s="77">
        <f t="shared" ca="1" si="618"/>
        <v>602</v>
      </c>
      <c r="DS196" s="77">
        <f t="shared" ca="1" si="618"/>
        <v>579</v>
      </c>
      <c r="DT196" s="77">
        <f t="shared" ca="1" si="618"/>
        <v>556</v>
      </c>
      <c r="DU196" s="77">
        <f t="shared" ca="1" si="618"/>
        <v>533</v>
      </c>
      <c r="DV196" s="77">
        <f t="shared" ca="1" si="618"/>
        <v>510</v>
      </c>
      <c r="DW196" s="77">
        <f t="shared" ca="1" si="618"/>
        <v>487</v>
      </c>
      <c r="DX196" s="77">
        <f t="shared" ca="1" si="618"/>
        <v>464</v>
      </c>
      <c r="DY196" s="77">
        <f t="shared" ca="1" si="618"/>
        <v>441</v>
      </c>
      <c r="DZ196" s="77">
        <f t="shared" ca="1" si="618"/>
        <v>418</v>
      </c>
      <c r="EA196" s="77">
        <f t="shared" ca="1" si="618"/>
        <v>395</v>
      </c>
      <c r="EB196" s="77">
        <f t="shared" ca="1" si="618"/>
        <v>372</v>
      </c>
      <c r="EC196" s="77">
        <f t="shared" ca="1" si="618"/>
        <v>349</v>
      </c>
      <c r="ED196" s="77">
        <f t="shared" ca="1" si="618"/>
        <v>326</v>
      </c>
      <c r="EE196" s="77">
        <f t="shared" ca="1" si="618"/>
        <v>303</v>
      </c>
      <c r="EF196" s="77">
        <f t="shared" ca="1" si="618"/>
        <v>280</v>
      </c>
      <c r="EG196" s="77">
        <f t="shared" ca="1" si="618"/>
        <v>257</v>
      </c>
      <c r="EH196" s="77">
        <f t="shared" ca="1" si="618"/>
        <v>234</v>
      </c>
      <c r="EI196" s="77">
        <f t="shared" ca="1" si="618"/>
        <v>211</v>
      </c>
      <c r="EJ196" s="77" t="str">
        <f t="shared" si="618"/>
        <v>V20</v>
      </c>
      <c r="EK196" s="77" t="str">
        <f t="shared" ref="EK196:FP196" si="619">IF(OR(ISNUMBER(EK15),ISBLANK(EK15)),IF(CodeCouleur($D$100)=CodeCouleur(EK15),"CEAM",IF(OR(EK15=$G$99,EK15=$G$100,EK15=$G$101,EK15=$G$102),"OPEX",IF(AND(ISBLANK($E15),EK117&gt;50),"ORG",EK117))),EK15)</f>
        <v>V20</v>
      </c>
      <c r="EL196" s="77" t="str">
        <f t="shared" si="619"/>
        <v>V20</v>
      </c>
      <c r="EM196" s="77" t="str">
        <f t="shared" si="619"/>
        <v>V20</v>
      </c>
      <c r="EN196" s="77" t="str">
        <f t="shared" si="619"/>
        <v>V20</v>
      </c>
      <c r="EO196" s="77" t="str">
        <f t="shared" si="619"/>
        <v>V20</v>
      </c>
      <c r="EP196" s="77">
        <f t="shared" ca="1" si="619"/>
        <v>1177</v>
      </c>
      <c r="EQ196" s="77">
        <f t="shared" ca="1" si="619"/>
        <v>1154</v>
      </c>
      <c r="ER196" s="77">
        <f t="shared" ca="1" si="619"/>
        <v>1131</v>
      </c>
      <c r="ES196" s="77">
        <f t="shared" ca="1" si="619"/>
        <v>1108</v>
      </c>
      <c r="ET196" s="77">
        <f t="shared" ca="1" si="619"/>
        <v>1085</v>
      </c>
      <c r="EU196" s="77">
        <f t="shared" ca="1" si="619"/>
        <v>1062</v>
      </c>
      <c r="EV196" s="77">
        <f t="shared" ca="1" si="619"/>
        <v>1039</v>
      </c>
      <c r="EW196" s="77">
        <f t="shared" ca="1" si="619"/>
        <v>1016</v>
      </c>
      <c r="EX196" s="77">
        <f t="shared" ca="1" si="619"/>
        <v>993</v>
      </c>
      <c r="EY196" s="77">
        <f t="shared" ca="1" si="619"/>
        <v>970</v>
      </c>
      <c r="EZ196" s="77">
        <f t="shared" ca="1" si="619"/>
        <v>947</v>
      </c>
      <c r="FA196" s="77">
        <f t="shared" ca="1" si="619"/>
        <v>924</v>
      </c>
      <c r="FB196" s="77">
        <f t="shared" ca="1" si="619"/>
        <v>901</v>
      </c>
      <c r="FC196" s="77">
        <f t="shared" ca="1" si="619"/>
        <v>878</v>
      </c>
      <c r="FD196" s="77">
        <f t="shared" ca="1" si="619"/>
        <v>855</v>
      </c>
      <c r="FE196" s="77">
        <f t="shared" ca="1" si="619"/>
        <v>832</v>
      </c>
      <c r="FF196" s="77">
        <f t="shared" ca="1" si="619"/>
        <v>809</v>
      </c>
      <c r="FG196" s="77">
        <f t="shared" ca="1" si="619"/>
        <v>786</v>
      </c>
      <c r="FH196" s="77">
        <f t="shared" ca="1" si="619"/>
        <v>763</v>
      </c>
      <c r="FI196" s="77">
        <f t="shared" ca="1" si="619"/>
        <v>740</v>
      </c>
      <c r="FJ196" s="77">
        <f t="shared" ca="1" si="619"/>
        <v>717</v>
      </c>
      <c r="FK196" s="77">
        <f t="shared" ca="1" si="619"/>
        <v>694</v>
      </c>
      <c r="FL196" s="77">
        <f t="shared" ca="1" si="619"/>
        <v>671</v>
      </c>
      <c r="FM196" s="77">
        <f t="shared" ca="1" si="619"/>
        <v>648</v>
      </c>
      <c r="FN196" s="77">
        <f t="shared" ca="1" si="619"/>
        <v>625</v>
      </c>
      <c r="FO196" s="77">
        <f t="shared" ca="1" si="619"/>
        <v>602</v>
      </c>
      <c r="FP196" s="77">
        <f t="shared" ca="1" si="619"/>
        <v>579</v>
      </c>
      <c r="FQ196" s="77">
        <f t="shared" ref="FQ196:GR196" ca="1" si="620">IF(OR(ISNUMBER(FQ15),ISBLANK(FQ15)),IF(CodeCouleur($D$100)=CodeCouleur(FQ15),"CEAM",IF(OR(FQ15=$G$99,FQ15=$G$100,FQ15=$G$101,FQ15=$G$102),"OPEX",IF(AND(ISBLANK($E15),FQ117&gt;50),"ORG",FQ117))),FQ15)</f>
        <v>556</v>
      </c>
      <c r="FR196" s="77">
        <f t="shared" ca="1" si="620"/>
        <v>533</v>
      </c>
      <c r="FS196" s="77">
        <f t="shared" ca="1" si="620"/>
        <v>510</v>
      </c>
      <c r="FT196" s="77">
        <f t="shared" ca="1" si="620"/>
        <v>487</v>
      </c>
      <c r="FU196" s="77">
        <f t="shared" ca="1" si="620"/>
        <v>464</v>
      </c>
      <c r="FV196" s="77">
        <f t="shared" ca="1" si="620"/>
        <v>441</v>
      </c>
      <c r="FW196" s="77">
        <f t="shared" ca="1" si="620"/>
        <v>418</v>
      </c>
      <c r="FX196" s="77">
        <f t="shared" ca="1" si="620"/>
        <v>395</v>
      </c>
      <c r="FY196" s="77">
        <f t="shared" ca="1" si="620"/>
        <v>372</v>
      </c>
      <c r="FZ196" s="77">
        <f t="shared" ca="1" si="620"/>
        <v>349</v>
      </c>
      <c r="GA196" s="77">
        <f t="shared" ca="1" si="620"/>
        <v>326</v>
      </c>
      <c r="GB196" s="77">
        <f t="shared" ca="1" si="620"/>
        <v>303</v>
      </c>
      <c r="GC196" s="77">
        <f t="shared" ca="1" si="620"/>
        <v>280</v>
      </c>
      <c r="GD196" s="77">
        <f t="shared" ca="1" si="620"/>
        <v>257</v>
      </c>
      <c r="GE196" s="77">
        <f t="shared" ca="1" si="620"/>
        <v>234</v>
      </c>
      <c r="GF196" s="77">
        <f t="shared" ca="1" si="620"/>
        <v>211</v>
      </c>
      <c r="GG196" s="77">
        <f t="shared" ca="1" si="620"/>
        <v>188</v>
      </c>
      <c r="GH196" s="77">
        <f t="shared" ca="1" si="620"/>
        <v>165</v>
      </c>
      <c r="GI196" s="77">
        <f t="shared" ca="1" si="620"/>
        <v>142</v>
      </c>
      <c r="GJ196" s="77">
        <f t="shared" ca="1" si="620"/>
        <v>119</v>
      </c>
      <c r="GK196" s="77">
        <f t="shared" ca="1" si="620"/>
        <v>96</v>
      </c>
      <c r="GL196" s="77">
        <f t="shared" ca="1" si="620"/>
        <v>73</v>
      </c>
      <c r="GM196" s="77">
        <f t="shared" ca="1" si="620"/>
        <v>50</v>
      </c>
      <c r="GN196" s="77">
        <f t="shared" ca="1" si="620"/>
        <v>27</v>
      </c>
      <c r="GO196" s="77" t="str">
        <f t="shared" si="620"/>
        <v>X</v>
      </c>
      <c r="GP196" s="77" t="str">
        <f t="shared" si="620"/>
        <v>X</v>
      </c>
      <c r="GQ196" s="77" t="str">
        <f t="shared" si="620"/>
        <v>X</v>
      </c>
      <c r="GR196" s="77" t="str">
        <f t="shared" si="620"/>
        <v>X</v>
      </c>
      <c r="GY196" s="604" t="s">
        <v>15</v>
      </c>
      <c r="GZ196" s="566">
        <f>IF($HD80="N",0,IF(YEAR($HD80)=GZ$170,1,0))</f>
        <v>0</v>
      </c>
      <c r="HA196" s="566">
        <f t="shared" ref="HA196:HM196" si="621">IF($HD80="N",0,IF(YEAR($HD80)=HA$170,1,0))</f>
        <v>0</v>
      </c>
      <c r="HB196" s="566">
        <f t="shared" si="621"/>
        <v>0</v>
      </c>
      <c r="HC196" s="566">
        <f t="shared" si="621"/>
        <v>0</v>
      </c>
      <c r="HD196" s="566">
        <f t="shared" si="621"/>
        <v>0</v>
      </c>
      <c r="HE196" s="566">
        <f t="shared" si="621"/>
        <v>0</v>
      </c>
      <c r="HF196" s="566">
        <f t="shared" si="621"/>
        <v>0</v>
      </c>
      <c r="HG196" s="566">
        <f t="shared" si="621"/>
        <v>0</v>
      </c>
      <c r="HH196" s="566">
        <f t="shared" si="621"/>
        <v>0</v>
      </c>
      <c r="HI196" s="566">
        <f t="shared" si="621"/>
        <v>0</v>
      </c>
      <c r="HJ196" s="566">
        <f t="shared" si="621"/>
        <v>0</v>
      </c>
      <c r="HK196" s="566">
        <f t="shared" si="621"/>
        <v>0</v>
      </c>
      <c r="HL196" s="566">
        <f t="shared" si="621"/>
        <v>0</v>
      </c>
      <c r="HM196" s="566">
        <f t="shared" si="621"/>
        <v>0</v>
      </c>
    </row>
    <row r="197" spans="7:221" x14ac:dyDescent="0.2">
      <c r="G197" s="1043"/>
      <c r="H197" s="208" t="s">
        <v>122</v>
      </c>
      <c r="M197" s="304"/>
      <c r="N197" s="304"/>
      <c r="O197" s="304"/>
      <c r="P197" s="304"/>
      <c r="Q197" s="304"/>
      <c r="R197" s="41"/>
      <c r="S197" s="41"/>
      <c r="T197" s="41"/>
      <c r="U197" s="77" t="str">
        <f t="shared" ref="U197:AR197" si="622">IF(OR(ISNUMBER(U16),ISBLANK(U16)),IF(CodeCouleur($D$100)=CodeCouleur(U16),"CEAM",IF(OR(U16=$G$99,U16=$G$100,U16=$G$101),"OPEX",IF(AND(ISBLANK($E16),U118&gt;50),"ORG",U118))),U16)</f>
        <v>SSB</v>
      </c>
      <c r="V197" s="77" t="str">
        <f t="shared" si="622"/>
        <v>SSB</v>
      </c>
      <c r="W197" s="77" t="str">
        <f t="shared" si="622"/>
        <v>SSB</v>
      </c>
      <c r="X197" s="77" t="str">
        <f t="shared" si="622"/>
        <v>SSB</v>
      </c>
      <c r="Y197" s="77" t="str">
        <f t="shared" si="622"/>
        <v>SSB</v>
      </c>
      <c r="Z197" s="77" t="str">
        <f t="shared" si="622"/>
        <v>SSB</v>
      </c>
      <c r="AA197" s="77" t="str">
        <f t="shared" si="622"/>
        <v>SSB</v>
      </c>
      <c r="AB197" s="77" t="str">
        <f t="shared" si="622"/>
        <v>SSB</v>
      </c>
      <c r="AC197" s="77" t="str">
        <f t="shared" si="622"/>
        <v>SSB</v>
      </c>
      <c r="AD197" s="77" t="str">
        <f t="shared" si="622"/>
        <v>SSB</v>
      </c>
      <c r="AE197" s="77" t="str">
        <f t="shared" si="622"/>
        <v>SSB</v>
      </c>
      <c r="AF197" s="77" t="str">
        <f t="shared" si="622"/>
        <v>SSB</v>
      </c>
      <c r="AG197" s="77" t="str">
        <f t="shared" si="622"/>
        <v>SSB</v>
      </c>
      <c r="AH197" s="77" t="str">
        <f t="shared" si="622"/>
        <v>SSB</v>
      </c>
      <c r="AI197" s="77" t="str">
        <f t="shared" si="622"/>
        <v>SSB</v>
      </c>
      <c r="AJ197" s="77" t="str">
        <f t="shared" si="622"/>
        <v>SSB</v>
      </c>
      <c r="AK197" s="77" t="str">
        <f t="shared" si="622"/>
        <v>SSB</v>
      </c>
      <c r="AL197" s="77" t="str">
        <f t="shared" si="622"/>
        <v>SSB</v>
      </c>
      <c r="AM197" s="77" t="str">
        <f t="shared" si="622"/>
        <v>SSB</v>
      </c>
      <c r="AN197" s="77" t="str">
        <f t="shared" si="622"/>
        <v>SSB</v>
      </c>
      <c r="AO197" s="77" t="str">
        <f t="shared" si="622"/>
        <v>SSB</v>
      </c>
      <c r="AP197" s="77" t="str">
        <f t="shared" si="622"/>
        <v>SSB</v>
      </c>
      <c r="AQ197" s="77" t="str">
        <f t="shared" si="622"/>
        <v>SSB</v>
      </c>
      <c r="AR197" s="77" t="str">
        <f t="shared" si="622"/>
        <v>SSB</v>
      </c>
      <c r="AS197" s="77" t="str">
        <f t="shared" ref="AS197:BX197" si="623">IF(OR(ISNUMBER(AS16),ISBLANK(AS16)),IF(CodeCouleur($D$100)=CodeCouleur(AS16),"CEAM",IF(OR(AS16=$G$99,AS16=$G$100,AS16=$G$101,AS16=$G$102),"OPEX",IF(AND(ISBLANK($E16),AS118&gt;50),"ORG",AS118))),AS16)</f>
        <v>SSB</v>
      </c>
      <c r="AT197" s="77" t="str">
        <f t="shared" si="623"/>
        <v>SSB</v>
      </c>
      <c r="AU197" s="77" t="str">
        <f t="shared" si="623"/>
        <v>SSB</v>
      </c>
      <c r="AV197" s="77" t="str">
        <f t="shared" si="623"/>
        <v>SSB</v>
      </c>
      <c r="AW197" s="77" t="str">
        <f t="shared" si="623"/>
        <v>SSB</v>
      </c>
      <c r="AX197" s="77" t="str">
        <f t="shared" si="623"/>
        <v>SSB</v>
      </c>
      <c r="AY197" s="77" t="str">
        <f t="shared" si="623"/>
        <v>SSB</v>
      </c>
      <c r="AZ197" s="77" t="str">
        <f t="shared" si="623"/>
        <v>SSB</v>
      </c>
      <c r="BA197" s="77" t="str">
        <f t="shared" si="623"/>
        <v>SSB</v>
      </c>
      <c r="BB197" s="77" t="str">
        <f t="shared" si="623"/>
        <v>SSB</v>
      </c>
      <c r="BC197" s="77" t="str">
        <f t="shared" si="623"/>
        <v>SSB</v>
      </c>
      <c r="BD197" s="77" t="str">
        <f t="shared" si="623"/>
        <v>SSB</v>
      </c>
      <c r="BE197" s="77" t="str">
        <f t="shared" si="623"/>
        <v>SSB</v>
      </c>
      <c r="BF197" s="77" t="str">
        <f t="shared" si="623"/>
        <v>SSB</v>
      </c>
      <c r="BG197" s="77" t="str">
        <f t="shared" si="623"/>
        <v>SSB</v>
      </c>
      <c r="BH197" s="77" t="str">
        <f t="shared" si="623"/>
        <v>SSB</v>
      </c>
      <c r="BI197" s="77" t="str">
        <f t="shared" si="623"/>
        <v>SSB</v>
      </c>
      <c r="BJ197" s="77" t="str">
        <f t="shared" si="623"/>
        <v>SSB</v>
      </c>
      <c r="BK197" s="77" t="str">
        <f t="shared" si="623"/>
        <v>SSB</v>
      </c>
      <c r="BL197" s="77" t="str">
        <f t="shared" si="623"/>
        <v>SSB</v>
      </c>
      <c r="BM197" s="77" t="str">
        <f t="shared" si="623"/>
        <v>SSB</v>
      </c>
      <c r="BN197" s="77" t="str">
        <f t="shared" si="623"/>
        <v>SSB</v>
      </c>
      <c r="BO197" s="77" t="str">
        <f t="shared" si="623"/>
        <v>SSB</v>
      </c>
      <c r="BP197" s="77" t="str">
        <f t="shared" si="623"/>
        <v>SSB</v>
      </c>
      <c r="BQ197" s="77" t="str">
        <f t="shared" si="623"/>
        <v>SSB</v>
      </c>
      <c r="BR197" s="77" t="str">
        <f t="shared" si="623"/>
        <v>SSB</v>
      </c>
      <c r="BS197" s="77" t="str">
        <f t="shared" si="623"/>
        <v>SSB</v>
      </c>
      <c r="BT197" s="77" t="str">
        <f t="shared" si="623"/>
        <v>SSB</v>
      </c>
      <c r="BU197" s="77" t="str">
        <f t="shared" si="623"/>
        <v>SSB</v>
      </c>
      <c r="BV197" s="77" t="str">
        <f t="shared" si="623"/>
        <v>SSB</v>
      </c>
      <c r="BW197" s="77" t="str">
        <f t="shared" si="623"/>
        <v>SSB</v>
      </c>
      <c r="BX197" s="77" t="str">
        <f t="shared" si="623"/>
        <v>SSB</v>
      </c>
      <c r="BY197" s="77" t="str">
        <f t="shared" ref="BY197:DD197" si="624">IF(OR(ISNUMBER(BY16),ISBLANK(BY16)),IF(CodeCouleur($D$100)=CodeCouleur(BY16),"CEAM",IF(OR(BY16=$G$99,BY16=$G$100,BY16=$G$101,BY16=$G$102),"OPEX",IF(AND(ISBLANK($E16),BY118&gt;50),"ORG",BY118))),BY16)</f>
        <v>SSB</v>
      </c>
      <c r="BZ197" s="77" t="str">
        <f t="shared" si="624"/>
        <v>SSB</v>
      </c>
      <c r="CA197" s="77" t="str">
        <f t="shared" si="624"/>
        <v>SSB</v>
      </c>
      <c r="CB197" s="77" t="str">
        <f t="shared" si="624"/>
        <v>SSB</v>
      </c>
      <c r="CC197" s="77" t="str">
        <f t="shared" si="624"/>
        <v>SSB</v>
      </c>
      <c r="CD197" s="77" t="str">
        <f t="shared" si="624"/>
        <v>SSB</v>
      </c>
      <c r="CE197" s="77" t="str">
        <f t="shared" si="624"/>
        <v>SSB</v>
      </c>
      <c r="CF197" s="77" t="str">
        <f t="shared" si="624"/>
        <v>SSB</v>
      </c>
      <c r="CG197" s="77" t="str">
        <f t="shared" si="624"/>
        <v>SSB</v>
      </c>
      <c r="CH197" s="77" t="str">
        <f t="shared" si="624"/>
        <v>SSB</v>
      </c>
      <c r="CI197" s="77" t="str">
        <f t="shared" si="624"/>
        <v>SSB</v>
      </c>
      <c r="CJ197" s="77" t="str">
        <f t="shared" si="624"/>
        <v>SSB</v>
      </c>
      <c r="CK197" s="77" t="str">
        <f t="shared" si="624"/>
        <v>SSB</v>
      </c>
      <c r="CL197" s="77" t="str">
        <f t="shared" si="624"/>
        <v>SSB</v>
      </c>
      <c r="CM197" s="77" t="str">
        <f t="shared" si="624"/>
        <v>SSB</v>
      </c>
      <c r="CN197" s="77" t="str">
        <f t="shared" si="624"/>
        <v>SSB</v>
      </c>
      <c r="CO197" s="77" t="str">
        <f t="shared" si="624"/>
        <v>SSB</v>
      </c>
      <c r="CP197" s="77" t="str">
        <f t="shared" si="624"/>
        <v>SSB</v>
      </c>
      <c r="CQ197" s="77" t="str">
        <f t="shared" si="624"/>
        <v>SSB</v>
      </c>
      <c r="CR197" s="77" t="str">
        <f t="shared" si="624"/>
        <v>SSB</v>
      </c>
      <c r="CS197" s="77" t="str">
        <f t="shared" si="624"/>
        <v>SSB</v>
      </c>
      <c r="CT197" s="77" t="str">
        <f t="shared" si="624"/>
        <v>SSB</v>
      </c>
      <c r="CU197" s="77" t="str">
        <f t="shared" si="624"/>
        <v>SSB</v>
      </c>
      <c r="CV197" s="77" t="str">
        <f t="shared" si="624"/>
        <v>SSB</v>
      </c>
      <c r="CW197" s="77" t="str">
        <f t="shared" si="624"/>
        <v>SSB</v>
      </c>
      <c r="CX197" s="77" t="str">
        <f t="shared" si="624"/>
        <v>SSB</v>
      </c>
      <c r="CY197" s="77" t="str">
        <f t="shared" si="624"/>
        <v>SSB</v>
      </c>
      <c r="CZ197" s="77" t="str">
        <f t="shared" si="624"/>
        <v>SSB</v>
      </c>
      <c r="DA197" s="77" t="str">
        <f t="shared" si="624"/>
        <v>SSB</v>
      </c>
      <c r="DB197" s="77" t="str">
        <f t="shared" si="624"/>
        <v>SSB</v>
      </c>
      <c r="DC197" s="77" t="str">
        <f t="shared" si="624"/>
        <v>SSB</v>
      </c>
      <c r="DD197" s="77" t="str">
        <f t="shared" si="624"/>
        <v>SSB</v>
      </c>
      <c r="DE197" s="77" t="str">
        <f t="shared" ref="DE197:EJ197" si="625">IF(OR(ISNUMBER(DE16),ISBLANK(DE16)),IF(CodeCouleur($D$100)=CodeCouleur(DE16),"CEAM",IF(OR(DE16=$G$99,DE16=$G$100,DE16=$G$101,DE16=$G$102),"OPEX",IF(AND(ISBLANK($E16),DE118&gt;50),"ORG",DE118))),DE16)</f>
        <v>SSB</v>
      </c>
      <c r="DF197" s="77" t="str">
        <f t="shared" si="625"/>
        <v>SSB</v>
      </c>
      <c r="DG197" s="77" t="str">
        <f t="shared" si="625"/>
        <v>SSB</v>
      </c>
      <c r="DH197" s="77" t="str">
        <f t="shared" si="625"/>
        <v>SSB</v>
      </c>
      <c r="DI197" s="77" t="str">
        <f t="shared" si="625"/>
        <v>SSB</v>
      </c>
      <c r="DJ197" s="77" t="str">
        <f t="shared" si="625"/>
        <v>SSB</v>
      </c>
      <c r="DK197" s="77" t="str">
        <f t="shared" si="625"/>
        <v>SSB</v>
      </c>
      <c r="DL197" s="77" t="str">
        <f t="shared" si="625"/>
        <v>SSB</v>
      </c>
      <c r="DM197" s="77" t="str">
        <f t="shared" si="625"/>
        <v>SSB</v>
      </c>
      <c r="DN197" s="77" t="str">
        <f t="shared" si="625"/>
        <v>SSB</v>
      </c>
      <c r="DO197" s="77" t="str">
        <f t="shared" si="625"/>
        <v>SSB</v>
      </c>
      <c r="DP197" s="77" t="str">
        <f t="shared" si="625"/>
        <v>SSB</v>
      </c>
      <c r="DQ197" s="77" t="str">
        <f t="shared" si="625"/>
        <v>SSB</v>
      </c>
      <c r="DR197" s="77" t="str">
        <f t="shared" si="625"/>
        <v>SSB</v>
      </c>
      <c r="DS197" s="77" t="str">
        <f t="shared" si="625"/>
        <v>SSB</v>
      </c>
      <c r="DT197" s="77" t="str">
        <f t="shared" si="625"/>
        <v>SSB</v>
      </c>
      <c r="DU197" s="77" t="str">
        <f t="shared" si="625"/>
        <v>SSB</v>
      </c>
      <c r="DV197" s="77" t="str">
        <f t="shared" si="625"/>
        <v>SSB</v>
      </c>
      <c r="DW197" s="77" t="str">
        <f t="shared" si="625"/>
        <v>SSB</v>
      </c>
      <c r="DX197" s="77" t="str">
        <f t="shared" si="625"/>
        <v>SSB</v>
      </c>
      <c r="DY197" s="77" t="str">
        <f t="shared" si="625"/>
        <v>SSB</v>
      </c>
      <c r="DZ197" s="77" t="str">
        <f t="shared" si="625"/>
        <v>SSB</v>
      </c>
      <c r="EA197" s="77" t="str">
        <f t="shared" si="625"/>
        <v>SSB</v>
      </c>
      <c r="EB197" s="77" t="str">
        <f t="shared" si="625"/>
        <v>SSB</v>
      </c>
      <c r="EC197" s="77" t="str">
        <f t="shared" si="625"/>
        <v>SSB</v>
      </c>
      <c r="ED197" s="77" t="str">
        <f t="shared" si="625"/>
        <v>SSB</v>
      </c>
      <c r="EE197" s="77" t="str">
        <f t="shared" si="625"/>
        <v>SSB</v>
      </c>
      <c r="EF197" s="77" t="str">
        <f t="shared" si="625"/>
        <v>SSB</v>
      </c>
      <c r="EG197" s="77" t="str">
        <f t="shared" si="625"/>
        <v>SSB</v>
      </c>
      <c r="EH197" s="77" t="str">
        <f t="shared" si="625"/>
        <v>SSB</v>
      </c>
      <c r="EI197" s="77" t="str">
        <f t="shared" si="625"/>
        <v>SSB</v>
      </c>
      <c r="EJ197" s="77" t="str">
        <f t="shared" si="625"/>
        <v>SSB</v>
      </c>
      <c r="EK197" s="77" t="str">
        <f t="shared" ref="EK197:FP197" si="626">IF(OR(ISNUMBER(EK16),ISBLANK(EK16)),IF(CodeCouleur($D$100)=CodeCouleur(EK16),"CEAM",IF(OR(EK16=$G$99,EK16=$G$100,EK16=$G$101,EK16=$G$102),"OPEX",IF(AND(ISBLANK($E16),EK118&gt;50),"ORG",EK118))),EK16)</f>
        <v>SSB</v>
      </c>
      <c r="EL197" s="77" t="str">
        <f t="shared" si="626"/>
        <v>SSB</v>
      </c>
      <c r="EM197" s="77" t="str">
        <f t="shared" si="626"/>
        <v>SSB</v>
      </c>
      <c r="EN197" s="77" t="str">
        <f t="shared" si="626"/>
        <v>SSB</v>
      </c>
      <c r="EO197" s="77" t="str">
        <f t="shared" si="626"/>
        <v>SSB</v>
      </c>
      <c r="EP197" s="77" t="str">
        <f t="shared" si="626"/>
        <v>SSB</v>
      </c>
      <c r="EQ197" s="77" t="str">
        <f t="shared" si="626"/>
        <v>SSB</v>
      </c>
      <c r="ER197" s="77" t="str">
        <f t="shared" si="626"/>
        <v>SSB</v>
      </c>
      <c r="ES197" s="77" t="str">
        <f t="shared" si="626"/>
        <v>SSB</v>
      </c>
      <c r="ET197" s="77" t="str">
        <f t="shared" si="626"/>
        <v>SSB</v>
      </c>
      <c r="EU197" s="77" t="str">
        <f t="shared" si="626"/>
        <v>SSB</v>
      </c>
      <c r="EV197" s="77" t="str">
        <f t="shared" si="626"/>
        <v>SSB</v>
      </c>
      <c r="EW197" s="77" t="str">
        <f t="shared" si="626"/>
        <v>SSB</v>
      </c>
      <c r="EX197" s="77" t="str">
        <f t="shared" si="626"/>
        <v>SSB</v>
      </c>
      <c r="EY197" s="77" t="str">
        <f t="shared" si="626"/>
        <v>SSB</v>
      </c>
      <c r="EZ197" s="77" t="str">
        <f t="shared" si="626"/>
        <v>SSB</v>
      </c>
      <c r="FA197" s="77" t="str">
        <f t="shared" si="626"/>
        <v>SSB</v>
      </c>
      <c r="FB197" s="77" t="str">
        <f t="shared" si="626"/>
        <v>SSB</v>
      </c>
      <c r="FC197" s="77" t="str">
        <f t="shared" si="626"/>
        <v>SSB</v>
      </c>
      <c r="FD197" s="77" t="str">
        <f t="shared" si="626"/>
        <v>SSB</v>
      </c>
      <c r="FE197" s="77" t="str">
        <f t="shared" si="626"/>
        <v>SSB</v>
      </c>
      <c r="FF197" s="77" t="str">
        <f t="shared" si="626"/>
        <v>SSB</v>
      </c>
      <c r="FG197" s="77" t="str">
        <f t="shared" si="626"/>
        <v>SSB</v>
      </c>
      <c r="FH197" s="77" t="str">
        <f t="shared" si="626"/>
        <v>SSB</v>
      </c>
      <c r="FI197" s="77" t="str">
        <f t="shared" si="626"/>
        <v>SSB</v>
      </c>
      <c r="FJ197" s="77" t="str">
        <f t="shared" si="626"/>
        <v>SSB</v>
      </c>
      <c r="FK197" s="77" t="str">
        <f t="shared" si="626"/>
        <v>SSB</v>
      </c>
      <c r="FL197" s="77" t="str">
        <f t="shared" si="626"/>
        <v>SSB</v>
      </c>
      <c r="FM197" s="77" t="str">
        <f t="shared" si="626"/>
        <v>SSB</v>
      </c>
      <c r="FN197" s="77" t="str">
        <f t="shared" si="626"/>
        <v>SSB</v>
      </c>
      <c r="FO197" s="77" t="str">
        <f t="shared" si="626"/>
        <v>SSB</v>
      </c>
      <c r="FP197" s="77" t="str">
        <f t="shared" si="626"/>
        <v>SSB</v>
      </c>
      <c r="FQ197" s="77" t="str">
        <f t="shared" ref="FQ197:GR197" si="627">IF(OR(ISNUMBER(FQ16),ISBLANK(FQ16)),IF(CodeCouleur($D$100)=CodeCouleur(FQ16),"CEAM",IF(OR(FQ16=$G$99,FQ16=$G$100,FQ16=$G$101,FQ16=$G$102),"OPEX",IF(AND(ISBLANK($E16),FQ118&gt;50),"ORG",FQ118))),FQ16)</f>
        <v>SSB</v>
      </c>
      <c r="FR197" s="77" t="str">
        <f t="shared" si="627"/>
        <v>SSB</v>
      </c>
      <c r="FS197" s="77" t="str">
        <f t="shared" si="627"/>
        <v>SSB</v>
      </c>
      <c r="FT197" s="77" t="str">
        <f t="shared" si="627"/>
        <v>SSB</v>
      </c>
      <c r="FU197" s="77" t="str">
        <f t="shared" si="627"/>
        <v>SSB</v>
      </c>
      <c r="FV197" s="77" t="str">
        <f t="shared" si="627"/>
        <v>SSB</v>
      </c>
      <c r="FW197" s="77" t="str">
        <f t="shared" si="627"/>
        <v>SSB</v>
      </c>
      <c r="FX197" s="77" t="str">
        <f t="shared" si="627"/>
        <v>SSB</v>
      </c>
      <c r="FY197" s="77" t="str">
        <f t="shared" si="627"/>
        <v>SSB</v>
      </c>
      <c r="FZ197" s="77" t="str">
        <f t="shared" si="627"/>
        <v>SSB</v>
      </c>
      <c r="GA197" s="77" t="str">
        <f t="shared" si="627"/>
        <v>SSB</v>
      </c>
      <c r="GB197" s="77" t="str">
        <f t="shared" si="627"/>
        <v>SSB</v>
      </c>
      <c r="GC197" s="77" t="str">
        <f t="shared" si="627"/>
        <v>SSB</v>
      </c>
      <c r="GD197" s="77" t="str">
        <f t="shared" si="627"/>
        <v>SSB</v>
      </c>
      <c r="GE197" s="77" t="str">
        <f t="shared" si="627"/>
        <v>SSB</v>
      </c>
      <c r="GF197" s="77" t="str">
        <f t="shared" si="627"/>
        <v>SSB</v>
      </c>
      <c r="GG197" s="77" t="str">
        <f t="shared" si="627"/>
        <v>SSB</v>
      </c>
      <c r="GH197" s="77" t="str">
        <f t="shared" si="627"/>
        <v>SSB</v>
      </c>
      <c r="GI197" s="77" t="str">
        <f t="shared" si="627"/>
        <v>SSB</v>
      </c>
      <c r="GJ197" s="77" t="str">
        <f t="shared" si="627"/>
        <v>SSB</v>
      </c>
      <c r="GK197" s="77" t="str">
        <f t="shared" si="627"/>
        <v>SSB</v>
      </c>
      <c r="GL197" s="77" t="str">
        <f t="shared" si="627"/>
        <v>SSB</v>
      </c>
      <c r="GM197" s="77" t="str">
        <f t="shared" si="627"/>
        <v>SSB</v>
      </c>
      <c r="GN197" s="77" t="str">
        <f t="shared" si="627"/>
        <v>SSB</v>
      </c>
      <c r="GO197" s="77" t="str">
        <f t="shared" si="627"/>
        <v>X</v>
      </c>
      <c r="GP197" s="77" t="str">
        <f t="shared" si="627"/>
        <v>X</v>
      </c>
      <c r="GQ197" s="77" t="str">
        <f t="shared" si="627"/>
        <v>X</v>
      </c>
      <c r="GR197" s="77" t="str">
        <f t="shared" si="627"/>
        <v>X</v>
      </c>
      <c r="GY197" s="604" t="s">
        <v>16</v>
      </c>
      <c r="GZ197" s="566">
        <f>IF($HE80="N",0,IF(YEAR($HE80)=GZ$170,1,0))</f>
        <v>0</v>
      </c>
      <c r="HA197" s="566">
        <f t="shared" ref="HA197:HM197" si="628">IF($HE80="N",0,IF(YEAR($HE80)=HA$170,1,0))</f>
        <v>0</v>
      </c>
      <c r="HB197" s="566">
        <f t="shared" si="628"/>
        <v>0</v>
      </c>
      <c r="HC197" s="566">
        <f t="shared" si="628"/>
        <v>0</v>
      </c>
      <c r="HD197" s="566">
        <f t="shared" si="628"/>
        <v>0</v>
      </c>
      <c r="HE197" s="566">
        <f t="shared" si="628"/>
        <v>0</v>
      </c>
      <c r="HF197" s="566">
        <f t="shared" si="628"/>
        <v>0</v>
      </c>
      <c r="HG197" s="566">
        <f t="shared" si="628"/>
        <v>0</v>
      </c>
      <c r="HH197" s="566">
        <f t="shared" si="628"/>
        <v>0</v>
      </c>
      <c r="HI197" s="566">
        <f t="shared" si="628"/>
        <v>0</v>
      </c>
      <c r="HJ197" s="566">
        <f t="shared" si="628"/>
        <v>0</v>
      </c>
      <c r="HK197" s="566">
        <f t="shared" si="628"/>
        <v>0</v>
      </c>
      <c r="HL197" s="566">
        <f t="shared" si="628"/>
        <v>0</v>
      </c>
      <c r="HM197" s="566">
        <f t="shared" si="628"/>
        <v>0</v>
      </c>
    </row>
    <row r="198" spans="7:221" x14ac:dyDescent="0.2">
      <c r="G198" s="1043"/>
      <c r="H198" s="207" t="s">
        <v>123</v>
      </c>
      <c r="M198" s="304"/>
      <c r="N198" s="304"/>
      <c r="O198" s="304"/>
      <c r="P198" s="304"/>
      <c r="Q198" s="304"/>
      <c r="R198" s="41"/>
      <c r="S198" s="41"/>
      <c r="T198" s="41"/>
      <c r="U198" s="77">
        <f t="shared" ref="U198:AR198" ca="1" si="629">IF(OR(ISNUMBER(U17),ISBLANK(U17)),IF(CodeCouleur($D$100)=CodeCouleur(U17),"CEAM",IF(OR(U17=$G$99,U17=$G$100,U17=$G$101),"OPEX",IF(AND(ISBLANK($E17),U119&gt;50),"ORG",U119))),U17)</f>
        <v>454</v>
      </c>
      <c r="V198" s="77">
        <f t="shared" ca="1" si="629"/>
        <v>456</v>
      </c>
      <c r="W198" s="77">
        <f t="shared" ca="1" si="629"/>
        <v>455</v>
      </c>
      <c r="X198" s="77">
        <f t="shared" ca="1" si="629"/>
        <v>432</v>
      </c>
      <c r="Y198" s="77">
        <f t="shared" ca="1" si="629"/>
        <v>387</v>
      </c>
      <c r="Z198" s="77">
        <f t="shared" ca="1" si="629"/>
        <v>354</v>
      </c>
      <c r="AA198" s="77">
        <f t="shared" ca="1" si="629"/>
        <v>354</v>
      </c>
      <c r="AB198" s="77">
        <f t="shared" ca="1" si="629"/>
        <v>332</v>
      </c>
      <c r="AC198" s="77">
        <f t="shared" ca="1" si="629"/>
        <v>293</v>
      </c>
      <c r="AD198" s="77">
        <f t="shared" ca="1" si="629"/>
        <v>255</v>
      </c>
      <c r="AE198" s="77">
        <f t="shared" ca="1" si="629"/>
        <v>232</v>
      </c>
      <c r="AF198" s="77">
        <f t="shared" ca="1" si="629"/>
        <v>209</v>
      </c>
      <c r="AG198" s="77">
        <f t="shared" ca="1" si="629"/>
        <v>186</v>
      </c>
      <c r="AH198" s="77">
        <f t="shared" ca="1" si="629"/>
        <v>163</v>
      </c>
      <c r="AI198" s="77">
        <f t="shared" ca="1" si="629"/>
        <v>140</v>
      </c>
      <c r="AJ198" s="77">
        <f t="shared" ca="1" si="629"/>
        <v>117</v>
      </c>
      <c r="AK198" s="77">
        <f t="shared" ca="1" si="629"/>
        <v>94</v>
      </c>
      <c r="AL198" s="77">
        <f t="shared" ca="1" si="629"/>
        <v>71</v>
      </c>
      <c r="AM198" s="77">
        <f t="shared" ca="1" si="629"/>
        <v>48</v>
      </c>
      <c r="AN198" s="77">
        <f t="shared" ca="1" si="629"/>
        <v>25</v>
      </c>
      <c r="AO198" s="77">
        <f t="shared" ca="1" si="629"/>
        <v>10</v>
      </c>
      <c r="AP198" s="77">
        <f t="shared" ca="1" si="629"/>
        <v>0</v>
      </c>
      <c r="AQ198" s="77" t="str">
        <f t="shared" si="629"/>
        <v>V15</v>
      </c>
      <c r="AR198" s="77" t="str">
        <f t="shared" si="629"/>
        <v>V15</v>
      </c>
      <c r="AS198" s="77" t="str">
        <f t="shared" ref="AS198:BX198" si="630">IF(OR(ISNUMBER(AS17),ISBLANK(AS17)),IF(CodeCouleur($D$100)=CodeCouleur(AS17),"CEAM",IF(OR(AS17=$G$99,AS17=$G$100,AS17=$G$101,AS17=$G$102),"OPEX",IF(AND(ISBLANK($E17),AS119&gt;50),"ORG",AS119))),AS17)</f>
        <v>V15</v>
      </c>
      <c r="AT198" s="77" t="str">
        <f t="shared" si="630"/>
        <v>V15</v>
      </c>
      <c r="AU198" s="77" t="str">
        <f t="shared" si="630"/>
        <v>V15</v>
      </c>
      <c r="AV198" s="77" t="str">
        <f t="shared" si="630"/>
        <v>AIA</v>
      </c>
      <c r="AW198" s="77" t="str">
        <f t="shared" si="630"/>
        <v>AIA</v>
      </c>
      <c r="AX198" s="77">
        <f t="shared" ca="1" si="630"/>
        <v>1177</v>
      </c>
      <c r="AY198" s="77">
        <f t="shared" ca="1" si="630"/>
        <v>1154</v>
      </c>
      <c r="AZ198" s="77">
        <f t="shared" ca="1" si="630"/>
        <v>1131</v>
      </c>
      <c r="BA198" s="77">
        <f t="shared" ca="1" si="630"/>
        <v>1108</v>
      </c>
      <c r="BB198" s="77">
        <f t="shared" ca="1" si="630"/>
        <v>1085</v>
      </c>
      <c r="BC198" s="77">
        <f t="shared" ca="1" si="630"/>
        <v>1062</v>
      </c>
      <c r="BD198" s="77">
        <f t="shared" ca="1" si="630"/>
        <v>1039</v>
      </c>
      <c r="BE198" s="77">
        <f t="shared" ca="1" si="630"/>
        <v>1016</v>
      </c>
      <c r="BF198" s="77">
        <f t="shared" ca="1" si="630"/>
        <v>993</v>
      </c>
      <c r="BG198" s="77">
        <f t="shared" ca="1" si="630"/>
        <v>970</v>
      </c>
      <c r="BH198" s="77">
        <f t="shared" ca="1" si="630"/>
        <v>947</v>
      </c>
      <c r="BI198" s="77">
        <f t="shared" ca="1" si="630"/>
        <v>924</v>
      </c>
      <c r="BJ198" s="77">
        <f t="shared" ca="1" si="630"/>
        <v>901</v>
      </c>
      <c r="BK198" s="77">
        <f t="shared" ca="1" si="630"/>
        <v>878</v>
      </c>
      <c r="BL198" s="77">
        <f t="shared" ca="1" si="630"/>
        <v>855</v>
      </c>
      <c r="BM198" s="77">
        <f t="shared" ca="1" si="630"/>
        <v>832</v>
      </c>
      <c r="BN198" s="77">
        <f t="shared" ca="1" si="630"/>
        <v>809</v>
      </c>
      <c r="BO198" s="77">
        <f t="shared" ca="1" si="630"/>
        <v>786</v>
      </c>
      <c r="BP198" s="77">
        <f t="shared" ca="1" si="630"/>
        <v>763</v>
      </c>
      <c r="BQ198" s="77">
        <f t="shared" ca="1" si="630"/>
        <v>740</v>
      </c>
      <c r="BR198" s="77">
        <f t="shared" ca="1" si="630"/>
        <v>717</v>
      </c>
      <c r="BS198" s="77">
        <f t="shared" ca="1" si="630"/>
        <v>694</v>
      </c>
      <c r="BT198" s="77">
        <f t="shared" ca="1" si="630"/>
        <v>671</v>
      </c>
      <c r="BU198" s="77">
        <f t="shared" ca="1" si="630"/>
        <v>648</v>
      </c>
      <c r="BV198" s="77">
        <f t="shared" ca="1" si="630"/>
        <v>625</v>
      </c>
      <c r="BW198" s="77">
        <f t="shared" ca="1" si="630"/>
        <v>602</v>
      </c>
      <c r="BX198" s="77">
        <f t="shared" ca="1" si="630"/>
        <v>579</v>
      </c>
      <c r="BY198" s="77">
        <f t="shared" ref="BY198:DD198" ca="1" si="631">IF(OR(ISNUMBER(BY17),ISBLANK(BY17)),IF(CodeCouleur($D$100)=CodeCouleur(BY17),"CEAM",IF(OR(BY17=$G$99,BY17=$G$100,BY17=$G$101,BY17=$G$102),"OPEX",IF(AND(ISBLANK($E17),BY119&gt;50),"ORG",BY119))),BY17)</f>
        <v>556</v>
      </c>
      <c r="BZ198" s="77">
        <f t="shared" ca="1" si="631"/>
        <v>533</v>
      </c>
      <c r="CA198" s="77">
        <f t="shared" ca="1" si="631"/>
        <v>510</v>
      </c>
      <c r="CB198" s="77">
        <f t="shared" ca="1" si="631"/>
        <v>487</v>
      </c>
      <c r="CC198" s="77">
        <f t="shared" ca="1" si="631"/>
        <v>486</v>
      </c>
      <c r="CD198" s="77" t="str">
        <f t="shared" ca="1" si="631"/>
        <v>OPEX</v>
      </c>
      <c r="CE198" s="77" t="str">
        <f t="shared" ca="1" si="631"/>
        <v>OPEX</v>
      </c>
      <c r="CF198" s="77" t="str">
        <f t="shared" ca="1" si="631"/>
        <v>OPEX</v>
      </c>
      <c r="CG198" s="77" t="str">
        <f t="shared" ca="1" si="631"/>
        <v>OPEX</v>
      </c>
      <c r="CH198" s="77">
        <f t="shared" ca="1" si="631"/>
        <v>245</v>
      </c>
      <c r="CI198" s="77">
        <f t="shared" ca="1" si="631"/>
        <v>222</v>
      </c>
      <c r="CJ198" s="77">
        <f t="shared" ca="1" si="631"/>
        <v>199</v>
      </c>
      <c r="CK198" s="77">
        <f t="shared" ca="1" si="631"/>
        <v>176</v>
      </c>
      <c r="CL198" s="77">
        <f t="shared" ca="1" si="631"/>
        <v>153</v>
      </c>
      <c r="CM198" s="77">
        <f t="shared" ca="1" si="631"/>
        <v>130</v>
      </c>
      <c r="CN198" s="77">
        <f t="shared" ca="1" si="631"/>
        <v>107</v>
      </c>
      <c r="CO198" s="77">
        <f t="shared" ca="1" si="631"/>
        <v>84</v>
      </c>
      <c r="CP198" s="77">
        <f t="shared" ca="1" si="631"/>
        <v>61</v>
      </c>
      <c r="CQ198" s="77">
        <f t="shared" ca="1" si="631"/>
        <v>38</v>
      </c>
      <c r="CR198" s="77">
        <f t="shared" ca="1" si="631"/>
        <v>15</v>
      </c>
      <c r="CS198" s="77">
        <f t="shared" ca="1" si="631"/>
        <v>2</v>
      </c>
      <c r="CT198" s="77" t="str">
        <f t="shared" si="631"/>
        <v>SB</v>
      </c>
      <c r="CU198" s="77" t="str">
        <f t="shared" si="631"/>
        <v>SB</v>
      </c>
      <c r="CV198" s="77" t="str">
        <f t="shared" si="631"/>
        <v>SB</v>
      </c>
      <c r="CW198" s="77" t="str">
        <f t="shared" si="631"/>
        <v>SB</v>
      </c>
      <c r="CX198" s="77" t="str">
        <f t="shared" si="631"/>
        <v>SB</v>
      </c>
      <c r="CY198" s="77" t="str">
        <f t="shared" si="631"/>
        <v>SB</v>
      </c>
      <c r="CZ198" s="77" t="str">
        <f t="shared" si="631"/>
        <v>SB</v>
      </c>
      <c r="DA198" s="77" t="str">
        <f t="shared" si="631"/>
        <v>SB</v>
      </c>
      <c r="DB198" s="77" t="str">
        <f t="shared" si="631"/>
        <v>V20</v>
      </c>
      <c r="DC198" s="77" t="str">
        <f t="shared" si="631"/>
        <v>V20</v>
      </c>
      <c r="DD198" s="77" t="str">
        <f t="shared" si="631"/>
        <v>V20</v>
      </c>
      <c r="DE198" s="77" t="str">
        <f t="shared" ref="DE198:EJ198" si="632">IF(OR(ISNUMBER(DE17),ISBLANK(DE17)),IF(CodeCouleur($D$100)=CodeCouleur(DE17),"CEAM",IF(OR(DE17=$G$99,DE17=$G$100,DE17=$G$101,DE17=$G$102),"OPEX",IF(AND(ISBLANK($E17),DE119&gt;50),"ORG",DE119))),DE17)</f>
        <v>V20</v>
      </c>
      <c r="DF198" s="77" t="str">
        <f t="shared" si="632"/>
        <v>V20</v>
      </c>
      <c r="DG198" s="77" t="str">
        <f t="shared" si="632"/>
        <v>V20</v>
      </c>
      <c r="DH198" s="77" t="str">
        <f t="shared" si="632"/>
        <v>RMV</v>
      </c>
      <c r="DI198" s="77" t="str">
        <f t="shared" si="632"/>
        <v>RMV</v>
      </c>
      <c r="DJ198" s="77" t="str">
        <f t="shared" si="632"/>
        <v>RMV</v>
      </c>
      <c r="DK198" s="77" t="str">
        <f t="shared" si="632"/>
        <v>RMV</v>
      </c>
      <c r="DL198" s="77" t="str">
        <f t="shared" si="632"/>
        <v>RMV</v>
      </c>
      <c r="DM198" s="77" t="str">
        <f t="shared" si="632"/>
        <v>RMV</v>
      </c>
      <c r="DN198" s="77">
        <f t="shared" ca="1" si="632"/>
        <v>1177</v>
      </c>
      <c r="DO198" s="77">
        <f t="shared" ca="1" si="632"/>
        <v>1154</v>
      </c>
      <c r="DP198" s="77">
        <f t="shared" ca="1" si="632"/>
        <v>1131</v>
      </c>
      <c r="DQ198" s="77">
        <f t="shared" ca="1" si="632"/>
        <v>1108</v>
      </c>
      <c r="DR198" s="77">
        <f t="shared" ca="1" si="632"/>
        <v>1085</v>
      </c>
      <c r="DS198" s="77">
        <f t="shared" ca="1" si="632"/>
        <v>1062</v>
      </c>
      <c r="DT198" s="77">
        <f t="shared" ca="1" si="632"/>
        <v>1039</v>
      </c>
      <c r="DU198" s="77">
        <f t="shared" ca="1" si="632"/>
        <v>1016</v>
      </c>
      <c r="DV198" s="77">
        <f t="shared" ca="1" si="632"/>
        <v>993</v>
      </c>
      <c r="DW198" s="77">
        <f t="shared" ca="1" si="632"/>
        <v>970</v>
      </c>
      <c r="DX198" s="77">
        <f t="shared" ca="1" si="632"/>
        <v>947</v>
      </c>
      <c r="DY198" s="77">
        <f t="shared" ca="1" si="632"/>
        <v>924</v>
      </c>
      <c r="DZ198" s="77">
        <f t="shared" ca="1" si="632"/>
        <v>901</v>
      </c>
      <c r="EA198" s="77">
        <f t="shared" ca="1" si="632"/>
        <v>878</v>
      </c>
      <c r="EB198" s="77">
        <f t="shared" ca="1" si="632"/>
        <v>855</v>
      </c>
      <c r="EC198" s="77">
        <f t="shared" ca="1" si="632"/>
        <v>832</v>
      </c>
      <c r="ED198" s="77">
        <f t="shared" ca="1" si="632"/>
        <v>809</v>
      </c>
      <c r="EE198" s="77">
        <f t="shared" ca="1" si="632"/>
        <v>786</v>
      </c>
      <c r="EF198" s="77">
        <f t="shared" ca="1" si="632"/>
        <v>763</v>
      </c>
      <c r="EG198" s="77">
        <f t="shared" ca="1" si="632"/>
        <v>740</v>
      </c>
      <c r="EH198" s="77">
        <f t="shared" ca="1" si="632"/>
        <v>717</v>
      </c>
      <c r="EI198" s="77">
        <f t="shared" ca="1" si="632"/>
        <v>694</v>
      </c>
      <c r="EJ198" s="77">
        <f t="shared" ca="1" si="632"/>
        <v>671</v>
      </c>
      <c r="EK198" s="77">
        <f t="shared" ref="EK198:FP198" ca="1" si="633">IF(OR(ISNUMBER(EK17),ISBLANK(EK17)),IF(CodeCouleur($D$100)=CodeCouleur(EK17),"CEAM",IF(OR(EK17=$G$99,EK17=$G$100,EK17=$G$101,EK17=$G$102),"OPEX",IF(AND(ISBLANK($E17),EK119&gt;50),"ORG",EK119))),EK17)</f>
        <v>648</v>
      </c>
      <c r="EL198" s="77">
        <f t="shared" ca="1" si="633"/>
        <v>625</v>
      </c>
      <c r="EM198" s="77">
        <f t="shared" ca="1" si="633"/>
        <v>602</v>
      </c>
      <c r="EN198" s="77">
        <f t="shared" ca="1" si="633"/>
        <v>579</v>
      </c>
      <c r="EO198" s="77">
        <f t="shared" ca="1" si="633"/>
        <v>556</v>
      </c>
      <c r="EP198" s="77">
        <f t="shared" ca="1" si="633"/>
        <v>533</v>
      </c>
      <c r="EQ198" s="77">
        <f t="shared" ca="1" si="633"/>
        <v>510</v>
      </c>
      <c r="ER198" s="77">
        <f t="shared" ca="1" si="633"/>
        <v>487</v>
      </c>
      <c r="ES198" s="77">
        <f t="shared" ca="1" si="633"/>
        <v>464</v>
      </c>
      <c r="ET198" s="77">
        <f t="shared" ca="1" si="633"/>
        <v>441</v>
      </c>
      <c r="EU198" s="77">
        <f t="shared" ca="1" si="633"/>
        <v>418</v>
      </c>
      <c r="EV198" s="77">
        <f t="shared" ca="1" si="633"/>
        <v>395</v>
      </c>
      <c r="EW198" s="77">
        <f t="shared" ca="1" si="633"/>
        <v>372</v>
      </c>
      <c r="EX198" s="77">
        <f t="shared" ca="1" si="633"/>
        <v>349</v>
      </c>
      <c r="EY198" s="77">
        <f t="shared" ca="1" si="633"/>
        <v>326</v>
      </c>
      <c r="EZ198" s="77" t="str">
        <f t="shared" si="633"/>
        <v>V25</v>
      </c>
      <c r="FA198" s="77" t="str">
        <f t="shared" si="633"/>
        <v>V25</v>
      </c>
      <c r="FB198" s="77" t="str">
        <f t="shared" si="633"/>
        <v>V25</v>
      </c>
      <c r="FC198" s="77" t="str">
        <f t="shared" si="633"/>
        <v>V25</v>
      </c>
      <c r="FD198" s="77" t="str">
        <f t="shared" si="633"/>
        <v>V25</v>
      </c>
      <c r="FE198" s="77">
        <f t="shared" ca="1" si="633"/>
        <v>1177</v>
      </c>
      <c r="FF198" s="77">
        <f t="shared" ca="1" si="633"/>
        <v>1154</v>
      </c>
      <c r="FG198" s="77">
        <f t="shared" ca="1" si="633"/>
        <v>1131</v>
      </c>
      <c r="FH198" s="77">
        <f t="shared" ca="1" si="633"/>
        <v>1108</v>
      </c>
      <c r="FI198" s="77">
        <f t="shared" ca="1" si="633"/>
        <v>1085</v>
      </c>
      <c r="FJ198" s="77">
        <f t="shared" ca="1" si="633"/>
        <v>1062</v>
      </c>
      <c r="FK198" s="77">
        <f t="shared" ca="1" si="633"/>
        <v>1039</v>
      </c>
      <c r="FL198" s="77">
        <f t="shared" ca="1" si="633"/>
        <v>1016</v>
      </c>
      <c r="FM198" s="77">
        <f t="shared" ca="1" si="633"/>
        <v>993</v>
      </c>
      <c r="FN198" s="77">
        <f t="shared" ca="1" si="633"/>
        <v>970</v>
      </c>
      <c r="FO198" s="77">
        <f t="shared" ca="1" si="633"/>
        <v>947</v>
      </c>
      <c r="FP198" s="77">
        <f t="shared" ca="1" si="633"/>
        <v>924</v>
      </c>
      <c r="FQ198" s="77">
        <f t="shared" ref="FQ198:GR198" ca="1" si="634">IF(OR(ISNUMBER(FQ17),ISBLANK(FQ17)),IF(CodeCouleur($D$100)=CodeCouleur(FQ17),"CEAM",IF(OR(FQ17=$G$99,FQ17=$G$100,FQ17=$G$101,FQ17=$G$102),"OPEX",IF(AND(ISBLANK($E17),FQ119&gt;50),"ORG",FQ119))),FQ17)</f>
        <v>901</v>
      </c>
      <c r="FR198" s="77">
        <f t="shared" ca="1" si="634"/>
        <v>878</v>
      </c>
      <c r="FS198" s="77">
        <f t="shared" ca="1" si="634"/>
        <v>855</v>
      </c>
      <c r="FT198" s="77">
        <f t="shared" ca="1" si="634"/>
        <v>832</v>
      </c>
      <c r="FU198" s="77">
        <f t="shared" ca="1" si="634"/>
        <v>809</v>
      </c>
      <c r="FV198" s="77">
        <f t="shared" ca="1" si="634"/>
        <v>786</v>
      </c>
      <c r="FW198" s="77">
        <f t="shared" ca="1" si="634"/>
        <v>763</v>
      </c>
      <c r="FX198" s="77">
        <f t="shared" ca="1" si="634"/>
        <v>740</v>
      </c>
      <c r="FY198" s="77">
        <f t="shared" ca="1" si="634"/>
        <v>717</v>
      </c>
      <c r="FZ198" s="77">
        <f t="shared" ca="1" si="634"/>
        <v>694</v>
      </c>
      <c r="GA198" s="77">
        <f t="shared" ca="1" si="634"/>
        <v>671</v>
      </c>
      <c r="GB198" s="77">
        <f t="shared" ca="1" si="634"/>
        <v>648</v>
      </c>
      <c r="GC198" s="77">
        <f t="shared" ca="1" si="634"/>
        <v>625</v>
      </c>
      <c r="GD198" s="77">
        <f t="shared" ca="1" si="634"/>
        <v>602</v>
      </c>
      <c r="GE198" s="77">
        <f t="shared" ca="1" si="634"/>
        <v>579</v>
      </c>
      <c r="GF198" s="77">
        <f t="shared" ca="1" si="634"/>
        <v>556</v>
      </c>
      <c r="GG198" s="77">
        <f t="shared" ca="1" si="634"/>
        <v>533</v>
      </c>
      <c r="GH198" s="77">
        <f t="shared" ca="1" si="634"/>
        <v>510</v>
      </c>
      <c r="GI198" s="77">
        <f t="shared" ca="1" si="634"/>
        <v>487</v>
      </c>
      <c r="GJ198" s="77">
        <f t="shared" ca="1" si="634"/>
        <v>464</v>
      </c>
      <c r="GK198" s="77">
        <f t="shared" ca="1" si="634"/>
        <v>441</v>
      </c>
      <c r="GL198" s="77">
        <f t="shared" ca="1" si="634"/>
        <v>418</v>
      </c>
      <c r="GM198" s="77">
        <f t="shared" ca="1" si="634"/>
        <v>395</v>
      </c>
      <c r="GN198" s="77">
        <f t="shared" ca="1" si="634"/>
        <v>372</v>
      </c>
      <c r="GO198" s="77" t="str">
        <f t="shared" si="634"/>
        <v>X</v>
      </c>
      <c r="GP198" s="77" t="str">
        <f t="shared" si="634"/>
        <v>X</v>
      </c>
      <c r="GQ198" s="77" t="str">
        <f t="shared" si="634"/>
        <v>X</v>
      </c>
      <c r="GR198" s="77" t="str">
        <f t="shared" si="634"/>
        <v>X</v>
      </c>
    </row>
    <row r="199" spans="7:221" x14ac:dyDescent="0.2">
      <c r="G199" s="1043"/>
      <c r="H199" s="103" t="s">
        <v>124</v>
      </c>
      <c r="M199" s="304"/>
      <c r="N199" s="304"/>
      <c r="O199" s="304"/>
      <c r="P199" s="304"/>
      <c r="Q199" s="304"/>
      <c r="R199" s="41"/>
      <c r="S199" s="41"/>
      <c r="T199" s="41"/>
      <c r="U199" s="77">
        <f t="shared" ref="U199:AR200" ca="1" si="635">IF(OR(ISNUMBER(U18),ISBLANK(U18)),IF(CodeCouleur($D$100)=CodeCouleur(U18),"CEAM",IF(OR(U18=$G$99,U18=$G$100,U18=$G$101),"OPEX",IF(AND(ISBLANK($E18),U120&gt;50),"ORG",U120))),U18)</f>
        <v>39</v>
      </c>
      <c r="V199" s="77">
        <f t="shared" ca="1" si="635"/>
        <v>213</v>
      </c>
      <c r="W199" s="77">
        <f t="shared" ca="1" si="635"/>
        <v>213</v>
      </c>
      <c r="X199" s="77">
        <f t="shared" ca="1" si="635"/>
        <v>213</v>
      </c>
      <c r="Y199" s="77">
        <f t="shared" ca="1" si="635"/>
        <v>213</v>
      </c>
      <c r="Z199" s="77">
        <f t="shared" ca="1" si="635"/>
        <v>212</v>
      </c>
      <c r="AA199" s="77" t="str">
        <f t="shared" si="635"/>
        <v>V30</v>
      </c>
      <c r="AB199" s="77" t="str">
        <f t="shared" si="635"/>
        <v>V30</v>
      </c>
      <c r="AC199" s="77" t="str">
        <f t="shared" si="635"/>
        <v>V30</v>
      </c>
      <c r="AD199" s="77" t="str">
        <f t="shared" si="635"/>
        <v>V30</v>
      </c>
      <c r="AE199" s="77" t="str">
        <f t="shared" si="635"/>
        <v>V30</v>
      </c>
      <c r="AF199" s="77" t="str">
        <f t="shared" si="635"/>
        <v>V30</v>
      </c>
      <c r="AG199" s="77">
        <f t="shared" ca="1" si="635"/>
        <v>1177</v>
      </c>
      <c r="AH199" s="77">
        <f t="shared" ca="1" si="635"/>
        <v>1154</v>
      </c>
      <c r="AI199" s="77">
        <f t="shared" ca="1" si="635"/>
        <v>1131</v>
      </c>
      <c r="AJ199" s="77">
        <f t="shared" ca="1" si="635"/>
        <v>1108</v>
      </c>
      <c r="AK199" s="77">
        <f t="shared" ca="1" si="635"/>
        <v>1085</v>
      </c>
      <c r="AL199" s="77">
        <f t="shared" ca="1" si="635"/>
        <v>1062</v>
      </c>
      <c r="AM199" s="77">
        <f t="shared" ca="1" si="635"/>
        <v>1039</v>
      </c>
      <c r="AN199" s="77">
        <f t="shared" ca="1" si="635"/>
        <v>1016</v>
      </c>
      <c r="AO199" s="77">
        <f t="shared" ca="1" si="635"/>
        <v>993</v>
      </c>
      <c r="AP199" s="77">
        <f t="shared" ca="1" si="635"/>
        <v>970</v>
      </c>
      <c r="AQ199" s="77">
        <f t="shared" ca="1" si="635"/>
        <v>947</v>
      </c>
      <c r="AR199" s="77">
        <f t="shared" ca="1" si="635"/>
        <v>924</v>
      </c>
      <c r="AS199" s="77">
        <f t="shared" ref="AS199:BX199" ca="1" si="636">IF(OR(ISNUMBER(AS18),ISBLANK(AS18)),IF(CodeCouleur($D$100)=CodeCouleur(AS18),"CEAM",IF(OR(AS18=$G$99,AS18=$G$100,AS18=$G$101,AS18=$G$102),"OPEX",IF(AND(ISBLANK($E18),AS120&gt;50),"ORG",AS120))),AS18)</f>
        <v>901</v>
      </c>
      <c r="AT199" s="77">
        <f t="shared" ca="1" si="636"/>
        <v>878</v>
      </c>
      <c r="AU199" s="77">
        <f t="shared" ca="1" si="636"/>
        <v>855</v>
      </c>
      <c r="AV199" s="77">
        <f t="shared" ca="1" si="636"/>
        <v>832</v>
      </c>
      <c r="AW199" s="77">
        <f t="shared" ca="1" si="636"/>
        <v>809</v>
      </c>
      <c r="AX199" s="77">
        <f t="shared" ca="1" si="636"/>
        <v>786</v>
      </c>
      <c r="AY199" s="77">
        <f t="shared" ca="1" si="636"/>
        <v>763</v>
      </c>
      <c r="AZ199" s="77">
        <f t="shared" ca="1" si="636"/>
        <v>740</v>
      </c>
      <c r="BA199" s="77">
        <f t="shared" ca="1" si="636"/>
        <v>717</v>
      </c>
      <c r="BB199" s="77">
        <f t="shared" ca="1" si="636"/>
        <v>694</v>
      </c>
      <c r="BC199" s="77">
        <f t="shared" ca="1" si="636"/>
        <v>671</v>
      </c>
      <c r="BD199" s="77">
        <f t="shared" ca="1" si="636"/>
        <v>648</v>
      </c>
      <c r="BE199" s="77" t="str">
        <f t="shared" si="636"/>
        <v>STK</v>
      </c>
      <c r="BF199" s="77" t="str">
        <f t="shared" si="636"/>
        <v>STK</v>
      </c>
      <c r="BG199" s="77" t="str">
        <f t="shared" si="636"/>
        <v>STK</v>
      </c>
      <c r="BH199" s="77" t="str">
        <f t="shared" si="636"/>
        <v>STK</v>
      </c>
      <c r="BI199" s="77" t="str">
        <f t="shared" si="636"/>
        <v>STK</v>
      </c>
      <c r="BJ199" s="77" t="str">
        <f t="shared" si="636"/>
        <v>STK</v>
      </c>
      <c r="BK199" s="77" t="str">
        <f t="shared" si="636"/>
        <v>STK</v>
      </c>
      <c r="BL199" s="77" t="str">
        <f t="shared" si="636"/>
        <v>STK</v>
      </c>
      <c r="BM199" s="77" t="str">
        <f t="shared" si="636"/>
        <v>STK</v>
      </c>
      <c r="BN199" s="77" t="str">
        <f t="shared" si="636"/>
        <v>STK</v>
      </c>
      <c r="BO199" s="77" t="str">
        <f t="shared" si="636"/>
        <v>STK</v>
      </c>
      <c r="BP199" s="77" t="str">
        <f t="shared" si="636"/>
        <v>STK</v>
      </c>
      <c r="BQ199" s="77">
        <f t="shared" ca="1" si="636"/>
        <v>625</v>
      </c>
      <c r="BR199" s="77">
        <f t="shared" ca="1" si="636"/>
        <v>602</v>
      </c>
      <c r="BS199" s="77">
        <f t="shared" ca="1" si="636"/>
        <v>579</v>
      </c>
      <c r="BT199" s="77">
        <f t="shared" ca="1" si="636"/>
        <v>556</v>
      </c>
      <c r="BU199" s="77">
        <f t="shared" ca="1" si="636"/>
        <v>533</v>
      </c>
      <c r="BV199" s="77">
        <f t="shared" ca="1" si="636"/>
        <v>510</v>
      </c>
      <c r="BW199" s="77">
        <f t="shared" ca="1" si="636"/>
        <v>487</v>
      </c>
      <c r="BX199" s="77">
        <f t="shared" ca="1" si="636"/>
        <v>464</v>
      </c>
      <c r="BY199" s="77">
        <f t="shared" ref="BY199:DD199" ca="1" si="637">IF(OR(ISNUMBER(BY18),ISBLANK(BY18)),IF(CodeCouleur($D$100)=CodeCouleur(BY18),"CEAM",IF(OR(BY18=$G$99,BY18=$G$100,BY18=$G$101,BY18=$G$102),"OPEX",IF(AND(ISBLANK($E18),BY120&gt;50),"ORG",BY120))),BY18)</f>
        <v>441</v>
      </c>
      <c r="BZ199" s="77">
        <f t="shared" ca="1" si="637"/>
        <v>418</v>
      </c>
      <c r="CA199" s="77">
        <f t="shared" ca="1" si="637"/>
        <v>395</v>
      </c>
      <c r="CB199" s="77">
        <f t="shared" ca="1" si="637"/>
        <v>372</v>
      </c>
      <c r="CC199" s="77">
        <f t="shared" ca="1" si="637"/>
        <v>349</v>
      </c>
      <c r="CD199" s="77">
        <f t="shared" ca="1" si="637"/>
        <v>326</v>
      </c>
      <c r="CE199" s="77">
        <f t="shared" ca="1" si="637"/>
        <v>303</v>
      </c>
      <c r="CF199" s="77">
        <f t="shared" ca="1" si="637"/>
        <v>280</v>
      </c>
      <c r="CG199" s="77">
        <f t="shared" ca="1" si="637"/>
        <v>257</v>
      </c>
      <c r="CH199" s="77">
        <f t="shared" ca="1" si="637"/>
        <v>234</v>
      </c>
      <c r="CI199" s="77">
        <f t="shared" ca="1" si="637"/>
        <v>211</v>
      </c>
      <c r="CJ199" s="77">
        <f t="shared" ca="1" si="637"/>
        <v>188</v>
      </c>
      <c r="CK199" s="77">
        <f t="shared" ca="1" si="637"/>
        <v>165</v>
      </c>
      <c r="CL199" s="77">
        <f t="shared" ca="1" si="637"/>
        <v>142</v>
      </c>
      <c r="CM199" s="77">
        <f t="shared" ca="1" si="637"/>
        <v>119</v>
      </c>
      <c r="CN199" s="77">
        <f t="shared" ca="1" si="637"/>
        <v>96</v>
      </c>
      <c r="CO199" s="77">
        <f t="shared" ca="1" si="637"/>
        <v>73</v>
      </c>
      <c r="CP199" s="77">
        <f t="shared" ca="1" si="637"/>
        <v>50</v>
      </c>
      <c r="CQ199" s="77">
        <f t="shared" ca="1" si="637"/>
        <v>27</v>
      </c>
      <c r="CR199" s="77">
        <f t="shared" ca="1" si="637"/>
        <v>4</v>
      </c>
      <c r="CS199" s="77" t="str">
        <f t="shared" si="637"/>
        <v>X</v>
      </c>
      <c r="CT199" s="77" t="str">
        <f t="shared" si="637"/>
        <v>X</v>
      </c>
      <c r="CU199" s="77" t="str">
        <f t="shared" si="637"/>
        <v>X</v>
      </c>
      <c r="CV199" s="77" t="str">
        <f t="shared" si="637"/>
        <v>X</v>
      </c>
      <c r="CW199" s="77" t="str">
        <f t="shared" si="637"/>
        <v>X</v>
      </c>
      <c r="CX199" s="77" t="str">
        <f t="shared" si="637"/>
        <v>X</v>
      </c>
      <c r="CY199" s="77" t="str">
        <f t="shared" si="637"/>
        <v>X</v>
      </c>
      <c r="CZ199" s="77" t="str">
        <f t="shared" si="637"/>
        <v>X</v>
      </c>
      <c r="DA199" s="77" t="str">
        <f t="shared" si="637"/>
        <v>X</v>
      </c>
      <c r="DB199" s="77" t="str">
        <f t="shared" si="637"/>
        <v>X</v>
      </c>
      <c r="DC199" s="77" t="str">
        <f t="shared" si="637"/>
        <v>X</v>
      </c>
      <c r="DD199" s="77" t="str">
        <f t="shared" si="637"/>
        <v>X</v>
      </c>
      <c r="DE199" s="77" t="str">
        <f t="shared" ref="DE199:EJ199" si="638">IF(OR(ISNUMBER(DE18),ISBLANK(DE18)),IF(CodeCouleur($D$100)=CodeCouleur(DE18),"CEAM",IF(OR(DE18=$G$99,DE18=$G$100,DE18=$G$101,DE18=$G$102),"OPEX",IF(AND(ISBLANK($E18),DE120&gt;50),"ORG",DE120))),DE18)</f>
        <v>X</v>
      </c>
      <c r="DF199" s="77" t="str">
        <f t="shared" si="638"/>
        <v>X</v>
      </c>
      <c r="DG199" s="77" t="str">
        <f t="shared" si="638"/>
        <v>X</v>
      </c>
      <c r="DH199" s="77" t="str">
        <f t="shared" si="638"/>
        <v>X</v>
      </c>
      <c r="DI199" s="77" t="str">
        <f t="shared" si="638"/>
        <v>X</v>
      </c>
      <c r="DJ199" s="77" t="str">
        <f t="shared" si="638"/>
        <v>X</v>
      </c>
      <c r="DK199" s="77" t="str">
        <f t="shared" si="638"/>
        <v>X</v>
      </c>
      <c r="DL199" s="77" t="str">
        <f t="shared" si="638"/>
        <v>X</v>
      </c>
      <c r="DM199" s="77" t="str">
        <f t="shared" si="638"/>
        <v>X</v>
      </c>
      <c r="DN199" s="77" t="str">
        <f t="shared" si="638"/>
        <v>X</v>
      </c>
      <c r="DO199" s="77" t="str">
        <f t="shared" si="638"/>
        <v>X</v>
      </c>
      <c r="DP199" s="77" t="str">
        <f t="shared" si="638"/>
        <v>X</v>
      </c>
      <c r="DQ199" s="77" t="str">
        <f t="shared" si="638"/>
        <v>X</v>
      </c>
      <c r="DR199" s="77" t="str">
        <f t="shared" si="638"/>
        <v>X</v>
      </c>
      <c r="DS199" s="77" t="str">
        <f t="shared" si="638"/>
        <v>X</v>
      </c>
      <c r="DT199" s="77" t="str">
        <f t="shared" si="638"/>
        <v>X</v>
      </c>
      <c r="DU199" s="77" t="str">
        <f t="shared" si="638"/>
        <v>X</v>
      </c>
      <c r="DV199" s="77" t="str">
        <f t="shared" si="638"/>
        <v>X</v>
      </c>
      <c r="DW199" s="77" t="str">
        <f t="shared" si="638"/>
        <v>X</v>
      </c>
      <c r="DX199" s="77" t="str">
        <f t="shared" si="638"/>
        <v>X</v>
      </c>
      <c r="DY199" s="77" t="str">
        <f t="shared" si="638"/>
        <v>X</v>
      </c>
      <c r="DZ199" s="77" t="str">
        <f t="shared" si="638"/>
        <v>X</v>
      </c>
      <c r="EA199" s="77" t="str">
        <f t="shared" si="638"/>
        <v>X</v>
      </c>
      <c r="EB199" s="77" t="str">
        <f t="shared" si="638"/>
        <v>X</v>
      </c>
      <c r="EC199" s="77" t="str">
        <f t="shared" si="638"/>
        <v>X</v>
      </c>
      <c r="ED199" s="77" t="str">
        <f t="shared" si="638"/>
        <v>X</v>
      </c>
      <c r="EE199" s="77" t="str">
        <f t="shared" si="638"/>
        <v>X</v>
      </c>
      <c r="EF199" s="77" t="str">
        <f t="shared" si="638"/>
        <v>X</v>
      </c>
      <c r="EG199" s="77" t="str">
        <f t="shared" si="638"/>
        <v>X</v>
      </c>
      <c r="EH199" s="77" t="str">
        <f t="shared" si="638"/>
        <v>X</v>
      </c>
      <c r="EI199" s="77" t="str">
        <f t="shared" si="638"/>
        <v>X</v>
      </c>
      <c r="EJ199" s="77" t="str">
        <f t="shared" si="638"/>
        <v>X</v>
      </c>
      <c r="EK199" s="77" t="str">
        <f t="shared" ref="EK199:FP199" si="639">IF(OR(ISNUMBER(EK18),ISBLANK(EK18)),IF(CodeCouleur($D$100)=CodeCouleur(EK18),"CEAM",IF(OR(EK18=$G$99,EK18=$G$100,EK18=$G$101,EK18=$G$102),"OPEX",IF(AND(ISBLANK($E18),EK120&gt;50),"ORG",EK120))),EK18)</f>
        <v>X</v>
      </c>
      <c r="EL199" s="77" t="str">
        <f t="shared" si="639"/>
        <v>X</v>
      </c>
      <c r="EM199" s="77" t="str">
        <f t="shared" si="639"/>
        <v>X</v>
      </c>
      <c r="EN199" s="77" t="str">
        <f t="shared" si="639"/>
        <v>X</v>
      </c>
      <c r="EO199" s="77" t="str">
        <f t="shared" si="639"/>
        <v>X</v>
      </c>
      <c r="EP199" s="77" t="str">
        <f t="shared" si="639"/>
        <v>X</v>
      </c>
      <c r="EQ199" s="77" t="str">
        <f t="shared" si="639"/>
        <v>X</v>
      </c>
      <c r="ER199" s="77" t="str">
        <f t="shared" si="639"/>
        <v>X</v>
      </c>
      <c r="ES199" s="77" t="str">
        <f t="shared" si="639"/>
        <v>X</v>
      </c>
      <c r="ET199" s="77" t="str">
        <f t="shared" si="639"/>
        <v>X</v>
      </c>
      <c r="EU199" s="77" t="str">
        <f t="shared" si="639"/>
        <v>X</v>
      </c>
      <c r="EV199" s="77" t="str">
        <f t="shared" si="639"/>
        <v>X</v>
      </c>
      <c r="EW199" s="77" t="str">
        <f t="shared" si="639"/>
        <v>X</v>
      </c>
      <c r="EX199" s="77" t="str">
        <f t="shared" si="639"/>
        <v>X</v>
      </c>
      <c r="EY199" s="77" t="str">
        <f t="shared" si="639"/>
        <v>X</v>
      </c>
      <c r="EZ199" s="77" t="str">
        <f t="shared" si="639"/>
        <v>X</v>
      </c>
      <c r="FA199" s="77" t="str">
        <f t="shared" si="639"/>
        <v>X</v>
      </c>
      <c r="FB199" s="77" t="str">
        <f t="shared" si="639"/>
        <v>X</v>
      </c>
      <c r="FC199" s="77" t="str">
        <f t="shared" si="639"/>
        <v>X</v>
      </c>
      <c r="FD199" s="77" t="str">
        <f t="shared" si="639"/>
        <v>X</v>
      </c>
      <c r="FE199" s="77" t="str">
        <f t="shared" si="639"/>
        <v>X</v>
      </c>
      <c r="FF199" s="77" t="str">
        <f t="shared" si="639"/>
        <v>X</v>
      </c>
      <c r="FG199" s="77" t="str">
        <f t="shared" si="639"/>
        <v>X</v>
      </c>
      <c r="FH199" s="77" t="str">
        <f t="shared" si="639"/>
        <v>X</v>
      </c>
      <c r="FI199" s="77" t="str">
        <f t="shared" si="639"/>
        <v>X</v>
      </c>
      <c r="FJ199" s="77" t="str">
        <f t="shared" si="639"/>
        <v>X</v>
      </c>
      <c r="FK199" s="77" t="str">
        <f t="shared" si="639"/>
        <v>X</v>
      </c>
      <c r="FL199" s="77" t="str">
        <f t="shared" si="639"/>
        <v>X</v>
      </c>
      <c r="FM199" s="77" t="str">
        <f t="shared" si="639"/>
        <v>X</v>
      </c>
      <c r="FN199" s="77" t="str">
        <f t="shared" si="639"/>
        <v>X</v>
      </c>
      <c r="FO199" s="77" t="str">
        <f t="shared" si="639"/>
        <v>X</v>
      </c>
      <c r="FP199" s="77" t="str">
        <f t="shared" si="639"/>
        <v>X</v>
      </c>
      <c r="FQ199" s="77" t="str">
        <f t="shared" ref="FQ199:GR199" si="640">IF(OR(ISNUMBER(FQ18),ISBLANK(FQ18)),IF(CodeCouleur($D$100)=CodeCouleur(FQ18),"CEAM",IF(OR(FQ18=$G$99,FQ18=$G$100,FQ18=$G$101,FQ18=$G$102),"OPEX",IF(AND(ISBLANK($E18),FQ120&gt;50),"ORG",FQ120))),FQ18)</f>
        <v>X</v>
      </c>
      <c r="FR199" s="77" t="str">
        <f t="shared" si="640"/>
        <v>X</v>
      </c>
      <c r="FS199" s="77" t="str">
        <f t="shared" si="640"/>
        <v>X</v>
      </c>
      <c r="FT199" s="77" t="str">
        <f t="shared" si="640"/>
        <v>X</v>
      </c>
      <c r="FU199" s="77" t="str">
        <f t="shared" si="640"/>
        <v>X</v>
      </c>
      <c r="FV199" s="77" t="str">
        <f t="shared" si="640"/>
        <v>X</v>
      </c>
      <c r="FW199" s="77" t="str">
        <f t="shared" si="640"/>
        <v>X</v>
      </c>
      <c r="FX199" s="77" t="str">
        <f t="shared" si="640"/>
        <v>X</v>
      </c>
      <c r="FY199" s="77" t="str">
        <f t="shared" si="640"/>
        <v>X</v>
      </c>
      <c r="FZ199" s="77" t="str">
        <f t="shared" si="640"/>
        <v>X</v>
      </c>
      <c r="GA199" s="77" t="str">
        <f t="shared" si="640"/>
        <v>X</v>
      </c>
      <c r="GB199" s="77" t="str">
        <f t="shared" si="640"/>
        <v>X</v>
      </c>
      <c r="GC199" s="77" t="str">
        <f t="shared" si="640"/>
        <v>X</v>
      </c>
      <c r="GD199" s="77" t="str">
        <f t="shared" si="640"/>
        <v>X</v>
      </c>
      <c r="GE199" s="77" t="str">
        <f t="shared" si="640"/>
        <v>X</v>
      </c>
      <c r="GF199" s="77" t="str">
        <f t="shared" si="640"/>
        <v>X</v>
      </c>
      <c r="GG199" s="77" t="str">
        <f t="shared" si="640"/>
        <v>X</v>
      </c>
      <c r="GH199" s="77" t="str">
        <f t="shared" si="640"/>
        <v>X</v>
      </c>
      <c r="GI199" s="77" t="str">
        <f t="shared" si="640"/>
        <v>X</v>
      </c>
      <c r="GJ199" s="77" t="str">
        <f t="shared" si="640"/>
        <v>X</v>
      </c>
      <c r="GK199" s="77" t="str">
        <f t="shared" si="640"/>
        <v>X</v>
      </c>
      <c r="GL199" s="77" t="str">
        <f t="shared" si="640"/>
        <v>X</v>
      </c>
      <c r="GM199" s="77" t="str">
        <f t="shared" si="640"/>
        <v>X</v>
      </c>
      <c r="GN199" s="77" t="str">
        <f t="shared" si="640"/>
        <v>X</v>
      </c>
      <c r="GO199" s="77" t="str">
        <f t="shared" si="640"/>
        <v>X</v>
      </c>
      <c r="GP199" s="77" t="str">
        <f t="shared" si="640"/>
        <v>X</v>
      </c>
      <c r="GQ199" s="77" t="str">
        <f t="shared" si="640"/>
        <v>X</v>
      </c>
      <c r="GR199" s="77" t="str">
        <f t="shared" si="640"/>
        <v>X</v>
      </c>
    </row>
    <row r="200" spans="7:221" x14ac:dyDescent="0.2">
      <c r="G200" s="1043"/>
      <c r="H200" s="103" t="s">
        <v>125</v>
      </c>
      <c r="M200" s="304"/>
      <c r="N200" s="304"/>
      <c r="O200" s="304"/>
      <c r="P200" s="304"/>
      <c r="Q200" s="304"/>
      <c r="R200" s="41"/>
      <c r="S200" s="41"/>
      <c r="T200" s="41"/>
      <c r="U200" s="77">
        <f t="shared" ref="U200:AR200" ca="1" si="641">IF(OR(ISNUMBER(U19),ISBLANK(U19)),IF(CodeCouleur($D$100)=CodeCouleur(U19),"CEAM",IF(OR(U19=$G$99,U19=$G$100,U19=$G$101),"OPEX",IF(AND(ISBLANK($E19),U121&gt;50),"ORG",U121))),U19)</f>
        <v>329</v>
      </c>
      <c r="V200" s="77">
        <f t="shared" ca="1" si="641"/>
        <v>508</v>
      </c>
      <c r="W200" s="77">
        <f t="shared" ca="1" si="641"/>
        <v>456</v>
      </c>
      <c r="X200" s="77">
        <f t="shared" ca="1" si="641"/>
        <v>410</v>
      </c>
      <c r="Y200" s="77">
        <f t="shared" ca="1" si="641"/>
        <v>388</v>
      </c>
      <c r="Z200" s="77">
        <f t="shared" ca="1" si="641"/>
        <v>367</v>
      </c>
      <c r="AA200" s="77">
        <f t="shared" ca="1" si="641"/>
        <v>351</v>
      </c>
      <c r="AB200" s="77">
        <f t="shared" ca="1" si="641"/>
        <v>329</v>
      </c>
      <c r="AC200" s="77">
        <f t="shared" ca="1" si="641"/>
        <v>315</v>
      </c>
      <c r="AD200" s="77">
        <f t="shared" ca="1" si="635"/>
        <v>276</v>
      </c>
      <c r="AE200" s="77">
        <f t="shared" ca="1" si="635"/>
        <v>253</v>
      </c>
      <c r="AF200" s="77">
        <f t="shared" ca="1" si="641"/>
        <v>230</v>
      </c>
      <c r="AG200" s="77" t="str">
        <f t="shared" si="641"/>
        <v>V10</v>
      </c>
      <c r="AH200" s="77" t="str">
        <f t="shared" si="641"/>
        <v>V10</v>
      </c>
      <c r="AI200" s="77" t="str">
        <f t="shared" si="641"/>
        <v>V10</v>
      </c>
      <c r="AJ200" s="77" t="str">
        <f t="shared" si="641"/>
        <v>V10</v>
      </c>
      <c r="AK200" s="77" t="str">
        <f t="shared" si="641"/>
        <v>V10</v>
      </c>
      <c r="AL200" s="77" t="str">
        <f t="shared" si="641"/>
        <v>V10</v>
      </c>
      <c r="AM200" s="77">
        <f t="shared" ca="1" si="641"/>
        <v>1177</v>
      </c>
      <c r="AN200" s="77">
        <f t="shared" ca="1" si="641"/>
        <v>1154</v>
      </c>
      <c r="AO200" s="77">
        <f t="shared" ca="1" si="641"/>
        <v>1131</v>
      </c>
      <c r="AP200" s="77" t="str">
        <f t="shared" si="641"/>
        <v>F</v>
      </c>
      <c r="AQ200" s="77" t="str">
        <f t="shared" si="641"/>
        <v>F</v>
      </c>
      <c r="AR200" s="77">
        <f t="shared" ca="1" si="641"/>
        <v>1108</v>
      </c>
      <c r="AS200" s="77">
        <f t="shared" ref="AS200:BX200" ca="1" si="642">IF(OR(ISNUMBER(AS19),ISBLANK(AS19)),IF(CodeCouleur($D$100)=CodeCouleur(AS19),"CEAM",IF(OR(AS19=$G$99,AS19=$G$100,AS19=$G$101,AS19=$G$102),"OPEX",IF(AND(ISBLANK($E19),AS121&gt;50),"ORG",AS121))),AS19)</f>
        <v>1085</v>
      </c>
      <c r="AT200" s="77">
        <f t="shared" ca="1" si="642"/>
        <v>1062</v>
      </c>
      <c r="AU200" s="77">
        <f t="shared" ca="1" si="642"/>
        <v>1039</v>
      </c>
      <c r="AV200" s="77">
        <f t="shared" ca="1" si="642"/>
        <v>1016</v>
      </c>
      <c r="AW200" s="77">
        <f t="shared" ca="1" si="642"/>
        <v>993</v>
      </c>
      <c r="AX200" s="77">
        <f t="shared" ca="1" si="642"/>
        <v>970</v>
      </c>
      <c r="AY200" s="77">
        <f t="shared" ca="1" si="642"/>
        <v>947</v>
      </c>
      <c r="AZ200" s="77">
        <f t="shared" ca="1" si="642"/>
        <v>924</v>
      </c>
      <c r="BA200" s="77">
        <f t="shared" ca="1" si="642"/>
        <v>901</v>
      </c>
      <c r="BB200" s="77">
        <f t="shared" ca="1" si="642"/>
        <v>878</v>
      </c>
      <c r="BC200" s="77">
        <f t="shared" ca="1" si="642"/>
        <v>855</v>
      </c>
      <c r="BD200" s="77">
        <f t="shared" ca="1" si="642"/>
        <v>832</v>
      </c>
      <c r="BE200" s="77">
        <f t="shared" ca="1" si="642"/>
        <v>809</v>
      </c>
      <c r="BF200" s="77">
        <f t="shared" ca="1" si="642"/>
        <v>786</v>
      </c>
      <c r="BG200" s="77">
        <f t="shared" ca="1" si="642"/>
        <v>763</v>
      </c>
      <c r="BH200" s="77">
        <f t="shared" ca="1" si="642"/>
        <v>740</v>
      </c>
      <c r="BI200" s="77">
        <f t="shared" ca="1" si="642"/>
        <v>717</v>
      </c>
      <c r="BJ200" s="77">
        <f t="shared" ca="1" si="642"/>
        <v>694</v>
      </c>
      <c r="BK200" s="77">
        <f t="shared" ca="1" si="642"/>
        <v>671</v>
      </c>
      <c r="BL200" s="77">
        <f t="shared" ca="1" si="642"/>
        <v>648</v>
      </c>
      <c r="BM200" s="77">
        <f t="shared" ca="1" si="642"/>
        <v>625</v>
      </c>
      <c r="BN200" s="77">
        <f t="shared" ca="1" si="642"/>
        <v>602</v>
      </c>
      <c r="BO200" s="77">
        <f t="shared" ca="1" si="642"/>
        <v>579</v>
      </c>
      <c r="BP200" s="77">
        <f t="shared" ca="1" si="642"/>
        <v>556</v>
      </c>
      <c r="BQ200" s="77">
        <f t="shared" ca="1" si="642"/>
        <v>533</v>
      </c>
      <c r="BR200" s="77">
        <f t="shared" ca="1" si="642"/>
        <v>510</v>
      </c>
      <c r="BS200" s="77">
        <f t="shared" ca="1" si="642"/>
        <v>487</v>
      </c>
      <c r="BT200" s="77" t="str">
        <f t="shared" si="642"/>
        <v>STK</v>
      </c>
      <c r="BU200" s="77" t="str">
        <f t="shared" si="642"/>
        <v>STK</v>
      </c>
      <c r="BV200" s="77" t="str">
        <f t="shared" si="642"/>
        <v>STK</v>
      </c>
      <c r="BW200" s="77" t="str">
        <f t="shared" si="642"/>
        <v>STK</v>
      </c>
      <c r="BX200" s="77" t="str">
        <f t="shared" si="642"/>
        <v>STK</v>
      </c>
      <c r="BY200" s="77" t="str">
        <f t="shared" ref="BY200:DD200" si="643">IF(OR(ISNUMBER(BY19),ISBLANK(BY19)),IF(CodeCouleur($D$100)=CodeCouleur(BY19),"CEAM",IF(OR(BY19=$G$99,BY19=$G$100,BY19=$G$101,BY19=$G$102),"OPEX",IF(AND(ISBLANK($E19),BY121&gt;50),"ORG",BY121))),BY19)</f>
        <v>STK</v>
      </c>
      <c r="BZ200" s="77" t="str">
        <f t="shared" si="643"/>
        <v>STK</v>
      </c>
      <c r="CA200" s="77" t="str">
        <f t="shared" si="643"/>
        <v>STK</v>
      </c>
      <c r="CB200" s="77" t="str">
        <f t="shared" si="643"/>
        <v>STK</v>
      </c>
      <c r="CC200" s="77" t="str">
        <f t="shared" si="643"/>
        <v>STK</v>
      </c>
      <c r="CD200" s="77" t="str">
        <f t="shared" si="643"/>
        <v>STK</v>
      </c>
      <c r="CE200" s="77" t="str">
        <f t="shared" si="643"/>
        <v>STK</v>
      </c>
      <c r="CF200" s="77" t="str">
        <f t="shared" si="643"/>
        <v>STK</v>
      </c>
      <c r="CG200" s="77" t="str">
        <f t="shared" si="643"/>
        <v>STK</v>
      </c>
      <c r="CH200" s="77" t="str">
        <f t="shared" si="643"/>
        <v>STK</v>
      </c>
      <c r="CI200" s="77" t="str">
        <f t="shared" si="643"/>
        <v>STK</v>
      </c>
      <c r="CJ200" s="77" t="str">
        <f t="shared" si="643"/>
        <v>STK</v>
      </c>
      <c r="CK200" s="77" t="str">
        <f t="shared" si="643"/>
        <v>STK</v>
      </c>
      <c r="CL200" s="77" t="str">
        <f t="shared" si="643"/>
        <v>STK</v>
      </c>
      <c r="CM200" s="77" t="str">
        <f t="shared" si="643"/>
        <v>STK</v>
      </c>
      <c r="CN200" s="77" t="str">
        <f t="shared" si="643"/>
        <v>STK</v>
      </c>
      <c r="CO200" s="77" t="str">
        <f t="shared" si="643"/>
        <v>STK</v>
      </c>
      <c r="CP200" s="77" t="str">
        <f t="shared" si="643"/>
        <v>STK</v>
      </c>
      <c r="CQ200" s="77">
        <f t="shared" ca="1" si="643"/>
        <v>464</v>
      </c>
      <c r="CR200" s="77">
        <f t="shared" ca="1" si="643"/>
        <v>441</v>
      </c>
      <c r="CS200" s="77">
        <f t="shared" ca="1" si="643"/>
        <v>418</v>
      </c>
      <c r="CT200" s="77">
        <f t="shared" ca="1" si="643"/>
        <v>395</v>
      </c>
      <c r="CU200" s="77">
        <f t="shared" ca="1" si="643"/>
        <v>372</v>
      </c>
      <c r="CV200" s="77">
        <f t="shared" ca="1" si="643"/>
        <v>349</v>
      </c>
      <c r="CW200" s="77">
        <f t="shared" ca="1" si="643"/>
        <v>326</v>
      </c>
      <c r="CX200" s="77">
        <f t="shared" ca="1" si="643"/>
        <v>303</v>
      </c>
      <c r="CY200" s="77">
        <f t="shared" ca="1" si="643"/>
        <v>280</v>
      </c>
      <c r="CZ200" s="77">
        <f t="shared" ca="1" si="643"/>
        <v>257</v>
      </c>
      <c r="DA200" s="77">
        <f t="shared" ca="1" si="643"/>
        <v>234</v>
      </c>
      <c r="DB200" s="77">
        <f t="shared" ca="1" si="643"/>
        <v>211</v>
      </c>
      <c r="DC200" s="77">
        <f t="shared" ca="1" si="643"/>
        <v>188</v>
      </c>
      <c r="DD200" s="77">
        <f t="shared" ca="1" si="643"/>
        <v>165</v>
      </c>
      <c r="DE200" s="77">
        <f t="shared" ref="DE200:EJ200" ca="1" si="644">IF(OR(ISNUMBER(DE19),ISBLANK(DE19)),IF(CodeCouleur($D$100)=CodeCouleur(DE19),"CEAM",IF(OR(DE19=$G$99,DE19=$G$100,DE19=$G$101,DE19=$G$102),"OPEX",IF(AND(ISBLANK($E19),DE121&gt;50),"ORG",DE121))),DE19)</f>
        <v>142</v>
      </c>
      <c r="DF200" s="77">
        <f t="shared" ca="1" si="644"/>
        <v>119</v>
      </c>
      <c r="DG200" s="77">
        <f t="shared" ca="1" si="644"/>
        <v>96</v>
      </c>
      <c r="DH200" s="77">
        <f t="shared" ca="1" si="644"/>
        <v>73</v>
      </c>
      <c r="DI200" s="77">
        <f t="shared" ca="1" si="644"/>
        <v>50</v>
      </c>
      <c r="DJ200" s="77">
        <f t="shared" ca="1" si="644"/>
        <v>27</v>
      </c>
      <c r="DK200" s="77" t="str">
        <f t="shared" si="644"/>
        <v>X</v>
      </c>
      <c r="DL200" s="77" t="str">
        <f t="shared" si="644"/>
        <v>X</v>
      </c>
      <c r="DM200" s="77" t="str">
        <f t="shared" si="644"/>
        <v>X</v>
      </c>
      <c r="DN200" s="77" t="str">
        <f t="shared" si="644"/>
        <v>X</v>
      </c>
      <c r="DO200" s="77" t="str">
        <f t="shared" si="644"/>
        <v>X</v>
      </c>
      <c r="DP200" s="77" t="str">
        <f t="shared" si="644"/>
        <v>X</v>
      </c>
      <c r="DQ200" s="77" t="str">
        <f t="shared" si="644"/>
        <v>X</v>
      </c>
      <c r="DR200" s="77" t="str">
        <f t="shared" si="644"/>
        <v>X</v>
      </c>
      <c r="DS200" s="77" t="str">
        <f t="shared" si="644"/>
        <v>X</v>
      </c>
      <c r="DT200" s="77" t="str">
        <f t="shared" si="644"/>
        <v>X</v>
      </c>
      <c r="DU200" s="77" t="str">
        <f t="shared" si="644"/>
        <v>X</v>
      </c>
      <c r="DV200" s="77" t="str">
        <f t="shared" si="644"/>
        <v>X</v>
      </c>
      <c r="DW200" s="77" t="str">
        <f t="shared" si="644"/>
        <v>X</v>
      </c>
      <c r="DX200" s="77" t="str">
        <f t="shared" si="644"/>
        <v>X</v>
      </c>
      <c r="DY200" s="77" t="str">
        <f t="shared" si="644"/>
        <v>X</v>
      </c>
      <c r="DZ200" s="77" t="str">
        <f t="shared" si="644"/>
        <v>X</v>
      </c>
      <c r="EA200" s="77" t="str">
        <f t="shared" si="644"/>
        <v>X</v>
      </c>
      <c r="EB200" s="77" t="str">
        <f t="shared" si="644"/>
        <v>X</v>
      </c>
      <c r="EC200" s="77" t="str">
        <f t="shared" si="644"/>
        <v>X</v>
      </c>
      <c r="ED200" s="77" t="str">
        <f t="shared" si="644"/>
        <v>X</v>
      </c>
      <c r="EE200" s="77" t="str">
        <f t="shared" si="644"/>
        <v>X</v>
      </c>
      <c r="EF200" s="77" t="str">
        <f t="shared" si="644"/>
        <v>X</v>
      </c>
      <c r="EG200" s="77" t="str">
        <f t="shared" si="644"/>
        <v>X</v>
      </c>
      <c r="EH200" s="77" t="str">
        <f t="shared" si="644"/>
        <v>X</v>
      </c>
      <c r="EI200" s="77" t="str">
        <f t="shared" si="644"/>
        <v>X</v>
      </c>
      <c r="EJ200" s="77" t="str">
        <f t="shared" si="644"/>
        <v>X</v>
      </c>
      <c r="EK200" s="77" t="str">
        <f t="shared" ref="EK200:FP200" si="645">IF(OR(ISNUMBER(EK19),ISBLANK(EK19)),IF(CodeCouleur($D$100)=CodeCouleur(EK19),"CEAM",IF(OR(EK19=$G$99,EK19=$G$100,EK19=$G$101,EK19=$G$102),"OPEX",IF(AND(ISBLANK($E19),EK121&gt;50),"ORG",EK121))),EK19)</f>
        <v>X</v>
      </c>
      <c r="EL200" s="77" t="str">
        <f t="shared" si="645"/>
        <v>X</v>
      </c>
      <c r="EM200" s="77" t="str">
        <f t="shared" si="645"/>
        <v>X</v>
      </c>
      <c r="EN200" s="77" t="str">
        <f t="shared" si="645"/>
        <v>X</v>
      </c>
      <c r="EO200" s="77" t="str">
        <f t="shared" si="645"/>
        <v>X</v>
      </c>
      <c r="EP200" s="77" t="str">
        <f t="shared" si="645"/>
        <v>X</v>
      </c>
      <c r="EQ200" s="77" t="str">
        <f t="shared" si="645"/>
        <v>X</v>
      </c>
      <c r="ER200" s="77" t="str">
        <f t="shared" si="645"/>
        <v>X</v>
      </c>
      <c r="ES200" s="77" t="str">
        <f t="shared" si="645"/>
        <v>X</v>
      </c>
      <c r="ET200" s="77" t="str">
        <f t="shared" si="645"/>
        <v>X</v>
      </c>
      <c r="EU200" s="77" t="str">
        <f t="shared" si="645"/>
        <v>X</v>
      </c>
      <c r="EV200" s="77" t="str">
        <f t="shared" si="645"/>
        <v>X</v>
      </c>
      <c r="EW200" s="77" t="str">
        <f t="shared" si="645"/>
        <v>X</v>
      </c>
      <c r="EX200" s="77" t="str">
        <f t="shared" si="645"/>
        <v>X</v>
      </c>
      <c r="EY200" s="77" t="str">
        <f t="shared" si="645"/>
        <v>X</v>
      </c>
      <c r="EZ200" s="77" t="str">
        <f t="shared" si="645"/>
        <v>X</v>
      </c>
      <c r="FA200" s="77" t="str">
        <f t="shared" si="645"/>
        <v>X</v>
      </c>
      <c r="FB200" s="77" t="str">
        <f t="shared" si="645"/>
        <v>X</v>
      </c>
      <c r="FC200" s="77" t="str">
        <f t="shared" si="645"/>
        <v>X</v>
      </c>
      <c r="FD200" s="77" t="str">
        <f t="shared" si="645"/>
        <v>X</v>
      </c>
      <c r="FE200" s="77" t="str">
        <f t="shared" si="645"/>
        <v>X</v>
      </c>
      <c r="FF200" s="77" t="str">
        <f t="shared" si="645"/>
        <v>X</v>
      </c>
      <c r="FG200" s="77" t="str">
        <f t="shared" si="645"/>
        <v>X</v>
      </c>
      <c r="FH200" s="77" t="str">
        <f t="shared" si="645"/>
        <v>X</v>
      </c>
      <c r="FI200" s="77" t="str">
        <f t="shared" si="645"/>
        <v>X</v>
      </c>
      <c r="FJ200" s="77" t="str">
        <f t="shared" si="645"/>
        <v>X</v>
      </c>
      <c r="FK200" s="77" t="str">
        <f t="shared" si="645"/>
        <v>X</v>
      </c>
      <c r="FL200" s="77" t="str">
        <f t="shared" si="645"/>
        <v>X</v>
      </c>
      <c r="FM200" s="77" t="str">
        <f t="shared" si="645"/>
        <v>X</v>
      </c>
      <c r="FN200" s="77" t="str">
        <f t="shared" si="645"/>
        <v>X</v>
      </c>
      <c r="FO200" s="77" t="str">
        <f t="shared" si="645"/>
        <v>X</v>
      </c>
      <c r="FP200" s="77" t="str">
        <f t="shared" si="645"/>
        <v>X</v>
      </c>
      <c r="FQ200" s="77" t="str">
        <f t="shared" ref="FQ200:GR200" si="646">IF(OR(ISNUMBER(FQ19),ISBLANK(FQ19)),IF(CodeCouleur($D$100)=CodeCouleur(FQ19),"CEAM",IF(OR(FQ19=$G$99,FQ19=$G$100,FQ19=$G$101,FQ19=$G$102),"OPEX",IF(AND(ISBLANK($E19),FQ121&gt;50),"ORG",FQ121))),FQ19)</f>
        <v>X</v>
      </c>
      <c r="FR200" s="77" t="str">
        <f t="shared" si="646"/>
        <v>X</v>
      </c>
      <c r="FS200" s="77" t="str">
        <f t="shared" si="646"/>
        <v>X</v>
      </c>
      <c r="FT200" s="77" t="str">
        <f t="shared" si="646"/>
        <v>X</v>
      </c>
      <c r="FU200" s="77" t="str">
        <f t="shared" si="646"/>
        <v>X</v>
      </c>
      <c r="FV200" s="77" t="str">
        <f t="shared" si="646"/>
        <v>X</v>
      </c>
      <c r="FW200" s="77" t="str">
        <f t="shared" si="646"/>
        <v>X</v>
      </c>
      <c r="FX200" s="77" t="str">
        <f t="shared" si="646"/>
        <v>X</v>
      </c>
      <c r="FY200" s="77" t="str">
        <f t="shared" si="646"/>
        <v>X</v>
      </c>
      <c r="FZ200" s="77" t="str">
        <f t="shared" si="646"/>
        <v>X</v>
      </c>
      <c r="GA200" s="77" t="str">
        <f t="shared" si="646"/>
        <v>X</v>
      </c>
      <c r="GB200" s="77" t="str">
        <f t="shared" si="646"/>
        <v>X</v>
      </c>
      <c r="GC200" s="77" t="str">
        <f t="shared" si="646"/>
        <v>X</v>
      </c>
      <c r="GD200" s="77" t="str">
        <f t="shared" si="646"/>
        <v>X</v>
      </c>
      <c r="GE200" s="77" t="str">
        <f t="shared" si="646"/>
        <v>X</v>
      </c>
      <c r="GF200" s="77" t="str">
        <f t="shared" si="646"/>
        <v>X</v>
      </c>
      <c r="GG200" s="77" t="str">
        <f t="shared" si="646"/>
        <v>X</v>
      </c>
      <c r="GH200" s="77" t="str">
        <f t="shared" si="646"/>
        <v>X</v>
      </c>
      <c r="GI200" s="77" t="str">
        <f t="shared" si="646"/>
        <v>X</v>
      </c>
      <c r="GJ200" s="77" t="str">
        <f t="shared" si="646"/>
        <v>X</v>
      </c>
      <c r="GK200" s="77" t="str">
        <f t="shared" si="646"/>
        <v>X</v>
      </c>
      <c r="GL200" s="77" t="str">
        <f t="shared" si="646"/>
        <v>X</v>
      </c>
      <c r="GM200" s="77" t="str">
        <f t="shared" si="646"/>
        <v>X</v>
      </c>
      <c r="GN200" s="77" t="str">
        <f t="shared" si="646"/>
        <v>X</v>
      </c>
      <c r="GO200" s="77" t="str">
        <f t="shared" si="646"/>
        <v>X</v>
      </c>
      <c r="GP200" s="77" t="str">
        <f t="shared" si="646"/>
        <v>X</v>
      </c>
      <c r="GQ200" s="77" t="str">
        <f t="shared" si="646"/>
        <v>X</v>
      </c>
      <c r="GR200" s="77" t="str">
        <f t="shared" si="646"/>
        <v>X</v>
      </c>
    </row>
    <row r="201" spans="7:221" x14ac:dyDescent="0.2">
      <c r="G201" s="1043"/>
      <c r="H201" s="207" t="s">
        <v>126</v>
      </c>
      <c r="M201" s="304"/>
      <c r="N201" s="304"/>
      <c r="O201" s="304"/>
      <c r="P201" s="304"/>
      <c r="Q201" s="304"/>
      <c r="R201" s="41"/>
      <c r="S201" s="41"/>
      <c r="T201" s="41"/>
      <c r="U201" s="77" t="str">
        <f t="shared" ref="U201:AR201" ca="1" si="647">IF(OR(ISNUMBER(U20),ISBLANK(U20)),IF(CodeCouleur($D$100)=CodeCouleur(U20),"CEAM",IF(OR(U20=$G$99,U20=$G$100,U20=$G$101),"OPEX",IF(AND(ISBLANK($E20),U122&gt;50),"ORG",U122))),U20)</f>
        <v>CEAM</v>
      </c>
      <c r="V201" s="77" t="str">
        <f t="shared" ca="1" si="647"/>
        <v>CEAM</v>
      </c>
      <c r="W201" s="77" t="str">
        <f t="shared" ca="1" si="647"/>
        <v>CEAM</v>
      </c>
      <c r="X201" s="77" t="str">
        <f t="shared" ca="1" si="647"/>
        <v>CEAM</v>
      </c>
      <c r="Y201" s="77">
        <f t="shared" ca="1" si="647"/>
        <v>922</v>
      </c>
      <c r="Z201" s="77">
        <f t="shared" ca="1" si="647"/>
        <v>917</v>
      </c>
      <c r="AA201" s="77">
        <f t="shared" ca="1" si="647"/>
        <v>863</v>
      </c>
      <c r="AB201" s="77">
        <f t="shared" ca="1" si="647"/>
        <v>845</v>
      </c>
      <c r="AC201" s="77">
        <f t="shared" ca="1" si="647"/>
        <v>827</v>
      </c>
      <c r="AD201" s="77">
        <f t="shared" ca="1" si="647"/>
        <v>808</v>
      </c>
      <c r="AE201" s="77">
        <f t="shared" ca="1" si="647"/>
        <v>788</v>
      </c>
      <c r="AF201" s="77">
        <f t="shared" ca="1" si="647"/>
        <v>768</v>
      </c>
      <c r="AG201" s="77">
        <f t="shared" ca="1" si="647"/>
        <v>767</v>
      </c>
      <c r="AH201" s="77" t="str">
        <f t="shared" ca="1" si="647"/>
        <v>OPEX</v>
      </c>
      <c r="AI201" s="77" t="str">
        <f t="shared" ca="1" si="647"/>
        <v>OPEX</v>
      </c>
      <c r="AJ201" s="77" t="str">
        <f t="shared" ca="1" si="647"/>
        <v>OPEX</v>
      </c>
      <c r="AK201" s="77" t="str">
        <f t="shared" ca="1" si="647"/>
        <v>OPEX</v>
      </c>
      <c r="AL201" s="77">
        <f t="shared" ca="1" si="647"/>
        <v>566</v>
      </c>
      <c r="AM201" s="77">
        <f t="shared" ca="1" si="647"/>
        <v>543</v>
      </c>
      <c r="AN201" s="77">
        <f t="shared" ca="1" si="647"/>
        <v>520</v>
      </c>
      <c r="AO201" s="77">
        <f t="shared" ca="1" si="647"/>
        <v>497</v>
      </c>
      <c r="AP201" s="77">
        <f t="shared" ca="1" si="647"/>
        <v>474</v>
      </c>
      <c r="AQ201" s="77">
        <f t="shared" ca="1" si="647"/>
        <v>451</v>
      </c>
      <c r="AR201" s="77">
        <f t="shared" ca="1" si="647"/>
        <v>428</v>
      </c>
      <c r="AS201" s="77">
        <f t="shared" ref="AS201:BX201" ca="1" si="648">IF(OR(ISNUMBER(AS20),ISBLANK(AS20)),IF(CodeCouleur($D$100)=CodeCouleur(AS20),"CEAM",IF(OR(AS20=$G$99,AS20=$G$100,AS20=$G$101,AS20=$G$102),"OPEX",IF(AND(ISBLANK($E20),AS122&gt;50),"ORG",AS122))),AS20)</f>
        <v>405</v>
      </c>
      <c r="AT201" s="77">
        <f t="shared" ca="1" si="648"/>
        <v>382</v>
      </c>
      <c r="AU201" s="77">
        <f t="shared" ca="1" si="648"/>
        <v>359</v>
      </c>
      <c r="AV201" s="77">
        <f t="shared" ca="1" si="648"/>
        <v>336</v>
      </c>
      <c r="AW201" s="77">
        <f t="shared" ca="1" si="648"/>
        <v>313</v>
      </c>
      <c r="AX201" s="77">
        <f t="shared" ca="1" si="648"/>
        <v>290</v>
      </c>
      <c r="AY201" s="77">
        <f t="shared" ca="1" si="648"/>
        <v>267</v>
      </c>
      <c r="AZ201" s="77" t="str">
        <f t="shared" si="648"/>
        <v>F</v>
      </c>
      <c r="BA201" s="77" t="str">
        <f t="shared" si="648"/>
        <v>F</v>
      </c>
      <c r="BB201" s="77">
        <f t="shared" ca="1" si="648"/>
        <v>244</v>
      </c>
      <c r="BC201" s="77">
        <f t="shared" ca="1" si="648"/>
        <v>221</v>
      </c>
      <c r="BD201" s="77">
        <f t="shared" ca="1" si="648"/>
        <v>198</v>
      </c>
      <c r="BE201" s="77" t="str">
        <f t="shared" si="648"/>
        <v>V10</v>
      </c>
      <c r="BF201" s="77" t="str">
        <f t="shared" si="648"/>
        <v>V10</v>
      </c>
      <c r="BG201" s="77" t="str">
        <f t="shared" si="648"/>
        <v>V10</v>
      </c>
      <c r="BH201" s="77" t="str">
        <f t="shared" si="648"/>
        <v>V10</v>
      </c>
      <c r="BI201" s="77" t="str">
        <f t="shared" si="648"/>
        <v>V10</v>
      </c>
      <c r="BJ201" s="77" t="str">
        <f t="shared" si="648"/>
        <v>V10</v>
      </c>
      <c r="BK201" s="77">
        <f t="shared" ca="1" si="648"/>
        <v>1177</v>
      </c>
      <c r="BL201" s="77">
        <f t="shared" ca="1" si="648"/>
        <v>1154</v>
      </c>
      <c r="BM201" s="77">
        <f t="shared" ca="1" si="648"/>
        <v>1131</v>
      </c>
      <c r="BN201" s="77" t="str">
        <f t="shared" si="648"/>
        <v>V10</v>
      </c>
      <c r="BO201" s="77" t="str">
        <f t="shared" si="648"/>
        <v>RMV</v>
      </c>
      <c r="BP201" s="77" t="str">
        <f t="shared" si="648"/>
        <v>RMV</v>
      </c>
      <c r="BQ201" s="77" t="str">
        <f t="shared" si="648"/>
        <v>RMV</v>
      </c>
      <c r="BR201" s="77" t="str">
        <f t="shared" si="648"/>
        <v>RMV</v>
      </c>
      <c r="BS201" s="77" t="str">
        <f t="shared" si="648"/>
        <v>RMV</v>
      </c>
      <c r="BT201" s="77" t="str">
        <f t="shared" si="648"/>
        <v>RMV</v>
      </c>
      <c r="BU201" s="77" t="str">
        <f t="shared" si="648"/>
        <v>RMV</v>
      </c>
      <c r="BV201" s="77" t="str">
        <f t="shared" si="648"/>
        <v>RMV</v>
      </c>
      <c r="BW201" s="77" t="str">
        <f t="shared" si="648"/>
        <v>RMV</v>
      </c>
      <c r="BX201" s="77" t="str">
        <f t="shared" si="648"/>
        <v>RMV</v>
      </c>
      <c r="BY201" s="77">
        <f t="shared" ref="BY201:DD201" ca="1" si="649">IF(OR(ISNUMBER(BY20),ISBLANK(BY20)),IF(CodeCouleur($D$100)=CodeCouleur(BY20),"CEAM",IF(OR(BY20=$G$99,BY20=$G$100,BY20=$G$101,BY20=$G$102),"OPEX",IF(AND(ISBLANK($E20),BY122&gt;50),"ORG",BY122))),BY20)</f>
        <v>1177</v>
      </c>
      <c r="BZ201" s="77">
        <f t="shared" ca="1" si="649"/>
        <v>1154</v>
      </c>
      <c r="CA201" s="77">
        <f t="shared" ca="1" si="649"/>
        <v>1131</v>
      </c>
      <c r="CB201" s="77">
        <f t="shared" ca="1" si="649"/>
        <v>1108</v>
      </c>
      <c r="CC201" s="77">
        <f t="shared" ca="1" si="649"/>
        <v>1085</v>
      </c>
      <c r="CD201" s="77">
        <f t="shared" ca="1" si="649"/>
        <v>1062</v>
      </c>
      <c r="CE201" s="77">
        <f t="shared" ca="1" si="649"/>
        <v>1039</v>
      </c>
      <c r="CF201" s="77">
        <f t="shared" ca="1" si="649"/>
        <v>1016</v>
      </c>
      <c r="CG201" s="77">
        <f t="shared" ca="1" si="649"/>
        <v>1015</v>
      </c>
      <c r="CH201" s="77" t="str">
        <f t="shared" ca="1" si="649"/>
        <v>OPEX</v>
      </c>
      <c r="CI201" s="77" t="str">
        <f t="shared" ca="1" si="649"/>
        <v>OPEX</v>
      </c>
      <c r="CJ201" s="77" t="str">
        <f t="shared" ca="1" si="649"/>
        <v>OPEX</v>
      </c>
      <c r="CK201" s="77" t="str">
        <f t="shared" ca="1" si="649"/>
        <v>OPEX</v>
      </c>
      <c r="CL201" s="77">
        <f t="shared" ca="1" si="649"/>
        <v>774</v>
      </c>
      <c r="CM201" s="77">
        <f t="shared" ca="1" si="649"/>
        <v>751</v>
      </c>
      <c r="CN201" s="77">
        <f t="shared" ca="1" si="649"/>
        <v>728</v>
      </c>
      <c r="CO201" s="77">
        <f t="shared" ca="1" si="649"/>
        <v>705</v>
      </c>
      <c r="CP201" s="77">
        <f t="shared" ca="1" si="649"/>
        <v>682</v>
      </c>
      <c r="CQ201" s="77">
        <f t="shared" ca="1" si="649"/>
        <v>659</v>
      </c>
      <c r="CR201" s="77">
        <f t="shared" ca="1" si="649"/>
        <v>636</v>
      </c>
      <c r="CS201" s="77">
        <f t="shared" ca="1" si="649"/>
        <v>613</v>
      </c>
      <c r="CT201" s="77">
        <f t="shared" ca="1" si="649"/>
        <v>590</v>
      </c>
      <c r="CU201" s="77">
        <f t="shared" ca="1" si="649"/>
        <v>567</v>
      </c>
      <c r="CV201" s="77">
        <f t="shared" ca="1" si="649"/>
        <v>544</v>
      </c>
      <c r="CW201" s="77">
        <f t="shared" ca="1" si="649"/>
        <v>521</v>
      </c>
      <c r="CX201" s="77">
        <f t="shared" ca="1" si="649"/>
        <v>498</v>
      </c>
      <c r="CY201" s="77">
        <f t="shared" ca="1" si="649"/>
        <v>475</v>
      </c>
      <c r="CZ201" s="77">
        <f t="shared" ca="1" si="649"/>
        <v>452</v>
      </c>
      <c r="DA201" s="77">
        <f t="shared" ca="1" si="649"/>
        <v>429</v>
      </c>
      <c r="DB201" s="77">
        <f t="shared" ca="1" si="649"/>
        <v>406</v>
      </c>
      <c r="DC201" s="77">
        <f t="shared" ca="1" si="649"/>
        <v>383</v>
      </c>
      <c r="DD201" s="77">
        <f t="shared" ca="1" si="649"/>
        <v>360</v>
      </c>
      <c r="DE201" s="77">
        <f t="shared" ref="DE201:EJ201" ca="1" si="650">IF(OR(ISNUMBER(DE20),ISBLANK(DE20)),IF(CodeCouleur($D$100)=CodeCouleur(DE20),"CEAM",IF(OR(DE20=$G$99,DE20=$G$100,DE20=$G$101,DE20=$G$102),"OPEX",IF(AND(ISBLANK($E20),DE122&gt;50),"ORG",DE122))),DE20)</f>
        <v>337</v>
      </c>
      <c r="DF201" s="77">
        <f t="shared" ca="1" si="650"/>
        <v>314</v>
      </c>
      <c r="DG201" s="77">
        <f t="shared" ca="1" si="650"/>
        <v>291</v>
      </c>
      <c r="DH201" s="77">
        <f t="shared" ca="1" si="650"/>
        <v>268</v>
      </c>
      <c r="DI201" s="77">
        <f t="shared" ca="1" si="650"/>
        <v>245</v>
      </c>
      <c r="DJ201" s="77">
        <f t="shared" ca="1" si="650"/>
        <v>222</v>
      </c>
      <c r="DK201" s="77">
        <f t="shared" ca="1" si="650"/>
        <v>199</v>
      </c>
      <c r="DL201" s="77" t="str">
        <f t="shared" si="650"/>
        <v>V15</v>
      </c>
      <c r="DM201" s="77" t="str">
        <f t="shared" si="650"/>
        <v>V15</v>
      </c>
      <c r="DN201" s="77" t="str">
        <f t="shared" si="650"/>
        <v>V15</v>
      </c>
      <c r="DO201" s="77" t="str">
        <f t="shared" si="650"/>
        <v>V15</v>
      </c>
      <c r="DP201" s="77" t="str">
        <f t="shared" si="650"/>
        <v>V15</v>
      </c>
      <c r="DQ201" s="77">
        <f t="shared" ca="1" si="650"/>
        <v>1177</v>
      </c>
      <c r="DR201" s="77">
        <f t="shared" ca="1" si="650"/>
        <v>1154</v>
      </c>
      <c r="DS201" s="77">
        <f t="shared" ca="1" si="650"/>
        <v>1131</v>
      </c>
      <c r="DT201" s="77">
        <f t="shared" ca="1" si="650"/>
        <v>1108</v>
      </c>
      <c r="DU201" s="77">
        <f t="shared" ca="1" si="650"/>
        <v>1085</v>
      </c>
      <c r="DV201" s="77">
        <f t="shared" ca="1" si="650"/>
        <v>1062</v>
      </c>
      <c r="DW201" s="77">
        <f t="shared" ca="1" si="650"/>
        <v>1039</v>
      </c>
      <c r="DX201" s="77">
        <f t="shared" ca="1" si="650"/>
        <v>1016</v>
      </c>
      <c r="DY201" s="77">
        <f t="shared" ca="1" si="650"/>
        <v>993</v>
      </c>
      <c r="DZ201" s="77">
        <f t="shared" ca="1" si="650"/>
        <v>970</v>
      </c>
      <c r="EA201" s="77">
        <f t="shared" ca="1" si="650"/>
        <v>947</v>
      </c>
      <c r="EB201" s="77">
        <f t="shared" ca="1" si="650"/>
        <v>924</v>
      </c>
      <c r="EC201" s="77">
        <f t="shared" ca="1" si="650"/>
        <v>901</v>
      </c>
      <c r="ED201" s="77">
        <f t="shared" ca="1" si="650"/>
        <v>878</v>
      </c>
      <c r="EE201" s="77">
        <f t="shared" ca="1" si="650"/>
        <v>855</v>
      </c>
      <c r="EF201" s="77">
        <f t="shared" ca="1" si="650"/>
        <v>832</v>
      </c>
      <c r="EG201" s="77">
        <f t="shared" ca="1" si="650"/>
        <v>809</v>
      </c>
      <c r="EH201" s="77">
        <f t="shared" ca="1" si="650"/>
        <v>786</v>
      </c>
      <c r="EI201" s="77">
        <f t="shared" ca="1" si="650"/>
        <v>763</v>
      </c>
      <c r="EJ201" s="77">
        <f t="shared" ca="1" si="650"/>
        <v>740</v>
      </c>
      <c r="EK201" s="77">
        <f t="shared" ref="EK201:FP201" ca="1" si="651">IF(OR(ISNUMBER(EK20),ISBLANK(EK20)),IF(CodeCouleur($D$100)=CodeCouleur(EK20),"CEAM",IF(OR(EK20=$G$99,EK20=$G$100,EK20=$G$101,EK20=$G$102),"OPEX",IF(AND(ISBLANK($E20),EK122&gt;50),"ORG",EK122))),EK20)</f>
        <v>717</v>
      </c>
      <c r="EL201" s="77">
        <f t="shared" ca="1" si="651"/>
        <v>694</v>
      </c>
      <c r="EM201" s="77">
        <f t="shared" ca="1" si="651"/>
        <v>671</v>
      </c>
      <c r="EN201" s="77">
        <f t="shared" ca="1" si="651"/>
        <v>648</v>
      </c>
      <c r="EO201" s="77">
        <f t="shared" ca="1" si="651"/>
        <v>625</v>
      </c>
      <c r="EP201" s="77">
        <f t="shared" ca="1" si="651"/>
        <v>602</v>
      </c>
      <c r="EQ201" s="77">
        <f t="shared" ca="1" si="651"/>
        <v>579</v>
      </c>
      <c r="ER201" s="77">
        <f t="shared" ca="1" si="651"/>
        <v>556</v>
      </c>
      <c r="ES201" s="77">
        <f t="shared" ca="1" si="651"/>
        <v>533</v>
      </c>
      <c r="ET201" s="77">
        <f t="shared" ca="1" si="651"/>
        <v>510</v>
      </c>
      <c r="EU201" s="77">
        <f t="shared" ca="1" si="651"/>
        <v>487</v>
      </c>
      <c r="EV201" s="77">
        <f t="shared" ca="1" si="651"/>
        <v>464</v>
      </c>
      <c r="EW201" s="77">
        <f t="shared" ca="1" si="651"/>
        <v>441</v>
      </c>
      <c r="EX201" s="77">
        <f t="shared" ca="1" si="651"/>
        <v>418</v>
      </c>
      <c r="EY201" s="77">
        <f t="shared" ca="1" si="651"/>
        <v>395</v>
      </c>
      <c r="EZ201" s="77">
        <f t="shared" ca="1" si="651"/>
        <v>372</v>
      </c>
      <c r="FA201" s="77">
        <f t="shared" ca="1" si="651"/>
        <v>349</v>
      </c>
      <c r="FB201" s="77">
        <f t="shared" ca="1" si="651"/>
        <v>326</v>
      </c>
      <c r="FC201" s="77">
        <f t="shared" ca="1" si="651"/>
        <v>303</v>
      </c>
      <c r="FD201" s="77">
        <f t="shared" ca="1" si="651"/>
        <v>280</v>
      </c>
      <c r="FE201" s="77">
        <f t="shared" ca="1" si="651"/>
        <v>257</v>
      </c>
      <c r="FF201" s="77">
        <f t="shared" ca="1" si="651"/>
        <v>234</v>
      </c>
      <c r="FG201" s="77">
        <f t="shared" ca="1" si="651"/>
        <v>211</v>
      </c>
      <c r="FH201" s="77">
        <f t="shared" ca="1" si="651"/>
        <v>188</v>
      </c>
      <c r="FI201" s="77">
        <f t="shared" ca="1" si="651"/>
        <v>165</v>
      </c>
      <c r="FJ201" s="77">
        <f t="shared" ca="1" si="651"/>
        <v>142</v>
      </c>
      <c r="FK201" s="77">
        <f t="shared" ca="1" si="651"/>
        <v>119</v>
      </c>
      <c r="FL201" s="77">
        <f t="shared" ca="1" si="651"/>
        <v>96</v>
      </c>
      <c r="FM201" s="77">
        <f t="shared" ca="1" si="651"/>
        <v>73</v>
      </c>
      <c r="FN201" s="77" t="str">
        <f t="shared" si="651"/>
        <v>SB</v>
      </c>
      <c r="FO201" s="77" t="str">
        <f t="shared" si="651"/>
        <v>SB</v>
      </c>
      <c r="FP201" s="77" t="str">
        <f t="shared" si="651"/>
        <v>SB</v>
      </c>
      <c r="FQ201" s="77" t="str">
        <f t="shared" ref="FQ201:GR201" si="652">IF(OR(ISNUMBER(FQ20),ISBLANK(FQ20)),IF(CodeCouleur($D$100)=CodeCouleur(FQ20),"CEAM",IF(OR(FQ20=$G$99,FQ20=$G$100,FQ20=$G$101,FQ20=$G$102),"OPEX",IF(AND(ISBLANK($E20),FQ122&gt;50),"ORG",FQ122))),FQ20)</f>
        <v>SB</v>
      </c>
      <c r="FR201" s="77" t="str">
        <f t="shared" si="652"/>
        <v>V20</v>
      </c>
      <c r="FS201" s="77" t="str">
        <f t="shared" si="652"/>
        <v>V20</v>
      </c>
      <c r="FT201" s="77" t="str">
        <f t="shared" si="652"/>
        <v>V20</v>
      </c>
      <c r="FU201" s="77" t="str">
        <f t="shared" si="652"/>
        <v>V20</v>
      </c>
      <c r="FV201" s="77" t="str">
        <f t="shared" si="652"/>
        <v>V20</v>
      </c>
      <c r="FW201" s="77" t="str">
        <f t="shared" si="652"/>
        <v>V20</v>
      </c>
      <c r="FX201" s="77">
        <f t="shared" ca="1" si="652"/>
        <v>1177</v>
      </c>
      <c r="FY201" s="77">
        <f t="shared" ca="1" si="652"/>
        <v>1154</v>
      </c>
      <c r="FZ201" s="77">
        <f t="shared" ca="1" si="652"/>
        <v>1131</v>
      </c>
      <c r="GA201" s="77">
        <f t="shared" ca="1" si="652"/>
        <v>1108</v>
      </c>
      <c r="GB201" s="77">
        <f t="shared" ca="1" si="652"/>
        <v>1085</v>
      </c>
      <c r="GC201" s="77">
        <f t="shared" ca="1" si="652"/>
        <v>1062</v>
      </c>
      <c r="GD201" s="77">
        <f t="shared" ca="1" si="652"/>
        <v>1039</v>
      </c>
      <c r="GE201" s="77">
        <f t="shared" ca="1" si="652"/>
        <v>1016</v>
      </c>
      <c r="GF201" s="77">
        <f t="shared" ca="1" si="652"/>
        <v>993</v>
      </c>
      <c r="GG201" s="77">
        <f t="shared" ca="1" si="652"/>
        <v>970</v>
      </c>
      <c r="GH201" s="77">
        <f t="shared" ca="1" si="652"/>
        <v>947</v>
      </c>
      <c r="GI201" s="77">
        <f t="shared" ca="1" si="652"/>
        <v>924</v>
      </c>
      <c r="GJ201" s="77">
        <f t="shared" ca="1" si="652"/>
        <v>901</v>
      </c>
      <c r="GK201" s="77">
        <f t="shared" ca="1" si="652"/>
        <v>878</v>
      </c>
      <c r="GL201" s="77">
        <f t="shared" ca="1" si="652"/>
        <v>855</v>
      </c>
      <c r="GM201" s="77">
        <f t="shared" ca="1" si="652"/>
        <v>832</v>
      </c>
      <c r="GN201" s="77">
        <f t="shared" ca="1" si="652"/>
        <v>809</v>
      </c>
      <c r="GO201" s="77" t="str">
        <f t="shared" si="652"/>
        <v>X</v>
      </c>
      <c r="GP201" s="77" t="str">
        <f t="shared" si="652"/>
        <v>X</v>
      </c>
      <c r="GQ201" s="77" t="str">
        <f t="shared" si="652"/>
        <v>X</v>
      </c>
      <c r="GR201" s="77" t="str">
        <f t="shared" si="652"/>
        <v>X</v>
      </c>
    </row>
    <row r="202" spans="7:221" x14ac:dyDescent="0.2">
      <c r="G202" s="1043"/>
      <c r="H202" s="204" t="s">
        <v>127</v>
      </c>
      <c r="M202" s="304"/>
      <c r="N202" s="304"/>
      <c r="O202" s="304"/>
      <c r="P202" s="304"/>
      <c r="Q202" s="304"/>
      <c r="R202" s="41"/>
      <c r="S202" s="41"/>
      <c r="T202" s="41"/>
      <c r="U202" s="77">
        <f t="shared" ref="U202:AR202" ca="1" si="653">IF(OR(ISNUMBER(U21),ISBLANK(U21)),IF(CodeCouleur($D$100)=CodeCouleur(U21),"CEAM",IF(OR(U21=$G$99,U21=$G$100,U21=$G$101),"OPEX",IF(AND(ISBLANK($E21),U123&gt;50),"ORG",U123))),U21)</f>
        <v>334</v>
      </c>
      <c r="V202" s="77">
        <f t="shared" ca="1" si="653"/>
        <v>528</v>
      </c>
      <c r="W202" s="77">
        <f t="shared" ca="1" si="653"/>
        <v>505</v>
      </c>
      <c r="X202" s="77">
        <f t="shared" ca="1" si="653"/>
        <v>498</v>
      </c>
      <c r="Y202" s="77">
        <f t="shared" ca="1" si="653"/>
        <v>489</v>
      </c>
      <c r="Z202" s="77">
        <f t="shared" ca="1" si="653"/>
        <v>470</v>
      </c>
      <c r="AA202" s="77">
        <f t="shared" ca="1" si="653"/>
        <v>441</v>
      </c>
      <c r="AB202" s="77">
        <f t="shared" ca="1" si="653"/>
        <v>416</v>
      </c>
      <c r="AC202" s="77">
        <f t="shared" ca="1" si="653"/>
        <v>383</v>
      </c>
      <c r="AD202" s="77">
        <f t="shared" ca="1" si="653"/>
        <v>383</v>
      </c>
      <c r="AE202" s="77">
        <f t="shared" ca="1" si="653"/>
        <v>353</v>
      </c>
      <c r="AF202" s="77">
        <f t="shared" ca="1" si="653"/>
        <v>323</v>
      </c>
      <c r="AG202" s="77">
        <f t="shared" ca="1" si="653"/>
        <v>293</v>
      </c>
      <c r="AH202" s="77" t="str">
        <f t="shared" si="653"/>
        <v>V10</v>
      </c>
      <c r="AI202" s="77" t="str">
        <f t="shared" si="653"/>
        <v>V10</v>
      </c>
      <c r="AJ202" s="77" t="str">
        <f t="shared" si="653"/>
        <v>V10</v>
      </c>
      <c r="AK202" s="77" t="str">
        <f t="shared" si="653"/>
        <v>V10</v>
      </c>
      <c r="AL202" s="77" t="str">
        <f t="shared" si="653"/>
        <v>V10</v>
      </c>
      <c r="AM202" s="77" t="str">
        <f t="shared" si="653"/>
        <v>V10</v>
      </c>
      <c r="AN202" s="77" t="str">
        <f t="shared" si="653"/>
        <v>F</v>
      </c>
      <c r="AO202" s="77" t="str">
        <f t="shared" si="653"/>
        <v>F</v>
      </c>
      <c r="AP202" s="77">
        <f t="shared" ca="1" si="653"/>
        <v>1177</v>
      </c>
      <c r="AQ202" s="77">
        <f t="shared" ca="1" si="653"/>
        <v>1154</v>
      </c>
      <c r="AR202" s="77">
        <f t="shared" ca="1" si="653"/>
        <v>1131</v>
      </c>
      <c r="AS202" s="77">
        <f t="shared" ref="AS202:BX202" ca="1" si="654">IF(OR(ISNUMBER(AS21),ISBLANK(AS21)),IF(CodeCouleur($D$100)=CodeCouleur(AS21),"CEAM",IF(OR(AS21=$G$99,AS21=$G$100,AS21=$G$101,AS21=$G$102),"OPEX",IF(AND(ISBLANK($E21),AS123&gt;50),"ORG",AS123))),AS21)</f>
        <v>1108</v>
      </c>
      <c r="AT202" s="77">
        <f t="shared" ca="1" si="654"/>
        <v>1085</v>
      </c>
      <c r="AU202" s="77">
        <f t="shared" ca="1" si="654"/>
        <v>1062</v>
      </c>
      <c r="AV202" s="77">
        <f t="shared" ca="1" si="654"/>
        <v>1039</v>
      </c>
      <c r="AW202" s="77">
        <f t="shared" ca="1" si="654"/>
        <v>1016</v>
      </c>
      <c r="AX202" s="77">
        <f t="shared" ca="1" si="654"/>
        <v>993</v>
      </c>
      <c r="AY202" s="77">
        <f t="shared" ca="1" si="654"/>
        <v>970</v>
      </c>
      <c r="AZ202" s="77">
        <f t="shared" ca="1" si="654"/>
        <v>947</v>
      </c>
      <c r="BA202" s="77" t="str">
        <f t="shared" si="654"/>
        <v>AIA</v>
      </c>
      <c r="BB202" s="77" t="str">
        <f t="shared" si="654"/>
        <v>AIA</v>
      </c>
      <c r="BC202" s="77" t="str">
        <f t="shared" si="654"/>
        <v>AIA</v>
      </c>
      <c r="BD202" s="77">
        <f t="shared" ca="1" si="654"/>
        <v>924</v>
      </c>
      <c r="BE202" s="77">
        <f t="shared" ca="1" si="654"/>
        <v>901</v>
      </c>
      <c r="BF202" s="77">
        <f t="shared" ca="1" si="654"/>
        <v>878</v>
      </c>
      <c r="BG202" s="77">
        <f t="shared" ca="1" si="654"/>
        <v>855</v>
      </c>
      <c r="BH202" s="77">
        <f t="shared" ca="1" si="654"/>
        <v>832</v>
      </c>
      <c r="BI202" s="77">
        <f t="shared" ca="1" si="654"/>
        <v>831</v>
      </c>
      <c r="BJ202" s="77" t="str">
        <f t="shared" ca="1" si="654"/>
        <v>OPEX</v>
      </c>
      <c r="BK202" s="77" t="str">
        <f t="shared" ca="1" si="654"/>
        <v>OPEX</v>
      </c>
      <c r="BL202" s="77" t="str">
        <f t="shared" ca="1" si="654"/>
        <v>OPEX</v>
      </c>
      <c r="BM202" s="77" t="str">
        <f t="shared" ca="1" si="654"/>
        <v>OPEX</v>
      </c>
      <c r="BN202" s="77">
        <f t="shared" ca="1" si="654"/>
        <v>510</v>
      </c>
      <c r="BO202" s="77">
        <f t="shared" ca="1" si="654"/>
        <v>487</v>
      </c>
      <c r="BP202" s="77">
        <f t="shared" ca="1" si="654"/>
        <v>464</v>
      </c>
      <c r="BQ202" s="77">
        <f t="shared" ca="1" si="654"/>
        <v>441</v>
      </c>
      <c r="BR202" s="77">
        <f t="shared" ca="1" si="654"/>
        <v>418</v>
      </c>
      <c r="BS202" s="77">
        <f t="shared" ca="1" si="654"/>
        <v>395</v>
      </c>
      <c r="BT202" s="77">
        <f t="shared" ca="1" si="654"/>
        <v>372</v>
      </c>
      <c r="BU202" s="77">
        <f t="shared" ca="1" si="654"/>
        <v>349</v>
      </c>
      <c r="BV202" s="77">
        <f t="shared" ca="1" si="654"/>
        <v>326</v>
      </c>
      <c r="BW202" s="77">
        <f t="shared" ca="1" si="654"/>
        <v>303</v>
      </c>
      <c r="BX202" s="77">
        <f t="shared" ca="1" si="654"/>
        <v>280</v>
      </c>
      <c r="BY202" s="77">
        <f t="shared" ref="BY202:DD202" ca="1" si="655">IF(OR(ISNUMBER(BY21),ISBLANK(BY21)),IF(CodeCouleur($D$100)=CodeCouleur(BY21),"CEAM",IF(OR(BY21=$G$99,BY21=$G$100,BY21=$G$101,BY21=$G$102),"OPEX",IF(AND(ISBLANK($E21),BY123&gt;50),"ORG",BY123))),BY21)</f>
        <v>257</v>
      </c>
      <c r="BZ202" s="77">
        <f t="shared" ca="1" si="655"/>
        <v>234</v>
      </c>
      <c r="CA202" s="77">
        <f t="shared" ca="1" si="655"/>
        <v>211</v>
      </c>
      <c r="CB202" s="77">
        <f t="shared" ca="1" si="655"/>
        <v>188</v>
      </c>
      <c r="CC202" s="77">
        <f t="shared" ca="1" si="655"/>
        <v>165</v>
      </c>
      <c r="CD202" s="77">
        <f t="shared" ca="1" si="655"/>
        <v>142</v>
      </c>
      <c r="CE202" s="77">
        <f t="shared" ca="1" si="655"/>
        <v>119</v>
      </c>
      <c r="CF202" s="77">
        <f t="shared" ca="1" si="655"/>
        <v>96</v>
      </c>
      <c r="CG202" s="77">
        <f t="shared" ca="1" si="655"/>
        <v>73</v>
      </c>
      <c r="CH202" s="77">
        <f t="shared" ca="1" si="655"/>
        <v>50</v>
      </c>
      <c r="CI202" s="77">
        <f t="shared" ca="1" si="655"/>
        <v>27</v>
      </c>
      <c r="CJ202" s="77">
        <f t="shared" ca="1" si="655"/>
        <v>4</v>
      </c>
      <c r="CK202" s="77">
        <f t="shared" ca="1" si="655"/>
        <v>3</v>
      </c>
      <c r="CL202" s="77" t="str">
        <f t="shared" si="655"/>
        <v>V15</v>
      </c>
      <c r="CM202" s="77" t="str">
        <f t="shared" si="655"/>
        <v>V15</v>
      </c>
      <c r="CN202" s="77" t="str">
        <f t="shared" si="655"/>
        <v>V15</v>
      </c>
      <c r="CO202" s="77" t="str">
        <f t="shared" si="655"/>
        <v>V15</v>
      </c>
      <c r="CP202" s="77" t="str">
        <f t="shared" si="655"/>
        <v>V15</v>
      </c>
      <c r="CQ202" s="77">
        <f t="shared" ca="1" si="655"/>
        <v>1177</v>
      </c>
      <c r="CR202" s="77">
        <f t="shared" ca="1" si="655"/>
        <v>1154</v>
      </c>
      <c r="CS202" s="77">
        <f t="shared" ca="1" si="655"/>
        <v>1131</v>
      </c>
      <c r="CT202" s="77">
        <f t="shared" ca="1" si="655"/>
        <v>1108</v>
      </c>
      <c r="CU202" s="77">
        <f t="shared" ca="1" si="655"/>
        <v>1085</v>
      </c>
      <c r="CV202" s="77">
        <f t="shared" ca="1" si="655"/>
        <v>1062</v>
      </c>
      <c r="CW202" s="77">
        <f t="shared" ca="1" si="655"/>
        <v>1039</v>
      </c>
      <c r="CX202" s="77">
        <f t="shared" ca="1" si="655"/>
        <v>1016</v>
      </c>
      <c r="CY202" s="77">
        <f t="shared" ca="1" si="655"/>
        <v>993</v>
      </c>
      <c r="CZ202" s="77">
        <f t="shared" ca="1" si="655"/>
        <v>970</v>
      </c>
      <c r="DA202" s="77">
        <f t="shared" ca="1" si="655"/>
        <v>947</v>
      </c>
      <c r="DB202" s="77">
        <f t="shared" ca="1" si="655"/>
        <v>924</v>
      </c>
      <c r="DC202" s="77">
        <f t="shared" ca="1" si="655"/>
        <v>901</v>
      </c>
      <c r="DD202" s="77">
        <f t="shared" ca="1" si="655"/>
        <v>878</v>
      </c>
      <c r="DE202" s="77">
        <f t="shared" ref="DE202:EJ202" ca="1" si="656">IF(OR(ISNUMBER(DE21),ISBLANK(DE21)),IF(CodeCouleur($D$100)=CodeCouleur(DE21),"CEAM",IF(OR(DE21=$G$99,DE21=$G$100,DE21=$G$101,DE21=$G$102),"OPEX",IF(AND(ISBLANK($E21),DE123&gt;50),"ORG",DE123))),DE21)</f>
        <v>855</v>
      </c>
      <c r="DF202" s="77">
        <f t="shared" ca="1" si="656"/>
        <v>832</v>
      </c>
      <c r="DG202" s="77">
        <f t="shared" ca="1" si="656"/>
        <v>809</v>
      </c>
      <c r="DH202" s="77">
        <f t="shared" ca="1" si="656"/>
        <v>786</v>
      </c>
      <c r="DI202" s="77">
        <f t="shared" ca="1" si="656"/>
        <v>763</v>
      </c>
      <c r="DJ202" s="77">
        <f t="shared" ca="1" si="656"/>
        <v>740</v>
      </c>
      <c r="DK202" s="77">
        <f t="shared" ca="1" si="656"/>
        <v>717</v>
      </c>
      <c r="DL202" s="77">
        <f t="shared" ca="1" si="656"/>
        <v>694</v>
      </c>
      <c r="DM202" s="77">
        <f t="shared" ca="1" si="656"/>
        <v>671</v>
      </c>
      <c r="DN202" s="77">
        <f t="shared" ca="1" si="656"/>
        <v>648</v>
      </c>
      <c r="DO202" s="77">
        <f t="shared" ca="1" si="656"/>
        <v>625</v>
      </c>
      <c r="DP202" s="77">
        <f t="shared" ca="1" si="656"/>
        <v>602</v>
      </c>
      <c r="DQ202" s="77">
        <f t="shared" ca="1" si="656"/>
        <v>579</v>
      </c>
      <c r="DR202" s="77">
        <f t="shared" ca="1" si="656"/>
        <v>556</v>
      </c>
      <c r="DS202" s="77">
        <f t="shared" ca="1" si="656"/>
        <v>533</v>
      </c>
      <c r="DT202" s="77">
        <f t="shared" ca="1" si="656"/>
        <v>510</v>
      </c>
      <c r="DU202" s="77">
        <f t="shared" ca="1" si="656"/>
        <v>487</v>
      </c>
      <c r="DV202" s="77">
        <f t="shared" ca="1" si="656"/>
        <v>464</v>
      </c>
      <c r="DW202" s="77">
        <f t="shared" ca="1" si="656"/>
        <v>441</v>
      </c>
      <c r="DX202" s="77">
        <f t="shared" ca="1" si="656"/>
        <v>418</v>
      </c>
      <c r="DY202" s="77">
        <f t="shared" ca="1" si="656"/>
        <v>395</v>
      </c>
      <c r="DZ202" s="77">
        <f t="shared" ca="1" si="656"/>
        <v>372</v>
      </c>
      <c r="EA202" s="77">
        <f t="shared" ca="1" si="656"/>
        <v>349</v>
      </c>
      <c r="EB202" s="77">
        <f t="shared" ca="1" si="656"/>
        <v>326</v>
      </c>
      <c r="EC202" s="77">
        <f t="shared" ca="1" si="656"/>
        <v>303</v>
      </c>
      <c r="ED202" s="77">
        <f t="shared" ca="1" si="656"/>
        <v>280</v>
      </c>
      <c r="EE202" s="77">
        <f t="shared" ca="1" si="656"/>
        <v>257</v>
      </c>
      <c r="EF202" s="77">
        <f t="shared" ca="1" si="656"/>
        <v>234</v>
      </c>
      <c r="EG202" s="77">
        <f t="shared" ca="1" si="656"/>
        <v>211</v>
      </c>
      <c r="EH202" s="77">
        <f t="shared" ca="1" si="656"/>
        <v>188</v>
      </c>
      <c r="EI202" s="77">
        <f t="shared" ca="1" si="656"/>
        <v>165</v>
      </c>
      <c r="EJ202" s="77">
        <f t="shared" ca="1" si="656"/>
        <v>142</v>
      </c>
      <c r="EK202" s="77">
        <f t="shared" ref="EK202:FP202" ca="1" si="657">IF(OR(ISNUMBER(EK21),ISBLANK(EK21)),IF(CodeCouleur($D$100)=CodeCouleur(EK21),"CEAM",IF(OR(EK21=$G$99,EK21=$G$100,EK21=$G$101,EK21=$G$102),"OPEX",IF(AND(ISBLANK($E21),EK123&gt;50),"ORG",EK123))),EK21)</f>
        <v>119</v>
      </c>
      <c r="EL202" s="77">
        <f t="shared" ca="1" si="657"/>
        <v>96</v>
      </c>
      <c r="EM202" s="77">
        <f t="shared" ca="1" si="657"/>
        <v>73</v>
      </c>
      <c r="EN202" s="77">
        <f t="shared" ca="1" si="657"/>
        <v>50</v>
      </c>
      <c r="EO202" s="77">
        <f t="shared" ca="1" si="657"/>
        <v>27</v>
      </c>
      <c r="EP202" s="77" t="str">
        <f t="shared" si="657"/>
        <v>x</v>
      </c>
      <c r="EQ202" s="77" t="str">
        <f t="shared" si="657"/>
        <v>x</v>
      </c>
      <c r="ER202" s="77" t="str">
        <f t="shared" si="657"/>
        <v>x</v>
      </c>
      <c r="ES202" s="77" t="str">
        <f t="shared" si="657"/>
        <v>x</v>
      </c>
      <c r="ET202" s="77" t="str">
        <f t="shared" si="657"/>
        <v>x</v>
      </c>
      <c r="EU202" s="77" t="str">
        <f t="shared" si="657"/>
        <v>x</v>
      </c>
      <c r="EV202" s="77" t="str">
        <f t="shared" si="657"/>
        <v>x</v>
      </c>
      <c r="EW202" s="77" t="str">
        <f t="shared" si="657"/>
        <v>x</v>
      </c>
      <c r="EX202" s="77" t="str">
        <f t="shared" si="657"/>
        <v>x</v>
      </c>
      <c r="EY202" s="77" t="str">
        <f t="shared" si="657"/>
        <v>x</v>
      </c>
      <c r="EZ202" s="77" t="str">
        <f t="shared" si="657"/>
        <v>x</v>
      </c>
      <c r="FA202" s="77" t="str">
        <f t="shared" si="657"/>
        <v>x</v>
      </c>
      <c r="FB202" s="77" t="str">
        <f t="shared" si="657"/>
        <v>x</v>
      </c>
      <c r="FC202" s="77" t="str">
        <f t="shared" si="657"/>
        <v>x</v>
      </c>
      <c r="FD202" s="77" t="str">
        <f t="shared" si="657"/>
        <v>x</v>
      </c>
      <c r="FE202" s="77" t="str">
        <f t="shared" si="657"/>
        <v>x</v>
      </c>
      <c r="FF202" s="77" t="str">
        <f t="shared" si="657"/>
        <v>x</v>
      </c>
      <c r="FG202" s="77" t="str">
        <f t="shared" si="657"/>
        <v>x</v>
      </c>
      <c r="FH202" s="77" t="str">
        <f t="shared" si="657"/>
        <v>x</v>
      </c>
      <c r="FI202" s="77" t="str">
        <f t="shared" si="657"/>
        <v>x</v>
      </c>
      <c r="FJ202" s="77" t="str">
        <f t="shared" si="657"/>
        <v>x</v>
      </c>
      <c r="FK202" s="77" t="str">
        <f t="shared" si="657"/>
        <v>x</v>
      </c>
      <c r="FL202" s="77" t="str">
        <f t="shared" si="657"/>
        <v>x</v>
      </c>
      <c r="FM202" s="77" t="str">
        <f t="shared" si="657"/>
        <v>x</v>
      </c>
      <c r="FN202" s="77" t="str">
        <f t="shared" si="657"/>
        <v>x</v>
      </c>
      <c r="FO202" s="77" t="str">
        <f t="shared" si="657"/>
        <v>x</v>
      </c>
      <c r="FP202" s="77" t="str">
        <f t="shared" si="657"/>
        <v>x</v>
      </c>
      <c r="FQ202" s="77" t="str">
        <f t="shared" ref="FQ202:GR202" si="658">IF(OR(ISNUMBER(FQ21),ISBLANK(FQ21)),IF(CodeCouleur($D$100)=CodeCouleur(FQ21),"CEAM",IF(OR(FQ21=$G$99,FQ21=$G$100,FQ21=$G$101,FQ21=$G$102),"OPEX",IF(AND(ISBLANK($E21),FQ123&gt;50),"ORG",FQ123))),FQ21)</f>
        <v>x</v>
      </c>
      <c r="FR202" s="77" t="str">
        <f t="shared" si="658"/>
        <v>x</v>
      </c>
      <c r="FS202" s="77" t="str">
        <f t="shared" si="658"/>
        <v>x</v>
      </c>
      <c r="FT202" s="77" t="str">
        <f t="shared" si="658"/>
        <v>x</v>
      </c>
      <c r="FU202" s="77" t="str">
        <f t="shared" si="658"/>
        <v>x</v>
      </c>
      <c r="FV202" s="77" t="str">
        <f t="shared" si="658"/>
        <v>x</v>
      </c>
      <c r="FW202" s="77" t="str">
        <f t="shared" si="658"/>
        <v>x</v>
      </c>
      <c r="FX202" s="77" t="str">
        <f t="shared" si="658"/>
        <v>x</v>
      </c>
      <c r="FY202" s="77" t="str">
        <f t="shared" si="658"/>
        <v>x</v>
      </c>
      <c r="FZ202" s="77" t="str">
        <f t="shared" si="658"/>
        <v>x</v>
      </c>
      <c r="GA202" s="77" t="str">
        <f t="shared" si="658"/>
        <v>x</v>
      </c>
      <c r="GB202" s="77" t="str">
        <f t="shared" si="658"/>
        <v>x</v>
      </c>
      <c r="GC202" s="77" t="str">
        <f t="shared" si="658"/>
        <v>x</v>
      </c>
      <c r="GD202" s="77" t="str">
        <f t="shared" si="658"/>
        <v>x</v>
      </c>
      <c r="GE202" s="77" t="str">
        <f t="shared" si="658"/>
        <v>x</v>
      </c>
      <c r="GF202" s="77" t="str">
        <f t="shared" si="658"/>
        <v>x</v>
      </c>
      <c r="GG202" s="77" t="str">
        <f t="shared" si="658"/>
        <v>x</v>
      </c>
      <c r="GH202" s="77" t="str">
        <f t="shared" si="658"/>
        <v>x</v>
      </c>
      <c r="GI202" s="77" t="str">
        <f t="shared" si="658"/>
        <v>x</v>
      </c>
      <c r="GJ202" s="77" t="str">
        <f t="shared" si="658"/>
        <v>x</v>
      </c>
      <c r="GK202" s="77" t="str">
        <f t="shared" si="658"/>
        <v>x</v>
      </c>
      <c r="GL202" s="77" t="str">
        <f t="shared" si="658"/>
        <v>x</v>
      </c>
      <c r="GM202" s="77" t="str">
        <f t="shared" si="658"/>
        <v>x</v>
      </c>
      <c r="GN202" s="77" t="str">
        <f t="shared" si="658"/>
        <v>x</v>
      </c>
      <c r="GO202" s="77" t="str">
        <f t="shared" si="658"/>
        <v>X</v>
      </c>
      <c r="GP202" s="77" t="str">
        <f t="shared" si="658"/>
        <v>X</v>
      </c>
      <c r="GQ202" s="77" t="str">
        <f t="shared" si="658"/>
        <v>X</v>
      </c>
      <c r="GR202" s="77" t="str">
        <f t="shared" si="658"/>
        <v>X</v>
      </c>
    </row>
    <row r="203" spans="7:221" x14ac:dyDescent="0.2">
      <c r="G203" s="1043"/>
      <c r="H203" s="103" t="s">
        <v>128</v>
      </c>
      <c r="M203" s="304"/>
      <c r="N203" s="304"/>
      <c r="O203" s="304"/>
      <c r="P203" s="304"/>
      <c r="Q203" s="304"/>
      <c r="R203" s="41"/>
      <c r="S203" s="41"/>
      <c r="T203" s="41"/>
      <c r="U203" s="77">
        <f t="shared" ref="U203:AR203" ca="1" si="659">IF(OR(ISNUMBER(U22),ISBLANK(U22)),IF(CodeCouleur($D$100)=CodeCouleur(U22),"CEAM",IF(OR(U22=$G$99,U22=$G$100,U22=$G$101),"OPEX",IF(AND(ISBLANK($E22),U124&gt;50),"ORG",U124))),U22)</f>
        <v>63</v>
      </c>
      <c r="V203" s="77">
        <f t="shared" ca="1" si="659"/>
        <v>224</v>
      </c>
      <c r="W203" s="77">
        <f t="shared" ca="1" si="659"/>
        <v>210</v>
      </c>
      <c r="X203" s="77" t="str">
        <f t="shared" si="659"/>
        <v>STK</v>
      </c>
      <c r="Y203" s="77" t="str">
        <f t="shared" si="659"/>
        <v>STK</v>
      </c>
      <c r="Z203" s="77" t="str">
        <f t="shared" si="659"/>
        <v>STK</v>
      </c>
      <c r="AA203" s="77">
        <f t="shared" ca="1" si="659"/>
        <v>209</v>
      </c>
      <c r="AB203" s="77">
        <f t="shared" ca="1" si="659"/>
        <v>209</v>
      </c>
      <c r="AC203" s="77">
        <f t="shared" ca="1" si="659"/>
        <v>209</v>
      </c>
      <c r="AD203" s="77">
        <f t="shared" ca="1" si="659"/>
        <v>209</v>
      </c>
      <c r="AE203" s="77" t="str">
        <f t="shared" si="659"/>
        <v>F</v>
      </c>
      <c r="AF203" s="77" t="str">
        <f t="shared" si="659"/>
        <v>F</v>
      </c>
      <c r="AG203" s="77">
        <f t="shared" ca="1" si="659"/>
        <v>169</v>
      </c>
      <c r="AH203" s="77">
        <f t="shared" ca="1" si="659"/>
        <v>129</v>
      </c>
      <c r="AI203" s="77">
        <f t="shared" ca="1" si="659"/>
        <v>89</v>
      </c>
      <c r="AJ203" s="77">
        <f t="shared" ca="1" si="659"/>
        <v>49</v>
      </c>
      <c r="AK203" s="77" t="str">
        <f t="shared" si="659"/>
        <v>V10</v>
      </c>
      <c r="AL203" s="77" t="str">
        <f t="shared" si="659"/>
        <v>V10</v>
      </c>
      <c r="AM203" s="77" t="str">
        <f t="shared" si="659"/>
        <v>V10</v>
      </c>
      <c r="AN203" s="77" t="str">
        <f t="shared" si="659"/>
        <v>V10</v>
      </c>
      <c r="AO203" s="77" t="str">
        <f t="shared" si="659"/>
        <v>V10</v>
      </c>
      <c r="AP203" s="77" t="str">
        <f t="shared" si="659"/>
        <v>V10</v>
      </c>
      <c r="AQ203" s="77">
        <f t="shared" ca="1" si="659"/>
        <v>1177</v>
      </c>
      <c r="AR203" s="77">
        <f t="shared" ca="1" si="659"/>
        <v>1154</v>
      </c>
      <c r="AS203" s="77">
        <f t="shared" ref="AS203:BX203" ca="1" si="660">IF(OR(ISNUMBER(AS22),ISBLANK(AS22)),IF(CodeCouleur($D$100)=CodeCouleur(AS22),"CEAM",IF(OR(AS22=$G$99,AS22=$G$100,AS22=$G$101,AS22=$G$102),"OPEX",IF(AND(ISBLANK($E22),AS124&gt;50),"ORG",AS124))),AS22)</f>
        <v>1131</v>
      </c>
      <c r="AT203" s="77">
        <f t="shared" ca="1" si="660"/>
        <v>1108</v>
      </c>
      <c r="AU203" s="77">
        <f t="shared" ca="1" si="660"/>
        <v>1085</v>
      </c>
      <c r="AV203" s="77" t="str">
        <f t="shared" si="660"/>
        <v>STK</v>
      </c>
      <c r="AW203" s="77" t="str">
        <f t="shared" si="660"/>
        <v>STK</v>
      </c>
      <c r="AX203" s="77" t="str">
        <f t="shared" si="660"/>
        <v>STK</v>
      </c>
      <c r="AY203" s="77" t="str">
        <f t="shared" si="660"/>
        <v>STK</v>
      </c>
      <c r="AZ203" s="77" t="str">
        <f t="shared" si="660"/>
        <v>STK</v>
      </c>
      <c r="BA203" s="77" t="str">
        <f t="shared" si="660"/>
        <v>STK</v>
      </c>
      <c r="BB203" s="77" t="str">
        <f t="shared" si="660"/>
        <v>STK</v>
      </c>
      <c r="BC203" s="77" t="str">
        <f t="shared" si="660"/>
        <v>STK</v>
      </c>
      <c r="BD203" s="77" t="str">
        <f t="shared" si="660"/>
        <v>STK</v>
      </c>
      <c r="BE203" s="77" t="str">
        <f t="shared" si="660"/>
        <v>STK</v>
      </c>
      <c r="BF203" s="77" t="str">
        <f t="shared" si="660"/>
        <v>STK</v>
      </c>
      <c r="BG203" s="77" t="str">
        <f t="shared" si="660"/>
        <v>STK</v>
      </c>
      <c r="BH203" s="77" t="str">
        <f t="shared" si="660"/>
        <v>STK</v>
      </c>
      <c r="BI203" s="77" t="str">
        <f t="shared" si="660"/>
        <v>STK</v>
      </c>
      <c r="BJ203" s="77" t="str">
        <f t="shared" si="660"/>
        <v>STK</v>
      </c>
      <c r="BK203" s="77" t="str">
        <f t="shared" si="660"/>
        <v>STK</v>
      </c>
      <c r="BL203" s="77" t="str">
        <f t="shared" si="660"/>
        <v>STK</v>
      </c>
      <c r="BM203" s="77" t="str">
        <f t="shared" si="660"/>
        <v>STK</v>
      </c>
      <c r="BN203" s="77">
        <f t="shared" ca="1" si="660"/>
        <v>1062</v>
      </c>
      <c r="BO203" s="77">
        <f t="shared" ca="1" si="660"/>
        <v>1061</v>
      </c>
      <c r="BP203" s="77" t="str">
        <f t="shared" ca="1" si="660"/>
        <v>OPEX</v>
      </c>
      <c r="BQ203" s="77" t="str">
        <f t="shared" ca="1" si="660"/>
        <v>OPEX</v>
      </c>
      <c r="BR203" s="77" t="str">
        <f t="shared" ca="1" si="660"/>
        <v>OPEX</v>
      </c>
      <c r="BS203" s="77" t="str">
        <f t="shared" ca="1" si="660"/>
        <v>OPEX</v>
      </c>
      <c r="BT203" s="77">
        <f t="shared" ca="1" si="660"/>
        <v>820</v>
      </c>
      <c r="BU203" s="77">
        <f t="shared" ca="1" si="660"/>
        <v>797</v>
      </c>
      <c r="BV203" s="77">
        <f t="shared" ca="1" si="660"/>
        <v>774</v>
      </c>
      <c r="BW203" s="77">
        <f t="shared" ca="1" si="660"/>
        <v>751</v>
      </c>
      <c r="BX203" s="77">
        <f t="shared" ca="1" si="660"/>
        <v>728</v>
      </c>
      <c r="BY203" s="77">
        <f t="shared" ref="BY203:DD203" ca="1" si="661">IF(OR(ISNUMBER(BY22),ISBLANK(BY22)),IF(CodeCouleur($D$100)=CodeCouleur(BY22),"CEAM",IF(OR(BY22=$G$99,BY22=$G$100,BY22=$G$101,BY22=$G$102),"OPEX",IF(AND(ISBLANK($E22),BY124&gt;50),"ORG",BY124))),BY22)</f>
        <v>705</v>
      </c>
      <c r="BZ203" s="77">
        <f t="shared" ca="1" si="661"/>
        <v>682</v>
      </c>
      <c r="CA203" s="77">
        <f t="shared" ca="1" si="661"/>
        <v>659</v>
      </c>
      <c r="CB203" s="77">
        <f t="shared" ca="1" si="661"/>
        <v>636</v>
      </c>
      <c r="CC203" s="77">
        <f t="shared" ca="1" si="661"/>
        <v>613</v>
      </c>
      <c r="CD203" s="77">
        <f t="shared" ca="1" si="661"/>
        <v>590</v>
      </c>
      <c r="CE203" s="77">
        <f t="shared" ca="1" si="661"/>
        <v>567</v>
      </c>
      <c r="CF203" s="77">
        <f t="shared" ca="1" si="661"/>
        <v>544</v>
      </c>
      <c r="CG203" s="77">
        <f t="shared" ca="1" si="661"/>
        <v>521</v>
      </c>
      <c r="CH203" s="77">
        <f t="shared" ca="1" si="661"/>
        <v>498</v>
      </c>
      <c r="CI203" s="77">
        <f t="shared" ca="1" si="661"/>
        <v>475</v>
      </c>
      <c r="CJ203" s="77">
        <f t="shared" ca="1" si="661"/>
        <v>452</v>
      </c>
      <c r="CK203" s="77">
        <f t="shared" ca="1" si="661"/>
        <v>429</v>
      </c>
      <c r="CL203" s="77">
        <f t="shared" ca="1" si="661"/>
        <v>406</v>
      </c>
      <c r="CM203" s="77">
        <f t="shared" ca="1" si="661"/>
        <v>383</v>
      </c>
      <c r="CN203" s="77">
        <f t="shared" ca="1" si="661"/>
        <v>360</v>
      </c>
      <c r="CO203" s="77">
        <f t="shared" ca="1" si="661"/>
        <v>337</v>
      </c>
      <c r="CP203" s="77">
        <f t="shared" ca="1" si="661"/>
        <v>314</v>
      </c>
      <c r="CQ203" s="77" t="str">
        <f t="shared" si="661"/>
        <v>SB</v>
      </c>
      <c r="CR203" s="77" t="str">
        <f t="shared" si="661"/>
        <v>SB</v>
      </c>
      <c r="CS203" s="77" t="str">
        <f t="shared" si="661"/>
        <v>SB</v>
      </c>
      <c r="CT203" s="77">
        <f t="shared" ca="1" si="661"/>
        <v>291</v>
      </c>
      <c r="CU203" s="77">
        <f t="shared" ca="1" si="661"/>
        <v>268</v>
      </c>
      <c r="CV203" s="77">
        <f t="shared" ca="1" si="661"/>
        <v>245</v>
      </c>
      <c r="CW203" s="77">
        <f t="shared" ca="1" si="661"/>
        <v>222</v>
      </c>
      <c r="CX203" s="77">
        <f t="shared" ca="1" si="661"/>
        <v>199</v>
      </c>
      <c r="CY203" s="77">
        <f t="shared" ca="1" si="661"/>
        <v>176</v>
      </c>
      <c r="CZ203" s="77">
        <f t="shared" ca="1" si="661"/>
        <v>153</v>
      </c>
      <c r="DA203" s="77">
        <f t="shared" ca="1" si="661"/>
        <v>130</v>
      </c>
      <c r="DB203" s="77">
        <f t="shared" ca="1" si="661"/>
        <v>107</v>
      </c>
      <c r="DC203" s="77">
        <f t="shared" ca="1" si="661"/>
        <v>84</v>
      </c>
      <c r="DD203" s="77">
        <f t="shared" ca="1" si="661"/>
        <v>61</v>
      </c>
      <c r="DE203" s="77">
        <f t="shared" ref="DE203:EJ203" ca="1" si="662">IF(OR(ISNUMBER(DE22),ISBLANK(DE22)),IF(CodeCouleur($D$100)=CodeCouleur(DE22),"CEAM",IF(OR(DE22=$G$99,DE22=$G$100,DE22=$G$101,DE22=$G$102),"OPEX",IF(AND(ISBLANK($E22),DE124&gt;50),"ORG",DE124))),DE22)</f>
        <v>38</v>
      </c>
      <c r="DF203" s="77">
        <f t="shared" ca="1" si="662"/>
        <v>15</v>
      </c>
      <c r="DG203" s="77" t="str">
        <f t="shared" si="662"/>
        <v>X</v>
      </c>
      <c r="DH203" s="77" t="str">
        <f t="shared" si="662"/>
        <v>X</v>
      </c>
      <c r="DI203" s="77" t="str">
        <f t="shared" si="662"/>
        <v>X</v>
      </c>
      <c r="DJ203" s="77" t="str">
        <f t="shared" si="662"/>
        <v>X</v>
      </c>
      <c r="DK203" s="77" t="str">
        <f t="shared" si="662"/>
        <v>X</v>
      </c>
      <c r="DL203" s="77" t="str">
        <f t="shared" si="662"/>
        <v>X</v>
      </c>
      <c r="DM203" s="77" t="str">
        <f t="shared" si="662"/>
        <v>X</v>
      </c>
      <c r="DN203" s="77" t="str">
        <f t="shared" si="662"/>
        <v>X</v>
      </c>
      <c r="DO203" s="77" t="str">
        <f t="shared" si="662"/>
        <v>X</v>
      </c>
      <c r="DP203" s="77" t="str">
        <f t="shared" si="662"/>
        <v>X</v>
      </c>
      <c r="DQ203" s="77" t="str">
        <f t="shared" si="662"/>
        <v>X</v>
      </c>
      <c r="DR203" s="77" t="str">
        <f t="shared" si="662"/>
        <v>X</v>
      </c>
      <c r="DS203" s="77" t="str">
        <f t="shared" si="662"/>
        <v>X</v>
      </c>
      <c r="DT203" s="77" t="str">
        <f t="shared" si="662"/>
        <v>X</v>
      </c>
      <c r="DU203" s="77" t="str">
        <f t="shared" si="662"/>
        <v>X</v>
      </c>
      <c r="DV203" s="77" t="str">
        <f t="shared" si="662"/>
        <v>X</v>
      </c>
      <c r="DW203" s="77" t="str">
        <f t="shared" si="662"/>
        <v>X</v>
      </c>
      <c r="DX203" s="77" t="str">
        <f t="shared" si="662"/>
        <v>X</v>
      </c>
      <c r="DY203" s="77" t="str">
        <f t="shared" si="662"/>
        <v>X</v>
      </c>
      <c r="DZ203" s="77" t="str">
        <f t="shared" si="662"/>
        <v>X</v>
      </c>
      <c r="EA203" s="77" t="str">
        <f t="shared" si="662"/>
        <v>X</v>
      </c>
      <c r="EB203" s="77" t="str">
        <f t="shared" si="662"/>
        <v>X</v>
      </c>
      <c r="EC203" s="77" t="str">
        <f t="shared" si="662"/>
        <v>X</v>
      </c>
      <c r="ED203" s="77" t="str">
        <f t="shared" si="662"/>
        <v>X</v>
      </c>
      <c r="EE203" s="77" t="str">
        <f t="shared" si="662"/>
        <v>X</v>
      </c>
      <c r="EF203" s="77" t="str">
        <f t="shared" si="662"/>
        <v>X</v>
      </c>
      <c r="EG203" s="77" t="str">
        <f t="shared" si="662"/>
        <v>X</v>
      </c>
      <c r="EH203" s="77" t="str">
        <f t="shared" si="662"/>
        <v>X</v>
      </c>
      <c r="EI203" s="77" t="str">
        <f t="shared" si="662"/>
        <v>X</v>
      </c>
      <c r="EJ203" s="77" t="str">
        <f t="shared" si="662"/>
        <v>X</v>
      </c>
      <c r="EK203" s="77" t="str">
        <f t="shared" ref="EK203:FP203" si="663">IF(OR(ISNUMBER(EK22),ISBLANK(EK22)),IF(CodeCouleur($D$100)=CodeCouleur(EK22),"CEAM",IF(OR(EK22=$G$99,EK22=$G$100,EK22=$G$101,EK22=$G$102),"OPEX",IF(AND(ISBLANK($E22),EK124&gt;50),"ORG",EK124))),EK22)</f>
        <v>X</v>
      </c>
      <c r="EL203" s="77" t="str">
        <f t="shared" si="663"/>
        <v>X</v>
      </c>
      <c r="EM203" s="77" t="str">
        <f t="shared" si="663"/>
        <v>X</v>
      </c>
      <c r="EN203" s="77" t="str">
        <f t="shared" si="663"/>
        <v>X</v>
      </c>
      <c r="EO203" s="77" t="str">
        <f t="shared" si="663"/>
        <v>X</v>
      </c>
      <c r="EP203" s="77" t="str">
        <f t="shared" si="663"/>
        <v>X</v>
      </c>
      <c r="EQ203" s="77" t="str">
        <f t="shared" si="663"/>
        <v>X</v>
      </c>
      <c r="ER203" s="77" t="str">
        <f t="shared" si="663"/>
        <v>X</v>
      </c>
      <c r="ES203" s="77" t="str">
        <f t="shared" si="663"/>
        <v>X</v>
      </c>
      <c r="ET203" s="77" t="str">
        <f t="shared" si="663"/>
        <v>X</v>
      </c>
      <c r="EU203" s="77" t="str">
        <f t="shared" si="663"/>
        <v>X</v>
      </c>
      <c r="EV203" s="77" t="str">
        <f t="shared" si="663"/>
        <v>X</v>
      </c>
      <c r="EW203" s="77" t="str">
        <f t="shared" si="663"/>
        <v>X</v>
      </c>
      <c r="EX203" s="77" t="str">
        <f t="shared" si="663"/>
        <v>X</v>
      </c>
      <c r="EY203" s="77" t="str">
        <f t="shared" si="663"/>
        <v>X</v>
      </c>
      <c r="EZ203" s="77" t="str">
        <f t="shared" si="663"/>
        <v>X</v>
      </c>
      <c r="FA203" s="77" t="str">
        <f t="shared" si="663"/>
        <v>X</v>
      </c>
      <c r="FB203" s="77" t="str">
        <f t="shared" si="663"/>
        <v>X</v>
      </c>
      <c r="FC203" s="77" t="str">
        <f t="shared" si="663"/>
        <v>X</v>
      </c>
      <c r="FD203" s="77" t="str">
        <f t="shared" si="663"/>
        <v>X</v>
      </c>
      <c r="FE203" s="77" t="str">
        <f t="shared" si="663"/>
        <v>X</v>
      </c>
      <c r="FF203" s="77" t="str">
        <f t="shared" si="663"/>
        <v>X</v>
      </c>
      <c r="FG203" s="77" t="str">
        <f t="shared" si="663"/>
        <v>X</v>
      </c>
      <c r="FH203" s="77" t="str">
        <f t="shared" si="663"/>
        <v>X</v>
      </c>
      <c r="FI203" s="77" t="str">
        <f t="shared" si="663"/>
        <v>X</v>
      </c>
      <c r="FJ203" s="77" t="str">
        <f t="shared" si="663"/>
        <v>X</v>
      </c>
      <c r="FK203" s="77" t="str">
        <f t="shared" si="663"/>
        <v>X</v>
      </c>
      <c r="FL203" s="77" t="str">
        <f t="shared" si="663"/>
        <v>X</v>
      </c>
      <c r="FM203" s="77" t="str">
        <f t="shared" si="663"/>
        <v>X</v>
      </c>
      <c r="FN203" s="77" t="str">
        <f t="shared" si="663"/>
        <v>X</v>
      </c>
      <c r="FO203" s="77" t="str">
        <f t="shared" si="663"/>
        <v>X</v>
      </c>
      <c r="FP203" s="77" t="str">
        <f t="shared" si="663"/>
        <v>X</v>
      </c>
      <c r="FQ203" s="77" t="str">
        <f t="shared" ref="FQ203:GR203" si="664">IF(OR(ISNUMBER(FQ22),ISBLANK(FQ22)),IF(CodeCouleur($D$100)=CodeCouleur(FQ22),"CEAM",IF(OR(FQ22=$G$99,FQ22=$G$100,FQ22=$G$101,FQ22=$G$102),"OPEX",IF(AND(ISBLANK($E22),FQ124&gt;50),"ORG",FQ124))),FQ22)</f>
        <v>X</v>
      </c>
      <c r="FR203" s="77" t="str">
        <f t="shared" si="664"/>
        <v>X</v>
      </c>
      <c r="FS203" s="77" t="str">
        <f t="shared" si="664"/>
        <v>X</v>
      </c>
      <c r="FT203" s="77" t="str">
        <f t="shared" si="664"/>
        <v>X</v>
      </c>
      <c r="FU203" s="77" t="str">
        <f t="shared" si="664"/>
        <v>X</v>
      </c>
      <c r="FV203" s="77" t="str">
        <f t="shared" si="664"/>
        <v>X</v>
      </c>
      <c r="FW203" s="77" t="str">
        <f t="shared" si="664"/>
        <v>X</v>
      </c>
      <c r="FX203" s="77" t="str">
        <f t="shared" si="664"/>
        <v>X</v>
      </c>
      <c r="FY203" s="77" t="str">
        <f t="shared" si="664"/>
        <v>X</v>
      </c>
      <c r="FZ203" s="77" t="str">
        <f t="shared" si="664"/>
        <v>X</v>
      </c>
      <c r="GA203" s="77" t="str">
        <f t="shared" si="664"/>
        <v>X</v>
      </c>
      <c r="GB203" s="77" t="str">
        <f t="shared" si="664"/>
        <v>X</v>
      </c>
      <c r="GC203" s="77" t="str">
        <f t="shared" si="664"/>
        <v>X</v>
      </c>
      <c r="GD203" s="77" t="str">
        <f t="shared" si="664"/>
        <v>X</v>
      </c>
      <c r="GE203" s="77" t="str">
        <f t="shared" si="664"/>
        <v>X</v>
      </c>
      <c r="GF203" s="77" t="str">
        <f t="shared" si="664"/>
        <v>X</v>
      </c>
      <c r="GG203" s="77" t="str">
        <f t="shared" si="664"/>
        <v>X</v>
      </c>
      <c r="GH203" s="77" t="str">
        <f t="shared" si="664"/>
        <v>X</v>
      </c>
      <c r="GI203" s="77" t="str">
        <f t="shared" si="664"/>
        <v>X</v>
      </c>
      <c r="GJ203" s="77" t="str">
        <f t="shared" si="664"/>
        <v>X</v>
      </c>
      <c r="GK203" s="77" t="str">
        <f t="shared" si="664"/>
        <v>X</v>
      </c>
      <c r="GL203" s="77" t="str">
        <f t="shared" si="664"/>
        <v>X</v>
      </c>
      <c r="GM203" s="77" t="str">
        <f t="shared" si="664"/>
        <v>X</v>
      </c>
      <c r="GN203" s="77" t="str">
        <f t="shared" si="664"/>
        <v>X</v>
      </c>
      <c r="GO203" s="77" t="str">
        <f t="shared" si="664"/>
        <v>X</v>
      </c>
      <c r="GP203" s="77" t="str">
        <f t="shared" si="664"/>
        <v>X</v>
      </c>
      <c r="GQ203" s="77" t="str">
        <f t="shared" si="664"/>
        <v>X</v>
      </c>
      <c r="GR203" s="77" t="str">
        <f t="shared" si="664"/>
        <v>X</v>
      </c>
    </row>
    <row r="204" spans="7:221" x14ac:dyDescent="0.2">
      <c r="G204" s="1043"/>
      <c r="H204" s="207" t="s">
        <v>129</v>
      </c>
      <c r="M204" s="304"/>
      <c r="N204" s="304"/>
      <c r="O204" s="304"/>
      <c r="P204" s="304"/>
      <c r="Q204" s="304"/>
      <c r="R204" s="41"/>
      <c r="S204" s="41"/>
      <c r="T204" s="41"/>
      <c r="U204" s="77">
        <f t="shared" ref="U204:AR205" ca="1" si="665">IF(OR(ISNUMBER(U23),ISBLANK(U23)),IF(CodeCouleur($D$100)=CodeCouleur(U23),"CEAM",IF(OR(U23=$G$99,U23=$G$100,U23=$G$101),"OPEX",IF(AND(ISBLANK($E23),U125&gt;50),"ORG",U125))),U23)</f>
        <v>386</v>
      </c>
      <c r="V204" s="77">
        <f t="shared" ca="1" si="665"/>
        <v>295</v>
      </c>
      <c r="W204" s="77">
        <f t="shared" ca="1" si="665"/>
        <v>280</v>
      </c>
      <c r="X204" s="77">
        <f t="shared" ca="1" si="665"/>
        <v>243</v>
      </c>
      <c r="Y204" s="77">
        <f t="shared" ca="1" si="665"/>
        <v>238</v>
      </c>
      <c r="Z204" s="77">
        <f t="shared" ca="1" si="665"/>
        <v>197</v>
      </c>
      <c r="AA204" s="77">
        <f t="shared" ca="1" si="665"/>
        <v>166</v>
      </c>
      <c r="AB204" s="77">
        <f t="shared" ca="1" si="665"/>
        <v>164</v>
      </c>
      <c r="AC204" s="77">
        <f t="shared" ca="1" si="665"/>
        <v>128</v>
      </c>
      <c r="AD204" s="77">
        <f t="shared" ca="1" si="665"/>
        <v>105</v>
      </c>
      <c r="AE204" s="77">
        <f t="shared" ca="1" si="665"/>
        <v>85</v>
      </c>
      <c r="AF204" s="77">
        <f t="shared" ca="1" si="665"/>
        <v>65</v>
      </c>
      <c r="AG204" s="77">
        <f t="shared" ca="1" si="665"/>
        <v>45</v>
      </c>
      <c r="AH204" s="77">
        <f t="shared" ca="1" si="665"/>
        <v>25</v>
      </c>
      <c r="AI204" s="77">
        <f t="shared" ca="1" si="665"/>
        <v>5</v>
      </c>
      <c r="AJ204" s="77" t="str">
        <f t="shared" si="665"/>
        <v>V10</v>
      </c>
      <c r="AK204" s="77" t="str">
        <f t="shared" si="665"/>
        <v>V10</v>
      </c>
      <c r="AL204" s="77" t="str">
        <f t="shared" si="665"/>
        <v>V10</v>
      </c>
      <c r="AM204" s="77" t="str">
        <f t="shared" si="665"/>
        <v>V10</v>
      </c>
      <c r="AN204" s="77" t="str">
        <f t="shared" si="665"/>
        <v>V10</v>
      </c>
      <c r="AO204" s="77" t="str">
        <f t="shared" si="665"/>
        <v>V10</v>
      </c>
      <c r="AP204" s="77" t="str">
        <f t="shared" si="665"/>
        <v>AIA</v>
      </c>
      <c r="AQ204" s="77" t="str">
        <f t="shared" si="665"/>
        <v>AIA</v>
      </c>
      <c r="AR204" s="77">
        <f t="shared" ca="1" si="665"/>
        <v>1177</v>
      </c>
      <c r="AS204" s="77">
        <f t="shared" ref="AS204:BX204" ca="1" si="666">IF(OR(ISNUMBER(AS23),ISBLANK(AS23)),IF(CodeCouleur($D$100)=CodeCouleur(AS23),"CEAM",IF(OR(AS23=$G$99,AS23=$G$100,AS23=$G$101,AS23=$G$102),"OPEX",IF(AND(ISBLANK($E23),AS125&gt;50),"ORG",AS125))),AS23)</f>
        <v>1154</v>
      </c>
      <c r="AT204" s="77">
        <f t="shared" ca="1" si="666"/>
        <v>1131</v>
      </c>
      <c r="AU204" s="77">
        <f t="shared" ca="1" si="666"/>
        <v>1108</v>
      </c>
      <c r="AV204" s="77">
        <f t="shared" ca="1" si="666"/>
        <v>1085</v>
      </c>
      <c r="AW204" s="77">
        <f t="shared" ca="1" si="666"/>
        <v>1062</v>
      </c>
      <c r="AX204" s="77">
        <f t="shared" ca="1" si="666"/>
        <v>1039</v>
      </c>
      <c r="AY204" s="77">
        <f t="shared" ca="1" si="666"/>
        <v>1016</v>
      </c>
      <c r="AZ204" s="77">
        <f t="shared" ca="1" si="666"/>
        <v>993</v>
      </c>
      <c r="BA204" s="77">
        <f t="shared" ca="1" si="666"/>
        <v>992</v>
      </c>
      <c r="BB204" s="77" t="str">
        <f t="shared" ca="1" si="666"/>
        <v>OPEX</v>
      </c>
      <c r="BC204" s="77" t="str">
        <f t="shared" ca="1" si="666"/>
        <v>OPEX</v>
      </c>
      <c r="BD204" s="77" t="str">
        <f t="shared" ca="1" si="666"/>
        <v>OPEX</v>
      </c>
      <c r="BE204" s="77" t="str">
        <f t="shared" ca="1" si="666"/>
        <v>OPEX</v>
      </c>
      <c r="BF204" s="77">
        <f t="shared" ca="1" si="666"/>
        <v>671</v>
      </c>
      <c r="BG204" s="77">
        <f t="shared" ca="1" si="666"/>
        <v>648</v>
      </c>
      <c r="BH204" s="77">
        <f t="shared" ca="1" si="666"/>
        <v>625</v>
      </c>
      <c r="BI204" s="77">
        <f t="shared" ca="1" si="666"/>
        <v>602</v>
      </c>
      <c r="BJ204" s="77">
        <f t="shared" ca="1" si="666"/>
        <v>579</v>
      </c>
      <c r="BK204" s="77">
        <f t="shared" ca="1" si="666"/>
        <v>556</v>
      </c>
      <c r="BL204" s="77">
        <f t="shared" ca="1" si="666"/>
        <v>533</v>
      </c>
      <c r="BM204" s="77">
        <f t="shared" ca="1" si="666"/>
        <v>510</v>
      </c>
      <c r="BN204" s="77">
        <f t="shared" ca="1" si="666"/>
        <v>487</v>
      </c>
      <c r="BO204" s="77">
        <f t="shared" ca="1" si="666"/>
        <v>486</v>
      </c>
      <c r="BP204" s="77" t="str">
        <f t="shared" ca="1" si="666"/>
        <v>OPEX</v>
      </c>
      <c r="BQ204" s="77" t="str">
        <f t="shared" ca="1" si="666"/>
        <v>OPEX</v>
      </c>
      <c r="BR204" s="77" t="str">
        <f t="shared" ca="1" si="666"/>
        <v>OPEX</v>
      </c>
      <c r="BS204" s="77" t="str">
        <f t="shared" ca="1" si="666"/>
        <v>OPEX</v>
      </c>
      <c r="BT204" s="77">
        <f t="shared" ca="1" si="666"/>
        <v>245</v>
      </c>
      <c r="BU204" s="77">
        <f t="shared" ca="1" si="666"/>
        <v>222</v>
      </c>
      <c r="BV204" s="77">
        <f t="shared" ca="1" si="666"/>
        <v>199</v>
      </c>
      <c r="BW204" s="77">
        <f t="shared" ca="1" si="666"/>
        <v>176</v>
      </c>
      <c r="BX204" s="77">
        <f t="shared" ca="1" si="666"/>
        <v>153</v>
      </c>
      <c r="BY204" s="77">
        <f t="shared" ref="BY204:DD204" ca="1" si="667">IF(OR(ISNUMBER(BY23),ISBLANK(BY23)),IF(CodeCouleur($D$100)=CodeCouleur(BY23),"CEAM",IF(OR(BY23=$G$99,BY23=$G$100,BY23=$G$101,BY23=$G$102),"OPEX",IF(AND(ISBLANK($E23),BY125&gt;50),"ORG",BY125))),BY23)</f>
        <v>130</v>
      </c>
      <c r="BZ204" s="77">
        <f t="shared" ca="1" si="667"/>
        <v>107</v>
      </c>
      <c r="CA204" s="77">
        <f t="shared" ca="1" si="667"/>
        <v>84</v>
      </c>
      <c r="CB204" s="77">
        <f t="shared" ca="1" si="667"/>
        <v>61</v>
      </c>
      <c r="CC204" s="77">
        <f t="shared" ca="1" si="667"/>
        <v>38</v>
      </c>
      <c r="CD204" s="77">
        <f t="shared" ca="1" si="667"/>
        <v>15</v>
      </c>
      <c r="CE204" s="77" t="str">
        <f t="shared" si="667"/>
        <v>V15</v>
      </c>
      <c r="CF204" s="77" t="str">
        <f t="shared" si="667"/>
        <v>V15</v>
      </c>
      <c r="CG204" s="77" t="str">
        <f t="shared" si="667"/>
        <v>V15</v>
      </c>
      <c r="CH204" s="77" t="str">
        <f t="shared" si="667"/>
        <v>V15</v>
      </c>
      <c r="CI204" s="77" t="str">
        <f t="shared" si="667"/>
        <v>V15</v>
      </c>
      <c r="CJ204" s="77" t="str">
        <f t="shared" si="667"/>
        <v>RMV</v>
      </c>
      <c r="CK204" s="77" t="str">
        <f t="shared" si="667"/>
        <v>RMV</v>
      </c>
      <c r="CL204" s="77" t="str">
        <f t="shared" si="667"/>
        <v>RMV</v>
      </c>
      <c r="CM204" s="77" t="str">
        <f t="shared" si="667"/>
        <v>RMV</v>
      </c>
      <c r="CN204" s="77" t="str">
        <f t="shared" si="667"/>
        <v>RMV</v>
      </c>
      <c r="CO204" s="77" t="str">
        <f t="shared" si="667"/>
        <v>RMV</v>
      </c>
      <c r="CP204" s="77">
        <f t="shared" ca="1" si="667"/>
        <v>1177</v>
      </c>
      <c r="CQ204" s="77">
        <f t="shared" ca="1" si="667"/>
        <v>1154</v>
      </c>
      <c r="CR204" s="77">
        <f t="shared" ca="1" si="667"/>
        <v>1131</v>
      </c>
      <c r="CS204" s="77">
        <f t="shared" ca="1" si="667"/>
        <v>1108</v>
      </c>
      <c r="CT204" s="77">
        <f t="shared" ca="1" si="667"/>
        <v>1085</v>
      </c>
      <c r="CU204" s="77">
        <f t="shared" ca="1" si="667"/>
        <v>1062</v>
      </c>
      <c r="CV204" s="77">
        <f t="shared" ca="1" si="667"/>
        <v>1039</v>
      </c>
      <c r="CW204" s="77">
        <f t="shared" ca="1" si="667"/>
        <v>1016</v>
      </c>
      <c r="CX204" s="77">
        <f t="shared" ca="1" si="667"/>
        <v>993</v>
      </c>
      <c r="CY204" s="77">
        <f t="shared" ca="1" si="667"/>
        <v>970</v>
      </c>
      <c r="CZ204" s="77">
        <f t="shared" ca="1" si="667"/>
        <v>947</v>
      </c>
      <c r="DA204" s="77">
        <f t="shared" ca="1" si="667"/>
        <v>924</v>
      </c>
      <c r="DB204" s="77">
        <f t="shared" ca="1" si="667"/>
        <v>901</v>
      </c>
      <c r="DC204" s="77">
        <f t="shared" ca="1" si="667"/>
        <v>878</v>
      </c>
      <c r="DD204" s="77">
        <f t="shared" ca="1" si="667"/>
        <v>855</v>
      </c>
      <c r="DE204" s="77">
        <f t="shared" ref="DE204:EJ204" ca="1" si="668">IF(OR(ISNUMBER(DE23),ISBLANK(DE23)),IF(CodeCouleur($D$100)=CodeCouleur(DE23),"CEAM",IF(OR(DE23=$G$99,DE23=$G$100,DE23=$G$101,DE23=$G$102),"OPEX",IF(AND(ISBLANK($E23),DE125&gt;50),"ORG",DE125))),DE23)</f>
        <v>832</v>
      </c>
      <c r="DF204" s="77">
        <f t="shared" ca="1" si="668"/>
        <v>809</v>
      </c>
      <c r="DG204" s="77">
        <f t="shared" ca="1" si="668"/>
        <v>786</v>
      </c>
      <c r="DH204" s="77">
        <f t="shared" ca="1" si="668"/>
        <v>763</v>
      </c>
      <c r="DI204" s="77">
        <f t="shared" ca="1" si="668"/>
        <v>740</v>
      </c>
      <c r="DJ204" s="77">
        <f t="shared" ca="1" si="668"/>
        <v>717</v>
      </c>
      <c r="DK204" s="77">
        <f t="shared" ca="1" si="668"/>
        <v>694</v>
      </c>
      <c r="DL204" s="77">
        <f t="shared" ca="1" si="668"/>
        <v>671</v>
      </c>
      <c r="DM204" s="77">
        <f t="shared" ca="1" si="668"/>
        <v>648</v>
      </c>
      <c r="DN204" s="77">
        <f t="shared" ca="1" si="668"/>
        <v>625</v>
      </c>
      <c r="DO204" s="77">
        <f t="shared" ca="1" si="668"/>
        <v>602</v>
      </c>
      <c r="DP204" s="77">
        <f t="shared" ca="1" si="668"/>
        <v>579</v>
      </c>
      <c r="DQ204" s="77">
        <f t="shared" ca="1" si="668"/>
        <v>556</v>
      </c>
      <c r="DR204" s="77">
        <f t="shared" ca="1" si="668"/>
        <v>533</v>
      </c>
      <c r="DS204" s="77">
        <f t="shared" ca="1" si="668"/>
        <v>510</v>
      </c>
      <c r="DT204" s="77">
        <f t="shared" ca="1" si="668"/>
        <v>487</v>
      </c>
      <c r="DU204" s="77">
        <f t="shared" ca="1" si="668"/>
        <v>464</v>
      </c>
      <c r="DV204" s="77">
        <f t="shared" ca="1" si="668"/>
        <v>441</v>
      </c>
      <c r="DW204" s="77">
        <f t="shared" ca="1" si="668"/>
        <v>418</v>
      </c>
      <c r="DX204" s="77">
        <f t="shared" ca="1" si="668"/>
        <v>395</v>
      </c>
      <c r="DY204" s="77">
        <f t="shared" ca="1" si="668"/>
        <v>372</v>
      </c>
      <c r="DZ204" s="77">
        <f t="shared" ca="1" si="668"/>
        <v>349</v>
      </c>
      <c r="EA204" s="77">
        <f t="shared" ca="1" si="668"/>
        <v>326</v>
      </c>
      <c r="EB204" s="77">
        <f t="shared" ca="1" si="668"/>
        <v>303</v>
      </c>
      <c r="EC204" s="77">
        <f t="shared" ca="1" si="668"/>
        <v>280</v>
      </c>
      <c r="ED204" s="77">
        <f t="shared" ca="1" si="668"/>
        <v>257</v>
      </c>
      <c r="EE204" s="77">
        <f t="shared" ca="1" si="668"/>
        <v>234</v>
      </c>
      <c r="EF204" s="77">
        <f t="shared" ca="1" si="668"/>
        <v>211</v>
      </c>
      <c r="EG204" s="77">
        <f t="shared" ca="1" si="668"/>
        <v>188</v>
      </c>
      <c r="EH204" s="77">
        <f t="shared" ca="1" si="668"/>
        <v>165</v>
      </c>
      <c r="EI204" s="77">
        <f t="shared" ca="1" si="668"/>
        <v>142</v>
      </c>
      <c r="EJ204" s="77">
        <f t="shared" ca="1" si="668"/>
        <v>119</v>
      </c>
      <c r="EK204" s="77">
        <f t="shared" ref="EK204:FP204" ca="1" si="669">IF(OR(ISNUMBER(EK23),ISBLANK(EK23)),IF(CodeCouleur($D$100)=CodeCouleur(EK23),"CEAM",IF(OR(EK23=$G$99,EK23=$G$100,EK23=$G$101,EK23=$G$102),"OPEX",IF(AND(ISBLANK($E23),EK125&gt;50),"ORG",EK125))),EK23)</f>
        <v>96</v>
      </c>
      <c r="EL204" s="77" t="str">
        <f t="shared" si="669"/>
        <v>V20</v>
      </c>
      <c r="EM204" s="77" t="str">
        <f t="shared" si="669"/>
        <v>V20</v>
      </c>
      <c r="EN204" s="77" t="str">
        <f t="shared" si="669"/>
        <v>V20</v>
      </c>
      <c r="EO204" s="77" t="str">
        <f t="shared" si="669"/>
        <v>V20</v>
      </c>
      <c r="EP204" s="77" t="str">
        <f t="shared" si="669"/>
        <v>V20</v>
      </c>
      <c r="EQ204" s="77" t="str">
        <f t="shared" si="669"/>
        <v>V20</v>
      </c>
      <c r="ER204" s="77">
        <f t="shared" ca="1" si="669"/>
        <v>1177</v>
      </c>
      <c r="ES204" s="77">
        <f t="shared" ca="1" si="669"/>
        <v>1154</v>
      </c>
      <c r="ET204" s="77">
        <f t="shared" ca="1" si="669"/>
        <v>1131</v>
      </c>
      <c r="EU204" s="77">
        <f t="shared" ca="1" si="669"/>
        <v>1108</v>
      </c>
      <c r="EV204" s="77">
        <f t="shared" ca="1" si="669"/>
        <v>1085</v>
      </c>
      <c r="EW204" s="77">
        <f t="shared" ca="1" si="669"/>
        <v>1062</v>
      </c>
      <c r="EX204" s="77">
        <f t="shared" ca="1" si="669"/>
        <v>1039</v>
      </c>
      <c r="EY204" s="77">
        <f t="shared" ca="1" si="669"/>
        <v>1016</v>
      </c>
      <c r="EZ204" s="77">
        <f t="shared" ca="1" si="669"/>
        <v>993</v>
      </c>
      <c r="FA204" s="77">
        <f t="shared" ca="1" si="669"/>
        <v>970</v>
      </c>
      <c r="FB204" s="77">
        <f t="shared" ca="1" si="669"/>
        <v>947</v>
      </c>
      <c r="FC204" s="77">
        <f t="shared" ca="1" si="669"/>
        <v>924</v>
      </c>
      <c r="FD204" s="77">
        <f t="shared" ca="1" si="669"/>
        <v>901</v>
      </c>
      <c r="FE204" s="77">
        <f t="shared" ca="1" si="669"/>
        <v>878</v>
      </c>
      <c r="FF204" s="77">
        <f t="shared" ca="1" si="669"/>
        <v>855</v>
      </c>
      <c r="FG204" s="77">
        <f t="shared" ca="1" si="669"/>
        <v>832</v>
      </c>
      <c r="FH204" s="77">
        <f t="shared" ca="1" si="669"/>
        <v>809</v>
      </c>
      <c r="FI204" s="77">
        <f t="shared" ca="1" si="669"/>
        <v>786</v>
      </c>
      <c r="FJ204" s="77">
        <f t="shared" ca="1" si="669"/>
        <v>763</v>
      </c>
      <c r="FK204" s="77">
        <f t="shared" ca="1" si="669"/>
        <v>740</v>
      </c>
      <c r="FL204" s="77">
        <f t="shared" ca="1" si="669"/>
        <v>717</v>
      </c>
      <c r="FM204" s="77">
        <f t="shared" ca="1" si="669"/>
        <v>694</v>
      </c>
      <c r="FN204" s="77">
        <f t="shared" ca="1" si="669"/>
        <v>671</v>
      </c>
      <c r="FO204" s="77">
        <f t="shared" ca="1" si="669"/>
        <v>648</v>
      </c>
      <c r="FP204" s="77">
        <f t="shared" ca="1" si="669"/>
        <v>625</v>
      </c>
      <c r="FQ204" s="77">
        <f t="shared" ref="FQ204:GR204" ca="1" si="670">IF(OR(ISNUMBER(FQ23),ISBLANK(FQ23)),IF(CodeCouleur($D$100)=CodeCouleur(FQ23),"CEAM",IF(OR(FQ23=$G$99,FQ23=$G$100,FQ23=$G$101,FQ23=$G$102),"OPEX",IF(AND(ISBLANK($E23),FQ125&gt;50),"ORG",FQ125))),FQ23)</f>
        <v>602</v>
      </c>
      <c r="FR204" s="77">
        <f t="shared" ca="1" si="670"/>
        <v>579</v>
      </c>
      <c r="FS204" s="77">
        <f t="shared" ca="1" si="670"/>
        <v>556</v>
      </c>
      <c r="FT204" s="77">
        <f t="shared" ca="1" si="670"/>
        <v>533</v>
      </c>
      <c r="FU204" s="77">
        <f t="shared" ca="1" si="670"/>
        <v>510</v>
      </c>
      <c r="FV204" s="77">
        <f t="shared" ca="1" si="670"/>
        <v>487</v>
      </c>
      <c r="FW204" s="77">
        <f t="shared" ca="1" si="670"/>
        <v>464</v>
      </c>
      <c r="FX204" s="77">
        <f t="shared" ca="1" si="670"/>
        <v>441</v>
      </c>
      <c r="FY204" s="77">
        <f t="shared" ca="1" si="670"/>
        <v>418</v>
      </c>
      <c r="FZ204" s="77">
        <f t="shared" ca="1" si="670"/>
        <v>395</v>
      </c>
      <c r="GA204" s="77">
        <f t="shared" ca="1" si="670"/>
        <v>372</v>
      </c>
      <c r="GB204" s="77">
        <f t="shared" ca="1" si="670"/>
        <v>349</v>
      </c>
      <c r="GC204" s="77">
        <f t="shared" ca="1" si="670"/>
        <v>326</v>
      </c>
      <c r="GD204" s="77">
        <f t="shared" ca="1" si="670"/>
        <v>303</v>
      </c>
      <c r="GE204" s="77">
        <f t="shared" ca="1" si="670"/>
        <v>280</v>
      </c>
      <c r="GF204" s="77">
        <f t="shared" ca="1" si="670"/>
        <v>257</v>
      </c>
      <c r="GG204" s="77">
        <f t="shared" ca="1" si="670"/>
        <v>234</v>
      </c>
      <c r="GH204" s="77">
        <f t="shared" ca="1" si="670"/>
        <v>211</v>
      </c>
      <c r="GI204" s="77">
        <f t="shared" ca="1" si="670"/>
        <v>188</v>
      </c>
      <c r="GJ204" s="77">
        <f t="shared" ca="1" si="670"/>
        <v>165</v>
      </c>
      <c r="GK204" s="77">
        <f t="shared" ca="1" si="670"/>
        <v>142</v>
      </c>
      <c r="GL204" s="77">
        <f t="shared" ca="1" si="670"/>
        <v>119</v>
      </c>
      <c r="GM204" s="77">
        <f t="shared" ca="1" si="670"/>
        <v>96</v>
      </c>
      <c r="GN204" s="77">
        <f t="shared" ca="1" si="670"/>
        <v>73</v>
      </c>
      <c r="GO204" s="77" t="str">
        <f t="shared" si="670"/>
        <v>X</v>
      </c>
      <c r="GP204" s="77" t="str">
        <f t="shared" si="670"/>
        <v>X</v>
      </c>
      <c r="GQ204" s="77" t="str">
        <f t="shared" si="670"/>
        <v>X</v>
      </c>
      <c r="GR204" s="77" t="str">
        <f t="shared" si="670"/>
        <v>X</v>
      </c>
    </row>
    <row r="205" spans="7:221" x14ac:dyDescent="0.2">
      <c r="G205" s="1043"/>
      <c r="H205" s="207" t="s">
        <v>130</v>
      </c>
      <c r="M205" s="304"/>
      <c r="N205" s="304"/>
      <c r="O205" s="304"/>
      <c r="P205" s="304"/>
      <c r="Q205" s="304"/>
      <c r="R205" s="41"/>
      <c r="S205" s="41"/>
      <c r="T205" s="41"/>
      <c r="U205" s="77" t="str">
        <f t="shared" ref="U205:AR205" si="671">IF(OR(ISNUMBER(U24),ISBLANK(U24)),IF(CodeCouleur($D$100)=CodeCouleur(U24),"CEAM",IF(OR(U24=$G$99,U24=$G$100,U24=$G$101),"OPEX",IF(AND(ISBLANK($E24),U126&gt;50),"ORG",U126))),U24)</f>
        <v>STK</v>
      </c>
      <c r="V205" s="77" t="str">
        <f t="shared" si="671"/>
        <v>STK</v>
      </c>
      <c r="W205" s="77" t="str">
        <f t="shared" si="671"/>
        <v>STK</v>
      </c>
      <c r="X205" s="77" t="str">
        <f t="shared" si="671"/>
        <v>STK</v>
      </c>
      <c r="Y205" s="77">
        <f t="shared" ca="1" si="671"/>
        <v>456</v>
      </c>
      <c r="Z205" s="77">
        <f t="shared" ca="1" si="671"/>
        <v>456</v>
      </c>
      <c r="AA205" s="77">
        <f t="shared" ca="1" si="671"/>
        <v>455</v>
      </c>
      <c r="AB205" s="77">
        <f t="shared" ca="1" si="671"/>
        <v>428</v>
      </c>
      <c r="AC205" s="77">
        <f t="shared" ca="1" si="671"/>
        <v>388</v>
      </c>
      <c r="AD205" s="77">
        <f t="shared" ca="1" si="671"/>
        <v>363</v>
      </c>
      <c r="AE205" s="77">
        <f t="shared" ca="1" si="671"/>
        <v>333</v>
      </c>
      <c r="AF205" s="77">
        <f t="shared" ca="1" si="671"/>
        <v>303</v>
      </c>
      <c r="AG205" s="77">
        <f t="shared" ca="1" si="671"/>
        <v>273</v>
      </c>
      <c r="AH205" s="77">
        <f t="shared" ca="1" si="671"/>
        <v>243</v>
      </c>
      <c r="AI205" s="77" t="str">
        <f t="shared" si="671"/>
        <v>F</v>
      </c>
      <c r="AJ205" s="77" t="str">
        <f t="shared" si="665"/>
        <v>F</v>
      </c>
      <c r="AK205" s="77">
        <f t="shared" ca="1" si="665"/>
        <v>203</v>
      </c>
      <c r="AL205" s="77">
        <f t="shared" ca="1" si="665"/>
        <v>163</v>
      </c>
      <c r="AM205" s="77">
        <f t="shared" ca="1" si="671"/>
        <v>123</v>
      </c>
      <c r="AN205" s="77">
        <f t="shared" ca="1" si="671"/>
        <v>83</v>
      </c>
      <c r="AO205" s="77" t="str">
        <f t="shared" si="671"/>
        <v>V10</v>
      </c>
      <c r="AP205" s="77" t="str">
        <f t="shared" si="671"/>
        <v>V10</v>
      </c>
      <c r="AQ205" s="77" t="str">
        <f t="shared" si="671"/>
        <v>V10</v>
      </c>
      <c r="AR205" s="77" t="str">
        <f t="shared" si="671"/>
        <v>V10</v>
      </c>
      <c r="AS205" s="77" t="str">
        <f t="shared" ref="AS205:BX205" si="672">IF(OR(ISNUMBER(AS24),ISBLANK(AS24)),IF(CodeCouleur($D$100)=CodeCouleur(AS24),"CEAM",IF(OR(AS24=$G$99,AS24=$G$100,AS24=$G$101,AS24=$G$102),"OPEX",IF(AND(ISBLANK($E24),AS126&gt;50),"ORG",AS126))),AS24)</f>
        <v>V10</v>
      </c>
      <c r="AT205" s="77" t="str">
        <f t="shared" si="672"/>
        <v>V10</v>
      </c>
      <c r="AU205" s="77" t="str">
        <f t="shared" si="672"/>
        <v>AIA</v>
      </c>
      <c r="AV205" s="77" t="str">
        <f t="shared" si="672"/>
        <v>AIA</v>
      </c>
      <c r="AW205" s="77">
        <f t="shared" ca="1" si="672"/>
        <v>1177</v>
      </c>
      <c r="AX205" s="77">
        <f t="shared" ca="1" si="672"/>
        <v>1154</v>
      </c>
      <c r="AY205" s="77">
        <f t="shared" ca="1" si="672"/>
        <v>1131</v>
      </c>
      <c r="AZ205" s="77">
        <f t="shared" ca="1" si="672"/>
        <v>1108</v>
      </c>
      <c r="BA205" s="77">
        <f t="shared" ca="1" si="672"/>
        <v>1107</v>
      </c>
      <c r="BB205" s="77" t="str">
        <f t="shared" ca="1" si="672"/>
        <v>OPEX</v>
      </c>
      <c r="BC205" s="77" t="str">
        <f t="shared" ca="1" si="672"/>
        <v>OPEX</v>
      </c>
      <c r="BD205" s="77" t="str">
        <f t="shared" ca="1" si="672"/>
        <v>OPEX</v>
      </c>
      <c r="BE205" s="77" t="str">
        <f t="shared" ca="1" si="672"/>
        <v>OPEX</v>
      </c>
      <c r="BF205" s="77">
        <f t="shared" ca="1" si="672"/>
        <v>786</v>
      </c>
      <c r="BG205" s="77">
        <f t="shared" ca="1" si="672"/>
        <v>763</v>
      </c>
      <c r="BH205" s="77">
        <f t="shared" ca="1" si="672"/>
        <v>740</v>
      </c>
      <c r="BI205" s="77">
        <f t="shared" ca="1" si="672"/>
        <v>717</v>
      </c>
      <c r="BJ205" s="77">
        <f t="shared" ca="1" si="672"/>
        <v>694</v>
      </c>
      <c r="BK205" s="77">
        <f t="shared" ca="1" si="672"/>
        <v>671</v>
      </c>
      <c r="BL205" s="77">
        <f t="shared" ca="1" si="672"/>
        <v>648</v>
      </c>
      <c r="BM205" s="77">
        <f t="shared" ca="1" si="672"/>
        <v>625</v>
      </c>
      <c r="BN205" s="77" t="str">
        <f t="shared" si="672"/>
        <v>SB</v>
      </c>
      <c r="BO205" s="77" t="str">
        <f t="shared" si="672"/>
        <v>SB</v>
      </c>
      <c r="BP205" s="77" t="str">
        <f t="shared" si="672"/>
        <v>SB</v>
      </c>
      <c r="BQ205" s="77" t="str">
        <f t="shared" si="672"/>
        <v>SB</v>
      </c>
      <c r="BR205" s="77">
        <f t="shared" ca="1" si="672"/>
        <v>602</v>
      </c>
      <c r="BS205" s="77">
        <f t="shared" ca="1" si="672"/>
        <v>579</v>
      </c>
      <c r="BT205" s="77">
        <f t="shared" ca="1" si="672"/>
        <v>556</v>
      </c>
      <c r="BU205" s="77">
        <f t="shared" ca="1" si="672"/>
        <v>533</v>
      </c>
      <c r="BV205" s="77">
        <f t="shared" ca="1" si="672"/>
        <v>510</v>
      </c>
      <c r="BW205" s="77">
        <f t="shared" ca="1" si="672"/>
        <v>487</v>
      </c>
      <c r="BX205" s="77">
        <f t="shared" ca="1" si="672"/>
        <v>464</v>
      </c>
      <c r="BY205" s="77">
        <f t="shared" ref="BY205:DD205" ca="1" si="673">IF(OR(ISNUMBER(BY24),ISBLANK(BY24)),IF(CodeCouleur($D$100)=CodeCouleur(BY24),"CEAM",IF(OR(BY24=$G$99,BY24=$G$100,BY24=$G$101,BY24=$G$102),"OPEX",IF(AND(ISBLANK($E24),BY126&gt;50),"ORG",BY126))),BY24)</f>
        <v>441</v>
      </c>
      <c r="BZ205" s="77">
        <f t="shared" ca="1" si="673"/>
        <v>418</v>
      </c>
      <c r="CA205" s="77">
        <f t="shared" ca="1" si="673"/>
        <v>417</v>
      </c>
      <c r="CB205" s="77" t="str">
        <f t="shared" ca="1" si="673"/>
        <v>OPEX</v>
      </c>
      <c r="CC205" s="77" t="str">
        <f t="shared" ca="1" si="673"/>
        <v>OPEX</v>
      </c>
      <c r="CD205" s="77" t="str">
        <f t="shared" ca="1" si="673"/>
        <v>OPEX</v>
      </c>
      <c r="CE205" s="77" t="str">
        <f t="shared" ca="1" si="673"/>
        <v>OPEX</v>
      </c>
      <c r="CF205" s="77">
        <f t="shared" ca="1" si="673"/>
        <v>206</v>
      </c>
      <c r="CG205" s="77">
        <f t="shared" ca="1" si="673"/>
        <v>183</v>
      </c>
      <c r="CH205" s="77">
        <f t="shared" ca="1" si="673"/>
        <v>160</v>
      </c>
      <c r="CI205" s="77">
        <f t="shared" ca="1" si="673"/>
        <v>137</v>
      </c>
      <c r="CJ205" s="77">
        <f t="shared" ca="1" si="673"/>
        <v>114</v>
      </c>
      <c r="CK205" s="77">
        <f t="shared" ca="1" si="673"/>
        <v>91</v>
      </c>
      <c r="CL205" s="77">
        <f t="shared" ca="1" si="673"/>
        <v>68</v>
      </c>
      <c r="CM205" s="77">
        <f t="shared" ca="1" si="673"/>
        <v>45</v>
      </c>
      <c r="CN205" s="77" t="str">
        <f t="shared" si="673"/>
        <v>V15</v>
      </c>
      <c r="CO205" s="77" t="str">
        <f t="shared" si="673"/>
        <v>V15</v>
      </c>
      <c r="CP205" s="77" t="str">
        <f t="shared" si="673"/>
        <v>V15</v>
      </c>
      <c r="CQ205" s="77" t="str">
        <f t="shared" si="673"/>
        <v>V15</v>
      </c>
      <c r="CR205" s="77" t="str">
        <f t="shared" si="673"/>
        <v>V15</v>
      </c>
      <c r="CS205" s="77" t="str">
        <f t="shared" si="673"/>
        <v>RMV</v>
      </c>
      <c r="CT205" s="77" t="str">
        <f t="shared" si="673"/>
        <v>RMV</v>
      </c>
      <c r="CU205" s="77" t="str">
        <f t="shared" si="673"/>
        <v>RMV</v>
      </c>
      <c r="CV205" s="77" t="str">
        <f t="shared" si="673"/>
        <v>RMV</v>
      </c>
      <c r="CW205" s="77" t="str">
        <f t="shared" si="673"/>
        <v>RMV</v>
      </c>
      <c r="CX205" s="77" t="str">
        <f t="shared" si="673"/>
        <v>RMV</v>
      </c>
      <c r="CY205" s="77">
        <f t="shared" ca="1" si="673"/>
        <v>1177</v>
      </c>
      <c r="CZ205" s="77">
        <f t="shared" ca="1" si="673"/>
        <v>1154</v>
      </c>
      <c r="DA205" s="77">
        <f t="shared" ca="1" si="673"/>
        <v>1131</v>
      </c>
      <c r="DB205" s="77">
        <f t="shared" ca="1" si="673"/>
        <v>1108</v>
      </c>
      <c r="DC205" s="77">
        <f t="shared" ca="1" si="673"/>
        <v>1085</v>
      </c>
      <c r="DD205" s="77">
        <f t="shared" ca="1" si="673"/>
        <v>1062</v>
      </c>
      <c r="DE205" s="77">
        <f t="shared" ref="DE205:EJ205" ca="1" si="674">IF(OR(ISNUMBER(DE24),ISBLANK(DE24)),IF(CodeCouleur($D$100)=CodeCouleur(DE24),"CEAM",IF(OR(DE24=$G$99,DE24=$G$100,DE24=$G$101,DE24=$G$102),"OPEX",IF(AND(ISBLANK($E24),DE126&gt;50),"ORG",DE126))),DE24)</f>
        <v>1039</v>
      </c>
      <c r="DF205" s="77">
        <f t="shared" ca="1" si="674"/>
        <v>1016</v>
      </c>
      <c r="DG205" s="77">
        <f t="shared" ca="1" si="674"/>
        <v>993</v>
      </c>
      <c r="DH205" s="77">
        <f t="shared" ca="1" si="674"/>
        <v>970</v>
      </c>
      <c r="DI205" s="77">
        <f t="shared" ca="1" si="674"/>
        <v>947</v>
      </c>
      <c r="DJ205" s="77">
        <f t="shared" ca="1" si="674"/>
        <v>924</v>
      </c>
      <c r="DK205" s="77">
        <f t="shared" ca="1" si="674"/>
        <v>901</v>
      </c>
      <c r="DL205" s="77">
        <f t="shared" ca="1" si="674"/>
        <v>878</v>
      </c>
      <c r="DM205" s="77">
        <f t="shared" ca="1" si="674"/>
        <v>877</v>
      </c>
      <c r="DN205" s="77" t="str">
        <f t="shared" ca="1" si="674"/>
        <v>OPEX</v>
      </c>
      <c r="DO205" s="77" t="str">
        <f t="shared" ca="1" si="674"/>
        <v>OPEX</v>
      </c>
      <c r="DP205" s="77" t="str">
        <f t="shared" ca="1" si="674"/>
        <v>OPEX</v>
      </c>
      <c r="DQ205" s="77" t="str">
        <f t="shared" ca="1" si="674"/>
        <v>OPEX</v>
      </c>
      <c r="DR205" s="77">
        <f t="shared" ca="1" si="674"/>
        <v>636</v>
      </c>
      <c r="DS205" s="77">
        <f t="shared" ca="1" si="674"/>
        <v>613</v>
      </c>
      <c r="DT205" s="77">
        <f t="shared" ca="1" si="674"/>
        <v>590</v>
      </c>
      <c r="DU205" s="77">
        <f t="shared" ca="1" si="674"/>
        <v>567</v>
      </c>
      <c r="DV205" s="77">
        <f t="shared" ca="1" si="674"/>
        <v>544</v>
      </c>
      <c r="DW205" s="77">
        <f t="shared" ca="1" si="674"/>
        <v>521</v>
      </c>
      <c r="DX205" s="77">
        <f t="shared" ca="1" si="674"/>
        <v>498</v>
      </c>
      <c r="DY205" s="77">
        <f t="shared" ca="1" si="674"/>
        <v>475</v>
      </c>
      <c r="DZ205" s="77">
        <f t="shared" ca="1" si="674"/>
        <v>452</v>
      </c>
      <c r="EA205" s="77">
        <f t="shared" ca="1" si="674"/>
        <v>429</v>
      </c>
      <c r="EB205" s="77">
        <f t="shared" ca="1" si="674"/>
        <v>406</v>
      </c>
      <c r="EC205" s="77">
        <f t="shared" ca="1" si="674"/>
        <v>383</v>
      </c>
      <c r="ED205" s="77">
        <f t="shared" ca="1" si="674"/>
        <v>360</v>
      </c>
      <c r="EE205" s="77">
        <f t="shared" ca="1" si="674"/>
        <v>337</v>
      </c>
      <c r="EF205" s="77">
        <f t="shared" ca="1" si="674"/>
        <v>314</v>
      </c>
      <c r="EG205" s="77">
        <f t="shared" ca="1" si="674"/>
        <v>291</v>
      </c>
      <c r="EH205" s="77">
        <f t="shared" ca="1" si="674"/>
        <v>268</v>
      </c>
      <c r="EI205" s="77">
        <f t="shared" ca="1" si="674"/>
        <v>245</v>
      </c>
      <c r="EJ205" s="77">
        <f t="shared" ca="1" si="674"/>
        <v>222</v>
      </c>
      <c r="EK205" s="77">
        <f t="shared" ref="EK205:FP205" ca="1" si="675">IF(OR(ISNUMBER(EK24),ISBLANK(EK24)),IF(CodeCouleur($D$100)=CodeCouleur(EK24),"CEAM",IF(OR(EK24=$G$99,EK24=$G$100,EK24=$G$101,EK24=$G$102),"OPEX",IF(AND(ISBLANK($E24),EK126&gt;50),"ORG",EK126))),EK24)</f>
        <v>199</v>
      </c>
      <c r="EL205" s="77">
        <f t="shared" ca="1" si="675"/>
        <v>176</v>
      </c>
      <c r="EM205" s="77">
        <f t="shared" ca="1" si="675"/>
        <v>153</v>
      </c>
      <c r="EN205" s="77">
        <f t="shared" ca="1" si="675"/>
        <v>130</v>
      </c>
      <c r="EO205" s="77">
        <f t="shared" ca="1" si="675"/>
        <v>107</v>
      </c>
      <c r="EP205" s="77">
        <f t="shared" ca="1" si="675"/>
        <v>84</v>
      </c>
      <c r="EQ205" s="77">
        <f t="shared" ca="1" si="675"/>
        <v>61</v>
      </c>
      <c r="ER205" s="77">
        <f t="shared" ca="1" si="675"/>
        <v>38</v>
      </c>
      <c r="ES205" s="77">
        <f t="shared" ca="1" si="675"/>
        <v>15</v>
      </c>
      <c r="ET205" s="77" t="str">
        <f t="shared" si="675"/>
        <v>V20</v>
      </c>
      <c r="EU205" s="77" t="str">
        <f t="shared" si="675"/>
        <v>V20</v>
      </c>
      <c r="EV205" s="77" t="str">
        <f t="shared" si="675"/>
        <v>V20</v>
      </c>
      <c r="EW205" s="77" t="str">
        <f t="shared" si="675"/>
        <v>V20</v>
      </c>
      <c r="EX205" s="77" t="str">
        <f t="shared" si="675"/>
        <v>V20</v>
      </c>
      <c r="EY205" s="77" t="str">
        <f t="shared" si="675"/>
        <v>V20</v>
      </c>
      <c r="EZ205" s="77">
        <f t="shared" ca="1" si="675"/>
        <v>1177</v>
      </c>
      <c r="FA205" s="77">
        <f t="shared" ca="1" si="675"/>
        <v>1154</v>
      </c>
      <c r="FB205" s="77">
        <f t="shared" ca="1" si="675"/>
        <v>1131</v>
      </c>
      <c r="FC205" s="77">
        <f t="shared" ca="1" si="675"/>
        <v>1108</v>
      </c>
      <c r="FD205" s="77">
        <f t="shared" ca="1" si="675"/>
        <v>1085</v>
      </c>
      <c r="FE205" s="77">
        <f t="shared" ca="1" si="675"/>
        <v>1062</v>
      </c>
      <c r="FF205" s="77">
        <f t="shared" ca="1" si="675"/>
        <v>1039</v>
      </c>
      <c r="FG205" s="77">
        <f t="shared" ca="1" si="675"/>
        <v>1016</v>
      </c>
      <c r="FH205" s="77">
        <f t="shared" ca="1" si="675"/>
        <v>993</v>
      </c>
      <c r="FI205" s="77">
        <f t="shared" ca="1" si="675"/>
        <v>970</v>
      </c>
      <c r="FJ205" s="77">
        <f t="shared" ca="1" si="675"/>
        <v>947</v>
      </c>
      <c r="FK205" s="77">
        <f t="shared" ca="1" si="675"/>
        <v>924</v>
      </c>
      <c r="FL205" s="77">
        <f t="shared" ca="1" si="675"/>
        <v>901</v>
      </c>
      <c r="FM205" s="77">
        <f t="shared" ca="1" si="675"/>
        <v>878</v>
      </c>
      <c r="FN205" s="77">
        <f t="shared" ca="1" si="675"/>
        <v>855</v>
      </c>
      <c r="FO205" s="77">
        <f t="shared" ca="1" si="675"/>
        <v>832</v>
      </c>
      <c r="FP205" s="77">
        <f t="shared" ca="1" si="675"/>
        <v>809</v>
      </c>
      <c r="FQ205" s="77">
        <f t="shared" ref="FQ205:GR205" ca="1" si="676">IF(OR(ISNUMBER(FQ24),ISBLANK(FQ24)),IF(CodeCouleur($D$100)=CodeCouleur(FQ24),"CEAM",IF(OR(FQ24=$G$99,FQ24=$G$100,FQ24=$G$101,FQ24=$G$102),"OPEX",IF(AND(ISBLANK($E24),FQ126&gt;50),"ORG",FQ126))),FQ24)</f>
        <v>786</v>
      </c>
      <c r="FR205" s="77">
        <f t="shared" ca="1" si="676"/>
        <v>763</v>
      </c>
      <c r="FS205" s="77">
        <f t="shared" ca="1" si="676"/>
        <v>740</v>
      </c>
      <c r="FT205" s="77">
        <f t="shared" ca="1" si="676"/>
        <v>717</v>
      </c>
      <c r="FU205" s="77">
        <f t="shared" ca="1" si="676"/>
        <v>694</v>
      </c>
      <c r="FV205" s="77">
        <f t="shared" ca="1" si="676"/>
        <v>671</v>
      </c>
      <c r="FW205" s="77">
        <f t="shared" ca="1" si="676"/>
        <v>648</v>
      </c>
      <c r="FX205" s="77">
        <f t="shared" ca="1" si="676"/>
        <v>625</v>
      </c>
      <c r="FY205" s="77">
        <f t="shared" ca="1" si="676"/>
        <v>602</v>
      </c>
      <c r="FZ205" s="77">
        <f t="shared" ca="1" si="676"/>
        <v>579</v>
      </c>
      <c r="GA205" s="77">
        <f t="shared" ca="1" si="676"/>
        <v>556</v>
      </c>
      <c r="GB205" s="77">
        <f t="shared" ca="1" si="676"/>
        <v>533</v>
      </c>
      <c r="GC205" s="77">
        <f t="shared" ca="1" si="676"/>
        <v>510</v>
      </c>
      <c r="GD205" s="77">
        <f t="shared" ca="1" si="676"/>
        <v>487</v>
      </c>
      <c r="GE205" s="77">
        <f t="shared" ca="1" si="676"/>
        <v>464</v>
      </c>
      <c r="GF205" s="77">
        <f t="shared" ca="1" si="676"/>
        <v>441</v>
      </c>
      <c r="GG205" s="77">
        <f t="shared" ca="1" si="676"/>
        <v>418</v>
      </c>
      <c r="GH205" s="77">
        <f t="shared" ca="1" si="676"/>
        <v>395</v>
      </c>
      <c r="GI205" s="77">
        <f t="shared" ca="1" si="676"/>
        <v>372</v>
      </c>
      <c r="GJ205" s="77">
        <f t="shared" ca="1" si="676"/>
        <v>349</v>
      </c>
      <c r="GK205" s="77">
        <f t="shared" ca="1" si="676"/>
        <v>326</v>
      </c>
      <c r="GL205" s="77">
        <f t="shared" ca="1" si="676"/>
        <v>303</v>
      </c>
      <c r="GM205" s="77">
        <f t="shared" ca="1" si="676"/>
        <v>280</v>
      </c>
      <c r="GN205" s="77">
        <f t="shared" ca="1" si="676"/>
        <v>257</v>
      </c>
      <c r="GO205" s="77" t="str">
        <f t="shared" si="676"/>
        <v>X</v>
      </c>
      <c r="GP205" s="77" t="str">
        <f t="shared" si="676"/>
        <v>X</v>
      </c>
      <c r="GQ205" s="77" t="str">
        <f t="shared" si="676"/>
        <v>X</v>
      </c>
      <c r="GR205" s="77" t="str">
        <f t="shared" si="676"/>
        <v>X</v>
      </c>
    </row>
    <row r="206" spans="7:221" x14ac:dyDescent="0.2">
      <c r="G206" s="1043"/>
      <c r="H206" s="207" t="s">
        <v>131</v>
      </c>
      <c r="M206" s="304"/>
      <c r="N206" s="304"/>
      <c r="O206" s="304"/>
      <c r="P206" s="304"/>
      <c r="Q206" s="304"/>
      <c r="R206" s="41"/>
      <c r="S206" s="41"/>
      <c r="T206" s="41"/>
      <c r="U206" s="77" t="str">
        <f t="shared" ref="U206:AR206" ca="1" si="677">IF(OR(ISNUMBER(U25),ISBLANK(U25)),IF(CodeCouleur($D$100)=CodeCouleur(U25),"CEAM",IF(OR(U25=$G$99,U25=$G$100,U25=$G$101),"OPEX",IF(AND(ISBLANK($E25),U127&gt;50),"ORG",U127))),U25)</f>
        <v>CEAM</v>
      </c>
      <c r="V206" s="77" t="str">
        <f t="shared" ca="1" si="677"/>
        <v>CEAM</v>
      </c>
      <c r="W206" s="77" t="str">
        <f t="shared" ca="1" si="677"/>
        <v>CEAM</v>
      </c>
      <c r="X206" s="77" t="str">
        <f t="shared" ca="1" si="677"/>
        <v>CEAM</v>
      </c>
      <c r="Y206" s="77" t="str">
        <f t="shared" ca="1" si="677"/>
        <v>CEAM</v>
      </c>
      <c r="Z206" s="77" t="str">
        <f t="shared" ca="1" si="677"/>
        <v>CEAM</v>
      </c>
      <c r="AA206" s="77" t="str">
        <f t="shared" ca="1" si="677"/>
        <v>CEAM</v>
      </c>
      <c r="AB206" s="77" t="str">
        <f t="shared" ca="1" si="677"/>
        <v>CEAM</v>
      </c>
      <c r="AC206" s="77" t="str">
        <f t="shared" ca="1" si="677"/>
        <v>CEAM</v>
      </c>
      <c r="AD206" s="77" t="str">
        <f t="shared" ca="1" si="677"/>
        <v>CEAM</v>
      </c>
      <c r="AE206" s="77" t="str">
        <f t="shared" ca="1" si="677"/>
        <v>CEAM</v>
      </c>
      <c r="AF206" s="77">
        <f t="shared" ca="1" si="677"/>
        <v>757</v>
      </c>
      <c r="AG206" s="77">
        <f t="shared" ca="1" si="677"/>
        <v>756</v>
      </c>
      <c r="AH206" s="77" t="str">
        <f t="shared" ca="1" si="677"/>
        <v>OPEX</v>
      </c>
      <c r="AI206" s="77" t="str">
        <f t="shared" ca="1" si="677"/>
        <v>OPEX</v>
      </c>
      <c r="AJ206" s="77" t="str">
        <f t="shared" ca="1" si="677"/>
        <v>OPEX</v>
      </c>
      <c r="AK206" s="77" t="str">
        <f t="shared" ca="1" si="677"/>
        <v>OPEX</v>
      </c>
      <c r="AL206" s="77">
        <f t="shared" ca="1" si="677"/>
        <v>555</v>
      </c>
      <c r="AM206" s="77">
        <f t="shared" ca="1" si="677"/>
        <v>532</v>
      </c>
      <c r="AN206" s="77">
        <f t="shared" ca="1" si="677"/>
        <v>509</v>
      </c>
      <c r="AO206" s="77">
        <f t="shared" ca="1" si="677"/>
        <v>486</v>
      </c>
      <c r="AP206" s="77">
        <f t="shared" ca="1" si="677"/>
        <v>463</v>
      </c>
      <c r="AQ206" s="77">
        <f t="shared" ca="1" si="677"/>
        <v>440</v>
      </c>
      <c r="AR206" s="77">
        <f t="shared" ca="1" si="677"/>
        <v>417</v>
      </c>
      <c r="AS206" s="77">
        <f t="shared" ref="AS206:BX206" ca="1" si="678">IF(OR(ISNUMBER(AS25),ISBLANK(AS25)),IF(CodeCouleur($D$100)=CodeCouleur(AS25),"CEAM",IF(OR(AS25=$G$99,AS25=$G$100,AS25=$G$101,AS25=$G$102),"OPEX",IF(AND(ISBLANK($E25),AS127&gt;50),"ORG",AS127))),AS25)</f>
        <v>394</v>
      </c>
      <c r="AT206" s="77">
        <f t="shared" ca="1" si="678"/>
        <v>371</v>
      </c>
      <c r="AU206" s="77">
        <f t="shared" ca="1" si="678"/>
        <v>348</v>
      </c>
      <c r="AV206" s="77">
        <f t="shared" ca="1" si="678"/>
        <v>325</v>
      </c>
      <c r="AW206" s="77">
        <f t="shared" ca="1" si="678"/>
        <v>302</v>
      </c>
      <c r="AX206" s="77">
        <f t="shared" ca="1" si="678"/>
        <v>279</v>
      </c>
      <c r="AY206" s="77" t="str">
        <f t="shared" si="678"/>
        <v>F</v>
      </c>
      <c r="AZ206" s="77" t="str">
        <f t="shared" si="678"/>
        <v>F</v>
      </c>
      <c r="BA206" s="77">
        <f t="shared" ca="1" si="678"/>
        <v>256</v>
      </c>
      <c r="BB206" s="77">
        <f t="shared" ca="1" si="678"/>
        <v>233</v>
      </c>
      <c r="BC206" s="77">
        <f t="shared" ca="1" si="678"/>
        <v>210</v>
      </c>
      <c r="BD206" s="77">
        <f t="shared" ca="1" si="678"/>
        <v>187</v>
      </c>
      <c r="BE206" s="77">
        <f t="shared" ca="1" si="678"/>
        <v>164</v>
      </c>
      <c r="BF206" s="77">
        <f t="shared" ca="1" si="678"/>
        <v>141</v>
      </c>
      <c r="BG206" s="77">
        <f t="shared" ca="1" si="678"/>
        <v>118</v>
      </c>
      <c r="BH206" s="77">
        <f t="shared" ca="1" si="678"/>
        <v>95</v>
      </c>
      <c r="BI206" s="77">
        <f t="shared" ca="1" si="678"/>
        <v>72</v>
      </c>
      <c r="BJ206" s="77" t="str">
        <f t="shared" si="678"/>
        <v>V10</v>
      </c>
      <c r="BK206" s="77" t="str">
        <f t="shared" si="678"/>
        <v>V10</v>
      </c>
      <c r="BL206" s="77" t="str">
        <f t="shared" si="678"/>
        <v>V10</v>
      </c>
      <c r="BM206" s="77" t="str">
        <f t="shared" si="678"/>
        <v>V10</v>
      </c>
      <c r="BN206" s="77" t="str">
        <f t="shared" si="678"/>
        <v>V10</v>
      </c>
      <c r="BO206" s="77" t="str">
        <f t="shared" si="678"/>
        <v>V10</v>
      </c>
      <c r="BP206" s="77">
        <f t="shared" ca="1" si="678"/>
        <v>1177</v>
      </c>
      <c r="BQ206" s="77">
        <f t="shared" ca="1" si="678"/>
        <v>1176</v>
      </c>
      <c r="BR206" s="77" t="str">
        <f t="shared" ca="1" si="678"/>
        <v>OPEX</v>
      </c>
      <c r="BS206" s="77" t="str">
        <f t="shared" ca="1" si="678"/>
        <v>OPEX</v>
      </c>
      <c r="BT206" s="77" t="str">
        <f t="shared" ca="1" si="678"/>
        <v>OPEX</v>
      </c>
      <c r="BU206" s="77" t="str">
        <f t="shared" ca="1" si="678"/>
        <v>OPEX</v>
      </c>
      <c r="BV206" s="77">
        <f t="shared" ca="1" si="678"/>
        <v>895</v>
      </c>
      <c r="BW206" s="77">
        <f t="shared" ca="1" si="678"/>
        <v>872</v>
      </c>
      <c r="BX206" s="77">
        <f t="shared" ca="1" si="678"/>
        <v>849</v>
      </c>
      <c r="BY206" s="77">
        <f t="shared" ref="BY206:DD206" ca="1" si="679">IF(OR(ISNUMBER(BY25),ISBLANK(BY25)),IF(CodeCouleur($D$100)=CodeCouleur(BY25),"CEAM",IF(OR(BY25=$G$99,BY25=$G$100,BY25=$G$101,BY25=$G$102),"OPEX",IF(AND(ISBLANK($E25),BY127&gt;50),"ORG",BY127))),BY25)</f>
        <v>826</v>
      </c>
      <c r="BZ206" s="77">
        <f t="shared" ca="1" si="679"/>
        <v>803</v>
      </c>
      <c r="CA206" s="77">
        <f t="shared" ca="1" si="679"/>
        <v>802</v>
      </c>
      <c r="CB206" s="77" t="str">
        <f t="shared" ca="1" si="679"/>
        <v>OPEX</v>
      </c>
      <c r="CC206" s="77" t="str">
        <f t="shared" ca="1" si="679"/>
        <v>OPEX</v>
      </c>
      <c r="CD206" s="77" t="str">
        <f t="shared" ca="1" si="679"/>
        <v>OPEX</v>
      </c>
      <c r="CE206" s="77" t="str">
        <f t="shared" ca="1" si="679"/>
        <v>OPEX</v>
      </c>
      <c r="CF206" s="77">
        <f t="shared" ca="1" si="679"/>
        <v>591</v>
      </c>
      <c r="CG206" s="77">
        <f t="shared" ca="1" si="679"/>
        <v>568</v>
      </c>
      <c r="CH206" s="77">
        <f t="shared" ca="1" si="679"/>
        <v>545</v>
      </c>
      <c r="CI206" s="77">
        <f t="shared" ca="1" si="679"/>
        <v>522</v>
      </c>
      <c r="CJ206" s="77" t="str">
        <f t="shared" si="679"/>
        <v>STK</v>
      </c>
      <c r="CK206" s="77" t="str">
        <f t="shared" si="679"/>
        <v>STK</v>
      </c>
      <c r="CL206" s="77" t="str">
        <f t="shared" si="679"/>
        <v>STK</v>
      </c>
      <c r="CM206" s="77" t="str">
        <f t="shared" si="679"/>
        <v>STK</v>
      </c>
      <c r="CN206" s="77" t="str">
        <f t="shared" si="679"/>
        <v>STK</v>
      </c>
      <c r="CO206" s="77" t="str">
        <f t="shared" si="679"/>
        <v>STK</v>
      </c>
      <c r="CP206" s="77" t="str">
        <f t="shared" si="679"/>
        <v>STK</v>
      </c>
      <c r="CQ206" s="77" t="str">
        <f t="shared" si="679"/>
        <v>STK</v>
      </c>
      <c r="CR206" s="77" t="str">
        <f t="shared" si="679"/>
        <v>STK</v>
      </c>
      <c r="CS206" s="77" t="str">
        <f t="shared" si="679"/>
        <v>STK</v>
      </c>
      <c r="CT206" s="77">
        <f t="shared" ca="1" si="679"/>
        <v>499</v>
      </c>
      <c r="CU206" s="77">
        <f t="shared" ca="1" si="679"/>
        <v>476</v>
      </c>
      <c r="CV206" s="77">
        <f t="shared" ca="1" si="679"/>
        <v>453</v>
      </c>
      <c r="CW206" s="77">
        <f t="shared" ca="1" si="679"/>
        <v>452</v>
      </c>
      <c r="CX206" s="77" t="str">
        <f t="shared" ca="1" si="679"/>
        <v>OPEX</v>
      </c>
      <c r="CY206" s="77" t="str">
        <f t="shared" ca="1" si="679"/>
        <v>OPEX</v>
      </c>
      <c r="CZ206" s="77" t="str">
        <f t="shared" ca="1" si="679"/>
        <v>OPEX</v>
      </c>
      <c r="DA206" s="77" t="str">
        <f t="shared" ca="1" si="679"/>
        <v>OPEX</v>
      </c>
      <c r="DB206" s="77">
        <f t="shared" ca="1" si="679"/>
        <v>211</v>
      </c>
      <c r="DC206" s="77">
        <f t="shared" ca="1" si="679"/>
        <v>188</v>
      </c>
      <c r="DD206" s="77">
        <f t="shared" ca="1" si="679"/>
        <v>165</v>
      </c>
      <c r="DE206" s="77">
        <f t="shared" ref="DE206:EJ206" ca="1" si="680">IF(OR(ISNUMBER(DE25),ISBLANK(DE25)),IF(CodeCouleur($D$100)=CodeCouleur(DE25),"CEAM",IF(OR(DE25=$G$99,DE25=$G$100,DE25=$G$101,DE25=$G$102),"OPEX",IF(AND(ISBLANK($E25),DE127&gt;50),"ORG",DE127))),DE25)</f>
        <v>142</v>
      </c>
      <c r="DF206" s="77">
        <f t="shared" ca="1" si="680"/>
        <v>119</v>
      </c>
      <c r="DG206" s="77">
        <f t="shared" ca="1" si="680"/>
        <v>96</v>
      </c>
      <c r="DH206" s="77">
        <f t="shared" ca="1" si="680"/>
        <v>73</v>
      </c>
      <c r="DI206" s="77">
        <f t="shared" ca="1" si="680"/>
        <v>50</v>
      </c>
      <c r="DJ206" s="77">
        <f t="shared" ca="1" si="680"/>
        <v>27</v>
      </c>
      <c r="DK206" s="77">
        <f t="shared" ca="1" si="680"/>
        <v>4</v>
      </c>
      <c r="DL206" s="77" t="str">
        <f t="shared" si="680"/>
        <v>V15</v>
      </c>
      <c r="DM206" s="77" t="str">
        <f t="shared" si="680"/>
        <v>V15</v>
      </c>
      <c r="DN206" s="77" t="str">
        <f t="shared" si="680"/>
        <v>V15</v>
      </c>
      <c r="DO206" s="77" t="str">
        <f t="shared" si="680"/>
        <v>V15</v>
      </c>
      <c r="DP206" s="77" t="str">
        <f t="shared" si="680"/>
        <v>V15</v>
      </c>
      <c r="DQ206" s="77" t="str">
        <f t="shared" si="680"/>
        <v>RMV</v>
      </c>
      <c r="DR206" s="77" t="str">
        <f t="shared" si="680"/>
        <v>RMV</v>
      </c>
      <c r="DS206" s="77" t="str">
        <f t="shared" si="680"/>
        <v>RMV</v>
      </c>
      <c r="DT206" s="77" t="str">
        <f t="shared" si="680"/>
        <v>RMV</v>
      </c>
      <c r="DU206" s="77" t="str">
        <f t="shared" si="680"/>
        <v>RMV</v>
      </c>
      <c r="DV206" s="77" t="str">
        <f t="shared" si="680"/>
        <v>RMV</v>
      </c>
      <c r="DW206" s="77">
        <f t="shared" ca="1" si="680"/>
        <v>1177</v>
      </c>
      <c r="DX206" s="77">
        <f t="shared" ca="1" si="680"/>
        <v>1154</v>
      </c>
      <c r="DY206" s="77">
        <f t="shared" ca="1" si="680"/>
        <v>1131</v>
      </c>
      <c r="DZ206" s="77">
        <f t="shared" ca="1" si="680"/>
        <v>1108</v>
      </c>
      <c r="EA206" s="77">
        <f t="shared" ca="1" si="680"/>
        <v>1085</v>
      </c>
      <c r="EB206" s="77">
        <f t="shared" ca="1" si="680"/>
        <v>1062</v>
      </c>
      <c r="EC206" s="77">
        <f t="shared" ca="1" si="680"/>
        <v>1039</v>
      </c>
      <c r="ED206" s="77">
        <f t="shared" ca="1" si="680"/>
        <v>1016</v>
      </c>
      <c r="EE206" s="77">
        <f t="shared" ca="1" si="680"/>
        <v>993</v>
      </c>
      <c r="EF206" s="77">
        <f t="shared" ca="1" si="680"/>
        <v>970</v>
      </c>
      <c r="EG206" s="77">
        <f t="shared" ca="1" si="680"/>
        <v>947</v>
      </c>
      <c r="EH206" s="77">
        <f t="shared" ca="1" si="680"/>
        <v>924</v>
      </c>
      <c r="EI206" s="77">
        <f t="shared" ca="1" si="680"/>
        <v>901</v>
      </c>
      <c r="EJ206" s="77">
        <f t="shared" ca="1" si="680"/>
        <v>878</v>
      </c>
      <c r="EK206" s="77">
        <f t="shared" ref="EK206:FP206" ca="1" si="681">IF(OR(ISNUMBER(EK25),ISBLANK(EK25)),IF(CodeCouleur($D$100)=CodeCouleur(EK25),"CEAM",IF(OR(EK25=$G$99,EK25=$G$100,EK25=$G$101,EK25=$G$102),"OPEX",IF(AND(ISBLANK($E25),EK127&gt;50),"ORG",EK127))),EK25)</f>
        <v>855</v>
      </c>
      <c r="EL206" s="77">
        <f t="shared" ca="1" si="681"/>
        <v>832</v>
      </c>
      <c r="EM206" s="77">
        <f t="shared" ca="1" si="681"/>
        <v>809</v>
      </c>
      <c r="EN206" s="77">
        <f t="shared" ca="1" si="681"/>
        <v>786</v>
      </c>
      <c r="EO206" s="77">
        <f t="shared" ca="1" si="681"/>
        <v>763</v>
      </c>
      <c r="EP206" s="77">
        <f t="shared" ca="1" si="681"/>
        <v>740</v>
      </c>
      <c r="EQ206" s="77">
        <f t="shared" ca="1" si="681"/>
        <v>717</v>
      </c>
      <c r="ER206" s="77">
        <f t="shared" ca="1" si="681"/>
        <v>694</v>
      </c>
      <c r="ES206" s="77">
        <f t="shared" ca="1" si="681"/>
        <v>671</v>
      </c>
      <c r="ET206" s="77">
        <f t="shared" ca="1" si="681"/>
        <v>648</v>
      </c>
      <c r="EU206" s="77">
        <f t="shared" ca="1" si="681"/>
        <v>625</v>
      </c>
      <c r="EV206" s="77">
        <f t="shared" ca="1" si="681"/>
        <v>602</v>
      </c>
      <c r="EW206" s="77">
        <f t="shared" ca="1" si="681"/>
        <v>579</v>
      </c>
      <c r="EX206" s="77">
        <f t="shared" ca="1" si="681"/>
        <v>556</v>
      </c>
      <c r="EY206" s="77">
        <f t="shared" ca="1" si="681"/>
        <v>533</v>
      </c>
      <c r="EZ206" s="77">
        <f t="shared" ca="1" si="681"/>
        <v>510</v>
      </c>
      <c r="FA206" s="77">
        <f t="shared" ca="1" si="681"/>
        <v>487</v>
      </c>
      <c r="FB206" s="77">
        <f t="shared" ca="1" si="681"/>
        <v>464</v>
      </c>
      <c r="FC206" s="77">
        <f t="shared" ca="1" si="681"/>
        <v>441</v>
      </c>
      <c r="FD206" s="77">
        <f t="shared" ca="1" si="681"/>
        <v>418</v>
      </c>
      <c r="FE206" s="77">
        <f t="shared" ca="1" si="681"/>
        <v>395</v>
      </c>
      <c r="FF206" s="77">
        <f t="shared" ca="1" si="681"/>
        <v>372</v>
      </c>
      <c r="FG206" s="77">
        <f t="shared" ca="1" si="681"/>
        <v>349</v>
      </c>
      <c r="FH206" s="77">
        <f t="shared" ca="1" si="681"/>
        <v>326</v>
      </c>
      <c r="FI206" s="77">
        <f t="shared" ca="1" si="681"/>
        <v>303</v>
      </c>
      <c r="FJ206" s="77">
        <f t="shared" ca="1" si="681"/>
        <v>280</v>
      </c>
      <c r="FK206" s="77">
        <f t="shared" ca="1" si="681"/>
        <v>257</v>
      </c>
      <c r="FL206" s="77">
        <f t="shared" ca="1" si="681"/>
        <v>234</v>
      </c>
      <c r="FM206" s="77">
        <f t="shared" ca="1" si="681"/>
        <v>211</v>
      </c>
      <c r="FN206" s="77">
        <f t="shared" ca="1" si="681"/>
        <v>188</v>
      </c>
      <c r="FO206" s="77">
        <f t="shared" ca="1" si="681"/>
        <v>165</v>
      </c>
      <c r="FP206" s="77">
        <f t="shared" ca="1" si="681"/>
        <v>142</v>
      </c>
      <c r="FQ206" s="77">
        <f t="shared" ref="FQ206:GR206" ca="1" si="682">IF(OR(ISNUMBER(FQ25),ISBLANK(FQ25)),IF(CodeCouleur($D$100)=CodeCouleur(FQ25),"CEAM",IF(OR(FQ25=$G$99,FQ25=$G$100,FQ25=$G$101,FQ25=$G$102),"OPEX",IF(AND(ISBLANK($E25),FQ127&gt;50),"ORG",FQ127))),FQ25)</f>
        <v>119</v>
      </c>
      <c r="FR206" s="77">
        <f t="shared" ca="1" si="682"/>
        <v>96</v>
      </c>
      <c r="FS206" s="77">
        <f t="shared" ca="1" si="682"/>
        <v>73</v>
      </c>
      <c r="FT206" s="77" t="str">
        <f t="shared" si="682"/>
        <v>V20</v>
      </c>
      <c r="FU206" s="77" t="str">
        <f t="shared" si="682"/>
        <v>V20</v>
      </c>
      <c r="FV206" s="77" t="str">
        <f t="shared" si="682"/>
        <v>V20</v>
      </c>
      <c r="FW206" s="77" t="str">
        <f t="shared" si="682"/>
        <v>V20</v>
      </c>
      <c r="FX206" s="77" t="str">
        <f t="shared" si="682"/>
        <v>V20</v>
      </c>
      <c r="FY206" s="77" t="str">
        <f t="shared" si="682"/>
        <v>V20</v>
      </c>
      <c r="FZ206" s="77">
        <f t="shared" ca="1" si="682"/>
        <v>1177</v>
      </c>
      <c r="GA206" s="77">
        <f t="shared" ca="1" si="682"/>
        <v>1154</v>
      </c>
      <c r="GB206" s="77">
        <f t="shared" ca="1" si="682"/>
        <v>1131</v>
      </c>
      <c r="GC206" s="77">
        <f t="shared" ca="1" si="682"/>
        <v>1108</v>
      </c>
      <c r="GD206" s="77">
        <f t="shared" ca="1" si="682"/>
        <v>1085</v>
      </c>
      <c r="GE206" s="77">
        <f t="shared" ca="1" si="682"/>
        <v>1062</v>
      </c>
      <c r="GF206" s="77">
        <f t="shared" ca="1" si="682"/>
        <v>1039</v>
      </c>
      <c r="GG206" s="77">
        <f t="shared" ca="1" si="682"/>
        <v>1016</v>
      </c>
      <c r="GH206" s="77">
        <f t="shared" ca="1" si="682"/>
        <v>993</v>
      </c>
      <c r="GI206" s="77">
        <f t="shared" ca="1" si="682"/>
        <v>970</v>
      </c>
      <c r="GJ206" s="77">
        <f t="shared" ca="1" si="682"/>
        <v>947</v>
      </c>
      <c r="GK206" s="77">
        <f t="shared" ca="1" si="682"/>
        <v>924</v>
      </c>
      <c r="GL206" s="77">
        <f t="shared" ca="1" si="682"/>
        <v>901</v>
      </c>
      <c r="GM206" s="77">
        <f t="shared" ca="1" si="682"/>
        <v>878</v>
      </c>
      <c r="GN206" s="77">
        <f t="shared" ca="1" si="682"/>
        <v>855</v>
      </c>
      <c r="GO206" s="77" t="str">
        <f t="shared" si="682"/>
        <v>X</v>
      </c>
      <c r="GP206" s="77" t="str">
        <f t="shared" si="682"/>
        <v>X</v>
      </c>
      <c r="GQ206" s="77" t="str">
        <f t="shared" si="682"/>
        <v>X</v>
      </c>
      <c r="GR206" s="77" t="str">
        <f t="shared" si="682"/>
        <v>X</v>
      </c>
    </row>
    <row r="207" spans="7:221" x14ac:dyDescent="0.2">
      <c r="G207" s="1043"/>
      <c r="H207" s="103" t="s">
        <v>132</v>
      </c>
      <c r="M207" s="304"/>
      <c r="N207" s="304"/>
      <c r="O207" s="304"/>
      <c r="P207" s="304"/>
      <c r="Q207" s="304"/>
      <c r="R207" s="41"/>
      <c r="S207" s="41"/>
      <c r="T207" s="41"/>
      <c r="U207" s="77" t="str">
        <f t="shared" ref="U207:AR207" si="683">IF(OR(ISNUMBER(U26),ISBLANK(U26)),IF(CodeCouleur($D$100)=CodeCouleur(U26),"CEAM",IF(OR(U26=$G$99,U26=$G$100,U26=$G$101),"OPEX",IF(AND(ISBLANK($E26),U128&gt;50),"ORG",U128))),U26)</f>
        <v>STK</v>
      </c>
      <c r="V207" s="77" t="str">
        <f t="shared" si="683"/>
        <v>STK</v>
      </c>
      <c r="W207" s="77" t="str">
        <f t="shared" si="683"/>
        <v>STK</v>
      </c>
      <c r="X207" s="77" t="str">
        <f t="shared" si="683"/>
        <v>STK</v>
      </c>
      <c r="Y207" s="77" t="str">
        <f t="shared" si="683"/>
        <v>STK</v>
      </c>
      <c r="Z207" s="77" t="str">
        <f t="shared" si="683"/>
        <v>STK</v>
      </c>
      <c r="AA207" s="77" t="str">
        <f t="shared" si="683"/>
        <v>STK</v>
      </c>
      <c r="AB207" s="77" t="str">
        <f t="shared" si="683"/>
        <v>STK</v>
      </c>
      <c r="AC207" s="77" t="str">
        <f t="shared" si="683"/>
        <v>STK</v>
      </c>
      <c r="AD207" s="77" t="str">
        <f t="shared" si="683"/>
        <v>STK</v>
      </c>
      <c r="AE207" s="77" t="str">
        <f t="shared" si="683"/>
        <v>STK</v>
      </c>
      <c r="AF207" s="77" t="str">
        <f t="shared" si="683"/>
        <v>STK</v>
      </c>
      <c r="AG207" s="77" t="str">
        <f t="shared" si="683"/>
        <v>STK</v>
      </c>
      <c r="AH207" s="77" t="str">
        <f t="shared" si="683"/>
        <v>STK</v>
      </c>
      <c r="AI207" s="77" t="str">
        <f t="shared" si="683"/>
        <v>STK</v>
      </c>
      <c r="AJ207" s="77" t="str">
        <f t="shared" si="683"/>
        <v>STK</v>
      </c>
      <c r="AK207" s="77" t="str">
        <f t="shared" si="683"/>
        <v>STK</v>
      </c>
      <c r="AL207" s="77" t="str">
        <f t="shared" si="683"/>
        <v>STK</v>
      </c>
      <c r="AM207" s="77">
        <f t="shared" ca="1" si="683"/>
        <v>96</v>
      </c>
      <c r="AN207" s="77">
        <f t="shared" ca="1" si="683"/>
        <v>96</v>
      </c>
      <c r="AO207" s="77">
        <f t="shared" ca="1" si="683"/>
        <v>96</v>
      </c>
      <c r="AP207" s="77" t="str">
        <f t="shared" si="683"/>
        <v>V10</v>
      </c>
      <c r="AQ207" s="77" t="str">
        <f t="shared" si="683"/>
        <v>V10</v>
      </c>
      <c r="AR207" s="77" t="str">
        <f t="shared" si="683"/>
        <v>V10</v>
      </c>
      <c r="AS207" s="77" t="str">
        <f t="shared" ref="AS207:BX207" si="684">IF(OR(ISNUMBER(AS26),ISBLANK(AS26)),IF(CodeCouleur($D$100)=CodeCouleur(AS26),"CEAM",IF(OR(AS26=$G$99,AS26=$G$100,AS26=$G$101,AS26=$G$102),"OPEX",IF(AND(ISBLANK($E26),AS128&gt;50),"ORG",AS128))),AS26)</f>
        <v>V10</v>
      </c>
      <c r="AT207" s="77" t="str">
        <f t="shared" si="684"/>
        <v>V10</v>
      </c>
      <c r="AU207" s="77" t="str">
        <f t="shared" si="684"/>
        <v>V10</v>
      </c>
      <c r="AV207" s="77" t="str">
        <f t="shared" si="684"/>
        <v>V10</v>
      </c>
      <c r="AW207" s="77" t="str">
        <f t="shared" si="684"/>
        <v>F</v>
      </c>
      <c r="AX207" s="77" t="str">
        <f t="shared" si="684"/>
        <v>F</v>
      </c>
      <c r="AY207" s="77">
        <f t="shared" ca="1" si="684"/>
        <v>1177</v>
      </c>
      <c r="AZ207" s="77">
        <f t="shared" ca="1" si="684"/>
        <v>1154</v>
      </c>
      <c r="BA207" s="77">
        <f t="shared" ca="1" si="684"/>
        <v>1131</v>
      </c>
      <c r="BB207" s="77">
        <f t="shared" ca="1" si="684"/>
        <v>1108</v>
      </c>
      <c r="BC207" s="77">
        <f t="shared" ca="1" si="684"/>
        <v>1085</v>
      </c>
      <c r="BD207" s="77">
        <f t="shared" ca="1" si="684"/>
        <v>1062</v>
      </c>
      <c r="BE207" s="77">
        <f t="shared" ca="1" si="684"/>
        <v>1039</v>
      </c>
      <c r="BF207" s="77">
        <f t="shared" ca="1" si="684"/>
        <v>1016</v>
      </c>
      <c r="BG207" s="77">
        <f t="shared" ca="1" si="684"/>
        <v>993</v>
      </c>
      <c r="BH207" s="77">
        <f t="shared" ca="1" si="684"/>
        <v>970</v>
      </c>
      <c r="BI207" s="77">
        <f t="shared" ca="1" si="684"/>
        <v>947</v>
      </c>
      <c r="BJ207" s="77">
        <f t="shared" ca="1" si="684"/>
        <v>924</v>
      </c>
      <c r="BK207" s="77">
        <f t="shared" ca="1" si="684"/>
        <v>901</v>
      </c>
      <c r="BL207" s="77">
        <f t="shared" ca="1" si="684"/>
        <v>878</v>
      </c>
      <c r="BM207" s="77">
        <f t="shared" ca="1" si="684"/>
        <v>855</v>
      </c>
      <c r="BN207" s="77">
        <f t="shared" ca="1" si="684"/>
        <v>832</v>
      </c>
      <c r="BO207" s="77">
        <f t="shared" ca="1" si="684"/>
        <v>809</v>
      </c>
      <c r="BP207" s="77">
        <f t="shared" ca="1" si="684"/>
        <v>786</v>
      </c>
      <c r="BQ207" s="77">
        <f t="shared" ca="1" si="684"/>
        <v>763</v>
      </c>
      <c r="BR207" s="77">
        <f t="shared" ca="1" si="684"/>
        <v>740</v>
      </c>
      <c r="BS207" s="77">
        <f t="shared" ca="1" si="684"/>
        <v>717</v>
      </c>
      <c r="BT207" s="77">
        <f t="shared" ca="1" si="684"/>
        <v>694</v>
      </c>
      <c r="BU207" s="77">
        <f t="shared" ca="1" si="684"/>
        <v>671</v>
      </c>
      <c r="BV207" s="77">
        <f t="shared" ca="1" si="684"/>
        <v>648</v>
      </c>
      <c r="BW207" s="77">
        <f t="shared" ca="1" si="684"/>
        <v>625</v>
      </c>
      <c r="BX207" s="77">
        <f t="shared" ca="1" si="684"/>
        <v>602</v>
      </c>
      <c r="BY207" s="77">
        <f t="shared" ref="BY207:DD207" ca="1" si="685">IF(OR(ISNUMBER(BY26),ISBLANK(BY26)),IF(CodeCouleur($D$100)=CodeCouleur(BY26),"CEAM",IF(OR(BY26=$G$99,BY26=$G$100,BY26=$G$101,BY26=$G$102),"OPEX",IF(AND(ISBLANK($E26),BY128&gt;50),"ORG",BY128))),BY26)</f>
        <v>579</v>
      </c>
      <c r="BZ207" s="77">
        <f t="shared" ca="1" si="685"/>
        <v>556</v>
      </c>
      <c r="CA207" s="77">
        <f t="shared" ca="1" si="685"/>
        <v>533</v>
      </c>
      <c r="CB207" s="77">
        <f t="shared" ca="1" si="685"/>
        <v>510</v>
      </c>
      <c r="CC207" s="77">
        <f t="shared" ca="1" si="685"/>
        <v>487</v>
      </c>
      <c r="CD207" s="77">
        <f t="shared" ca="1" si="685"/>
        <v>464</v>
      </c>
      <c r="CE207" s="77">
        <f t="shared" ca="1" si="685"/>
        <v>441</v>
      </c>
      <c r="CF207" s="77">
        <f t="shared" ca="1" si="685"/>
        <v>418</v>
      </c>
      <c r="CG207" s="77">
        <f t="shared" ca="1" si="685"/>
        <v>395</v>
      </c>
      <c r="CH207" s="77">
        <f t="shared" ca="1" si="685"/>
        <v>372</v>
      </c>
      <c r="CI207" s="77">
        <f t="shared" ca="1" si="685"/>
        <v>349</v>
      </c>
      <c r="CJ207" s="77">
        <f t="shared" ca="1" si="685"/>
        <v>326</v>
      </c>
      <c r="CK207" s="77">
        <f t="shared" ca="1" si="685"/>
        <v>303</v>
      </c>
      <c r="CL207" s="77">
        <f t="shared" ca="1" si="685"/>
        <v>280</v>
      </c>
      <c r="CM207" s="77">
        <f t="shared" ca="1" si="685"/>
        <v>257</v>
      </c>
      <c r="CN207" s="77">
        <f t="shared" ca="1" si="685"/>
        <v>234</v>
      </c>
      <c r="CO207" s="77">
        <f t="shared" ca="1" si="685"/>
        <v>211</v>
      </c>
      <c r="CP207" s="77">
        <f t="shared" ca="1" si="685"/>
        <v>188</v>
      </c>
      <c r="CQ207" s="77">
        <f t="shared" ca="1" si="685"/>
        <v>165</v>
      </c>
      <c r="CR207" s="77">
        <f t="shared" ca="1" si="685"/>
        <v>142</v>
      </c>
      <c r="CS207" s="77" t="str">
        <f t="shared" si="685"/>
        <v>X</v>
      </c>
      <c r="CT207" s="77" t="str">
        <f t="shared" si="685"/>
        <v>X</v>
      </c>
      <c r="CU207" s="77" t="str">
        <f t="shared" si="685"/>
        <v>X</v>
      </c>
      <c r="CV207" s="77" t="str">
        <f t="shared" si="685"/>
        <v>X</v>
      </c>
      <c r="CW207" s="77" t="str">
        <f t="shared" si="685"/>
        <v>X</v>
      </c>
      <c r="CX207" s="77" t="str">
        <f t="shared" si="685"/>
        <v>X</v>
      </c>
      <c r="CY207" s="77" t="str">
        <f t="shared" si="685"/>
        <v>X</v>
      </c>
      <c r="CZ207" s="77" t="str">
        <f t="shared" si="685"/>
        <v>X</v>
      </c>
      <c r="DA207" s="77" t="str">
        <f t="shared" si="685"/>
        <v>X</v>
      </c>
      <c r="DB207" s="77" t="str">
        <f t="shared" si="685"/>
        <v>X</v>
      </c>
      <c r="DC207" s="77" t="str">
        <f t="shared" si="685"/>
        <v>X</v>
      </c>
      <c r="DD207" s="77" t="str">
        <f t="shared" si="685"/>
        <v>X</v>
      </c>
      <c r="DE207" s="77" t="str">
        <f t="shared" ref="DE207:EJ207" si="686">IF(OR(ISNUMBER(DE26),ISBLANK(DE26)),IF(CodeCouleur($D$100)=CodeCouleur(DE26),"CEAM",IF(OR(DE26=$G$99,DE26=$G$100,DE26=$G$101,DE26=$G$102),"OPEX",IF(AND(ISBLANK($E26),DE128&gt;50),"ORG",DE128))),DE26)</f>
        <v>X</v>
      </c>
      <c r="DF207" s="77" t="str">
        <f t="shared" si="686"/>
        <v>X</v>
      </c>
      <c r="DG207" s="77" t="str">
        <f t="shared" si="686"/>
        <v>X</v>
      </c>
      <c r="DH207" s="77" t="str">
        <f t="shared" si="686"/>
        <v>X</v>
      </c>
      <c r="DI207" s="77" t="str">
        <f t="shared" si="686"/>
        <v>X</v>
      </c>
      <c r="DJ207" s="77" t="str">
        <f t="shared" si="686"/>
        <v>X</v>
      </c>
      <c r="DK207" s="77" t="str">
        <f t="shared" si="686"/>
        <v>X</v>
      </c>
      <c r="DL207" s="77" t="str">
        <f t="shared" si="686"/>
        <v>X</v>
      </c>
      <c r="DM207" s="77" t="str">
        <f t="shared" si="686"/>
        <v>X</v>
      </c>
      <c r="DN207" s="77" t="str">
        <f t="shared" si="686"/>
        <v>X</v>
      </c>
      <c r="DO207" s="77" t="str">
        <f t="shared" si="686"/>
        <v>X</v>
      </c>
      <c r="DP207" s="77" t="str">
        <f t="shared" si="686"/>
        <v>X</v>
      </c>
      <c r="DQ207" s="77" t="str">
        <f t="shared" si="686"/>
        <v>X</v>
      </c>
      <c r="DR207" s="77" t="str">
        <f t="shared" si="686"/>
        <v>X</v>
      </c>
      <c r="DS207" s="77" t="str">
        <f t="shared" si="686"/>
        <v>X</v>
      </c>
      <c r="DT207" s="77" t="str">
        <f t="shared" si="686"/>
        <v>X</v>
      </c>
      <c r="DU207" s="77" t="str">
        <f t="shared" si="686"/>
        <v>X</v>
      </c>
      <c r="DV207" s="77" t="str">
        <f t="shared" si="686"/>
        <v>X</v>
      </c>
      <c r="DW207" s="77" t="str">
        <f t="shared" si="686"/>
        <v>X</v>
      </c>
      <c r="DX207" s="77" t="str">
        <f t="shared" si="686"/>
        <v>X</v>
      </c>
      <c r="DY207" s="77" t="str">
        <f t="shared" si="686"/>
        <v>X</v>
      </c>
      <c r="DZ207" s="77" t="str">
        <f t="shared" si="686"/>
        <v>X</v>
      </c>
      <c r="EA207" s="77" t="str">
        <f t="shared" si="686"/>
        <v>X</v>
      </c>
      <c r="EB207" s="77" t="str">
        <f t="shared" si="686"/>
        <v>X</v>
      </c>
      <c r="EC207" s="77" t="str">
        <f t="shared" si="686"/>
        <v>X</v>
      </c>
      <c r="ED207" s="77" t="str">
        <f t="shared" si="686"/>
        <v>X</v>
      </c>
      <c r="EE207" s="77" t="str">
        <f t="shared" si="686"/>
        <v>X</v>
      </c>
      <c r="EF207" s="77" t="str">
        <f t="shared" si="686"/>
        <v>X</v>
      </c>
      <c r="EG207" s="77" t="str">
        <f t="shared" si="686"/>
        <v>X</v>
      </c>
      <c r="EH207" s="77" t="str">
        <f t="shared" si="686"/>
        <v>X</v>
      </c>
      <c r="EI207" s="77" t="str">
        <f t="shared" si="686"/>
        <v>X</v>
      </c>
      <c r="EJ207" s="77" t="str">
        <f t="shared" si="686"/>
        <v>X</v>
      </c>
      <c r="EK207" s="77" t="str">
        <f t="shared" ref="EK207:FP207" si="687">IF(OR(ISNUMBER(EK26),ISBLANK(EK26)),IF(CodeCouleur($D$100)=CodeCouleur(EK26),"CEAM",IF(OR(EK26=$G$99,EK26=$G$100,EK26=$G$101,EK26=$G$102),"OPEX",IF(AND(ISBLANK($E26),EK128&gt;50),"ORG",EK128))),EK26)</f>
        <v>X</v>
      </c>
      <c r="EL207" s="77" t="str">
        <f t="shared" si="687"/>
        <v>X</v>
      </c>
      <c r="EM207" s="77" t="str">
        <f t="shared" si="687"/>
        <v>X</v>
      </c>
      <c r="EN207" s="77" t="str">
        <f t="shared" si="687"/>
        <v>X</v>
      </c>
      <c r="EO207" s="77" t="str">
        <f t="shared" si="687"/>
        <v>X</v>
      </c>
      <c r="EP207" s="77" t="str">
        <f t="shared" si="687"/>
        <v>X</v>
      </c>
      <c r="EQ207" s="77" t="str">
        <f t="shared" si="687"/>
        <v>X</v>
      </c>
      <c r="ER207" s="77" t="str">
        <f t="shared" si="687"/>
        <v>X</v>
      </c>
      <c r="ES207" s="77" t="str">
        <f t="shared" si="687"/>
        <v>X</v>
      </c>
      <c r="ET207" s="77" t="str">
        <f t="shared" si="687"/>
        <v>X</v>
      </c>
      <c r="EU207" s="77" t="str">
        <f t="shared" si="687"/>
        <v>X</v>
      </c>
      <c r="EV207" s="77" t="str">
        <f t="shared" si="687"/>
        <v>X</v>
      </c>
      <c r="EW207" s="77" t="str">
        <f t="shared" si="687"/>
        <v>X</v>
      </c>
      <c r="EX207" s="77" t="str">
        <f t="shared" si="687"/>
        <v>X</v>
      </c>
      <c r="EY207" s="77" t="str">
        <f t="shared" si="687"/>
        <v>X</v>
      </c>
      <c r="EZ207" s="77" t="str">
        <f t="shared" si="687"/>
        <v>X</v>
      </c>
      <c r="FA207" s="77" t="str">
        <f t="shared" si="687"/>
        <v>X</v>
      </c>
      <c r="FB207" s="77" t="str">
        <f t="shared" si="687"/>
        <v>X</v>
      </c>
      <c r="FC207" s="77" t="str">
        <f t="shared" si="687"/>
        <v>X</v>
      </c>
      <c r="FD207" s="77" t="str">
        <f t="shared" si="687"/>
        <v>X</v>
      </c>
      <c r="FE207" s="77" t="str">
        <f t="shared" si="687"/>
        <v>X</v>
      </c>
      <c r="FF207" s="77" t="str">
        <f t="shared" si="687"/>
        <v>X</v>
      </c>
      <c r="FG207" s="77" t="str">
        <f t="shared" si="687"/>
        <v>X</v>
      </c>
      <c r="FH207" s="77" t="str">
        <f t="shared" si="687"/>
        <v>X</v>
      </c>
      <c r="FI207" s="77" t="str">
        <f t="shared" si="687"/>
        <v>X</v>
      </c>
      <c r="FJ207" s="77" t="str">
        <f t="shared" si="687"/>
        <v>X</v>
      </c>
      <c r="FK207" s="77" t="str">
        <f t="shared" si="687"/>
        <v>X</v>
      </c>
      <c r="FL207" s="77" t="str">
        <f t="shared" si="687"/>
        <v>X</v>
      </c>
      <c r="FM207" s="77" t="str">
        <f t="shared" si="687"/>
        <v>X</v>
      </c>
      <c r="FN207" s="77" t="str">
        <f t="shared" si="687"/>
        <v>X</v>
      </c>
      <c r="FO207" s="77" t="str">
        <f t="shared" si="687"/>
        <v>X</v>
      </c>
      <c r="FP207" s="77" t="str">
        <f t="shared" si="687"/>
        <v>X</v>
      </c>
      <c r="FQ207" s="77" t="str">
        <f t="shared" ref="FQ207:GR207" si="688">IF(OR(ISNUMBER(FQ26),ISBLANK(FQ26)),IF(CodeCouleur($D$100)=CodeCouleur(FQ26),"CEAM",IF(OR(FQ26=$G$99,FQ26=$G$100,FQ26=$G$101,FQ26=$G$102),"OPEX",IF(AND(ISBLANK($E26),FQ128&gt;50),"ORG",FQ128))),FQ26)</f>
        <v>X</v>
      </c>
      <c r="FR207" s="77" t="str">
        <f t="shared" si="688"/>
        <v>X</v>
      </c>
      <c r="FS207" s="77" t="str">
        <f t="shared" si="688"/>
        <v>X</v>
      </c>
      <c r="FT207" s="77" t="str">
        <f t="shared" si="688"/>
        <v>X</v>
      </c>
      <c r="FU207" s="77" t="str">
        <f t="shared" si="688"/>
        <v>X</v>
      </c>
      <c r="FV207" s="77" t="str">
        <f t="shared" si="688"/>
        <v>X</v>
      </c>
      <c r="FW207" s="77" t="str">
        <f t="shared" si="688"/>
        <v>X</v>
      </c>
      <c r="FX207" s="77" t="str">
        <f t="shared" si="688"/>
        <v>X</v>
      </c>
      <c r="FY207" s="77" t="str">
        <f t="shared" si="688"/>
        <v>X</v>
      </c>
      <c r="FZ207" s="77" t="str">
        <f t="shared" si="688"/>
        <v>X</v>
      </c>
      <c r="GA207" s="77" t="str">
        <f t="shared" si="688"/>
        <v>X</v>
      </c>
      <c r="GB207" s="77" t="str">
        <f t="shared" si="688"/>
        <v>X</v>
      </c>
      <c r="GC207" s="77" t="str">
        <f t="shared" si="688"/>
        <v>X</v>
      </c>
      <c r="GD207" s="77" t="str">
        <f t="shared" si="688"/>
        <v>X</v>
      </c>
      <c r="GE207" s="77" t="str">
        <f t="shared" si="688"/>
        <v>X</v>
      </c>
      <c r="GF207" s="77" t="str">
        <f t="shared" si="688"/>
        <v>X</v>
      </c>
      <c r="GG207" s="77" t="str">
        <f t="shared" si="688"/>
        <v>X</v>
      </c>
      <c r="GH207" s="77" t="str">
        <f t="shared" si="688"/>
        <v>X</v>
      </c>
      <c r="GI207" s="77" t="str">
        <f t="shared" si="688"/>
        <v>X</v>
      </c>
      <c r="GJ207" s="77" t="str">
        <f t="shared" si="688"/>
        <v>X</v>
      </c>
      <c r="GK207" s="77" t="str">
        <f t="shared" si="688"/>
        <v>X</v>
      </c>
      <c r="GL207" s="77" t="str">
        <f t="shared" si="688"/>
        <v>X</v>
      </c>
      <c r="GM207" s="77" t="str">
        <f t="shared" si="688"/>
        <v>X</v>
      </c>
      <c r="GN207" s="77" t="str">
        <f t="shared" si="688"/>
        <v>X</v>
      </c>
      <c r="GO207" s="77" t="str">
        <f t="shared" si="688"/>
        <v>X</v>
      </c>
      <c r="GP207" s="77" t="str">
        <f t="shared" si="688"/>
        <v>X</v>
      </c>
      <c r="GQ207" s="77" t="str">
        <f t="shared" si="688"/>
        <v>X</v>
      </c>
      <c r="GR207" s="77" t="str">
        <f t="shared" si="688"/>
        <v>X</v>
      </c>
    </row>
    <row r="208" spans="7:221" x14ac:dyDescent="0.2">
      <c r="G208" s="1043"/>
      <c r="H208" s="207" t="s">
        <v>133</v>
      </c>
      <c r="M208" s="304"/>
      <c r="N208" s="304"/>
      <c r="O208" s="304"/>
      <c r="P208" s="304"/>
      <c r="Q208" s="304"/>
      <c r="R208" s="41"/>
      <c r="S208" s="41"/>
      <c r="T208" s="41"/>
      <c r="U208" s="77">
        <f t="shared" ref="U208:AR208" ca="1" si="689">IF(OR(ISNUMBER(U27),ISBLANK(U27)),IF(CodeCouleur($D$100)=CodeCouleur(U27),"CEAM",IF(OR(U27=$G$99,U27=$G$100,U27=$G$101),"OPEX",IF(AND(ISBLANK($E27),U129&gt;50),"ORG",U129))),U27)</f>
        <v>647</v>
      </c>
      <c r="V208" s="77">
        <f t="shared" ca="1" si="689"/>
        <v>589</v>
      </c>
      <c r="W208" s="77">
        <f t="shared" ca="1" si="689"/>
        <v>478</v>
      </c>
      <c r="X208" s="77">
        <f t="shared" ca="1" si="689"/>
        <v>372</v>
      </c>
      <c r="Y208" s="77">
        <f t="shared" ca="1" si="689"/>
        <v>294</v>
      </c>
      <c r="Z208" s="77">
        <f t="shared" ca="1" si="689"/>
        <v>261</v>
      </c>
      <c r="AA208" s="77">
        <f t="shared" ca="1" si="689"/>
        <v>261</v>
      </c>
      <c r="AB208" s="77">
        <f t="shared" ca="1" si="689"/>
        <v>244</v>
      </c>
      <c r="AC208" s="77" t="str">
        <f t="shared" si="689"/>
        <v>SB</v>
      </c>
      <c r="AD208" s="77" t="str">
        <f t="shared" si="689"/>
        <v>SB</v>
      </c>
      <c r="AE208" s="77" t="str">
        <f t="shared" si="689"/>
        <v>SB</v>
      </c>
      <c r="AF208" s="77" t="str">
        <f t="shared" si="689"/>
        <v>SB</v>
      </c>
      <c r="AG208" s="77" t="str">
        <f t="shared" si="689"/>
        <v>SB</v>
      </c>
      <c r="AH208" s="77">
        <f t="shared" ca="1" si="689"/>
        <v>239</v>
      </c>
      <c r="AI208" s="77" t="str">
        <f t="shared" si="689"/>
        <v>F</v>
      </c>
      <c r="AJ208" s="77" t="str">
        <f t="shared" si="689"/>
        <v>F</v>
      </c>
      <c r="AK208" s="77">
        <f t="shared" ca="1" si="689"/>
        <v>216</v>
      </c>
      <c r="AL208" s="77">
        <f t="shared" ca="1" si="689"/>
        <v>193</v>
      </c>
      <c r="AM208" s="77">
        <f t="shared" ca="1" si="689"/>
        <v>170</v>
      </c>
      <c r="AN208" s="77">
        <f t="shared" ca="1" si="689"/>
        <v>147</v>
      </c>
      <c r="AO208" s="77">
        <f t="shared" ca="1" si="689"/>
        <v>124</v>
      </c>
      <c r="AP208" s="77">
        <f t="shared" ca="1" si="689"/>
        <v>101</v>
      </c>
      <c r="AQ208" s="77">
        <f t="shared" ca="1" si="689"/>
        <v>78</v>
      </c>
      <c r="AR208" s="77">
        <f t="shared" ca="1" si="689"/>
        <v>55</v>
      </c>
      <c r="AS208" s="77">
        <f t="shared" ref="AS208:BX208" ca="1" si="690">IF(OR(ISNUMBER(AS27),ISBLANK(AS27)),IF(CodeCouleur($D$100)=CodeCouleur(AS27),"CEAM",IF(OR(AS27=$G$99,AS27=$G$100,AS27=$G$101,AS27=$G$102),"OPEX",IF(AND(ISBLANK($E27),AS129&gt;50),"ORG",AS129))),AS27)</f>
        <v>32</v>
      </c>
      <c r="AT208" s="77" t="str">
        <f t="shared" si="690"/>
        <v>V10</v>
      </c>
      <c r="AU208" s="77" t="str">
        <f t="shared" si="690"/>
        <v>V10</v>
      </c>
      <c r="AV208" s="77" t="str">
        <f t="shared" si="690"/>
        <v>V10</v>
      </c>
      <c r="AW208" s="77" t="str">
        <f t="shared" si="690"/>
        <v>V10</v>
      </c>
      <c r="AX208" s="77" t="str">
        <f t="shared" si="690"/>
        <v>V10</v>
      </c>
      <c r="AY208" s="77" t="str">
        <f t="shared" si="690"/>
        <v>V10</v>
      </c>
      <c r="AZ208" s="77" t="str">
        <f t="shared" si="690"/>
        <v>AIA</v>
      </c>
      <c r="BA208" s="77" t="str">
        <f t="shared" si="690"/>
        <v>AIA</v>
      </c>
      <c r="BB208" s="77">
        <f t="shared" ca="1" si="690"/>
        <v>1177</v>
      </c>
      <c r="BC208" s="77">
        <f t="shared" ca="1" si="690"/>
        <v>1154</v>
      </c>
      <c r="BD208" s="77">
        <f t="shared" ca="1" si="690"/>
        <v>1131</v>
      </c>
      <c r="BE208" s="77">
        <f t="shared" ca="1" si="690"/>
        <v>1108</v>
      </c>
      <c r="BF208" s="77">
        <f t="shared" ca="1" si="690"/>
        <v>1085</v>
      </c>
      <c r="BG208" s="77">
        <f t="shared" ca="1" si="690"/>
        <v>1062</v>
      </c>
      <c r="BH208" s="77">
        <f t="shared" ca="1" si="690"/>
        <v>1039</v>
      </c>
      <c r="BI208" s="77">
        <f t="shared" ca="1" si="690"/>
        <v>1016</v>
      </c>
      <c r="BJ208" s="77">
        <f t="shared" ca="1" si="690"/>
        <v>993</v>
      </c>
      <c r="BK208" s="77">
        <f t="shared" ca="1" si="690"/>
        <v>992</v>
      </c>
      <c r="BL208" s="77" t="str">
        <f t="shared" ca="1" si="690"/>
        <v>OPEX</v>
      </c>
      <c r="BM208" s="77" t="str">
        <f t="shared" ca="1" si="690"/>
        <v>OPEX</v>
      </c>
      <c r="BN208" s="77" t="str">
        <f t="shared" ca="1" si="690"/>
        <v>OPEX</v>
      </c>
      <c r="BO208" s="77" t="str">
        <f t="shared" ca="1" si="690"/>
        <v>OPEX</v>
      </c>
      <c r="BP208" s="77">
        <f t="shared" ca="1" si="690"/>
        <v>751</v>
      </c>
      <c r="BQ208" s="77">
        <f t="shared" ca="1" si="690"/>
        <v>728</v>
      </c>
      <c r="BR208" s="77">
        <f t="shared" ca="1" si="690"/>
        <v>705</v>
      </c>
      <c r="BS208" s="77">
        <f t="shared" ca="1" si="690"/>
        <v>682</v>
      </c>
      <c r="BT208" s="77">
        <f t="shared" ca="1" si="690"/>
        <v>659</v>
      </c>
      <c r="BU208" s="77">
        <f t="shared" ca="1" si="690"/>
        <v>636</v>
      </c>
      <c r="BV208" s="77">
        <f t="shared" ca="1" si="690"/>
        <v>613</v>
      </c>
      <c r="BW208" s="77">
        <f t="shared" ca="1" si="690"/>
        <v>590</v>
      </c>
      <c r="BX208" s="77">
        <f t="shared" ca="1" si="690"/>
        <v>567</v>
      </c>
      <c r="BY208" s="77">
        <f t="shared" ref="BY208:DD208" ca="1" si="691">IF(OR(ISNUMBER(BY27),ISBLANK(BY27)),IF(CodeCouleur($D$100)=CodeCouleur(BY27),"CEAM",IF(OR(BY27=$G$99,BY27=$G$100,BY27=$G$101,BY27=$G$102),"OPEX",IF(AND(ISBLANK($E27),BY129&gt;50),"ORG",BY129))),BY27)</f>
        <v>544</v>
      </c>
      <c r="BZ208" s="77">
        <f t="shared" ca="1" si="691"/>
        <v>521</v>
      </c>
      <c r="CA208" s="77">
        <f t="shared" ca="1" si="691"/>
        <v>498</v>
      </c>
      <c r="CB208" s="77">
        <f t="shared" ca="1" si="691"/>
        <v>475</v>
      </c>
      <c r="CC208" s="77">
        <f t="shared" ca="1" si="691"/>
        <v>452</v>
      </c>
      <c r="CD208" s="77">
        <f t="shared" ca="1" si="691"/>
        <v>429</v>
      </c>
      <c r="CE208" s="77">
        <f t="shared" ca="1" si="691"/>
        <v>406</v>
      </c>
      <c r="CF208" s="77">
        <f t="shared" ca="1" si="691"/>
        <v>383</v>
      </c>
      <c r="CG208" s="77">
        <f t="shared" ca="1" si="691"/>
        <v>360</v>
      </c>
      <c r="CH208" s="77">
        <f t="shared" ca="1" si="691"/>
        <v>337</v>
      </c>
      <c r="CI208" s="77">
        <f t="shared" ca="1" si="691"/>
        <v>314</v>
      </c>
      <c r="CJ208" s="77">
        <f t="shared" ca="1" si="691"/>
        <v>291</v>
      </c>
      <c r="CK208" s="77">
        <f t="shared" ca="1" si="691"/>
        <v>268</v>
      </c>
      <c r="CL208" s="77">
        <f t="shared" ca="1" si="691"/>
        <v>245</v>
      </c>
      <c r="CM208" s="77">
        <f t="shared" ca="1" si="691"/>
        <v>222</v>
      </c>
      <c r="CN208" s="77">
        <f t="shared" ca="1" si="691"/>
        <v>199</v>
      </c>
      <c r="CO208" s="77">
        <f t="shared" ca="1" si="691"/>
        <v>176</v>
      </c>
      <c r="CP208" s="77">
        <f t="shared" ca="1" si="691"/>
        <v>153</v>
      </c>
      <c r="CQ208" s="77">
        <f t="shared" ca="1" si="691"/>
        <v>130</v>
      </c>
      <c r="CR208" s="77">
        <f t="shared" ca="1" si="691"/>
        <v>107</v>
      </c>
      <c r="CS208" s="77">
        <f t="shared" ca="1" si="691"/>
        <v>84</v>
      </c>
      <c r="CT208" s="77">
        <f t="shared" ca="1" si="691"/>
        <v>61</v>
      </c>
      <c r="CU208" s="77">
        <f t="shared" ca="1" si="691"/>
        <v>38</v>
      </c>
      <c r="CV208" s="77" t="str">
        <f t="shared" si="691"/>
        <v>SB</v>
      </c>
      <c r="CW208" s="77" t="str">
        <f t="shared" si="691"/>
        <v>SB</v>
      </c>
      <c r="CX208" s="77" t="str">
        <f t="shared" si="691"/>
        <v>SB</v>
      </c>
      <c r="CY208" s="77" t="str">
        <f t="shared" si="691"/>
        <v>SB</v>
      </c>
      <c r="CZ208" s="77" t="str">
        <f t="shared" si="691"/>
        <v>V15</v>
      </c>
      <c r="DA208" s="77" t="str">
        <f t="shared" si="691"/>
        <v>V15</v>
      </c>
      <c r="DB208" s="77" t="str">
        <f t="shared" si="691"/>
        <v>V15</v>
      </c>
      <c r="DC208" s="77" t="str">
        <f t="shared" si="691"/>
        <v>V15</v>
      </c>
      <c r="DD208" s="77" t="str">
        <f t="shared" si="691"/>
        <v>V15</v>
      </c>
      <c r="DE208" s="77" t="str">
        <f t="shared" ref="DE208:EJ208" si="692">IF(OR(ISNUMBER(DE27),ISBLANK(DE27)),IF(CodeCouleur($D$100)=CodeCouleur(DE27),"CEAM",IF(OR(DE27=$G$99,DE27=$G$100,DE27=$G$101,DE27=$G$102),"OPEX",IF(AND(ISBLANK($E27),DE129&gt;50),"ORG",DE129))),DE27)</f>
        <v>RMV</v>
      </c>
      <c r="DF208" s="77" t="str">
        <f t="shared" si="692"/>
        <v>RMV</v>
      </c>
      <c r="DG208" s="77" t="str">
        <f t="shared" si="692"/>
        <v>RMV</v>
      </c>
      <c r="DH208" s="77" t="str">
        <f t="shared" si="692"/>
        <v>RMV</v>
      </c>
      <c r="DI208" s="77" t="str">
        <f t="shared" si="692"/>
        <v>RMV</v>
      </c>
      <c r="DJ208" s="77" t="str">
        <f t="shared" si="692"/>
        <v>RMV</v>
      </c>
      <c r="DK208" s="77">
        <f t="shared" ca="1" si="692"/>
        <v>1177</v>
      </c>
      <c r="DL208" s="77">
        <f t="shared" ca="1" si="692"/>
        <v>1154</v>
      </c>
      <c r="DM208" s="77">
        <f t="shared" ca="1" si="692"/>
        <v>1131</v>
      </c>
      <c r="DN208" s="77">
        <f t="shared" ca="1" si="692"/>
        <v>1108</v>
      </c>
      <c r="DO208" s="77">
        <f t="shared" ca="1" si="692"/>
        <v>1085</v>
      </c>
      <c r="DP208" s="77">
        <f t="shared" ca="1" si="692"/>
        <v>1062</v>
      </c>
      <c r="DQ208" s="77">
        <f t="shared" ca="1" si="692"/>
        <v>1039</v>
      </c>
      <c r="DR208" s="77">
        <f t="shared" ca="1" si="692"/>
        <v>1016</v>
      </c>
      <c r="DS208" s="77">
        <f t="shared" ca="1" si="692"/>
        <v>993</v>
      </c>
      <c r="DT208" s="77">
        <f t="shared" ca="1" si="692"/>
        <v>970</v>
      </c>
      <c r="DU208" s="77">
        <f t="shared" ca="1" si="692"/>
        <v>969</v>
      </c>
      <c r="DV208" s="77" t="str">
        <f t="shared" ca="1" si="692"/>
        <v>OPEX</v>
      </c>
      <c r="DW208" s="77" t="str">
        <f t="shared" ca="1" si="692"/>
        <v>OPEX</v>
      </c>
      <c r="DX208" s="77" t="str">
        <f t="shared" ca="1" si="692"/>
        <v>OPEX</v>
      </c>
      <c r="DY208" s="77" t="str">
        <f t="shared" ca="1" si="692"/>
        <v>OPEX</v>
      </c>
      <c r="DZ208" s="77">
        <f t="shared" ca="1" si="692"/>
        <v>728</v>
      </c>
      <c r="EA208" s="77">
        <f t="shared" ca="1" si="692"/>
        <v>705</v>
      </c>
      <c r="EB208" s="77">
        <f t="shared" ca="1" si="692"/>
        <v>682</v>
      </c>
      <c r="EC208" s="77">
        <f t="shared" ca="1" si="692"/>
        <v>659</v>
      </c>
      <c r="ED208" s="77">
        <f t="shared" ca="1" si="692"/>
        <v>636</v>
      </c>
      <c r="EE208" s="77">
        <f t="shared" ca="1" si="692"/>
        <v>613</v>
      </c>
      <c r="EF208" s="77">
        <f t="shared" ca="1" si="692"/>
        <v>590</v>
      </c>
      <c r="EG208" s="77">
        <f t="shared" ca="1" si="692"/>
        <v>567</v>
      </c>
      <c r="EH208" s="77">
        <f t="shared" ca="1" si="692"/>
        <v>544</v>
      </c>
      <c r="EI208" s="77">
        <f t="shared" ca="1" si="692"/>
        <v>521</v>
      </c>
      <c r="EJ208" s="77">
        <f t="shared" ca="1" si="692"/>
        <v>498</v>
      </c>
      <c r="EK208" s="77">
        <f t="shared" ref="EK208:FP208" ca="1" si="693">IF(OR(ISNUMBER(EK27),ISBLANK(EK27)),IF(CodeCouleur($D$100)=CodeCouleur(EK27),"CEAM",IF(OR(EK27=$G$99,EK27=$G$100,EK27=$G$101,EK27=$G$102),"OPEX",IF(AND(ISBLANK($E27),EK129&gt;50),"ORG",EK129))),EK27)</f>
        <v>475</v>
      </c>
      <c r="EL208" s="77">
        <f t="shared" ca="1" si="693"/>
        <v>452</v>
      </c>
      <c r="EM208" s="77">
        <f t="shared" ca="1" si="693"/>
        <v>429</v>
      </c>
      <c r="EN208" s="77">
        <f t="shared" ca="1" si="693"/>
        <v>406</v>
      </c>
      <c r="EO208" s="77">
        <f t="shared" ca="1" si="693"/>
        <v>383</v>
      </c>
      <c r="EP208" s="77">
        <f t="shared" ca="1" si="693"/>
        <v>360</v>
      </c>
      <c r="EQ208" s="77">
        <f t="shared" ca="1" si="693"/>
        <v>337</v>
      </c>
      <c r="ER208" s="77">
        <f t="shared" ca="1" si="693"/>
        <v>314</v>
      </c>
      <c r="ES208" s="77">
        <f t="shared" ca="1" si="693"/>
        <v>291</v>
      </c>
      <c r="ET208" s="77">
        <f t="shared" ca="1" si="693"/>
        <v>268</v>
      </c>
      <c r="EU208" s="77">
        <f t="shared" ca="1" si="693"/>
        <v>245</v>
      </c>
      <c r="EV208" s="77">
        <f t="shared" ca="1" si="693"/>
        <v>222</v>
      </c>
      <c r="EW208" s="77">
        <f t="shared" ca="1" si="693"/>
        <v>199</v>
      </c>
      <c r="EX208" s="77">
        <f t="shared" ca="1" si="693"/>
        <v>176</v>
      </c>
      <c r="EY208" s="77">
        <f t="shared" ca="1" si="693"/>
        <v>153</v>
      </c>
      <c r="EZ208" s="77">
        <f t="shared" ca="1" si="693"/>
        <v>130</v>
      </c>
      <c r="FA208" s="77">
        <f t="shared" ca="1" si="693"/>
        <v>107</v>
      </c>
      <c r="FB208" s="77">
        <f t="shared" ca="1" si="693"/>
        <v>84</v>
      </c>
      <c r="FC208" s="77">
        <f t="shared" ca="1" si="693"/>
        <v>61</v>
      </c>
      <c r="FD208" s="77" t="str">
        <f t="shared" si="693"/>
        <v>V20</v>
      </c>
      <c r="FE208" s="77" t="str">
        <f t="shared" si="693"/>
        <v>V20</v>
      </c>
      <c r="FF208" s="77" t="str">
        <f t="shared" si="693"/>
        <v>V20</v>
      </c>
      <c r="FG208" s="77" t="str">
        <f t="shared" si="693"/>
        <v>V20</v>
      </c>
      <c r="FH208" s="77" t="str">
        <f t="shared" si="693"/>
        <v>V20</v>
      </c>
      <c r="FI208" s="77" t="str">
        <f t="shared" si="693"/>
        <v>V20</v>
      </c>
      <c r="FJ208" s="77">
        <f t="shared" ca="1" si="693"/>
        <v>1177</v>
      </c>
      <c r="FK208" s="77">
        <f t="shared" ca="1" si="693"/>
        <v>1154</v>
      </c>
      <c r="FL208" s="77">
        <f t="shared" ca="1" si="693"/>
        <v>1131</v>
      </c>
      <c r="FM208" s="77">
        <f t="shared" ca="1" si="693"/>
        <v>1108</v>
      </c>
      <c r="FN208" s="77">
        <f t="shared" ca="1" si="693"/>
        <v>1085</v>
      </c>
      <c r="FO208" s="77">
        <f t="shared" ca="1" si="693"/>
        <v>1062</v>
      </c>
      <c r="FP208" s="77">
        <f t="shared" ca="1" si="693"/>
        <v>1039</v>
      </c>
      <c r="FQ208" s="77">
        <f t="shared" ref="FQ208:GR208" ca="1" si="694">IF(OR(ISNUMBER(FQ27),ISBLANK(FQ27)),IF(CodeCouleur($D$100)=CodeCouleur(FQ27),"CEAM",IF(OR(FQ27=$G$99,FQ27=$G$100,FQ27=$G$101,FQ27=$G$102),"OPEX",IF(AND(ISBLANK($E27),FQ129&gt;50),"ORG",FQ129))),FQ27)</f>
        <v>1016</v>
      </c>
      <c r="FR208" s="77">
        <f t="shared" ca="1" si="694"/>
        <v>993</v>
      </c>
      <c r="FS208" s="77">
        <f t="shared" ca="1" si="694"/>
        <v>970</v>
      </c>
      <c r="FT208" s="77">
        <f t="shared" ca="1" si="694"/>
        <v>947</v>
      </c>
      <c r="FU208" s="77">
        <f t="shared" ca="1" si="694"/>
        <v>924</v>
      </c>
      <c r="FV208" s="77">
        <f t="shared" ca="1" si="694"/>
        <v>901</v>
      </c>
      <c r="FW208" s="77">
        <f t="shared" ca="1" si="694"/>
        <v>878</v>
      </c>
      <c r="FX208" s="77">
        <f t="shared" ca="1" si="694"/>
        <v>855</v>
      </c>
      <c r="FY208" s="77">
        <f t="shared" ca="1" si="694"/>
        <v>832</v>
      </c>
      <c r="FZ208" s="77">
        <f t="shared" ca="1" si="694"/>
        <v>809</v>
      </c>
      <c r="GA208" s="77">
        <f t="shared" ca="1" si="694"/>
        <v>786</v>
      </c>
      <c r="GB208" s="77">
        <f t="shared" ca="1" si="694"/>
        <v>763</v>
      </c>
      <c r="GC208" s="77">
        <f t="shared" ca="1" si="694"/>
        <v>740</v>
      </c>
      <c r="GD208" s="77">
        <f t="shared" ca="1" si="694"/>
        <v>717</v>
      </c>
      <c r="GE208" s="77">
        <f t="shared" ca="1" si="694"/>
        <v>694</v>
      </c>
      <c r="GF208" s="77">
        <f t="shared" ca="1" si="694"/>
        <v>671</v>
      </c>
      <c r="GG208" s="77">
        <f t="shared" ca="1" si="694"/>
        <v>648</v>
      </c>
      <c r="GH208" s="77">
        <f t="shared" ca="1" si="694"/>
        <v>625</v>
      </c>
      <c r="GI208" s="77">
        <f t="shared" ca="1" si="694"/>
        <v>602</v>
      </c>
      <c r="GJ208" s="77">
        <f t="shared" ca="1" si="694"/>
        <v>579</v>
      </c>
      <c r="GK208" s="77">
        <f t="shared" ca="1" si="694"/>
        <v>556</v>
      </c>
      <c r="GL208" s="77">
        <f t="shared" ca="1" si="694"/>
        <v>533</v>
      </c>
      <c r="GM208" s="77">
        <f t="shared" ca="1" si="694"/>
        <v>510</v>
      </c>
      <c r="GN208" s="77">
        <f t="shared" ca="1" si="694"/>
        <v>487</v>
      </c>
      <c r="GO208" s="77" t="str">
        <f t="shared" si="694"/>
        <v>X</v>
      </c>
      <c r="GP208" s="77" t="str">
        <f t="shared" si="694"/>
        <v>X</v>
      </c>
      <c r="GQ208" s="77" t="str">
        <f t="shared" si="694"/>
        <v>X</v>
      </c>
      <c r="GR208" s="77" t="str">
        <f t="shared" si="694"/>
        <v>X</v>
      </c>
    </row>
    <row r="209" spans="7:200" x14ac:dyDescent="0.2">
      <c r="G209" s="1043"/>
      <c r="H209" s="204" t="s">
        <v>134</v>
      </c>
      <c r="M209" s="304"/>
      <c r="N209" s="304"/>
      <c r="O209" s="304"/>
      <c r="P209" s="304"/>
      <c r="Q209" s="304"/>
      <c r="R209" s="41"/>
      <c r="S209" s="41"/>
      <c r="T209" s="41"/>
      <c r="U209" s="77">
        <f t="shared" ref="U209:AR209" ca="1" si="695">IF(OR(ISNUMBER(U28),ISBLANK(U28)),IF(CodeCouleur($D$100)=CodeCouleur(U28),"CEAM",IF(OR(U28=$G$99,U28=$G$100,U28=$G$101),"OPEX",IF(AND(ISBLANK($E28),U130&gt;50),"ORG",U130))),U28)</f>
        <v>269</v>
      </c>
      <c r="V209" s="77">
        <f t="shared" ca="1" si="695"/>
        <v>438</v>
      </c>
      <c r="W209" s="77">
        <f t="shared" ca="1" si="695"/>
        <v>398</v>
      </c>
      <c r="X209" s="77">
        <f t="shared" ca="1" si="695"/>
        <v>358</v>
      </c>
      <c r="Y209" s="77">
        <f t="shared" ca="1" si="695"/>
        <v>351</v>
      </c>
      <c r="Z209" s="77">
        <f t="shared" ca="1" si="695"/>
        <v>314</v>
      </c>
      <c r="AA209" s="77">
        <f t="shared" ca="1" si="695"/>
        <v>314</v>
      </c>
      <c r="AB209" s="77" t="str">
        <f t="shared" si="695"/>
        <v>SB</v>
      </c>
      <c r="AC209" s="77" t="str">
        <f t="shared" si="695"/>
        <v>SB</v>
      </c>
      <c r="AD209" s="77" t="str">
        <f t="shared" si="695"/>
        <v>SB</v>
      </c>
      <c r="AE209" s="77" t="str">
        <f t="shared" si="695"/>
        <v>SB</v>
      </c>
      <c r="AF209" s="77" t="str">
        <f t="shared" si="695"/>
        <v>SB</v>
      </c>
      <c r="AG209" s="77">
        <f t="shared" ca="1" si="695"/>
        <v>289</v>
      </c>
      <c r="AH209" s="77">
        <f t="shared" ca="1" si="695"/>
        <v>264</v>
      </c>
      <c r="AI209" s="77">
        <f t="shared" ca="1" si="695"/>
        <v>239</v>
      </c>
      <c r="AJ209" s="77" t="str">
        <f t="shared" si="695"/>
        <v>F</v>
      </c>
      <c r="AK209" s="77" t="str">
        <f t="shared" si="695"/>
        <v>F</v>
      </c>
      <c r="AL209" s="77">
        <f t="shared" ca="1" si="695"/>
        <v>214</v>
      </c>
      <c r="AM209" s="77">
        <f t="shared" ca="1" si="695"/>
        <v>189</v>
      </c>
      <c r="AN209" s="77">
        <f t="shared" ca="1" si="695"/>
        <v>164</v>
      </c>
      <c r="AO209" s="77">
        <f t="shared" ca="1" si="695"/>
        <v>139</v>
      </c>
      <c r="AP209" s="77">
        <f t="shared" ca="1" si="695"/>
        <v>114</v>
      </c>
      <c r="AQ209" s="77">
        <f t="shared" ca="1" si="695"/>
        <v>89</v>
      </c>
      <c r="AR209" s="77">
        <f t="shared" ca="1" si="695"/>
        <v>64</v>
      </c>
      <c r="AS209" s="77">
        <f t="shared" ref="AS209:BX209" ca="1" si="696">IF(OR(ISNUMBER(AS28),ISBLANK(AS28)),IF(CodeCouleur($D$100)=CodeCouleur(AS28),"CEAM",IF(OR(AS28=$G$99,AS28=$G$100,AS28=$G$101,AS28=$G$102),"OPEX",IF(AND(ISBLANK($E28),AS130&gt;50),"ORG",AS130))),AS28)</f>
        <v>41</v>
      </c>
      <c r="AT209" s="77">
        <f t="shared" ca="1" si="696"/>
        <v>18</v>
      </c>
      <c r="AU209" s="77" t="str">
        <f t="shared" si="696"/>
        <v>V10</v>
      </c>
      <c r="AV209" s="77" t="str">
        <f t="shared" si="696"/>
        <v>V10</v>
      </c>
      <c r="AW209" s="77" t="str">
        <f t="shared" si="696"/>
        <v>V10</v>
      </c>
      <c r="AX209" s="77" t="str">
        <f t="shared" si="696"/>
        <v>V10</v>
      </c>
      <c r="AY209" s="77" t="str">
        <f t="shared" si="696"/>
        <v>V10</v>
      </c>
      <c r="AZ209" s="77" t="str">
        <f t="shared" si="696"/>
        <v>V10</v>
      </c>
      <c r="BA209" s="77" t="str">
        <f t="shared" si="696"/>
        <v>AIA</v>
      </c>
      <c r="BB209" s="77" t="str">
        <f t="shared" si="696"/>
        <v>AIA</v>
      </c>
      <c r="BC209" s="77">
        <f t="shared" ca="1" si="696"/>
        <v>1177</v>
      </c>
      <c r="BD209" s="77">
        <f t="shared" ca="1" si="696"/>
        <v>1154</v>
      </c>
      <c r="BE209" s="77">
        <f t="shared" ca="1" si="696"/>
        <v>1131</v>
      </c>
      <c r="BF209" s="77">
        <f t="shared" ca="1" si="696"/>
        <v>1108</v>
      </c>
      <c r="BG209" s="77">
        <f t="shared" ca="1" si="696"/>
        <v>1085</v>
      </c>
      <c r="BH209" s="77">
        <f t="shared" ca="1" si="696"/>
        <v>1062</v>
      </c>
      <c r="BI209" s="77">
        <f t="shared" ca="1" si="696"/>
        <v>1039</v>
      </c>
      <c r="BJ209" s="77">
        <f t="shared" ca="1" si="696"/>
        <v>1016</v>
      </c>
      <c r="BK209" s="77">
        <f t="shared" ca="1" si="696"/>
        <v>1015</v>
      </c>
      <c r="BL209" s="77" t="str">
        <f t="shared" ca="1" si="696"/>
        <v>OPEX</v>
      </c>
      <c r="BM209" s="77" t="str">
        <f t="shared" ca="1" si="696"/>
        <v>OPEX</v>
      </c>
      <c r="BN209" s="77" t="str">
        <f t="shared" ca="1" si="696"/>
        <v>OPEX</v>
      </c>
      <c r="BO209" s="77" t="str">
        <f t="shared" ca="1" si="696"/>
        <v>OPEX</v>
      </c>
      <c r="BP209" s="77">
        <f t="shared" ca="1" si="696"/>
        <v>774</v>
      </c>
      <c r="BQ209" s="77">
        <f t="shared" ca="1" si="696"/>
        <v>751</v>
      </c>
      <c r="BR209" s="77">
        <f t="shared" ca="1" si="696"/>
        <v>728</v>
      </c>
      <c r="BS209" s="77">
        <f t="shared" ca="1" si="696"/>
        <v>705</v>
      </c>
      <c r="BT209" s="77">
        <f t="shared" ca="1" si="696"/>
        <v>682</v>
      </c>
      <c r="BU209" s="77">
        <f t="shared" ca="1" si="696"/>
        <v>659</v>
      </c>
      <c r="BV209" s="77">
        <f t="shared" ca="1" si="696"/>
        <v>636</v>
      </c>
      <c r="BW209" s="77">
        <f t="shared" ca="1" si="696"/>
        <v>613</v>
      </c>
      <c r="BX209" s="77">
        <f t="shared" ca="1" si="696"/>
        <v>590</v>
      </c>
      <c r="BY209" s="77">
        <f t="shared" ref="BY209:DD209" ca="1" si="697">IF(OR(ISNUMBER(BY28),ISBLANK(BY28)),IF(CodeCouleur($D$100)=CodeCouleur(BY28),"CEAM",IF(OR(BY28=$G$99,BY28=$G$100,BY28=$G$101,BY28=$G$102),"OPEX",IF(AND(ISBLANK($E28),BY130&gt;50),"ORG",BY130))),BY28)</f>
        <v>567</v>
      </c>
      <c r="BZ209" s="77">
        <f t="shared" ca="1" si="697"/>
        <v>544</v>
      </c>
      <c r="CA209" s="77">
        <f t="shared" ca="1" si="697"/>
        <v>521</v>
      </c>
      <c r="CB209" s="77">
        <f t="shared" ca="1" si="697"/>
        <v>498</v>
      </c>
      <c r="CC209" s="77">
        <f t="shared" ca="1" si="697"/>
        <v>475</v>
      </c>
      <c r="CD209" s="77">
        <f t="shared" ca="1" si="697"/>
        <v>452</v>
      </c>
      <c r="CE209" s="77">
        <f t="shared" ca="1" si="697"/>
        <v>429</v>
      </c>
      <c r="CF209" s="77">
        <f t="shared" ca="1" si="697"/>
        <v>406</v>
      </c>
      <c r="CG209" s="77">
        <f t="shared" ca="1" si="697"/>
        <v>383</v>
      </c>
      <c r="CH209" s="77">
        <f t="shared" ca="1" si="697"/>
        <v>360</v>
      </c>
      <c r="CI209" s="77">
        <f t="shared" ca="1" si="697"/>
        <v>337</v>
      </c>
      <c r="CJ209" s="77">
        <f t="shared" ca="1" si="697"/>
        <v>314</v>
      </c>
      <c r="CK209" s="77">
        <f t="shared" ca="1" si="697"/>
        <v>291</v>
      </c>
      <c r="CL209" s="77">
        <f t="shared" ca="1" si="697"/>
        <v>268</v>
      </c>
      <c r="CM209" s="77">
        <f t="shared" ca="1" si="697"/>
        <v>245</v>
      </c>
      <c r="CN209" s="77">
        <f t="shared" ca="1" si="697"/>
        <v>222</v>
      </c>
      <c r="CO209" s="77">
        <f t="shared" ca="1" si="697"/>
        <v>199</v>
      </c>
      <c r="CP209" s="77">
        <f t="shared" ca="1" si="697"/>
        <v>176</v>
      </c>
      <c r="CQ209" s="77">
        <f t="shared" ca="1" si="697"/>
        <v>153</v>
      </c>
      <c r="CR209" s="77">
        <f t="shared" ca="1" si="697"/>
        <v>130</v>
      </c>
      <c r="CS209" s="77">
        <f t="shared" ca="1" si="697"/>
        <v>107</v>
      </c>
      <c r="CT209" s="77">
        <f t="shared" ca="1" si="697"/>
        <v>84</v>
      </c>
      <c r="CU209" s="77">
        <f t="shared" ca="1" si="697"/>
        <v>61</v>
      </c>
      <c r="CV209" s="77">
        <f t="shared" ca="1" si="697"/>
        <v>38</v>
      </c>
      <c r="CW209" s="77">
        <f t="shared" ca="1" si="697"/>
        <v>23</v>
      </c>
      <c r="CX209" s="77">
        <f t="shared" ca="1" si="697"/>
        <v>10</v>
      </c>
      <c r="CY209" s="77">
        <f t="shared" ca="1" si="697"/>
        <v>0</v>
      </c>
      <c r="CZ209" s="77" t="str">
        <f t="shared" si="697"/>
        <v>V15</v>
      </c>
      <c r="DA209" s="77" t="str">
        <f t="shared" si="697"/>
        <v>V15</v>
      </c>
      <c r="DB209" s="77" t="str">
        <f t="shared" si="697"/>
        <v>V15</v>
      </c>
      <c r="DC209" s="77" t="str">
        <f t="shared" si="697"/>
        <v>V15</v>
      </c>
      <c r="DD209" s="77" t="str">
        <f t="shared" si="697"/>
        <v>V15</v>
      </c>
      <c r="DE209" s="77">
        <f t="shared" ref="DE209:EJ209" ca="1" si="698">IF(OR(ISNUMBER(DE28),ISBLANK(DE28)),IF(CodeCouleur($D$100)=CodeCouleur(DE28),"CEAM",IF(OR(DE28=$G$99,DE28=$G$100,DE28=$G$101,DE28=$G$102),"OPEX",IF(AND(ISBLANK($E28),DE130&gt;50),"ORG",DE130))),DE28)</f>
        <v>1177</v>
      </c>
      <c r="DF209" s="77">
        <f t="shared" ca="1" si="698"/>
        <v>1154</v>
      </c>
      <c r="DG209" s="77">
        <f t="shared" ca="1" si="698"/>
        <v>1131</v>
      </c>
      <c r="DH209" s="77">
        <f t="shared" ca="1" si="698"/>
        <v>1108</v>
      </c>
      <c r="DI209" s="77">
        <f t="shared" ca="1" si="698"/>
        <v>1085</v>
      </c>
      <c r="DJ209" s="77">
        <f t="shared" ca="1" si="698"/>
        <v>1062</v>
      </c>
      <c r="DK209" s="77">
        <f t="shared" ca="1" si="698"/>
        <v>1039</v>
      </c>
      <c r="DL209" s="77">
        <f t="shared" ca="1" si="698"/>
        <v>1016</v>
      </c>
      <c r="DM209" s="77">
        <f t="shared" ca="1" si="698"/>
        <v>993</v>
      </c>
      <c r="DN209" s="77">
        <f t="shared" ca="1" si="698"/>
        <v>970</v>
      </c>
      <c r="DO209" s="77">
        <f t="shared" ca="1" si="698"/>
        <v>947</v>
      </c>
      <c r="DP209" s="77">
        <f t="shared" ca="1" si="698"/>
        <v>924</v>
      </c>
      <c r="DQ209" s="77">
        <f t="shared" ca="1" si="698"/>
        <v>901</v>
      </c>
      <c r="DR209" s="77">
        <f t="shared" ca="1" si="698"/>
        <v>878</v>
      </c>
      <c r="DS209" s="77">
        <f t="shared" ca="1" si="698"/>
        <v>855</v>
      </c>
      <c r="DT209" s="77">
        <f t="shared" ca="1" si="698"/>
        <v>832</v>
      </c>
      <c r="DU209" s="77">
        <f t="shared" ca="1" si="698"/>
        <v>809</v>
      </c>
      <c r="DV209" s="77">
        <f t="shared" ca="1" si="698"/>
        <v>786</v>
      </c>
      <c r="DW209" s="77">
        <f t="shared" ca="1" si="698"/>
        <v>763</v>
      </c>
      <c r="DX209" s="77">
        <f t="shared" ca="1" si="698"/>
        <v>740</v>
      </c>
      <c r="DY209" s="77">
        <f t="shared" ca="1" si="698"/>
        <v>717</v>
      </c>
      <c r="DZ209" s="77">
        <f t="shared" ca="1" si="698"/>
        <v>694</v>
      </c>
      <c r="EA209" s="77">
        <f t="shared" ca="1" si="698"/>
        <v>671</v>
      </c>
      <c r="EB209" s="77">
        <f t="shared" ca="1" si="698"/>
        <v>648</v>
      </c>
      <c r="EC209" s="77">
        <f t="shared" ca="1" si="698"/>
        <v>625</v>
      </c>
      <c r="ED209" s="77">
        <f t="shared" ca="1" si="698"/>
        <v>602</v>
      </c>
      <c r="EE209" s="77">
        <f t="shared" ca="1" si="698"/>
        <v>579</v>
      </c>
      <c r="EF209" s="77">
        <f t="shared" ca="1" si="698"/>
        <v>556</v>
      </c>
      <c r="EG209" s="77">
        <f t="shared" ca="1" si="698"/>
        <v>533</v>
      </c>
      <c r="EH209" s="77">
        <f t="shared" ca="1" si="698"/>
        <v>510</v>
      </c>
      <c r="EI209" s="77">
        <f t="shared" ca="1" si="698"/>
        <v>487</v>
      </c>
      <c r="EJ209" s="77">
        <f t="shared" ca="1" si="698"/>
        <v>464</v>
      </c>
      <c r="EK209" s="77">
        <f t="shared" ref="EK209:FP209" ca="1" si="699">IF(OR(ISNUMBER(EK28),ISBLANK(EK28)),IF(CodeCouleur($D$100)=CodeCouleur(EK28),"CEAM",IF(OR(EK28=$G$99,EK28=$G$100,EK28=$G$101,EK28=$G$102),"OPEX",IF(AND(ISBLANK($E28),EK130&gt;50),"ORG",EK130))),EK28)</f>
        <v>441</v>
      </c>
      <c r="EL209" s="77">
        <f t="shared" ca="1" si="699"/>
        <v>418</v>
      </c>
      <c r="EM209" s="77">
        <f t="shared" ca="1" si="699"/>
        <v>395</v>
      </c>
      <c r="EN209" s="77">
        <f t="shared" ca="1" si="699"/>
        <v>372</v>
      </c>
      <c r="EO209" s="77">
        <f t="shared" ca="1" si="699"/>
        <v>349</v>
      </c>
      <c r="EP209" s="77">
        <f t="shared" ca="1" si="699"/>
        <v>326</v>
      </c>
      <c r="EQ209" s="77">
        <f t="shared" ca="1" si="699"/>
        <v>303</v>
      </c>
      <c r="ER209" s="77">
        <f t="shared" ca="1" si="699"/>
        <v>280</v>
      </c>
      <c r="ES209" s="77">
        <f t="shared" ca="1" si="699"/>
        <v>257</v>
      </c>
      <c r="ET209" s="77">
        <f t="shared" ca="1" si="699"/>
        <v>234</v>
      </c>
      <c r="EU209" s="77">
        <f t="shared" ca="1" si="699"/>
        <v>211</v>
      </c>
      <c r="EV209" s="77">
        <f t="shared" ca="1" si="699"/>
        <v>188</v>
      </c>
      <c r="EW209" s="77">
        <f t="shared" ca="1" si="699"/>
        <v>165</v>
      </c>
      <c r="EX209" s="77">
        <f t="shared" ca="1" si="699"/>
        <v>142</v>
      </c>
      <c r="EY209" s="77">
        <f t="shared" ca="1" si="699"/>
        <v>119</v>
      </c>
      <c r="EZ209" s="77">
        <f t="shared" ca="1" si="699"/>
        <v>96</v>
      </c>
      <c r="FA209" s="77">
        <f t="shared" ca="1" si="699"/>
        <v>73</v>
      </c>
      <c r="FB209" s="77">
        <f t="shared" ca="1" si="699"/>
        <v>50</v>
      </c>
      <c r="FC209" s="77">
        <f t="shared" ca="1" si="699"/>
        <v>27</v>
      </c>
      <c r="FD209" s="77">
        <f t="shared" ca="1" si="699"/>
        <v>4</v>
      </c>
      <c r="FE209" s="77" t="str">
        <f t="shared" si="699"/>
        <v>x</v>
      </c>
      <c r="FF209" s="77" t="str">
        <f t="shared" si="699"/>
        <v>x</v>
      </c>
      <c r="FG209" s="77" t="str">
        <f t="shared" si="699"/>
        <v>x</v>
      </c>
      <c r="FH209" s="77" t="str">
        <f t="shared" si="699"/>
        <v>x</v>
      </c>
      <c r="FI209" s="77" t="str">
        <f t="shared" si="699"/>
        <v>x</v>
      </c>
      <c r="FJ209" s="77" t="str">
        <f t="shared" si="699"/>
        <v>x</v>
      </c>
      <c r="FK209" s="77" t="str">
        <f t="shared" si="699"/>
        <v>x</v>
      </c>
      <c r="FL209" s="77" t="str">
        <f t="shared" si="699"/>
        <v>x</v>
      </c>
      <c r="FM209" s="77" t="str">
        <f t="shared" si="699"/>
        <v>x</v>
      </c>
      <c r="FN209" s="77" t="str">
        <f t="shared" si="699"/>
        <v>x</v>
      </c>
      <c r="FO209" s="77" t="str">
        <f t="shared" si="699"/>
        <v>x</v>
      </c>
      <c r="FP209" s="77" t="str">
        <f t="shared" si="699"/>
        <v>x</v>
      </c>
      <c r="FQ209" s="77" t="str">
        <f t="shared" ref="FQ209:GR209" si="700">IF(OR(ISNUMBER(FQ28),ISBLANK(FQ28)),IF(CodeCouleur($D$100)=CodeCouleur(FQ28),"CEAM",IF(OR(FQ28=$G$99,FQ28=$G$100,FQ28=$G$101,FQ28=$G$102),"OPEX",IF(AND(ISBLANK($E28),FQ130&gt;50),"ORG",FQ130))),FQ28)</f>
        <v>x</v>
      </c>
      <c r="FR209" s="77" t="str">
        <f t="shared" si="700"/>
        <v>x</v>
      </c>
      <c r="FS209" s="77" t="str">
        <f t="shared" si="700"/>
        <v>x</v>
      </c>
      <c r="FT209" s="77" t="str">
        <f t="shared" si="700"/>
        <v>x</v>
      </c>
      <c r="FU209" s="77" t="str">
        <f t="shared" si="700"/>
        <v>x</v>
      </c>
      <c r="FV209" s="77" t="str">
        <f t="shared" si="700"/>
        <v>x</v>
      </c>
      <c r="FW209" s="77" t="str">
        <f t="shared" si="700"/>
        <v>x</v>
      </c>
      <c r="FX209" s="77" t="str">
        <f t="shared" si="700"/>
        <v>x</v>
      </c>
      <c r="FY209" s="77" t="str">
        <f t="shared" si="700"/>
        <v>x</v>
      </c>
      <c r="FZ209" s="77" t="str">
        <f t="shared" si="700"/>
        <v>x</v>
      </c>
      <c r="GA209" s="77" t="str">
        <f t="shared" si="700"/>
        <v>x</v>
      </c>
      <c r="GB209" s="77" t="str">
        <f t="shared" si="700"/>
        <v>x</v>
      </c>
      <c r="GC209" s="77" t="str">
        <f t="shared" si="700"/>
        <v>x</v>
      </c>
      <c r="GD209" s="77" t="str">
        <f t="shared" si="700"/>
        <v>x</v>
      </c>
      <c r="GE209" s="77" t="str">
        <f t="shared" si="700"/>
        <v>x</v>
      </c>
      <c r="GF209" s="77" t="str">
        <f t="shared" si="700"/>
        <v>x</v>
      </c>
      <c r="GG209" s="77" t="str">
        <f t="shared" si="700"/>
        <v>x</v>
      </c>
      <c r="GH209" s="77" t="str">
        <f t="shared" si="700"/>
        <v>x</v>
      </c>
      <c r="GI209" s="77" t="str">
        <f t="shared" si="700"/>
        <v>x</v>
      </c>
      <c r="GJ209" s="77" t="str">
        <f t="shared" si="700"/>
        <v>x</v>
      </c>
      <c r="GK209" s="77" t="str">
        <f t="shared" si="700"/>
        <v>x</v>
      </c>
      <c r="GL209" s="77" t="str">
        <f t="shared" si="700"/>
        <v>x</v>
      </c>
      <c r="GM209" s="77" t="str">
        <f t="shared" si="700"/>
        <v>x</v>
      </c>
      <c r="GN209" s="77" t="str">
        <f t="shared" si="700"/>
        <v>x</v>
      </c>
      <c r="GO209" s="77" t="str">
        <f t="shared" si="700"/>
        <v>X</v>
      </c>
      <c r="GP209" s="77" t="str">
        <f t="shared" si="700"/>
        <v>X</v>
      </c>
      <c r="GQ209" s="77" t="str">
        <f t="shared" si="700"/>
        <v>X</v>
      </c>
      <c r="GR209" s="77" t="str">
        <f t="shared" si="700"/>
        <v>X</v>
      </c>
    </row>
    <row r="210" spans="7:200" x14ac:dyDescent="0.2">
      <c r="G210" s="1043"/>
      <c r="H210" s="204" t="s">
        <v>135</v>
      </c>
      <c r="M210" s="304"/>
      <c r="N210" s="304"/>
      <c r="O210" s="304"/>
      <c r="P210" s="304"/>
      <c r="Q210" s="304"/>
      <c r="R210" s="41"/>
      <c r="S210" s="41"/>
      <c r="T210" s="41"/>
      <c r="U210" s="77" t="str">
        <f t="shared" ref="U210:AR210" si="701">IF(OR(ISNUMBER(U29),ISBLANK(U29)),IF(CodeCouleur($D$100)=CodeCouleur(U29),"CEAM",IF(OR(U29=$G$99,U29=$G$100,U29=$G$101),"OPEX",IF(AND(ISBLANK($E29),U131&gt;50),"ORG",U131))),U29)</f>
        <v>STK</v>
      </c>
      <c r="V210" s="77" t="str">
        <f t="shared" si="701"/>
        <v>STK</v>
      </c>
      <c r="W210" s="77" t="str">
        <f t="shared" si="701"/>
        <v>STK</v>
      </c>
      <c r="X210" s="77" t="str">
        <f t="shared" si="701"/>
        <v>STK</v>
      </c>
      <c r="Y210" s="77" t="str">
        <f t="shared" si="701"/>
        <v>STK</v>
      </c>
      <c r="Z210" s="77" t="str">
        <f t="shared" si="701"/>
        <v>STK</v>
      </c>
      <c r="AA210" s="77" t="str">
        <f t="shared" si="701"/>
        <v>STK</v>
      </c>
      <c r="AB210" s="77" t="str">
        <f t="shared" si="701"/>
        <v>STK</v>
      </c>
      <c r="AC210" s="77" t="str">
        <f t="shared" si="701"/>
        <v>STK</v>
      </c>
      <c r="AD210" s="77" t="str">
        <f t="shared" si="701"/>
        <v>STK</v>
      </c>
      <c r="AE210" s="77" t="str">
        <f t="shared" si="701"/>
        <v>STK</v>
      </c>
      <c r="AF210" s="77" t="str">
        <f t="shared" si="701"/>
        <v>STK</v>
      </c>
      <c r="AG210" s="77" t="str">
        <f t="shared" si="701"/>
        <v>STK</v>
      </c>
      <c r="AH210" s="77" t="str">
        <f t="shared" si="701"/>
        <v>STK</v>
      </c>
      <c r="AI210" s="77" t="str">
        <f t="shared" si="701"/>
        <v>STK</v>
      </c>
      <c r="AJ210" s="77">
        <f t="shared" ca="1" si="701"/>
        <v>200</v>
      </c>
      <c r="AK210" s="77">
        <f t="shared" ca="1" si="701"/>
        <v>177</v>
      </c>
      <c r="AL210" s="77">
        <f t="shared" ca="1" si="701"/>
        <v>154</v>
      </c>
      <c r="AM210" s="77">
        <f t="shared" ca="1" si="701"/>
        <v>131</v>
      </c>
      <c r="AN210" s="77">
        <f t="shared" ca="1" si="701"/>
        <v>108</v>
      </c>
      <c r="AO210" s="77">
        <f t="shared" ca="1" si="701"/>
        <v>85</v>
      </c>
      <c r="AP210" s="77">
        <f t="shared" ca="1" si="701"/>
        <v>62</v>
      </c>
      <c r="AQ210" s="77">
        <f t="shared" ca="1" si="701"/>
        <v>39</v>
      </c>
      <c r="AR210" s="77">
        <f t="shared" ca="1" si="701"/>
        <v>16</v>
      </c>
      <c r="AS210" s="77">
        <f t="shared" ref="AS210:BX210" ca="1" si="702">IF(OR(ISNUMBER(AS29),ISBLANK(AS29)),IF(CodeCouleur($D$100)=CodeCouleur(AS29),"CEAM",IF(OR(AS29=$G$99,AS29=$G$100,AS29=$G$101,AS29=$G$102),"OPEX",IF(AND(ISBLANK($E29),AS131&gt;50),"ORG",AS131))),AS29)</f>
        <v>1</v>
      </c>
      <c r="AT210" s="77" t="str">
        <f t="shared" si="702"/>
        <v>V10</v>
      </c>
      <c r="AU210" s="77" t="str">
        <f t="shared" si="702"/>
        <v>V10</v>
      </c>
      <c r="AV210" s="77" t="str">
        <f t="shared" si="702"/>
        <v>V10</v>
      </c>
      <c r="AW210" s="77" t="str">
        <f t="shared" si="702"/>
        <v>V10</v>
      </c>
      <c r="AX210" s="77" t="str">
        <f t="shared" si="702"/>
        <v>V10</v>
      </c>
      <c r="AY210" s="77" t="str">
        <f t="shared" si="702"/>
        <v>V10</v>
      </c>
      <c r="AZ210" s="77" t="str">
        <f t="shared" si="702"/>
        <v>AIA</v>
      </c>
      <c r="BA210" s="77" t="str">
        <f t="shared" si="702"/>
        <v>AIA</v>
      </c>
      <c r="BB210" s="77">
        <f t="shared" ca="1" si="702"/>
        <v>1177</v>
      </c>
      <c r="BC210" s="77">
        <f t="shared" ca="1" si="702"/>
        <v>1154</v>
      </c>
      <c r="BD210" s="77">
        <f t="shared" ca="1" si="702"/>
        <v>1131</v>
      </c>
      <c r="BE210" s="77">
        <f t="shared" ca="1" si="702"/>
        <v>1108</v>
      </c>
      <c r="BF210" s="77">
        <f t="shared" ca="1" si="702"/>
        <v>1085</v>
      </c>
      <c r="BG210" s="77">
        <f t="shared" ca="1" si="702"/>
        <v>1062</v>
      </c>
      <c r="BH210" s="77">
        <f t="shared" ca="1" si="702"/>
        <v>1039</v>
      </c>
      <c r="BI210" s="77">
        <f t="shared" ca="1" si="702"/>
        <v>1016</v>
      </c>
      <c r="BJ210" s="77">
        <f t="shared" ca="1" si="702"/>
        <v>993</v>
      </c>
      <c r="BK210" s="77">
        <f t="shared" ca="1" si="702"/>
        <v>970</v>
      </c>
      <c r="BL210" s="77">
        <f t="shared" ca="1" si="702"/>
        <v>947</v>
      </c>
      <c r="BM210" s="77">
        <f t="shared" ca="1" si="702"/>
        <v>924</v>
      </c>
      <c r="BN210" s="77">
        <f t="shared" ca="1" si="702"/>
        <v>901</v>
      </c>
      <c r="BO210" s="77">
        <f t="shared" ca="1" si="702"/>
        <v>878</v>
      </c>
      <c r="BP210" s="77">
        <f t="shared" ca="1" si="702"/>
        <v>855</v>
      </c>
      <c r="BQ210" s="77">
        <f t="shared" ca="1" si="702"/>
        <v>832</v>
      </c>
      <c r="BR210" s="77">
        <f t="shared" ca="1" si="702"/>
        <v>809</v>
      </c>
      <c r="BS210" s="77">
        <f t="shared" ca="1" si="702"/>
        <v>786</v>
      </c>
      <c r="BT210" s="77">
        <f t="shared" ca="1" si="702"/>
        <v>763</v>
      </c>
      <c r="BU210" s="77">
        <f t="shared" ca="1" si="702"/>
        <v>740</v>
      </c>
      <c r="BV210" s="77">
        <f t="shared" ca="1" si="702"/>
        <v>717</v>
      </c>
      <c r="BW210" s="77">
        <f t="shared" ca="1" si="702"/>
        <v>694</v>
      </c>
      <c r="BX210" s="77">
        <f t="shared" ca="1" si="702"/>
        <v>671</v>
      </c>
      <c r="BY210" s="77">
        <f t="shared" ref="BY210:DD210" ca="1" si="703">IF(OR(ISNUMBER(BY29),ISBLANK(BY29)),IF(CodeCouleur($D$100)=CodeCouleur(BY29),"CEAM",IF(OR(BY29=$G$99,BY29=$G$100,BY29=$G$101,BY29=$G$102),"OPEX",IF(AND(ISBLANK($E29),BY131&gt;50),"ORG",BY131))),BY29)</f>
        <v>670</v>
      </c>
      <c r="BZ210" s="77" t="str">
        <f t="shared" ca="1" si="703"/>
        <v>OPEX</v>
      </c>
      <c r="CA210" s="77" t="str">
        <f t="shared" ca="1" si="703"/>
        <v>OPEX</v>
      </c>
      <c r="CB210" s="77" t="str">
        <f t="shared" ca="1" si="703"/>
        <v>OPEX</v>
      </c>
      <c r="CC210" s="77" t="str">
        <f t="shared" ca="1" si="703"/>
        <v>OPEX</v>
      </c>
      <c r="CD210" s="77">
        <f t="shared" ca="1" si="703"/>
        <v>399</v>
      </c>
      <c r="CE210" s="77">
        <f t="shared" ca="1" si="703"/>
        <v>376</v>
      </c>
      <c r="CF210" s="77">
        <f t="shared" ca="1" si="703"/>
        <v>353</v>
      </c>
      <c r="CG210" s="77">
        <f t="shared" ca="1" si="703"/>
        <v>330</v>
      </c>
      <c r="CH210" s="77">
        <f t="shared" ca="1" si="703"/>
        <v>307</v>
      </c>
      <c r="CI210" s="77">
        <f t="shared" ca="1" si="703"/>
        <v>284</v>
      </c>
      <c r="CJ210" s="77">
        <f t="shared" ca="1" si="703"/>
        <v>261</v>
      </c>
      <c r="CK210" s="77">
        <f t="shared" ca="1" si="703"/>
        <v>238</v>
      </c>
      <c r="CL210" s="77">
        <f t="shared" ca="1" si="703"/>
        <v>215</v>
      </c>
      <c r="CM210" s="77">
        <f t="shared" ca="1" si="703"/>
        <v>192</v>
      </c>
      <c r="CN210" s="77">
        <f t="shared" ca="1" si="703"/>
        <v>169</v>
      </c>
      <c r="CO210" s="77">
        <f t="shared" ca="1" si="703"/>
        <v>146</v>
      </c>
      <c r="CP210" s="77">
        <f t="shared" ca="1" si="703"/>
        <v>123</v>
      </c>
      <c r="CQ210" s="77">
        <f t="shared" ca="1" si="703"/>
        <v>100</v>
      </c>
      <c r="CR210" s="77">
        <f t="shared" ca="1" si="703"/>
        <v>77</v>
      </c>
      <c r="CS210" s="77">
        <f t="shared" ca="1" si="703"/>
        <v>54</v>
      </c>
      <c r="CT210" s="77">
        <f t="shared" ca="1" si="703"/>
        <v>31</v>
      </c>
      <c r="CU210" s="77">
        <f t="shared" ca="1" si="703"/>
        <v>16</v>
      </c>
      <c r="CV210" s="77">
        <f t="shared" ca="1" si="703"/>
        <v>6</v>
      </c>
      <c r="CW210" s="77" t="str">
        <f t="shared" si="703"/>
        <v>V15</v>
      </c>
      <c r="CX210" s="77" t="str">
        <f t="shared" si="703"/>
        <v>V15</v>
      </c>
      <c r="CY210" s="77" t="str">
        <f t="shared" si="703"/>
        <v>V15</v>
      </c>
      <c r="CZ210" s="77" t="str">
        <f t="shared" si="703"/>
        <v>V15</v>
      </c>
      <c r="DA210" s="77" t="str">
        <f t="shared" si="703"/>
        <v>V15</v>
      </c>
      <c r="DB210" s="77">
        <f t="shared" ca="1" si="703"/>
        <v>1177</v>
      </c>
      <c r="DC210" s="77">
        <f t="shared" ca="1" si="703"/>
        <v>1154</v>
      </c>
      <c r="DD210" s="77">
        <f t="shared" ca="1" si="703"/>
        <v>1131</v>
      </c>
      <c r="DE210" s="77">
        <f t="shared" ref="DE210:EJ210" ca="1" si="704">IF(OR(ISNUMBER(DE29),ISBLANK(DE29)),IF(CodeCouleur($D$100)=CodeCouleur(DE29),"CEAM",IF(OR(DE29=$G$99,DE29=$G$100,DE29=$G$101,DE29=$G$102),"OPEX",IF(AND(ISBLANK($E29),DE131&gt;50),"ORG",DE131))),DE29)</f>
        <v>1108</v>
      </c>
      <c r="DF210" s="77">
        <f t="shared" ca="1" si="704"/>
        <v>1085</v>
      </c>
      <c r="DG210" s="77">
        <f t="shared" ca="1" si="704"/>
        <v>1062</v>
      </c>
      <c r="DH210" s="77">
        <f t="shared" ca="1" si="704"/>
        <v>1039</v>
      </c>
      <c r="DI210" s="77">
        <f t="shared" ca="1" si="704"/>
        <v>1016</v>
      </c>
      <c r="DJ210" s="77">
        <f t="shared" ca="1" si="704"/>
        <v>993</v>
      </c>
      <c r="DK210" s="77">
        <f t="shared" ca="1" si="704"/>
        <v>970</v>
      </c>
      <c r="DL210" s="77">
        <f t="shared" ca="1" si="704"/>
        <v>947</v>
      </c>
      <c r="DM210" s="77">
        <f t="shared" ca="1" si="704"/>
        <v>924</v>
      </c>
      <c r="DN210" s="77">
        <f t="shared" ca="1" si="704"/>
        <v>901</v>
      </c>
      <c r="DO210" s="77">
        <f t="shared" ca="1" si="704"/>
        <v>878</v>
      </c>
      <c r="DP210" s="77">
        <f t="shared" ca="1" si="704"/>
        <v>855</v>
      </c>
      <c r="DQ210" s="77">
        <f t="shared" ca="1" si="704"/>
        <v>832</v>
      </c>
      <c r="DR210" s="77">
        <f t="shared" ca="1" si="704"/>
        <v>809</v>
      </c>
      <c r="DS210" s="77">
        <f t="shared" ca="1" si="704"/>
        <v>786</v>
      </c>
      <c r="DT210" s="77">
        <f t="shared" ca="1" si="704"/>
        <v>763</v>
      </c>
      <c r="DU210" s="77">
        <f t="shared" ca="1" si="704"/>
        <v>740</v>
      </c>
      <c r="DV210" s="77">
        <f t="shared" ca="1" si="704"/>
        <v>717</v>
      </c>
      <c r="DW210" s="77">
        <f t="shared" ca="1" si="704"/>
        <v>694</v>
      </c>
      <c r="DX210" s="77">
        <f t="shared" ca="1" si="704"/>
        <v>671</v>
      </c>
      <c r="DY210" s="77">
        <f t="shared" ca="1" si="704"/>
        <v>648</v>
      </c>
      <c r="DZ210" s="77">
        <f t="shared" ca="1" si="704"/>
        <v>625</v>
      </c>
      <c r="EA210" s="77">
        <f t="shared" ca="1" si="704"/>
        <v>602</v>
      </c>
      <c r="EB210" s="77">
        <f t="shared" ca="1" si="704"/>
        <v>579</v>
      </c>
      <c r="EC210" s="77">
        <f t="shared" ca="1" si="704"/>
        <v>556</v>
      </c>
      <c r="ED210" s="77">
        <f t="shared" ca="1" si="704"/>
        <v>533</v>
      </c>
      <c r="EE210" s="77">
        <f t="shared" ca="1" si="704"/>
        <v>510</v>
      </c>
      <c r="EF210" s="77">
        <f t="shared" ca="1" si="704"/>
        <v>487</v>
      </c>
      <c r="EG210" s="77">
        <f t="shared" ca="1" si="704"/>
        <v>464</v>
      </c>
      <c r="EH210" s="77">
        <f t="shared" ca="1" si="704"/>
        <v>441</v>
      </c>
      <c r="EI210" s="77">
        <f t="shared" ca="1" si="704"/>
        <v>418</v>
      </c>
      <c r="EJ210" s="77">
        <f t="shared" ca="1" si="704"/>
        <v>395</v>
      </c>
      <c r="EK210" s="77">
        <f t="shared" ref="EK210:FP210" ca="1" si="705">IF(OR(ISNUMBER(EK29),ISBLANK(EK29)),IF(CodeCouleur($D$100)=CodeCouleur(EK29),"CEAM",IF(OR(EK29=$G$99,EK29=$G$100,EK29=$G$101,EK29=$G$102),"OPEX",IF(AND(ISBLANK($E29),EK131&gt;50),"ORG",EK131))),EK29)</f>
        <v>372</v>
      </c>
      <c r="EL210" s="77">
        <f t="shared" ca="1" si="705"/>
        <v>349</v>
      </c>
      <c r="EM210" s="77">
        <f t="shared" ca="1" si="705"/>
        <v>326</v>
      </c>
      <c r="EN210" s="77">
        <f t="shared" ca="1" si="705"/>
        <v>303</v>
      </c>
      <c r="EO210" s="77">
        <f t="shared" ca="1" si="705"/>
        <v>280</v>
      </c>
      <c r="EP210" s="77">
        <f t="shared" ca="1" si="705"/>
        <v>257</v>
      </c>
      <c r="EQ210" s="77">
        <f t="shared" ca="1" si="705"/>
        <v>234</v>
      </c>
      <c r="ER210" s="77">
        <f t="shared" ca="1" si="705"/>
        <v>211</v>
      </c>
      <c r="ES210" s="77">
        <f t="shared" ca="1" si="705"/>
        <v>188</v>
      </c>
      <c r="ET210" s="77">
        <f t="shared" ca="1" si="705"/>
        <v>165</v>
      </c>
      <c r="EU210" s="77">
        <f t="shared" ca="1" si="705"/>
        <v>142</v>
      </c>
      <c r="EV210" s="77">
        <f t="shared" ca="1" si="705"/>
        <v>119</v>
      </c>
      <c r="EW210" s="77">
        <f t="shared" ca="1" si="705"/>
        <v>96</v>
      </c>
      <c r="EX210" s="77">
        <f t="shared" ca="1" si="705"/>
        <v>73</v>
      </c>
      <c r="EY210" s="77">
        <f t="shared" ca="1" si="705"/>
        <v>50</v>
      </c>
      <c r="EZ210" s="77">
        <f t="shared" ca="1" si="705"/>
        <v>27</v>
      </c>
      <c r="FA210" s="77" t="str">
        <f t="shared" si="705"/>
        <v>x</v>
      </c>
      <c r="FB210" s="77" t="str">
        <f t="shared" si="705"/>
        <v>x</v>
      </c>
      <c r="FC210" s="77" t="str">
        <f t="shared" si="705"/>
        <v>x</v>
      </c>
      <c r="FD210" s="77" t="str">
        <f t="shared" si="705"/>
        <v>x</v>
      </c>
      <c r="FE210" s="77" t="str">
        <f t="shared" si="705"/>
        <v>x</v>
      </c>
      <c r="FF210" s="77" t="str">
        <f t="shared" si="705"/>
        <v>x</v>
      </c>
      <c r="FG210" s="77" t="str">
        <f t="shared" si="705"/>
        <v>x</v>
      </c>
      <c r="FH210" s="77" t="str">
        <f t="shared" si="705"/>
        <v>x</v>
      </c>
      <c r="FI210" s="77" t="str">
        <f t="shared" si="705"/>
        <v>x</v>
      </c>
      <c r="FJ210" s="77" t="str">
        <f t="shared" si="705"/>
        <v>x</v>
      </c>
      <c r="FK210" s="77" t="str">
        <f t="shared" si="705"/>
        <v>x</v>
      </c>
      <c r="FL210" s="77" t="str">
        <f t="shared" si="705"/>
        <v>x</v>
      </c>
      <c r="FM210" s="77" t="str">
        <f t="shared" si="705"/>
        <v>x</v>
      </c>
      <c r="FN210" s="77" t="str">
        <f t="shared" si="705"/>
        <v>x</v>
      </c>
      <c r="FO210" s="77" t="str">
        <f t="shared" si="705"/>
        <v>x</v>
      </c>
      <c r="FP210" s="77" t="str">
        <f t="shared" si="705"/>
        <v>x</v>
      </c>
      <c r="FQ210" s="77" t="str">
        <f t="shared" ref="FQ210:GR210" si="706">IF(OR(ISNUMBER(FQ29),ISBLANK(FQ29)),IF(CodeCouleur($D$100)=CodeCouleur(FQ29),"CEAM",IF(OR(FQ29=$G$99,FQ29=$G$100,FQ29=$G$101,FQ29=$G$102),"OPEX",IF(AND(ISBLANK($E29),FQ131&gt;50),"ORG",FQ131))),FQ29)</f>
        <v>x</v>
      </c>
      <c r="FR210" s="77" t="str">
        <f t="shared" si="706"/>
        <v>x</v>
      </c>
      <c r="FS210" s="77" t="str">
        <f t="shared" si="706"/>
        <v>x</v>
      </c>
      <c r="FT210" s="77" t="str">
        <f t="shared" si="706"/>
        <v>x</v>
      </c>
      <c r="FU210" s="77" t="str">
        <f t="shared" si="706"/>
        <v>x</v>
      </c>
      <c r="FV210" s="77" t="str">
        <f t="shared" si="706"/>
        <v>x</v>
      </c>
      <c r="FW210" s="77" t="str">
        <f t="shared" si="706"/>
        <v>x</v>
      </c>
      <c r="FX210" s="77" t="str">
        <f t="shared" si="706"/>
        <v>x</v>
      </c>
      <c r="FY210" s="77" t="str">
        <f t="shared" si="706"/>
        <v>x</v>
      </c>
      <c r="FZ210" s="77" t="str">
        <f t="shared" si="706"/>
        <v>x</v>
      </c>
      <c r="GA210" s="77" t="str">
        <f t="shared" si="706"/>
        <v>x</v>
      </c>
      <c r="GB210" s="77" t="str">
        <f t="shared" si="706"/>
        <v>x</v>
      </c>
      <c r="GC210" s="77" t="str">
        <f t="shared" si="706"/>
        <v>x</v>
      </c>
      <c r="GD210" s="77" t="str">
        <f t="shared" si="706"/>
        <v>x</v>
      </c>
      <c r="GE210" s="77" t="str">
        <f t="shared" si="706"/>
        <v>x</v>
      </c>
      <c r="GF210" s="77" t="str">
        <f t="shared" si="706"/>
        <v>x</v>
      </c>
      <c r="GG210" s="77" t="str">
        <f t="shared" si="706"/>
        <v>x</v>
      </c>
      <c r="GH210" s="77" t="str">
        <f t="shared" si="706"/>
        <v>x</v>
      </c>
      <c r="GI210" s="77" t="str">
        <f t="shared" si="706"/>
        <v>x</v>
      </c>
      <c r="GJ210" s="77" t="str">
        <f t="shared" si="706"/>
        <v>x</v>
      </c>
      <c r="GK210" s="77" t="str">
        <f t="shared" si="706"/>
        <v>x</v>
      </c>
      <c r="GL210" s="77" t="str">
        <f t="shared" si="706"/>
        <v>x</v>
      </c>
      <c r="GM210" s="77" t="str">
        <f t="shared" si="706"/>
        <v>x</v>
      </c>
      <c r="GN210" s="77" t="str">
        <f t="shared" si="706"/>
        <v>x</v>
      </c>
      <c r="GO210" s="77" t="str">
        <f t="shared" si="706"/>
        <v>X</v>
      </c>
      <c r="GP210" s="77" t="str">
        <f t="shared" si="706"/>
        <v>X</v>
      </c>
      <c r="GQ210" s="77" t="str">
        <f t="shared" si="706"/>
        <v>X</v>
      </c>
      <c r="GR210" s="77" t="str">
        <f t="shared" si="706"/>
        <v>X</v>
      </c>
    </row>
    <row r="211" spans="7:200" x14ac:dyDescent="0.2">
      <c r="G211" s="1043"/>
      <c r="H211" s="207" t="s">
        <v>136</v>
      </c>
      <c r="M211" s="304"/>
      <c r="N211" s="304"/>
      <c r="O211" s="304"/>
      <c r="P211" s="304"/>
      <c r="Q211" s="304"/>
      <c r="R211" s="41"/>
      <c r="S211" s="41"/>
      <c r="T211" s="41"/>
      <c r="U211" s="77">
        <f t="shared" ref="U211:AR211" ca="1" si="707">IF(OR(ISNUMBER(U30),ISBLANK(U30)),IF(CodeCouleur($D$100)=CodeCouleur(U30),"CEAM",IF(OR(U30=$G$99,U30=$G$100,U30=$G$101),"OPEX",IF(AND(ISBLANK($E30),U132&gt;50),"ORG",U132))),U30)</f>
        <v>251</v>
      </c>
      <c r="V211" s="77">
        <f t="shared" ca="1" si="707"/>
        <v>218</v>
      </c>
      <c r="W211" s="77">
        <f t="shared" ca="1" si="707"/>
        <v>210</v>
      </c>
      <c r="X211" s="77">
        <f t="shared" ca="1" si="707"/>
        <v>203</v>
      </c>
      <c r="Y211" s="77">
        <f t="shared" ca="1" si="707"/>
        <v>188</v>
      </c>
      <c r="Z211" s="77">
        <f t="shared" ca="1" si="707"/>
        <v>143</v>
      </c>
      <c r="AA211" s="77">
        <f t="shared" ca="1" si="707"/>
        <v>128</v>
      </c>
      <c r="AB211" s="77">
        <f t="shared" ca="1" si="707"/>
        <v>108</v>
      </c>
      <c r="AC211" s="77">
        <f t="shared" ca="1" si="707"/>
        <v>89</v>
      </c>
      <c r="AD211" s="77" t="str">
        <f t="shared" si="707"/>
        <v>V10</v>
      </c>
      <c r="AE211" s="77" t="str">
        <f t="shared" si="707"/>
        <v>V10</v>
      </c>
      <c r="AF211" s="77" t="str">
        <f t="shared" si="707"/>
        <v>V10</v>
      </c>
      <c r="AG211" s="77" t="str">
        <f t="shared" si="707"/>
        <v>V10</v>
      </c>
      <c r="AH211" s="77" t="str">
        <f t="shared" si="707"/>
        <v>V10</v>
      </c>
      <c r="AI211" s="77" t="str">
        <f t="shared" si="707"/>
        <v>AIA</v>
      </c>
      <c r="AJ211" s="77">
        <f t="shared" ca="1" si="707"/>
        <v>1177</v>
      </c>
      <c r="AK211" s="77">
        <f t="shared" ca="1" si="707"/>
        <v>1154</v>
      </c>
      <c r="AL211" s="77">
        <f t="shared" ca="1" si="707"/>
        <v>1131</v>
      </c>
      <c r="AM211" s="77">
        <f t="shared" ca="1" si="707"/>
        <v>1108</v>
      </c>
      <c r="AN211" s="77">
        <f t="shared" ca="1" si="707"/>
        <v>1085</v>
      </c>
      <c r="AO211" s="77">
        <f t="shared" ca="1" si="707"/>
        <v>1062</v>
      </c>
      <c r="AP211" s="77">
        <f t="shared" ca="1" si="707"/>
        <v>1039</v>
      </c>
      <c r="AQ211" s="77">
        <f t="shared" ca="1" si="707"/>
        <v>1016</v>
      </c>
      <c r="AR211" s="77">
        <f t="shared" ca="1" si="707"/>
        <v>993</v>
      </c>
      <c r="AS211" s="77">
        <f t="shared" ref="AS211:BX211" ca="1" si="708">IF(OR(ISNUMBER(AS30),ISBLANK(AS30)),IF(CodeCouleur($D$100)=CodeCouleur(AS30),"CEAM",IF(OR(AS30=$G$99,AS30=$G$100,AS30=$G$101,AS30=$G$102),"OPEX",IF(AND(ISBLANK($E30),AS132&gt;50),"ORG",AS132))),AS30)</f>
        <v>970</v>
      </c>
      <c r="AT211" s="77">
        <f t="shared" ca="1" si="708"/>
        <v>947</v>
      </c>
      <c r="AU211" s="77">
        <f t="shared" ca="1" si="708"/>
        <v>924</v>
      </c>
      <c r="AV211" s="77">
        <f t="shared" ca="1" si="708"/>
        <v>901</v>
      </c>
      <c r="AW211" s="77">
        <f t="shared" ca="1" si="708"/>
        <v>878</v>
      </c>
      <c r="AX211" s="77">
        <f t="shared" ca="1" si="708"/>
        <v>855</v>
      </c>
      <c r="AY211" s="77">
        <f t="shared" ca="1" si="708"/>
        <v>832</v>
      </c>
      <c r="AZ211" s="77">
        <f t="shared" ca="1" si="708"/>
        <v>809</v>
      </c>
      <c r="BA211" s="77">
        <f t="shared" ca="1" si="708"/>
        <v>786</v>
      </c>
      <c r="BB211" s="77">
        <f t="shared" ca="1" si="708"/>
        <v>763</v>
      </c>
      <c r="BC211" s="77">
        <f t="shared" ca="1" si="708"/>
        <v>740</v>
      </c>
      <c r="BD211" s="77">
        <f t="shared" ca="1" si="708"/>
        <v>717</v>
      </c>
      <c r="BE211" s="77">
        <f t="shared" ca="1" si="708"/>
        <v>694</v>
      </c>
      <c r="BF211" s="77">
        <f t="shared" ca="1" si="708"/>
        <v>671</v>
      </c>
      <c r="BG211" s="77">
        <f t="shared" ca="1" si="708"/>
        <v>648</v>
      </c>
      <c r="BH211" s="77">
        <f t="shared" ca="1" si="708"/>
        <v>625</v>
      </c>
      <c r="BI211" s="77">
        <f t="shared" ca="1" si="708"/>
        <v>602</v>
      </c>
      <c r="BJ211" s="77">
        <f t="shared" ca="1" si="708"/>
        <v>579</v>
      </c>
      <c r="BK211" s="77">
        <f t="shared" ca="1" si="708"/>
        <v>556</v>
      </c>
      <c r="BL211" s="77">
        <f t="shared" ca="1" si="708"/>
        <v>533</v>
      </c>
      <c r="BM211" s="77">
        <f t="shared" ca="1" si="708"/>
        <v>532</v>
      </c>
      <c r="BN211" s="77" t="str">
        <f t="shared" ca="1" si="708"/>
        <v>OPEX</v>
      </c>
      <c r="BO211" s="77" t="str">
        <f t="shared" ca="1" si="708"/>
        <v>OPEX</v>
      </c>
      <c r="BP211" s="77" t="str">
        <f t="shared" ca="1" si="708"/>
        <v>OPEX</v>
      </c>
      <c r="BQ211" s="77" t="str">
        <f t="shared" ca="1" si="708"/>
        <v>OPEX</v>
      </c>
      <c r="BR211" s="77">
        <f t="shared" ca="1" si="708"/>
        <v>221</v>
      </c>
      <c r="BS211" s="77">
        <f t="shared" ca="1" si="708"/>
        <v>198</v>
      </c>
      <c r="BT211" s="77">
        <f t="shared" ca="1" si="708"/>
        <v>175</v>
      </c>
      <c r="BU211" s="77">
        <f t="shared" ca="1" si="708"/>
        <v>152</v>
      </c>
      <c r="BV211" s="77">
        <f t="shared" ca="1" si="708"/>
        <v>129</v>
      </c>
      <c r="BW211" s="77">
        <f t="shared" ca="1" si="708"/>
        <v>106</v>
      </c>
      <c r="BX211" s="77">
        <f t="shared" ca="1" si="708"/>
        <v>83</v>
      </c>
      <c r="BY211" s="77">
        <f t="shared" ref="BY211:DD211" ca="1" si="709">IF(OR(ISNUMBER(BY30),ISBLANK(BY30)),IF(CodeCouleur($D$100)=CodeCouleur(BY30),"CEAM",IF(OR(BY30=$G$99,BY30=$G$100,BY30=$G$101,BY30=$G$102),"OPEX",IF(AND(ISBLANK($E30),BY132&gt;50),"ORG",BY132))),BY30)</f>
        <v>60</v>
      </c>
      <c r="BZ211" s="77">
        <f t="shared" ca="1" si="709"/>
        <v>37</v>
      </c>
      <c r="CA211" s="77">
        <f t="shared" ca="1" si="709"/>
        <v>14</v>
      </c>
      <c r="CB211" s="77">
        <f t="shared" ca="1" si="709"/>
        <v>4</v>
      </c>
      <c r="CC211" s="77" t="str">
        <f t="shared" si="709"/>
        <v>STK</v>
      </c>
      <c r="CD211" s="77" t="str">
        <f t="shared" si="709"/>
        <v>STK</v>
      </c>
      <c r="CE211" s="77" t="str">
        <f t="shared" si="709"/>
        <v>STK</v>
      </c>
      <c r="CF211" s="77" t="str">
        <f t="shared" si="709"/>
        <v>STK</v>
      </c>
      <c r="CG211" s="77" t="str">
        <f t="shared" si="709"/>
        <v>STK</v>
      </c>
      <c r="CH211" s="77" t="str">
        <f t="shared" si="709"/>
        <v>STK</v>
      </c>
      <c r="CI211" s="77" t="str">
        <f t="shared" si="709"/>
        <v>STK</v>
      </c>
      <c r="CJ211" s="77" t="str">
        <f t="shared" si="709"/>
        <v>STK</v>
      </c>
      <c r="CK211" s="77" t="str">
        <f t="shared" si="709"/>
        <v>STK</v>
      </c>
      <c r="CL211" s="77" t="str">
        <f t="shared" si="709"/>
        <v>STK</v>
      </c>
      <c r="CM211" s="77" t="str">
        <f t="shared" si="709"/>
        <v>STK</v>
      </c>
      <c r="CN211" s="77" t="str">
        <f t="shared" si="709"/>
        <v>STK</v>
      </c>
      <c r="CO211" s="77" t="str">
        <f t="shared" si="709"/>
        <v>STK</v>
      </c>
      <c r="CP211" s="77" t="str">
        <f t="shared" si="709"/>
        <v>STK</v>
      </c>
      <c r="CQ211" s="77" t="str">
        <f t="shared" si="709"/>
        <v>STK</v>
      </c>
      <c r="CR211" s="77" t="str">
        <f t="shared" si="709"/>
        <v>STK</v>
      </c>
      <c r="CS211" s="77" t="str">
        <f t="shared" si="709"/>
        <v>STK</v>
      </c>
      <c r="CT211" s="77" t="str">
        <f t="shared" si="709"/>
        <v>STK</v>
      </c>
      <c r="CU211" s="77" t="str">
        <f t="shared" si="709"/>
        <v>STK</v>
      </c>
      <c r="CV211" s="77" t="str">
        <f t="shared" si="709"/>
        <v>STK</v>
      </c>
      <c r="CW211" s="77" t="str">
        <f t="shared" si="709"/>
        <v>STK</v>
      </c>
      <c r="CX211" s="77" t="str">
        <f t="shared" si="709"/>
        <v>STK</v>
      </c>
      <c r="CY211" s="77" t="str">
        <f t="shared" si="709"/>
        <v>STK</v>
      </c>
      <c r="CZ211" s="77" t="str">
        <f t="shared" si="709"/>
        <v>V15</v>
      </c>
      <c r="DA211" s="77" t="str">
        <f t="shared" si="709"/>
        <v>V15</v>
      </c>
      <c r="DB211" s="77" t="str">
        <f t="shared" si="709"/>
        <v>V15</v>
      </c>
      <c r="DC211" s="77" t="str">
        <f t="shared" si="709"/>
        <v>V15</v>
      </c>
      <c r="DD211" s="77" t="str">
        <f t="shared" si="709"/>
        <v>V15</v>
      </c>
      <c r="DE211" s="77" t="str">
        <f t="shared" ref="DE211:EJ211" si="710">IF(OR(ISNUMBER(DE30),ISBLANK(DE30)),IF(CodeCouleur($D$100)=CodeCouleur(DE30),"CEAM",IF(OR(DE30=$G$99,DE30=$G$100,DE30=$G$101,DE30=$G$102),"OPEX",IF(AND(ISBLANK($E30),DE132&gt;50),"ORG",DE132))),DE30)</f>
        <v>RMV</v>
      </c>
      <c r="DF211" s="77" t="str">
        <f t="shared" si="710"/>
        <v>RMV</v>
      </c>
      <c r="DG211" s="77" t="str">
        <f t="shared" si="710"/>
        <v>RMV</v>
      </c>
      <c r="DH211" s="77" t="str">
        <f t="shared" si="710"/>
        <v>RMV</v>
      </c>
      <c r="DI211" s="77" t="str">
        <f t="shared" si="710"/>
        <v>RMV</v>
      </c>
      <c r="DJ211" s="77" t="str">
        <f t="shared" si="710"/>
        <v>RMV</v>
      </c>
      <c r="DK211" s="77">
        <f t="shared" ca="1" si="710"/>
        <v>1177</v>
      </c>
      <c r="DL211" s="77">
        <f t="shared" ca="1" si="710"/>
        <v>1154</v>
      </c>
      <c r="DM211" s="77">
        <f t="shared" ca="1" si="710"/>
        <v>1131</v>
      </c>
      <c r="DN211" s="77">
        <f t="shared" ca="1" si="710"/>
        <v>1108</v>
      </c>
      <c r="DO211" s="77">
        <f t="shared" ca="1" si="710"/>
        <v>1085</v>
      </c>
      <c r="DP211" s="77">
        <f t="shared" ca="1" si="710"/>
        <v>1062</v>
      </c>
      <c r="DQ211" s="77">
        <f t="shared" ca="1" si="710"/>
        <v>1039</v>
      </c>
      <c r="DR211" s="77">
        <f t="shared" ca="1" si="710"/>
        <v>1016</v>
      </c>
      <c r="DS211" s="77">
        <f t="shared" ca="1" si="710"/>
        <v>993</v>
      </c>
      <c r="DT211" s="77">
        <f t="shared" ca="1" si="710"/>
        <v>970</v>
      </c>
      <c r="DU211" s="77">
        <f t="shared" ca="1" si="710"/>
        <v>947</v>
      </c>
      <c r="DV211" s="77">
        <f t="shared" ca="1" si="710"/>
        <v>924</v>
      </c>
      <c r="DW211" s="77">
        <f t="shared" ca="1" si="710"/>
        <v>901</v>
      </c>
      <c r="DX211" s="77">
        <f t="shared" ca="1" si="710"/>
        <v>878</v>
      </c>
      <c r="DY211" s="77" t="str">
        <f t="shared" ca="1" si="710"/>
        <v>CEAM</v>
      </c>
      <c r="DZ211" s="77" t="str">
        <f t="shared" ca="1" si="710"/>
        <v>CEAM</v>
      </c>
      <c r="EA211" s="77" t="str">
        <f t="shared" ca="1" si="710"/>
        <v>CEAM</v>
      </c>
      <c r="EB211" s="77" t="str">
        <f t="shared" ca="1" si="710"/>
        <v>CEAM</v>
      </c>
      <c r="EC211" s="77" t="str">
        <f t="shared" ca="1" si="710"/>
        <v>CEAM</v>
      </c>
      <c r="ED211" s="77" t="str">
        <f t="shared" ca="1" si="710"/>
        <v>CEAM</v>
      </c>
      <c r="EE211" s="77" t="str">
        <f t="shared" ca="1" si="710"/>
        <v>CEAM</v>
      </c>
      <c r="EF211" s="77" t="str">
        <f t="shared" ca="1" si="710"/>
        <v>CEAM</v>
      </c>
      <c r="EG211" s="77" t="str">
        <f t="shared" ca="1" si="710"/>
        <v>CEAM</v>
      </c>
      <c r="EH211" s="77" t="str">
        <f t="shared" ca="1" si="710"/>
        <v>CEAM</v>
      </c>
      <c r="EI211" s="77" t="str">
        <f t="shared" ca="1" si="710"/>
        <v>CEAM</v>
      </c>
      <c r="EJ211" s="77" t="str">
        <f t="shared" ca="1" si="710"/>
        <v>CEAM</v>
      </c>
      <c r="EK211" s="77">
        <f t="shared" ref="EK211:FP211" ca="1" si="711">IF(OR(ISNUMBER(EK30),ISBLANK(EK30)),IF(CodeCouleur($D$100)=CodeCouleur(EK30),"CEAM",IF(OR(EK30=$G$99,EK30=$G$100,EK30=$G$101,EK30=$G$102),"OPEX",IF(AND(ISBLANK($E30),EK132&gt;50),"ORG",EK132))),EK30)</f>
        <v>663</v>
      </c>
      <c r="EL211" s="77">
        <f t="shared" ca="1" si="711"/>
        <v>640</v>
      </c>
      <c r="EM211" s="77">
        <f t="shared" ca="1" si="711"/>
        <v>617</v>
      </c>
      <c r="EN211" s="77">
        <f t="shared" ca="1" si="711"/>
        <v>594</v>
      </c>
      <c r="EO211" s="77">
        <f t="shared" ca="1" si="711"/>
        <v>571</v>
      </c>
      <c r="EP211" s="77">
        <f t="shared" ca="1" si="711"/>
        <v>548</v>
      </c>
      <c r="EQ211" s="77">
        <f t="shared" ca="1" si="711"/>
        <v>525</v>
      </c>
      <c r="ER211" s="77">
        <f t="shared" ca="1" si="711"/>
        <v>502</v>
      </c>
      <c r="ES211" s="77">
        <f t="shared" ca="1" si="711"/>
        <v>479</v>
      </c>
      <c r="ET211" s="77">
        <f t="shared" ca="1" si="711"/>
        <v>456</v>
      </c>
      <c r="EU211" s="77">
        <f t="shared" ca="1" si="711"/>
        <v>433</v>
      </c>
      <c r="EV211" s="77">
        <f t="shared" ca="1" si="711"/>
        <v>410</v>
      </c>
      <c r="EW211" s="77">
        <f t="shared" ca="1" si="711"/>
        <v>387</v>
      </c>
      <c r="EX211" s="77">
        <f t="shared" ca="1" si="711"/>
        <v>364</v>
      </c>
      <c r="EY211" s="77">
        <f t="shared" ca="1" si="711"/>
        <v>341</v>
      </c>
      <c r="EZ211" s="77">
        <f t="shared" ca="1" si="711"/>
        <v>318</v>
      </c>
      <c r="FA211" s="77">
        <f t="shared" ca="1" si="711"/>
        <v>295</v>
      </c>
      <c r="FB211" s="77">
        <f t="shared" ca="1" si="711"/>
        <v>272</v>
      </c>
      <c r="FC211" s="77">
        <f t="shared" ca="1" si="711"/>
        <v>249</v>
      </c>
      <c r="FD211" s="77">
        <f t="shared" ca="1" si="711"/>
        <v>226</v>
      </c>
      <c r="FE211" s="77">
        <f t="shared" ca="1" si="711"/>
        <v>203</v>
      </c>
      <c r="FF211" s="77">
        <f t="shared" ca="1" si="711"/>
        <v>180</v>
      </c>
      <c r="FG211" s="77">
        <f t="shared" ca="1" si="711"/>
        <v>157</v>
      </c>
      <c r="FH211" s="77">
        <f t="shared" ca="1" si="711"/>
        <v>134</v>
      </c>
      <c r="FI211" s="77" t="str">
        <f t="shared" si="711"/>
        <v>V20</v>
      </c>
      <c r="FJ211" s="77" t="str">
        <f t="shared" si="711"/>
        <v>V20</v>
      </c>
      <c r="FK211" s="77" t="str">
        <f t="shared" si="711"/>
        <v>V20</v>
      </c>
      <c r="FL211" s="77" t="str">
        <f t="shared" si="711"/>
        <v>V20</v>
      </c>
      <c r="FM211" s="77" t="str">
        <f t="shared" si="711"/>
        <v>V20</v>
      </c>
      <c r="FN211" s="77" t="str">
        <f t="shared" si="711"/>
        <v>V20</v>
      </c>
      <c r="FO211" s="77">
        <f t="shared" ca="1" si="711"/>
        <v>1177</v>
      </c>
      <c r="FP211" s="77">
        <f t="shared" ca="1" si="711"/>
        <v>1154</v>
      </c>
      <c r="FQ211" s="77">
        <f t="shared" ref="FQ211:GR211" ca="1" si="712">IF(OR(ISNUMBER(FQ30),ISBLANK(FQ30)),IF(CodeCouleur($D$100)=CodeCouleur(FQ30),"CEAM",IF(OR(FQ30=$G$99,FQ30=$G$100,FQ30=$G$101,FQ30=$G$102),"OPEX",IF(AND(ISBLANK($E30),FQ132&gt;50),"ORG",FQ132))),FQ30)</f>
        <v>1131</v>
      </c>
      <c r="FR211" s="77">
        <f t="shared" ca="1" si="712"/>
        <v>1108</v>
      </c>
      <c r="FS211" s="77">
        <f t="shared" ca="1" si="712"/>
        <v>1085</v>
      </c>
      <c r="FT211" s="77">
        <f t="shared" ca="1" si="712"/>
        <v>1062</v>
      </c>
      <c r="FU211" s="77">
        <f t="shared" ca="1" si="712"/>
        <v>1039</v>
      </c>
      <c r="FV211" s="77">
        <f t="shared" ca="1" si="712"/>
        <v>1016</v>
      </c>
      <c r="FW211" s="77">
        <f t="shared" ca="1" si="712"/>
        <v>993</v>
      </c>
      <c r="FX211" s="77">
        <f t="shared" ca="1" si="712"/>
        <v>970</v>
      </c>
      <c r="FY211" s="77">
        <f t="shared" ca="1" si="712"/>
        <v>947</v>
      </c>
      <c r="FZ211" s="77">
        <f t="shared" ca="1" si="712"/>
        <v>924</v>
      </c>
      <c r="GA211" s="77">
        <f t="shared" ca="1" si="712"/>
        <v>901</v>
      </c>
      <c r="GB211" s="77">
        <f t="shared" ca="1" si="712"/>
        <v>878</v>
      </c>
      <c r="GC211" s="77">
        <f t="shared" ca="1" si="712"/>
        <v>855</v>
      </c>
      <c r="GD211" s="77">
        <f t="shared" ca="1" si="712"/>
        <v>832</v>
      </c>
      <c r="GE211" s="77">
        <f t="shared" ca="1" si="712"/>
        <v>809</v>
      </c>
      <c r="GF211" s="77">
        <f t="shared" ca="1" si="712"/>
        <v>786</v>
      </c>
      <c r="GG211" s="77">
        <f t="shared" ca="1" si="712"/>
        <v>763</v>
      </c>
      <c r="GH211" s="77">
        <f t="shared" ca="1" si="712"/>
        <v>740</v>
      </c>
      <c r="GI211" s="77">
        <f t="shared" ca="1" si="712"/>
        <v>717</v>
      </c>
      <c r="GJ211" s="77">
        <f t="shared" ca="1" si="712"/>
        <v>694</v>
      </c>
      <c r="GK211" s="77">
        <f t="shared" ca="1" si="712"/>
        <v>671</v>
      </c>
      <c r="GL211" s="77">
        <f t="shared" ca="1" si="712"/>
        <v>648</v>
      </c>
      <c r="GM211" s="77">
        <f t="shared" ca="1" si="712"/>
        <v>625</v>
      </c>
      <c r="GN211" s="77">
        <f t="shared" ca="1" si="712"/>
        <v>602</v>
      </c>
      <c r="GO211" s="77" t="str">
        <f t="shared" si="712"/>
        <v>X</v>
      </c>
      <c r="GP211" s="77" t="str">
        <f t="shared" si="712"/>
        <v>X</v>
      </c>
      <c r="GQ211" s="77" t="str">
        <f t="shared" si="712"/>
        <v>X</v>
      </c>
      <c r="GR211" s="77" t="str">
        <f t="shared" si="712"/>
        <v>X</v>
      </c>
    </row>
    <row r="212" spans="7:200" x14ac:dyDescent="0.2">
      <c r="G212" s="1043"/>
      <c r="H212" s="207" t="s">
        <v>137</v>
      </c>
      <c r="M212" s="304"/>
      <c r="N212" s="304"/>
      <c r="O212" s="304"/>
      <c r="P212" s="304"/>
      <c r="Q212" s="304"/>
      <c r="R212" s="41"/>
      <c r="S212" s="41"/>
      <c r="T212" s="41"/>
      <c r="U212" s="77" t="str">
        <f t="shared" ref="U212:AR212" si="713">IF(OR(ISNUMBER(U31),ISBLANK(U31)),IF(CodeCouleur($D$100)=CodeCouleur(U31),"CEAM",IF(OR(U31=$G$99,U31=$G$100,U31=$G$101),"OPEX",IF(AND(ISBLANK($E31),U133&gt;50),"ORG",U133))),U31)</f>
        <v>STK</v>
      </c>
      <c r="V212" s="77" t="str">
        <f t="shared" si="713"/>
        <v>STK</v>
      </c>
      <c r="W212" s="77" t="str">
        <f t="shared" si="713"/>
        <v>STK</v>
      </c>
      <c r="X212" s="77" t="str">
        <f t="shared" si="713"/>
        <v>STK</v>
      </c>
      <c r="Y212" s="77" t="str">
        <f t="shared" si="713"/>
        <v>AIA</v>
      </c>
      <c r="Z212" s="77" t="str">
        <f t="shared" si="713"/>
        <v>AIA</v>
      </c>
      <c r="AA212" s="77" t="str">
        <f t="shared" si="713"/>
        <v>AIA</v>
      </c>
      <c r="AB212" s="77" t="str">
        <f t="shared" si="713"/>
        <v>AIA</v>
      </c>
      <c r="AC212" s="77" t="str">
        <f t="shared" si="713"/>
        <v>AIA</v>
      </c>
      <c r="AD212" s="77">
        <f t="shared" ca="1" si="713"/>
        <v>1166</v>
      </c>
      <c r="AE212" s="77">
        <f t="shared" ca="1" si="713"/>
        <v>1165</v>
      </c>
      <c r="AF212" s="77">
        <f t="shared" ca="1" si="713"/>
        <v>1142</v>
      </c>
      <c r="AG212" s="77">
        <f t="shared" ca="1" si="713"/>
        <v>1119</v>
      </c>
      <c r="AH212" s="77">
        <f t="shared" ca="1" si="713"/>
        <v>1096</v>
      </c>
      <c r="AI212" s="77">
        <f t="shared" ca="1" si="713"/>
        <v>1073</v>
      </c>
      <c r="AJ212" s="77">
        <f t="shared" ca="1" si="713"/>
        <v>1050</v>
      </c>
      <c r="AK212" s="77">
        <f t="shared" ca="1" si="713"/>
        <v>1027</v>
      </c>
      <c r="AL212" s="77">
        <f t="shared" ca="1" si="713"/>
        <v>1004</v>
      </c>
      <c r="AM212" s="77">
        <f t="shared" ca="1" si="713"/>
        <v>981</v>
      </c>
      <c r="AN212" s="77">
        <f t="shared" ca="1" si="713"/>
        <v>958</v>
      </c>
      <c r="AO212" s="77">
        <f t="shared" ca="1" si="713"/>
        <v>935</v>
      </c>
      <c r="AP212" s="77">
        <f t="shared" ca="1" si="713"/>
        <v>912</v>
      </c>
      <c r="AQ212" s="77">
        <f t="shared" ca="1" si="713"/>
        <v>889</v>
      </c>
      <c r="AR212" s="77">
        <f t="shared" ca="1" si="713"/>
        <v>866</v>
      </c>
      <c r="AS212" s="77">
        <f t="shared" ref="AS212:BX212" ca="1" si="714">IF(OR(ISNUMBER(AS31),ISBLANK(AS31)),IF(CodeCouleur($D$100)=CodeCouleur(AS31),"CEAM",IF(OR(AS31=$G$99,AS31=$G$100,AS31=$G$101,AS31=$G$102),"OPEX",IF(AND(ISBLANK($E31),AS133&gt;50),"ORG",AS133))),AS31)</f>
        <v>843</v>
      </c>
      <c r="AT212" s="77">
        <f t="shared" ca="1" si="714"/>
        <v>842</v>
      </c>
      <c r="AU212" s="77" t="str">
        <f t="shared" si="714"/>
        <v>F</v>
      </c>
      <c r="AV212" s="77" t="str">
        <f t="shared" si="714"/>
        <v>F</v>
      </c>
      <c r="AW212" s="77">
        <f t="shared" ca="1" si="714"/>
        <v>841</v>
      </c>
      <c r="AX212" s="77">
        <f t="shared" ca="1" si="714"/>
        <v>818</v>
      </c>
      <c r="AY212" s="77">
        <f t="shared" ca="1" si="714"/>
        <v>795</v>
      </c>
      <c r="AZ212" s="77">
        <f t="shared" ca="1" si="714"/>
        <v>772</v>
      </c>
      <c r="BA212" s="77">
        <f t="shared" ca="1" si="714"/>
        <v>749</v>
      </c>
      <c r="BB212" s="77" t="str">
        <f t="shared" si="714"/>
        <v>SB</v>
      </c>
      <c r="BC212" s="77" t="str">
        <f t="shared" si="714"/>
        <v>SB</v>
      </c>
      <c r="BD212" s="77" t="str">
        <f t="shared" si="714"/>
        <v>SB</v>
      </c>
      <c r="BE212" s="77" t="str">
        <f t="shared" si="714"/>
        <v>SB</v>
      </c>
      <c r="BF212" s="77" t="str">
        <f t="shared" si="714"/>
        <v>SB</v>
      </c>
      <c r="BG212" s="77">
        <f t="shared" ca="1" si="714"/>
        <v>726</v>
      </c>
      <c r="BH212" s="77">
        <f t="shared" ca="1" si="714"/>
        <v>703</v>
      </c>
      <c r="BI212" s="77">
        <f t="shared" ca="1" si="714"/>
        <v>680</v>
      </c>
      <c r="BJ212" s="77">
        <f t="shared" ca="1" si="714"/>
        <v>657</v>
      </c>
      <c r="BK212" s="77">
        <f t="shared" ca="1" si="714"/>
        <v>634</v>
      </c>
      <c r="BL212" s="77">
        <f t="shared" ca="1" si="714"/>
        <v>611</v>
      </c>
      <c r="BM212" s="77">
        <f t="shared" ca="1" si="714"/>
        <v>588</v>
      </c>
      <c r="BN212" s="77">
        <f t="shared" ca="1" si="714"/>
        <v>565</v>
      </c>
      <c r="BO212" s="77">
        <f t="shared" ca="1" si="714"/>
        <v>542</v>
      </c>
      <c r="BP212" s="77">
        <f t="shared" ca="1" si="714"/>
        <v>519</v>
      </c>
      <c r="BQ212" s="77">
        <f t="shared" ca="1" si="714"/>
        <v>496</v>
      </c>
      <c r="BR212" s="77">
        <f t="shared" ca="1" si="714"/>
        <v>473</v>
      </c>
      <c r="BS212" s="77">
        <f t="shared" ca="1" si="714"/>
        <v>450</v>
      </c>
      <c r="BT212" s="77">
        <f t="shared" ca="1" si="714"/>
        <v>427</v>
      </c>
      <c r="BU212" s="77">
        <f t="shared" ca="1" si="714"/>
        <v>426</v>
      </c>
      <c r="BV212" s="77" t="str">
        <f t="shared" ca="1" si="714"/>
        <v>OPEX</v>
      </c>
      <c r="BW212" s="77" t="str">
        <f t="shared" ca="1" si="714"/>
        <v>OPEX</v>
      </c>
      <c r="BX212" s="77" t="str">
        <f t="shared" ca="1" si="714"/>
        <v>OPEX</v>
      </c>
      <c r="BY212" s="77" t="str">
        <f t="shared" ref="BY212:DD212" ca="1" si="715">IF(OR(ISNUMBER(BY31),ISBLANK(BY31)),IF(CodeCouleur($D$100)=CodeCouleur(BY31),"CEAM",IF(OR(BY31=$G$99,BY31=$G$100,BY31=$G$101,BY31=$G$102),"OPEX",IF(AND(ISBLANK($E31),BY133&gt;50),"ORG",BY133))),BY31)</f>
        <v>OPEX</v>
      </c>
      <c r="BZ212" s="77">
        <f t="shared" ca="1" si="715"/>
        <v>145</v>
      </c>
      <c r="CA212" s="77">
        <f t="shared" ca="1" si="715"/>
        <v>122</v>
      </c>
      <c r="CB212" s="77">
        <f t="shared" ca="1" si="715"/>
        <v>99</v>
      </c>
      <c r="CC212" s="77">
        <f t="shared" ca="1" si="715"/>
        <v>76</v>
      </c>
      <c r="CD212" s="77">
        <f t="shared" ca="1" si="715"/>
        <v>53</v>
      </c>
      <c r="CE212" s="77">
        <f t="shared" ca="1" si="715"/>
        <v>30</v>
      </c>
      <c r="CF212" s="77">
        <f t="shared" ca="1" si="715"/>
        <v>7</v>
      </c>
      <c r="CG212" s="77" t="str">
        <f t="shared" si="715"/>
        <v>V10</v>
      </c>
      <c r="CH212" s="77" t="str">
        <f t="shared" si="715"/>
        <v>V10</v>
      </c>
      <c r="CI212" s="77" t="str">
        <f t="shared" si="715"/>
        <v>V10</v>
      </c>
      <c r="CJ212" s="77" t="str">
        <f t="shared" si="715"/>
        <v>V10</v>
      </c>
      <c r="CK212" s="77" t="str">
        <f t="shared" si="715"/>
        <v>V10</v>
      </c>
      <c r="CL212" s="77" t="str">
        <f t="shared" si="715"/>
        <v>V10</v>
      </c>
      <c r="CM212" s="77" t="str">
        <f t="shared" si="715"/>
        <v>RMV</v>
      </c>
      <c r="CN212" s="77" t="str">
        <f t="shared" si="715"/>
        <v>RMV</v>
      </c>
      <c r="CO212" s="77" t="str">
        <f t="shared" si="715"/>
        <v>RMV</v>
      </c>
      <c r="CP212" s="77" t="str">
        <f t="shared" si="715"/>
        <v>RMV</v>
      </c>
      <c r="CQ212" s="77" t="str">
        <f t="shared" si="715"/>
        <v>RMV</v>
      </c>
      <c r="CR212" s="77" t="str">
        <f t="shared" si="715"/>
        <v>RMV</v>
      </c>
      <c r="CS212" s="77">
        <f t="shared" ca="1" si="715"/>
        <v>1177</v>
      </c>
      <c r="CT212" s="77">
        <f t="shared" ca="1" si="715"/>
        <v>1154</v>
      </c>
      <c r="CU212" s="77">
        <f t="shared" ca="1" si="715"/>
        <v>1131</v>
      </c>
      <c r="CV212" s="77">
        <f t="shared" ca="1" si="715"/>
        <v>1108</v>
      </c>
      <c r="CW212" s="77">
        <f t="shared" ca="1" si="715"/>
        <v>1085</v>
      </c>
      <c r="CX212" s="77">
        <f t="shared" ca="1" si="715"/>
        <v>1062</v>
      </c>
      <c r="CY212" s="77">
        <f t="shared" ca="1" si="715"/>
        <v>1039</v>
      </c>
      <c r="CZ212" s="77">
        <f t="shared" ca="1" si="715"/>
        <v>1016</v>
      </c>
      <c r="DA212" s="77">
        <f t="shared" ca="1" si="715"/>
        <v>993</v>
      </c>
      <c r="DB212" s="77">
        <f t="shared" ca="1" si="715"/>
        <v>970</v>
      </c>
      <c r="DC212" s="77">
        <f t="shared" ca="1" si="715"/>
        <v>947</v>
      </c>
      <c r="DD212" s="77">
        <f t="shared" ca="1" si="715"/>
        <v>924</v>
      </c>
      <c r="DE212" s="77">
        <f t="shared" ref="DE212:EJ212" ca="1" si="716">IF(OR(ISNUMBER(DE31),ISBLANK(DE31)),IF(CodeCouleur($D$100)=CodeCouleur(DE31),"CEAM",IF(OR(DE31=$G$99,DE31=$G$100,DE31=$G$101,DE31=$G$102),"OPEX",IF(AND(ISBLANK($E31),DE133&gt;50),"ORG",DE133))),DE31)</f>
        <v>901</v>
      </c>
      <c r="DF212" s="77">
        <f t="shared" ca="1" si="716"/>
        <v>878</v>
      </c>
      <c r="DG212" s="77">
        <f t="shared" ca="1" si="716"/>
        <v>855</v>
      </c>
      <c r="DH212" s="77">
        <f t="shared" ca="1" si="716"/>
        <v>832</v>
      </c>
      <c r="DI212" s="77">
        <f t="shared" ca="1" si="716"/>
        <v>809</v>
      </c>
      <c r="DJ212" s="77">
        <f t="shared" ca="1" si="716"/>
        <v>786</v>
      </c>
      <c r="DK212" s="77">
        <f t="shared" ca="1" si="716"/>
        <v>763</v>
      </c>
      <c r="DL212" s="77">
        <f t="shared" ca="1" si="716"/>
        <v>740</v>
      </c>
      <c r="DM212" s="77">
        <f t="shared" ca="1" si="716"/>
        <v>717</v>
      </c>
      <c r="DN212" s="77">
        <f t="shared" ca="1" si="716"/>
        <v>694</v>
      </c>
      <c r="DO212" s="77">
        <f t="shared" ca="1" si="716"/>
        <v>671</v>
      </c>
      <c r="DP212" s="77">
        <f t="shared" ca="1" si="716"/>
        <v>648</v>
      </c>
      <c r="DQ212" s="77">
        <f t="shared" ca="1" si="716"/>
        <v>625</v>
      </c>
      <c r="DR212" s="77">
        <f t="shared" ca="1" si="716"/>
        <v>602</v>
      </c>
      <c r="DS212" s="77">
        <f t="shared" ca="1" si="716"/>
        <v>579</v>
      </c>
      <c r="DT212" s="77">
        <f t="shared" ca="1" si="716"/>
        <v>556</v>
      </c>
      <c r="DU212" s="77">
        <f t="shared" ca="1" si="716"/>
        <v>533</v>
      </c>
      <c r="DV212" s="77">
        <f t="shared" ca="1" si="716"/>
        <v>510</v>
      </c>
      <c r="DW212" s="77">
        <f t="shared" ca="1" si="716"/>
        <v>487</v>
      </c>
      <c r="DX212" s="77">
        <f t="shared" ca="1" si="716"/>
        <v>464</v>
      </c>
      <c r="DY212" s="77">
        <f t="shared" ca="1" si="716"/>
        <v>441</v>
      </c>
      <c r="DZ212" s="77">
        <f t="shared" ca="1" si="716"/>
        <v>418</v>
      </c>
      <c r="EA212" s="77">
        <f t="shared" ca="1" si="716"/>
        <v>395</v>
      </c>
      <c r="EB212" s="77">
        <f t="shared" ca="1" si="716"/>
        <v>372</v>
      </c>
      <c r="EC212" s="77">
        <f t="shared" ca="1" si="716"/>
        <v>349</v>
      </c>
      <c r="ED212" s="77">
        <f t="shared" ca="1" si="716"/>
        <v>326</v>
      </c>
      <c r="EE212" s="77">
        <f t="shared" ca="1" si="716"/>
        <v>303</v>
      </c>
      <c r="EF212" s="77">
        <f t="shared" ca="1" si="716"/>
        <v>280</v>
      </c>
      <c r="EG212" s="77">
        <f t="shared" ca="1" si="716"/>
        <v>257</v>
      </c>
      <c r="EH212" s="77">
        <f t="shared" ca="1" si="716"/>
        <v>234</v>
      </c>
      <c r="EI212" s="77">
        <f t="shared" ca="1" si="716"/>
        <v>211</v>
      </c>
      <c r="EJ212" s="77">
        <f t="shared" ca="1" si="716"/>
        <v>188</v>
      </c>
      <c r="EK212" s="77" t="str">
        <f t="shared" ref="EK212:FP212" si="717">IF(OR(ISNUMBER(EK31),ISBLANK(EK31)),IF(CodeCouleur($D$100)=CodeCouleur(EK31),"CEAM",IF(OR(EK31=$G$99,EK31=$G$100,EK31=$G$101,EK31=$G$102),"OPEX",IF(AND(ISBLANK($E31),EK133&gt;50),"ORG",EK133))),EK31)</f>
        <v>V15</v>
      </c>
      <c r="EL212" s="77" t="str">
        <f t="shared" si="717"/>
        <v>V15</v>
      </c>
      <c r="EM212" s="77" t="str">
        <f t="shared" si="717"/>
        <v>V15</v>
      </c>
      <c r="EN212" s="77" t="str">
        <f t="shared" si="717"/>
        <v>V15</v>
      </c>
      <c r="EO212" s="77" t="str">
        <f t="shared" si="717"/>
        <v>V15</v>
      </c>
      <c r="EP212" s="77">
        <f t="shared" ca="1" si="717"/>
        <v>1177</v>
      </c>
      <c r="EQ212" s="77">
        <f t="shared" ca="1" si="717"/>
        <v>1154</v>
      </c>
      <c r="ER212" s="77">
        <f t="shared" ca="1" si="717"/>
        <v>1131</v>
      </c>
      <c r="ES212" s="77">
        <f t="shared" ca="1" si="717"/>
        <v>1108</v>
      </c>
      <c r="ET212" s="77">
        <f t="shared" ca="1" si="717"/>
        <v>1085</v>
      </c>
      <c r="EU212" s="77">
        <f t="shared" ca="1" si="717"/>
        <v>1062</v>
      </c>
      <c r="EV212" s="77">
        <f t="shared" ca="1" si="717"/>
        <v>1039</v>
      </c>
      <c r="EW212" s="77">
        <f t="shared" ca="1" si="717"/>
        <v>1016</v>
      </c>
      <c r="EX212" s="77">
        <f t="shared" ca="1" si="717"/>
        <v>993</v>
      </c>
      <c r="EY212" s="77">
        <f t="shared" ca="1" si="717"/>
        <v>970</v>
      </c>
      <c r="EZ212" s="77">
        <f t="shared" ca="1" si="717"/>
        <v>947</v>
      </c>
      <c r="FA212" s="77">
        <f t="shared" ca="1" si="717"/>
        <v>924</v>
      </c>
      <c r="FB212" s="77">
        <f t="shared" ca="1" si="717"/>
        <v>901</v>
      </c>
      <c r="FC212" s="77">
        <f t="shared" ca="1" si="717"/>
        <v>878</v>
      </c>
      <c r="FD212" s="77">
        <f t="shared" ca="1" si="717"/>
        <v>855</v>
      </c>
      <c r="FE212" s="77">
        <f t="shared" ca="1" si="717"/>
        <v>832</v>
      </c>
      <c r="FF212" s="77">
        <f t="shared" ca="1" si="717"/>
        <v>809</v>
      </c>
      <c r="FG212" s="77">
        <f t="shared" ca="1" si="717"/>
        <v>786</v>
      </c>
      <c r="FH212" s="77">
        <f t="shared" ca="1" si="717"/>
        <v>763</v>
      </c>
      <c r="FI212" s="77">
        <f t="shared" ca="1" si="717"/>
        <v>740</v>
      </c>
      <c r="FJ212" s="77">
        <f t="shared" ca="1" si="717"/>
        <v>717</v>
      </c>
      <c r="FK212" s="77">
        <f t="shared" ca="1" si="717"/>
        <v>694</v>
      </c>
      <c r="FL212" s="77">
        <f t="shared" ca="1" si="717"/>
        <v>671</v>
      </c>
      <c r="FM212" s="77">
        <f t="shared" ca="1" si="717"/>
        <v>648</v>
      </c>
      <c r="FN212" s="77">
        <f t="shared" ca="1" si="717"/>
        <v>625</v>
      </c>
      <c r="FO212" s="77">
        <f t="shared" ca="1" si="717"/>
        <v>602</v>
      </c>
      <c r="FP212" s="77">
        <f t="shared" ca="1" si="717"/>
        <v>579</v>
      </c>
      <c r="FQ212" s="77">
        <f t="shared" ref="FQ212:GR212" ca="1" si="718">IF(OR(ISNUMBER(FQ31),ISBLANK(FQ31)),IF(CodeCouleur($D$100)=CodeCouleur(FQ31),"CEAM",IF(OR(FQ31=$G$99,FQ31=$G$100,FQ31=$G$101,FQ31=$G$102),"OPEX",IF(AND(ISBLANK($E31),FQ133&gt;50),"ORG",FQ133))),FQ31)</f>
        <v>556</v>
      </c>
      <c r="FR212" s="77">
        <f t="shared" ca="1" si="718"/>
        <v>533</v>
      </c>
      <c r="FS212" s="77">
        <f t="shared" ca="1" si="718"/>
        <v>510</v>
      </c>
      <c r="FT212" s="77">
        <f t="shared" ca="1" si="718"/>
        <v>487</v>
      </c>
      <c r="FU212" s="77">
        <f t="shared" ca="1" si="718"/>
        <v>464</v>
      </c>
      <c r="FV212" s="77">
        <f t="shared" ca="1" si="718"/>
        <v>441</v>
      </c>
      <c r="FW212" s="77">
        <f t="shared" ca="1" si="718"/>
        <v>418</v>
      </c>
      <c r="FX212" s="77">
        <f t="shared" ca="1" si="718"/>
        <v>395</v>
      </c>
      <c r="FY212" s="77">
        <f t="shared" ca="1" si="718"/>
        <v>372</v>
      </c>
      <c r="FZ212" s="77">
        <f t="shared" ca="1" si="718"/>
        <v>349</v>
      </c>
      <c r="GA212" s="77">
        <f t="shared" ca="1" si="718"/>
        <v>326</v>
      </c>
      <c r="GB212" s="77">
        <f t="shared" ca="1" si="718"/>
        <v>303</v>
      </c>
      <c r="GC212" s="77">
        <f t="shared" ca="1" si="718"/>
        <v>280</v>
      </c>
      <c r="GD212" s="77">
        <f t="shared" ca="1" si="718"/>
        <v>257</v>
      </c>
      <c r="GE212" s="77">
        <f t="shared" ca="1" si="718"/>
        <v>234</v>
      </c>
      <c r="GF212" s="77">
        <f t="shared" ca="1" si="718"/>
        <v>211</v>
      </c>
      <c r="GG212" s="77">
        <f t="shared" ca="1" si="718"/>
        <v>188</v>
      </c>
      <c r="GH212" s="77">
        <f t="shared" ca="1" si="718"/>
        <v>165</v>
      </c>
      <c r="GI212" s="77">
        <f t="shared" ca="1" si="718"/>
        <v>142</v>
      </c>
      <c r="GJ212" s="77">
        <f t="shared" ca="1" si="718"/>
        <v>119</v>
      </c>
      <c r="GK212" s="77">
        <f t="shared" ca="1" si="718"/>
        <v>96</v>
      </c>
      <c r="GL212" s="77">
        <f t="shared" ca="1" si="718"/>
        <v>73</v>
      </c>
      <c r="GM212" s="77">
        <f t="shared" ca="1" si="718"/>
        <v>50</v>
      </c>
      <c r="GN212" s="77">
        <f t="shared" ca="1" si="718"/>
        <v>27</v>
      </c>
      <c r="GO212" s="77" t="str">
        <f t="shared" si="718"/>
        <v>X</v>
      </c>
      <c r="GP212" s="77" t="str">
        <f t="shared" si="718"/>
        <v>X</v>
      </c>
      <c r="GQ212" s="77" t="str">
        <f t="shared" si="718"/>
        <v>X</v>
      </c>
      <c r="GR212" s="77" t="str">
        <f t="shared" si="718"/>
        <v>X</v>
      </c>
    </row>
    <row r="213" spans="7:200" x14ac:dyDescent="0.2">
      <c r="G213" s="1043"/>
      <c r="H213" s="207" t="s">
        <v>138</v>
      </c>
      <c r="M213" s="304"/>
      <c r="N213" s="304"/>
      <c r="O213" s="304"/>
      <c r="P213" s="304"/>
      <c r="Q213" s="304"/>
      <c r="R213" s="41"/>
      <c r="S213" s="41"/>
      <c r="T213" s="41"/>
      <c r="U213" s="77" t="str">
        <f t="shared" ref="U213:AR213" si="719">IF(OR(ISNUMBER(U32),ISBLANK(U32)),IF(CodeCouleur($D$100)=CodeCouleur(U32),"CEAM",IF(OR(U32=$G$99,U32=$G$100,U32=$G$101),"OPEX",IF(AND(ISBLANK($E32),U134&gt;50),"ORG",U134))),U32)</f>
        <v>STK</v>
      </c>
      <c r="V213" s="77" t="str">
        <f t="shared" si="719"/>
        <v>STK</v>
      </c>
      <c r="W213" s="77" t="str">
        <f t="shared" si="719"/>
        <v>STK</v>
      </c>
      <c r="X213" s="77" t="str">
        <f t="shared" si="719"/>
        <v>STK</v>
      </c>
      <c r="Y213" s="77" t="str">
        <f t="shared" si="719"/>
        <v>STK</v>
      </c>
      <c r="Z213" s="77" t="str">
        <f t="shared" si="719"/>
        <v>STK</v>
      </c>
      <c r="AA213" s="77" t="str">
        <f t="shared" si="719"/>
        <v>STK</v>
      </c>
      <c r="AB213" s="77" t="str">
        <f t="shared" si="719"/>
        <v>STK</v>
      </c>
      <c r="AC213" s="77" t="str">
        <f t="shared" si="719"/>
        <v>STK</v>
      </c>
      <c r="AD213" s="77" t="str">
        <f t="shared" si="719"/>
        <v>STK</v>
      </c>
      <c r="AE213" s="77">
        <f t="shared" ca="1" si="719"/>
        <v>280</v>
      </c>
      <c r="AF213" s="77">
        <f t="shared" ca="1" si="719"/>
        <v>255</v>
      </c>
      <c r="AG213" s="77">
        <f t="shared" ca="1" si="719"/>
        <v>230</v>
      </c>
      <c r="AH213" s="77">
        <f t="shared" ca="1" si="719"/>
        <v>205</v>
      </c>
      <c r="AI213" s="77">
        <f t="shared" ca="1" si="719"/>
        <v>180</v>
      </c>
      <c r="AJ213" s="77">
        <f t="shared" ca="1" si="719"/>
        <v>155</v>
      </c>
      <c r="AK213" s="77">
        <f t="shared" ca="1" si="719"/>
        <v>130</v>
      </c>
      <c r="AL213" s="77">
        <f t="shared" ca="1" si="719"/>
        <v>105</v>
      </c>
      <c r="AM213" s="77">
        <f t="shared" ca="1" si="719"/>
        <v>80</v>
      </c>
      <c r="AN213" s="77">
        <f t="shared" ca="1" si="719"/>
        <v>55</v>
      </c>
      <c r="AO213" s="77">
        <f t="shared" ca="1" si="719"/>
        <v>30</v>
      </c>
      <c r="AP213" s="77">
        <f t="shared" ca="1" si="719"/>
        <v>7</v>
      </c>
      <c r="AQ213" s="77">
        <v>10</v>
      </c>
      <c r="AR213" s="77" t="str">
        <f t="shared" si="719"/>
        <v>V10</v>
      </c>
      <c r="AS213" s="77" t="str">
        <f t="shared" ref="AS213:BX213" si="720">IF(OR(ISNUMBER(AS32),ISBLANK(AS32)),IF(CodeCouleur($D$100)=CodeCouleur(AS32),"CEAM",IF(OR(AS32=$G$99,AS32=$G$100,AS32=$G$101,AS32=$G$102),"OPEX",IF(AND(ISBLANK($E32),AS134&gt;50),"ORG",AS134))),AS32)</f>
        <v>V10</v>
      </c>
      <c r="AT213" s="77" t="str">
        <f t="shared" si="720"/>
        <v>V10</v>
      </c>
      <c r="AU213" s="77" t="str">
        <f t="shared" si="720"/>
        <v>V10</v>
      </c>
      <c r="AV213" s="77" t="str">
        <f t="shared" si="720"/>
        <v>V10</v>
      </c>
      <c r="AW213" s="77" t="str">
        <f t="shared" si="720"/>
        <v>AIA</v>
      </c>
      <c r="AX213" s="77" t="str">
        <f t="shared" si="720"/>
        <v>AIA</v>
      </c>
      <c r="AY213" s="77">
        <f t="shared" ca="1" si="720"/>
        <v>1177</v>
      </c>
      <c r="AZ213" s="77">
        <f t="shared" ca="1" si="720"/>
        <v>1154</v>
      </c>
      <c r="BA213" s="77">
        <f t="shared" ca="1" si="720"/>
        <v>1131</v>
      </c>
      <c r="BB213" s="77">
        <f t="shared" ca="1" si="720"/>
        <v>1108</v>
      </c>
      <c r="BC213" s="77">
        <f t="shared" ca="1" si="720"/>
        <v>1085</v>
      </c>
      <c r="BD213" s="77">
        <f t="shared" ca="1" si="720"/>
        <v>1062</v>
      </c>
      <c r="BE213" s="77">
        <f t="shared" ca="1" si="720"/>
        <v>1039</v>
      </c>
      <c r="BF213" s="77">
        <f t="shared" ca="1" si="720"/>
        <v>1016</v>
      </c>
      <c r="BG213" s="77">
        <f t="shared" ca="1" si="720"/>
        <v>1015</v>
      </c>
      <c r="BH213" s="77" t="str">
        <f t="shared" ca="1" si="720"/>
        <v>OPEX</v>
      </c>
      <c r="BI213" s="77" t="str">
        <f t="shared" ca="1" si="720"/>
        <v>OPEX</v>
      </c>
      <c r="BJ213" s="77" t="str">
        <f t="shared" ca="1" si="720"/>
        <v>OPEX</v>
      </c>
      <c r="BK213" s="77" t="str">
        <f t="shared" ca="1" si="720"/>
        <v>OPEX</v>
      </c>
      <c r="BL213" s="77">
        <f t="shared" ca="1" si="720"/>
        <v>774</v>
      </c>
      <c r="BM213" s="77">
        <f t="shared" ca="1" si="720"/>
        <v>751</v>
      </c>
      <c r="BN213" s="77">
        <f t="shared" ca="1" si="720"/>
        <v>728</v>
      </c>
      <c r="BO213" s="77">
        <f t="shared" ca="1" si="720"/>
        <v>705</v>
      </c>
      <c r="BP213" s="77">
        <f t="shared" ca="1" si="720"/>
        <v>682</v>
      </c>
      <c r="BQ213" s="77">
        <f t="shared" ca="1" si="720"/>
        <v>659</v>
      </c>
      <c r="BR213" s="77">
        <f t="shared" ca="1" si="720"/>
        <v>636</v>
      </c>
      <c r="BS213" s="77">
        <f t="shared" ca="1" si="720"/>
        <v>613</v>
      </c>
      <c r="BT213" s="77">
        <f t="shared" ca="1" si="720"/>
        <v>590</v>
      </c>
      <c r="BU213" s="77">
        <f t="shared" ca="1" si="720"/>
        <v>567</v>
      </c>
      <c r="BV213" s="77">
        <f t="shared" ca="1" si="720"/>
        <v>544</v>
      </c>
      <c r="BW213" s="77">
        <f t="shared" ca="1" si="720"/>
        <v>521</v>
      </c>
      <c r="BX213" s="77">
        <f t="shared" ca="1" si="720"/>
        <v>498</v>
      </c>
      <c r="BY213" s="77">
        <f t="shared" ref="BY213:DD213" ca="1" si="721">IF(OR(ISNUMBER(BY32),ISBLANK(BY32)),IF(CodeCouleur($D$100)=CodeCouleur(BY32),"CEAM",IF(OR(BY32=$G$99,BY32=$G$100,BY32=$G$101,BY32=$G$102),"OPEX",IF(AND(ISBLANK($E32),BY134&gt;50),"ORG",BY134))),BY32)</f>
        <v>475</v>
      </c>
      <c r="BZ213" s="77">
        <f t="shared" ca="1" si="721"/>
        <v>452</v>
      </c>
      <c r="CA213" s="77">
        <f t="shared" ca="1" si="721"/>
        <v>429</v>
      </c>
      <c r="CB213" s="77">
        <f t="shared" ca="1" si="721"/>
        <v>406</v>
      </c>
      <c r="CC213" s="77">
        <f t="shared" ca="1" si="721"/>
        <v>383</v>
      </c>
      <c r="CD213" s="77">
        <f t="shared" ca="1" si="721"/>
        <v>360</v>
      </c>
      <c r="CE213" s="77">
        <f t="shared" ca="1" si="721"/>
        <v>337</v>
      </c>
      <c r="CF213" s="77">
        <f t="shared" ca="1" si="721"/>
        <v>314</v>
      </c>
      <c r="CG213" s="77">
        <f t="shared" ca="1" si="721"/>
        <v>313</v>
      </c>
      <c r="CH213" s="77" t="str">
        <f t="shared" ca="1" si="721"/>
        <v>OPEX</v>
      </c>
      <c r="CI213" s="77" t="str">
        <f t="shared" ca="1" si="721"/>
        <v>OPEX</v>
      </c>
      <c r="CJ213" s="77" t="str">
        <f t="shared" ca="1" si="721"/>
        <v>OPEX</v>
      </c>
      <c r="CK213" s="77" t="str">
        <f t="shared" ca="1" si="721"/>
        <v>OPEX</v>
      </c>
      <c r="CL213" s="77">
        <f t="shared" ca="1" si="721"/>
        <v>72</v>
      </c>
      <c r="CM213" s="77">
        <f t="shared" ca="1" si="721"/>
        <v>49</v>
      </c>
      <c r="CN213" s="77">
        <f t="shared" ca="1" si="721"/>
        <v>26</v>
      </c>
      <c r="CO213" s="77" t="str">
        <f t="shared" si="721"/>
        <v>SB</v>
      </c>
      <c r="CP213" s="77" t="str">
        <f t="shared" si="721"/>
        <v>SB</v>
      </c>
      <c r="CQ213" s="77" t="str">
        <f t="shared" si="721"/>
        <v>SB</v>
      </c>
      <c r="CR213" s="77" t="str">
        <f t="shared" si="721"/>
        <v>SB</v>
      </c>
      <c r="CS213" s="77" t="str">
        <f t="shared" si="721"/>
        <v>SB</v>
      </c>
      <c r="CT213" s="77" t="str">
        <f t="shared" si="721"/>
        <v>SB</v>
      </c>
      <c r="CU213" s="77" t="str">
        <f t="shared" si="721"/>
        <v>SB</v>
      </c>
      <c r="CV213" s="77" t="str">
        <f t="shared" si="721"/>
        <v>V15</v>
      </c>
      <c r="CW213" s="77" t="str">
        <f t="shared" si="721"/>
        <v>V15</v>
      </c>
      <c r="CX213" s="77" t="str">
        <f t="shared" si="721"/>
        <v>V15</v>
      </c>
      <c r="CY213" s="77" t="str">
        <f t="shared" si="721"/>
        <v>V15</v>
      </c>
      <c r="CZ213" s="77" t="str">
        <f t="shared" si="721"/>
        <v>V15</v>
      </c>
      <c r="DA213" s="77" t="str">
        <f t="shared" si="721"/>
        <v>RMV</v>
      </c>
      <c r="DB213" s="77" t="str">
        <f t="shared" si="721"/>
        <v>RMV</v>
      </c>
      <c r="DC213" s="77" t="str">
        <f t="shared" si="721"/>
        <v>RMV</v>
      </c>
      <c r="DD213" s="77" t="str">
        <f t="shared" si="721"/>
        <v>RMV</v>
      </c>
      <c r="DE213" s="77" t="str">
        <f t="shared" ref="DE213:EJ213" si="722">IF(OR(ISNUMBER(DE32),ISBLANK(DE32)),IF(CodeCouleur($D$100)=CodeCouleur(DE32),"CEAM",IF(OR(DE32=$G$99,DE32=$G$100,DE32=$G$101,DE32=$G$102),"OPEX",IF(AND(ISBLANK($E32),DE134&gt;50),"ORG",DE134))),DE32)</f>
        <v>RMV</v>
      </c>
      <c r="DF213" s="77" t="str">
        <f t="shared" si="722"/>
        <v>RMV</v>
      </c>
      <c r="DG213" s="77" t="str">
        <f t="shared" ca="1" si="722"/>
        <v>CEAM</v>
      </c>
      <c r="DH213" s="77" t="str">
        <f t="shared" ca="1" si="722"/>
        <v>CEAM</v>
      </c>
      <c r="DI213" s="77" t="str">
        <f t="shared" ca="1" si="722"/>
        <v>CEAM</v>
      </c>
      <c r="DJ213" s="77" t="str">
        <f t="shared" ca="1" si="722"/>
        <v>CEAM</v>
      </c>
      <c r="DK213" s="77" t="str">
        <f t="shared" ca="1" si="722"/>
        <v>CEAM</v>
      </c>
      <c r="DL213" s="77" t="str">
        <f t="shared" ca="1" si="722"/>
        <v>CEAM</v>
      </c>
      <c r="DM213" s="77" t="str">
        <f t="shared" ca="1" si="722"/>
        <v>CEAM</v>
      </c>
      <c r="DN213" s="77" t="str">
        <f t="shared" ca="1" si="722"/>
        <v>CEAM</v>
      </c>
      <c r="DO213" s="77" t="str">
        <f t="shared" ca="1" si="722"/>
        <v>CEAM</v>
      </c>
      <c r="DP213" s="77" t="str">
        <f t="shared" ca="1" si="722"/>
        <v>CEAM</v>
      </c>
      <c r="DQ213" s="77" t="str">
        <f t="shared" ca="1" si="722"/>
        <v>CEAM</v>
      </c>
      <c r="DR213" s="77" t="str">
        <f t="shared" ca="1" si="722"/>
        <v>CEAM</v>
      </c>
      <c r="DS213" s="77" t="str">
        <f t="shared" ca="1" si="722"/>
        <v>CEAM</v>
      </c>
      <c r="DT213" s="77" t="str">
        <f t="shared" ca="1" si="722"/>
        <v>CEAM</v>
      </c>
      <c r="DU213" s="77" t="str">
        <f t="shared" ca="1" si="722"/>
        <v>CEAM</v>
      </c>
      <c r="DV213" s="77" t="str">
        <f t="shared" ca="1" si="722"/>
        <v>CEAM</v>
      </c>
      <c r="DW213" s="77" t="str">
        <f t="shared" ca="1" si="722"/>
        <v>CEAM</v>
      </c>
      <c r="DX213" s="77" t="str">
        <f t="shared" ca="1" si="722"/>
        <v>CEAM</v>
      </c>
      <c r="DY213" s="77">
        <f t="shared" ca="1" si="722"/>
        <v>889</v>
      </c>
      <c r="DZ213" s="77">
        <f t="shared" ca="1" si="722"/>
        <v>866</v>
      </c>
      <c r="EA213" s="77">
        <f t="shared" ca="1" si="722"/>
        <v>843</v>
      </c>
      <c r="EB213" s="77">
        <f t="shared" ca="1" si="722"/>
        <v>820</v>
      </c>
      <c r="EC213" s="77">
        <f t="shared" ca="1" si="722"/>
        <v>797</v>
      </c>
      <c r="ED213" s="77">
        <f t="shared" ca="1" si="722"/>
        <v>774</v>
      </c>
      <c r="EE213" s="77">
        <f t="shared" ca="1" si="722"/>
        <v>751</v>
      </c>
      <c r="EF213" s="77">
        <f t="shared" ca="1" si="722"/>
        <v>728</v>
      </c>
      <c r="EG213" s="77">
        <f t="shared" ca="1" si="722"/>
        <v>705</v>
      </c>
      <c r="EH213" s="77">
        <f t="shared" ca="1" si="722"/>
        <v>682</v>
      </c>
      <c r="EI213" s="77">
        <f t="shared" ca="1" si="722"/>
        <v>659</v>
      </c>
      <c r="EJ213" s="77">
        <f t="shared" ca="1" si="722"/>
        <v>636</v>
      </c>
      <c r="EK213" s="77" t="str">
        <f t="shared" ref="EK213:FP213" ca="1" si="723">IF(OR(ISNUMBER(EK32),ISBLANK(EK32)),IF(CodeCouleur($D$100)=CodeCouleur(EK32),"CEAM",IF(OR(EK32=$G$99,EK32=$G$100,EK32=$G$101,EK32=$G$102),"OPEX",IF(AND(ISBLANK($E32),EK134&gt;50),"ORG",EK134))),EK32)</f>
        <v>CEAM</v>
      </c>
      <c r="EL213" s="77" t="str">
        <f t="shared" ca="1" si="723"/>
        <v>CEAM</v>
      </c>
      <c r="EM213" s="77" t="str">
        <f t="shared" ca="1" si="723"/>
        <v>CEAM</v>
      </c>
      <c r="EN213" s="77" t="str">
        <f t="shared" ca="1" si="723"/>
        <v>CEAM</v>
      </c>
      <c r="EO213" s="77" t="str">
        <f t="shared" ca="1" si="723"/>
        <v>CEAM</v>
      </c>
      <c r="EP213" s="77" t="str">
        <f t="shared" ca="1" si="723"/>
        <v>CEAM</v>
      </c>
      <c r="EQ213" s="77" t="str">
        <f t="shared" ca="1" si="723"/>
        <v>CEAM</v>
      </c>
      <c r="ER213" s="77" t="str">
        <f t="shared" ca="1" si="723"/>
        <v>CEAM</v>
      </c>
      <c r="ES213" s="77" t="str">
        <f t="shared" ca="1" si="723"/>
        <v>CEAM</v>
      </c>
      <c r="ET213" s="77" t="str">
        <f t="shared" ca="1" si="723"/>
        <v>CEAM</v>
      </c>
      <c r="EU213" s="77" t="str">
        <f t="shared" ca="1" si="723"/>
        <v>CEAM</v>
      </c>
      <c r="EV213" s="77" t="str">
        <f t="shared" ca="1" si="723"/>
        <v>CEAM</v>
      </c>
      <c r="EW213" s="77" t="str">
        <f t="shared" ca="1" si="723"/>
        <v>CEAM</v>
      </c>
      <c r="EX213" s="77" t="str">
        <f t="shared" ca="1" si="723"/>
        <v>CEAM</v>
      </c>
      <c r="EY213" s="77" t="str">
        <f t="shared" ca="1" si="723"/>
        <v>CEAM</v>
      </c>
      <c r="EZ213" s="77" t="str">
        <f t="shared" ca="1" si="723"/>
        <v>CEAM</v>
      </c>
      <c r="FA213" s="77" t="str">
        <f t="shared" ca="1" si="723"/>
        <v>CEAM</v>
      </c>
      <c r="FB213" s="77" t="str">
        <f t="shared" ca="1" si="723"/>
        <v>CEAM</v>
      </c>
      <c r="FC213" s="77" t="str">
        <f t="shared" ca="1" si="723"/>
        <v>CEAM</v>
      </c>
      <c r="FD213" s="77" t="str">
        <f t="shared" ca="1" si="723"/>
        <v>CEAM</v>
      </c>
      <c r="FE213" s="77" t="str">
        <f t="shared" ca="1" si="723"/>
        <v>CEAM</v>
      </c>
      <c r="FF213" s="77" t="str">
        <f t="shared" ca="1" si="723"/>
        <v>CEAM</v>
      </c>
      <c r="FG213" s="77" t="str">
        <f t="shared" si="723"/>
        <v>V20</v>
      </c>
      <c r="FH213" s="77" t="str">
        <f t="shared" si="723"/>
        <v>V20</v>
      </c>
      <c r="FI213" s="77" t="str">
        <f t="shared" si="723"/>
        <v>V20</v>
      </c>
      <c r="FJ213" s="77" t="str">
        <f t="shared" si="723"/>
        <v>V20</v>
      </c>
      <c r="FK213" s="77" t="str">
        <f t="shared" si="723"/>
        <v>V20</v>
      </c>
      <c r="FL213" s="77" t="str">
        <f t="shared" si="723"/>
        <v>V20</v>
      </c>
      <c r="FM213" s="77">
        <f t="shared" ca="1" si="723"/>
        <v>1177</v>
      </c>
      <c r="FN213" s="77">
        <f t="shared" ca="1" si="723"/>
        <v>1154</v>
      </c>
      <c r="FO213" s="77">
        <f t="shared" ca="1" si="723"/>
        <v>1131</v>
      </c>
      <c r="FP213" s="77">
        <f t="shared" ca="1" si="723"/>
        <v>1108</v>
      </c>
      <c r="FQ213" s="77">
        <f t="shared" ref="FQ213:GR213" ca="1" si="724">IF(OR(ISNUMBER(FQ32),ISBLANK(FQ32)),IF(CodeCouleur($D$100)=CodeCouleur(FQ32),"CEAM",IF(OR(FQ32=$G$99,FQ32=$G$100,FQ32=$G$101,FQ32=$G$102),"OPEX",IF(AND(ISBLANK($E32),FQ134&gt;50),"ORG",FQ134))),FQ32)</f>
        <v>1085</v>
      </c>
      <c r="FR213" s="77">
        <f t="shared" ca="1" si="724"/>
        <v>1062</v>
      </c>
      <c r="FS213" s="77">
        <f t="shared" ca="1" si="724"/>
        <v>1039</v>
      </c>
      <c r="FT213" s="77">
        <f t="shared" ca="1" si="724"/>
        <v>1016</v>
      </c>
      <c r="FU213" s="77">
        <f t="shared" ca="1" si="724"/>
        <v>993</v>
      </c>
      <c r="FV213" s="77">
        <f t="shared" ca="1" si="724"/>
        <v>970</v>
      </c>
      <c r="FW213" s="77">
        <f t="shared" ca="1" si="724"/>
        <v>947</v>
      </c>
      <c r="FX213" s="77">
        <f t="shared" ca="1" si="724"/>
        <v>924</v>
      </c>
      <c r="FY213" s="77">
        <f t="shared" ca="1" si="724"/>
        <v>901</v>
      </c>
      <c r="FZ213" s="77">
        <f t="shared" ca="1" si="724"/>
        <v>878</v>
      </c>
      <c r="GA213" s="77">
        <f t="shared" ca="1" si="724"/>
        <v>855</v>
      </c>
      <c r="GB213" s="77">
        <f t="shared" ca="1" si="724"/>
        <v>832</v>
      </c>
      <c r="GC213" s="77">
        <f t="shared" ca="1" si="724"/>
        <v>809</v>
      </c>
      <c r="GD213" s="77">
        <f t="shared" ca="1" si="724"/>
        <v>786</v>
      </c>
      <c r="GE213" s="77">
        <f t="shared" ca="1" si="724"/>
        <v>763</v>
      </c>
      <c r="GF213" s="77">
        <f t="shared" ca="1" si="724"/>
        <v>740</v>
      </c>
      <c r="GG213" s="77">
        <f t="shared" ca="1" si="724"/>
        <v>717</v>
      </c>
      <c r="GH213" s="77">
        <f t="shared" ca="1" si="724"/>
        <v>694</v>
      </c>
      <c r="GI213" s="77">
        <f t="shared" ca="1" si="724"/>
        <v>671</v>
      </c>
      <c r="GJ213" s="77">
        <f t="shared" ca="1" si="724"/>
        <v>648</v>
      </c>
      <c r="GK213" s="77">
        <f t="shared" ca="1" si="724"/>
        <v>625</v>
      </c>
      <c r="GL213" s="77">
        <f t="shared" ca="1" si="724"/>
        <v>602</v>
      </c>
      <c r="GM213" s="77">
        <f t="shared" ca="1" si="724"/>
        <v>579</v>
      </c>
      <c r="GN213" s="77">
        <f t="shared" ca="1" si="724"/>
        <v>556</v>
      </c>
      <c r="GO213" s="77" t="str">
        <f t="shared" si="724"/>
        <v>X</v>
      </c>
      <c r="GP213" s="77" t="str">
        <f t="shared" si="724"/>
        <v>X</v>
      </c>
      <c r="GQ213" s="77" t="str">
        <f t="shared" si="724"/>
        <v>X</v>
      </c>
      <c r="GR213" s="77" t="str">
        <f t="shared" si="724"/>
        <v>X</v>
      </c>
    </row>
    <row r="214" spans="7:200" x14ac:dyDescent="0.2">
      <c r="G214" s="1043"/>
      <c r="H214" s="207" t="s">
        <v>139</v>
      </c>
      <c r="M214" s="304"/>
      <c r="N214" s="304"/>
      <c r="O214" s="304"/>
      <c r="P214" s="304"/>
      <c r="Q214" s="304"/>
      <c r="R214" s="41"/>
      <c r="S214" s="41"/>
      <c r="T214" s="41"/>
      <c r="U214" s="77">
        <f t="shared" ref="U214:AR215" ca="1" si="725">IF(OR(ISNUMBER(U33),ISBLANK(U33)),IF(CodeCouleur($D$100)=CodeCouleur(U33),"CEAM",IF(OR(U33=$G$99,U33=$G$100,U33=$G$101),"OPEX",IF(AND(ISBLANK($E33),U135&gt;50),"ORG",U135))),U33)</f>
        <v>609</v>
      </c>
      <c r="V214" s="77">
        <f t="shared" ca="1" si="725"/>
        <v>607</v>
      </c>
      <c r="W214" s="77">
        <f t="shared" ca="1" si="725"/>
        <v>521</v>
      </c>
      <c r="X214" s="77">
        <f t="shared" ca="1" si="725"/>
        <v>412</v>
      </c>
      <c r="Y214" s="77">
        <f t="shared" ca="1" si="725"/>
        <v>380</v>
      </c>
      <c r="Z214" s="77">
        <f t="shared" ca="1" si="725"/>
        <v>331</v>
      </c>
      <c r="AA214" s="77">
        <f t="shared" ca="1" si="725"/>
        <v>306</v>
      </c>
      <c r="AB214" s="77">
        <f t="shared" ca="1" si="725"/>
        <v>279</v>
      </c>
      <c r="AC214" s="77">
        <f t="shared" ca="1" si="725"/>
        <v>276</v>
      </c>
      <c r="AD214" s="77">
        <f t="shared" ca="1" si="725"/>
        <v>268</v>
      </c>
      <c r="AE214" s="77">
        <f t="shared" ca="1" si="725"/>
        <v>245</v>
      </c>
      <c r="AF214" s="77">
        <f t="shared" ca="1" si="725"/>
        <v>222</v>
      </c>
      <c r="AG214" s="77">
        <f t="shared" ca="1" si="725"/>
        <v>199</v>
      </c>
      <c r="AH214" s="77">
        <f t="shared" ca="1" si="725"/>
        <v>176</v>
      </c>
      <c r="AI214" s="77">
        <f t="shared" ca="1" si="725"/>
        <v>153</v>
      </c>
      <c r="AJ214" s="77">
        <f t="shared" ca="1" si="725"/>
        <v>130</v>
      </c>
      <c r="AK214" s="77">
        <f t="shared" ca="1" si="725"/>
        <v>107</v>
      </c>
      <c r="AL214" s="77">
        <f t="shared" ca="1" si="725"/>
        <v>84</v>
      </c>
      <c r="AM214" s="77">
        <f t="shared" ca="1" si="725"/>
        <v>61</v>
      </c>
      <c r="AN214" s="77">
        <f t="shared" ca="1" si="725"/>
        <v>38</v>
      </c>
      <c r="AO214" s="77" t="str">
        <f t="shared" si="725"/>
        <v>V10</v>
      </c>
      <c r="AP214" s="77" t="str">
        <f t="shared" si="725"/>
        <v>V10</v>
      </c>
      <c r="AQ214" s="77" t="str">
        <f t="shared" si="725"/>
        <v>V10</v>
      </c>
      <c r="AR214" s="77" t="str">
        <f t="shared" si="725"/>
        <v>V10</v>
      </c>
      <c r="AS214" s="77" t="str">
        <f t="shared" ref="AS214:BX214" si="726">IF(OR(ISNUMBER(AS33),ISBLANK(AS33)),IF(CodeCouleur($D$100)=CodeCouleur(AS33),"CEAM",IF(OR(AS33=$G$99,AS33=$G$100,AS33=$G$101,AS33=$G$102),"OPEX",IF(AND(ISBLANK($E33),AS135&gt;50),"ORG",AS135))),AS33)</f>
        <v>V10</v>
      </c>
      <c r="AT214" s="77" t="str">
        <f t="shared" si="726"/>
        <v>V10</v>
      </c>
      <c r="AU214" s="77" t="str">
        <f t="shared" si="726"/>
        <v>AIA</v>
      </c>
      <c r="AV214" s="77" t="str">
        <f t="shared" si="726"/>
        <v>AIA</v>
      </c>
      <c r="AW214" s="77">
        <f t="shared" ca="1" si="726"/>
        <v>1177</v>
      </c>
      <c r="AX214" s="77">
        <f t="shared" ca="1" si="726"/>
        <v>1154</v>
      </c>
      <c r="AY214" s="77">
        <f t="shared" ca="1" si="726"/>
        <v>1131</v>
      </c>
      <c r="AZ214" s="77">
        <f t="shared" ca="1" si="726"/>
        <v>1108</v>
      </c>
      <c r="BA214" s="77">
        <f t="shared" ca="1" si="726"/>
        <v>1085</v>
      </c>
      <c r="BB214" s="77">
        <f t="shared" ca="1" si="726"/>
        <v>1062</v>
      </c>
      <c r="BC214" s="77">
        <f t="shared" ca="1" si="726"/>
        <v>1039</v>
      </c>
      <c r="BD214" s="77">
        <f t="shared" ca="1" si="726"/>
        <v>1016</v>
      </c>
      <c r="BE214" s="77">
        <f t="shared" ca="1" si="726"/>
        <v>993</v>
      </c>
      <c r="BF214" s="77">
        <f t="shared" ca="1" si="726"/>
        <v>970</v>
      </c>
      <c r="BG214" s="77">
        <f t="shared" ca="1" si="726"/>
        <v>969</v>
      </c>
      <c r="BH214" s="77" t="str">
        <f t="shared" ca="1" si="726"/>
        <v>OPEX</v>
      </c>
      <c r="BI214" s="77" t="str">
        <f t="shared" ca="1" si="726"/>
        <v>OPEX</v>
      </c>
      <c r="BJ214" s="77" t="str">
        <f t="shared" ca="1" si="726"/>
        <v>OPEX</v>
      </c>
      <c r="BK214" s="77" t="str">
        <f t="shared" ca="1" si="726"/>
        <v>OPEX</v>
      </c>
      <c r="BL214" s="77">
        <f t="shared" ca="1" si="726"/>
        <v>728</v>
      </c>
      <c r="BM214" s="77">
        <f t="shared" ca="1" si="726"/>
        <v>705</v>
      </c>
      <c r="BN214" s="77">
        <f t="shared" ca="1" si="726"/>
        <v>682</v>
      </c>
      <c r="BO214" s="77">
        <f t="shared" ca="1" si="726"/>
        <v>659</v>
      </c>
      <c r="BP214" s="77">
        <f t="shared" ca="1" si="726"/>
        <v>636</v>
      </c>
      <c r="BQ214" s="77">
        <f t="shared" ca="1" si="726"/>
        <v>613</v>
      </c>
      <c r="BR214" s="77">
        <f t="shared" ca="1" si="726"/>
        <v>590</v>
      </c>
      <c r="BS214" s="77" t="str">
        <f t="shared" si="726"/>
        <v>SB</v>
      </c>
      <c r="BT214" s="77" t="str">
        <f t="shared" si="726"/>
        <v>SB</v>
      </c>
      <c r="BU214" s="77" t="str">
        <f t="shared" si="726"/>
        <v>SB</v>
      </c>
      <c r="BV214" s="77">
        <f t="shared" ca="1" si="726"/>
        <v>567</v>
      </c>
      <c r="BW214" s="77">
        <f t="shared" ca="1" si="726"/>
        <v>544</v>
      </c>
      <c r="BX214" s="77">
        <f t="shared" ca="1" si="726"/>
        <v>521</v>
      </c>
      <c r="BY214" s="77">
        <f t="shared" ref="BY214:DD214" ca="1" si="727">IF(OR(ISNUMBER(BY33),ISBLANK(BY33)),IF(CodeCouleur($D$100)=CodeCouleur(BY33),"CEAM",IF(OR(BY33=$G$99,BY33=$G$100,BY33=$G$101,BY33=$G$102),"OPEX",IF(AND(ISBLANK($E33),BY135&gt;50),"ORG",BY135))),BY33)</f>
        <v>498</v>
      </c>
      <c r="BZ214" s="77">
        <f t="shared" ca="1" si="727"/>
        <v>475</v>
      </c>
      <c r="CA214" s="77">
        <f t="shared" ca="1" si="727"/>
        <v>452</v>
      </c>
      <c r="CB214" s="77">
        <f t="shared" ca="1" si="727"/>
        <v>429</v>
      </c>
      <c r="CC214" s="77">
        <f t="shared" ca="1" si="727"/>
        <v>406</v>
      </c>
      <c r="CD214" s="77">
        <f t="shared" ca="1" si="727"/>
        <v>383</v>
      </c>
      <c r="CE214" s="77">
        <f t="shared" ca="1" si="727"/>
        <v>360</v>
      </c>
      <c r="CF214" s="77">
        <f t="shared" ca="1" si="727"/>
        <v>337</v>
      </c>
      <c r="CG214" s="77">
        <f t="shared" ca="1" si="727"/>
        <v>336</v>
      </c>
      <c r="CH214" s="77" t="str">
        <f t="shared" ca="1" si="727"/>
        <v>OPEX</v>
      </c>
      <c r="CI214" s="77" t="str">
        <f t="shared" ca="1" si="727"/>
        <v>OPEX</v>
      </c>
      <c r="CJ214" s="77" t="str">
        <f t="shared" ca="1" si="727"/>
        <v>OPEX</v>
      </c>
      <c r="CK214" s="77" t="str">
        <f t="shared" ca="1" si="727"/>
        <v>OPEX</v>
      </c>
      <c r="CL214" s="77">
        <f t="shared" ca="1" si="727"/>
        <v>95</v>
      </c>
      <c r="CM214" s="77">
        <f t="shared" ca="1" si="727"/>
        <v>72</v>
      </c>
      <c r="CN214" s="77">
        <f t="shared" ca="1" si="727"/>
        <v>49</v>
      </c>
      <c r="CO214" s="77" t="str">
        <f t="shared" si="727"/>
        <v>SB</v>
      </c>
      <c r="CP214" s="77" t="str">
        <f t="shared" si="727"/>
        <v>SB</v>
      </c>
      <c r="CQ214" s="77" t="str">
        <f t="shared" si="727"/>
        <v>SB</v>
      </c>
      <c r="CR214" s="77" t="str">
        <f t="shared" si="727"/>
        <v>SB</v>
      </c>
      <c r="CS214" s="77" t="str">
        <f t="shared" si="727"/>
        <v>SB</v>
      </c>
      <c r="CT214" s="77" t="str">
        <f t="shared" si="727"/>
        <v>SB</v>
      </c>
      <c r="CU214" s="77" t="str">
        <f t="shared" si="727"/>
        <v>SB</v>
      </c>
      <c r="CV214" s="77" t="str">
        <f t="shared" si="727"/>
        <v>V15</v>
      </c>
      <c r="CW214" s="77" t="str">
        <f t="shared" si="727"/>
        <v>V15</v>
      </c>
      <c r="CX214" s="77" t="str">
        <f t="shared" si="727"/>
        <v>V15</v>
      </c>
      <c r="CY214" s="77" t="str">
        <f t="shared" si="727"/>
        <v>V15</v>
      </c>
      <c r="CZ214" s="77" t="str">
        <f t="shared" si="727"/>
        <v>V15</v>
      </c>
      <c r="DA214" s="77" t="str">
        <f t="shared" si="727"/>
        <v>RMV</v>
      </c>
      <c r="DB214" s="77" t="str">
        <f t="shared" si="727"/>
        <v>RMV</v>
      </c>
      <c r="DC214" s="77" t="str">
        <f t="shared" si="727"/>
        <v>RMV</v>
      </c>
      <c r="DD214" s="77" t="str">
        <f t="shared" si="727"/>
        <v>RMV</v>
      </c>
      <c r="DE214" s="77" t="str">
        <f t="shared" ref="DE214:EJ214" si="728">IF(OR(ISNUMBER(DE33),ISBLANK(DE33)),IF(CodeCouleur($D$100)=CodeCouleur(DE33),"CEAM",IF(OR(DE33=$G$99,DE33=$G$100,DE33=$G$101,DE33=$G$102),"OPEX",IF(AND(ISBLANK($E33),DE135&gt;50),"ORG",DE135))),DE33)</f>
        <v>RMV</v>
      </c>
      <c r="DF214" s="77" t="str">
        <f t="shared" si="728"/>
        <v>RMV</v>
      </c>
      <c r="DG214" s="77" t="str">
        <f t="shared" ca="1" si="728"/>
        <v>CEAM</v>
      </c>
      <c r="DH214" s="77" t="str">
        <f t="shared" ca="1" si="728"/>
        <v>CEAM</v>
      </c>
      <c r="DI214" s="77" t="str">
        <f t="shared" ca="1" si="728"/>
        <v>CEAM</v>
      </c>
      <c r="DJ214" s="77" t="str">
        <f t="shared" ca="1" si="728"/>
        <v>CEAM</v>
      </c>
      <c r="DK214" s="77" t="str">
        <f t="shared" ca="1" si="728"/>
        <v>CEAM</v>
      </c>
      <c r="DL214" s="77" t="str">
        <f t="shared" ca="1" si="728"/>
        <v>CEAM</v>
      </c>
      <c r="DM214" s="77" t="str">
        <f t="shared" ca="1" si="728"/>
        <v>CEAM</v>
      </c>
      <c r="DN214" s="77" t="str">
        <f t="shared" ca="1" si="728"/>
        <v>CEAM</v>
      </c>
      <c r="DO214" s="77" t="str">
        <f t="shared" ca="1" si="728"/>
        <v>CEAM</v>
      </c>
      <c r="DP214" s="77" t="str">
        <f t="shared" ca="1" si="728"/>
        <v>CEAM</v>
      </c>
      <c r="DQ214" s="77" t="str">
        <f t="shared" ca="1" si="728"/>
        <v>CEAM</v>
      </c>
      <c r="DR214" s="77" t="str">
        <f t="shared" ca="1" si="728"/>
        <v>CEAM</v>
      </c>
      <c r="DS214" s="77" t="str">
        <f t="shared" ca="1" si="728"/>
        <v>CEAM</v>
      </c>
      <c r="DT214" s="77" t="str">
        <f t="shared" ca="1" si="728"/>
        <v>CEAM</v>
      </c>
      <c r="DU214" s="77" t="str">
        <f t="shared" ca="1" si="728"/>
        <v>CEAM</v>
      </c>
      <c r="DV214" s="77" t="str">
        <f t="shared" ca="1" si="728"/>
        <v>CEAM</v>
      </c>
      <c r="DW214" s="77" t="str">
        <f t="shared" ca="1" si="728"/>
        <v>CEAM</v>
      </c>
      <c r="DX214" s="77" t="str">
        <f t="shared" ca="1" si="728"/>
        <v>CEAM</v>
      </c>
      <c r="DY214" s="77">
        <f t="shared" ca="1" si="728"/>
        <v>889</v>
      </c>
      <c r="DZ214" s="77">
        <f t="shared" ca="1" si="728"/>
        <v>866</v>
      </c>
      <c r="EA214" s="77">
        <f t="shared" ca="1" si="728"/>
        <v>843</v>
      </c>
      <c r="EB214" s="77">
        <f t="shared" ca="1" si="728"/>
        <v>820</v>
      </c>
      <c r="EC214" s="77">
        <f t="shared" ca="1" si="728"/>
        <v>797</v>
      </c>
      <c r="ED214" s="77">
        <f t="shared" ca="1" si="728"/>
        <v>774</v>
      </c>
      <c r="EE214" s="77">
        <f t="shared" ca="1" si="728"/>
        <v>751</v>
      </c>
      <c r="EF214" s="77">
        <f t="shared" ca="1" si="728"/>
        <v>728</v>
      </c>
      <c r="EG214" s="77">
        <f t="shared" ca="1" si="728"/>
        <v>705</v>
      </c>
      <c r="EH214" s="77">
        <f t="shared" ca="1" si="728"/>
        <v>682</v>
      </c>
      <c r="EI214" s="77">
        <f t="shared" ca="1" si="728"/>
        <v>659</v>
      </c>
      <c r="EJ214" s="77">
        <f t="shared" ca="1" si="728"/>
        <v>636</v>
      </c>
      <c r="EK214" s="77" t="str">
        <f t="shared" ref="EK214:FP214" ca="1" si="729">IF(OR(ISNUMBER(EK33),ISBLANK(EK33)),IF(CodeCouleur($D$100)=CodeCouleur(EK33),"CEAM",IF(OR(EK33=$G$99,EK33=$G$100,EK33=$G$101,EK33=$G$102),"OPEX",IF(AND(ISBLANK($E33),EK135&gt;50),"ORG",EK135))),EK33)</f>
        <v>CEAM</v>
      </c>
      <c r="EL214" s="77" t="str">
        <f t="shared" ca="1" si="729"/>
        <v>CEAM</v>
      </c>
      <c r="EM214" s="77" t="str">
        <f t="shared" ca="1" si="729"/>
        <v>CEAM</v>
      </c>
      <c r="EN214" s="77" t="str">
        <f t="shared" ca="1" si="729"/>
        <v>CEAM</v>
      </c>
      <c r="EO214" s="77" t="str">
        <f t="shared" ca="1" si="729"/>
        <v>CEAM</v>
      </c>
      <c r="EP214" s="77" t="str">
        <f t="shared" ca="1" si="729"/>
        <v>CEAM</v>
      </c>
      <c r="EQ214" s="77" t="str">
        <f t="shared" ca="1" si="729"/>
        <v>CEAM</v>
      </c>
      <c r="ER214" s="77" t="str">
        <f t="shared" ca="1" si="729"/>
        <v>CEAM</v>
      </c>
      <c r="ES214" s="77" t="str">
        <f t="shared" ca="1" si="729"/>
        <v>CEAM</v>
      </c>
      <c r="ET214" s="77" t="str">
        <f t="shared" ca="1" si="729"/>
        <v>CEAM</v>
      </c>
      <c r="EU214" s="77" t="str">
        <f t="shared" ca="1" si="729"/>
        <v>CEAM</v>
      </c>
      <c r="EV214" s="77" t="str">
        <f t="shared" ca="1" si="729"/>
        <v>CEAM</v>
      </c>
      <c r="EW214" s="77" t="str">
        <f t="shared" ca="1" si="729"/>
        <v>CEAM</v>
      </c>
      <c r="EX214" s="77" t="str">
        <f t="shared" ca="1" si="729"/>
        <v>CEAM</v>
      </c>
      <c r="EY214" s="77" t="str">
        <f t="shared" ca="1" si="729"/>
        <v>CEAM</v>
      </c>
      <c r="EZ214" s="77" t="str">
        <f t="shared" ca="1" si="729"/>
        <v>CEAM</v>
      </c>
      <c r="FA214" s="77" t="str">
        <f t="shared" ca="1" si="729"/>
        <v>CEAM</v>
      </c>
      <c r="FB214" s="77" t="str">
        <f t="shared" ca="1" si="729"/>
        <v>CEAM</v>
      </c>
      <c r="FC214" s="77" t="str">
        <f t="shared" ca="1" si="729"/>
        <v>CEAM</v>
      </c>
      <c r="FD214" s="77" t="str">
        <f t="shared" ca="1" si="729"/>
        <v>CEAM</v>
      </c>
      <c r="FE214" s="77" t="str">
        <f t="shared" si="729"/>
        <v>V20</v>
      </c>
      <c r="FF214" s="77" t="str">
        <f t="shared" si="729"/>
        <v>V20</v>
      </c>
      <c r="FG214" s="77" t="str">
        <f t="shared" si="729"/>
        <v>V20</v>
      </c>
      <c r="FH214" s="77" t="str">
        <f t="shared" si="729"/>
        <v>V20</v>
      </c>
      <c r="FI214" s="77" t="str">
        <f t="shared" si="729"/>
        <v>V20</v>
      </c>
      <c r="FJ214" s="77" t="str">
        <f t="shared" si="729"/>
        <v>V20</v>
      </c>
      <c r="FK214" s="77">
        <f t="shared" ca="1" si="729"/>
        <v>1177</v>
      </c>
      <c r="FL214" s="77">
        <f t="shared" ca="1" si="729"/>
        <v>1154</v>
      </c>
      <c r="FM214" s="77">
        <f t="shared" ca="1" si="729"/>
        <v>1131</v>
      </c>
      <c r="FN214" s="77">
        <f t="shared" ca="1" si="729"/>
        <v>1108</v>
      </c>
      <c r="FO214" s="77">
        <f t="shared" ca="1" si="729"/>
        <v>1085</v>
      </c>
      <c r="FP214" s="77">
        <f t="shared" ca="1" si="729"/>
        <v>1062</v>
      </c>
      <c r="FQ214" s="77">
        <f t="shared" ref="FQ214:GR214" ca="1" si="730">IF(OR(ISNUMBER(FQ33),ISBLANK(FQ33)),IF(CodeCouleur($D$100)=CodeCouleur(FQ33),"CEAM",IF(OR(FQ33=$G$99,FQ33=$G$100,FQ33=$G$101,FQ33=$G$102),"OPEX",IF(AND(ISBLANK($E33),FQ135&gt;50),"ORG",FQ135))),FQ33)</f>
        <v>1039</v>
      </c>
      <c r="FR214" s="77">
        <f t="shared" ca="1" si="730"/>
        <v>1016</v>
      </c>
      <c r="FS214" s="77">
        <f t="shared" ca="1" si="730"/>
        <v>993</v>
      </c>
      <c r="FT214" s="77">
        <f t="shared" ca="1" si="730"/>
        <v>970</v>
      </c>
      <c r="FU214" s="77">
        <f t="shared" ca="1" si="730"/>
        <v>947</v>
      </c>
      <c r="FV214" s="77">
        <f t="shared" ca="1" si="730"/>
        <v>924</v>
      </c>
      <c r="FW214" s="77">
        <f t="shared" ca="1" si="730"/>
        <v>901</v>
      </c>
      <c r="FX214" s="77">
        <f t="shared" ca="1" si="730"/>
        <v>878</v>
      </c>
      <c r="FY214" s="77">
        <f t="shared" ca="1" si="730"/>
        <v>855</v>
      </c>
      <c r="FZ214" s="77">
        <f t="shared" ca="1" si="730"/>
        <v>832</v>
      </c>
      <c r="GA214" s="77">
        <f t="shared" ca="1" si="730"/>
        <v>809</v>
      </c>
      <c r="GB214" s="77">
        <f t="shared" ca="1" si="730"/>
        <v>786</v>
      </c>
      <c r="GC214" s="77">
        <f t="shared" ca="1" si="730"/>
        <v>763</v>
      </c>
      <c r="GD214" s="77">
        <f t="shared" ca="1" si="730"/>
        <v>740</v>
      </c>
      <c r="GE214" s="77">
        <f t="shared" ca="1" si="730"/>
        <v>717</v>
      </c>
      <c r="GF214" s="77">
        <f t="shared" ca="1" si="730"/>
        <v>694</v>
      </c>
      <c r="GG214" s="77">
        <f t="shared" ca="1" si="730"/>
        <v>671</v>
      </c>
      <c r="GH214" s="77">
        <f t="shared" ca="1" si="730"/>
        <v>648</v>
      </c>
      <c r="GI214" s="77">
        <f t="shared" ca="1" si="730"/>
        <v>625</v>
      </c>
      <c r="GJ214" s="77">
        <f t="shared" ca="1" si="730"/>
        <v>602</v>
      </c>
      <c r="GK214" s="77">
        <f t="shared" ca="1" si="730"/>
        <v>579</v>
      </c>
      <c r="GL214" s="77">
        <f t="shared" ca="1" si="730"/>
        <v>556</v>
      </c>
      <c r="GM214" s="77">
        <f t="shared" ca="1" si="730"/>
        <v>533</v>
      </c>
      <c r="GN214" s="77">
        <f t="shared" ca="1" si="730"/>
        <v>510</v>
      </c>
      <c r="GO214" s="77" t="str">
        <f t="shared" si="730"/>
        <v>X</v>
      </c>
      <c r="GP214" s="77" t="str">
        <f t="shared" si="730"/>
        <v>X</v>
      </c>
      <c r="GQ214" s="77" t="str">
        <f t="shared" si="730"/>
        <v>X</v>
      </c>
      <c r="GR214" s="77" t="str">
        <f t="shared" si="730"/>
        <v>X</v>
      </c>
    </row>
    <row r="215" spans="7:200" x14ac:dyDescent="0.2">
      <c r="G215" s="1043"/>
      <c r="H215" s="207" t="s">
        <v>140</v>
      </c>
      <c r="M215" s="304"/>
      <c r="N215" s="304"/>
      <c r="O215" s="304"/>
      <c r="P215" s="304"/>
      <c r="Q215" s="304"/>
      <c r="R215" s="41"/>
      <c r="S215" s="41"/>
      <c r="T215" s="41"/>
      <c r="U215" s="77">
        <f t="shared" ref="U215:AR217" ca="1" si="731">IF(OR(ISNUMBER(U34),ISBLANK(U34)),IF(CodeCouleur($D$100)=CodeCouleur(U34),"CEAM",IF(OR(U34=$G$99,U34=$G$100,U34=$G$101),"OPEX",IF(AND(ISBLANK($E34),U136&gt;50),"ORG",U136))),U34)</f>
        <v>877</v>
      </c>
      <c r="V215" s="77">
        <f t="shared" ca="1" si="731"/>
        <v>780</v>
      </c>
      <c r="W215" s="77">
        <f t="shared" ca="1" si="731"/>
        <v>747</v>
      </c>
      <c r="X215" s="77">
        <f t="shared" ca="1" si="731"/>
        <v>738</v>
      </c>
      <c r="Y215" s="77">
        <f t="shared" ca="1" si="731"/>
        <v>726</v>
      </c>
      <c r="Z215" s="77">
        <f t="shared" ca="1" si="731"/>
        <v>698</v>
      </c>
      <c r="AA215" s="77">
        <f t="shared" ca="1" si="731"/>
        <v>606</v>
      </c>
      <c r="AB215" s="77">
        <f t="shared" ca="1" si="731"/>
        <v>531</v>
      </c>
      <c r="AC215" s="77">
        <f t="shared" ca="1" si="731"/>
        <v>528</v>
      </c>
      <c r="AD215" s="77">
        <f t="shared" ca="1" si="731"/>
        <v>501</v>
      </c>
      <c r="AE215" s="77">
        <f t="shared" ca="1" si="725"/>
        <v>478</v>
      </c>
      <c r="AF215" s="77" t="str">
        <f t="shared" ca="1" si="725"/>
        <v>CEAM</v>
      </c>
      <c r="AG215" s="77" t="str">
        <f t="shared" ca="1" si="731"/>
        <v>CEAM</v>
      </c>
      <c r="AH215" s="77" t="str">
        <f t="shared" ca="1" si="731"/>
        <v>CEAM</v>
      </c>
      <c r="AI215" s="77" t="str">
        <f t="shared" ca="1" si="731"/>
        <v>CEAM</v>
      </c>
      <c r="AJ215" s="77" t="str">
        <f t="shared" ca="1" si="731"/>
        <v>CEAM</v>
      </c>
      <c r="AK215" s="77" t="str">
        <f t="shared" ca="1" si="731"/>
        <v>CEAM</v>
      </c>
      <c r="AL215" s="77" t="str">
        <f t="shared" ca="1" si="731"/>
        <v>CEAM</v>
      </c>
      <c r="AM215" s="77" t="str">
        <f t="shared" ca="1" si="731"/>
        <v>CEAM</v>
      </c>
      <c r="AN215" s="77" t="str">
        <f t="shared" ca="1" si="731"/>
        <v>CEAM</v>
      </c>
      <c r="AO215" s="77" t="str">
        <f t="shared" ca="1" si="731"/>
        <v>CEAM</v>
      </c>
      <c r="AP215" s="77" t="str">
        <f t="shared" ca="1" si="731"/>
        <v>CEAM</v>
      </c>
      <c r="AQ215" s="77" t="str">
        <f t="shared" ca="1" si="731"/>
        <v>CEAM</v>
      </c>
      <c r="AR215" s="77" t="str">
        <f t="shared" ca="1" si="731"/>
        <v>CEAM</v>
      </c>
      <c r="AS215" s="77" t="str">
        <f t="shared" ref="AS215:BX215" ca="1" si="732">IF(OR(ISNUMBER(AS34),ISBLANK(AS34)),IF(CodeCouleur($D$100)=CodeCouleur(AS34),"CEAM",IF(OR(AS34=$G$99,AS34=$G$100,AS34=$G$101,AS34=$G$102),"OPEX",IF(AND(ISBLANK($E34),AS136&gt;50),"ORG",AS136))),AS34)</f>
        <v>CEAM</v>
      </c>
      <c r="AT215" s="77" t="str">
        <f t="shared" ca="1" si="732"/>
        <v>CEAM</v>
      </c>
      <c r="AU215" s="77" t="str">
        <f t="shared" ca="1" si="732"/>
        <v>CEAM</v>
      </c>
      <c r="AV215" s="77" t="str">
        <f t="shared" ca="1" si="732"/>
        <v>CEAM</v>
      </c>
      <c r="AW215" s="77" t="str">
        <f t="shared" si="732"/>
        <v>F</v>
      </c>
      <c r="AX215" s="77" t="str">
        <f t="shared" si="732"/>
        <v>F</v>
      </c>
      <c r="AY215" s="77" t="str">
        <f t="shared" ca="1" si="732"/>
        <v>CEAM</v>
      </c>
      <c r="AZ215" s="77" t="str">
        <f t="shared" ca="1" si="732"/>
        <v>CEAM</v>
      </c>
      <c r="BA215" s="77" t="str">
        <f t="shared" ca="1" si="732"/>
        <v>CEAM</v>
      </c>
      <c r="BB215" s="77" t="str">
        <f t="shared" ca="1" si="732"/>
        <v>CEAM</v>
      </c>
      <c r="BC215" s="77" t="str">
        <f t="shared" ca="1" si="732"/>
        <v>CEAM</v>
      </c>
      <c r="BD215" s="77" t="str">
        <f t="shared" si="732"/>
        <v>V10</v>
      </c>
      <c r="BE215" s="77" t="str">
        <f t="shared" si="732"/>
        <v>V10</v>
      </c>
      <c r="BF215" s="77" t="str">
        <f t="shared" si="732"/>
        <v>V10</v>
      </c>
      <c r="BG215" s="77" t="str">
        <f t="shared" si="732"/>
        <v>V10</v>
      </c>
      <c r="BH215" s="77" t="str">
        <f t="shared" si="732"/>
        <v>V10</v>
      </c>
      <c r="BI215" s="77" t="str">
        <f t="shared" si="732"/>
        <v>V10</v>
      </c>
      <c r="BJ215" s="77">
        <f t="shared" ca="1" si="732"/>
        <v>1177</v>
      </c>
      <c r="BK215" s="77">
        <f t="shared" ca="1" si="732"/>
        <v>1154</v>
      </c>
      <c r="BL215" s="77">
        <f t="shared" ca="1" si="732"/>
        <v>1131</v>
      </c>
      <c r="BM215" s="77" t="str">
        <f t="shared" si="732"/>
        <v>V10</v>
      </c>
      <c r="BN215" s="77" t="str">
        <f t="shared" si="732"/>
        <v>RMV</v>
      </c>
      <c r="BO215" s="77" t="str">
        <f t="shared" si="732"/>
        <v>RMV</v>
      </c>
      <c r="BP215" s="77" t="str">
        <f t="shared" si="732"/>
        <v>RMV</v>
      </c>
      <c r="BQ215" s="77" t="str">
        <f t="shared" si="732"/>
        <v>RMV</v>
      </c>
      <c r="BR215" s="77" t="str">
        <f t="shared" si="732"/>
        <v>RMV</v>
      </c>
      <c r="BS215" s="77" t="str">
        <f t="shared" si="732"/>
        <v>RMV</v>
      </c>
      <c r="BT215" s="77" t="str">
        <f t="shared" si="732"/>
        <v>RMV</v>
      </c>
      <c r="BU215" s="77" t="str">
        <f t="shared" si="732"/>
        <v>RMV</v>
      </c>
      <c r="BV215" s="77" t="str">
        <f t="shared" si="732"/>
        <v>RMV</v>
      </c>
      <c r="BW215" s="77" t="str">
        <f t="shared" si="732"/>
        <v>RMV</v>
      </c>
      <c r="BX215" s="77" t="str">
        <f t="shared" si="732"/>
        <v>RMV</v>
      </c>
      <c r="BY215" s="77" t="str">
        <f t="shared" ref="BY215:DD215" ca="1" si="733">IF(OR(ISNUMBER(BY34),ISBLANK(BY34)),IF(CodeCouleur($D$100)=CodeCouleur(BY34),"CEAM",IF(OR(BY34=$G$99,BY34=$G$100,BY34=$G$101,BY34=$G$102),"OPEX",IF(AND(ISBLANK($E34),BY136&gt;50),"ORG",BY136))),BY34)</f>
        <v>CEAM</v>
      </c>
      <c r="BZ215" s="77" t="str">
        <f t="shared" ca="1" si="733"/>
        <v>CEAM</v>
      </c>
      <c r="CA215" s="77" t="str">
        <f t="shared" ca="1" si="733"/>
        <v>CEAM</v>
      </c>
      <c r="CB215" s="77" t="str">
        <f t="shared" ca="1" si="733"/>
        <v>CEAM</v>
      </c>
      <c r="CC215" s="77" t="str">
        <f t="shared" ca="1" si="733"/>
        <v>CEAM</v>
      </c>
      <c r="CD215" s="77" t="str">
        <f t="shared" ca="1" si="733"/>
        <v>CEAM</v>
      </c>
      <c r="CE215" s="77" t="str">
        <f t="shared" ca="1" si="733"/>
        <v>CEAM</v>
      </c>
      <c r="CF215" s="77" t="str">
        <f t="shared" ca="1" si="733"/>
        <v>CEAM</v>
      </c>
      <c r="CG215" s="77" t="str">
        <f t="shared" ca="1" si="733"/>
        <v>CEAM</v>
      </c>
      <c r="CH215" s="77" t="str">
        <f t="shared" ca="1" si="733"/>
        <v>CEAM</v>
      </c>
      <c r="CI215" s="77" t="str">
        <f t="shared" ca="1" si="733"/>
        <v>CEAM</v>
      </c>
      <c r="CJ215" s="77" t="str">
        <f t="shared" ca="1" si="733"/>
        <v>CEAM</v>
      </c>
      <c r="CK215" s="77" t="str">
        <f t="shared" ca="1" si="733"/>
        <v>CEAM</v>
      </c>
      <c r="CL215" s="77">
        <f t="shared" ca="1" si="733"/>
        <v>969</v>
      </c>
      <c r="CM215" s="77">
        <f t="shared" ca="1" si="733"/>
        <v>946</v>
      </c>
      <c r="CN215" s="77">
        <f t="shared" ca="1" si="733"/>
        <v>923</v>
      </c>
      <c r="CO215" s="77">
        <f t="shared" ca="1" si="733"/>
        <v>900</v>
      </c>
      <c r="CP215" s="77">
        <f t="shared" ca="1" si="733"/>
        <v>877</v>
      </c>
      <c r="CQ215" s="77">
        <f t="shared" ca="1" si="733"/>
        <v>854</v>
      </c>
      <c r="CR215" s="77">
        <f t="shared" ca="1" si="733"/>
        <v>831</v>
      </c>
      <c r="CS215" s="77">
        <f t="shared" ca="1" si="733"/>
        <v>808</v>
      </c>
      <c r="CT215" s="77">
        <f t="shared" ca="1" si="733"/>
        <v>785</v>
      </c>
      <c r="CU215" s="77">
        <f t="shared" ca="1" si="733"/>
        <v>762</v>
      </c>
      <c r="CV215" s="77">
        <f t="shared" ca="1" si="733"/>
        <v>739</v>
      </c>
      <c r="CW215" s="77">
        <f t="shared" ca="1" si="733"/>
        <v>738</v>
      </c>
      <c r="CX215" s="77" t="str">
        <f t="shared" ca="1" si="733"/>
        <v>OPEX</v>
      </c>
      <c r="CY215" s="77" t="str">
        <f t="shared" ca="1" si="733"/>
        <v>OPEX</v>
      </c>
      <c r="CZ215" s="77" t="str">
        <f t="shared" ca="1" si="733"/>
        <v>OPEX</v>
      </c>
      <c r="DA215" s="77" t="str">
        <f t="shared" ca="1" si="733"/>
        <v>OPEX</v>
      </c>
      <c r="DB215" s="77">
        <f t="shared" ca="1" si="733"/>
        <v>497</v>
      </c>
      <c r="DC215" s="77">
        <f t="shared" ca="1" si="733"/>
        <v>474</v>
      </c>
      <c r="DD215" s="77">
        <f t="shared" ca="1" si="733"/>
        <v>451</v>
      </c>
      <c r="DE215" s="77">
        <f t="shared" ref="DE215:EJ215" ca="1" si="734">IF(OR(ISNUMBER(DE34),ISBLANK(DE34)),IF(CodeCouleur($D$100)=CodeCouleur(DE34),"CEAM",IF(OR(DE34=$G$99,DE34=$G$100,DE34=$G$101,DE34=$G$102),"OPEX",IF(AND(ISBLANK($E34),DE136&gt;50),"ORG",DE136))),DE34)</f>
        <v>428</v>
      </c>
      <c r="DF215" s="77">
        <f t="shared" ca="1" si="734"/>
        <v>405</v>
      </c>
      <c r="DG215" s="77">
        <f t="shared" ca="1" si="734"/>
        <v>382</v>
      </c>
      <c r="DH215" s="77">
        <f t="shared" ca="1" si="734"/>
        <v>359</v>
      </c>
      <c r="DI215" s="77">
        <f t="shared" ca="1" si="734"/>
        <v>336</v>
      </c>
      <c r="DJ215" s="77">
        <f t="shared" ca="1" si="734"/>
        <v>313</v>
      </c>
      <c r="DK215" s="77">
        <f t="shared" ca="1" si="734"/>
        <v>290</v>
      </c>
      <c r="DL215" s="77">
        <f t="shared" ca="1" si="734"/>
        <v>267</v>
      </c>
      <c r="DM215" s="77">
        <f t="shared" ca="1" si="734"/>
        <v>244</v>
      </c>
      <c r="DN215" s="77">
        <f t="shared" ca="1" si="734"/>
        <v>226</v>
      </c>
      <c r="DO215" s="77" t="str">
        <f t="shared" si="734"/>
        <v>V15</v>
      </c>
      <c r="DP215" s="77" t="str">
        <f t="shared" si="734"/>
        <v>V15</v>
      </c>
      <c r="DQ215" s="77" t="str">
        <f t="shared" si="734"/>
        <v>V15</v>
      </c>
      <c r="DR215" s="77" t="str">
        <f t="shared" si="734"/>
        <v>V15</v>
      </c>
      <c r="DS215" s="77" t="str">
        <f t="shared" si="734"/>
        <v>V15</v>
      </c>
      <c r="DT215" s="77">
        <f t="shared" ca="1" si="734"/>
        <v>1177</v>
      </c>
      <c r="DU215" s="77">
        <f t="shared" ca="1" si="734"/>
        <v>1154</v>
      </c>
      <c r="DV215" s="77">
        <f t="shared" ca="1" si="734"/>
        <v>1131</v>
      </c>
      <c r="DW215" s="77">
        <f t="shared" ca="1" si="734"/>
        <v>1108</v>
      </c>
      <c r="DX215" s="77">
        <f t="shared" ca="1" si="734"/>
        <v>1085</v>
      </c>
      <c r="DY215" s="77" t="str">
        <f t="shared" ca="1" si="734"/>
        <v>CEAM</v>
      </c>
      <c r="DZ215" s="77" t="str">
        <f t="shared" ca="1" si="734"/>
        <v>CEAM</v>
      </c>
      <c r="EA215" s="77" t="str">
        <f t="shared" ca="1" si="734"/>
        <v>CEAM</v>
      </c>
      <c r="EB215" s="77" t="str">
        <f t="shared" ca="1" si="734"/>
        <v>CEAM</v>
      </c>
      <c r="EC215" s="77" t="str">
        <f t="shared" ca="1" si="734"/>
        <v>CEAM</v>
      </c>
      <c r="ED215" s="77" t="str">
        <f t="shared" ca="1" si="734"/>
        <v>CEAM</v>
      </c>
      <c r="EE215" s="77" t="str">
        <f t="shared" ca="1" si="734"/>
        <v>CEAM</v>
      </c>
      <c r="EF215" s="77" t="str">
        <f t="shared" ca="1" si="734"/>
        <v>CEAM</v>
      </c>
      <c r="EG215" s="77" t="str">
        <f t="shared" ca="1" si="734"/>
        <v>CEAM</v>
      </c>
      <c r="EH215" s="77" t="str">
        <f t="shared" ca="1" si="734"/>
        <v>CEAM</v>
      </c>
      <c r="EI215" s="77" t="str">
        <f t="shared" ca="1" si="734"/>
        <v>CEAM</v>
      </c>
      <c r="EJ215" s="77" t="str">
        <f t="shared" ca="1" si="734"/>
        <v>CEAM</v>
      </c>
      <c r="EK215" s="77">
        <f t="shared" ref="EK215:FP215" ca="1" si="735">IF(OR(ISNUMBER(EK34),ISBLANK(EK34)),IF(CodeCouleur($D$100)=CodeCouleur(EK34),"CEAM",IF(OR(EK34=$G$99,EK34=$G$100,EK34=$G$101,EK34=$G$102),"OPEX",IF(AND(ISBLANK($E34),EK136&gt;50),"ORG",EK136))),EK34)</f>
        <v>870</v>
      </c>
      <c r="EL215" s="77">
        <f t="shared" ca="1" si="735"/>
        <v>847</v>
      </c>
      <c r="EM215" s="77">
        <f t="shared" ca="1" si="735"/>
        <v>824</v>
      </c>
      <c r="EN215" s="77">
        <f t="shared" ca="1" si="735"/>
        <v>801</v>
      </c>
      <c r="EO215" s="77">
        <f t="shared" ca="1" si="735"/>
        <v>778</v>
      </c>
      <c r="EP215" s="77">
        <f t="shared" ca="1" si="735"/>
        <v>755</v>
      </c>
      <c r="EQ215" s="77">
        <f t="shared" ca="1" si="735"/>
        <v>732</v>
      </c>
      <c r="ER215" s="77">
        <f t="shared" ca="1" si="735"/>
        <v>709</v>
      </c>
      <c r="ES215" s="77">
        <f t="shared" ca="1" si="735"/>
        <v>686</v>
      </c>
      <c r="ET215" s="77">
        <f t="shared" ca="1" si="735"/>
        <v>663</v>
      </c>
      <c r="EU215" s="77">
        <f t="shared" ca="1" si="735"/>
        <v>640</v>
      </c>
      <c r="EV215" s="77">
        <f t="shared" ca="1" si="735"/>
        <v>617</v>
      </c>
      <c r="EW215" s="77">
        <f t="shared" ca="1" si="735"/>
        <v>594</v>
      </c>
      <c r="EX215" s="77">
        <f t="shared" ca="1" si="735"/>
        <v>571</v>
      </c>
      <c r="EY215" s="77">
        <f t="shared" ca="1" si="735"/>
        <v>548</v>
      </c>
      <c r="EZ215" s="77">
        <f t="shared" ca="1" si="735"/>
        <v>525</v>
      </c>
      <c r="FA215" s="77">
        <f t="shared" ca="1" si="735"/>
        <v>502</v>
      </c>
      <c r="FB215" s="77">
        <f t="shared" ca="1" si="735"/>
        <v>479</v>
      </c>
      <c r="FC215" s="77">
        <f t="shared" ca="1" si="735"/>
        <v>456</v>
      </c>
      <c r="FD215" s="77">
        <f t="shared" ca="1" si="735"/>
        <v>433</v>
      </c>
      <c r="FE215" s="77">
        <f t="shared" ca="1" si="735"/>
        <v>410</v>
      </c>
      <c r="FF215" s="77">
        <f t="shared" ca="1" si="735"/>
        <v>387</v>
      </c>
      <c r="FG215" s="77">
        <f t="shared" ca="1" si="735"/>
        <v>364</v>
      </c>
      <c r="FH215" s="77">
        <f t="shared" ca="1" si="735"/>
        <v>341</v>
      </c>
      <c r="FI215" s="77">
        <f t="shared" ca="1" si="735"/>
        <v>318</v>
      </c>
      <c r="FJ215" s="77">
        <f t="shared" ca="1" si="735"/>
        <v>295</v>
      </c>
      <c r="FK215" s="77">
        <f t="shared" ca="1" si="735"/>
        <v>272</v>
      </c>
      <c r="FL215" s="77">
        <f t="shared" ca="1" si="735"/>
        <v>249</v>
      </c>
      <c r="FM215" s="77">
        <f t="shared" ca="1" si="735"/>
        <v>226</v>
      </c>
      <c r="FN215" s="77">
        <f t="shared" ca="1" si="735"/>
        <v>203</v>
      </c>
      <c r="FO215" s="77">
        <f t="shared" ca="1" si="735"/>
        <v>180</v>
      </c>
      <c r="FP215" s="77">
        <f t="shared" ca="1" si="735"/>
        <v>157</v>
      </c>
      <c r="FQ215" s="77">
        <f t="shared" ref="FQ215:GR215" ca="1" si="736">IF(OR(ISNUMBER(FQ34),ISBLANK(FQ34)),IF(CodeCouleur($D$100)=CodeCouleur(FQ34),"CEAM",IF(OR(FQ34=$G$99,FQ34=$G$100,FQ34=$G$101,FQ34=$G$102),"OPEX",IF(AND(ISBLANK($E34),FQ136&gt;50),"ORG",FQ136))),FQ34)</f>
        <v>134</v>
      </c>
      <c r="FR215" s="77">
        <f t="shared" ca="1" si="736"/>
        <v>111</v>
      </c>
      <c r="FS215" s="77">
        <f t="shared" ca="1" si="736"/>
        <v>88</v>
      </c>
      <c r="FT215" s="77">
        <f t="shared" ca="1" si="736"/>
        <v>65</v>
      </c>
      <c r="FU215" s="77">
        <f t="shared" ca="1" si="736"/>
        <v>42</v>
      </c>
      <c r="FV215" s="77">
        <f t="shared" ca="1" si="736"/>
        <v>19</v>
      </c>
      <c r="FW215" s="77">
        <f t="shared" ca="1" si="736"/>
        <v>4</v>
      </c>
      <c r="FX215" s="77" t="str">
        <f t="shared" si="736"/>
        <v>V20</v>
      </c>
      <c r="FY215" s="77" t="str">
        <f t="shared" si="736"/>
        <v>V20</v>
      </c>
      <c r="FZ215" s="77" t="str">
        <f t="shared" si="736"/>
        <v>V20</v>
      </c>
      <c r="GA215" s="77" t="str">
        <f t="shared" si="736"/>
        <v>V20</v>
      </c>
      <c r="GB215" s="77" t="str">
        <f t="shared" si="736"/>
        <v>V20</v>
      </c>
      <c r="GC215" s="77" t="str">
        <f t="shared" si="736"/>
        <v>V20</v>
      </c>
      <c r="GD215" s="77">
        <f t="shared" ca="1" si="736"/>
        <v>1177</v>
      </c>
      <c r="GE215" s="77">
        <f t="shared" ca="1" si="736"/>
        <v>1154</v>
      </c>
      <c r="GF215" s="77">
        <f t="shared" ca="1" si="736"/>
        <v>1131</v>
      </c>
      <c r="GG215" s="77">
        <f t="shared" ca="1" si="736"/>
        <v>1108</v>
      </c>
      <c r="GH215" s="77">
        <f t="shared" ca="1" si="736"/>
        <v>1085</v>
      </c>
      <c r="GI215" s="77">
        <f t="shared" ca="1" si="736"/>
        <v>1062</v>
      </c>
      <c r="GJ215" s="77">
        <f t="shared" ca="1" si="736"/>
        <v>1039</v>
      </c>
      <c r="GK215" s="77">
        <f t="shared" ca="1" si="736"/>
        <v>1016</v>
      </c>
      <c r="GL215" s="77">
        <f t="shared" ca="1" si="736"/>
        <v>993</v>
      </c>
      <c r="GM215" s="77">
        <f t="shared" ca="1" si="736"/>
        <v>970</v>
      </c>
      <c r="GN215" s="77">
        <f t="shared" ca="1" si="736"/>
        <v>947</v>
      </c>
      <c r="GO215" s="77" t="str">
        <f t="shared" si="736"/>
        <v>X</v>
      </c>
      <c r="GP215" s="77" t="str">
        <f t="shared" si="736"/>
        <v>X</v>
      </c>
      <c r="GQ215" s="77" t="str">
        <f t="shared" si="736"/>
        <v>X</v>
      </c>
      <c r="GR215" s="77" t="str">
        <f t="shared" si="736"/>
        <v>X</v>
      </c>
    </row>
    <row r="216" spans="7:200" x14ac:dyDescent="0.2">
      <c r="G216" s="1043"/>
      <c r="H216" s="103" t="s">
        <v>141</v>
      </c>
      <c r="M216" s="304"/>
      <c r="N216" s="304"/>
      <c r="O216" s="304"/>
      <c r="P216" s="304"/>
      <c r="Q216" s="304"/>
      <c r="R216" s="41"/>
      <c r="S216" s="41"/>
      <c r="T216" s="41"/>
      <c r="U216" s="77">
        <f t="shared" ref="U216:AR216" ca="1" si="737">IF(OR(ISNUMBER(U35),ISBLANK(U35)),IF(CodeCouleur($D$100)=CodeCouleur(U35),"CEAM",IF(OR(U35=$G$99,U35=$G$100,U35=$G$101),"OPEX",IF(AND(ISBLANK($E35),U137&gt;50),"ORG",U137))),U35)</f>
        <v>861</v>
      </c>
      <c r="V216" s="77">
        <f t="shared" ca="1" si="737"/>
        <v>823</v>
      </c>
      <c r="W216" s="77">
        <f t="shared" ca="1" si="737"/>
        <v>810</v>
      </c>
      <c r="X216" s="77">
        <f t="shared" ca="1" si="737"/>
        <v>758</v>
      </c>
      <c r="Y216" s="77">
        <f t="shared" ca="1" si="737"/>
        <v>751</v>
      </c>
      <c r="Z216" s="77">
        <f t="shared" ca="1" si="737"/>
        <v>751</v>
      </c>
      <c r="AA216" s="77">
        <f t="shared" ca="1" si="737"/>
        <v>726</v>
      </c>
      <c r="AB216" s="77">
        <f t="shared" ca="1" si="737"/>
        <v>716</v>
      </c>
      <c r="AC216" s="77">
        <f t="shared" ca="1" si="737"/>
        <v>693</v>
      </c>
      <c r="AD216" s="77">
        <f t="shared" ca="1" si="737"/>
        <v>693</v>
      </c>
      <c r="AE216" s="77">
        <f t="shared" ca="1" si="737"/>
        <v>670</v>
      </c>
      <c r="AF216" s="77">
        <f t="shared" ca="1" si="737"/>
        <v>647</v>
      </c>
      <c r="AG216" s="77">
        <f t="shared" ca="1" si="737"/>
        <v>624</v>
      </c>
      <c r="AH216" s="77">
        <f t="shared" ca="1" si="737"/>
        <v>601</v>
      </c>
      <c r="AI216" s="77">
        <f t="shared" ca="1" si="737"/>
        <v>578</v>
      </c>
      <c r="AJ216" s="77">
        <f t="shared" ca="1" si="737"/>
        <v>555</v>
      </c>
      <c r="AK216" s="77">
        <f t="shared" ca="1" si="737"/>
        <v>532</v>
      </c>
      <c r="AL216" s="77">
        <f t="shared" ca="1" si="737"/>
        <v>509</v>
      </c>
      <c r="AM216" s="77">
        <f t="shared" ca="1" si="737"/>
        <v>486</v>
      </c>
      <c r="AN216" s="77">
        <f t="shared" ca="1" si="737"/>
        <v>463</v>
      </c>
      <c r="AO216" s="77">
        <f t="shared" ca="1" si="737"/>
        <v>440</v>
      </c>
      <c r="AP216" s="77" t="str">
        <f t="shared" si="737"/>
        <v>F</v>
      </c>
      <c r="AQ216" s="77" t="str">
        <f t="shared" si="737"/>
        <v>F</v>
      </c>
      <c r="AR216" s="77">
        <f t="shared" ca="1" si="737"/>
        <v>417</v>
      </c>
      <c r="AS216" s="77">
        <f t="shared" ref="AS216:BX216" ca="1" si="738">IF(OR(ISNUMBER(AS35),ISBLANK(AS35)),IF(CodeCouleur($D$100)=CodeCouleur(AS35),"CEAM",IF(OR(AS35=$G$99,AS35=$G$100,AS35=$G$101,AS35=$G$102),"OPEX",IF(AND(ISBLANK($E35),AS137&gt;50),"ORG",AS137))),AS35)</f>
        <v>394</v>
      </c>
      <c r="AT216" s="77">
        <f t="shared" ca="1" si="738"/>
        <v>371</v>
      </c>
      <c r="AU216" s="77">
        <f t="shared" ca="1" si="738"/>
        <v>348</v>
      </c>
      <c r="AV216" s="77">
        <f t="shared" ca="1" si="738"/>
        <v>325</v>
      </c>
      <c r="AW216" s="77">
        <f t="shared" ca="1" si="738"/>
        <v>302</v>
      </c>
      <c r="AX216" s="77">
        <f t="shared" ca="1" si="738"/>
        <v>279</v>
      </c>
      <c r="AY216" s="77">
        <f t="shared" ca="1" si="738"/>
        <v>256</v>
      </c>
      <c r="AZ216" s="77">
        <f t="shared" ca="1" si="738"/>
        <v>233</v>
      </c>
      <c r="BA216" s="77">
        <f t="shared" ca="1" si="738"/>
        <v>210</v>
      </c>
      <c r="BB216" s="77">
        <f t="shared" ca="1" si="738"/>
        <v>187</v>
      </c>
      <c r="BC216" s="77">
        <f t="shared" ca="1" si="738"/>
        <v>164</v>
      </c>
      <c r="BD216" s="77">
        <f t="shared" ca="1" si="738"/>
        <v>141</v>
      </c>
      <c r="BE216" s="77">
        <f t="shared" ca="1" si="738"/>
        <v>118</v>
      </c>
      <c r="BF216" s="77">
        <f t="shared" ca="1" si="738"/>
        <v>95</v>
      </c>
      <c r="BG216" s="77">
        <f t="shared" ca="1" si="738"/>
        <v>72</v>
      </c>
      <c r="BH216" s="77" t="str">
        <f t="shared" si="738"/>
        <v>V10</v>
      </c>
      <c r="BI216" s="77" t="str">
        <f t="shared" si="738"/>
        <v>V10</v>
      </c>
      <c r="BJ216" s="77" t="str">
        <f t="shared" si="738"/>
        <v>V10</v>
      </c>
      <c r="BK216" s="77" t="str">
        <f t="shared" si="738"/>
        <v>V10</v>
      </c>
      <c r="BL216" s="77" t="str">
        <f t="shared" si="738"/>
        <v>V10</v>
      </c>
      <c r="BM216" s="77" t="str">
        <f t="shared" si="738"/>
        <v>V10</v>
      </c>
      <c r="BN216" s="77">
        <f t="shared" ca="1" si="738"/>
        <v>1177</v>
      </c>
      <c r="BO216" s="77">
        <f t="shared" ca="1" si="738"/>
        <v>1154</v>
      </c>
      <c r="BP216" s="77">
        <f t="shared" ca="1" si="738"/>
        <v>1131</v>
      </c>
      <c r="BQ216" s="77">
        <f t="shared" ca="1" si="738"/>
        <v>1108</v>
      </c>
      <c r="BR216" s="77">
        <f t="shared" ca="1" si="738"/>
        <v>1085</v>
      </c>
      <c r="BS216" s="77">
        <f t="shared" ca="1" si="738"/>
        <v>1062</v>
      </c>
      <c r="BT216" s="77">
        <f t="shared" ca="1" si="738"/>
        <v>1039</v>
      </c>
      <c r="BU216" s="77">
        <f t="shared" ca="1" si="738"/>
        <v>1016</v>
      </c>
      <c r="BV216" s="77">
        <f t="shared" ca="1" si="738"/>
        <v>993</v>
      </c>
      <c r="BW216" s="77">
        <f t="shared" ca="1" si="738"/>
        <v>970</v>
      </c>
      <c r="BX216" s="77" t="str">
        <f t="shared" si="738"/>
        <v>STK</v>
      </c>
      <c r="BY216" s="77" t="str">
        <f t="shared" ref="BY216:DD216" si="739">IF(OR(ISNUMBER(BY35),ISBLANK(BY35)),IF(CodeCouleur($D$100)=CodeCouleur(BY35),"CEAM",IF(OR(BY35=$G$99,BY35=$G$100,BY35=$G$101,BY35=$G$102),"OPEX",IF(AND(ISBLANK($E35),BY137&gt;50),"ORG",BY137))),BY35)</f>
        <v>STK</v>
      </c>
      <c r="BZ216" s="77" t="str">
        <f t="shared" si="739"/>
        <v>STK</v>
      </c>
      <c r="CA216" s="77" t="str">
        <f t="shared" si="739"/>
        <v>STK</v>
      </c>
      <c r="CB216" s="77" t="str">
        <f t="shared" si="739"/>
        <v>STK</v>
      </c>
      <c r="CC216" s="77" t="str">
        <f t="shared" si="739"/>
        <v>STK</v>
      </c>
      <c r="CD216" s="77" t="str">
        <f t="shared" si="739"/>
        <v>STK</v>
      </c>
      <c r="CE216" s="77" t="str">
        <f t="shared" si="739"/>
        <v>STK</v>
      </c>
      <c r="CF216" s="77" t="str">
        <f t="shared" si="739"/>
        <v>STK</v>
      </c>
      <c r="CG216" s="77" t="str">
        <f t="shared" si="739"/>
        <v>STK</v>
      </c>
      <c r="CH216" s="77" t="str">
        <f t="shared" si="739"/>
        <v>STK</v>
      </c>
      <c r="CI216" s="77" t="str">
        <f t="shared" si="739"/>
        <v>STK</v>
      </c>
      <c r="CJ216" s="77" t="str">
        <f t="shared" si="739"/>
        <v>STK</v>
      </c>
      <c r="CK216" s="77" t="str">
        <f t="shared" si="739"/>
        <v>STK</v>
      </c>
      <c r="CL216" s="77" t="str">
        <f t="shared" si="739"/>
        <v>STK</v>
      </c>
      <c r="CM216" s="77" t="str">
        <f t="shared" si="739"/>
        <v>STK</v>
      </c>
      <c r="CN216" s="77" t="str">
        <f t="shared" si="739"/>
        <v>STK</v>
      </c>
      <c r="CO216" s="77" t="str">
        <f t="shared" si="739"/>
        <v>STK</v>
      </c>
      <c r="CP216" s="77" t="str">
        <f t="shared" si="739"/>
        <v>STK</v>
      </c>
      <c r="CQ216" s="77" t="str">
        <f t="shared" si="739"/>
        <v>STK</v>
      </c>
      <c r="CR216" s="77" t="str">
        <f t="shared" si="739"/>
        <v>STK</v>
      </c>
      <c r="CS216" s="77" t="str">
        <f t="shared" si="739"/>
        <v>STK</v>
      </c>
      <c r="CT216" s="77" t="str">
        <f t="shared" si="739"/>
        <v>STK</v>
      </c>
      <c r="CU216" s="77">
        <f t="shared" ca="1" si="739"/>
        <v>947</v>
      </c>
      <c r="CV216" s="77">
        <f t="shared" ca="1" si="739"/>
        <v>924</v>
      </c>
      <c r="CW216" s="77">
        <f t="shared" ca="1" si="739"/>
        <v>901</v>
      </c>
      <c r="CX216" s="77">
        <f t="shared" ca="1" si="739"/>
        <v>878</v>
      </c>
      <c r="CY216" s="77">
        <f t="shared" ca="1" si="739"/>
        <v>855</v>
      </c>
      <c r="CZ216" s="77">
        <f t="shared" ca="1" si="739"/>
        <v>832</v>
      </c>
      <c r="DA216" s="77">
        <f t="shared" ca="1" si="739"/>
        <v>809</v>
      </c>
      <c r="DB216" s="77">
        <f t="shared" ca="1" si="739"/>
        <v>786</v>
      </c>
      <c r="DC216" s="77">
        <f t="shared" ca="1" si="739"/>
        <v>763</v>
      </c>
      <c r="DD216" s="77">
        <f t="shared" ca="1" si="739"/>
        <v>740</v>
      </c>
      <c r="DE216" s="77">
        <f t="shared" ref="DE216:EJ216" ca="1" si="740">IF(OR(ISNUMBER(DE35),ISBLANK(DE35)),IF(CodeCouleur($D$100)=CodeCouleur(DE35),"CEAM",IF(OR(DE35=$G$99,DE35=$G$100,DE35=$G$101,DE35=$G$102),"OPEX",IF(AND(ISBLANK($E35),DE137&gt;50),"ORG",DE137))),DE35)</f>
        <v>717</v>
      </c>
      <c r="DF216" s="77">
        <f t="shared" ca="1" si="740"/>
        <v>694</v>
      </c>
      <c r="DG216" s="77">
        <f t="shared" ca="1" si="740"/>
        <v>671</v>
      </c>
      <c r="DH216" s="77">
        <f t="shared" ca="1" si="740"/>
        <v>648</v>
      </c>
      <c r="DI216" s="77">
        <f t="shared" ca="1" si="740"/>
        <v>625</v>
      </c>
      <c r="DJ216" s="77">
        <f t="shared" ca="1" si="740"/>
        <v>602</v>
      </c>
      <c r="DK216" s="77">
        <f t="shared" ca="1" si="740"/>
        <v>579</v>
      </c>
      <c r="DL216" s="77">
        <f t="shared" ca="1" si="740"/>
        <v>556</v>
      </c>
      <c r="DM216" s="77">
        <f t="shared" ca="1" si="740"/>
        <v>533</v>
      </c>
      <c r="DN216" s="77">
        <f t="shared" ca="1" si="740"/>
        <v>510</v>
      </c>
      <c r="DO216" s="77">
        <f t="shared" ca="1" si="740"/>
        <v>487</v>
      </c>
      <c r="DP216" s="77">
        <f t="shared" ca="1" si="740"/>
        <v>464</v>
      </c>
      <c r="DQ216" s="77">
        <f t="shared" ca="1" si="740"/>
        <v>441</v>
      </c>
      <c r="DR216" s="77">
        <f t="shared" ca="1" si="740"/>
        <v>418</v>
      </c>
      <c r="DS216" s="77">
        <f t="shared" ca="1" si="740"/>
        <v>395</v>
      </c>
      <c r="DT216" s="77">
        <f t="shared" ca="1" si="740"/>
        <v>372</v>
      </c>
      <c r="DU216" s="77">
        <f t="shared" ca="1" si="740"/>
        <v>349</v>
      </c>
      <c r="DV216" s="77">
        <f t="shared" ca="1" si="740"/>
        <v>326</v>
      </c>
      <c r="DW216" s="77">
        <f t="shared" ca="1" si="740"/>
        <v>303</v>
      </c>
      <c r="DX216" s="77">
        <f t="shared" ca="1" si="740"/>
        <v>280</v>
      </c>
      <c r="DY216" s="77">
        <f t="shared" ca="1" si="740"/>
        <v>257</v>
      </c>
      <c r="DZ216" s="77">
        <f t="shared" ca="1" si="740"/>
        <v>234</v>
      </c>
      <c r="EA216" s="77">
        <f t="shared" ca="1" si="740"/>
        <v>211</v>
      </c>
      <c r="EB216" s="77">
        <f t="shared" ca="1" si="740"/>
        <v>188</v>
      </c>
      <c r="EC216" s="77">
        <f t="shared" ca="1" si="740"/>
        <v>165</v>
      </c>
      <c r="ED216" s="77">
        <f t="shared" ca="1" si="740"/>
        <v>142</v>
      </c>
      <c r="EE216" s="77">
        <f t="shared" ca="1" si="740"/>
        <v>119</v>
      </c>
      <c r="EF216" s="77">
        <f t="shared" ca="1" si="740"/>
        <v>96</v>
      </c>
      <c r="EG216" s="77">
        <f t="shared" ca="1" si="740"/>
        <v>73</v>
      </c>
      <c r="EH216" s="77">
        <f t="shared" ca="1" si="740"/>
        <v>50</v>
      </c>
      <c r="EI216" s="77" t="str">
        <f t="shared" si="740"/>
        <v>X</v>
      </c>
      <c r="EJ216" s="77" t="str">
        <f t="shared" si="740"/>
        <v>X</v>
      </c>
      <c r="EK216" s="77" t="str">
        <f t="shared" ref="EK216:FP216" si="741">IF(OR(ISNUMBER(EK35),ISBLANK(EK35)),IF(CodeCouleur($D$100)=CodeCouleur(EK35),"CEAM",IF(OR(EK35=$G$99,EK35=$G$100,EK35=$G$101,EK35=$G$102),"OPEX",IF(AND(ISBLANK($E35),EK137&gt;50),"ORG",EK137))),EK35)</f>
        <v>X</v>
      </c>
      <c r="EL216" s="77" t="str">
        <f t="shared" si="741"/>
        <v>X</v>
      </c>
      <c r="EM216" s="77" t="str">
        <f t="shared" si="741"/>
        <v>X</v>
      </c>
      <c r="EN216" s="77" t="str">
        <f t="shared" si="741"/>
        <v>X</v>
      </c>
      <c r="EO216" s="77" t="str">
        <f t="shared" si="741"/>
        <v>X</v>
      </c>
      <c r="EP216" s="77" t="str">
        <f t="shared" si="741"/>
        <v>X</v>
      </c>
      <c r="EQ216" s="77" t="str">
        <f t="shared" si="741"/>
        <v>X</v>
      </c>
      <c r="ER216" s="77" t="str">
        <f t="shared" si="741"/>
        <v>X</v>
      </c>
      <c r="ES216" s="77" t="str">
        <f t="shared" si="741"/>
        <v>X</v>
      </c>
      <c r="ET216" s="77" t="str">
        <f t="shared" si="741"/>
        <v>X</v>
      </c>
      <c r="EU216" s="77" t="str">
        <f t="shared" si="741"/>
        <v>X</v>
      </c>
      <c r="EV216" s="77" t="str">
        <f t="shared" si="741"/>
        <v>X</v>
      </c>
      <c r="EW216" s="77" t="str">
        <f t="shared" si="741"/>
        <v>X</v>
      </c>
      <c r="EX216" s="77" t="str">
        <f t="shared" si="741"/>
        <v>X</v>
      </c>
      <c r="EY216" s="77" t="str">
        <f t="shared" si="741"/>
        <v>X</v>
      </c>
      <c r="EZ216" s="77" t="str">
        <f t="shared" si="741"/>
        <v>X</v>
      </c>
      <c r="FA216" s="77" t="str">
        <f t="shared" si="741"/>
        <v>X</v>
      </c>
      <c r="FB216" s="77" t="str">
        <f t="shared" si="741"/>
        <v>X</v>
      </c>
      <c r="FC216" s="77" t="str">
        <f t="shared" si="741"/>
        <v>X</v>
      </c>
      <c r="FD216" s="77" t="str">
        <f t="shared" si="741"/>
        <v>X</v>
      </c>
      <c r="FE216" s="77" t="str">
        <f t="shared" si="741"/>
        <v>X</v>
      </c>
      <c r="FF216" s="77" t="str">
        <f t="shared" si="741"/>
        <v>X</v>
      </c>
      <c r="FG216" s="77" t="str">
        <f t="shared" si="741"/>
        <v>X</v>
      </c>
      <c r="FH216" s="77" t="str">
        <f t="shared" si="741"/>
        <v>X</v>
      </c>
      <c r="FI216" s="77" t="str">
        <f t="shared" si="741"/>
        <v>X</v>
      </c>
      <c r="FJ216" s="77" t="str">
        <f t="shared" si="741"/>
        <v>X</v>
      </c>
      <c r="FK216" s="77" t="str">
        <f t="shared" si="741"/>
        <v>X</v>
      </c>
      <c r="FL216" s="77" t="str">
        <f t="shared" si="741"/>
        <v>X</v>
      </c>
      <c r="FM216" s="77" t="str">
        <f t="shared" si="741"/>
        <v>X</v>
      </c>
      <c r="FN216" s="77" t="str">
        <f t="shared" si="741"/>
        <v>X</v>
      </c>
      <c r="FO216" s="77" t="str">
        <f t="shared" si="741"/>
        <v>X</v>
      </c>
      <c r="FP216" s="77" t="str">
        <f t="shared" si="741"/>
        <v>X</v>
      </c>
      <c r="FQ216" s="77" t="str">
        <f t="shared" ref="FQ216:GR216" si="742">IF(OR(ISNUMBER(FQ35),ISBLANK(FQ35)),IF(CodeCouleur($D$100)=CodeCouleur(FQ35),"CEAM",IF(OR(FQ35=$G$99,FQ35=$G$100,FQ35=$G$101,FQ35=$G$102),"OPEX",IF(AND(ISBLANK($E35),FQ137&gt;50),"ORG",FQ137))),FQ35)</f>
        <v>X</v>
      </c>
      <c r="FR216" s="77" t="str">
        <f t="shared" si="742"/>
        <v>X</v>
      </c>
      <c r="FS216" s="77" t="str">
        <f t="shared" si="742"/>
        <v>X</v>
      </c>
      <c r="FT216" s="77" t="str">
        <f t="shared" si="742"/>
        <v>X</v>
      </c>
      <c r="FU216" s="77" t="str">
        <f t="shared" si="742"/>
        <v>X</v>
      </c>
      <c r="FV216" s="77" t="str">
        <f t="shared" si="742"/>
        <v>X</v>
      </c>
      <c r="FW216" s="77" t="str">
        <f t="shared" si="742"/>
        <v>X</v>
      </c>
      <c r="FX216" s="77" t="str">
        <f t="shared" si="742"/>
        <v>X</v>
      </c>
      <c r="FY216" s="77" t="str">
        <f t="shared" si="742"/>
        <v>X</v>
      </c>
      <c r="FZ216" s="77" t="str">
        <f t="shared" si="742"/>
        <v>X</v>
      </c>
      <c r="GA216" s="77" t="str">
        <f t="shared" si="742"/>
        <v>X</v>
      </c>
      <c r="GB216" s="77" t="str">
        <f t="shared" si="742"/>
        <v>X</v>
      </c>
      <c r="GC216" s="77" t="str">
        <f t="shared" si="742"/>
        <v>X</v>
      </c>
      <c r="GD216" s="77" t="str">
        <f t="shared" si="742"/>
        <v>X</v>
      </c>
      <c r="GE216" s="77" t="str">
        <f t="shared" si="742"/>
        <v>X</v>
      </c>
      <c r="GF216" s="77" t="str">
        <f t="shared" si="742"/>
        <v>X</v>
      </c>
      <c r="GG216" s="77" t="str">
        <f t="shared" si="742"/>
        <v>X</v>
      </c>
      <c r="GH216" s="77" t="str">
        <f t="shared" si="742"/>
        <v>X</v>
      </c>
      <c r="GI216" s="77" t="str">
        <f t="shared" si="742"/>
        <v>X</v>
      </c>
      <c r="GJ216" s="77" t="str">
        <f t="shared" si="742"/>
        <v>X</v>
      </c>
      <c r="GK216" s="77" t="str">
        <f t="shared" si="742"/>
        <v>X</v>
      </c>
      <c r="GL216" s="77" t="str">
        <f t="shared" si="742"/>
        <v>X</v>
      </c>
      <c r="GM216" s="77" t="str">
        <f t="shared" si="742"/>
        <v>X</v>
      </c>
      <c r="GN216" s="77" t="str">
        <f t="shared" si="742"/>
        <v>X</v>
      </c>
      <c r="GO216" s="77" t="str">
        <f t="shared" si="742"/>
        <v>X</v>
      </c>
      <c r="GP216" s="77" t="str">
        <f t="shared" si="742"/>
        <v>X</v>
      </c>
      <c r="GQ216" s="77" t="str">
        <f t="shared" si="742"/>
        <v>X</v>
      </c>
      <c r="GR216" s="77" t="str">
        <f t="shared" si="742"/>
        <v>X</v>
      </c>
    </row>
    <row r="217" spans="7:200" x14ac:dyDescent="0.2">
      <c r="G217" s="1043"/>
      <c r="H217" s="207" t="s">
        <v>142</v>
      </c>
      <c r="M217" s="304"/>
      <c r="N217" s="304"/>
      <c r="O217" s="304"/>
      <c r="P217" s="304"/>
      <c r="Q217" s="304"/>
      <c r="R217" s="41"/>
      <c r="S217" s="41"/>
      <c r="T217" s="41"/>
      <c r="U217" s="77">
        <f t="shared" ref="U217:AR217" ca="1" si="743">IF(OR(ISNUMBER(U36),ISBLANK(U36)),IF(CodeCouleur($D$100)=CodeCouleur(U36),"CEAM",IF(OR(U36=$G$99,U36=$G$100,U36=$G$101),"OPEX",IF(AND(ISBLANK($E36),U138&gt;50),"ORG",U138))),U36)</f>
        <v>1007</v>
      </c>
      <c r="V217" s="77">
        <f t="shared" ca="1" si="743"/>
        <v>996</v>
      </c>
      <c r="W217" s="77">
        <f t="shared" ca="1" si="743"/>
        <v>942</v>
      </c>
      <c r="X217" s="77">
        <f t="shared" ca="1" si="743"/>
        <v>901</v>
      </c>
      <c r="Y217" s="77">
        <f t="shared" ca="1" si="743"/>
        <v>889</v>
      </c>
      <c r="Z217" s="77">
        <f t="shared" ca="1" si="743"/>
        <v>824</v>
      </c>
      <c r="AA217" s="77">
        <f t="shared" ca="1" si="743"/>
        <v>797</v>
      </c>
      <c r="AB217" s="77">
        <f t="shared" ca="1" si="743"/>
        <v>797</v>
      </c>
      <c r="AC217" s="77">
        <f t="shared" ca="1" si="743"/>
        <v>791</v>
      </c>
      <c r="AD217" s="77">
        <f t="shared" ca="1" si="743"/>
        <v>782</v>
      </c>
      <c r="AE217" s="77">
        <f t="shared" ca="1" si="743"/>
        <v>759</v>
      </c>
      <c r="AF217" s="77">
        <f t="shared" ca="1" si="743"/>
        <v>736</v>
      </c>
      <c r="AG217" s="77">
        <f t="shared" ca="1" si="743"/>
        <v>713</v>
      </c>
      <c r="AH217" s="77">
        <f t="shared" ca="1" si="743"/>
        <v>690</v>
      </c>
      <c r="AI217" s="77">
        <f t="shared" ca="1" si="743"/>
        <v>689</v>
      </c>
      <c r="AJ217" s="77" t="str">
        <f t="shared" ca="1" si="743"/>
        <v>OPEX</v>
      </c>
      <c r="AK217" s="77" t="str">
        <f t="shared" ca="1" si="743"/>
        <v>OPEX</v>
      </c>
      <c r="AL217" s="77" t="str">
        <f t="shared" ca="1" si="743"/>
        <v>OPEX</v>
      </c>
      <c r="AM217" s="77" t="str">
        <f t="shared" ca="1" si="743"/>
        <v>OPEX</v>
      </c>
      <c r="AN217" s="77">
        <f t="shared" ca="1" si="743"/>
        <v>488</v>
      </c>
      <c r="AO217" s="77">
        <f t="shared" ca="1" si="731"/>
        <v>465</v>
      </c>
      <c r="AP217" s="77" t="str">
        <f t="shared" ref="AP217" si="744">IF(OR(ISNUMBER(AP36),ISBLANK(AP36)),IF(CodeCouleur($D$100)=CodeCouleur(AP36),"CEAM",IF(OR(AP36=$G$99,AP36=$G$100,AP36=$G$101),"OPEX",IF(AND(ISBLANK($E36),AP138&gt;50),"ORG",AP138))),AP36)</f>
        <v>F</v>
      </c>
      <c r="AQ217" s="77" t="str">
        <f t="shared" si="743"/>
        <v>F</v>
      </c>
      <c r="AR217" s="77">
        <f t="shared" ca="1" si="743"/>
        <v>442</v>
      </c>
      <c r="AS217" s="77">
        <f t="shared" ref="AS217:BX217" ca="1" si="745">IF(OR(ISNUMBER(AS36),ISBLANK(AS36)),IF(CodeCouleur($D$100)=CodeCouleur(AS36),"CEAM",IF(OR(AS36=$G$99,AS36=$G$100,AS36=$G$101,AS36=$G$102),"OPEX",IF(AND(ISBLANK($E36),AS138&gt;50),"ORG",AS138))),AS36)</f>
        <v>419</v>
      </c>
      <c r="AT217" s="77">
        <f t="shared" ca="1" si="745"/>
        <v>396</v>
      </c>
      <c r="AU217" s="77">
        <f t="shared" ca="1" si="745"/>
        <v>373</v>
      </c>
      <c r="AV217" s="77">
        <f t="shared" ca="1" si="745"/>
        <v>350</v>
      </c>
      <c r="AW217" s="77">
        <f t="shared" ca="1" si="745"/>
        <v>327</v>
      </c>
      <c r="AX217" s="77">
        <f t="shared" ca="1" si="745"/>
        <v>304</v>
      </c>
      <c r="AY217" s="77">
        <f t="shared" ca="1" si="745"/>
        <v>281</v>
      </c>
      <c r="AZ217" s="77">
        <f t="shared" ca="1" si="745"/>
        <v>258</v>
      </c>
      <c r="BA217" s="77">
        <f t="shared" ca="1" si="745"/>
        <v>235</v>
      </c>
      <c r="BB217" s="77">
        <f t="shared" ca="1" si="745"/>
        <v>212</v>
      </c>
      <c r="BC217" s="77">
        <f t="shared" ca="1" si="745"/>
        <v>189</v>
      </c>
      <c r="BD217" s="77">
        <f t="shared" ca="1" si="745"/>
        <v>166</v>
      </c>
      <c r="BE217" s="77" t="str">
        <f t="shared" si="745"/>
        <v>V10</v>
      </c>
      <c r="BF217" s="77" t="str">
        <f t="shared" si="745"/>
        <v>V10</v>
      </c>
      <c r="BG217" s="77" t="str">
        <f t="shared" si="745"/>
        <v>V10</v>
      </c>
      <c r="BH217" s="77" t="str">
        <f t="shared" si="745"/>
        <v>V10</v>
      </c>
      <c r="BI217" s="77" t="str">
        <f t="shared" si="745"/>
        <v>V10</v>
      </c>
      <c r="BJ217" s="77" t="str">
        <f t="shared" si="745"/>
        <v>V10</v>
      </c>
      <c r="BK217" s="77">
        <f t="shared" ca="1" si="745"/>
        <v>1177</v>
      </c>
      <c r="BL217" s="77">
        <f t="shared" ca="1" si="745"/>
        <v>1154</v>
      </c>
      <c r="BM217" s="77" t="str">
        <f t="shared" si="745"/>
        <v>V10</v>
      </c>
      <c r="BN217" s="77" t="str">
        <f t="shared" si="745"/>
        <v>RMV</v>
      </c>
      <c r="BO217" s="77" t="str">
        <f t="shared" si="745"/>
        <v>RMV</v>
      </c>
      <c r="BP217" s="77" t="str">
        <f t="shared" si="745"/>
        <v>RMV</v>
      </c>
      <c r="BQ217" s="77" t="str">
        <f t="shared" si="745"/>
        <v>RMV</v>
      </c>
      <c r="BR217" s="77" t="str">
        <f t="shared" si="745"/>
        <v>RMV</v>
      </c>
      <c r="BS217" s="77" t="str">
        <f t="shared" si="745"/>
        <v>RMV</v>
      </c>
      <c r="BT217" s="77" t="str">
        <f t="shared" si="745"/>
        <v>RMV</v>
      </c>
      <c r="BU217" s="77" t="str">
        <f t="shared" si="745"/>
        <v>RMV</v>
      </c>
      <c r="BV217" s="77" t="str">
        <f t="shared" si="745"/>
        <v>RMV</v>
      </c>
      <c r="BW217" s="77" t="str">
        <f t="shared" si="745"/>
        <v>RMV</v>
      </c>
      <c r="BX217" s="77" t="str">
        <f t="shared" si="745"/>
        <v>RMV</v>
      </c>
      <c r="BY217" s="77">
        <f t="shared" ref="BY217:DD217" ca="1" si="746">IF(OR(ISNUMBER(BY36),ISBLANK(BY36)),IF(CodeCouleur($D$100)=CodeCouleur(BY36),"CEAM",IF(OR(BY36=$G$99,BY36=$G$100,BY36=$G$101,BY36=$G$102),"OPEX",IF(AND(ISBLANK($E36),BY138&gt;50),"ORG",BY138))),BY36)</f>
        <v>1177</v>
      </c>
      <c r="BZ217" s="77">
        <f t="shared" ca="1" si="746"/>
        <v>1154</v>
      </c>
      <c r="CA217" s="77">
        <f t="shared" ca="1" si="746"/>
        <v>1131</v>
      </c>
      <c r="CB217" s="77">
        <f t="shared" ca="1" si="746"/>
        <v>1108</v>
      </c>
      <c r="CC217" s="77">
        <f t="shared" ca="1" si="746"/>
        <v>1085</v>
      </c>
      <c r="CD217" s="77">
        <f t="shared" ca="1" si="746"/>
        <v>1062</v>
      </c>
      <c r="CE217" s="77">
        <f t="shared" ca="1" si="746"/>
        <v>1061</v>
      </c>
      <c r="CF217" s="77" t="str">
        <f t="shared" ca="1" si="746"/>
        <v>OPEX</v>
      </c>
      <c r="CG217" s="77" t="str">
        <f t="shared" ca="1" si="746"/>
        <v>OPEX</v>
      </c>
      <c r="CH217" s="77" t="str">
        <f t="shared" ca="1" si="746"/>
        <v>OPEX</v>
      </c>
      <c r="CI217" s="77" t="str">
        <f t="shared" ca="1" si="746"/>
        <v>OPEX</v>
      </c>
      <c r="CJ217" s="77">
        <f t="shared" ca="1" si="746"/>
        <v>860</v>
      </c>
      <c r="CK217" s="77">
        <f t="shared" ca="1" si="746"/>
        <v>837</v>
      </c>
      <c r="CL217" s="77">
        <f t="shared" ca="1" si="746"/>
        <v>814</v>
      </c>
      <c r="CM217" s="77">
        <f t="shared" ca="1" si="746"/>
        <v>791</v>
      </c>
      <c r="CN217" s="77">
        <f t="shared" ca="1" si="746"/>
        <v>768</v>
      </c>
      <c r="CO217" s="77">
        <f t="shared" ca="1" si="746"/>
        <v>745</v>
      </c>
      <c r="CP217" s="77">
        <f t="shared" ca="1" si="746"/>
        <v>722</v>
      </c>
      <c r="CQ217" s="77">
        <f t="shared" ca="1" si="746"/>
        <v>699</v>
      </c>
      <c r="CR217" s="77">
        <f t="shared" ca="1" si="746"/>
        <v>676</v>
      </c>
      <c r="CS217" s="77">
        <f t="shared" ca="1" si="746"/>
        <v>653</v>
      </c>
      <c r="CT217" s="77">
        <f t="shared" ca="1" si="746"/>
        <v>630</v>
      </c>
      <c r="CU217" s="77">
        <f t="shared" ca="1" si="746"/>
        <v>607</v>
      </c>
      <c r="CV217" s="77">
        <f t="shared" ca="1" si="746"/>
        <v>584</v>
      </c>
      <c r="CW217" s="77">
        <f t="shared" ca="1" si="746"/>
        <v>561</v>
      </c>
      <c r="CX217" s="77">
        <f t="shared" ca="1" si="746"/>
        <v>538</v>
      </c>
      <c r="CY217" s="77">
        <f t="shared" ca="1" si="746"/>
        <v>515</v>
      </c>
      <c r="CZ217" s="77">
        <f t="shared" ca="1" si="746"/>
        <v>492</v>
      </c>
      <c r="DA217" s="77">
        <f t="shared" ca="1" si="746"/>
        <v>469</v>
      </c>
      <c r="DB217" s="77">
        <f t="shared" ca="1" si="746"/>
        <v>446</v>
      </c>
      <c r="DC217" s="77">
        <f t="shared" ca="1" si="746"/>
        <v>423</v>
      </c>
      <c r="DD217" s="77">
        <f t="shared" ca="1" si="746"/>
        <v>400</v>
      </c>
      <c r="DE217" s="77">
        <f t="shared" ref="DE217:EJ217" ca="1" si="747">IF(OR(ISNUMBER(DE36),ISBLANK(DE36)),IF(CodeCouleur($D$100)=CodeCouleur(DE36),"CEAM",IF(OR(DE36=$G$99,DE36=$G$100,DE36=$G$101,DE36=$G$102),"OPEX",IF(AND(ISBLANK($E36),DE138&gt;50),"ORG",DE138))),DE36)</f>
        <v>377</v>
      </c>
      <c r="DF217" s="77">
        <f t="shared" ca="1" si="747"/>
        <v>354</v>
      </c>
      <c r="DG217" s="77">
        <f t="shared" ca="1" si="747"/>
        <v>331</v>
      </c>
      <c r="DH217" s="77">
        <f t="shared" ca="1" si="747"/>
        <v>308</v>
      </c>
      <c r="DI217" s="77">
        <f t="shared" ca="1" si="747"/>
        <v>285</v>
      </c>
      <c r="DJ217" s="77">
        <f t="shared" ca="1" si="747"/>
        <v>262</v>
      </c>
      <c r="DK217" s="77">
        <f t="shared" ca="1" si="747"/>
        <v>239</v>
      </c>
      <c r="DL217" s="77" t="str">
        <f t="shared" si="747"/>
        <v>V15</v>
      </c>
      <c r="DM217" s="77" t="str">
        <f t="shared" si="747"/>
        <v>V15</v>
      </c>
      <c r="DN217" s="77" t="str">
        <f t="shared" si="747"/>
        <v>V15</v>
      </c>
      <c r="DO217" s="77" t="str">
        <f t="shared" si="747"/>
        <v>V15</v>
      </c>
      <c r="DP217" s="77" t="str">
        <f t="shared" si="747"/>
        <v>V15</v>
      </c>
      <c r="DQ217" s="77">
        <f t="shared" ca="1" si="747"/>
        <v>1177</v>
      </c>
      <c r="DR217" s="77">
        <f t="shared" ca="1" si="747"/>
        <v>1154</v>
      </c>
      <c r="DS217" s="77">
        <f t="shared" ca="1" si="747"/>
        <v>1131</v>
      </c>
      <c r="DT217" s="77">
        <f t="shared" ca="1" si="747"/>
        <v>1108</v>
      </c>
      <c r="DU217" s="77">
        <f t="shared" ca="1" si="747"/>
        <v>1085</v>
      </c>
      <c r="DV217" s="77">
        <f t="shared" ca="1" si="747"/>
        <v>1062</v>
      </c>
      <c r="DW217" s="77">
        <f t="shared" ca="1" si="747"/>
        <v>1039</v>
      </c>
      <c r="DX217" s="77">
        <f t="shared" ca="1" si="747"/>
        <v>1016</v>
      </c>
      <c r="DY217" s="77">
        <f t="shared" ca="1" si="747"/>
        <v>993</v>
      </c>
      <c r="DZ217" s="77">
        <f t="shared" ca="1" si="747"/>
        <v>970</v>
      </c>
      <c r="EA217" s="77">
        <f t="shared" ca="1" si="747"/>
        <v>947</v>
      </c>
      <c r="EB217" s="77">
        <f t="shared" ca="1" si="747"/>
        <v>924</v>
      </c>
      <c r="EC217" s="77">
        <f t="shared" ca="1" si="747"/>
        <v>901</v>
      </c>
      <c r="ED217" s="77">
        <f t="shared" ca="1" si="747"/>
        <v>878</v>
      </c>
      <c r="EE217" s="77">
        <f t="shared" ca="1" si="747"/>
        <v>855</v>
      </c>
      <c r="EF217" s="77">
        <f t="shared" ca="1" si="747"/>
        <v>832</v>
      </c>
      <c r="EG217" s="77">
        <f t="shared" ca="1" si="747"/>
        <v>809</v>
      </c>
      <c r="EH217" s="77">
        <f t="shared" ca="1" si="747"/>
        <v>786</v>
      </c>
      <c r="EI217" s="77">
        <f t="shared" ca="1" si="747"/>
        <v>763</v>
      </c>
      <c r="EJ217" s="77">
        <f t="shared" ca="1" si="747"/>
        <v>740</v>
      </c>
      <c r="EK217" s="77">
        <f t="shared" ref="EK217:FP217" ca="1" si="748">IF(OR(ISNUMBER(EK36),ISBLANK(EK36)),IF(CodeCouleur($D$100)=CodeCouleur(EK36),"CEAM",IF(OR(EK36=$G$99,EK36=$G$100,EK36=$G$101,EK36=$G$102),"OPEX",IF(AND(ISBLANK($E36),EK138&gt;50),"ORG",EK138))),EK36)</f>
        <v>717</v>
      </c>
      <c r="EL217" s="77">
        <f t="shared" ca="1" si="748"/>
        <v>694</v>
      </c>
      <c r="EM217" s="77">
        <f t="shared" ca="1" si="748"/>
        <v>671</v>
      </c>
      <c r="EN217" s="77">
        <f t="shared" ca="1" si="748"/>
        <v>648</v>
      </c>
      <c r="EO217" s="77">
        <f t="shared" ca="1" si="748"/>
        <v>625</v>
      </c>
      <c r="EP217" s="77">
        <f t="shared" ca="1" si="748"/>
        <v>602</v>
      </c>
      <c r="EQ217" s="77">
        <f t="shared" ca="1" si="748"/>
        <v>579</v>
      </c>
      <c r="ER217" s="77">
        <f t="shared" ca="1" si="748"/>
        <v>556</v>
      </c>
      <c r="ES217" s="77">
        <f t="shared" ca="1" si="748"/>
        <v>533</v>
      </c>
      <c r="ET217" s="77">
        <f t="shared" ca="1" si="748"/>
        <v>510</v>
      </c>
      <c r="EU217" s="77">
        <f t="shared" ca="1" si="748"/>
        <v>487</v>
      </c>
      <c r="EV217" s="77">
        <f t="shared" ca="1" si="748"/>
        <v>464</v>
      </c>
      <c r="EW217" s="77">
        <f t="shared" ca="1" si="748"/>
        <v>441</v>
      </c>
      <c r="EX217" s="77">
        <f t="shared" ca="1" si="748"/>
        <v>418</v>
      </c>
      <c r="EY217" s="77">
        <f t="shared" ca="1" si="748"/>
        <v>395</v>
      </c>
      <c r="EZ217" s="77">
        <f t="shared" ca="1" si="748"/>
        <v>372</v>
      </c>
      <c r="FA217" s="77">
        <f t="shared" ca="1" si="748"/>
        <v>349</v>
      </c>
      <c r="FB217" s="77">
        <f t="shared" ca="1" si="748"/>
        <v>326</v>
      </c>
      <c r="FC217" s="77">
        <f t="shared" ca="1" si="748"/>
        <v>303</v>
      </c>
      <c r="FD217" s="77">
        <f t="shared" ca="1" si="748"/>
        <v>280</v>
      </c>
      <c r="FE217" s="77">
        <f t="shared" ca="1" si="748"/>
        <v>257</v>
      </c>
      <c r="FF217" s="77">
        <f t="shared" ca="1" si="748"/>
        <v>234</v>
      </c>
      <c r="FG217" s="77">
        <f t="shared" ca="1" si="748"/>
        <v>211</v>
      </c>
      <c r="FH217" s="77">
        <f t="shared" ca="1" si="748"/>
        <v>188</v>
      </c>
      <c r="FI217" s="77">
        <f t="shared" ca="1" si="748"/>
        <v>165</v>
      </c>
      <c r="FJ217" s="77">
        <f t="shared" ca="1" si="748"/>
        <v>142</v>
      </c>
      <c r="FK217" s="77">
        <f t="shared" ca="1" si="748"/>
        <v>119</v>
      </c>
      <c r="FL217" s="77" t="str">
        <f t="shared" si="748"/>
        <v>SB</v>
      </c>
      <c r="FM217" s="77" t="str">
        <f t="shared" si="748"/>
        <v>SB</v>
      </c>
      <c r="FN217" s="77" t="str">
        <f t="shared" si="748"/>
        <v>SB</v>
      </c>
      <c r="FO217" s="77" t="str">
        <f t="shared" si="748"/>
        <v>SB</v>
      </c>
      <c r="FP217" s="77" t="str">
        <f t="shared" si="748"/>
        <v>SB</v>
      </c>
      <c r="FQ217" s="77" t="str">
        <f t="shared" ref="FQ217:GR217" si="749">IF(OR(ISNUMBER(FQ36),ISBLANK(FQ36)),IF(CodeCouleur($D$100)=CodeCouleur(FQ36),"CEAM",IF(OR(FQ36=$G$99,FQ36=$G$100,FQ36=$G$101,FQ36=$G$102),"OPEX",IF(AND(ISBLANK($E36),FQ138&gt;50),"ORG",FQ138))),FQ36)</f>
        <v>SB</v>
      </c>
      <c r="FR217" s="77" t="str">
        <f t="shared" si="749"/>
        <v>V20</v>
      </c>
      <c r="FS217" s="77" t="str">
        <f t="shared" si="749"/>
        <v>V20</v>
      </c>
      <c r="FT217" s="77" t="str">
        <f t="shared" si="749"/>
        <v>V20</v>
      </c>
      <c r="FU217" s="77" t="str">
        <f t="shared" si="749"/>
        <v>V20</v>
      </c>
      <c r="FV217" s="77" t="str">
        <f t="shared" si="749"/>
        <v>V20</v>
      </c>
      <c r="FW217" s="77" t="str">
        <f t="shared" si="749"/>
        <v>V20</v>
      </c>
      <c r="FX217" s="77">
        <f t="shared" ca="1" si="749"/>
        <v>1177</v>
      </c>
      <c r="FY217" s="77">
        <f t="shared" ca="1" si="749"/>
        <v>1154</v>
      </c>
      <c r="FZ217" s="77">
        <f t="shared" ca="1" si="749"/>
        <v>1131</v>
      </c>
      <c r="GA217" s="77">
        <f t="shared" ca="1" si="749"/>
        <v>1108</v>
      </c>
      <c r="GB217" s="77">
        <f t="shared" ca="1" si="749"/>
        <v>1085</v>
      </c>
      <c r="GC217" s="77">
        <f t="shared" ca="1" si="749"/>
        <v>1062</v>
      </c>
      <c r="GD217" s="77">
        <f t="shared" ca="1" si="749"/>
        <v>1039</v>
      </c>
      <c r="GE217" s="77">
        <f t="shared" ca="1" si="749"/>
        <v>1016</v>
      </c>
      <c r="GF217" s="77">
        <f t="shared" ca="1" si="749"/>
        <v>993</v>
      </c>
      <c r="GG217" s="77">
        <f t="shared" ca="1" si="749"/>
        <v>970</v>
      </c>
      <c r="GH217" s="77">
        <f t="shared" ca="1" si="749"/>
        <v>947</v>
      </c>
      <c r="GI217" s="77">
        <f t="shared" ca="1" si="749"/>
        <v>924</v>
      </c>
      <c r="GJ217" s="77">
        <f t="shared" ca="1" si="749"/>
        <v>901</v>
      </c>
      <c r="GK217" s="77">
        <f t="shared" ca="1" si="749"/>
        <v>878</v>
      </c>
      <c r="GL217" s="77">
        <f t="shared" ca="1" si="749"/>
        <v>855</v>
      </c>
      <c r="GM217" s="77">
        <f t="shared" ca="1" si="749"/>
        <v>832</v>
      </c>
      <c r="GN217" s="77">
        <f t="shared" ca="1" si="749"/>
        <v>809</v>
      </c>
      <c r="GO217" s="77" t="str">
        <f t="shared" si="749"/>
        <v>X</v>
      </c>
      <c r="GP217" s="77" t="str">
        <f t="shared" si="749"/>
        <v>X</v>
      </c>
      <c r="GQ217" s="77" t="str">
        <f t="shared" si="749"/>
        <v>X</v>
      </c>
      <c r="GR217" s="77" t="str">
        <f t="shared" si="749"/>
        <v>X</v>
      </c>
    </row>
    <row r="218" spans="7:200" x14ac:dyDescent="0.2">
      <c r="G218" s="1043"/>
      <c r="H218" s="207" t="s">
        <v>143</v>
      </c>
      <c r="M218" s="304"/>
      <c r="N218" s="304"/>
      <c r="O218" s="304"/>
      <c r="P218" s="304"/>
      <c r="Q218" s="304"/>
      <c r="R218" s="41"/>
      <c r="S218" s="41"/>
      <c r="T218" s="41"/>
      <c r="U218" s="77" t="str">
        <f t="shared" ref="U218:AR218" si="750">IF(OR(ISNUMBER(U37),ISBLANK(U37)),IF(CodeCouleur($D$100)=CodeCouleur(U37),"CEAM",IF(OR(U37=$G$99,U37=$G$100,U37=$G$101),"OPEX",IF(AND(ISBLANK($E37),U139&gt;50),"ORG",U139))),U37)</f>
        <v>AIA</v>
      </c>
      <c r="V218" s="77" t="str">
        <f t="shared" si="750"/>
        <v>AIA</v>
      </c>
      <c r="W218" s="77" t="str">
        <f t="shared" si="750"/>
        <v>AIA</v>
      </c>
      <c r="X218" s="77">
        <f t="shared" ca="1" si="750"/>
        <v>1199</v>
      </c>
      <c r="Y218" s="77">
        <f t="shared" ca="1" si="750"/>
        <v>1146</v>
      </c>
      <c r="Z218" s="77">
        <f t="shared" ca="1" si="750"/>
        <v>1113</v>
      </c>
      <c r="AA218" s="77">
        <f t="shared" ca="1" si="750"/>
        <v>1093</v>
      </c>
      <c r="AB218" s="77">
        <f t="shared" ca="1" si="750"/>
        <v>1083</v>
      </c>
      <c r="AC218" s="77">
        <f t="shared" ca="1" si="750"/>
        <v>1069</v>
      </c>
      <c r="AD218" s="77">
        <f t="shared" ca="1" si="750"/>
        <v>1066</v>
      </c>
      <c r="AE218" s="77">
        <f t="shared" ca="1" si="750"/>
        <v>1043</v>
      </c>
      <c r="AF218" s="77">
        <f t="shared" ca="1" si="750"/>
        <v>1020</v>
      </c>
      <c r="AG218" s="77">
        <f t="shared" ca="1" si="750"/>
        <v>997</v>
      </c>
      <c r="AH218" s="77">
        <f t="shared" ca="1" si="750"/>
        <v>974</v>
      </c>
      <c r="AI218" s="77">
        <f t="shared" ca="1" si="750"/>
        <v>951</v>
      </c>
      <c r="AJ218" s="77">
        <f t="shared" ca="1" si="750"/>
        <v>928</v>
      </c>
      <c r="AK218" s="77">
        <f t="shared" ca="1" si="750"/>
        <v>905</v>
      </c>
      <c r="AL218" s="77">
        <f t="shared" ca="1" si="750"/>
        <v>882</v>
      </c>
      <c r="AM218" s="77">
        <f t="shared" ca="1" si="750"/>
        <v>859</v>
      </c>
      <c r="AN218" s="77">
        <f t="shared" ca="1" si="750"/>
        <v>836</v>
      </c>
      <c r="AO218" s="77">
        <f t="shared" ca="1" si="750"/>
        <v>813</v>
      </c>
      <c r="AP218" s="77">
        <f t="shared" ca="1" si="750"/>
        <v>790</v>
      </c>
      <c r="AQ218" s="77">
        <f t="shared" ca="1" si="750"/>
        <v>767</v>
      </c>
      <c r="AR218" s="77">
        <f t="shared" ca="1" si="750"/>
        <v>766</v>
      </c>
      <c r="AS218" s="77">
        <f t="shared" ref="AS218:BX218" ca="1" si="751">IF(OR(ISNUMBER(AS37),ISBLANK(AS37)),IF(CodeCouleur($D$100)=CodeCouleur(AS37),"CEAM",IF(OR(AS37=$G$99,AS37=$G$100,AS37=$G$101,AS37=$G$102),"OPEX",IF(AND(ISBLANK($E37),AS139&gt;50),"ORG",AS139))),AS37)</f>
        <v>743</v>
      </c>
      <c r="AT218" s="77">
        <f t="shared" ca="1" si="751"/>
        <v>720</v>
      </c>
      <c r="AU218" s="77">
        <f t="shared" ca="1" si="751"/>
        <v>697</v>
      </c>
      <c r="AV218" s="77">
        <f t="shared" ca="1" si="751"/>
        <v>674</v>
      </c>
      <c r="AW218" s="77">
        <f t="shared" ca="1" si="751"/>
        <v>651</v>
      </c>
      <c r="AX218" s="77">
        <f t="shared" ca="1" si="751"/>
        <v>628</v>
      </c>
      <c r="AY218" s="77">
        <f t="shared" ca="1" si="751"/>
        <v>605</v>
      </c>
      <c r="AZ218" s="77">
        <f t="shared" ca="1" si="751"/>
        <v>582</v>
      </c>
      <c r="BA218" s="77">
        <f t="shared" ca="1" si="751"/>
        <v>559</v>
      </c>
      <c r="BB218" s="77">
        <f t="shared" ca="1" si="751"/>
        <v>536</v>
      </c>
      <c r="BC218" s="77">
        <f t="shared" ca="1" si="751"/>
        <v>513</v>
      </c>
      <c r="BD218" s="77">
        <f t="shared" ca="1" si="751"/>
        <v>490</v>
      </c>
      <c r="BE218" s="77">
        <f t="shared" ca="1" si="751"/>
        <v>489</v>
      </c>
      <c r="BF218" s="77" t="str">
        <f t="shared" ca="1" si="751"/>
        <v>OPEX</v>
      </c>
      <c r="BG218" s="77" t="str">
        <f t="shared" ca="1" si="751"/>
        <v>OPEX</v>
      </c>
      <c r="BH218" s="77" t="str">
        <f t="shared" ca="1" si="751"/>
        <v>OPEX</v>
      </c>
      <c r="BI218" s="77" t="str">
        <f t="shared" ca="1" si="751"/>
        <v>OPEX</v>
      </c>
      <c r="BJ218" s="77">
        <f t="shared" ca="1" si="751"/>
        <v>168</v>
      </c>
      <c r="BK218" s="77">
        <f t="shared" ca="1" si="751"/>
        <v>145</v>
      </c>
      <c r="BL218" s="77">
        <f t="shared" ca="1" si="751"/>
        <v>122</v>
      </c>
      <c r="BM218" s="77">
        <f t="shared" ca="1" si="751"/>
        <v>99</v>
      </c>
      <c r="BN218" s="77">
        <f t="shared" ca="1" si="751"/>
        <v>76</v>
      </c>
      <c r="BO218" s="77">
        <f t="shared" ca="1" si="751"/>
        <v>53</v>
      </c>
      <c r="BP218" s="77">
        <f t="shared" ca="1" si="751"/>
        <v>30</v>
      </c>
      <c r="BQ218" s="77">
        <f t="shared" ca="1" si="751"/>
        <v>20</v>
      </c>
      <c r="BR218" s="77" t="str">
        <f t="shared" si="751"/>
        <v>STK</v>
      </c>
      <c r="BS218" s="77" t="str">
        <f t="shared" si="751"/>
        <v>STK</v>
      </c>
      <c r="BT218" s="77" t="str">
        <f t="shared" si="751"/>
        <v>STK</v>
      </c>
      <c r="BU218" s="77" t="str">
        <f t="shared" si="751"/>
        <v>STK</v>
      </c>
      <c r="BV218" s="77" t="str">
        <f t="shared" si="751"/>
        <v>STK</v>
      </c>
      <c r="BW218" s="77" t="str">
        <f t="shared" si="751"/>
        <v>STK</v>
      </c>
      <c r="BX218" s="77" t="str">
        <f t="shared" si="751"/>
        <v>V10</v>
      </c>
      <c r="BY218" s="77" t="str">
        <f t="shared" ref="BY218:DD218" si="752">IF(OR(ISNUMBER(BY37),ISBLANK(BY37)),IF(CodeCouleur($D$100)=CodeCouleur(BY37),"CEAM",IF(OR(BY37=$G$99,BY37=$G$100,BY37=$G$101,BY37=$G$102),"OPEX",IF(AND(ISBLANK($E37),BY139&gt;50),"ORG",BY139))),BY37)</f>
        <v>V10</v>
      </c>
      <c r="BZ218" s="77" t="str">
        <f t="shared" si="752"/>
        <v>V10</v>
      </c>
      <c r="CA218" s="77" t="str">
        <f t="shared" si="752"/>
        <v>V10</v>
      </c>
      <c r="CB218" s="77" t="str">
        <f t="shared" si="752"/>
        <v>V10</v>
      </c>
      <c r="CC218" s="77" t="str">
        <f t="shared" si="752"/>
        <v>V10</v>
      </c>
      <c r="CD218" s="77" t="str">
        <f t="shared" si="752"/>
        <v>RMV</v>
      </c>
      <c r="CE218" s="77" t="str">
        <f t="shared" si="752"/>
        <v>RMV</v>
      </c>
      <c r="CF218" s="77" t="str">
        <f t="shared" si="752"/>
        <v>RMV</v>
      </c>
      <c r="CG218" s="77" t="str">
        <f t="shared" si="752"/>
        <v>RMV</v>
      </c>
      <c r="CH218" s="77" t="str">
        <f t="shared" si="752"/>
        <v>RMV</v>
      </c>
      <c r="CI218" s="77" t="str">
        <f t="shared" si="752"/>
        <v>RMV</v>
      </c>
      <c r="CJ218" s="77">
        <f t="shared" ca="1" si="752"/>
        <v>1177</v>
      </c>
      <c r="CK218" s="77">
        <f t="shared" ca="1" si="752"/>
        <v>1154</v>
      </c>
      <c r="CL218" s="77">
        <f t="shared" ca="1" si="752"/>
        <v>1131</v>
      </c>
      <c r="CM218" s="77">
        <f t="shared" ca="1" si="752"/>
        <v>1108</v>
      </c>
      <c r="CN218" s="77">
        <f t="shared" ca="1" si="752"/>
        <v>1085</v>
      </c>
      <c r="CO218" s="77">
        <f t="shared" ca="1" si="752"/>
        <v>1062</v>
      </c>
      <c r="CP218" s="77">
        <f t="shared" ca="1" si="752"/>
        <v>1039</v>
      </c>
      <c r="CQ218" s="77">
        <f t="shared" ca="1" si="752"/>
        <v>1016</v>
      </c>
      <c r="CR218" s="77">
        <f t="shared" ca="1" si="752"/>
        <v>993</v>
      </c>
      <c r="CS218" s="77">
        <f t="shared" ca="1" si="752"/>
        <v>970</v>
      </c>
      <c r="CT218" s="77">
        <f t="shared" ca="1" si="752"/>
        <v>947</v>
      </c>
      <c r="CU218" s="77">
        <f t="shared" ca="1" si="752"/>
        <v>946</v>
      </c>
      <c r="CV218" s="77" t="str">
        <f t="shared" ca="1" si="752"/>
        <v>OPEX</v>
      </c>
      <c r="CW218" s="77" t="str">
        <f t="shared" ca="1" si="752"/>
        <v>OPEX</v>
      </c>
      <c r="CX218" s="77" t="str">
        <f t="shared" ca="1" si="752"/>
        <v>OPEX</v>
      </c>
      <c r="CY218" s="77" t="str">
        <f t="shared" ca="1" si="752"/>
        <v>OPEX</v>
      </c>
      <c r="CZ218" s="77">
        <f t="shared" ca="1" si="752"/>
        <v>745</v>
      </c>
      <c r="DA218" s="77">
        <f t="shared" ca="1" si="752"/>
        <v>722</v>
      </c>
      <c r="DB218" s="77">
        <f t="shared" ca="1" si="752"/>
        <v>699</v>
      </c>
      <c r="DC218" s="77">
        <f t="shared" ca="1" si="752"/>
        <v>676</v>
      </c>
      <c r="DD218" s="77">
        <f t="shared" ca="1" si="752"/>
        <v>653</v>
      </c>
      <c r="DE218" s="77">
        <f t="shared" ref="DE218:EJ218" ca="1" si="753">IF(OR(ISNUMBER(DE37),ISBLANK(DE37)),IF(CodeCouleur($D$100)=CodeCouleur(DE37),"CEAM",IF(OR(DE37=$G$99,DE37=$G$100,DE37=$G$101,DE37=$G$102),"OPEX",IF(AND(ISBLANK($E37),DE139&gt;50),"ORG",DE139))),DE37)</f>
        <v>630</v>
      </c>
      <c r="DF218" s="77">
        <f t="shared" ca="1" si="753"/>
        <v>607</v>
      </c>
      <c r="DG218" s="77">
        <f t="shared" ca="1" si="753"/>
        <v>584</v>
      </c>
      <c r="DH218" s="77">
        <f t="shared" ca="1" si="753"/>
        <v>561</v>
      </c>
      <c r="DI218" s="77">
        <f t="shared" ca="1" si="753"/>
        <v>538</v>
      </c>
      <c r="DJ218" s="77">
        <f t="shared" ca="1" si="753"/>
        <v>515</v>
      </c>
      <c r="DK218" s="77">
        <f t="shared" ca="1" si="753"/>
        <v>492</v>
      </c>
      <c r="DL218" s="77">
        <f t="shared" ca="1" si="753"/>
        <v>469</v>
      </c>
      <c r="DM218" s="77">
        <f t="shared" ca="1" si="753"/>
        <v>446</v>
      </c>
      <c r="DN218" s="77">
        <f t="shared" ca="1" si="753"/>
        <v>423</v>
      </c>
      <c r="DO218" s="77">
        <f t="shared" ca="1" si="753"/>
        <v>400</v>
      </c>
      <c r="DP218" s="77">
        <f t="shared" ca="1" si="753"/>
        <v>377</v>
      </c>
      <c r="DQ218" s="77">
        <f t="shared" ca="1" si="753"/>
        <v>354</v>
      </c>
      <c r="DR218" s="77">
        <f t="shared" ca="1" si="753"/>
        <v>331</v>
      </c>
      <c r="DS218" s="77">
        <f t="shared" ca="1" si="753"/>
        <v>308</v>
      </c>
      <c r="DT218" s="77">
        <f t="shared" ca="1" si="753"/>
        <v>285</v>
      </c>
      <c r="DU218" s="77">
        <f t="shared" ca="1" si="753"/>
        <v>262</v>
      </c>
      <c r="DV218" s="77">
        <f t="shared" ca="1" si="753"/>
        <v>239</v>
      </c>
      <c r="DW218" s="77">
        <f t="shared" ca="1" si="753"/>
        <v>216</v>
      </c>
      <c r="DX218" s="77">
        <f t="shared" ca="1" si="753"/>
        <v>193</v>
      </c>
      <c r="DY218" s="77">
        <f t="shared" ca="1" si="753"/>
        <v>170</v>
      </c>
      <c r="DZ218" s="77">
        <f t="shared" ca="1" si="753"/>
        <v>147</v>
      </c>
      <c r="EA218" s="77">
        <f t="shared" ca="1" si="753"/>
        <v>124</v>
      </c>
      <c r="EB218" s="77">
        <f t="shared" ca="1" si="753"/>
        <v>101</v>
      </c>
      <c r="EC218" s="77">
        <f t="shared" ca="1" si="753"/>
        <v>78</v>
      </c>
      <c r="ED218" s="77" t="str">
        <f t="shared" si="753"/>
        <v>V15</v>
      </c>
      <c r="EE218" s="77" t="str">
        <f t="shared" si="753"/>
        <v>V15</v>
      </c>
      <c r="EF218" s="77" t="str">
        <f t="shared" si="753"/>
        <v>V15</v>
      </c>
      <c r="EG218" s="77" t="str">
        <f t="shared" si="753"/>
        <v>V15</v>
      </c>
      <c r="EH218" s="77" t="str">
        <f t="shared" si="753"/>
        <v>V15</v>
      </c>
      <c r="EI218" s="77">
        <f t="shared" ca="1" si="753"/>
        <v>1177</v>
      </c>
      <c r="EJ218" s="77">
        <f t="shared" ca="1" si="753"/>
        <v>1154</v>
      </c>
      <c r="EK218" s="77">
        <f t="shared" ref="EK218:FP218" ca="1" si="754">IF(OR(ISNUMBER(EK37),ISBLANK(EK37)),IF(CodeCouleur($D$100)=CodeCouleur(EK37),"CEAM",IF(OR(EK37=$G$99,EK37=$G$100,EK37=$G$101,EK37=$G$102),"OPEX",IF(AND(ISBLANK($E37),EK139&gt;50),"ORG",EK139))),EK37)</f>
        <v>1131</v>
      </c>
      <c r="EL218" s="77">
        <f t="shared" ca="1" si="754"/>
        <v>1108</v>
      </c>
      <c r="EM218" s="77">
        <f t="shared" ca="1" si="754"/>
        <v>1085</v>
      </c>
      <c r="EN218" s="77">
        <f t="shared" ca="1" si="754"/>
        <v>1062</v>
      </c>
      <c r="EO218" s="77">
        <f t="shared" ca="1" si="754"/>
        <v>1039</v>
      </c>
      <c r="EP218" s="77">
        <f t="shared" ca="1" si="754"/>
        <v>1016</v>
      </c>
      <c r="EQ218" s="77">
        <f t="shared" ca="1" si="754"/>
        <v>993</v>
      </c>
      <c r="ER218" s="77">
        <f t="shared" ca="1" si="754"/>
        <v>970</v>
      </c>
      <c r="ES218" s="77">
        <f t="shared" ca="1" si="754"/>
        <v>947</v>
      </c>
      <c r="ET218" s="77">
        <f t="shared" ca="1" si="754"/>
        <v>924</v>
      </c>
      <c r="EU218" s="77">
        <f t="shared" ca="1" si="754"/>
        <v>901</v>
      </c>
      <c r="EV218" s="77">
        <f t="shared" ca="1" si="754"/>
        <v>878</v>
      </c>
      <c r="EW218" s="77">
        <f t="shared" ca="1" si="754"/>
        <v>855</v>
      </c>
      <c r="EX218" s="77">
        <f t="shared" ca="1" si="754"/>
        <v>832</v>
      </c>
      <c r="EY218" s="77">
        <f t="shared" ca="1" si="754"/>
        <v>809</v>
      </c>
      <c r="EZ218" s="77">
        <f t="shared" ca="1" si="754"/>
        <v>786</v>
      </c>
      <c r="FA218" s="77">
        <f t="shared" ca="1" si="754"/>
        <v>763</v>
      </c>
      <c r="FB218" s="77">
        <f t="shared" ca="1" si="754"/>
        <v>740</v>
      </c>
      <c r="FC218" s="77">
        <f t="shared" ca="1" si="754"/>
        <v>717</v>
      </c>
      <c r="FD218" s="77">
        <f t="shared" ca="1" si="754"/>
        <v>694</v>
      </c>
      <c r="FE218" s="77">
        <f t="shared" ca="1" si="754"/>
        <v>671</v>
      </c>
      <c r="FF218" s="77">
        <f t="shared" ca="1" si="754"/>
        <v>648</v>
      </c>
      <c r="FG218" s="77">
        <f t="shared" ca="1" si="754"/>
        <v>625</v>
      </c>
      <c r="FH218" s="77">
        <f t="shared" ca="1" si="754"/>
        <v>602</v>
      </c>
      <c r="FI218" s="77">
        <f t="shared" ca="1" si="754"/>
        <v>579</v>
      </c>
      <c r="FJ218" s="77">
        <f t="shared" ca="1" si="754"/>
        <v>556</v>
      </c>
      <c r="FK218" s="77">
        <f t="shared" ca="1" si="754"/>
        <v>533</v>
      </c>
      <c r="FL218" s="77">
        <f t="shared" ca="1" si="754"/>
        <v>510</v>
      </c>
      <c r="FM218" s="77">
        <f t="shared" ca="1" si="754"/>
        <v>487</v>
      </c>
      <c r="FN218" s="77">
        <f t="shared" ca="1" si="754"/>
        <v>464</v>
      </c>
      <c r="FO218" s="77">
        <f t="shared" ca="1" si="754"/>
        <v>441</v>
      </c>
      <c r="FP218" s="77">
        <f t="shared" ca="1" si="754"/>
        <v>418</v>
      </c>
      <c r="FQ218" s="77">
        <f t="shared" ref="FQ218:GR218" ca="1" si="755">IF(OR(ISNUMBER(FQ37),ISBLANK(FQ37)),IF(CodeCouleur($D$100)=CodeCouleur(FQ37),"CEAM",IF(OR(FQ37=$G$99,FQ37=$G$100,FQ37=$G$101,FQ37=$G$102),"OPEX",IF(AND(ISBLANK($E37),FQ139&gt;50),"ORG",FQ139))),FQ37)</f>
        <v>395</v>
      </c>
      <c r="FR218" s="77">
        <f t="shared" ca="1" si="755"/>
        <v>372</v>
      </c>
      <c r="FS218" s="77">
        <f t="shared" ca="1" si="755"/>
        <v>349</v>
      </c>
      <c r="FT218" s="77">
        <f t="shared" ca="1" si="755"/>
        <v>326</v>
      </c>
      <c r="FU218" s="77">
        <f t="shared" ca="1" si="755"/>
        <v>303</v>
      </c>
      <c r="FV218" s="77">
        <f t="shared" ca="1" si="755"/>
        <v>280</v>
      </c>
      <c r="FW218" s="77">
        <f t="shared" ca="1" si="755"/>
        <v>257</v>
      </c>
      <c r="FX218" s="77">
        <f t="shared" ca="1" si="755"/>
        <v>234</v>
      </c>
      <c r="FY218" s="77">
        <f t="shared" ca="1" si="755"/>
        <v>211</v>
      </c>
      <c r="FZ218" s="77">
        <f t="shared" ca="1" si="755"/>
        <v>188</v>
      </c>
      <c r="GA218" s="77">
        <f t="shared" ca="1" si="755"/>
        <v>165</v>
      </c>
      <c r="GB218" s="77">
        <f t="shared" ca="1" si="755"/>
        <v>142</v>
      </c>
      <c r="GC218" s="77">
        <f t="shared" ca="1" si="755"/>
        <v>119</v>
      </c>
      <c r="GD218" s="77">
        <f t="shared" ca="1" si="755"/>
        <v>96</v>
      </c>
      <c r="GE218" s="77">
        <f t="shared" ca="1" si="755"/>
        <v>73</v>
      </c>
      <c r="GF218" s="77">
        <f t="shared" ca="1" si="755"/>
        <v>50</v>
      </c>
      <c r="GG218" s="77">
        <f t="shared" ca="1" si="755"/>
        <v>27</v>
      </c>
      <c r="GH218" s="77">
        <f t="shared" ca="1" si="755"/>
        <v>4</v>
      </c>
      <c r="GI218" s="77" t="str">
        <f t="shared" si="755"/>
        <v>V20</v>
      </c>
      <c r="GJ218" s="77" t="str">
        <f t="shared" si="755"/>
        <v>V20</v>
      </c>
      <c r="GK218" s="77" t="str">
        <f t="shared" si="755"/>
        <v>V20</v>
      </c>
      <c r="GL218" s="77" t="str">
        <f t="shared" si="755"/>
        <v>V20</v>
      </c>
      <c r="GM218" s="77" t="str">
        <f t="shared" si="755"/>
        <v>V20</v>
      </c>
      <c r="GN218" s="77" t="str">
        <f t="shared" si="755"/>
        <v>V20</v>
      </c>
      <c r="GO218" s="77" t="str">
        <f t="shared" si="755"/>
        <v>X</v>
      </c>
      <c r="GP218" s="77" t="str">
        <f t="shared" si="755"/>
        <v>X</v>
      </c>
      <c r="GQ218" s="77" t="str">
        <f t="shared" si="755"/>
        <v>X</v>
      </c>
      <c r="GR218" s="77" t="str">
        <f t="shared" si="755"/>
        <v>X</v>
      </c>
    </row>
    <row r="219" spans="7:200" x14ac:dyDescent="0.2">
      <c r="G219" s="1043"/>
      <c r="H219" s="207" t="s">
        <v>144</v>
      </c>
      <c r="M219" s="304"/>
      <c r="N219" s="304"/>
      <c r="O219" s="304"/>
      <c r="P219" s="304"/>
      <c r="Q219" s="304"/>
      <c r="R219" s="41"/>
      <c r="S219" s="41"/>
      <c r="T219" s="41"/>
      <c r="U219" s="77" t="str">
        <f t="shared" ref="U219:AR219" si="756">IF(OR(ISNUMBER(U38),ISBLANK(U38)),IF(CodeCouleur($D$100)=CodeCouleur(U38),"CEAM",IF(OR(U38=$G$99,U38=$G$100,U38=$G$101),"OPEX",IF(AND(ISBLANK($E38),U140&gt;50),"ORG",U140))),U38)</f>
        <v>AIA</v>
      </c>
      <c r="V219" s="77">
        <f t="shared" ca="1" si="756"/>
        <v>1200</v>
      </c>
      <c r="W219" s="77">
        <f t="shared" ca="1" si="756"/>
        <v>1197</v>
      </c>
      <c r="X219" s="77">
        <f t="shared" ca="1" si="756"/>
        <v>1168</v>
      </c>
      <c r="Y219" s="77">
        <f t="shared" ca="1" si="756"/>
        <v>1128</v>
      </c>
      <c r="Z219" s="77">
        <f t="shared" ca="1" si="756"/>
        <v>1092</v>
      </c>
      <c r="AA219" s="77">
        <f t="shared" ca="1" si="756"/>
        <v>1050</v>
      </c>
      <c r="AB219" s="77">
        <f t="shared" ca="1" si="756"/>
        <v>1035</v>
      </c>
      <c r="AC219" s="77">
        <f t="shared" ca="1" si="756"/>
        <v>1031</v>
      </c>
      <c r="AD219" s="77">
        <f t="shared" ca="1" si="756"/>
        <v>1022</v>
      </c>
      <c r="AE219" s="77">
        <f t="shared" ca="1" si="756"/>
        <v>999</v>
      </c>
      <c r="AF219" s="77">
        <f t="shared" ca="1" si="756"/>
        <v>976</v>
      </c>
      <c r="AG219" s="77">
        <f t="shared" ca="1" si="756"/>
        <v>953</v>
      </c>
      <c r="AH219" s="77">
        <f t="shared" ca="1" si="756"/>
        <v>930</v>
      </c>
      <c r="AI219" s="77">
        <f t="shared" ca="1" si="756"/>
        <v>907</v>
      </c>
      <c r="AJ219" s="77">
        <f t="shared" ca="1" si="756"/>
        <v>884</v>
      </c>
      <c r="AK219" s="77">
        <f t="shared" ca="1" si="756"/>
        <v>883</v>
      </c>
      <c r="AL219" s="77" t="str">
        <f t="shared" ca="1" si="756"/>
        <v>OPEX</v>
      </c>
      <c r="AM219" s="77" t="str">
        <f t="shared" ca="1" si="756"/>
        <v>OPEX</v>
      </c>
      <c r="AN219" s="77" t="str">
        <f t="shared" ca="1" si="756"/>
        <v>OPEX</v>
      </c>
      <c r="AO219" s="77" t="str">
        <f t="shared" ca="1" si="756"/>
        <v>OPEX</v>
      </c>
      <c r="AP219" s="77">
        <f t="shared" ca="1" si="756"/>
        <v>682</v>
      </c>
      <c r="AQ219" s="77">
        <f t="shared" ca="1" si="756"/>
        <v>659</v>
      </c>
      <c r="AR219" s="77">
        <f t="shared" ca="1" si="756"/>
        <v>636</v>
      </c>
      <c r="AS219" s="77">
        <f t="shared" ref="AS219:BX219" ca="1" si="757">IF(OR(ISNUMBER(AS38),ISBLANK(AS38)),IF(CodeCouleur($D$100)=CodeCouleur(AS38),"CEAM",IF(OR(AS38=$G$99,AS38=$G$100,AS38=$G$101,AS38=$G$102),"OPEX",IF(AND(ISBLANK($E38),AS140&gt;50),"ORG",AS140))),AS38)</f>
        <v>613</v>
      </c>
      <c r="AT219" s="77">
        <f t="shared" ca="1" si="757"/>
        <v>590</v>
      </c>
      <c r="AU219" s="77">
        <f t="shared" ca="1" si="757"/>
        <v>567</v>
      </c>
      <c r="AV219" s="77">
        <f t="shared" ca="1" si="757"/>
        <v>544</v>
      </c>
      <c r="AW219" s="77">
        <f t="shared" ca="1" si="757"/>
        <v>543</v>
      </c>
      <c r="AX219" s="77" t="str">
        <f t="shared" ca="1" si="757"/>
        <v>OPEX</v>
      </c>
      <c r="AY219" s="77" t="str">
        <f t="shared" ca="1" si="757"/>
        <v>OPEX</v>
      </c>
      <c r="AZ219" s="77" t="str">
        <f t="shared" ca="1" si="757"/>
        <v>OPEX</v>
      </c>
      <c r="BA219" s="77" t="str">
        <f t="shared" ca="1" si="757"/>
        <v>OPEX</v>
      </c>
      <c r="BB219" s="77">
        <f t="shared" ca="1" si="757"/>
        <v>222</v>
      </c>
      <c r="BC219" s="77">
        <f t="shared" ca="1" si="757"/>
        <v>199</v>
      </c>
      <c r="BD219" s="77">
        <f t="shared" ca="1" si="757"/>
        <v>176</v>
      </c>
      <c r="BE219" s="77">
        <f t="shared" ca="1" si="757"/>
        <v>153</v>
      </c>
      <c r="BF219" s="77" t="str">
        <f t="shared" si="757"/>
        <v>V10</v>
      </c>
      <c r="BG219" s="77" t="str">
        <f t="shared" si="757"/>
        <v>V10</v>
      </c>
      <c r="BH219" s="77" t="str">
        <f t="shared" si="757"/>
        <v>V10</v>
      </c>
      <c r="BI219" s="77" t="str">
        <f t="shared" si="757"/>
        <v>V10</v>
      </c>
      <c r="BJ219" s="77" t="str">
        <f t="shared" si="757"/>
        <v>V10</v>
      </c>
      <c r="BK219" s="77" t="str">
        <f t="shared" si="757"/>
        <v>V10</v>
      </c>
      <c r="BL219" s="77">
        <f t="shared" ca="1" si="757"/>
        <v>1177</v>
      </c>
      <c r="BM219" s="77">
        <f t="shared" ca="1" si="757"/>
        <v>1154</v>
      </c>
      <c r="BN219" s="77">
        <f t="shared" ca="1" si="757"/>
        <v>1131</v>
      </c>
      <c r="BO219" s="77" t="str">
        <f t="shared" si="757"/>
        <v>V10</v>
      </c>
      <c r="BP219" s="77" t="str">
        <f t="shared" si="757"/>
        <v>RMV</v>
      </c>
      <c r="BQ219" s="77" t="str">
        <f t="shared" si="757"/>
        <v>RMV</v>
      </c>
      <c r="BR219" s="77" t="str">
        <f t="shared" si="757"/>
        <v>RMV</v>
      </c>
      <c r="BS219" s="77" t="str">
        <f t="shared" si="757"/>
        <v>RMV</v>
      </c>
      <c r="BT219" s="77" t="str">
        <f t="shared" si="757"/>
        <v>RMV</v>
      </c>
      <c r="BU219" s="77" t="str">
        <f t="shared" si="757"/>
        <v>RMV</v>
      </c>
      <c r="BV219" s="77" t="str">
        <f t="shared" si="757"/>
        <v>RMV</v>
      </c>
      <c r="BW219" s="77" t="str">
        <f t="shared" si="757"/>
        <v>RMV</v>
      </c>
      <c r="BX219" s="77" t="str">
        <f t="shared" si="757"/>
        <v>RMV</v>
      </c>
      <c r="BY219" s="77" t="str">
        <f t="shared" ref="BY219:DD219" ca="1" si="758">IF(OR(ISNUMBER(BY38),ISBLANK(BY38)),IF(CodeCouleur($D$100)=CodeCouleur(BY38),"CEAM",IF(OR(BY38=$G$99,BY38=$G$100,BY38=$G$101,BY38=$G$102),"OPEX",IF(AND(ISBLANK($E38),BY140&gt;50),"ORG",BY140))),BY38)</f>
        <v>CEAM</v>
      </c>
      <c r="BZ219" s="77" t="str">
        <f t="shared" ca="1" si="758"/>
        <v>CEAM</v>
      </c>
      <c r="CA219" s="77" t="str">
        <f t="shared" ca="1" si="758"/>
        <v>CEAM</v>
      </c>
      <c r="CB219" s="77" t="str">
        <f t="shared" ca="1" si="758"/>
        <v>CEAM</v>
      </c>
      <c r="CC219" s="77" t="str">
        <f t="shared" ca="1" si="758"/>
        <v>CEAM</v>
      </c>
      <c r="CD219" s="77" t="str">
        <f t="shared" ca="1" si="758"/>
        <v>CEAM</v>
      </c>
      <c r="CE219" s="77" t="str">
        <f t="shared" ca="1" si="758"/>
        <v>CEAM</v>
      </c>
      <c r="CF219" s="77" t="str">
        <f t="shared" ca="1" si="758"/>
        <v>CEAM</v>
      </c>
      <c r="CG219" s="77" t="str">
        <f t="shared" ca="1" si="758"/>
        <v>CEAM</v>
      </c>
      <c r="CH219" s="77" t="str">
        <f t="shared" ca="1" si="758"/>
        <v>CEAM</v>
      </c>
      <c r="CI219" s="77" t="str">
        <f t="shared" ca="1" si="758"/>
        <v>CEAM</v>
      </c>
      <c r="CJ219" s="77" t="str">
        <f t="shared" ca="1" si="758"/>
        <v>CEAM</v>
      </c>
      <c r="CK219" s="77" t="str">
        <f t="shared" ca="1" si="758"/>
        <v>CEAM</v>
      </c>
      <c r="CL219" s="77" t="str">
        <f t="shared" ca="1" si="758"/>
        <v>CEAM</v>
      </c>
      <c r="CM219" s="77" t="str">
        <f t="shared" ca="1" si="758"/>
        <v>CEAM</v>
      </c>
      <c r="CN219" s="77">
        <f t="shared" ca="1" si="758"/>
        <v>937</v>
      </c>
      <c r="CO219" s="77">
        <f t="shared" ca="1" si="758"/>
        <v>936</v>
      </c>
      <c r="CP219" s="77" t="str">
        <f t="shared" ca="1" si="758"/>
        <v>OPEX</v>
      </c>
      <c r="CQ219" s="77" t="str">
        <f t="shared" ca="1" si="758"/>
        <v>OPEX</v>
      </c>
      <c r="CR219" s="77" t="str">
        <f t="shared" ca="1" si="758"/>
        <v>OPEX</v>
      </c>
      <c r="CS219" s="77" t="str">
        <f t="shared" ca="1" si="758"/>
        <v>OPEX</v>
      </c>
      <c r="CT219" s="77">
        <f t="shared" ca="1" si="758"/>
        <v>695</v>
      </c>
      <c r="CU219" s="77">
        <f t="shared" ca="1" si="758"/>
        <v>672</v>
      </c>
      <c r="CV219" s="77">
        <f t="shared" ca="1" si="758"/>
        <v>649</v>
      </c>
      <c r="CW219" s="77">
        <f t="shared" ca="1" si="758"/>
        <v>626</v>
      </c>
      <c r="CX219" s="77">
        <f t="shared" ca="1" si="758"/>
        <v>603</v>
      </c>
      <c r="CY219" s="77">
        <f t="shared" ca="1" si="758"/>
        <v>580</v>
      </c>
      <c r="CZ219" s="77">
        <f t="shared" ca="1" si="758"/>
        <v>557</v>
      </c>
      <c r="DA219" s="77">
        <f t="shared" ca="1" si="758"/>
        <v>534</v>
      </c>
      <c r="DB219" s="77">
        <f t="shared" ca="1" si="758"/>
        <v>511</v>
      </c>
      <c r="DC219" s="77">
        <f t="shared" ca="1" si="758"/>
        <v>488</v>
      </c>
      <c r="DD219" s="77">
        <f t="shared" ca="1" si="758"/>
        <v>465</v>
      </c>
      <c r="DE219" s="77">
        <f t="shared" ref="DE219:EJ219" ca="1" si="759">IF(OR(ISNUMBER(DE38),ISBLANK(DE38)),IF(CodeCouleur($D$100)=CodeCouleur(DE38),"CEAM",IF(OR(DE38=$G$99,DE38=$G$100,DE38=$G$101,DE38=$G$102),"OPEX",IF(AND(ISBLANK($E38),DE140&gt;50),"ORG",DE140))),DE38)</f>
        <v>442</v>
      </c>
      <c r="DF219" s="77">
        <f t="shared" ca="1" si="759"/>
        <v>419</v>
      </c>
      <c r="DG219" s="77">
        <f t="shared" ca="1" si="759"/>
        <v>396</v>
      </c>
      <c r="DH219" s="77">
        <f t="shared" ca="1" si="759"/>
        <v>373</v>
      </c>
      <c r="DI219" s="77" t="str">
        <f t="shared" si="759"/>
        <v>SB</v>
      </c>
      <c r="DJ219" s="77" t="str">
        <f t="shared" si="759"/>
        <v>SB</v>
      </c>
      <c r="DK219" s="77" t="str">
        <f t="shared" si="759"/>
        <v>SB</v>
      </c>
      <c r="DL219" s="77" t="str">
        <f t="shared" si="759"/>
        <v>SB</v>
      </c>
      <c r="DM219" s="77" t="str">
        <f t="shared" si="759"/>
        <v>SB</v>
      </c>
      <c r="DN219" s="77" t="str">
        <f t="shared" si="759"/>
        <v>SB</v>
      </c>
      <c r="DO219" s="77">
        <f t="shared" ca="1" si="759"/>
        <v>350</v>
      </c>
      <c r="DP219" s="77">
        <f t="shared" ca="1" si="759"/>
        <v>327</v>
      </c>
      <c r="DQ219" s="77">
        <f t="shared" ca="1" si="759"/>
        <v>304</v>
      </c>
      <c r="DR219" s="77">
        <f t="shared" ca="1" si="759"/>
        <v>281</v>
      </c>
      <c r="DS219" s="77">
        <f t="shared" ca="1" si="759"/>
        <v>258</v>
      </c>
      <c r="DT219" s="77">
        <f t="shared" ca="1" si="759"/>
        <v>235</v>
      </c>
      <c r="DU219" s="77">
        <f t="shared" ca="1" si="759"/>
        <v>212</v>
      </c>
      <c r="DV219" s="77">
        <f t="shared" ca="1" si="759"/>
        <v>189</v>
      </c>
      <c r="DW219" s="77">
        <f t="shared" ca="1" si="759"/>
        <v>166</v>
      </c>
      <c r="DX219" s="77">
        <f t="shared" ca="1" si="759"/>
        <v>143</v>
      </c>
      <c r="DY219" s="77" t="str">
        <f t="shared" si="759"/>
        <v>V15</v>
      </c>
      <c r="DZ219" s="77" t="str">
        <f t="shared" si="759"/>
        <v>V15</v>
      </c>
      <c r="EA219" s="77" t="str">
        <f t="shared" si="759"/>
        <v>V15</v>
      </c>
      <c r="EB219" s="77" t="str">
        <f t="shared" si="759"/>
        <v>V15</v>
      </c>
      <c r="EC219" s="77" t="str">
        <f t="shared" si="759"/>
        <v>V15</v>
      </c>
      <c r="ED219" s="77">
        <f t="shared" ca="1" si="759"/>
        <v>1177</v>
      </c>
      <c r="EE219" s="77">
        <f t="shared" ca="1" si="759"/>
        <v>1154</v>
      </c>
      <c r="EF219" s="77">
        <f t="shared" ca="1" si="759"/>
        <v>1131</v>
      </c>
      <c r="EG219" s="77">
        <f t="shared" ca="1" si="759"/>
        <v>1108</v>
      </c>
      <c r="EH219" s="77">
        <f t="shared" ca="1" si="759"/>
        <v>1085</v>
      </c>
      <c r="EI219" s="77">
        <f t="shared" ca="1" si="759"/>
        <v>1062</v>
      </c>
      <c r="EJ219" s="77">
        <f t="shared" ca="1" si="759"/>
        <v>1039</v>
      </c>
      <c r="EK219" s="77">
        <f t="shared" ref="EK219:FP219" ca="1" si="760">IF(OR(ISNUMBER(EK38),ISBLANK(EK38)),IF(CodeCouleur($D$100)=CodeCouleur(EK38),"CEAM",IF(OR(EK38=$G$99,EK38=$G$100,EK38=$G$101,EK38=$G$102),"OPEX",IF(AND(ISBLANK($E38),EK140&gt;50),"ORG",EK140))),EK38)</f>
        <v>1016</v>
      </c>
      <c r="EL219" s="77">
        <f t="shared" ca="1" si="760"/>
        <v>993</v>
      </c>
      <c r="EM219" s="77">
        <f t="shared" ca="1" si="760"/>
        <v>970</v>
      </c>
      <c r="EN219" s="77">
        <f t="shared" ca="1" si="760"/>
        <v>947</v>
      </c>
      <c r="EO219" s="77">
        <f t="shared" ca="1" si="760"/>
        <v>924</v>
      </c>
      <c r="EP219" s="77">
        <f t="shared" ca="1" si="760"/>
        <v>901</v>
      </c>
      <c r="EQ219" s="77">
        <f t="shared" ca="1" si="760"/>
        <v>878</v>
      </c>
      <c r="ER219" s="77">
        <f t="shared" ca="1" si="760"/>
        <v>855</v>
      </c>
      <c r="ES219" s="77">
        <f t="shared" ca="1" si="760"/>
        <v>832</v>
      </c>
      <c r="ET219" s="77">
        <f t="shared" ca="1" si="760"/>
        <v>809</v>
      </c>
      <c r="EU219" s="77">
        <f t="shared" ca="1" si="760"/>
        <v>786</v>
      </c>
      <c r="EV219" s="77">
        <f t="shared" ca="1" si="760"/>
        <v>763</v>
      </c>
      <c r="EW219" s="77">
        <f t="shared" ca="1" si="760"/>
        <v>740</v>
      </c>
      <c r="EX219" s="77">
        <f t="shared" ca="1" si="760"/>
        <v>717</v>
      </c>
      <c r="EY219" s="77">
        <f t="shared" ca="1" si="760"/>
        <v>694</v>
      </c>
      <c r="EZ219" s="77">
        <f t="shared" ca="1" si="760"/>
        <v>671</v>
      </c>
      <c r="FA219" s="77">
        <f t="shared" ca="1" si="760"/>
        <v>648</v>
      </c>
      <c r="FB219" s="77">
        <f t="shared" ca="1" si="760"/>
        <v>625</v>
      </c>
      <c r="FC219" s="77">
        <f t="shared" ca="1" si="760"/>
        <v>602</v>
      </c>
      <c r="FD219" s="77">
        <f t="shared" ca="1" si="760"/>
        <v>579</v>
      </c>
      <c r="FE219" s="77">
        <f t="shared" ca="1" si="760"/>
        <v>556</v>
      </c>
      <c r="FF219" s="77">
        <f t="shared" ca="1" si="760"/>
        <v>533</v>
      </c>
      <c r="FG219" s="77">
        <f t="shared" ca="1" si="760"/>
        <v>510</v>
      </c>
      <c r="FH219" s="77">
        <f t="shared" ca="1" si="760"/>
        <v>487</v>
      </c>
      <c r="FI219" s="77">
        <f t="shared" ca="1" si="760"/>
        <v>464</v>
      </c>
      <c r="FJ219" s="77">
        <f t="shared" ca="1" si="760"/>
        <v>441</v>
      </c>
      <c r="FK219" s="77">
        <f t="shared" ca="1" si="760"/>
        <v>418</v>
      </c>
      <c r="FL219" s="77">
        <f t="shared" ca="1" si="760"/>
        <v>395</v>
      </c>
      <c r="FM219" s="77">
        <f t="shared" ca="1" si="760"/>
        <v>372</v>
      </c>
      <c r="FN219" s="77">
        <f t="shared" ca="1" si="760"/>
        <v>349</v>
      </c>
      <c r="FO219" s="77">
        <f t="shared" ca="1" si="760"/>
        <v>326</v>
      </c>
      <c r="FP219" s="77">
        <f t="shared" ca="1" si="760"/>
        <v>303</v>
      </c>
      <c r="FQ219" s="77">
        <f t="shared" ref="FQ219:GR219" ca="1" si="761">IF(OR(ISNUMBER(FQ38),ISBLANK(FQ38)),IF(CodeCouleur($D$100)=CodeCouleur(FQ38),"CEAM",IF(OR(FQ38=$G$99,FQ38=$G$100,FQ38=$G$101,FQ38=$G$102),"OPEX",IF(AND(ISBLANK($E38),FQ140&gt;50),"ORG",FQ140))),FQ38)</f>
        <v>280</v>
      </c>
      <c r="FR219" s="77">
        <f t="shared" ca="1" si="761"/>
        <v>257</v>
      </c>
      <c r="FS219" s="77">
        <f t="shared" ca="1" si="761"/>
        <v>234</v>
      </c>
      <c r="FT219" s="77">
        <f t="shared" ca="1" si="761"/>
        <v>211</v>
      </c>
      <c r="FU219" s="77">
        <f t="shared" ca="1" si="761"/>
        <v>188</v>
      </c>
      <c r="FV219" s="77">
        <f t="shared" ca="1" si="761"/>
        <v>165</v>
      </c>
      <c r="FW219" s="77">
        <f t="shared" ca="1" si="761"/>
        <v>142</v>
      </c>
      <c r="FX219" s="77">
        <f t="shared" ca="1" si="761"/>
        <v>119</v>
      </c>
      <c r="FY219" s="77">
        <f t="shared" ca="1" si="761"/>
        <v>96</v>
      </c>
      <c r="FZ219" s="77">
        <f t="shared" ca="1" si="761"/>
        <v>73</v>
      </c>
      <c r="GA219" s="77">
        <f t="shared" ca="1" si="761"/>
        <v>50</v>
      </c>
      <c r="GB219" s="77">
        <f t="shared" ca="1" si="761"/>
        <v>27</v>
      </c>
      <c r="GC219" s="77" t="str">
        <f t="shared" si="761"/>
        <v>V20</v>
      </c>
      <c r="GD219" s="77" t="str">
        <f t="shared" si="761"/>
        <v>V20</v>
      </c>
      <c r="GE219" s="77" t="str">
        <f t="shared" si="761"/>
        <v>V20</v>
      </c>
      <c r="GF219" s="77" t="str">
        <f t="shared" si="761"/>
        <v>V20</v>
      </c>
      <c r="GG219" s="77" t="str">
        <f t="shared" si="761"/>
        <v>V20</v>
      </c>
      <c r="GH219" s="77" t="str">
        <f t="shared" si="761"/>
        <v>V20</v>
      </c>
      <c r="GI219" s="77">
        <f t="shared" ca="1" si="761"/>
        <v>1177</v>
      </c>
      <c r="GJ219" s="77">
        <f t="shared" ca="1" si="761"/>
        <v>1154</v>
      </c>
      <c r="GK219" s="77">
        <f t="shared" ca="1" si="761"/>
        <v>1131</v>
      </c>
      <c r="GL219" s="77">
        <f t="shared" ca="1" si="761"/>
        <v>1108</v>
      </c>
      <c r="GM219" s="77">
        <f t="shared" ca="1" si="761"/>
        <v>1085</v>
      </c>
      <c r="GN219" s="77">
        <f t="shared" ca="1" si="761"/>
        <v>1062</v>
      </c>
      <c r="GO219" s="77" t="str">
        <f t="shared" si="761"/>
        <v>X</v>
      </c>
      <c r="GP219" s="77" t="str">
        <f t="shared" si="761"/>
        <v>X</v>
      </c>
      <c r="GQ219" s="77" t="str">
        <f t="shared" si="761"/>
        <v>X</v>
      </c>
      <c r="GR219" s="77" t="str">
        <f t="shared" si="761"/>
        <v>X</v>
      </c>
    </row>
    <row r="220" spans="7:200" x14ac:dyDescent="0.2">
      <c r="G220" s="1043"/>
      <c r="H220" s="209" t="s">
        <v>145</v>
      </c>
      <c r="M220" s="304"/>
      <c r="N220" s="304"/>
      <c r="O220" s="304"/>
      <c r="P220" s="304"/>
      <c r="Q220" s="304"/>
      <c r="R220" s="41"/>
      <c r="S220" s="41"/>
      <c r="T220" s="41"/>
      <c r="U220" s="77" t="str">
        <f t="shared" ref="U220:AR220" si="762">IF(OR(ISNUMBER(U39),ISBLANK(U39)),IF(CodeCouleur($D$100)=CodeCouleur(U39),"CEAM",IF(OR(U39=$G$99,U39=$G$100,U39=$G$101),"OPEX",IF(AND(ISBLANK($E39),U141&gt;50),"ORG",U141))),U39)</f>
        <v>AIA</v>
      </c>
      <c r="V220" s="77" t="str">
        <f t="shared" si="762"/>
        <v>V5</v>
      </c>
      <c r="W220" s="77" t="str">
        <f t="shared" si="762"/>
        <v>V5</v>
      </c>
      <c r="X220" s="77" t="str">
        <f t="shared" si="762"/>
        <v>V5</v>
      </c>
      <c r="Y220" s="77" t="str">
        <f t="shared" ca="1" si="762"/>
        <v>CEAM</v>
      </c>
      <c r="Z220" s="77" t="str">
        <f t="shared" ca="1" si="762"/>
        <v>CEAM</v>
      </c>
      <c r="AA220" s="77" t="str">
        <f t="shared" ca="1" si="762"/>
        <v>CEAM</v>
      </c>
      <c r="AB220" s="77" t="str">
        <f t="shared" ca="1" si="762"/>
        <v>CEAM</v>
      </c>
      <c r="AC220" s="77" t="str">
        <f t="shared" ca="1" si="762"/>
        <v>CEAM</v>
      </c>
      <c r="AD220" s="77" t="str">
        <f t="shared" ca="1" si="762"/>
        <v>CEAM</v>
      </c>
      <c r="AE220" s="77" t="str">
        <f t="shared" ca="1" si="762"/>
        <v>CEAM</v>
      </c>
      <c r="AF220" s="77" t="str">
        <f t="shared" ca="1" si="762"/>
        <v>CEAM</v>
      </c>
      <c r="AG220" s="77" t="str">
        <f t="shared" ca="1" si="762"/>
        <v>CEAM</v>
      </c>
      <c r="AH220" s="77" t="str">
        <f t="shared" ca="1" si="762"/>
        <v>CEAM</v>
      </c>
      <c r="AI220" s="77" t="str">
        <f t="shared" ca="1" si="762"/>
        <v>CEAM</v>
      </c>
      <c r="AJ220" s="77" t="str">
        <f t="shared" ca="1" si="762"/>
        <v>CEAM</v>
      </c>
      <c r="AK220" s="77" t="str">
        <f t="shared" ca="1" si="762"/>
        <v>CEAM</v>
      </c>
      <c r="AL220" s="77" t="str">
        <f t="shared" ca="1" si="762"/>
        <v>CEAM</v>
      </c>
      <c r="AM220" s="77" t="str">
        <f t="shared" ca="1" si="762"/>
        <v>CEAM</v>
      </c>
      <c r="AN220" s="77" t="str">
        <f t="shared" ca="1" si="762"/>
        <v>CEAM</v>
      </c>
      <c r="AO220" s="77" t="str">
        <f t="shared" ca="1" si="762"/>
        <v>CEAM</v>
      </c>
      <c r="AP220" s="77" t="str">
        <f t="shared" ca="1" si="762"/>
        <v>CEAM</v>
      </c>
      <c r="AQ220" s="77" t="str">
        <f t="shared" ca="1" si="762"/>
        <v>CEAM</v>
      </c>
      <c r="AR220" s="77" t="str">
        <f t="shared" ca="1" si="762"/>
        <v>CEAM</v>
      </c>
      <c r="AS220" s="77" t="str">
        <f t="shared" ref="AS220:BX220" ca="1" si="763">IF(OR(ISNUMBER(AS39),ISBLANK(AS39)),IF(CodeCouleur($D$100)=CodeCouleur(AS39),"CEAM",IF(OR(AS39=$G$99,AS39=$G$100,AS39=$G$101,AS39=$G$102),"OPEX",IF(AND(ISBLANK($E39),AS141&gt;50),"ORG",AS141))),AS39)</f>
        <v>CEAM</v>
      </c>
      <c r="AT220" s="77" t="str">
        <f t="shared" ca="1" si="763"/>
        <v>CEAM</v>
      </c>
      <c r="AU220" s="77" t="str">
        <f t="shared" ca="1" si="763"/>
        <v>CEAM</v>
      </c>
      <c r="AV220" s="77" t="str">
        <f t="shared" ca="1" si="763"/>
        <v>CEAM</v>
      </c>
      <c r="AW220" s="77" t="str">
        <f t="shared" ca="1" si="763"/>
        <v>CEAM</v>
      </c>
      <c r="AX220" s="77" t="str">
        <f t="shared" ca="1" si="763"/>
        <v>CEAM</v>
      </c>
      <c r="AY220" s="77">
        <f t="shared" ca="1" si="763"/>
        <v>690</v>
      </c>
      <c r="AZ220" s="77">
        <f t="shared" ca="1" si="763"/>
        <v>667</v>
      </c>
      <c r="BA220" s="77">
        <f t="shared" ca="1" si="763"/>
        <v>644</v>
      </c>
      <c r="BB220" s="77">
        <f t="shared" ca="1" si="763"/>
        <v>621</v>
      </c>
      <c r="BC220" s="77">
        <f t="shared" ca="1" si="763"/>
        <v>620</v>
      </c>
      <c r="BD220" s="77" t="str">
        <f t="shared" ca="1" si="763"/>
        <v>OPEX</v>
      </c>
      <c r="BE220" s="77" t="str">
        <f t="shared" ca="1" si="763"/>
        <v>OPEX</v>
      </c>
      <c r="BF220" s="77" t="str">
        <f t="shared" ca="1" si="763"/>
        <v>OPEX</v>
      </c>
      <c r="BG220" s="77" t="str">
        <f t="shared" ca="1" si="763"/>
        <v>OPEX</v>
      </c>
      <c r="BH220" s="77">
        <f t="shared" ca="1" si="763"/>
        <v>379</v>
      </c>
      <c r="BI220" s="77">
        <f t="shared" ca="1" si="763"/>
        <v>356</v>
      </c>
      <c r="BJ220" s="77">
        <f t="shared" ca="1" si="763"/>
        <v>333</v>
      </c>
      <c r="BK220" s="77">
        <f t="shared" ca="1" si="763"/>
        <v>310</v>
      </c>
      <c r="BL220" s="77">
        <f t="shared" ca="1" si="763"/>
        <v>287</v>
      </c>
      <c r="BM220" s="77" t="str">
        <f t="shared" si="763"/>
        <v>SB</v>
      </c>
      <c r="BN220" s="77" t="str">
        <f t="shared" si="763"/>
        <v>SB</v>
      </c>
      <c r="BO220" s="77" t="str">
        <f t="shared" si="763"/>
        <v>SB</v>
      </c>
      <c r="BP220" s="77">
        <f t="shared" ca="1" si="763"/>
        <v>264</v>
      </c>
      <c r="BQ220" s="77">
        <f t="shared" ca="1" si="763"/>
        <v>241</v>
      </c>
      <c r="BR220" s="77">
        <f t="shared" ca="1" si="763"/>
        <v>218</v>
      </c>
      <c r="BS220" s="77">
        <f t="shared" ca="1" si="763"/>
        <v>195</v>
      </c>
      <c r="BT220" s="77">
        <f t="shared" ca="1" si="763"/>
        <v>172</v>
      </c>
      <c r="BU220" s="77">
        <f t="shared" ca="1" si="763"/>
        <v>149</v>
      </c>
      <c r="BV220" s="77">
        <f t="shared" ca="1" si="763"/>
        <v>126</v>
      </c>
      <c r="BW220" s="77">
        <f t="shared" ca="1" si="763"/>
        <v>103</v>
      </c>
      <c r="BX220" s="77">
        <f t="shared" ca="1" si="763"/>
        <v>80</v>
      </c>
      <c r="BY220" s="77">
        <f t="shared" ref="BY220:DD220" ca="1" si="764">IF(OR(ISNUMBER(BY39),ISBLANK(BY39)),IF(CodeCouleur($D$100)=CodeCouleur(BY39),"CEAM",IF(OR(BY39=$G$99,BY39=$G$100,BY39=$G$101,BY39=$G$102),"OPEX",IF(AND(ISBLANK($E39),BY141&gt;50),"ORG",BY141))),BY39)</f>
        <v>57</v>
      </c>
      <c r="BZ220" s="77">
        <f t="shared" ca="1" si="764"/>
        <v>34</v>
      </c>
      <c r="CA220" s="77" t="str">
        <f t="shared" si="764"/>
        <v>V10</v>
      </c>
      <c r="CB220" s="77" t="str">
        <f t="shared" si="764"/>
        <v>V10</v>
      </c>
      <c r="CC220" s="77" t="str">
        <f t="shared" si="764"/>
        <v>V10</v>
      </c>
      <c r="CD220" s="77" t="str">
        <f t="shared" si="764"/>
        <v>V10</v>
      </c>
      <c r="CE220" s="77" t="str">
        <f t="shared" si="764"/>
        <v>V10</v>
      </c>
      <c r="CF220" s="77" t="str">
        <f t="shared" si="764"/>
        <v>V10</v>
      </c>
      <c r="CG220" s="77" t="str">
        <f t="shared" si="764"/>
        <v>RMV</v>
      </c>
      <c r="CH220" s="77" t="str">
        <f t="shared" si="764"/>
        <v>RMV</v>
      </c>
      <c r="CI220" s="77" t="str">
        <f t="shared" si="764"/>
        <v>RMV</v>
      </c>
      <c r="CJ220" s="77" t="str">
        <f t="shared" si="764"/>
        <v>RMV</v>
      </c>
      <c r="CK220" s="77" t="str">
        <f t="shared" si="764"/>
        <v>RMV</v>
      </c>
      <c r="CL220" s="77" t="str">
        <f t="shared" si="764"/>
        <v>RMV</v>
      </c>
      <c r="CM220" s="77">
        <f t="shared" ca="1" si="764"/>
        <v>1177</v>
      </c>
      <c r="CN220" s="77">
        <f t="shared" ca="1" si="764"/>
        <v>1154</v>
      </c>
      <c r="CO220" s="77">
        <f t="shared" ca="1" si="764"/>
        <v>1131</v>
      </c>
      <c r="CP220" s="77">
        <f t="shared" ca="1" si="764"/>
        <v>1108</v>
      </c>
      <c r="CQ220" s="77">
        <f t="shared" ca="1" si="764"/>
        <v>1085</v>
      </c>
      <c r="CR220" s="77">
        <f t="shared" ca="1" si="764"/>
        <v>1062</v>
      </c>
      <c r="CS220" s="77">
        <f t="shared" ca="1" si="764"/>
        <v>1039</v>
      </c>
      <c r="CT220" s="77">
        <f t="shared" ca="1" si="764"/>
        <v>1016</v>
      </c>
      <c r="CU220" s="77">
        <f t="shared" ca="1" si="764"/>
        <v>993</v>
      </c>
      <c r="CV220" s="77">
        <f t="shared" ca="1" si="764"/>
        <v>970</v>
      </c>
      <c r="CW220" s="77">
        <f t="shared" ca="1" si="764"/>
        <v>947</v>
      </c>
      <c r="CX220" s="77">
        <f t="shared" ca="1" si="764"/>
        <v>924</v>
      </c>
      <c r="CY220" s="77">
        <f t="shared" ca="1" si="764"/>
        <v>901</v>
      </c>
      <c r="CZ220" s="77">
        <f t="shared" ca="1" si="764"/>
        <v>878</v>
      </c>
      <c r="DA220" s="77" t="str">
        <f t="shared" si="764"/>
        <v>STK</v>
      </c>
      <c r="DB220" s="77" t="str">
        <f t="shared" si="764"/>
        <v>STK</v>
      </c>
      <c r="DC220" s="77" t="str">
        <f t="shared" si="764"/>
        <v>STK</v>
      </c>
      <c r="DD220" s="77" t="str">
        <f t="shared" si="764"/>
        <v>STK</v>
      </c>
      <c r="DE220" s="77" t="str">
        <f t="shared" ref="DE220:EJ220" si="765">IF(OR(ISNUMBER(DE39),ISBLANK(DE39)),IF(CodeCouleur($D$100)=CodeCouleur(DE39),"CEAM",IF(OR(DE39=$G$99,DE39=$G$100,DE39=$G$101,DE39=$G$102),"OPEX",IF(AND(ISBLANK($E39),DE141&gt;50),"ORG",DE141))),DE39)</f>
        <v>STK</v>
      </c>
      <c r="DF220" s="77" t="str">
        <f t="shared" si="765"/>
        <v>STK</v>
      </c>
      <c r="DG220" s="77" t="str">
        <f t="shared" si="765"/>
        <v>STK</v>
      </c>
      <c r="DH220" s="77" t="str">
        <f t="shared" si="765"/>
        <v>STK</v>
      </c>
      <c r="DI220" s="77">
        <f t="shared" ca="1" si="765"/>
        <v>855</v>
      </c>
      <c r="DJ220" s="77">
        <f t="shared" ca="1" si="765"/>
        <v>832</v>
      </c>
      <c r="DK220" s="77">
        <f t="shared" ca="1" si="765"/>
        <v>809</v>
      </c>
      <c r="DL220" s="77">
        <f t="shared" ca="1" si="765"/>
        <v>786</v>
      </c>
      <c r="DM220" s="77">
        <f t="shared" ca="1" si="765"/>
        <v>763</v>
      </c>
      <c r="DN220" s="77">
        <f t="shared" ca="1" si="765"/>
        <v>740</v>
      </c>
      <c r="DO220" s="77">
        <f t="shared" ca="1" si="765"/>
        <v>717</v>
      </c>
      <c r="DP220" s="77">
        <f t="shared" ca="1" si="765"/>
        <v>694</v>
      </c>
      <c r="DQ220" s="77">
        <f t="shared" ca="1" si="765"/>
        <v>671</v>
      </c>
      <c r="DR220" s="77">
        <f t="shared" ca="1" si="765"/>
        <v>648</v>
      </c>
      <c r="DS220" s="77">
        <f t="shared" ca="1" si="765"/>
        <v>625</v>
      </c>
      <c r="DT220" s="77">
        <f t="shared" ca="1" si="765"/>
        <v>602</v>
      </c>
      <c r="DU220" s="77">
        <f t="shared" ca="1" si="765"/>
        <v>579</v>
      </c>
      <c r="DV220" s="77">
        <f t="shared" ca="1" si="765"/>
        <v>556</v>
      </c>
      <c r="DW220" s="77">
        <f t="shared" ca="1" si="765"/>
        <v>533</v>
      </c>
      <c r="DX220" s="77">
        <f t="shared" ca="1" si="765"/>
        <v>510</v>
      </c>
      <c r="DY220" s="77">
        <f t="shared" ca="1" si="765"/>
        <v>487</v>
      </c>
      <c r="DZ220" s="77">
        <f t="shared" ca="1" si="765"/>
        <v>464</v>
      </c>
      <c r="EA220" s="77">
        <f t="shared" ca="1" si="765"/>
        <v>441</v>
      </c>
      <c r="EB220" s="77">
        <f t="shared" ca="1" si="765"/>
        <v>418</v>
      </c>
      <c r="EC220" s="77">
        <f t="shared" ca="1" si="765"/>
        <v>395</v>
      </c>
      <c r="ED220" s="77">
        <f t="shared" ca="1" si="765"/>
        <v>372</v>
      </c>
      <c r="EE220" s="77">
        <f t="shared" ca="1" si="765"/>
        <v>349</v>
      </c>
      <c r="EF220" s="77">
        <f t="shared" ca="1" si="765"/>
        <v>326</v>
      </c>
      <c r="EG220" s="77">
        <f t="shared" ca="1" si="765"/>
        <v>303</v>
      </c>
      <c r="EH220" s="77">
        <f t="shared" ca="1" si="765"/>
        <v>280</v>
      </c>
      <c r="EI220" s="77">
        <f t="shared" ca="1" si="765"/>
        <v>257</v>
      </c>
      <c r="EJ220" s="77">
        <f t="shared" ca="1" si="765"/>
        <v>234</v>
      </c>
      <c r="EK220" s="77">
        <f t="shared" ref="EK220:FP220" ca="1" si="766">IF(OR(ISNUMBER(EK39),ISBLANK(EK39)),IF(CodeCouleur($D$100)=CodeCouleur(EK39),"CEAM",IF(OR(EK39=$G$99,EK39=$G$100,EK39=$G$101,EK39=$G$102),"OPEX",IF(AND(ISBLANK($E39),EK141&gt;50),"ORG",EK141))),EK39)</f>
        <v>211</v>
      </c>
      <c r="EL220" s="77">
        <f t="shared" ca="1" si="766"/>
        <v>188</v>
      </c>
      <c r="EM220" s="77">
        <f t="shared" ca="1" si="766"/>
        <v>165</v>
      </c>
      <c r="EN220" s="77">
        <f t="shared" ca="1" si="766"/>
        <v>142</v>
      </c>
      <c r="EO220" s="77">
        <f t="shared" ca="1" si="766"/>
        <v>119</v>
      </c>
      <c r="EP220" s="77">
        <f t="shared" ca="1" si="766"/>
        <v>96</v>
      </c>
      <c r="EQ220" s="77" t="str">
        <f t="shared" si="766"/>
        <v>V15</v>
      </c>
      <c r="ER220" s="77" t="str">
        <f t="shared" si="766"/>
        <v>V15</v>
      </c>
      <c r="ES220" s="77" t="str">
        <f t="shared" si="766"/>
        <v>V15</v>
      </c>
      <c r="ET220" s="77" t="str">
        <f t="shared" si="766"/>
        <v>V15</v>
      </c>
      <c r="EU220" s="77" t="str">
        <f t="shared" si="766"/>
        <v>V15</v>
      </c>
      <c r="EV220" s="77">
        <f t="shared" ca="1" si="766"/>
        <v>1177</v>
      </c>
      <c r="EW220" s="77">
        <f t="shared" ca="1" si="766"/>
        <v>1154</v>
      </c>
      <c r="EX220" s="77">
        <f t="shared" ca="1" si="766"/>
        <v>1131</v>
      </c>
      <c r="EY220" s="77">
        <f t="shared" ca="1" si="766"/>
        <v>1108</v>
      </c>
      <c r="EZ220" s="77">
        <f t="shared" ca="1" si="766"/>
        <v>1085</v>
      </c>
      <c r="FA220" s="77">
        <f t="shared" ca="1" si="766"/>
        <v>1062</v>
      </c>
      <c r="FB220" s="77">
        <f t="shared" ca="1" si="766"/>
        <v>1039</v>
      </c>
      <c r="FC220" s="77">
        <f t="shared" ca="1" si="766"/>
        <v>1016</v>
      </c>
      <c r="FD220" s="77">
        <f t="shared" ca="1" si="766"/>
        <v>993</v>
      </c>
      <c r="FE220" s="77">
        <f t="shared" ca="1" si="766"/>
        <v>970</v>
      </c>
      <c r="FF220" s="77">
        <f t="shared" ca="1" si="766"/>
        <v>947</v>
      </c>
      <c r="FG220" s="77">
        <f t="shared" ca="1" si="766"/>
        <v>924</v>
      </c>
      <c r="FH220" s="77">
        <f t="shared" ca="1" si="766"/>
        <v>901</v>
      </c>
      <c r="FI220" s="77">
        <f t="shared" ca="1" si="766"/>
        <v>878</v>
      </c>
      <c r="FJ220" s="77">
        <f t="shared" ca="1" si="766"/>
        <v>855</v>
      </c>
      <c r="FK220" s="77">
        <f t="shared" ca="1" si="766"/>
        <v>832</v>
      </c>
      <c r="FL220" s="77">
        <f t="shared" ca="1" si="766"/>
        <v>809</v>
      </c>
      <c r="FM220" s="77">
        <f t="shared" ca="1" si="766"/>
        <v>786</v>
      </c>
      <c r="FN220" s="77">
        <f t="shared" ca="1" si="766"/>
        <v>763</v>
      </c>
      <c r="FO220" s="77">
        <f t="shared" ca="1" si="766"/>
        <v>740</v>
      </c>
      <c r="FP220" s="77">
        <f t="shared" ca="1" si="766"/>
        <v>717</v>
      </c>
      <c r="FQ220" s="77">
        <f t="shared" ref="FQ220:GR220" ca="1" si="767">IF(OR(ISNUMBER(FQ39),ISBLANK(FQ39)),IF(CodeCouleur($D$100)=CodeCouleur(FQ39),"CEAM",IF(OR(FQ39=$G$99,FQ39=$G$100,FQ39=$G$101,FQ39=$G$102),"OPEX",IF(AND(ISBLANK($E39),FQ141&gt;50),"ORG",FQ141))),FQ39)</f>
        <v>694</v>
      </c>
      <c r="FR220" s="77">
        <f t="shared" ca="1" si="767"/>
        <v>671</v>
      </c>
      <c r="FS220" s="77">
        <f t="shared" ca="1" si="767"/>
        <v>648</v>
      </c>
      <c r="FT220" s="77">
        <f t="shared" ca="1" si="767"/>
        <v>625</v>
      </c>
      <c r="FU220" s="77">
        <f t="shared" ca="1" si="767"/>
        <v>602</v>
      </c>
      <c r="FV220" s="77">
        <f t="shared" ca="1" si="767"/>
        <v>579</v>
      </c>
      <c r="FW220" s="77">
        <f t="shared" ca="1" si="767"/>
        <v>556</v>
      </c>
      <c r="FX220" s="77">
        <f t="shared" ca="1" si="767"/>
        <v>533</v>
      </c>
      <c r="FY220" s="77">
        <f t="shared" ca="1" si="767"/>
        <v>510</v>
      </c>
      <c r="FZ220" s="77">
        <f t="shared" ca="1" si="767"/>
        <v>487</v>
      </c>
      <c r="GA220" s="77">
        <f t="shared" ca="1" si="767"/>
        <v>464</v>
      </c>
      <c r="GB220" s="77">
        <f t="shared" ca="1" si="767"/>
        <v>441</v>
      </c>
      <c r="GC220" s="77">
        <f t="shared" ca="1" si="767"/>
        <v>418</v>
      </c>
      <c r="GD220" s="77">
        <f t="shared" ca="1" si="767"/>
        <v>395</v>
      </c>
      <c r="GE220" s="77">
        <f t="shared" ca="1" si="767"/>
        <v>372</v>
      </c>
      <c r="GF220" s="77">
        <f t="shared" ca="1" si="767"/>
        <v>349</v>
      </c>
      <c r="GG220" s="77">
        <f t="shared" ca="1" si="767"/>
        <v>326</v>
      </c>
      <c r="GH220" s="77">
        <f t="shared" ca="1" si="767"/>
        <v>303</v>
      </c>
      <c r="GI220" s="77">
        <f t="shared" ca="1" si="767"/>
        <v>280</v>
      </c>
      <c r="GJ220" s="77">
        <f t="shared" ca="1" si="767"/>
        <v>257</v>
      </c>
      <c r="GK220" s="77">
        <f t="shared" ca="1" si="767"/>
        <v>234</v>
      </c>
      <c r="GL220" s="77">
        <f t="shared" ca="1" si="767"/>
        <v>211</v>
      </c>
      <c r="GM220" s="77">
        <f t="shared" ca="1" si="767"/>
        <v>188</v>
      </c>
      <c r="GN220" s="77">
        <f t="shared" ca="1" si="767"/>
        <v>165</v>
      </c>
      <c r="GO220" s="77" t="str">
        <f t="shared" si="767"/>
        <v>X</v>
      </c>
      <c r="GP220" s="77" t="str">
        <f t="shared" si="767"/>
        <v>X</v>
      </c>
      <c r="GQ220" s="77" t="str">
        <f t="shared" si="767"/>
        <v>X</v>
      </c>
      <c r="GR220" s="77" t="str">
        <f t="shared" si="767"/>
        <v>X</v>
      </c>
    </row>
    <row r="221" spans="7:200" x14ac:dyDescent="0.2">
      <c r="G221" s="1043"/>
      <c r="H221" s="207" t="s">
        <v>146</v>
      </c>
      <c r="M221" s="304"/>
      <c r="N221" s="304"/>
      <c r="O221" s="304"/>
      <c r="P221" s="304"/>
      <c r="Q221" s="304"/>
      <c r="R221" s="41"/>
      <c r="S221" s="41"/>
      <c r="T221" s="41"/>
      <c r="U221" s="77">
        <f t="shared" ref="U221:AR221" ca="1" si="768">IF(OR(ISNUMBER(U40),ISBLANK(U40)),IF(CodeCouleur($D$100)=CodeCouleur(U40),"CEAM",IF(OR(U40=$G$99,U40=$G$100,U40=$G$101),"OPEX",IF(AND(ISBLANK($E40),U142&gt;50),"ORG",U142))),U40)</f>
        <v>964</v>
      </c>
      <c r="V221" s="77">
        <f t="shared" ca="1" si="768"/>
        <v>866</v>
      </c>
      <c r="W221" s="77">
        <f t="shared" ca="1" si="768"/>
        <v>829</v>
      </c>
      <c r="X221" s="77">
        <f t="shared" ca="1" si="768"/>
        <v>810</v>
      </c>
      <c r="Y221" s="77">
        <f t="shared" ca="1" si="768"/>
        <v>770</v>
      </c>
      <c r="Z221" s="77">
        <f t="shared" ca="1" si="768"/>
        <v>744</v>
      </c>
      <c r="AA221" s="77">
        <f t="shared" ca="1" si="768"/>
        <v>723</v>
      </c>
      <c r="AB221" s="77">
        <f t="shared" ca="1" si="768"/>
        <v>723</v>
      </c>
      <c r="AC221" s="77">
        <f t="shared" ca="1" si="768"/>
        <v>710</v>
      </c>
      <c r="AD221" s="77">
        <f t="shared" ca="1" si="768"/>
        <v>670</v>
      </c>
      <c r="AE221" s="77" t="str">
        <f t="shared" ca="1" si="768"/>
        <v>OPEX</v>
      </c>
      <c r="AF221" s="77" t="str">
        <f t="shared" ca="1" si="768"/>
        <v>OPEX</v>
      </c>
      <c r="AG221" s="77" t="str">
        <f t="shared" ca="1" si="768"/>
        <v>OPEX</v>
      </c>
      <c r="AH221" s="77">
        <f t="shared" ca="1" si="768"/>
        <v>519</v>
      </c>
      <c r="AI221" s="77">
        <f t="shared" ca="1" si="768"/>
        <v>496</v>
      </c>
      <c r="AJ221" s="77">
        <f t="shared" ca="1" si="768"/>
        <v>473</v>
      </c>
      <c r="AK221" s="77">
        <f t="shared" ca="1" si="768"/>
        <v>450</v>
      </c>
      <c r="AL221" s="77">
        <f t="shared" ca="1" si="768"/>
        <v>427</v>
      </c>
      <c r="AM221" s="77">
        <f t="shared" ca="1" si="768"/>
        <v>404</v>
      </c>
      <c r="AN221" s="77">
        <f t="shared" ca="1" si="768"/>
        <v>381</v>
      </c>
      <c r="AO221" s="77">
        <f t="shared" ca="1" si="768"/>
        <v>358</v>
      </c>
      <c r="AP221" s="77">
        <f t="shared" ca="1" si="768"/>
        <v>335</v>
      </c>
      <c r="AQ221" s="77" t="str">
        <f t="shared" si="768"/>
        <v>F</v>
      </c>
      <c r="AR221" s="77" t="str">
        <f t="shared" si="768"/>
        <v>F</v>
      </c>
      <c r="AS221" s="77">
        <f t="shared" ref="AS221:BX221" ca="1" si="769">IF(OR(ISNUMBER(AS40),ISBLANK(AS40)),IF(CodeCouleur($D$100)=CodeCouleur(AS40),"CEAM",IF(OR(AS40=$G$99,AS40=$G$100,AS40=$G$101,AS40=$G$102),"OPEX",IF(AND(ISBLANK($E40),AS142&gt;50),"ORG",AS142))),AS40)</f>
        <v>312</v>
      </c>
      <c r="AT221" s="77">
        <f t="shared" ca="1" si="769"/>
        <v>289</v>
      </c>
      <c r="AU221" s="77">
        <f t="shared" ca="1" si="769"/>
        <v>266</v>
      </c>
      <c r="AV221" s="77">
        <f t="shared" ca="1" si="769"/>
        <v>243</v>
      </c>
      <c r="AW221" s="77">
        <f t="shared" ca="1" si="769"/>
        <v>220</v>
      </c>
      <c r="AX221" s="77">
        <f t="shared" ca="1" si="769"/>
        <v>197</v>
      </c>
      <c r="AY221" s="77">
        <f t="shared" ca="1" si="769"/>
        <v>174</v>
      </c>
      <c r="AZ221" s="77">
        <f t="shared" ca="1" si="769"/>
        <v>151</v>
      </c>
      <c r="BA221" s="77">
        <f t="shared" ca="1" si="769"/>
        <v>128</v>
      </c>
      <c r="BB221" s="77">
        <f t="shared" ca="1" si="769"/>
        <v>105</v>
      </c>
      <c r="BC221" s="77">
        <f t="shared" ca="1" si="769"/>
        <v>82</v>
      </c>
      <c r="BD221" s="77">
        <f t="shared" ca="1" si="769"/>
        <v>59</v>
      </c>
      <c r="BE221" s="77" t="str">
        <f t="shared" si="769"/>
        <v>V10</v>
      </c>
      <c r="BF221" s="77" t="str">
        <f t="shared" si="769"/>
        <v>V10</v>
      </c>
      <c r="BG221" s="77" t="str">
        <f t="shared" si="769"/>
        <v>V10</v>
      </c>
      <c r="BH221" s="77" t="str">
        <f t="shared" si="769"/>
        <v>V10</v>
      </c>
      <c r="BI221" s="77" t="str">
        <f t="shared" si="769"/>
        <v>V10</v>
      </c>
      <c r="BJ221" s="77" t="str">
        <f t="shared" si="769"/>
        <v>V10</v>
      </c>
      <c r="BK221" s="77">
        <f t="shared" ca="1" si="769"/>
        <v>1177</v>
      </c>
      <c r="BL221" s="77">
        <f t="shared" ca="1" si="769"/>
        <v>1154</v>
      </c>
      <c r="BM221" s="77">
        <f t="shared" ca="1" si="769"/>
        <v>1131</v>
      </c>
      <c r="BN221" s="77" t="str">
        <f t="shared" si="769"/>
        <v>V10</v>
      </c>
      <c r="BO221" s="77" t="str">
        <f t="shared" si="769"/>
        <v>RMV</v>
      </c>
      <c r="BP221" s="77" t="str">
        <f t="shared" si="769"/>
        <v>RMV</v>
      </c>
      <c r="BQ221" s="77" t="str">
        <f t="shared" si="769"/>
        <v>RMV</v>
      </c>
      <c r="BR221" s="77" t="str">
        <f t="shared" si="769"/>
        <v>RMV</v>
      </c>
      <c r="BS221" s="77" t="str">
        <f t="shared" si="769"/>
        <v>RMV</v>
      </c>
      <c r="BT221" s="77" t="str">
        <f t="shared" si="769"/>
        <v>RMV</v>
      </c>
      <c r="BU221" s="77" t="str">
        <f t="shared" si="769"/>
        <v>RMV</v>
      </c>
      <c r="BV221" s="77" t="str">
        <f t="shared" si="769"/>
        <v>RMV</v>
      </c>
      <c r="BW221" s="77" t="str">
        <f t="shared" si="769"/>
        <v>RMV</v>
      </c>
      <c r="BX221" s="77" t="str">
        <f t="shared" si="769"/>
        <v>RMV</v>
      </c>
      <c r="BY221" s="77">
        <f t="shared" ref="BY221:DD221" ca="1" si="770">IF(OR(ISNUMBER(BY40),ISBLANK(BY40)),IF(CodeCouleur($D$100)=CodeCouleur(BY40),"CEAM",IF(OR(BY40=$G$99,BY40=$G$100,BY40=$G$101,BY40=$G$102),"OPEX",IF(AND(ISBLANK($E40),BY142&gt;50),"ORG",BY142))),BY40)</f>
        <v>1177</v>
      </c>
      <c r="BZ221" s="77">
        <f t="shared" ca="1" si="770"/>
        <v>1154</v>
      </c>
      <c r="CA221" s="77">
        <f t="shared" ca="1" si="770"/>
        <v>1131</v>
      </c>
      <c r="CB221" s="77">
        <f t="shared" ca="1" si="770"/>
        <v>1108</v>
      </c>
      <c r="CC221" s="77">
        <f t="shared" ca="1" si="770"/>
        <v>1085</v>
      </c>
      <c r="CD221" s="77">
        <f t="shared" ca="1" si="770"/>
        <v>1062</v>
      </c>
      <c r="CE221" s="77">
        <f t="shared" ca="1" si="770"/>
        <v>1061</v>
      </c>
      <c r="CF221" s="77" t="str">
        <f t="shared" ca="1" si="770"/>
        <v>OPEX</v>
      </c>
      <c r="CG221" s="77" t="str">
        <f t="shared" ca="1" si="770"/>
        <v>OPEX</v>
      </c>
      <c r="CH221" s="77" t="str">
        <f t="shared" ca="1" si="770"/>
        <v>OPEX</v>
      </c>
      <c r="CI221" s="77" t="str">
        <f t="shared" ca="1" si="770"/>
        <v>OPEX</v>
      </c>
      <c r="CJ221" s="77">
        <f t="shared" ca="1" si="770"/>
        <v>860</v>
      </c>
      <c r="CK221" s="77">
        <f t="shared" ca="1" si="770"/>
        <v>837</v>
      </c>
      <c r="CL221" s="77">
        <f t="shared" ca="1" si="770"/>
        <v>814</v>
      </c>
      <c r="CM221" s="77">
        <f t="shared" ca="1" si="770"/>
        <v>791</v>
      </c>
      <c r="CN221" s="77">
        <f t="shared" ca="1" si="770"/>
        <v>768</v>
      </c>
      <c r="CO221" s="77">
        <f t="shared" ca="1" si="770"/>
        <v>745</v>
      </c>
      <c r="CP221" s="77">
        <f t="shared" ca="1" si="770"/>
        <v>722</v>
      </c>
      <c r="CQ221" s="77">
        <f t="shared" ca="1" si="770"/>
        <v>699</v>
      </c>
      <c r="CR221" s="77">
        <f t="shared" ca="1" si="770"/>
        <v>676</v>
      </c>
      <c r="CS221" s="77">
        <f t="shared" ca="1" si="770"/>
        <v>653</v>
      </c>
      <c r="CT221" s="77">
        <f t="shared" ca="1" si="770"/>
        <v>630</v>
      </c>
      <c r="CU221" s="77">
        <f t="shared" ca="1" si="770"/>
        <v>607</v>
      </c>
      <c r="CV221" s="77">
        <f t="shared" ca="1" si="770"/>
        <v>584</v>
      </c>
      <c r="CW221" s="77">
        <f t="shared" ca="1" si="770"/>
        <v>561</v>
      </c>
      <c r="CX221" s="77">
        <f t="shared" ca="1" si="770"/>
        <v>538</v>
      </c>
      <c r="CY221" s="77">
        <f t="shared" ca="1" si="770"/>
        <v>515</v>
      </c>
      <c r="CZ221" s="77">
        <f t="shared" ca="1" si="770"/>
        <v>492</v>
      </c>
      <c r="DA221" s="77">
        <f t="shared" ca="1" si="770"/>
        <v>469</v>
      </c>
      <c r="DB221" s="77">
        <f t="shared" ca="1" si="770"/>
        <v>446</v>
      </c>
      <c r="DC221" s="77">
        <f t="shared" ca="1" si="770"/>
        <v>423</v>
      </c>
      <c r="DD221" s="77">
        <f t="shared" ca="1" si="770"/>
        <v>400</v>
      </c>
      <c r="DE221" s="77">
        <f t="shared" ref="DE221:EJ221" ca="1" si="771">IF(OR(ISNUMBER(DE40),ISBLANK(DE40)),IF(CodeCouleur($D$100)=CodeCouleur(DE40),"CEAM",IF(OR(DE40=$G$99,DE40=$G$100,DE40=$G$101,DE40=$G$102),"OPEX",IF(AND(ISBLANK($E40),DE142&gt;50),"ORG",DE142))),DE40)</f>
        <v>377</v>
      </c>
      <c r="DF221" s="77" t="str">
        <f t="shared" si="771"/>
        <v>STK</v>
      </c>
      <c r="DG221" s="77" t="str">
        <f t="shared" si="771"/>
        <v>STK</v>
      </c>
      <c r="DH221" s="77" t="str">
        <f t="shared" si="771"/>
        <v>STK</v>
      </c>
      <c r="DI221" s="77" t="str">
        <f t="shared" si="771"/>
        <v>STK</v>
      </c>
      <c r="DJ221" s="77" t="str">
        <f t="shared" si="771"/>
        <v>STK</v>
      </c>
      <c r="DK221" s="77" t="str">
        <f t="shared" si="771"/>
        <v>STK</v>
      </c>
      <c r="DL221" s="77" t="str">
        <f t="shared" si="771"/>
        <v>STK</v>
      </c>
      <c r="DM221" s="77" t="str">
        <f t="shared" si="771"/>
        <v>STK</v>
      </c>
      <c r="DN221" s="77" t="str">
        <f t="shared" si="771"/>
        <v>STK</v>
      </c>
      <c r="DO221" s="77" t="str">
        <f t="shared" si="771"/>
        <v>STK</v>
      </c>
      <c r="DP221" s="77" t="str">
        <f t="shared" si="771"/>
        <v>V15</v>
      </c>
      <c r="DQ221" s="77" t="str">
        <f t="shared" si="771"/>
        <v>V15</v>
      </c>
      <c r="DR221" s="77" t="str">
        <f t="shared" si="771"/>
        <v>V15</v>
      </c>
      <c r="DS221" s="77" t="str">
        <f t="shared" si="771"/>
        <v>V15</v>
      </c>
      <c r="DT221" s="77" t="str">
        <f t="shared" si="771"/>
        <v>V15</v>
      </c>
      <c r="DU221" s="77">
        <f t="shared" ca="1" si="771"/>
        <v>1177</v>
      </c>
      <c r="DV221" s="77">
        <f t="shared" ca="1" si="771"/>
        <v>1154</v>
      </c>
      <c r="DW221" s="77">
        <f t="shared" ca="1" si="771"/>
        <v>1131</v>
      </c>
      <c r="DX221" s="77">
        <f t="shared" ca="1" si="771"/>
        <v>1108</v>
      </c>
      <c r="DY221" s="77">
        <f t="shared" ca="1" si="771"/>
        <v>1085</v>
      </c>
      <c r="DZ221" s="77">
        <f t="shared" ca="1" si="771"/>
        <v>1062</v>
      </c>
      <c r="EA221" s="77">
        <f t="shared" ca="1" si="771"/>
        <v>1039</v>
      </c>
      <c r="EB221" s="77">
        <f t="shared" ca="1" si="771"/>
        <v>1016</v>
      </c>
      <c r="EC221" s="77">
        <f t="shared" ca="1" si="771"/>
        <v>993</v>
      </c>
      <c r="ED221" s="77">
        <f t="shared" ca="1" si="771"/>
        <v>970</v>
      </c>
      <c r="EE221" s="77">
        <f t="shared" ca="1" si="771"/>
        <v>947</v>
      </c>
      <c r="EF221" s="77">
        <f t="shared" ca="1" si="771"/>
        <v>924</v>
      </c>
      <c r="EG221" s="77">
        <f t="shared" ca="1" si="771"/>
        <v>901</v>
      </c>
      <c r="EH221" s="77">
        <f t="shared" ca="1" si="771"/>
        <v>878</v>
      </c>
      <c r="EI221" s="77">
        <f t="shared" ca="1" si="771"/>
        <v>855</v>
      </c>
      <c r="EJ221" s="77">
        <f t="shared" ca="1" si="771"/>
        <v>832</v>
      </c>
      <c r="EK221" s="77">
        <f t="shared" ref="EK221:FP221" ca="1" si="772">IF(OR(ISNUMBER(EK40),ISBLANK(EK40)),IF(CodeCouleur($D$100)=CodeCouleur(EK40),"CEAM",IF(OR(EK40=$G$99,EK40=$G$100,EK40=$G$101,EK40=$G$102),"OPEX",IF(AND(ISBLANK($E40),EK142&gt;50),"ORG",EK142))),EK40)</f>
        <v>809</v>
      </c>
      <c r="EL221" s="77">
        <f t="shared" ca="1" si="772"/>
        <v>786</v>
      </c>
      <c r="EM221" s="77">
        <f t="shared" ca="1" si="772"/>
        <v>763</v>
      </c>
      <c r="EN221" s="77">
        <f t="shared" ca="1" si="772"/>
        <v>740</v>
      </c>
      <c r="EO221" s="77">
        <f t="shared" ca="1" si="772"/>
        <v>717</v>
      </c>
      <c r="EP221" s="77">
        <f t="shared" ca="1" si="772"/>
        <v>694</v>
      </c>
      <c r="EQ221" s="77">
        <f t="shared" ca="1" si="772"/>
        <v>671</v>
      </c>
      <c r="ER221" s="77">
        <f t="shared" ca="1" si="772"/>
        <v>648</v>
      </c>
      <c r="ES221" s="77">
        <f t="shared" ca="1" si="772"/>
        <v>625</v>
      </c>
      <c r="ET221" s="77">
        <f t="shared" ca="1" si="772"/>
        <v>602</v>
      </c>
      <c r="EU221" s="77">
        <f t="shared" ca="1" si="772"/>
        <v>579</v>
      </c>
      <c r="EV221" s="77">
        <f t="shared" ca="1" si="772"/>
        <v>556</v>
      </c>
      <c r="EW221" s="77">
        <f t="shared" ca="1" si="772"/>
        <v>533</v>
      </c>
      <c r="EX221" s="77">
        <f t="shared" ca="1" si="772"/>
        <v>510</v>
      </c>
      <c r="EY221" s="77">
        <f t="shared" ca="1" si="772"/>
        <v>487</v>
      </c>
      <c r="EZ221" s="77">
        <f t="shared" ca="1" si="772"/>
        <v>464</v>
      </c>
      <c r="FA221" s="77">
        <f t="shared" ca="1" si="772"/>
        <v>441</v>
      </c>
      <c r="FB221" s="77">
        <f t="shared" ca="1" si="772"/>
        <v>418</v>
      </c>
      <c r="FC221" s="77">
        <f t="shared" ca="1" si="772"/>
        <v>395</v>
      </c>
      <c r="FD221" s="77">
        <f t="shared" ca="1" si="772"/>
        <v>372</v>
      </c>
      <c r="FE221" s="77">
        <f t="shared" ca="1" si="772"/>
        <v>349</v>
      </c>
      <c r="FF221" s="77">
        <f t="shared" ca="1" si="772"/>
        <v>326</v>
      </c>
      <c r="FG221" s="77">
        <f t="shared" ca="1" si="772"/>
        <v>303</v>
      </c>
      <c r="FH221" s="77">
        <f t="shared" ca="1" si="772"/>
        <v>280</v>
      </c>
      <c r="FI221" s="77">
        <f t="shared" ca="1" si="772"/>
        <v>257</v>
      </c>
      <c r="FJ221" s="77">
        <f t="shared" ca="1" si="772"/>
        <v>234</v>
      </c>
      <c r="FK221" s="77">
        <f t="shared" ca="1" si="772"/>
        <v>211</v>
      </c>
      <c r="FL221" s="77">
        <f t="shared" ca="1" si="772"/>
        <v>188</v>
      </c>
      <c r="FM221" s="77">
        <f t="shared" ca="1" si="772"/>
        <v>165</v>
      </c>
      <c r="FN221" s="77" t="str">
        <f t="shared" si="772"/>
        <v>V20</v>
      </c>
      <c r="FO221" s="77" t="str">
        <f t="shared" si="772"/>
        <v>V20</v>
      </c>
      <c r="FP221" s="77" t="str">
        <f t="shared" si="772"/>
        <v>V20</v>
      </c>
      <c r="FQ221" s="77" t="str">
        <f t="shared" ref="FQ221:GR221" si="773">IF(OR(ISNUMBER(FQ40),ISBLANK(FQ40)),IF(CodeCouleur($D$100)=CodeCouleur(FQ40),"CEAM",IF(OR(FQ40=$G$99,FQ40=$G$100,FQ40=$G$101,FQ40=$G$102),"OPEX",IF(AND(ISBLANK($E40),FQ142&gt;50),"ORG",FQ142))),FQ40)</f>
        <v>V20</v>
      </c>
      <c r="FR221" s="77" t="str">
        <f t="shared" si="773"/>
        <v>V20</v>
      </c>
      <c r="FS221" s="77" t="str">
        <f t="shared" si="773"/>
        <v>V20</v>
      </c>
      <c r="FT221" s="77">
        <f t="shared" ca="1" si="773"/>
        <v>1177</v>
      </c>
      <c r="FU221" s="77">
        <f t="shared" ca="1" si="773"/>
        <v>1154</v>
      </c>
      <c r="FV221" s="77">
        <f t="shared" ca="1" si="773"/>
        <v>1131</v>
      </c>
      <c r="FW221" s="77">
        <f t="shared" ca="1" si="773"/>
        <v>1108</v>
      </c>
      <c r="FX221" s="77">
        <f t="shared" ca="1" si="773"/>
        <v>1085</v>
      </c>
      <c r="FY221" s="77">
        <f t="shared" ca="1" si="773"/>
        <v>1062</v>
      </c>
      <c r="FZ221" s="77">
        <f t="shared" ca="1" si="773"/>
        <v>1039</v>
      </c>
      <c r="GA221" s="77">
        <f t="shared" ca="1" si="773"/>
        <v>1016</v>
      </c>
      <c r="GB221" s="77">
        <f t="shared" ca="1" si="773"/>
        <v>993</v>
      </c>
      <c r="GC221" s="77">
        <f t="shared" ca="1" si="773"/>
        <v>970</v>
      </c>
      <c r="GD221" s="77">
        <f t="shared" ca="1" si="773"/>
        <v>947</v>
      </c>
      <c r="GE221" s="77">
        <f t="shared" ca="1" si="773"/>
        <v>924</v>
      </c>
      <c r="GF221" s="77">
        <f t="shared" ca="1" si="773"/>
        <v>901</v>
      </c>
      <c r="GG221" s="77">
        <f t="shared" ca="1" si="773"/>
        <v>878</v>
      </c>
      <c r="GH221" s="77">
        <f t="shared" ca="1" si="773"/>
        <v>855</v>
      </c>
      <c r="GI221" s="77">
        <f t="shared" ca="1" si="773"/>
        <v>832</v>
      </c>
      <c r="GJ221" s="77">
        <f t="shared" ca="1" si="773"/>
        <v>809</v>
      </c>
      <c r="GK221" s="77">
        <f t="shared" ca="1" si="773"/>
        <v>786</v>
      </c>
      <c r="GL221" s="77">
        <f t="shared" ca="1" si="773"/>
        <v>763</v>
      </c>
      <c r="GM221" s="77">
        <f t="shared" ca="1" si="773"/>
        <v>740</v>
      </c>
      <c r="GN221" s="77">
        <f t="shared" ca="1" si="773"/>
        <v>717</v>
      </c>
      <c r="GO221" s="77" t="str">
        <f t="shared" si="773"/>
        <v>X</v>
      </c>
      <c r="GP221" s="77" t="str">
        <f t="shared" si="773"/>
        <v>X</v>
      </c>
      <c r="GQ221" s="77" t="str">
        <f t="shared" si="773"/>
        <v>X</v>
      </c>
      <c r="GR221" s="77" t="str">
        <f t="shared" si="773"/>
        <v>X</v>
      </c>
    </row>
    <row r="222" spans="7:200" x14ac:dyDescent="0.2">
      <c r="G222" s="1043"/>
      <c r="H222" s="208" t="s">
        <v>147</v>
      </c>
      <c r="M222" s="304"/>
      <c r="N222" s="304"/>
      <c r="O222" s="304"/>
      <c r="P222" s="304"/>
      <c r="Q222" s="304"/>
      <c r="R222" s="41"/>
      <c r="S222" s="41"/>
      <c r="T222" s="41"/>
      <c r="U222" s="77" t="str">
        <f t="shared" ref="U222:AR222" si="774">IF(OR(ISNUMBER(U41),ISBLANK(U41)),IF(CodeCouleur($D$100)=CodeCouleur(U41),"CEAM",IF(OR(U41=$G$99,U41=$G$100,U41=$G$101),"OPEX",IF(AND(ISBLANK($E41),U143&gt;50),"ORG",U143))),U41)</f>
        <v>CV</v>
      </c>
      <c r="V222" s="77" t="str">
        <f t="shared" si="774"/>
        <v>CV</v>
      </c>
      <c r="W222" s="77" t="str">
        <f t="shared" si="774"/>
        <v>CV</v>
      </c>
      <c r="X222" s="77" t="str">
        <f t="shared" si="774"/>
        <v>CV</v>
      </c>
      <c r="Y222" s="77" t="str">
        <f t="shared" si="774"/>
        <v>CV</v>
      </c>
      <c r="Z222" s="77" t="str">
        <f t="shared" si="774"/>
        <v>CV</v>
      </c>
      <c r="AA222" s="77" t="str">
        <f t="shared" si="774"/>
        <v>CV</v>
      </c>
      <c r="AB222" s="77" t="str">
        <f t="shared" si="774"/>
        <v>CV</v>
      </c>
      <c r="AC222" s="77" t="str">
        <f t="shared" si="774"/>
        <v>CV</v>
      </c>
      <c r="AD222" s="77" t="str">
        <f t="shared" si="774"/>
        <v>CV</v>
      </c>
      <c r="AE222" s="77" t="str">
        <f t="shared" si="774"/>
        <v>CV</v>
      </c>
      <c r="AF222" s="77" t="str">
        <f t="shared" si="774"/>
        <v>CV</v>
      </c>
      <c r="AG222" s="77" t="str">
        <f t="shared" si="774"/>
        <v>CV</v>
      </c>
      <c r="AH222" s="77" t="str">
        <f t="shared" si="774"/>
        <v>CV</v>
      </c>
      <c r="AI222" s="77" t="str">
        <f t="shared" si="774"/>
        <v>CV</v>
      </c>
      <c r="AJ222" s="77" t="str">
        <f t="shared" si="774"/>
        <v>CV</v>
      </c>
      <c r="AK222" s="77" t="str">
        <f t="shared" si="774"/>
        <v>CV</v>
      </c>
      <c r="AL222" s="77" t="str">
        <f t="shared" si="774"/>
        <v>CV</v>
      </c>
      <c r="AM222" s="77" t="str">
        <f t="shared" si="774"/>
        <v>CV</v>
      </c>
      <c r="AN222" s="77" t="str">
        <f t="shared" si="774"/>
        <v>CV</v>
      </c>
      <c r="AO222" s="77" t="str">
        <f t="shared" si="774"/>
        <v>CV</v>
      </c>
      <c r="AP222" s="77" t="str">
        <f t="shared" si="774"/>
        <v>CV</v>
      </c>
      <c r="AQ222" s="77" t="str">
        <f t="shared" si="774"/>
        <v>CV</v>
      </c>
      <c r="AR222" s="77" t="str">
        <f t="shared" si="774"/>
        <v>CV</v>
      </c>
      <c r="AS222" s="77" t="str">
        <f t="shared" ref="AS222:BX222" si="775">IF(OR(ISNUMBER(AS41),ISBLANK(AS41)),IF(CodeCouleur($D$100)=CodeCouleur(AS41),"CEAM",IF(OR(AS41=$G$99,AS41=$G$100,AS41=$G$101,AS41=$G$102),"OPEX",IF(AND(ISBLANK($E41),AS143&gt;50),"ORG",AS143))),AS41)</f>
        <v>CV</v>
      </c>
      <c r="AT222" s="77" t="str">
        <f t="shared" si="775"/>
        <v>CV</v>
      </c>
      <c r="AU222" s="77" t="str">
        <f t="shared" si="775"/>
        <v>CV</v>
      </c>
      <c r="AV222" s="77" t="str">
        <f t="shared" si="775"/>
        <v>CV</v>
      </c>
      <c r="AW222" s="77" t="str">
        <f t="shared" si="775"/>
        <v>CV</v>
      </c>
      <c r="AX222" s="77" t="str">
        <f t="shared" si="775"/>
        <v>CV</v>
      </c>
      <c r="AY222" s="77" t="str">
        <f t="shared" si="775"/>
        <v>CV</v>
      </c>
      <c r="AZ222" s="77" t="str">
        <f t="shared" si="775"/>
        <v>CV</v>
      </c>
      <c r="BA222" s="77" t="str">
        <f t="shared" si="775"/>
        <v>CV</v>
      </c>
      <c r="BB222" s="77" t="str">
        <f t="shared" si="775"/>
        <v>CV</v>
      </c>
      <c r="BC222" s="77" t="str">
        <f t="shared" si="775"/>
        <v>CV</v>
      </c>
      <c r="BD222" s="77" t="str">
        <f t="shared" si="775"/>
        <v>CV</v>
      </c>
      <c r="BE222" s="77" t="str">
        <f t="shared" si="775"/>
        <v>CV</v>
      </c>
      <c r="BF222" s="77" t="str">
        <f t="shared" si="775"/>
        <v>CV</v>
      </c>
      <c r="BG222" s="77" t="str">
        <f t="shared" si="775"/>
        <v>CV</v>
      </c>
      <c r="BH222" s="77" t="str">
        <f t="shared" si="775"/>
        <v>CV</v>
      </c>
      <c r="BI222" s="77" t="str">
        <f t="shared" si="775"/>
        <v>CV</v>
      </c>
      <c r="BJ222" s="77" t="str">
        <f t="shared" si="775"/>
        <v>CV</v>
      </c>
      <c r="BK222" s="77" t="str">
        <f t="shared" si="775"/>
        <v>CV</v>
      </c>
      <c r="BL222" s="77" t="str">
        <f t="shared" si="775"/>
        <v>CV</v>
      </c>
      <c r="BM222" s="77" t="str">
        <f t="shared" si="775"/>
        <v>CV</v>
      </c>
      <c r="BN222" s="77" t="str">
        <f t="shared" si="775"/>
        <v>CV</v>
      </c>
      <c r="BO222" s="77" t="str">
        <f t="shared" si="775"/>
        <v>CV</v>
      </c>
      <c r="BP222" s="77" t="str">
        <f t="shared" si="775"/>
        <v>CV</v>
      </c>
      <c r="BQ222" s="77" t="str">
        <f t="shared" si="775"/>
        <v>CV</v>
      </c>
      <c r="BR222" s="77" t="str">
        <f t="shared" si="775"/>
        <v>CV</v>
      </c>
      <c r="BS222" s="77" t="str">
        <f t="shared" si="775"/>
        <v>CV</v>
      </c>
      <c r="BT222" s="77" t="str">
        <f t="shared" si="775"/>
        <v>CV</v>
      </c>
      <c r="BU222" s="77" t="str">
        <f t="shared" si="775"/>
        <v>V10</v>
      </c>
      <c r="BV222" s="77" t="str">
        <f t="shared" si="775"/>
        <v>V10</v>
      </c>
      <c r="BW222" s="77" t="str">
        <f t="shared" si="775"/>
        <v>V10</v>
      </c>
      <c r="BX222" s="77" t="str">
        <f t="shared" si="775"/>
        <v>V10</v>
      </c>
      <c r="BY222" s="77" t="str">
        <f t="shared" ref="BY222:DD222" si="776">IF(OR(ISNUMBER(BY41),ISBLANK(BY41)),IF(CodeCouleur($D$100)=CodeCouleur(BY41),"CEAM",IF(OR(BY41=$G$99,BY41=$G$100,BY41=$G$101,BY41=$G$102),"OPEX",IF(AND(ISBLANK($E41),BY143&gt;50),"ORG",BY143))),BY41)</f>
        <v>V10</v>
      </c>
      <c r="BZ222" s="77" t="str">
        <f t="shared" si="776"/>
        <v>V10</v>
      </c>
      <c r="CA222" s="77" t="str">
        <f t="shared" si="776"/>
        <v>CV</v>
      </c>
      <c r="CB222" s="77" t="str">
        <f t="shared" si="776"/>
        <v>CV</v>
      </c>
      <c r="CC222" s="77" t="str">
        <f t="shared" si="776"/>
        <v>CV</v>
      </c>
      <c r="CD222" s="77" t="str">
        <f t="shared" si="776"/>
        <v>CV</v>
      </c>
      <c r="CE222" s="77" t="str">
        <f t="shared" si="776"/>
        <v>CV</v>
      </c>
      <c r="CF222" s="77" t="str">
        <f t="shared" si="776"/>
        <v>CV</v>
      </c>
      <c r="CG222" s="77" t="str">
        <f t="shared" si="776"/>
        <v>CV</v>
      </c>
      <c r="CH222" s="77" t="str">
        <f t="shared" si="776"/>
        <v>CV</v>
      </c>
      <c r="CI222" s="77" t="str">
        <f t="shared" si="776"/>
        <v>CV</v>
      </c>
      <c r="CJ222" s="77" t="str">
        <f t="shared" si="776"/>
        <v>CV</v>
      </c>
      <c r="CK222" s="77" t="str">
        <f t="shared" si="776"/>
        <v>CV</v>
      </c>
      <c r="CL222" s="77" t="str">
        <f t="shared" si="776"/>
        <v>CV</v>
      </c>
      <c r="CM222" s="77" t="str">
        <f t="shared" si="776"/>
        <v>CV</v>
      </c>
      <c r="CN222" s="77" t="str">
        <f t="shared" si="776"/>
        <v>CV</v>
      </c>
      <c r="CO222" s="77" t="str">
        <f t="shared" si="776"/>
        <v>CV</v>
      </c>
      <c r="CP222" s="77" t="str">
        <f t="shared" si="776"/>
        <v>CV</v>
      </c>
      <c r="CQ222" s="77" t="str">
        <f t="shared" si="776"/>
        <v>CV</v>
      </c>
      <c r="CR222" s="77" t="str">
        <f t="shared" si="776"/>
        <v>CV</v>
      </c>
      <c r="CS222" s="77" t="str">
        <f t="shared" si="776"/>
        <v>CV</v>
      </c>
      <c r="CT222" s="77" t="str">
        <f t="shared" si="776"/>
        <v>CV</v>
      </c>
      <c r="CU222" s="77" t="str">
        <f t="shared" si="776"/>
        <v>CV</v>
      </c>
      <c r="CV222" s="77" t="str">
        <f t="shared" si="776"/>
        <v>CV</v>
      </c>
      <c r="CW222" s="77" t="str">
        <f t="shared" si="776"/>
        <v>CV</v>
      </c>
      <c r="CX222" s="77" t="str">
        <f t="shared" si="776"/>
        <v>CV</v>
      </c>
      <c r="CY222" s="77" t="str">
        <f t="shared" si="776"/>
        <v>CV</v>
      </c>
      <c r="CZ222" s="77" t="str">
        <f t="shared" si="776"/>
        <v>CV</v>
      </c>
      <c r="DA222" s="77" t="str">
        <f t="shared" si="776"/>
        <v>CV</v>
      </c>
      <c r="DB222" s="77" t="str">
        <f t="shared" si="776"/>
        <v>CV</v>
      </c>
      <c r="DC222" s="77" t="str">
        <f t="shared" si="776"/>
        <v>CV</v>
      </c>
      <c r="DD222" s="77" t="str">
        <f t="shared" si="776"/>
        <v>CV</v>
      </c>
      <c r="DE222" s="77" t="str">
        <f t="shared" ref="DE222:EJ222" si="777">IF(OR(ISNUMBER(DE41),ISBLANK(DE41)),IF(CodeCouleur($D$100)=CodeCouleur(DE41),"CEAM",IF(OR(DE41=$G$99,DE41=$G$100,DE41=$G$101,DE41=$G$102),"OPEX",IF(AND(ISBLANK($E41),DE143&gt;50),"ORG",DE143))),DE41)</f>
        <v>CV</v>
      </c>
      <c r="DF222" s="77" t="str">
        <f t="shared" si="777"/>
        <v>CV</v>
      </c>
      <c r="DG222" s="77" t="str">
        <f t="shared" si="777"/>
        <v>CV</v>
      </c>
      <c r="DH222" s="77" t="str">
        <f t="shared" si="777"/>
        <v>CV</v>
      </c>
      <c r="DI222" s="77" t="str">
        <f t="shared" si="777"/>
        <v>CV</v>
      </c>
      <c r="DJ222" s="77" t="str">
        <f t="shared" si="777"/>
        <v>CV</v>
      </c>
      <c r="DK222" s="77" t="str">
        <f t="shared" si="777"/>
        <v>CV</v>
      </c>
      <c r="DL222" s="77" t="str">
        <f t="shared" si="777"/>
        <v>CV</v>
      </c>
      <c r="DM222" s="77" t="str">
        <f t="shared" si="777"/>
        <v>CV</v>
      </c>
      <c r="DN222" s="77" t="str">
        <f t="shared" si="777"/>
        <v>CV</v>
      </c>
      <c r="DO222" s="77" t="str">
        <f t="shared" si="777"/>
        <v>CV</v>
      </c>
      <c r="DP222" s="77" t="str">
        <f t="shared" si="777"/>
        <v>CV</v>
      </c>
      <c r="DQ222" s="77" t="str">
        <f t="shared" si="777"/>
        <v>CV</v>
      </c>
      <c r="DR222" s="77" t="str">
        <f t="shared" si="777"/>
        <v>CV</v>
      </c>
      <c r="DS222" s="77" t="str">
        <f t="shared" si="777"/>
        <v>CV</v>
      </c>
      <c r="DT222" s="77" t="str">
        <f t="shared" si="777"/>
        <v>CV</v>
      </c>
      <c r="DU222" s="77" t="str">
        <f t="shared" si="777"/>
        <v>CV</v>
      </c>
      <c r="DV222" s="77" t="str">
        <f t="shared" si="777"/>
        <v>CV</v>
      </c>
      <c r="DW222" s="77" t="str">
        <f t="shared" si="777"/>
        <v>CV</v>
      </c>
      <c r="DX222" s="77" t="str">
        <f t="shared" si="777"/>
        <v>CV</v>
      </c>
      <c r="DY222" s="77" t="str">
        <f t="shared" si="777"/>
        <v>CV</v>
      </c>
      <c r="DZ222" s="77" t="str">
        <f t="shared" si="777"/>
        <v>CV</v>
      </c>
      <c r="EA222" s="77" t="str">
        <f t="shared" si="777"/>
        <v>CV</v>
      </c>
      <c r="EB222" s="77" t="str">
        <f t="shared" si="777"/>
        <v>CV</v>
      </c>
      <c r="EC222" s="77" t="str">
        <f t="shared" si="777"/>
        <v>CV</v>
      </c>
      <c r="ED222" s="77" t="str">
        <f t="shared" si="777"/>
        <v>CV</v>
      </c>
      <c r="EE222" s="77" t="str">
        <f t="shared" si="777"/>
        <v>CV</v>
      </c>
      <c r="EF222" s="77" t="str">
        <f t="shared" si="777"/>
        <v>CV</v>
      </c>
      <c r="EG222" s="77" t="str">
        <f t="shared" si="777"/>
        <v>CV</v>
      </c>
      <c r="EH222" s="77" t="str">
        <f t="shared" si="777"/>
        <v>V15</v>
      </c>
      <c r="EI222" s="77" t="str">
        <f t="shared" si="777"/>
        <v>V15</v>
      </c>
      <c r="EJ222" s="77" t="str">
        <f t="shared" si="777"/>
        <v>V15</v>
      </c>
      <c r="EK222" s="77" t="str">
        <f t="shared" ref="EK222:FP222" si="778">IF(OR(ISNUMBER(EK41),ISBLANK(EK41)),IF(CodeCouleur($D$100)=CodeCouleur(EK41),"CEAM",IF(OR(EK41=$G$99,EK41=$G$100,EK41=$G$101,EK41=$G$102),"OPEX",IF(AND(ISBLANK($E41),EK143&gt;50),"ORG",EK143))),EK41)</f>
        <v>V15</v>
      </c>
      <c r="EL222" s="77" t="str">
        <f t="shared" si="778"/>
        <v>V15</v>
      </c>
      <c r="EM222" s="77" t="str">
        <f t="shared" si="778"/>
        <v>CV</v>
      </c>
      <c r="EN222" s="77" t="str">
        <f t="shared" si="778"/>
        <v>CV</v>
      </c>
      <c r="EO222" s="77" t="str">
        <f t="shared" si="778"/>
        <v>CV</v>
      </c>
      <c r="EP222" s="77" t="str">
        <f t="shared" si="778"/>
        <v>CV</v>
      </c>
      <c r="EQ222" s="77" t="str">
        <f t="shared" si="778"/>
        <v>CV</v>
      </c>
      <c r="ER222" s="77" t="str">
        <f t="shared" si="778"/>
        <v>CV</v>
      </c>
      <c r="ES222" s="77" t="str">
        <f t="shared" si="778"/>
        <v>CV</v>
      </c>
      <c r="ET222" s="77" t="str">
        <f t="shared" si="778"/>
        <v>CV</v>
      </c>
      <c r="EU222" s="77" t="str">
        <f t="shared" si="778"/>
        <v>CV</v>
      </c>
      <c r="EV222" s="77" t="str">
        <f t="shared" si="778"/>
        <v>CV</v>
      </c>
      <c r="EW222" s="77" t="str">
        <f t="shared" si="778"/>
        <v>CV</v>
      </c>
      <c r="EX222" s="77" t="str">
        <f t="shared" si="778"/>
        <v>CV</v>
      </c>
      <c r="EY222" s="77" t="str">
        <f t="shared" si="778"/>
        <v>CV</v>
      </c>
      <c r="EZ222" s="77" t="str">
        <f t="shared" si="778"/>
        <v>CV</v>
      </c>
      <c r="FA222" s="77" t="str">
        <f t="shared" si="778"/>
        <v>CV</v>
      </c>
      <c r="FB222" s="77" t="str">
        <f t="shared" si="778"/>
        <v>CV</v>
      </c>
      <c r="FC222" s="77" t="str">
        <f t="shared" si="778"/>
        <v>CV</v>
      </c>
      <c r="FD222" s="77" t="str">
        <f t="shared" si="778"/>
        <v>CV</v>
      </c>
      <c r="FE222" s="77" t="str">
        <f t="shared" si="778"/>
        <v>CV</v>
      </c>
      <c r="FF222" s="77" t="str">
        <f t="shared" si="778"/>
        <v>CV</v>
      </c>
      <c r="FG222" s="77" t="str">
        <f t="shared" si="778"/>
        <v>CV</v>
      </c>
      <c r="FH222" s="77" t="str">
        <f t="shared" si="778"/>
        <v>CV</v>
      </c>
      <c r="FI222" s="77" t="str">
        <f t="shared" si="778"/>
        <v>CV</v>
      </c>
      <c r="FJ222" s="77" t="str">
        <f t="shared" si="778"/>
        <v>CV</v>
      </c>
      <c r="FK222" s="77" t="str">
        <f t="shared" si="778"/>
        <v>CV</v>
      </c>
      <c r="FL222" s="77" t="str">
        <f t="shared" si="778"/>
        <v>CV</v>
      </c>
      <c r="FM222" s="77" t="str">
        <f t="shared" si="778"/>
        <v>CV</v>
      </c>
      <c r="FN222" s="77" t="str">
        <f t="shared" si="778"/>
        <v>CV</v>
      </c>
      <c r="FO222" s="77" t="str">
        <f t="shared" si="778"/>
        <v>CV</v>
      </c>
      <c r="FP222" s="77" t="str">
        <f t="shared" si="778"/>
        <v>CV</v>
      </c>
      <c r="FQ222" s="77" t="str">
        <f t="shared" ref="FQ222:GR222" si="779">IF(OR(ISNUMBER(FQ41),ISBLANK(FQ41)),IF(CodeCouleur($D$100)=CodeCouleur(FQ41),"CEAM",IF(OR(FQ41=$G$99,FQ41=$G$100,FQ41=$G$101,FQ41=$G$102),"OPEX",IF(AND(ISBLANK($E41),FQ143&gt;50),"ORG",FQ143))),FQ41)</f>
        <v>CV</v>
      </c>
      <c r="FR222" s="77" t="str">
        <f t="shared" si="779"/>
        <v>CV</v>
      </c>
      <c r="FS222" s="77" t="str">
        <f t="shared" si="779"/>
        <v>CV</v>
      </c>
      <c r="FT222" s="77" t="str">
        <f t="shared" si="779"/>
        <v>CV</v>
      </c>
      <c r="FU222" s="77" t="str">
        <f t="shared" si="779"/>
        <v>CV</v>
      </c>
      <c r="FV222" s="77" t="str">
        <f t="shared" si="779"/>
        <v>CV</v>
      </c>
      <c r="FW222" s="77" t="str">
        <f t="shared" si="779"/>
        <v>CV</v>
      </c>
      <c r="FX222" s="77" t="str">
        <f t="shared" si="779"/>
        <v>CV</v>
      </c>
      <c r="FY222" s="77" t="str">
        <f t="shared" si="779"/>
        <v>CV</v>
      </c>
      <c r="FZ222" s="77" t="str">
        <f t="shared" si="779"/>
        <v>CV</v>
      </c>
      <c r="GA222" s="77" t="str">
        <f t="shared" si="779"/>
        <v>CV</v>
      </c>
      <c r="GB222" s="77" t="str">
        <f t="shared" si="779"/>
        <v>CV</v>
      </c>
      <c r="GC222" s="77" t="str">
        <f t="shared" si="779"/>
        <v>CV</v>
      </c>
      <c r="GD222" s="77" t="str">
        <f t="shared" si="779"/>
        <v>CV</v>
      </c>
      <c r="GE222" s="77" t="str">
        <f t="shared" si="779"/>
        <v>CV</v>
      </c>
      <c r="GF222" s="77" t="str">
        <f t="shared" si="779"/>
        <v>CV</v>
      </c>
      <c r="GG222" s="77" t="str">
        <f t="shared" si="779"/>
        <v>CV</v>
      </c>
      <c r="GH222" s="77" t="str">
        <f t="shared" si="779"/>
        <v>CV</v>
      </c>
      <c r="GI222" s="77" t="str">
        <f t="shared" si="779"/>
        <v>CV</v>
      </c>
      <c r="GJ222" s="77" t="str">
        <f t="shared" si="779"/>
        <v>CV</v>
      </c>
      <c r="GK222" s="77" t="str">
        <f t="shared" si="779"/>
        <v>CV</v>
      </c>
      <c r="GL222" s="77" t="str">
        <f t="shared" si="779"/>
        <v>CV</v>
      </c>
      <c r="GM222" s="77" t="str">
        <f t="shared" si="779"/>
        <v>CV</v>
      </c>
      <c r="GN222" s="77" t="str">
        <f t="shared" si="779"/>
        <v>CV</v>
      </c>
      <c r="GO222" s="77" t="str">
        <f t="shared" si="779"/>
        <v>X</v>
      </c>
      <c r="GP222" s="77" t="str">
        <f t="shared" si="779"/>
        <v>X</v>
      </c>
      <c r="GQ222" s="77" t="str">
        <f t="shared" si="779"/>
        <v>X</v>
      </c>
      <c r="GR222" s="77" t="str">
        <f t="shared" si="779"/>
        <v>X</v>
      </c>
    </row>
    <row r="223" spans="7:200" x14ac:dyDescent="0.2">
      <c r="G223" s="1043"/>
      <c r="H223" s="207" t="s">
        <v>148</v>
      </c>
      <c r="M223" s="304"/>
      <c r="N223" s="304"/>
      <c r="O223" s="304"/>
      <c r="P223" s="304"/>
      <c r="Q223" s="304"/>
      <c r="R223" s="41"/>
      <c r="S223" s="41"/>
      <c r="T223" s="41"/>
      <c r="U223" s="77" t="str">
        <f t="shared" ref="U223:AR223" si="780">IF(OR(ISNUMBER(U42),ISBLANK(U42)),IF(CodeCouleur($D$100)=CodeCouleur(U42),"CEAM",IF(OR(U42=$G$99,U42=$G$100,U42=$G$101),"OPEX",IF(AND(ISBLANK($E42),U144&gt;50),"ORG",U144))),U42)</f>
        <v>AIA</v>
      </c>
      <c r="V223" s="77" t="str">
        <f t="shared" si="780"/>
        <v>AIA</v>
      </c>
      <c r="W223" s="77" t="str">
        <f t="shared" si="780"/>
        <v>AIA</v>
      </c>
      <c r="X223" s="77" t="str">
        <f t="shared" si="780"/>
        <v>AIA</v>
      </c>
      <c r="Y223" s="77" t="str">
        <f t="shared" si="780"/>
        <v>AIA</v>
      </c>
      <c r="Z223" s="77">
        <f t="shared" ca="1" si="780"/>
        <v>1199</v>
      </c>
      <c r="AA223" s="77" t="str">
        <f t="shared" si="780"/>
        <v>F</v>
      </c>
      <c r="AB223" s="77">
        <f t="shared" ca="1" si="780"/>
        <v>1192</v>
      </c>
      <c r="AC223" s="77">
        <f t="shared" ca="1" si="780"/>
        <v>1174</v>
      </c>
      <c r="AD223" s="77">
        <f t="shared" ca="1" si="780"/>
        <v>1163</v>
      </c>
      <c r="AE223" s="77">
        <f t="shared" ca="1" si="780"/>
        <v>1140</v>
      </c>
      <c r="AF223" s="77">
        <f t="shared" ca="1" si="780"/>
        <v>1117</v>
      </c>
      <c r="AG223" s="77">
        <f t="shared" ca="1" si="780"/>
        <v>1094</v>
      </c>
      <c r="AH223" s="77">
        <f t="shared" ca="1" si="780"/>
        <v>1071</v>
      </c>
      <c r="AI223" s="77">
        <f t="shared" ca="1" si="780"/>
        <v>1048</v>
      </c>
      <c r="AJ223" s="77">
        <f t="shared" ca="1" si="780"/>
        <v>1025</v>
      </c>
      <c r="AK223" s="77">
        <f t="shared" ca="1" si="780"/>
        <v>1002</v>
      </c>
      <c r="AL223" s="77">
        <f t="shared" ca="1" si="780"/>
        <v>979</v>
      </c>
      <c r="AM223" s="77">
        <f t="shared" ca="1" si="780"/>
        <v>978</v>
      </c>
      <c r="AN223" s="77" t="str">
        <f t="shared" ca="1" si="780"/>
        <v>OPEX</v>
      </c>
      <c r="AO223" s="77" t="str">
        <f t="shared" ca="1" si="780"/>
        <v>OPEX</v>
      </c>
      <c r="AP223" s="77" t="str">
        <f t="shared" ca="1" si="780"/>
        <v>OPEX</v>
      </c>
      <c r="AQ223" s="77" t="str">
        <f t="shared" ca="1" si="780"/>
        <v>OPEX</v>
      </c>
      <c r="AR223" s="77">
        <f t="shared" ca="1" si="780"/>
        <v>777</v>
      </c>
      <c r="AS223" s="77">
        <f t="shared" ref="AS223:BX223" ca="1" si="781">IF(OR(ISNUMBER(AS42),ISBLANK(AS42)),IF(CodeCouleur($D$100)=CodeCouleur(AS42),"CEAM",IF(OR(AS42=$G$99,AS42=$G$100,AS42=$G$101,AS42=$G$102),"OPEX",IF(AND(ISBLANK($E42),AS144&gt;50),"ORG",AS144))),AS42)</f>
        <v>754</v>
      </c>
      <c r="AT223" s="77">
        <f t="shared" ca="1" si="781"/>
        <v>731</v>
      </c>
      <c r="AU223" s="77">
        <f t="shared" ca="1" si="781"/>
        <v>708</v>
      </c>
      <c r="AV223" s="77">
        <f t="shared" ca="1" si="781"/>
        <v>685</v>
      </c>
      <c r="AW223" s="77" t="str">
        <f t="shared" ca="1" si="781"/>
        <v>CEAM</v>
      </c>
      <c r="AX223" s="77" t="str">
        <f t="shared" ca="1" si="781"/>
        <v>CEAM</v>
      </c>
      <c r="AY223" s="77" t="str">
        <f t="shared" ca="1" si="781"/>
        <v>CEAM</v>
      </c>
      <c r="AZ223" s="77" t="str">
        <f t="shared" ca="1" si="781"/>
        <v>CEAM</v>
      </c>
      <c r="BA223" s="77" t="str">
        <f t="shared" ca="1" si="781"/>
        <v>CEAM</v>
      </c>
      <c r="BB223" s="77" t="str">
        <f t="shared" ca="1" si="781"/>
        <v>CEAM</v>
      </c>
      <c r="BC223" s="77" t="str">
        <f t="shared" ca="1" si="781"/>
        <v>CEAM</v>
      </c>
      <c r="BD223" s="77" t="str">
        <f t="shared" ca="1" si="781"/>
        <v>CEAM</v>
      </c>
      <c r="BE223" s="77" t="str">
        <f t="shared" ca="1" si="781"/>
        <v>CEAM</v>
      </c>
      <c r="BF223" s="77" t="str">
        <f t="shared" ca="1" si="781"/>
        <v>CEAM</v>
      </c>
      <c r="BG223" s="77">
        <f t="shared" ca="1" si="781"/>
        <v>502</v>
      </c>
      <c r="BH223" s="77">
        <f t="shared" ca="1" si="781"/>
        <v>479</v>
      </c>
      <c r="BI223" s="77">
        <f t="shared" ca="1" si="781"/>
        <v>456</v>
      </c>
      <c r="BJ223" s="77">
        <f t="shared" ca="1" si="781"/>
        <v>433</v>
      </c>
      <c r="BK223" s="77">
        <f t="shared" ca="1" si="781"/>
        <v>410</v>
      </c>
      <c r="BL223" s="77">
        <f t="shared" ca="1" si="781"/>
        <v>387</v>
      </c>
      <c r="BM223" s="77">
        <f t="shared" ca="1" si="781"/>
        <v>364</v>
      </c>
      <c r="BN223" s="77">
        <f t="shared" ca="1" si="781"/>
        <v>341</v>
      </c>
      <c r="BO223" s="77">
        <f t="shared" ca="1" si="781"/>
        <v>318</v>
      </c>
      <c r="BP223" s="77">
        <f t="shared" ca="1" si="781"/>
        <v>295</v>
      </c>
      <c r="BQ223" s="77">
        <f t="shared" ca="1" si="781"/>
        <v>272</v>
      </c>
      <c r="BR223" s="77">
        <f t="shared" ca="1" si="781"/>
        <v>249</v>
      </c>
      <c r="BS223" s="77">
        <f t="shared" ca="1" si="781"/>
        <v>226</v>
      </c>
      <c r="BT223" s="77">
        <f t="shared" ca="1" si="781"/>
        <v>203</v>
      </c>
      <c r="BU223" s="77">
        <f t="shared" ca="1" si="781"/>
        <v>180</v>
      </c>
      <c r="BV223" s="77">
        <f t="shared" ca="1" si="781"/>
        <v>157</v>
      </c>
      <c r="BW223" s="77">
        <f t="shared" ca="1" si="781"/>
        <v>134</v>
      </c>
      <c r="BX223" s="77">
        <f t="shared" ca="1" si="781"/>
        <v>111</v>
      </c>
      <c r="BY223" s="77">
        <f t="shared" ref="BY223:DD223" ca="1" si="782">IF(OR(ISNUMBER(BY42),ISBLANK(BY42)),IF(CodeCouleur($D$100)=CodeCouleur(BY42),"CEAM",IF(OR(BY42=$G$99,BY42=$G$100,BY42=$G$101,BY42=$G$102),"OPEX",IF(AND(ISBLANK($E42),BY144&gt;50),"ORG",BY144))),BY42)</f>
        <v>88</v>
      </c>
      <c r="BZ223" s="77">
        <f t="shared" ca="1" si="782"/>
        <v>65</v>
      </c>
      <c r="CA223" s="77">
        <f t="shared" ca="1" si="782"/>
        <v>42</v>
      </c>
      <c r="CB223" s="77" t="str">
        <f t="shared" si="782"/>
        <v>V10</v>
      </c>
      <c r="CC223" s="77" t="str">
        <f t="shared" si="782"/>
        <v>V10</v>
      </c>
      <c r="CD223" s="77" t="str">
        <f t="shared" si="782"/>
        <v>V10</v>
      </c>
      <c r="CE223" s="77" t="str">
        <f t="shared" si="782"/>
        <v>V10</v>
      </c>
      <c r="CF223" s="77" t="str">
        <f t="shared" si="782"/>
        <v>V10</v>
      </c>
      <c r="CG223" s="77" t="str">
        <f t="shared" si="782"/>
        <v>V10</v>
      </c>
      <c r="CH223" s="77" t="str">
        <f t="shared" si="782"/>
        <v>RMV</v>
      </c>
      <c r="CI223" s="77" t="str">
        <f t="shared" si="782"/>
        <v>RMV</v>
      </c>
      <c r="CJ223" s="77" t="str">
        <f t="shared" si="782"/>
        <v>RMV</v>
      </c>
      <c r="CK223" s="77" t="str">
        <f t="shared" si="782"/>
        <v>RMV</v>
      </c>
      <c r="CL223" s="77" t="str">
        <f t="shared" si="782"/>
        <v>RMV</v>
      </c>
      <c r="CM223" s="77" t="str">
        <f t="shared" si="782"/>
        <v>RMV</v>
      </c>
      <c r="CN223" s="77">
        <f t="shared" ca="1" si="782"/>
        <v>1177</v>
      </c>
      <c r="CO223" s="77">
        <f t="shared" ca="1" si="782"/>
        <v>1154</v>
      </c>
      <c r="CP223" s="77">
        <f t="shared" ca="1" si="782"/>
        <v>1131</v>
      </c>
      <c r="CQ223" s="77">
        <f t="shared" ca="1" si="782"/>
        <v>1108</v>
      </c>
      <c r="CR223" s="77">
        <f t="shared" ca="1" si="782"/>
        <v>1085</v>
      </c>
      <c r="CS223" s="77">
        <f t="shared" ca="1" si="782"/>
        <v>1062</v>
      </c>
      <c r="CT223" s="77">
        <f t="shared" ca="1" si="782"/>
        <v>1039</v>
      </c>
      <c r="CU223" s="77">
        <f t="shared" ca="1" si="782"/>
        <v>1038</v>
      </c>
      <c r="CV223" s="77" t="str">
        <f t="shared" ca="1" si="782"/>
        <v>OPEX</v>
      </c>
      <c r="CW223" s="77" t="str">
        <f t="shared" ca="1" si="782"/>
        <v>OPEX</v>
      </c>
      <c r="CX223" s="77" t="str">
        <f t="shared" ca="1" si="782"/>
        <v>OPEX</v>
      </c>
      <c r="CY223" s="77" t="str">
        <f t="shared" ca="1" si="782"/>
        <v>OPEX</v>
      </c>
      <c r="CZ223" s="77">
        <f t="shared" ca="1" si="782"/>
        <v>837</v>
      </c>
      <c r="DA223" s="77">
        <f t="shared" ca="1" si="782"/>
        <v>814</v>
      </c>
      <c r="DB223" s="77">
        <f t="shared" ca="1" si="782"/>
        <v>791</v>
      </c>
      <c r="DC223" s="77">
        <f t="shared" ca="1" si="782"/>
        <v>768</v>
      </c>
      <c r="DD223" s="77">
        <f t="shared" ca="1" si="782"/>
        <v>745</v>
      </c>
      <c r="DE223" s="77">
        <f t="shared" ref="DE223:EJ223" ca="1" si="783">IF(OR(ISNUMBER(DE42),ISBLANK(DE42)),IF(CodeCouleur($D$100)=CodeCouleur(DE42),"CEAM",IF(OR(DE42=$G$99,DE42=$G$100,DE42=$G$101,DE42=$G$102),"OPEX",IF(AND(ISBLANK($E42),DE144&gt;50),"ORG",DE144))),DE42)</f>
        <v>722</v>
      </c>
      <c r="DF223" s="77">
        <f t="shared" ca="1" si="783"/>
        <v>699</v>
      </c>
      <c r="DG223" s="77">
        <f t="shared" ca="1" si="783"/>
        <v>676</v>
      </c>
      <c r="DH223" s="77">
        <f t="shared" ca="1" si="783"/>
        <v>653</v>
      </c>
      <c r="DI223" s="77">
        <f t="shared" ca="1" si="783"/>
        <v>630</v>
      </c>
      <c r="DJ223" s="77">
        <f t="shared" ca="1" si="783"/>
        <v>607</v>
      </c>
      <c r="DK223" s="77">
        <f t="shared" ca="1" si="783"/>
        <v>584</v>
      </c>
      <c r="DL223" s="77">
        <f t="shared" ca="1" si="783"/>
        <v>561</v>
      </c>
      <c r="DM223" s="77">
        <f t="shared" ca="1" si="783"/>
        <v>538</v>
      </c>
      <c r="DN223" s="77">
        <f t="shared" ca="1" si="783"/>
        <v>515</v>
      </c>
      <c r="DO223" s="77">
        <f t="shared" ca="1" si="783"/>
        <v>492</v>
      </c>
      <c r="DP223" s="77">
        <f t="shared" ca="1" si="783"/>
        <v>469</v>
      </c>
      <c r="DQ223" s="77">
        <f t="shared" ca="1" si="783"/>
        <v>446</v>
      </c>
      <c r="DR223" s="77">
        <f t="shared" ca="1" si="783"/>
        <v>423</v>
      </c>
      <c r="DS223" s="77">
        <f t="shared" ca="1" si="783"/>
        <v>400</v>
      </c>
      <c r="DT223" s="77">
        <f t="shared" ca="1" si="783"/>
        <v>377</v>
      </c>
      <c r="DU223" s="77">
        <f t="shared" ca="1" si="783"/>
        <v>354</v>
      </c>
      <c r="DV223" s="77">
        <f t="shared" ca="1" si="783"/>
        <v>331</v>
      </c>
      <c r="DW223" s="77">
        <f t="shared" ca="1" si="783"/>
        <v>308</v>
      </c>
      <c r="DX223" s="77">
        <f t="shared" ca="1" si="783"/>
        <v>285</v>
      </c>
      <c r="DY223" s="77">
        <f t="shared" ca="1" si="783"/>
        <v>262</v>
      </c>
      <c r="DZ223" s="77">
        <f t="shared" ca="1" si="783"/>
        <v>239</v>
      </c>
      <c r="EA223" s="77">
        <f t="shared" ca="1" si="783"/>
        <v>216</v>
      </c>
      <c r="EB223" s="77">
        <f t="shared" ca="1" si="783"/>
        <v>193</v>
      </c>
      <c r="EC223" s="77">
        <f t="shared" ca="1" si="783"/>
        <v>170</v>
      </c>
      <c r="ED223" s="77">
        <f t="shared" ca="1" si="783"/>
        <v>147</v>
      </c>
      <c r="EE223" s="77">
        <f t="shared" ca="1" si="783"/>
        <v>124</v>
      </c>
      <c r="EF223" s="77">
        <f t="shared" ca="1" si="783"/>
        <v>101</v>
      </c>
      <c r="EG223" s="77">
        <f t="shared" ca="1" si="783"/>
        <v>78</v>
      </c>
      <c r="EH223" s="77" t="str">
        <f t="shared" si="783"/>
        <v>V15</v>
      </c>
      <c r="EI223" s="77" t="str">
        <f t="shared" si="783"/>
        <v>V15</v>
      </c>
      <c r="EJ223" s="77" t="str">
        <f t="shared" si="783"/>
        <v>V15</v>
      </c>
      <c r="EK223" s="77" t="str">
        <f t="shared" ref="EK223:FP223" si="784">IF(OR(ISNUMBER(EK42),ISBLANK(EK42)),IF(CodeCouleur($D$100)=CodeCouleur(EK42),"CEAM",IF(OR(EK42=$G$99,EK42=$G$100,EK42=$G$101,EK42=$G$102),"OPEX",IF(AND(ISBLANK($E42),EK144&gt;50),"ORG",EK144))),EK42)</f>
        <v>V15</v>
      </c>
      <c r="EL223" s="77" t="str">
        <f t="shared" si="784"/>
        <v>V15</v>
      </c>
      <c r="EM223" s="77">
        <f t="shared" ca="1" si="784"/>
        <v>1177</v>
      </c>
      <c r="EN223" s="77">
        <f t="shared" ca="1" si="784"/>
        <v>1154</v>
      </c>
      <c r="EO223" s="77">
        <f t="shared" ca="1" si="784"/>
        <v>1131</v>
      </c>
      <c r="EP223" s="77">
        <f t="shared" ca="1" si="784"/>
        <v>1108</v>
      </c>
      <c r="EQ223" s="77">
        <f t="shared" ca="1" si="784"/>
        <v>1085</v>
      </c>
      <c r="ER223" s="77">
        <f t="shared" ca="1" si="784"/>
        <v>1062</v>
      </c>
      <c r="ES223" s="77">
        <f t="shared" ca="1" si="784"/>
        <v>1039</v>
      </c>
      <c r="ET223" s="77">
        <f t="shared" ca="1" si="784"/>
        <v>1016</v>
      </c>
      <c r="EU223" s="77">
        <f t="shared" ca="1" si="784"/>
        <v>993</v>
      </c>
      <c r="EV223" s="77">
        <f t="shared" ca="1" si="784"/>
        <v>970</v>
      </c>
      <c r="EW223" s="77">
        <f t="shared" ca="1" si="784"/>
        <v>947</v>
      </c>
      <c r="EX223" s="77">
        <f t="shared" ca="1" si="784"/>
        <v>924</v>
      </c>
      <c r="EY223" s="77">
        <f t="shared" ca="1" si="784"/>
        <v>901</v>
      </c>
      <c r="EZ223" s="77">
        <f t="shared" ca="1" si="784"/>
        <v>878</v>
      </c>
      <c r="FA223" s="77">
        <f t="shared" ca="1" si="784"/>
        <v>855</v>
      </c>
      <c r="FB223" s="77">
        <f t="shared" ca="1" si="784"/>
        <v>832</v>
      </c>
      <c r="FC223" s="77">
        <f t="shared" ca="1" si="784"/>
        <v>809</v>
      </c>
      <c r="FD223" s="77">
        <f t="shared" ca="1" si="784"/>
        <v>786</v>
      </c>
      <c r="FE223" s="77">
        <f t="shared" ca="1" si="784"/>
        <v>763</v>
      </c>
      <c r="FF223" s="77">
        <f t="shared" ca="1" si="784"/>
        <v>740</v>
      </c>
      <c r="FG223" s="77">
        <f t="shared" ca="1" si="784"/>
        <v>717</v>
      </c>
      <c r="FH223" s="77">
        <f t="shared" ca="1" si="784"/>
        <v>694</v>
      </c>
      <c r="FI223" s="77">
        <f t="shared" ca="1" si="784"/>
        <v>671</v>
      </c>
      <c r="FJ223" s="77">
        <f t="shared" ca="1" si="784"/>
        <v>648</v>
      </c>
      <c r="FK223" s="77">
        <f t="shared" ca="1" si="784"/>
        <v>625</v>
      </c>
      <c r="FL223" s="77">
        <f t="shared" ca="1" si="784"/>
        <v>602</v>
      </c>
      <c r="FM223" s="77">
        <f t="shared" ca="1" si="784"/>
        <v>579</v>
      </c>
      <c r="FN223" s="77">
        <f t="shared" ca="1" si="784"/>
        <v>556</v>
      </c>
      <c r="FO223" s="77">
        <f t="shared" ca="1" si="784"/>
        <v>533</v>
      </c>
      <c r="FP223" s="77">
        <f t="shared" ca="1" si="784"/>
        <v>510</v>
      </c>
      <c r="FQ223" s="77">
        <f t="shared" ref="FQ223:GR223" ca="1" si="785">IF(OR(ISNUMBER(FQ42),ISBLANK(FQ42)),IF(CodeCouleur($D$100)=CodeCouleur(FQ42),"CEAM",IF(OR(FQ42=$G$99,FQ42=$G$100,FQ42=$G$101,FQ42=$G$102),"OPEX",IF(AND(ISBLANK($E42),FQ144&gt;50),"ORG",FQ144))),FQ42)</f>
        <v>487</v>
      </c>
      <c r="FR223" s="77">
        <f t="shared" ca="1" si="785"/>
        <v>464</v>
      </c>
      <c r="FS223" s="77">
        <f t="shared" ca="1" si="785"/>
        <v>441</v>
      </c>
      <c r="FT223" s="77">
        <f t="shared" ca="1" si="785"/>
        <v>418</v>
      </c>
      <c r="FU223" s="77">
        <f t="shared" ca="1" si="785"/>
        <v>395</v>
      </c>
      <c r="FV223" s="77">
        <f t="shared" ca="1" si="785"/>
        <v>372</v>
      </c>
      <c r="FW223" s="77">
        <f t="shared" ca="1" si="785"/>
        <v>349</v>
      </c>
      <c r="FX223" s="77">
        <f t="shared" ca="1" si="785"/>
        <v>326</v>
      </c>
      <c r="FY223" s="77">
        <f t="shared" ca="1" si="785"/>
        <v>303</v>
      </c>
      <c r="FZ223" s="77">
        <f t="shared" ca="1" si="785"/>
        <v>280</v>
      </c>
      <c r="GA223" s="77">
        <f t="shared" ca="1" si="785"/>
        <v>257</v>
      </c>
      <c r="GB223" s="77">
        <f t="shared" ca="1" si="785"/>
        <v>234</v>
      </c>
      <c r="GC223" s="77">
        <f t="shared" ca="1" si="785"/>
        <v>211</v>
      </c>
      <c r="GD223" s="77">
        <f t="shared" ca="1" si="785"/>
        <v>188</v>
      </c>
      <c r="GE223" s="77">
        <f t="shared" ca="1" si="785"/>
        <v>165</v>
      </c>
      <c r="GF223" s="77">
        <f t="shared" ca="1" si="785"/>
        <v>142</v>
      </c>
      <c r="GG223" s="77">
        <f t="shared" ca="1" si="785"/>
        <v>119</v>
      </c>
      <c r="GH223" s="77">
        <f t="shared" ca="1" si="785"/>
        <v>96</v>
      </c>
      <c r="GI223" s="77">
        <f t="shared" ca="1" si="785"/>
        <v>73</v>
      </c>
      <c r="GJ223" s="77">
        <f t="shared" ca="1" si="785"/>
        <v>50</v>
      </c>
      <c r="GK223" s="77" t="str">
        <f t="shared" si="785"/>
        <v>X</v>
      </c>
      <c r="GL223" s="77" t="str">
        <f t="shared" si="785"/>
        <v>X</v>
      </c>
      <c r="GM223" s="77" t="str">
        <f t="shared" si="785"/>
        <v>X</v>
      </c>
      <c r="GN223" s="77" t="str">
        <f t="shared" si="785"/>
        <v>X</v>
      </c>
      <c r="GO223" s="77" t="str">
        <f t="shared" si="785"/>
        <v>X</v>
      </c>
      <c r="GP223" s="77" t="str">
        <f t="shared" si="785"/>
        <v>X</v>
      </c>
      <c r="GQ223" s="77" t="str">
        <f t="shared" si="785"/>
        <v>X</v>
      </c>
      <c r="GR223" s="77" t="str">
        <f t="shared" si="785"/>
        <v>X</v>
      </c>
    </row>
    <row r="224" spans="7:200" x14ac:dyDescent="0.2">
      <c r="G224" s="1043"/>
      <c r="H224" s="207" t="s">
        <v>149</v>
      </c>
      <c r="M224" s="304"/>
      <c r="N224" s="304"/>
      <c r="O224" s="304"/>
      <c r="P224" s="304"/>
      <c r="Q224" s="304"/>
      <c r="R224" s="41"/>
      <c r="S224" s="41"/>
      <c r="T224" s="41"/>
      <c r="U224" s="77">
        <f t="shared" ref="U224:AR224" ca="1" si="786">IF(OR(ISNUMBER(U43),ISBLANK(U43)),IF(CodeCouleur($D$100)=CodeCouleur(U43),"CEAM",IF(OR(U43=$G$99,U43=$G$100,U43=$G$101),"OPEX",IF(AND(ISBLANK($E43),U145&gt;50),"ORG",U145))),U43)</f>
        <v>1138</v>
      </c>
      <c r="V224" s="77">
        <f t="shared" ca="1" si="786"/>
        <v>1112</v>
      </c>
      <c r="W224" s="77">
        <f t="shared" ca="1" si="786"/>
        <v>1029</v>
      </c>
      <c r="X224" s="77">
        <f t="shared" ca="1" si="786"/>
        <v>930</v>
      </c>
      <c r="Y224" s="77">
        <f t="shared" ca="1" si="786"/>
        <v>872</v>
      </c>
      <c r="Z224" s="77">
        <f t="shared" ca="1" si="786"/>
        <v>824</v>
      </c>
      <c r="AA224" s="77">
        <f t="shared" ca="1" si="786"/>
        <v>783</v>
      </c>
      <c r="AB224" s="77">
        <f t="shared" ca="1" si="786"/>
        <v>783</v>
      </c>
      <c r="AC224" s="77">
        <f t="shared" ca="1" si="786"/>
        <v>780</v>
      </c>
      <c r="AD224" s="77">
        <f t="shared" ca="1" si="786"/>
        <v>731</v>
      </c>
      <c r="AE224" s="77" t="str">
        <f t="shared" ca="1" si="786"/>
        <v>OPEX</v>
      </c>
      <c r="AF224" s="77" t="str">
        <f t="shared" ca="1" si="786"/>
        <v>OPEX</v>
      </c>
      <c r="AG224" s="77" t="str">
        <f t="shared" ca="1" si="786"/>
        <v>OPEX</v>
      </c>
      <c r="AH224" s="77">
        <f t="shared" ca="1" si="786"/>
        <v>580</v>
      </c>
      <c r="AI224" s="77">
        <f t="shared" ca="1" si="786"/>
        <v>557</v>
      </c>
      <c r="AJ224" s="77">
        <f t="shared" ca="1" si="786"/>
        <v>534</v>
      </c>
      <c r="AK224" s="77">
        <f t="shared" ca="1" si="786"/>
        <v>511</v>
      </c>
      <c r="AL224" s="77">
        <f t="shared" ca="1" si="786"/>
        <v>488</v>
      </c>
      <c r="AM224" s="77">
        <f t="shared" ca="1" si="786"/>
        <v>465</v>
      </c>
      <c r="AN224" s="77">
        <f t="shared" ca="1" si="786"/>
        <v>442</v>
      </c>
      <c r="AO224" s="77">
        <f t="shared" ca="1" si="786"/>
        <v>419</v>
      </c>
      <c r="AP224" s="77">
        <f t="shared" ca="1" si="786"/>
        <v>396</v>
      </c>
      <c r="AQ224" s="77">
        <f t="shared" ca="1" si="786"/>
        <v>373</v>
      </c>
      <c r="AR224" s="77">
        <f t="shared" ca="1" si="786"/>
        <v>350</v>
      </c>
      <c r="AS224" s="77">
        <f t="shared" ref="AS224:BX224" ca="1" si="787">IF(OR(ISNUMBER(AS43),ISBLANK(AS43)),IF(CodeCouleur($D$100)=CodeCouleur(AS43),"CEAM",IF(OR(AS43=$G$99,AS43=$G$100,AS43=$G$101,AS43=$G$102),"OPEX",IF(AND(ISBLANK($E43),AS145&gt;50),"ORG",AS145))),AS43)</f>
        <v>327</v>
      </c>
      <c r="AT224" s="77">
        <f t="shared" ca="1" si="787"/>
        <v>304</v>
      </c>
      <c r="AU224" s="77" t="str">
        <f t="shared" si="787"/>
        <v>SB</v>
      </c>
      <c r="AV224" s="77" t="str">
        <f t="shared" si="787"/>
        <v>SB</v>
      </c>
      <c r="AW224" s="77" t="str">
        <f t="shared" si="787"/>
        <v>SB</v>
      </c>
      <c r="AX224" s="77" t="str">
        <f t="shared" si="787"/>
        <v>SB</v>
      </c>
      <c r="AY224" s="77" t="str">
        <f t="shared" si="787"/>
        <v>SB</v>
      </c>
      <c r="AZ224" s="77" t="str">
        <f t="shared" si="787"/>
        <v>SB</v>
      </c>
      <c r="BA224" s="77" t="str">
        <f t="shared" si="787"/>
        <v>SB</v>
      </c>
      <c r="BB224" s="77">
        <f t="shared" ca="1" si="787"/>
        <v>281</v>
      </c>
      <c r="BC224" s="77">
        <f t="shared" ca="1" si="787"/>
        <v>258</v>
      </c>
      <c r="BD224" s="77">
        <f t="shared" ca="1" si="787"/>
        <v>235</v>
      </c>
      <c r="BE224" s="77">
        <f t="shared" ca="1" si="787"/>
        <v>212</v>
      </c>
      <c r="BF224" s="77">
        <f t="shared" ca="1" si="787"/>
        <v>189</v>
      </c>
      <c r="BG224" s="77">
        <f t="shared" ca="1" si="787"/>
        <v>166</v>
      </c>
      <c r="BH224" s="77">
        <f t="shared" ca="1" si="787"/>
        <v>143</v>
      </c>
      <c r="BI224" s="77">
        <f t="shared" ca="1" si="787"/>
        <v>120</v>
      </c>
      <c r="BJ224" s="77">
        <f t="shared" ca="1" si="787"/>
        <v>97</v>
      </c>
      <c r="BK224" s="77" t="str">
        <f t="shared" si="787"/>
        <v>V10</v>
      </c>
      <c r="BL224" s="77" t="str">
        <f t="shared" si="787"/>
        <v>V10</v>
      </c>
      <c r="BM224" s="77" t="str">
        <f t="shared" si="787"/>
        <v>V10</v>
      </c>
      <c r="BN224" s="77" t="str">
        <f t="shared" si="787"/>
        <v>V10</v>
      </c>
      <c r="BO224" s="77" t="str">
        <f t="shared" si="787"/>
        <v>V10</v>
      </c>
      <c r="BP224" s="77" t="str">
        <f t="shared" si="787"/>
        <v>V10</v>
      </c>
      <c r="BQ224" s="77">
        <f t="shared" ca="1" si="787"/>
        <v>1177</v>
      </c>
      <c r="BR224" s="77">
        <f t="shared" ca="1" si="787"/>
        <v>1154</v>
      </c>
      <c r="BS224" s="77" t="str">
        <f t="shared" si="787"/>
        <v>V10</v>
      </c>
      <c r="BT224" s="77" t="str">
        <f t="shared" si="787"/>
        <v>RMV</v>
      </c>
      <c r="BU224" s="77" t="str">
        <f t="shared" si="787"/>
        <v>RMV</v>
      </c>
      <c r="BV224" s="77" t="str">
        <f t="shared" si="787"/>
        <v>RMV</v>
      </c>
      <c r="BW224" s="77" t="str">
        <f t="shared" si="787"/>
        <v>RMV</v>
      </c>
      <c r="BX224" s="77" t="str">
        <f t="shared" si="787"/>
        <v>RMV</v>
      </c>
      <c r="BY224" s="77" t="str">
        <f t="shared" ref="BY224:DD224" si="788">IF(OR(ISNUMBER(BY43),ISBLANK(BY43)),IF(CodeCouleur($D$100)=CodeCouleur(BY43),"CEAM",IF(OR(BY43=$G$99,BY43=$G$100,BY43=$G$101,BY43=$G$102),"OPEX",IF(AND(ISBLANK($E43),BY145&gt;50),"ORG",BY145))),BY43)</f>
        <v>RMV</v>
      </c>
      <c r="BZ224" s="77">
        <f t="shared" ca="1" si="788"/>
        <v>1200</v>
      </c>
      <c r="CA224" s="77">
        <f t="shared" ca="1" si="788"/>
        <v>1177</v>
      </c>
      <c r="CB224" s="77">
        <f t="shared" ca="1" si="788"/>
        <v>1154</v>
      </c>
      <c r="CC224" s="77">
        <f t="shared" ca="1" si="788"/>
        <v>1131</v>
      </c>
      <c r="CD224" s="77">
        <f t="shared" ca="1" si="788"/>
        <v>1108</v>
      </c>
      <c r="CE224" s="77">
        <f t="shared" ca="1" si="788"/>
        <v>1085</v>
      </c>
      <c r="CF224" s="77">
        <f t="shared" ca="1" si="788"/>
        <v>1062</v>
      </c>
      <c r="CG224" s="77">
        <f t="shared" ca="1" si="788"/>
        <v>1039</v>
      </c>
      <c r="CH224" s="77">
        <f t="shared" ca="1" si="788"/>
        <v>1016</v>
      </c>
      <c r="CI224" s="77">
        <f t="shared" ca="1" si="788"/>
        <v>1015</v>
      </c>
      <c r="CJ224" s="77" t="str">
        <f t="shared" ca="1" si="788"/>
        <v>OPEX</v>
      </c>
      <c r="CK224" s="77" t="str">
        <f t="shared" ca="1" si="788"/>
        <v>OPEX</v>
      </c>
      <c r="CL224" s="77" t="str">
        <f t="shared" ca="1" si="788"/>
        <v>OPEX</v>
      </c>
      <c r="CM224" s="77" t="str">
        <f t="shared" ca="1" si="788"/>
        <v>OPEX</v>
      </c>
      <c r="CN224" s="77">
        <f t="shared" ca="1" si="788"/>
        <v>814</v>
      </c>
      <c r="CO224" s="77">
        <f t="shared" ca="1" si="788"/>
        <v>791</v>
      </c>
      <c r="CP224" s="77">
        <f t="shared" ca="1" si="788"/>
        <v>768</v>
      </c>
      <c r="CQ224" s="77">
        <f t="shared" ca="1" si="788"/>
        <v>745</v>
      </c>
      <c r="CR224" s="77">
        <f t="shared" ca="1" si="788"/>
        <v>722</v>
      </c>
      <c r="CS224" s="77">
        <f t="shared" ca="1" si="788"/>
        <v>699</v>
      </c>
      <c r="CT224" s="77">
        <f t="shared" ca="1" si="788"/>
        <v>676</v>
      </c>
      <c r="CU224" s="77">
        <f t="shared" ca="1" si="788"/>
        <v>653</v>
      </c>
      <c r="CV224" s="77">
        <f t="shared" ca="1" si="788"/>
        <v>630</v>
      </c>
      <c r="CW224" s="77">
        <f t="shared" ca="1" si="788"/>
        <v>607</v>
      </c>
      <c r="CX224" s="77">
        <f t="shared" ca="1" si="788"/>
        <v>584</v>
      </c>
      <c r="CY224" s="77">
        <f t="shared" ca="1" si="788"/>
        <v>561</v>
      </c>
      <c r="CZ224" s="77">
        <f t="shared" ca="1" si="788"/>
        <v>538</v>
      </c>
      <c r="DA224" s="77">
        <f t="shared" ca="1" si="788"/>
        <v>515</v>
      </c>
      <c r="DB224" s="77">
        <f t="shared" ca="1" si="788"/>
        <v>492</v>
      </c>
      <c r="DC224" s="77">
        <f t="shared" ca="1" si="788"/>
        <v>469</v>
      </c>
      <c r="DD224" s="77">
        <f t="shared" ca="1" si="788"/>
        <v>446</v>
      </c>
      <c r="DE224" s="77">
        <f t="shared" ref="DE224:EJ224" ca="1" si="789">IF(OR(ISNUMBER(DE43),ISBLANK(DE43)),IF(CodeCouleur($D$100)=CodeCouleur(DE43),"CEAM",IF(OR(DE43=$G$99,DE43=$G$100,DE43=$G$101,DE43=$G$102),"OPEX",IF(AND(ISBLANK($E43),DE145&gt;50),"ORG",DE145))),DE43)</f>
        <v>423</v>
      </c>
      <c r="DF224" s="77">
        <f t="shared" ca="1" si="789"/>
        <v>400</v>
      </c>
      <c r="DG224" s="77">
        <f t="shared" ca="1" si="789"/>
        <v>377</v>
      </c>
      <c r="DH224" s="77">
        <f t="shared" ca="1" si="789"/>
        <v>354</v>
      </c>
      <c r="DI224" s="77" t="str">
        <f t="shared" si="789"/>
        <v>V15</v>
      </c>
      <c r="DJ224" s="77" t="str">
        <f t="shared" si="789"/>
        <v>V15</v>
      </c>
      <c r="DK224" s="77" t="str">
        <f t="shared" si="789"/>
        <v>V15</v>
      </c>
      <c r="DL224" s="77" t="str">
        <f t="shared" si="789"/>
        <v>V15</v>
      </c>
      <c r="DM224" s="77" t="str">
        <f t="shared" si="789"/>
        <v>V15</v>
      </c>
      <c r="DN224" s="77">
        <f t="shared" ca="1" si="789"/>
        <v>1177</v>
      </c>
      <c r="DO224" s="77">
        <f t="shared" ca="1" si="789"/>
        <v>1154</v>
      </c>
      <c r="DP224" s="77">
        <f t="shared" ca="1" si="789"/>
        <v>1131</v>
      </c>
      <c r="DQ224" s="77">
        <f t="shared" ca="1" si="789"/>
        <v>1108</v>
      </c>
      <c r="DR224" s="77">
        <f t="shared" ca="1" si="789"/>
        <v>1085</v>
      </c>
      <c r="DS224" s="77">
        <f t="shared" ca="1" si="789"/>
        <v>1062</v>
      </c>
      <c r="DT224" s="77">
        <f t="shared" ca="1" si="789"/>
        <v>1039</v>
      </c>
      <c r="DU224" s="77">
        <f t="shared" ca="1" si="789"/>
        <v>1016</v>
      </c>
      <c r="DV224" s="77">
        <f t="shared" ca="1" si="789"/>
        <v>993</v>
      </c>
      <c r="DW224" s="77">
        <f t="shared" ca="1" si="789"/>
        <v>992</v>
      </c>
      <c r="DX224" s="77" t="str">
        <f t="shared" ca="1" si="789"/>
        <v>OPEX</v>
      </c>
      <c r="DY224" s="77">
        <f t="shared" ca="1" si="789"/>
        <v>919</v>
      </c>
      <c r="DZ224" s="77">
        <f t="shared" ca="1" si="789"/>
        <v>896</v>
      </c>
      <c r="EA224" s="77">
        <f t="shared" ca="1" si="789"/>
        <v>873</v>
      </c>
      <c r="EB224" s="77">
        <f t="shared" ca="1" si="789"/>
        <v>850</v>
      </c>
      <c r="EC224" s="77">
        <f t="shared" ca="1" si="789"/>
        <v>827</v>
      </c>
      <c r="ED224" s="77">
        <f t="shared" ca="1" si="789"/>
        <v>804</v>
      </c>
      <c r="EE224" s="77">
        <f t="shared" ca="1" si="789"/>
        <v>781</v>
      </c>
      <c r="EF224" s="77">
        <f t="shared" ca="1" si="789"/>
        <v>758</v>
      </c>
      <c r="EG224" s="77">
        <f t="shared" ca="1" si="789"/>
        <v>735</v>
      </c>
      <c r="EH224" s="77">
        <f t="shared" ca="1" si="789"/>
        <v>712</v>
      </c>
      <c r="EI224" s="77">
        <f t="shared" ca="1" si="789"/>
        <v>689</v>
      </c>
      <c r="EJ224" s="77">
        <f t="shared" ca="1" si="789"/>
        <v>666</v>
      </c>
      <c r="EK224" s="77">
        <f t="shared" ref="EK224:FP224" ca="1" si="790">IF(OR(ISNUMBER(EK43),ISBLANK(EK43)),IF(CodeCouleur($D$100)=CodeCouleur(EK43),"CEAM",IF(OR(EK43=$G$99,EK43=$G$100,EK43=$G$101,EK43=$G$102),"OPEX",IF(AND(ISBLANK($E43),EK145&gt;50),"ORG",EK145))),EK43)</f>
        <v>643</v>
      </c>
      <c r="EL224" s="77">
        <f t="shared" ca="1" si="790"/>
        <v>620</v>
      </c>
      <c r="EM224" s="77">
        <f t="shared" ca="1" si="790"/>
        <v>597</v>
      </c>
      <c r="EN224" s="77">
        <f t="shared" ca="1" si="790"/>
        <v>574</v>
      </c>
      <c r="EO224" s="77">
        <f t="shared" ca="1" si="790"/>
        <v>551</v>
      </c>
      <c r="EP224" s="77">
        <f t="shared" ca="1" si="790"/>
        <v>528</v>
      </c>
      <c r="EQ224" s="77">
        <f t="shared" ca="1" si="790"/>
        <v>505</v>
      </c>
      <c r="ER224" s="77">
        <f t="shared" ca="1" si="790"/>
        <v>482</v>
      </c>
      <c r="ES224" s="77">
        <f t="shared" ca="1" si="790"/>
        <v>459</v>
      </c>
      <c r="ET224" s="77">
        <f t="shared" ca="1" si="790"/>
        <v>436</v>
      </c>
      <c r="EU224" s="77">
        <f t="shared" ca="1" si="790"/>
        <v>413</v>
      </c>
      <c r="EV224" s="77">
        <f t="shared" ca="1" si="790"/>
        <v>390</v>
      </c>
      <c r="EW224" s="77">
        <f t="shared" ca="1" si="790"/>
        <v>367</v>
      </c>
      <c r="EX224" s="77">
        <f t="shared" ca="1" si="790"/>
        <v>344</v>
      </c>
      <c r="EY224" s="77">
        <f t="shared" ca="1" si="790"/>
        <v>321</v>
      </c>
      <c r="EZ224" s="77">
        <f t="shared" ca="1" si="790"/>
        <v>298</v>
      </c>
      <c r="FA224" s="77">
        <f t="shared" ca="1" si="790"/>
        <v>275</v>
      </c>
      <c r="FB224" s="77">
        <f t="shared" ca="1" si="790"/>
        <v>252</v>
      </c>
      <c r="FC224" s="77">
        <f t="shared" ca="1" si="790"/>
        <v>229</v>
      </c>
      <c r="FD224" s="77">
        <f t="shared" ca="1" si="790"/>
        <v>206</v>
      </c>
      <c r="FE224" s="77">
        <f t="shared" ca="1" si="790"/>
        <v>183</v>
      </c>
      <c r="FF224" s="77">
        <f t="shared" ca="1" si="790"/>
        <v>160</v>
      </c>
      <c r="FG224" s="77">
        <f t="shared" ca="1" si="790"/>
        <v>137</v>
      </c>
      <c r="FH224" s="77">
        <f t="shared" ca="1" si="790"/>
        <v>114</v>
      </c>
      <c r="FI224" s="77">
        <f t="shared" ca="1" si="790"/>
        <v>91</v>
      </c>
      <c r="FJ224" s="77">
        <f t="shared" ca="1" si="790"/>
        <v>68</v>
      </c>
      <c r="FK224" s="77">
        <f t="shared" ca="1" si="790"/>
        <v>45</v>
      </c>
      <c r="FL224" s="77" t="str">
        <f t="shared" si="790"/>
        <v>V20</v>
      </c>
      <c r="FM224" s="77" t="str">
        <f t="shared" si="790"/>
        <v>V20</v>
      </c>
      <c r="FN224" s="77" t="str">
        <f t="shared" si="790"/>
        <v>V20</v>
      </c>
      <c r="FO224" s="77" t="str">
        <f t="shared" si="790"/>
        <v>V20</v>
      </c>
      <c r="FP224" s="77" t="str">
        <f t="shared" si="790"/>
        <v>V20</v>
      </c>
      <c r="FQ224" s="77" t="str">
        <f t="shared" ref="FQ224:GR224" si="791">IF(OR(ISNUMBER(FQ43),ISBLANK(FQ43)),IF(CodeCouleur($D$100)=CodeCouleur(FQ43),"CEAM",IF(OR(FQ43=$G$99,FQ43=$G$100,FQ43=$G$101,FQ43=$G$102),"OPEX",IF(AND(ISBLANK($E43),FQ145&gt;50),"ORG",FQ145))),FQ43)</f>
        <v>V20</v>
      </c>
      <c r="FR224" s="77">
        <f t="shared" ca="1" si="791"/>
        <v>1177</v>
      </c>
      <c r="FS224" s="77">
        <f t="shared" ca="1" si="791"/>
        <v>1154</v>
      </c>
      <c r="FT224" s="77">
        <f t="shared" ca="1" si="791"/>
        <v>1131</v>
      </c>
      <c r="FU224" s="77">
        <f t="shared" ca="1" si="791"/>
        <v>1108</v>
      </c>
      <c r="FV224" s="77">
        <f t="shared" ca="1" si="791"/>
        <v>1085</v>
      </c>
      <c r="FW224" s="77">
        <f t="shared" ca="1" si="791"/>
        <v>1062</v>
      </c>
      <c r="FX224" s="77">
        <f t="shared" ca="1" si="791"/>
        <v>1039</v>
      </c>
      <c r="FY224" s="77">
        <f t="shared" ca="1" si="791"/>
        <v>1016</v>
      </c>
      <c r="FZ224" s="77">
        <f t="shared" ca="1" si="791"/>
        <v>993</v>
      </c>
      <c r="GA224" s="77">
        <f t="shared" ca="1" si="791"/>
        <v>970</v>
      </c>
      <c r="GB224" s="77">
        <f t="shared" ca="1" si="791"/>
        <v>947</v>
      </c>
      <c r="GC224" s="77">
        <f t="shared" ca="1" si="791"/>
        <v>924</v>
      </c>
      <c r="GD224" s="77">
        <f t="shared" ca="1" si="791"/>
        <v>901</v>
      </c>
      <c r="GE224" s="77">
        <f t="shared" ca="1" si="791"/>
        <v>878</v>
      </c>
      <c r="GF224" s="77">
        <f t="shared" ca="1" si="791"/>
        <v>855</v>
      </c>
      <c r="GG224" s="77">
        <f t="shared" ca="1" si="791"/>
        <v>832</v>
      </c>
      <c r="GH224" s="77">
        <f t="shared" ca="1" si="791"/>
        <v>809</v>
      </c>
      <c r="GI224" s="77">
        <f t="shared" ca="1" si="791"/>
        <v>786</v>
      </c>
      <c r="GJ224" s="77">
        <f t="shared" ca="1" si="791"/>
        <v>763</v>
      </c>
      <c r="GK224" s="77">
        <f t="shared" ca="1" si="791"/>
        <v>740</v>
      </c>
      <c r="GL224" s="77">
        <f t="shared" ca="1" si="791"/>
        <v>717</v>
      </c>
      <c r="GM224" s="77">
        <f t="shared" ca="1" si="791"/>
        <v>694</v>
      </c>
      <c r="GN224" s="77">
        <f t="shared" ca="1" si="791"/>
        <v>671</v>
      </c>
      <c r="GO224" s="77" t="str">
        <f t="shared" si="791"/>
        <v>X</v>
      </c>
      <c r="GP224" s="77" t="str">
        <f t="shared" si="791"/>
        <v>X</v>
      </c>
      <c r="GQ224" s="77" t="str">
        <f t="shared" si="791"/>
        <v>X</v>
      </c>
      <c r="GR224" s="77" t="str">
        <f t="shared" si="791"/>
        <v>X</v>
      </c>
    </row>
    <row r="225" spans="7:200" x14ac:dyDescent="0.2">
      <c r="G225" s="1043"/>
      <c r="H225" s="207" t="s">
        <v>150</v>
      </c>
      <c r="M225" s="304"/>
      <c r="N225" s="304"/>
      <c r="O225" s="304"/>
      <c r="P225" s="304"/>
      <c r="Q225" s="304"/>
      <c r="R225" s="41"/>
      <c r="S225" s="41"/>
      <c r="T225" s="41"/>
      <c r="U225" s="77" t="str">
        <f t="shared" ref="U225:AR226" si="792">IF(OR(ISNUMBER(U44),ISBLANK(U44)),IF(CodeCouleur($D$100)=CodeCouleur(U44),"CEAM",IF(OR(U44=$G$99,U44=$G$100,U44=$G$101),"OPEX",IF(AND(ISBLANK($E44),U146&gt;50),"ORG",U146))),U44)</f>
        <v>V15</v>
      </c>
      <c r="V225" s="77" t="str">
        <f t="shared" si="792"/>
        <v>AIA</v>
      </c>
      <c r="W225" s="77" t="str">
        <f t="shared" si="792"/>
        <v>AIA</v>
      </c>
      <c r="X225" s="77" t="str">
        <f t="shared" si="792"/>
        <v>AIA</v>
      </c>
      <c r="Y225" s="77" t="str">
        <f t="shared" si="792"/>
        <v>AIA</v>
      </c>
      <c r="Z225" s="77" t="str">
        <f t="shared" si="792"/>
        <v>AIA</v>
      </c>
      <c r="AA225" s="77">
        <f t="shared" ca="1" si="792"/>
        <v>1199</v>
      </c>
      <c r="AB225" s="77">
        <f t="shared" ca="1" si="792"/>
        <v>1192</v>
      </c>
      <c r="AC225" s="77">
        <f t="shared" ca="1" si="792"/>
        <v>1191</v>
      </c>
      <c r="AD225" s="77">
        <f t="shared" ca="1" si="792"/>
        <v>1173</v>
      </c>
      <c r="AE225" s="77">
        <f t="shared" ca="1" si="792"/>
        <v>1150</v>
      </c>
      <c r="AF225" s="77">
        <f t="shared" ca="1" si="792"/>
        <v>1127</v>
      </c>
      <c r="AG225" s="77">
        <f t="shared" ca="1" si="792"/>
        <v>1104</v>
      </c>
      <c r="AH225" s="77">
        <f t="shared" ca="1" si="792"/>
        <v>1081</v>
      </c>
      <c r="AI225" s="77">
        <f t="shared" ca="1" si="792"/>
        <v>1058</v>
      </c>
      <c r="AJ225" s="77">
        <f t="shared" ca="1" si="792"/>
        <v>1035</v>
      </c>
      <c r="AK225" s="77">
        <f t="shared" ca="1" si="792"/>
        <v>1012</v>
      </c>
      <c r="AL225" s="77">
        <f t="shared" ca="1" si="792"/>
        <v>989</v>
      </c>
      <c r="AM225" s="77">
        <f t="shared" ca="1" si="792"/>
        <v>988</v>
      </c>
      <c r="AN225" s="77" t="str">
        <f t="shared" ca="1" si="792"/>
        <v>OPEX</v>
      </c>
      <c r="AO225" s="77" t="str">
        <f t="shared" ca="1" si="792"/>
        <v>OPEX</v>
      </c>
      <c r="AP225" s="77" t="str">
        <f t="shared" ca="1" si="792"/>
        <v>OPEX</v>
      </c>
      <c r="AQ225" s="77" t="str">
        <f t="shared" ca="1" si="792"/>
        <v>OPEX</v>
      </c>
      <c r="AR225" s="77">
        <f t="shared" ca="1" si="792"/>
        <v>787</v>
      </c>
      <c r="AS225" s="77">
        <f t="shared" ref="AS225:BX225" ca="1" si="793">IF(OR(ISNUMBER(AS44),ISBLANK(AS44)),IF(CodeCouleur($D$100)=CodeCouleur(AS44),"CEAM",IF(OR(AS44=$G$99,AS44=$G$100,AS44=$G$101,AS44=$G$102),"OPEX",IF(AND(ISBLANK($E44),AS146&gt;50),"ORG",AS146))),AS44)</f>
        <v>764</v>
      </c>
      <c r="AT225" s="77">
        <f t="shared" ca="1" si="793"/>
        <v>741</v>
      </c>
      <c r="AU225" s="77">
        <f t="shared" ca="1" si="793"/>
        <v>718</v>
      </c>
      <c r="AV225" s="77">
        <f t="shared" ca="1" si="793"/>
        <v>695</v>
      </c>
      <c r="AW225" s="77" t="str">
        <f t="shared" si="793"/>
        <v>F</v>
      </c>
      <c r="AX225" s="77" t="str">
        <f t="shared" si="793"/>
        <v>F</v>
      </c>
      <c r="AY225" s="77">
        <f t="shared" ca="1" si="793"/>
        <v>672</v>
      </c>
      <c r="AZ225" s="77">
        <f t="shared" ca="1" si="793"/>
        <v>649</v>
      </c>
      <c r="BA225" s="77">
        <f t="shared" ca="1" si="793"/>
        <v>626</v>
      </c>
      <c r="BB225" s="77">
        <f t="shared" ca="1" si="793"/>
        <v>603</v>
      </c>
      <c r="BC225" s="77">
        <f t="shared" ca="1" si="793"/>
        <v>602</v>
      </c>
      <c r="BD225" s="77" t="str">
        <f t="shared" ca="1" si="793"/>
        <v>OPEX</v>
      </c>
      <c r="BE225" s="77" t="str">
        <f t="shared" ca="1" si="793"/>
        <v>OPEX</v>
      </c>
      <c r="BF225" s="77" t="str">
        <f t="shared" ca="1" si="793"/>
        <v>OPEX</v>
      </c>
      <c r="BG225" s="77" t="str">
        <f t="shared" ca="1" si="793"/>
        <v>OPEX</v>
      </c>
      <c r="BH225" s="77">
        <f t="shared" ca="1" si="793"/>
        <v>361</v>
      </c>
      <c r="BI225" s="77">
        <f t="shared" ca="1" si="793"/>
        <v>338</v>
      </c>
      <c r="BJ225" s="77">
        <f t="shared" ca="1" si="793"/>
        <v>315</v>
      </c>
      <c r="BK225" s="77">
        <f t="shared" ca="1" si="793"/>
        <v>292</v>
      </c>
      <c r="BL225" s="77">
        <f t="shared" ca="1" si="793"/>
        <v>269</v>
      </c>
      <c r="BM225" s="77">
        <f t="shared" ca="1" si="793"/>
        <v>246</v>
      </c>
      <c r="BN225" s="77">
        <f t="shared" ca="1" si="793"/>
        <v>223</v>
      </c>
      <c r="BO225" s="77">
        <f t="shared" ca="1" si="793"/>
        <v>200</v>
      </c>
      <c r="BP225" s="77">
        <f t="shared" ca="1" si="793"/>
        <v>177</v>
      </c>
      <c r="BQ225" s="77">
        <f t="shared" ca="1" si="793"/>
        <v>154</v>
      </c>
      <c r="BR225" s="77">
        <f t="shared" ca="1" si="793"/>
        <v>131</v>
      </c>
      <c r="BS225" s="77">
        <f t="shared" ca="1" si="793"/>
        <v>108</v>
      </c>
      <c r="BT225" s="77">
        <f t="shared" ca="1" si="793"/>
        <v>85</v>
      </c>
      <c r="BU225" s="77">
        <f t="shared" ca="1" si="793"/>
        <v>62</v>
      </c>
      <c r="BV225" s="77">
        <f t="shared" ca="1" si="793"/>
        <v>39</v>
      </c>
      <c r="BW225" s="77">
        <f t="shared" ca="1" si="793"/>
        <v>16</v>
      </c>
      <c r="BX225" s="77" t="str">
        <f t="shared" si="793"/>
        <v>V20</v>
      </c>
      <c r="BY225" s="77" t="str">
        <f t="shared" ref="BY225:DD225" si="794">IF(OR(ISNUMBER(BY44),ISBLANK(BY44)),IF(CodeCouleur($D$100)=CodeCouleur(BY44),"CEAM",IF(OR(BY44=$G$99,BY44=$G$100,BY44=$G$101,BY44=$G$102),"OPEX",IF(AND(ISBLANK($E44),BY146&gt;50),"ORG",BY146))),BY44)</f>
        <v>V20</v>
      </c>
      <c r="BZ225" s="77" t="str">
        <f t="shared" si="794"/>
        <v>V20</v>
      </c>
      <c r="CA225" s="77" t="str">
        <f t="shared" si="794"/>
        <v>V20</v>
      </c>
      <c r="CB225" s="77" t="str">
        <f t="shared" si="794"/>
        <v>V20</v>
      </c>
      <c r="CC225" s="77" t="str">
        <f t="shared" si="794"/>
        <v>V20</v>
      </c>
      <c r="CD225" s="77" t="str">
        <f t="shared" si="794"/>
        <v>RMV</v>
      </c>
      <c r="CE225" s="77" t="str">
        <f t="shared" si="794"/>
        <v>RMV</v>
      </c>
      <c r="CF225" s="77" t="str">
        <f t="shared" si="794"/>
        <v>RMV</v>
      </c>
      <c r="CG225" s="77" t="str">
        <f t="shared" si="794"/>
        <v>RMV</v>
      </c>
      <c r="CH225" s="77" t="str">
        <f t="shared" si="794"/>
        <v>RMV</v>
      </c>
      <c r="CI225" s="77" t="str">
        <f t="shared" si="794"/>
        <v>RMV</v>
      </c>
      <c r="CJ225" s="77">
        <f t="shared" ca="1" si="794"/>
        <v>1177</v>
      </c>
      <c r="CK225" s="77">
        <f t="shared" ca="1" si="794"/>
        <v>1154</v>
      </c>
      <c r="CL225" s="77" t="str">
        <f t="shared" ca="1" si="794"/>
        <v>CEAM</v>
      </c>
      <c r="CM225" s="77" t="str">
        <f t="shared" ca="1" si="794"/>
        <v>CEAM</v>
      </c>
      <c r="CN225" s="77" t="str">
        <f t="shared" ca="1" si="794"/>
        <v>CEAM</v>
      </c>
      <c r="CO225" s="77" t="str">
        <f t="shared" ca="1" si="794"/>
        <v>CEAM</v>
      </c>
      <c r="CP225" s="77" t="str">
        <f t="shared" ca="1" si="794"/>
        <v>CEAM</v>
      </c>
      <c r="CQ225" s="77" t="str">
        <f t="shared" ca="1" si="794"/>
        <v>CEAM</v>
      </c>
      <c r="CR225" s="77" t="str">
        <f t="shared" ca="1" si="794"/>
        <v>CEAM</v>
      </c>
      <c r="CS225" s="77" t="str">
        <f t="shared" ca="1" si="794"/>
        <v>CEAM</v>
      </c>
      <c r="CT225" s="77" t="str">
        <f t="shared" ca="1" si="794"/>
        <v>CEAM</v>
      </c>
      <c r="CU225" s="77" t="str">
        <f t="shared" ca="1" si="794"/>
        <v>CEAM</v>
      </c>
      <c r="CV225" s="77" t="str">
        <f t="shared" ca="1" si="794"/>
        <v>CEAM</v>
      </c>
      <c r="CW225" s="77" t="str">
        <f t="shared" ca="1" si="794"/>
        <v>CEAM</v>
      </c>
      <c r="CX225" s="77" t="str">
        <f t="shared" ca="1" si="794"/>
        <v>CEAM</v>
      </c>
      <c r="CY225" s="77" t="str">
        <f t="shared" ca="1" si="794"/>
        <v>CEAM</v>
      </c>
      <c r="CZ225" s="77" t="str">
        <f t="shared" ca="1" si="794"/>
        <v>CEAM</v>
      </c>
      <c r="DA225" s="77" t="str">
        <f t="shared" ca="1" si="794"/>
        <v>CEAM</v>
      </c>
      <c r="DB225" s="77" t="str">
        <f t="shared" ca="1" si="794"/>
        <v>CEAM</v>
      </c>
      <c r="DC225" s="77" t="str">
        <f t="shared" ca="1" si="794"/>
        <v>CEAM</v>
      </c>
      <c r="DD225" s="77" t="str">
        <f t="shared" ca="1" si="794"/>
        <v>CEAM</v>
      </c>
      <c r="DE225" s="77" t="str">
        <f t="shared" ref="DE225:EJ225" ca="1" si="795">IF(OR(ISNUMBER(DE44),ISBLANK(DE44)),IF(CodeCouleur($D$100)=CodeCouleur(DE44),"CEAM",IF(OR(DE44=$G$99,DE44=$G$100,DE44=$G$101,DE44=$G$102),"OPEX",IF(AND(ISBLANK($E44),DE146&gt;50),"ORG",DE146))),DE44)</f>
        <v>CEAM</v>
      </c>
      <c r="DF225" s="77" t="str">
        <f t="shared" ca="1" si="795"/>
        <v>CEAM</v>
      </c>
      <c r="DG225" s="77">
        <f t="shared" ca="1" si="795"/>
        <v>795</v>
      </c>
      <c r="DH225" s="77">
        <f t="shared" ca="1" si="795"/>
        <v>772</v>
      </c>
      <c r="DI225" s="77">
        <f t="shared" ca="1" si="795"/>
        <v>749</v>
      </c>
      <c r="DJ225" s="77">
        <f t="shared" ca="1" si="795"/>
        <v>726</v>
      </c>
      <c r="DK225" s="77">
        <f t="shared" ca="1" si="795"/>
        <v>703</v>
      </c>
      <c r="DL225" s="77">
        <f t="shared" ca="1" si="795"/>
        <v>680</v>
      </c>
      <c r="DM225" s="77">
        <f t="shared" ca="1" si="795"/>
        <v>657</v>
      </c>
      <c r="DN225" s="77">
        <f t="shared" ca="1" si="795"/>
        <v>634</v>
      </c>
      <c r="DO225" s="77">
        <f t="shared" ca="1" si="795"/>
        <v>611</v>
      </c>
      <c r="DP225" s="77">
        <f t="shared" ca="1" si="795"/>
        <v>588</v>
      </c>
      <c r="DQ225" s="77">
        <f t="shared" ca="1" si="795"/>
        <v>565</v>
      </c>
      <c r="DR225" s="77">
        <f t="shared" ca="1" si="795"/>
        <v>542</v>
      </c>
      <c r="DS225" s="77">
        <f t="shared" ca="1" si="795"/>
        <v>519</v>
      </c>
      <c r="DT225" s="77">
        <f t="shared" ca="1" si="795"/>
        <v>496</v>
      </c>
      <c r="DU225" s="77">
        <f t="shared" ca="1" si="795"/>
        <v>473</v>
      </c>
      <c r="DV225" s="77">
        <f t="shared" ca="1" si="795"/>
        <v>450</v>
      </c>
      <c r="DW225" s="77">
        <f t="shared" ca="1" si="795"/>
        <v>449</v>
      </c>
      <c r="DX225" s="77" t="str">
        <f t="shared" ca="1" si="795"/>
        <v>OPEX</v>
      </c>
      <c r="DY225" s="77">
        <f t="shared" ca="1" si="795"/>
        <v>376</v>
      </c>
      <c r="DZ225" s="77">
        <f t="shared" ca="1" si="795"/>
        <v>353</v>
      </c>
      <c r="EA225" s="77">
        <f t="shared" ca="1" si="795"/>
        <v>330</v>
      </c>
      <c r="EB225" s="77">
        <f t="shared" ca="1" si="795"/>
        <v>307</v>
      </c>
      <c r="EC225" s="77">
        <f t="shared" ca="1" si="795"/>
        <v>284</v>
      </c>
      <c r="ED225" s="77">
        <f t="shared" ca="1" si="795"/>
        <v>261</v>
      </c>
      <c r="EE225" s="77">
        <f t="shared" ca="1" si="795"/>
        <v>238</v>
      </c>
      <c r="EF225" s="77">
        <f t="shared" ca="1" si="795"/>
        <v>215</v>
      </c>
      <c r="EG225" s="77">
        <f t="shared" ca="1" si="795"/>
        <v>192</v>
      </c>
      <c r="EH225" s="77">
        <f t="shared" ca="1" si="795"/>
        <v>169</v>
      </c>
      <c r="EI225" s="77" t="str">
        <f t="shared" si="795"/>
        <v>V25</v>
      </c>
      <c r="EJ225" s="77" t="str">
        <f t="shared" si="795"/>
        <v>V25</v>
      </c>
      <c r="EK225" s="77" t="str">
        <f t="shared" ref="EK225:FP225" si="796">IF(OR(ISNUMBER(EK44),ISBLANK(EK44)),IF(CodeCouleur($D$100)=CodeCouleur(EK44),"CEAM",IF(OR(EK44=$G$99,EK44=$G$100,EK44=$G$101,EK44=$G$102),"OPEX",IF(AND(ISBLANK($E44),EK146&gt;50),"ORG",EK146))),EK44)</f>
        <v>V25</v>
      </c>
      <c r="EL225" s="77" t="str">
        <f t="shared" si="796"/>
        <v>V25</v>
      </c>
      <c r="EM225" s="77" t="str">
        <f t="shared" si="796"/>
        <v>V25</v>
      </c>
      <c r="EN225" s="77">
        <f t="shared" ca="1" si="796"/>
        <v>1177</v>
      </c>
      <c r="EO225" s="77">
        <f t="shared" ca="1" si="796"/>
        <v>1154</v>
      </c>
      <c r="EP225" s="77">
        <f t="shared" ca="1" si="796"/>
        <v>1131</v>
      </c>
      <c r="EQ225" s="77">
        <f t="shared" ca="1" si="796"/>
        <v>1108</v>
      </c>
      <c r="ER225" s="77">
        <f t="shared" ca="1" si="796"/>
        <v>1085</v>
      </c>
      <c r="ES225" s="77">
        <f t="shared" ca="1" si="796"/>
        <v>1062</v>
      </c>
      <c r="ET225" s="77">
        <f t="shared" ca="1" si="796"/>
        <v>1039</v>
      </c>
      <c r="EU225" s="77">
        <f t="shared" ca="1" si="796"/>
        <v>1016</v>
      </c>
      <c r="EV225" s="77">
        <f t="shared" ca="1" si="796"/>
        <v>993</v>
      </c>
      <c r="EW225" s="77">
        <f t="shared" ca="1" si="796"/>
        <v>970</v>
      </c>
      <c r="EX225" s="77">
        <f t="shared" ca="1" si="796"/>
        <v>947</v>
      </c>
      <c r="EY225" s="77">
        <f t="shared" ca="1" si="796"/>
        <v>924</v>
      </c>
      <c r="EZ225" s="77">
        <f t="shared" ca="1" si="796"/>
        <v>901</v>
      </c>
      <c r="FA225" s="77">
        <f t="shared" ca="1" si="796"/>
        <v>878</v>
      </c>
      <c r="FB225" s="77">
        <f t="shared" ca="1" si="796"/>
        <v>855</v>
      </c>
      <c r="FC225" s="77">
        <f t="shared" ca="1" si="796"/>
        <v>832</v>
      </c>
      <c r="FD225" s="77">
        <f t="shared" ca="1" si="796"/>
        <v>809</v>
      </c>
      <c r="FE225" s="77">
        <f t="shared" ca="1" si="796"/>
        <v>786</v>
      </c>
      <c r="FF225" s="77">
        <f t="shared" ca="1" si="796"/>
        <v>763</v>
      </c>
      <c r="FG225" s="77">
        <f t="shared" ca="1" si="796"/>
        <v>740</v>
      </c>
      <c r="FH225" s="77">
        <f t="shared" ca="1" si="796"/>
        <v>717</v>
      </c>
      <c r="FI225" s="77">
        <f t="shared" ca="1" si="796"/>
        <v>694</v>
      </c>
      <c r="FJ225" s="77">
        <f t="shared" ca="1" si="796"/>
        <v>671</v>
      </c>
      <c r="FK225" s="77">
        <f t="shared" ca="1" si="796"/>
        <v>648</v>
      </c>
      <c r="FL225" s="77">
        <f t="shared" ca="1" si="796"/>
        <v>625</v>
      </c>
      <c r="FM225" s="77">
        <f t="shared" ca="1" si="796"/>
        <v>602</v>
      </c>
      <c r="FN225" s="77">
        <f t="shared" ca="1" si="796"/>
        <v>579</v>
      </c>
      <c r="FO225" s="77">
        <f t="shared" ca="1" si="796"/>
        <v>556</v>
      </c>
      <c r="FP225" s="77">
        <f t="shared" ca="1" si="796"/>
        <v>533</v>
      </c>
      <c r="FQ225" s="77">
        <f t="shared" ref="FQ225:GR225" ca="1" si="797">IF(OR(ISNUMBER(FQ44),ISBLANK(FQ44)),IF(CodeCouleur($D$100)=CodeCouleur(FQ44),"CEAM",IF(OR(FQ44=$G$99,FQ44=$G$100,FQ44=$G$101,FQ44=$G$102),"OPEX",IF(AND(ISBLANK($E44),FQ146&gt;50),"ORG",FQ146))),FQ44)</f>
        <v>510</v>
      </c>
      <c r="FR225" s="77">
        <f t="shared" ca="1" si="797"/>
        <v>487</v>
      </c>
      <c r="FS225" s="77">
        <f t="shared" ca="1" si="797"/>
        <v>464</v>
      </c>
      <c r="FT225" s="77">
        <f t="shared" ca="1" si="797"/>
        <v>441</v>
      </c>
      <c r="FU225" s="77">
        <f t="shared" ca="1" si="797"/>
        <v>418</v>
      </c>
      <c r="FV225" s="77">
        <f t="shared" ca="1" si="797"/>
        <v>395</v>
      </c>
      <c r="FW225" s="77">
        <f t="shared" ca="1" si="797"/>
        <v>372</v>
      </c>
      <c r="FX225" s="77">
        <f t="shared" ca="1" si="797"/>
        <v>349</v>
      </c>
      <c r="FY225" s="77">
        <f t="shared" ca="1" si="797"/>
        <v>326</v>
      </c>
      <c r="FZ225" s="77">
        <f t="shared" ca="1" si="797"/>
        <v>303</v>
      </c>
      <c r="GA225" s="77">
        <f t="shared" ca="1" si="797"/>
        <v>280</v>
      </c>
      <c r="GB225" s="77">
        <f t="shared" ca="1" si="797"/>
        <v>257</v>
      </c>
      <c r="GC225" s="77">
        <f t="shared" ca="1" si="797"/>
        <v>234</v>
      </c>
      <c r="GD225" s="77">
        <f t="shared" ca="1" si="797"/>
        <v>211</v>
      </c>
      <c r="GE225" s="77">
        <f t="shared" ca="1" si="797"/>
        <v>188</v>
      </c>
      <c r="GF225" s="77">
        <f t="shared" ca="1" si="797"/>
        <v>165</v>
      </c>
      <c r="GG225" s="77">
        <f t="shared" ca="1" si="797"/>
        <v>142</v>
      </c>
      <c r="GH225" s="77">
        <f t="shared" ca="1" si="797"/>
        <v>119</v>
      </c>
      <c r="GI225" s="77">
        <f t="shared" ca="1" si="797"/>
        <v>96</v>
      </c>
      <c r="GJ225" s="77">
        <f t="shared" ca="1" si="797"/>
        <v>73</v>
      </c>
      <c r="GK225" s="77" t="str">
        <f t="shared" si="797"/>
        <v>X</v>
      </c>
      <c r="GL225" s="77" t="str">
        <f t="shared" si="797"/>
        <v>X</v>
      </c>
      <c r="GM225" s="77" t="str">
        <f t="shared" si="797"/>
        <v>X</v>
      </c>
      <c r="GN225" s="77" t="str">
        <f t="shared" si="797"/>
        <v>X</v>
      </c>
      <c r="GO225" s="77" t="str">
        <f t="shared" si="797"/>
        <v>X</v>
      </c>
      <c r="GP225" s="77" t="str">
        <f t="shared" si="797"/>
        <v>X</v>
      </c>
      <c r="GQ225" s="77" t="str">
        <f t="shared" si="797"/>
        <v>X</v>
      </c>
      <c r="GR225" s="77" t="str">
        <f t="shared" si="797"/>
        <v>X</v>
      </c>
    </row>
    <row r="226" spans="7:200" x14ac:dyDescent="0.2">
      <c r="G226" s="1043"/>
      <c r="H226" s="207" t="s">
        <v>151</v>
      </c>
      <c r="M226" s="304"/>
      <c r="N226" s="304"/>
      <c r="O226" s="304"/>
      <c r="P226" s="304"/>
      <c r="Q226" s="304"/>
      <c r="R226" s="41"/>
      <c r="S226" s="41"/>
      <c r="T226" s="41"/>
      <c r="U226" s="77">
        <f t="shared" ref="U226:AR226" ca="1" si="798">IF(OR(ISNUMBER(U45),ISBLANK(U45)),IF(CodeCouleur($D$100)=CodeCouleur(U45),"CEAM",IF(OR(U45=$G$99,U45=$G$100,U45=$G$101),"OPEX",IF(AND(ISBLANK($E45),U147&gt;50),"ORG",U147))),U45)</f>
        <v>892</v>
      </c>
      <c r="V226" s="77">
        <f t="shared" ca="1" si="798"/>
        <v>1086</v>
      </c>
      <c r="W226" s="77">
        <f t="shared" ca="1" si="798"/>
        <v>959</v>
      </c>
      <c r="X226" s="77">
        <f t="shared" ca="1" si="798"/>
        <v>861</v>
      </c>
      <c r="Y226" s="77">
        <f t="shared" ca="1" si="798"/>
        <v>753</v>
      </c>
      <c r="Z226" s="77">
        <f t="shared" ca="1" si="798"/>
        <v>705</v>
      </c>
      <c r="AA226" s="77">
        <f t="shared" ca="1" si="798"/>
        <v>689</v>
      </c>
      <c r="AB226" s="77">
        <f t="shared" ca="1" si="798"/>
        <v>689</v>
      </c>
      <c r="AC226" s="77">
        <f t="shared" ca="1" si="798"/>
        <v>665</v>
      </c>
      <c r="AD226" s="77">
        <f t="shared" ca="1" si="798"/>
        <v>662</v>
      </c>
      <c r="AE226" s="77">
        <f t="shared" ca="1" si="798"/>
        <v>639</v>
      </c>
      <c r="AF226" s="77">
        <f t="shared" ca="1" si="798"/>
        <v>616</v>
      </c>
      <c r="AG226" s="77">
        <f t="shared" ca="1" si="798"/>
        <v>593</v>
      </c>
      <c r="AH226" s="77">
        <f t="shared" ca="1" si="798"/>
        <v>570</v>
      </c>
      <c r="AI226" s="77">
        <f t="shared" ca="1" si="798"/>
        <v>547</v>
      </c>
      <c r="AJ226" s="77">
        <f t="shared" ca="1" si="798"/>
        <v>524</v>
      </c>
      <c r="AK226" s="77">
        <f t="shared" ca="1" si="798"/>
        <v>501</v>
      </c>
      <c r="AL226" s="77">
        <f t="shared" ca="1" si="798"/>
        <v>478</v>
      </c>
      <c r="AM226" s="77" t="str">
        <f t="shared" si="792"/>
        <v>F</v>
      </c>
      <c r="AN226" s="77" t="str">
        <f t="shared" si="792"/>
        <v>F</v>
      </c>
      <c r="AO226" s="77">
        <f t="shared" ca="1" si="798"/>
        <v>455</v>
      </c>
      <c r="AP226" s="77">
        <f t="shared" ca="1" si="798"/>
        <v>432</v>
      </c>
      <c r="AQ226" s="77">
        <f t="shared" ca="1" si="798"/>
        <v>409</v>
      </c>
      <c r="AR226" s="77">
        <f t="shared" ca="1" si="798"/>
        <v>386</v>
      </c>
      <c r="AS226" s="77">
        <f t="shared" ref="AS226:BX226" ca="1" si="799">IF(OR(ISNUMBER(AS45),ISBLANK(AS45)),IF(CodeCouleur($D$100)=CodeCouleur(AS45),"CEAM",IF(OR(AS45=$G$99,AS45=$G$100,AS45=$G$101,AS45=$G$102),"OPEX",IF(AND(ISBLANK($E45),AS147&gt;50),"ORG",AS147))),AS45)</f>
        <v>363</v>
      </c>
      <c r="AT226" s="77">
        <f t="shared" ca="1" si="799"/>
        <v>340</v>
      </c>
      <c r="AU226" s="77">
        <f t="shared" ca="1" si="799"/>
        <v>317</v>
      </c>
      <c r="AV226" s="77">
        <f t="shared" ca="1" si="799"/>
        <v>294</v>
      </c>
      <c r="AW226" s="77">
        <f t="shared" ca="1" si="799"/>
        <v>271</v>
      </c>
      <c r="AX226" s="77">
        <f t="shared" ca="1" si="799"/>
        <v>248</v>
      </c>
      <c r="AY226" s="77">
        <f t="shared" ca="1" si="799"/>
        <v>225</v>
      </c>
      <c r="AZ226" s="77">
        <f t="shared" ca="1" si="799"/>
        <v>202</v>
      </c>
      <c r="BA226" s="77">
        <f t="shared" ca="1" si="799"/>
        <v>179</v>
      </c>
      <c r="BB226" s="77">
        <f t="shared" ca="1" si="799"/>
        <v>156</v>
      </c>
      <c r="BC226" s="77">
        <f t="shared" ca="1" si="799"/>
        <v>133</v>
      </c>
      <c r="BD226" s="77">
        <f t="shared" ca="1" si="799"/>
        <v>110</v>
      </c>
      <c r="BE226" s="77" t="str">
        <f t="shared" si="799"/>
        <v>V10</v>
      </c>
      <c r="BF226" s="77" t="str">
        <f t="shared" si="799"/>
        <v>V10</v>
      </c>
      <c r="BG226" s="77" t="str">
        <f t="shared" si="799"/>
        <v>V10</v>
      </c>
      <c r="BH226" s="77" t="str">
        <f t="shared" si="799"/>
        <v>V10</v>
      </c>
      <c r="BI226" s="77" t="str">
        <f t="shared" si="799"/>
        <v>V10</v>
      </c>
      <c r="BJ226" s="77" t="str">
        <f t="shared" si="799"/>
        <v>V10</v>
      </c>
      <c r="BK226" s="77">
        <f t="shared" ca="1" si="799"/>
        <v>1177</v>
      </c>
      <c r="BL226" s="77">
        <f t="shared" ca="1" si="799"/>
        <v>1154</v>
      </c>
      <c r="BM226" s="77">
        <f t="shared" ca="1" si="799"/>
        <v>1131</v>
      </c>
      <c r="BN226" s="77">
        <f t="shared" ca="1" si="799"/>
        <v>1108</v>
      </c>
      <c r="BO226" s="77" t="str">
        <f t="shared" si="799"/>
        <v>V10</v>
      </c>
      <c r="BP226" s="77" t="str">
        <f t="shared" si="799"/>
        <v>RMV</v>
      </c>
      <c r="BQ226" s="77" t="str">
        <f t="shared" si="799"/>
        <v>RMV</v>
      </c>
      <c r="BR226" s="77" t="str">
        <f t="shared" si="799"/>
        <v>RMV</v>
      </c>
      <c r="BS226" s="77" t="str">
        <f t="shared" si="799"/>
        <v>RMV</v>
      </c>
      <c r="BT226" s="77" t="str">
        <f t="shared" si="799"/>
        <v>RMV</v>
      </c>
      <c r="BU226" s="77" t="str">
        <f t="shared" si="799"/>
        <v>RMV</v>
      </c>
      <c r="BV226" s="77" t="str">
        <f t="shared" si="799"/>
        <v>RMV</v>
      </c>
      <c r="BW226" s="77" t="str">
        <f t="shared" si="799"/>
        <v>RMV</v>
      </c>
      <c r="BX226" s="77" t="str">
        <f t="shared" si="799"/>
        <v>RMV</v>
      </c>
      <c r="BY226" s="77">
        <f t="shared" ref="BY226:DD226" ca="1" si="800">IF(OR(ISNUMBER(BY45),ISBLANK(BY45)),IF(CodeCouleur($D$100)=CodeCouleur(BY45),"CEAM",IF(OR(BY45=$G$99,BY45=$G$100,BY45=$G$101,BY45=$G$102),"OPEX",IF(AND(ISBLANK($E45),BY147&gt;50),"ORG",BY147))),BY45)</f>
        <v>1177</v>
      </c>
      <c r="BZ226" s="77">
        <f t="shared" ca="1" si="800"/>
        <v>1154</v>
      </c>
      <c r="CA226" s="77">
        <f t="shared" ca="1" si="800"/>
        <v>1131</v>
      </c>
      <c r="CB226" s="77">
        <f t="shared" ca="1" si="800"/>
        <v>1108</v>
      </c>
      <c r="CC226" s="77">
        <f t="shared" ca="1" si="800"/>
        <v>1107</v>
      </c>
      <c r="CD226" s="77" t="str">
        <f t="shared" ca="1" si="800"/>
        <v>OPEX</v>
      </c>
      <c r="CE226" s="77" t="str">
        <f t="shared" ca="1" si="800"/>
        <v>OPEX</v>
      </c>
      <c r="CF226" s="77" t="str">
        <f t="shared" ca="1" si="800"/>
        <v>OPEX</v>
      </c>
      <c r="CG226" s="77" t="str">
        <f t="shared" ca="1" si="800"/>
        <v>OPEX</v>
      </c>
      <c r="CH226" s="77">
        <f t="shared" ca="1" si="800"/>
        <v>866</v>
      </c>
      <c r="CI226" s="77">
        <f t="shared" ca="1" si="800"/>
        <v>843</v>
      </c>
      <c r="CJ226" s="77">
        <f t="shared" ca="1" si="800"/>
        <v>820</v>
      </c>
      <c r="CK226" s="77">
        <f t="shared" ca="1" si="800"/>
        <v>797</v>
      </c>
      <c r="CL226" s="77">
        <f t="shared" ca="1" si="800"/>
        <v>774</v>
      </c>
      <c r="CM226" s="77">
        <f t="shared" ca="1" si="800"/>
        <v>751</v>
      </c>
      <c r="CN226" s="77">
        <f t="shared" ca="1" si="800"/>
        <v>728</v>
      </c>
      <c r="CO226" s="77">
        <f t="shared" ca="1" si="800"/>
        <v>705</v>
      </c>
      <c r="CP226" s="77">
        <f t="shared" ca="1" si="800"/>
        <v>682</v>
      </c>
      <c r="CQ226" s="77">
        <f t="shared" ca="1" si="800"/>
        <v>659</v>
      </c>
      <c r="CR226" s="77">
        <f t="shared" ca="1" si="800"/>
        <v>636</v>
      </c>
      <c r="CS226" s="77">
        <f t="shared" ca="1" si="800"/>
        <v>613</v>
      </c>
      <c r="CT226" s="77">
        <f t="shared" ca="1" si="800"/>
        <v>590</v>
      </c>
      <c r="CU226" s="77">
        <f t="shared" ca="1" si="800"/>
        <v>567</v>
      </c>
      <c r="CV226" s="77">
        <f t="shared" ca="1" si="800"/>
        <v>544</v>
      </c>
      <c r="CW226" s="77">
        <f t="shared" ca="1" si="800"/>
        <v>521</v>
      </c>
      <c r="CX226" s="77">
        <f t="shared" ca="1" si="800"/>
        <v>498</v>
      </c>
      <c r="CY226" s="77">
        <f t="shared" ca="1" si="800"/>
        <v>497</v>
      </c>
      <c r="CZ226" s="77" t="str">
        <f t="shared" ca="1" si="800"/>
        <v>OPEX</v>
      </c>
      <c r="DA226" s="77" t="str">
        <f t="shared" ca="1" si="800"/>
        <v>OPEX</v>
      </c>
      <c r="DB226" s="77" t="str">
        <f t="shared" ca="1" si="800"/>
        <v>OPEX</v>
      </c>
      <c r="DC226" s="77" t="str">
        <f t="shared" ca="1" si="800"/>
        <v>OPEX</v>
      </c>
      <c r="DD226" s="77">
        <f t="shared" ca="1" si="800"/>
        <v>296</v>
      </c>
      <c r="DE226" s="77">
        <f t="shared" ref="DE226:EJ226" ca="1" si="801">IF(OR(ISNUMBER(DE45),ISBLANK(DE45)),IF(CodeCouleur($D$100)=CodeCouleur(DE45),"CEAM",IF(OR(DE45=$G$99,DE45=$G$100,DE45=$G$101,DE45=$G$102),"OPEX",IF(AND(ISBLANK($E45),DE147&gt;50),"ORG",DE147))),DE45)</f>
        <v>273</v>
      </c>
      <c r="DF226" s="77">
        <f t="shared" ca="1" si="801"/>
        <v>250</v>
      </c>
      <c r="DG226" s="77">
        <f t="shared" ca="1" si="801"/>
        <v>227</v>
      </c>
      <c r="DH226" s="77">
        <f t="shared" ca="1" si="801"/>
        <v>204</v>
      </c>
      <c r="DI226" s="77">
        <f t="shared" ca="1" si="801"/>
        <v>181</v>
      </c>
      <c r="DJ226" s="77">
        <f t="shared" ca="1" si="801"/>
        <v>158</v>
      </c>
      <c r="DK226" s="77">
        <f t="shared" ca="1" si="801"/>
        <v>135</v>
      </c>
      <c r="DL226" s="77" t="str">
        <f t="shared" si="801"/>
        <v>V15</v>
      </c>
      <c r="DM226" s="77" t="str">
        <f t="shared" si="801"/>
        <v>V15</v>
      </c>
      <c r="DN226" s="77" t="str">
        <f t="shared" si="801"/>
        <v>V15</v>
      </c>
      <c r="DO226" s="77" t="str">
        <f t="shared" si="801"/>
        <v>V15</v>
      </c>
      <c r="DP226" s="77" t="str">
        <f t="shared" si="801"/>
        <v>V15</v>
      </c>
      <c r="DQ226" s="77">
        <f t="shared" ca="1" si="801"/>
        <v>1177</v>
      </c>
      <c r="DR226" s="77">
        <f t="shared" ca="1" si="801"/>
        <v>1154</v>
      </c>
      <c r="DS226" s="77">
        <f t="shared" ca="1" si="801"/>
        <v>1131</v>
      </c>
      <c r="DT226" s="77">
        <f t="shared" ca="1" si="801"/>
        <v>1108</v>
      </c>
      <c r="DU226" s="77">
        <f t="shared" ca="1" si="801"/>
        <v>1085</v>
      </c>
      <c r="DV226" s="77">
        <f t="shared" ca="1" si="801"/>
        <v>1062</v>
      </c>
      <c r="DW226" s="77">
        <f t="shared" ca="1" si="801"/>
        <v>1039</v>
      </c>
      <c r="DX226" s="77">
        <f t="shared" ca="1" si="801"/>
        <v>1016</v>
      </c>
      <c r="DY226" s="77">
        <f t="shared" ca="1" si="801"/>
        <v>993</v>
      </c>
      <c r="DZ226" s="77">
        <f t="shared" ca="1" si="801"/>
        <v>970</v>
      </c>
      <c r="EA226" s="77">
        <f t="shared" ca="1" si="801"/>
        <v>947</v>
      </c>
      <c r="EB226" s="77">
        <f t="shared" ca="1" si="801"/>
        <v>924</v>
      </c>
      <c r="EC226" s="77">
        <f t="shared" ca="1" si="801"/>
        <v>901</v>
      </c>
      <c r="ED226" s="77">
        <f t="shared" ca="1" si="801"/>
        <v>878</v>
      </c>
      <c r="EE226" s="77">
        <f t="shared" ca="1" si="801"/>
        <v>855</v>
      </c>
      <c r="EF226" s="77">
        <f t="shared" ca="1" si="801"/>
        <v>832</v>
      </c>
      <c r="EG226" s="77">
        <f t="shared" ca="1" si="801"/>
        <v>809</v>
      </c>
      <c r="EH226" s="77">
        <f t="shared" ca="1" si="801"/>
        <v>786</v>
      </c>
      <c r="EI226" s="77">
        <f t="shared" ca="1" si="801"/>
        <v>763</v>
      </c>
      <c r="EJ226" s="77">
        <f t="shared" ca="1" si="801"/>
        <v>740</v>
      </c>
      <c r="EK226" s="77">
        <f t="shared" ref="EK226:FP226" ca="1" si="802">IF(OR(ISNUMBER(EK45),ISBLANK(EK45)),IF(CodeCouleur($D$100)=CodeCouleur(EK45),"CEAM",IF(OR(EK45=$G$99,EK45=$G$100,EK45=$G$101,EK45=$G$102),"OPEX",IF(AND(ISBLANK($E45),EK147&gt;50),"ORG",EK147))),EK45)</f>
        <v>717</v>
      </c>
      <c r="EL226" s="77">
        <f t="shared" ca="1" si="802"/>
        <v>694</v>
      </c>
      <c r="EM226" s="77">
        <f t="shared" ca="1" si="802"/>
        <v>671</v>
      </c>
      <c r="EN226" s="77">
        <f t="shared" ca="1" si="802"/>
        <v>648</v>
      </c>
      <c r="EO226" s="77">
        <f t="shared" ca="1" si="802"/>
        <v>625</v>
      </c>
      <c r="EP226" s="77">
        <f t="shared" ca="1" si="802"/>
        <v>602</v>
      </c>
      <c r="EQ226" s="77">
        <f t="shared" ca="1" si="802"/>
        <v>579</v>
      </c>
      <c r="ER226" s="77">
        <f t="shared" ca="1" si="802"/>
        <v>556</v>
      </c>
      <c r="ES226" s="77">
        <f t="shared" ca="1" si="802"/>
        <v>533</v>
      </c>
      <c r="ET226" s="77">
        <f t="shared" ca="1" si="802"/>
        <v>510</v>
      </c>
      <c r="EU226" s="77">
        <f t="shared" ca="1" si="802"/>
        <v>487</v>
      </c>
      <c r="EV226" s="77">
        <f t="shared" ca="1" si="802"/>
        <v>464</v>
      </c>
      <c r="EW226" s="77">
        <f t="shared" ca="1" si="802"/>
        <v>441</v>
      </c>
      <c r="EX226" s="77">
        <f t="shared" ca="1" si="802"/>
        <v>418</v>
      </c>
      <c r="EY226" s="77">
        <f t="shared" ca="1" si="802"/>
        <v>395</v>
      </c>
      <c r="EZ226" s="77">
        <f t="shared" ca="1" si="802"/>
        <v>372</v>
      </c>
      <c r="FA226" s="77">
        <f t="shared" ca="1" si="802"/>
        <v>349</v>
      </c>
      <c r="FB226" s="77">
        <f t="shared" ca="1" si="802"/>
        <v>326</v>
      </c>
      <c r="FC226" s="77">
        <f t="shared" ca="1" si="802"/>
        <v>303</v>
      </c>
      <c r="FD226" s="77">
        <f t="shared" ca="1" si="802"/>
        <v>280</v>
      </c>
      <c r="FE226" s="77">
        <f t="shared" ca="1" si="802"/>
        <v>257</v>
      </c>
      <c r="FF226" s="77">
        <f t="shared" ca="1" si="802"/>
        <v>234</v>
      </c>
      <c r="FG226" s="77">
        <f t="shared" ca="1" si="802"/>
        <v>211</v>
      </c>
      <c r="FH226" s="77">
        <f t="shared" ca="1" si="802"/>
        <v>188</v>
      </c>
      <c r="FI226" s="77">
        <f t="shared" ca="1" si="802"/>
        <v>165</v>
      </c>
      <c r="FJ226" s="77">
        <f t="shared" ca="1" si="802"/>
        <v>142</v>
      </c>
      <c r="FK226" s="77">
        <f t="shared" ca="1" si="802"/>
        <v>119</v>
      </c>
      <c r="FL226" s="77">
        <f t="shared" ca="1" si="802"/>
        <v>96</v>
      </c>
      <c r="FM226" s="77">
        <f t="shared" ca="1" si="802"/>
        <v>73</v>
      </c>
      <c r="FN226" s="77">
        <f t="shared" ca="1" si="802"/>
        <v>50</v>
      </c>
      <c r="FO226" s="77" t="str">
        <f t="shared" si="802"/>
        <v>SB</v>
      </c>
      <c r="FP226" s="77" t="str">
        <f t="shared" si="802"/>
        <v>SB</v>
      </c>
      <c r="FQ226" s="77" t="str">
        <f t="shared" ref="FQ226:GR226" si="803">IF(OR(ISNUMBER(FQ45),ISBLANK(FQ45)),IF(CodeCouleur($D$100)=CodeCouleur(FQ45),"CEAM",IF(OR(FQ45=$G$99,FQ45=$G$100,FQ45=$G$101,FQ45=$G$102),"OPEX",IF(AND(ISBLANK($E45),FQ147&gt;50),"ORG",FQ147))),FQ45)</f>
        <v>SB</v>
      </c>
      <c r="FR226" s="77" t="str">
        <f t="shared" si="803"/>
        <v>SB</v>
      </c>
      <c r="FS226" s="77" t="str">
        <f t="shared" si="803"/>
        <v>SB</v>
      </c>
      <c r="FT226" s="77">
        <f t="shared" ca="1" si="803"/>
        <v>27</v>
      </c>
      <c r="FU226" s="77" t="str">
        <f t="shared" si="803"/>
        <v>V20</v>
      </c>
      <c r="FV226" s="77" t="str">
        <f t="shared" si="803"/>
        <v>V20</v>
      </c>
      <c r="FW226" s="77" t="str">
        <f t="shared" si="803"/>
        <v>V20</v>
      </c>
      <c r="FX226" s="77" t="str">
        <f t="shared" si="803"/>
        <v>V20</v>
      </c>
      <c r="FY226" s="77" t="str">
        <f t="shared" si="803"/>
        <v>V20</v>
      </c>
      <c r="FZ226" s="77" t="str">
        <f t="shared" si="803"/>
        <v>V20</v>
      </c>
      <c r="GA226" s="77">
        <f t="shared" ca="1" si="803"/>
        <v>1177</v>
      </c>
      <c r="GB226" s="77">
        <f t="shared" ca="1" si="803"/>
        <v>1154</v>
      </c>
      <c r="GC226" s="77">
        <f t="shared" ca="1" si="803"/>
        <v>1131</v>
      </c>
      <c r="GD226" s="77">
        <f t="shared" ca="1" si="803"/>
        <v>1108</v>
      </c>
      <c r="GE226" s="77">
        <f t="shared" ca="1" si="803"/>
        <v>1085</v>
      </c>
      <c r="GF226" s="77">
        <f t="shared" ca="1" si="803"/>
        <v>1062</v>
      </c>
      <c r="GG226" s="77">
        <f t="shared" ca="1" si="803"/>
        <v>1039</v>
      </c>
      <c r="GH226" s="77">
        <f t="shared" ca="1" si="803"/>
        <v>1016</v>
      </c>
      <c r="GI226" s="77">
        <f t="shared" ca="1" si="803"/>
        <v>993</v>
      </c>
      <c r="GJ226" s="77">
        <f t="shared" ca="1" si="803"/>
        <v>970</v>
      </c>
      <c r="GK226" s="77">
        <f t="shared" ca="1" si="803"/>
        <v>947</v>
      </c>
      <c r="GL226" s="77">
        <f t="shared" ca="1" si="803"/>
        <v>924</v>
      </c>
      <c r="GM226" s="77">
        <f t="shared" ca="1" si="803"/>
        <v>901</v>
      </c>
      <c r="GN226" s="77">
        <f t="shared" ca="1" si="803"/>
        <v>878</v>
      </c>
      <c r="GO226" s="77" t="str">
        <f t="shared" si="803"/>
        <v>X</v>
      </c>
      <c r="GP226" s="77" t="str">
        <f t="shared" si="803"/>
        <v>X</v>
      </c>
      <c r="GQ226" s="77" t="str">
        <f t="shared" si="803"/>
        <v>X</v>
      </c>
      <c r="GR226" s="77" t="str">
        <f t="shared" si="803"/>
        <v>X</v>
      </c>
    </row>
    <row r="227" spans="7:200" x14ac:dyDescent="0.2">
      <c r="G227" s="1043"/>
      <c r="H227" s="207" t="s">
        <v>152</v>
      </c>
      <c r="M227" s="304"/>
      <c r="N227" s="304"/>
      <c r="O227" s="304"/>
      <c r="P227" s="304"/>
      <c r="Q227" s="304"/>
      <c r="R227" s="41"/>
      <c r="S227" s="41"/>
      <c r="T227" s="41"/>
      <c r="U227" s="77" t="str">
        <f t="shared" ref="U227:AR227" si="804">IF(OR(ISNUMBER(U46),ISBLANK(U46)),IF(CodeCouleur($D$100)=CodeCouleur(U46),"CEAM",IF(OR(U46=$G$99,U46=$G$100,U46=$G$101),"OPEX",IF(AND(ISBLANK($E46),U148&gt;50),"ORG",U148))),U46)</f>
        <v>V15</v>
      </c>
      <c r="V227" s="77" t="str">
        <f t="shared" si="804"/>
        <v>V15</v>
      </c>
      <c r="W227" s="77" t="str">
        <f t="shared" si="804"/>
        <v>V15</v>
      </c>
      <c r="X227" s="77" t="str">
        <f t="shared" si="804"/>
        <v>V15</v>
      </c>
      <c r="Y227" s="77" t="str">
        <f t="shared" si="804"/>
        <v>V15</v>
      </c>
      <c r="Z227" s="77" t="str">
        <f t="shared" si="804"/>
        <v>AIA</v>
      </c>
      <c r="AA227" s="77" t="str">
        <f t="shared" si="804"/>
        <v>AIA</v>
      </c>
      <c r="AB227" s="77">
        <f t="shared" ca="1" si="804"/>
        <v>1193</v>
      </c>
      <c r="AC227" s="77">
        <f t="shared" ca="1" si="804"/>
        <v>1169</v>
      </c>
      <c r="AD227" s="77">
        <f t="shared" ca="1" si="804"/>
        <v>1127</v>
      </c>
      <c r="AE227" s="77">
        <f t="shared" ca="1" si="804"/>
        <v>1104</v>
      </c>
      <c r="AF227" s="77">
        <f t="shared" ca="1" si="804"/>
        <v>1081</v>
      </c>
      <c r="AG227" s="77">
        <f t="shared" ca="1" si="804"/>
        <v>1080</v>
      </c>
      <c r="AH227" s="77" t="str">
        <f t="shared" ca="1" si="804"/>
        <v>OPEX</v>
      </c>
      <c r="AI227" s="77" t="str">
        <f t="shared" ca="1" si="804"/>
        <v>OPEX</v>
      </c>
      <c r="AJ227" s="77" t="str">
        <f t="shared" ca="1" si="804"/>
        <v>OPEX</v>
      </c>
      <c r="AK227" s="77" t="str">
        <f t="shared" ca="1" si="804"/>
        <v>OPEX</v>
      </c>
      <c r="AL227" s="77">
        <f t="shared" ca="1" si="804"/>
        <v>879</v>
      </c>
      <c r="AM227" s="77">
        <f t="shared" ca="1" si="804"/>
        <v>856</v>
      </c>
      <c r="AN227" s="77">
        <f t="shared" ca="1" si="804"/>
        <v>833</v>
      </c>
      <c r="AO227" s="77">
        <f t="shared" ca="1" si="804"/>
        <v>810</v>
      </c>
      <c r="AP227" s="77">
        <f t="shared" ca="1" si="804"/>
        <v>787</v>
      </c>
      <c r="AQ227" s="77">
        <f t="shared" ca="1" si="804"/>
        <v>764</v>
      </c>
      <c r="AR227" s="77">
        <f t="shared" ca="1" si="804"/>
        <v>763</v>
      </c>
      <c r="AS227" s="77">
        <f t="shared" ref="AS227:BX227" ca="1" si="805">IF(OR(ISNUMBER(AS46),ISBLANK(AS46)),IF(CodeCouleur($D$100)=CodeCouleur(AS46),"CEAM",IF(OR(AS46=$G$99,AS46=$G$100,AS46=$G$101,AS46=$G$102),"OPEX",IF(AND(ISBLANK($E46),AS148&gt;50),"ORG",AS148))),AS46)</f>
        <v>740</v>
      </c>
      <c r="AT227" s="77">
        <f t="shared" ca="1" si="805"/>
        <v>717</v>
      </c>
      <c r="AU227" s="77">
        <f t="shared" ca="1" si="805"/>
        <v>694</v>
      </c>
      <c r="AV227" s="77">
        <f t="shared" ca="1" si="805"/>
        <v>671</v>
      </c>
      <c r="AW227" s="77">
        <f t="shared" ca="1" si="805"/>
        <v>648</v>
      </c>
      <c r="AX227" s="77">
        <f t="shared" ca="1" si="805"/>
        <v>625</v>
      </c>
      <c r="AY227" s="77">
        <f t="shared" ca="1" si="805"/>
        <v>624</v>
      </c>
      <c r="AZ227" s="77" t="str">
        <f t="shared" ca="1" si="805"/>
        <v>OPEX</v>
      </c>
      <c r="BA227" s="77" t="str">
        <f t="shared" ca="1" si="805"/>
        <v>OPEX</v>
      </c>
      <c r="BB227" s="77" t="str">
        <f t="shared" ca="1" si="805"/>
        <v>OPEX</v>
      </c>
      <c r="BC227" s="77" t="str">
        <f t="shared" ca="1" si="805"/>
        <v>OPEX</v>
      </c>
      <c r="BD227" s="77">
        <f t="shared" ca="1" si="805"/>
        <v>383</v>
      </c>
      <c r="BE227" s="77">
        <f t="shared" ca="1" si="805"/>
        <v>360</v>
      </c>
      <c r="BF227" s="77">
        <f t="shared" ca="1" si="805"/>
        <v>337</v>
      </c>
      <c r="BG227" s="77">
        <f t="shared" ca="1" si="805"/>
        <v>314</v>
      </c>
      <c r="BH227" s="77">
        <f t="shared" ca="1" si="805"/>
        <v>291</v>
      </c>
      <c r="BI227" s="77">
        <f t="shared" ca="1" si="805"/>
        <v>268</v>
      </c>
      <c r="BJ227" s="77">
        <f t="shared" ca="1" si="805"/>
        <v>245</v>
      </c>
      <c r="BK227" s="77">
        <f t="shared" ca="1" si="805"/>
        <v>222</v>
      </c>
      <c r="BL227" s="77">
        <f t="shared" ca="1" si="805"/>
        <v>199</v>
      </c>
      <c r="BM227" s="77">
        <f t="shared" ca="1" si="805"/>
        <v>176</v>
      </c>
      <c r="BN227" s="77">
        <f t="shared" ca="1" si="805"/>
        <v>153</v>
      </c>
      <c r="BO227" s="77">
        <f t="shared" ca="1" si="805"/>
        <v>130</v>
      </c>
      <c r="BP227" s="77">
        <f t="shared" ca="1" si="805"/>
        <v>107</v>
      </c>
      <c r="BQ227" s="77" t="str">
        <f t="shared" si="805"/>
        <v>SB</v>
      </c>
      <c r="BR227" s="77" t="str">
        <f t="shared" si="805"/>
        <v>SB</v>
      </c>
      <c r="BS227" s="77" t="str">
        <f t="shared" si="805"/>
        <v>SB</v>
      </c>
      <c r="BT227" s="77" t="str">
        <f t="shared" si="805"/>
        <v>SB</v>
      </c>
      <c r="BU227" s="77">
        <f t="shared" ca="1" si="805"/>
        <v>84</v>
      </c>
      <c r="BV227" s="77">
        <f t="shared" ca="1" si="805"/>
        <v>61</v>
      </c>
      <c r="BW227" s="77">
        <f t="shared" ca="1" si="805"/>
        <v>38</v>
      </c>
      <c r="BX227" s="77" t="str">
        <f t="shared" si="805"/>
        <v>V20</v>
      </c>
      <c r="BY227" s="77" t="str">
        <f t="shared" ref="BY227:DD227" si="806">IF(OR(ISNUMBER(BY46),ISBLANK(BY46)),IF(CodeCouleur($D$100)=CodeCouleur(BY46),"CEAM",IF(OR(BY46=$G$99,BY46=$G$100,BY46=$G$101,BY46=$G$102),"OPEX",IF(AND(ISBLANK($E46),BY148&gt;50),"ORG",BY148))),BY46)</f>
        <v>V20</v>
      </c>
      <c r="BZ227" s="77" t="str">
        <f t="shared" si="806"/>
        <v>V20</v>
      </c>
      <c r="CA227" s="77" t="str">
        <f t="shared" si="806"/>
        <v>V20</v>
      </c>
      <c r="CB227" s="77" t="str">
        <f t="shared" si="806"/>
        <v>V20</v>
      </c>
      <c r="CC227" s="77" t="str">
        <f t="shared" si="806"/>
        <v>V20</v>
      </c>
      <c r="CD227" s="77" t="str">
        <f t="shared" si="806"/>
        <v>RMV</v>
      </c>
      <c r="CE227" s="77" t="str">
        <f t="shared" si="806"/>
        <v>RMV</v>
      </c>
      <c r="CF227" s="77" t="str">
        <f t="shared" si="806"/>
        <v>RMV</v>
      </c>
      <c r="CG227" s="77" t="str">
        <f t="shared" si="806"/>
        <v>RMV</v>
      </c>
      <c r="CH227" s="77" t="str">
        <f t="shared" si="806"/>
        <v>RMV</v>
      </c>
      <c r="CI227" s="77" t="str">
        <f t="shared" si="806"/>
        <v>RMV</v>
      </c>
      <c r="CJ227" s="77">
        <f t="shared" ca="1" si="806"/>
        <v>1177</v>
      </c>
      <c r="CK227" s="77">
        <f t="shared" ca="1" si="806"/>
        <v>1154</v>
      </c>
      <c r="CL227" s="77">
        <f t="shared" ca="1" si="806"/>
        <v>1131</v>
      </c>
      <c r="CM227" s="77">
        <f t="shared" ca="1" si="806"/>
        <v>1108</v>
      </c>
      <c r="CN227" s="77">
        <f t="shared" ca="1" si="806"/>
        <v>1085</v>
      </c>
      <c r="CO227" s="77">
        <f t="shared" ca="1" si="806"/>
        <v>1062</v>
      </c>
      <c r="CP227" s="77">
        <f t="shared" ca="1" si="806"/>
        <v>1039</v>
      </c>
      <c r="CQ227" s="77">
        <f t="shared" ca="1" si="806"/>
        <v>1038</v>
      </c>
      <c r="CR227" s="77" t="str">
        <f t="shared" ca="1" si="806"/>
        <v>OPEX</v>
      </c>
      <c r="CS227" s="77" t="str">
        <f t="shared" ca="1" si="806"/>
        <v>OPEX</v>
      </c>
      <c r="CT227" s="77" t="str">
        <f t="shared" ca="1" si="806"/>
        <v>OPEX</v>
      </c>
      <c r="CU227" s="77" t="str">
        <f t="shared" ca="1" si="806"/>
        <v>OPEX</v>
      </c>
      <c r="CV227" s="77">
        <f t="shared" ca="1" si="806"/>
        <v>837</v>
      </c>
      <c r="CW227" s="77">
        <f t="shared" ca="1" si="806"/>
        <v>814</v>
      </c>
      <c r="CX227" s="77">
        <f t="shared" ca="1" si="806"/>
        <v>791</v>
      </c>
      <c r="CY227" s="77">
        <f t="shared" ca="1" si="806"/>
        <v>768</v>
      </c>
      <c r="CZ227" s="77">
        <f t="shared" ca="1" si="806"/>
        <v>745</v>
      </c>
      <c r="DA227" s="77">
        <f t="shared" ca="1" si="806"/>
        <v>722</v>
      </c>
      <c r="DB227" s="77">
        <f t="shared" ca="1" si="806"/>
        <v>699</v>
      </c>
      <c r="DC227" s="77">
        <f t="shared" ca="1" si="806"/>
        <v>676</v>
      </c>
      <c r="DD227" s="77">
        <f t="shared" ca="1" si="806"/>
        <v>653</v>
      </c>
      <c r="DE227" s="77">
        <f t="shared" ref="DE227:EJ227" ca="1" si="807">IF(OR(ISNUMBER(DE46),ISBLANK(DE46)),IF(CodeCouleur($D$100)=CodeCouleur(DE46),"CEAM",IF(OR(DE46=$G$99,DE46=$G$100,DE46=$G$101,DE46=$G$102),"OPEX",IF(AND(ISBLANK($E46),DE148&gt;50),"ORG",DE148))),DE46)</f>
        <v>630</v>
      </c>
      <c r="DF227" s="77">
        <f t="shared" ca="1" si="807"/>
        <v>607</v>
      </c>
      <c r="DG227" s="77">
        <f t="shared" ca="1" si="807"/>
        <v>584</v>
      </c>
      <c r="DH227" s="77">
        <f t="shared" ca="1" si="807"/>
        <v>561</v>
      </c>
      <c r="DI227" s="77">
        <f t="shared" ca="1" si="807"/>
        <v>538</v>
      </c>
      <c r="DJ227" s="77">
        <f t="shared" ca="1" si="807"/>
        <v>515</v>
      </c>
      <c r="DK227" s="77">
        <f t="shared" ca="1" si="807"/>
        <v>492</v>
      </c>
      <c r="DL227" s="77">
        <f t="shared" ca="1" si="807"/>
        <v>469</v>
      </c>
      <c r="DM227" s="77">
        <f t="shared" ca="1" si="807"/>
        <v>468</v>
      </c>
      <c r="DN227" s="77" t="str">
        <f t="shared" ca="1" si="807"/>
        <v>OPEX</v>
      </c>
      <c r="DO227" s="77" t="str">
        <f t="shared" ca="1" si="807"/>
        <v>OPEX</v>
      </c>
      <c r="DP227" s="77" t="str">
        <f t="shared" ca="1" si="807"/>
        <v>OPEX</v>
      </c>
      <c r="DQ227" s="77" t="str">
        <f t="shared" ca="1" si="807"/>
        <v>OPEX</v>
      </c>
      <c r="DR227" s="77">
        <f t="shared" ca="1" si="807"/>
        <v>227</v>
      </c>
      <c r="DS227" s="77">
        <f t="shared" ca="1" si="807"/>
        <v>204</v>
      </c>
      <c r="DT227" s="77">
        <f t="shared" ca="1" si="807"/>
        <v>181</v>
      </c>
      <c r="DU227" s="77">
        <f t="shared" ca="1" si="807"/>
        <v>158</v>
      </c>
      <c r="DV227" s="77">
        <f t="shared" ca="1" si="807"/>
        <v>135</v>
      </c>
      <c r="DW227" s="77">
        <f t="shared" ca="1" si="807"/>
        <v>112</v>
      </c>
      <c r="DX227" s="77">
        <f t="shared" ca="1" si="807"/>
        <v>89</v>
      </c>
      <c r="DY227" s="77">
        <f t="shared" ca="1" si="807"/>
        <v>66</v>
      </c>
      <c r="DZ227" s="77">
        <f t="shared" ca="1" si="807"/>
        <v>43</v>
      </c>
      <c r="EA227" s="77" t="str">
        <f t="shared" si="807"/>
        <v>V25</v>
      </c>
      <c r="EB227" s="77" t="str">
        <f t="shared" si="807"/>
        <v>V25</v>
      </c>
      <c r="EC227" s="77" t="str">
        <f t="shared" si="807"/>
        <v>V25</v>
      </c>
      <c r="ED227" s="77" t="str">
        <f t="shared" si="807"/>
        <v>V25</v>
      </c>
      <c r="EE227" s="77" t="str">
        <f t="shared" si="807"/>
        <v>V25</v>
      </c>
      <c r="EF227" s="77">
        <f t="shared" ca="1" si="807"/>
        <v>1177</v>
      </c>
      <c r="EG227" s="77">
        <f t="shared" ca="1" si="807"/>
        <v>1154</v>
      </c>
      <c r="EH227" s="77">
        <f t="shared" ca="1" si="807"/>
        <v>1131</v>
      </c>
      <c r="EI227" s="77">
        <f t="shared" ca="1" si="807"/>
        <v>1108</v>
      </c>
      <c r="EJ227" s="77">
        <f t="shared" ca="1" si="807"/>
        <v>1085</v>
      </c>
      <c r="EK227" s="77">
        <f t="shared" ref="EK227:FP227" ca="1" si="808">IF(OR(ISNUMBER(EK46),ISBLANK(EK46)),IF(CodeCouleur($D$100)=CodeCouleur(EK46),"CEAM",IF(OR(EK46=$G$99,EK46=$G$100,EK46=$G$101,EK46=$G$102),"OPEX",IF(AND(ISBLANK($E46),EK148&gt;50),"ORG",EK148))),EK46)</f>
        <v>1062</v>
      </c>
      <c r="EL227" s="77">
        <f t="shared" ca="1" si="808"/>
        <v>1039</v>
      </c>
      <c r="EM227" s="77">
        <f t="shared" ca="1" si="808"/>
        <v>1016</v>
      </c>
      <c r="EN227" s="77">
        <f t="shared" ca="1" si="808"/>
        <v>993</v>
      </c>
      <c r="EO227" s="77">
        <f t="shared" ca="1" si="808"/>
        <v>970</v>
      </c>
      <c r="EP227" s="77">
        <f t="shared" ca="1" si="808"/>
        <v>947</v>
      </c>
      <c r="EQ227" s="77">
        <f t="shared" ca="1" si="808"/>
        <v>924</v>
      </c>
      <c r="ER227" s="77">
        <f t="shared" ca="1" si="808"/>
        <v>901</v>
      </c>
      <c r="ES227" s="77">
        <f t="shared" ca="1" si="808"/>
        <v>878</v>
      </c>
      <c r="ET227" s="77">
        <f t="shared" ca="1" si="808"/>
        <v>855</v>
      </c>
      <c r="EU227" s="77">
        <f t="shared" ca="1" si="808"/>
        <v>832</v>
      </c>
      <c r="EV227" s="77">
        <f t="shared" ca="1" si="808"/>
        <v>809</v>
      </c>
      <c r="EW227" s="77">
        <f t="shared" ca="1" si="808"/>
        <v>786</v>
      </c>
      <c r="EX227" s="77">
        <f t="shared" ca="1" si="808"/>
        <v>763</v>
      </c>
      <c r="EY227" s="77">
        <f t="shared" ca="1" si="808"/>
        <v>740</v>
      </c>
      <c r="EZ227" s="77">
        <f t="shared" ca="1" si="808"/>
        <v>717</v>
      </c>
      <c r="FA227" s="77">
        <f t="shared" ca="1" si="808"/>
        <v>694</v>
      </c>
      <c r="FB227" s="77">
        <f t="shared" ca="1" si="808"/>
        <v>671</v>
      </c>
      <c r="FC227" s="77">
        <f t="shared" ca="1" si="808"/>
        <v>648</v>
      </c>
      <c r="FD227" s="77">
        <f t="shared" ca="1" si="808"/>
        <v>625</v>
      </c>
      <c r="FE227" s="77">
        <f t="shared" ca="1" si="808"/>
        <v>602</v>
      </c>
      <c r="FF227" s="77">
        <f t="shared" ca="1" si="808"/>
        <v>579</v>
      </c>
      <c r="FG227" s="77">
        <f t="shared" ca="1" si="808"/>
        <v>556</v>
      </c>
      <c r="FH227" s="77">
        <f t="shared" ca="1" si="808"/>
        <v>533</v>
      </c>
      <c r="FI227" s="77">
        <f t="shared" ca="1" si="808"/>
        <v>510</v>
      </c>
      <c r="FJ227" s="77">
        <f t="shared" ca="1" si="808"/>
        <v>487</v>
      </c>
      <c r="FK227" s="77">
        <f t="shared" ca="1" si="808"/>
        <v>464</v>
      </c>
      <c r="FL227" s="77">
        <f t="shared" ca="1" si="808"/>
        <v>441</v>
      </c>
      <c r="FM227" s="77">
        <f t="shared" ca="1" si="808"/>
        <v>418</v>
      </c>
      <c r="FN227" s="77">
        <f t="shared" ca="1" si="808"/>
        <v>395</v>
      </c>
      <c r="FO227" s="77">
        <f t="shared" ca="1" si="808"/>
        <v>372</v>
      </c>
      <c r="FP227" s="77">
        <f t="shared" ca="1" si="808"/>
        <v>349</v>
      </c>
      <c r="FQ227" s="77">
        <f t="shared" ref="FQ227:GR227" ca="1" si="809">IF(OR(ISNUMBER(FQ46),ISBLANK(FQ46)),IF(CodeCouleur($D$100)=CodeCouleur(FQ46),"CEAM",IF(OR(FQ46=$G$99,FQ46=$G$100,FQ46=$G$101,FQ46=$G$102),"OPEX",IF(AND(ISBLANK($E46),FQ148&gt;50),"ORG",FQ148))),FQ46)</f>
        <v>326</v>
      </c>
      <c r="FR227" s="77">
        <f t="shared" ca="1" si="809"/>
        <v>303</v>
      </c>
      <c r="FS227" s="77">
        <f t="shared" ca="1" si="809"/>
        <v>280</v>
      </c>
      <c r="FT227" s="77">
        <f t="shared" ca="1" si="809"/>
        <v>257</v>
      </c>
      <c r="FU227" s="77">
        <f t="shared" ca="1" si="809"/>
        <v>234</v>
      </c>
      <c r="FV227" s="77">
        <f t="shared" ca="1" si="809"/>
        <v>211</v>
      </c>
      <c r="FW227" s="77">
        <f t="shared" ca="1" si="809"/>
        <v>188</v>
      </c>
      <c r="FX227" s="77">
        <f t="shared" ca="1" si="809"/>
        <v>165</v>
      </c>
      <c r="FY227" s="77">
        <f t="shared" ca="1" si="809"/>
        <v>142</v>
      </c>
      <c r="FZ227" s="77">
        <f t="shared" ca="1" si="809"/>
        <v>119</v>
      </c>
      <c r="GA227" s="77">
        <f t="shared" ca="1" si="809"/>
        <v>96</v>
      </c>
      <c r="GB227" s="77">
        <f t="shared" ca="1" si="809"/>
        <v>73</v>
      </c>
      <c r="GC227" s="77" t="str">
        <f t="shared" si="809"/>
        <v>V30</v>
      </c>
      <c r="GD227" s="77" t="str">
        <f t="shared" si="809"/>
        <v>V30</v>
      </c>
      <c r="GE227" s="77" t="str">
        <f t="shared" si="809"/>
        <v>V30</v>
      </c>
      <c r="GF227" s="77" t="str">
        <f t="shared" si="809"/>
        <v>V30</v>
      </c>
      <c r="GG227" s="77" t="str">
        <f t="shared" si="809"/>
        <v>V30</v>
      </c>
      <c r="GH227" s="77" t="str">
        <f t="shared" si="809"/>
        <v>V30</v>
      </c>
      <c r="GI227" s="77" t="str">
        <f t="shared" si="809"/>
        <v>V30</v>
      </c>
      <c r="GJ227" s="77">
        <f t="shared" ca="1" si="809"/>
        <v>1177</v>
      </c>
      <c r="GK227" s="77">
        <f t="shared" ca="1" si="809"/>
        <v>1154</v>
      </c>
      <c r="GL227" s="77">
        <f t="shared" ca="1" si="809"/>
        <v>1131</v>
      </c>
      <c r="GM227" s="77">
        <f t="shared" ca="1" si="809"/>
        <v>1108</v>
      </c>
      <c r="GN227" s="77">
        <f t="shared" ca="1" si="809"/>
        <v>1085</v>
      </c>
      <c r="GO227" s="77" t="str">
        <f t="shared" si="809"/>
        <v>X</v>
      </c>
      <c r="GP227" s="77" t="str">
        <f t="shared" si="809"/>
        <v>X</v>
      </c>
      <c r="GQ227" s="77" t="str">
        <f t="shared" si="809"/>
        <v>X</v>
      </c>
      <c r="GR227" s="77" t="str">
        <f t="shared" si="809"/>
        <v>X</v>
      </c>
    </row>
    <row r="228" spans="7:200" x14ac:dyDescent="0.2">
      <c r="G228" s="1043"/>
      <c r="H228" s="207" t="s">
        <v>153</v>
      </c>
      <c r="M228" s="304"/>
      <c r="N228" s="304"/>
      <c r="O228" s="304"/>
      <c r="P228" s="304"/>
      <c r="Q228" s="304"/>
      <c r="R228" s="41"/>
      <c r="S228" s="41"/>
      <c r="T228" s="41"/>
      <c r="U228" s="77">
        <f t="shared" ref="U228:AR228" ca="1" si="810">IF(OR(ISNUMBER(U47),ISBLANK(U47)),IF(CodeCouleur($D$100)=CodeCouleur(U47),"CEAM",IF(OR(U47=$G$99,U47=$G$100,U47=$G$101),"OPEX",IF(AND(ISBLANK($E47),U149&gt;50),"ORG",U149))),U47)</f>
        <v>1180</v>
      </c>
      <c r="V228" s="77">
        <f t="shared" ca="1" si="810"/>
        <v>1146</v>
      </c>
      <c r="W228" s="77">
        <f t="shared" ca="1" si="810"/>
        <v>1117</v>
      </c>
      <c r="X228" s="77" t="str">
        <f t="shared" ca="1" si="810"/>
        <v>OPEX</v>
      </c>
      <c r="Y228" s="77">
        <f t="shared" ca="1" si="810"/>
        <v>919</v>
      </c>
      <c r="Z228" s="77">
        <f t="shared" ca="1" si="810"/>
        <v>820</v>
      </c>
      <c r="AA228" s="77">
        <f t="shared" ca="1" si="810"/>
        <v>707</v>
      </c>
      <c r="AB228" s="77">
        <f t="shared" ca="1" si="810"/>
        <v>691</v>
      </c>
      <c r="AC228" s="77">
        <f t="shared" ca="1" si="810"/>
        <v>661</v>
      </c>
      <c r="AD228" s="77">
        <f t="shared" ca="1" si="810"/>
        <v>656</v>
      </c>
      <c r="AE228" s="77">
        <f t="shared" ca="1" si="810"/>
        <v>655</v>
      </c>
      <c r="AF228" s="77" t="str">
        <f t="shared" ca="1" si="810"/>
        <v>OPEX</v>
      </c>
      <c r="AG228" s="77" t="str">
        <f t="shared" ca="1" si="810"/>
        <v>OPEX</v>
      </c>
      <c r="AH228" s="77" t="str">
        <f t="shared" ca="1" si="810"/>
        <v>OPEX</v>
      </c>
      <c r="AI228" s="77" t="str">
        <f t="shared" ca="1" si="810"/>
        <v>OPEX</v>
      </c>
      <c r="AJ228" s="77">
        <f t="shared" ca="1" si="810"/>
        <v>454</v>
      </c>
      <c r="AK228" s="77">
        <f t="shared" ca="1" si="810"/>
        <v>431</v>
      </c>
      <c r="AL228" s="77">
        <f t="shared" ca="1" si="810"/>
        <v>408</v>
      </c>
      <c r="AM228" s="77">
        <f t="shared" ca="1" si="810"/>
        <v>385</v>
      </c>
      <c r="AN228" s="77">
        <f t="shared" ca="1" si="810"/>
        <v>362</v>
      </c>
      <c r="AO228" s="77">
        <f t="shared" ca="1" si="810"/>
        <v>339</v>
      </c>
      <c r="AP228" s="77">
        <f t="shared" ca="1" si="810"/>
        <v>316</v>
      </c>
      <c r="AQ228" s="77">
        <f t="shared" ca="1" si="810"/>
        <v>293</v>
      </c>
      <c r="AR228" s="77">
        <f t="shared" ca="1" si="810"/>
        <v>270</v>
      </c>
      <c r="AS228" s="77">
        <f t="shared" ref="AS228:BX228" ca="1" si="811">IF(OR(ISNUMBER(AS47),ISBLANK(AS47)),IF(CodeCouleur($D$100)=CodeCouleur(AS47),"CEAM",IF(OR(AS47=$G$99,AS47=$G$100,AS47=$G$101,AS47=$G$102),"OPEX",IF(AND(ISBLANK($E47),AS149&gt;50),"ORG",AS149))),AS47)</f>
        <v>247</v>
      </c>
      <c r="AT228" s="77">
        <f t="shared" ca="1" si="811"/>
        <v>224</v>
      </c>
      <c r="AU228" s="77">
        <f t="shared" ca="1" si="811"/>
        <v>201</v>
      </c>
      <c r="AV228" s="77">
        <f t="shared" ca="1" si="811"/>
        <v>178</v>
      </c>
      <c r="AW228" s="77">
        <f t="shared" ca="1" si="811"/>
        <v>155</v>
      </c>
      <c r="AX228" s="77">
        <f t="shared" ca="1" si="811"/>
        <v>132</v>
      </c>
      <c r="AY228" s="77">
        <f t="shared" ca="1" si="811"/>
        <v>109</v>
      </c>
      <c r="AZ228" s="77">
        <f t="shared" ca="1" si="811"/>
        <v>86</v>
      </c>
      <c r="BA228" s="77">
        <f t="shared" ca="1" si="811"/>
        <v>63</v>
      </c>
      <c r="BB228" s="77">
        <f t="shared" ca="1" si="811"/>
        <v>40</v>
      </c>
      <c r="BC228" s="77">
        <f t="shared" ca="1" si="811"/>
        <v>19</v>
      </c>
      <c r="BD228" s="77" t="str">
        <f t="shared" si="811"/>
        <v>V10</v>
      </c>
      <c r="BE228" s="77" t="str">
        <f t="shared" si="811"/>
        <v>V10</v>
      </c>
      <c r="BF228" s="77" t="str">
        <f t="shared" si="811"/>
        <v>V10</v>
      </c>
      <c r="BG228" s="77" t="str">
        <f t="shared" si="811"/>
        <v>V10</v>
      </c>
      <c r="BH228" s="77" t="str">
        <f t="shared" si="811"/>
        <v>V10</v>
      </c>
      <c r="BI228" s="77" t="str">
        <f t="shared" si="811"/>
        <v>V10</v>
      </c>
      <c r="BJ228" s="77">
        <f t="shared" ca="1" si="811"/>
        <v>1177</v>
      </c>
      <c r="BK228" s="77">
        <f t="shared" ca="1" si="811"/>
        <v>1154</v>
      </c>
      <c r="BL228" s="77">
        <f t="shared" ca="1" si="811"/>
        <v>1131</v>
      </c>
      <c r="BM228" s="77">
        <f t="shared" ca="1" si="811"/>
        <v>1108</v>
      </c>
      <c r="BN228" s="77">
        <f t="shared" ca="1" si="811"/>
        <v>1085</v>
      </c>
      <c r="BO228" s="77">
        <f t="shared" ca="1" si="811"/>
        <v>1062</v>
      </c>
      <c r="BP228" s="77">
        <f t="shared" ca="1" si="811"/>
        <v>1039</v>
      </c>
      <c r="BQ228" s="77">
        <f t="shared" ca="1" si="811"/>
        <v>1016</v>
      </c>
      <c r="BR228" s="77">
        <f t="shared" ca="1" si="811"/>
        <v>993</v>
      </c>
      <c r="BS228" s="77">
        <f t="shared" ca="1" si="811"/>
        <v>970</v>
      </c>
      <c r="BT228" s="77">
        <f t="shared" ca="1" si="811"/>
        <v>947</v>
      </c>
      <c r="BU228" s="77">
        <f t="shared" ca="1" si="811"/>
        <v>924</v>
      </c>
      <c r="BV228" s="77">
        <f t="shared" ca="1" si="811"/>
        <v>901</v>
      </c>
      <c r="BW228" s="77">
        <f t="shared" ca="1" si="811"/>
        <v>878</v>
      </c>
      <c r="BX228" s="77">
        <f t="shared" ca="1" si="811"/>
        <v>855</v>
      </c>
      <c r="BY228" s="77">
        <f t="shared" ref="BY228:DD228" ca="1" si="812">IF(OR(ISNUMBER(BY47),ISBLANK(BY47)),IF(CodeCouleur($D$100)=CodeCouleur(BY47),"CEAM",IF(OR(BY47=$G$99,BY47=$G$100,BY47=$G$101,BY47=$G$102),"OPEX",IF(AND(ISBLANK($E47),BY149&gt;50),"ORG",BY149))),BY47)</f>
        <v>854</v>
      </c>
      <c r="BZ228" s="77" t="str">
        <f t="shared" ca="1" si="812"/>
        <v>OPEX</v>
      </c>
      <c r="CA228" s="77" t="str">
        <f t="shared" ca="1" si="812"/>
        <v>OPEX</v>
      </c>
      <c r="CB228" s="77" t="str">
        <f t="shared" ca="1" si="812"/>
        <v>OPEX</v>
      </c>
      <c r="CC228" s="77" t="str">
        <f t="shared" ca="1" si="812"/>
        <v>OPEX</v>
      </c>
      <c r="CD228" s="77">
        <f t="shared" ca="1" si="812"/>
        <v>583</v>
      </c>
      <c r="CE228" s="77">
        <f t="shared" ca="1" si="812"/>
        <v>560</v>
      </c>
      <c r="CF228" s="77">
        <f t="shared" ca="1" si="812"/>
        <v>537</v>
      </c>
      <c r="CG228" s="77">
        <f t="shared" ca="1" si="812"/>
        <v>514</v>
      </c>
      <c r="CH228" s="77">
        <f t="shared" ca="1" si="812"/>
        <v>491</v>
      </c>
      <c r="CI228" s="77">
        <f t="shared" ca="1" si="812"/>
        <v>468</v>
      </c>
      <c r="CJ228" s="77">
        <f t="shared" ca="1" si="812"/>
        <v>445</v>
      </c>
      <c r="CK228" s="77">
        <f t="shared" ca="1" si="812"/>
        <v>422</v>
      </c>
      <c r="CL228" s="77">
        <f t="shared" ca="1" si="812"/>
        <v>399</v>
      </c>
      <c r="CM228" s="77">
        <f t="shared" ca="1" si="812"/>
        <v>376</v>
      </c>
      <c r="CN228" s="77">
        <f t="shared" ca="1" si="812"/>
        <v>353</v>
      </c>
      <c r="CO228" s="77">
        <f t="shared" ca="1" si="812"/>
        <v>330</v>
      </c>
      <c r="CP228" s="77">
        <f t="shared" ca="1" si="812"/>
        <v>307</v>
      </c>
      <c r="CQ228" s="77">
        <f t="shared" ca="1" si="812"/>
        <v>284</v>
      </c>
      <c r="CR228" s="77">
        <f t="shared" ca="1" si="812"/>
        <v>261</v>
      </c>
      <c r="CS228" s="77">
        <f t="shared" ca="1" si="812"/>
        <v>238</v>
      </c>
      <c r="CT228" s="77">
        <f t="shared" ca="1" si="812"/>
        <v>215</v>
      </c>
      <c r="CU228" s="77">
        <f t="shared" ca="1" si="812"/>
        <v>192</v>
      </c>
      <c r="CV228" s="77">
        <f t="shared" ca="1" si="812"/>
        <v>169</v>
      </c>
      <c r="CW228" s="77">
        <f t="shared" ca="1" si="812"/>
        <v>146</v>
      </c>
      <c r="CX228" s="77">
        <f t="shared" ca="1" si="812"/>
        <v>123</v>
      </c>
      <c r="CY228" s="77">
        <f t="shared" ca="1" si="812"/>
        <v>100</v>
      </c>
      <c r="CZ228" s="77">
        <f t="shared" ca="1" si="812"/>
        <v>77</v>
      </c>
      <c r="DA228" s="77">
        <f t="shared" ca="1" si="812"/>
        <v>54</v>
      </c>
      <c r="DB228" s="77">
        <f t="shared" ca="1" si="812"/>
        <v>31</v>
      </c>
      <c r="DC228" s="77" t="str">
        <f t="shared" si="812"/>
        <v>V15</v>
      </c>
      <c r="DD228" s="77" t="str">
        <f t="shared" si="812"/>
        <v>V15</v>
      </c>
      <c r="DE228" s="77" t="str">
        <f t="shared" ref="DE228:EJ228" si="813">IF(OR(ISNUMBER(DE47),ISBLANK(DE47)),IF(CodeCouleur($D$100)=CodeCouleur(DE47),"CEAM",IF(OR(DE47=$G$99,DE47=$G$100,DE47=$G$101,DE47=$G$102),"OPEX",IF(AND(ISBLANK($E47),DE149&gt;50),"ORG",DE149))),DE47)</f>
        <v>V15</v>
      </c>
      <c r="DF228" s="77" t="str">
        <f t="shared" si="813"/>
        <v>V15</v>
      </c>
      <c r="DG228" s="77" t="str">
        <f t="shared" si="813"/>
        <v>V15</v>
      </c>
      <c r="DH228" s="77" t="str">
        <f t="shared" si="813"/>
        <v>RMV</v>
      </c>
      <c r="DI228" s="77" t="str">
        <f t="shared" si="813"/>
        <v>RMV</v>
      </c>
      <c r="DJ228" s="77" t="str">
        <f t="shared" si="813"/>
        <v>RMV</v>
      </c>
      <c r="DK228" s="77" t="str">
        <f t="shared" si="813"/>
        <v>RMV</v>
      </c>
      <c r="DL228" s="77" t="str">
        <f t="shared" si="813"/>
        <v>RMV</v>
      </c>
      <c r="DM228" s="77" t="str">
        <f t="shared" si="813"/>
        <v>RMV</v>
      </c>
      <c r="DN228" s="77">
        <f t="shared" ca="1" si="813"/>
        <v>1177</v>
      </c>
      <c r="DO228" s="77">
        <f t="shared" ca="1" si="813"/>
        <v>1154</v>
      </c>
      <c r="DP228" s="77">
        <f t="shared" ca="1" si="813"/>
        <v>1131</v>
      </c>
      <c r="DQ228" s="77">
        <f t="shared" ca="1" si="813"/>
        <v>1108</v>
      </c>
      <c r="DR228" s="77">
        <f t="shared" ca="1" si="813"/>
        <v>1085</v>
      </c>
      <c r="DS228" s="77">
        <f t="shared" ca="1" si="813"/>
        <v>1062</v>
      </c>
      <c r="DT228" s="77">
        <f t="shared" ca="1" si="813"/>
        <v>1039</v>
      </c>
      <c r="DU228" s="77">
        <f t="shared" ca="1" si="813"/>
        <v>1038</v>
      </c>
      <c r="DV228" s="77" t="str">
        <f t="shared" ca="1" si="813"/>
        <v>OPEX</v>
      </c>
      <c r="DW228" s="77" t="str">
        <f t="shared" ca="1" si="813"/>
        <v>OPEX</v>
      </c>
      <c r="DX228" s="77" t="str">
        <f t="shared" ca="1" si="813"/>
        <v>OPEX</v>
      </c>
      <c r="DY228" s="77" t="str">
        <f t="shared" ca="1" si="813"/>
        <v>OPEX</v>
      </c>
      <c r="DZ228" s="77">
        <f t="shared" ca="1" si="813"/>
        <v>797</v>
      </c>
      <c r="EA228" s="77">
        <f t="shared" ca="1" si="813"/>
        <v>774</v>
      </c>
      <c r="EB228" s="77">
        <f t="shared" ca="1" si="813"/>
        <v>751</v>
      </c>
      <c r="EC228" s="77">
        <f t="shared" ca="1" si="813"/>
        <v>728</v>
      </c>
      <c r="ED228" s="77">
        <f t="shared" ca="1" si="813"/>
        <v>705</v>
      </c>
      <c r="EE228" s="77">
        <f t="shared" ca="1" si="813"/>
        <v>682</v>
      </c>
      <c r="EF228" s="77">
        <f t="shared" ca="1" si="813"/>
        <v>659</v>
      </c>
      <c r="EG228" s="77">
        <f t="shared" ca="1" si="813"/>
        <v>636</v>
      </c>
      <c r="EH228" s="77">
        <f t="shared" ca="1" si="813"/>
        <v>613</v>
      </c>
      <c r="EI228" s="77">
        <f t="shared" ca="1" si="813"/>
        <v>590</v>
      </c>
      <c r="EJ228" s="77">
        <f t="shared" ca="1" si="813"/>
        <v>567</v>
      </c>
      <c r="EK228" s="77">
        <f t="shared" ref="EK228:FP228" ca="1" si="814">IF(OR(ISNUMBER(EK47),ISBLANK(EK47)),IF(CodeCouleur($D$100)=CodeCouleur(EK47),"CEAM",IF(OR(EK47=$G$99,EK47=$G$100,EK47=$G$101,EK47=$G$102),"OPEX",IF(AND(ISBLANK($E47),EK149&gt;50),"ORG",EK149))),EK47)</f>
        <v>544</v>
      </c>
      <c r="EL228" s="77">
        <f t="shared" ca="1" si="814"/>
        <v>521</v>
      </c>
      <c r="EM228" s="77">
        <f t="shared" ca="1" si="814"/>
        <v>498</v>
      </c>
      <c r="EN228" s="77">
        <f t="shared" ca="1" si="814"/>
        <v>475</v>
      </c>
      <c r="EO228" s="77">
        <f t="shared" ca="1" si="814"/>
        <v>452</v>
      </c>
      <c r="EP228" s="77">
        <f t="shared" ca="1" si="814"/>
        <v>429</v>
      </c>
      <c r="EQ228" s="77">
        <f t="shared" ca="1" si="814"/>
        <v>406</v>
      </c>
      <c r="ER228" s="77">
        <f t="shared" ca="1" si="814"/>
        <v>383</v>
      </c>
      <c r="ES228" s="77">
        <f t="shared" ca="1" si="814"/>
        <v>360</v>
      </c>
      <c r="ET228" s="77">
        <f t="shared" ca="1" si="814"/>
        <v>337</v>
      </c>
      <c r="EU228" s="77">
        <f t="shared" ca="1" si="814"/>
        <v>314</v>
      </c>
      <c r="EV228" s="77">
        <f t="shared" ca="1" si="814"/>
        <v>291</v>
      </c>
      <c r="EW228" s="77">
        <f t="shared" ca="1" si="814"/>
        <v>268</v>
      </c>
      <c r="EX228" s="77">
        <f t="shared" ca="1" si="814"/>
        <v>245</v>
      </c>
      <c r="EY228" s="77">
        <f t="shared" ca="1" si="814"/>
        <v>222</v>
      </c>
      <c r="EZ228" s="77">
        <f t="shared" ca="1" si="814"/>
        <v>199</v>
      </c>
      <c r="FA228" s="77">
        <f t="shared" ca="1" si="814"/>
        <v>176</v>
      </c>
      <c r="FB228" s="77">
        <f t="shared" ca="1" si="814"/>
        <v>153</v>
      </c>
      <c r="FC228" s="77">
        <f t="shared" ca="1" si="814"/>
        <v>130</v>
      </c>
      <c r="FD228" s="77">
        <f t="shared" ca="1" si="814"/>
        <v>107</v>
      </c>
      <c r="FE228" s="77">
        <f t="shared" ca="1" si="814"/>
        <v>84</v>
      </c>
      <c r="FF228" s="77">
        <f t="shared" ca="1" si="814"/>
        <v>61</v>
      </c>
      <c r="FG228" s="77">
        <f t="shared" ca="1" si="814"/>
        <v>38</v>
      </c>
      <c r="FH228" s="77">
        <f t="shared" ca="1" si="814"/>
        <v>15</v>
      </c>
      <c r="FI228" s="77" t="str">
        <f t="shared" si="814"/>
        <v>V20</v>
      </c>
      <c r="FJ228" s="77" t="str">
        <f t="shared" si="814"/>
        <v>V20</v>
      </c>
      <c r="FK228" s="77" t="str">
        <f t="shared" si="814"/>
        <v>V20</v>
      </c>
      <c r="FL228" s="77" t="str">
        <f t="shared" si="814"/>
        <v>V20</v>
      </c>
      <c r="FM228" s="77" t="str">
        <f t="shared" si="814"/>
        <v>V20</v>
      </c>
      <c r="FN228" s="77" t="str">
        <f t="shared" si="814"/>
        <v>V20</v>
      </c>
      <c r="FO228" s="77">
        <f t="shared" ca="1" si="814"/>
        <v>1177</v>
      </c>
      <c r="FP228" s="77">
        <f t="shared" ca="1" si="814"/>
        <v>1154</v>
      </c>
      <c r="FQ228" s="77">
        <f t="shared" ref="FQ228:GR228" ca="1" si="815">IF(OR(ISNUMBER(FQ47),ISBLANK(FQ47)),IF(CodeCouleur($D$100)=CodeCouleur(FQ47),"CEAM",IF(OR(FQ47=$G$99,FQ47=$G$100,FQ47=$G$101,FQ47=$G$102),"OPEX",IF(AND(ISBLANK($E47),FQ149&gt;50),"ORG",FQ149))),FQ47)</f>
        <v>1131</v>
      </c>
      <c r="FR228" s="77">
        <f t="shared" ca="1" si="815"/>
        <v>1108</v>
      </c>
      <c r="FS228" s="77">
        <f t="shared" ca="1" si="815"/>
        <v>1085</v>
      </c>
      <c r="FT228" s="77">
        <f t="shared" ca="1" si="815"/>
        <v>1062</v>
      </c>
      <c r="FU228" s="77">
        <f t="shared" ca="1" si="815"/>
        <v>1039</v>
      </c>
      <c r="FV228" s="77">
        <f t="shared" ca="1" si="815"/>
        <v>1016</v>
      </c>
      <c r="FW228" s="77">
        <f t="shared" ca="1" si="815"/>
        <v>993</v>
      </c>
      <c r="FX228" s="77">
        <f t="shared" ca="1" si="815"/>
        <v>970</v>
      </c>
      <c r="FY228" s="77">
        <f t="shared" ca="1" si="815"/>
        <v>947</v>
      </c>
      <c r="FZ228" s="77">
        <f t="shared" ca="1" si="815"/>
        <v>924</v>
      </c>
      <c r="GA228" s="77">
        <f t="shared" ca="1" si="815"/>
        <v>901</v>
      </c>
      <c r="GB228" s="77">
        <f t="shared" ca="1" si="815"/>
        <v>878</v>
      </c>
      <c r="GC228" s="77">
        <f t="shared" ca="1" si="815"/>
        <v>855</v>
      </c>
      <c r="GD228" s="77">
        <f t="shared" ca="1" si="815"/>
        <v>832</v>
      </c>
      <c r="GE228" s="77">
        <f t="shared" ca="1" si="815"/>
        <v>809</v>
      </c>
      <c r="GF228" s="77">
        <f t="shared" ca="1" si="815"/>
        <v>786</v>
      </c>
      <c r="GG228" s="77">
        <f t="shared" ca="1" si="815"/>
        <v>763</v>
      </c>
      <c r="GH228" s="77">
        <f t="shared" ca="1" si="815"/>
        <v>740</v>
      </c>
      <c r="GI228" s="77">
        <f t="shared" ca="1" si="815"/>
        <v>717</v>
      </c>
      <c r="GJ228" s="77">
        <f t="shared" ca="1" si="815"/>
        <v>694</v>
      </c>
      <c r="GK228" s="77">
        <f t="shared" ca="1" si="815"/>
        <v>671</v>
      </c>
      <c r="GL228" s="77">
        <f t="shared" ca="1" si="815"/>
        <v>648</v>
      </c>
      <c r="GM228" s="77">
        <f t="shared" ca="1" si="815"/>
        <v>625</v>
      </c>
      <c r="GN228" s="77">
        <f t="shared" ca="1" si="815"/>
        <v>602</v>
      </c>
      <c r="GO228" s="77" t="str">
        <f t="shared" si="815"/>
        <v>X</v>
      </c>
      <c r="GP228" s="77" t="str">
        <f t="shared" si="815"/>
        <v>X</v>
      </c>
      <c r="GQ228" s="77" t="str">
        <f t="shared" si="815"/>
        <v>X</v>
      </c>
      <c r="GR228" s="77" t="str">
        <f t="shared" si="815"/>
        <v>X</v>
      </c>
    </row>
    <row r="229" spans="7:200" x14ac:dyDescent="0.2">
      <c r="G229" s="1043"/>
      <c r="H229" s="206" t="s">
        <v>154</v>
      </c>
      <c r="M229" s="304"/>
      <c r="N229" s="304"/>
      <c r="O229" s="304"/>
      <c r="P229" s="304"/>
      <c r="Q229" s="304"/>
      <c r="R229" s="41"/>
      <c r="S229" s="41"/>
      <c r="T229" s="41"/>
      <c r="U229" s="77" t="str">
        <f t="shared" ref="U229:AR229" si="816">IF(OR(ISNUMBER(U48),ISBLANK(U48)),IF(CodeCouleur($D$100)=CodeCouleur(U48),"CEAM",IF(OR(U48=$G$99,U48=$G$100,U48=$G$101),"OPEX",IF(AND(ISBLANK($E48),U150&gt;50),"ORG",U150))),U48)</f>
        <v>X</v>
      </c>
      <c r="V229" s="77" t="str">
        <f t="shared" si="816"/>
        <v>X</v>
      </c>
      <c r="W229" s="77" t="str">
        <f t="shared" si="816"/>
        <v>X</v>
      </c>
      <c r="X229" s="77" t="str">
        <f t="shared" si="816"/>
        <v>X</v>
      </c>
      <c r="Y229" s="77" t="str">
        <f t="shared" si="816"/>
        <v>X</v>
      </c>
      <c r="Z229" s="77" t="str">
        <f t="shared" si="816"/>
        <v>X</v>
      </c>
      <c r="AA229" s="77" t="str">
        <f t="shared" si="816"/>
        <v>X</v>
      </c>
      <c r="AB229" s="77" t="str">
        <f t="shared" si="816"/>
        <v>X</v>
      </c>
      <c r="AC229" s="77" t="str">
        <f t="shared" si="816"/>
        <v>X</v>
      </c>
      <c r="AD229" s="77" t="str">
        <f t="shared" si="816"/>
        <v>X</v>
      </c>
      <c r="AE229" s="77" t="str">
        <f t="shared" si="816"/>
        <v>X</v>
      </c>
      <c r="AF229" s="77" t="str">
        <f t="shared" si="816"/>
        <v>X</v>
      </c>
      <c r="AG229" s="77" t="str">
        <f t="shared" si="816"/>
        <v>X</v>
      </c>
      <c r="AH229" s="77" t="str">
        <f t="shared" si="816"/>
        <v>X</v>
      </c>
      <c r="AI229" s="77" t="str">
        <f t="shared" si="816"/>
        <v>X</v>
      </c>
      <c r="AJ229" s="77" t="str">
        <f t="shared" si="816"/>
        <v>X</v>
      </c>
      <c r="AK229" s="77" t="str">
        <f t="shared" si="816"/>
        <v>X</v>
      </c>
      <c r="AL229" s="77" t="str">
        <f t="shared" si="816"/>
        <v>X</v>
      </c>
      <c r="AM229" s="77" t="str">
        <f t="shared" si="816"/>
        <v>X</v>
      </c>
      <c r="AN229" s="77" t="str">
        <f t="shared" si="816"/>
        <v>X</v>
      </c>
      <c r="AO229" s="77" t="str">
        <f t="shared" si="816"/>
        <v>X</v>
      </c>
      <c r="AP229" s="77" t="str">
        <f t="shared" si="816"/>
        <v>X</v>
      </c>
      <c r="AQ229" s="77" t="str">
        <f t="shared" si="816"/>
        <v>X</v>
      </c>
      <c r="AR229" s="77" t="str">
        <f t="shared" si="816"/>
        <v>X</v>
      </c>
      <c r="AS229" s="77" t="str">
        <f t="shared" ref="AS229:BX229" si="817">IF(OR(ISNUMBER(AS48),ISBLANK(AS48)),IF(CodeCouleur($D$100)=CodeCouleur(AS48),"CEAM",IF(OR(AS48=$G$99,AS48=$G$100,AS48=$G$101,AS48=$G$102),"OPEX",IF(AND(ISBLANK($E48),AS150&gt;50),"ORG",AS150))),AS48)</f>
        <v>X</v>
      </c>
      <c r="AT229" s="77" t="str">
        <f t="shared" si="817"/>
        <v>X</v>
      </c>
      <c r="AU229" s="77" t="str">
        <f t="shared" si="817"/>
        <v>X</v>
      </c>
      <c r="AV229" s="77" t="str">
        <f t="shared" si="817"/>
        <v>X</v>
      </c>
      <c r="AW229" s="77" t="str">
        <f t="shared" si="817"/>
        <v>X</v>
      </c>
      <c r="AX229" s="77" t="str">
        <f t="shared" si="817"/>
        <v>X</v>
      </c>
      <c r="AY229" s="77" t="str">
        <f t="shared" si="817"/>
        <v>X</v>
      </c>
      <c r="AZ229" s="77" t="str">
        <f t="shared" si="817"/>
        <v>X</v>
      </c>
      <c r="BA229" s="77" t="str">
        <f t="shared" si="817"/>
        <v>X</v>
      </c>
      <c r="BB229" s="77" t="str">
        <f t="shared" si="817"/>
        <v>X</v>
      </c>
      <c r="BC229" s="77" t="str">
        <f t="shared" si="817"/>
        <v>X</v>
      </c>
      <c r="BD229" s="77" t="str">
        <f t="shared" si="817"/>
        <v>X</v>
      </c>
      <c r="BE229" s="77" t="str">
        <f t="shared" si="817"/>
        <v>X</v>
      </c>
      <c r="BF229" s="77" t="str">
        <f t="shared" si="817"/>
        <v>X</v>
      </c>
      <c r="BG229" s="77" t="str">
        <f t="shared" si="817"/>
        <v>X</v>
      </c>
      <c r="BH229" s="77" t="str">
        <f t="shared" si="817"/>
        <v>X</v>
      </c>
      <c r="BI229" s="77" t="str">
        <f t="shared" si="817"/>
        <v>X</v>
      </c>
      <c r="BJ229" s="77" t="str">
        <f t="shared" si="817"/>
        <v>X</v>
      </c>
      <c r="BK229" s="77" t="str">
        <f t="shared" si="817"/>
        <v>X</v>
      </c>
      <c r="BL229" s="77" t="str">
        <f t="shared" si="817"/>
        <v>X</v>
      </c>
      <c r="BM229" s="77" t="str">
        <f t="shared" si="817"/>
        <v>X</v>
      </c>
      <c r="BN229" s="77" t="str">
        <f t="shared" si="817"/>
        <v>X</v>
      </c>
      <c r="BO229" s="77" t="str">
        <f t="shared" si="817"/>
        <v>X</v>
      </c>
      <c r="BP229" s="77" t="str">
        <f t="shared" si="817"/>
        <v>X</v>
      </c>
      <c r="BQ229" s="77" t="str">
        <f t="shared" si="817"/>
        <v>X</v>
      </c>
      <c r="BR229" s="77" t="str">
        <f t="shared" si="817"/>
        <v>X</v>
      </c>
      <c r="BS229" s="77" t="str">
        <f t="shared" si="817"/>
        <v>X</v>
      </c>
      <c r="BT229" s="77" t="str">
        <f t="shared" si="817"/>
        <v>X</v>
      </c>
      <c r="BU229" s="77" t="str">
        <f t="shared" si="817"/>
        <v>X</v>
      </c>
      <c r="BV229" s="77" t="str">
        <f t="shared" si="817"/>
        <v>X</v>
      </c>
      <c r="BW229" s="77" t="str">
        <f t="shared" si="817"/>
        <v>X</v>
      </c>
      <c r="BX229" s="77" t="str">
        <f t="shared" si="817"/>
        <v>X</v>
      </c>
      <c r="BY229" s="77" t="str">
        <f t="shared" ref="BY229:DD229" si="818">IF(OR(ISNUMBER(BY48),ISBLANK(BY48)),IF(CodeCouleur($D$100)=CodeCouleur(BY48),"CEAM",IF(OR(BY48=$G$99,BY48=$G$100,BY48=$G$101,BY48=$G$102),"OPEX",IF(AND(ISBLANK($E48),BY150&gt;50),"ORG",BY150))),BY48)</f>
        <v>X</v>
      </c>
      <c r="BZ229" s="77" t="str">
        <f t="shared" si="818"/>
        <v>X</v>
      </c>
      <c r="CA229" s="77" t="str">
        <f t="shared" si="818"/>
        <v>X</v>
      </c>
      <c r="CB229" s="77" t="str">
        <f t="shared" si="818"/>
        <v>X</v>
      </c>
      <c r="CC229" s="77" t="str">
        <f t="shared" si="818"/>
        <v>X</v>
      </c>
      <c r="CD229" s="77" t="str">
        <f t="shared" si="818"/>
        <v>X</v>
      </c>
      <c r="CE229" s="77" t="str">
        <f t="shared" si="818"/>
        <v>X</v>
      </c>
      <c r="CF229" s="77" t="str">
        <f t="shared" si="818"/>
        <v>X</v>
      </c>
      <c r="CG229" s="77" t="str">
        <f t="shared" si="818"/>
        <v>X</v>
      </c>
      <c r="CH229" s="77" t="str">
        <f t="shared" si="818"/>
        <v>X</v>
      </c>
      <c r="CI229" s="77" t="str">
        <f t="shared" si="818"/>
        <v>X</v>
      </c>
      <c r="CJ229" s="77" t="str">
        <f t="shared" si="818"/>
        <v>X</v>
      </c>
      <c r="CK229" s="77" t="str">
        <f t="shared" si="818"/>
        <v>X</v>
      </c>
      <c r="CL229" s="77" t="str">
        <f t="shared" si="818"/>
        <v>X</v>
      </c>
      <c r="CM229" s="77" t="str">
        <f t="shared" si="818"/>
        <v>X</v>
      </c>
      <c r="CN229" s="77" t="str">
        <f t="shared" si="818"/>
        <v>X</v>
      </c>
      <c r="CO229" s="77" t="str">
        <f t="shared" si="818"/>
        <v>X</v>
      </c>
      <c r="CP229" s="77" t="str">
        <f t="shared" si="818"/>
        <v>X</v>
      </c>
      <c r="CQ229" s="77" t="str">
        <f t="shared" si="818"/>
        <v>X</v>
      </c>
      <c r="CR229" s="77" t="str">
        <f t="shared" si="818"/>
        <v>X</v>
      </c>
      <c r="CS229" s="77" t="str">
        <f t="shared" si="818"/>
        <v>X</v>
      </c>
      <c r="CT229" s="77" t="str">
        <f t="shared" si="818"/>
        <v>X</v>
      </c>
      <c r="CU229" s="77" t="str">
        <f t="shared" si="818"/>
        <v>X</v>
      </c>
      <c r="CV229" s="77" t="str">
        <f t="shared" si="818"/>
        <v>X</v>
      </c>
      <c r="CW229" s="77" t="str">
        <f t="shared" si="818"/>
        <v>X</v>
      </c>
      <c r="CX229" s="77" t="str">
        <f t="shared" si="818"/>
        <v>X</v>
      </c>
      <c r="CY229" s="77" t="str">
        <f t="shared" si="818"/>
        <v>X</v>
      </c>
      <c r="CZ229" s="77" t="str">
        <f t="shared" si="818"/>
        <v>X</v>
      </c>
      <c r="DA229" s="77" t="str">
        <f t="shared" si="818"/>
        <v>X</v>
      </c>
      <c r="DB229" s="77" t="str">
        <f t="shared" si="818"/>
        <v>X</v>
      </c>
      <c r="DC229" s="77" t="str">
        <f t="shared" si="818"/>
        <v>X</v>
      </c>
      <c r="DD229" s="77" t="str">
        <f t="shared" si="818"/>
        <v>X</v>
      </c>
      <c r="DE229" s="77" t="str">
        <f t="shared" ref="DE229:EJ229" si="819">IF(OR(ISNUMBER(DE48),ISBLANK(DE48)),IF(CodeCouleur($D$100)=CodeCouleur(DE48),"CEAM",IF(OR(DE48=$G$99,DE48=$G$100,DE48=$G$101,DE48=$G$102),"OPEX",IF(AND(ISBLANK($E48),DE150&gt;50),"ORG",DE150))),DE48)</f>
        <v>X</v>
      </c>
      <c r="DF229" s="77" t="str">
        <f t="shared" si="819"/>
        <v>X</v>
      </c>
      <c r="DG229" s="77" t="str">
        <f t="shared" si="819"/>
        <v>X</v>
      </c>
      <c r="DH229" s="77" t="str">
        <f t="shared" si="819"/>
        <v>X</v>
      </c>
      <c r="DI229" s="77" t="str">
        <f t="shared" si="819"/>
        <v>X</v>
      </c>
      <c r="DJ229" s="77" t="str">
        <f t="shared" si="819"/>
        <v>X</v>
      </c>
      <c r="DK229" s="77" t="str">
        <f t="shared" si="819"/>
        <v>X</v>
      </c>
      <c r="DL229" s="77" t="str">
        <f t="shared" si="819"/>
        <v>X</v>
      </c>
      <c r="DM229" s="77" t="str">
        <f t="shared" si="819"/>
        <v>X</v>
      </c>
      <c r="DN229" s="77" t="str">
        <f t="shared" si="819"/>
        <v>X</v>
      </c>
      <c r="DO229" s="77" t="str">
        <f t="shared" si="819"/>
        <v>X</v>
      </c>
      <c r="DP229" s="77" t="str">
        <f t="shared" si="819"/>
        <v>X</v>
      </c>
      <c r="DQ229" s="77" t="str">
        <f t="shared" si="819"/>
        <v>X</v>
      </c>
      <c r="DR229" s="77" t="str">
        <f t="shared" si="819"/>
        <v>X</v>
      </c>
      <c r="DS229" s="77" t="str">
        <f t="shared" si="819"/>
        <v>X</v>
      </c>
      <c r="DT229" s="77" t="str">
        <f t="shared" si="819"/>
        <v>X</v>
      </c>
      <c r="DU229" s="77" t="str">
        <f t="shared" si="819"/>
        <v>X</v>
      </c>
      <c r="DV229" s="77" t="str">
        <f t="shared" si="819"/>
        <v>X</v>
      </c>
      <c r="DW229" s="77" t="str">
        <f t="shared" si="819"/>
        <v>X</v>
      </c>
      <c r="DX229" s="77" t="str">
        <f t="shared" si="819"/>
        <v>X</v>
      </c>
      <c r="DY229" s="77" t="str">
        <f t="shared" si="819"/>
        <v>X</v>
      </c>
      <c r="DZ229" s="77" t="str">
        <f t="shared" si="819"/>
        <v>X</v>
      </c>
      <c r="EA229" s="77" t="str">
        <f t="shared" si="819"/>
        <v>X</v>
      </c>
      <c r="EB229" s="77" t="str">
        <f t="shared" si="819"/>
        <v>X</v>
      </c>
      <c r="EC229" s="77" t="str">
        <f t="shared" si="819"/>
        <v>X</v>
      </c>
      <c r="ED229" s="77" t="str">
        <f t="shared" si="819"/>
        <v>X</v>
      </c>
      <c r="EE229" s="77" t="str">
        <f t="shared" si="819"/>
        <v>X</v>
      </c>
      <c r="EF229" s="77" t="str">
        <f t="shared" si="819"/>
        <v>X</v>
      </c>
      <c r="EG229" s="77" t="str">
        <f t="shared" si="819"/>
        <v>X</v>
      </c>
      <c r="EH229" s="77" t="str">
        <f t="shared" si="819"/>
        <v>X</v>
      </c>
      <c r="EI229" s="77" t="str">
        <f t="shared" si="819"/>
        <v>X</v>
      </c>
      <c r="EJ229" s="77" t="str">
        <f t="shared" si="819"/>
        <v>X</v>
      </c>
      <c r="EK229" s="77" t="str">
        <f t="shared" ref="EK229:FP229" si="820">IF(OR(ISNUMBER(EK48),ISBLANK(EK48)),IF(CodeCouleur($D$100)=CodeCouleur(EK48),"CEAM",IF(OR(EK48=$G$99,EK48=$G$100,EK48=$G$101,EK48=$G$102),"OPEX",IF(AND(ISBLANK($E48),EK150&gt;50),"ORG",EK150))),EK48)</f>
        <v>X</v>
      </c>
      <c r="EL229" s="77" t="str">
        <f t="shared" si="820"/>
        <v>X</v>
      </c>
      <c r="EM229" s="77" t="str">
        <f t="shared" si="820"/>
        <v>X</v>
      </c>
      <c r="EN229" s="77" t="str">
        <f t="shared" si="820"/>
        <v>X</v>
      </c>
      <c r="EO229" s="77" t="str">
        <f t="shared" si="820"/>
        <v>X</v>
      </c>
      <c r="EP229" s="77" t="str">
        <f t="shared" si="820"/>
        <v>X</v>
      </c>
      <c r="EQ229" s="77" t="str">
        <f t="shared" si="820"/>
        <v>X</v>
      </c>
      <c r="ER229" s="77" t="str">
        <f t="shared" si="820"/>
        <v>X</v>
      </c>
      <c r="ES229" s="77" t="str">
        <f t="shared" si="820"/>
        <v>X</v>
      </c>
      <c r="ET229" s="77" t="str">
        <f t="shared" si="820"/>
        <v>X</v>
      </c>
      <c r="EU229" s="77" t="str">
        <f t="shared" si="820"/>
        <v>X</v>
      </c>
      <c r="EV229" s="77" t="str">
        <f t="shared" si="820"/>
        <v>X</v>
      </c>
      <c r="EW229" s="77" t="str">
        <f t="shared" si="820"/>
        <v>X</v>
      </c>
      <c r="EX229" s="77" t="str">
        <f t="shared" si="820"/>
        <v>X</v>
      </c>
      <c r="EY229" s="77" t="str">
        <f t="shared" si="820"/>
        <v>X</v>
      </c>
      <c r="EZ229" s="77" t="str">
        <f t="shared" si="820"/>
        <v>X</v>
      </c>
      <c r="FA229" s="77" t="str">
        <f t="shared" si="820"/>
        <v>X</v>
      </c>
      <c r="FB229" s="77" t="str">
        <f t="shared" si="820"/>
        <v>X</v>
      </c>
      <c r="FC229" s="77" t="str">
        <f t="shared" si="820"/>
        <v>X</v>
      </c>
      <c r="FD229" s="77" t="str">
        <f t="shared" si="820"/>
        <v>X</v>
      </c>
      <c r="FE229" s="77" t="str">
        <f t="shared" si="820"/>
        <v>X</v>
      </c>
      <c r="FF229" s="77" t="str">
        <f t="shared" si="820"/>
        <v>X</v>
      </c>
      <c r="FG229" s="77" t="str">
        <f t="shared" si="820"/>
        <v>X</v>
      </c>
      <c r="FH229" s="77" t="str">
        <f t="shared" si="820"/>
        <v>X</v>
      </c>
      <c r="FI229" s="77" t="str">
        <f t="shared" si="820"/>
        <v>X</v>
      </c>
      <c r="FJ229" s="77" t="str">
        <f t="shared" si="820"/>
        <v>X</v>
      </c>
      <c r="FK229" s="77" t="str">
        <f t="shared" si="820"/>
        <v>X</v>
      </c>
      <c r="FL229" s="77" t="str">
        <f t="shared" si="820"/>
        <v>X</v>
      </c>
      <c r="FM229" s="77" t="str">
        <f t="shared" si="820"/>
        <v>X</v>
      </c>
      <c r="FN229" s="77" t="str">
        <f t="shared" si="820"/>
        <v>X</v>
      </c>
      <c r="FO229" s="77" t="str">
        <f t="shared" si="820"/>
        <v>X</v>
      </c>
      <c r="FP229" s="77" t="str">
        <f t="shared" si="820"/>
        <v>X</v>
      </c>
      <c r="FQ229" s="77" t="str">
        <f t="shared" ref="FQ229:GR229" si="821">IF(OR(ISNUMBER(FQ48),ISBLANK(FQ48)),IF(CodeCouleur($D$100)=CodeCouleur(FQ48),"CEAM",IF(OR(FQ48=$G$99,FQ48=$G$100,FQ48=$G$101,FQ48=$G$102),"OPEX",IF(AND(ISBLANK($E48),FQ150&gt;50),"ORG",FQ150))),FQ48)</f>
        <v>X</v>
      </c>
      <c r="FR229" s="77" t="str">
        <f t="shared" si="821"/>
        <v>X</v>
      </c>
      <c r="FS229" s="77" t="str">
        <f t="shared" si="821"/>
        <v>X</v>
      </c>
      <c r="FT229" s="77" t="str">
        <f t="shared" si="821"/>
        <v>X</v>
      </c>
      <c r="FU229" s="77" t="str">
        <f t="shared" si="821"/>
        <v>X</v>
      </c>
      <c r="FV229" s="77" t="str">
        <f t="shared" si="821"/>
        <v>X</v>
      </c>
      <c r="FW229" s="77" t="str">
        <f t="shared" si="821"/>
        <v>X</v>
      </c>
      <c r="FX229" s="77" t="str">
        <f t="shared" si="821"/>
        <v>X</v>
      </c>
      <c r="FY229" s="77" t="str">
        <f t="shared" si="821"/>
        <v>X</v>
      </c>
      <c r="FZ229" s="77" t="str">
        <f t="shared" si="821"/>
        <v>X</v>
      </c>
      <c r="GA229" s="77" t="str">
        <f t="shared" si="821"/>
        <v>X</v>
      </c>
      <c r="GB229" s="77" t="str">
        <f t="shared" si="821"/>
        <v>X</v>
      </c>
      <c r="GC229" s="77" t="str">
        <f t="shared" si="821"/>
        <v>X</v>
      </c>
      <c r="GD229" s="77" t="str">
        <f t="shared" si="821"/>
        <v>X</v>
      </c>
      <c r="GE229" s="77" t="str">
        <f t="shared" si="821"/>
        <v>X</v>
      </c>
      <c r="GF229" s="77" t="str">
        <f t="shared" si="821"/>
        <v>X</v>
      </c>
      <c r="GG229" s="77" t="str">
        <f t="shared" si="821"/>
        <v>X</v>
      </c>
      <c r="GH229" s="77" t="str">
        <f t="shared" si="821"/>
        <v>X</v>
      </c>
      <c r="GI229" s="77" t="str">
        <f t="shared" si="821"/>
        <v>X</v>
      </c>
      <c r="GJ229" s="77" t="str">
        <f t="shared" si="821"/>
        <v>X</v>
      </c>
      <c r="GK229" s="77" t="str">
        <f t="shared" si="821"/>
        <v>X</v>
      </c>
      <c r="GL229" s="77" t="str">
        <f t="shared" si="821"/>
        <v>X</v>
      </c>
      <c r="GM229" s="77" t="str">
        <f t="shared" si="821"/>
        <v>X</v>
      </c>
      <c r="GN229" s="77" t="str">
        <f t="shared" si="821"/>
        <v>X</v>
      </c>
      <c r="GO229" s="77" t="str">
        <f t="shared" si="821"/>
        <v>X</v>
      </c>
      <c r="GP229" s="77" t="str">
        <f t="shared" si="821"/>
        <v>X</v>
      </c>
      <c r="GQ229" s="77" t="str">
        <f t="shared" si="821"/>
        <v>X</v>
      </c>
      <c r="GR229" s="77" t="str">
        <f t="shared" si="821"/>
        <v>X</v>
      </c>
    </row>
    <row r="230" spans="7:200" x14ac:dyDescent="0.2">
      <c r="G230" s="1043"/>
      <c r="H230" s="103" t="s">
        <v>155</v>
      </c>
      <c r="M230" s="304"/>
      <c r="N230" s="304"/>
      <c r="O230" s="304"/>
      <c r="P230" s="304"/>
      <c r="Q230" s="304"/>
      <c r="R230" s="41"/>
      <c r="S230" s="41"/>
      <c r="T230" s="41"/>
      <c r="U230" s="77" t="str">
        <f t="shared" ref="U230:AR230" si="822">IF(OR(ISNUMBER(U49),ISBLANK(U49)),IF(CodeCouleur($D$100)=CodeCouleur(U49),"CEAM",IF(OR(U49=$G$99,U49=$G$100,U49=$G$101),"OPEX",IF(AND(ISBLANK($E49),U151&gt;50),"ORG",U151))),U49)</f>
        <v>STK</v>
      </c>
      <c r="V230" s="77" t="str">
        <f t="shared" si="822"/>
        <v>STK</v>
      </c>
      <c r="W230" s="77" t="str">
        <f t="shared" si="822"/>
        <v>STK</v>
      </c>
      <c r="X230" s="77" t="str">
        <f t="shared" si="822"/>
        <v>STK</v>
      </c>
      <c r="Y230" s="77" t="str">
        <f t="shared" si="822"/>
        <v>STK</v>
      </c>
      <c r="Z230" s="77" t="str">
        <f t="shared" si="822"/>
        <v>STK</v>
      </c>
      <c r="AA230" s="77">
        <f t="shared" ca="1" si="822"/>
        <v>1047</v>
      </c>
      <c r="AB230" s="77">
        <f t="shared" ca="1" si="822"/>
        <v>1046</v>
      </c>
      <c r="AC230" s="77">
        <f t="shared" ca="1" si="822"/>
        <v>1044</v>
      </c>
      <c r="AD230" s="77">
        <f t="shared" ca="1" si="822"/>
        <v>1031</v>
      </c>
      <c r="AE230" s="77">
        <f t="shared" ca="1" si="822"/>
        <v>1008</v>
      </c>
      <c r="AF230" s="77">
        <f t="shared" ca="1" si="822"/>
        <v>985</v>
      </c>
      <c r="AG230" s="77">
        <f t="shared" ca="1" si="822"/>
        <v>962</v>
      </c>
      <c r="AH230" s="77">
        <f t="shared" ca="1" si="822"/>
        <v>939</v>
      </c>
      <c r="AI230" s="77">
        <f t="shared" ca="1" si="822"/>
        <v>916</v>
      </c>
      <c r="AJ230" s="77">
        <f t="shared" ca="1" si="822"/>
        <v>893</v>
      </c>
      <c r="AK230" s="77">
        <f t="shared" ca="1" si="822"/>
        <v>870</v>
      </c>
      <c r="AL230" s="77">
        <f t="shared" ca="1" si="822"/>
        <v>847</v>
      </c>
      <c r="AM230" s="77">
        <f t="shared" ca="1" si="822"/>
        <v>824</v>
      </c>
      <c r="AN230" s="77" t="str">
        <f t="shared" si="822"/>
        <v>F</v>
      </c>
      <c r="AO230" s="77" t="str">
        <f t="shared" si="822"/>
        <v>F</v>
      </c>
      <c r="AP230" s="77">
        <f t="shared" ca="1" si="822"/>
        <v>801</v>
      </c>
      <c r="AQ230" s="77">
        <f t="shared" ca="1" si="822"/>
        <v>778</v>
      </c>
      <c r="AR230" s="77">
        <f t="shared" ca="1" si="822"/>
        <v>755</v>
      </c>
      <c r="AS230" s="77">
        <f t="shared" ref="AS230:BX230" ca="1" si="823">IF(OR(ISNUMBER(AS49),ISBLANK(AS49)),IF(CodeCouleur($D$100)=CodeCouleur(AS49),"CEAM",IF(OR(AS49=$G$99,AS49=$G$100,AS49=$G$101,AS49=$G$102),"OPEX",IF(AND(ISBLANK($E49),AS151&gt;50),"ORG",AS151))),AS49)</f>
        <v>732</v>
      </c>
      <c r="AT230" s="77">
        <f t="shared" ca="1" si="823"/>
        <v>709</v>
      </c>
      <c r="AU230" s="77">
        <f t="shared" ca="1" si="823"/>
        <v>686</v>
      </c>
      <c r="AV230" s="77" t="str">
        <f t="shared" si="823"/>
        <v>SB</v>
      </c>
      <c r="AW230" s="77" t="str">
        <f t="shared" si="823"/>
        <v>SB</v>
      </c>
      <c r="AX230" s="77" t="str">
        <f t="shared" si="823"/>
        <v>SB</v>
      </c>
      <c r="AY230" s="77" t="str">
        <f t="shared" si="823"/>
        <v>SB</v>
      </c>
      <c r="AZ230" s="77" t="str">
        <f t="shared" si="823"/>
        <v>SB</v>
      </c>
      <c r="BA230" s="77" t="str">
        <f t="shared" si="823"/>
        <v>SB</v>
      </c>
      <c r="BB230" s="77">
        <f t="shared" ca="1" si="823"/>
        <v>663</v>
      </c>
      <c r="BC230" s="77">
        <f t="shared" ca="1" si="823"/>
        <v>640</v>
      </c>
      <c r="BD230" s="77">
        <f t="shared" ca="1" si="823"/>
        <v>617</v>
      </c>
      <c r="BE230" s="77">
        <f t="shared" ca="1" si="823"/>
        <v>594</v>
      </c>
      <c r="BF230" s="77">
        <f t="shared" ca="1" si="823"/>
        <v>571</v>
      </c>
      <c r="BG230" s="77">
        <f t="shared" ca="1" si="823"/>
        <v>548</v>
      </c>
      <c r="BH230" s="77">
        <f t="shared" ca="1" si="823"/>
        <v>525</v>
      </c>
      <c r="BI230" s="77">
        <f t="shared" ca="1" si="823"/>
        <v>502</v>
      </c>
      <c r="BJ230" s="77">
        <f t="shared" ca="1" si="823"/>
        <v>479</v>
      </c>
      <c r="BK230" s="77">
        <f t="shared" ca="1" si="823"/>
        <v>456</v>
      </c>
      <c r="BL230" s="77">
        <f t="shared" ca="1" si="823"/>
        <v>433</v>
      </c>
      <c r="BM230" s="77">
        <f t="shared" ca="1" si="823"/>
        <v>410</v>
      </c>
      <c r="BN230" s="77">
        <f t="shared" ca="1" si="823"/>
        <v>387</v>
      </c>
      <c r="BO230" s="77">
        <f t="shared" ca="1" si="823"/>
        <v>364</v>
      </c>
      <c r="BP230" s="77">
        <f t="shared" ca="1" si="823"/>
        <v>341</v>
      </c>
      <c r="BQ230" s="77">
        <f t="shared" ca="1" si="823"/>
        <v>318</v>
      </c>
      <c r="BR230" s="77">
        <f t="shared" ca="1" si="823"/>
        <v>295</v>
      </c>
      <c r="BS230" s="77">
        <f t="shared" ca="1" si="823"/>
        <v>272</v>
      </c>
      <c r="BT230" s="77">
        <f t="shared" ca="1" si="823"/>
        <v>249</v>
      </c>
      <c r="BU230" s="77">
        <f t="shared" ca="1" si="823"/>
        <v>226</v>
      </c>
      <c r="BV230" s="77">
        <f t="shared" ca="1" si="823"/>
        <v>203</v>
      </c>
      <c r="BW230" s="77">
        <f t="shared" ca="1" si="823"/>
        <v>180</v>
      </c>
      <c r="BX230" s="77">
        <f t="shared" ca="1" si="823"/>
        <v>157</v>
      </c>
      <c r="BY230" s="77">
        <f t="shared" ref="BY230:DD230" ca="1" si="824">IF(OR(ISNUMBER(BY49),ISBLANK(BY49)),IF(CodeCouleur($D$100)=CodeCouleur(BY49),"CEAM",IF(OR(BY49=$G$99,BY49=$G$100,BY49=$G$101,BY49=$G$102),"OPEX",IF(AND(ISBLANK($E49),BY151&gt;50),"ORG",BY151))),BY49)</f>
        <v>134</v>
      </c>
      <c r="BZ230" s="77">
        <f t="shared" ca="1" si="824"/>
        <v>111</v>
      </c>
      <c r="CA230" s="77">
        <f t="shared" ca="1" si="824"/>
        <v>88</v>
      </c>
      <c r="CB230" s="77" t="str">
        <f t="shared" si="824"/>
        <v>x</v>
      </c>
      <c r="CC230" s="77" t="str">
        <f t="shared" si="824"/>
        <v>x</v>
      </c>
      <c r="CD230" s="77" t="str">
        <f t="shared" si="824"/>
        <v>x</v>
      </c>
      <c r="CE230" s="77" t="str">
        <f t="shared" si="824"/>
        <v>x</v>
      </c>
      <c r="CF230" s="77" t="str">
        <f t="shared" si="824"/>
        <v>x</v>
      </c>
      <c r="CG230" s="77" t="str">
        <f t="shared" si="824"/>
        <v>x</v>
      </c>
      <c r="CH230" s="77" t="str">
        <f t="shared" si="824"/>
        <v>x</v>
      </c>
      <c r="CI230" s="77" t="str">
        <f t="shared" si="824"/>
        <v>x</v>
      </c>
      <c r="CJ230" s="77" t="str">
        <f t="shared" si="824"/>
        <v>x</v>
      </c>
      <c r="CK230" s="77" t="str">
        <f t="shared" si="824"/>
        <v>x</v>
      </c>
      <c r="CL230" s="77" t="str">
        <f t="shared" si="824"/>
        <v>x</v>
      </c>
      <c r="CM230" s="77" t="str">
        <f t="shared" si="824"/>
        <v>x</v>
      </c>
      <c r="CN230" s="77" t="str">
        <f t="shared" si="824"/>
        <v>x</v>
      </c>
      <c r="CO230" s="77" t="str">
        <f t="shared" si="824"/>
        <v>x</v>
      </c>
      <c r="CP230" s="77" t="str">
        <f t="shared" si="824"/>
        <v>x</v>
      </c>
      <c r="CQ230" s="77" t="str">
        <f t="shared" si="824"/>
        <v>x</v>
      </c>
      <c r="CR230" s="77" t="str">
        <f t="shared" si="824"/>
        <v>x</v>
      </c>
      <c r="CS230" s="77" t="str">
        <f t="shared" si="824"/>
        <v>x</v>
      </c>
      <c r="CT230" s="77" t="str">
        <f t="shared" si="824"/>
        <v>x</v>
      </c>
      <c r="CU230" s="77" t="str">
        <f t="shared" si="824"/>
        <v>x</v>
      </c>
      <c r="CV230" s="77" t="str">
        <f t="shared" si="824"/>
        <v>x</v>
      </c>
      <c r="CW230" s="77" t="str">
        <f t="shared" si="824"/>
        <v>x</v>
      </c>
      <c r="CX230" s="77" t="str">
        <f t="shared" si="824"/>
        <v>x</v>
      </c>
      <c r="CY230" s="77" t="str">
        <f t="shared" si="824"/>
        <v>x</v>
      </c>
      <c r="CZ230" s="77" t="str">
        <f t="shared" si="824"/>
        <v>x</v>
      </c>
      <c r="DA230" s="77" t="str">
        <f t="shared" si="824"/>
        <v>x</v>
      </c>
      <c r="DB230" s="77" t="str">
        <f t="shared" si="824"/>
        <v>x</v>
      </c>
      <c r="DC230" s="77" t="str">
        <f t="shared" si="824"/>
        <v>x</v>
      </c>
      <c r="DD230" s="77" t="str">
        <f t="shared" si="824"/>
        <v>x</v>
      </c>
      <c r="DE230" s="77" t="str">
        <f t="shared" ref="DE230:EJ230" si="825">IF(OR(ISNUMBER(DE49),ISBLANK(DE49)),IF(CodeCouleur($D$100)=CodeCouleur(DE49),"CEAM",IF(OR(DE49=$G$99,DE49=$G$100,DE49=$G$101,DE49=$G$102),"OPEX",IF(AND(ISBLANK($E49),DE151&gt;50),"ORG",DE151))),DE49)</f>
        <v>x</v>
      </c>
      <c r="DF230" s="77" t="str">
        <f t="shared" si="825"/>
        <v>x</v>
      </c>
      <c r="DG230" s="77" t="str">
        <f t="shared" si="825"/>
        <v>x</v>
      </c>
      <c r="DH230" s="77" t="str">
        <f t="shared" si="825"/>
        <v>x</v>
      </c>
      <c r="DI230" s="77" t="str">
        <f t="shared" si="825"/>
        <v>x</v>
      </c>
      <c r="DJ230" s="77" t="str">
        <f t="shared" si="825"/>
        <v>x</v>
      </c>
      <c r="DK230" s="77" t="str">
        <f t="shared" si="825"/>
        <v>x</v>
      </c>
      <c r="DL230" s="77" t="str">
        <f t="shared" si="825"/>
        <v>x</v>
      </c>
      <c r="DM230" s="77" t="str">
        <f t="shared" si="825"/>
        <v>x</v>
      </c>
      <c r="DN230" s="77" t="str">
        <f t="shared" si="825"/>
        <v>x</v>
      </c>
      <c r="DO230" s="77" t="str">
        <f t="shared" si="825"/>
        <v>x</v>
      </c>
      <c r="DP230" s="77" t="str">
        <f t="shared" si="825"/>
        <v>x</v>
      </c>
      <c r="DQ230" s="77" t="str">
        <f t="shared" si="825"/>
        <v>x</v>
      </c>
      <c r="DR230" s="77" t="str">
        <f t="shared" si="825"/>
        <v>x</v>
      </c>
      <c r="DS230" s="77" t="str">
        <f t="shared" si="825"/>
        <v>x</v>
      </c>
      <c r="DT230" s="77" t="str">
        <f t="shared" si="825"/>
        <v>x</v>
      </c>
      <c r="DU230" s="77" t="str">
        <f t="shared" si="825"/>
        <v>x</v>
      </c>
      <c r="DV230" s="77" t="str">
        <f t="shared" si="825"/>
        <v>x</v>
      </c>
      <c r="DW230" s="77" t="str">
        <f t="shared" si="825"/>
        <v>x</v>
      </c>
      <c r="DX230" s="77" t="str">
        <f t="shared" si="825"/>
        <v>x</v>
      </c>
      <c r="DY230" s="77" t="str">
        <f t="shared" si="825"/>
        <v>x</v>
      </c>
      <c r="DZ230" s="77" t="str">
        <f t="shared" si="825"/>
        <v>x</v>
      </c>
      <c r="EA230" s="77" t="str">
        <f t="shared" si="825"/>
        <v>x</v>
      </c>
      <c r="EB230" s="77" t="str">
        <f t="shared" si="825"/>
        <v>X</v>
      </c>
      <c r="EC230" s="77" t="str">
        <f t="shared" si="825"/>
        <v>X</v>
      </c>
      <c r="ED230" s="77" t="str">
        <f t="shared" si="825"/>
        <v>X</v>
      </c>
      <c r="EE230" s="77" t="str">
        <f t="shared" si="825"/>
        <v>X</v>
      </c>
      <c r="EF230" s="77" t="str">
        <f t="shared" si="825"/>
        <v>X</v>
      </c>
      <c r="EG230" s="77" t="str">
        <f t="shared" si="825"/>
        <v>X</v>
      </c>
      <c r="EH230" s="77" t="str">
        <f t="shared" si="825"/>
        <v>X</v>
      </c>
      <c r="EI230" s="77" t="str">
        <f t="shared" si="825"/>
        <v>X</v>
      </c>
      <c r="EJ230" s="77" t="str">
        <f t="shared" si="825"/>
        <v>X</v>
      </c>
      <c r="EK230" s="77" t="str">
        <f t="shared" ref="EK230:FP230" si="826">IF(OR(ISNUMBER(EK49),ISBLANK(EK49)),IF(CodeCouleur($D$100)=CodeCouleur(EK49),"CEAM",IF(OR(EK49=$G$99,EK49=$G$100,EK49=$G$101,EK49=$G$102),"OPEX",IF(AND(ISBLANK($E49),EK151&gt;50),"ORG",EK151))),EK49)</f>
        <v>X</v>
      </c>
      <c r="EL230" s="77" t="str">
        <f t="shared" si="826"/>
        <v>X</v>
      </c>
      <c r="EM230" s="77" t="str">
        <f t="shared" si="826"/>
        <v>X</v>
      </c>
      <c r="EN230" s="77" t="str">
        <f t="shared" si="826"/>
        <v>X</v>
      </c>
      <c r="EO230" s="77" t="str">
        <f t="shared" si="826"/>
        <v>X</v>
      </c>
      <c r="EP230" s="77" t="str">
        <f t="shared" si="826"/>
        <v>X</v>
      </c>
      <c r="EQ230" s="77" t="str">
        <f t="shared" si="826"/>
        <v>X</v>
      </c>
      <c r="ER230" s="77" t="str">
        <f t="shared" si="826"/>
        <v>X</v>
      </c>
      <c r="ES230" s="77" t="str">
        <f t="shared" si="826"/>
        <v>X</v>
      </c>
      <c r="ET230" s="77" t="str">
        <f t="shared" si="826"/>
        <v>X</v>
      </c>
      <c r="EU230" s="77" t="str">
        <f t="shared" si="826"/>
        <v>X</v>
      </c>
      <c r="EV230" s="77" t="str">
        <f t="shared" si="826"/>
        <v>X</v>
      </c>
      <c r="EW230" s="77" t="str">
        <f t="shared" si="826"/>
        <v>X</v>
      </c>
      <c r="EX230" s="77" t="str">
        <f t="shared" si="826"/>
        <v>X</v>
      </c>
      <c r="EY230" s="77" t="str">
        <f t="shared" si="826"/>
        <v>X</v>
      </c>
      <c r="EZ230" s="77" t="str">
        <f t="shared" si="826"/>
        <v>X</v>
      </c>
      <c r="FA230" s="77" t="str">
        <f t="shared" si="826"/>
        <v>X</v>
      </c>
      <c r="FB230" s="77" t="str">
        <f t="shared" si="826"/>
        <v>X</v>
      </c>
      <c r="FC230" s="77" t="str">
        <f t="shared" si="826"/>
        <v>X</v>
      </c>
      <c r="FD230" s="77" t="str">
        <f t="shared" si="826"/>
        <v>X</v>
      </c>
      <c r="FE230" s="77" t="str">
        <f t="shared" si="826"/>
        <v>X</v>
      </c>
      <c r="FF230" s="77" t="str">
        <f t="shared" si="826"/>
        <v>X</v>
      </c>
      <c r="FG230" s="77" t="str">
        <f t="shared" si="826"/>
        <v>X</v>
      </c>
      <c r="FH230" s="77" t="str">
        <f t="shared" si="826"/>
        <v>X</v>
      </c>
      <c r="FI230" s="77" t="str">
        <f t="shared" si="826"/>
        <v>X</v>
      </c>
      <c r="FJ230" s="77" t="str">
        <f t="shared" si="826"/>
        <v>X</v>
      </c>
      <c r="FK230" s="77" t="str">
        <f t="shared" si="826"/>
        <v>X</v>
      </c>
      <c r="FL230" s="77" t="str">
        <f t="shared" si="826"/>
        <v>X</v>
      </c>
      <c r="FM230" s="77" t="str">
        <f t="shared" si="826"/>
        <v>X</v>
      </c>
      <c r="FN230" s="77" t="str">
        <f t="shared" si="826"/>
        <v>X</v>
      </c>
      <c r="FO230" s="77" t="str">
        <f t="shared" si="826"/>
        <v>X</v>
      </c>
      <c r="FP230" s="77" t="str">
        <f t="shared" si="826"/>
        <v>X</v>
      </c>
      <c r="FQ230" s="77" t="str">
        <f t="shared" ref="FQ230:GR230" si="827">IF(OR(ISNUMBER(FQ49),ISBLANK(FQ49)),IF(CodeCouleur($D$100)=CodeCouleur(FQ49),"CEAM",IF(OR(FQ49=$G$99,FQ49=$G$100,FQ49=$G$101,FQ49=$G$102),"OPEX",IF(AND(ISBLANK($E49),FQ151&gt;50),"ORG",FQ151))),FQ49)</f>
        <v>X</v>
      </c>
      <c r="FR230" s="77" t="str">
        <f t="shared" si="827"/>
        <v>X</v>
      </c>
      <c r="FS230" s="77" t="str">
        <f t="shared" si="827"/>
        <v>X</v>
      </c>
      <c r="FT230" s="77" t="str">
        <f t="shared" si="827"/>
        <v>X</v>
      </c>
      <c r="FU230" s="77" t="str">
        <f t="shared" si="827"/>
        <v>X</v>
      </c>
      <c r="FV230" s="77" t="str">
        <f t="shared" si="827"/>
        <v>X</v>
      </c>
      <c r="FW230" s="77" t="str">
        <f t="shared" si="827"/>
        <v>X</v>
      </c>
      <c r="FX230" s="77" t="str">
        <f t="shared" si="827"/>
        <v>X</v>
      </c>
      <c r="FY230" s="77" t="str">
        <f t="shared" si="827"/>
        <v>X</v>
      </c>
      <c r="FZ230" s="77" t="str">
        <f t="shared" si="827"/>
        <v>X</v>
      </c>
      <c r="GA230" s="77" t="str">
        <f t="shared" si="827"/>
        <v>X</v>
      </c>
      <c r="GB230" s="77" t="str">
        <f t="shared" si="827"/>
        <v>X</v>
      </c>
      <c r="GC230" s="77" t="str">
        <f t="shared" si="827"/>
        <v>X</v>
      </c>
      <c r="GD230" s="77" t="str">
        <f t="shared" si="827"/>
        <v>X</v>
      </c>
      <c r="GE230" s="77" t="str">
        <f t="shared" si="827"/>
        <v>X</v>
      </c>
      <c r="GF230" s="77" t="str">
        <f t="shared" si="827"/>
        <v>X</v>
      </c>
      <c r="GG230" s="77" t="str">
        <f t="shared" si="827"/>
        <v>X</v>
      </c>
      <c r="GH230" s="77" t="str">
        <f t="shared" si="827"/>
        <v>X</v>
      </c>
      <c r="GI230" s="77" t="str">
        <f t="shared" si="827"/>
        <v>X</v>
      </c>
      <c r="GJ230" s="77" t="str">
        <f t="shared" si="827"/>
        <v>X</v>
      </c>
      <c r="GK230" s="77" t="str">
        <f t="shared" si="827"/>
        <v>X</v>
      </c>
      <c r="GL230" s="77" t="str">
        <f t="shared" si="827"/>
        <v>X</v>
      </c>
      <c r="GM230" s="77" t="str">
        <f t="shared" si="827"/>
        <v>X</v>
      </c>
      <c r="GN230" s="77" t="str">
        <f t="shared" si="827"/>
        <v>X</v>
      </c>
      <c r="GO230" s="77" t="str">
        <f t="shared" si="827"/>
        <v>X</v>
      </c>
      <c r="GP230" s="77" t="str">
        <f t="shared" si="827"/>
        <v>X</v>
      </c>
      <c r="GQ230" s="77" t="str">
        <f t="shared" si="827"/>
        <v>X</v>
      </c>
      <c r="GR230" s="77" t="str">
        <f t="shared" si="827"/>
        <v>X</v>
      </c>
    </row>
    <row r="231" spans="7:200" x14ac:dyDescent="0.2">
      <c r="G231" s="1043"/>
      <c r="H231" s="207" t="s">
        <v>156</v>
      </c>
      <c r="M231" s="304"/>
      <c r="N231" s="304"/>
      <c r="O231" s="304"/>
      <c r="P231" s="304"/>
      <c r="Q231" s="304"/>
      <c r="R231" s="41"/>
      <c r="S231" s="41"/>
      <c r="T231" s="41"/>
      <c r="U231" s="77">
        <f t="shared" ref="U231:AR232" ca="1" si="828">IF(OR(ISNUMBER(U50),ISBLANK(U50)),IF(CodeCouleur($D$100)=CodeCouleur(U50),"CEAM",IF(OR(U50=$G$99,U50=$G$100,U50=$G$101),"OPEX",IF(AND(ISBLANK($E50),U152&gt;50),"ORG",U152))),U50)</f>
        <v>359</v>
      </c>
      <c r="V231" s="77">
        <f t="shared" ca="1" si="828"/>
        <v>304</v>
      </c>
      <c r="W231" s="77">
        <f t="shared" ca="1" si="828"/>
        <v>255</v>
      </c>
      <c r="X231" s="77">
        <f t="shared" ca="1" si="828"/>
        <v>243</v>
      </c>
      <c r="Y231" s="77">
        <f t="shared" ca="1" si="828"/>
        <v>243</v>
      </c>
      <c r="Z231" s="77">
        <f t="shared" ca="1" si="828"/>
        <v>243</v>
      </c>
      <c r="AA231" s="77">
        <f t="shared" ca="1" si="828"/>
        <v>243</v>
      </c>
      <c r="AB231" s="77">
        <f t="shared" ca="1" si="828"/>
        <v>227</v>
      </c>
      <c r="AC231" s="77">
        <f t="shared" ca="1" si="828"/>
        <v>190</v>
      </c>
      <c r="AD231" s="77">
        <f t="shared" ca="1" si="828"/>
        <v>167</v>
      </c>
      <c r="AE231" s="77">
        <f t="shared" ca="1" si="828"/>
        <v>144</v>
      </c>
      <c r="AF231" s="77">
        <f t="shared" ca="1" si="828"/>
        <v>121</v>
      </c>
      <c r="AG231" s="77">
        <f t="shared" ca="1" si="828"/>
        <v>98</v>
      </c>
      <c r="AH231" s="77">
        <f t="shared" ca="1" si="828"/>
        <v>75</v>
      </c>
      <c r="AI231" s="77">
        <f t="shared" ca="1" si="828"/>
        <v>52</v>
      </c>
      <c r="AJ231" s="77">
        <f t="shared" ca="1" si="828"/>
        <v>29</v>
      </c>
      <c r="AK231" s="77">
        <f t="shared" ca="1" si="828"/>
        <v>14</v>
      </c>
      <c r="AL231" s="77" t="str">
        <f t="shared" si="828"/>
        <v>V15</v>
      </c>
      <c r="AM231" s="77" t="str">
        <f t="shared" si="828"/>
        <v>V15</v>
      </c>
      <c r="AN231" s="77" t="str">
        <f t="shared" si="828"/>
        <v>V15</v>
      </c>
      <c r="AO231" s="77" t="str">
        <f t="shared" si="828"/>
        <v>V15</v>
      </c>
      <c r="AP231" s="77" t="str">
        <f t="shared" si="828"/>
        <v>V15</v>
      </c>
      <c r="AQ231" s="77" t="str">
        <f t="shared" si="828"/>
        <v>AIA</v>
      </c>
      <c r="AR231" s="77" t="str">
        <f t="shared" si="828"/>
        <v>AIA</v>
      </c>
      <c r="AS231" s="77">
        <f t="shared" ref="AS231:BX231" ca="1" si="829">IF(OR(ISNUMBER(AS50),ISBLANK(AS50)),IF(CodeCouleur($D$100)=CodeCouleur(AS50),"CEAM",IF(OR(AS50=$G$99,AS50=$G$100,AS50=$G$101,AS50=$G$102),"OPEX",IF(AND(ISBLANK($E50),AS152&gt;50),"ORG",AS152))),AS50)</f>
        <v>1177</v>
      </c>
      <c r="AT231" s="77">
        <f t="shared" ca="1" si="829"/>
        <v>1154</v>
      </c>
      <c r="AU231" s="77">
        <f t="shared" ca="1" si="829"/>
        <v>1131</v>
      </c>
      <c r="AV231" s="77">
        <f t="shared" ca="1" si="829"/>
        <v>1108</v>
      </c>
      <c r="AW231" s="77">
        <f t="shared" ca="1" si="829"/>
        <v>1085</v>
      </c>
      <c r="AX231" s="77">
        <f t="shared" ca="1" si="829"/>
        <v>1062</v>
      </c>
      <c r="AY231" s="77">
        <f t="shared" ca="1" si="829"/>
        <v>1061</v>
      </c>
      <c r="AZ231" s="77" t="str">
        <f t="shared" ca="1" si="829"/>
        <v>OPEX</v>
      </c>
      <c r="BA231" s="77" t="str">
        <f t="shared" ca="1" si="829"/>
        <v>OPEX</v>
      </c>
      <c r="BB231" s="77" t="str">
        <f t="shared" ca="1" si="829"/>
        <v>OPEX</v>
      </c>
      <c r="BC231" s="77" t="str">
        <f t="shared" ca="1" si="829"/>
        <v>OPEX</v>
      </c>
      <c r="BD231" s="77">
        <f t="shared" ca="1" si="829"/>
        <v>820</v>
      </c>
      <c r="BE231" s="77">
        <f t="shared" ca="1" si="829"/>
        <v>797</v>
      </c>
      <c r="BF231" s="77">
        <f t="shared" ca="1" si="829"/>
        <v>774</v>
      </c>
      <c r="BG231" s="77">
        <f t="shared" ca="1" si="829"/>
        <v>751</v>
      </c>
      <c r="BH231" s="77">
        <f t="shared" ca="1" si="829"/>
        <v>728</v>
      </c>
      <c r="BI231" s="77">
        <f t="shared" ca="1" si="829"/>
        <v>705</v>
      </c>
      <c r="BJ231" s="77">
        <f t="shared" ca="1" si="829"/>
        <v>682</v>
      </c>
      <c r="BK231" s="77">
        <f t="shared" ca="1" si="829"/>
        <v>659</v>
      </c>
      <c r="BL231" s="77">
        <f t="shared" ca="1" si="829"/>
        <v>636</v>
      </c>
      <c r="BM231" s="77">
        <f t="shared" ca="1" si="829"/>
        <v>613</v>
      </c>
      <c r="BN231" s="77">
        <f t="shared" ca="1" si="829"/>
        <v>590</v>
      </c>
      <c r="BO231" s="77">
        <f t="shared" ca="1" si="829"/>
        <v>567</v>
      </c>
      <c r="BP231" s="77">
        <f t="shared" ca="1" si="829"/>
        <v>544</v>
      </c>
      <c r="BQ231" s="77">
        <f t="shared" ca="1" si="829"/>
        <v>521</v>
      </c>
      <c r="BR231" s="77">
        <f t="shared" ca="1" si="829"/>
        <v>498</v>
      </c>
      <c r="BS231" s="77">
        <f t="shared" ca="1" si="829"/>
        <v>475</v>
      </c>
      <c r="BT231" s="77">
        <f t="shared" ca="1" si="829"/>
        <v>452</v>
      </c>
      <c r="BU231" s="77">
        <f t="shared" ca="1" si="829"/>
        <v>429</v>
      </c>
      <c r="BV231" s="77">
        <f t="shared" ca="1" si="829"/>
        <v>406</v>
      </c>
      <c r="BW231" s="77">
        <f t="shared" ca="1" si="829"/>
        <v>383</v>
      </c>
      <c r="BX231" s="77">
        <f t="shared" ca="1" si="829"/>
        <v>360</v>
      </c>
      <c r="BY231" s="77">
        <f t="shared" ref="BY231:DD231" ca="1" si="830">IF(OR(ISNUMBER(BY50),ISBLANK(BY50)),IF(CodeCouleur($D$100)=CodeCouleur(BY50),"CEAM",IF(OR(BY50=$G$99,BY50=$G$100,BY50=$G$101,BY50=$G$102),"OPEX",IF(AND(ISBLANK($E50),BY152&gt;50),"ORG",BY152))),BY50)</f>
        <v>337</v>
      </c>
      <c r="BZ231" s="77">
        <f t="shared" ca="1" si="830"/>
        <v>314</v>
      </c>
      <c r="CA231" s="77">
        <f t="shared" ca="1" si="830"/>
        <v>291</v>
      </c>
      <c r="CB231" s="77">
        <f t="shared" ca="1" si="830"/>
        <v>268</v>
      </c>
      <c r="CC231" s="77">
        <f t="shared" ca="1" si="830"/>
        <v>245</v>
      </c>
      <c r="CD231" s="77">
        <f t="shared" ca="1" si="830"/>
        <v>222</v>
      </c>
      <c r="CE231" s="77">
        <f t="shared" ca="1" si="830"/>
        <v>199</v>
      </c>
      <c r="CF231" s="77">
        <f t="shared" ca="1" si="830"/>
        <v>176</v>
      </c>
      <c r="CG231" s="77">
        <f t="shared" ca="1" si="830"/>
        <v>153</v>
      </c>
      <c r="CH231" s="77">
        <f t="shared" ca="1" si="830"/>
        <v>130</v>
      </c>
      <c r="CI231" s="77">
        <f t="shared" ca="1" si="830"/>
        <v>107</v>
      </c>
      <c r="CJ231" s="77">
        <f t="shared" ca="1" si="830"/>
        <v>84</v>
      </c>
      <c r="CK231" s="77">
        <f t="shared" ca="1" si="830"/>
        <v>61</v>
      </c>
      <c r="CL231" s="77">
        <f t="shared" ca="1" si="830"/>
        <v>38</v>
      </c>
      <c r="CM231" s="77" t="str">
        <f t="shared" si="830"/>
        <v>STK</v>
      </c>
      <c r="CN231" s="77" t="str">
        <f t="shared" si="830"/>
        <v>STK</v>
      </c>
      <c r="CO231" s="77" t="str">
        <f t="shared" si="830"/>
        <v>STK</v>
      </c>
      <c r="CP231" s="77" t="str">
        <f t="shared" si="830"/>
        <v>STK</v>
      </c>
      <c r="CQ231" s="77" t="str">
        <f t="shared" si="830"/>
        <v>STK</v>
      </c>
      <c r="CR231" s="77" t="str">
        <f t="shared" si="830"/>
        <v>STK</v>
      </c>
      <c r="CS231" s="77" t="str">
        <f t="shared" si="830"/>
        <v>STK</v>
      </c>
      <c r="CT231" s="77" t="str">
        <f t="shared" si="830"/>
        <v>STK</v>
      </c>
      <c r="CU231" s="77" t="str">
        <f t="shared" si="830"/>
        <v>STK</v>
      </c>
      <c r="CV231" s="77" t="str">
        <f t="shared" si="830"/>
        <v>STK</v>
      </c>
      <c r="CW231" s="77" t="str">
        <f t="shared" si="830"/>
        <v>STK</v>
      </c>
      <c r="CX231" s="77" t="str">
        <f t="shared" si="830"/>
        <v>STK</v>
      </c>
      <c r="CY231" s="77" t="str">
        <f t="shared" si="830"/>
        <v>STK</v>
      </c>
      <c r="CZ231" s="77" t="str">
        <f t="shared" si="830"/>
        <v>STK</v>
      </c>
      <c r="DA231" s="77" t="str">
        <f t="shared" si="830"/>
        <v>STK</v>
      </c>
      <c r="DB231" s="77">
        <f t="shared" ca="1" si="830"/>
        <v>15</v>
      </c>
      <c r="DC231" s="77" t="str">
        <f t="shared" si="830"/>
        <v>V20</v>
      </c>
      <c r="DD231" s="77" t="str">
        <f t="shared" si="830"/>
        <v>V20</v>
      </c>
      <c r="DE231" s="77" t="str">
        <f t="shared" ref="DE231:EJ231" si="831">IF(OR(ISNUMBER(DE50),ISBLANK(DE50)),IF(CodeCouleur($D$100)=CodeCouleur(DE50),"CEAM",IF(OR(DE50=$G$99,DE50=$G$100,DE50=$G$101,DE50=$G$102),"OPEX",IF(AND(ISBLANK($E50),DE152&gt;50),"ORG",DE152))),DE50)</f>
        <v>V20</v>
      </c>
      <c r="DF231" s="77" t="str">
        <f t="shared" si="831"/>
        <v>V20</v>
      </c>
      <c r="DG231" s="77" t="str">
        <f t="shared" si="831"/>
        <v>V20</v>
      </c>
      <c r="DH231" s="77" t="str">
        <f t="shared" si="831"/>
        <v>V20</v>
      </c>
      <c r="DI231" s="77" t="str">
        <f t="shared" si="831"/>
        <v>RMV</v>
      </c>
      <c r="DJ231" s="77" t="str">
        <f t="shared" si="831"/>
        <v>RMV</v>
      </c>
      <c r="DK231" s="77" t="str">
        <f t="shared" si="831"/>
        <v>RMV</v>
      </c>
      <c r="DL231" s="77" t="str">
        <f t="shared" si="831"/>
        <v>RMV</v>
      </c>
      <c r="DM231" s="77" t="str">
        <f t="shared" si="831"/>
        <v>RMV</v>
      </c>
      <c r="DN231" s="77" t="str">
        <f t="shared" si="831"/>
        <v>RMV</v>
      </c>
      <c r="DO231" s="77">
        <f t="shared" ca="1" si="831"/>
        <v>1177</v>
      </c>
      <c r="DP231" s="77">
        <f t="shared" ca="1" si="831"/>
        <v>1154</v>
      </c>
      <c r="DQ231" s="77">
        <f t="shared" ca="1" si="831"/>
        <v>1131</v>
      </c>
      <c r="DR231" s="77">
        <f t="shared" ca="1" si="831"/>
        <v>1108</v>
      </c>
      <c r="DS231" s="77">
        <f t="shared" ca="1" si="831"/>
        <v>1085</v>
      </c>
      <c r="DT231" s="77">
        <f t="shared" ca="1" si="831"/>
        <v>1062</v>
      </c>
      <c r="DU231" s="77">
        <f t="shared" ca="1" si="831"/>
        <v>1061</v>
      </c>
      <c r="DV231" s="77" t="str">
        <f t="shared" ca="1" si="831"/>
        <v>OPEX</v>
      </c>
      <c r="DW231" s="77" t="str">
        <f t="shared" ca="1" si="831"/>
        <v>OPEX</v>
      </c>
      <c r="DX231" s="77" t="str">
        <f t="shared" ca="1" si="831"/>
        <v>OPEX</v>
      </c>
      <c r="DY231" s="77" t="str">
        <f t="shared" ca="1" si="831"/>
        <v>OPEX</v>
      </c>
      <c r="DZ231" s="77">
        <f t="shared" ca="1" si="831"/>
        <v>820</v>
      </c>
      <c r="EA231" s="77">
        <f t="shared" ca="1" si="831"/>
        <v>797</v>
      </c>
      <c r="EB231" s="77">
        <f t="shared" ca="1" si="831"/>
        <v>774</v>
      </c>
      <c r="EC231" s="77">
        <f t="shared" ca="1" si="831"/>
        <v>751</v>
      </c>
      <c r="ED231" s="77">
        <f t="shared" ca="1" si="831"/>
        <v>728</v>
      </c>
      <c r="EE231" s="77">
        <f t="shared" ca="1" si="831"/>
        <v>705</v>
      </c>
      <c r="EF231" s="77">
        <f t="shared" ca="1" si="831"/>
        <v>682</v>
      </c>
      <c r="EG231" s="77">
        <f t="shared" ca="1" si="831"/>
        <v>659</v>
      </c>
      <c r="EH231" s="77">
        <f t="shared" ca="1" si="831"/>
        <v>636</v>
      </c>
      <c r="EI231" s="77">
        <f t="shared" ca="1" si="831"/>
        <v>613</v>
      </c>
      <c r="EJ231" s="77">
        <f t="shared" ca="1" si="831"/>
        <v>590</v>
      </c>
      <c r="EK231" s="77">
        <f t="shared" ref="EK231:FP231" ca="1" si="832">IF(OR(ISNUMBER(EK50),ISBLANK(EK50)),IF(CodeCouleur($D$100)=CodeCouleur(EK50),"CEAM",IF(OR(EK50=$G$99,EK50=$G$100,EK50=$G$101,EK50=$G$102),"OPEX",IF(AND(ISBLANK($E50),EK152&gt;50),"ORG",EK152))),EK50)</f>
        <v>567</v>
      </c>
      <c r="EL231" s="77">
        <f t="shared" ca="1" si="832"/>
        <v>544</v>
      </c>
      <c r="EM231" s="77">
        <f t="shared" ca="1" si="832"/>
        <v>521</v>
      </c>
      <c r="EN231" s="77">
        <f t="shared" ca="1" si="832"/>
        <v>498</v>
      </c>
      <c r="EO231" s="77">
        <f t="shared" ca="1" si="832"/>
        <v>475</v>
      </c>
      <c r="EP231" s="77">
        <f t="shared" ca="1" si="832"/>
        <v>452</v>
      </c>
      <c r="EQ231" s="77">
        <f t="shared" ca="1" si="832"/>
        <v>429</v>
      </c>
      <c r="ER231" s="77">
        <f t="shared" ca="1" si="832"/>
        <v>406</v>
      </c>
      <c r="ES231" s="77">
        <f t="shared" ca="1" si="832"/>
        <v>383</v>
      </c>
      <c r="ET231" s="77">
        <f t="shared" ca="1" si="832"/>
        <v>360</v>
      </c>
      <c r="EU231" s="77">
        <f t="shared" ca="1" si="832"/>
        <v>337</v>
      </c>
      <c r="EV231" s="77">
        <f t="shared" ca="1" si="832"/>
        <v>314</v>
      </c>
      <c r="EW231" s="77">
        <f t="shared" ca="1" si="832"/>
        <v>291</v>
      </c>
      <c r="EX231" s="77">
        <f t="shared" ca="1" si="832"/>
        <v>268</v>
      </c>
      <c r="EY231" s="77">
        <f t="shared" ca="1" si="832"/>
        <v>245</v>
      </c>
      <c r="EZ231" s="77">
        <f t="shared" ca="1" si="832"/>
        <v>222</v>
      </c>
      <c r="FA231" s="77">
        <f t="shared" ca="1" si="832"/>
        <v>199</v>
      </c>
      <c r="FB231" s="77">
        <f t="shared" ca="1" si="832"/>
        <v>176</v>
      </c>
      <c r="FC231" s="77">
        <f t="shared" ca="1" si="832"/>
        <v>153</v>
      </c>
      <c r="FD231" s="77">
        <f t="shared" ca="1" si="832"/>
        <v>130</v>
      </c>
      <c r="FE231" s="77">
        <f t="shared" ca="1" si="832"/>
        <v>107</v>
      </c>
      <c r="FF231" s="77">
        <f t="shared" ca="1" si="832"/>
        <v>84</v>
      </c>
      <c r="FG231" s="77">
        <f t="shared" ca="1" si="832"/>
        <v>61</v>
      </c>
      <c r="FH231" s="77">
        <f t="shared" ca="1" si="832"/>
        <v>38</v>
      </c>
      <c r="FI231" s="77">
        <f t="shared" ca="1" si="832"/>
        <v>15</v>
      </c>
      <c r="FJ231" s="77" t="str">
        <f t="shared" si="832"/>
        <v>V25</v>
      </c>
      <c r="FK231" s="77" t="str">
        <f t="shared" si="832"/>
        <v>V25</v>
      </c>
      <c r="FL231" s="77" t="str">
        <f t="shared" si="832"/>
        <v>V25</v>
      </c>
      <c r="FM231" s="77" t="str">
        <f t="shared" si="832"/>
        <v>V25</v>
      </c>
      <c r="FN231" s="77" t="str">
        <f t="shared" si="832"/>
        <v>V25</v>
      </c>
      <c r="FO231" s="77">
        <f t="shared" ca="1" si="832"/>
        <v>1177</v>
      </c>
      <c r="FP231" s="77">
        <f t="shared" ca="1" si="832"/>
        <v>1154</v>
      </c>
      <c r="FQ231" s="77">
        <f t="shared" ref="FQ231:GR231" ca="1" si="833">IF(OR(ISNUMBER(FQ50),ISBLANK(FQ50)),IF(CodeCouleur($D$100)=CodeCouleur(FQ50),"CEAM",IF(OR(FQ50=$G$99,FQ50=$G$100,FQ50=$G$101,FQ50=$G$102),"OPEX",IF(AND(ISBLANK($E50),FQ152&gt;50),"ORG",FQ152))),FQ50)</f>
        <v>1131</v>
      </c>
      <c r="FR231" s="77">
        <f t="shared" ca="1" si="833"/>
        <v>1108</v>
      </c>
      <c r="FS231" s="77">
        <f t="shared" ca="1" si="833"/>
        <v>1085</v>
      </c>
      <c r="FT231" s="77">
        <f t="shared" ca="1" si="833"/>
        <v>1062</v>
      </c>
      <c r="FU231" s="77">
        <f t="shared" ca="1" si="833"/>
        <v>1039</v>
      </c>
      <c r="FV231" s="77">
        <f t="shared" ca="1" si="833"/>
        <v>1016</v>
      </c>
      <c r="FW231" s="77">
        <f t="shared" ca="1" si="833"/>
        <v>993</v>
      </c>
      <c r="FX231" s="77">
        <f t="shared" ca="1" si="833"/>
        <v>970</v>
      </c>
      <c r="FY231" s="77">
        <f t="shared" ca="1" si="833"/>
        <v>947</v>
      </c>
      <c r="FZ231" s="77">
        <f t="shared" ca="1" si="833"/>
        <v>924</v>
      </c>
      <c r="GA231" s="77">
        <f t="shared" ca="1" si="833"/>
        <v>901</v>
      </c>
      <c r="GB231" s="77">
        <f t="shared" ca="1" si="833"/>
        <v>878</v>
      </c>
      <c r="GC231" s="77">
        <f t="shared" ca="1" si="833"/>
        <v>855</v>
      </c>
      <c r="GD231" s="77">
        <f t="shared" ca="1" si="833"/>
        <v>832</v>
      </c>
      <c r="GE231" s="77">
        <f t="shared" ca="1" si="833"/>
        <v>809</v>
      </c>
      <c r="GF231" s="77">
        <f t="shared" ca="1" si="833"/>
        <v>786</v>
      </c>
      <c r="GG231" s="77">
        <f t="shared" ca="1" si="833"/>
        <v>763</v>
      </c>
      <c r="GH231" s="77">
        <f t="shared" ca="1" si="833"/>
        <v>740</v>
      </c>
      <c r="GI231" s="77">
        <f t="shared" ca="1" si="833"/>
        <v>717</v>
      </c>
      <c r="GJ231" s="77">
        <f t="shared" ca="1" si="833"/>
        <v>694</v>
      </c>
      <c r="GK231" s="77">
        <f t="shared" ca="1" si="833"/>
        <v>671</v>
      </c>
      <c r="GL231" s="77">
        <f t="shared" ca="1" si="833"/>
        <v>648</v>
      </c>
      <c r="GM231" s="77">
        <f t="shared" ca="1" si="833"/>
        <v>625</v>
      </c>
      <c r="GN231" s="77">
        <f t="shared" ca="1" si="833"/>
        <v>602</v>
      </c>
      <c r="GO231" s="77" t="str">
        <f t="shared" si="833"/>
        <v>X</v>
      </c>
      <c r="GP231" s="77" t="str">
        <f t="shared" si="833"/>
        <v>X</v>
      </c>
      <c r="GQ231" s="77" t="str">
        <f t="shared" si="833"/>
        <v>X</v>
      </c>
      <c r="GR231" s="77" t="str">
        <f t="shared" si="833"/>
        <v>X</v>
      </c>
    </row>
    <row r="232" spans="7:200" x14ac:dyDescent="0.2">
      <c r="G232" s="1043"/>
      <c r="H232" s="207" t="s">
        <v>157</v>
      </c>
      <c r="M232" s="304"/>
      <c r="N232" s="304"/>
      <c r="O232" s="304"/>
      <c r="P232" s="304"/>
      <c r="Q232" s="304"/>
      <c r="R232" s="41"/>
      <c r="S232" s="41"/>
      <c r="T232" s="41"/>
      <c r="U232" s="77">
        <f t="shared" ref="U232:AR232" ca="1" si="834">IF(OR(ISNUMBER(U51),ISBLANK(U51)),IF(CodeCouleur($D$100)=CodeCouleur(U51),"CEAM",IF(OR(U51=$G$99,U51=$G$100,U51=$G$101),"OPEX",IF(AND(ISBLANK($E51),U153&gt;50),"ORG",U153))),U51)</f>
        <v>367</v>
      </c>
      <c r="V232" s="77">
        <f t="shared" ca="1" si="834"/>
        <v>487</v>
      </c>
      <c r="W232" s="77">
        <f t="shared" ca="1" si="834"/>
        <v>464</v>
      </c>
      <c r="X232" s="77">
        <f t="shared" ca="1" si="834"/>
        <v>439</v>
      </c>
      <c r="Y232" s="77">
        <f t="shared" ca="1" si="834"/>
        <v>384</v>
      </c>
      <c r="Z232" s="77">
        <f t="shared" ca="1" si="834"/>
        <v>336</v>
      </c>
      <c r="AA232" s="77">
        <f t="shared" ca="1" si="834"/>
        <v>311</v>
      </c>
      <c r="AB232" s="77">
        <f t="shared" ca="1" si="834"/>
        <v>295</v>
      </c>
      <c r="AC232" s="77">
        <f t="shared" ca="1" si="834"/>
        <v>266</v>
      </c>
      <c r="AD232" s="77">
        <f t="shared" ca="1" si="834"/>
        <v>252</v>
      </c>
      <c r="AE232" s="77">
        <f t="shared" ca="1" si="834"/>
        <v>227</v>
      </c>
      <c r="AF232" s="77">
        <f t="shared" ca="1" si="834"/>
        <v>202</v>
      </c>
      <c r="AG232" s="77">
        <f t="shared" ca="1" si="828"/>
        <v>177</v>
      </c>
      <c r="AH232" s="77" t="str">
        <f t="shared" si="828"/>
        <v>F</v>
      </c>
      <c r="AI232" s="77" t="str">
        <f t="shared" si="828"/>
        <v>F</v>
      </c>
      <c r="AJ232" s="77">
        <f t="shared" ca="1" si="834"/>
        <v>152</v>
      </c>
      <c r="AK232" s="77">
        <f t="shared" ca="1" si="834"/>
        <v>127</v>
      </c>
      <c r="AL232" s="77">
        <f t="shared" ca="1" si="834"/>
        <v>102</v>
      </c>
      <c r="AM232" s="77" t="str">
        <f t="shared" si="834"/>
        <v>V10</v>
      </c>
      <c r="AN232" s="77" t="str">
        <f t="shared" si="834"/>
        <v>V10</v>
      </c>
      <c r="AO232" s="77" t="str">
        <f t="shared" si="834"/>
        <v>V10</v>
      </c>
      <c r="AP232" s="77" t="str">
        <f t="shared" si="834"/>
        <v>V10</v>
      </c>
      <c r="AQ232" s="77" t="str">
        <f t="shared" si="834"/>
        <v>V10</v>
      </c>
      <c r="AR232" s="77" t="str">
        <f t="shared" si="834"/>
        <v>V10</v>
      </c>
      <c r="AS232" s="77" t="str">
        <f t="shared" ref="AS232:BX232" si="835">IF(OR(ISNUMBER(AS51),ISBLANK(AS51)),IF(CodeCouleur($D$100)=CodeCouleur(AS51),"CEAM",IF(OR(AS51=$G$99,AS51=$G$100,AS51=$G$101,AS51=$G$102),"OPEX",IF(AND(ISBLANK($E51),AS153&gt;50),"ORG",AS153))),AS51)</f>
        <v>V10</v>
      </c>
      <c r="AT232" s="77">
        <f t="shared" ca="1" si="835"/>
        <v>1177</v>
      </c>
      <c r="AU232" s="77">
        <f t="shared" ca="1" si="835"/>
        <v>1154</v>
      </c>
      <c r="AV232" s="77">
        <f t="shared" ca="1" si="835"/>
        <v>1131</v>
      </c>
      <c r="AW232" s="77">
        <f t="shared" ca="1" si="835"/>
        <v>1108</v>
      </c>
      <c r="AX232" s="77">
        <f t="shared" ca="1" si="835"/>
        <v>1085</v>
      </c>
      <c r="AY232" s="77">
        <f t="shared" ca="1" si="835"/>
        <v>1062</v>
      </c>
      <c r="AZ232" s="77">
        <f t="shared" ca="1" si="835"/>
        <v>1039</v>
      </c>
      <c r="BA232" s="77">
        <f t="shared" ca="1" si="835"/>
        <v>1016</v>
      </c>
      <c r="BB232" s="77">
        <f t="shared" ca="1" si="835"/>
        <v>993</v>
      </c>
      <c r="BC232" s="77">
        <f t="shared" ca="1" si="835"/>
        <v>970</v>
      </c>
      <c r="BD232" s="77" t="str">
        <f t="shared" si="835"/>
        <v>AIA</v>
      </c>
      <c r="BE232" s="77" t="str">
        <f t="shared" si="835"/>
        <v>AIA</v>
      </c>
      <c r="BF232" s="77" t="str">
        <f t="shared" si="835"/>
        <v>AIA</v>
      </c>
      <c r="BG232" s="77">
        <f t="shared" ca="1" si="835"/>
        <v>947</v>
      </c>
      <c r="BH232" s="77">
        <f t="shared" ca="1" si="835"/>
        <v>924</v>
      </c>
      <c r="BI232" s="77">
        <f t="shared" ca="1" si="835"/>
        <v>923</v>
      </c>
      <c r="BJ232" s="77" t="str">
        <f t="shared" ca="1" si="835"/>
        <v>OPEX</v>
      </c>
      <c r="BK232" s="77" t="str">
        <f t="shared" ca="1" si="835"/>
        <v>OPEX</v>
      </c>
      <c r="BL232" s="77" t="str">
        <f t="shared" ca="1" si="835"/>
        <v>OPEX</v>
      </c>
      <c r="BM232" s="77" t="str">
        <f t="shared" ca="1" si="835"/>
        <v>OPEX</v>
      </c>
      <c r="BN232" s="77">
        <f t="shared" ca="1" si="835"/>
        <v>602</v>
      </c>
      <c r="BO232" s="77">
        <f t="shared" ca="1" si="835"/>
        <v>579</v>
      </c>
      <c r="BP232" s="77">
        <f t="shared" ca="1" si="835"/>
        <v>556</v>
      </c>
      <c r="BQ232" s="77">
        <f t="shared" ca="1" si="835"/>
        <v>533</v>
      </c>
      <c r="BR232" s="77">
        <f t="shared" ca="1" si="835"/>
        <v>510</v>
      </c>
      <c r="BS232" s="77">
        <f t="shared" ca="1" si="835"/>
        <v>487</v>
      </c>
      <c r="BT232" s="77">
        <f t="shared" ca="1" si="835"/>
        <v>464</v>
      </c>
      <c r="BU232" s="77">
        <f t="shared" ca="1" si="835"/>
        <v>441</v>
      </c>
      <c r="BV232" s="77">
        <f t="shared" ca="1" si="835"/>
        <v>418</v>
      </c>
      <c r="BW232" s="77">
        <f t="shared" ca="1" si="835"/>
        <v>395</v>
      </c>
      <c r="BX232" s="77">
        <f t="shared" ca="1" si="835"/>
        <v>372</v>
      </c>
      <c r="BY232" s="77">
        <f t="shared" ref="BY232:DD232" ca="1" si="836">IF(OR(ISNUMBER(BY51),ISBLANK(BY51)),IF(CodeCouleur($D$100)=CodeCouleur(BY51),"CEAM",IF(OR(BY51=$G$99,BY51=$G$100,BY51=$G$101,BY51=$G$102),"OPEX",IF(AND(ISBLANK($E51),BY153&gt;50),"ORG",BY153))),BY51)</f>
        <v>349</v>
      </c>
      <c r="BZ232" s="77">
        <f t="shared" ca="1" si="836"/>
        <v>326</v>
      </c>
      <c r="CA232" s="77">
        <f t="shared" ca="1" si="836"/>
        <v>303</v>
      </c>
      <c r="CB232" s="77">
        <f t="shared" ca="1" si="836"/>
        <v>280</v>
      </c>
      <c r="CC232" s="77">
        <f t="shared" ca="1" si="836"/>
        <v>257</v>
      </c>
      <c r="CD232" s="77">
        <f t="shared" ca="1" si="836"/>
        <v>234</v>
      </c>
      <c r="CE232" s="77">
        <f t="shared" ca="1" si="836"/>
        <v>211</v>
      </c>
      <c r="CF232" s="77">
        <f t="shared" ca="1" si="836"/>
        <v>188</v>
      </c>
      <c r="CG232" s="77">
        <f t="shared" ca="1" si="836"/>
        <v>165</v>
      </c>
      <c r="CH232" s="77">
        <f t="shared" ca="1" si="836"/>
        <v>142</v>
      </c>
      <c r="CI232" s="77">
        <f t="shared" ca="1" si="836"/>
        <v>119</v>
      </c>
      <c r="CJ232" s="77">
        <f t="shared" ca="1" si="836"/>
        <v>96</v>
      </c>
      <c r="CK232" s="77">
        <f t="shared" ca="1" si="836"/>
        <v>73</v>
      </c>
      <c r="CL232" s="77">
        <f t="shared" ca="1" si="836"/>
        <v>50</v>
      </c>
      <c r="CM232" s="77">
        <f t="shared" ca="1" si="836"/>
        <v>27</v>
      </c>
      <c r="CN232" s="77" t="str">
        <f t="shared" si="836"/>
        <v>V15</v>
      </c>
      <c r="CO232" s="77" t="str">
        <f t="shared" si="836"/>
        <v>V15</v>
      </c>
      <c r="CP232" s="77" t="str">
        <f t="shared" si="836"/>
        <v>V15</v>
      </c>
      <c r="CQ232" s="77" t="str">
        <f t="shared" si="836"/>
        <v>V15</v>
      </c>
      <c r="CR232" s="77" t="str">
        <f t="shared" si="836"/>
        <v>V15</v>
      </c>
      <c r="CS232" s="77" t="str">
        <f t="shared" si="836"/>
        <v>RMV</v>
      </c>
      <c r="CT232" s="77" t="str">
        <f t="shared" si="836"/>
        <v>RMV</v>
      </c>
      <c r="CU232" s="77" t="str">
        <f t="shared" si="836"/>
        <v>RMV</v>
      </c>
      <c r="CV232" s="77" t="str">
        <f t="shared" si="836"/>
        <v>RMV</v>
      </c>
      <c r="CW232" s="77" t="str">
        <f t="shared" si="836"/>
        <v>RMV</v>
      </c>
      <c r="CX232" s="77" t="str">
        <f t="shared" si="836"/>
        <v>RMV</v>
      </c>
      <c r="CY232" s="77">
        <f t="shared" ca="1" si="836"/>
        <v>1177</v>
      </c>
      <c r="CZ232" s="77">
        <f t="shared" ca="1" si="836"/>
        <v>1154</v>
      </c>
      <c r="DA232" s="77">
        <f t="shared" ca="1" si="836"/>
        <v>1131</v>
      </c>
      <c r="DB232" s="77">
        <f t="shared" ca="1" si="836"/>
        <v>1108</v>
      </c>
      <c r="DC232" s="77">
        <f t="shared" ca="1" si="836"/>
        <v>1085</v>
      </c>
      <c r="DD232" s="77">
        <f t="shared" ca="1" si="836"/>
        <v>1062</v>
      </c>
      <c r="DE232" s="77">
        <f t="shared" ref="DE232:EJ232" ca="1" si="837">IF(OR(ISNUMBER(DE51),ISBLANK(DE51)),IF(CodeCouleur($D$100)=CodeCouleur(DE51),"CEAM",IF(OR(DE51=$G$99,DE51=$G$100,DE51=$G$101,DE51=$G$102),"OPEX",IF(AND(ISBLANK($E51),DE153&gt;50),"ORG",DE153))),DE51)</f>
        <v>1039</v>
      </c>
      <c r="DF232" s="77">
        <f t="shared" ca="1" si="837"/>
        <v>1016</v>
      </c>
      <c r="DG232" s="77">
        <f t="shared" ca="1" si="837"/>
        <v>993</v>
      </c>
      <c r="DH232" s="77">
        <f t="shared" ca="1" si="837"/>
        <v>970</v>
      </c>
      <c r="DI232" s="77">
        <f t="shared" ca="1" si="837"/>
        <v>947</v>
      </c>
      <c r="DJ232" s="77">
        <f t="shared" ca="1" si="837"/>
        <v>924</v>
      </c>
      <c r="DK232" s="77">
        <f t="shared" ca="1" si="837"/>
        <v>901</v>
      </c>
      <c r="DL232" s="77">
        <f t="shared" ca="1" si="837"/>
        <v>878</v>
      </c>
      <c r="DM232" s="77">
        <f t="shared" ca="1" si="837"/>
        <v>877</v>
      </c>
      <c r="DN232" s="77" t="str">
        <f t="shared" ca="1" si="837"/>
        <v>OPEX</v>
      </c>
      <c r="DO232" s="77" t="str">
        <f t="shared" ca="1" si="837"/>
        <v>OPEX</v>
      </c>
      <c r="DP232" s="77" t="str">
        <f t="shared" ca="1" si="837"/>
        <v>OPEX</v>
      </c>
      <c r="DQ232" s="77" t="str">
        <f t="shared" ca="1" si="837"/>
        <v>OPEX</v>
      </c>
      <c r="DR232" s="77">
        <f t="shared" ca="1" si="837"/>
        <v>636</v>
      </c>
      <c r="DS232" s="77">
        <f t="shared" ca="1" si="837"/>
        <v>613</v>
      </c>
      <c r="DT232" s="77">
        <f t="shared" ca="1" si="837"/>
        <v>590</v>
      </c>
      <c r="DU232" s="77">
        <f t="shared" ca="1" si="837"/>
        <v>567</v>
      </c>
      <c r="DV232" s="77">
        <f t="shared" ca="1" si="837"/>
        <v>544</v>
      </c>
      <c r="DW232" s="77">
        <f t="shared" ca="1" si="837"/>
        <v>521</v>
      </c>
      <c r="DX232" s="77">
        <f t="shared" ca="1" si="837"/>
        <v>498</v>
      </c>
      <c r="DY232" s="77">
        <f t="shared" ca="1" si="837"/>
        <v>475</v>
      </c>
      <c r="DZ232" s="77">
        <f t="shared" ca="1" si="837"/>
        <v>452</v>
      </c>
      <c r="EA232" s="77">
        <f t="shared" ca="1" si="837"/>
        <v>429</v>
      </c>
      <c r="EB232" s="77">
        <f t="shared" ca="1" si="837"/>
        <v>406</v>
      </c>
      <c r="EC232" s="77">
        <f t="shared" ca="1" si="837"/>
        <v>383</v>
      </c>
      <c r="ED232" s="77">
        <f t="shared" ca="1" si="837"/>
        <v>360</v>
      </c>
      <c r="EE232" s="77">
        <f t="shared" ca="1" si="837"/>
        <v>337</v>
      </c>
      <c r="EF232" s="77">
        <f t="shared" ca="1" si="837"/>
        <v>314</v>
      </c>
      <c r="EG232" s="77">
        <f t="shared" ca="1" si="837"/>
        <v>291</v>
      </c>
      <c r="EH232" s="77">
        <f t="shared" ca="1" si="837"/>
        <v>268</v>
      </c>
      <c r="EI232" s="77">
        <f t="shared" ca="1" si="837"/>
        <v>245</v>
      </c>
      <c r="EJ232" s="77">
        <f t="shared" ca="1" si="837"/>
        <v>222</v>
      </c>
      <c r="EK232" s="77">
        <f t="shared" ref="EK232:FP232" ca="1" si="838">IF(OR(ISNUMBER(EK51),ISBLANK(EK51)),IF(CodeCouleur($D$100)=CodeCouleur(EK51),"CEAM",IF(OR(EK51=$G$99,EK51=$G$100,EK51=$G$101,EK51=$G$102),"OPEX",IF(AND(ISBLANK($E51),EK153&gt;50),"ORG",EK153))),EK51)</f>
        <v>199</v>
      </c>
      <c r="EL232" s="77">
        <f t="shared" ca="1" si="838"/>
        <v>176</v>
      </c>
      <c r="EM232" s="77">
        <f t="shared" ca="1" si="838"/>
        <v>153</v>
      </c>
      <c r="EN232" s="77">
        <f t="shared" ca="1" si="838"/>
        <v>130</v>
      </c>
      <c r="EO232" s="77">
        <f t="shared" ca="1" si="838"/>
        <v>107</v>
      </c>
      <c r="EP232" s="77">
        <f t="shared" ca="1" si="838"/>
        <v>84</v>
      </c>
      <c r="EQ232" s="77">
        <f t="shared" ca="1" si="838"/>
        <v>61</v>
      </c>
      <c r="ER232" s="77">
        <f t="shared" ca="1" si="838"/>
        <v>38</v>
      </c>
      <c r="ES232" s="77">
        <f t="shared" ca="1" si="838"/>
        <v>15</v>
      </c>
      <c r="ET232" s="77" t="str">
        <f t="shared" si="838"/>
        <v>V20</v>
      </c>
      <c r="EU232" s="77" t="str">
        <f t="shared" si="838"/>
        <v>V20</v>
      </c>
      <c r="EV232" s="77" t="str">
        <f t="shared" si="838"/>
        <v>V20</v>
      </c>
      <c r="EW232" s="77" t="str">
        <f t="shared" si="838"/>
        <v>V20</v>
      </c>
      <c r="EX232" s="77" t="str">
        <f t="shared" si="838"/>
        <v>V20</v>
      </c>
      <c r="EY232" s="77" t="str">
        <f t="shared" si="838"/>
        <v>V20</v>
      </c>
      <c r="EZ232" s="77">
        <f t="shared" ca="1" si="838"/>
        <v>1177</v>
      </c>
      <c r="FA232" s="77">
        <f t="shared" ca="1" si="838"/>
        <v>1154</v>
      </c>
      <c r="FB232" s="77">
        <f t="shared" ca="1" si="838"/>
        <v>1131</v>
      </c>
      <c r="FC232" s="77">
        <f t="shared" ca="1" si="838"/>
        <v>1108</v>
      </c>
      <c r="FD232" s="77">
        <f t="shared" ca="1" si="838"/>
        <v>1085</v>
      </c>
      <c r="FE232" s="77">
        <f t="shared" ca="1" si="838"/>
        <v>1062</v>
      </c>
      <c r="FF232" s="77">
        <f t="shared" ca="1" si="838"/>
        <v>1039</v>
      </c>
      <c r="FG232" s="77">
        <f t="shared" ca="1" si="838"/>
        <v>1016</v>
      </c>
      <c r="FH232" s="77">
        <f t="shared" ca="1" si="838"/>
        <v>993</v>
      </c>
      <c r="FI232" s="77">
        <f t="shared" ca="1" si="838"/>
        <v>970</v>
      </c>
      <c r="FJ232" s="77">
        <f t="shared" ca="1" si="838"/>
        <v>947</v>
      </c>
      <c r="FK232" s="77">
        <f t="shared" ca="1" si="838"/>
        <v>924</v>
      </c>
      <c r="FL232" s="77">
        <f t="shared" ca="1" si="838"/>
        <v>901</v>
      </c>
      <c r="FM232" s="77">
        <f t="shared" ca="1" si="838"/>
        <v>878</v>
      </c>
      <c r="FN232" s="77">
        <f t="shared" ca="1" si="838"/>
        <v>855</v>
      </c>
      <c r="FO232" s="77">
        <f t="shared" ca="1" si="838"/>
        <v>832</v>
      </c>
      <c r="FP232" s="77">
        <f t="shared" ca="1" si="838"/>
        <v>809</v>
      </c>
      <c r="FQ232" s="77">
        <f t="shared" ref="FQ232:GR232" ca="1" si="839">IF(OR(ISNUMBER(FQ51),ISBLANK(FQ51)),IF(CodeCouleur($D$100)=CodeCouleur(FQ51),"CEAM",IF(OR(FQ51=$G$99,FQ51=$G$100,FQ51=$G$101,FQ51=$G$102),"OPEX",IF(AND(ISBLANK($E51),FQ153&gt;50),"ORG",FQ153))),FQ51)</f>
        <v>786</v>
      </c>
      <c r="FR232" s="77">
        <f t="shared" ca="1" si="839"/>
        <v>763</v>
      </c>
      <c r="FS232" s="77">
        <f t="shared" ca="1" si="839"/>
        <v>740</v>
      </c>
      <c r="FT232" s="77">
        <f t="shared" ca="1" si="839"/>
        <v>717</v>
      </c>
      <c r="FU232" s="77">
        <f t="shared" ca="1" si="839"/>
        <v>694</v>
      </c>
      <c r="FV232" s="77">
        <f t="shared" ca="1" si="839"/>
        <v>671</v>
      </c>
      <c r="FW232" s="77">
        <f t="shared" ca="1" si="839"/>
        <v>648</v>
      </c>
      <c r="FX232" s="77">
        <f t="shared" ca="1" si="839"/>
        <v>625</v>
      </c>
      <c r="FY232" s="77">
        <f t="shared" ca="1" si="839"/>
        <v>602</v>
      </c>
      <c r="FZ232" s="77">
        <f t="shared" ca="1" si="839"/>
        <v>579</v>
      </c>
      <c r="GA232" s="77">
        <f t="shared" ca="1" si="839"/>
        <v>556</v>
      </c>
      <c r="GB232" s="77">
        <f t="shared" ca="1" si="839"/>
        <v>533</v>
      </c>
      <c r="GC232" s="77">
        <f t="shared" ca="1" si="839"/>
        <v>510</v>
      </c>
      <c r="GD232" s="77">
        <f t="shared" ca="1" si="839"/>
        <v>487</v>
      </c>
      <c r="GE232" s="77">
        <f t="shared" ca="1" si="839"/>
        <v>464</v>
      </c>
      <c r="GF232" s="77">
        <f t="shared" ca="1" si="839"/>
        <v>441</v>
      </c>
      <c r="GG232" s="77">
        <f t="shared" ca="1" si="839"/>
        <v>418</v>
      </c>
      <c r="GH232" s="77">
        <f t="shared" ca="1" si="839"/>
        <v>395</v>
      </c>
      <c r="GI232" s="77">
        <f t="shared" ca="1" si="839"/>
        <v>372</v>
      </c>
      <c r="GJ232" s="77">
        <f t="shared" ca="1" si="839"/>
        <v>349</v>
      </c>
      <c r="GK232" s="77">
        <f t="shared" ca="1" si="839"/>
        <v>326</v>
      </c>
      <c r="GL232" s="77">
        <f t="shared" ca="1" si="839"/>
        <v>303</v>
      </c>
      <c r="GM232" s="77">
        <f t="shared" ca="1" si="839"/>
        <v>280</v>
      </c>
      <c r="GN232" s="77">
        <f t="shared" ca="1" si="839"/>
        <v>257</v>
      </c>
      <c r="GO232" s="77" t="str">
        <f t="shared" si="839"/>
        <v>X</v>
      </c>
      <c r="GP232" s="77" t="str">
        <f t="shared" si="839"/>
        <v>X</v>
      </c>
      <c r="GQ232" s="77" t="str">
        <f t="shared" si="839"/>
        <v>X</v>
      </c>
      <c r="GR232" s="77" t="str">
        <f t="shared" si="839"/>
        <v>X</v>
      </c>
    </row>
    <row r="233" spans="7:200" x14ac:dyDescent="0.2">
      <c r="G233" s="1043"/>
      <c r="H233" s="207" t="s">
        <v>158</v>
      </c>
      <c r="M233" s="304"/>
      <c r="N233" s="304"/>
      <c r="O233" s="304"/>
      <c r="P233" s="304"/>
      <c r="Q233" s="304"/>
      <c r="R233" s="41"/>
      <c r="S233" s="41"/>
      <c r="T233" s="41"/>
      <c r="U233" s="77" t="str">
        <f t="shared" ref="U233:AR233" si="840">IF(OR(ISNUMBER(U52),ISBLANK(U52)),IF(CodeCouleur($D$100)=CodeCouleur(U52),"CEAM",IF(OR(U52=$G$99,U52=$G$100,U52=$G$101),"OPEX",IF(AND(ISBLANK($E52),U154&gt;50),"ORG",U154))),U52)</f>
        <v>AIA</v>
      </c>
      <c r="V233" s="77">
        <f t="shared" ca="1" si="840"/>
        <v>1200</v>
      </c>
      <c r="W233" s="77">
        <f t="shared" ca="1" si="840"/>
        <v>1200</v>
      </c>
      <c r="X233" s="77">
        <f t="shared" ca="1" si="840"/>
        <v>1179</v>
      </c>
      <c r="Y233" s="77">
        <f t="shared" ca="1" si="840"/>
        <v>1165</v>
      </c>
      <c r="Z233" s="77">
        <f t="shared" ca="1" si="840"/>
        <v>1163</v>
      </c>
      <c r="AA233" s="77">
        <f t="shared" ca="1" si="840"/>
        <v>1134</v>
      </c>
      <c r="AB233" s="77">
        <f t="shared" ca="1" si="840"/>
        <v>1075</v>
      </c>
      <c r="AC233" s="77">
        <f t="shared" ca="1" si="840"/>
        <v>1075</v>
      </c>
      <c r="AD233" s="77">
        <f t="shared" ca="1" si="840"/>
        <v>1048</v>
      </c>
      <c r="AE233" s="77" t="str">
        <f t="shared" ca="1" si="840"/>
        <v>OPEX</v>
      </c>
      <c r="AF233" s="77" t="str">
        <f t="shared" ca="1" si="840"/>
        <v>OPEX</v>
      </c>
      <c r="AG233" s="77" t="str">
        <f t="shared" ca="1" si="840"/>
        <v>OPEX</v>
      </c>
      <c r="AH233" s="77">
        <f t="shared" ca="1" si="840"/>
        <v>897</v>
      </c>
      <c r="AI233" s="77">
        <f t="shared" ca="1" si="840"/>
        <v>874</v>
      </c>
      <c r="AJ233" s="77">
        <f t="shared" ca="1" si="840"/>
        <v>851</v>
      </c>
      <c r="AK233" s="77">
        <f t="shared" ca="1" si="840"/>
        <v>828</v>
      </c>
      <c r="AL233" s="77">
        <f t="shared" ca="1" si="840"/>
        <v>805</v>
      </c>
      <c r="AM233" s="77">
        <f t="shared" ca="1" si="840"/>
        <v>782</v>
      </c>
      <c r="AN233" s="77">
        <f t="shared" ca="1" si="840"/>
        <v>759</v>
      </c>
      <c r="AO233" s="77">
        <f t="shared" ca="1" si="840"/>
        <v>758</v>
      </c>
      <c r="AP233" s="77" t="str">
        <f t="shared" ca="1" si="840"/>
        <v>OPEX</v>
      </c>
      <c r="AQ233" s="77" t="str">
        <f t="shared" ca="1" si="840"/>
        <v>OPEX</v>
      </c>
      <c r="AR233" s="77" t="str">
        <f t="shared" ca="1" si="840"/>
        <v>OPEX</v>
      </c>
      <c r="AS233" s="77" t="str">
        <f t="shared" ref="AS233:BX233" ca="1" si="841">IF(OR(ISNUMBER(AS52),ISBLANK(AS52)),IF(CodeCouleur($D$100)=CodeCouleur(AS52),"CEAM",IF(OR(AS52=$G$99,AS52=$G$100,AS52=$G$101,AS52=$G$102),"OPEX",IF(AND(ISBLANK($E52),AS154&gt;50),"ORG",AS154))),AS52)</f>
        <v>OPEX</v>
      </c>
      <c r="AT233" s="77">
        <f t="shared" ca="1" si="841"/>
        <v>527</v>
      </c>
      <c r="AU233" s="77">
        <f t="shared" ca="1" si="841"/>
        <v>504</v>
      </c>
      <c r="AV233" s="77">
        <f t="shared" ca="1" si="841"/>
        <v>481</v>
      </c>
      <c r="AW233" s="77">
        <f t="shared" ca="1" si="841"/>
        <v>458</v>
      </c>
      <c r="AX233" s="77">
        <f t="shared" ca="1" si="841"/>
        <v>435</v>
      </c>
      <c r="AY233" s="77">
        <f t="shared" ca="1" si="841"/>
        <v>412</v>
      </c>
      <c r="AZ233" s="77">
        <f t="shared" ca="1" si="841"/>
        <v>389</v>
      </c>
      <c r="BA233" s="77" t="str">
        <f t="shared" si="841"/>
        <v>STK</v>
      </c>
      <c r="BB233" s="77" t="str">
        <f t="shared" si="841"/>
        <v>STK</v>
      </c>
      <c r="BC233" s="77" t="str">
        <f t="shared" si="841"/>
        <v>STK</v>
      </c>
      <c r="BD233" s="77" t="str">
        <f t="shared" si="841"/>
        <v>STK</v>
      </c>
      <c r="BE233" s="77" t="str">
        <f t="shared" si="841"/>
        <v>STK</v>
      </c>
      <c r="BF233" s="77" t="str">
        <f t="shared" si="841"/>
        <v>STK</v>
      </c>
      <c r="BG233" s="77" t="str">
        <f t="shared" si="841"/>
        <v>STK</v>
      </c>
      <c r="BH233" s="77" t="str">
        <f t="shared" si="841"/>
        <v>STK</v>
      </c>
      <c r="BI233" s="77" t="str">
        <f t="shared" si="841"/>
        <v>STK</v>
      </c>
      <c r="BJ233" s="77" t="str">
        <f t="shared" si="841"/>
        <v>STK</v>
      </c>
      <c r="BK233" s="77" t="str">
        <f t="shared" si="841"/>
        <v>STK</v>
      </c>
      <c r="BL233" s="77" t="str">
        <f t="shared" si="841"/>
        <v>STK</v>
      </c>
      <c r="BM233" s="77">
        <f t="shared" ca="1" si="841"/>
        <v>366</v>
      </c>
      <c r="BN233" s="77">
        <f t="shared" ca="1" si="841"/>
        <v>343</v>
      </c>
      <c r="BO233" s="77">
        <f t="shared" ca="1" si="841"/>
        <v>320</v>
      </c>
      <c r="BP233" s="77">
        <f t="shared" ca="1" si="841"/>
        <v>297</v>
      </c>
      <c r="BQ233" s="77">
        <f t="shared" ca="1" si="841"/>
        <v>274</v>
      </c>
      <c r="BR233" s="77">
        <f t="shared" ca="1" si="841"/>
        <v>251</v>
      </c>
      <c r="BS233" s="77">
        <f t="shared" ca="1" si="841"/>
        <v>228</v>
      </c>
      <c r="BT233" s="77">
        <f t="shared" ca="1" si="841"/>
        <v>205</v>
      </c>
      <c r="BU233" s="77">
        <f t="shared" ca="1" si="841"/>
        <v>182</v>
      </c>
      <c r="BV233" s="77">
        <f t="shared" ca="1" si="841"/>
        <v>159</v>
      </c>
      <c r="BW233" s="77">
        <f t="shared" ca="1" si="841"/>
        <v>136</v>
      </c>
      <c r="BX233" s="77">
        <f t="shared" ca="1" si="841"/>
        <v>113</v>
      </c>
      <c r="BY233" s="77">
        <f t="shared" ref="BY233:DD233" ca="1" si="842">IF(OR(ISNUMBER(BY52),ISBLANK(BY52)),IF(CodeCouleur($D$100)=CodeCouleur(BY52),"CEAM",IF(OR(BY52=$G$99,BY52=$G$100,BY52=$G$101,BY52=$G$102),"OPEX",IF(AND(ISBLANK($E52),BY154&gt;50),"ORG",BY154))),BY52)</f>
        <v>90</v>
      </c>
      <c r="BZ233" s="77" t="str">
        <f t="shared" si="842"/>
        <v>V10</v>
      </c>
      <c r="CA233" s="77" t="str">
        <f t="shared" si="842"/>
        <v>V10</v>
      </c>
      <c r="CB233" s="77" t="str">
        <f t="shared" si="842"/>
        <v>V10</v>
      </c>
      <c r="CC233" s="77" t="str">
        <f t="shared" si="842"/>
        <v>V10</v>
      </c>
      <c r="CD233" s="77" t="str">
        <f t="shared" si="842"/>
        <v>V10</v>
      </c>
      <c r="CE233" s="77" t="str">
        <f t="shared" si="842"/>
        <v>V10</v>
      </c>
      <c r="CF233" s="77" t="str">
        <f t="shared" si="842"/>
        <v>RMV</v>
      </c>
      <c r="CG233" s="77" t="str">
        <f t="shared" si="842"/>
        <v>RMV</v>
      </c>
      <c r="CH233" s="77" t="str">
        <f t="shared" si="842"/>
        <v>RMV</v>
      </c>
      <c r="CI233" s="77" t="str">
        <f t="shared" si="842"/>
        <v>RMV</v>
      </c>
      <c r="CJ233" s="77" t="str">
        <f t="shared" si="842"/>
        <v>RMV</v>
      </c>
      <c r="CK233" s="77" t="str">
        <f t="shared" si="842"/>
        <v>RMV</v>
      </c>
      <c r="CL233" s="77">
        <f t="shared" ca="1" si="842"/>
        <v>1177</v>
      </c>
      <c r="CM233" s="77">
        <f t="shared" ca="1" si="842"/>
        <v>1154</v>
      </c>
      <c r="CN233" s="77">
        <f t="shared" ca="1" si="842"/>
        <v>1131</v>
      </c>
      <c r="CO233" s="77">
        <f t="shared" ca="1" si="842"/>
        <v>1108</v>
      </c>
      <c r="CP233" s="77">
        <f t="shared" ca="1" si="842"/>
        <v>1085</v>
      </c>
      <c r="CQ233" s="77">
        <f t="shared" ca="1" si="842"/>
        <v>1062</v>
      </c>
      <c r="CR233" s="77">
        <f t="shared" ca="1" si="842"/>
        <v>1039</v>
      </c>
      <c r="CS233" s="77">
        <f t="shared" ca="1" si="842"/>
        <v>1038</v>
      </c>
      <c r="CT233" s="77" t="str">
        <f t="shared" ca="1" si="842"/>
        <v>OPEX</v>
      </c>
      <c r="CU233" s="77" t="str">
        <f t="shared" ca="1" si="842"/>
        <v>OPEX</v>
      </c>
      <c r="CV233" s="77" t="str">
        <f t="shared" ca="1" si="842"/>
        <v>OPEX</v>
      </c>
      <c r="CW233" s="77" t="str">
        <f t="shared" ca="1" si="842"/>
        <v>OPEX</v>
      </c>
      <c r="CX233" s="77">
        <f t="shared" ca="1" si="842"/>
        <v>797</v>
      </c>
      <c r="CY233" s="77">
        <f t="shared" ca="1" si="842"/>
        <v>774</v>
      </c>
      <c r="CZ233" s="77">
        <f t="shared" ca="1" si="842"/>
        <v>751</v>
      </c>
      <c r="DA233" s="77">
        <f t="shared" ca="1" si="842"/>
        <v>728</v>
      </c>
      <c r="DB233" s="77">
        <f t="shared" ca="1" si="842"/>
        <v>705</v>
      </c>
      <c r="DC233" s="77">
        <f t="shared" ca="1" si="842"/>
        <v>704</v>
      </c>
      <c r="DD233" s="77" t="str">
        <f t="shared" ca="1" si="842"/>
        <v>OPEX</v>
      </c>
      <c r="DE233" s="77" t="str">
        <f t="shared" ref="DE233:EJ233" ca="1" si="843">IF(OR(ISNUMBER(DE52),ISBLANK(DE52)),IF(CodeCouleur($D$100)=CodeCouleur(DE52),"CEAM",IF(OR(DE52=$G$99,DE52=$G$100,DE52=$G$101,DE52=$G$102),"OPEX",IF(AND(ISBLANK($E52),DE154&gt;50),"ORG",DE154))),DE52)</f>
        <v>OPEX</v>
      </c>
      <c r="DF233" s="77" t="str">
        <f t="shared" ca="1" si="843"/>
        <v>OPEX</v>
      </c>
      <c r="DG233" s="77" t="str">
        <f t="shared" ca="1" si="843"/>
        <v>OPEX</v>
      </c>
      <c r="DH233" s="77">
        <f t="shared" ca="1" si="843"/>
        <v>503</v>
      </c>
      <c r="DI233" s="77">
        <f t="shared" ca="1" si="843"/>
        <v>480</v>
      </c>
      <c r="DJ233" s="77">
        <f t="shared" ca="1" si="843"/>
        <v>457</v>
      </c>
      <c r="DK233" s="77">
        <f t="shared" ca="1" si="843"/>
        <v>434</v>
      </c>
      <c r="DL233" s="77">
        <f t="shared" ca="1" si="843"/>
        <v>411</v>
      </c>
      <c r="DM233" s="77">
        <f t="shared" ca="1" si="843"/>
        <v>388</v>
      </c>
      <c r="DN233" s="77">
        <f t="shared" ca="1" si="843"/>
        <v>365</v>
      </c>
      <c r="DO233" s="77">
        <f t="shared" ca="1" si="843"/>
        <v>342</v>
      </c>
      <c r="DP233" s="77">
        <f t="shared" ca="1" si="843"/>
        <v>319</v>
      </c>
      <c r="DQ233" s="77">
        <f t="shared" ca="1" si="843"/>
        <v>296</v>
      </c>
      <c r="DR233" s="77">
        <f t="shared" ca="1" si="843"/>
        <v>273</v>
      </c>
      <c r="DS233" s="77">
        <f t="shared" ca="1" si="843"/>
        <v>250</v>
      </c>
      <c r="DT233" s="77">
        <f t="shared" ca="1" si="843"/>
        <v>227</v>
      </c>
      <c r="DU233" s="77">
        <f t="shared" ca="1" si="843"/>
        <v>204</v>
      </c>
      <c r="DV233" s="77">
        <f t="shared" ca="1" si="843"/>
        <v>181</v>
      </c>
      <c r="DW233" s="77">
        <f t="shared" ca="1" si="843"/>
        <v>158</v>
      </c>
      <c r="DX233" s="77">
        <f t="shared" ca="1" si="843"/>
        <v>135</v>
      </c>
      <c r="DY233" s="77">
        <f t="shared" ca="1" si="843"/>
        <v>112</v>
      </c>
      <c r="DZ233" s="77">
        <f t="shared" ca="1" si="843"/>
        <v>89</v>
      </c>
      <c r="EA233" s="77">
        <f t="shared" ca="1" si="843"/>
        <v>66</v>
      </c>
      <c r="EB233" s="77">
        <f t="shared" ca="1" si="843"/>
        <v>43</v>
      </c>
      <c r="EC233" s="77" t="str">
        <f t="shared" si="843"/>
        <v>V15</v>
      </c>
      <c r="ED233" s="77" t="str">
        <f t="shared" si="843"/>
        <v>V15</v>
      </c>
      <c r="EE233" s="77" t="str">
        <f t="shared" si="843"/>
        <v>V15</v>
      </c>
      <c r="EF233" s="77" t="str">
        <f t="shared" si="843"/>
        <v>V15</v>
      </c>
      <c r="EG233" s="77" t="str">
        <f t="shared" si="843"/>
        <v>V15</v>
      </c>
      <c r="EH233" s="77">
        <f t="shared" ca="1" si="843"/>
        <v>1177</v>
      </c>
      <c r="EI233" s="77">
        <f t="shared" ca="1" si="843"/>
        <v>1154</v>
      </c>
      <c r="EJ233" s="77">
        <f t="shared" ca="1" si="843"/>
        <v>1131</v>
      </c>
      <c r="EK233" s="77">
        <f t="shared" ref="EK233:FP233" ca="1" si="844">IF(OR(ISNUMBER(EK52),ISBLANK(EK52)),IF(CodeCouleur($D$100)=CodeCouleur(EK52),"CEAM",IF(OR(EK52=$G$99,EK52=$G$100,EK52=$G$101,EK52=$G$102),"OPEX",IF(AND(ISBLANK($E52),EK154&gt;50),"ORG",EK154))),EK52)</f>
        <v>1108</v>
      </c>
      <c r="EL233" s="77">
        <f t="shared" ca="1" si="844"/>
        <v>1085</v>
      </c>
      <c r="EM233" s="77">
        <f t="shared" ca="1" si="844"/>
        <v>1062</v>
      </c>
      <c r="EN233" s="77">
        <f t="shared" ca="1" si="844"/>
        <v>1039</v>
      </c>
      <c r="EO233" s="77">
        <f t="shared" ca="1" si="844"/>
        <v>1016</v>
      </c>
      <c r="EP233" s="77">
        <f t="shared" ca="1" si="844"/>
        <v>993</v>
      </c>
      <c r="EQ233" s="77">
        <f t="shared" ca="1" si="844"/>
        <v>970</v>
      </c>
      <c r="ER233" s="77">
        <f t="shared" ca="1" si="844"/>
        <v>947</v>
      </c>
      <c r="ES233" s="77">
        <f t="shared" ca="1" si="844"/>
        <v>924</v>
      </c>
      <c r="ET233" s="77">
        <f t="shared" ca="1" si="844"/>
        <v>901</v>
      </c>
      <c r="EU233" s="77">
        <f t="shared" ca="1" si="844"/>
        <v>878</v>
      </c>
      <c r="EV233" s="77">
        <f t="shared" ca="1" si="844"/>
        <v>855</v>
      </c>
      <c r="EW233" s="77">
        <f t="shared" ca="1" si="844"/>
        <v>832</v>
      </c>
      <c r="EX233" s="77">
        <f t="shared" ca="1" si="844"/>
        <v>809</v>
      </c>
      <c r="EY233" s="77">
        <f t="shared" ca="1" si="844"/>
        <v>786</v>
      </c>
      <c r="EZ233" s="77">
        <f t="shared" ca="1" si="844"/>
        <v>763</v>
      </c>
      <c r="FA233" s="77">
        <f t="shared" ca="1" si="844"/>
        <v>740</v>
      </c>
      <c r="FB233" s="77">
        <f t="shared" ca="1" si="844"/>
        <v>717</v>
      </c>
      <c r="FC233" s="77">
        <f t="shared" ca="1" si="844"/>
        <v>694</v>
      </c>
      <c r="FD233" s="77">
        <f t="shared" ca="1" si="844"/>
        <v>671</v>
      </c>
      <c r="FE233" s="77">
        <f t="shared" ca="1" si="844"/>
        <v>648</v>
      </c>
      <c r="FF233" s="77">
        <f t="shared" ca="1" si="844"/>
        <v>625</v>
      </c>
      <c r="FG233" s="77">
        <f t="shared" ca="1" si="844"/>
        <v>602</v>
      </c>
      <c r="FH233" s="77">
        <f t="shared" ca="1" si="844"/>
        <v>579</v>
      </c>
      <c r="FI233" s="77">
        <f t="shared" ca="1" si="844"/>
        <v>556</v>
      </c>
      <c r="FJ233" s="77">
        <f t="shared" ca="1" si="844"/>
        <v>533</v>
      </c>
      <c r="FK233" s="77">
        <f t="shared" ca="1" si="844"/>
        <v>510</v>
      </c>
      <c r="FL233" s="77">
        <f t="shared" ca="1" si="844"/>
        <v>487</v>
      </c>
      <c r="FM233" s="77">
        <f t="shared" ca="1" si="844"/>
        <v>464</v>
      </c>
      <c r="FN233" s="77">
        <f t="shared" ca="1" si="844"/>
        <v>441</v>
      </c>
      <c r="FO233" s="77">
        <f t="shared" ca="1" si="844"/>
        <v>418</v>
      </c>
      <c r="FP233" s="77">
        <f t="shared" ca="1" si="844"/>
        <v>395</v>
      </c>
      <c r="FQ233" s="77">
        <f t="shared" ref="FQ233:GR233" ca="1" si="845">IF(OR(ISNUMBER(FQ52),ISBLANK(FQ52)),IF(CodeCouleur($D$100)=CodeCouleur(FQ52),"CEAM",IF(OR(FQ52=$G$99,FQ52=$G$100,FQ52=$G$101,FQ52=$G$102),"OPEX",IF(AND(ISBLANK($E52),FQ154&gt;50),"ORG",FQ154))),FQ52)</f>
        <v>372</v>
      </c>
      <c r="FR233" s="77">
        <f t="shared" ca="1" si="845"/>
        <v>349</v>
      </c>
      <c r="FS233" s="77">
        <f t="shared" ca="1" si="845"/>
        <v>326</v>
      </c>
      <c r="FT233" s="77">
        <f t="shared" ca="1" si="845"/>
        <v>303</v>
      </c>
      <c r="FU233" s="77">
        <f t="shared" ca="1" si="845"/>
        <v>280</v>
      </c>
      <c r="FV233" s="77">
        <f t="shared" ca="1" si="845"/>
        <v>257</v>
      </c>
      <c r="FW233" s="77">
        <f t="shared" ca="1" si="845"/>
        <v>234</v>
      </c>
      <c r="FX233" s="77">
        <f t="shared" ca="1" si="845"/>
        <v>211</v>
      </c>
      <c r="FY233" s="77">
        <f t="shared" ca="1" si="845"/>
        <v>188</v>
      </c>
      <c r="FZ233" s="77">
        <f t="shared" ca="1" si="845"/>
        <v>165</v>
      </c>
      <c r="GA233" s="77">
        <f t="shared" ca="1" si="845"/>
        <v>142</v>
      </c>
      <c r="GB233" s="77">
        <f t="shared" ca="1" si="845"/>
        <v>119</v>
      </c>
      <c r="GC233" s="77">
        <f t="shared" ca="1" si="845"/>
        <v>96</v>
      </c>
      <c r="GD233" s="77">
        <f t="shared" ca="1" si="845"/>
        <v>73</v>
      </c>
      <c r="GE233" s="77">
        <f t="shared" ca="1" si="845"/>
        <v>50</v>
      </c>
      <c r="GF233" s="77">
        <f t="shared" ca="1" si="845"/>
        <v>27</v>
      </c>
      <c r="GG233" s="77" t="str">
        <f t="shared" si="845"/>
        <v>X</v>
      </c>
      <c r="GH233" s="77" t="str">
        <f t="shared" si="845"/>
        <v>X</v>
      </c>
      <c r="GI233" s="77" t="str">
        <f t="shared" si="845"/>
        <v>X</v>
      </c>
      <c r="GJ233" s="77" t="str">
        <f t="shared" si="845"/>
        <v>X</v>
      </c>
      <c r="GK233" s="77" t="str">
        <f t="shared" si="845"/>
        <v>X</v>
      </c>
      <c r="GL233" s="77" t="str">
        <f t="shared" si="845"/>
        <v>X</v>
      </c>
      <c r="GM233" s="77" t="str">
        <f t="shared" si="845"/>
        <v>X</v>
      </c>
      <c r="GN233" s="77" t="str">
        <f t="shared" si="845"/>
        <v>X</v>
      </c>
      <c r="GO233" s="77" t="str">
        <f t="shared" si="845"/>
        <v>X</v>
      </c>
      <c r="GP233" s="77" t="str">
        <f t="shared" si="845"/>
        <v>X</v>
      </c>
      <c r="GQ233" s="77" t="str">
        <f t="shared" si="845"/>
        <v>X</v>
      </c>
      <c r="GR233" s="77" t="str">
        <f t="shared" si="845"/>
        <v>X</v>
      </c>
    </row>
    <row r="234" spans="7:200" x14ac:dyDescent="0.2">
      <c r="G234" s="1043"/>
      <c r="H234" s="207" t="s">
        <v>159</v>
      </c>
      <c r="M234" s="304"/>
      <c r="N234" s="304"/>
      <c r="O234" s="304"/>
      <c r="P234" s="304"/>
      <c r="Q234" s="304"/>
      <c r="R234" s="41"/>
      <c r="S234" s="41"/>
      <c r="T234" s="41"/>
      <c r="U234" s="77">
        <f t="shared" ref="U234:AR234" ca="1" si="846">IF(OR(ISNUMBER(U53),ISBLANK(U53)),IF(CodeCouleur($D$100)=CodeCouleur(U53),"CEAM",IF(OR(U53=$G$99,U53=$G$100,U53=$G$101),"OPEX",IF(AND(ISBLANK($E53),U155&gt;50),"ORG",U155))),U53)</f>
        <v>221</v>
      </c>
      <c r="V234" s="77">
        <f t="shared" ca="1" si="846"/>
        <v>221</v>
      </c>
      <c r="W234" s="77">
        <f t="shared" ca="1" si="846"/>
        <v>186</v>
      </c>
      <c r="X234" s="77">
        <f t="shared" ca="1" si="846"/>
        <v>142</v>
      </c>
      <c r="Y234" s="77">
        <f t="shared" ca="1" si="846"/>
        <v>107</v>
      </c>
      <c r="Z234" s="77">
        <f t="shared" ca="1" si="846"/>
        <v>107</v>
      </c>
      <c r="AA234" s="77" t="str">
        <f t="shared" si="846"/>
        <v>SB</v>
      </c>
      <c r="AB234" s="77" t="str">
        <f t="shared" si="846"/>
        <v>SB</v>
      </c>
      <c r="AC234" s="77" t="str">
        <f t="shared" si="846"/>
        <v>SB</v>
      </c>
      <c r="AD234" s="77" t="str">
        <f t="shared" si="846"/>
        <v>SB</v>
      </c>
      <c r="AE234" s="77">
        <f t="shared" ca="1" si="846"/>
        <v>102</v>
      </c>
      <c r="AF234" s="77" t="str">
        <f t="shared" si="846"/>
        <v>V15</v>
      </c>
      <c r="AG234" s="77" t="str">
        <f t="shared" si="846"/>
        <v>V15</v>
      </c>
      <c r="AH234" s="77" t="str">
        <f t="shared" si="846"/>
        <v>V15</v>
      </c>
      <c r="AI234" s="77" t="str">
        <f t="shared" si="846"/>
        <v>V15</v>
      </c>
      <c r="AJ234" s="77" t="str">
        <f t="shared" si="846"/>
        <v>AIA</v>
      </c>
      <c r="AK234" s="77" t="str">
        <f t="shared" si="846"/>
        <v>AIA</v>
      </c>
      <c r="AL234" s="77">
        <f t="shared" ca="1" si="846"/>
        <v>1177</v>
      </c>
      <c r="AM234" s="77">
        <f t="shared" ca="1" si="846"/>
        <v>1154</v>
      </c>
      <c r="AN234" s="77">
        <f t="shared" ca="1" si="846"/>
        <v>1131</v>
      </c>
      <c r="AO234" s="77">
        <f t="shared" ca="1" si="846"/>
        <v>1108</v>
      </c>
      <c r="AP234" s="77">
        <f t="shared" ca="1" si="846"/>
        <v>1085</v>
      </c>
      <c r="AQ234" s="77">
        <f t="shared" ca="1" si="846"/>
        <v>1062</v>
      </c>
      <c r="AR234" s="77">
        <f t="shared" ca="1" si="846"/>
        <v>1039</v>
      </c>
      <c r="AS234" s="77">
        <f t="shared" ref="AS234:BX234" ca="1" si="847">IF(OR(ISNUMBER(AS53),ISBLANK(AS53)),IF(CodeCouleur($D$100)=CodeCouleur(AS53),"CEAM",IF(OR(AS53=$G$99,AS53=$G$100,AS53=$G$101,AS53=$G$102),"OPEX",IF(AND(ISBLANK($E53),AS155&gt;50),"ORG",AS155))),AS53)</f>
        <v>1016</v>
      </c>
      <c r="AT234" s="77">
        <f t="shared" ca="1" si="847"/>
        <v>993</v>
      </c>
      <c r="AU234" s="77">
        <f t="shared" ca="1" si="847"/>
        <v>970</v>
      </c>
      <c r="AV234" s="77">
        <f t="shared" ca="1" si="847"/>
        <v>947</v>
      </c>
      <c r="AW234" s="77">
        <f t="shared" ca="1" si="847"/>
        <v>924</v>
      </c>
      <c r="AX234" s="77">
        <f t="shared" ca="1" si="847"/>
        <v>901</v>
      </c>
      <c r="AY234" s="77" t="str">
        <f t="shared" ca="1" si="847"/>
        <v>CEAM</v>
      </c>
      <c r="AZ234" s="77" t="str">
        <f t="shared" ca="1" si="847"/>
        <v>CEAM</v>
      </c>
      <c r="BA234" s="77" t="str">
        <f t="shared" ca="1" si="847"/>
        <v>CEAM</v>
      </c>
      <c r="BB234" s="77" t="str">
        <f t="shared" ca="1" si="847"/>
        <v>CEAM</v>
      </c>
      <c r="BC234" s="77" t="str">
        <f t="shared" ca="1" si="847"/>
        <v>CEAM</v>
      </c>
      <c r="BD234" s="77" t="str">
        <f t="shared" ca="1" si="847"/>
        <v>CEAM</v>
      </c>
      <c r="BE234" s="77" t="str">
        <f t="shared" ca="1" si="847"/>
        <v>CEAM</v>
      </c>
      <c r="BF234" s="77" t="str">
        <f t="shared" ca="1" si="847"/>
        <v>CEAM</v>
      </c>
      <c r="BG234" s="77" t="str">
        <f t="shared" ca="1" si="847"/>
        <v>CEAM</v>
      </c>
      <c r="BH234" s="77" t="str">
        <f t="shared" ca="1" si="847"/>
        <v>CEAM</v>
      </c>
      <c r="BI234" s="77" t="str">
        <f t="shared" ca="1" si="847"/>
        <v>CEAM</v>
      </c>
      <c r="BJ234" s="77" t="str">
        <f t="shared" ca="1" si="847"/>
        <v>CEAM</v>
      </c>
      <c r="BK234" s="77" t="str">
        <f t="shared" ca="1" si="847"/>
        <v>CEAM</v>
      </c>
      <c r="BL234" s="77" t="str">
        <f t="shared" ca="1" si="847"/>
        <v>CEAM</v>
      </c>
      <c r="BM234" s="77" t="str">
        <f t="shared" ca="1" si="847"/>
        <v>CEAM</v>
      </c>
      <c r="BN234" s="77" t="str">
        <f t="shared" ca="1" si="847"/>
        <v>CEAM</v>
      </c>
      <c r="BO234" s="77" t="str">
        <f t="shared" ca="1" si="847"/>
        <v>CEAM</v>
      </c>
      <c r="BP234" s="77" t="str">
        <f t="shared" ca="1" si="847"/>
        <v>CEAM</v>
      </c>
      <c r="BQ234" s="77" t="str">
        <f t="shared" ca="1" si="847"/>
        <v>CEAM</v>
      </c>
      <c r="BR234" s="77" t="str">
        <f t="shared" ca="1" si="847"/>
        <v>CEAM</v>
      </c>
      <c r="BS234" s="77" t="str">
        <f t="shared" ca="1" si="847"/>
        <v>CEAM</v>
      </c>
      <c r="BT234" s="77" t="str">
        <f t="shared" ca="1" si="847"/>
        <v>CEAM</v>
      </c>
      <c r="BU234" s="77" t="str">
        <f t="shared" ca="1" si="847"/>
        <v>CEAM</v>
      </c>
      <c r="BV234" s="77" t="str">
        <f t="shared" ca="1" si="847"/>
        <v>CEAM</v>
      </c>
      <c r="BW234" s="77" t="str">
        <f t="shared" ca="1" si="847"/>
        <v>CEAM</v>
      </c>
      <c r="BX234" s="77" t="str">
        <f t="shared" ca="1" si="847"/>
        <v>CEAM</v>
      </c>
      <c r="BY234" s="77">
        <f t="shared" ref="BY234:DD234" ca="1" si="848">IF(OR(ISNUMBER(BY53),ISBLANK(BY53)),IF(CodeCouleur($D$100)=CodeCouleur(BY53),"CEAM",IF(OR(BY53=$G$99,BY53=$G$100,BY53=$G$101,BY53=$G$102),"OPEX",IF(AND(ISBLANK($E53),BY155&gt;50),"ORG",BY155))),BY53)</f>
        <v>462</v>
      </c>
      <c r="BZ234" s="77">
        <f t="shared" ca="1" si="848"/>
        <v>439</v>
      </c>
      <c r="CA234" s="77">
        <f t="shared" ca="1" si="848"/>
        <v>416</v>
      </c>
      <c r="CB234" s="77">
        <f t="shared" ca="1" si="848"/>
        <v>393</v>
      </c>
      <c r="CC234" s="77">
        <f t="shared" ca="1" si="848"/>
        <v>370</v>
      </c>
      <c r="CD234" s="77">
        <f t="shared" ca="1" si="848"/>
        <v>347</v>
      </c>
      <c r="CE234" s="77">
        <f t="shared" ca="1" si="848"/>
        <v>324</v>
      </c>
      <c r="CF234" s="77">
        <f t="shared" ca="1" si="848"/>
        <v>301</v>
      </c>
      <c r="CG234" s="77">
        <f t="shared" ca="1" si="848"/>
        <v>278</v>
      </c>
      <c r="CH234" s="77">
        <f t="shared" ca="1" si="848"/>
        <v>255</v>
      </c>
      <c r="CI234" s="77">
        <f t="shared" ca="1" si="848"/>
        <v>254</v>
      </c>
      <c r="CJ234" s="77" t="str">
        <f t="shared" ca="1" si="848"/>
        <v>OPEX</v>
      </c>
      <c r="CK234" s="77" t="str">
        <f t="shared" ca="1" si="848"/>
        <v>OPEX</v>
      </c>
      <c r="CL234" s="77" t="str">
        <f t="shared" ca="1" si="848"/>
        <v>OPEX</v>
      </c>
      <c r="CM234" s="77" t="str">
        <f t="shared" ca="1" si="848"/>
        <v>OPEX</v>
      </c>
      <c r="CN234" s="77">
        <f t="shared" ca="1" si="848"/>
        <v>53</v>
      </c>
      <c r="CO234" s="77">
        <f t="shared" ca="1" si="848"/>
        <v>30</v>
      </c>
      <c r="CP234" s="77" t="str">
        <f t="shared" si="848"/>
        <v>V20</v>
      </c>
      <c r="CQ234" s="77" t="str">
        <f t="shared" si="848"/>
        <v>V20</v>
      </c>
      <c r="CR234" s="77" t="str">
        <f t="shared" si="848"/>
        <v>V20</v>
      </c>
      <c r="CS234" s="77" t="str">
        <f t="shared" si="848"/>
        <v>V20</v>
      </c>
      <c r="CT234" s="77" t="str">
        <f t="shared" si="848"/>
        <v>V20</v>
      </c>
      <c r="CU234" s="77" t="str">
        <f t="shared" si="848"/>
        <v>V20</v>
      </c>
      <c r="CV234" s="77" t="str">
        <f t="shared" si="848"/>
        <v>RMV</v>
      </c>
      <c r="CW234" s="77" t="str">
        <f t="shared" si="848"/>
        <v>RMV</v>
      </c>
      <c r="CX234" s="77" t="str">
        <f t="shared" si="848"/>
        <v>RMV</v>
      </c>
      <c r="CY234" s="77" t="str">
        <f t="shared" si="848"/>
        <v>RMV</v>
      </c>
      <c r="CZ234" s="77" t="str">
        <f t="shared" si="848"/>
        <v>RMV</v>
      </c>
      <c r="DA234" s="77" t="str">
        <f t="shared" si="848"/>
        <v>RMV</v>
      </c>
      <c r="DB234" s="77">
        <f t="shared" ca="1" si="848"/>
        <v>1177</v>
      </c>
      <c r="DC234" s="77">
        <f t="shared" ca="1" si="848"/>
        <v>1154</v>
      </c>
      <c r="DD234" s="77">
        <f t="shared" ca="1" si="848"/>
        <v>1131</v>
      </c>
      <c r="DE234" s="77">
        <f t="shared" ref="DE234:EJ234" ca="1" si="849">IF(OR(ISNUMBER(DE53),ISBLANK(DE53)),IF(CodeCouleur($D$100)=CodeCouleur(DE53),"CEAM",IF(OR(DE53=$G$99,DE53=$G$100,DE53=$G$101,DE53=$G$102),"OPEX",IF(AND(ISBLANK($E53),DE155&gt;50),"ORG",DE155))),DE53)</f>
        <v>1108</v>
      </c>
      <c r="DF234" s="77">
        <f t="shared" ca="1" si="849"/>
        <v>1085</v>
      </c>
      <c r="DG234" s="77">
        <f t="shared" ca="1" si="849"/>
        <v>1062</v>
      </c>
      <c r="DH234" s="77">
        <f t="shared" ca="1" si="849"/>
        <v>1039</v>
      </c>
      <c r="DI234" s="77">
        <f t="shared" ca="1" si="849"/>
        <v>1038</v>
      </c>
      <c r="DJ234" s="77" t="str">
        <f t="shared" ca="1" si="849"/>
        <v>OPEX</v>
      </c>
      <c r="DK234" s="77" t="str">
        <f t="shared" ca="1" si="849"/>
        <v>OPEX</v>
      </c>
      <c r="DL234" s="77" t="str">
        <f t="shared" ca="1" si="849"/>
        <v>OPEX</v>
      </c>
      <c r="DM234" s="77" t="str">
        <f t="shared" ca="1" si="849"/>
        <v>OPEX</v>
      </c>
      <c r="DN234" s="77">
        <f t="shared" ca="1" si="849"/>
        <v>797</v>
      </c>
      <c r="DO234" s="77">
        <f t="shared" ca="1" si="849"/>
        <v>774</v>
      </c>
      <c r="DP234" s="77">
        <f t="shared" ca="1" si="849"/>
        <v>751</v>
      </c>
      <c r="DQ234" s="77">
        <f t="shared" ca="1" si="849"/>
        <v>728</v>
      </c>
      <c r="DR234" s="77">
        <f t="shared" ca="1" si="849"/>
        <v>705</v>
      </c>
      <c r="DS234" s="77">
        <f t="shared" ca="1" si="849"/>
        <v>682</v>
      </c>
      <c r="DT234" s="77">
        <f t="shared" ca="1" si="849"/>
        <v>659</v>
      </c>
      <c r="DU234" s="77">
        <f t="shared" ca="1" si="849"/>
        <v>636</v>
      </c>
      <c r="DV234" s="77">
        <f t="shared" ca="1" si="849"/>
        <v>613</v>
      </c>
      <c r="DW234" s="77">
        <f t="shared" ca="1" si="849"/>
        <v>590</v>
      </c>
      <c r="DX234" s="77">
        <f t="shared" ca="1" si="849"/>
        <v>567</v>
      </c>
      <c r="DY234" s="77">
        <f t="shared" ca="1" si="849"/>
        <v>544</v>
      </c>
      <c r="DZ234" s="77">
        <f t="shared" ca="1" si="849"/>
        <v>521</v>
      </c>
      <c r="EA234" s="77">
        <f t="shared" ca="1" si="849"/>
        <v>498</v>
      </c>
      <c r="EB234" s="77">
        <f t="shared" ca="1" si="849"/>
        <v>475</v>
      </c>
      <c r="EC234" s="77">
        <f t="shared" ca="1" si="849"/>
        <v>452</v>
      </c>
      <c r="ED234" s="77">
        <f t="shared" ca="1" si="849"/>
        <v>429</v>
      </c>
      <c r="EE234" s="77">
        <f t="shared" ca="1" si="849"/>
        <v>406</v>
      </c>
      <c r="EF234" s="77">
        <f t="shared" ca="1" si="849"/>
        <v>383</v>
      </c>
      <c r="EG234" s="77">
        <f t="shared" ca="1" si="849"/>
        <v>360</v>
      </c>
      <c r="EH234" s="77">
        <f t="shared" ca="1" si="849"/>
        <v>337</v>
      </c>
      <c r="EI234" s="77">
        <f t="shared" ca="1" si="849"/>
        <v>314</v>
      </c>
      <c r="EJ234" s="77">
        <f t="shared" ca="1" si="849"/>
        <v>291</v>
      </c>
      <c r="EK234" s="77">
        <f t="shared" ref="EK234:FP234" ca="1" si="850">IF(OR(ISNUMBER(EK53),ISBLANK(EK53)),IF(CodeCouleur($D$100)=CodeCouleur(EK53),"CEAM",IF(OR(EK53=$G$99,EK53=$G$100,EK53=$G$101,EK53=$G$102),"OPEX",IF(AND(ISBLANK($E53),EK155&gt;50),"ORG",EK155))),EK53)</f>
        <v>268</v>
      </c>
      <c r="EL234" s="77">
        <f t="shared" ca="1" si="850"/>
        <v>245</v>
      </c>
      <c r="EM234" s="77">
        <f t="shared" ca="1" si="850"/>
        <v>222</v>
      </c>
      <c r="EN234" s="77">
        <f t="shared" ca="1" si="850"/>
        <v>199</v>
      </c>
      <c r="EO234" s="77">
        <f t="shared" ca="1" si="850"/>
        <v>176</v>
      </c>
      <c r="EP234" s="77">
        <f t="shared" ca="1" si="850"/>
        <v>153</v>
      </c>
      <c r="EQ234" s="77">
        <f t="shared" ca="1" si="850"/>
        <v>130</v>
      </c>
      <c r="ER234" s="77">
        <f t="shared" ca="1" si="850"/>
        <v>107</v>
      </c>
      <c r="ES234" s="77">
        <f t="shared" ca="1" si="850"/>
        <v>84</v>
      </c>
      <c r="ET234" s="77">
        <f t="shared" ca="1" si="850"/>
        <v>61</v>
      </c>
      <c r="EU234" s="77">
        <f t="shared" ca="1" si="850"/>
        <v>38</v>
      </c>
      <c r="EV234" s="77" t="str">
        <f t="shared" si="850"/>
        <v>V25</v>
      </c>
      <c r="EW234" s="77" t="str">
        <f t="shared" si="850"/>
        <v>V25</v>
      </c>
      <c r="EX234" s="77" t="str">
        <f t="shared" si="850"/>
        <v>V25</v>
      </c>
      <c r="EY234" s="77" t="str">
        <f t="shared" si="850"/>
        <v>V25</v>
      </c>
      <c r="EZ234" s="77" t="str">
        <f t="shared" si="850"/>
        <v>V25</v>
      </c>
      <c r="FA234" s="77">
        <f t="shared" ca="1" si="850"/>
        <v>1177</v>
      </c>
      <c r="FB234" s="77">
        <f t="shared" ca="1" si="850"/>
        <v>1154</v>
      </c>
      <c r="FC234" s="77">
        <f t="shared" ca="1" si="850"/>
        <v>1131</v>
      </c>
      <c r="FD234" s="77">
        <f t="shared" ca="1" si="850"/>
        <v>1108</v>
      </c>
      <c r="FE234" s="77">
        <f t="shared" ca="1" si="850"/>
        <v>1085</v>
      </c>
      <c r="FF234" s="77">
        <f t="shared" ca="1" si="850"/>
        <v>1062</v>
      </c>
      <c r="FG234" s="77">
        <f t="shared" ca="1" si="850"/>
        <v>1039</v>
      </c>
      <c r="FH234" s="77">
        <f t="shared" ca="1" si="850"/>
        <v>1016</v>
      </c>
      <c r="FI234" s="77">
        <f t="shared" ca="1" si="850"/>
        <v>993</v>
      </c>
      <c r="FJ234" s="77">
        <f t="shared" ca="1" si="850"/>
        <v>970</v>
      </c>
      <c r="FK234" s="77">
        <f t="shared" ca="1" si="850"/>
        <v>947</v>
      </c>
      <c r="FL234" s="77">
        <f t="shared" ca="1" si="850"/>
        <v>924</v>
      </c>
      <c r="FM234" s="77">
        <f t="shared" ca="1" si="850"/>
        <v>901</v>
      </c>
      <c r="FN234" s="77">
        <f t="shared" ca="1" si="850"/>
        <v>878</v>
      </c>
      <c r="FO234" s="77">
        <f t="shared" ca="1" si="850"/>
        <v>855</v>
      </c>
      <c r="FP234" s="77">
        <f t="shared" ca="1" si="850"/>
        <v>832</v>
      </c>
      <c r="FQ234" s="77">
        <f t="shared" ref="FQ234:GR234" ca="1" si="851">IF(OR(ISNUMBER(FQ53),ISBLANK(FQ53)),IF(CodeCouleur($D$100)=CodeCouleur(FQ53),"CEAM",IF(OR(FQ53=$G$99,FQ53=$G$100,FQ53=$G$101,FQ53=$G$102),"OPEX",IF(AND(ISBLANK($E53),FQ155&gt;50),"ORG",FQ155))),FQ53)</f>
        <v>809</v>
      </c>
      <c r="FR234" s="77">
        <f t="shared" ca="1" si="851"/>
        <v>786</v>
      </c>
      <c r="FS234" s="77">
        <f t="shared" ca="1" si="851"/>
        <v>763</v>
      </c>
      <c r="FT234" s="77">
        <f t="shared" ca="1" si="851"/>
        <v>740</v>
      </c>
      <c r="FU234" s="77">
        <f t="shared" ca="1" si="851"/>
        <v>717</v>
      </c>
      <c r="FV234" s="77">
        <f t="shared" ca="1" si="851"/>
        <v>694</v>
      </c>
      <c r="FW234" s="77">
        <f t="shared" ca="1" si="851"/>
        <v>671</v>
      </c>
      <c r="FX234" s="77">
        <f t="shared" ca="1" si="851"/>
        <v>648</v>
      </c>
      <c r="FY234" s="77">
        <f t="shared" ca="1" si="851"/>
        <v>625</v>
      </c>
      <c r="FZ234" s="77">
        <f t="shared" ca="1" si="851"/>
        <v>602</v>
      </c>
      <c r="GA234" s="77">
        <f t="shared" ca="1" si="851"/>
        <v>579</v>
      </c>
      <c r="GB234" s="77">
        <f t="shared" ca="1" si="851"/>
        <v>556</v>
      </c>
      <c r="GC234" s="77">
        <f t="shared" ca="1" si="851"/>
        <v>533</v>
      </c>
      <c r="GD234" s="77">
        <f t="shared" ca="1" si="851"/>
        <v>510</v>
      </c>
      <c r="GE234" s="77">
        <f t="shared" ca="1" si="851"/>
        <v>487</v>
      </c>
      <c r="GF234" s="77">
        <f t="shared" ca="1" si="851"/>
        <v>464</v>
      </c>
      <c r="GG234" s="77">
        <f t="shared" ca="1" si="851"/>
        <v>441</v>
      </c>
      <c r="GH234" s="77">
        <f t="shared" ca="1" si="851"/>
        <v>418</v>
      </c>
      <c r="GI234" s="77">
        <f t="shared" ca="1" si="851"/>
        <v>395</v>
      </c>
      <c r="GJ234" s="77">
        <f t="shared" ca="1" si="851"/>
        <v>372</v>
      </c>
      <c r="GK234" s="77">
        <f t="shared" ca="1" si="851"/>
        <v>349</v>
      </c>
      <c r="GL234" s="77">
        <f t="shared" ca="1" si="851"/>
        <v>326</v>
      </c>
      <c r="GM234" s="77">
        <f t="shared" ca="1" si="851"/>
        <v>303</v>
      </c>
      <c r="GN234" s="77">
        <f t="shared" ca="1" si="851"/>
        <v>280</v>
      </c>
      <c r="GO234" s="77" t="str">
        <f t="shared" si="851"/>
        <v>X</v>
      </c>
      <c r="GP234" s="77" t="str">
        <f t="shared" si="851"/>
        <v>X</v>
      </c>
      <c r="GQ234" s="77" t="str">
        <f t="shared" si="851"/>
        <v>X</v>
      </c>
      <c r="GR234" s="77" t="str">
        <f t="shared" si="851"/>
        <v>X</v>
      </c>
    </row>
    <row r="235" spans="7:200" x14ac:dyDescent="0.2">
      <c r="G235" s="1043"/>
      <c r="H235" s="207" t="s">
        <v>160</v>
      </c>
      <c r="M235" s="304"/>
      <c r="N235" s="304"/>
      <c r="O235" s="304"/>
      <c r="P235" s="304"/>
      <c r="Q235" s="304"/>
      <c r="R235" s="41"/>
      <c r="S235" s="41"/>
      <c r="T235" s="41"/>
      <c r="U235" s="77">
        <f t="shared" ref="U235:AR235" ca="1" si="852">IF(OR(ISNUMBER(U54),ISBLANK(U54)),IF(CodeCouleur($D$100)=CodeCouleur(U54),"CEAM",IF(OR(U54=$G$99,U54=$G$100,U54=$G$101),"OPEX",IF(AND(ISBLANK($E54),U156&gt;50),"ORG",U156))),U54)</f>
        <v>202</v>
      </c>
      <c r="V235" s="77">
        <f t="shared" ca="1" si="852"/>
        <v>187</v>
      </c>
      <c r="W235" s="77">
        <f t="shared" ca="1" si="852"/>
        <v>130</v>
      </c>
      <c r="X235" s="77">
        <f t="shared" ca="1" si="852"/>
        <v>117</v>
      </c>
      <c r="Y235" s="77">
        <f t="shared" ca="1" si="852"/>
        <v>110</v>
      </c>
      <c r="Z235" s="77" t="str">
        <f t="shared" si="852"/>
        <v>V15</v>
      </c>
      <c r="AA235" s="77" t="str">
        <f t="shared" si="852"/>
        <v>V15</v>
      </c>
      <c r="AB235" s="77" t="str">
        <f t="shared" si="852"/>
        <v>V15</v>
      </c>
      <c r="AC235" s="77" t="str">
        <f t="shared" si="852"/>
        <v>V15</v>
      </c>
      <c r="AD235" s="77" t="str">
        <f t="shared" si="852"/>
        <v>V15</v>
      </c>
      <c r="AE235" s="77" t="str">
        <f t="shared" si="852"/>
        <v>V15</v>
      </c>
      <c r="AF235" s="77">
        <f t="shared" ca="1" si="852"/>
        <v>1177</v>
      </c>
      <c r="AG235" s="77">
        <f t="shared" ca="1" si="852"/>
        <v>1154</v>
      </c>
      <c r="AH235" s="77">
        <f t="shared" ca="1" si="852"/>
        <v>1131</v>
      </c>
      <c r="AI235" s="77">
        <f t="shared" ca="1" si="852"/>
        <v>1108</v>
      </c>
      <c r="AJ235" s="77">
        <f t="shared" ca="1" si="852"/>
        <v>1085</v>
      </c>
      <c r="AK235" s="77">
        <f t="shared" ca="1" si="852"/>
        <v>1062</v>
      </c>
      <c r="AL235" s="77">
        <f t="shared" ca="1" si="852"/>
        <v>1039</v>
      </c>
      <c r="AM235" s="77" t="str">
        <f t="shared" si="852"/>
        <v>F</v>
      </c>
      <c r="AN235" s="77" t="str">
        <f t="shared" si="852"/>
        <v>F</v>
      </c>
      <c r="AO235" s="77">
        <f t="shared" ca="1" si="852"/>
        <v>1016</v>
      </c>
      <c r="AP235" s="77">
        <f t="shared" ca="1" si="852"/>
        <v>993</v>
      </c>
      <c r="AQ235" s="77">
        <f t="shared" ca="1" si="852"/>
        <v>970</v>
      </c>
      <c r="AR235" s="77">
        <f t="shared" ca="1" si="852"/>
        <v>947</v>
      </c>
      <c r="AS235" s="77">
        <f t="shared" ref="AS235:BX235" ca="1" si="853">IF(OR(ISNUMBER(AS54),ISBLANK(AS54)),IF(CodeCouleur($D$100)=CodeCouleur(AS54),"CEAM",IF(OR(AS54=$G$99,AS54=$G$100,AS54=$G$101,AS54=$G$102),"OPEX",IF(AND(ISBLANK($E54),AS156&gt;50),"ORG",AS156))),AS54)</f>
        <v>946</v>
      </c>
      <c r="AT235" s="77" t="str">
        <f t="shared" ca="1" si="853"/>
        <v>OPEX</v>
      </c>
      <c r="AU235" s="77" t="str">
        <f t="shared" ca="1" si="853"/>
        <v>OPEX</v>
      </c>
      <c r="AV235" s="77" t="str">
        <f t="shared" ca="1" si="853"/>
        <v>OPEX</v>
      </c>
      <c r="AW235" s="77" t="str">
        <f t="shared" ca="1" si="853"/>
        <v>OPEX</v>
      </c>
      <c r="AX235" s="77">
        <f t="shared" ca="1" si="853"/>
        <v>625</v>
      </c>
      <c r="AY235" s="77">
        <f t="shared" ca="1" si="853"/>
        <v>602</v>
      </c>
      <c r="AZ235" s="77">
        <f t="shared" ca="1" si="853"/>
        <v>579</v>
      </c>
      <c r="BA235" s="77">
        <f t="shared" ca="1" si="853"/>
        <v>556</v>
      </c>
      <c r="BB235" s="77">
        <f t="shared" ca="1" si="853"/>
        <v>533</v>
      </c>
      <c r="BC235" s="77">
        <f t="shared" ca="1" si="853"/>
        <v>510</v>
      </c>
      <c r="BD235" s="77">
        <f t="shared" ca="1" si="853"/>
        <v>487</v>
      </c>
      <c r="BE235" s="77">
        <f t="shared" ca="1" si="853"/>
        <v>464</v>
      </c>
      <c r="BF235" s="77">
        <f t="shared" ca="1" si="853"/>
        <v>441</v>
      </c>
      <c r="BG235" s="77">
        <f t="shared" ca="1" si="853"/>
        <v>418</v>
      </c>
      <c r="BH235" s="77">
        <f t="shared" ca="1" si="853"/>
        <v>395</v>
      </c>
      <c r="BI235" s="77">
        <f t="shared" ca="1" si="853"/>
        <v>372</v>
      </c>
      <c r="BJ235" s="77">
        <f t="shared" ca="1" si="853"/>
        <v>349</v>
      </c>
      <c r="BK235" s="77">
        <f t="shared" ca="1" si="853"/>
        <v>326</v>
      </c>
      <c r="BL235" s="77">
        <f t="shared" ca="1" si="853"/>
        <v>303</v>
      </c>
      <c r="BM235" s="77">
        <f t="shared" ca="1" si="853"/>
        <v>280</v>
      </c>
      <c r="BN235" s="77">
        <f t="shared" ca="1" si="853"/>
        <v>257</v>
      </c>
      <c r="BO235" s="77">
        <f t="shared" ca="1" si="853"/>
        <v>234</v>
      </c>
      <c r="BP235" s="77">
        <f t="shared" ca="1" si="853"/>
        <v>211</v>
      </c>
      <c r="BQ235" s="77">
        <f t="shared" ca="1" si="853"/>
        <v>188</v>
      </c>
      <c r="BR235" s="77" t="str">
        <f t="shared" si="853"/>
        <v>SB</v>
      </c>
      <c r="BS235" s="77" t="str">
        <f t="shared" si="853"/>
        <v>SB</v>
      </c>
      <c r="BT235" s="77" t="str">
        <f t="shared" si="853"/>
        <v>SB</v>
      </c>
      <c r="BU235" s="77" t="str">
        <f t="shared" si="853"/>
        <v>SB</v>
      </c>
      <c r="BV235" s="77" t="str">
        <f t="shared" si="853"/>
        <v>SB</v>
      </c>
      <c r="BW235" s="77" t="str">
        <f t="shared" si="853"/>
        <v>SB</v>
      </c>
      <c r="BX235" s="77">
        <f t="shared" ca="1" si="853"/>
        <v>165</v>
      </c>
      <c r="BY235" s="77">
        <f t="shared" ref="BY235:DD235" ca="1" si="854">IF(OR(ISNUMBER(BY54),ISBLANK(BY54)),IF(CodeCouleur($D$100)=CodeCouleur(BY54),"CEAM",IF(OR(BY54=$G$99,BY54=$G$100,BY54=$G$101,BY54=$G$102),"OPEX",IF(AND(ISBLANK($E54),BY156&gt;50),"ORG",BY156))),BY54)</f>
        <v>142</v>
      </c>
      <c r="BZ235" s="77">
        <f t="shared" ca="1" si="854"/>
        <v>119</v>
      </c>
      <c r="CA235" s="77">
        <f t="shared" ca="1" si="854"/>
        <v>96</v>
      </c>
      <c r="CB235" s="77">
        <f t="shared" ca="1" si="854"/>
        <v>73</v>
      </c>
      <c r="CC235" s="77">
        <f t="shared" ca="1" si="854"/>
        <v>50</v>
      </c>
      <c r="CD235" s="77" t="str">
        <f t="shared" si="854"/>
        <v>V20</v>
      </c>
      <c r="CE235" s="77" t="str">
        <f t="shared" si="854"/>
        <v>V20</v>
      </c>
      <c r="CF235" s="77" t="str">
        <f t="shared" si="854"/>
        <v>V20</v>
      </c>
      <c r="CG235" s="77" t="str">
        <f t="shared" si="854"/>
        <v>V20</v>
      </c>
      <c r="CH235" s="77" t="str">
        <f t="shared" si="854"/>
        <v>V20</v>
      </c>
      <c r="CI235" s="77" t="str">
        <f t="shared" si="854"/>
        <v>V20</v>
      </c>
      <c r="CJ235" s="77" t="str">
        <f t="shared" si="854"/>
        <v>RMV</v>
      </c>
      <c r="CK235" s="77" t="str">
        <f t="shared" si="854"/>
        <v>RMV</v>
      </c>
      <c r="CL235" s="77" t="str">
        <f t="shared" si="854"/>
        <v>RMV</v>
      </c>
      <c r="CM235" s="77" t="str">
        <f t="shared" si="854"/>
        <v>RMV</v>
      </c>
      <c r="CN235" s="77" t="str">
        <f t="shared" si="854"/>
        <v>RMV</v>
      </c>
      <c r="CO235" s="77" t="str">
        <f t="shared" si="854"/>
        <v>RMV</v>
      </c>
      <c r="CP235" s="77">
        <f t="shared" ca="1" si="854"/>
        <v>1177</v>
      </c>
      <c r="CQ235" s="77">
        <f t="shared" ca="1" si="854"/>
        <v>1154</v>
      </c>
      <c r="CR235" s="77">
        <f t="shared" ca="1" si="854"/>
        <v>1131</v>
      </c>
      <c r="CS235" s="77">
        <f t="shared" ca="1" si="854"/>
        <v>1130</v>
      </c>
      <c r="CT235" s="77" t="str">
        <f t="shared" ca="1" si="854"/>
        <v>OPEX</v>
      </c>
      <c r="CU235" s="77" t="str">
        <f t="shared" ca="1" si="854"/>
        <v>OPEX</v>
      </c>
      <c r="CV235" s="77" t="str">
        <f t="shared" ca="1" si="854"/>
        <v>OPEX</v>
      </c>
      <c r="CW235" s="77" t="str">
        <f t="shared" ca="1" si="854"/>
        <v>OPEX</v>
      </c>
      <c r="CX235" s="77">
        <f t="shared" ca="1" si="854"/>
        <v>889</v>
      </c>
      <c r="CY235" s="77">
        <f t="shared" ca="1" si="854"/>
        <v>866</v>
      </c>
      <c r="CZ235" s="77">
        <f t="shared" ca="1" si="854"/>
        <v>843</v>
      </c>
      <c r="DA235" s="77">
        <f t="shared" ca="1" si="854"/>
        <v>820</v>
      </c>
      <c r="DB235" s="77">
        <f t="shared" ca="1" si="854"/>
        <v>797</v>
      </c>
      <c r="DC235" s="77">
        <f t="shared" ca="1" si="854"/>
        <v>796</v>
      </c>
      <c r="DD235" s="77" t="str">
        <f t="shared" ca="1" si="854"/>
        <v>OPEX</v>
      </c>
      <c r="DE235" s="77" t="str">
        <f t="shared" ref="DE235:EJ235" ca="1" si="855">IF(OR(ISNUMBER(DE54),ISBLANK(DE54)),IF(CodeCouleur($D$100)=CodeCouleur(DE54),"CEAM",IF(OR(DE54=$G$99,DE54=$G$100,DE54=$G$101,DE54=$G$102),"OPEX",IF(AND(ISBLANK($E54),DE156&gt;50),"ORG",DE156))),DE54)</f>
        <v>OPEX</v>
      </c>
      <c r="DF235" s="77" t="str">
        <f t="shared" ca="1" si="855"/>
        <v>OPEX</v>
      </c>
      <c r="DG235" s="77" t="str">
        <f t="shared" ca="1" si="855"/>
        <v>OPEX</v>
      </c>
      <c r="DH235" s="77">
        <f t="shared" ca="1" si="855"/>
        <v>595</v>
      </c>
      <c r="DI235" s="77">
        <f t="shared" ca="1" si="855"/>
        <v>572</v>
      </c>
      <c r="DJ235" s="77">
        <f t="shared" ca="1" si="855"/>
        <v>549</v>
      </c>
      <c r="DK235" s="77">
        <f t="shared" ca="1" si="855"/>
        <v>526</v>
      </c>
      <c r="DL235" s="77">
        <f t="shared" ca="1" si="855"/>
        <v>503</v>
      </c>
      <c r="DM235" s="77">
        <f t="shared" ca="1" si="855"/>
        <v>480</v>
      </c>
      <c r="DN235" s="77">
        <f t="shared" ca="1" si="855"/>
        <v>457</v>
      </c>
      <c r="DO235" s="77">
        <f t="shared" ca="1" si="855"/>
        <v>434</v>
      </c>
      <c r="DP235" s="77">
        <f t="shared" ca="1" si="855"/>
        <v>411</v>
      </c>
      <c r="DQ235" s="77">
        <f t="shared" ca="1" si="855"/>
        <v>388</v>
      </c>
      <c r="DR235" s="77">
        <f t="shared" ca="1" si="855"/>
        <v>365</v>
      </c>
      <c r="DS235" s="77">
        <f t="shared" ca="1" si="855"/>
        <v>342</v>
      </c>
      <c r="DT235" s="77">
        <f t="shared" ca="1" si="855"/>
        <v>319</v>
      </c>
      <c r="DU235" s="77">
        <f t="shared" ca="1" si="855"/>
        <v>296</v>
      </c>
      <c r="DV235" s="77">
        <f t="shared" ca="1" si="855"/>
        <v>273</v>
      </c>
      <c r="DW235" s="77">
        <f t="shared" ca="1" si="855"/>
        <v>250</v>
      </c>
      <c r="DX235" s="77">
        <f t="shared" ca="1" si="855"/>
        <v>227</v>
      </c>
      <c r="DY235" s="77">
        <f t="shared" ca="1" si="855"/>
        <v>204</v>
      </c>
      <c r="DZ235" s="77">
        <f t="shared" ca="1" si="855"/>
        <v>181</v>
      </c>
      <c r="EA235" s="77">
        <f t="shared" ca="1" si="855"/>
        <v>158</v>
      </c>
      <c r="EB235" s="77">
        <f t="shared" ca="1" si="855"/>
        <v>135</v>
      </c>
      <c r="EC235" s="77">
        <f t="shared" ca="1" si="855"/>
        <v>112</v>
      </c>
      <c r="ED235" s="77">
        <f t="shared" ca="1" si="855"/>
        <v>89</v>
      </c>
      <c r="EE235" s="77">
        <f t="shared" ca="1" si="855"/>
        <v>66</v>
      </c>
      <c r="EF235" s="77" t="str">
        <f t="shared" si="855"/>
        <v>V25</v>
      </c>
      <c r="EG235" s="77" t="str">
        <f t="shared" si="855"/>
        <v>V25</v>
      </c>
      <c r="EH235" s="77" t="str">
        <f t="shared" si="855"/>
        <v>V25</v>
      </c>
      <c r="EI235" s="77" t="str">
        <f t="shared" si="855"/>
        <v>V25</v>
      </c>
      <c r="EJ235" s="77" t="str">
        <f t="shared" si="855"/>
        <v>V25</v>
      </c>
      <c r="EK235" s="77">
        <f t="shared" ref="EK235:FP235" ca="1" si="856">IF(OR(ISNUMBER(EK54),ISBLANK(EK54)),IF(CodeCouleur($D$100)=CodeCouleur(EK54),"CEAM",IF(OR(EK54=$G$99,EK54=$G$100,EK54=$G$101,EK54=$G$102),"OPEX",IF(AND(ISBLANK($E54),EK156&gt;50),"ORG",EK156))),EK54)</f>
        <v>1177</v>
      </c>
      <c r="EL235" s="77">
        <f t="shared" ca="1" si="856"/>
        <v>1154</v>
      </c>
      <c r="EM235" s="77">
        <f t="shared" ca="1" si="856"/>
        <v>1131</v>
      </c>
      <c r="EN235" s="77">
        <f t="shared" ca="1" si="856"/>
        <v>1108</v>
      </c>
      <c r="EO235" s="77">
        <f t="shared" ca="1" si="856"/>
        <v>1085</v>
      </c>
      <c r="EP235" s="77">
        <f t="shared" ca="1" si="856"/>
        <v>1062</v>
      </c>
      <c r="EQ235" s="77">
        <f t="shared" ca="1" si="856"/>
        <v>1039</v>
      </c>
      <c r="ER235" s="77">
        <f t="shared" ca="1" si="856"/>
        <v>1016</v>
      </c>
      <c r="ES235" s="77">
        <f t="shared" ca="1" si="856"/>
        <v>993</v>
      </c>
      <c r="ET235" s="77">
        <f t="shared" ca="1" si="856"/>
        <v>970</v>
      </c>
      <c r="EU235" s="77">
        <f t="shared" ca="1" si="856"/>
        <v>947</v>
      </c>
      <c r="EV235" s="77">
        <f t="shared" ca="1" si="856"/>
        <v>924</v>
      </c>
      <c r="EW235" s="77">
        <f t="shared" ca="1" si="856"/>
        <v>901</v>
      </c>
      <c r="EX235" s="77">
        <f t="shared" ca="1" si="856"/>
        <v>878</v>
      </c>
      <c r="EY235" s="77">
        <f t="shared" ca="1" si="856"/>
        <v>855</v>
      </c>
      <c r="EZ235" s="77">
        <f t="shared" ca="1" si="856"/>
        <v>832</v>
      </c>
      <c r="FA235" s="77">
        <f t="shared" ca="1" si="856"/>
        <v>809</v>
      </c>
      <c r="FB235" s="77">
        <f t="shared" ca="1" si="856"/>
        <v>786</v>
      </c>
      <c r="FC235" s="77">
        <f t="shared" ca="1" si="856"/>
        <v>763</v>
      </c>
      <c r="FD235" s="77">
        <f t="shared" ca="1" si="856"/>
        <v>740</v>
      </c>
      <c r="FE235" s="77">
        <f t="shared" ca="1" si="856"/>
        <v>717</v>
      </c>
      <c r="FF235" s="77">
        <f t="shared" ca="1" si="856"/>
        <v>694</v>
      </c>
      <c r="FG235" s="77">
        <f t="shared" ca="1" si="856"/>
        <v>671</v>
      </c>
      <c r="FH235" s="77">
        <f t="shared" ca="1" si="856"/>
        <v>648</v>
      </c>
      <c r="FI235" s="77">
        <f t="shared" ca="1" si="856"/>
        <v>625</v>
      </c>
      <c r="FJ235" s="77">
        <f t="shared" ca="1" si="856"/>
        <v>602</v>
      </c>
      <c r="FK235" s="77">
        <f t="shared" ca="1" si="856"/>
        <v>579</v>
      </c>
      <c r="FL235" s="77">
        <f t="shared" ca="1" si="856"/>
        <v>556</v>
      </c>
      <c r="FM235" s="77">
        <f t="shared" ca="1" si="856"/>
        <v>533</v>
      </c>
      <c r="FN235" s="77">
        <f t="shared" ca="1" si="856"/>
        <v>510</v>
      </c>
      <c r="FO235" s="77">
        <f t="shared" ca="1" si="856"/>
        <v>487</v>
      </c>
      <c r="FP235" s="77">
        <f t="shared" ca="1" si="856"/>
        <v>464</v>
      </c>
      <c r="FQ235" s="77">
        <f t="shared" ref="FQ235:GR235" ca="1" si="857">IF(OR(ISNUMBER(FQ54),ISBLANK(FQ54)),IF(CodeCouleur($D$100)=CodeCouleur(FQ54),"CEAM",IF(OR(FQ54=$G$99,FQ54=$G$100,FQ54=$G$101,FQ54=$G$102),"OPEX",IF(AND(ISBLANK($E54),FQ156&gt;50),"ORG",FQ156))),FQ54)</f>
        <v>441</v>
      </c>
      <c r="FR235" s="77">
        <f t="shared" ca="1" si="857"/>
        <v>418</v>
      </c>
      <c r="FS235" s="77">
        <f t="shared" ca="1" si="857"/>
        <v>395</v>
      </c>
      <c r="FT235" s="77">
        <f t="shared" ca="1" si="857"/>
        <v>372</v>
      </c>
      <c r="FU235" s="77">
        <f t="shared" ca="1" si="857"/>
        <v>349</v>
      </c>
      <c r="FV235" s="77">
        <f t="shared" ca="1" si="857"/>
        <v>326</v>
      </c>
      <c r="FW235" s="77">
        <f t="shared" ca="1" si="857"/>
        <v>303</v>
      </c>
      <c r="FX235" s="77">
        <f t="shared" ca="1" si="857"/>
        <v>280</v>
      </c>
      <c r="FY235" s="77">
        <f t="shared" ca="1" si="857"/>
        <v>257</v>
      </c>
      <c r="FZ235" s="77">
        <f t="shared" ca="1" si="857"/>
        <v>234</v>
      </c>
      <c r="GA235" s="77">
        <f t="shared" ca="1" si="857"/>
        <v>211</v>
      </c>
      <c r="GB235" s="77">
        <f t="shared" ca="1" si="857"/>
        <v>188</v>
      </c>
      <c r="GC235" s="77">
        <f t="shared" ca="1" si="857"/>
        <v>165</v>
      </c>
      <c r="GD235" s="77">
        <f t="shared" ca="1" si="857"/>
        <v>142</v>
      </c>
      <c r="GE235" s="77">
        <f t="shared" ca="1" si="857"/>
        <v>119</v>
      </c>
      <c r="GF235" s="77">
        <f t="shared" ca="1" si="857"/>
        <v>96</v>
      </c>
      <c r="GG235" s="77">
        <f t="shared" ca="1" si="857"/>
        <v>73</v>
      </c>
      <c r="GH235" s="77" t="str">
        <f t="shared" si="857"/>
        <v>X</v>
      </c>
      <c r="GI235" s="77" t="str">
        <f t="shared" si="857"/>
        <v>X</v>
      </c>
      <c r="GJ235" s="77" t="str">
        <f t="shared" si="857"/>
        <v>X</v>
      </c>
      <c r="GK235" s="77" t="str">
        <f t="shared" si="857"/>
        <v>X</v>
      </c>
      <c r="GL235" s="77" t="str">
        <f t="shared" si="857"/>
        <v>X</v>
      </c>
      <c r="GM235" s="77" t="str">
        <f t="shared" si="857"/>
        <v>X</v>
      </c>
      <c r="GN235" s="77" t="str">
        <f t="shared" si="857"/>
        <v>X</v>
      </c>
      <c r="GO235" s="77" t="str">
        <f t="shared" si="857"/>
        <v>X</v>
      </c>
      <c r="GP235" s="77" t="str">
        <f t="shared" si="857"/>
        <v>X</v>
      </c>
      <c r="GQ235" s="77" t="str">
        <f t="shared" si="857"/>
        <v>X</v>
      </c>
      <c r="GR235" s="77" t="str">
        <f t="shared" si="857"/>
        <v>X</v>
      </c>
    </row>
    <row r="236" spans="7:200" x14ac:dyDescent="0.2">
      <c r="G236" s="1043"/>
      <c r="H236" s="207" t="s">
        <v>161</v>
      </c>
      <c r="M236" s="304"/>
      <c r="N236" s="304"/>
      <c r="O236" s="304"/>
      <c r="P236" s="304"/>
      <c r="Q236" s="304"/>
      <c r="R236" s="41"/>
      <c r="S236" s="41"/>
      <c r="T236" s="41"/>
      <c r="U236" s="77">
        <f t="shared" ref="U236:AR236" ca="1" si="858">IF(OR(ISNUMBER(U55),ISBLANK(U55)),IF(CodeCouleur($D$100)=CodeCouleur(U55),"CEAM",IF(OR(U55=$G$99,U55=$G$100,U55=$G$101),"OPEX",IF(AND(ISBLANK($E55),U157&gt;50),"ORG",U157))),U55)</f>
        <v>611</v>
      </c>
      <c r="V236" s="77">
        <f t="shared" ca="1" si="858"/>
        <v>500</v>
      </c>
      <c r="W236" s="77">
        <f t="shared" ca="1" si="858"/>
        <v>390</v>
      </c>
      <c r="X236" s="77">
        <f t="shared" ca="1" si="858"/>
        <v>318</v>
      </c>
      <c r="Y236" s="77">
        <f t="shared" ca="1" si="858"/>
        <v>239</v>
      </c>
      <c r="Z236" s="77">
        <f t="shared" ca="1" si="858"/>
        <v>206</v>
      </c>
      <c r="AA236" s="77">
        <f t="shared" ca="1" si="858"/>
        <v>206</v>
      </c>
      <c r="AB236" s="77">
        <f t="shared" ca="1" si="858"/>
        <v>177</v>
      </c>
      <c r="AC236" s="77">
        <f t="shared" ca="1" si="858"/>
        <v>141</v>
      </c>
      <c r="AD236" s="77">
        <f t="shared" ca="1" si="858"/>
        <v>114</v>
      </c>
      <c r="AE236" s="77">
        <f t="shared" ca="1" si="858"/>
        <v>91</v>
      </c>
      <c r="AF236" s="77">
        <f t="shared" ca="1" si="858"/>
        <v>68</v>
      </c>
      <c r="AG236" s="77">
        <f t="shared" ca="1" si="858"/>
        <v>45</v>
      </c>
      <c r="AH236" s="77">
        <f t="shared" ca="1" si="858"/>
        <v>22</v>
      </c>
      <c r="AI236" s="77">
        <f t="shared" ca="1" si="858"/>
        <v>2</v>
      </c>
      <c r="AJ236" s="77" t="str">
        <f t="shared" si="858"/>
        <v>V15</v>
      </c>
      <c r="AK236" s="77" t="str">
        <f t="shared" si="858"/>
        <v>V15</v>
      </c>
      <c r="AL236" s="77" t="str">
        <f t="shared" si="858"/>
        <v>V15</v>
      </c>
      <c r="AM236" s="77" t="str">
        <f t="shared" si="858"/>
        <v>V15</v>
      </c>
      <c r="AN236" s="77" t="str">
        <f t="shared" si="858"/>
        <v>V15</v>
      </c>
      <c r="AO236" s="77" t="str">
        <f t="shared" si="858"/>
        <v>AIA</v>
      </c>
      <c r="AP236" s="77" t="str">
        <f t="shared" si="858"/>
        <v>AIA</v>
      </c>
      <c r="AQ236" s="77">
        <f t="shared" ca="1" si="858"/>
        <v>1177</v>
      </c>
      <c r="AR236" s="77">
        <f t="shared" ca="1" si="858"/>
        <v>1154</v>
      </c>
      <c r="AS236" s="77">
        <f t="shared" ref="AS236:BX236" ca="1" si="859">IF(OR(ISNUMBER(AS55),ISBLANK(AS55)),IF(CodeCouleur($D$100)=CodeCouleur(AS55),"CEAM",IF(OR(AS55=$G$99,AS55=$G$100,AS55=$G$101,AS55=$G$102),"OPEX",IF(AND(ISBLANK($E55),AS157&gt;50),"ORG",AS157))),AS55)</f>
        <v>1131</v>
      </c>
      <c r="AT236" s="77">
        <f t="shared" ca="1" si="859"/>
        <v>1108</v>
      </c>
      <c r="AU236" s="77">
        <f t="shared" ca="1" si="859"/>
        <v>1107</v>
      </c>
      <c r="AV236" s="77" t="str">
        <f t="shared" ca="1" si="859"/>
        <v>OPEX</v>
      </c>
      <c r="AW236" s="77" t="str">
        <f t="shared" ca="1" si="859"/>
        <v>OPEX</v>
      </c>
      <c r="AX236" s="77" t="str">
        <f t="shared" ca="1" si="859"/>
        <v>OPEX</v>
      </c>
      <c r="AY236" s="77" t="str">
        <f t="shared" ca="1" si="859"/>
        <v>OPEX</v>
      </c>
      <c r="AZ236" s="77">
        <f t="shared" ca="1" si="859"/>
        <v>866</v>
      </c>
      <c r="BA236" s="77">
        <f t="shared" ca="1" si="859"/>
        <v>843</v>
      </c>
      <c r="BB236" s="77">
        <f t="shared" ca="1" si="859"/>
        <v>820</v>
      </c>
      <c r="BC236" s="77">
        <f t="shared" ca="1" si="859"/>
        <v>797</v>
      </c>
      <c r="BD236" s="77">
        <f t="shared" ca="1" si="859"/>
        <v>774</v>
      </c>
      <c r="BE236" s="77">
        <f t="shared" ca="1" si="859"/>
        <v>773</v>
      </c>
      <c r="BF236" s="77" t="str">
        <f t="shared" ca="1" si="859"/>
        <v>OPEX</v>
      </c>
      <c r="BG236" s="77" t="str">
        <f t="shared" ca="1" si="859"/>
        <v>OPEX</v>
      </c>
      <c r="BH236" s="77" t="str">
        <f t="shared" ca="1" si="859"/>
        <v>OPEX</v>
      </c>
      <c r="BI236" s="77" t="str">
        <f t="shared" ca="1" si="859"/>
        <v>OPEX</v>
      </c>
      <c r="BJ236" s="77">
        <f t="shared" ca="1" si="859"/>
        <v>452</v>
      </c>
      <c r="BK236" s="77">
        <f t="shared" ca="1" si="859"/>
        <v>429</v>
      </c>
      <c r="BL236" s="77">
        <f t="shared" ca="1" si="859"/>
        <v>406</v>
      </c>
      <c r="BM236" s="77">
        <f t="shared" ca="1" si="859"/>
        <v>383</v>
      </c>
      <c r="BN236" s="77">
        <f t="shared" ca="1" si="859"/>
        <v>360</v>
      </c>
      <c r="BO236" s="77">
        <f t="shared" ca="1" si="859"/>
        <v>337</v>
      </c>
      <c r="BP236" s="77">
        <f t="shared" ca="1" si="859"/>
        <v>336</v>
      </c>
      <c r="BQ236" s="77">
        <f t="shared" ca="1" si="859"/>
        <v>313</v>
      </c>
      <c r="BR236" s="77">
        <f t="shared" ca="1" si="859"/>
        <v>290</v>
      </c>
      <c r="BS236" s="77">
        <f t="shared" ca="1" si="859"/>
        <v>267</v>
      </c>
      <c r="BT236" s="77">
        <f t="shared" ca="1" si="859"/>
        <v>244</v>
      </c>
      <c r="BU236" s="77">
        <f t="shared" ca="1" si="859"/>
        <v>221</v>
      </c>
      <c r="BV236" s="77">
        <f t="shared" ca="1" si="859"/>
        <v>198</v>
      </c>
      <c r="BW236" s="77">
        <f t="shared" ca="1" si="859"/>
        <v>175</v>
      </c>
      <c r="BX236" s="77">
        <f t="shared" ca="1" si="859"/>
        <v>152</v>
      </c>
      <c r="BY236" s="77">
        <f t="shared" ref="BY236:DD236" ca="1" si="860">IF(OR(ISNUMBER(BY55),ISBLANK(BY55)),IF(CodeCouleur($D$100)=CodeCouleur(BY55),"CEAM",IF(OR(BY55=$G$99,BY55=$G$100,BY55=$G$101,BY55=$G$102),"OPEX",IF(AND(ISBLANK($E55),BY157&gt;50),"ORG",BY157))),BY55)</f>
        <v>129</v>
      </c>
      <c r="BZ236" s="77">
        <f t="shared" ca="1" si="860"/>
        <v>106</v>
      </c>
      <c r="CA236" s="77">
        <f t="shared" ca="1" si="860"/>
        <v>83</v>
      </c>
      <c r="CB236" s="77">
        <f t="shared" ca="1" si="860"/>
        <v>60</v>
      </c>
      <c r="CC236" s="77">
        <f t="shared" ca="1" si="860"/>
        <v>37</v>
      </c>
      <c r="CD236" s="77">
        <f t="shared" ca="1" si="860"/>
        <v>14</v>
      </c>
      <c r="CE236" s="77" t="str">
        <f t="shared" si="860"/>
        <v>V20</v>
      </c>
      <c r="CF236" s="77" t="str">
        <f t="shared" si="860"/>
        <v>V20</v>
      </c>
      <c r="CG236" s="77" t="str">
        <f t="shared" si="860"/>
        <v>V20</v>
      </c>
      <c r="CH236" s="77" t="str">
        <f t="shared" si="860"/>
        <v>V20</v>
      </c>
      <c r="CI236" s="77" t="str">
        <f t="shared" si="860"/>
        <v>V20</v>
      </c>
      <c r="CJ236" s="77" t="str">
        <f t="shared" si="860"/>
        <v>V20</v>
      </c>
      <c r="CK236" s="77" t="str">
        <f t="shared" si="860"/>
        <v>RMV</v>
      </c>
      <c r="CL236" s="77" t="str">
        <f t="shared" si="860"/>
        <v>RMV</v>
      </c>
      <c r="CM236" s="77" t="str">
        <f t="shared" si="860"/>
        <v>RMV</v>
      </c>
      <c r="CN236" s="77" t="str">
        <f t="shared" si="860"/>
        <v>RMV</v>
      </c>
      <c r="CO236" s="77" t="str">
        <f t="shared" si="860"/>
        <v>RMV</v>
      </c>
      <c r="CP236" s="77" t="str">
        <f t="shared" si="860"/>
        <v>RMV</v>
      </c>
      <c r="CQ236" s="77">
        <f t="shared" ca="1" si="860"/>
        <v>1177</v>
      </c>
      <c r="CR236" s="77">
        <f t="shared" ca="1" si="860"/>
        <v>1154</v>
      </c>
      <c r="CS236" s="77">
        <f t="shared" ca="1" si="860"/>
        <v>1131</v>
      </c>
      <c r="CT236" s="77">
        <f t="shared" ca="1" si="860"/>
        <v>1108</v>
      </c>
      <c r="CU236" s="77">
        <f t="shared" ca="1" si="860"/>
        <v>1085</v>
      </c>
      <c r="CV236" s="77">
        <f t="shared" ca="1" si="860"/>
        <v>1062</v>
      </c>
      <c r="CW236" s="77">
        <f t="shared" ca="1" si="860"/>
        <v>1039</v>
      </c>
      <c r="CX236" s="77">
        <f t="shared" ca="1" si="860"/>
        <v>1016</v>
      </c>
      <c r="CY236" s="77">
        <f t="shared" ca="1" si="860"/>
        <v>993</v>
      </c>
      <c r="CZ236" s="77">
        <f t="shared" ca="1" si="860"/>
        <v>970</v>
      </c>
      <c r="DA236" s="77">
        <f t="shared" ca="1" si="860"/>
        <v>947</v>
      </c>
      <c r="DB236" s="77">
        <f t="shared" ca="1" si="860"/>
        <v>924</v>
      </c>
      <c r="DC236" s="77">
        <f t="shared" ca="1" si="860"/>
        <v>901</v>
      </c>
      <c r="DD236" s="77">
        <f t="shared" ca="1" si="860"/>
        <v>878</v>
      </c>
      <c r="DE236" s="77">
        <f t="shared" ref="DE236:EJ236" ca="1" si="861">IF(OR(ISNUMBER(DE55),ISBLANK(DE55)),IF(CodeCouleur($D$100)=CodeCouleur(DE55),"CEAM",IF(OR(DE55=$G$99,DE55=$G$100,DE55=$G$101,DE55=$G$102),"OPEX",IF(AND(ISBLANK($E55),DE157&gt;50),"ORG",DE157))),DE55)</f>
        <v>855</v>
      </c>
      <c r="DF236" s="77">
        <f t="shared" ca="1" si="861"/>
        <v>832</v>
      </c>
      <c r="DG236" s="77">
        <f t="shared" ca="1" si="861"/>
        <v>809</v>
      </c>
      <c r="DH236" s="77">
        <f t="shared" ca="1" si="861"/>
        <v>786</v>
      </c>
      <c r="DI236" s="77">
        <f t="shared" ca="1" si="861"/>
        <v>763</v>
      </c>
      <c r="DJ236" s="77">
        <f t="shared" ca="1" si="861"/>
        <v>740</v>
      </c>
      <c r="DK236" s="77">
        <f t="shared" ca="1" si="861"/>
        <v>717</v>
      </c>
      <c r="DL236" s="77">
        <f t="shared" ca="1" si="861"/>
        <v>694</v>
      </c>
      <c r="DM236" s="77">
        <f t="shared" ca="1" si="861"/>
        <v>671</v>
      </c>
      <c r="DN236" s="77">
        <f t="shared" ca="1" si="861"/>
        <v>648</v>
      </c>
      <c r="DO236" s="77">
        <f t="shared" ca="1" si="861"/>
        <v>625</v>
      </c>
      <c r="DP236" s="77">
        <f t="shared" ca="1" si="861"/>
        <v>602</v>
      </c>
      <c r="DQ236" s="77">
        <f t="shared" ca="1" si="861"/>
        <v>601</v>
      </c>
      <c r="DR236" s="77" t="str">
        <f t="shared" ca="1" si="861"/>
        <v>OPEX</v>
      </c>
      <c r="DS236" s="77" t="str">
        <f t="shared" ca="1" si="861"/>
        <v>OPEX</v>
      </c>
      <c r="DT236" s="77" t="str">
        <f t="shared" ca="1" si="861"/>
        <v>OPEX</v>
      </c>
      <c r="DU236" s="77" t="str">
        <f t="shared" ca="1" si="861"/>
        <v>OPEX</v>
      </c>
      <c r="DV236" s="77">
        <f t="shared" ca="1" si="861"/>
        <v>360</v>
      </c>
      <c r="DW236" s="77">
        <f t="shared" ca="1" si="861"/>
        <v>337</v>
      </c>
      <c r="DX236" s="77">
        <f t="shared" ca="1" si="861"/>
        <v>314</v>
      </c>
      <c r="DY236" s="77">
        <f t="shared" ca="1" si="861"/>
        <v>291</v>
      </c>
      <c r="DZ236" s="77">
        <f t="shared" ca="1" si="861"/>
        <v>268</v>
      </c>
      <c r="EA236" s="77">
        <f t="shared" ca="1" si="861"/>
        <v>245</v>
      </c>
      <c r="EB236" s="77">
        <f t="shared" ca="1" si="861"/>
        <v>222</v>
      </c>
      <c r="EC236" s="77">
        <f t="shared" ca="1" si="861"/>
        <v>199</v>
      </c>
      <c r="ED236" s="77">
        <f t="shared" ca="1" si="861"/>
        <v>176</v>
      </c>
      <c r="EE236" s="77">
        <f t="shared" ca="1" si="861"/>
        <v>153</v>
      </c>
      <c r="EF236" s="77">
        <f t="shared" ca="1" si="861"/>
        <v>130</v>
      </c>
      <c r="EG236" s="77">
        <f t="shared" ca="1" si="861"/>
        <v>107</v>
      </c>
      <c r="EH236" s="77">
        <f t="shared" ca="1" si="861"/>
        <v>84</v>
      </c>
      <c r="EI236" s="77">
        <f t="shared" ca="1" si="861"/>
        <v>61</v>
      </c>
      <c r="EJ236" s="77">
        <f t="shared" ca="1" si="861"/>
        <v>38</v>
      </c>
      <c r="EK236" s="77" t="str">
        <f t="shared" ref="EK236:FP236" si="862">IF(OR(ISNUMBER(EK55),ISBLANK(EK55)),IF(CodeCouleur($D$100)=CodeCouleur(EK55),"CEAM",IF(OR(EK55=$G$99,EK55=$G$100,EK55=$G$101,EK55=$G$102),"OPEX",IF(AND(ISBLANK($E55),EK157&gt;50),"ORG",EK157))),EK55)</f>
        <v>V25</v>
      </c>
      <c r="EL236" s="77" t="str">
        <f t="shared" si="862"/>
        <v>V25</v>
      </c>
      <c r="EM236" s="77" t="str">
        <f t="shared" si="862"/>
        <v>V25</v>
      </c>
      <c r="EN236" s="77" t="str">
        <f t="shared" si="862"/>
        <v>V25</v>
      </c>
      <c r="EO236" s="77" t="str">
        <f t="shared" si="862"/>
        <v>V25</v>
      </c>
      <c r="EP236" s="77">
        <f t="shared" ca="1" si="862"/>
        <v>1177</v>
      </c>
      <c r="EQ236" s="77">
        <f t="shared" ca="1" si="862"/>
        <v>1154</v>
      </c>
      <c r="ER236" s="77">
        <f t="shared" ca="1" si="862"/>
        <v>1131</v>
      </c>
      <c r="ES236" s="77">
        <f t="shared" ca="1" si="862"/>
        <v>1108</v>
      </c>
      <c r="ET236" s="77">
        <f t="shared" ca="1" si="862"/>
        <v>1085</v>
      </c>
      <c r="EU236" s="77">
        <f t="shared" ca="1" si="862"/>
        <v>1062</v>
      </c>
      <c r="EV236" s="77">
        <f t="shared" ca="1" si="862"/>
        <v>1039</v>
      </c>
      <c r="EW236" s="77">
        <f t="shared" ca="1" si="862"/>
        <v>1016</v>
      </c>
      <c r="EX236" s="77">
        <f t="shared" ca="1" si="862"/>
        <v>993</v>
      </c>
      <c r="EY236" s="77">
        <f t="shared" ca="1" si="862"/>
        <v>970</v>
      </c>
      <c r="EZ236" s="77">
        <f t="shared" ca="1" si="862"/>
        <v>947</v>
      </c>
      <c r="FA236" s="77">
        <f t="shared" ca="1" si="862"/>
        <v>924</v>
      </c>
      <c r="FB236" s="77">
        <f t="shared" ca="1" si="862"/>
        <v>901</v>
      </c>
      <c r="FC236" s="77">
        <f t="shared" ca="1" si="862"/>
        <v>878</v>
      </c>
      <c r="FD236" s="77">
        <f t="shared" ca="1" si="862"/>
        <v>855</v>
      </c>
      <c r="FE236" s="77">
        <f t="shared" ca="1" si="862"/>
        <v>832</v>
      </c>
      <c r="FF236" s="77">
        <f t="shared" ca="1" si="862"/>
        <v>809</v>
      </c>
      <c r="FG236" s="77">
        <f t="shared" ca="1" si="862"/>
        <v>786</v>
      </c>
      <c r="FH236" s="77">
        <f t="shared" ca="1" si="862"/>
        <v>763</v>
      </c>
      <c r="FI236" s="77">
        <f t="shared" ca="1" si="862"/>
        <v>740</v>
      </c>
      <c r="FJ236" s="77">
        <f t="shared" ca="1" si="862"/>
        <v>717</v>
      </c>
      <c r="FK236" s="77">
        <f t="shared" ca="1" si="862"/>
        <v>694</v>
      </c>
      <c r="FL236" s="77">
        <f t="shared" ca="1" si="862"/>
        <v>671</v>
      </c>
      <c r="FM236" s="77">
        <f t="shared" ca="1" si="862"/>
        <v>648</v>
      </c>
      <c r="FN236" s="77">
        <f t="shared" ca="1" si="862"/>
        <v>625</v>
      </c>
      <c r="FO236" s="77">
        <f t="shared" ca="1" si="862"/>
        <v>602</v>
      </c>
      <c r="FP236" s="77">
        <f t="shared" ca="1" si="862"/>
        <v>579</v>
      </c>
      <c r="FQ236" s="77">
        <f t="shared" ref="FQ236:GR236" ca="1" si="863">IF(OR(ISNUMBER(FQ55),ISBLANK(FQ55)),IF(CodeCouleur($D$100)=CodeCouleur(FQ55),"CEAM",IF(OR(FQ55=$G$99,FQ55=$G$100,FQ55=$G$101,FQ55=$G$102),"OPEX",IF(AND(ISBLANK($E55),FQ157&gt;50),"ORG",FQ157))),FQ55)</f>
        <v>556</v>
      </c>
      <c r="FR236" s="77">
        <f t="shared" ca="1" si="863"/>
        <v>533</v>
      </c>
      <c r="FS236" s="77">
        <f t="shared" ca="1" si="863"/>
        <v>510</v>
      </c>
      <c r="FT236" s="77">
        <f t="shared" ca="1" si="863"/>
        <v>487</v>
      </c>
      <c r="FU236" s="77">
        <f t="shared" ca="1" si="863"/>
        <v>464</v>
      </c>
      <c r="FV236" s="77">
        <f t="shared" ca="1" si="863"/>
        <v>441</v>
      </c>
      <c r="FW236" s="77">
        <f t="shared" ca="1" si="863"/>
        <v>418</v>
      </c>
      <c r="FX236" s="77">
        <f t="shared" ca="1" si="863"/>
        <v>395</v>
      </c>
      <c r="FY236" s="77">
        <f t="shared" ca="1" si="863"/>
        <v>372</v>
      </c>
      <c r="FZ236" s="77">
        <f t="shared" ca="1" si="863"/>
        <v>349</v>
      </c>
      <c r="GA236" s="77">
        <f t="shared" ca="1" si="863"/>
        <v>326</v>
      </c>
      <c r="GB236" s="77">
        <f t="shared" ca="1" si="863"/>
        <v>303</v>
      </c>
      <c r="GC236" s="77">
        <f t="shared" ca="1" si="863"/>
        <v>280</v>
      </c>
      <c r="GD236" s="77">
        <f t="shared" ca="1" si="863"/>
        <v>257</v>
      </c>
      <c r="GE236" s="77">
        <f t="shared" ca="1" si="863"/>
        <v>234</v>
      </c>
      <c r="GF236" s="77">
        <f t="shared" ca="1" si="863"/>
        <v>211</v>
      </c>
      <c r="GG236" s="77">
        <f t="shared" ca="1" si="863"/>
        <v>188</v>
      </c>
      <c r="GH236" s="77">
        <f t="shared" ca="1" si="863"/>
        <v>165</v>
      </c>
      <c r="GI236" s="77">
        <f t="shared" ca="1" si="863"/>
        <v>142</v>
      </c>
      <c r="GJ236" s="77">
        <f t="shared" ca="1" si="863"/>
        <v>119</v>
      </c>
      <c r="GK236" s="77">
        <f t="shared" ca="1" si="863"/>
        <v>96</v>
      </c>
      <c r="GL236" s="77">
        <f t="shared" ca="1" si="863"/>
        <v>73</v>
      </c>
      <c r="GM236" s="77">
        <f t="shared" ca="1" si="863"/>
        <v>50</v>
      </c>
      <c r="GN236" s="77">
        <f t="shared" ca="1" si="863"/>
        <v>27</v>
      </c>
      <c r="GO236" s="77" t="str">
        <f t="shared" si="863"/>
        <v>X</v>
      </c>
      <c r="GP236" s="77" t="str">
        <f t="shared" si="863"/>
        <v>X</v>
      </c>
      <c r="GQ236" s="77" t="str">
        <f t="shared" si="863"/>
        <v>X</v>
      </c>
      <c r="GR236" s="77" t="str">
        <f t="shared" si="863"/>
        <v>X</v>
      </c>
    </row>
    <row r="237" spans="7:200" x14ac:dyDescent="0.2">
      <c r="G237" s="1043"/>
      <c r="H237" s="207" t="s">
        <v>162</v>
      </c>
      <c r="M237" s="304"/>
      <c r="N237" s="304"/>
      <c r="O237" s="304"/>
      <c r="P237" s="304"/>
      <c r="Q237" s="304"/>
      <c r="R237" s="41"/>
      <c r="S237" s="41"/>
      <c r="T237" s="41"/>
      <c r="U237" s="77">
        <f t="shared" ref="U237:AR237" ca="1" si="864">IF(OR(ISNUMBER(U56),ISBLANK(U56)),IF(CodeCouleur($D$100)=CodeCouleur(U56),"CEAM",IF(OR(U56=$G$99,U56=$G$100,U56=$G$101),"OPEX",IF(AND(ISBLANK($E56),U158&gt;50),"ORG",U158))),U56)</f>
        <v>5</v>
      </c>
      <c r="V237" s="77">
        <f t="shared" ca="1" si="864"/>
        <v>6</v>
      </c>
      <c r="W237" s="77" t="str">
        <f t="shared" si="864"/>
        <v>V10</v>
      </c>
      <c r="X237" s="77" t="str">
        <f t="shared" si="864"/>
        <v>V10</v>
      </c>
      <c r="Y237" s="77" t="str">
        <f t="shared" si="864"/>
        <v>V10</v>
      </c>
      <c r="Z237" s="77" t="str">
        <f t="shared" si="864"/>
        <v>V10</v>
      </c>
      <c r="AA237" s="77" t="str">
        <f t="shared" si="864"/>
        <v>AIA</v>
      </c>
      <c r="AB237" s="77" t="str">
        <f t="shared" si="864"/>
        <v>AIA</v>
      </c>
      <c r="AC237" s="77">
        <f t="shared" ca="1" si="864"/>
        <v>1199</v>
      </c>
      <c r="AD237" s="77">
        <f t="shared" ca="1" si="864"/>
        <v>1199</v>
      </c>
      <c r="AE237" s="77">
        <f t="shared" ca="1" si="864"/>
        <v>1176</v>
      </c>
      <c r="AF237" s="77">
        <f t="shared" ca="1" si="864"/>
        <v>1153</v>
      </c>
      <c r="AG237" s="77">
        <f t="shared" ca="1" si="864"/>
        <v>1130</v>
      </c>
      <c r="AH237" s="77">
        <f t="shared" ca="1" si="864"/>
        <v>1107</v>
      </c>
      <c r="AI237" s="77">
        <f t="shared" ca="1" si="864"/>
        <v>1106</v>
      </c>
      <c r="AJ237" s="77" t="str">
        <f t="shared" ca="1" si="864"/>
        <v>OPEX</v>
      </c>
      <c r="AK237" s="77" t="str">
        <f t="shared" ca="1" si="864"/>
        <v>OPEX</v>
      </c>
      <c r="AL237" s="77" t="str">
        <f t="shared" ca="1" si="864"/>
        <v>OPEX</v>
      </c>
      <c r="AM237" s="77" t="str">
        <f t="shared" ca="1" si="864"/>
        <v>OPEX</v>
      </c>
      <c r="AN237" s="77">
        <f t="shared" ca="1" si="864"/>
        <v>905</v>
      </c>
      <c r="AO237" s="77">
        <f t="shared" ca="1" si="864"/>
        <v>882</v>
      </c>
      <c r="AP237" s="77">
        <f t="shared" ca="1" si="864"/>
        <v>859</v>
      </c>
      <c r="AQ237" s="77">
        <f t="shared" ca="1" si="864"/>
        <v>836</v>
      </c>
      <c r="AR237" s="77">
        <f t="shared" ca="1" si="864"/>
        <v>813</v>
      </c>
      <c r="AS237" s="77">
        <f t="shared" ref="AS237:BX237" ca="1" si="865">IF(OR(ISNUMBER(AS56),ISBLANK(AS56)),IF(CodeCouleur($D$100)=CodeCouleur(AS56),"CEAM",IF(OR(AS56=$G$99,AS56=$G$100,AS56=$G$101,AS56=$G$102),"OPEX",IF(AND(ISBLANK($E56),AS158&gt;50),"ORG",AS158))),AS56)</f>
        <v>790</v>
      </c>
      <c r="AT237" s="77">
        <f t="shared" ca="1" si="865"/>
        <v>767</v>
      </c>
      <c r="AU237" s="77">
        <f t="shared" ca="1" si="865"/>
        <v>744</v>
      </c>
      <c r="AV237" s="77">
        <f t="shared" ca="1" si="865"/>
        <v>721</v>
      </c>
      <c r="AW237" s="77">
        <f t="shared" ca="1" si="865"/>
        <v>698</v>
      </c>
      <c r="AX237" s="77">
        <f t="shared" ca="1" si="865"/>
        <v>675</v>
      </c>
      <c r="AY237" s="77">
        <f t="shared" ca="1" si="865"/>
        <v>652</v>
      </c>
      <c r="AZ237" s="77">
        <f t="shared" ca="1" si="865"/>
        <v>629</v>
      </c>
      <c r="BA237" s="77">
        <f t="shared" ca="1" si="865"/>
        <v>606</v>
      </c>
      <c r="BB237" s="77">
        <f t="shared" ca="1" si="865"/>
        <v>583</v>
      </c>
      <c r="BC237" s="77">
        <f t="shared" ca="1" si="865"/>
        <v>560</v>
      </c>
      <c r="BD237" s="77" t="str">
        <f t="shared" ca="1" si="865"/>
        <v>CEAM</v>
      </c>
      <c r="BE237" s="77" t="str">
        <f t="shared" ca="1" si="865"/>
        <v>CEAM</v>
      </c>
      <c r="BF237" s="77" t="str">
        <f t="shared" ca="1" si="865"/>
        <v>CEAM</v>
      </c>
      <c r="BG237" s="77" t="str">
        <f t="shared" ca="1" si="865"/>
        <v>CEAM</v>
      </c>
      <c r="BH237" s="77" t="str">
        <f t="shared" ca="1" si="865"/>
        <v>CEAM</v>
      </c>
      <c r="BI237" s="77" t="str">
        <f t="shared" ca="1" si="865"/>
        <v>CEAM</v>
      </c>
      <c r="BJ237" s="77" t="str">
        <f t="shared" ca="1" si="865"/>
        <v>CEAM</v>
      </c>
      <c r="BK237" s="77" t="str">
        <f t="shared" ca="1" si="865"/>
        <v>CEAM</v>
      </c>
      <c r="BL237" s="77" t="str">
        <f t="shared" ca="1" si="865"/>
        <v>CEAM</v>
      </c>
      <c r="BM237" s="77" t="str">
        <f t="shared" ca="1" si="865"/>
        <v>CEAM</v>
      </c>
      <c r="BN237" s="77" t="str">
        <f t="shared" ca="1" si="865"/>
        <v>CEAM</v>
      </c>
      <c r="BO237" s="77" t="str">
        <f t="shared" ca="1" si="865"/>
        <v>CEAM</v>
      </c>
      <c r="BP237" s="77" t="str">
        <f t="shared" ca="1" si="865"/>
        <v>CEAM</v>
      </c>
      <c r="BQ237" s="77" t="str">
        <f t="shared" ca="1" si="865"/>
        <v>CEAM</v>
      </c>
      <c r="BR237" s="77" t="str">
        <f t="shared" ca="1" si="865"/>
        <v>CEAM</v>
      </c>
      <c r="BS237" s="77" t="str">
        <f t="shared" ca="1" si="865"/>
        <v>CEAM</v>
      </c>
      <c r="BT237" s="77" t="str">
        <f t="shared" ca="1" si="865"/>
        <v>CEAM</v>
      </c>
      <c r="BU237" s="77" t="str">
        <f t="shared" ca="1" si="865"/>
        <v>CEAM</v>
      </c>
      <c r="BV237" s="77" t="str">
        <f t="shared" ca="1" si="865"/>
        <v>CEAM</v>
      </c>
      <c r="BW237" s="77" t="str">
        <f t="shared" ca="1" si="865"/>
        <v>CEAM</v>
      </c>
      <c r="BX237" s="77" t="str">
        <f t="shared" ca="1" si="865"/>
        <v>CEAM</v>
      </c>
      <c r="BY237" s="77">
        <f t="shared" ref="BY237:DD237" ca="1" si="866">IF(OR(ISNUMBER(BY56),ISBLANK(BY56)),IF(CodeCouleur($D$100)=CodeCouleur(BY56),"CEAM",IF(OR(BY56=$G$99,BY56=$G$100,BY56=$G$101,BY56=$G$102),"OPEX",IF(AND(ISBLANK($E56),BY158&gt;50),"ORG",BY158))),BY56)</f>
        <v>201</v>
      </c>
      <c r="BZ237" s="77">
        <f t="shared" ca="1" si="866"/>
        <v>178</v>
      </c>
      <c r="CA237" s="77">
        <f t="shared" ca="1" si="866"/>
        <v>155</v>
      </c>
      <c r="CB237" s="77">
        <f t="shared" ca="1" si="866"/>
        <v>132</v>
      </c>
      <c r="CC237" s="77">
        <f t="shared" ca="1" si="866"/>
        <v>109</v>
      </c>
      <c r="CD237" s="77">
        <f t="shared" ca="1" si="866"/>
        <v>86</v>
      </c>
      <c r="CE237" s="77">
        <f t="shared" ca="1" si="866"/>
        <v>63</v>
      </c>
      <c r="CF237" s="77" t="str">
        <f t="shared" si="866"/>
        <v>V15</v>
      </c>
      <c r="CG237" s="77" t="str">
        <f t="shared" si="866"/>
        <v>V15</v>
      </c>
      <c r="CH237" s="77" t="str">
        <f t="shared" si="866"/>
        <v>V15</v>
      </c>
      <c r="CI237" s="77" t="str">
        <f t="shared" si="866"/>
        <v>V15</v>
      </c>
      <c r="CJ237" s="77" t="str">
        <f t="shared" si="866"/>
        <v>V15</v>
      </c>
      <c r="CK237" s="77" t="str">
        <f t="shared" si="866"/>
        <v>RMV</v>
      </c>
      <c r="CL237" s="77" t="str">
        <f t="shared" si="866"/>
        <v>RMV</v>
      </c>
      <c r="CM237" s="77" t="str">
        <f t="shared" si="866"/>
        <v>RMV</v>
      </c>
      <c r="CN237" s="77" t="str">
        <f t="shared" si="866"/>
        <v>RMV</v>
      </c>
      <c r="CO237" s="77" t="str">
        <f t="shared" si="866"/>
        <v>RMV</v>
      </c>
      <c r="CP237" s="77" t="str">
        <f t="shared" si="866"/>
        <v>RMV</v>
      </c>
      <c r="CQ237" s="77" t="str">
        <f t="shared" ca="1" si="866"/>
        <v>CEAM</v>
      </c>
      <c r="CR237" s="77" t="str">
        <f t="shared" ca="1" si="866"/>
        <v>CEAM</v>
      </c>
      <c r="CS237" s="77" t="str">
        <f t="shared" ca="1" si="866"/>
        <v>CEAM</v>
      </c>
      <c r="CT237" s="77" t="str">
        <f t="shared" ca="1" si="866"/>
        <v>CEAM</v>
      </c>
      <c r="CU237" s="77" t="str">
        <f t="shared" ca="1" si="866"/>
        <v>CEAM</v>
      </c>
      <c r="CV237" s="77" t="str">
        <f t="shared" ca="1" si="866"/>
        <v>CEAM</v>
      </c>
      <c r="CW237" s="77" t="str">
        <f t="shared" ca="1" si="866"/>
        <v>CEAM</v>
      </c>
      <c r="CX237" s="77" t="str">
        <f t="shared" ca="1" si="866"/>
        <v>CEAM</v>
      </c>
      <c r="CY237" s="77" t="str">
        <f t="shared" ca="1" si="866"/>
        <v>CEAM</v>
      </c>
      <c r="CZ237" s="77" t="str">
        <f t="shared" ca="1" si="866"/>
        <v>CEAM</v>
      </c>
      <c r="DA237" s="77" t="str">
        <f t="shared" ca="1" si="866"/>
        <v>CEAM</v>
      </c>
      <c r="DB237" s="77" t="str">
        <f t="shared" ca="1" si="866"/>
        <v>CEAM</v>
      </c>
      <c r="DC237" s="77" t="str">
        <f t="shared" ca="1" si="866"/>
        <v>CEAM</v>
      </c>
      <c r="DD237" s="77" t="str">
        <f t="shared" ca="1" si="866"/>
        <v>CEAM</v>
      </c>
      <c r="DE237" s="77" t="str">
        <f t="shared" ref="DE237:EJ237" ca="1" si="867">IF(OR(ISNUMBER(DE56),ISBLANK(DE56)),IF(CodeCouleur($D$100)=CodeCouleur(DE56),"CEAM",IF(OR(DE56=$G$99,DE56=$G$100,DE56=$G$101,DE56=$G$102),"OPEX",IF(AND(ISBLANK($E56),DE158&gt;50),"ORG",DE158))),DE56)</f>
        <v>CEAM</v>
      </c>
      <c r="DF237" s="77" t="str">
        <f t="shared" ca="1" si="867"/>
        <v>CEAM</v>
      </c>
      <c r="DG237" s="77" t="str">
        <f t="shared" ca="1" si="867"/>
        <v>CEAM</v>
      </c>
      <c r="DH237" s="77" t="str">
        <f t="shared" ca="1" si="867"/>
        <v>CEAM</v>
      </c>
      <c r="DI237" s="77" t="str">
        <f t="shared" ca="1" si="867"/>
        <v>CEAM</v>
      </c>
      <c r="DJ237" s="77" t="str">
        <f t="shared" ca="1" si="867"/>
        <v>CEAM</v>
      </c>
      <c r="DK237" s="77">
        <f t="shared" ca="1" si="867"/>
        <v>857</v>
      </c>
      <c r="DL237" s="77">
        <f t="shared" ca="1" si="867"/>
        <v>834</v>
      </c>
      <c r="DM237" s="77">
        <f t="shared" ca="1" si="867"/>
        <v>811</v>
      </c>
      <c r="DN237" s="77">
        <f t="shared" ca="1" si="867"/>
        <v>788</v>
      </c>
      <c r="DO237" s="77">
        <f t="shared" ca="1" si="867"/>
        <v>765</v>
      </c>
      <c r="DP237" s="77">
        <f t="shared" ca="1" si="867"/>
        <v>742</v>
      </c>
      <c r="DQ237" s="77">
        <f t="shared" ca="1" si="867"/>
        <v>719</v>
      </c>
      <c r="DR237" s="77">
        <f t="shared" ca="1" si="867"/>
        <v>696</v>
      </c>
      <c r="DS237" s="77">
        <f t="shared" ca="1" si="867"/>
        <v>695</v>
      </c>
      <c r="DT237" s="77" t="str">
        <f t="shared" ca="1" si="867"/>
        <v>OPEX</v>
      </c>
      <c r="DU237" s="77" t="str">
        <f t="shared" ca="1" si="867"/>
        <v>OPEX</v>
      </c>
      <c r="DV237" s="77" t="str">
        <f t="shared" ca="1" si="867"/>
        <v>OPEX</v>
      </c>
      <c r="DW237" s="77" t="str">
        <f t="shared" ca="1" si="867"/>
        <v>OPEX</v>
      </c>
      <c r="DX237" s="77">
        <f t="shared" ca="1" si="867"/>
        <v>494</v>
      </c>
      <c r="DY237" s="77">
        <f t="shared" ca="1" si="867"/>
        <v>471</v>
      </c>
      <c r="DZ237" s="77">
        <f t="shared" ca="1" si="867"/>
        <v>448</v>
      </c>
      <c r="EA237" s="77">
        <f t="shared" ca="1" si="867"/>
        <v>425</v>
      </c>
      <c r="EB237" s="77">
        <f t="shared" ca="1" si="867"/>
        <v>402</v>
      </c>
      <c r="EC237" s="77">
        <f t="shared" ca="1" si="867"/>
        <v>379</v>
      </c>
      <c r="ED237" s="77">
        <f t="shared" ca="1" si="867"/>
        <v>356</v>
      </c>
      <c r="EE237" s="77">
        <f t="shared" ca="1" si="867"/>
        <v>333</v>
      </c>
      <c r="EF237" s="77">
        <f t="shared" ca="1" si="867"/>
        <v>310</v>
      </c>
      <c r="EG237" s="77">
        <f t="shared" ca="1" si="867"/>
        <v>287</v>
      </c>
      <c r="EH237" s="77">
        <f t="shared" ca="1" si="867"/>
        <v>264</v>
      </c>
      <c r="EI237" s="77">
        <f t="shared" ca="1" si="867"/>
        <v>241</v>
      </c>
      <c r="EJ237" s="77">
        <f t="shared" ca="1" si="867"/>
        <v>218</v>
      </c>
      <c r="EK237" s="77">
        <f t="shared" ref="EK237:FP237" ca="1" si="868">IF(OR(ISNUMBER(EK56),ISBLANK(EK56)),IF(CodeCouleur($D$100)=CodeCouleur(EK56),"CEAM",IF(OR(EK56=$G$99,EK56=$G$100,EK56=$G$101,EK56=$G$102),"OPEX",IF(AND(ISBLANK($E56),EK158&gt;50),"ORG",EK158))),EK56)</f>
        <v>195</v>
      </c>
      <c r="EL237" s="77">
        <f t="shared" ca="1" si="868"/>
        <v>172</v>
      </c>
      <c r="EM237" s="77">
        <f t="shared" ca="1" si="868"/>
        <v>149</v>
      </c>
      <c r="EN237" s="77">
        <f t="shared" ca="1" si="868"/>
        <v>126</v>
      </c>
      <c r="EO237" s="77" t="str">
        <f t="shared" si="868"/>
        <v>V20</v>
      </c>
      <c r="EP237" s="77" t="str">
        <f t="shared" si="868"/>
        <v>V20</v>
      </c>
      <c r="EQ237" s="77" t="str">
        <f t="shared" si="868"/>
        <v>V20</v>
      </c>
      <c r="ER237" s="77" t="str">
        <f t="shared" si="868"/>
        <v>V20</v>
      </c>
      <c r="ES237" s="77" t="str">
        <f t="shared" si="868"/>
        <v>V20</v>
      </c>
      <c r="ET237" s="77" t="str">
        <f t="shared" si="868"/>
        <v>V20</v>
      </c>
      <c r="EU237" s="77">
        <f t="shared" ca="1" si="868"/>
        <v>1177</v>
      </c>
      <c r="EV237" s="77">
        <f t="shared" ca="1" si="868"/>
        <v>1154</v>
      </c>
      <c r="EW237" s="77">
        <f t="shared" ca="1" si="868"/>
        <v>1131</v>
      </c>
      <c r="EX237" s="77">
        <f t="shared" ca="1" si="868"/>
        <v>1108</v>
      </c>
      <c r="EY237" s="77">
        <f t="shared" ca="1" si="868"/>
        <v>1085</v>
      </c>
      <c r="EZ237" s="77">
        <f t="shared" ca="1" si="868"/>
        <v>1062</v>
      </c>
      <c r="FA237" s="77">
        <f t="shared" ca="1" si="868"/>
        <v>1039</v>
      </c>
      <c r="FB237" s="77">
        <f t="shared" ca="1" si="868"/>
        <v>1016</v>
      </c>
      <c r="FC237" s="77">
        <f t="shared" ca="1" si="868"/>
        <v>993</v>
      </c>
      <c r="FD237" s="77">
        <f t="shared" ca="1" si="868"/>
        <v>970</v>
      </c>
      <c r="FE237" s="77">
        <f t="shared" ca="1" si="868"/>
        <v>947</v>
      </c>
      <c r="FF237" s="77">
        <f t="shared" ca="1" si="868"/>
        <v>924</v>
      </c>
      <c r="FG237" s="77">
        <f t="shared" ca="1" si="868"/>
        <v>901</v>
      </c>
      <c r="FH237" s="77">
        <f t="shared" ca="1" si="868"/>
        <v>878</v>
      </c>
      <c r="FI237" s="77">
        <f t="shared" ca="1" si="868"/>
        <v>855</v>
      </c>
      <c r="FJ237" s="77">
        <f t="shared" ca="1" si="868"/>
        <v>832</v>
      </c>
      <c r="FK237" s="77">
        <f t="shared" ca="1" si="868"/>
        <v>809</v>
      </c>
      <c r="FL237" s="77">
        <f t="shared" ca="1" si="868"/>
        <v>786</v>
      </c>
      <c r="FM237" s="77">
        <f t="shared" ca="1" si="868"/>
        <v>763</v>
      </c>
      <c r="FN237" s="77">
        <f t="shared" ca="1" si="868"/>
        <v>740</v>
      </c>
      <c r="FO237" s="77">
        <f t="shared" ca="1" si="868"/>
        <v>717</v>
      </c>
      <c r="FP237" s="77">
        <f t="shared" ca="1" si="868"/>
        <v>694</v>
      </c>
      <c r="FQ237" s="77">
        <f t="shared" ref="FQ237:GR237" ca="1" si="869">IF(OR(ISNUMBER(FQ56),ISBLANK(FQ56)),IF(CodeCouleur($D$100)=CodeCouleur(FQ56),"CEAM",IF(OR(FQ56=$G$99,FQ56=$G$100,FQ56=$G$101,FQ56=$G$102),"OPEX",IF(AND(ISBLANK($E56),FQ158&gt;50),"ORG",FQ158))),FQ56)</f>
        <v>671</v>
      </c>
      <c r="FR237" s="77">
        <f t="shared" ca="1" si="869"/>
        <v>648</v>
      </c>
      <c r="FS237" s="77">
        <f t="shared" ca="1" si="869"/>
        <v>625</v>
      </c>
      <c r="FT237" s="77">
        <f t="shared" ca="1" si="869"/>
        <v>602</v>
      </c>
      <c r="FU237" s="77">
        <f t="shared" ca="1" si="869"/>
        <v>579</v>
      </c>
      <c r="FV237" s="77">
        <f t="shared" ca="1" si="869"/>
        <v>556</v>
      </c>
      <c r="FW237" s="77">
        <f t="shared" ca="1" si="869"/>
        <v>533</v>
      </c>
      <c r="FX237" s="77">
        <f t="shared" ca="1" si="869"/>
        <v>510</v>
      </c>
      <c r="FY237" s="77">
        <f t="shared" ca="1" si="869"/>
        <v>487</v>
      </c>
      <c r="FZ237" s="77">
        <f t="shared" ca="1" si="869"/>
        <v>464</v>
      </c>
      <c r="GA237" s="77">
        <f t="shared" ca="1" si="869"/>
        <v>441</v>
      </c>
      <c r="GB237" s="77">
        <f t="shared" ca="1" si="869"/>
        <v>418</v>
      </c>
      <c r="GC237" s="77">
        <f t="shared" ca="1" si="869"/>
        <v>395</v>
      </c>
      <c r="GD237" s="77">
        <f t="shared" ca="1" si="869"/>
        <v>372</v>
      </c>
      <c r="GE237" s="77">
        <f t="shared" ca="1" si="869"/>
        <v>349</v>
      </c>
      <c r="GF237" s="77">
        <f t="shared" ca="1" si="869"/>
        <v>326</v>
      </c>
      <c r="GG237" s="77">
        <f t="shared" ca="1" si="869"/>
        <v>303</v>
      </c>
      <c r="GH237" s="77">
        <f t="shared" ca="1" si="869"/>
        <v>280</v>
      </c>
      <c r="GI237" s="77">
        <f t="shared" ca="1" si="869"/>
        <v>257</v>
      </c>
      <c r="GJ237" s="77">
        <f t="shared" ca="1" si="869"/>
        <v>234</v>
      </c>
      <c r="GK237" s="77">
        <f t="shared" ca="1" si="869"/>
        <v>211</v>
      </c>
      <c r="GL237" s="77">
        <f t="shared" ca="1" si="869"/>
        <v>188</v>
      </c>
      <c r="GM237" s="77">
        <f t="shared" ca="1" si="869"/>
        <v>165</v>
      </c>
      <c r="GN237" s="77">
        <f t="shared" ca="1" si="869"/>
        <v>142</v>
      </c>
      <c r="GO237" s="77" t="str">
        <f t="shared" si="869"/>
        <v>X</v>
      </c>
      <c r="GP237" s="77" t="str">
        <f t="shared" si="869"/>
        <v>X</v>
      </c>
      <c r="GQ237" s="77" t="str">
        <f t="shared" si="869"/>
        <v>X</v>
      </c>
      <c r="GR237" s="77" t="str">
        <f t="shared" si="869"/>
        <v>X</v>
      </c>
    </row>
    <row r="238" spans="7:200" x14ac:dyDescent="0.2">
      <c r="G238" s="1043"/>
      <c r="H238" s="207" t="s">
        <v>163</v>
      </c>
      <c r="M238" s="304"/>
      <c r="N238" s="304"/>
      <c r="O238" s="304"/>
      <c r="P238" s="304"/>
      <c r="Q238" s="304"/>
      <c r="R238" s="41"/>
      <c r="S238" s="41"/>
      <c r="T238" s="41"/>
      <c r="U238" s="77">
        <f t="shared" ref="U238:AR238" ca="1" si="870">IF(OR(ISNUMBER(U57),ISBLANK(U57)),IF(CodeCouleur($D$100)=CodeCouleur(U57),"CEAM",IF(OR(U57=$G$99,U57=$G$100,U57=$G$101),"OPEX",IF(AND(ISBLANK($E57),U159&gt;50),"ORG",U159))),U57)</f>
        <v>750</v>
      </c>
      <c r="V238" s="77">
        <f t="shared" ca="1" si="870"/>
        <v>720</v>
      </c>
      <c r="W238" s="77">
        <f t="shared" ca="1" si="870"/>
        <v>697</v>
      </c>
      <c r="X238" s="77">
        <f t="shared" ca="1" si="870"/>
        <v>642</v>
      </c>
      <c r="Y238" s="77">
        <f t="shared" ca="1" si="870"/>
        <v>483</v>
      </c>
      <c r="Z238" s="77">
        <f t="shared" ca="1" si="870"/>
        <v>369</v>
      </c>
      <c r="AA238" s="77">
        <f t="shared" ca="1" si="870"/>
        <v>335</v>
      </c>
      <c r="AB238" s="77">
        <f t="shared" ca="1" si="870"/>
        <v>261</v>
      </c>
      <c r="AC238" s="77">
        <f t="shared" ca="1" si="870"/>
        <v>261</v>
      </c>
      <c r="AD238" s="77">
        <f t="shared" ca="1" si="870"/>
        <v>240</v>
      </c>
      <c r="AE238" s="77">
        <f t="shared" ca="1" si="870"/>
        <v>217</v>
      </c>
      <c r="AF238" s="77">
        <f t="shared" ca="1" si="870"/>
        <v>194</v>
      </c>
      <c r="AG238" s="77">
        <f t="shared" ca="1" si="870"/>
        <v>171</v>
      </c>
      <c r="AH238" s="77">
        <f t="shared" ca="1" si="870"/>
        <v>148</v>
      </c>
      <c r="AI238" s="77" t="str">
        <f t="shared" ca="1" si="870"/>
        <v>CEAM</v>
      </c>
      <c r="AJ238" s="77" t="str">
        <f t="shared" ca="1" si="870"/>
        <v>CEAM</v>
      </c>
      <c r="AK238" s="77" t="str">
        <f t="shared" ca="1" si="870"/>
        <v>CEAM</v>
      </c>
      <c r="AL238" s="77" t="str">
        <f t="shared" ca="1" si="870"/>
        <v>CEAM</v>
      </c>
      <c r="AM238" s="77" t="str">
        <f t="shared" ca="1" si="870"/>
        <v>CEAM</v>
      </c>
      <c r="AN238" s="77" t="str">
        <f t="shared" ca="1" si="870"/>
        <v>CEAM</v>
      </c>
      <c r="AO238" s="77" t="str">
        <f t="shared" ca="1" si="870"/>
        <v>CEAM</v>
      </c>
      <c r="AP238" s="77" t="str">
        <f t="shared" ca="1" si="870"/>
        <v>CEAM</v>
      </c>
      <c r="AQ238" s="77" t="str">
        <f t="shared" si="870"/>
        <v>V15</v>
      </c>
      <c r="AR238" s="77" t="str">
        <f t="shared" si="870"/>
        <v>V15</v>
      </c>
      <c r="AS238" s="77" t="str">
        <f t="shared" ref="AS238:BX238" si="871">IF(OR(ISNUMBER(AS57),ISBLANK(AS57)),IF(CodeCouleur($D$100)=CodeCouleur(AS57),"CEAM",IF(OR(AS57=$G$99,AS57=$G$100,AS57=$G$101,AS57=$G$102),"OPEX",IF(AND(ISBLANK($E57),AS159&gt;50),"ORG",AS159))),AS57)</f>
        <v>V15</v>
      </c>
      <c r="AT238" s="77" t="str">
        <f t="shared" si="871"/>
        <v>V15</v>
      </c>
      <c r="AU238" s="77" t="str">
        <f t="shared" si="871"/>
        <v>V15</v>
      </c>
      <c r="AV238" s="77" t="str">
        <f t="shared" si="871"/>
        <v>AIA</v>
      </c>
      <c r="AW238" s="77" t="str">
        <f t="shared" si="871"/>
        <v>AIA</v>
      </c>
      <c r="AX238" s="77">
        <f t="shared" ca="1" si="871"/>
        <v>1177</v>
      </c>
      <c r="AY238" s="77">
        <f t="shared" ca="1" si="871"/>
        <v>1154</v>
      </c>
      <c r="AZ238" s="77">
        <f t="shared" ca="1" si="871"/>
        <v>1131</v>
      </c>
      <c r="BA238" s="77">
        <f t="shared" ca="1" si="871"/>
        <v>1108</v>
      </c>
      <c r="BB238" s="77">
        <f t="shared" ca="1" si="871"/>
        <v>1085</v>
      </c>
      <c r="BC238" s="77">
        <f t="shared" ca="1" si="871"/>
        <v>1062</v>
      </c>
      <c r="BD238" s="77">
        <f t="shared" ca="1" si="871"/>
        <v>1039</v>
      </c>
      <c r="BE238" s="77">
        <f t="shared" ca="1" si="871"/>
        <v>1016</v>
      </c>
      <c r="BF238" s="77">
        <f t="shared" ca="1" si="871"/>
        <v>993</v>
      </c>
      <c r="BG238" s="77">
        <f t="shared" ca="1" si="871"/>
        <v>970</v>
      </c>
      <c r="BH238" s="77">
        <f t="shared" ca="1" si="871"/>
        <v>947</v>
      </c>
      <c r="BI238" s="77">
        <f t="shared" ca="1" si="871"/>
        <v>924</v>
      </c>
      <c r="BJ238" s="77">
        <f t="shared" ca="1" si="871"/>
        <v>901</v>
      </c>
      <c r="BK238" s="77">
        <f t="shared" ca="1" si="871"/>
        <v>878</v>
      </c>
      <c r="BL238" s="77">
        <f t="shared" ca="1" si="871"/>
        <v>855</v>
      </c>
      <c r="BM238" s="77">
        <f t="shared" ca="1" si="871"/>
        <v>832</v>
      </c>
      <c r="BN238" s="77">
        <f t="shared" ca="1" si="871"/>
        <v>809</v>
      </c>
      <c r="BO238" s="77">
        <f t="shared" ca="1" si="871"/>
        <v>786</v>
      </c>
      <c r="BP238" s="77">
        <f t="shared" ca="1" si="871"/>
        <v>763</v>
      </c>
      <c r="BQ238" s="77">
        <f t="shared" ca="1" si="871"/>
        <v>762</v>
      </c>
      <c r="BR238" s="77" t="str">
        <f t="shared" ca="1" si="871"/>
        <v>OPEX</v>
      </c>
      <c r="BS238" s="77" t="str">
        <f t="shared" ca="1" si="871"/>
        <v>OPEX</v>
      </c>
      <c r="BT238" s="77" t="str">
        <f t="shared" ca="1" si="871"/>
        <v>OPEX</v>
      </c>
      <c r="BU238" s="77" t="str">
        <f t="shared" ca="1" si="871"/>
        <v>OPEX</v>
      </c>
      <c r="BV238" s="77">
        <f t="shared" ca="1" si="871"/>
        <v>481</v>
      </c>
      <c r="BW238" s="77">
        <f t="shared" ca="1" si="871"/>
        <v>458</v>
      </c>
      <c r="BX238" s="77">
        <f t="shared" ca="1" si="871"/>
        <v>435</v>
      </c>
      <c r="BY238" s="77">
        <f t="shared" ref="BY238:DD238" ca="1" si="872">IF(OR(ISNUMBER(BY57),ISBLANK(BY57)),IF(CodeCouleur($D$100)=CodeCouleur(BY57),"CEAM",IF(OR(BY57=$G$99,BY57=$G$100,BY57=$G$101,BY57=$G$102),"OPEX",IF(AND(ISBLANK($E57),BY159&gt;50),"ORG",BY159))),BY57)</f>
        <v>412</v>
      </c>
      <c r="BZ238" s="77">
        <f t="shared" ca="1" si="872"/>
        <v>389</v>
      </c>
      <c r="CA238" s="77">
        <f t="shared" ca="1" si="872"/>
        <v>366</v>
      </c>
      <c r="CB238" s="77">
        <f t="shared" ca="1" si="872"/>
        <v>343</v>
      </c>
      <c r="CC238" s="77">
        <f t="shared" ca="1" si="872"/>
        <v>320</v>
      </c>
      <c r="CD238" s="77">
        <f t="shared" ca="1" si="872"/>
        <v>297</v>
      </c>
      <c r="CE238" s="77">
        <f t="shared" ca="1" si="872"/>
        <v>274</v>
      </c>
      <c r="CF238" s="77">
        <f t="shared" ca="1" si="872"/>
        <v>251</v>
      </c>
      <c r="CG238" s="77">
        <f t="shared" ca="1" si="872"/>
        <v>228</v>
      </c>
      <c r="CH238" s="77">
        <f t="shared" ca="1" si="872"/>
        <v>205</v>
      </c>
      <c r="CI238" s="77">
        <f t="shared" ca="1" si="872"/>
        <v>182</v>
      </c>
      <c r="CJ238" s="77">
        <f t="shared" ca="1" si="872"/>
        <v>159</v>
      </c>
      <c r="CK238" s="77">
        <f t="shared" ca="1" si="872"/>
        <v>136</v>
      </c>
      <c r="CL238" s="77">
        <f t="shared" ca="1" si="872"/>
        <v>113</v>
      </c>
      <c r="CM238" s="77">
        <f t="shared" ca="1" si="872"/>
        <v>90</v>
      </c>
      <c r="CN238" s="77">
        <f t="shared" ca="1" si="872"/>
        <v>67</v>
      </c>
      <c r="CO238" s="77">
        <f t="shared" ca="1" si="872"/>
        <v>44</v>
      </c>
      <c r="CP238" s="77" t="str">
        <f t="shared" si="872"/>
        <v>V20</v>
      </c>
      <c r="CQ238" s="77" t="str">
        <f t="shared" si="872"/>
        <v>V20</v>
      </c>
      <c r="CR238" s="77" t="str">
        <f t="shared" si="872"/>
        <v>V20</v>
      </c>
      <c r="CS238" s="77" t="str">
        <f t="shared" si="872"/>
        <v>V20</v>
      </c>
      <c r="CT238" s="77" t="str">
        <f t="shared" si="872"/>
        <v>V20</v>
      </c>
      <c r="CU238" s="77" t="str">
        <f t="shared" si="872"/>
        <v>V20</v>
      </c>
      <c r="CV238" s="77" t="str">
        <f t="shared" si="872"/>
        <v>RMV</v>
      </c>
      <c r="CW238" s="77" t="str">
        <f t="shared" si="872"/>
        <v>RMV</v>
      </c>
      <c r="CX238" s="77" t="str">
        <f t="shared" si="872"/>
        <v>RMV</v>
      </c>
      <c r="CY238" s="77" t="str">
        <f t="shared" si="872"/>
        <v>RMV</v>
      </c>
      <c r="CZ238" s="77" t="str">
        <f t="shared" si="872"/>
        <v>RMV</v>
      </c>
      <c r="DA238" s="77" t="str">
        <f t="shared" si="872"/>
        <v>RMV</v>
      </c>
      <c r="DB238" s="77">
        <f t="shared" ca="1" si="872"/>
        <v>1177</v>
      </c>
      <c r="DC238" s="77">
        <f t="shared" ca="1" si="872"/>
        <v>1154</v>
      </c>
      <c r="DD238" s="77">
        <f t="shared" ca="1" si="872"/>
        <v>1131</v>
      </c>
      <c r="DE238" s="77">
        <f t="shared" ref="DE238:EJ238" ca="1" si="873">IF(OR(ISNUMBER(DE57),ISBLANK(DE57)),IF(CodeCouleur($D$100)=CodeCouleur(DE57),"CEAM",IF(OR(DE57=$G$99,DE57=$G$100,DE57=$G$101,DE57=$G$102),"OPEX",IF(AND(ISBLANK($E57),DE159&gt;50),"ORG",DE159))),DE57)</f>
        <v>1108</v>
      </c>
      <c r="DF238" s="77">
        <f t="shared" ca="1" si="873"/>
        <v>1085</v>
      </c>
      <c r="DG238" s="77">
        <f t="shared" ca="1" si="873"/>
        <v>1062</v>
      </c>
      <c r="DH238" s="77">
        <f t="shared" ca="1" si="873"/>
        <v>1039</v>
      </c>
      <c r="DI238" s="77">
        <f t="shared" ca="1" si="873"/>
        <v>1016</v>
      </c>
      <c r="DJ238" s="77">
        <f t="shared" ca="1" si="873"/>
        <v>993</v>
      </c>
      <c r="DK238" s="77">
        <f t="shared" ca="1" si="873"/>
        <v>970</v>
      </c>
      <c r="DL238" s="77">
        <f t="shared" ca="1" si="873"/>
        <v>947</v>
      </c>
      <c r="DM238" s="77">
        <f t="shared" ca="1" si="873"/>
        <v>924</v>
      </c>
      <c r="DN238" s="77">
        <f t="shared" ca="1" si="873"/>
        <v>901</v>
      </c>
      <c r="DO238" s="77">
        <f t="shared" ca="1" si="873"/>
        <v>878</v>
      </c>
      <c r="DP238" s="77">
        <f t="shared" ca="1" si="873"/>
        <v>855</v>
      </c>
      <c r="DQ238" s="77">
        <f t="shared" ca="1" si="873"/>
        <v>854</v>
      </c>
      <c r="DR238" s="77" t="str">
        <f t="shared" ca="1" si="873"/>
        <v>OPEX</v>
      </c>
      <c r="DS238" s="77" t="str">
        <f t="shared" ca="1" si="873"/>
        <v>OPEX</v>
      </c>
      <c r="DT238" s="77" t="str">
        <f t="shared" ca="1" si="873"/>
        <v>OPEX</v>
      </c>
      <c r="DU238" s="77" t="str">
        <f t="shared" ca="1" si="873"/>
        <v>OPEX</v>
      </c>
      <c r="DV238" s="77">
        <f t="shared" ca="1" si="873"/>
        <v>613</v>
      </c>
      <c r="DW238" s="77">
        <f t="shared" ca="1" si="873"/>
        <v>590</v>
      </c>
      <c r="DX238" s="77">
        <f t="shared" ca="1" si="873"/>
        <v>567</v>
      </c>
      <c r="DY238" s="77">
        <f t="shared" ca="1" si="873"/>
        <v>544</v>
      </c>
      <c r="DZ238" s="77">
        <f t="shared" ca="1" si="873"/>
        <v>521</v>
      </c>
      <c r="EA238" s="77">
        <f t="shared" ca="1" si="873"/>
        <v>498</v>
      </c>
      <c r="EB238" s="77">
        <f t="shared" ca="1" si="873"/>
        <v>475</v>
      </c>
      <c r="EC238" s="77">
        <f t="shared" ca="1" si="873"/>
        <v>452</v>
      </c>
      <c r="ED238" s="77">
        <f t="shared" ca="1" si="873"/>
        <v>429</v>
      </c>
      <c r="EE238" s="77">
        <f t="shared" ca="1" si="873"/>
        <v>406</v>
      </c>
      <c r="EF238" s="77">
        <f t="shared" ca="1" si="873"/>
        <v>383</v>
      </c>
      <c r="EG238" s="77">
        <f t="shared" ca="1" si="873"/>
        <v>360</v>
      </c>
      <c r="EH238" s="77">
        <f t="shared" ca="1" si="873"/>
        <v>337</v>
      </c>
      <c r="EI238" s="77">
        <f t="shared" ca="1" si="873"/>
        <v>314</v>
      </c>
      <c r="EJ238" s="77">
        <f t="shared" ca="1" si="873"/>
        <v>291</v>
      </c>
      <c r="EK238" s="77">
        <f t="shared" ref="EK238:FP238" ca="1" si="874">IF(OR(ISNUMBER(EK57),ISBLANK(EK57)),IF(CodeCouleur($D$100)=CodeCouleur(EK57),"CEAM",IF(OR(EK57=$G$99,EK57=$G$100,EK57=$G$101,EK57=$G$102),"OPEX",IF(AND(ISBLANK($E57),EK159&gt;50),"ORG",EK159))),EK57)</f>
        <v>268</v>
      </c>
      <c r="EL238" s="77">
        <f t="shared" ca="1" si="874"/>
        <v>245</v>
      </c>
      <c r="EM238" s="77">
        <f t="shared" ca="1" si="874"/>
        <v>222</v>
      </c>
      <c r="EN238" s="77">
        <f t="shared" ca="1" si="874"/>
        <v>199</v>
      </c>
      <c r="EO238" s="77">
        <f t="shared" ca="1" si="874"/>
        <v>176</v>
      </c>
      <c r="EP238" s="77">
        <f t="shared" ca="1" si="874"/>
        <v>153</v>
      </c>
      <c r="EQ238" s="77">
        <f t="shared" ca="1" si="874"/>
        <v>130</v>
      </c>
      <c r="ER238" s="77">
        <f t="shared" ca="1" si="874"/>
        <v>107</v>
      </c>
      <c r="ES238" s="77">
        <f t="shared" ca="1" si="874"/>
        <v>84</v>
      </c>
      <c r="ET238" s="77">
        <f t="shared" ca="1" si="874"/>
        <v>61</v>
      </c>
      <c r="EU238" s="77">
        <f t="shared" ca="1" si="874"/>
        <v>38</v>
      </c>
      <c r="EV238" s="77">
        <f t="shared" ca="1" si="874"/>
        <v>15</v>
      </c>
      <c r="EW238" s="77" t="str">
        <f t="shared" si="874"/>
        <v>V25</v>
      </c>
      <c r="EX238" s="77" t="str">
        <f t="shared" si="874"/>
        <v>V25</v>
      </c>
      <c r="EY238" s="77" t="str">
        <f t="shared" si="874"/>
        <v>V25</v>
      </c>
      <c r="EZ238" s="77" t="str">
        <f t="shared" si="874"/>
        <v>V25</v>
      </c>
      <c r="FA238" s="77" t="str">
        <f t="shared" si="874"/>
        <v>V25</v>
      </c>
      <c r="FB238" s="77">
        <f t="shared" ca="1" si="874"/>
        <v>1177</v>
      </c>
      <c r="FC238" s="77">
        <f t="shared" ca="1" si="874"/>
        <v>1154</v>
      </c>
      <c r="FD238" s="77">
        <f t="shared" ca="1" si="874"/>
        <v>1131</v>
      </c>
      <c r="FE238" s="77">
        <f t="shared" ca="1" si="874"/>
        <v>1108</v>
      </c>
      <c r="FF238" s="77">
        <f t="shared" ca="1" si="874"/>
        <v>1085</v>
      </c>
      <c r="FG238" s="77">
        <f t="shared" ca="1" si="874"/>
        <v>1062</v>
      </c>
      <c r="FH238" s="77">
        <f t="shared" ca="1" si="874"/>
        <v>1039</v>
      </c>
      <c r="FI238" s="77">
        <f t="shared" ca="1" si="874"/>
        <v>1016</v>
      </c>
      <c r="FJ238" s="77">
        <f t="shared" ca="1" si="874"/>
        <v>993</v>
      </c>
      <c r="FK238" s="77">
        <f t="shared" ca="1" si="874"/>
        <v>970</v>
      </c>
      <c r="FL238" s="77">
        <f t="shared" ca="1" si="874"/>
        <v>947</v>
      </c>
      <c r="FM238" s="77">
        <f t="shared" ca="1" si="874"/>
        <v>924</v>
      </c>
      <c r="FN238" s="77">
        <f t="shared" ca="1" si="874"/>
        <v>901</v>
      </c>
      <c r="FO238" s="77">
        <f t="shared" ca="1" si="874"/>
        <v>878</v>
      </c>
      <c r="FP238" s="77">
        <f t="shared" ca="1" si="874"/>
        <v>855</v>
      </c>
      <c r="FQ238" s="77">
        <f t="shared" ref="FQ238:GR238" ca="1" si="875">IF(OR(ISNUMBER(FQ57),ISBLANK(FQ57)),IF(CodeCouleur($D$100)=CodeCouleur(FQ57),"CEAM",IF(OR(FQ57=$G$99,FQ57=$G$100,FQ57=$G$101,FQ57=$G$102),"OPEX",IF(AND(ISBLANK($E57),FQ159&gt;50),"ORG",FQ159))),FQ57)</f>
        <v>832</v>
      </c>
      <c r="FR238" s="77">
        <f t="shared" ca="1" si="875"/>
        <v>809</v>
      </c>
      <c r="FS238" s="77">
        <f t="shared" ca="1" si="875"/>
        <v>786</v>
      </c>
      <c r="FT238" s="77">
        <f t="shared" ca="1" si="875"/>
        <v>763</v>
      </c>
      <c r="FU238" s="77">
        <f t="shared" ca="1" si="875"/>
        <v>740</v>
      </c>
      <c r="FV238" s="77">
        <f t="shared" ca="1" si="875"/>
        <v>717</v>
      </c>
      <c r="FW238" s="77">
        <f t="shared" ca="1" si="875"/>
        <v>694</v>
      </c>
      <c r="FX238" s="77">
        <f t="shared" ca="1" si="875"/>
        <v>671</v>
      </c>
      <c r="FY238" s="77">
        <f t="shared" ca="1" si="875"/>
        <v>648</v>
      </c>
      <c r="FZ238" s="77">
        <f t="shared" ca="1" si="875"/>
        <v>625</v>
      </c>
      <c r="GA238" s="77">
        <f t="shared" ca="1" si="875"/>
        <v>602</v>
      </c>
      <c r="GB238" s="77">
        <f t="shared" ca="1" si="875"/>
        <v>579</v>
      </c>
      <c r="GC238" s="77">
        <f t="shared" ca="1" si="875"/>
        <v>556</v>
      </c>
      <c r="GD238" s="77">
        <f t="shared" ca="1" si="875"/>
        <v>533</v>
      </c>
      <c r="GE238" s="77">
        <f t="shared" ca="1" si="875"/>
        <v>510</v>
      </c>
      <c r="GF238" s="77">
        <f t="shared" ca="1" si="875"/>
        <v>487</v>
      </c>
      <c r="GG238" s="77">
        <f t="shared" ca="1" si="875"/>
        <v>464</v>
      </c>
      <c r="GH238" s="77">
        <f t="shared" ca="1" si="875"/>
        <v>441</v>
      </c>
      <c r="GI238" s="77">
        <f t="shared" ca="1" si="875"/>
        <v>418</v>
      </c>
      <c r="GJ238" s="77">
        <f t="shared" ca="1" si="875"/>
        <v>395</v>
      </c>
      <c r="GK238" s="77">
        <f t="shared" ca="1" si="875"/>
        <v>372</v>
      </c>
      <c r="GL238" s="77">
        <f t="shared" ca="1" si="875"/>
        <v>349</v>
      </c>
      <c r="GM238" s="77">
        <f t="shared" ca="1" si="875"/>
        <v>326</v>
      </c>
      <c r="GN238" s="77">
        <f t="shared" ca="1" si="875"/>
        <v>303</v>
      </c>
      <c r="GO238" s="77" t="str">
        <f t="shared" si="875"/>
        <v>X</v>
      </c>
      <c r="GP238" s="77" t="str">
        <f t="shared" si="875"/>
        <v>X</v>
      </c>
      <c r="GQ238" s="77" t="str">
        <f t="shared" si="875"/>
        <v>X</v>
      </c>
      <c r="GR238" s="77" t="str">
        <f t="shared" si="875"/>
        <v>X</v>
      </c>
    </row>
    <row r="239" spans="7:200" x14ac:dyDescent="0.2">
      <c r="G239" s="1043"/>
      <c r="H239" s="207" t="s">
        <v>164</v>
      </c>
      <c r="M239" s="304"/>
      <c r="N239" s="304"/>
      <c r="O239" s="304"/>
      <c r="P239" s="304"/>
      <c r="Q239" s="304"/>
      <c r="R239" s="41"/>
      <c r="S239" s="41"/>
      <c r="T239" s="41"/>
      <c r="U239" s="77">
        <f t="shared" ref="U239:AR239" ca="1" si="876">IF(OR(ISNUMBER(U58),ISBLANK(U58)),IF(CodeCouleur($D$100)=CodeCouleur(U58),"CEAM",IF(OR(U58=$G$99,U58=$G$100,U58=$G$101),"OPEX",IF(AND(ISBLANK($E58),U160&gt;50),"ORG",U160))),U58)</f>
        <v>207</v>
      </c>
      <c r="V239" s="77">
        <f t="shared" ca="1" si="876"/>
        <v>209</v>
      </c>
      <c r="W239" s="77">
        <f t="shared" ca="1" si="876"/>
        <v>209</v>
      </c>
      <c r="X239" s="77">
        <f t="shared" ca="1" si="876"/>
        <v>209</v>
      </c>
      <c r="Y239" s="77">
        <f t="shared" ca="1" si="876"/>
        <v>209</v>
      </c>
      <c r="Z239" s="77">
        <f t="shared" ca="1" si="876"/>
        <v>189</v>
      </c>
      <c r="AA239" s="77">
        <f t="shared" ca="1" si="876"/>
        <v>166</v>
      </c>
      <c r="AB239" s="77">
        <f t="shared" ca="1" si="876"/>
        <v>133</v>
      </c>
      <c r="AC239" s="77">
        <f t="shared" ca="1" si="876"/>
        <v>90</v>
      </c>
      <c r="AD239" s="77">
        <f t="shared" ca="1" si="876"/>
        <v>79</v>
      </c>
      <c r="AE239" s="77">
        <f t="shared" ca="1" si="876"/>
        <v>56</v>
      </c>
      <c r="AF239" s="77" t="str">
        <f t="shared" si="876"/>
        <v>V15</v>
      </c>
      <c r="AG239" s="77" t="str">
        <f t="shared" si="876"/>
        <v>V15</v>
      </c>
      <c r="AH239" s="77" t="str">
        <f t="shared" si="876"/>
        <v>V15</v>
      </c>
      <c r="AI239" s="77" t="str">
        <f t="shared" si="876"/>
        <v>V15</v>
      </c>
      <c r="AJ239" s="77" t="str">
        <f t="shared" si="876"/>
        <v>AIA</v>
      </c>
      <c r="AK239" s="77" t="str">
        <f t="shared" si="876"/>
        <v>AIA</v>
      </c>
      <c r="AL239" s="77" t="str">
        <f t="shared" si="876"/>
        <v>AIA</v>
      </c>
      <c r="AM239" s="77">
        <f t="shared" ca="1" si="876"/>
        <v>1177</v>
      </c>
      <c r="AN239" s="77">
        <f t="shared" ca="1" si="876"/>
        <v>1154</v>
      </c>
      <c r="AO239" s="77">
        <f t="shared" ca="1" si="876"/>
        <v>1131</v>
      </c>
      <c r="AP239" s="77">
        <f t="shared" ca="1" si="876"/>
        <v>1108</v>
      </c>
      <c r="AQ239" s="77">
        <f t="shared" ca="1" si="876"/>
        <v>1085</v>
      </c>
      <c r="AR239" s="77">
        <f t="shared" ca="1" si="876"/>
        <v>1062</v>
      </c>
      <c r="AS239" s="77">
        <f t="shared" ref="AS239:BX239" ca="1" si="877">IF(OR(ISNUMBER(AS58),ISBLANK(AS58)),IF(CodeCouleur($D$100)=CodeCouleur(AS58),"CEAM",IF(OR(AS58=$G$99,AS58=$G$100,AS58=$G$101,AS58=$G$102),"OPEX",IF(AND(ISBLANK($E58),AS160&gt;50),"ORG",AS160))),AS58)</f>
        <v>1039</v>
      </c>
      <c r="AT239" s="77">
        <f t="shared" ca="1" si="877"/>
        <v>1016</v>
      </c>
      <c r="AU239" s="77">
        <f t="shared" ca="1" si="877"/>
        <v>993</v>
      </c>
      <c r="AV239" s="77">
        <f t="shared" ca="1" si="877"/>
        <v>970</v>
      </c>
      <c r="AW239" s="77">
        <f t="shared" ca="1" si="877"/>
        <v>947</v>
      </c>
      <c r="AX239" s="77">
        <f t="shared" ca="1" si="877"/>
        <v>924</v>
      </c>
      <c r="AY239" s="77">
        <f t="shared" ca="1" si="877"/>
        <v>901</v>
      </c>
      <c r="AZ239" s="77">
        <f t="shared" ca="1" si="877"/>
        <v>878</v>
      </c>
      <c r="BA239" s="77">
        <f t="shared" ca="1" si="877"/>
        <v>855</v>
      </c>
      <c r="BB239" s="77">
        <f t="shared" ca="1" si="877"/>
        <v>832</v>
      </c>
      <c r="BC239" s="77">
        <f t="shared" ca="1" si="877"/>
        <v>809</v>
      </c>
      <c r="BD239" s="77">
        <f t="shared" ca="1" si="877"/>
        <v>786</v>
      </c>
      <c r="BE239" s="77">
        <f t="shared" ca="1" si="877"/>
        <v>763</v>
      </c>
      <c r="BF239" s="77">
        <f t="shared" ca="1" si="877"/>
        <v>740</v>
      </c>
      <c r="BG239" s="77">
        <f t="shared" ca="1" si="877"/>
        <v>717</v>
      </c>
      <c r="BH239" s="77">
        <f t="shared" ca="1" si="877"/>
        <v>694</v>
      </c>
      <c r="BI239" s="77">
        <f t="shared" ca="1" si="877"/>
        <v>671</v>
      </c>
      <c r="BJ239" s="77">
        <f t="shared" ca="1" si="877"/>
        <v>648</v>
      </c>
      <c r="BK239" s="77">
        <f t="shared" ca="1" si="877"/>
        <v>625</v>
      </c>
      <c r="BL239" s="77">
        <f t="shared" ca="1" si="877"/>
        <v>602</v>
      </c>
      <c r="BM239" s="77">
        <f t="shared" ca="1" si="877"/>
        <v>579</v>
      </c>
      <c r="BN239" s="77">
        <f t="shared" ca="1" si="877"/>
        <v>556</v>
      </c>
      <c r="BO239" s="77">
        <f t="shared" ca="1" si="877"/>
        <v>533</v>
      </c>
      <c r="BP239" s="77">
        <f t="shared" ca="1" si="877"/>
        <v>510</v>
      </c>
      <c r="BQ239" s="77">
        <f t="shared" ca="1" si="877"/>
        <v>487</v>
      </c>
      <c r="BR239" s="77">
        <f t="shared" ca="1" si="877"/>
        <v>464</v>
      </c>
      <c r="BS239" s="77" t="str">
        <f t="shared" ca="1" si="877"/>
        <v>CEAM</v>
      </c>
      <c r="BT239" s="77" t="str">
        <f t="shared" ca="1" si="877"/>
        <v>CEAM</v>
      </c>
      <c r="BU239" s="77" t="str">
        <f t="shared" ca="1" si="877"/>
        <v>CEAM</v>
      </c>
      <c r="BV239" s="77" t="str">
        <f t="shared" ca="1" si="877"/>
        <v>CEAM</v>
      </c>
      <c r="BW239" s="77" t="str">
        <f t="shared" ca="1" si="877"/>
        <v>CEAM</v>
      </c>
      <c r="BX239" s="77" t="str">
        <f t="shared" ca="1" si="877"/>
        <v>CEAM</v>
      </c>
      <c r="BY239" s="77" t="str">
        <f t="shared" ref="BY239:DD239" ca="1" si="878">IF(OR(ISNUMBER(BY58),ISBLANK(BY58)),IF(CodeCouleur($D$100)=CodeCouleur(BY58),"CEAM",IF(OR(BY58=$G$99,BY58=$G$100,BY58=$G$101,BY58=$G$102),"OPEX",IF(AND(ISBLANK($E58),BY160&gt;50),"ORG",BY160))),BY58)</f>
        <v>CEAM</v>
      </c>
      <c r="BZ239" s="77" t="str">
        <f t="shared" ca="1" si="878"/>
        <v>CEAM</v>
      </c>
      <c r="CA239" s="77" t="str">
        <f t="shared" ca="1" si="878"/>
        <v>CEAM</v>
      </c>
      <c r="CB239" s="77" t="str">
        <f t="shared" ca="1" si="878"/>
        <v>CEAM</v>
      </c>
      <c r="CC239" s="77" t="str">
        <f t="shared" ca="1" si="878"/>
        <v>CEAM</v>
      </c>
      <c r="CD239" s="77" t="str">
        <f t="shared" ca="1" si="878"/>
        <v>CEAM</v>
      </c>
      <c r="CE239" s="77" t="str">
        <f t="shared" ca="1" si="878"/>
        <v>CEAM</v>
      </c>
      <c r="CF239" s="77" t="str">
        <f t="shared" ca="1" si="878"/>
        <v>CEAM</v>
      </c>
      <c r="CG239" s="77" t="str">
        <f t="shared" ca="1" si="878"/>
        <v>CEAM</v>
      </c>
      <c r="CH239" s="77" t="str">
        <f t="shared" ca="1" si="878"/>
        <v>CEAM</v>
      </c>
      <c r="CI239" s="77" t="str">
        <f t="shared" ca="1" si="878"/>
        <v>CEAM</v>
      </c>
      <c r="CJ239" s="77" t="str">
        <f t="shared" ca="1" si="878"/>
        <v>CEAM</v>
      </c>
      <c r="CK239" s="77" t="str">
        <f t="shared" ca="1" si="878"/>
        <v>CEAM</v>
      </c>
      <c r="CL239" s="77" t="str">
        <f t="shared" ca="1" si="878"/>
        <v>CEAM</v>
      </c>
      <c r="CM239" s="77" t="str">
        <f t="shared" ca="1" si="878"/>
        <v>CEAM</v>
      </c>
      <c r="CN239" s="77" t="str">
        <f t="shared" ca="1" si="878"/>
        <v>CEAM</v>
      </c>
      <c r="CO239" s="77" t="str">
        <f t="shared" ca="1" si="878"/>
        <v>CEAM</v>
      </c>
      <c r="CP239" s="77" t="str">
        <f t="shared" ca="1" si="878"/>
        <v>CEAM</v>
      </c>
      <c r="CQ239" s="77" t="str">
        <f t="shared" si="878"/>
        <v>V20</v>
      </c>
      <c r="CR239" s="77" t="str">
        <f t="shared" si="878"/>
        <v>V20</v>
      </c>
      <c r="CS239" s="77" t="str">
        <f t="shared" si="878"/>
        <v>V20</v>
      </c>
      <c r="CT239" s="77" t="str">
        <f t="shared" si="878"/>
        <v>V20</v>
      </c>
      <c r="CU239" s="77" t="str">
        <f t="shared" si="878"/>
        <v>V20</v>
      </c>
      <c r="CV239" s="77" t="str">
        <f t="shared" si="878"/>
        <v>V20</v>
      </c>
      <c r="CW239" s="77" t="str">
        <f t="shared" si="878"/>
        <v>RMV</v>
      </c>
      <c r="CX239" s="77" t="str">
        <f t="shared" si="878"/>
        <v>RMV</v>
      </c>
      <c r="CY239" s="77" t="str">
        <f t="shared" si="878"/>
        <v>RMV</v>
      </c>
      <c r="CZ239" s="77" t="str">
        <f t="shared" si="878"/>
        <v>RMV</v>
      </c>
      <c r="DA239" s="77" t="str">
        <f t="shared" si="878"/>
        <v>RMV</v>
      </c>
      <c r="DB239" s="77" t="str">
        <f t="shared" si="878"/>
        <v>RMV</v>
      </c>
      <c r="DC239" s="77">
        <f t="shared" ca="1" si="878"/>
        <v>1177</v>
      </c>
      <c r="DD239" s="77">
        <f t="shared" ca="1" si="878"/>
        <v>1154</v>
      </c>
      <c r="DE239" s="77">
        <f t="shared" ref="DE239:EJ239" ca="1" si="879">IF(OR(ISNUMBER(DE58),ISBLANK(DE58)),IF(CodeCouleur($D$100)=CodeCouleur(DE58),"CEAM",IF(OR(DE58=$G$99,DE58=$G$100,DE58=$G$101,DE58=$G$102),"OPEX",IF(AND(ISBLANK($E58),DE160&gt;50),"ORG",DE160))),DE58)</f>
        <v>1153</v>
      </c>
      <c r="DF239" s="77" t="str">
        <f t="shared" ca="1" si="879"/>
        <v>OPEX</v>
      </c>
      <c r="DG239" s="77" t="str">
        <f t="shared" ca="1" si="879"/>
        <v>OPEX</v>
      </c>
      <c r="DH239" s="77" t="str">
        <f t="shared" ca="1" si="879"/>
        <v>OPEX</v>
      </c>
      <c r="DI239" s="77" t="str">
        <f t="shared" ca="1" si="879"/>
        <v>OPEX</v>
      </c>
      <c r="DJ239" s="77">
        <f t="shared" ca="1" si="879"/>
        <v>912</v>
      </c>
      <c r="DK239" s="77">
        <f t="shared" ca="1" si="879"/>
        <v>889</v>
      </c>
      <c r="DL239" s="77">
        <f t="shared" ca="1" si="879"/>
        <v>866</v>
      </c>
      <c r="DM239" s="77">
        <f t="shared" ca="1" si="879"/>
        <v>843</v>
      </c>
      <c r="DN239" s="77">
        <f t="shared" ca="1" si="879"/>
        <v>820</v>
      </c>
      <c r="DO239" s="77">
        <f t="shared" ca="1" si="879"/>
        <v>797</v>
      </c>
      <c r="DP239" s="77">
        <f t="shared" ca="1" si="879"/>
        <v>774</v>
      </c>
      <c r="DQ239" s="77">
        <f t="shared" ca="1" si="879"/>
        <v>751</v>
      </c>
      <c r="DR239" s="77">
        <f t="shared" ca="1" si="879"/>
        <v>728</v>
      </c>
      <c r="DS239" s="77">
        <f t="shared" ca="1" si="879"/>
        <v>705</v>
      </c>
      <c r="DT239" s="77">
        <f t="shared" ca="1" si="879"/>
        <v>682</v>
      </c>
      <c r="DU239" s="77">
        <f t="shared" ca="1" si="879"/>
        <v>659</v>
      </c>
      <c r="DV239" s="77">
        <f t="shared" ca="1" si="879"/>
        <v>636</v>
      </c>
      <c r="DW239" s="77">
        <f t="shared" ca="1" si="879"/>
        <v>613</v>
      </c>
      <c r="DX239" s="77">
        <f t="shared" ca="1" si="879"/>
        <v>590</v>
      </c>
      <c r="DY239" s="77">
        <f t="shared" ca="1" si="879"/>
        <v>567</v>
      </c>
      <c r="DZ239" s="77">
        <f t="shared" ca="1" si="879"/>
        <v>544</v>
      </c>
      <c r="EA239" s="77">
        <f t="shared" ca="1" si="879"/>
        <v>521</v>
      </c>
      <c r="EB239" s="77">
        <f t="shared" ca="1" si="879"/>
        <v>498</v>
      </c>
      <c r="EC239" s="77">
        <f t="shared" ca="1" si="879"/>
        <v>475</v>
      </c>
      <c r="ED239" s="77">
        <f t="shared" ca="1" si="879"/>
        <v>452</v>
      </c>
      <c r="EE239" s="77">
        <f t="shared" ca="1" si="879"/>
        <v>429</v>
      </c>
      <c r="EF239" s="77">
        <f t="shared" ca="1" si="879"/>
        <v>406</v>
      </c>
      <c r="EG239" s="77">
        <f t="shared" ca="1" si="879"/>
        <v>383</v>
      </c>
      <c r="EH239" s="77">
        <f t="shared" ca="1" si="879"/>
        <v>360</v>
      </c>
      <c r="EI239" s="77">
        <f t="shared" ca="1" si="879"/>
        <v>337</v>
      </c>
      <c r="EJ239" s="77">
        <f t="shared" ca="1" si="879"/>
        <v>314</v>
      </c>
      <c r="EK239" s="77">
        <f t="shared" ref="EK239:FP239" ca="1" si="880">IF(OR(ISNUMBER(EK58),ISBLANK(EK58)),IF(CodeCouleur($D$100)=CodeCouleur(EK58),"CEAM",IF(OR(EK58=$G$99,EK58=$G$100,EK58=$G$101,EK58=$G$102),"OPEX",IF(AND(ISBLANK($E58),EK160&gt;50),"ORG",EK160))),EK58)</f>
        <v>291</v>
      </c>
      <c r="EL239" s="77">
        <f t="shared" ca="1" si="880"/>
        <v>268</v>
      </c>
      <c r="EM239" s="77">
        <f t="shared" ca="1" si="880"/>
        <v>245</v>
      </c>
      <c r="EN239" s="77">
        <f t="shared" ca="1" si="880"/>
        <v>222</v>
      </c>
      <c r="EO239" s="77">
        <f t="shared" ca="1" si="880"/>
        <v>199</v>
      </c>
      <c r="EP239" s="77">
        <f t="shared" ca="1" si="880"/>
        <v>176</v>
      </c>
      <c r="EQ239" s="77">
        <f t="shared" ca="1" si="880"/>
        <v>153</v>
      </c>
      <c r="ER239" s="77">
        <f t="shared" ca="1" si="880"/>
        <v>130</v>
      </c>
      <c r="ES239" s="77">
        <f t="shared" ca="1" si="880"/>
        <v>107</v>
      </c>
      <c r="ET239" s="77">
        <f t="shared" ca="1" si="880"/>
        <v>84</v>
      </c>
      <c r="EU239" s="77">
        <f t="shared" ca="1" si="880"/>
        <v>61</v>
      </c>
      <c r="EV239" s="77">
        <f t="shared" ca="1" si="880"/>
        <v>38</v>
      </c>
      <c r="EW239" s="77">
        <f t="shared" ca="1" si="880"/>
        <v>15</v>
      </c>
      <c r="EX239" s="77" t="str">
        <f t="shared" si="880"/>
        <v>V25</v>
      </c>
      <c r="EY239" s="77" t="str">
        <f t="shared" si="880"/>
        <v>V25</v>
      </c>
      <c r="EZ239" s="77" t="str">
        <f t="shared" si="880"/>
        <v>V25</v>
      </c>
      <c r="FA239" s="77" t="str">
        <f t="shared" si="880"/>
        <v>V25</v>
      </c>
      <c r="FB239" s="77" t="str">
        <f t="shared" si="880"/>
        <v>V25</v>
      </c>
      <c r="FC239" s="77">
        <f t="shared" ca="1" si="880"/>
        <v>1177</v>
      </c>
      <c r="FD239" s="77">
        <f t="shared" ca="1" si="880"/>
        <v>1154</v>
      </c>
      <c r="FE239" s="77">
        <f t="shared" ca="1" si="880"/>
        <v>1131</v>
      </c>
      <c r="FF239" s="77">
        <f t="shared" ca="1" si="880"/>
        <v>1108</v>
      </c>
      <c r="FG239" s="77">
        <f t="shared" ca="1" si="880"/>
        <v>1085</v>
      </c>
      <c r="FH239" s="77">
        <f t="shared" ca="1" si="880"/>
        <v>1062</v>
      </c>
      <c r="FI239" s="77">
        <f t="shared" ca="1" si="880"/>
        <v>1039</v>
      </c>
      <c r="FJ239" s="77">
        <f t="shared" ca="1" si="880"/>
        <v>1016</v>
      </c>
      <c r="FK239" s="77">
        <f t="shared" ca="1" si="880"/>
        <v>993</v>
      </c>
      <c r="FL239" s="77">
        <f t="shared" ca="1" si="880"/>
        <v>970</v>
      </c>
      <c r="FM239" s="77">
        <f t="shared" ca="1" si="880"/>
        <v>947</v>
      </c>
      <c r="FN239" s="77">
        <f t="shared" ca="1" si="880"/>
        <v>924</v>
      </c>
      <c r="FO239" s="77">
        <f t="shared" ca="1" si="880"/>
        <v>901</v>
      </c>
      <c r="FP239" s="77">
        <f t="shared" ca="1" si="880"/>
        <v>878</v>
      </c>
      <c r="FQ239" s="77">
        <f t="shared" ref="FQ239:GR239" ca="1" si="881">IF(OR(ISNUMBER(FQ58),ISBLANK(FQ58)),IF(CodeCouleur($D$100)=CodeCouleur(FQ58),"CEAM",IF(OR(FQ58=$G$99,FQ58=$G$100,FQ58=$G$101,FQ58=$G$102),"OPEX",IF(AND(ISBLANK($E58),FQ160&gt;50),"ORG",FQ160))),FQ58)</f>
        <v>855</v>
      </c>
      <c r="FR239" s="77">
        <f t="shared" ca="1" si="881"/>
        <v>832</v>
      </c>
      <c r="FS239" s="77">
        <f t="shared" ca="1" si="881"/>
        <v>809</v>
      </c>
      <c r="FT239" s="77">
        <f t="shared" ca="1" si="881"/>
        <v>786</v>
      </c>
      <c r="FU239" s="77">
        <f t="shared" ca="1" si="881"/>
        <v>763</v>
      </c>
      <c r="FV239" s="77">
        <f t="shared" ca="1" si="881"/>
        <v>740</v>
      </c>
      <c r="FW239" s="77">
        <f t="shared" ca="1" si="881"/>
        <v>717</v>
      </c>
      <c r="FX239" s="77">
        <f t="shared" ca="1" si="881"/>
        <v>694</v>
      </c>
      <c r="FY239" s="77">
        <f t="shared" ca="1" si="881"/>
        <v>671</v>
      </c>
      <c r="FZ239" s="77">
        <f t="shared" ca="1" si="881"/>
        <v>648</v>
      </c>
      <c r="GA239" s="77">
        <f t="shared" ca="1" si="881"/>
        <v>625</v>
      </c>
      <c r="GB239" s="77">
        <f t="shared" ca="1" si="881"/>
        <v>602</v>
      </c>
      <c r="GC239" s="77">
        <f t="shared" ca="1" si="881"/>
        <v>579</v>
      </c>
      <c r="GD239" s="77">
        <f t="shared" ca="1" si="881"/>
        <v>556</v>
      </c>
      <c r="GE239" s="77">
        <f t="shared" ca="1" si="881"/>
        <v>533</v>
      </c>
      <c r="GF239" s="77">
        <f t="shared" ca="1" si="881"/>
        <v>510</v>
      </c>
      <c r="GG239" s="77">
        <f t="shared" ca="1" si="881"/>
        <v>487</v>
      </c>
      <c r="GH239" s="77">
        <f t="shared" ca="1" si="881"/>
        <v>464</v>
      </c>
      <c r="GI239" s="77">
        <f t="shared" ca="1" si="881"/>
        <v>441</v>
      </c>
      <c r="GJ239" s="77">
        <f t="shared" ca="1" si="881"/>
        <v>418</v>
      </c>
      <c r="GK239" s="77">
        <f t="shared" ca="1" si="881"/>
        <v>395</v>
      </c>
      <c r="GL239" s="77">
        <f t="shared" ca="1" si="881"/>
        <v>372</v>
      </c>
      <c r="GM239" s="77">
        <f t="shared" ca="1" si="881"/>
        <v>349</v>
      </c>
      <c r="GN239" s="77">
        <f t="shared" ca="1" si="881"/>
        <v>326</v>
      </c>
      <c r="GO239" s="77" t="str">
        <f t="shared" si="881"/>
        <v>X</v>
      </c>
      <c r="GP239" s="77" t="str">
        <f t="shared" si="881"/>
        <v>X</v>
      </c>
      <c r="GQ239" s="77" t="str">
        <f t="shared" si="881"/>
        <v>X</v>
      </c>
      <c r="GR239" s="77" t="str">
        <f t="shared" si="881"/>
        <v>X</v>
      </c>
    </row>
    <row r="240" spans="7:200" x14ac:dyDescent="0.2">
      <c r="G240" s="1043"/>
      <c r="H240" s="207" t="s">
        <v>165</v>
      </c>
      <c r="M240" s="304"/>
      <c r="N240" s="304"/>
      <c r="O240" s="304"/>
      <c r="P240" s="304"/>
      <c r="Q240" s="304"/>
      <c r="R240" s="41"/>
      <c r="S240" s="41"/>
      <c r="T240" s="41"/>
      <c r="U240" s="77">
        <f t="shared" ref="U240:AR240" ca="1" si="882">IF(OR(ISNUMBER(U59),ISBLANK(U59)),IF(CodeCouleur($D$100)=CodeCouleur(U59),"CEAM",IF(OR(U59=$G$99,U59=$G$100,U59=$G$101),"OPEX",IF(AND(ISBLANK($E59),U161&gt;50),"ORG",U161))),U59)</f>
        <v>148</v>
      </c>
      <c r="V240" s="77">
        <f t="shared" ca="1" si="882"/>
        <v>91</v>
      </c>
      <c r="W240" s="77">
        <f t="shared" ca="1" si="882"/>
        <v>91</v>
      </c>
      <c r="X240" s="77">
        <f t="shared" ca="1" si="882"/>
        <v>91</v>
      </c>
      <c r="Y240" s="77">
        <f t="shared" ca="1" si="882"/>
        <v>91</v>
      </c>
      <c r="Z240" s="77">
        <f t="shared" ca="1" si="882"/>
        <v>90</v>
      </c>
      <c r="AA240" s="77" t="str">
        <f t="shared" si="882"/>
        <v>V15</v>
      </c>
      <c r="AB240" s="77" t="str">
        <f t="shared" si="882"/>
        <v>V15</v>
      </c>
      <c r="AC240" s="77" t="str">
        <f t="shared" si="882"/>
        <v>V15</v>
      </c>
      <c r="AD240" s="77" t="str">
        <f t="shared" si="882"/>
        <v>AIA</v>
      </c>
      <c r="AE240" s="77" t="str">
        <f t="shared" si="882"/>
        <v>AIA</v>
      </c>
      <c r="AF240" s="77" t="str">
        <f t="shared" si="882"/>
        <v>AIA</v>
      </c>
      <c r="AG240" s="77" t="str">
        <f t="shared" si="882"/>
        <v>AIA</v>
      </c>
      <c r="AH240" s="77">
        <f t="shared" ca="1" si="882"/>
        <v>1199</v>
      </c>
      <c r="AI240" s="77" t="str">
        <f t="shared" si="882"/>
        <v>F</v>
      </c>
      <c r="AJ240" s="77" t="str">
        <f t="shared" si="882"/>
        <v>F</v>
      </c>
      <c r="AK240" s="77">
        <f t="shared" ca="1" si="882"/>
        <v>1176</v>
      </c>
      <c r="AL240" s="77">
        <f t="shared" ca="1" si="882"/>
        <v>1153</v>
      </c>
      <c r="AM240" s="77">
        <f t="shared" ca="1" si="882"/>
        <v>1130</v>
      </c>
      <c r="AN240" s="77">
        <f t="shared" ca="1" si="882"/>
        <v>1107</v>
      </c>
      <c r="AO240" s="77">
        <f t="shared" ca="1" si="882"/>
        <v>1084</v>
      </c>
      <c r="AP240" s="77">
        <f t="shared" ca="1" si="882"/>
        <v>1061</v>
      </c>
      <c r="AQ240" s="77">
        <f t="shared" ca="1" si="882"/>
        <v>1038</v>
      </c>
      <c r="AR240" s="77">
        <f t="shared" ca="1" si="882"/>
        <v>1015</v>
      </c>
      <c r="AS240" s="77">
        <f t="shared" ref="AS240:BX240" ca="1" si="883">IF(OR(ISNUMBER(AS59),ISBLANK(AS59)),IF(CodeCouleur($D$100)=CodeCouleur(AS59),"CEAM",IF(OR(AS59=$G$99,AS59=$G$100,AS59=$G$101,AS59=$G$102),"OPEX",IF(AND(ISBLANK($E59),AS161&gt;50),"ORG",AS161))),AS59)</f>
        <v>992</v>
      </c>
      <c r="AT240" s="77">
        <f t="shared" ca="1" si="883"/>
        <v>969</v>
      </c>
      <c r="AU240" s="77">
        <f t="shared" ca="1" si="883"/>
        <v>946</v>
      </c>
      <c r="AV240" s="77">
        <f t="shared" ca="1" si="883"/>
        <v>923</v>
      </c>
      <c r="AW240" s="77">
        <f t="shared" ca="1" si="883"/>
        <v>922</v>
      </c>
      <c r="AX240" s="77" t="str">
        <f t="shared" ca="1" si="883"/>
        <v>OPEX</v>
      </c>
      <c r="AY240" s="77" t="str">
        <f t="shared" ca="1" si="883"/>
        <v>OPEX</v>
      </c>
      <c r="AZ240" s="77" t="str">
        <f t="shared" ca="1" si="883"/>
        <v>OPEX</v>
      </c>
      <c r="BA240" s="77" t="str">
        <f t="shared" ca="1" si="883"/>
        <v>OPEX</v>
      </c>
      <c r="BB240" s="77">
        <f t="shared" ca="1" si="883"/>
        <v>601</v>
      </c>
      <c r="BC240" s="77">
        <f t="shared" ca="1" si="883"/>
        <v>578</v>
      </c>
      <c r="BD240" s="77">
        <f t="shared" ca="1" si="883"/>
        <v>555</v>
      </c>
      <c r="BE240" s="77">
        <f t="shared" ca="1" si="883"/>
        <v>532</v>
      </c>
      <c r="BF240" s="77">
        <f t="shared" ca="1" si="883"/>
        <v>509</v>
      </c>
      <c r="BG240" s="77" t="str">
        <f t="shared" ca="1" si="883"/>
        <v>CEAM</v>
      </c>
      <c r="BH240" s="77" t="str">
        <f t="shared" ca="1" si="883"/>
        <v>CEAM</v>
      </c>
      <c r="BI240" s="77" t="str">
        <f t="shared" ca="1" si="883"/>
        <v>CEAM</v>
      </c>
      <c r="BJ240" s="77" t="str">
        <f t="shared" ca="1" si="883"/>
        <v>CEAM</v>
      </c>
      <c r="BK240" s="77" t="str">
        <f t="shared" ca="1" si="883"/>
        <v>CEAM</v>
      </c>
      <c r="BL240" s="77" t="str">
        <f t="shared" ca="1" si="883"/>
        <v>CEAM</v>
      </c>
      <c r="BM240" s="77" t="str">
        <f t="shared" ca="1" si="883"/>
        <v>CEAM</v>
      </c>
      <c r="BN240" s="77" t="str">
        <f t="shared" ca="1" si="883"/>
        <v>CEAM</v>
      </c>
      <c r="BO240" s="77" t="str">
        <f t="shared" ca="1" si="883"/>
        <v>CEAM</v>
      </c>
      <c r="BP240" s="77" t="str">
        <f t="shared" ca="1" si="883"/>
        <v>CEAM</v>
      </c>
      <c r="BQ240" s="77" t="str">
        <f t="shared" ca="1" si="883"/>
        <v>CEAM</v>
      </c>
      <c r="BR240" s="77" t="str">
        <f t="shared" ca="1" si="883"/>
        <v>CEAM</v>
      </c>
      <c r="BS240" s="77" t="str">
        <f t="shared" ca="1" si="883"/>
        <v>CEAM</v>
      </c>
      <c r="BT240" s="77" t="str">
        <f t="shared" ca="1" si="883"/>
        <v>CEAM</v>
      </c>
      <c r="BU240" s="77" t="str">
        <f t="shared" ca="1" si="883"/>
        <v>CEAM</v>
      </c>
      <c r="BV240" s="77" t="str">
        <f t="shared" ca="1" si="883"/>
        <v>CEAM</v>
      </c>
      <c r="BW240" s="77" t="str">
        <f t="shared" ca="1" si="883"/>
        <v>CEAM</v>
      </c>
      <c r="BX240" s="77" t="str">
        <f t="shared" ca="1" si="883"/>
        <v>CEAM</v>
      </c>
      <c r="BY240" s="77" t="str">
        <f t="shared" ref="BY240:DD240" ca="1" si="884">IF(OR(ISNUMBER(BY59),ISBLANK(BY59)),IF(CodeCouleur($D$100)=CodeCouleur(BY59),"CEAM",IF(OR(BY59=$G$99,BY59=$G$100,BY59=$G$101,BY59=$G$102),"OPEX",IF(AND(ISBLANK($E59),BY161&gt;50),"ORG",BY161))),BY59)</f>
        <v>CEAM</v>
      </c>
      <c r="BZ240" s="77" t="str">
        <f t="shared" ca="1" si="884"/>
        <v>CEAM</v>
      </c>
      <c r="CA240" s="77" t="str">
        <f t="shared" ca="1" si="884"/>
        <v>CEAM</v>
      </c>
      <c r="CB240" s="77" t="str">
        <f t="shared" ca="1" si="884"/>
        <v>CEAM</v>
      </c>
      <c r="CC240" s="77" t="str">
        <f t="shared" ca="1" si="884"/>
        <v>CEAM</v>
      </c>
      <c r="CD240" s="77" t="str">
        <f t="shared" si="884"/>
        <v>SB</v>
      </c>
      <c r="CE240" s="77" t="str">
        <f t="shared" si="884"/>
        <v>SB</v>
      </c>
      <c r="CF240" s="77">
        <f t="shared" ca="1" si="884"/>
        <v>118</v>
      </c>
      <c r="CG240" s="77">
        <f t="shared" ca="1" si="884"/>
        <v>95</v>
      </c>
      <c r="CH240" s="77" t="str">
        <f t="shared" si="884"/>
        <v>V20</v>
      </c>
      <c r="CI240" s="77" t="str">
        <f t="shared" si="884"/>
        <v>V20</v>
      </c>
      <c r="CJ240" s="77" t="str">
        <f t="shared" si="884"/>
        <v>V20</v>
      </c>
      <c r="CK240" s="77" t="str">
        <f t="shared" si="884"/>
        <v>V20</v>
      </c>
      <c r="CL240" s="77" t="str">
        <f t="shared" si="884"/>
        <v>V20</v>
      </c>
      <c r="CM240" s="77" t="str">
        <f t="shared" si="884"/>
        <v>V20</v>
      </c>
      <c r="CN240" s="77" t="str">
        <f t="shared" si="884"/>
        <v>RMV</v>
      </c>
      <c r="CO240" s="77" t="str">
        <f t="shared" si="884"/>
        <v>RMV</v>
      </c>
      <c r="CP240" s="77" t="str">
        <f t="shared" si="884"/>
        <v>RMV</v>
      </c>
      <c r="CQ240" s="77" t="str">
        <f t="shared" si="884"/>
        <v>RMV</v>
      </c>
      <c r="CR240" s="77" t="str">
        <f t="shared" si="884"/>
        <v>RMV</v>
      </c>
      <c r="CS240" s="77" t="str">
        <f t="shared" si="884"/>
        <v>RMV</v>
      </c>
      <c r="CT240" s="77" t="str">
        <f t="shared" ca="1" si="884"/>
        <v>CEAM</v>
      </c>
      <c r="CU240" s="77" t="str">
        <f t="shared" ca="1" si="884"/>
        <v>CEAM</v>
      </c>
      <c r="CV240" s="77" t="str">
        <f t="shared" ca="1" si="884"/>
        <v>CEAM</v>
      </c>
      <c r="CW240" s="77" t="str">
        <f t="shared" ca="1" si="884"/>
        <v>CEAM</v>
      </c>
      <c r="CX240" s="77" t="str">
        <f t="shared" ca="1" si="884"/>
        <v>CEAM</v>
      </c>
      <c r="CY240" s="77" t="str">
        <f t="shared" ca="1" si="884"/>
        <v>CEAM</v>
      </c>
      <c r="CZ240" s="77" t="str">
        <f t="shared" ca="1" si="884"/>
        <v>CEAM</v>
      </c>
      <c r="DA240" s="77" t="str">
        <f t="shared" ca="1" si="884"/>
        <v>CEAM</v>
      </c>
      <c r="DB240" s="77" t="str">
        <f t="shared" ca="1" si="884"/>
        <v>CEAM</v>
      </c>
      <c r="DC240" s="77" t="str">
        <f t="shared" ca="1" si="884"/>
        <v>CEAM</v>
      </c>
      <c r="DD240" s="77" t="str">
        <f t="shared" ca="1" si="884"/>
        <v>CEAM</v>
      </c>
      <c r="DE240" s="77" t="str">
        <f t="shared" ref="DE240:EJ240" ca="1" si="885">IF(OR(ISNUMBER(DE59),ISBLANK(DE59)),IF(CodeCouleur($D$100)=CodeCouleur(DE59),"CEAM",IF(OR(DE59=$G$99,DE59=$G$100,DE59=$G$101,DE59=$G$102),"OPEX",IF(AND(ISBLANK($E59),DE161&gt;50),"ORG",DE161))),DE59)</f>
        <v>CEAM</v>
      </c>
      <c r="DF240" s="77" t="str">
        <f t="shared" ca="1" si="885"/>
        <v>CEAM</v>
      </c>
      <c r="DG240" s="77">
        <f t="shared" ca="1" si="885"/>
        <v>969</v>
      </c>
      <c r="DH240" s="77">
        <f t="shared" ca="1" si="885"/>
        <v>946</v>
      </c>
      <c r="DI240" s="77">
        <f t="shared" ca="1" si="885"/>
        <v>923</v>
      </c>
      <c r="DJ240" s="77">
        <f t="shared" ca="1" si="885"/>
        <v>900</v>
      </c>
      <c r="DK240" s="77">
        <f t="shared" ca="1" si="885"/>
        <v>877</v>
      </c>
      <c r="DL240" s="77">
        <f t="shared" ca="1" si="885"/>
        <v>854</v>
      </c>
      <c r="DM240" s="77">
        <f t="shared" ca="1" si="885"/>
        <v>831</v>
      </c>
      <c r="DN240" s="77">
        <f t="shared" ca="1" si="885"/>
        <v>808</v>
      </c>
      <c r="DO240" s="77">
        <f t="shared" ca="1" si="885"/>
        <v>785</v>
      </c>
      <c r="DP240" s="77">
        <f t="shared" ca="1" si="885"/>
        <v>762</v>
      </c>
      <c r="DQ240" s="77">
        <f t="shared" ca="1" si="885"/>
        <v>761</v>
      </c>
      <c r="DR240" s="77" t="str">
        <f t="shared" ca="1" si="885"/>
        <v>OPEX</v>
      </c>
      <c r="DS240" s="77" t="str">
        <f t="shared" ca="1" si="885"/>
        <v>OPEX</v>
      </c>
      <c r="DT240" s="77" t="str">
        <f t="shared" ca="1" si="885"/>
        <v>OPEX</v>
      </c>
      <c r="DU240" s="77" t="str">
        <f t="shared" ca="1" si="885"/>
        <v>OPEX</v>
      </c>
      <c r="DV240" s="77">
        <f t="shared" ca="1" si="885"/>
        <v>520</v>
      </c>
      <c r="DW240" s="77">
        <f t="shared" ca="1" si="885"/>
        <v>497</v>
      </c>
      <c r="DX240" s="77">
        <f t="shared" ca="1" si="885"/>
        <v>474</v>
      </c>
      <c r="DY240" s="77">
        <f t="shared" ca="1" si="885"/>
        <v>451</v>
      </c>
      <c r="DZ240" s="77">
        <f t="shared" ca="1" si="885"/>
        <v>428</v>
      </c>
      <c r="EA240" s="77">
        <f t="shared" ca="1" si="885"/>
        <v>405</v>
      </c>
      <c r="EB240" s="77">
        <f t="shared" ca="1" si="885"/>
        <v>382</v>
      </c>
      <c r="EC240" s="77">
        <f t="shared" ca="1" si="885"/>
        <v>359</v>
      </c>
      <c r="ED240" s="77">
        <f t="shared" ca="1" si="885"/>
        <v>336</v>
      </c>
      <c r="EE240" s="77">
        <f t="shared" ca="1" si="885"/>
        <v>313</v>
      </c>
      <c r="EF240" s="77">
        <f t="shared" ca="1" si="885"/>
        <v>290</v>
      </c>
      <c r="EG240" s="77">
        <f t="shared" ca="1" si="885"/>
        <v>267</v>
      </c>
      <c r="EH240" s="77">
        <f t="shared" ca="1" si="885"/>
        <v>244</v>
      </c>
      <c r="EI240" s="77">
        <f t="shared" ca="1" si="885"/>
        <v>221</v>
      </c>
      <c r="EJ240" s="77">
        <f t="shared" ca="1" si="885"/>
        <v>198</v>
      </c>
      <c r="EK240" s="77">
        <f t="shared" ref="EK240:FP240" ca="1" si="886">IF(OR(ISNUMBER(EK59),ISBLANK(EK59)),IF(CodeCouleur($D$100)=CodeCouleur(EK59),"CEAM",IF(OR(EK59=$G$99,EK59=$G$100,EK59=$G$101,EK59=$G$102),"OPEX",IF(AND(ISBLANK($E59),EK161&gt;50),"ORG",EK161))),EK59)</f>
        <v>175</v>
      </c>
      <c r="EL240" s="77">
        <f t="shared" ca="1" si="886"/>
        <v>152</v>
      </c>
      <c r="EM240" s="77">
        <f t="shared" ca="1" si="886"/>
        <v>129</v>
      </c>
      <c r="EN240" s="77" t="str">
        <f t="shared" si="886"/>
        <v>V25</v>
      </c>
      <c r="EO240" s="77" t="str">
        <f t="shared" si="886"/>
        <v>V25</v>
      </c>
      <c r="EP240" s="77" t="str">
        <f t="shared" si="886"/>
        <v>V25</v>
      </c>
      <c r="EQ240" s="77" t="str">
        <f t="shared" si="886"/>
        <v>V25</v>
      </c>
      <c r="ER240" s="77" t="str">
        <f t="shared" si="886"/>
        <v>V25</v>
      </c>
      <c r="ES240" s="77">
        <f t="shared" ca="1" si="886"/>
        <v>1177</v>
      </c>
      <c r="ET240" s="77">
        <f t="shared" ca="1" si="886"/>
        <v>1154</v>
      </c>
      <c r="EU240" s="77">
        <f t="shared" ca="1" si="886"/>
        <v>1131</v>
      </c>
      <c r="EV240" s="77">
        <f t="shared" ca="1" si="886"/>
        <v>1108</v>
      </c>
      <c r="EW240" s="77">
        <f t="shared" ca="1" si="886"/>
        <v>1085</v>
      </c>
      <c r="EX240" s="77">
        <f t="shared" ca="1" si="886"/>
        <v>1062</v>
      </c>
      <c r="EY240" s="77">
        <f t="shared" ca="1" si="886"/>
        <v>1039</v>
      </c>
      <c r="EZ240" s="77">
        <f t="shared" ca="1" si="886"/>
        <v>1016</v>
      </c>
      <c r="FA240" s="77">
        <f t="shared" ca="1" si="886"/>
        <v>993</v>
      </c>
      <c r="FB240" s="77">
        <f t="shared" ca="1" si="886"/>
        <v>970</v>
      </c>
      <c r="FC240" s="77">
        <f t="shared" ca="1" si="886"/>
        <v>947</v>
      </c>
      <c r="FD240" s="77">
        <f t="shared" ca="1" si="886"/>
        <v>924</v>
      </c>
      <c r="FE240" s="77">
        <f t="shared" ca="1" si="886"/>
        <v>901</v>
      </c>
      <c r="FF240" s="77">
        <f t="shared" ca="1" si="886"/>
        <v>878</v>
      </c>
      <c r="FG240" s="77">
        <f t="shared" ca="1" si="886"/>
        <v>855</v>
      </c>
      <c r="FH240" s="77">
        <f t="shared" ca="1" si="886"/>
        <v>832</v>
      </c>
      <c r="FI240" s="77">
        <f t="shared" ca="1" si="886"/>
        <v>809</v>
      </c>
      <c r="FJ240" s="77">
        <f t="shared" ca="1" si="886"/>
        <v>786</v>
      </c>
      <c r="FK240" s="77">
        <f t="shared" ca="1" si="886"/>
        <v>763</v>
      </c>
      <c r="FL240" s="77">
        <f t="shared" ca="1" si="886"/>
        <v>740</v>
      </c>
      <c r="FM240" s="77">
        <f t="shared" ca="1" si="886"/>
        <v>717</v>
      </c>
      <c r="FN240" s="77">
        <f t="shared" ca="1" si="886"/>
        <v>694</v>
      </c>
      <c r="FO240" s="77">
        <f t="shared" ca="1" si="886"/>
        <v>671</v>
      </c>
      <c r="FP240" s="77">
        <f t="shared" ca="1" si="886"/>
        <v>648</v>
      </c>
      <c r="FQ240" s="77">
        <f t="shared" ref="FQ240:GR240" ca="1" si="887">IF(OR(ISNUMBER(FQ59),ISBLANK(FQ59)),IF(CodeCouleur($D$100)=CodeCouleur(FQ59),"CEAM",IF(OR(FQ59=$G$99,FQ59=$G$100,FQ59=$G$101,FQ59=$G$102),"OPEX",IF(AND(ISBLANK($E59),FQ161&gt;50),"ORG",FQ161))),FQ59)</f>
        <v>625</v>
      </c>
      <c r="FR240" s="77">
        <f t="shared" ca="1" si="887"/>
        <v>602</v>
      </c>
      <c r="FS240" s="77">
        <f t="shared" ca="1" si="887"/>
        <v>579</v>
      </c>
      <c r="FT240" s="77">
        <f t="shared" ca="1" si="887"/>
        <v>556</v>
      </c>
      <c r="FU240" s="77">
        <f t="shared" ca="1" si="887"/>
        <v>533</v>
      </c>
      <c r="FV240" s="77">
        <f t="shared" ca="1" si="887"/>
        <v>510</v>
      </c>
      <c r="FW240" s="77">
        <f t="shared" ca="1" si="887"/>
        <v>487</v>
      </c>
      <c r="FX240" s="77">
        <f t="shared" ca="1" si="887"/>
        <v>464</v>
      </c>
      <c r="FY240" s="77">
        <f t="shared" ca="1" si="887"/>
        <v>441</v>
      </c>
      <c r="FZ240" s="77">
        <f t="shared" ca="1" si="887"/>
        <v>418</v>
      </c>
      <c r="GA240" s="77">
        <f t="shared" ca="1" si="887"/>
        <v>395</v>
      </c>
      <c r="GB240" s="77">
        <f t="shared" ca="1" si="887"/>
        <v>372</v>
      </c>
      <c r="GC240" s="77">
        <f t="shared" ca="1" si="887"/>
        <v>349</v>
      </c>
      <c r="GD240" s="77">
        <f t="shared" ca="1" si="887"/>
        <v>326</v>
      </c>
      <c r="GE240" s="77">
        <f t="shared" ca="1" si="887"/>
        <v>303</v>
      </c>
      <c r="GF240" s="77">
        <f t="shared" ca="1" si="887"/>
        <v>280</v>
      </c>
      <c r="GG240" s="77">
        <f t="shared" ca="1" si="887"/>
        <v>257</v>
      </c>
      <c r="GH240" s="77">
        <f t="shared" ca="1" si="887"/>
        <v>234</v>
      </c>
      <c r="GI240" s="77">
        <f t="shared" ca="1" si="887"/>
        <v>211</v>
      </c>
      <c r="GJ240" s="77">
        <f t="shared" ca="1" si="887"/>
        <v>188</v>
      </c>
      <c r="GK240" s="77">
        <f t="shared" ca="1" si="887"/>
        <v>165</v>
      </c>
      <c r="GL240" s="77">
        <f t="shared" ca="1" si="887"/>
        <v>142</v>
      </c>
      <c r="GM240" s="77">
        <f t="shared" ca="1" si="887"/>
        <v>119</v>
      </c>
      <c r="GN240" s="77">
        <f t="shared" ca="1" si="887"/>
        <v>96</v>
      </c>
      <c r="GO240" s="77" t="str">
        <f t="shared" si="887"/>
        <v>X</v>
      </c>
      <c r="GP240" s="77" t="str">
        <f t="shared" si="887"/>
        <v>X</v>
      </c>
      <c r="GQ240" s="77" t="str">
        <f t="shared" si="887"/>
        <v>X</v>
      </c>
      <c r="GR240" s="77" t="str">
        <f t="shared" si="887"/>
        <v>X</v>
      </c>
    </row>
    <row r="241" spans="7:200" x14ac:dyDescent="0.2">
      <c r="G241" s="1043"/>
      <c r="H241" s="207" t="s">
        <v>166</v>
      </c>
      <c r="M241" s="304"/>
      <c r="N241" s="304"/>
      <c r="O241" s="304"/>
      <c r="P241" s="304"/>
      <c r="Q241" s="304"/>
      <c r="R241" s="41"/>
      <c r="S241" s="41"/>
      <c r="T241" s="41"/>
      <c r="U241" s="77">
        <f t="shared" ref="U241:AR241" ca="1" si="888">IF(OR(ISNUMBER(U60),ISBLANK(U60)),IF(CodeCouleur($D$100)=CodeCouleur(U60),"CEAM",IF(OR(U60=$G$99,U60=$G$100,U60=$G$101),"OPEX",IF(AND(ISBLANK($E60),U162&gt;50),"ORG",U162))),U60)</f>
        <v>212</v>
      </c>
      <c r="V241" s="77">
        <f t="shared" ca="1" si="888"/>
        <v>207</v>
      </c>
      <c r="W241" s="77">
        <f t="shared" ca="1" si="888"/>
        <v>207</v>
      </c>
      <c r="X241" s="77">
        <f t="shared" ca="1" si="888"/>
        <v>207</v>
      </c>
      <c r="Y241" s="77">
        <f t="shared" ca="1" si="888"/>
        <v>207</v>
      </c>
      <c r="Z241" s="77">
        <f t="shared" ca="1" si="888"/>
        <v>207</v>
      </c>
      <c r="AA241" s="77">
        <f t="shared" ca="1" si="888"/>
        <v>207</v>
      </c>
      <c r="AB241" s="77">
        <f t="shared" ca="1" si="888"/>
        <v>207</v>
      </c>
      <c r="AC241" s="77">
        <f t="shared" ca="1" si="888"/>
        <v>207</v>
      </c>
      <c r="AD241" s="77">
        <f t="shared" ca="1" si="888"/>
        <v>198</v>
      </c>
      <c r="AE241" s="77">
        <f t="shared" ca="1" si="888"/>
        <v>175</v>
      </c>
      <c r="AF241" s="77" t="str">
        <f t="shared" si="888"/>
        <v>V15</v>
      </c>
      <c r="AG241" s="77" t="str">
        <f t="shared" si="888"/>
        <v>V15</v>
      </c>
      <c r="AH241" s="77" t="str">
        <f t="shared" si="888"/>
        <v>V15</v>
      </c>
      <c r="AI241" s="77" t="str">
        <f t="shared" si="888"/>
        <v>V15</v>
      </c>
      <c r="AJ241" s="77" t="str">
        <f t="shared" si="888"/>
        <v>AIA</v>
      </c>
      <c r="AK241" s="77" t="str">
        <f t="shared" si="888"/>
        <v>AIA</v>
      </c>
      <c r="AL241" s="77">
        <f t="shared" ca="1" si="888"/>
        <v>1177</v>
      </c>
      <c r="AM241" s="77">
        <f t="shared" ca="1" si="888"/>
        <v>1154</v>
      </c>
      <c r="AN241" s="77">
        <f t="shared" ca="1" si="888"/>
        <v>1131</v>
      </c>
      <c r="AO241" s="77">
        <f t="shared" ca="1" si="888"/>
        <v>1108</v>
      </c>
      <c r="AP241" s="77">
        <f t="shared" ca="1" si="888"/>
        <v>1085</v>
      </c>
      <c r="AQ241" s="77">
        <f t="shared" ca="1" si="888"/>
        <v>1062</v>
      </c>
      <c r="AR241" s="77">
        <f t="shared" ca="1" si="888"/>
        <v>1039</v>
      </c>
      <c r="AS241" s="77">
        <f t="shared" ref="AS241:BX241" ca="1" si="889">IF(OR(ISNUMBER(AS60),ISBLANK(AS60)),IF(CodeCouleur($D$100)=CodeCouleur(AS60),"CEAM",IF(OR(AS60=$G$99,AS60=$G$100,AS60=$G$101,AS60=$G$102),"OPEX",IF(AND(ISBLANK($E60),AS162&gt;50),"ORG",AS162))),AS60)</f>
        <v>1038</v>
      </c>
      <c r="AT241" s="77" t="str">
        <f t="shared" ca="1" si="889"/>
        <v>OPEX</v>
      </c>
      <c r="AU241" s="77" t="str">
        <f t="shared" ca="1" si="889"/>
        <v>OPEX</v>
      </c>
      <c r="AV241" s="77" t="str">
        <f t="shared" ca="1" si="889"/>
        <v>OPEX</v>
      </c>
      <c r="AW241" s="77" t="str">
        <f t="shared" ca="1" si="889"/>
        <v>OPEX</v>
      </c>
      <c r="AX241" s="77">
        <f t="shared" ca="1" si="889"/>
        <v>717</v>
      </c>
      <c r="AY241" s="77">
        <f t="shared" ca="1" si="889"/>
        <v>694</v>
      </c>
      <c r="AZ241" s="77">
        <f t="shared" ca="1" si="889"/>
        <v>671</v>
      </c>
      <c r="BA241" s="77">
        <f t="shared" ca="1" si="889"/>
        <v>648</v>
      </c>
      <c r="BB241" s="77">
        <f t="shared" ca="1" si="889"/>
        <v>625</v>
      </c>
      <c r="BC241" s="77">
        <f t="shared" ca="1" si="889"/>
        <v>602</v>
      </c>
      <c r="BD241" s="77">
        <f t="shared" ca="1" si="889"/>
        <v>579</v>
      </c>
      <c r="BE241" s="77">
        <f t="shared" ca="1" si="889"/>
        <v>556</v>
      </c>
      <c r="BF241" s="77">
        <f t="shared" ca="1" si="889"/>
        <v>533</v>
      </c>
      <c r="BG241" s="77">
        <f t="shared" ca="1" si="889"/>
        <v>510</v>
      </c>
      <c r="BH241" s="77">
        <f t="shared" ca="1" si="889"/>
        <v>487</v>
      </c>
      <c r="BI241" s="77">
        <f t="shared" ca="1" si="889"/>
        <v>464</v>
      </c>
      <c r="BJ241" s="77">
        <f t="shared" ca="1" si="889"/>
        <v>441</v>
      </c>
      <c r="BK241" s="77">
        <f t="shared" ca="1" si="889"/>
        <v>418</v>
      </c>
      <c r="BL241" s="77">
        <f t="shared" ca="1" si="889"/>
        <v>395</v>
      </c>
      <c r="BM241" s="77">
        <f t="shared" ca="1" si="889"/>
        <v>372</v>
      </c>
      <c r="BN241" s="77">
        <f t="shared" ca="1" si="889"/>
        <v>349</v>
      </c>
      <c r="BO241" s="77">
        <f t="shared" ca="1" si="889"/>
        <v>326</v>
      </c>
      <c r="BP241" s="77">
        <f t="shared" ca="1" si="889"/>
        <v>303</v>
      </c>
      <c r="BQ241" s="77">
        <f t="shared" ca="1" si="889"/>
        <v>280</v>
      </c>
      <c r="BR241" s="77" t="str">
        <f t="shared" si="889"/>
        <v>SB</v>
      </c>
      <c r="BS241" s="77" t="str">
        <f t="shared" si="889"/>
        <v>SB</v>
      </c>
      <c r="BT241" s="77" t="str">
        <f t="shared" si="889"/>
        <v>SB</v>
      </c>
      <c r="BU241" s="77" t="str">
        <f t="shared" si="889"/>
        <v>SB</v>
      </c>
      <c r="BV241" s="77" t="str">
        <f t="shared" si="889"/>
        <v>SB</v>
      </c>
      <c r="BW241" s="77" t="str">
        <f t="shared" si="889"/>
        <v>SB</v>
      </c>
      <c r="BX241" s="77">
        <f t="shared" ca="1" si="889"/>
        <v>257</v>
      </c>
      <c r="BY241" s="77">
        <f t="shared" ref="BY241:DD241" ca="1" si="890">IF(OR(ISNUMBER(BY60),ISBLANK(BY60)),IF(CodeCouleur($D$100)=CodeCouleur(BY60),"CEAM",IF(OR(BY60=$G$99,BY60=$G$100,BY60=$G$101,BY60=$G$102),"OPEX",IF(AND(ISBLANK($E60),BY162&gt;50),"ORG",BY162))),BY60)</f>
        <v>234</v>
      </c>
      <c r="BZ241" s="77">
        <f t="shared" ca="1" si="890"/>
        <v>211</v>
      </c>
      <c r="CA241" s="77">
        <f t="shared" ca="1" si="890"/>
        <v>188</v>
      </c>
      <c r="CB241" s="77">
        <f t="shared" ca="1" si="890"/>
        <v>165</v>
      </c>
      <c r="CC241" s="77">
        <f t="shared" ca="1" si="890"/>
        <v>142</v>
      </c>
      <c r="CD241" s="77">
        <f t="shared" ca="1" si="890"/>
        <v>119</v>
      </c>
      <c r="CE241" s="77">
        <f t="shared" ca="1" si="890"/>
        <v>96</v>
      </c>
      <c r="CF241" s="77">
        <f t="shared" ca="1" si="890"/>
        <v>73</v>
      </c>
      <c r="CG241" s="77">
        <f t="shared" ca="1" si="890"/>
        <v>50</v>
      </c>
      <c r="CH241" s="77" t="str">
        <f t="shared" si="890"/>
        <v>V20</v>
      </c>
      <c r="CI241" s="77" t="str">
        <f t="shared" si="890"/>
        <v>V20</v>
      </c>
      <c r="CJ241" s="77" t="str">
        <f t="shared" si="890"/>
        <v>V20</v>
      </c>
      <c r="CK241" s="77" t="str">
        <f t="shared" si="890"/>
        <v>V20</v>
      </c>
      <c r="CL241" s="77" t="str">
        <f t="shared" si="890"/>
        <v>V20</v>
      </c>
      <c r="CM241" s="77" t="str">
        <f t="shared" si="890"/>
        <v>V20</v>
      </c>
      <c r="CN241" s="77" t="str">
        <f t="shared" si="890"/>
        <v>RMV</v>
      </c>
      <c r="CO241" s="77" t="str">
        <f t="shared" si="890"/>
        <v>RMV</v>
      </c>
      <c r="CP241" s="77" t="str">
        <f t="shared" si="890"/>
        <v>RMV</v>
      </c>
      <c r="CQ241" s="77" t="str">
        <f t="shared" si="890"/>
        <v>RMV</v>
      </c>
      <c r="CR241" s="77" t="str">
        <f t="shared" si="890"/>
        <v>RMV</v>
      </c>
      <c r="CS241" s="77" t="str">
        <f t="shared" si="890"/>
        <v>RMV</v>
      </c>
      <c r="CT241" s="77">
        <f t="shared" ca="1" si="890"/>
        <v>1177</v>
      </c>
      <c r="CU241" s="77">
        <f t="shared" ca="1" si="890"/>
        <v>1154</v>
      </c>
      <c r="CV241" s="77">
        <f t="shared" ca="1" si="890"/>
        <v>1131</v>
      </c>
      <c r="CW241" s="77">
        <f t="shared" ca="1" si="890"/>
        <v>1108</v>
      </c>
      <c r="CX241" s="77">
        <f t="shared" ca="1" si="890"/>
        <v>1085</v>
      </c>
      <c r="CY241" s="77">
        <f t="shared" ca="1" si="890"/>
        <v>1084</v>
      </c>
      <c r="CZ241" s="77" t="str">
        <f t="shared" ca="1" si="890"/>
        <v>OPEX</v>
      </c>
      <c r="DA241" s="77" t="str">
        <f t="shared" ca="1" si="890"/>
        <v>OPEX</v>
      </c>
      <c r="DB241" s="77" t="str">
        <f t="shared" ca="1" si="890"/>
        <v>OPEX</v>
      </c>
      <c r="DC241" s="77" t="str">
        <f t="shared" ca="1" si="890"/>
        <v>OPEX</v>
      </c>
      <c r="DD241" s="77">
        <f t="shared" ca="1" si="890"/>
        <v>883</v>
      </c>
      <c r="DE241" s="77">
        <f t="shared" ref="DE241:EJ241" ca="1" si="891">IF(OR(ISNUMBER(DE60),ISBLANK(DE60)),IF(CodeCouleur($D$100)=CodeCouleur(DE60),"CEAM",IF(OR(DE60=$G$99,DE60=$G$100,DE60=$G$101,DE60=$G$102),"OPEX",IF(AND(ISBLANK($E60),DE162&gt;50),"ORG",DE162))),DE60)</f>
        <v>860</v>
      </c>
      <c r="DF241" s="77">
        <f t="shared" ca="1" si="891"/>
        <v>837</v>
      </c>
      <c r="DG241" s="77">
        <f t="shared" ca="1" si="891"/>
        <v>814</v>
      </c>
      <c r="DH241" s="77">
        <f t="shared" ca="1" si="891"/>
        <v>791</v>
      </c>
      <c r="DI241" s="77">
        <f t="shared" ca="1" si="891"/>
        <v>768</v>
      </c>
      <c r="DJ241" s="77">
        <f t="shared" ca="1" si="891"/>
        <v>745</v>
      </c>
      <c r="DK241" s="77">
        <f t="shared" ca="1" si="891"/>
        <v>722</v>
      </c>
      <c r="DL241" s="77">
        <f t="shared" ca="1" si="891"/>
        <v>699</v>
      </c>
      <c r="DM241" s="77">
        <f t="shared" ca="1" si="891"/>
        <v>676</v>
      </c>
      <c r="DN241" s="77">
        <f t="shared" ca="1" si="891"/>
        <v>653</v>
      </c>
      <c r="DO241" s="77">
        <f t="shared" ca="1" si="891"/>
        <v>630</v>
      </c>
      <c r="DP241" s="77">
        <f t="shared" ca="1" si="891"/>
        <v>607</v>
      </c>
      <c r="DQ241" s="77">
        <f t="shared" ca="1" si="891"/>
        <v>584</v>
      </c>
      <c r="DR241" s="77">
        <f t="shared" ca="1" si="891"/>
        <v>561</v>
      </c>
      <c r="DS241" s="77">
        <f t="shared" ca="1" si="891"/>
        <v>560</v>
      </c>
      <c r="DT241" s="77" t="str">
        <f t="shared" ca="1" si="891"/>
        <v>OPEX</v>
      </c>
      <c r="DU241" s="77" t="str">
        <f t="shared" ca="1" si="891"/>
        <v>OPEX</v>
      </c>
      <c r="DV241" s="77" t="str">
        <f t="shared" ca="1" si="891"/>
        <v>OPEX</v>
      </c>
      <c r="DW241" s="77" t="str">
        <f t="shared" ca="1" si="891"/>
        <v>OPEX</v>
      </c>
      <c r="DX241" s="77">
        <f t="shared" ca="1" si="891"/>
        <v>359</v>
      </c>
      <c r="DY241" s="77">
        <f t="shared" ca="1" si="891"/>
        <v>336</v>
      </c>
      <c r="DZ241" s="77">
        <f t="shared" ca="1" si="891"/>
        <v>313</v>
      </c>
      <c r="EA241" s="77">
        <f t="shared" ca="1" si="891"/>
        <v>290</v>
      </c>
      <c r="EB241" s="77">
        <f t="shared" ca="1" si="891"/>
        <v>267</v>
      </c>
      <c r="EC241" s="77">
        <f t="shared" ca="1" si="891"/>
        <v>244</v>
      </c>
      <c r="ED241" s="77">
        <f t="shared" ca="1" si="891"/>
        <v>221</v>
      </c>
      <c r="EE241" s="77">
        <f t="shared" ca="1" si="891"/>
        <v>198</v>
      </c>
      <c r="EF241" s="77">
        <f t="shared" ca="1" si="891"/>
        <v>175</v>
      </c>
      <c r="EG241" s="77">
        <f t="shared" ca="1" si="891"/>
        <v>152</v>
      </c>
      <c r="EH241" s="77">
        <f t="shared" ca="1" si="891"/>
        <v>129</v>
      </c>
      <c r="EI241" s="77">
        <f t="shared" ca="1" si="891"/>
        <v>106</v>
      </c>
      <c r="EJ241" s="77">
        <f t="shared" ca="1" si="891"/>
        <v>83</v>
      </c>
      <c r="EK241" s="77" t="str">
        <f t="shared" ref="EK241:FP241" si="892">IF(OR(ISNUMBER(EK60),ISBLANK(EK60)),IF(CodeCouleur($D$100)=CodeCouleur(EK60),"CEAM",IF(OR(EK60=$G$99,EK60=$G$100,EK60=$G$101,EK60=$G$102),"OPEX",IF(AND(ISBLANK($E60),EK162&gt;50),"ORG",EK162))),EK60)</f>
        <v>V25</v>
      </c>
      <c r="EL241" s="77" t="str">
        <f t="shared" si="892"/>
        <v>V25</v>
      </c>
      <c r="EM241" s="77" t="str">
        <f t="shared" si="892"/>
        <v>V25</v>
      </c>
      <c r="EN241" s="77" t="str">
        <f t="shared" si="892"/>
        <v>V25</v>
      </c>
      <c r="EO241" s="77" t="str">
        <f t="shared" si="892"/>
        <v>V25</v>
      </c>
      <c r="EP241" s="77">
        <f t="shared" ca="1" si="892"/>
        <v>1177</v>
      </c>
      <c r="EQ241" s="77">
        <f t="shared" ca="1" si="892"/>
        <v>1154</v>
      </c>
      <c r="ER241" s="77">
        <f t="shared" ca="1" si="892"/>
        <v>1131</v>
      </c>
      <c r="ES241" s="77">
        <f t="shared" ca="1" si="892"/>
        <v>1108</v>
      </c>
      <c r="ET241" s="77">
        <f t="shared" ca="1" si="892"/>
        <v>1085</v>
      </c>
      <c r="EU241" s="77">
        <f t="shared" ca="1" si="892"/>
        <v>1062</v>
      </c>
      <c r="EV241" s="77">
        <f t="shared" ca="1" si="892"/>
        <v>1039</v>
      </c>
      <c r="EW241" s="77">
        <f t="shared" ca="1" si="892"/>
        <v>1016</v>
      </c>
      <c r="EX241" s="77">
        <f t="shared" ca="1" si="892"/>
        <v>993</v>
      </c>
      <c r="EY241" s="77">
        <f t="shared" ca="1" si="892"/>
        <v>970</v>
      </c>
      <c r="EZ241" s="77">
        <f t="shared" ca="1" si="892"/>
        <v>947</v>
      </c>
      <c r="FA241" s="77">
        <f t="shared" ca="1" si="892"/>
        <v>924</v>
      </c>
      <c r="FB241" s="77">
        <f t="shared" ca="1" si="892"/>
        <v>901</v>
      </c>
      <c r="FC241" s="77">
        <f t="shared" ca="1" si="892"/>
        <v>878</v>
      </c>
      <c r="FD241" s="77">
        <f t="shared" ca="1" si="892"/>
        <v>855</v>
      </c>
      <c r="FE241" s="77">
        <f t="shared" ca="1" si="892"/>
        <v>832</v>
      </c>
      <c r="FF241" s="77">
        <f t="shared" ca="1" si="892"/>
        <v>809</v>
      </c>
      <c r="FG241" s="77">
        <f t="shared" ca="1" si="892"/>
        <v>786</v>
      </c>
      <c r="FH241" s="77">
        <f t="shared" ca="1" si="892"/>
        <v>763</v>
      </c>
      <c r="FI241" s="77">
        <f t="shared" ca="1" si="892"/>
        <v>740</v>
      </c>
      <c r="FJ241" s="77">
        <f t="shared" ca="1" si="892"/>
        <v>717</v>
      </c>
      <c r="FK241" s="77">
        <f t="shared" ca="1" si="892"/>
        <v>694</v>
      </c>
      <c r="FL241" s="77">
        <f t="shared" ca="1" si="892"/>
        <v>671</v>
      </c>
      <c r="FM241" s="77">
        <f t="shared" ca="1" si="892"/>
        <v>648</v>
      </c>
      <c r="FN241" s="77">
        <f t="shared" ca="1" si="892"/>
        <v>625</v>
      </c>
      <c r="FO241" s="77">
        <f t="shared" ca="1" si="892"/>
        <v>602</v>
      </c>
      <c r="FP241" s="77">
        <f t="shared" ca="1" si="892"/>
        <v>579</v>
      </c>
      <c r="FQ241" s="77">
        <f t="shared" ref="FQ241:GR241" ca="1" si="893">IF(OR(ISNUMBER(FQ60),ISBLANK(FQ60)),IF(CodeCouleur($D$100)=CodeCouleur(FQ60),"CEAM",IF(OR(FQ60=$G$99,FQ60=$G$100,FQ60=$G$101,FQ60=$G$102),"OPEX",IF(AND(ISBLANK($E60),FQ162&gt;50),"ORG",FQ162))),FQ60)</f>
        <v>556</v>
      </c>
      <c r="FR241" s="77">
        <f t="shared" ca="1" si="893"/>
        <v>533</v>
      </c>
      <c r="FS241" s="77">
        <f t="shared" ca="1" si="893"/>
        <v>510</v>
      </c>
      <c r="FT241" s="77">
        <f t="shared" ca="1" si="893"/>
        <v>487</v>
      </c>
      <c r="FU241" s="77">
        <f t="shared" ca="1" si="893"/>
        <v>464</v>
      </c>
      <c r="FV241" s="77">
        <f t="shared" ca="1" si="893"/>
        <v>441</v>
      </c>
      <c r="FW241" s="77">
        <f t="shared" ca="1" si="893"/>
        <v>418</v>
      </c>
      <c r="FX241" s="77">
        <f t="shared" ca="1" si="893"/>
        <v>395</v>
      </c>
      <c r="FY241" s="77">
        <f t="shared" ca="1" si="893"/>
        <v>372</v>
      </c>
      <c r="FZ241" s="77">
        <f t="shared" ca="1" si="893"/>
        <v>349</v>
      </c>
      <c r="GA241" s="77">
        <f t="shared" ca="1" si="893"/>
        <v>326</v>
      </c>
      <c r="GB241" s="77">
        <f t="shared" ca="1" si="893"/>
        <v>303</v>
      </c>
      <c r="GC241" s="77">
        <f t="shared" ca="1" si="893"/>
        <v>280</v>
      </c>
      <c r="GD241" s="77">
        <f t="shared" ca="1" si="893"/>
        <v>257</v>
      </c>
      <c r="GE241" s="77">
        <f t="shared" ca="1" si="893"/>
        <v>234</v>
      </c>
      <c r="GF241" s="77">
        <f t="shared" ca="1" si="893"/>
        <v>211</v>
      </c>
      <c r="GG241" s="77">
        <f t="shared" ca="1" si="893"/>
        <v>188</v>
      </c>
      <c r="GH241" s="77">
        <f t="shared" ca="1" si="893"/>
        <v>165</v>
      </c>
      <c r="GI241" s="77">
        <f t="shared" ca="1" si="893"/>
        <v>142</v>
      </c>
      <c r="GJ241" s="77">
        <f t="shared" ca="1" si="893"/>
        <v>119</v>
      </c>
      <c r="GK241" s="77">
        <f t="shared" ca="1" si="893"/>
        <v>96</v>
      </c>
      <c r="GL241" s="77">
        <f t="shared" ca="1" si="893"/>
        <v>73</v>
      </c>
      <c r="GM241" s="77">
        <f t="shared" ca="1" si="893"/>
        <v>50</v>
      </c>
      <c r="GN241" s="77">
        <f t="shared" ca="1" si="893"/>
        <v>27</v>
      </c>
      <c r="GO241" s="77" t="str">
        <f t="shared" si="893"/>
        <v>X</v>
      </c>
      <c r="GP241" s="77" t="str">
        <f t="shared" si="893"/>
        <v>X</v>
      </c>
      <c r="GQ241" s="77" t="str">
        <f t="shared" si="893"/>
        <v>X</v>
      </c>
      <c r="GR241" s="77" t="str">
        <f t="shared" si="893"/>
        <v>X</v>
      </c>
    </row>
    <row r="242" spans="7:200" x14ac:dyDescent="0.2">
      <c r="G242" s="1043"/>
      <c r="H242" s="207" t="s">
        <v>167</v>
      </c>
      <c r="M242" s="304"/>
      <c r="N242" s="304"/>
      <c r="O242" s="304"/>
      <c r="P242" s="304"/>
      <c r="Q242" s="304"/>
      <c r="R242" s="41"/>
      <c r="S242" s="41"/>
      <c r="T242" s="41"/>
      <c r="U242" s="77">
        <f t="shared" ref="U242:AR242" ca="1" si="894">IF(OR(ISNUMBER(U61),ISBLANK(U61)),IF(CodeCouleur($D$100)=CodeCouleur(U61),"CEAM",IF(OR(U61=$G$99,U61=$G$100,U61=$G$101),"OPEX",IF(AND(ISBLANK($E61),U163&gt;50),"ORG",U163))),U61)</f>
        <v>6</v>
      </c>
      <c r="V242" s="77">
        <f t="shared" ca="1" si="894"/>
        <v>8</v>
      </c>
      <c r="W242" s="77" t="str">
        <f t="shared" si="894"/>
        <v>V15</v>
      </c>
      <c r="X242" s="77" t="str">
        <f t="shared" si="894"/>
        <v>V15</v>
      </c>
      <c r="Y242" s="77" t="str">
        <f t="shared" si="894"/>
        <v>V15</v>
      </c>
      <c r="Z242" s="77" t="str">
        <f t="shared" si="894"/>
        <v>AIA</v>
      </c>
      <c r="AA242" s="77" t="str">
        <f t="shared" si="894"/>
        <v>AIA</v>
      </c>
      <c r="AB242" s="77" t="str">
        <f t="shared" si="894"/>
        <v>AIA</v>
      </c>
      <c r="AC242" s="77" t="str">
        <f t="shared" si="894"/>
        <v>AIA</v>
      </c>
      <c r="AD242" s="77">
        <f t="shared" ca="1" si="894"/>
        <v>1200</v>
      </c>
      <c r="AE242" s="77">
        <f t="shared" ca="1" si="894"/>
        <v>1177</v>
      </c>
      <c r="AF242" s="77">
        <f t="shared" ca="1" si="894"/>
        <v>1154</v>
      </c>
      <c r="AG242" s="77">
        <f t="shared" ca="1" si="894"/>
        <v>1131</v>
      </c>
      <c r="AH242" s="77">
        <f t="shared" ca="1" si="894"/>
        <v>1108</v>
      </c>
      <c r="AI242" s="77">
        <f t="shared" ca="1" si="894"/>
        <v>1085</v>
      </c>
      <c r="AJ242" s="77">
        <f t="shared" ca="1" si="894"/>
        <v>1062</v>
      </c>
      <c r="AK242" s="77">
        <f t="shared" ca="1" si="894"/>
        <v>1061</v>
      </c>
      <c r="AL242" s="77" t="str">
        <f t="shared" ca="1" si="894"/>
        <v>OPEX</v>
      </c>
      <c r="AM242" s="77" t="str">
        <f t="shared" ca="1" si="894"/>
        <v>OPEX</v>
      </c>
      <c r="AN242" s="77" t="str">
        <f t="shared" ca="1" si="894"/>
        <v>OPEX</v>
      </c>
      <c r="AO242" s="77" t="str">
        <f t="shared" ca="1" si="894"/>
        <v>OPEX</v>
      </c>
      <c r="AP242" s="77">
        <f t="shared" ca="1" si="894"/>
        <v>860</v>
      </c>
      <c r="AQ242" s="77" t="str">
        <f t="shared" ca="1" si="894"/>
        <v>CEAM</v>
      </c>
      <c r="AR242" s="77" t="str">
        <f t="shared" ca="1" si="894"/>
        <v>CEAM</v>
      </c>
      <c r="AS242" s="77" t="str">
        <f t="shared" ref="AS242:BX242" ca="1" si="895">IF(OR(ISNUMBER(AS61),ISBLANK(AS61)),IF(CodeCouleur($D$100)=CodeCouleur(AS61),"CEAM",IF(OR(AS61=$G$99,AS61=$G$100,AS61=$G$101,AS61=$G$102),"OPEX",IF(AND(ISBLANK($E61),AS163&gt;50),"ORG",AS163))),AS61)</f>
        <v>CEAM</v>
      </c>
      <c r="AT242" s="77" t="str">
        <f t="shared" ca="1" si="895"/>
        <v>CEAM</v>
      </c>
      <c r="AU242" s="77" t="str">
        <f t="shared" ca="1" si="895"/>
        <v>CEAM</v>
      </c>
      <c r="AV242" s="77" t="str">
        <f t="shared" ca="1" si="895"/>
        <v>CEAM</v>
      </c>
      <c r="AW242" s="77" t="str">
        <f t="shared" ca="1" si="895"/>
        <v>CEAM</v>
      </c>
      <c r="AX242" s="77" t="str">
        <f t="shared" ca="1" si="895"/>
        <v>CEAM</v>
      </c>
      <c r="AY242" s="77" t="str">
        <f t="shared" ca="1" si="895"/>
        <v>CEAM</v>
      </c>
      <c r="AZ242" s="77" t="str">
        <f t="shared" ca="1" si="895"/>
        <v>CEAM</v>
      </c>
      <c r="BA242" s="77" t="str">
        <f t="shared" ca="1" si="895"/>
        <v>CEAM</v>
      </c>
      <c r="BB242" s="77" t="str">
        <f t="shared" ca="1" si="895"/>
        <v>CEAM</v>
      </c>
      <c r="BC242" s="77" t="str">
        <f t="shared" ca="1" si="895"/>
        <v>CEAM</v>
      </c>
      <c r="BD242" s="77">
        <f t="shared" ca="1" si="895"/>
        <v>629</v>
      </c>
      <c r="BE242" s="77">
        <f t="shared" ca="1" si="895"/>
        <v>606</v>
      </c>
      <c r="BF242" s="77">
        <f t="shared" ca="1" si="895"/>
        <v>583</v>
      </c>
      <c r="BG242" s="77">
        <f t="shared" ca="1" si="895"/>
        <v>560</v>
      </c>
      <c r="BH242" s="77">
        <f t="shared" ca="1" si="895"/>
        <v>537</v>
      </c>
      <c r="BI242" s="77">
        <f t="shared" ca="1" si="895"/>
        <v>514</v>
      </c>
      <c r="BJ242" s="77">
        <f t="shared" ca="1" si="895"/>
        <v>491</v>
      </c>
      <c r="BK242" s="77">
        <f t="shared" ca="1" si="895"/>
        <v>468</v>
      </c>
      <c r="BL242" s="77">
        <f t="shared" ca="1" si="895"/>
        <v>445</v>
      </c>
      <c r="BM242" s="77">
        <f t="shared" ca="1" si="895"/>
        <v>422</v>
      </c>
      <c r="BN242" s="77">
        <f t="shared" ca="1" si="895"/>
        <v>399</v>
      </c>
      <c r="BO242" s="77">
        <f t="shared" ca="1" si="895"/>
        <v>376</v>
      </c>
      <c r="BP242" s="77">
        <f t="shared" ca="1" si="895"/>
        <v>353</v>
      </c>
      <c r="BQ242" s="77">
        <f t="shared" ca="1" si="895"/>
        <v>330</v>
      </c>
      <c r="BR242" s="77">
        <f t="shared" ca="1" si="895"/>
        <v>307</v>
      </c>
      <c r="BS242" s="77">
        <f t="shared" ca="1" si="895"/>
        <v>284</v>
      </c>
      <c r="BT242" s="77">
        <f t="shared" ca="1" si="895"/>
        <v>261</v>
      </c>
      <c r="BU242" s="77">
        <f t="shared" ca="1" si="895"/>
        <v>238</v>
      </c>
      <c r="BV242" s="77">
        <f t="shared" ca="1" si="895"/>
        <v>215</v>
      </c>
      <c r="BW242" s="77">
        <f t="shared" ca="1" si="895"/>
        <v>192</v>
      </c>
      <c r="BX242" s="77">
        <f t="shared" ca="1" si="895"/>
        <v>169</v>
      </c>
      <c r="BY242" s="77">
        <f t="shared" ref="BY242:DD242" ca="1" si="896">IF(OR(ISNUMBER(BY61),ISBLANK(BY61)),IF(CodeCouleur($D$100)=CodeCouleur(BY61),"CEAM",IF(OR(BY61=$G$99,BY61=$G$100,BY61=$G$101,BY61=$G$102),"OPEX",IF(AND(ISBLANK($E61),BY163&gt;50),"ORG",BY163))),BY61)</f>
        <v>146</v>
      </c>
      <c r="BZ242" s="77">
        <f t="shared" ca="1" si="896"/>
        <v>123</v>
      </c>
      <c r="CA242" s="77" t="str">
        <f t="shared" si="896"/>
        <v>V20</v>
      </c>
      <c r="CB242" s="77" t="str">
        <f t="shared" si="896"/>
        <v>V20</v>
      </c>
      <c r="CC242" s="77" t="str">
        <f t="shared" si="896"/>
        <v>V20</v>
      </c>
      <c r="CD242" s="77" t="str">
        <f t="shared" si="896"/>
        <v>V20</v>
      </c>
      <c r="CE242" s="77" t="str">
        <f t="shared" si="896"/>
        <v>V20</v>
      </c>
      <c r="CF242" s="77" t="str">
        <f t="shared" si="896"/>
        <v>V20</v>
      </c>
      <c r="CG242" s="77" t="str">
        <f t="shared" si="896"/>
        <v>RMV</v>
      </c>
      <c r="CH242" s="77" t="str">
        <f t="shared" si="896"/>
        <v>RMV</v>
      </c>
      <c r="CI242" s="77" t="str">
        <f t="shared" si="896"/>
        <v>RMV</v>
      </c>
      <c r="CJ242" s="77" t="str">
        <f t="shared" si="896"/>
        <v>RMV</v>
      </c>
      <c r="CK242" s="77" t="str">
        <f t="shared" si="896"/>
        <v>RMV</v>
      </c>
      <c r="CL242" s="77" t="str">
        <f t="shared" si="896"/>
        <v>RMV</v>
      </c>
      <c r="CM242" s="77">
        <f t="shared" ca="1" si="896"/>
        <v>1177</v>
      </c>
      <c r="CN242" s="77" t="str">
        <f t="shared" ca="1" si="896"/>
        <v>CEAM</v>
      </c>
      <c r="CO242" s="77" t="str">
        <f t="shared" ca="1" si="896"/>
        <v>CEAM</v>
      </c>
      <c r="CP242" s="77" t="str">
        <f t="shared" ca="1" si="896"/>
        <v>CEAM</v>
      </c>
      <c r="CQ242" s="77" t="str">
        <f t="shared" ca="1" si="896"/>
        <v>CEAM</v>
      </c>
      <c r="CR242" s="77" t="str">
        <f t="shared" ca="1" si="896"/>
        <v>CEAM</v>
      </c>
      <c r="CS242" s="77" t="str">
        <f t="shared" ca="1" si="896"/>
        <v>CEAM</v>
      </c>
      <c r="CT242" s="77" t="str">
        <f t="shared" ca="1" si="896"/>
        <v>CEAM</v>
      </c>
      <c r="CU242" s="77" t="str">
        <f t="shared" ca="1" si="896"/>
        <v>CEAM</v>
      </c>
      <c r="CV242" s="77" t="str">
        <f t="shared" ca="1" si="896"/>
        <v>CEAM</v>
      </c>
      <c r="CW242" s="77" t="str">
        <f t="shared" ca="1" si="896"/>
        <v>CEAM</v>
      </c>
      <c r="CX242" s="77" t="str">
        <f t="shared" ca="1" si="896"/>
        <v>CEAM</v>
      </c>
      <c r="CY242" s="77" t="str">
        <f t="shared" ca="1" si="896"/>
        <v>CEAM</v>
      </c>
      <c r="CZ242" s="77" t="str">
        <f t="shared" ca="1" si="896"/>
        <v>CEAM</v>
      </c>
      <c r="DA242" s="77" t="str">
        <f t="shared" ca="1" si="896"/>
        <v>CEAM</v>
      </c>
      <c r="DB242" s="77" t="str">
        <f t="shared" ca="1" si="896"/>
        <v>CEAM</v>
      </c>
      <c r="DC242" s="77" t="str">
        <f t="shared" ca="1" si="896"/>
        <v>CEAM</v>
      </c>
      <c r="DD242" s="77" t="str">
        <f t="shared" ca="1" si="896"/>
        <v>CEAM</v>
      </c>
      <c r="DE242" s="77" t="str">
        <f t="shared" ref="DE242:EJ242" ca="1" si="897">IF(OR(ISNUMBER(DE61),ISBLANK(DE61)),IF(CodeCouleur($D$100)=CodeCouleur(DE61),"CEAM",IF(OR(DE61=$G$99,DE61=$G$100,DE61=$G$101,DE61=$G$102),"OPEX",IF(AND(ISBLANK($E61),DE163&gt;50),"ORG",DE163))),DE61)</f>
        <v>CEAM</v>
      </c>
      <c r="DF242" s="77" t="str">
        <f t="shared" ca="1" si="897"/>
        <v>CEAM</v>
      </c>
      <c r="DG242" s="77" t="str">
        <f t="shared" ca="1" si="897"/>
        <v>CEAM</v>
      </c>
      <c r="DH242" s="77" t="str">
        <f t="shared" ca="1" si="897"/>
        <v>CEAM</v>
      </c>
      <c r="DI242" s="77" t="str">
        <f t="shared" ca="1" si="897"/>
        <v>CEAM</v>
      </c>
      <c r="DJ242" s="77" t="str">
        <f t="shared" ca="1" si="897"/>
        <v>CEAM</v>
      </c>
      <c r="DK242" s="77" t="str">
        <f t="shared" ca="1" si="897"/>
        <v>CEAM</v>
      </c>
      <c r="DL242" s="77" t="str">
        <f t="shared" ca="1" si="897"/>
        <v>CEAM</v>
      </c>
      <c r="DM242" s="77" t="str">
        <f t="shared" ca="1" si="897"/>
        <v>CEAM</v>
      </c>
      <c r="DN242" s="77" t="str">
        <f t="shared" ca="1" si="897"/>
        <v>CEAM</v>
      </c>
      <c r="DO242" s="77" t="str">
        <f t="shared" ca="1" si="897"/>
        <v>CEAM</v>
      </c>
      <c r="DP242" s="77" t="str">
        <f t="shared" ca="1" si="897"/>
        <v>CEAM</v>
      </c>
      <c r="DQ242" s="77" t="str">
        <f t="shared" ca="1" si="897"/>
        <v>CEAM</v>
      </c>
      <c r="DR242" s="77" t="str">
        <f t="shared" ca="1" si="897"/>
        <v>CEAM</v>
      </c>
      <c r="DS242" s="77" t="str">
        <f t="shared" ca="1" si="897"/>
        <v>CEAM</v>
      </c>
      <c r="DT242" s="77">
        <f t="shared" ca="1" si="897"/>
        <v>642</v>
      </c>
      <c r="DU242" s="77">
        <f t="shared" ca="1" si="897"/>
        <v>619</v>
      </c>
      <c r="DV242" s="77">
        <f t="shared" ca="1" si="897"/>
        <v>596</v>
      </c>
      <c r="DW242" s="77">
        <f t="shared" ca="1" si="897"/>
        <v>573</v>
      </c>
      <c r="DX242" s="77">
        <f t="shared" ca="1" si="897"/>
        <v>550</v>
      </c>
      <c r="DY242" s="77">
        <f t="shared" ca="1" si="897"/>
        <v>527</v>
      </c>
      <c r="DZ242" s="77">
        <f t="shared" ca="1" si="897"/>
        <v>504</v>
      </c>
      <c r="EA242" s="77">
        <f t="shared" ca="1" si="897"/>
        <v>481</v>
      </c>
      <c r="EB242" s="77">
        <f t="shared" ca="1" si="897"/>
        <v>458</v>
      </c>
      <c r="EC242" s="77">
        <f t="shared" ca="1" si="897"/>
        <v>435</v>
      </c>
      <c r="ED242" s="77">
        <f t="shared" ca="1" si="897"/>
        <v>412</v>
      </c>
      <c r="EE242" s="77">
        <f t="shared" ca="1" si="897"/>
        <v>389</v>
      </c>
      <c r="EF242" s="77">
        <f t="shared" ca="1" si="897"/>
        <v>366</v>
      </c>
      <c r="EG242" s="77">
        <f t="shared" ca="1" si="897"/>
        <v>343</v>
      </c>
      <c r="EH242" s="77">
        <f t="shared" ca="1" si="897"/>
        <v>320</v>
      </c>
      <c r="EI242" s="77">
        <f t="shared" ca="1" si="897"/>
        <v>297</v>
      </c>
      <c r="EJ242" s="77">
        <f t="shared" ca="1" si="897"/>
        <v>274</v>
      </c>
      <c r="EK242" s="77">
        <f t="shared" ref="EK242:FP242" ca="1" si="898">IF(OR(ISNUMBER(EK61),ISBLANK(EK61)),IF(CodeCouleur($D$100)=CodeCouleur(EK61),"CEAM",IF(OR(EK61=$G$99,EK61=$G$100,EK61=$G$101,EK61=$G$102),"OPEX",IF(AND(ISBLANK($E61),EK163&gt;50),"ORG",EK163))),EK61)</f>
        <v>251</v>
      </c>
      <c r="EL242" s="77">
        <f t="shared" ca="1" si="898"/>
        <v>228</v>
      </c>
      <c r="EM242" s="77">
        <f t="shared" ca="1" si="898"/>
        <v>205</v>
      </c>
      <c r="EN242" s="77" t="str">
        <f t="shared" si="898"/>
        <v>V25</v>
      </c>
      <c r="EO242" s="77" t="str">
        <f t="shared" si="898"/>
        <v>V25</v>
      </c>
      <c r="EP242" s="77" t="str">
        <f t="shared" si="898"/>
        <v>V25</v>
      </c>
      <c r="EQ242" s="77" t="str">
        <f t="shared" si="898"/>
        <v>V25</v>
      </c>
      <c r="ER242" s="77" t="str">
        <f t="shared" si="898"/>
        <v>V25</v>
      </c>
      <c r="ES242" s="77">
        <f t="shared" ca="1" si="898"/>
        <v>1177</v>
      </c>
      <c r="ET242" s="77">
        <f t="shared" ca="1" si="898"/>
        <v>1154</v>
      </c>
      <c r="EU242" s="77">
        <f t="shared" ca="1" si="898"/>
        <v>1131</v>
      </c>
      <c r="EV242" s="77">
        <f t="shared" ca="1" si="898"/>
        <v>1108</v>
      </c>
      <c r="EW242" s="77">
        <f t="shared" ca="1" si="898"/>
        <v>1085</v>
      </c>
      <c r="EX242" s="77">
        <f t="shared" ca="1" si="898"/>
        <v>1062</v>
      </c>
      <c r="EY242" s="77">
        <f t="shared" ca="1" si="898"/>
        <v>1039</v>
      </c>
      <c r="EZ242" s="77">
        <f t="shared" ca="1" si="898"/>
        <v>1016</v>
      </c>
      <c r="FA242" s="77">
        <f t="shared" ca="1" si="898"/>
        <v>993</v>
      </c>
      <c r="FB242" s="77">
        <f t="shared" ca="1" si="898"/>
        <v>970</v>
      </c>
      <c r="FC242" s="77">
        <f t="shared" ca="1" si="898"/>
        <v>947</v>
      </c>
      <c r="FD242" s="77">
        <f t="shared" ca="1" si="898"/>
        <v>924</v>
      </c>
      <c r="FE242" s="77">
        <f t="shared" ca="1" si="898"/>
        <v>901</v>
      </c>
      <c r="FF242" s="77">
        <f t="shared" ca="1" si="898"/>
        <v>878</v>
      </c>
      <c r="FG242" s="77">
        <f t="shared" ca="1" si="898"/>
        <v>855</v>
      </c>
      <c r="FH242" s="77">
        <f t="shared" ca="1" si="898"/>
        <v>832</v>
      </c>
      <c r="FI242" s="77">
        <f t="shared" ca="1" si="898"/>
        <v>809</v>
      </c>
      <c r="FJ242" s="77">
        <f t="shared" ca="1" si="898"/>
        <v>786</v>
      </c>
      <c r="FK242" s="77">
        <f t="shared" ca="1" si="898"/>
        <v>763</v>
      </c>
      <c r="FL242" s="77">
        <f t="shared" ca="1" si="898"/>
        <v>740</v>
      </c>
      <c r="FM242" s="77">
        <f t="shared" ca="1" si="898"/>
        <v>717</v>
      </c>
      <c r="FN242" s="77">
        <f t="shared" ca="1" si="898"/>
        <v>694</v>
      </c>
      <c r="FO242" s="77">
        <f t="shared" ca="1" si="898"/>
        <v>671</v>
      </c>
      <c r="FP242" s="77">
        <f t="shared" ca="1" si="898"/>
        <v>648</v>
      </c>
      <c r="FQ242" s="77">
        <f t="shared" ref="FQ242:GR242" ca="1" si="899">IF(OR(ISNUMBER(FQ61),ISBLANK(FQ61)),IF(CodeCouleur($D$100)=CodeCouleur(FQ61),"CEAM",IF(OR(FQ61=$G$99,FQ61=$G$100,FQ61=$G$101,FQ61=$G$102),"OPEX",IF(AND(ISBLANK($E61),FQ163&gt;50),"ORG",FQ163))),FQ61)</f>
        <v>625</v>
      </c>
      <c r="FR242" s="77">
        <f t="shared" ca="1" si="899"/>
        <v>602</v>
      </c>
      <c r="FS242" s="77">
        <f t="shared" ca="1" si="899"/>
        <v>579</v>
      </c>
      <c r="FT242" s="77">
        <f t="shared" ca="1" si="899"/>
        <v>556</v>
      </c>
      <c r="FU242" s="77">
        <f t="shared" ca="1" si="899"/>
        <v>533</v>
      </c>
      <c r="FV242" s="77">
        <f t="shared" ca="1" si="899"/>
        <v>510</v>
      </c>
      <c r="FW242" s="77">
        <f t="shared" ca="1" si="899"/>
        <v>487</v>
      </c>
      <c r="FX242" s="77">
        <f t="shared" ca="1" si="899"/>
        <v>464</v>
      </c>
      <c r="FY242" s="77">
        <f t="shared" ca="1" si="899"/>
        <v>441</v>
      </c>
      <c r="FZ242" s="77">
        <f t="shared" ca="1" si="899"/>
        <v>418</v>
      </c>
      <c r="GA242" s="77">
        <f t="shared" ca="1" si="899"/>
        <v>395</v>
      </c>
      <c r="GB242" s="77">
        <f t="shared" ca="1" si="899"/>
        <v>372</v>
      </c>
      <c r="GC242" s="77">
        <f t="shared" ca="1" si="899"/>
        <v>349</v>
      </c>
      <c r="GD242" s="77">
        <f t="shared" ca="1" si="899"/>
        <v>326</v>
      </c>
      <c r="GE242" s="77">
        <f t="shared" ca="1" si="899"/>
        <v>303</v>
      </c>
      <c r="GF242" s="77">
        <f t="shared" ca="1" si="899"/>
        <v>280</v>
      </c>
      <c r="GG242" s="77">
        <f t="shared" ca="1" si="899"/>
        <v>257</v>
      </c>
      <c r="GH242" s="77">
        <f t="shared" ca="1" si="899"/>
        <v>234</v>
      </c>
      <c r="GI242" s="77">
        <f t="shared" ca="1" si="899"/>
        <v>211</v>
      </c>
      <c r="GJ242" s="77">
        <f t="shared" ca="1" si="899"/>
        <v>188</v>
      </c>
      <c r="GK242" s="77">
        <f t="shared" ca="1" si="899"/>
        <v>165</v>
      </c>
      <c r="GL242" s="77">
        <f t="shared" ca="1" si="899"/>
        <v>142</v>
      </c>
      <c r="GM242" s="77">
        <f t="shared" ca="1" si="899"/>
        <v>119</v>
      </c>
      <c r="GN242" s="77">
        <f t="shared" ca="1" si="899"/>
        <v>96</v>
      </c>
      <c r="GO242" s="77" t="str">
        <f t="shared" si="899"/>
        <v>X</v>
      </c>
      <c r="GP242" s="77" t="str">
        <f t="shared" si="899"/>
        <v>X</v>
      </c>
      <c r="GQ242" s="77" t="str">
        <f t="shared" si="899"/>
        <v>X</v>
      </c>
      <c r="GR242" s="77" t="str">
        <f t="shared" si="899"/>
        <v>X</v>
      </c>
    </row>
    <row r="243" spans="7:200" x14ac:dyDescent="0.2">
      <c r="G243" s="1043"/>
      <c r="H243" s="207" t="s">
        <v>168</v>
      </c>
      <c r="M243" s="304"/>
      <c r="N243" s="304"/>
      <c r="O243" s="304"/>
      <c r="P243" s="304"/>
      <c r="Q243" s="304"/>
      <c r="R243" s="41"/>
      <c r="S243" s="41"/>
      <c r="T243" s="41"/>
      <c r="U243" s="77">
        <f t="shared" ref="U243:AR243" ca="1" si="900">IF(OR(ISNUMBER(U62),ISBLANK(U62)),IF(CodeCouleur($D$100)=CodeCouleur(U62),"CEAM",IF(OR(U62=$G$99,U62=$G$100,U62=$G$101),"OPEX",IF(AND(ISBLANK($E62),U164&gt;50),"ORG",U164))),U62)</f>
        <v>724</v>
      </c>
      <c r="V243" s="77">
        <f t="shared" ca="1" si="900"/>
        <v>725</v>
      </c>
      <c r="W243" s="77">
        <f t="shared" ca="1" si="900"/>
        <v>725</v>
      </c>
      <c r="X243" s="77">
        <f t="shared" ca="1" si="900"/>
        <v>725</v>
      </c>
      <c r="Y243" s="77">
        <f t="shared" ca="1" si="900"/>
        <v>722</v>
      </c>
      <c r="Z243" s="77">
        <f t="shared" ca="1" si="900"/>
        <v>690</v>
      </c>
      <c r="AA243" s="77">
        <f t="shared" ca="1" si="900"/>
        <v>670</v>
      </c>
      <c r="AB243" s="77">
        <f t="shared" ca="1" si="900"/>
        <v>598</v>
      </c>
      <c r="AC243" s="77">
        <f t="shared" ca="1" si="900"/>
        <v>557</v>
      </c>
      <c r="AD243" s="77">
        <f t="shared" ca="1" si="900"/>
        <v>510</v>
      </c>
      <c r="AE243" s="77" t="str">
        <f t="shared" ca="1" si="900"/>
        <v>OPEX</v>
      </c>
      <c r="AF243" s="77">
        <f t="shared" ca="1" si="900"/>
        <v>459</v>
      </c>
      <c r="AG243" s="77">
        <f t="shared" ca="1" si="900"/>
        <v>436</v>
      </c>
      <c r="AH243" s="77">
        <f t="shared" ca="1" si="900"/>
        <v>413</v>
      </c>
      <c r="AI243" s="77">
        <f t="shared" ca="1" si="900"/>
        <v>390</v>
      </c>
      <c r="AJ243" s="77" t="str">
        <f t="shared" si="900"/>
        <v>F</v>
      </c>
      <c r="AK243" s="77" t="str">
        <f t="shared" si="900"/>
        <v>F</v>
      </c>
      <c r="AL243" s="77">
        <f t="shared" ca="1" si="900"/>
        <v>367</v>
      </c>
      <c r="AM243" s="77">
        <f t="shared" ca="1" si="900"/>
        <v>344</v>
      </c>
      <c r="AN243" s="77">
        <f t="shared" ca="1" si="900"/>
        <v>321</v>
      </c>
      <c r="AO243" s="77">
        <f t="shared" ca="1" si="900"/>
        <v>298</v>
      </c>
      <c r="AP243" s="77">
        <f t="shared" ca="1" si="900"/>
        <v>275</v>
      </c>
      <c r="AQ243" s="77">
        <f t="shared" ca="1" si="900"/>
        <v>252</v>
      </c>
      <c r="AR243" s="77">
        <f t="shared" ca="1" si="900"/>
        <v>229</v>
      </c>
      <c r="AS243" s="77">
        <f t="shared" ref="AS243:BX243" ca="1" si="901">IF(OR(ISNUMBER(AS62),ISBLANK(AS62)),IF(CodeCouleur($D$100)=CodeCouleur(AS62),"CEAM",IF(OR(AS62=$G$99,AS62=$G$100,AS62=$G$101,AS62=$G$102),"OPEX",IF(AND(ISBLANK($E62),AS164&gt;50),"ORG",AS164))),AS62)</f>
        <v>206</v>
      </c>
      <c r="AT243" s="77">
        <f t="shared" ca="1" si="901"/>
        <v>183</v>
      </c>
      <c r="AU243" s="77">
        <f t="shared" ca="1" si="901"/>
        <v>160</v>
      </c>
      <c r="AV243" s="77">
        <f t="shared" ca="1" si="901"/>
        <v>137</v>
      </c>
      <c r="AW243" s="77">
        <f t="shared" ca="1" si="901"/>
        <v>114</v>
      </c>
      <c r="AX243" s="77">
        <f t="shared" ca="1" si="901"/>
        <v>91</v>
      </c>
      <c r="AY243" s="77">
        <f t="shared" ca="1" si="901"/>
        <v>68</v>
      </c>
      <c r="AZ243" s="77">
        <f t="shared" ca="1" si="901"/>
        <v>45</v>
      </c>
      <c r="BA243" s="77" t="str">
        <f t="shared" si="901"/>
        <v>V15</v>
      </c>
      <c r="BB243" s="77" t="str">
        <f t="shared" si="901"/>
        <v>V15</v>
      </c>
      <c r="BC243" s="77" t="str">
        <f t="shared" si="901"/>
        <v>V15</v>
      </c>
      <c r="BD243" s="77" t="str">
        <f t="shared" si="901"/>
        <v>V15</v>
      </c>
      <c r="BE243" s="77" t="str">
        <f t="shared" si="901"/>
        <v>V15</v>
      </c>
      <c r="BF243" s="77" t="str">
        <f t="shared" si="901"/>
        <v>AIA</v>
      </c>
      <c r="BG243" s="77" t="str">
        <f t="shared" si="901"/>
        <v>AIA</v>
      </c>
      <c r="BH243" s="77">
        <f t="shared" ca="1" si="901"/>
        <v>1177</v>
      </c>
      <c r="BI243" s="77">
        <f t="shared" ca="1" si="901"/>
        <v>1154</v>
      </c>
      <c r="BJ243" s="77">
        <f t="shared" ca="1" si="901"/>
        <v>1131</v>
      </c>
      <c r="BK243" s="77">
        <f t="shared" ca="1" si="901"/>
        <v>1108</v>
      </c>
      <c r="BL243" s="77">
        <f t="shared" ca="1" si="901"/>
        <v>1085</v>
      </c>
      <c r="BM243" s="77">
        <f t="shared" ca="1" si="901"/>
        <v>1062</v>
      </c>
      <c r="BN243" s="77">
        <f t="shared" ca="1" si="901"/>
        <v>1039</v>
      </c>
      <c r="BO243" s="77">
        <f t="shared" ca="1" si="901"/>
        <v>1016</v>
      </c>
      <c r="BP243" s="77">
        <f t="shared" ca="1" si="901"/>
        <v>993</v>
      </c>
      <c r="BQ243" s="77">
        <f t="shared" ca="1" si="901"/>
        <v>970</v>
      </c>
      <c r="BR243" s="77">
        <f t="shared" ca="1" si="901"/>
        <v>947</v>
      </c>
      <c r="BS243" s="77">
        <f t="shared" ca="1" si="901"/>
        <v>924</v>
      </c>
      <c r="BT243" s="77">
        <f t="shared" ca="1" si="901"/>
        <v>901</v>
      </c>
      <c r="BU243" s="77">
        <f t="shared" ca="1" si="901"/>
        <v>878</v>
      </c>
      <c r="BV243" s="77">
        <f t="shared" ca="1" si="901"/>
        <v>855</v>
      </c>
      <c r="BW243" s="77">
        <f t="shared" ca="1" si="901"/>
        <v>832</v>
      </c>
      <c r="BX243" s="77">
        <f t="shared" ca="1" si="901"/>
        <v>809</v>
      </c>
      <c r="BY243" s="77">
        <f t="shared" ref="BY243:DD243" ca="1" si="902">IF(OR(ISNUMBER(BY62),ISBLANK(BY62)),IF(CodeCouleur($D$100)=CodeCouleur(BY62),"CEAM",IF(OR(BY62=$G$99,BY62=$G$100,BY62=$G$101,BY62=$G$102),"OPEX",IF(AND(ISBLANK($E62),BY164&gt;50),"ORG",BY164))),BY62)</f>
        <v>786</v>
      </c>
      <c r="BZ243" s="77">
        <f t="shared" ca="1" si="902"/>
        <v>763</v>
      </c>
      <c r="CA243" s="77">
        <f t="shared" ca="1" si="902"/>
        <v>740</v>
      </c>
      <c r="CB243" s="77">
        <f t="shared" ca="1" si="902"/>
        <v>717</v>
      </c>
      <c r="CC243" s="77">
        <f t="shared" ca="1" si="902"/>
        <v>694</v>
      </c>
      <c r="CD243" s="77">
        <f t="shared" ca="1" si="902"/>
        <v>671</v>
      </c>
      <c r="CE243" s="77">
        <f t="shared" ca="1" si="902"/>
        <v>648</v>
      </c>
      <c r="CF243" s="77">
        <f t="shared" ca="1" si="902"/>
        <v>625</v>
      </c>
      <c r="CG243" s="77">
        <f t="shared" ca="1" si="902"/>
        <v>602</v>
      </c>
      <c r="CH243" s="77">
        <f t="shared" ca="1" si="902"/>
        <v>579</v>
      </c>
      <c r="CI243" s="77">
        <f t="shared" ca="1" si="902"/>
        <v>556</v>
      </c>
      <c r="CJ243" s="77">
        <f t="shared" ca="1" si="902"/>
        <v>533</v>
      </c>
      <c r="CK243" s="77">
        <f t="shared" ca="1" si="902"/>
        <v>510</v>
      </c>
      <c r="CL243" s="77">
        <f t="shared" ca="1" si="902"/>
        <v>487</v>
      </c>
      <c r="CM243" s="77">
        <f t="shared" ca="1" si="902"/>
        <v>464</v>
      </c>
      <c r="CN243" s="77">
        <f t="shared" ca="1" si="902"/>
        <v>441</v>
      </c>
      <c r="CO243" s="77">
        <f t="shared" ca="1" si="902"/>
        <v>418</v>
      </c>
      <c r="CP243" s="77">
        <f t="shared" ca="1" si="902"/>
        <v>395</v>
      </c>
      <c r="CQ243" s="77">
        <f t="shared" ca="1" si="902"/>
        <v>372</v>
      </c>
      <c r="CR243" s="77">
        <f t="shared" ca="1" si="902"/>
        <v>349</v>
      </c>
      <c r="CS243" s="77">
        <f t="shared" ca="1" si="902"/>
        <v>348</v>
      </c>
      <c r="CT243" s="77" t="str">
        <f t="shared" ca="1" si="902"/>
        <v>OPEX</v>
      </c>
      <c r="CU243" s="77" t="str">
        <f t="shared" ca="1" si="902"/>
        <v>OPEX</v>
      </c>
      <c r="CV243" s="77" t="str">
        <f t="shared" ca="1" si="902"/>
        <v>OPEX</v>
      </c>
      <c r="CW243" s="77" t="str">
        <f t="shared" ca="1" si="902"/>
        <v>OPEX</v>
      </c>
      <c r="CX243" s="77">
        <f t="shared" ca="1" si="902"/>
        <v>107</v>
      </c>
      <c r="CY243" s="77">
        <f t="shared" ca="1" si="902"/>
        <v>84</v>
      </c>
      <c r="CZ243" s="77">
        <f t="shared" ca="1" si="902"/>
        <v>61</v>
      </c>
      <c r="DA243" s="77">
        <f t="shared" ca="1" si="902"/>
        <v>38</v>
      </c>
      <c r="DB243" s="77" t="str">
        <f t="shared" si="902"/>
        <v>V20</v>
      </c>
      <c r="DC243" s="77" t="str">
        <f t="shared" si="902"/>
        <v>V20</v>
      </c>
      <c r="DD243" s="77" t="str">
        <f t="shared" si="902"/>
        <v>V20</v>
      </c>
      <c r="DE243" s="77" t="str">
        <f t="shared" ref="DE243:EJ243" si="903">IF(OR(ISNUMBER(DE62),ISBLANK(DE62)),IF(CodeCouleur($D$100)=CodeCouleur(DE62),"CEAM",IF(OR(DE62=$G$99,DE62=$G$100,DE62=$G$101,DE62=$G$102),"OPEX",IF(AND(ISBLANK($E62),DE164&gt;50),"ORG",DE164))),DE62)</f>
        <v>V20</v>
      </c>
      <c r="DF243" s="77" t="str">
        <f t="shared" si="903"/>
        <v>V20</v>
      </c>
      <c r="DG243" s="77" t="str">
        <f t="shared" si="903"/>
        <v>V20</v>
      </c>
      <c r="DH243" s="77" t="str">
        <f t="shared" si="903"/>
        <v>RMV</v>
      </c>
      <c r="DI243" s="77" t="str">
        <f t="shared" si="903"/>
        <v>RMV</v>
      </c>
      <c r="DJ243" s="77" t="str">
        <f t="shared" si="903"/>
        <v>RMV</v>
      </c>
      <c r="DK243" s="77" t="str">
        <f t="shared" si="903"/>
        <v>RMV</v>
      </c>
      <c r="DL243" s="77" t="str">
        <f t="shared" si="903"/>
        <v>RMV</v>
      </c>
      <c r="DM243" s="77" t="str">
        <f t="shared" si="903"/>
        <v>RMV</v>
      </c>
      <c r="DN243" s="77">
        <f t="shared" ca="1" si="903"/>
        <v>1177</v>
      </c>
      <c r="DO243" s="77">
        <f t="shared" ca="1" si="903"/>
        <v>1154</v>
      </c>
      <c r="DP243" s="77">
        <f t="shared" ca="1" si="903"/>
        <v>1131</v>
      </c>
      <c r="DQ243" s="77">
        <f t="shared" ca="1" si="903"/>
        <v>1108</v>
      </c>
      <c r="DR243" s="77">
        <f t="shared" ca="1" si="903"/>
        <v>1085</v>
      </c>
      <c r="DS243" s="77">
        <f t="shared" ca="1" si="903"/>
        <v>1062</v>
      </c>
      <c r="DT243" s="77">
        <f t="shared" ca="1" si="903"/>
        <v>1039</v>
      </c>
      <c r="DU243" s="77">
        <f t="shared" ca="1" si="903"/>
        <v>1016</v>
      </c>
      <c r="DV243" s="77">
        <f t="shared" ca="1" si="903"/>
        <v>993</v>
      </c>
      <c r="DW243" s="77">
        <f t="shared" ca="1" si="903"/>
        <v>970</v>
      </c>
      <c r="DX243" s="77">
        <f t="shared" ca="1" si="903"/>
        <v>947</v>
      </c>
      <c r="DY243" s="77">
        <f t="shared" ca="1" si="903"/>
        <v>924</v>
      </c>
      <c r="DZ243" s="77">
        <f t="shared" ca="1" si="903"/>
        <v>901</v>
      </c>
      <c r="EA243" s="77">
        <f t="shared" ca="1" si="903"/>
        <v>878</v>
      </c>
      <c r="EB243" s="77">
        <f t="shared" ca="1" si="903"/>
        <v>855</v>
      </c>
      <c r="EC243" s="77">
        <f t="shared" ca="1" si="903"/>
        <v>832</v>
      </c>
      <c r="ED243" s="77">
        <f t="shared" ca="1" si="903"/>
        <v>809</v>
      </c>
      <c r="EE243" s="77">
        <f t="shared" ca="1" si="903"/>
        <v>786</v>
      </c>
      <c r="EF243" s="77">
        <f t="shared" ca="1" si="903"/>
        <v>763</v>
      </c>
      <c r="EG243" s="77">
        <f t="shared" ca="1" si="903"/>
        <v>740</v>
      </c>
      <c r="EH243" s="77">
        <f t="shared" ca="1" si="903"/>
        <v>717</v>
      </c>
      <c r="EI243" s="77">
        <f t="shared" ca="1" si="903"/>
        <v>694</v>
      </c>
      <c r="EJ243" s="77">
        <f t="shared" ca="1" si="903"/>
        <v>671</v>
      </c>
      <c r="EK243" s="77">
        <f t="shared" ref="EK243:FP243" ca="1" si="904">IF(OR(ISNUMBER(EK62),ISBLANK(EK62)),IF(CodeCouleur($D$100)=CodeCouleur(EK62),"CEAM",IF(OR(EK62=$G$99,EK62=$G$100,EK62=$G$101,EK62=$G$102),"OPEX",IF(AND(ISBLANK($E62),EK164&gt;50),"ORG",EK164))),EK62)</f>
        <v>648</v>
      </c>
      <c r="EL243" s="77">
        <f t="shared" ca="1" si="904"/>
        <v>625</v>
      </c>
      <c r="EM243" s="77">
        <f t="shared" ca="1" si="904"/>
        <v>602</v>
      </c>
      <c r="EN243" s="77">
        <f t="shared" ca="1" si="904"/>
        <v>579</v>
      </c>
      <c r="EO243" s="77">
        <f t="shared" ca="1" si="904"/>
        <v>556</v>
      </c>
      <c r="EP243" s="77">
        <f t="shared" ca="1" si="904"/>
        <v>533</v>
      </c>
      <c r="EQ243" s="77">
        <f t="shared" ca="1" si="904"/>
        <v>510</v>
      </c>
      <c r="ER243" s="77">
        <f t="shared" ca="1" si="904"/>
        <v>487</v>
      </c>
      <c r="ES243" s="77">
        <f t="shared" ca="1" si="904"/>
        <v>464</v>
      </c>
      <c r="ET243" s="77">
        <f t="shared" ca="1" si="904"/>
        <v>441</v>
      </c>
      <c r="EU243" s="77">
        <f t="shared" ca="1" si="904"/>
        <v>418</v>
      </c>
      <c r="EV243" s="77">
        <f t="shared" ca="1" si="904"/>
        <v>395</v>
      </c>
      <c r="EW243" s="77">
        <f t="shared" ca="1" si="904"/>
        <v>372</v>
      </c>
      <c r="EX243" s="77">
        <f t="shared" ca="1" si="904"/>
        <v>349</v>
      </c>
      <c r="EY243" s="77">
        <f t="shared" ca="1" si="904"/>
        <v>326</v>
      </c>
      <c r="EZ243" s="77">
        <f t="shared" ca="1" si="904"/>
        <v>303</v>
      </c>
      <c r="FA243" s="77">
        <f t="shared" ca="1" si="904"/>
        <v>280</v>
      </c>
      <c r="FB243" s="77">
        <f t="shared" ca="1" si="904"/>
        <v>257</v>
      </c>
      <c r="FC243" s="77" t="str">
        <f t="shared" si="904"/>
        <v>V25</v>
      </c>
      <c r="FD243" s="77" t="str">
        <f t="shared" si="904"/>
        <v>V25</v>
      </c>
      <c r="FE243" s="77" t="str">
        <f t="shared" si="904"/>
        <v>V25</v>
      </c>
      <c r="FF243" s="77" t="str">
        <f t="shared" si="904"/>
        <v>V25</v>
      </c>
      <c r="FG243" s="77" t="str">
        <f t="shared" si="904"/>
        <v>V25</v>
      </c>
      <c r="FH243" s="77">
        <f t="shared" ca="1" si="904"/>
        <v>1177</v>
      </c>
      <c r="FI243" s="77">
        <f t="shared" ca="1" si="904"/>
        <v>1154</v>
      </c>
      <c r="FJ243" s="77">
        <f t="shared" ca="1" si="904"/>
        <v>1131</v>
      </c>
      <c r="FK243" s="77">
        <f t="shared" ca="1" si="904"/>
        <v>1108</v>
      </c>
      <c r="FL243" s="77">
        <f t="shared" ca="1" si="904"/>
        <v>1085</v>
      </c>
      <c r="FM243" s="77">
        <f t="shared" ca="1" si="904"/>
        <v>1062</v>
      </c>
      <c r="FN243" s="77">
        <f t="shared" ca="1" si="904"/>
        <v>1039</v>
      </c>
      <c r="FO243" s="77">
        <f t="shared" ca="1" si="904"/>
        <v>1016</v>
      </c>
      <c r="FP243" s="77">
        <f t="shared" ca="1" si="904"/>
        <v>993</v>
      </c>
      <c r="FQ243" s="77">
        <f t="shared" ref="FQ243:GR243" ca="1" si="905">IF(OR(ISNUMBER(FQ62),ISBLANK(FQ62)),IF(CodeCouleur($D$100)=CodeCouleur(FQ62),"CEAM",IF(OR(FQ62=$G$99,FQ62=$G$100,FQ62=$G$101,FQ62=$G$102),"OPEX",IF(AND(ISBLANK($E62),FQ164&gt;50),"ORG",FQ164))),FQ62)</f>
        <v>970</v>
      </c>
      <c r="FR243" s="77">
        <f t="shared" ca="1" si="905"/>
        <v>947</v>
      </c>
      <c r="FS243" s="77">
        <f t="shared" ca="1" si="905"/>
        <v>924</v>
      </c>
      <c r="FT243" s="77">
        <f t="shared" ca="1" si="905"/>
        <v>901</v>
      </c>
      <c r="FU243" s="77">
        <f t="shared" ca="1" si="905"/>
        <v>878</v>
      </c>
      <c r="FV243" s="77">
        <f t="shared" ca="1" si="905"/>
        <v>855</v>
      </c>
      <c r="FW243" s="77">
        <f t="shared" ca="1" si="905"/>
        <v>832</v>
      </c>
      <c r="FX243" s="77">
        <f t="shared" ca="1" si="905"/>
        <v>809</v>
      </c>
      <c r="FY243" s="77">
        <f t="shared" ca="1" si="905"/>
        <v>786</v>
      </c>
      <c r="FZ243" s="77">
        <f t="shared" ca="1" si="905"/>
        <v>763</v>
      </c>
      <c r="GA243" s="77">
        <f t="shared" ca="1" si="905"/>
        <v>740</v>
      </c>
      <c r="GB243" s="77">
        <f t="shared" ca="1" si="905"/>
        <v>717</v>
      </c>
      <c r="GC243" s="77">
        <f t="shared" ca="1" si="905"/>
        <v>694</v>
      </c>
      <c r="GD243" s="77">
        <f t="shared" ca="1" si="905"/>
        <v>671</v>
      </c>
      <c r="GE243" s="77">
        <f t="shared" ca="1" si="905"/>
        <v>648</v>
      </c>
      <c r="GF243" s="77">
        <f t="shared" ca="1" si="905"/>
        <v>625</v>
      </c>
      <c r="GG243" s="77">
        <f t="shared" ca="1" si="905"/>
        <v>602</v>
      </c>
      <c r="GH243" s="77">
        <f t="shared" ca="1" si="905"/>
        <v>579</v>
      </c>
      <c r="GI243" s="77">
        <f t="shared" ca="1" si="905"/>
        <v>556</v>
      </c>
      <c r="GJ243" s="77">
        <f t="shared" ca="1" si="905"/>
        <v>533</v>
      </c>
      <c r="GK243" s="77">
        <f t="shared" ca="1" si="905"/>
        <v>510</v>
      </c>
      <c r="GL243" s="77">
        <f t="shared" ca="1" si="905"/>
        <v>487</v>
      </c>
      <c r="GM243" s="77">
        <f t="shared" ca="1" si="905"/>
        <v>464</v>
      </c>
      <c r="GN243" s="77">
        <f t="shared" ca="1" si="905"/>
        <v>441</v>
      </c>
      <c r="GO243" s="77" t="str">
        <f t="shared" si="905"/>
        <v>X</v>
      </c>
      <c r="GP243" s="77" t="str">
        <f t="shared" si="905"/>
        <v>X</v>
      </c>
      <c r="GQ243" s="77" t="str">
        <f t="shared" si="905"/>
        <v>X</v>
      </c>
      <c r="GR243" s="77" t="str">
        <f t="shared" si="905"/>
        <v>X</v>
      </c>
    </row>
    <row r="244" spans="7:200" x14ac:dyDescent="0.2">
      <c r="G244" s="1043"/>
      <c r="H244" s="210" t="s">
        <v>169</v>
      </c>
      <c r="M244" s="304"/>
      <c r="N244" s="304"/>
      <c r="O244" s="304"/>
      <c r="P244" s="304"/>
      <c r="Q244" s="304"/>
      <c r="R244" s="41"/>
      <c r="S244" s="41"/>
      <c r="T244" s="41"/>
      <c r="U244" s="77" t="str">
        <f t="shared" ref="U244:AR244" si="906">IF(OR(ISNUMBER(U63),ISBLANK(U63)),IF(CodeCouleur($D$100)=CodeCouleur(U63),"CEAM",IF(OR(U63=$G$99,U63=$G$100,U63=$G$101),"OPEX",IF(AND(ISBLANK($E63),U165&gt;50),"ORG",U165))),U63)</f>
        <v>X</v>
      </c>
      <c r="V244" s="77" t="str">
        <f t="shared" si="906"/>
        <v>X</v>
      </c>
      <c r="W244" s="77" t="str">
        <f t="shared" si="906"/>
        <v>X</v>
      </c>
      <c r="X244" s="77" t="str">
        <f t="shared" si="906"/>
        <v>X</v>
      </c>
      <c r="Y244" s="77" t="str">
        <f t="shared" si="906"/>
        <v>X</v>
      </c>
      <c r="Z244" s="77" t="str">
        <f t="shared" si="906"/>
        <v>X</v>
      </c>
      <c r="AA244" s="77" t="str">
        <f t="shared" si="906"/>
        <v>X</v>
      </c>
      <c r="AB244" s="77" t="str">
        <f t="shared" si="906"/>
        <v>X</v>
      </c>
      <c r="AC244" s="77" t="str">
        <f t="shared" si="906"/>
        <v>X</v>
      </c>
      <c r="AD244" s="77" t="str">
        <f t="shared" si="906"/>
        <v>X</v>
      </c>
      <c r="AE244" s="77" t="str">
        <f t="shared" si="906"/>
        <v>X</v>
      </c>
      <c r="AF244" s="77" t="str">
        <f t="shared" si="906"/>
        <v>X</v>
      </c>
      <c r="AG244" s="77" t="str">
        <f t="shared" si="906"/>
        <v>X</v>
      </c>
      <c r="AH244" s="77" t="str">
        <f t="shared" si="906"/>
        <v>X</v>
      </c>
      <c r="AI244" s="77" t="str">
        <f t="shared" si="906"/>
        <v>X</v>
      </c>
      <c r="AJ244" s="77" t="str">
        <f t="shared" si="906"/>
        <v>X</v>
      </c>
      <c r="AK244" s="77" t="str">
        <f t="shared" si="906"/>
        <v>X</v>
      </c>
      <c r="AL244" s="77" t="str">
        <f t="shared" si="906"/>
        <v>X</v>
      </c>
      <c r="AM244" s="77" t="str">
        <f t="shared" si="906"/>
        <v>X</v>
      </c>
      <c r="AN244" s="77" t="str">
        <f t="shared" si="906"/>
        <v>X</v>
      </c>
      <c r="AO244" s="77" t="str">
        <f t="shared" si="906"/>
        <v>X</v>
      </c>
      <c r="AP244" s="77" t="str">
        <f t="shared" si="906"/>
        <v>X</v>
      </c>
      <c r="AQ244" s="77" t="str">
        <f t="shared" si="906"/>
        <v>X</v>
      </c>
      <c r="AR244" s="77" t="str">
        <f t="shared" si="906"/>
        <v>X</v>
      </c>
      <c r="AS244" s="77" t="str">
        <f t="shared" ref="AS244:BX244" si="907">IF(OR(ISNUMBER(AS63),ISBLANK(AS63)),IF(CodeCouleur($D$100)=CodeCouleur(AS63),"CEAM",IF(OR(AS63=$G$99,AS63=$G$100,AS63=$G$101,AS63=$G$102),"OPEX",IF(AND(ISBLANK($E63),AS165&gt;50),"ORG",AS165))),AS63)</f>
        <v>X</v>
      </c>
      <c r="AT244" s="77" t="str">
        <f t="shared" si="907"/>
        <v>X</v>
      </c>
      <c r="AU244" s="77" t="str">
        <f t="shared" si="907"/>
        <v>X</v>
      </c>
      <c r="AV244" s="77" t="str">
        <f t="shared" si="907"/>
        <v>X</v>
      </c>
      <c r="AW244" s="77" t="str">
        <f t="shared" si="907"/>
        <v>X</v>
      </c>
      <c r="AX244" s="77" t="str">
        <f t="shared" si="907"/>
        <v>X</v>
      </c>
      <c r="AY244" s="77" t="str">
        <f t="shared" si="907"/>
        <v>X</v>
      </c>
      <c r="AZ244" s="77" t="str">
        <f t="shared" si="907"/>
        <v>X</v>
      </c>
      <c r="BA244" s="77" t="str">
        <f t="shared" si="907"/>
        <v>X</v>
      </c>
      <c r="BB244" s="77" t="str">
        <f t="shared" si="907"/>
        <v>X</v>
      </c>
      <c r="BC244" s="77" t="str">
        <f t="shared" si="907"/>
        <v>X</v>
      </c>
      <c r="BD244" s="77" t="str">
        <f t="shared" si="907"/>
        <v>X</v>
      </c>
      <c r="BE244" s="77" t="str">
        <f t="shared" si="907"/>
        <v>X</v>
      </c>
      <c r="BF244" s="77" t="str">
        <f t="shared" si="907"/>
        <v>X</v>
      </c>
      <c r="BG244" s="77" t="str">
        <f t="shared" si="907"/>
        <v>X</v>
      </c>
      <c r="BH244" s="77" t="str">
        <f t="shared" si="907"/>
        <v>X</v>
      </c>
      <c r="BI244" s="77" t="str">
        <f t="shared" si="907"/>
        <v>X</v>
      </c>
      <c r="BJ244" s="77" t="str">
        <f t="shared" si="907"/>
        <v>X</v>
      </c>
      <c r="BK244" s="77" t="str">
        <f t="shared" si="907"/>
        <v>X</v>
      </c>
      <c r="BL244" s="77" t="str">
        <f t="shared" si="907"/>
        <v>X</v>
      </c>
      <c r="BM244" s="77" t="str">
        <f t="shared" si="907"/>
        <v>X</v>
      </c>
      <c r="BN244" s="77" t="str">
        <f t="shared" si="907"/>
        <v>X</v>
      </c>
      <c r="BO244" s="77" t="str">
        <f t="shared" si="907"/>
        <v>X</v>
      </c>
      <c r="BP244" s="77" t="str">
        <f t="shared" si="907"/>
        <v>X</v>
      </c>
      <c r="BQ244" s="77" t="str">
        <f t="shared" si="907"/>
        <v>X</v>
      </c>
      <c r="BR244" s="77" t="str">
        <f t="shared" si="907"/>
        <v>X</v>
      </c>
      <c r="BS244" s="77" t="str">
        <f t="shared" si="907"/>
        <v>X</v>
      </c>
      <c r="BT244" s="77" t="str">
        <f t="shared" si="907"/>
        <v>X</v>
      </c>
      <c r="BU244" s="77" t="str">
        <f t="shared" si="907"/>
        <v>X</v>
      </c>
      <c r="BV244" s="77" t="str">
        <f t="shared" si="907"/>
        <v>X</v>
      </c>
      <c r="BW244" s="77" t="str">
        <f t="shared" si="907"/>
        <v>X</v>
      </c>
      <c r="BX244" s="77" t="str">
        <f t="shared" si="907"/>
        <v>X</v>
      </c>
      <c r="BY244" s="77" t="str">
        <f t="shared" ref="BY244:DD244" si="908">IF(OR(ISNUMBER(BY63),ISBLANK(BY63)),IF(CodeCouleur($D$100)=CodeCouleur(BY63),"CEAM",IF(OR(BY63=$G$99,BY63=$G$100,BY63=$G$101,BY63=$G$102),"OPEX",IF(AND(ISBLANK($E63),BY165&gt;50),"ORG",BY165))),BY63)</f>
        <v>X</v>
      </c>
      <c r="BZ244" s="77" t="str">
        <f t="shared" si="908"/>
        <v>X</v>
      </c>
      <c r="CA244" s="77" t="str">
        <f t="shared" si="908"/>
        <v>X</v>
      </c>
      <c r="CB244" s="77" t="str">
        <f t="shared" si="908"/>
        <v>X</v>
      </c>
      <c r="CC244" s="77" t="str">
        <f t="shared" si="908"/>
        <v>X</v>
      </c>
      <c r="CD244" s="77" t="str">
        <f t="shared" si="908"/>
        <v>X</v>
      </c>
      <c r="CE244" s="77" t="str">
        <f t="shared" si="908"/>
        <v>X</v>
      </c>
      <c r="CF244" s="77" t="str">
        <f t="shared" si="908"/>
        <v>X</v>
      </c>
      <c r="CG244" s="77" t="str">
        <f t="shared" si="908"/>
        <v>X</v>
      </c>
      <c r="CH244" s="77" t="str">
        <f t="shared" si="908"/>
        <v>X</v>
      </c>
      <c r="CI244" s="77" t="str">
        <f t="shared" si="908"/>
        <v>X</v>
      </c>
      <c r="CJ244" s="77" t="str">
        <f t="shared" si="908"/>
        <v>X</v>
      </c>
      <c r="CK244" s="77" t="str">
        <f t="shared" si="908"/>
        <v>X</v>
      </c>
      <c r="CL244" s="77" t="str">
        <f t="shared" si="908"/>
        <v>X</v>
      </c>
      <c r="CM244" s="77" t="str">
        <f t="shared" si="908"/>
        <v>X</v>
      </c>
      <c r="CN244" s="77" t="str">
        <f t="shared" si="908"/>
        <v>X</v>
      </c>
      <c r="CO244" s="77" t="str">
        <f t="shared" si="908"/>
        <v>X</v>
      </c>
      <c r="CP244" s="77" t="str">
        <f t="shared" si="908"/>
        <v>X</v>
      </c>
      <c r="CQ244" s="77" t="str">
        <f t="shared" si="908"/>
        <v>X</v>
      </c>
      <c r="CR244" s="77" t="str">
        <f t="shared" si="908"/>
        <v>X</v>
      </c>
      <c r="CS244" s="77" t="str">
        <f t="shared" si="908"/>
        <v>X</v>
      </c>
      <c r="CT244" s="77" t="str">
        <f t="shared" si="908"/>
        <v>X</v>
      </c>
      <c r="CU244" s="77" t="str">
        <f t="shared" si="908"/>
        <v>X</v>
      </c>
      <c r="CV244" s="77" t="str">
        <f t="shared" si="908"/>
        <v>X</v>
      </c>
      <c r="CW244" s="77" t="str">
        <f t="shared" si="908"/>
        <v>X</v>
      </c>
      <c r="CX244" s="77" t="str">
        <f t="shared" si="908"/>
        <v>X</v>
      </c>
      <c r="CY244" s="77" t="str">
        <f t="shared" si="908"/>
        <v>X</v>
      </c>
      <c r="CZ244" s="77" t="str">
        <f t="shared" si="908"/>
        <v>X</v>
      </c>
      <c r="DA244" s="77" t="str">
        <f t="shared" si="908"/>
        <v>X</v>
      </c>
      <c r="DB244" s="77" t="str">
        <f t="shared" si="908"/>
        <v>X</v>
      </c>
      <c r="DC244" s="77" t="str">
        <f t="shared" si="908"/>
        <v>X</v>
      </c>
      <c r="DD244" s="77" t="str">
        <f t="shared" si="908"/>
        <v>X</v>
      </c>
      <c r="DE244" s="77" t="str">
        <f t="shared" ref="DE244:EJ244" si="909">IF(OR(ISNUMBER(DE63),ISBLANK(DE63)),IF(CodeCouleur($D$100)=CodeCouleur(DE63),"CEAM",IF(OR(DE63=$G$99,DE63=$G$100,DE63=$G$101,DE63=$G$102),"OPEX",IF(AND(ISBLANK($E63),DE165&gt;50),"ORG",DE165))),DE63)</f>
        <v>X</v>
      </c>
      <c r="DF244" s="77" t="str">
        <f t="shared" si="909"/>
        <v>X</v>
      </c>
      <c r="DG244" s="77" t="str">
        <f t="shared" si="909"/>
        <v>X</v>
      </c>
      <c r="DH244" s="77" t="str">
        <f t="shared" si="909"/>
        <v>X</v>
      </c>
      <c r="DI244" s="77" t="str">
        <f t="shared" si="909"/>
        <v>X</v>
      </c>
      <c r="DJ244" s="77" t="str">
        <f t="shared" si="909"/>
        <v>X</v>
      </c>
      <c r="DK244" s="77" t="str">
        <f t="shared" si="909"/>
        <v>X</v>
      </c>
      <c r="DL244" s="77" t="str">
        <f t="shared" si="909"/>
        <v>X</v>
      </c>
      <c r="DM244" s="77" t="str">
        <f t="shared" si="909"/>
        <v>X</v>
      </c>
      <c r="DN244" s="77" t="str">
        <f t="shared" si="909"/>
        <v>X</v>
      </c>
      <c r="DO244" s="77" t="str">
        <f t="shared" si="909"/>
        <v>X</v>
      </c>
      <c r="DP244" s="77" t="str">
        <f t="shared" si="909"/>
        <v>X</v>
      </c>
      <c r="DQ244" s="77" t="str">
        <f t="shared" si="909"/>
        <v>X</v>
      </c>
      <c r="DR244" s="77" t="str">
        <f t="shared" si="909"/>
        <v>X</v>
      </c>
      <c r="DS244" s="77" t="str">
        <f t="shared" si="909"/>
        <v>X</v>
      </c>
      <c r="DT244" s="77" t="str">
        <f t="shared" si="909"/>
        <v>X</v>
      </c>
      <c r="DU244" s="77" t="str">
        <f t="shared" si="909"/>
        <v>X</v>
      </c>
      <c r="DV244" s="77" t="str">
        <f t="shared" si="909"/>
        <v>X</v>
      </c>
      <c r="DW244" s="77" t="str">
        <f t="shared" si="909"/>
        <v>X</v>
      </c>
      <c r="DX244" s="77" t="str">
        <f t="shared" si="909"/>
        <v>X</v>
      </c>
      <c r="DY244" s="77" t="str">
        <f t="shared" si="909"/>
        <v>X</v>
      </c>
      <c r="DZ244" s="77" t="str">
        <f t="shared" si="909"/>
        <v>X</v>
      </c>
      <c r="EA244" s="77" t="str">
        <f t="shared" si="909"/>
        <v>X</v>
      </c>
      <c r="EB244" s="77" t="str">
        <f t="shared" si="909"/>
        <v>X</v>
      </c>
      <c r="EC244" s="77" t="str">
        <f t="shared" si="909"/>
        <v>X</v>
      </c>
      <c r="ED244" s="77" t="str">
        <f t="shared" si="909"/>
        <v>X</v>
      </c>
      <c r="EE244" s="77" t="str">
        <f t="shared" si="909"/>
        <v>X</v>
      </c>
      <c r="EF244" s="77" t="str">
        <f t="shared" si="909"/>
        <v>X</v>
      </c>
      <c r="EG244" s="77" t="str">
        <f t="shared" si="909"/>
        <v>X</v>
      </c>
      <c r="EH244" s="77" t="str">
        <f t="shared" si="909"/>
        <v>X</v>
      </c>
      <c r="EI244" s="77" t="str">
        <f t="shared" si="909"/>
        <v>X</v>
      </c>
      <c r="EJ244" s="77" t="str">
        <f t="shared" si="909"/>
        <v>X</v>
      </c>
      <c r="EK244" s="77" t="str">
        <f t="shared" ref="EK244:FP244" si="910">IF(OR(ISNUMBER(EK63),ISBLANK(EK63)),IF(CodeCouleur($D$100)=CodeCouleur(EK63),"CEAM",IF(OR(EK63=$G$99,EK63=$G$100,EK63=$G$101,EK63=$G$102),"OPEX",IF(AND(ISBLANK($E63),EK165&gt;50),"ORG",EK165))),EK63)</f>
        <v>X</v>
      </c>
      <c r="EL244" s="77" t="str">
        <f t="shared" si="910"/>
        <v>X</v>
      </c>
      <c r="EM244" s="77" t="str">
        <f t="shared" si="910"/>
        <v>X</v>
      </c>
      <c r="EN244" s="77" t="str">
        <f t="shared" si="910"/>
        <v>X</v>
      </c>
      <c r="EO244" s="77" t="str">
        <f t="shared" si="910"/>
        <v>X</v>
      </c>
      <c r="EP244" s="77" t="str">
        <f t="shared" si="910"/>
        <v>X</v>
      </c>
      <c r="EQ244" s="77" t="str">
        <f t="shared" si="910"/>
        <v>X</v>
      </c>
      <c r="ER244" s="77" t="str">
        <f t="shared" si="910"/>
        <v>X</v>
      </c>
      <c r="ES244" s="77" t="str">
        <f t="shared" si="910"/>
        <v>X</v>
      </c>
      <c r="ET244" s="77" t="str">
        <f t="shared" si="910"/>
        <v>X</v>
      </c>
      <c r="EU244" s="77" t="str">
        <f t="shared" si="910"/>
        <v>X</v>
      </c>
      <c r="EV244" s="77" t="str">
        <f t="shared" si="910"/>
        <v>X</v>
      </c>
      <c r="EW244" s="77" t="str">
        <f t="shared" si="910"/>
        <v>X</v>
      </c>
      <c r="EX244" s="77" t="str">
        <f t="shared" si="910"/>
        <v>X</v>
      </c>
      <c r="EY244" s="77" t="str">
        <f t="shared" si="910"/>
        <v>X</v>
      </c>
      <c r="EZ244" s="77" t="str">
        <f t="shared" si="910"/>
        <v>X</v>
      </c>
      <c r="FA244" s="77" t="str">
        <f t="shared" si="910"/>
        <v>X</v>
      </c>
      <c r="FB244" s="77" t="str">
        <f t="shared" si="910"/>
        <v>X</v>
      </c>
      <c r="FC244" s="77" t="str">
        <f t="shared" si="910"/>
        <v>X</v>
      </c>
      <c r="FD244" s="77" t="str">
        <f t="shared" si="910"/>
        <v>X</v>
      </c>
      <c r="FE244" s="77" t="str">
        <f t="shared" si="910"/>
        <v>X</v>
      </c>
      <c r="FF244" s="77" t="str">
        <f t="shared" si="910"/>
        <v>X</v>
      </c>
      <c r="FG244" s="77" t="str">
        <f t="shared" si="910"/>
        <v>X</v>
      </c>
      <c r="FH244" s="77" t="str">
        <f t="shared" si="910"/>
        <v>X</v>
      </c>
      <c r="FI244" s="77" t="str">
        <f t="shared" si="910"/>
        <v>X</v>
      </c>
      <c r="FJ244" s="77" t="str">
        <f t="shared" si="910"/>
        <v>X</v>
      </c>
      <c r="FK244" s="77" t="str">
        <f t="shared" si="910"/>
        <v>X</v>
      </c>
      <c r="FL244" s="77" t="str">
        <f t="shared" si="910"/>
        <v>X</v>
      </c>
      <c r="FM244" s="77" t="str">
        <f t="shared" si="910"/>
        <v>X</v>
      </c>
      <c r="FN244" s="77" t="str">
        <f t="shared" si="910"/>
        <v>X</v>
      </c>
      <c r="FO244" s="77" t="str">
        <f t="shared" si="910"/>
        <v>X</v>
      </c>
      <c r="FP244" s="77" t="str">
        <f t="shared" si="910"/>
        <v>X</v>
      </c>
      <c r="FQ244" s="77" t="str">
        <f t="shared" ref="FQ244:GR244" si="911">IF(OR(ISNUMBER(FQ63),ISBLANK(FQ63)),IF(CodeCouleur($D$100)=CodeCouleur(FQ63),"CEAM",IF(OR(FQ63=$G$99,FQ63=$G$100,FQ63=$G$101,FQ63=$G$102),"OPEX",IF(AND(ISBLANK($E63),FQ165&gt;50),"ORG",FQ165))),FQ63)</f>
        <v>X</v>
      </c>
      <c r="FR244" s="77" t="str">
        <f t="shared" si="911"/>
        <v>X</v>
      </c>
      <c r="FS244" s="77" t="str">
        <f t="shared" si="911"/>
        <v>X</v>
      </c>
      <c r="FT244" s="77" t="str">
        <f t="shared" si="911"/>
        <v>X</v>
      </c>
      <c r="FU244" s="77" t="str">
        <f t="shared" si="911"/>
        <v>X</v>
      </c>
      <c r="FV244" s="77" t="str">
        <f t="shared" si="911"/>
        <v>X</v>
      </c>
      <c r="FW244" s="77" t="str">
        <f t="shared" si="911"/>
        <v>X</v>
      </c>
      <c r="FX244" s="77" t="str">
        <f t="shared" si="911"/>
        <v>X</v>
      </c>
      <c r="FY244" s="77" t="str">
        <f t="shared" si="911"/>
        <v>X</v>
      </c>
      <c r="FZ244" s="77" t="str">
        <f t="shared" si="911"/>
        <v>X</v>
      </c>
      <c r="GA244" s="77" t="str">
        <f t="shared" si="911"/>
        <v>X</v>
      </c>
      <c r="GB244" s="77" t="str">
        <f t="shared" si="911"/>
        <v>X</v>
      </c>
      <c r="GC244" s="77" t="str">
        <f t="shared" si="911"/>
        <v>X</v>
      </c>
      <c r="GD244" s="77" t="str">
        <f t="shared" si="911"/>
        <v>X</v>
      </c>
      <c r="GE244" s="77" t="str">
        <f t="shared" si="911"/>
        <v>X</v>
      </c>
      <c r="GF244" s="77" t="str">
        <f t="shared" si="911"/>
        <v>X</v>
      </c>
      <c r="GG244" s="77" t="str">
        <f t="shared" si="911"/>
        <v>X</v>
      </c>
      <c r="GH244" s="77" t="str">
        <f t="shared" si="911"/>
        <v>X</v>
      </c>
      <c r="GI244" s="77" t="str">
        <f t="shared" si="911"/>
        <v>X</v>
      </c>
      <c r="GJ244" s="77" t="str">
        <f t="shared" si="911"/>
        <v>X</v>
      </c>
      <c r="GK244" s="77" t="str">
        <f t="shared" si="911"/>
        <v>X</v>
      </c>
      <c r="GL244" s="77" t="str">
        <f t="shared" si="911"/>
        <v>X</v>
      </c>
      <c r="GM244" s="77" t="str">
        <f t="shared" si="911"/>
        <v>X</v>
      </c>
      <c r="GN244" s="77" t="str">
        <f t="shared" si="911"/>
        <v>X</v>
      </c>
      <c r="GO244" s="77" t="str">
        <f t="shared" si="911"/>
        <v>X</v>
      </c>
      <c r="GP244" s="77" t="str">
        <f t="shared" si="911"/>
        <v>X</v>
      </c>
      <c r="GQ244" s="77" t="str">
        <f t="shared" si="911"/>
        <v>X</v>
      </c>
      <c r="GR244" s="77" t="str">
        <f t="shared" si="911"/>
        <v>X</v>
      </c>
    </row>
    <row r="245" spans="7:200" x14ac:dyDescent="0.2">
      <c r="G245" s="1043"/>
      <c r="H245" s="207" t="s">
        <v>170</v>
      </c>
      <c r="M245" s="304"/>
      <c r="N245" s="304"/>
      <c r="O245" s="304"/>
      <c r="P245" s="304"/>
      <c r="Q245" s="304"/>
      <c r="R245" s="41"/>
      <c r="S245" s="41"/>
      <c r="T245" s="41"/>
      <c r="U245" s="77">
        <f t="shared" ref="U245:AR245" ca="1" si="912">IF(OR(ISNUMBER(U64),ISBLANK(U64)),IF(CodeCouleur($D$100)=CodeCouleur(U64),"CEAM",IF(OR(U64=$G$99,U64=$G$100,U64=$G$101),"OPEX",IF(AND(ISBLANK($E64),U166&gt;50),"ORG",U166))),U64)</f>
        <v>609</v>
      </c>
      <c r="V245" s="77">
        <f t="shared" ca="1" si="912"/>
        <v>610</v>
      </c>
      <c r="W245" s="77">
        <f t="shared" ca="1" si="912"/>
        <v>610</v>
      </c>
      <c r="X245" s="77">
        <f t="shared" ca="1" si="912"/>
        <v>610</v>
      </c>
      <c r="Y245" s="77">
        <f t="shared" ca="1" si="912"/>
        <v>610</v>
      </c>
      <c r="Z245" s="77">
        <f t="shared" ca="1" si="912"/>
        <v>610</v>
      </c>
      <c r="AA245" s="77" t="str">
        <f t="shared" si="912"/>
        <v>SB</v>
      </c>
      <c r="AB245" s="77" t="str">
        <f t="shared" si="912"/>
        <v>SB</v>
      </c>
      <c r="AC245" s="77" t="str">
        <f t="shared" si="912"/>
        <v>SB</v>
      </c>
      <c r="AD245" s="77">
        <f t="shared" ca="1" si="912"/>
        <v>610</v>
      </c>
      <c r="AE245" s="77">
        <f t="shared" ca="1" si="912"/>
        <v>609</v>
      </c>
      <c r="AF245" s="77" t="str">
        <f t="shared" ca="1" si="912"/>
        <v>OPEX</v>
      </c>
      <c r="AG245" s="77" t="str">
        <f t="shared" ca="1" si="912"/>
        <v>OPEX</v>
      </c>
      <c r="AH245" s="77" t="str">
        <f t="shared" ca="1" si="912"/>
        <v>OPEX</v>
      </c>
      <c r="AI245" s="77" t="str">
        <f t="shared" ca="1" si="912"/>
        <v>OPEX</v>
      </c>
      <c r="AJ245" s="77">
        <f t="shared" ca="1" si="912"/>
        <v>408</v>
      </c>
      <c r="AK245" s="77" t="str">
        <f t="shared" si="912"/>
        <v>F</v>
      </c>
      <c r="AL245" s="77" t="str">
        <f t="shared" si="912"/>
        <v>F</v>
      </c>
      <c r="AM245" s="77">
        <f t="shared" ca="1" si="912"/>
        <v>385</v>
      </c>
      <c r="AN245" s="77">
        <f t="shared" ca="1" si="912"/>
        <v>362</v>
      </c>
      <c r="AO245" s="77">
        <f t="shared" ca="1" si="912"/>
        <v>339</v>
      </c>
      <c r="AP245" s="77">
        <f t="shared" ca="1" si="912"/>
        <v>316</v>
      </c>
      <c r="AQ245" s="77">
        <f t="shared" ca="1" si="912"/>
        <v>293</v>
      </c>
      <c r="AR245" s="77">
        <f t="shared" ca="1" si="912"/>
        <v>270</v>
      </c>
      <c r="AS245" s="77">
        <f t="shared" ref="AS245:BX245" ca="1" si="913">IF(OR(ISNUMBER(AS64),ISBLANK(AS64)),IF(CodeCouleur($D$100)=CodeCouleur(AS64),"CEAM",IF(OR(AS64=$G$99,AS64=$G$100,AS64=$G$101,AS64=$G$102),"OPEX",IF(AND(ISBLANK($E64),AS166&gt;50),"ORG",AS166))),AS64)</f>
        <v>247</v>
      </c>
      <c r="AT245" s="77">
        <f t="shared" ca="1" si="913"/>
        <v>224</v>
      </c>
      <c r="AU245" s="77">
        <f t="shared" ca="1" si="913"/>
        <v>201</v>
      </c>
      <c r="AV245" s="77">
        <f t="shared" ca="1" si="913"/>
        <v>178</v>
      </c>
      <c r="AW245" s="77">
        <f t="shared" ca="1" si="913"/>
        <v>155</v>
      </c>
      <c r="AX245" s="77">
        <f t="shared" ca="1" si="913"/>
        <v>132</v>
      </c>
      <c r="AY245" s="77">
        <f t="shared" ca="1" si="913"/>
        <v>109</v>
      </c>
      <c r="AZ245" s="77">
        <f t="shared" ca="1" si="913"/>
        <v>86</v>
      </c>
      <c r="BA245" s="77">
        <f t="shared" ca="1" si="913"/>
        <v>63</v>
      </c>
      <c r="BB245" s="77" t="str">
        <f t="shared" si="913"/>
        <v>V15</v>
      </c>
      <c r="BC245" s="77" t="str">
        <f t="shared" si="913"/>
        <v>V15</v>
      </c>
      <c r="BD245" s="77" t="str">
        <f t="shared" si="913"/>
        <v>V15</v>
      </c>
      <c r="BE245" s="77" t="str">
        <f t="shared" si="913"/>
        <v>V15</v>
      </c>
      <c r="BF245" s="77" t="str">
        <f t="shared" si="913"/>
        <v>V15</v>
      </c>
      <c r="BG245" s="77" t="str">
        <f t="shared" si="913"/>
        <v>AIA</v>
      </c>
      <c r="BH245" s="77" t="str">
        <f t="shared" si="913"/>
        <v>AIA</v>
      </c>
      <c r="BI245" s="77">
        <f t="shared" ca="1" si="913"/>
        <v>1177</v>
      </c>
      <c r="BJ245" s="77">
        <f t="shared" ca="1" si="913"/>
        <v>1154</v>
      </c>
      <c r="BK245" s="77">
        <f t="shared" ca="1" si="913"/>
        <v>1131</v>
      </c>
      <c r="BL245" s="77">
        <f t="shared" ca="1" si="913"/>
        <v>1108</v>
      </c>
      <c r="BM245" s="77">
        <f t="shared" ca="1" si="913"/>
        <v>1107</v>
      </c>
      <c r="BN245" s="77" t="str">
        <f t="shared" ca="1" si="913"/>
        <v>OPEX</v>
      </c>
      <c r="BO245" s="77" t="str">
        <f t="shared" ca="1" si="913"/>
        <v>OPEX</v>
      </c>
      <c r="BP245" s="77" t="str">
        <f t="shared" ca="1" si="913"/>
        <v>OPEX</v>
      </c>
      <c r="BQ245" s="77" t="str">
        <f t="shared" ca="1" si="913"/>
        <v>OPEX</v>
      </c>
      <c r="BR245" s="77">
        <f t="shared" ca="1" si="913"/>
        <v>796</v>
      </c>
      <c r="BS245" s="77">
        <f t="shared" ca="1" si="913"/>
        <v>773</v>
      </c>
      <c r="BT245" s="77">
        <f t="shared" ca="1" si="913"/>
        <v>750</v>
      </c>
      <c r="BU245" s="77">
        <f t="shared" ca="1" si="913"/>
        <v>727</v>
      </c>
      <c r="BV245" s="77">
        <f t="shared" ca="1" si="913"/>
        <v>704</v>
      </c>
      <c r="BW245" s="77">
        <f t="shared" ca="1" si="913"/>
        <v>681</v>
      </c>
      <c r="BX245" s="77">
        <f t="shared" ca="1" si="913"/>
        <v>658</v>
      </c>
      <c r="BY245" s="77">
        <f t="shared" ref="BY245:DD245" ca="1" si="914">IF(OR(ISNUMBER(BY64),ISBLANK(BY64)),IF(CodeCouleur($D$100)=CodeCouleur(BY64),"CEAM",IF(OR(BY64=$G$99,BY64=$G$100,BY64=$G$101,BY64=$G$102),"OPEX",IF(AND(ISBLANK($E64),BY166&gt;50),"ORG",BY166))),BY64)</f>
        <v>657</v>
      </c>
      <c r="BZ245" s="77" t="str">
        <f t="shared" ca="1" si="914"/>
        <v>OPEX</v>
      </c>
      <c r="CA245" s="77" t="str">
        <f t="shared" ca="1" si="914"/>
        <v>OPEX</v>
      </c>
      <c r="CB245" s="77" t="str">
        <f t="shared" ca="1" si="914"/>
        <v>OPEX</v>
      </c>
      <c r="CC245" s="77" t="str">
        <f t="shared" ca="1" si="914"/>
        <v>OPEX</v>
      </c>
      <c r="CD245" s="77">
        <f t="shared" ca="1" si="914"/>
        <v>386</v>
      </c>
      <c r="CE245" s="77">
        <f t="shared" ca="1" si="914"/>
        <v>363</v>
      </c>
      <c r="CF245" s="77">
        <f t="shared" ca="1" si="914"/>
        <v>340</v>
      </c>
      <c r="CG245" s="77">
        <f t="shared" ca="1" si="914"/>
        <v>317</v>
      </c>
      <c r="CH245" s="77">
        <f t="shared" ca="1" si="914"/>
        <v>294</v>
      </c>
      <c r="CI245" s="77">
        <f t="shared" ca="1" si="914"/>
        <v>271</v>
      </c>
      <c r="CJ245" s="77">
        <f t="shared" ca="1" si="914"/>
        <v>248</v>
      </c>
      <c r="CK245" s="77">
        <f t="shared" ca="1" si="914"/>
        <v>225</v>
      </c>
      <c r="CL245" s="77">
        <f t="shared" ca="1" si="914"/>
        <v>202</v>
      </c>
      <c r="CM245" s="77">
        <f t="shared" ca="1" si="914"/>
        <v>179</v>
      </c>
      <c r="CN245" s="77">
        <f t="shared" ca="1" si="914"/>
        <v>156</v>
      </c>
      <c r="CO245" s="77">
        <f t="shared" ca="1" si="914"/>
        <v>133</v>
      </c>
      <c r="CP245" s="77">
        <f t="shared" ca="1" si="914"/>
        <v>110</v>
      </c>
      <c r="CQ245" s="77">
        <f t="shared" ca="1" si="914"/>
        <v>87</v>
      </c>
      <c r="CR245" s="77">
        <f t="shared" ca="1" si="914"/>
        <v>64</v>
      </c>
      <c r="CS245" s="77">
        <f t="shared" ca="1" si="914"/>
        <v>41</v>
      </c>
      <c r="CT245" s="77">
        <f t="shared" ca="1" si="914"/>
        <v>31</v>
      </c>
      <c r="CU245" s="77" t="str">
        <f t="shared" si="914"/>
        <v>SB</v>
      </c>
      <c r="CV245" s="77" t="str">
        <f t="shared" si="914"/>
        <v>SB</v>
      </c>
      <c r="CW245" s="77" t="str">
        <f t="shared" si="914"/>
        <v>SB</v>
      </c>
      <c r="CX245" s="77" t="str">
        <f t="shared" si="914"/>
        <v>SB</v>
      </c>
      <c r="CY245" s="77" t="str">
        <f t="shared" si="914"/>
        <v>SB</v>
      </c>
      <c r="CZ245" s="77" t="str">
        <f t="shared" si="914"/>
        <v>SB</v>
      </c>
      <c r="DA245" s="77" t="str">
        <f t="shared" si="914"/>
        <v>SB</v>
      </c>
      <c r="DB245" s="77" t="str">
        <f t="shared" si="914"/>
        <v>V20</v>
      </c>
      <c r="DC245" s="77" t="str">
        <f t="shared" si="914"/>
        <v>V20</v>
      </c>
      <c r="DD245" s="77" t="str">
        <f t="shared" si="914"/>
        <v>V20</v>
      </c>
      <c r="DE245" s="77" t="str">
        <f t="shared" ref="DE245:EJ245" si="915">IF(OR(ISNUMBER(DE64),ISBLANK(DE64)),IF(CodeCouleur($D$100)=CodeCouleur(DE64),"CEAM",IF(OR(DE64=$G$99,DE64=$G$100,DE64=$G$101,DE64=$G$102),"OPEX",IF(AND(ISBLANK($E64),DE166&gt;50),"ORG",DE166))),DE64)</f>
        <v>V20</v>
      </c>
      <c r="DF245" s="77" t="str">
        <f t="shared" si="915"/>
        <v>V20</v>
      </c>
      <c r="DG245" s="77" t="str">
        <f t="shared" si="915"/>
        <v>V20</v>
      </c>
      <c r="DH245" s="77" t="str">
        <f t="shared" si="915"/>
        <v>RMV</v>
      </c>
      <c r="DI245" s="77" t="str">
        <f t="shared" si="915"/>
        <v>RMV</v>
      </c>
      <c r="DJ245" s="77" t="str">
        <f t="shared" si="915"/>
        <v>RMV</v>
      </c>
      <c r="DK245" s="77" t="str">
        <f t="shared" si="915"/>
        <v>RMV</v>
      </c>
      <c r="DL245" s="77" t="str">
        <f t="shared" si="915"/>
        <v>RMV</v>
      </c>
      <c r="DM245" s="77" t="str">
        <f t="shared" si="915"/>
        <v>RMV</v>
      </c>
      <c r="DN245" s="77">
        <f t="shared" ca="1" si="915"/>
        <v>1177</v>
      </c>
      <c r="DO245" s="77">
        <f t="shared" ca="1" si="915"/>
        <v>1176</v>
      </c>
      <c r="DP245" s="77" t="str">
        <f t="shared" ca="1" si="915"/>
        <v>OPEX</v>
      </c>
      <c r="DQ245" s="77" t="str">
        <f t="shared" ca="1" si="915"/>
        <v>OPEX</v>
      </c>
      <c r="DR245" s="77" t="str">
        <f t="shared" ca="1" si="915"/>
        <v>OPEX</v>
      </c>
      <c r="DS245" s="77" t="str">
        <f t="shared" ca="1" si="915"/>
        <v>OPEX</v>
      </c>
      <c r="DT245" s="77">
        <f t="shared" ca="1" si="915"/>
        <v>975</v>
      </c>
      <c r="DU245" s="77">
        <f t="shared" ca="1" si="915"/>
        <v>952</v>
      </c>
      <c r="DV245" s="77">
        <f t="shared" ca="1" si="915"/>
        <v>929</v>
      </c>
      <c r="DW245" s="77">
        <f t="shared" ca="1" si="915"/>
        <v>906</v>
      </c>
      <c r="DX245" s="77">
        <f t="shared" ca="1" si="915"/>
        <v>883</v>
      </c>
      <c r="DY245" s="77">
        <f t="shared" ca="1" si="915"/>
        <v>860</v>
      </c>
      <c r="DZ245" s="77">
        <f t="shared" ca="1" si="915"/>
        <v>837</v>
      </c>
      <c r="EA245" s="77">
        <f t="shared" ca="1" si="915"/>
        <v>814</v>
      </c>
      <c r="EB245" s="77">
        <f t="shared" ca="1" si="915"/>
        <v>791</v>
      </c>
      <c r="EC245" s="77">
        <f t="shared" ca="1" si="915"/>
        <v>768</v>
      </c>
      <c r="ED245" s="77">
        <f t="shared" ca="1" si="915"/>
        <v>745</v>
      </c>
      <c r="EE245" s="77">
        <f t="shared" ca="1" si="915"/>
        <v>722</v>
      </c>
      <c r="EF245" s="77">
        <f t="shared" ca="1" si="915"/>
        <v>699</v>
      </c>
      <c r="EG245" s="77">
        <f t="shared" ca="1" si="915"/>
        <v>676</v>
      </c>
      <c r="EH245" s="77">
        <f t="shared" ca="1" si="915"/>
        <v>653</v>
      </c>
      <c r="EI245" s="77">
        <f t="shared" ca="1" si="915"/>
        <v>630</v>
      </c>
      <c r="EJ245" s="77">
        <f t="shared" ca="1" si="915"/>
        <v>607</v>
      </c>
      <c r="EK245" s="77">
        <f t="shared" ref="EK245:FP245" ca="1" si="916">IF(OR(ISNUMBER(EK64),ISBLANK(EK64)),IF(CodeCouleur($D$100)=CodeCouleur(EK64),"CEAM",IF(OR(EK64=$G$99,EK64=$G$100,EK64=$G$101,EK64=$G$102),"OPEX",IF(AND(ISBLANK($E64),EK166&gt;50),"ORG",EK166))),EK64)</f>
        <v>584</v>
      </c>
      <c r="EL245" s="77">
        <f t="shared" ca="1" si="916"/>
        <v>561</v>
      </c>
      <c r="EM245" s="77">
        <f t="shared" ca="1" si="916"/>
        <v>538</v>
      </c>
      <c r="EN245" s="77">
        <f t="shared" ca="1" si="916"/>
        <v>515</v>
      </c>
      <c r="EO245" s="77">
        <f t="shared" ca="1" si="916"/>
        <v>492</v>
      </c>
      <c r="EP245" s="77">
        <f t="shared" ca="1" si="916"/>
        <v>469</v>
      </c>
      <c r="EQ245" s="77">
        <f t="shared" ca="1" si="916"/>
        <v>446</v>
      </c>
      <c r="ER245" s="77">
        <f t="shared" ca="1" si="916"/>
        <v>423</v>
      </c>
      <c r="ES245" s="77">
        <f t="shared" ca="1" si="916"/>
        <v>400</v>
      </c>
      <c r="ET245" s="77">
        <f t="shared" ca="1" si="916"/>
        <v>377</v>
      </c>
      <c r="EU245" s="77">
        <f t="shared" ca="1" si="916"/>
        <v>354</v>
      </c>
      <c r="EV245" s="77">
        <f t="shared" ca="1" si="916"/>
        <v>331</v>
      </c>
      <c r="EW245" s="77">
        <f t="shared" ca="1" si="916"/>
        <v>308</v>
      </c>
      <c r="EX245" s="77">
        <f t="shared" ca="1" si="916"/>
        <v>285</v>
      </c>
      <c r="EY245" s="77">
        <f t="shared" ca="1" si="916"/>
        <v>262</v>
      </c>
      <c r="EZ245" s="77">
        <f t="shared" ca="1" si="916"/>
        <v>239</v>
      </c>
      <c r="FA245" s="77">
        <f t="shared" ca="1" si="916"/>
        <v>216</v>
      </c>
      <c r="FB245" s="77">
        <f t="shared" ca="1" si="916"/>
        <v>193</v>
      </c>
      <c r="FC245" s="77">
        <f t="shared" ca="1" si="916"/>
        <v>170</v>
      </c>
      <c r="FD245" s="77" t="str">
        <f t="shared" si="916"/>
        <v>V25</v>
      </c>
      <c r="FE245" s="77" t="str">
        <f t="shared" si="916"/>
        <v>V25</v>
      </c>
      <c r="FF245" s="77" t="str">
        <f t="shared" si="916"/>
        <v>V25</v>
      </c>
      <c r="FG245" s="77" t="str">
        <f t="shared" si="916"/>
        <v>V25</v>
      </c>
      <c r="FH245" s="77" t="str">
        <f t="shared" si="916"/>
        <v>V25</v>
      </c>
      <c r="FI245" s="77">
        <f t="shared" ca="1" si="916"/>
        <v>1177</v>
      </c>
      <c r="FJ245" s="77">
        <f t="shared" ca="1" si="916"/>
        <v>1154</v>
      </c>
      <c r="FK245" s="77">
        <f t="shared" ca="1" si="916"/>
        <v>1131</v>
      </c>
      <c r="FL245" s="77">
        <f t="shared" ca="1" si="916"/>
        <v>1108</v>
      </c>
      <c r="FM245" s="77">
        <f t="shared" ca="1" si="916"/>
        <v>1085</v>
      </c>
      <c r="FN245" s="77">
        <f t="shared" ca="1" si="916"/>
        <v>1062</v>
      </c>
      <c r="FO245" s="77">
        <f t="shared" ca="1" si="916"/>
        <v>1039</v>
      </c>
      <c r="FP245" s="77">
        <f t="shared" ca="1" si="916"/>
        <v>1016</v>
      </c>
      <c r="FQ245" s="77">
        <f t="shared" ref="FQ245:GR245" ca="1" si="917">IF(OR(ISNUMBER(FQ64),ISBLANK(FQ64)),IF(CodeCouleur($D$100)=CodeCouleur(FQ64),"CEAM",IF(OR(FQ64=$G$99,FQ64=$G$100,FQ64=$G$101,FQ64=$G$102),"OPEX",IF(AND(ISBLANK($E64),FQ166&gt;50),"ORG",FQ166))),FQ64)</f>
        <v>993</v>
      </c>
      <c r="FR245" s="77">
        <f t="shared" ca="1" si="917"/>
        <v>970</v>
      </c>
      <c r="FS245" s="77">
        <f t="shared" ca="1" si="917"/>
        <v>947</v>
      </c>
      <c r="FT245" s="77">
        <f t="shared" ca="1" si="917"/>
        <v>924</v>
      </c>
      <c r="FU245" s="77">
        <f t="shared" ca="1" si="917"/>
        <v>901</v>
      </c>
      <c r="FV245" s="77">
        <f t="shared" ca="1" si="917"/>
        <v>878</v>
      </c>
      <c r="FW245" s="77">
        <f t="shared" ca="1" si="917"/>
        <v>855</v>
      </c>
      <c r="FX245" s="77">
        <f t="shared" ca="1" si="917"/>
        <v>832</v>
      </c>
      <c r="FY245" s="77">
        <f t="shared" ca="1" si="917"/>
        <v>809</v>
      </c>
      <c r="FZ245" s="77">
        <f t="shared" ca="1" si="917"/>
        <v>786</v>
      </c>
      <c r="GA245" s="77">
        <f t="shared" ca="1" si="917"/>
        <v>763</v>
      </c>
      <c r="GB245" s="77">
        <f t="shared" ca="1" si="917"/>
        <v>740</v>
      </c>
      <c r="GC245" s="77">
        <f t="shared" ca="1" si="917"/>
        <v>717</v>
      </c>
      <c r="GD245" s="77">
        <f t="shared" ca="1" si="917"/>
        <v>694</v>
      </c>
      <c r="GE245" s="77">
        <f t="shared" ca="1" si="917"/>
        <v>671</v>
      </c>
      <c r="GF245" s="77">
        <f t="shared" ca="1" si="917"/>
        <v>648</v>
      </c>
      <c r="GG245" s="77">
        <f t="shared" ca="1" si="917"/>
        <v>625</v>
      </c>
      <c r="GH245" s="77">
        <f t="shared" ca="1" si="917"/>
        <v>602</v>
      </c>
      <c r="GI245" s="77">
        <f t="shared" ca="1" si="917"/>
        <v>579</v>
      </c>
      <c r="GJ245" s="77">
        <f t="shared" ca="1" si="917"/>
        <v>556</v>
      </c>
      <c r="GK245" s="77">
        <f t="shared" ca="1" si="917"/>
        <v>533</v>
      </c>
      <c r="GL245" s="77">
        <f t="shared" ca="1" si="917"/>
        <v>510</v>
      </c>
      <c r="GM245" s="77">
        <f t="shared" ca="1" si="917"/>
        <v>487</v>
      </c>
      <c r="GN245" s="77">
        <f t="shared" ca="1" si="917"/>
        <v>464</v>
      </c>
      <c r="GO245" s="77" t="str">
        <f t="shared" si="917"/>
        <v>X</v>
      </c>
      <c r="GP245" s="77" t="str">
        <f t="shared" si="917"/>
        <v>X</v>
      </c>
      <c r="GQ245" s="77" t="str">
        <f t="shared" si="917"/>
        <v>X</v>
      </c>
      <c r="GR245" s="77" t="str">
        <f t="shared" si="917"/>
        <v>X</v>
      </c>
    </row>
    <row r="246" spans="7:200" x14ac:dyDescent="0.2">
      <c r="G246" s="1043"/>
      <c r="H246" s="207" t="s">
        <v>171</v>
      </c>
      <c r="M246" s="304"/>
      <c r="N246" s="304"/>
      <c r="O246" s="304"/>
      <c r="P246" s="304"/>
      <c r="Q246" s="304"/>
      <c r="R246" s="41"/>
      <c r="S246" s="41"/>
      <c r="T246" s="41"/>
      <c r="U246" s="77">
        <f t="shared" ref="U246:AR246" ca="1" si="918">IF(OR(ISNUMBER(U65),ISBLANK(U65)),IF(CodeCouleur($D$100)=CodeCouleur(U65),"CEAM",IF(OR(U65=$G$99,U65=$G$100,U65=$G$101),"OPEX",IF(AND(ISBLANK($E65),U167&gt;50),"ORG",U167))),U65)</f>
        <v>223</v>
      </c>
      <c r="V246" s="77">
        <f t="shared" ca="1" si="918"/>
        <v>211</v>
      </c>
      <c r="W246" s="77">
        <f t="shared" ca="1" si="918"/>
        <v>211</v>
      </c>
      <c r="X246" s="77">
        <f t="shared" ca="1" si="918"/>
        <v>211</v>
      </c>
      <c r="Y246" s="77">
        <f t="shared" ca="1" si="918"/>
        <v>211</v>
      </c>
      <c r="Z246" s="77">
        <f t="shared" ca="1" si="918"/>
        <v>207</v>
      </c>
      <c r="AA246" s="77">
        <f t="shared" ca="1" si="918"/>
        <v>201</v>
      </c>
      <c r="AB246" s="77">
        <f t="shared" ca="1" si="918"/>
        <v>187</v>
      </c>
      <c r="AC246" s="77">
        <f t="shared" ca="1" si="918"/>
        <v>147</v>
      </c>
      <c r="AD246" s="77">
        <f t="shared" ca="1" si="918"/>
        <v>100</v>
      </c>
      <c r="AE246" s="77">
        <f t="shared" ca="1" si="918"/>
        <v>81</v>
      </c>
      <c r="AF246" s="77">
        <f t="shared" ca="1" si="918"/>
        <v>62</v>
      </c>
      <c r="AG246" s="77">
        <f t="shared" ca="1" si="918"/>
        <v>43</v>
      </c>
      <c r="AH246" s="77">
        <f t="shared" ca="1" si="918"/>
        <v>24</v>
      </c>
      <c r="AI246" s="77">
        <f t="shared" ca="1" si="918"/>
        <v>14</v>
      </c>
      <c r="AJ246" s="77">
        <f t="shared" ca="1" si="918"/>
        <v>4</v>
      </c>
      <c r="AK246" s="77">
        <f t="shared" ca="1" si="918"/>
        <v>3</v>
      </c>
      <c r="AL246" s="77" t="str">
        <f t="shared" si="918"/>
        <v>V10</v>
      </c>
      <c r="AM246" s="77" t="str">
        <f t="shared" si="918"/>
        <v>V10</v>
      </c>
      <c r="AN246" s="77" t="str">
        <f t="shared" si="918"/>
        <v>V10</v>
      </c>
      <c r="AO246" s="77" t="str">
        <f t="shared" si="918"/>
        <v>V10</v>
      </c>
      <c r="AP246" s="77" t="str">
        <f t="shared" si="918"/>
        <v>V10</v>
      </c>
      <c r="AQ246" s="77" t="str">
        <f t="shared" si="918"/>
        <v>V10</v>
      </c>
      <c r="AR246" s="77" t="str">
        <f t="shared" si="918"/>
        <v>AIA</v>
      </c>
      <c r="AS246" s="77" t="str">
        <f t="shared" ref="AS246:BX246" si="919">IF(OR(ISNUMBER(AS65),ISBLANK(AS65)),IF(CodeCouleur($D$100)=CodeCouleur(AS65),"CEAM",IF(OR(AS65=$G$99,AS65=$G$100,AS65=$G$101,AS65=$G$102),"OPEX",IF(AND(ISBLANK($E65),AS167&gt;50),"ORG",AS167))),AS65)</f>
        <v>AIA</v>
      </c>
      <c r="AT246" s="77">
        <f t="shared" ca="1" si="919"/>
        <v>1177</v>
      </c>
      <c r="AU246" s="77">
        <f t="shared" ca="1" si="919"/>
        <v>1154</v>
      </c>
      <c r="AV246" s="77">
        <f t="shared" ca="1" si="919"/>
        <v>1131</v>
      </c>
      <c r="AW246" s="77">
        <f t="shared" ca="1" si="919"/>
        <v>1108</v>
      </c>
      <c r="AX246" s="77">
        <f t="shared" ca="1" si="919"/>
        <v>1085</v>
      </c>
      <c r="AY246" s="77">
        <f t="shared" ca="1" si="919"/>
        <v>1062</v>
      </c>
      <c r="AZ246" s="77">
        <f t="shared" ca="1" si="919"/>
        <v>1039</v>
      </c>
      <c r="BA246" s="77">
        <f t="shared" ca="1" si="919"/>
        <v>1016</v>
      </c>
      <c r="BB246" s="77">
        <f t="shared" ca="1" si="919"/>
        <v>993</v>
      </c>
      <c r="BC246" s="77">
        <f t="shared" ca="1" si="919"/>
        <v>970</v>
      </c>
      <c r="BD246" s="77">
        <f t="shared" ca="1" si="919"/>
        <v>947</v>
      </c>
      <c r="BE246" s="77">
        <f t="shared" ca="1" si="919"/>
        <v>924</v>
      </c>
      <c r="BF246" s="77">
        <f t="shared" ca="1" si="919"/>
        <v>901</v>
      </c>
      <c r="BG246" s="77">
        <f t="shared" ca="1" si="919"/>
        <v>878</v>
      </c>
      <c r="BH246" s="77">
        <f t="shared" ca="1" si="919"/>
        <v>855</v>
      </c>
      <c r="BI246" s="77">
        <f t="shared" ca="1" si="919"/>
        <v>832</v>
      </c>
      <c r="BJ246" s="77">
        <f t="shared" ca="1" si="919"/>
        <v>809</v>
      </c>
      <c r="BK246" s="77">
        <f t="shared" ca="1" si="919"/>
        <v>786</v>
      </c>
      <c r="BL246" s="77">
        <f t="shared" ca="1" si="919"/>
        <v>763</v>
      </c>
      <c r="BM246" s="77">
        <f t="shared" ca="1" si="919"/>
        <v>740</v>
      </c>
      <c r="BN246" s="77">
        <f t="shared" ca="1" si="919"/>
        <v>717</v>
      </c>
      <c r="BO246" s="77">
        <f t="shared" ca="1" si="919"/>
        <v>694</v>
      </c>
      <c r="BP246" s="77">
        <f t="shared" ca="1" si="919"/>
        <v>671</v>
      </c>
      <c r="BQ246" s="77">
        <f t="shared" ca="1" si="919"/>
        <v>648</v>
      </c>
      <c r="BR246" s="77">
        <f t="shared" ca="1" si="919"/>
        <v>625</v>
      </c>
      <c r="BS246" s="77">
        <f t="shared" ca="1" si="919"/>
        <v>602</v>
      </c>
      <c r="BT246" s="77">
        <f t="shared" ca="1" si="919"/>
        <v>579</v>
      </c>
      <c r="BU246" s="77">
        <f t="shared" ca="1" si="919"/>
        <v>556</v>
      </c>
      <c r="BV246" s="77">
        <f t="shared" ca="1" si="919"/>
        <v>533</v>
      </c>
      <c r="BW246" s="77">
        <f t="shared" ca="1" si="919"/>
        <v>510</v>
      </c>
      <c r="BX246" s="77">
        <f t="shared" ca="1" si="919"/>
        <v>487</v>
      </c>
      <c r="BY246" s="77">
        <f t="shared" ref="BY246:DD246" ca="1" si="920">IF(OR(ISNUMBER(BY65),ISBLANK(BY65)),IF(CodeCouleur($D$100)=CodeCouleur(BY65),"CEAM",IF(OR(BY65=$G$99,BY65=$G$100,BY65=$G$101,BY65=$G$102),"OPEX",IF(AND(ISBLANK($E65),BY167&gt;50),"ORG",BY167))),BY65)</f>
        <v>464</v>
      </c>
      <c r="BZ246" s="77">
        <f t="shared" ca="1" si="920"/>
        <v>441</v>
      </c>
      <c r="CA246" s="77">
        <f t="shared" ca="1" si="920"/>
        <v>418</v>
      </c>
      <c r="CB246" s="77">
        <f t="shared" ca="1" si="920"/>
        <v>395</v>
      </c>
      <c r="CC246" s="77">
        <f t="shared" ca="1" si="920"/>
        <v>372</v>
      </c>
      <c r="CD246" s="77" t="str">
        <f t="shared" ca="1" si="920"/>
        <v>CEAM</v>
      </c>
      <c r="CE246" s="77" t="str">
        <f t="shared" ca="1" si="920"/>
        <v>CEAM</v>
      </c>
      <c r="CF246" s="77" t="str">
        <f t="shared" ca="1" si="920"/>
        <v>CEAM</v>
      </c>
      <c r="CG246" s="77" t="str">
        <f t="shared" ca="1" si="920"/>
        <v>CEAM</v>
      </c>
      <c r="CH246" s="77" t="str">
        <f t="shared" ca="1" si="920"/>
        <v>CEAM</v>
      </c>
      <c r="CI246" s="77" t="str">
        <f t="shared" ca="1" si="920"/>
        <v>CEAM</v>
      </c>
      <c r="CJ246" s="77" t="str">
        <f t="shared" ca="1" si="920"/>
        <v>CEAM</v>
      </c>
      <c r="CK246" s="77" t="str">
        <f t="shared" ca="1" si="920"/>
        <v>CEAM</v>
      </c>
      <c r="CL246" s="77" t="str">
        <f t="shared" ca="1" si="920"/>
        <v>CEAM</v>
      </c>
      <c r="CM246" s="77" t="str">
        <f t="shared" ca="1" si="920"/>
        <v>CEAM</v>
      </c>
      <c r="CN246" s="77" t="str">
        <f t="shared" ca="1" si="920"/>
        <v>CEAM</v>
      </c>
      <c r="CO246" s="77" t="str">
        <f t="shared" ca="1" si="920"/>
        <v>CEAM</v>
      </c>
      <c r="CP246" s="77" t="str">
        <f t="shared" ca="1" si="920"/>
        <v>CEAM</v>
      </c>
      <c r="CQ246" s="77" t="str">
        <f t="shared" ca="1" si="920"/>
        <v>CEAM</v>
      </c>
      <c r="CR246" s="77" t="str">
        <f t="shared" ca="1" si="920"/>
        <v>CEAM</v>
      </c>
      <c r="CS246" s="77" t="str">
        <f t="shared" ca="1" si="920"/>
        <v>CEAM</v>
      </c>
      <c r="CT246" s="77">
        <f t="shared" ca="1" si="920"/>
        <v>93</v>
      </c>
      <c r="CU246" s="77">
        <f t="shared" ca="1" si="920"/>
        <v>70</v>
      </c>
      <c r="CV246" s="77" t="str">
        <f t="shared" si="920"/>
        <v>V15</v>
      </c>
      <c r="CW246" s="77" t="str">
        <f t="shared" si="920"/>
        <v>V15</v>
      </c>
      <c r="CX246" s="77" t="str">
        <f t="shared" si="920"/>
        <v>V15</v>
      </c>
      <c r="CY246" s="77" t="str">
        <f t="shared" si="920"/>
        <v>V15</v>
      </c>
      <c r="CZ246" s="77" t="str">
        <f t="shared" si="920"/>
        <v>V15</v>
      </c>
      <c r="DA246" s="77" t="str">
        <f t="shared" si="920"/>
        <v>RMV</v>
      </c>
      <c r="DB246" s="77" t="str">
        <f t="shared" si="920"/>
        <v>RMV</v>
      </c>
      <c r="DC246" s="77" t="str">
        <f t="shared" si="920"/>
        <v>RMV</v>
      </c>
      <c r="DD246" s="77" t="str">
        <f t="shared" si="920"/>
        <v>RMV</v>
      </c>
      <c r="DE246" s="77" t="str">
        <f t="shared" ref="DE246:EJ246" si="921">IF(OR(ISNUMBER(DE65),ISBLANK(DE65)),IF(CodeCouleur($D$100)=CodeCouleur(DE65),"CEAM",IF(OR(DE65=$G$99,DE65=$G$100,DE65=$G$101,DE65=$G$102),"OPEX",IF(AND(ISBLANK($E65),DE167&gt;50),"ORG",DE167))),DE65)</f>
        <v>RMV</v>
      </c>
      <c r="DF246" s="77" t="str">
        <f t="shared" si="921"/>
        <v>RMV</v>
      </c>
      <c r="DG246" s="77">
        <f t="shared" ca="1" si="921"/>
        <v>1177</v>
      </c>
      <c r="DH246" s="77">
        <f t="shared" ca="1" si="921"/>
        <v>1154</v>
      </c>
      <c r="DI246" s="77">
        <f t="shared" ca="1" si="921"/>
        <v>1153</v>
      </c>
      <c r="DJ246" s="77" t="str">
        <f t="shared" ca="1" si="921"/>
        <v>OPEX</v>
      </c>
      <c r="DK246" s="77" t="str">
        <f t="shared" ca="1" si="921"/>
        <v>OPEX</v>
      </c>
      <c r="DL246" s="77" t="str">
        <f t="shared" ca="1" si="921"/>
        <v>OPEX</v>
      </c>
      <c r="DM246" s="77" t="str">
        <f t="shared" ca="1" si="921"/>
        <v>OPEX</v>
      </c>
      <c r="DN246" s="77">
        <f t="shared" ca="1" si="921"/>
        <v>912</v>
      </c>
      <c r="DO246" s="77">
        <f t="shared" ca="1" si="921"/>
        <v>889</v>
      </c>
      <c r="DP246" s="77">
        <f t="shared" ca="1" si="921"/>
        <v>866</v>
      </c>
      <c r="DQ246" s="77">
        <f t="shared" ca="1" si="921"/>
        <v>843</v>
      </c>
      <c r="DR246" s="77">
        <f t="shared" ca="1" si="921"/>
        <v>820</v>
      </c>
      <c r="DS246" s="77">
        <f t="shared" ca="1" si="921"/>
        <v>797</v>
      </c>
      <c r="DT246" s="77">
        <f t="shared" ca="1" si="921"/>
        <v>774</v>
      </c>
      <c r="DU246" s="77">
        <f t="shared" ca="1" si="921"/>
        <v>751</v>
      </c>
      <c r="DV246" s="77">
        <f t="shared" ca="1" si="921"/>
        <v>728</v>
      </c>
      <c r="DW246" s="77">
        <f t="shared" ca="1" si="921"/>
        <v>705</v>
      </c>
      <c r="DX246" s="77">
        <f t="shared" ca="1" si="921"/>
        <v>682</v>
      </c>
      <c r="DY246" s="77">
        <f t="shared" ca="1" si="921"/>
        <v>659</v>
      </c>
      <c r="DZ246" s="77">
        <f t="shared" ca="1" si="921"/>
        <v>636</v>
      </c>
      <c r="EA246" s="77">
        <f t="shared" ca="1" si="921"/>
        <v>613</v>
      </c>
      <c r="EB246" s="77">
        <f t="shared" ca="1" si="921"/>
        <v>590</v>
      </c>
      <c r="EC246" s="77">
        <f t="shared" ca="1" si="921"/>
        <v>567</v>
      </c>
      <c r="ED246" s="77">
        <f t="shared" ca="1" si="921"/>
        <v>544</v>
      </c>
      <c r="EE246" s="77">
        <f t="shared" ca="1" si="921"/>
        <v>521</v>
      </c>
      <c r="EF246" s="77">
        <f t="shared" ca="1" si="921"/>
        <v>498</v>
      </c>
      <c r="EG246" s="77">
        <f t="shared" ca="1" si="921"/>
        <v>475</v>
      </c>
      <c r="EH246" s="77">
        <f t="shared" ca="1" si="921"/>
        <v>452</v>
      </c>
      <c r="EI246" s="77">
        <f t="shared" ca="1" si="921"/>
        <v>429</v>
      </c>
      <c r="EJ246" s="77">
        <f t="shared" ca="1" si="921"/>
        <v>406</v>
      </c>
      <c r="EK246" s="77">
        <f t="shared" ref="EK246:FP246" ca="1" si="922">IF(OR(ISNUMBER(EK65),ISBLANK(EK65)),IF(CodeCouleur($D$100)=CodeCouleur(EK65),"CEAM",IF(OR(EK65=$G$99,EK65=$G$100,EK65=$G$101,EK65=$G$102),"OPEX",IF(AND(ISBLANK($E65),EK167&gt;50),"ORG",EK167))),EK65)</f>
        <v>383</v>
      </c>
      <c r="EL246" s="77">
        <f t="shared" ca="1" si="922"/>
        <v>360</v>
      </c>
      <c r="EM246" s="77">
        <f t="shared" ca="1" si="922"/>
        <v>337</v>
      </c>
      <c r="EN246" s="77">
        <f t="shared" ca="1" si="922"/>
        <v>314</v>
      </c>
      <c r="EO246" s="77">
        <f t="shared" ca="1" si="922"/>
        <v>291</v>
      </c>
      <c r="EP246" s="77">
        <f t="shared" ca="1" si="922"/>
        <v>268</v>
      </c>
      <c r="EQ246" s="77">
        <f t="shared" ca="1" si="922"/>
        <v>245</v>
      </c>
      <c r="ER246" s="77">
        <f t="shared" ca="1" si="922"/>
        <v>222</v>
      </c>
      <c r="ES246" s="77">
        <f t="shared" ca="1" si="922"/>
        <v>199</v>
      </c>
      <c r="ET246" s="77">
        <f t="shared" ca="1" si="922"/>
        <v>176</v>
      </c>
      <c r="EU246" s="77">
        <f t="shared" ca="1" si="922"/>
        <v>153</v>
      </c>
      <c r="EV246" s="77">
        <f t="shared" ca="1" si="922"/>
        <v>130</v>
      </c>
      <c r="EW246" s="77" t="str">
        <f t="shared" si="922"/>
        <v>V20</v>
      </c>
      <c r="EX246" s="77" t="str">
        <f t="shared" si="922"/>
        <v>V20</v>
      </c>
      <c r="EY246" s="77" t="str">
        <f t="shared" si="922"/>
        <v>V20</v>
      </c>
      <c r="EZ246" s="77" t="str">
        <f t="shared" si="922"/>
        <v>V20</v>
      </c>
      <c r="FA246" s="77" t="str">
        <f t="shared" si="922"/>
        <v>V20</v>
      </c>
      <c r="FB246" s="77" t="str">
        <f t="shared" si="922"/>
        <v>V20</v>
      </c>
      <c r="FC246" s="77">
        <f t="shared" ca="1" si="922"/>
        <v>1177</v>
      </c>
      <c r="FD246" s="77">
        <f t="shared" ca="1" si="922"/>
        <v>1154</v>
      </c>
      <c r="FE246" s="77">
        <f t="shared" ca="1" si="922"/>
        <v>1131</v>
      </c>
      <c r="FF246" s="77">
        <f t="shared" ca="1" si="922"/>
        <v>1108</v>
      </c>
      <c r="FG246" s="77">
        <f t="shared" ca="1" si="922"/>
        <v>1085</v>
      </c>
      <c r="FH246" s="77">
        <f t="shared" ca="1" si="922"/>
        <v>1062</v>
      </c>
      <c r="FI246" s="77">
        <f t="shared" ca="1" si="922"/>
        <v>1039</v>
      </c>
      <c r="FJ246" s="77">
        <f t="shared" ca="1" si="922"/>
        <v>1016</v>
      </c>
      <c r="FK246" s="77">
        <f t="shared" ca="1" si="922"/>
        <v>993</v>
      </c>
      <c r="FL246" s="77">
        <f t="shared" ca="1" si="922"/>
        <v>970</v>
      </c>
      <c r="FM246" s="77">
        <f t="shared" ca="1" si="922"/>
        <v>947</v>
      </c>
      <c r="FN246" s="77">
        <f t="shared" ca="1" si="922"/>
        <v>924</v>
      </c>
      <c r="FO246" s="77">
        <f t="shared" ca="1" si="922"/>
        <v>901</v>
      </c>
      <c r="FP246" s="77">
        <f t="shared" ca="1" si="922"/>
        <v>878</v>
      </c>
      <c r="FQ246" s="77">
        <f t="shared" ref="FQ246:GR246" ca="1" si="923">IF(OR(ISNUMBER(FQ65),ISBLANK(FQ65)),IF(CodeCouleur($D$100)=CodeCouleur(FQ65),"CEAM",IF(OR(FQ65=$G$99,FQ65=$G$100,FQ65=$G$101,FQ65=$G$102),"OPEX",IF(AND(ISBLANK($E65),FQ167&gt;50),"ORG",FQ167))),FQ65)</f>
        <v>855</v>
      </c>
      <c r="FR246" s="77">
        <f t="shared" ca="1" si="923"/>
        <v>832</v>
      </c>
      <c r="FS246" s="77">
        <f t="shared" ca="1" si="923"/>
        <v>809</v>
      </c>
      <c r="FT246" s="77">
        <f t="shared" ca="1" si="923"/>
        <v>786</v>
      </c>
      <c r="FU246" s="77">
        <f t="shared" ca="1" si="923"/>
        <v>763</v>
      </c>
      <c r="FV246" s="77">
        <f t="shared" ca="1" si="923"/>
        <v>740</v>
      </c>
      <c r="FW246" s="77">
        <f t="shared" ca="1" si="923"/>
        <v>717</v>
      </c>
      <c r="FX246" s="77">
        <f t="shared" ca="1" si="923"/>
        <v>694</v>
      </c>
      <c r="FY246" s="77">
        <f t="shared" ca="1" si="923"/>
        <v>671</v>
      </c>
      <c r="FZ246" s="77">
        <f t="shared" ca="1" si="923"/>
        <v>648</v>
      </c>
      <c r="GA246" s="77">
        <f t="shared" ca="1" si="923"/>
        <v>625</v>
      </c>
      <c r="GB246" s="77">
        <f t="shared" ca="1" si="923"/>
        <v>602</v>
      </c>
      <c r="GC246" s="77">
        <f t="shared" ca="1" si="923"/>
        <v>579</v>
      </c>
      <c r="GD246" s="77">
        <f t="shared" ca="1" si="923"/>
        <v>556</v>
      </c>
      <c r="GE246" s="77">
        <f t="shared" ca="1" si="923"/>
        <v>533</v>
      </c>
      <c r="GF246" s="77">
        <f t="shared" ca="1" si="923"/>
        <v>510</v>
      </c>
      <c r="GG246" s="77">
        <f t="shared" ca="1" si="923"/>
        <v>487</v>
      </c>
      <c r="GH246" s="77">
        <f t="shared" ca="1" si="923"/>
        <v>464</v>
      </c>
      <c r="GI246" s="77">
        <f t="shared" ca="1" si="923"/>
        <v>441</v>
      </c>
      <c r="GJ246" s="77">
        <f t="shared" ca="1" si="923"/>
        <v>418</v>
      </c>
      <c r="GK246" s="77">
        <f t="shared" ca="1" si="923"/>
        <v>395</v>
      </c>
      <c r="GL246" s="77">
        <f t="shared" ca="1" si="923"/>
        <v>372</v>
      </c>
      <c r="GM246" s="77">
        <f t="shared" ca="1" si="923"/>
        <v>349</v>
      </c>
      <c r="GN246" s="77">
        <f t="shared" ca="1" si="923"/>
        <v>326</v>
      </c>
      <c r="GO246" s="77" t="str">
        <f t="shared" si="923"/>
        <v>X</v>
      </c>
      <c r="GP246" s="77" t="str">
        <f t="shared" si="923"/>
        <v>X</v>
      </c>
      <c r="GQ246" s="77" t="str">
        <f t="shared" si="923"/>
        <v>X</v>
      </c>
      <c r="GR246" s="77" t="str">
        <f t="shared" si="923"/>
        <v>X</v>
      </c>
    </row>
    <row r="247" spans="7:200" x14ac:dyDescent="0.2">
      <c r="G247" s="1043"/>
      <c r="H247" s="207" t="s">
        <v>172</v>
      </c>
      <c r="M247" s="304"/>
      <c r="N247" s="304"/>
      <c r="O247" s="304"/>
      <c r="P247" s="304"/>
      <c r="Q247" s="304"/>
      <c r="R247" s="41"/>
      <c r="S247" s="41"/>
      <c r="T247" s="41"/>
      <c r="U247" s="77">
        <f t="shared" ref="U247:AR247" ca="1" si="924">IF(OR(ISNUMBER(U66),ISBLANK(U66)),IF(CodeCouleur($D$100)=CodeCouleur(U66),"CEAM",IF(OR(U66=$G$99,U66=$G$100,U66=$G$101),"OPEX",IF(AND(ISBLANK($E66),U168&gt;50),"ORG",U168))),U66)</f>
        <v>263</v>
      </c>
      <c r="V247" s="77">
        <f t="shared" ca="1" si="924"/>
        <v>223</v>
      </c>
      <c r="W247" s="77">
        <f t="shared" ca="1" si="924"/>
        <v>178</v>
      </c>
      <c r="X247" s="77">
        <f t="shared" ca="1" si="924"/>
        <v>154</v>
      </c>
      <c r="Y247" s="77">
        <f t="shared" ca="1" si="924"/>
        <v>154</v>
      </c>
      <c r="Z247" s="77">
        <f t="shared" ca="1" si="924"/>
        <v>112</v>
      </c>
      <c r="AA247" s="77">
        <f t="shared" ca="1" si="924"/>
        <v>71</v>
      </c>
      <c r="AB247" s="77">
        <f t="shared" ca="1" si="924"/>
        <v>61</v>
      </c>
      <c r="AC247" s="77">
        <f t="shared" ca="1" si="924"/>
        <v>59</v>
      </c>
      <c r="AD247" s="77">
        <f t="shared" ca="1" si="924"/>
        <v>31</v>
      </c>
      <c r="AE247" s="77" t="str">
        <f t="shared" si="924"/>
        <v>V15</v>
      </c>
      <c r="AF247" s="77" t="str">
        <f t="shared" si="924"/>
        <v>V15</v>
      </c>
      <c r="AG247" s="77" t="str">
        <f t="shared" si="924"/>
        <v>V15</v>
      </c>
      <c r="AH247" s="77" t="str">
        <f t="shared" si="924"/>
        <v>V15</v>
      </c>
      <c r="AI247" s="77" t="str">
        <f t="shared" si="924"/>
        <v>AIA</v>
      </c>
      <c r="AJ247" s="77" t="str">
        <f t="shared" si="924"/>
        <v>AIA</v>
      </c>
      <c r="AK247" s="77">
        <f t="shared" ca="1" si="924"/>
        <v>1177</v>
      </c>
      <c r="AL247" s="77">
        <f t="shared" ca="1" si="924"/>
        <v>1154</v>
      </c>
      <c r="AM247" s="77">
        <f t="shared" ca="1" si="924"/>
        <v>1131</v>
      </c>
      <c r="AN247" s="77">
        <f t="shared" ca="1" si="924"/>
        <v>1108</v>
      </c>
      <c r="AO247" s="77">
        <f t="shared" ca="1" si="924"/>
        <v>1107</v>
      </c>
      <c r="AP247" s="77" t="str">
        <f t="shared" ca="1" si="924"/>
        <v>OPEX</v>
      </c>
      <c r="AQ247" s="77" t="str">
        <f t="shared" ca="1" si="924"/>
        <v>OPEX</v>
      </c>
      <c r="AR247" s="77" t="str">
        <f t="shared" ca="1" si="924"/>
        <v>OPEX</v>
      </c>
      <c r="AS247" s="77" t="str">
        <f t="shared" ref="AS247:BX247" ca="1" si="925">IF(OR(ISNUMBER(AS66),ISBLANK(AS66)),IF(CodeCouleur($D$100)=CodeCouleur(AS66),"CEAM",IF(OR(AS66=$G$99,AS66=$G$100,AS66=$G$101,AS66=$G$102),"OPEX",IF(AND(ISBLANK($E66),AS168&gt;50),"ORG",AS168))),AS66)</f>
        <v>OPEX</v>
      </c>
      <c r="AT247" s="77">
        <f t="shared" ca="1" si="925"/>
        <v>876</v>
      </c>
      <c r="AU247" s="77">
        <f t="shared" ca="1" si="925"/>
        <v>853</v>
      </c>
      <c r="AV247" s="77">
        <f t="shared" ca="1" si="925"/>
        <v>830</v>
      </c>
      <c r="AW247" s="77">
        <f t="shared" ca="1" si="925"/>
        <v>807</v>
      </c>
      <c r="AX247" s="77">
        <f t="shared" ca="1" si="925"/>
        <v>784</v>
      </c>
      <c r="AY247" s="77">
        <f t="shared" ca="1" si="925"/>
        <v>761</v>
      </c>
      <c r="AZ247" s="77">
        <f t="shared" ca="1" si="925"/>
        <v>738</v>
      </c>
      <c r="BA247" s="77">
        <f t="shared" ca="1" si="925"/>
        <v>715</v>
      </c>
      <c r="BB247" s="77">
        <f t="shared" ca="1" si="925"/>
        <v>692</v>
      </c>
      <c r="BC247" s="77">
        <f t="shared" ca="1" si="925"/>
        <v>669</v>
      </c>
      <c r="BD247" s="77" t="str">
        <f t="shared" ca="1" si="925"/>
        <v>CEAM</v>
      </c>
      <c r="BE247" s="77" t="str">
        <f t="shared" ca="1" si="925"/>
        <v>CEAM</v>
      </c>
      <c r="BF247" s="77" t="str">
        <f t="shared" ca="1" si="925"/>
        <v>CEAM</v>
      </c>
      <c r="BG247" s="77" t="str">
        <f t="shared" ca="1" si="925"/>
        <v>CEAM</v>
      </c>
      <c r="BH247" s="77" t="str">
        <f t="shared" ca="1" si="925"/>
        <v>CEAM</v>
      </c>
      <c r="BI247" s="77" t="str">
        <f t="shared" ca="1" si="925"/>
        <v>CEAM</v>
      </c>
      <c r="BJ247" s="77" t="str">
        <f t="shared" ca="1" si="925"/>
        <v>CEAM</v>
      </c>
      <c r="BK247" s="77" t="str">
        <f t="shared" ca="1" si="925"/>
        <v>CEAM</v>
      </c>
      <c r="BL247" s="77" t="str">
        <f t="shared" ca="1" si="925"/>
        <v>CEAM</v>
      </c>
      <c r="BM247" s="77" t="str">
        <f t="shared" ca="1" si="925"/>
        <v>CEAM</v>
      </c>
      <c r="BN247" s="77" t="str">
        <f t="shared" ca="1" si="925"/>
        <v>CEAM</v>
      </c>
      <c r="BO247" s="77" t="str">
        <f t="shared" ca="1" si="925"/>
        <v>CEAM</v>
      </c>
      <c r="BP247" s="77" t="str">
        <f t="shared" ca="1" si="925"/>
        <v>CEAM</v>
      </c>
      <c r="BQ247" s="77" t="str">
        <f t="shared" ca="1" si="925"/>
        <v>CEAM</v>
      </c>
      <c r="BR247" s="77" t="str">
        <f t="shared" ca="1" si="925"/>
        <v>CEAM</v>
      </c>
      <c r="BS247" s="77">
        <f t="shared" ca="1" si="925"/>
        <v>406</v>
      </c>
      <c r="BT247" s="77">
        <f t="shared" ca="1" si="925"/>
        <v>383</v>
      </c>
      <c r="BU247" s="77">
        <f t="shared" ca="1" si="925"/>
        <v>360</v>
      </c>
      <c r="BV247" s="77">
        <f t="shared" ca="1" si="925"/>
        <v>337</v>
      </c>
      <c r="BW247" s="77">
        <f t="shared" ca="1" si="925"/>
        <v>314</v>
      </c>
      <c r="BX247" s="77">
        <f t="shared" ca="1" si="925"/>
        <v>291</v>
      </c>
      <c r="BY247" s="77">
        <f t="shared" ref="BY247:DD247" ca="1" si="926">IF(OR(ISNUMBER(BY66),ISBLANK(BY66)),IF(CodeCouleur($D$100)=CodeCouleur(BY66),"CEAM",IF(OR(BY66=$G$99,BY66=$G$100,BY66=$G$101,BY66=$G$102),"OPEX",IF(AND(ISBLANK($E66),BY168&gt;50),"ORG",BY168))),BY66)</f>
        <v>268</v>
      </c>
      <c r="BZ247" s="77">
        <f t="shared" ca="1" si="926"/>
        <v>245</v>
      </c>
      <c r="CA247" s="77">
        <f t="shared" ca="1" si="926"/>
        <v>222</v>
      </c>
      <c r="CB247" s="77">
        <f t="shared" ca="1" si="926"/>
        <v>199</v>
      </c>
      <c r="CC247" s="77">
        <f t="shared" ca="1" si="926"/>
        <v>176</v>
      </c>
      <c r="CD247" s="77">
        <f t="shared" ca="1" si="926"/>
        <v>153</v>
      </c>
      <c r="CE247" s="77">
        <f t="shared" ca="1" si="926"/>
        <v>130</v>
      </c>
      <c r="CF247" s="77">
        <f t="shared" ca="1" si="926"/>
        <v>107</v>
      </c>
      <c r="CG247" s="77">
        <f t="shared" ca="1" si="926"/>
        <v>84</v>
      </c>
      <c r="CH247" s="77" t="str">
        <f t="shared" si="926"/>
        <v>V20</v>
      </c>
      <c r="CI247" s="77" t="str">
        <f t="shared" si="926"/>
        <v>V20</v>
      </c>
      <c r="CJ247" s="77" t="str">
        <f t="shared" si="926"/>
        <v>V20</v>
      </c>
      <c r="CK247" s="77" t="str">
        <f t="shared" si="926"/>
        <v>V20</v>
      </c>
      <c r="CL247" s="77" t="str">
        <f t="shared" si="926"/>
        <v>V20</v>
      </c>
      <c r="CM247" s="77" t="str">
        <f t="shared" si="926"/>
        <v>V20</v>
      </c>
      <c r="CN247" s="77" t="str">
        <f t="shared" si="926"/>
        <v>RMV</v>
      </c>
      <c r="CO247" s="77" t="str">
        <f t="shared" si="926"/>
        <v>RMV</v>
      </c>
      <c r="CP247" s="77" t="str">
        <f t="shared" si="926"/>
        <v>RMV</v>
      </c>
      <c r="CQ247" s="77" t="str">
        <f t="shared" si="926"/>
        <v>RMV</v>
      </c>
      <c r="CR247" s="77" t="str">
        <f t="shared" si="926"/>
        <v>RMV</v>
      </c>
      <c r="CS247" s="77" t="str">
        <f t="shared" si="926"/>
        <v>RMV</v>
      </c>
      <c r="CT247" s="77">
        <f t="shared" ca="1" si="926"/>
        <v>1177</v>
      </c>
      <c r="CU247" s="77">
        <f t="shared" ca="1" si="926"/>
        <v>1154</v>
      </c>
      <c r="CV247" s="77">
        <f t="shared" ca="1" si="926"/>
        <v>1131</v>
      </c>
      <c r="CW247" s="77">
        <f t="shared" ca="1" si="926"/>
        <v>1108</v>
      </c>
      <c r="CX247" s="77">
        <f t="shared" ca="1" si="926"/>
        <v>1085</v>
      </c>
      <c r="CY247" s="77">
        <f t="shared" ca="1" si="926"/>
        <v>1062</v>
      </c>
      <c r="CZ247" s="77">
        <f t="shared" ca="1" si="926"/>
        <v>1039</v>
      </c>
      <c r="DA247" s="77">
        <f t="shared" ca="1" si="926"/>
        <v>1038</v>
      </c>
      <c r="DB247" s="77" t="str">
        <f t="shared" ca="1" si="926"/>
        <v>OPEX</v>
      </c>
      <c r="DC247" s="77" t="str">
        <f t="shared" ca="1" si="926"/>
        <v>OPEX</v>
      </c>
      <c r="DD247" s="77" t="str">
        <f t="shared" ca="1" si="926"/>
        <v>OPEX</v>
      </c>
      <c r="DE247" s="77" t="str">
        <f t="shared" ref="DE247:EJ247" ca="1" si="927">IF(OR(ISNUMBER(DE66),ISBLANK(DE66)),IF(CodeCouleur($D$100)=CodeCouleur(DE66),"CEAM",IF(OR(DE66=$G$99,DE66=$G$100,DE66=$G$101,DE66=$G$102),"OPEX",IF(AND(ISBLANK($E66),DE168&gt;50),"ORG",DE168))),DE66)</f>
        <v>OPEX</v>
      </c>
      <c r="DF247" s="77">
        <f t="shared" ca="1" si="927"/>
        <v>797</v>
      </c>
      <c r="DG247" s="77">
        <f t="shared" ca="1" si="927"/>
        <v>774</v>
      </c>
      <c r="DH247" s="77">
        <f t="shared" ca="1" si="927"/>
        <v>751</v>
      </c>
      <c r="DI247" s="77">
        <f t="shared" ca="1" si="927"/>
        <v>728</v>
      </c>
      <c r="DJ247" s="77">
        <f t="shared" ca="1" si="927"/>
        <v>705</v>
      </c>
      <c r="DK247" s="77">
        <f t="shared" ca="1" si="927"/>
        <v>682</v>
      </c>
      <c r="DL247" s="77">
        <f t="shared" ca="1" si="927"/>
        <v>659</v>
      </c>
      <c r="DM247" s="77">
        <f t="shared" ca="1" si="927"/>
        <v>636</v>
      </c>
      <c r="DN247" s="77">
        <f t="shared" ca="1" si="927"/>
        <v>613</v>
      </c>
      <c r="DO247" s="77">
        <f t="shared" ca="1" si="927"/>
        <v>612</v>
      </c>
      <c r="DP247" s="77" t="str">
        <f t="shared" ca="1" si="927"/>
        <v>OPEX</v>
      </c>
      <c r="DQ247" s="77" t="str">
        <f t="shared" ca="1" si="927"/>
        <v>OPEX</v>
      </c>
      <c r="DR247" s="77" t="str">
        <f t="shared" ca="1" si="927"/>
        <v>OPEX</v>
      </c>
      <c r="DS247" s="77" t="str">
        <f t="shared" ca="1" si="927"/>
        <v>OPEX</v>
      </c>
      <c r="DT247" s="77">
        <f t="shared" ca="1" si="927"/>
        <v>411</v>
      </c>
      <c r="DU247" s="77">
        <f t="shared" ca="1" si="927"/>
        <v>388</v>
      </c>
      <c r="DV247" s="77">
        <f t="shared" ca="1" si="927"/>
        <v>365</v>
      </c>
      <c r="DW247" s="77">
        <f t="shared" ca="1" si="927"/>
        <v>342</v>
      </c>
      <c r="DX247" s="77">
        <f t="shared" ca="1" si="927"/>
        <v>319</v>
      </c>
      <c r="DY247" s="77">
        <f t="shared" ca="1" si="927"/>
        <v>296</v>
      </c>
      <c r="DZ247" s="77">
        <f t="shared" ca="1" si="927"/>
        <v>273</v>
      </c>
      <c r="EA247" s="77">
        <f t="shared" ca="1" si="927"/>
        <v>250</v>
      </c>
      <c r="EB247" s="77">
        <f t="shared" ca="1" si="927"/>
        <v>227</v>
      </c>
      <c r="EC247" s="77">
        <f t="shared" ca="1" si="927"/>
        <v>204</v>
      </c>
      <c r="ED247" s="77">
        <f t="shared" ca="1" si="927"/>
        <v>181</v>
      </c>
      <c r="EE247" s="77">
        <f t="shared" ca="1" si="927"/>
        <v>158</v>
      </c>
      <c r="EF247" s="77">
        <f t="shared" ca="1" si="927"/>
        <v>135</v>
      </c>
      <c r="EG247" s="77">
        <f t="shared" ca="1" si="927"/>
        <v>112</v>
      </c>
      <c r="EH247" s="77">
        <f t="shared" ca="1" si="927"/>
        <v>89</v>
      </c>
      <c r="EI247" s="77">
        <f t="shared" ca="1" si="927"/>
        <v>66</v>
      </c>
      <c r="EJ247" s="77">
        <f t="shared" ca="1" si="927"/>
        <v>43</v>
      </c>
      <c r="EK247" s="77" t="str">
        <f t="shared" ref="EK247:FP247" si="928">IF(OR(ISNUMBER(EK66),ISBLANK(EK66)),IF(CodeCouleur($D$100)=CodeCouleur(EK66),"CEAM",IF(OR(EK66=$G$99,EK66=$G$100,EK66=$G$101,EK66=$G$102),"OPEX",IF(AND(ISBLANK($E66),EK168&gt;50),"ORG",EK168))),EK66)</f>
        <v>V25</v>
      </c>
      <c r="EL247" s="77" t="str">
        <f t="shared" si="928"/>
        <v>V25</v>
      </c>
      <c r="EM247" s="77" t="str">
        <f t="shared" si="928"/>
        <v>V25</v>
      </c>
      <c r="EN247" s="77" t="str">
        <f t="shared" si="928"/>
        <v>V25</v>
      </c>
      <c r="EO247" s="77" t="str">
        <f t="shared" si="928"/>
        <v>V25</v>
      </c>
      <c r="EP247" s="77">
        <f t="shared" ca="1" si="928"/>
        <v>1177</v>
      </c>
      <c r="EQ247" s="77">
        <f t="shared" ca="1" si="928"/>
        <v>1154</v>
      </c>
      <c r="ER247" s="77">
        <f t="shared" ca="1" si="928"/>
        <v>1131</v>
      </c>
      <c r="ES247" s="77">
        <f t="shared" ca="1" si="928"/>
        <v>1108</v>
      </c>
      <c r="ET247" s="77">
        <f t="shared" ca="1" si="928"/>
        <v>1085</v>
      </c>
      <c r="EU247" s="77">
        <f t="shared" ca="1" si="928"/>
        <v>1062</v>
      </c>
      <c r="EV247" s="77">
        <f t="shared" ca="1" si="928"/>
        <v>1039</v>
      </c>
      <c r="EW247" s="77">
        <f t="shared" ca="1" si="928"/>
        <v>1016</v>
      </c>
      <c r="EX247" s="77">
        <f t="shared" ca="1" si="928"/>
        <v>993</v>
      </c>
      <c r="EY247" s="77">
        <f t="shared" ca="1" si="928"/>
        <v>970</v>
      </c>
      <c r="EZ247" s="77">
        <f t="shared" ca="1" si="928"/>
        <v>947</v>
      </c>
      <c r="FA247" s="77">
        <f t="shared" ca="1" si="928"/>
        <v>924</v>
      </c>
      <c r="FB247" s="77">
        <f t="shared" ca="1" si="928"/>
        <v>901</v>
      </c>
      <c r="FC247" s="77">
        <f t="shared" ca="1" si="928"/>
        <v>878</v>
      </c>
      <c r="FD247" s="77">
        <f t="shared" ca="1" si="928"/>
        <v>855</v>
      </c>
      <c r="FE247" s="77">
        <f t="shared" ca="1" si="928"/>
        <v>832</v>
      </c>
      <c r="FF247" s="77">
        <f t="shared" ca="1" si="928"/>
        <v>809</v>
      </c>
      <c r="FG247" s="77">
        <f t="shared" ca="1" si="928"/>
        <v>786</v>
      </c>
      <c r="FH247" s="77">
        <f t="shared" ca="1" si="928"/>
        <v>763</v>
      </c>
      <c r="FI247" s="77">
        <f t="shared" ca="1" si="928"/>
        <v>740</v>
      </c>
      <c r="FJ247" s="77">
        <f t="shared" ca="1" si="928"/>
        <v>717</v>
      </c>
      <c r="FK247" s="77">
        <f t="shared" ca="1" si="928"/>
        <v>694</v>
      </c>
      <c r="FL247" s="77">
        <f t="shared" ca="1" si="928"/>
        <v>671</v>
      </c>
      <c r="FM247" s="77">
        <f t="shared" ca="1" si="928"/>
        <v>648</v>
      </c>
      <c r="FN247" s="77">
        <f t="shared" ca="1" si="928"/>
        <v>625</v>
      </c>
      <c r="FO247" s="77">
        <f t="shared" ca="1" si="928"/>
        <v>602</v>
      </c>
      <c r="FP247" s="77">
        <f t="shared" ca="1" si="928"/>
        <v>579</v>
      </c>
      <c r="FQ247" s="77">
        <f t="shared" ref="FQ247:GR247" ca="1" si="929">IF(OR(ISNUMBER(FQ66),ISBLANK(FQ66)),IF(CodeCouleur($D$100)=CodeCouleur(FQ66),"CEAM",IF(OR(FQ66=$G$99,FQ66=$G$100,FQ66=$G$101,FQ66=$G$102),"OPEX",IF(AND(ISBLANK($E66),FQ168&gt;50),"ORG",FQ168))),FQ66)</f>
        <v>556</v>
      </c>
      <c r="FR247" s="77">
        <f t="shared" ca="1" si="929"/>
        <v>533</v>
      </c>
      <c r="FS247" s="77">
        <f t="shared" ca="1" si="929"/>
        <v>510</v>
      </c>
      <c r="FT247" s="77">
        <f t="shared" ca="1" si="929"/>
        <v>487</v>
      </c>
      <c r="FU247" s="77">
        <f t="shared" ca="1" si="929"/>
        <v>464</v>
      </c>
      <c r="FV247" s="77">
        <f t="shared" ca="1" si="929"/>
        <v>441</v>
      </c>
      <c r="FW247" s="77">
        <f t="shared" ca="1" si="929"/>
        <v>418</v>
      </c>
      <c r="FX247" s="77">
        <f t="shared" ca="1" si="929"/>
        <v>395</v>
      </c>
      <c r="FY247" s="77">
        <f t="shared" ca="1" si="929"/>
        <v>372</v>
      </c>
      <c r="FZ247" s="77">
        <f t="shared" ca="1" si="929"/>
        <v>349</v>
      </c>
      <c r="GA247" s="77">
        <f t="shared" ca="1" si="929"/>
        <v>326</v>
      </c>
      <c r="GB247" s="77">
        <f t="shared" ca="1" si="929"/>
        <v>303</v>
      </c>
      <c r="GC247" s="77">
        <f t="shared" ca="1" si="929"/>
        <v>280</v>
      </c>
      <c r="GD247" s="77">
        <f t="shared" ca="1" si="929"/>
        <v>257</v>
      </c>
      <c r="GE247" s="77">
        <f t="shared" ca="1" si="929"/>
        <v>234</v>
      </c>
      <c r="GF247" s="77">
        <f t="shared" ca="1" si="929"/>
        <v>211</v>
      </c>
      <c r="GG247" s="77">
        <f t="shared" ca="1" si="929"/>
        <v>188</v>
      </c>
      <c r="GH247" s="77">
        <f t="shared" ca="1" si="929"/>
        <v>165</v>
      </c>
      <c r="GI247" s="77">
        <f t="shared" ca="1" si="929"/>
        <v>142</v>
      </c>
      <c r="GJ247" s="77">
        <f t="shared" ca="1" si="929"/>
        <v>119</v>
      </c>
      <c r="GK247" s="77">
        <f t="shared" ca="1" si="929"/>
        <v>96</v>
      </c>
      <c r="GL247" s="77">
        <f t="shared" ca="1" si="929"/>
        <v>73</v>
      </c>
      <c r="GM247" s="77">
        <f t="shared" ca="1" si="929"/>
        <v>50</v>
      </c>
      <c r="GN247" s="77">
        <f t="shared" ca="1" si="929"/>
        <v>27</v>
      </c>
      <c r="GO247" s="77" t="str">
        <f t="shared" si="929"/>
        <v>X</v>
      </c>
      <c r="GP247" s="77" t="str">
        <f t="shared" si="929"/>
        <v>X</v>
      </c>
      <c r="GQ247" s="77" t="str">
        <f t="shared" si="929"/>
        <v>X</v>
      </c>
      <c r="GR247" s="77" t="str">
        <f t="shared" si="929"/>
        <v>X</v>
      </c>
    </row>
    <row r="248" spans="7:200" x14ac:dyDescent="0.2">
      <c r="G248" s="1043"/>
      <c r="H248" s="208" t="s">
        <v>173</v>
      </c>
      <c r="M248" s="304"/>
      <c r="N248" s="304"/>
      <c r="O248" s="304"/>
      <c r="P248" s="304"/>
      <c r="Q248" s="304"/>
      <c r="R248" s="41"/>
      <c r="S248" s="41"/>
      <c r="T248" s="41"/>
      <c r="U248" s="77" t="str">
        <f t="shared" ref="U248:AR248" si="930">IF(OR(ISNUMBER(U67),ISBLANK(U67)),IF(CodeCouleur($D$100)=CodeCouleur(U67),"CEAM",IF(OR(U67=$G$99,U67=$G$100,U67=$G$101),"OPEX",IF(AND(ISBLANK($E67),U169&gt;50),"ORG",U169))),U67)</f>
        <v>CV</v>
      </c>
      <c r="V248" s="77" t="str">
        <f t="shared" si="930"/>
        <v>CV</v>
      </c>
      <c r="W248" s="77" t="str">
        <f t="shared" si="930"/>
        <v>CV</v>
      </c>
      <c r="X248" s="77" t="str">
        <f t="shared" si="930"/>
        <v>CV</v>
      </c>
      <c r="Y248" s="77" t="str">
        <f t="shared" si="930"/>
        <v>CV</v>
      </c>
      <c r="Z248" s="77" t="str">
        <f t="shared" si="930"/>
        <v>CV</v>
      </c>
      <c r="AA248" s="77" t="str">
        <f t="shared" si="930"/>
        <v>CV</v>
      </c>
      <c r="AB248" s="77" t="str">
        <f t="shared" si="930"/>
        <v>CV</v>
      </c>
      <c r="AC248" s="77" t="str">
        <f t="shared" si="930"/>
        <v>CV</v>
      </c>
      <c r="AD248" s="77" t="str">
        <f t="shared" si="930"/>
        <v>CV</v>
      </c>
      <c r="AE248" s="77" t="str">
        <f t="shared" si="930"/>
        <v>CV</v>
      </c>
      <c r="AF248" s="77" t="str">
        <f t="shared" si="930"/>
        <v>CV</v>
      </c>
      <c r="AG248" s="77" t="str">
        <f t="shared" si="930"/>
        <v>CV</v>
      </c>
      <c r="AH248" s="77" t="str">
        <f t="shared" si="930"/>
        <v>CV</v>
      </c>
      <c r="AI248" s="77" t="str">
        <f t="shared" si="930"/>
        <v>CV</v>
      </c>
      <c r="AJ248" s="77" t="str">
        <f t="shared" si="930"/>
        <v>CV</v>
      </c>
      <c r="AK248" s="77" t="str">
        <f t="shared" si="930"/>
        <v>CV</v>
      </c>
      <c r="AL248" s="77" t="str">
        <f t="shared" si="930"/>
        <v>CV</v>
      </c>
      <c r="AM248" s="77" t="str">
        <f t="shared" si="930"/>
        <v>CV</v>
      </c>
      <c r="AN248" s="77" t="str">
        <f t="shared" si="930"/>
        <v>CV</v>
      </c>
      <c r="AO248" s="77" t="str">
        <f t="shared" si="930"/>
        <v>CV</v>
      </c>
      <c r="AP248" s="77" t="str">
        <f t="shared" si="930"/>
        <v>CV</v>
      </c>
      <c r="AQ248" s="77" t="str">
        <f t="shared" si="930"/>
        <v>CV</v>
      </c>
      <c r="AR248" s="77" t="str">
        <f t="shared" si="930"/>
        <v>V15</v>
      </c>
      <c r="AS248" s="77" t="str">
        <f t="shared" ref="AS248:BX248" si="931">IF(OR(ISNUMBER(AS67),ISBLANK(AS67)),IF(CodeCouleur($D$100)=CodeCouleur(AS67),"CEAM",IF(OR(AS67=$G$99,AS67=$G$100,AS67=$G$101,AS67=$G$102),"OPEX",IF(AND(ISBLANK($E67),AS169&gt;50),"ORG",AS169))),AS67)</f>
        <v>V15</v>
      </c>
      <c r="AT248" s="77" t="str">
        <f t="shared" si="931"/>
        <v>V15</v>
      </c>
      <c r="AU248" s="77" t="str">
        <f t="shared" si="931"/>
        <v>V15</v>
      </c>
      <c r="AV248" s="77" t="str">
        <f t="shared" si="931"/>
        <v>V15</v>
      </c>
      <c r="AW248" s="77" t="str">
        <f t="shared" si="931"/>
        <v>V15</v>
      </c>
      <c r="AX248" s="77" t="str">
        <f t="shared" si="931"/>
        <v>CV</v>
      </c>
      <c r="AY248" s="77" t="str">
        <f t="shared" si="931"/>
        <v>CV</v>
      </c>
      <c r="AZ248" s="77" t="str">
        <f t="shared" si="931"/>
        <v>CV</v>
      </c>
      <c r="BA248" s="77" t="str">
        <f t="shared" si="931"/>
        <v>CV</v>
      </c>
      <c r="BB248" s="77" t="str">
        <f t="shared" si="931"/>
        <v>F</v>
      </c>
      <c r="BC248" s="77" t="str">
        <f t="shared" si="931"/>
        <v>F</v>
      </c>
      <c r="BD248" s="77" t="str">
        <f t="shared" si="931"/>
        <v>CV</v>
      </c>
      <c r="BE248" s="77" t="str">
        <f t="shared" si="931"/>
        <v>CV</v>
      </c>
      <c r="BF248" s="77" t="str">
        <f t="shared" si="931"/>
        <v>CV</v>
      </c>
      <c r="BG248" s="77" t="str">
        <f t="shared" si="931"/>
        <v>CV</v>
      </c>
      <c r="BH248" s="77" t="str">
        <f t="shared" si="931"/>
        <v>CV</v>
      </c>
      <c r="BI248" s="77" t="str">
        <f t="shared" si="931"/>
        <v>CV</v>
      </c>
      <c r="BJ248" s="77" t="str">
        <f t="shared" si="931"/>
        <v>CV</v>
      </c>
      <c r="BK248" s="77" t="str">
        <f t="shared" si="931"/>
        <v>CV</v>
      </c>
      <c r="BL248" s="77" t="str">
        <f t="shared" si="931"/>
        <v>CV</v>
      </c>
      <c r="BM248" s="77" t="str">
        <f t="shared" si="931"/>
        <v>CV</v>
      </c>
      <c r="BN248" s="77" t="str">
        <f t="shared" si="931"/>
        <v>CV</v>
      </c>
      <c r="BO248" s="77" t="str">
        <f t="shared" si="931"/>
        <v>CV</v>
      </c>
      <c r="BP248" s="77" t="str">
        <f t="shared" si="931"/>
        <v>CV</v>
      </c>
      <c r="BQ248" s="77" t="str">
        <f t="shared" si="931"/>
        <v>CV</v>
      </c>
      <c r="BR248" s="77" t="str">
        <f t="shared" si="931"/>
        <v>CV</v>
      </c>
      <c r="BS248" s="77" t="str">
        <f t="shared" si="931"/>
        <v>CV</v>
      </c>
      <c r="BT248" s="77" t="str">
        <f t="shared" si="931"/>
        <v>CV</v>
      </c>
      <c r="BU248" s="77" t="str">
        <f t="shared" si="931"/>
        <v>CV</v>
      </c>
      <c r="BV248" s="77" t="str">
        <f t="shared" si="931"/>
        <v>CV</v>
      </c>
      <c r="BW248" s="77" t="str">
        <f t="shared" si="931"/>
        <v>CV</v>
      </c>
      <c r="BX248" s="77" t="str">
        <f t="shared" si="931"/>
        <v>CV</v>
      </c>
      <c r="BY248" s="77" t="str">
        <f t="shared" ref="BY248:DD248" si="932">IF(OR(ISNUMBER(BY67),ISBLANK(BY67)),IF(CodeCouleur($D$100)=CodeCouleur(BY67),"CEAM",IF(OR(BY67=$G$99,BY67=$G$100,BY67=$G$101,BY67=$G$102),"OPEX",IF(AND(ISBLANK($E67),BY169&gt;50),"ORG",BY169))),BY67)</f>
        <v>CV</v>
      </c>
      <c r="BZ248" s="77" t="str">
        <f t="shared" si="932"/>
        <v>CV</v>
      </c>
      <c r="CA248" s="77" t="str">
        <f t="shared" si="932"/>
        <v>CV</v>
      </c>
      <c r="CB248" s="77" t="str">
        <f t="shared" si="932"/>
        <v>CV</v>
      </c>
      <c r="CC248" s="77" t="str">
        <f t="shared" si="932"/>
        <v>CV</v>
      </c>
      <c r="CD248" s="77" t="str">
        <f t="shared" si="932"/>
        <v>CV</v>
      </c>
      <c r="CE248" s="77" t="str">
        <f t="shared" si="932"/>
        <v>CV</v>
      </c>
      <c r="CF248" s="77" t="str">
        <f t="shared" si="932"/>
        <v>CV</v>
      </c>
      <c r="CG248" s="77" t="str">
        <f t="shared" si="932"/>
        <v>CV</v>
      </c>
      <c r="CH248" s="77" t="str">
        <f t="shared" si="932"/>
        <v>CV</v>
      </c>
      <c r="CI248" s="77" t="str">
        <f t="shared" si="932"/>
        <v>CV</v>
      </c>
      <c r="CJ248" s="77" t="str">
        <f t="shared" si="932"/>
        <v>CV</v>
      </c>
      <c r="CK248" s="77" t="str">
        <f t="shared" si="932"/>
        <v>CV</v>
      </c>
      <c r="CL248" s="77" t="str">
        <f t="shared" si="932"/>
        <v>CV</v>
      </c>
      <c r="CM248" s="77" t="str">
        <f t="shared" si="932"/>
        <v>CV</v>
      </c>
      <c r="CN248" s="77" t="str">
        <f t="shared" si="932"/>
        <v>CV</v>
      </c>
      <c r="CO248" s="77" t="str">
        <f t="shared" si="932"/>
        <v>CV</v>
      </c>
      <c r="CP248" s="77" t="str">
        <f t="shared" si="932"/>
        <v>CV</v>
      </c>
      <c r="CQ248" s="77" t="str">
        <f t="shared" si="932"/>
        <v>CV</v>
      </c>
      <c r="CR248" s="77" t="str">
        <f t="shared" si="932"/>
        <v>CV</v>
      </c>
      <c r="CS248" s="77" t="str">
        <f t="shared" si="932"/>
        <v>CV</v>
      </c>
      <c r="CT248" s="77" t="str">
        <f t="shared" si="932"/>
        <v>CV</v>
      </c>
      <c r="CU248" s="77" t="str">
        <f t="shared" si="932"/>
        <v>CV</v>
      </c>
      <c r="CV248" s="77" t="str">
        <f t="shared" si="932"/>
        <v>CV</v>
      </c>
      <c r="CW248" s="77" t="str">
        <f t="shared" si="932"/>
        <v>CV</v>
      </c>
      <c r="CX248" s="77" t="str">
        <f t="shared" si="932"/>
        <v>CV</v>
      </c>
      <c r="CY248" s="77" t="str">
        <f t="shared" si="932"/>
        <v>CV</v>
      </c>
      <c r="CZ248" s="77" t="str">
        <f t="shared" si="932"/>
        <v>CV</v>
      </c>
      <c r="DA248" s="77" t="str">
        <f t="shared" si="932"/>
        <v>CV</v>
      </c>
      <c r="DB248" s="77" t="str">
        <f t="shared" si="932"/>
        <v>CV</v>
      </c>
      <c r="DC248" s="77" t="str">
        <f t="shared" si="932"/>
        <v>CV</v>
      </c>
      <c r="DD248" s="77" t="str">
        <f t="shared" si="932"/>
        <v>V20</v>
      </c>
      <c r="DE248" s="77" t="str">
        <f t="shared" ref="DE248:EJ248" si="933">IF(OR(ISNUMBER(DE67),ISBLANK(DE67)),IF(CodeCouleur($D$100)=CodeCouleur(DE67),"CEAM",IF(OR(DE67=$G$99,DE67=$G$100,DE67=$G$101,DE67=$G$102),"OPEX",IF(AND(ISBLANK($E67),DE169&gt;50),"ORG",DE169))),DE67)</f>
        <v>V20</v>
      </c>
      <c r="DF248" s="77" t="str">
        <f t="shared" si="933"/>
        <v>V20</v>
      </c>
      <c r="DG248" s="77" t="str">
        <f t="shared" si="933"/>
        <v>V20</v>
      </c>
      <c r="DH248" s="77" t="str">
        <f t="shared" si="933"/>
        <v>V20</v>
      </c>
      <c r="DI248" s="77" t="str">
        <f t="shared" si="933"/>
        <v>V20</v>
      </c>
      <c r="DJ248" s="77" t="str">
        <f t="shared" si="933"/>
        <v>CV</v>
      </c>
      <c r="DK248" s="77" t="str">
        <f t="shared" si="933"/>
        <v>CV</v>
      </c>
      <c r="DL248" s="77" t="str">
        <f t="shared" si="933"/>
        <v>CV</v>
      </c>
      <c r="DM248" s="77" t="str">
        <f t="shared" si="933"/>
        <v>CV</v>
      </c>
      <c r="DN248" s="77" t="str">
        <f t="shared" si="933"/>
        <v>CV</v>
      </c>
      <c r="DO248" s="77" t="str">
        <f t="shared" si="933"/>
        <v>CV</v>
      </c>
      <c r="DP248" s="77" t="str">
        <f t="shared" si="933"/>
        <v>CV</v>
      </c>
      <c r="DQ248" s="77" t="str">
        <f t="shared" si="933"/>
        <v>CV</v>
      </c>
      <c r="DR248" s="77" t="str">
        <f t="shared" si="933"/>
        <v>CV</v>
      </c>
      <c r="DS248" s="77" t="str">
        <f t="shared" si="933"/>
        <v>CV</v>
      </c>
      <c r="DT248" s="77" t="str">
        <f t="shared" si="933"/>
        <v>CV</v>
      </c>
      <c r="DU248" s="77" t="str">
        <f t="shared" si="933"/>
        <v>CV</v>
      </c>
      <c r="DV248" s="77" t="str">
        <f t="shared" si="933"/>
        <v>CV</v>
      </c>
      <c r="DW248" s="77" t="str">
        <f t="shared" si="933"/>
        <v>CV</v>
      </c>
      <c r="DX248" s="77" t="str">
        <f t="shared" si="933"/>
        <v>CV</v>
      </c>
      <c r="DY248" s="77" t="str">
        <f t="shared" si="933"/>
        <v>CV</v>
      </c>
      <c r="DZ248" s="77" t="str">
        <f t="shared" si="933"/>
        <v>CV</v>
      </c>
      <c r="EA248" s="77" t="str">
        <f t="shared" si="933"/>
        <v>CV</v>
      </c>
      <c r="EB248" s="77" t="str">
        <f t="shared" si="933"/>
        <v>CV</v>
      </c>
      <c r="EC248" s="77" t="str">
        <f t="shared" si="933"/>
        <v>CV</v>
      </c>
      <c r="ED248" s="77" t="str">
        <f t="shared" si="933"/>
        <v>CV</v>
      </c>
      <c r="EE248" s="77" t="str">
        <f t="shared" si="933"/>
        <v>CV</v>
      </c>
      <c r="EF248" s="77" t="str">
        <f t="shared" si="933"/>
        <v>CV</v>
      </c>
      <c r="EG248" s="77" t="str">
        <f t="shared" si="933"/>
        <v>CV</v>
      </c>
      <c r="EH248" s="77" t="str">
        <f t="shared" si="933"/>
        <v>CV</v>
      </c>
      <c r="EI248" s="77" t="str">
        <f t="shared" si="933"/>
        <v>CV</v>
      </c>
      <c r="EJ248" s="77" t="str">
        <f t="shared" si="933"/>
        <v>CV</v>
      </c>
      <c r="EK248" s="77" t="str">
        <f t="shared" ref="EK248:FP248" si="934">IF(OR(ISNUMBER(EK67),ISBLANK(EK67)),IF(CodeCouleur($D$100)=CodeCouleur(EK67),"CEAM",IF(OR(EK67=$G$99,EK67=$G$100,EK67=$G$101,EK67=$G$102),"OPEX",IF(AND(ISBLANK($E67),EK169&gt;50),"ORG",EK169))),EK67)</f>
        <v>CV</v>
      </c>
      <c r="EL248" s="77" t="str">
        <f t="shared" si="934"/>
        <v>CV</v>
      </c>
      <c r="EM248" s="77" t="str">
        <f t="shared" si="934"/>
        <v>CV</v>
      </c>
      <c r="EN248" s="77" t="str">
        <f t="shared" si="934"/>
        <v>CV</v>
      </c>
      <c r="EO248" s="77" t="str">
        <f t="shared" si="934"/>
        <v>CV</v>
      </c>
      <c r="EP248" s="77" t="str">
        <f t="shared" si="934"/>
        <v>CV</v>
      </c>
      <c r="EQ248" s="77" t="str">
        <f t="shared" si="934"/>
        <v>CV</v>
      </c>
      <c r="ER248" s="77" t="str">
        <f t="shared" si="934"/>
        <v>CV</v>
      </c>
      <c r="ES248" s="77" t="str">
        <f t="shared" si="934"/>
        <v>CV</v>
      </c>
      <c r="ET248" s="77" t="str">
        <f t="shared" si="934"/>
        <v>CV</v>
      </c>
      <c r="EU248" s="77" t="str">
        <f t="shared" si="934"/>
        <v>CV</v>
      </c>
      <c r="EV248" s="77" t="str">
        <f t="shared" si="934"/>
        <v>CV</v>
      </c>
      <c r="EW248" s="77" t="str">
        <f t="shared" si="934"/>
        <v>CV</v>
      </c>
      <c r="EX248" s="77" t="str">
        <f t="shared" si="934"/>
        <v>CV</v>
      </c>
      <c r="EY248" s="77" t="str">
        <f t="shared" si="934"/>
        <v>CV</v>
      </c>
      <c r="EZ248" s="77" t="str">
        <f t="shared" si="934"/>
        <v>CV</v>
      </c>
      <c r="FA248" s="77" t="str">
        <f t="shared" si="934"/>
        <v>CV</v>
      </c>
      <c r="FB248" s="77" t="str">
        <f t="shared" si="934"/>
        <v>CV</v>
      </c>
      <c r="FC248" s="77" t="str">
        <f t="shared" si="934"/>
        <v>CV</v>
      </c>
      <c r="FD248" s="77" t="str">
        <f t="shared" si="934"/>
        <v>CV</v>
      </c>
      <c r="FE248" s="77" t="str">
        <f t="shared" si="934"/>
        <v>CV</v>
      </c>
      <c r="FF248" s="77" t="str">
        <f t="shared" si="934"/>
        <v>CV</v>
      </c>
      <c r="FG248" s="77" t="str">
        <f t="shared" si="934"/>
        <v>CV</v>
      </c>
      <c r="FH248" s="77" t="str">
        <f t="shared" si="934"/>
        <v>CV</v>
      </c>
      <c r="FI248" s="77" t="str">
        <f t="shared" si="934"/>
        <v>CV</v>
      </c>
      <c r="FJ248" s="77" t="str">
        <f t="shared" si="934"/>
        <v>CV</v>
      </c>
      <c r="FK248" s="77" t="str">
        <f t="shared" si="934"/>
        <v>CV</v>
      </c>
      <c r="FL248" s="77" t="str">
        <f t="shared" si="934"/>
        <v>CV</v>
      </c>
      <c r="FM248" s="77" t="str">
        <f t="shared" si="934"/>
        <v>CV</v>
      </c>
      <c r="FN248" s="77" t="str">
        <f t="shared" si="934"/>
        <v>CV</v>
      </c>
      <c r="FO248" s="77" t="str">
        <f t="shared" si="934"/>
        <v>CV</v>
      </c>
      <c r="FP248" s="77" t="str">
        <f t="shared" si="934"/>
        <v>CV</v>
      </c>
      <c r="FQ248" s="77" t="str">
        <f t="shared" ref="FQ248:GR248" si="935">IF(OR(ISNUMBER(FQ67),ISBLANK(FQ67)),IF(CodeCouleur($D$100)=CodeCouleur(FQ67),"CEAM",IF(OR(FQ67=$G$99,FQ67=$G$100,FQ67=$G$101,FQ67=$G$102),"OPEX",IF(AND(ISBLANK($E67),FQ169&gt;50),"ORG",FQ169))),FQ67)</f>
        <v>V25</v>
      </c>
      <c r="FR248" s="77" t="str">
        <f t="shared" si="935"/>
        <v>V25</v>
      </c>
      <c r="FS248" s="77" t="str">
        <f t="shared" si="935"/>
        <v>V25</v>
      </c>
      <c r="FT248" s="77" t="str">
        <f t="shared" si="935"/>
        <v>V25</v>
      </c>
      <c r="FU248" s="77" t="str">
        <f t="shared" si="935"/>
        <v>V25</v>
      </c>
      <c r="FV248" s="77" t="str">
        <f t="shared" si="935"/>
        <v>CV</v>
      </c>
      <c r="FW248" s="77" t="str">
        <f t="shared" si="935"/>
        <v>CV</v>
      </c>
      <c r="FX248" s="77" t="str">
        <f t="shared" si="935"/>
        <v>CV</v>
      </c>
      <c r="FY248" s="77" t="str">
        <f t="shared" si="935"/>
        <v>CV</v>
      </c>
      <c r="FZ248" s="77" t="str">
        <f t="shared" si="935"/>
        <v>CV</v>
      </c>
      <c r="GA248" s="77" t="str">
        <f t="shared" si="935"/>
        <v>CV</v>
      </c>
      <c r="GB248" s="77" t="str">
        <f t="shared" si="935"/>
        <v>CV</v>
      </c>
      <c r="GC248" s="77" t="str">
        <f t="shared" si="935"/>
        <v>CV</v>
      </c>
      <c r="GD248" s="77" t="str">
        <f t="shared" si="935"/>
        <v>CV</v>
      </c>
      <c r="GE248" s="77" t="str">
        <f t="shared" si="935"/>
        <v>CV</v>
      </c>
      <c r="GF248" s="77" t="str">
        <f t="shared" si="935"/>
        <v>CV</v>
      </c>
      <c r="GG248" s="77" t="str">
        <f t="shared" si="935"/>
        <v>CV</v>
      </c>
      <c r="GH248" s="77" t="str">
        <f t="shared" si="935"/>
        <v>CV</v>
      </c>
      <c r="GI248" s="77" t="str">
        <f t="shared" si="935"/>
        <v>CV</v>
      </c>
      <c r="GJ248" s="77" t="str">
        <f t="shared" si="935"/>
        <v>CV</v>
      </c>
      <c r="GK248" s="77" t="str">
        <f t="shared" si="935"/>
        <v>CV</v>
      </c>
      <c r="GL248" s="77" t="str">
        <f t="shared" si="935"/>
        <v>CV</v>
      </c>
      <c r="GM248" s="77" t="str">
        <f t="shared" si="935"/>
        <v>CV</v>
      </c>
      <c r="GN248" s="77" t="str">
        <f t="shared" si="935"/>
        <v>CV</v>
      </c>
      <c r="GO248" s="77" t="str">
        <f t="shared" si="935"/>
        <v>X</v>
      </c>
      <c r="GP248" s="77" t="str">
        <f t="shared" si="935"/>
        <v>X</v>
      </c>
      <c r="GQ248" s="77" t="str">
        <f t="shared" si="935"/>
        <v>X</v>
      </c>
      <c r="GR248" s="77" t="str">
        <f t="shared" si="935"/>
        <v>X</v>
      </c>
    </row>
    <row r="249" spans="7:200" x14ac:dyDescent="0.2">
      <c r="G249" s="1043"/>
      <c r="H249" s="209" t="s">
        <v>174</v>
      </c>
      <c r="M249" s="304"/>
      <c r="N249" s="304"/>
      <c r="O249" s="304"/>
      <c r="P249" s="304"/>
      <c r="Q249" s="304"/>
      <c r="R249" s="41"/>
      <c r="S249" s="41"/>
      <c r="T249" s="41"/>
      <c r="U249" s="77" t="str">
        <f t="shared" ref="U249:AR249" ca="1" si="936">IF(OR(ISNUMBER(U68),ISBLANK(U68)),IF(CodeCouleur($D$100)=CodeCouleur(U68),"CEAM",IF(OR(U68=$G$99,U68=$G$100,U68=$G$101),"OPEX",IF(AND(ISBLANK($E68),U170&gt;50),"ORG",U170))),U68)</f>
        <v>CEAM</v>
      </c>
      <c r="V249" s="77" t="str">
        <f t="shared" ca="1" si="936"/>
        <v>CEAM</v>
      </c>
      <c r="W249" s="77" t="str">
        <f t="shared" ca="1" si="936"/>
        <v>CEAM</v>
      </c>
      <c r="X249" s="77" t="str">
        <f t="shared" ca="1" si="936"/>
        <v>CEAM</v>
      </c>
      <c r="Y249" s="77" t="str">
        <f t="shared" ca="1" si="936"/>
        <v>CEAM</v>
      </c>
      <c r="Z249" s="77" t="str">
        <f t="shared" ca="1" si="936"/>
        <v>CEAM</v>
      </c>
      <c r="AA249" s="77" t="str">
        <f t="shared" ca="1" si="936"/>
        <v>CEAM</v>
      </c>
      <c r="AB249" s="77" t="str">
        <f t="shared" ca="1" si="936"/>
        <v>CEAM</v>
      </c>
      <c r="AC249" s="77" t="str">
        <f t="shared" ca="1" si="936"/>
        <v>CEAM</v>
      </c>
      <c r="AD249" s="77" t="str">
        <f t="shared" ca="1" si="936"/>
        <v>CEAM</v>
      </c>
      <c r="AE249" s="77" t="str">
        <f t="shared" ca="1" si="936"/>
        <v>CEAM</v>
      </c>
      <c r="AF249" s="77" t="str">
        <f t="shared" ca="1" si="936"/>
        <v>CEAM</v>
      </c>
      <c r="AG249" s="77" t="str">
        <f t="shared" ca="1" si="936"/>
        <v>CEAM</v>
      </c>
      <c r="AH249" s="77" t="str">
        <f t="shared" ca="1" si="936"/>
        <v>CEAM</v>
      </c>
      <c r="AI249" s="77" t="str">
        <f t="shared" ca="1" si="936"/>
        <v>CEAM</v>
      </c>
      <c r="AJ249" s="77" t="str">
        <f t="shared" ca="1" si="936"/>
        <v>CEAM</v>
      </c>
      <c r="AK249" s="77" t="str">
        <f t="shared" ca="1" si="936"/>
        <v>CEAM</v>
      </c>
      <c r="AL249" s="77" t="str">
        <f t="shared" ca="1" si="936"/>
        <v>CEAM</v>
      </c>
      <c r="AM249" s="77" t="str">
        <f t="shared" ca="1" si="936"/>
        <v>CEAM</v>
      </c>
      <c r="AN249" s="77" t="str">
        <f t="shared" ca="1" si="936"/>
        <v>CEAM</v>
      </c>
      <c r="AO249" s="77" t="str">
        <f t="shared" ca="1" si="936"/>
        <v>CEAM</v>
      </c>
      <c r="AP249" s="77" t="str">
        <f t="shared" ca="1" si="936"/>
        <v>CEAM</v>
      </c>
      <c r="AQ249" s="77" t="str">
        <f t="shared" ca="1" si="936"/>
        <v>CEAM</v>
      </c>
      <c r="AR249" s="77" t="str">
        <f t="shared" ca="1" si="936"/>
        <v>CEAM</v>
      </c>
      <c r="AS249" s="77" t="str">
        <f t="shared" ref="AS249:BX249" ca="1" si="937">IF(OR(ISNUMBER(AS68),ISBLANK(AS68)),IF(CodeCouleur($D$100)=CodeCouleur(AS68),"CEAM",IF(OR(AS68=$G$99,AS68=$G$100,AS68=$G$101,AS68=$G$102),"OPEX",IF(AND(ISBLANK($E68),AS170&gt;50),"ORG",AS170))),AS68)</f>
        <v>CEAM</v>
      </c>
      <c r="AT249" s="77" t="str">
        <f t="shared" ca="1" si="937"/>
        <v>CEAM</v>
      </c>
      <c r="AU249" s="77" t="str">
        <f t="shared" ca="1" si="937"/>
        <v>CEAM</v>
      </c>
      <c r="AV249" s="77" t="str">
        <f t="shared" ca="1" si="937"/>
        <v>CEAM</v>
      </c>
      <c r="AW249" s="77" t="str">
        <f t="shared" ca="1" si="937"/>
        <v>CEAM</v>
      </c>
      <c r="AX249" s="77" t="str">
        <f t="shared" ca="1" si="937"/>
        <v>CEAM</v>
      </c>
      <c r="AY249" s="77">
        <f t="shared" ca="1" si="937"/>
        <v>772</v>
      </c>
      <c r="AZ249" s="77">
        <f t="shared" ca="1" si="937"/>
        <v>749</v>
      </c>
      <c r="BA249" s="77">
        <f t="shared" ca="1" si="937"/>
        <v>726</v>
      </c>
      <c r="BB249" s="77">
        <f t="shared" ca="1" si="937"/>
        <v>703</v>
      </c>
      <c r="BC249" s="77">
        <f t="shared" ca="1" si="937"/>
        <v>680</v>
      </c>
      <c r="BD249" s="77">
        <f t="shared" ca="1" si="937"/>
        <v>657</v>
      </c>
      <c r="BE249" s="77">
        <f t="shared" ca="1" si="937"/>
        <v>634</v>
      </c>
      <c r="BF249" s="77">
        <f t="shared" ca="1" si="937"/>
        <v>611</v>
      </c>
      <c r="BG249" s="77">
        <f t="shared" ca="1" si="937"/>
        <v>588</v>
      </c>
      <c r="BH249" s="77">
        <f t="shared" ca="1" si="937"/>
        <v>565</v>
      </c>
      <c r="BI249" s="77">
        <f t="shared" ca="1" si="937"/>
        <v>542</v>
      </c>
      <c r="BJ249" s="77">
        <f t="shared" ca="1" si="937"/>
        <v>519</v>
      </c>
      <c r="BK249" s="77">
        <f t="shared" ca="1" si="937"/>
        <v>496</v>
      </c>
      <c r="BL249" s="77">
        <f t="shared" ca="1" si="937"/>
        <v>473</v>
      </c>
      <c r="BM249" s="77">
        <f t="shared" ca="1" si="937"/>
        <v>450</v>
      </c>
      <c r="BN249" s="77">
        <f t="shared" ca="1" si="937"/>
        <v>427</v>
      </c>
      <c r="BO249" s="77">
        <f t="shared" ca="1" si="937"/>
        <v>404</v>
      </c>
      <c r="BP249" s="77">
        <f t="shared" ca="1" si="937"/>
        <v>381</v>
      </c>
      <c r="BQ249" s="77">
        <f t="shared" ca="1" si="937"/>
        <v>358</v>
      </c>
      <c r="BR249" s="77">
        <f t="shared" ca="1" si="937"/>
        <v>335</v>
      </c>
      <c r="BS249" s="77">
        <f t="shared" ca="1" si="937"/>
        <v>312</v>
      </c>
      <c r="BT249" s="77">
        <f t="shared" ca="1" si="937"/>
        <v>289</v>
      </c>
      <c r="BU249" s="77" t="str">
        <f t="shared" si="937"/>
        <v>V15</v>
      </c>
      <c r="BV249" s="77" t="str">
        <f t="shared" si="937"/>
        <v>V15</v>
      </c>
      <c r="BW249" s="77" t="str">
        <f t="shared" si="937"/>
        <v>V15</v>
      </c>
      <c r="BX249" s="77" t="str">
        <f t="shared" si="937"/>
        <v>V15</v>
      </c>
      <c r="BY249" s="77" t="str">
        <f t="shared" ref="BY249:DD249" si="938">IF(OR(ISNUMBER(BY68),ISBLANK(BY68)),IF(CodeCouleur($D$100)=CodeCouleur(BY68),"CEAM",IF(OR(BY68=$G$99,BY68=$G$100,BY68=$G$101,BY68=$G$102),"OPEX",IF(AND(ISBLANK($E68),BY170&gt;50),"ORG",BY170))),BY68)</f>
        <v>V15</v>
      </c>
      <c r="BZ249" s="77" t="str">
        <f t="shared" si="938"/>
        <v>RMV</v>
      </c>
      <c r="CA249" s="77" t="str">
        <f t="shared" si="938"/>
        <v>RMV</v>
      </c>
      <c r="CB249" s="77" t="str">
        <f t="shared" si="938"/>
        <v>RMV</v>
      </c>
      <c r="CC249" s="77" t="str">
        <f t="shared" si="938"/>
        <v>RMV</v>
      </c>
      <c r="CD249" s="77" t="str">
        <f t="shared" si="938"/>
        <v>RMV</v>
      </c>
      <c r="CE249" s="77" t="str">
        <f t="shared" si="938"/>
        <v>RMV</v>
      </c>
      <c r="CF249" s="77">
        <f t="shared" ca="1" si="938"/>
        <v>1177</v>
      </c>
      <c r="CG249" s="77">
        <f t="shared" ca="1" si="938"/>
        <v>1154</v>
      </c>
      <c r="CH249" s="77">
        <f t="shared" ca="1" si="938"/>
        <v>1131</v>
      </c>
      <c r="CI249" s="77">
        <f t="shared" ca="1" si="938"/>
        <v>1108</v>
      </c>
      <c r="CJ249" s="77">
        <f t="shared" ca="1" si="938"/>
        <v>1085</v>
      </c>
      <c r="CK249" s="77">
        <f t="shared" ca="1" si="938"/>
        <v>1062</v>
      </c>
      <c r="CL249" s="77">
        <f t="shared" ca="1" si="938"/>
        <v>1039</v>
      </c>
      <c r="CM249" s="77">
        <f t="shared" ca="1" si="938"/>
        <v>1038</v>
      </c>
      <c r="CN249" s="77" t="str">
        <f t="shared" ca="1" si="938"/>
        <v>OPEX</v>
      </c>
      <c r="CO249" s="77" t="str">
        <f t="shared" ca="1" si="938"/>
        <v>OPEX</v>
      </c>
      <c r="CP249" s="77" t="str">
        <f t="shared" ca="1" si="938"/>
        <v>OPEX</v>
      </c>
      <c r="CQ249" s="77" t="str">
        <f t="shared" ca="1" si="938"/>
        <v>OPEX</v>
      </c>
      <c r="CR249" s="77">
        <f t="shared" ca="1" si="938"/>
        <v>837</v>
      </c>
      <c r="CS249" s="77">
        <f t="shared" ca="1" si="938"/>
        <v>814</v>
      </c>
      <c r="CT249" s="77">
        <f t="shared" ca="1" si="938"/>
        <v>791</v>
      </c>
      <c r="CU249" s="77">
        <f t="shared" ca="1" si="938"/>
        <v>768</v>
      </c>
      <c r="CV249" s="77">
        <f t="shared" ca="1" si="938"/>
        <v>745</v>
      </c>
      <c r="CW249" s="77">
        <f t="shared" ca="1" si="938"/>
        <v>722</v>
      </c>
      <c r="CX249" s="77">
        <f t="shared" ca="1" si="938"/>
        <v>699</v>
      </c>
      <c r="CY249" s="77">
        <f t="shared" ca="1" si="938"/>
        <v>676</v>
      </c>
      <c r="CZ249" s="77">
        <f t="shared" ca="1" si="938"/>
        <v>653</v>
      </c>
      <c r="DA249" s="77">
        <f t="shared" ca="1" si="938"/>
        <v>630</v>
      </c>
      <c r="DB249" s="77">
        <f t="shared" ca="1" si="938"/>
        <v>607</v>
      </c>
      <c r="DC249" s="77">
        <f t="shared" ca="1" si="938"/>
        <v>584</v>
      </c>
      <c r="DD249" s="77">
        <f t="shared" ca="1" si="938"/>
        <v>561</v>
      </c>
      <c r="DE249" s="77">
        <f t="shared" ref="DE249:EJ249" ca="1" si="939">IF(OR(ISNUMBER(DE68),ISBLANK(DE68)),IF(CodeCouleur($D$100)=CodeCouleur(DE68),"CEAM",IF(OR(DE68=$G$99,DE68=$G$100,DE68=$G$101,DE68=$G$102),"OPEX",IF(AND(ISBLANK($E68),DE170&gt;50),"ORG",DE170))),DE68)</f>
        <v>538</v>
      </c>
      <c r="DF249" s="77">
        <f t="shared" ca="1" si="939"/>
        <v>515</v>
      </c>
      <c r="DG249" s="77">
        <f t="shared" ca="1" si="939"/>
        <v>492</v>
      </c>
      <c r="DH249" s="77">
        <f t="shared" ca="1" si="939"/>
        <v>469</v>
      </c>
      <c r="DI249" s="77">
        <f t="shared" ca="1" si="939"/>
        <v>446</v>
      </c>
      <c r="DJ249" s="77">
        <f t="shared" ca="1" si="939"/>
        <v>423</v>
      </c>
      <c r="DK249" s="77">
        <f t="shared" ca="1" si="939"/>
        <v>400</v>
      </c>
      <c r="DL249" s="77">
        <f t="shared" ca="1" si="939"/>
        <v>377</v>
      </c>
      <c r="DM249" s="77" t="str">
        <f t="shared" si="939"/>
        <v>V20</v>
      </c>
      <c r="DN249" s="77" t="str">
        <f t="shared" si="939"/>
        <v>V20</v>
      </c>
      <c r="DO249" s="77" t="str">
        <f t="shared" si="939"/>
        <v>V20</v>
      </c>
      <c r="DP249" s="77" t="str">
        <f t="shared" si="939"/>
        <v>V20</v>
      </c>
      <c r="DQ249" s="77" t="str">
        <f t="shared" si="939"/>
        <v>V20</v>
      </c>
      <c r="DR249" s="77">
        <f t="shared" ca="1" si="939"/>
        <v>1177</v>
      </c>
      <c r="DS249" s="77">
        <f t="shared" ca="1" si="939"/>
        <v>1154</v>
      </c>
      <c r="DT249" s="77" t="str">
        <f t="shared" ca="1" si="939"/>
        <v>CEAM</v>
      </c>
      <c r="DU249" s="77" t="str">
        <f t="shared" ca="1" si="939"/>
        <v>CEAM</v>
      </c>
      <c r="DV249" s="77" t="str">
        <f t="shared" ca="1" si="939"/>
        <v>CEAM</v>
      </c>
      <c r="DW249" s="77" t="str">
        <f t="shared" ca="1" si="939"/>
        <v>CEAM</v>
      </c>
      <c r="DX249" s="77" t="str">
        <f t="shared" ca="1" si="939"/>
        <v>CEAM</v>
      </c>
      <c r="DY249" s="77" t="str">
        <f t="shared" ca="1" si="939"/>
        <v>CEAM</v>
      </c>
      <c r="DZ249" s="77" t="str">
        <f t="shared" ca="1" si="939"/>
        <v>CEAM</v>
      </c>
      <c r="EA249" s="77" t="str">
        <f t="shared" ca="1" si="939"/>
        <v>CEAM</v>
      </c>
      <c r="EB249" s="77" t="str">
        <f t="shared" ca="1" si="939"/>
        <v>CEAM</v>
      </c>
      <c r="EC249" s="77" t="str">
        <f t="shared" ca="1" si="939"/>
        <v>CEAM</v>
      </c>
      <c r="ED249" s="77" t="str">
        <f t="shared" ca="1" si="939"/>
        <v>CEAM</v>
      </c>
      <c r="EE249" s="77" t="str">
        <f t="shared" ca="1" si="939"/>
        <v>CEAM</v>
      </c>
      <c r="EF249" s="77" t="str">
        <f t="shared" ca="1" si="939"/>
        <v>CEAM</v>
      </c>
      <c r="EG249" s="77" t="str">
        <f t="shared" ca="1" si="939"/>
        <v>CEAM</v>
      </c>
      <c r="EH249" s="77" t="str">
        <f t="shared" ca="1" si="939"/>
        <v>CEAM</v>
      </c>
      <c r="EI249" s="77" t="str">
        <f t="shared" ca="1" si="939"/>
        <v>CEAM</v>
      </c>
      <c r="EJ249" s="77" t="str">
        <f t="shared" ca="1" si="939"/>
        <v>CEAM</v>
      </c>
      <c r="EK249" s="77" t="str">
        <f t="shared" ref="EK249:FP249" ca="1" si="940">IF(OR(ISNUMBER(EK68),ISBLANK(EK68)),IF(CodeCouleur($D$100)=CodeCouleur(EK68),"CEAM",IF(OR(EK68=$G$99,EK68=$G$100,EK68=$G$101,EK68=$G$102),"OPEX",IF(AND(ISBLANK($E68),EK170&gt;50),"ORG",EK170))),EK68)</f>
        <v>CEAM</v>
      </c>
      <c r="EL249" s="77" t="str">
        <f t="shared" ca="1" si="940"/>
        <v>CEAM</v>
      </c>
      <c r="EM249" s="77" t="str">
        <f t="shared" ca="1" si="940"/>
        <v>CEAM</v>
      </c>
      <c r="EN249" s="77" t="str">
        <f t="shared" ca="1" si="940"/>
        <v>CEAM</v>
      </c>
      <c r="EO249" s="77" t="str">
        <f t="shared" ca="1" si="940"/>
        <v>CEAM</v>
      </c>
      <c r="EP249" s="77" t="str">
        <f t="shared" ca="1" si="940"/>
        <v>CEAM</v>
      </c>
      <c r="EQ249" s="77">
        <f t="shared" ca="1" si="940"/>
        <v>763</v>
      </c>
      <c r="ER249" s="77">
        <f t="shared" ca="1" si="940"/>
        <v>740</v>
      </c>
      <c r="ES249" s="77">
        <f t="shared" ca="1" si="940"/>
        <v>717</v>
      </c>
      <c r="ET249" s="77">
        <f t="shared" ca="1" si="940"/>
        <v>694</v>
      </c>
      <c r="EU249" s="77">
        <f t="shared" ca="1" si="940"/>
        <v>671</v>
      </c>
      <c r="EV249" s="77">
        <f t="shared" ca="1" si="940"/>
        <v>648</v>
      </c>
      <c r="EW249" s="77">
        <f t="shared" ca="1" si="940"/>
        <v>625</v>
      </c>
      <c r="EX249" s="77">
        <f t="shared" ca="1" si="940"/>
        <v>602</v>
      </c>
      <c r="EY249" s="77">
        <f t="shared" ca="1" si="940"/>
        <v>579</v>
      </c>
      <c r="EZ249" s="77">
        <f t="shared" ca="1" si="940"/>
        <v>556</v>
      </c>
      <c r="FA249" s="77">
        <f t="shared" ca="1" si="940"/>
        <v>533</v>
      </c>
      <c r="FB249" s="77">
        <f t="shared" ca="1" si="940"/>
        <v>510</v>
      </c>
      <c r="FC249" s="77">
        <f t="shared" ca="1" si="940"/>
        <v>487</v>
      </c>
      <c r="FD249" s="77">
        <f t="shared" ca="1" si="940"/>
        <v>464</v>
      </c>
      <c r="FE249" s="77">
        <f t="shared" ca="1" si="940"/>
        <v>441</v>
      </c>
      <c r="FF249" s="77">
        <f t="shared" ca="1" si="940"/>
        <v>418</v>
      </c>
      <c r="FG249" s="77">
        <f t="shared" ca="1" si="940"/>
        <v>395</v>
      </c>
      <c r="FH249" s="77">
        <f t="shared" ca="1" si="940"/>
        <v>372</v>
      </c>
      <c r="FI249" s="77">
        <f t="shared" ca="1" si="940"/>
        <v>349</v>
      </c>
      <c r="FJ249" s="77">
        <f t="shared" ca="1" si="940"/>
        <v>326</v>
      </c>
      <c r="FK249" s="77">
        <f t="shared" ca="1" si="940"/>
        <v>303</v>
      </c>
      <c r="FL249" s="77">
        <f t="shared" ca="1" si="940"/>
        <v>280</v>
      </c>
      <c r="FM249" s="77">
        <f t="shared" ca="1" si="940"/>
        <v>257</v>
      </c>
      <c r="FN249" s="77">
        <f t="shared" ca="1" si="940"/>
        <v>234</v>
      </c>
      <c r="FO249" s="77">
        <f t="shared" ca="1" si="940"/>
        <v>211</v>
      </c>
      <c r="FP249" s="77" t="str">
        <f t="shared" si="940"/>
        <v>V25</v>
      </c>
      <c r="FQ249" s="77" t="str">
        <f t="shared" ref="FQ249:GR249" si="941">IF(OR(ISNUMBER(FQ68),ISBLANK(FQ68)),IF(CodeCouleur($D$100)=CodeCouleur(FQ68),"CEAM",IF(OR(FQ68=$G$99,FQ68=$G$100,FQ68=$G$101,FQ68=$G$102),"OPEX",IF(AND(ISBLANK($E68),FQ170&gt;50),"ORG",FQ170))),FQ68)</f>
        <v>V25</v>
      </c>
      <c r="FR249" s="77" t="str">
        <f t="shared" si="941"/>
        <v>V25</v>
      </c>
      <c r="FS249" s="77" t="str">
        <f t="shared" si="941"/>
        <v>V25</v>
      </c>
      <c r="FT249" s="77" t="str">
        <f t="shared" si="941"/>
        <v>V25</v>
      </c>
      <c r="FU249" s="77">
        <f t="shared" ca="1" si="941"/>
        <v>1177</v>
      </c>
      <c r="FV249" s="77">
        <f t="shared" ca="1" si="941"/>
        <v>1154</v>
      </c>
      <c r="FW249" s="77">
        <f t="shared" ca="1" si="941"/>
        <v>1131</v>
      </c>
      <c r="FX249" s="77">
        <f t="shared" ca="1" si="941"/>
        <v>1108</v>
      </c>
      <c r="FY249" s="77">
        <f t="shared" ca="1" si="941"/>
        <v>1085</v>
      </c>
      <c r="FZ249" s="77">
        <f t="shared" ca="1" si="941"/>
        <v>1062</v>
      </c>
      <c r="GA249" s="77">
        <f t="shared" ca="1" si="941"/>
        <v>1039</v>
      </c>
      <c r="GB249" s="77">
        <f t="shared" ca="1" si="941"/>
        <v>1016</v>
      </c>
      <c r="GC249" s="77">
        <f t="shared" ca="1" si="941"/>
        <v>993</v>
      </c>
      <c r="GD249" s="77">
        <f t="shared" ca="1" si="941"/>
        <v>970</v>
      </c>
      <c r="GE249" s="77">
        <f t="shared" ca="1" si="941"/>
        <v>947</v>
      </c>
      <c r="GF249" s="77">
        <f t="shared" ca="1" si="941"/>
        <v>924</v>
      </c>
      <c r="GG249" s="77">
        <f t="shared" ca="1" si="941"/>
        <v>901</v>
      </c>
      <c r="GH249" s="77">
        <f t="shared" ca="1" si="941"/>
        <v>878</v>
      </c>
      <c r="GI249" s="77">
        <f t="shared" ca="1" si="941"/>
        <v>855</v>
      </c>
      <c r="GJ249" s="77">
        <f t="shared" ca="1" si="941"/>
        <v>832</v>
      </c>
      <c r="GK249" s="77">
        <f t="shared" ca="1" si="941"/>
        <v>809</v>
      </c>
      <c r="GL249" s="77">
        <f t="shared" ca="1" si="941"/>
        <v>786</v>
      </c>
      <c r="GM249" s="77">
        <f t="shared" ca="1" si="941"/>
        <v>763</v>
      </c>
      <c r="GN249" s="77">
        <f t="shared" ca="1" si="941"/>
        <v>740</v>
      </c>
      <c r="GO249" s="77" t="str">
        <f t="shared" si="941"/>
        <v>X</v>
      </c>
      <c r="GP249" s="77" t="str">
        <f t="shared" si="941"/>
        <v>X</v>
      </c>
      <c r="GQ249" s="77" t="str">
        <f t="shared" si="941"/>
        <v>X</v>
      </c>
      <c r="GR249" s="77" t="str">
        <f t="shared" si="941"/>
        <v>X</v>
      </c>
    </row>
    <row r="250" spans="7:200" x14ac:dyDescent="0.2">
      <c r="G250" s="1043"/>
      <c r="H250" s="207" t="s">
        <v>175</v>
      </c>
      <c r="M250" s="304"/>
      <c r="N250" s="304"/>
      <c r="O250" s="304"/>
      <c r="P250" s="304"/>
      <c r="Q250" s="304"/>
      <c r="R250" s="41"/>
      <c r="S250" s="41"/>
      <c r="T250" s="41"/>
      <c r="U250" s="77">
        <f t="shared" ref="U250:AR250" ca="1" si="942">IF(OR(ISNUMBER(U69),ISBLANK(U69)),IF(CodeCouleur($D$100)=CodeCouleur(U69),"CEAM",IF(OR(U69=$G$99,U69=$G$100,U69=$G$101),"OPEX",IF(AND(ISBLANK($E69),U171&gt;50),"ORG",U171))),U69)</f>
        <v>348</v>
      </c>
      <c r="V250" s="77">
        <f t="shared" ca="1" si="942"/>
        <v>308</v>
      </c>
      <c r="W250" s="77">
        <f t="shared" ca="1" si="942"/>
        <v>255</v>
      </c>
      <c r="X250" s="77">
        <f t="shared" ca="1" si="942"/>
        <v>201</v>
      </c>
      <c r="Y250" s="77">
        <f t="shared" ca="1" si="942"/>
        <v>161</v>
      </c>
      <c r="Z250" s="77">
        <f t="shared" ca="1" si="942"/>
        <v>145</v>
      </c>
      <c r="AA250" s="77">
        <f t="shared" ca="1" si="942"/>
        <v>127</v>
      </c>
      <c r="AB250" s="77">
        <f t="shared" ca="1" si="942"/>
        <v>119</v>
      </c>
      <c r="AC250" s="77">
        <f t="shared" ca="1" si="942"/>
        <v>111</v>
      </c>
      <c r="AD250" s="77">
        <f t="shared" ca="1" si="942"/>
        <v>84</v>
      </c>
      <c r="AE250" s="77">
        <f t="shared" ca="1" si="942"/>
        <v>65</v>
      </c>
      <c r="AF250" s="77">
        <f t="shared" ca="1" si="942"/>
        <v>46</v>
      </c>
      <c r="AG250" s="77" t="str">
        <f t="shared" si="942"/>
        <v>V15</v>
      </c>
      <c r="AH250" s="77" t="str">
        <f t="shared" si="942"/>
        <v>V15</v>
      </c>
      <c r="AI250" s="77" t="str">
        <f t="shared" si="942"/>
        <v>V15</v>
      </c>
      <c r="AJ250" s="77" t="str">
        <f t="shared" si="942"/>
        <v>V15</v>
      </c>
      <c r="AK250" s="77" t="str">
        <f t="shared" si="942"/>
        <v>V15</v>
      </c>
      <c r="AL250" s="77" t="str">
        <f t="shared" si="942"/>
        <v>AIA</v>
      </c>
      <c r="AM250" s="77" t="str">
        <f t="shared" si="942"/>
        <v>AIA</v>
      </c>
      <c r="AN250" s="77" t="str">
        <f t="shared" si="942"/>
        <v>AIA</v>
      </c>
      <c r="AO250" s="77">
        <f t="shared" ca="1" si="942"/>
        <v>1177</v>
      </c>
      <c r="AP250" s="77">
        <f t="shared" ca="1" si="942"/>
        <v>1154</v>
      </c>
      <c r="AQ250" s="77">
        <f t="shared" ca="1" si="942"/>
        <v>1131</v>
      </c>
      <c r="AR250" s="77">
        <f t="shared" ca="1" si="942"/>
        <v>1108</v>
      </c>
      <c r="AS250" s="77">
        <f t="shared" ref="AS250:BX250" ca="1" si="943">IF(OR(ISNUMBER(AS69),ISBLANK(AS69)),IF(CodeCouleur($D$100)=CodeCouleur(AS69),"CEAM",IF(OR(AS69=$G$99,AS69=$G$100,AS69=$G$101,AS69=$G$102),"OPEX",IF(AND(ISBLANK($E69),AS171&gt;50),"ORG",AS171))),AS69)</f>
        <v>1085</v>
      </c>
      <c r="AT250" s="77">
        <f t="shared" ca="1" si="943"/>
        <v>1062</v>
      </c>
      <c r="AU250" s="77">
        <f t="shared" ca="1" si="943"/>
        <v>1039</v>
      </c>
      <c r="AV250" s="77">
        <f t="shared" ca="1" si="943"/>
        <v>1016</v>
      </c>
      <c r="AW250" s="77">
        <f t="shared" ca="1" si="943"/>
        <v>1015</v>
      </c>
      <c r="AX250" s="77" t="str">
        <f t="shared" ca="1" si="943"/>
        <v>OPEX</v>
      </c>
      <c r="AY250" s="77" t="str">
        <f t="shared" ca="1" si="943"/>
        <v>OPEX</v>
      </c>
      <c r="AZ250" s="77" t="str">
        <f t="shared" ca="1" si="943"/>
        <v>OPEX</v>
      </c>
      <c r="BA250" s="77" t="str">
        <f t="shared" ca="1" si="943"/>
        <v>OPEX</v>
      </c>
      <c r="BB250" s="77">
        <f t="shared" ca="1" si="943"/>
        <v>694</v>
      </c>
      <c r="BC250" s="77">
        <f t="shared" ca="1" si="943"/>
        <v>671</v>
      </c>
      <c r="BD250" s="77">
        <f t="shared" ca="1" si="943"/>
        <v>648</v>
      </c>
      <c r="BE250" s="77">
        <f t="shared" ca="1" si="943"/>
        <v>625</v>
      </c>
      <c r="BF250" s="77">
        <f t="shared" ca="1" si="943"/>
        <v>602</v>
      </c>
      <c r="BG250" s="77">
        <f t="shared" ca="1" si="943"/>
        <v>579</v>
      </c>
      <c r="BH250" s="77">
        <f t="shared" ca="1" si="943"/>
        <v>556</v>
      </c>
      <c r="BI250" s="77">
        <f t="shared" ca="1" si="943"/>
        <v>533</v>
      </c>
      <c r="BJ250" s="77" t="str">
        <f t="shared" si="943"/>
        <v>SB</v>
      </c>
      <c r="BK250" s="77" t="str">
        <f t="shared" si="943"/>
        <v>SB</v>
      </c>
      <c r="BL250" s="77" t="str">
        <f t="shared" si="943"/>
        <v>SB</v>
      </c>
      <c r="BM250" s="77" t="str">
        <f t="shared" si="943"/>
        <v>SB</v>
      </c>
      <c r="BN250" s="77" t="str">
        <f t="shared" si="943"/>
        <v>SB</v>
      </c>
      <c r="BO250" s="77" t="str">
        <f t="shared" si="943"/>
        <v>SB</v>
      </c>
      <c r="BP250" s="77" t="str">
        <f t="shared" si="943"/>
        <v>SB</v>
      </c>
      <c r="BQ250" s="77">
        <f t="shared" ca="1" si="943"/>
        <v>510</v>
      </c>
      <c r="BR250" s="77">
        <f t="shared" ca="1" si="943"/>
        <v>487</v>
      </c>
      <c r="BS250" s="77">
        <f t="shared" ca="1" si="943"/>
        <v>464</v>
      </c>
      <c r="BT250" s="77">
        <f t="shared" ca="1" si="943"/>
        <v>441</v>
      </c>
      <c r="BU250" s="77">
        <f t="shared" ca="1" si="943"/>
        <v>418</v>
      </c>
      <c r="BV250" s="77">
        <f t="shared" ca="1" si="943"/>
        <v>395</v>
      </c>
      <c r="BW250" s="77">
        <f t="shared" ca="1" si="943"/>
        <v>372</v>
      </c>
      <c r="BX250" s="77">
        <f t="shared" ca="1" si="943"/>
        <v>349</v>
      </c>
      <c r="BY250" s="77">
        <f t="shared" ref="BY250:DD250" ca="1" si="944">IF(OR(ISNUMBER(BY69),ISBLANK(BY69)),IF(CodeCouleur($D$100)=CodeCouleur(BY69),"CEAM",IF(OR(BY69=$G$99,BY69=$G$100,BY69=$G$101,BY69=$G$102),"OPEX",IF(AND(ISBLANK($E69),BY171&gt;50),"ORG",BY171))),BY69)</f>
        <v>326</v>
      </c>
      <c r="BZ250" s="77">
        <f t="shared" ca="1" si="944"/>
        <v>303</v>
      </c>
      <c r="CA250" s="77">
        <f t="shared" ca="1" si="944"/>
        <v>280</v>
      </c>
      <c r="CB250" s="77">
        <f t="shared" ca="1" si="944"/>
        <v>257</v>
      </c>
      <c r="CC250" s="77">
        <f t="shared" ca="1" si="944"/>
        <v>234</v>
      </c>
      <c r="CD250" s="77">
        <f t="shared" ca="1" si="944"/>
        <v>211</v>
      </c>
      <c r="CE250" s="77">
        <f t="shared" ca="1" si="944"/>
        <v>188</v>
      </c>
      <c r="CF250" s="77">
        <f t="shared" ca="1" si="944"/>
        <v>165</v>
      </c>
      <c r="CG250" s="77">
        <f t="shared" ca="1" si="944"/>
        <v>142</v>
      </c>
      <c r="CH250" s="77">
        <f t="shared" ca="1" si="944"/>
        <v>119</v>
      </c>
      <c r="CI250" s="77">
        <f t="shared" ca="1" si="944"/>
        <v>96</v>
      </c>
      <c r="CJ250" s="77">
        <f t="shared" ca="1" si="944"/>
        <v>73</v>
      </c>
      <c r="CK250" s="77">
        <f t="shared" ca="1" si="944"/>
        <v>50</v>
      </c>
      <c r="CL250" s="77">
        <f t="shared" ca="1" si="944"/>
        <v>27</v>
      </c>
      <c r="CM250" s="77">
        <f t="shared" ca="1" si="944"/>
        <v>4</v>
      </c>
      <c r="CN250" s="77" t="str">
        <f t="shared" si="944"/>
        <v>V20</v>
      </c>
      <c r="CO250" s="77" t="str">
        <f t="shared" si="944"/>
        <v>V20</v>
      </c>
      <c r="CP250" s="77" t="str">
        <f t="shared" si="944"/>
        <v>V20</v>
      </c>
      <c r="CQ250" s="77" t="str">
        <f t="shared" si="944"/>
        <v>V20</v>
      </c>
      <c r="CR250" s="77" t="str">
        <f t="shared" si="944"/>
        <v>V20</v>
      </c>
      <c r="CS250" s="77" t="str">
        <f t="shared" si="944"/>
        <v>V20</v>
      </c>
      <c r="CT250" s="77" t="str">
        <f t="shared" si="944"/>
        <v>RMV</v>
      </c>
      <c r="CU250" s="77" t="str">
        <f t="shared" si="944"/>
        <v>RMV</v>
      </c>
      <c r="CV250" s="77" t="str">
        <f t="shared" si="944"/>
        <v>RMV</v>
      </c>
      <c r="CW250" s="77" t="str">
        <f t="shared" si="944"/>
        <v>RMV</v>
      </c>
      <c r="CX250" s="77" t="str">
        <f t="shared" si="944"/>
        <v>RMV</v>
      </c>
      <c r="CY250" s="77" t="str">
        <f t="shared" si="944"/>
        <v>RMV</v>
      </c>
      <c r="CZ250" s="77">
        <f t="shared" ca="1" si="944"/>
        <v>1177</v>
      </c>
      <c r="DA250" s="77">
        <f t="shared" ca="1" si="944"/>
        <v>1176</v>
      </c>
      <c r="DB250" s="77" t="str">
        <f t="shared" ca="1" si="944"/>
        <v>OPEX</v>
      </c>
      <c r="DC250" s="77" t="str">
        <f t="shared" ca="1" si="944"/>
        <v>OPEX</v>
      </c>
      <c r="DD250" s="77" t="str">
        <f t="shared" ca="1" si="944"/>
        <v>OPEX</v>
      </c>
      <c r="DE250" s="77" t="str">
        <f t="shared" ref="DE250:EJ250" ca="1" si="945">IF(OR(ISNUMBER(DE69),ISBLANK(DE69)),IF(CodeCouleur($D$100)=CodeCouleur(DE69),"CEAM",IF(OR(DE69=$G$99,DE69=$G$100,DE69=$G$101,DE69=$G$102),"OPEX",IF(AND(ISBLANK($E69),DE171&gt;50),"ORG",DE171))),DE69)</f>
        <v>OPEX</v>
      </c>
      <c r="DF250" s="77">
        <f t="shared" ca="1" si="945"/>
        <v>935</v>
      </c>
      <c r="DG250" s="77">
        <f t="shared" ca="1" si="945"/>
        <v>912</v>
      </c>
      <c r="DH250" s="77">
        <f t="shared" ca="1" si="945"/>
        <v>889</v>
      </c>
      <c r="DI250" s="77">
        <f t="shared" ca="1" si="945"/>
        <v>866</v>
      </c>
      <c r="DJ250" s="77">
        <f t="shared" ca="1" si="945"/>
        <v>843</v>
      </c>
      <c r="DK250" s="77">
        <f t="shared" ca="1" si="945"/>
        <v>842</v>
      </c>
      <c r="DL250" s="77" t="str">
        <f t="shared" ca="1" si="945"/>
        <v>OPEX</v>
      </c>
      <c r="DM250" s="77" t="str">
        <f t="shared" ca="1" si="945"/>
        <v>OPEX</v>
      </c>
      <c r="DN250" s="77" t="str">
        <f t="shared" ca="1" si="945"/>
        <v>OPEX</v>
      </c>
      <c r="DO250" s="77" t="str">
        <f t="shared" ca="1" si="945"/>
        <v>OPEX</v>
      </c>
      <c r="DP250" s="77">
        <f t="shared" ca="1" si="945"/>
        <v>641</v>
      </c>
      <c r="DQ250" s="77">
        <f t="shared" ca="1" si="945"/>
        <v>618</v>
      </c>
      <c r="DR250" s="77">
        <f t="shared" ca="1" si="945"/>
        <v>595</v>
      </c>
      <c r="DS250" s="77">
        <f t="shared" ca="1" si="945"/>
        <v>572</v>
      </c>
      <c r="DT250" s="77">
        <f t="shared" ca="1" si="945"/>
        <v>549</v>
      </c>
      <c r="DU250" s="77">
        <f t="shared" ca="1" si="945"/>
        <v>526</v>
      </c>
      <c r="DV250" s="77">
        <f t="shared" ca="1" si="945"/>
        <v>503</v>
      </c>
      <c r="DW250" s="77">
        <f t="shared" ca="1" si="945"/>
        <v>480</v>
      </c>
      <c r="DX250" s="77">
        <f t="shared" ca="1" si="945"/>
        <v>457</v>
      </c>
      <c r="DY250" s="77">
        <f t="shared" ca="1" si="945"/>
        <v>434</v>
      </c>
      <c r="DZ250" s="77">
        <f t="shared" ca="1" si="945"/>
        <v>411</v>
      </c>
      <c r="EA250" s="77">
        <f t="shared" ca="1" si="945"/>
        <v>388</v>
      </c>
      <c r="EB250" s="77">
        <f t="shared" ca="1" si="945"/>
        <v>365</v>
      </c>
      <c r="EC250" s="77">
        <f t="shared" ca="1" si="945"/>
        <v>342</v>
      </c>
      <c r="ED250" s="77">
        <f t="shared" ca="1" si="945"/>
        <v>319</v>
      </c>
      <c r="EE250" s="77">
        <f t="shared" ca="1" si="945"/>
        <v>296</v>
      </c>
      <c r="EF250" s="77">
        <f t="shared" ca="1" si="945"/>
        <v>273</v>
      </c>
      <c r="EG250" s="77">
        <f t="shared" ca="1" si="945"/>
        <v>250</v>
      </c>
      <c r="EH250" s="77">
        <f t="shared" ca="1" si="945"/>
        <v>227</v>
      </c>
      <c r="EI250" s="77">
        <f t="shared" ca="1" si="945"/>
        <v>204</v>
      </c>
      <c r="EJ250" s="77">
        <f t="shared" ca="1" si="945"/>
        <v>181</v>
      </c>
      <c r="EK250" s="77">
        <f t="shared" ref="EK250:FP250" ca="1" si="946">IF(OR(ISNUMBER(EK69),ISBLANK(EK69)),IF(CodeCouleur($D$100)=CodeCouleur(EK69),"CEAM",IF(OR(EK69=$G$99,EK69=$G$100,EK69=$G$101,EK69=$G$102),"OPEX",IF(AND(ISBLANK($E69),EK171&gt;50),"ORG",EK171))),EK69)</f>
        <v>158</v>
      </c>
      <c r="EL250" s="77">
        <f t="shared" ca="1" si="946"/>
        <v>135</v>
      </c>
      <c r="EM250" s="77">
        <f t="shared" ca="1" si="946"/>
        <v>112</v>
      </c>
      <c r="EN250" s="77" t="str">
        <f t="shared" si="946"/>
        <v>V25</v>
      </c>
      <c r="EO250" s="77" t="str">
        <f t="shared" si="946"/>
        <v>V25</v>
      </c>
      <c r="EP250" s="77" t="str">
        <f t="shared" si="946"/>
        <v>V25</v>
      </c>
      <c r="EQ250" s="77" t="str">
        <f t="shared" si="946"/>
        <v>V25</v>
      </c>
      <c r="ER250" s="77" t="str">
        <f t="shared" si="946"/>
        <v>V25</v>
      </c>
      <c r="ES250" s="77">
        <f t="shared" ca="1" si="946"/>
        <v>1177</v>
      </c>
      <c r="ET250" s="77">
        <f t="shared" ca="1" si="946"/>
        <v>1154</v>
      </c>
      <c r="EU250" s="77">
        <f t="shared" ca="1" si="946"/>
        <v>1131</v>
      </c>
      <c r="EV250" s="77">
        <f t="shared" ca="1" si="946"/>
        <v>1108</v>
      </c>
      <c r="EW250" s="77">
        <f t="shared" ca="1" si="946"/>
        <v>1085</v>
      </c>
      <c r="EX250" s="77">
        <f t="shared" ca="1" si="946"/>
        <v>1062</v>
      </c>
      <c r="EY250" s="77">
        <f t="shared" ca="1" si="946"/>
        <v>1039</v>
      </c>
      <c r="EZ250" s="77">
        <f t="shared" ca="1" si="946"/>
        <v>1016</v>
      </c>
      <c r="FA250" s="77">
        <f t="shared" ca="1" si="946"/>
        <v>993</v>
      </c>
      <c r="FB250" s="77">
        <f t="shared" ca="1" si="946"/>
        <v>970</v>
      </c>
      <c r="FC250" s="77">
        <f t="shared" ca="1" si="946"/>
        <v>947</v>
      </c>
      <c r="FD250" s="77">
        <f t="shared" ca="1" si="946"/>
        <v>924</v>
      </c>
      <c r="FE250" s="77">
        <f t="shared" ca="1" si="946"/>
        <v>901</v>
      </c>
      <c r="FF250" s="77">
        <f t="shared" ca="1" si="946"/>
        <v>878</v>
      </c>
      <c r="FG250" s="77">
        <f t="shared" ca="1" si="946"/>
        <v>855</v>
      </c>
      <c r="FH250" s="77">
        <f t="shared" ca="1" si="946"/>
        <v>832</v>
      </c>
      <c r="FI250" s="77">
        <f t="shared" ca="1" si="946"/>
        <v>809</v>
      </c>
      <c r="FJ250" s="77">
        <f t="shared" ca="1" si="946"/>
        <v>786</v>
      </c>
      <c r="FK250" s="77">
        <f t="shared" ca="1" si="946"/>
        <v>763</v>
      </c>
      <c r="FL250" s="77">
        <f t="shared" ca="1" si="946"/>
        <v>740</v>
      </c>
      <c r="FM250" s="77">
        <f t="shared" ca="1" si="946"/>
        <v>717</v>
      </c>
      <c r="FN250" s="77">
        <f t="shared" ca="1" si="946"/>
        <v>694</v>
      </c>
      <c r="FO250" s="77">
        <f t="shared" ca="1" si="946"/>
        <v>671</v>
      </c>
      <c r="FP250" s="77">
        <f t="shared" ca="1" si="946"/>
        <v>648</v>
      </c>
      <c r="FQ250" s="77">
        <f t="shared" ref="FQ250:GR250" ca="1" si="947">IF(OR(ISNUMBER(FQ69),ISBLANK(FQ69)),IF(CodeCouleur($D$100)=CodeCouleur(FQ69),"CEAM",IF(OR(FQ69=$G$99,FQ69=$G$100,FQ69=$G$101,FQ69=$G$102),"OPEX",IF(AND(ISBLANK($E69),FQ171&gt;50),"ORG",FQ171))),FQ69)</f>
        <v>625</v>
      </c>
      <c r="FR250" s="77">
        <f t="shared" ca="1" si="947"/>
        <v>602</v>
      </c>
      <c r="FS250" s="77">
        <f t="shared" ca="1" si="947"/>
        <v>579</v>
      </c>
      <c r="FT250" s="77">
        <f t="shared" ca="1" si="947"/>
        <v>556</v>
      </c>
      <c r="FU250" s="77">
        <f t="shared" ca="1" si="947"/>
        <v>533</v>
      </c>
      <c r="FV250" s="77">
        <f t="shared" ca="1" si="947"/>
        <v>510</v>
      </c>
      <c r="FW250" s="77">
        <f t="shared" ca="1" si="947"/>
        <v>487</v>
      </c>
      <c r="FX250" s="77">
        <f t="shared" ca="1" si="947"/>
        <v>464</v>
      </c>
      <c r="FY250" s="77">
        <f t="shared" ca="1" si="947"/>
        <v>441</v>
      </c>
      <c r="FZ250" s="77">
        <f t="shared" ca="1" si="947"/>
        <v>418</v>
      </c>
      <c r="GA250" s="77">
        <f t="shared" ca="1" si="947"/>
        <v>395</v>
      </c>
      <c r="GB250" s="77">
        <f t="shared" ca="1" si="947"/>
        <v>372</v>
      </c>
      <c r="GC250" s="77">
        <f t="shared" ca="1" si="947"/>
        <v>349</v>
      </c>
      <c r="GD250" s="77">
        <f t="shared" ca="1" si="947"/>
        <v>326</v>
      </c>
      <c r="GE250" s="77">
        <f t="shared" ca="1" si="947"/>
        <v>303</v>
      </c>
      <c r="GF250" s="77">
        <f t="shared" ca="1" si="947"/>
        <v>280</v>
      </c>
      <c r="GG250" s="77">
        <f t="shared" ca="1" si="947"/>
        <v>257</v>
      </c>
      <c r="GH250" s="77">
        <f t="shared" ca="1" si="947"/>
        <v>234</v>
      </c>
      <c r="GI250" s="77">
        <f t="shared" ca="1" si="947"/>
        <v>211</v>
      </c>
      <c r="GJ250" s="77">
        <f t="shared" ca="1" si="947"/>
        <v>188</v>
      </c>
      <c r="GK250" s="77">
        <f t="shared" ca="1" si="947"/>
        <v>165</v>
      </c>
      <c r="GL250" s="77">
        <f t="shared" ca="1" si="947"/>
        <v>142</v>
      </c>
      <c r="GM250" s="77">
        <f t="shared" ca="1" si="947"/>
        <v>119</v>
      </c>
      <c r="GN250" s="77">
        <f t="shared" ca="1" si="947"/>
        <v>96</v>
      </c>
      <c r="GO250" s="77" t="str">
        <f t="shared" si="947"/>
        <v>X</v>
      </c>
      <c r="GP250" s="77" t="str">
        <f t="shared" si="947"/>
        <v>X</v>
      </c>
      <c r="GQ250" s="77" t="str">
        <f t="shared" si="947"/>
        <v>X</v>
      </c>
      <c r="GR250" s="77" t="str">
        <f t="shared" si="947"/>
        <v>X</v>
      </c>
    </row>
    <row r="251" spans="7:200" x14ac:dyDescent="0.2">
      <c r="G251" s="1043"/>
      <c r="H251" s="208" t="s">
        <v>176</v>
      </c>
      <c r="M251" s="304"/>
      <c r="N251" s="304"/>
      <c r="O251" s="304"/>
      <c r="P251" s="304"/>
      <c r="Q251" s="304"/>
      <c r="R251" s="41"/>
      <c r="S251" s="41"/>
      <c r="T251" s="41"/>
      <c r="U251" s="77" t="str">
        <f t="shared" ref="U251:AR251" si="948">IF(OR(ISNUMBER(U70),ISBLANK(U70)),IF(CodeCouleur($D$100)=CodeCouleur(U70),"CEAM",IF(OR(U70=$G$99,U70=$G$100,U70=$G$101),"OPEX",IF(AND(ISBLANK($E70),U172&gt;50),"ORG",U172))),U70)</f>
        <v>CV</v>
      </c>
      <c r="V251" s="77" t="str">
        <f t="shared" si="948"/>
        <v>CV</v>
      </c>
      <c r="W251" s="77" t="str">
        <f t="shared" si="948"/>
        <v>CV</v>
      </c>
      <c r="X251" s="77" t="str">
        <f t="shared" si="948"/>
        <v>CV</v>
      </c>
      <c r="Y251" s="77" t="str">
        <f t="shared" si="948"/>
        <v>CV</v>
      </c>
      <c r="Z251" s="77" t="str">
        <f t="shared" si="948"/>
        <v>CV</v>
      </c>
      <c r="AA251" s="77" t="str">
        <f t="shared" si="948"/>
        <v>CV</v>
      </c>
      <c r="AB251" s="77" t="str">
        <f t="shared" si="948"/>
        <v>CV</v>
      </c>
      <c r="AC251" s="77" t="str">
        <f t="shared" si="948"/>
        <v>CV</v>
      </c>
      <c r="AD251" s="77" t="str">
        <f t="shared" si="948"/>
        <v>CV</v>
      </c>
      <c r="AE251" s="77" t="str">
        <f t="shared" si="948"/>
        <v>CV</v>
      </c>
      <c r="AF251" s="77" t="str">
        <f t="shared" si="948"/>
        <v>CV</v>
      </c>
      <c r="AG251" s="77" t="str">
        <f t="shared" si="948"/>
        <v>CV</v>
      </c>
      <c r="AH251" s="77" t="str">
        <f t="shared" si="948"/>
        <v>CV</v>
      </c>
      <c r="AI251" s="77" t="str">
        <f t="shared" si="948"/>
        <v>CV</v>
      </c>
      <c r="AJ251" s="77" t="str">
        <f t="shared" si="948"/>
        <v>CV</v>
      </c>
      <c r="AK251" s="77" t="str">
        <f t="shared" si="948"/>
        <v>CV</v>
      </c>
      <c r="AL251" s="77" t="str">
        <f t="shared" si="948"/>
        <v>CV</v>
      </c>
      <c r="AM251" s="77" t="str">
        <f t="shared" si="948"/>
        <v>CV</v>
      </c>
      <c r="AN251" s="77" t="str">
        <f t="shared" si="948"/>
        <v>CV</v>
      </c>
      <c r="AO251" s="77" t="str">
        <f t="shared" si="948"/>
        <v>CV</v>
      </c>
      <c r="AP251" s="77" t="str">
        <f t="shared" si="948"/>
        <v>CV</v>
      </c>
      <c r="AQ251" s="77" t="str">
        <f t="shared" si="948"/>
        <v>CV</v>
      </c>
      <c r="AR251" s="77" t="str">
        <f t="shared" si="948"/>
        <v>CV</v>
      </c>
      <c r="AS251" s="77" t="str">
        <f t="shared" ref="AS251:BX251" si="949">IF(OR(ISNUMBER(AS70),ISBLANK(AS70)),IF(CodeCouleur($D$100)=CodeCouleur(AS70),"CEAM",IF(OR(AS70=$G$99,AS70=$G$100,AS70=$G$101,AS70=$G$102),"OPEX",IF(AND(ISBLANK($E70),AS172&gt;50),"ORG",AS172))),AS70)</f>
        <v>CV</v>
      </c>
      <c r="AT251" s="77" t="str">
        <f t="shared" si="949"/>
        <v>CV</v>
      </c>
      <c r="AU251" s="77" t="str">
        <f t="shared" si="949"/>
        <v>CV</v>
      </c>
      <c r="AV251" s="77" t="str">
        <f t="shared" si="949"/>
        <v>CV</v>
      </c>
      <c r="AW251" s="77" t="str">
        <f t="shared" si="949"/>
        <v>CV</v>
      </c>
      <c r="AX251" s="77" t="str">
        <f t="shared" si="949"/>
        <v>CV</v>
      </c>
      <c r="AY251" s="77" t="str">
        <f t="shared" si="949"/>
        <v>CV</v>
      </c>
      <c r="AZ251" s="77" t="str">
        <f t="shared" si="949"/>
        <v>CV</v>
      </c>
      <c r="BA251" s="77" t="str">
        <f t="shared" si="949"/>
        <v>CV</v>
      </c>
      <c r="BB251" s="77" t="str">
        <f t="shared" si="949"/>
        <v>CV</v>
      </c>
      <c r="BC251" s="77" t="str">
        <f t="shared" si="949"/>
        <v>CV</v>
      </c>
      <c r="BD251" s="77" t="str">
        <f t="shared" si="949"/>
        <v>V15</v>
      </c>
      <c r="BE251" s="77" t="str">
        <f t="shared" si="949"/>
        <v>V15</v>
      </c>
      <c r="BF251" s="77" t="str">
        <f t="shared" si="949"/>
        <v>V15</v>
      </c>
      <c r="BG251" s="77" t="str">
        <f t="shared" si="949"/>
        <v>V15</v>
      </c>
      <c r="BH251" s="77" t="str">
        <f t="shared" si="949"/>
        <v>V15</v>
      </c>
      <c r="BI251" s="77" t="str">
        <f t="shared" si="949"/>
        <v>CV</v>
      </c>
      <c r="BJ251" s="77" t="str">
        <f t="shared" si="949"/>
        <v>CV</v>
      </c>
      <c r="BK251" s="77" t="str">
        <f t="shared" si="949"/>
        <v>CV</v>
      </c>
      <c r="BL251" s="77" t="str">
        <f t="shared" si="949"/>
        <v>CV</v>
      </c>
      <c r="BM251" s="77" t="str">
        <f t="shared" si="949"/>
        <v>CV</v>
      </c>
      <c r="BN251" s="77" t="str">
        <f t="shared" si="949"/>
        <v>CV</v>
      </c>
      <c r="BO251" s="77" t="str">
        <f t="shared" si="949"/>
        <v>CV</v>
      </c>
      <c r="BP251" s="77" t="str">
        <f t="shared" si="949"/>
        <v>CV</v>
      </c>
      <c r="BQ251" s="77" t="str">
        <f t="shared" si="949"/>
        <v>CV</v>
      </c>
      <c r="BR251" s="77" t="str">
        <f t="shared" si="949"/>
        <v>CV</v>
      </c>
      <c r="BS251" s="77" t="str">
        <f t="shared" si="949"/>
        <v>CV</v>
      </c>
      <c r="BT251" s="77" t="str">
        <f t="shared" si="949"/>
        <v>CV</v>
      </c>
      <c r="BU251" s="77" t="str">
        <f t="shared" si="949"/>
        <v>CV</v>
      </c>
      <c r="BV251" s="77" t="str">
        <f t="shared" si="949"/>
        <v>CV</v>
      </c>
      <c r="BW251" s="77" t="str">
        <f t="shared" si="949"/>
        <v>CV</v>
      </c>
      <c r="BX251" s="77" t="str">
        <f t="shared" si="949"/>
        <v>CV</v>
      </c>
      <c r="BY251" s="77" t="str">
        <f t="shared" ref="BY251:DD251" si="950">IF(OR(ISNUMBER(BY70),ISBLANK(BY70)),IF(CodeCouleur($D$100)=CodeCouleur(BY70),"CEAM",IF(OR(BY70=$G$99,BY70=$G$100,BY70=$G$101,BY70=$G$102),"OPEX",IF(AND(ISBLANK($E70),BY172&gt;50),"ORG",BY172))),BY70)</f>
        <v>CV</v>
      </c>
      <c r="BZ251" s="77" t="str">
        <f t="shared" si="950"/>
        <v>CV</v>
      </c>
      <c r="CA251" s="77" t="str">
        <f t="shared" si="950"/>
        <v>CV</v>
      </c>
      <c r="CB251" s="77" t="str">
        <f t="shared" si="950"/>
        <v>CV</v>
      </c>
      <c r="CC251" s="77" t="str">
        <f t="shared" si="950"/>
        <v>CV</v>
      </c>
      <c r="CD251" s="77" t="str">
        <f t="shared" si="950"/>
        <v>CV</v>
      </c>
      <c r="CE251" s="77" t="str">
        <f t="shared" si="950"/>
        <v>CV</v>
      </c>
      <c r="CF251" s="77" t="str">
        <f t="shared" si="950"/>
        <v>CV</v>
      </c>
      <c r="CG251" s="77" t="str">
        <f t="shared" si="950"/>
        <v>CV</v>
      </c>
      <c r="CH251" s="77" t="str">
        <f t="shared" si="950"/>
        <v>CV</v>
      </c>
      <c r="CI251" s="77" t="str">
        <f t="shared" si="950"/>
        <v>CV</v>
      </c>
      <c r="CJ251" s="77" t="str">
        <f t="shared" si="950"/>
        <v>CV</v>
      </c>
      <c r="CK251" s="77" t="str">
        <f t="shared" si="950"/>
        <v>CV</v>
      </c>
      <c r="CL251" s="77" t="str">
        <f t="shared" si="950"/>
        <v>CV</v>
      </c>
      <c r="CM251" s="77" t="str">
        <f t="shared" si="950"/>
        <v>CV</v>
      </c>
      <c r="CN251" s="77" t="str">
        <f t="shared" si="950"/>
        <v>CV</v>
      </c>
      <c r="CO251" s="77" t="str">
        <f t="shared" si="950"/>
        <v>CV</v>
      </c>
      <c r="CP251" s="77" t="str">
        <f t="shared" si="950"/>
        <v>CV</v>
      </c>
      <c r="CQ251" s="77" t="str">
        <f t="shared" si="950"/>
        <v>CV</v>
      </c>
      <c r="CR251" s="77" t="str">
        <f t="shared" si="950"/>
        <v>CV</v>
      </c>
      <c r="CS251" s="77" t="str">
        <f t="shared" si="950"/>
        <v>CV</v>
      </c>
      <c r="CT251" s="77" t="str">
        <f t="shared" si="950"/>
        <v>CV</v>
      </c>
      <c r="CU251" s="77" t="str">
        <f t="shared" si="950"/>
        <v>CV</v>
      </c>
      <c r="CV251" s="77" t="str">
        <f t="shared" si="950"/>
        <v>CV</v>
      </c>
      <c r="CW251" s="77" t="str">
        <f t="shared" si="950"/>
        <v>CV</v>
      </c>
      <c r="CX251" s="77" t="str">
        <f t="shared" si="950"/>
        <v>CV</v>
      </c>
      <c r="CY251" s="77" t="str">
        <f t="shared" si="950"/>
        <v>CV</v>
      </c>
      <c r="CZ251" s="77" t="str">
        <f t="shared" si="950"/>
        <v>CV</v>
      </c>
      <c r="DA251" s="77" t="str">
        <f t="shared" si="950"/>
        <v>CV</v>
      </c>
      <c r="DB251" s="77" t="str">
        <f t="shared" si="950"/>
        <v>CV</v>
      </c>
      <c r="DC251" s="77" t="str">
        <f t="shared" si="950"/>
        <v>CV</v>
      </c>
      <c r="DD251" s="77" t="str">
        <f t="shared" si="950"/>
        <v>CV</v>
      </c>
      <c r="DE251" s="77" t="str">
        <f t="shared" ref="DE251:EJ251" si="951">IF(OR(ISNUMBER(DE70),ISBLANK(DE70)),IF(CodeCouleur($D$100)=CodeCouleur(DE70),"CEAM",IF(OR(DE70=$G$99,DE70=$G$100,DE70=$G$101,DE70=$G$102),"OPEX",IF(AND(ISBLANK($E70),DE172&gt;50),"ORG",DE172))),DE70)</f>
        <v>CV</v>
      </c>
      <c r="DF251" s="77" t="str">
        <f t="shared" si="951"/>
        <v>CV</v>
      </c>
      <c r="DG251" s="77" t="str">
        <f t="shared" si="951"/>
        <v>CV</v>
      </c>
      <c r="DH251" s="77" t="str">
        <f t="shared" si="951"/>
        <v>CV</v>
      </c>
      <c r="DI251" s="77" t="str">
        <f t="shared" si="951"/>
        <v>CV</v>
      </c>
      <c r="DJ251" s="77" t="str">
        <f t="shared" si="951"/>
        <v>CV</v>
      </c>
      <c r="DK251" s="77" t="str">
        <f t="shared" si="951"/>
        <v>CV</v>
      </c>
      <c r="DL251" s="77" t="str">
        <f t="shared" si="951"/>
        <v>CV</v>
      </c>
      <c r="DM251" s="77" t="str">
        <f t="shared" si="951"/>
        <v>CV</v>
      </c>
      <c r="DN251" s="77" t="str">
        <f t="shared" si="951"/>
        <v>CV</v>
      </c>
      <c r="DO251" s="77" t="str">
        <f t="shared" si="951"/>
        <v>V20</v>
      </c>
      <c r="DP251" s="77" t="str">
        <f t="shared" si="951"/>
        <v>V20</v>
      </c>
      <c r="DQ251" s="77" t="str">
        <f t="shared" si="951"/>
        <v>V20</v>
      </c>
      <c r="DR251" s="77" t="str">
        <f t="shared" si="951"/>
        <v>V20</v>
      </c>
      <c r="DS251" s="77" t="str">
        <f t="shared" si="951"/>
        <v>V20</v>
      </c>
      <c r="DT251" s="77" t="str">
        <f t="shared" si="951"/>
        <v>V20</v>
      </c>
      <c r="DU251" s="77" t="str">
        <f t="shared" si="951"/>
        <v>CV</v>
      </c>
      <c r="DV251" s="77" t="str">
        <f t="shared" si="951"/>
        <v>CV</v>
      </c>
      <c r="DW251" s="77" t="str">
        <f t="shared" si="951"/>
        <v>CV</v>
      </c>
      <c r="DX251" s="77" t="str">
        <f t="shared" si="951"/>
        <v>CV</v>
      </c>
      <c r="DY251" s="77" t="str">
        <f t="shared" si="951"/>
        <v>CV</v>
      </c>
      <c r="DZ251" s="77" t="str">
        <f t="shared" si="951"/>
        <v>CV</v>
      </c>
      <c r="EA251" s="77" t="str">
        <f t="shared" si="951"/>
        <v>CV</v>
      </c>
      <c r="EB251" s="77" t="str">
        <f t="shared" si="951"/>
        <v>CV</v>
      </c>
      <c r="EC251" s="77" t="str">
        <f t="shared" si="951"/>
        <v>CV</v>
      </c>
      <c r="ED251" s="77" t="str">
        <f t="shared" si="951"/>
        <v>CV</v>
      </c>
      <c r="EE251" s="77" t="str">
        <f t="shared" si="951"/>
        <v>CV</v>
      </c>
      <c r="EF251" s="77" t="str">
        <f t="shared" si="951"/>
        <v>CV</v>
      </c>
      <c r="EG251" s="77" t="str">
        <f t="shared" si="951"/>
        <v>CV</v>
      </c>
      <c r="EH251" s="77" t="str">
        <f t="shared" si="951"/>
        <v>CV</v>
      </c>
      <c r="EI251" s="77" t="str">
        <f t="shared" si="951"/>
        <v>CV</v>
      </c>
      <c r="EJ251" s="77" t="str">
        <f t="shared" si="951"/>
        <v>CV</v>
      </c>
      <c r="EK251" s="77" t="str">
        <f t="shared" ref="EK251:FP251" si="952">IF(OR(ISNUMBER(EK70),ISBLANK(EK70)),IF(CodeCouleur($D$100)=CodeCouleur(EK70),"CEAM",IF(OR(EK70=$G$99,EK70=$G$100,EK70=$G$101,EK70=$G$102),"OPEX",IF(AND(ISBLANK($E70),EK172&gt;50),"ORG",EK172))),EK70)</f>
        <v>CV</v>
      </c>
      <c r="EL251" s="77" t="str">
        <f t="shared" si="952"/>
        <v>CV</v>
      </c>
      <c r="EM251" s="77" t="str">
        <f t="shared" si="952"/>
        <v>CV</v>
      </c>
      <c r="EN251" s="77" t="str">
        <f t="shared" si="952"/>
        <v>CV</v>
      </c>
      <c r="EO251" s="77" t="str">
        <f t="shared" si="952"/>
        <v>CV</v>
      </c>
      <c r="EP251" s="77" t="str">
        <f t="shared" si="952"/>
        <v>CV</v>
      </c>
      <c r="EQ251" s="77" t="str">
        <f t="shared" si="952"/>
        <v>CV</v>
      </c>
      <c r="ER251" s="77" t="str">
        <f t="shared" si="952"/>
        <v>CV</v>
      </c>
      <c r="ES251" s="77" t="str">
        <f t="shared" si="952"/>
        <v>CV</v>
      </c>
      <c r="ET251" s="77" t="str">
        <f t="shared" si="952"/>
        <v>CV</v>
      </c>
      <c r="EU251" s="77" t="str">
        <f t="shared" si="952"/>
        <v>CV</v>
      </c>
      <c r="EV251" s="77" t="str">
        <f t="shared" si="952"/>
        <v>CV</v>
      </c>
      <c r="EW251" s="77" t="str">
        <f t="shared" si="952"/>
        <v>CV</v>
      </c>
      <c r="EX251" s="77" t="str">
        <f t="shared" si="952"/>
        <v>CV</v>
      </c>
      <c r="EY251" s="77" t="str">
        <f t="shared" si="952"/>
        <v>CV</v>
      </c>
      <c r="EZ251" s="77" t="str">
        <f t="shared" si="952"/>
        <v>CV</v>
      </c>
      <c r="FA251" s="77" t="str">
        <f t="shared" si="952"/>
        <v>CV</v>
      </c>
      <c r="FB251" s="77" t="str">
        <f t="shared" si="952"/>
        <v>CV</v>
      </c>
      <c r="FC251" s="77" t="str">
        <f t="shared" si="952"/>
        <v>CV</v>
      </c>
      <c r="FD251" s="77" t="str">
        <f t="shared" si="952"/>
        <v>CV</v>
      </c>
      <c r="FE251" s="77" t="str">
        <f t="shared" si="952"/>
        <v>CV</v>
      </c>
      <c r="FF251" s="77" t="str">
        <f t="shared" si="952"/>
        <v>CV</v>
      </c>
      <c r="FG251" s="77" t="str">
        <f t="shared" si="952"/>
        <v>CV</v>
      </c>
      <c r="FH251" s="77" t="str">
        <f t="shared" si="952"/>
        <v>CV</v>
      </c>
      <c r="FI251" s="77" t="str">
        <f t="shared" si="952"/>
        <v>CV</v>
      </c>
      <c r="FJ251" s="77" t="str">
        <f t="shared" si="952"/>
        <v>CV</v>
      </c>
      <c r="FK251" s="77" t="str">
        <f t="shared" si="952"/>
        <v>CV</v>
      </c>
      <c r="FL251" s="77" t="str">
        <f t="shared" si="952"/>
        <v>CV</v>
      </c>
      <c r="FM251" s="77" t="str">
        <f t="shared" si="952"/>
        <v>CV</v>
      </c>
      <c r="FN251" s="77" t="str">
        <f t="shared" si="952"/>
        <v>CV</v>
      </c>
      <c r="FO251" s="77" t="str">
        <f t="shared" si="952"/>
        <v>CV</v>
      </c>
      <c r="FP251" s="77" t="str">
        <f t="shared" si="952"/>
        <v>CV</v>
      </c>
      <c r="FQ251" s="77" t="str">
        <f t="shared" ref="FQ251:GR251" si="953">IF(OR(ISNUMBER(FQ70),ISBLANK(FQ70)),IF(CodeCouleur($D$100)=CodeCouleur(FQ70),"CEAM",IF(OR(FQ70=$G$99,FQ70=$G$100,FQ70=$G$101,FQ70=$G$102),"OPEX",IF(AND(ISBLANK($E70),FQ172&gt;50),"ORG",FQ172))),FQ70)</f>
        <v>CV</v>
      </c>
      <c r="FR251" s="77" t="str">
        <f t="shared" si="953"/>
        <v>CV</v>
      </c>
      <c r="FS251" s="77" t="str">
        <f t="shared" si="953"/>
        <v>CV</v>
      </c>
      <c r="FT251" s="77" t="str">
        <f t="shared" si="953"/>
        <v>CV</v>
      </c>
      <c r="FU251" s="77" t="str">
        <f t="shared" si="953"/>
        <v>CV</v>
      </c>
      <c r="FV251" s="77" t="str">
        <f t="shared" si="953"/>
        <v>CV</v>
      </c>
      <c r="FW251" s="77" t="str">
        <f t="shared" si="953"/>
        <v>CV</v>
      </c>
      <c r="FX251" s="77" t="str">
        <f t="shared" si="953"/>
        <v>CV</v>
      </c>
      <c r="FY251" s="77" t="str">
        <f t="shared" si="953"/>
        <v>CV</v>
      </c>
      <c r="FZ251" s="77" t="str">
        <f t="shared" si="953"/>
        <v>CV</v>
      </c>
      <c r="GA251" s="77" t="str">
        <f t="shared" si="953"/>
        <v>V25</v>
      </c>
      <c r="GB251" s="77" t="str">
        <f t="shared" si="953"/>
        <v>V25</v>
      </c>
      <c r="GC251" s="77" t="str">
        <f t="shared" si="953"/>
        <v>V25</v>
      </c>
      <c r="GD251" s="77" t="str">
        <f t="shared" si="953"/>
        <v>V25</v>
      </c>
      <c r="GE251" s="77" t="str">
        <f t="shared" si="953"/>
        <v>V25</v>
      </c>
      <c r="GF251" s="77" t="str">
        <f t="shared" si="953"/>
        <v>CV</v>
      </c>
      <c r="GG251" s="77" t="str">
        <f t="shared" si="953"/>
        <v>CV</v>
      </c>
      <c r="GH251" s="77" t="str">
        <f t="shared" si="953"/>
        <v>CV</v>
      </c>
      <c r="GI251" s="77" t="str">
        <f t="shared" si="953"/>
        <v>CV</v>
      </c>
      <c r="GJ251" s="77" t="str">
        <f t="shared" si="953"/>
        <v>CV</v>
      </c>
      <c r="GK251" s="77" t="str">
        <f t="shared" si="953"/>
        <v>CV</v>
      </c>
      <c r="GL251" s="77" t="str">
        <f t="shared" si="953"/>
        <v>CV</v>
      </c>
      <c r="GM251" s="77" t="str">
        <f t="shared" si="953"/>
        <v>CV</v>
      </c>
      <c r="GN251" s="77" t="str">
        <f t="shared" si="953"/>
        <v>CV</v>
      </c>
      <c r="GO251" s="77" t="str">
        <f t="shared" si="953"/>
        <v>X</v>
      </c>
      <c r="GP251" s="77" t="str">
        <f t="shared" si="953"/>
        <v>X</v>
      </c>
      <c r="GQ251" s="77" t="str">
        <f t="shared" si="953"/>
        <v>X</v>
      </c>
      <c r="GR251" s="77" t="str">
        <f t="shared" si="953"/>
        <v>X</v>
      </c>
    </row>
    <row r="252" spans="7:200" x14ac:dyDescent="0.2">
      <c r="G252" s="1043"/>
      <c r="H252" s="207" t="s">
        <v>177</v>
      </c>
      <c r="M252" s="304"/>
      <c r="N252" s="304"/>
      <c r="O252" s="304"/>
      <c r="P252" s="304"/>
      <c r="Q252" s="304"/>
      <c r="R252" s="41"/>
      <c r="S252" s="41"/>
      <c r="T252" s="41"/>
      <c r="U252" s="77">
        <f t="shared" ref="U252:AR252" ca="1" si="954">IF(OR(ISNUMBER(U71),ISBLANK(U71)),IF(CodeCouleur($D$100)=CodeCouleur(U71),"CEAM",IF(OR(U71=$G$99,U71=$G$100,U71=$G$101),"OPEX",IF(AND(ISBLANK($E71),U173&gt;50),"ORG",U173))),U71)</f>
        <v>376</v>
      </c>
      <c r="V252" s="77">
        <f t="shared" ca="1" si="954"/>
        <v>316</v>
      </c>
      <c r="W252" s="77">
        <f t="shared" ca="1" si="954"/>
        <v>296</v>
      </c>
      <c r="X252" s="77">
        <f t="shared" ca="1" si="954"/>
        <v>274</v>
      </c>
      <c r="Y252" s="77">
        <f t="shared" ca="1" si="954"/>
        <v>268</v>
      </c>
      <c r="Z252" s="77">
        <f t="shared" ca="1" si="954"/>
        <v>268</v>
      </c>
      <c r="AA252" s="77">
        <f t="shared" ca="1" si="954"/>
        <v>252</v>
      </c>
      <c r="AB252" s="77">
        <f t="shared" ca="1" si="954"/>
        <v>222</v>
      </c>
      <c r="AC252" s="77">
        <f t="shared" ca="1" si="954"/>
        <v>182</v>
      </c>
      <c r="AD252" s="77">
        <f t="shared" ca="1" si="954"/>
        <v>119</v>
      </c>
      <c r="AE252" s="77" t="str">
        <f t="shared" ca="1" si="954"/>
        <v>OPEX</v>
      </c>
      <c r="AF252" s="77">
        <f t="shared" ca="1" si="954"/>
        <v>68</v>
      </c>
      <c r="AG252" s="77">
        <f t="shared" ca="1" si="954"/>
        <v>45</v>
      </c>
      <c r="AH252" s="77" t="str">
        <f t="shared" si="954"/>
        <v>V15</v>
      </c>
      <c r="AI252" s="77" t="str">
        <f t="shared" si="954"/>
        <v>V15</v>
      </c>
      <c r="AJ252" s="77" t="str">
        <f t="shared" si="954"/>
        <v>V15</v>
      </c>
      <c r="AK252" s="77" t="str">
        <f t="shared" si="954"/>
        <v>V15</v>
      </c>
      <c r="AL252" s="77" t="str">
        <f t="shared" si="954"/>
        <v>V15</v>
      </c>
      <c r="AM252" s="77" t="str">
        <f t="shared" si="954"/>
        <v>AIA</v>
      </c>
      <c r="AN252" s="77" t="str">
        <f t="shared" si="954"/>
        <v>AIA</v>
      </c>
      <c r="AO252" s="77" t="str">
        <f t="shared" si="954"/>
        <v>AIA</v>
      </c>
      <c r="AP252" s="77">
        <f t="shared" ca="1" si="954"/>
        <v>1177</v>
      </c>
      <c r="AQ252" s="77">
        <f t="shared" ca="1" si="954"/>
        <v>1154</v>
      </c>
      <c r="AR252" s="77">
        <f t="shared" ca="1" si="954"/>
        <v>1131</v>
      </c>
      <c r="AS252" s="77">
        <f t="shared" ref="AS252:BX252" ca="1" si="955">IF(OR(ISNUMBER(AS71),ISBLANK(AS71)),IF(CodeCouleur($D$100)=CodeCouleur(AS71),"CEAM",IF(OR(AS71=$G$99,AS71=$G$100,AS71=$G$101,AS71=$G$102),"OPEX",IF(AND(ISBLANK($E71),AS173&gt;50),"ORG",AS173))),AS71)</f>
        <v>1108</v>
      </c>
      <c r="AT252" s="77">
        <f t="shared" ca="1" si="955"/>
        <v>1085</v>
      </c>
      <c r="AU252" s="77">
        <f t="shared" ca="1" si="955"/>
        <v>1062</v>
      </c>
      <c r="AV252" s="77">
        <f t="shared" ca="1" si="955"/>
        <v>1039</v>
      </c>
      <c r="AW252" s="77">
        <f t="shared" ca="1" si="955"/>
        <v>1016</v>
      </c>
      <c r="AX252" s="77">
        <f t="shared" ca="1" si="955"/>
        <v>993</v>
      </c>
      <c r="AY252" s="77">
        <f t="shared" ca="1" si="955"/>
        <v>970</v>
      </c>
      <c r="AZ252" s="77">
        <f t="shared" ca="1" si="955"/>
        <v>947</v>
      </c>
      <c r="BA252" s="77">
        <f t="shared" ca="1" si="955"/>
        <v>924</v>
      </c>
      <c r="BB252" s="77">
        <f t="shared" ca="1" si="955"/>
        <v>901</v>
      </c>
      <c r="BC252" s="77">
        <f t="shared" ca="1" si="955"/>
        <v>878</v>
      </c>
      <c r="BD252" s="77">
        <f t="shared" ca="1" si="955"/>
        <v>855</v>
      </c>
      <c r="BE252" s="77">
        <f t="shared" ca="1" si="955"/>
        <v>832</v>
      </c>
      <c r="BF252" s="77">
        <f t="shared" ca="1" si="955"/>
        <v>809</v>
      </c>
      <c r="BG252" s="77">
        <f t="shared" ca="1" si="955"/>
        <v>786</v>
      </c>
      <c r="BH252" s="77">
        <f t="shared" ca="1" si="955"/>
        <v>763</v>
      </c>
      <c r="BI252" s="77">
        <f t="shared" ca="1" si="955"/>
        <v>740</v>
      </c>
      <c r="BJ252" s="77">
        <f t="shared" ca="1" si="955"/>
        <v>717</v>
      </c>
      <c r="BK252" s="77">
        <f t="shared" ca="1" si="955"/>
        <v>694</v>
      </c>
      <c r="BL252" s="77">
        <f t="shared" ca="1" si="955"/>
        <v>671</v>
      </c>
      <c r="BM252" s="77">
        <f t="shared" ca="1" si="955"/>
        <v>648</v>
      </c>
      <c r="BN252" s="77">
        <f t="shared" ca="1" si="955"/>
        <v>625</v>
      </c>
      <c r="BO252" s="77">
        <f t="shared" ca="1" si="955"/>
        <v>602</v>
      </c>
      <c r="BP252" s="77">
        <f t="shared" ca="1" si="955"/>
        <v>579</v>
      </c>
      <c r="BQ252" s="77">
        <f t="shared" ca="1" si="955"/>
        <v>556</v>
      </c>
      <c r="BR252" s="77">
        <f t="shared" ca="1" si="955"/>
        <v>533</v>
      </c>
      <c r="BS252" s="77">
        <f t="shared" ca="1" si="955"/>
        <v>510</v>
      </c>
      <c r="BT252" s="77">
        <f t="shared" ca="1" si="955"/>
        <v>487</v>
      </c>
      <c r="BU252" s="77">
        <f t="shared" ca="1" si="955"/>
        <v>464</v>
      </c>
      <c r="BV252" s="77">
        <f t="shared" ca="1" si="955"/>
        <v>441</v>
      </c>
      <c r="BW252" s="77">
        <f t="shared" ca="1" si="955"/>
        <v>418</v>
      </c>
      <c r="BX252" s="77">
        <f t="shared" ca="1" si="955"/>
        <v>395</v>
      </c>
      <c r="BY252" s="77">
        <f t="shared" ref="BY252:DD252" ca="1" si="956">IF(OR(ISNUMBER(BY71),ISBLANK(BY71)),IF(CodeCouleur($D$100)=CodeCouleur(BY71),"CEAM",IF(OR(BY71=$G$99,BY71=$G$100,BY71=$G$101,BY71=$G$102),"OPEX",IF(AND(ISBLANK($E71),BY173&gt;50),"ORG",BY173))),BY71)</f>
        <v>372</v>
      </c>
      <c r="BZ252" s="77">
        <f t="shared" ca="1" si="956"/>
        <v>349</v>
      </c>
      <c r="CA252" s="77">
        <f t="shared" ca="1" si="956"/>
        <v>326</v>
      </c>
      <c r="CB252" s="77">
        <f t="shared" ca="1" si="956"/>
        <v>303</v>
      </c>
      <c r="CC252" s="77">
        <f t="shared" ca="1" si="956"/>
        <v>280</v>
      </c>
      <c r="CD252" s="77">
        <f t="shared" ca="1" si="956"/>
        <v>257</v>
      </c>
      <c r="CE252" s="77">
        <f t="shared" ca="1" si="956"/>
        <v>234</v>
      </c>
      <c r="CF252" s="77">
        <f t="shared" ca="1" si="956"/>
        <v>211</v>
      </c>
      <c r="CG252" s="77">
        <f t="shared" ca="1" si="956"/>
        <v>188</v>
      </c>
      <c r="CH252" s="77">
        <f t="shared" ca="1" si="956"/>
        <v>165</v>
      </c>
      <c r="CI252" s="77">
        <f t="shared" ca="1" si="956"/>
        <v>142</v>
      </c>
      <c r="CJ252" s="77">
        <f t="shared" ca="1" si="956"/>
        <v>119</v>
      </c>
      <c r="CK252" s="77">
        <f t="shared" ca="1" si="956"/>
        <v>96</v>
      </c>
      <c r="CL252" s="77">
        <f t="shared" ca="1" si="956"/>
        <v>73</v>
      </c>
      <c r="CM252" s="77">
        <f t="shared" ca="1" si="956"/>
        <v>50</v>
      </c>
      <c r="CN252" s="77">
        <f t="shared" ca="1" si="956"/>
        <v>27</v>
      </c>
      <c r="CO252" s="77">
        <f t="shared" ca="1" si="956"/>
        <v>4</v>
      </c>
      <c r="CP252" s="77" t="str">
        <f t="shared" si="956"/>
        <v>V20</v>
      </c>
      <c r="CQ252" s="77" t="str">
        <f t="shared" si="956"/>
        <v>V20</v>
      </c>
      <c r="CR252" s="77" t="str">
        <f t="shared" si="956"/>
        <v>V20</v>
      </c>
      <c r="CS252" s="77" t="str">
        <f t="shared" si="956"/>
        <v>V20</v>
      </c>
      <c r="CT252" s="77" t="str">
        <f t="shared" si="956"/>
        <v>V20</v>
      </c>
      <c r="CU252" s="77" t="str">
        <f t="shared" si="956"/>
        <v>V20</v>
      </c>
      <c r="CV252" s="77" t="str">
        <f t="shared" si="956"/>
        <v>RMV</v>
      </c>
      <c r="CW252" s="77" t="str">
        <f t="shared" si="956"/>
        <v>RMV</v>
      </c>
      <c r="CX252" s="77" t="str">
        <f t="shared" si="956"/>
        <v>RMV</v>
      </c>
      <c r="CY252" s="77" t="str">
        <f t="shared" si="956"/>
        <v>RMV</v>
      </c>
      <c r="CZ252" s="77" t="str">
        <f t="shared" si="956"/>
        <v>RMV</v>
      </c>
      <c r="DA252" s="77" t="str">
        <f t="shared" si="956"/>
        <v>RMV</v>
      </c>
      <c r="DB252" s="77">
        <f t="shared" ca="1" si="956"/>
        <v>1177</v>
      </c>
      <c r="DC252" s="77">
        <f t="shared" ca="1" si="956"/>
        <v>1154</v>
      </c>
      <c r="DD252" s="77">
        <f t="shared" ca="1" si="956"/>
        <v>1131</v>
      </c>
      <c r="DE252" s="77">
        <f t="shared" ref="DE252:EJ252" ca="1" si="957">IF(OR(ISNUMBER(DE71),ISBLANK(DE71)),IF(CodeCouleur($D$100)=CodeCouleur(DE71),"CEAM",IF(OR(DE71=$G$99,DE71=$G$100,DE71=$G$101,DE71=$G$102),"OPEX",IF(AND(ISBLANK($E71),DE173&gt;50),"ORG",DE173))),DE71)</f>
        <v>1130</v>
      </c>
      <c r="DF252" s="77" t="str">
        <f t="shared" ca="1" si="957"/>
        <v>OPEX</v>
      </c>
      <c r="DG252" s="77" t="str">
        <f t="shared" ca="1" si="957"/>
        <v>OPEX</v>
      </c>
      <c r="DH252" s="77" t="str">
        <f t="shared" ca="1" si="957"/>
        <v>OPEX</v>
      </c>
      <c r="DI252" s="77" t="str">
        <f t="shared" ca="1" si="957"/>
        <v>OPEX</v>
      </c>
      <c r="DJ252" s="77">
        <f t="shared" ca="1" si="957"/>
        <v>889</v>
      </c>
      <c r="DK252" s="77">
        <f t="shared" ca="1" si="957"/>
        <v>866</v>
      </c>
      <c r="DL252" s="77">
        <f t="shared" ca="1" si="957"/>
        <v>843</v>
      </c>
      <c r="DM252" s="77">
        <f t="shared" ca="1" si="957"/>
        <v>820</v>
      </c>
      <c r="DN252" s="77">
        <f t="shared" ca="1" si="957"/>
        <v>797</v>
      </c>
      <c r="DO252" s="77">
        <f t="shared" ca="1" si="957"/>
        <v>774</v>
      </c>
      <c r="DP252" s="77">
        <f t="shared" ca="1" si="957"/>
        <v>751</v>
      </c>
      <c r="DQ252" s="77">
        <f t="shared" ca="1" si="957"/>
        <v>728</v>
      </c>
      <c r="DR252" s="77">
        <f t="shared" ca="1" si="957"/>
        <v>705</v>
      </c>
      <c r="DS252" s="77">
        <f t="shared" ca="1" si="957"/>
        <v>682</v>
      </c>
      <c r="DT252" s="77">
        <f t="shared" ca="1" si="957"/>
        <v>659</v>
      </c>
      <c r="DU252" s="77">
        <f t="shared" ca="1" si="957"/>
        <v>636</v>
      </c>
      <c r="DV252" s="77">
        <f t="shared" ca="1" si="957"/>
        <v>613</v>
      </c>
      <c r="DW252" s="77">
        <f t="shared" ca="1" si="957"/>
        <v>590</v>
      </c>
      <c r="DX252" s="77">
        <f t="shared" ca="1" si="957"/>
        <v>567</v>
      </c>
      <c r="DY252" s="77">
        <f t="shared" ca="1" si="957"/>
        <v>544</v>
      </c>
      <c r="DZ252" s="77">
        <f t="shared" ca="1" si="957"/>
        <v>521</v>
      </c>
      <c r="EA252" s="77">
        <f t="shared" ca="1" si="957"/>
        <v>498</v>
      </c>
      <c r="EB252" s="77">
        <f t="shared" ca="1" si="957"/>
        <v>475</v>
      </c>
      <c r="EC252" s="77">
        <f t="shared" ca="1" si="957"/>
        <v>452</v>
      </c>
      <c r="ED252" s="77">
        <f t="shared" ca="1" si="957"/>
        <v>429</v>
      </c>
      <c r="EE252" s="77">
        <f t="shared" ca="1" si="957"/>
        <v>406</v>
      </c>
      <c r="EF252" s="77">
        <f t="shared" ca="1" si="957"/>
        <v>383</v>
      </c>
      <c r="EG252" s="77">
        <f t="shared" ca="1" si="957"/>
        <v>360</v>
      </c>
      <c r="EH252" s="77">
        <f t="shared" ca="1" si="957"/>
        <v>337</v>
      </c>
      <c r="EI252" s="77">
        <f t="shared" ca="1" si="957"/>
        <v>314</v>
      </c>
      <c r="EJ252" s="77">
        <f t="shared" ca="1" si="957"/>
        <v>291</v>
      </c>
      <c r="EK252" s="77">
        <f t="shared" ref="EK252:FP252" ca="1" si="958">IF(OR(ISNUMBER(EK71),ISBLANK(EK71)),IF(CodeCouleur($D$100)=CodeCouleur(EK71),"CEAM",IF(OR(EK71=$G$99,EK71=$G$100,EK71=$G$101,EK71=$G$102),"OPEX",IF(AND(ISBLANK($E71),EK173&gt;50),"ORG",EK173))),EK71)</f>
        <v>268</v>
      </c>
      <c r="EL252" s="77">
        <f t="shared" ca="1" si="958"/>
        <v>245</v>
      </c>
      <c r="EM252" s="77">
        <f t="shared" ca="1" si="958"/>
        <v>222</v>
      </c>
      <c r="EN252" s="77">
        <f t="shared" ca="1" si="958"/>
        <v>199</v>
      </c>
      <c r="EO252" s="77">
        <f t="shared" ca="1" si="958"/>
        <v>176</v>
      </c>
      <c r="EP252" s="77">
        <f t="shared" ca="1" si="958"/>
        <v>153</v>
      </c>
      <c r="EQ252" s="77">
        <f t="shared" ca="1" si="958"/>
        <v>130</v>
      </c>
      <c r="ER252" s="77" t="str">
        <f t="shared" si="958"/>
        <v>V25</v>
      </c>
      <c r="ES252" s="77" t="str">
        <f t="shared" si="958"/>
        <v>V25</v>
      </c>
      <c r="ET252" s="77" t="str">
        <f t="shared" si="958"/>
        <v>V25</v>
      </c>
      <c r="EU252" s="77" t="str">
        <f t="shared" si="958"/>
        <v>V25</v>
      </c>
      <c r="EV252" s="77" t="str">
        <f t="shared" si="958"/>
        <v>V25</v>
      </c>
      <c r="EW252" s="77">
        <f t="shared" ca="1" si="958"/>
        <v>1177</v>
      </c>
      <c r="EX252" s="77">
        <f t="shared" ca="1" si="958"/>
        <v>1154</v>
      </c>
      <c r="EY252" s="77">
        <f t="shared" ca="1" si="958"/>
        <v>1131</v>
      </c>
      <c r="EZ252" s="77">
        <f t="shared" ca="1" si="958"/>
        <v>1108</v>
      </c>
      <c r="FA252" s="77">
        <f t="shared" ca="1" si="958"/>
        <v>1085</v>
      </c>
      <c r="FB252" s="77">
        <f t="shared" ca="1" si="958"/>
        <v>1062</v>
      </c>
      <c r="FC252" s="77">
        <f t="shared" ca="1" si="958"/>
        <v>1039</v>
      </c>
      <c r="FD252" s="77">
        <f t="shared" ca="1" si="958"/>
        <v>1016</v>
      </c>
      <c r="FE252" s="77">
        <f t="shared" ca="1" si="958"/>
        <v>993</v>
      </c>
      <c r="FF252" s="77">
        <f t="shared" ca="1" si="958"/>
        <v>970</v>
      </c>
      <c r="FG252" s="77">
        <f t="shared" ca="1" si="958"/>
        <v>947</v>
      </c>
      <c r="FH252" s="77">
        <f t="shared" ca="1" si="958"/>
        <v>924</v>
      </c>
      <c r="FI252" s="77">
        <f t="shared" ca="1" si="958"/>
        <v>901</v>
      </c>
      <c r="FJ252" s="77">
        <f t="shared" ca="1" si="958"/>
        <v>878</v>
      </c>
      <c r="FK252" s="77">
        <f t="shared" ca="1" si="958"/>
        <v>855</v>
      </c>
      <c r="FL252" s="77">
        <f t="shared" ca="1" si="958"/>
        <v>832</v>
      </c>
      <c r="FM252" s="77">
        <f t="shared" ca="1" si="958"/>
        <v>809</v>
      </c>
      <c r="FN252" s="77">
        <f t="shared" ca="1" si="958"/>
        <v>786</v>
      </c>
      <c r="FO252" s="77">
        <f t="shared" ca="1" si="958"/>
        <v>763</v>
      </c>
      <c r="FP252" s="77">
        <f t="shared" ca="1" si="958"/>
        <v>740</v>
      </c>
      <c r="FQ252" s="77">
        <f t="shared" ref="FQ252:GR252" ca="1" si="959">IF(OR(ISNUMBER(FQ71),ISBLANK(FQ71)),IF(CodeCouleur($D$100)=CodeCouleur(FQ71),"CEAM",IF(OR(FQ71=$G$99,FQ71=$G$100,FQ71=$G$101,FQ71=$G$102),"OPEX",IF(AND(ISBLANK($E71),FQ173&gt;50),"ORG",FQ173))),FQ71)</f>
        <v>717</v>
      </c>
      <c r="FR252" s="77">
        <f t="shared" ca="1" si="959"/>
        <v>694</v>
      </c>
      <c r="FS252" s="77">
        <f t="shared" ca="1" si="959"/>
        <v>671</v>
      </c>
      <c r="FT252" s="77">
        <f t="shared" ca="1" si="959"/>
        <v>648</v>
      </c>
      <c r="FU252" s="77">
        <f t="shared" ca="1" si="959"/>
        <v>625</v>
      </c>
      <c r="FV252" s="77">
        <f t="shared" ca="1" si="959"/>
        <v>602</v>
      </c>
      <c r="FW252" s="77">
        <f t="shared" ca="1" si="959"/>
        <v>579</v>
      </c>
      <c r="FX252" s="77">
        <f t="shared" ca="1" si="959"/>
        <v>556</v>
      </c>
      <c r="FY252" s="77">
        <f t="shared" ca="1" si="959"/>
        <v>533</v>
      </c>
      <c r="FZ252" s="77">
        <f t="shared" ca="1" si="959"/>
        <v>510</v>
      </c>
      <c r="GA252" s="77">
        <f t="shared" ca="1" si="959"/>
        <v>487</v>
      </c>
      <c r="GB252" s="77">
        <f t="shared" ca="1" si="959"/>
        <v>464</v>
      </c>
      <c r="GC252" s="77">
        <f t="shared" ca="1" si="959"/>
        <v>441</v>
      </c>
      <c r="GD252" s="77">
        <f t="shared" ca="1" si="959"/>
        <v>418</v>
      </c>
      <c r="GE252" s="77">
        <f t="shared" ca="1" si="959"/>
        <v>395</v>
      </c>
      <c r="GF252" s="77">
        <f t="shared" ca="1" si="959"/>
        <v>372</v>
      </c>
      <c r="GG252" s="77">
        <f t="shared" ca="1" si="959"/>
        <v>349</v>
      </c>
      <c r="GH252" s="77">
        <f t="shared" ca="1" si="959"/>
        <v>326</v>
      </c>
      <c r="GI252" s="77">
        <f t="shared" ca="1" si="959"/>
        <v>303</v>
      </c>
      <c r="GJ252" s="77">
        <f t="shared" ca="1" si="959"/>
        <v>280</v>
      </c>
      <c r="GK252" s="77">
        <f t="shared" ca="1" si="959"/>
        <v>257</v>
      </c>
      <c r="GL252" s="77">
        <f t="shared" ca="1" si="959"/>
        <v>234</v>
      </c>
      <c r="GM252" s="77">
        <f t="shared" ca="1" si="959"/>
        <v>211</v>
      </c>
      <c r="GN252" s="77">
        <f t="shared" ca="1" si="959"/>
        <v>188</v>
      </c>
      <c r="GO252" s="77" t="str">
        <f t="shared" si="959"/>
        <v>X</v>
      </c>
      <c r="GP252" s="77" t="str">
        <f t="shared" si="959"/>
        <v>X</v>
      </c>
      <c r="GQ252" s="77" t="str">
        <f t="shared" si="959"/>
        <v>X</v>
      </c>
      <c r="GR252" s="77" t="str">
        <f t="shared" si="959"/>
        <v>X</v>
      </c>
    </row>
    <row r="253" spans="7:200" x14ac:dyDescent="0.2">
      <c r="G253" s="1043"/>
      <c r="H253" s="207" t="s">
        <v>178</v>
      </c>
      <c r="M253" s="304"/>
      <c r="N253" s="304"/>
      <c r="O253" s="304"/>
      <c r="P253" s="304"/>
      <c r="Q253" s="304"/>
      <c r="R253" s="41"/>
      <c r="S253" s="41"/>
      <c r="T253" s="41"/>
      <c r="U253" s="77">
        <f t="shared" ref="U253:AR253" ca="1" si="960">IF(OR(ISNUMBER(U72),ISBLANK(U72)),IF(CodeCouleur($D$100)=CodeCouleur(U72),"CEAM",IF(OR(U72=$G$99,U72=$G$100,U72=$G$101),"OPEX",IF(AND(ISBLANK($E72),U174&gt;50),"ORG",U174))),U72)</f>
        <v>440</v>
      </c>
      <c r="V253" s="77">
        <f t="shared" ca="1" si="960"/>
        <v>383</v>
      </c>
      <c r="W253" s="77">
        <f t="shared" ca="1" si="960"/>
        <v>275</v>
      </c>
      <c r="X253" s="77">
        <f t="shared" ca="1" si="960"/>
        <v>218</v>
      </c>
      <c r="Y253" s="77">
        <f t="shared" ca="1" si="960"/>
        <v>218</v>
      </c>
      <c r="Z253" s="77">
        <f t="shared" ca="1" si="960"/>
        <v>218</v>
      </c>
      <c r="AA253" s="77">
        <f t="shared" ca="1" si="960"/>
        <v>193</v>
      </c>
      <c r="AB253" s="77">
        <f t="shared" ca="1" si="960"/>
        <v>168</v>
      </c>
      <c r="AC253" s="77">
        <f t="shared" ca="1" si="960"/>
        <v>152</v>
      </c>
      <c r="AD253" s="77">
        <f t="shared" ca="1" si="960"/>
        <v>117</v>
      </c>
      <c r="AE253" s="77">
        <f t="shared" ca="1" si="960"/>
        <v>92</v>
      </c>
      <c r="AF253" s="77">
        <f t="shared" ca="1" si="960"/>
        <v>67</v>
      </c>
      <c r="AG253" s="77">
        <f t="shared" ca="1" si="960"/>
        <v>42</v>
      </c>
      <c r="AH253" s="77">
        <f t="shared" ca="1" si="960"/>
        <v>17</v>
      </c>
      <c r="AI253" s="77">
        <v>3</v>
      </c>
      <c r="AJ253" s="77" t="str">
        <f t="shared" si="960"/>
        <v>V30</v>
      </c>
      <c r="AK253" s="77" t="str">
        <f t="shared" si="960"/>
        <v>V30</v>
      </c>
      <c r="AL253" s="77" t="str">
        <f t="shared" si="960"/>
        <v>V30</v>
      </c>
      <c r="AM253" s="77" t="str">
        <f t="shared" si="960"/>
        <v>V30</v>
      </c>
      <c r="AN253" s="77" t="str">
        <f t="shared" si="960"/>
        <v>V30</v>
      </c>
      <c r="AO253" s="77" t="str">
        <f t="shared" si="960"/>
        <v>V30</v>
      </c>
      <c r="AP253" s="77" t="str">
        <f t="shared" si="960"/>
        <v>AIA</v>
      </c>
      <c r="AQ253" s="77" t="str">
        <f t="shared" si="960"/>
        <v>AIA</v>
      </c>
      <c r="AR253" s="77" t="str">
        <f t="shared" si="960"/>
        <v>CV</v>
      </c>
      <c r="AS253" s="77" t="str">
        <f t="shared" ref="AS253:BX253" si="961">IF(OR(ISNUMBER(AS72),ISBLANK(AS72)),IF(CodeCouleur($D$100)=CodeCouleur(AS72),"CEAM",IF(OR(AS72=$G$99,AS72=$G$100,AS72=$G$101,AS72=$G$102),"OPEX",IF(AND(ISBLANK($E72),AS174&gt;50),"ORG",AS174))),AS72)</f>
        <v>CV</v>
      </c>
      <c r="AT253" s="77" t="str">
        <f t="shared" si="961"/>
        <v>V30</v>
      </c>
      <c r="AU253" s="77" t="str">
        <f t="shared" si="961"/>
        <v>RMV</v>
      </c>
      <c r="AV253" s="77" t="str">
        <f t="shared" si="961"/>
        <v>RMV</v>
      </c>
      <c r="AW253" s="77" t="str">
        <f t="shared" si="961"/>
        <v>RMV</v>
      </c>
      <c r="AX253" s="77" t="str">
        <f t="shared" si="961"/>
        <v>RMV</v>
      </c>
      <c r="AY253" s="77" t="str">
        <f t="shared" si="961"/>
        <v>RMV</v>
      </c>
      <c r="AZ253" s="77" t="str">
        <f t="shared" si="961"/>
        <v>RMV</v>
      </c>
      <c r="BA253" s="77" t="str">
        <f t="shared" si="961"/>
        <v>RMV</v>
      </c>
      <c r="BB253" s="77" t="str">
        <f t="shared" si="961"/>
        <v>RMV</v>
      </c>
      <c r="BC253" s="77" t="str">
        <f t="shared" si="961"/>
        <v>RMV</v>
      </c>
      <c r="BD253" s="77" t="str">
        <f t="shared" si="961"/>
        <v>RMV</v>
      </c>
      <c r="BE253" s="77" t="str">
        <f t="shared" si="961"/>
        <v>RMV</v>
      </c>
      <c r="BF253" s="77" t="str">
        <f t="shared" si="961"/>
        <v>RMV</v>
      </c>
      <c r="BG253" s="77" t="str">
        <f t="shared" si="961"/>
        <v>RMV</v>
      </c>
      <c r="BH253" s="77" t="str">
        <f t="shared" si="961"/>
        <v>RMV</v>
      </c>
      <c r="BI253" s="77" t="str">
        <f t="shared" si="961"/>
        <v>RMV</v>
      </c>
      <c r="BJ253" s="77" t="str">
        <f t="shared" si="961"/>
        <v>RMV</v>
      </c>
      <c r="BK253" s="77" t="str">
        <f t="shared" si="961"/>
        <v>RMV</v>
      </c>
      <c r="BL253" s="77" t="str">
        <f t="shared" si="961"/>
        <v>RMV</v>
      </c>
      <c r="BM253" s="77" t="str">
        <f t="shared" si="961"/>
        <v>RMV</v>
      </c>
      <c r="BN253" s="77" t="str">
        <f t="shared" si="961"/>
        <v>RMV</v>
      </c>
      <c r="BO253" s="77" t="str">
        <f t="shared" si="961"/>
        <v>RMV</v>
      </c>
      <c r="BP253" s="77" t="str">
        <f t="shared" si="961"/>
        <v>RMV</v>
      </c>
      <c r="BQ253" s="77" t="str">
        <f t="shared" si="961"/>
        <v>RMV</v>
      </c>
      <c r="BR253" s="77" t="str">
        <f t="shared" si="961"/>
        <v>RMV</v>
      </c>
      <c r="BS253" s="77" t="str">
        <f t="shared" si="961"/>
        <v>RMV</v>
      </c>
      <c r="BT253" s="77">
        <f t="shared" ca="1" si="961"/>
        <v>1177</v>
      </c>
      <c r="BU253" s="77">
        <f t="shared" ca="1" si="961"/>
        <v>1154</v>
      </c>
      <c r="BV253" s="77">
        <f t="shared" ca="1" si="961"/>
        <v>1131</v>
      </c>
      <c r="BW253" s="77">
        <f t="shared" ca="1" si="961"/>
        <v>1108</v>
      </c>
      <c r="BX253" s="77">
        <f t="shared" ca="1" si="961"/>
        <v>1085</v>
      </c>
      <c r="BY253" s="77">
        <f t="shared" ref="BY253:DD253" ca="1" si="962">IF(OR(ISNUMBER(BY72),ISBLANK(BY72)),IF(CodeCouleur($D$100)=CodeCouleur(BY72),"CEAM",IF(OR(BY72=$G$99,BY72=$G$100,BY72=$G$101,BY72=$G$102),"OPEX",IF(AND(ISBLANK($E72),BY174&gt;50),"ORG",BY174))),BY72)</f>
        <v>1062</v>
      </c>
      <c r="BZ253" s="77">
        <f t="shared" ca="1" si="962"/>
        <v>1039</v>
      </c>
      <c r="CA253" s="77">
        <f t="shared" ca="1" si="962"/>
        <v>1016</v>
      </c>
      <c r="CB253" s="77">
        <f t="shared" ca="1" si="962"/>
        <v>993</v>
      </c>
      <c r="CC253" s="77">
        <f t="shared" ca="1" si="962"/>
        <v>970</v>
      </c>
      <c r="CD253" s="77">
        <f t="shared" ca="1" si="962"/>
        <v>947</v>
      </c>
      <c r="CE253" s="77">
        <f t="shared" ca="1" si="962"/>
        <v>924</v>
      </c>
      <c r="CF253" s="77">
        <f t="shared" ca="1" si="962"/>
        <v>901</v>
      </c>
      <c r="CG253" s="77">
        <f t="shared" ca="1" si="962"/>
        <v>878</v>
      </c>
      <c r="CH253" s="77">
        <f t="shared" ca="1" si="962"/>
        <v>855</v>
      </c>
      <c r="CI253" s="77">
        <f t="shared" ca="1" si="962"/>
        <v>832</v>
      </c>
      <c r="CJ253" s="77">
        <f t="shared" ca="1" si="962"/>
        <v>809</v>
      </c>
      <c r="CK253" s="77">
        <f t="shared" ca="1" si="962"/>
        <v>786</v>
      </c>
      <c r="CL253" s="77">
        <f t="shared" ca="1" si="962"/>
        <v>763</v>
      </c>
      <c r="CM253" s="77">
        <f t="shared" ca="1" si="962"/>
        <v>740</v>
      </c>
      <c r="CN253" s="77">
        <f t="shared" ca="1" si="962"/>
        <v>717</v>
      </c>
      <c r="CO253" s="77" t="str">
        <f t="shared" si="962"/>
        <v>V5</v>
      </c>
      <c r="CP253" s="77" t="str">
        <f t="shared" si="962"/>
        <v>V5</v>
      </c>
      <c r="CQ253" s="77" t="str">
        <f t="shared" si="962"/>
        <v>V5</v>
      </c>
      <c r="CR253" s="77" t="str">
        <f t="shared" si="962"/>
        <v>V5</v>
      </c>
      <c r="CS253" s="77" t="str">
        <f t="shared" si="962"/>
        <v>V5</v>
      </c>
      <c r="CT253" s="77">
        <f t="shared" ca="1" si="962"/>
        <v>1177</v>
      </c>
      <c r="CU253" s="77">
        <f t="shared" ca="1" si="962"/>
        <v>1154</v>
      </c>
      <c r="CV253" s="77">
        <f t="shared" ca="1" si="962"/>
        <v>1131</v>
      </c>
      <c r="CW253" s="77">
        <f t="shared" ca="1" si="962"/>
        <v>1108</v>
      </c>
      <c r="CX253" s="77">
        <f t="shared" ca="1" si="962"/>
        <v>1085</v>
      </c>
      <c r="CY253" s="77">
        <f t="shared" ca="1" si="962"/>
        <v>1062</v>
      </c>
      <c r="CZ253" s="77">
        <f t="shared" ca="1" si="962"/>
        <v>1039</v>
      </c>
      <c r="DA253" s="77">
        <f t="shared" ca="1" si="962"/>
        <v>1038</v>
      </c>
      <c r="DB253" s="77" t="str">
        <f t="shared" ca="1" si="962"/>
        <v>OPEX</v>
      </c>
      <c r="DC253" s="77" t="str">
        <f t="shared" ca="1" si="962"/>
        <v>OPEX</v>
      </c>
      <c r="DD253" s="77" t="str">
        <f t="shared" ca="1" si="962"/>
        <v>OPEX</v>
      </c>
      <c r="DE253" s="77" t="str">
        <f t="shared" ref="DE253:EJ253" ca="1" si="963">IF(OR(ISNUMBER(DE72),ISBLANK(DE72)),IF(CodeCouleur($D$100)=CodeCouleur(DE72),"CEAM",IF(OR(DE72=$G$99,DE72=$G$100,DE72=$G$101,DE72=$G$102),"OPEX",IF(AND(ISBLANK($E72),DE174&gt;50),"ORG",DE174))),DE72)</f>
        <v>OPEX</v>
      </c>
      <c r="DF253" s="77">
        <f t="shared" ca="1" si="963"/>
        <v>797</v>
      </c>
      <c r="DG253" s="77">
        <f t="shared" ca="1" si="963"/>
        <v>774</v>
      </c>
      <c r="DH253" s="77">
        <f t="shared" ca="1" si="963"/>
        <v>751</v>
      </c>
      <c r="DI253" s="77">
        <f t="shared" ca="1" si="963"/>
        <v>728</v>
      </c>
      <c r="DJ253" s="77">
        <f t="shared" ca="1" si="963"/>
        <v>705</v>
      </c>
      <c r="DK253" s="77" t="str">
        <f t="shared" ca="1" si="963"/>
        <v>CEAM</v>
      </c>
      <c r="DL253" s="77" t="str">
        <f t="shared" ca="1" si="963"/>
        <v>CEAM</v>
      </c>
      <c r="DM253" s="77" t="str">
        <f t="shared" ca="1" si="963"/>
        <v>CEAM</v>
      </c>
      <c r="DN253" s="77" t="str">
        <f t="shared" ca="1" si="963"/>
        <v>CEAM</v>
      </c>
      <c r="DO253" s="77" t="str">
        <f t="shared" ca="1" si="963"/>
        <v>CEAM</v>
      </c>
      <c r="DP253" s="77" t="str">
        <f t="shared" ca="1" si="963"/>
        <v>CEAM</v>
      </c>
      <c r="DQ253" s="77" t="str">
        <f t="shared" ca="1" si="963"/>
        <v>CEAM</v>
      </c>
      <c r="DR253" s="77" t="str">
        <f t="shared" ca="1" si="963"/>
        <v>CEAM</v>
      </c>
      <c r="DS253" s="77" t="str">
        <f t="shared" ca="1" si="963"/>
        <v>CEAM</v>
      </c>
      <c r="DT253" s="77" t="str">
        <f t="shared" ca="1" si="963"/>
        <v>CEAM</v>
      </c>
      <c r="DU253" s="77" t="str">
        <f t="shared" ca="1" si="963"/>
        <v>CEAM</v>
      </c>
      <c r="DV253" s="77" t="str">
        <f t="shared" ca="1" si="963"/>
        <v>CEAM</v>
      </c>
      <c r="DW253" s="77" t="str">
        <f t="shared" ca="1" si="963"/>
        <v>CEAM</v>
      </c>
      <c r="DX253" s="77" t="str">
        <f t="shared" ca="1" si="963"/>
        <v>CEAM</v>
      </c>
      <c r="DY253" s="77" t="str">
        <f t="shared" ca="1" si="963"/>
        <v>CEAM</v>
      </c>
      <c r="DZ253" s="77" t="str">
        <f t="shared" ca="1" si="963"/>
        <v>CEAM</v>
      </c>
      <c r="EA253" s="77" t="str">
        <f t="shared" ca="1" si="963"/>
        <v>CEAM</v>
      </c>
      <c r="EB253" s="77" t="str">
        <f t="shared" ca="1" si="963"/>
        <v>CEAM</v>
      </c>
      <c r="EC253" s="77" t="str">
        <f t="shared" ca="1" si="963"/>
        <v>CEAM</v>
      </c>
      <c r="ED253" s="77" t="str">
        <f t="shared" ca="1" si="963"/>
        <v>CEAM</v>
      </c>
      <c r="EE253" s="77" t="str">
        <f t="shared" ca="1" si="963"/>
        <v>CEAM</v>
      </c>
      <c r="EF253" s="77" t="str">
        <f t="shared" ca="1" si="963"/>
        <v>CEAM</v>
      </c>
      <c r="EG253" s="77" t="str">
        <f t="shared" ca="1" si="963"/>
        <v>CEAM</v>
      </c>
      <c r="EH253" s="77" t="str">
        <f t="shared" ca="1" si="963"/>
        <v>CEAM</v>
      </c>
      <c r="EI253" s="77" t="str">
        <f t="shared" ca="1" si="963"/>
        <v>CEAM</v>
      </c>
      <c r="EJ253" s="77" t="str">
        <f t="shared" ca="1" si="963"/>
        <v>CEAM</v>
      </c>
      <c r="EK253" s="77" t="str">
        <f t="shared" ref="EK253:FP253" ca="1" si="964">IF(OR(ISNUMBER(EK72),ISBLANK(EK72)),IF(CodeCouleur($D$100)=CodeCouleur(EK72),"CEAM",IF(OR(EK72=$G$99,EK72=$G$100,EK72=$G$101,EK72=$G$102),"OPEX",IF(AND(ISBLANK($E72),EK174&gt;50),"ORG",EK174))),EK72)</f>
        <v>CEAM</v>
      </c>
      <c r="EL253" s="77" t="str">
        <f t="shared" ca="1" si="964"/>
        <v>CEAM</v>
      </c>
      <c r="EM253" s="77" t="str">
        <f t="shared" ca="1" si="964"/>
        <v>CEAM</v>
      </c>
      <c r="EN253" s="77" t="str">
        <f t="shared" ca="1" si="964"/>
        <v>CEAM</v>
      </c>
      <c r="EO253" s="77" t="str">
        <f t="shared" ca="1" si="964"/>
        <v>CEAM</v>
      </c>
      <c r="EP253" s="77" t="str">
        <f t="shared" ca="1" si="964"/>
        <v>CEAM</v>
      </c>
      <c r="EQ253" s="77">
        <f t="shared" ca="1" si="964"/>
        <v>170</v>
      </c>
      <c r="ER253" s="77">
        <f t="shared" ca="1" si="964"/>
        <v>147</v>
      </c>
      <c r="ES253" s="77">
        <f t="shared" ca="1" si="964"/>
        <v>124</v>
      </c>
      <c r="ET253" s="77">
        <f t="shared" ca="1" si="964"/>
        <v>101</v>
      </c>
      <c r="EU253" s="77">
        <f t="shared" ca="1" si="964"/>
        <v>78</v>
      </c>
      <c r="EV253" s="77">
        <f t="shared" ca="1" si="964"/>
        <v>55</v>
      </c>
      <c r="EW253" s="77" t="str">
        <f t="shared" si="964"/>
        <v>V10</v>
      </c>
      <c r="EX253" s="77" t="str">
        <f t="shared" si="964"/>
        <v>V10</v>
      </c>
      <c r="EY253" s="77" t="str">
        <f t="shared" si="964"/>
        <v>V10</v>
      </c>
      <c r="EZ253" s="77" t="str">
        <f t="shared" si="964"/>
        <v>V10</v>
      </c>
      <c r="FA253" s="77" t="str">
        <f t="shared" si="964"/>
        <v>V10</v>
      </c>
      <c r="FB253" s="77" t="str">
        <f t="shared" si="964"/>
        <v>V10</v>
      </c>
      <c r="FC253" s="77">
        <f t="shared" ca="1" si="964"/>
        <v>1177</v>
      </c>
      <c r="FD253" s="77">
        <f t="shared" ca="1" si="964"/>
        <v>1154</v>
      </c>
      <c r="FE253" s="77">
        <f t="shared" ca="1" si="964"/>
        <v>1131</v>
      </c>
      <c r="FF253" s="77">
        <f t="shared" ca="1" si="964"/>
        <v>1108</v>
      </c>
      <c r="FG253" s="77">
        <f t="shared" ca="1" si="964"/>
        <v>1085</v>
      </c>
      <c r="FH253" s="77">
        <f t="shared" ca="1" si="964"/>
        <v>1062</v>
      </c>
      <c r="FI253" s="77">
        <f t="shared" ca="1" si="964"/>
        <v>1039</v>
      </c>
      <c r="FJ253" s="77">
        <f t="shared" ca="1" si="964"/>
        <v>1016</v>
      </c>
      <c r="FK253" s="77">
        <f t="shared" ca="1" si="964"/>
        <v>993</v>
      </c>
      <c r="FL253" s="77">
        <f t="shared" ca="1" si="964"/>
        <v>970</v>
      </c>
      <c r="FM253" s="77">
        <f t="shared" ca="1" si="964"/>
        <v>947</v>
      </c>
      <c r="FN253" s="77">
        <f t="shared" ca="1" si="964"/>
        <v>924</v>
      </c>
      <c r="FO253" s="77">
        <f t="shared" ca="1" si="964"/>
        <v>901</v>
      </c>
      <c r="FP253" s="77">
        <f t="shared" ca="1" si="964"/>
        <v>878</v>
      </c>
      <c r="FQ253" s="77">
        <f t="shared" ref="FQ253:GR253" ca="1" si="965">IF(OR(ISNUMBER(FQ72),ISBLANK(FQ72)),IF(CodeCouleur($D$100)=CodeCouleur(FQ72),"CEAM",IF(OR(FQ72=$G$99,FQ72=$G$100,FQ72=$G$101,FQ72=$G$102),"OPEX",IF(AND(ISBLANK($E72),FQ174&gt;50),"ORG",FQ174))),FQ72)</f>
        <v>855</v>
      </c>
      <c r="FR253" s="77">
        <f t="shared" ca="1" si="965"/>
        <v>832</v>
      </c>
      <c r="FS253" s="77">
        <f t="shared" ca="1" si="965"/>
        <v>809</v>
      </c>
      <c r="FT253" s="77">
        <f t="shared" ca="1" si="965"/>
        <v>786</v>
      </c>
      <c r="FU253" s="77">
        <f t="shared" ca="1" si="965"/>
        <v>763</v>
      </c>
      <c r="FV253" s="77">
        <f t="shared" ca="1" si="965"/>
        <v>740</v>
      </c>
      <c r="FW253" s="77">
        <f t="shared" ca="1" si="965"/>
        <v>717</v>
      </c>
      <c r="FX253" s="77">
        <f t="shared" ca="1" si="965"/>
        <v>694</v>
      </c>
      <c r="FY253" s="77">
        <f t="shared" ca="1" si="965"/>
        <v>671</v>
      </c>
      <c r="FZ253" s="77">
        <f t="shared" ca="1" si="965"/>
        <v>648</v>
      </c>
      <c r="GA253" s="77">
        <f t="shared" ca="1" si="965"/>
        <v>625</v>
      </c>
      <c r="GB253" s="77">
        <f t="shared" ca="1" si="965"/>
        <v>602</v>
      </c>
      <c r="GC253" s="77">
        <f t="shared" ca="1" si="965"/>
        <v>579</v>
      </c>
      <c r="GD253" s="77">
        <f t="shared" ca="1" si="965"/>
        <v>556</v>
      </c>
      <c r="GE253" s="77">
        <f t="shared" ca="1" si="965"/>
        <v>533</v>
      </c>
      <c r="GF253" s="77">
        <f t="shared" ca="1" si="965"/>
        <v>510</v>
      </c>
      <c r="GG253" s="77">
        <f t="shared" ca="1" si="965"/>
        <v>487</v>
      </c>
      <c r="GH253" s="77">
        <f t="shared" ca="1" si="965"/>
        <v>464</v>
      </c>
      <c r="GI253" s="77">
        <f t="shared" ca="1" si="965"/>
        <v>441</v>
      </c>
      <c r="GJ253" s="77">
        <f t="shared" ca="1" si="965"/>
        <v>418</v>
      </c>
      <c r="GK253" s="77">
        <f t="shared" ca="1" si="965"/>
        <v>395</v>
      </c>
      <c r="GL253" s="77">
        <f t="shared" ca="1" si="965"/>
        <v>372</v>
      </c>
      <c r="GM253" s="77">
        <f t="shared" ca="1" si="965"/>
        <v>349</v>
      </c>
      <c r="GN253" s="77">
        <f t="shared" ca="1" si="965"/>
        <v>326</v>
      </c>
      <c r="GO253" s="77" t="str">
        <f t="shared" si="965"/>
        <v>X</v>
      </c>
      <c r="GP253" s="77" t="str">
        <f t="shared" si="965"/>
        <v>X</v>
      </c>
      <c r="GQ253" s="77" t="str">
        <f t="shared" si="965"/>
        <v>X</v>
      </c>
      <c r="GR253" s="77" t="str">
        <f t="shared" si="965"/>
        <v>X</v>
      </c>
    </row>
    <row r="254" spans="7:200" x14ac:dyDescent="0.2">
      <c r="G254" s="1043"/>
      <c r="H254" s="207" t="s">
        <v>179</v>
      </c>
      <c r="M254" s="304"/>
      <c r="N254" s="304"/>
      <c r="O254" s="304"/>
      <c r="P254" s="304"/>
      <c r="Q254" s="304"/>
      <c r="R254" s="41"/>
      <c r="S254" s="41"/>
      <c r="T254" s="41"/>
      <c r="U254" s="77">
        <f t="shared" ref="U254:AR254" ca="1" si="966">IF(OR(ISNUMBER(U73),ISBLANK(U73)),IF(CodeCouleur($D$100)=CodeCouleur(U73),"CEAM",IF(OR(U73=$G$99,U73=$G$100,U73=$G$101),"OPEX",IF(AND(ISBLANK($E73),U175&gt;50),"ORG",U175))),U73)</f>
        <v>995</v>
      </c>
      <c r="V254" s="77">
        <f t="shared" ca="1" si="966"/>
        <v>976</v>
      </c>
      <c r="W254" s="77">
        <f t="shared" ca="1" si="966"/>
        <v>938</v>
      </c>
      <c r="X254" s="77">
        <f t="shared" ca="1" si="966"/>
        <v>884</v>
      </c>
      <c r="Y254" s="77">
        <f t="shared" ca="1" si="966"/>
        <v>873</v>
      </c>
      <c r="Z254" s="77">
        <f t="shared" ca="1" si="966"/>
        <v>858</v>
      </c>
      <c r="AA254" s="77">
        <f t="shared" ca="1" si="966"/>
        <v>786</v>
      </c>
      <c r="AB254" s="77">
        <f t="shared" ca="1" si="966"/>
        <v>687</v>
      </c>
      <c r="AC254" s="77">
        <f t="shared" ca="1" si="966"/>
        <v>685</v>
      </c>
      <c r="AD254" s="77">
        <f t="shared" ca="1" si="966"/>
        <v>682</v>
      </c>
      <c r="AE254" s="77">
        <f t="shared" ca="1" si="966"/>
        <v>659</v>
      </c>
      <c r="AF254" s="77">
        <f t="shared" ca="1" si="966"/>
        <v>636</v>
      </c>
      <c r="AG254" s="77">
        <f t="shared" ca="1" si="966"/>
        <v>613</v>
      </c>
      <c r="AH254" s="77">
        <f t="shared" ca="1" si="966"/>
        <v>590</v>
      </c>
      <c r="AI254" s="77">
        <f t="shared" ca="1" si="966"/>
        <v>567</v>
      </c>
      <c r="AJ254" s="77">
        <f t="shared" ca="1" si="966"/>
        <v>544</v>
      </c>
      <c r="AK254" s="77">
        <f t="shared" ca="1" si="966"/>
        <v>521</v>
      </c>
      <c r="AL254" s="77">
        <f t="shared" ca="1" si="966"/>
        <v>498</v>
      </c>
      <c r="AM254" s="77">
        <f t="shared" ca="1" si="966"/>
        <v>475</v>
      </c>
      <c r="AN254" s="77">
        <f t="shared" ca="1" si="966"/>
        <v>452</v>
      </c>
      <c r="AO254" s="77">
        <f t="shared" ca="1" si="966"/>
        <v>451</v>
      </c>
      <c r="AP254" s="77" t="str">
        <f t="shared" ca="1" si="966"/>
        <v>OPEX</v>
      </c>
      <c r="AQ254" s="77" t="str">
        <f t="shared" ca="1" si="966"/>
        <v>OPEX</v>
      </c>
      <c r="AR254" s="77" t="str">
        <f t="shared" ca="1" si="966"/>
        <v>OPEX</v>
      </c>
      <c r="AS254" s="77" t="str">
        <f t="shared" ref="AS254:BX254" ca="1" si="967">IF(OR(ISNUMBER(AS73),ISBLANK(AS73)),IF(CodeCouleur($D$100)=CodeCouleur(AS73),"CEAM",IF(OR(AS73=$G$99,AS73=$G$100,AS73=$G$101,AS73=$G$102),"OPEX",IF(AND(ISBLANK($E73),AS175&gt;50),"ORG",AS175))),AS73)</f>
        <v>OPEX</v>
      </c>
      <c r="AT254" s="77">
        <f t="shared" ca="1" si="967"/>
        <v>220</v>
      </c>
      <c r="AU254" s="77">
        <f t="shared" ca="1" si="967"/>
        <v>197</v>
      </c>
      <c r="AV254" s="77">
        <f t="shared" ca="1" si="967"/>
        <v>174</v>
      </c>
      <c r="AW254" s="77">
        <f t="shared" ca="1" si="967"/>
        <v>151</v>
      </c>
      <c r="AX254" s="77">
        <f t="shared" ca="1" si="967"/>
        <v>128</v>
      </c>
      <c r="AY254" s="77">
        <f t="shared" ca="1" si="967"/>
        <v>105</v>
      </c>
      <c r="AZ254" s="77">
        <f t="shared" ca="1" si="967"/>
        <v>82</v>
      </c>
      <c r="BA254" s="77">
        <f t="shared" ca="1" si="967"/>
        <v>59</v>
      </c>
      <c r="BB254" s="77">
        <f t="shared" ca="1" si="967"/>
        <v>36</v>
      </c>
      <c r="BC254" s="77">
        <f t="shared" ca="1" si="967"/>
        <v>26</v>
      </c>
      <c r="BD254" s="77">
        <f t="shared" ca="1" si="967"/>
        <v>26</v>
      </c>
      <c r="BE254" s="77" t="str">
        <f t="shared" si="967"/>
        <v>V15</v>
      </c>
      <c r="BF254" s="77" t="str">
        <f t="shared" si="967"/>
        <v>V15</v>
      </c>
      <c r="BG254" s="77" t="str">
        <f t="shared" si="967"/>
        <v>V15</v>
      </c>
      <c r="BH254" s="77" t="str">
        <f t="shared" si="967"/>
        <v>V15</v>
      </c>
      <c r="BI254" s="77" t="str">
        <f t="shared" si="967"/>
        <v>V15</v>
      </c>
      <c r="BJ254" s="77" t="str">
        <f t="shared" si="967"/>
        <v>AIA</v>
      </c>
      <c r="BK254" s="77" t="str">
        <f t="shared" si="967"/>
        <v>AIA</v>
      </c>
      <c r="BL254" s="77">
        <f t="shared" ca="1" si="967"/>
        <v>1177</v>
      </c>
      <c r="BM254" s="77">
        <f t="shared" ca="1" si="967"/>
        <v>1154</v>
      </c>
      <c r="BN254" s="77">
        <f t="shared" ca="1" si="967"/>
        <v>1131</v>
      </c>
      <c r="BO254" s="77">
        <f t="shared" ca="1" si="967"/>
        <v>1108</v>
      </c>
      <c r="BP254" s="77">
        <f t="shared" ca="1" si="967"/>
        <v>1085</v>
      </c>
      <c r="BQ254" s="77">
        <f t="shared" ca="1" si="967"/>
        <v>1062</v>
      </c>
      <c r="BR254" s="77">
        <f t="shared" ca="1" si="967"/>
        <v>1039</v>
      </c>
      <c r="BS254" s="77">
        <f t="shared" ca="1" si="967"/>
        <v>1016</v>
      </c>
      <c r="BT254" s="77">
        <f t="shared" ca="1" si="967"/>
        <v>993</v>
      </c>
      <c r="BU254" s="77">
        <f t="shared" ca="1" si="967"/>
        <v>970</v>
      </c>
      <c r="BV254" s="77">
        <f t="shared" ca="1" si="967"/>
        <v>947</v>
      </c>
      <c r="BW254" s="77">
        <f t="shared" ca="1" si="967"/>
        <v>924</v>
      </c>
      <c r="BX254" s="77">
        <f t="shared" ca="1" si="967"/>
        <v>901</v>
      </c>
      <c r="BY254" s="77" t="str">
        <f t="shared" ref="BY254:DD254" si="968">IF(OR(ISNUMBER(BY73),ISBLANK(BY73)),IF(CodeCouleur($D$100)=CodeCouleur(BY73),"CEAM",IF(OR(BY73=$G$99,BY73=$G$100,BY73=$G$101,BY73=$G$102),"OPEX",IF(AND(ISBLANK($E73),BY175&gt;50),"ORG",BY175))),BY73)</f>
        <v>SB</v>
      </c>
      <c r="BZ254" s="77" t="str">
        <f t="shared" si="968"/>
        <v>SB</v>
      </c>
      <c r="CA254" s="77" t="str">
        <f t="shared" si="968"/>
        <v>SB</v>
      </c>
      <c r="CB254" s="77" t="str">
        <f t="shared" si="968"/>
        <v>SB</v>
      </c>
      <c r="CC254" s="77">
        <f t="shared" ca="1" si="968"/>
        <v>878</v>
      </c>
      <c r="CD254" s="77">
        <f t="shared" ca="1" si="968"/>
        <v>855</v>
      </c>
      <c r="CE254" s="77">
        <f t="shared" ca="1" si="968"/>
        <v>832</v>
      </c>
      <c r="CF254" s="77">
        <f t="shared" ca="1" si="968"/>
        <v>809</v>
      </c>
      <c r="CG254" s="77">
        <f t="shared" ca="1" si="968"/>
        <v>786</v>
      </c>
      <c r="CH254" s="77">
        <f t="shared" ca="1" si="968"/>
        <v>763</v>
      </c>
      <c r="CI254" s="77">
        <f t="shared" ca="1" si="968"/>
        <v>740</v>
      </c>
      <c r="CJ254" s="77">
        <f t="shared" ca="1" si="968"/>
        <v>717</v>
      </c>
      <c r="CK254" s="77">
        <f t="shared" ca="1" si="968"/>
        <v>694</v>
      </c>
      <c r="CL254" s="77">
        <f t="shared" ca="1" si="968"/>
        <v>671</v>
      </c>
      <c r="CM254" s="77">
        <f t="shared" ca="1" si="968"/>
        <v>670</v>
      </c>
      <c r="CN254" s="77" t="str">
        <f t="shared" ca="1" si="968"/>
        <v>OPEX</v>
      </c>
      <c r="CO254" s="77" t="str">
        <f t="shared" ca="1" si="968"/>
        <v>OPEX</v>
      </c>
      <c r="CP254" s="77" t="str">
        <f t="shared" ca="1" si="968"/>
        <v>OPEX</v>
      </c>
      <c r="CQ254" s="77" t="str">
        <f t="shared" ca="1" si="968"/>
        <v>OPEX</v>
      </c>
      <c r="CR254" s="77">
        <f t="shared" ca="1" si="968"/>
        <v>469</v>
      </c>
      <c r="CS254" s="77">
        <f t="shared" ca="1" si="968"/>
        <v>446</v>
      </c>
      <c r="CT254" s="77">
        <f t="shared" ca="1" si="968"/>
        <v>423</v>
      </c>
      <c r="CU254" s="77">
        <f t="shared" ca="1" si="968"/>
        <v>400</v>
      </c>
      <c r="CV254" s="77">
        <f t="shared" ca="1" si="968"/>
        <v>377</v>
      </c>
      <c r="CW254" s="77">
        <f t="shared" ca="1" si="968"/>
        <v>354</v>
      </c>
      <c r="CX254" s="77">
        <f t="shared" ca="1" si="968"/>
        <v>331</v>
      </c>
      <c r="CY254" s="77">
        <f t="shared" ca="1" si="968"/>
        <v>308</v>
      </c>
      <c r="CZ254" s="77">
        <f t="shared" ca="1" si="968"/>
        <v>285</v>
      </c>
      <c r="DA254" s="77">
        <f t="shared" ca="1" si="968"/>
        <v>262</v>
      </c>
      <c r="DB254" s="77">
        <f t="shared" ca="1" si="968"/>
        <v>239</v>
      </c>
      <c r="DC254" s="77">
        <f t="shared" ca="1" si="968"/>
        <v>216</v>
      </c>
      <c r="DD254" s="77">
        <f t="shared" ca="1" si="968"/>
        <v>193</v>
      </c>
      <c r="DE254" s="77">
        <f t="shared" ref="DE254:EJ254" ca="1" si="969">IF(OR(ISNUMBER(DE73),ISBLANK(DE73)),IF(CodeCouleur($D$100)=CodeCouleur(DE73),"CEAM",IF(OR(DE73=$G$99,DE73=$G$100,DE73=$G$101,DE73=$G$102),"OPEX",IF(AND(ISBLANK($E73),DE175&gt;50),"ORG",DE175))),DE73)</f>
        <v>170</v>
      </c>
      <c r="DF254" s="77">
        <f t="shared" ca="1" si="969"/>
        <v>147</v>
      </c>
      <c r="DG254" s="77">
        <f t="shared" ca="1" si="969"/>
        <v>124</v>
      </c>
      <c r="DH254" s="77">
        <f t="shared" ca="1" si="969"/>
        <v>101</v>
      </c>
      <c r="DI254" s="77">
        <f t="shared" ca="1" si="969"/>
        <v>78</v>
      </c>
      <c r="DJ254" s="77">
        <f t="shared" ca="1" si="969"/>
        <v>55</v>
      </c>
      <c r="DK254" s="77">
        <f t="shared" ca="1" si="969"/>
        <v>32</v>
      </c>
      <c r="DL254" s="77">
        <f t="shared" ca="1" si="969"/>
        <v>9</v>
      </c>
      <c r="DM254" s="77" t="str">
        <f t="shared" si="969"/>
        <v>V20</v>
      </c>
      <c r="DN254" s="77" t="str">
        <f t="shared" si="969"/>
        <v>V20</v>
      </c>
      <c r="DO254" s="77" t="str">
        <f t="shared" si="969"/>
        <v>V20</v>
      </c>
      <c r="DP254" s="77" t="str">
        <f t="shared" si="969"/>
        <v>V20</v>
      </c>
      <c r="DQ254" s="77" t="str">
        <f t="shared" si="969"/>
        <v>V20</v>
      </c>
      <c r="DR254" s="77" t="str">
        <f t="shared" si="969"/>
        <v>RMV</v>
      </c>
      <c r="DS254" s="77" t="str">
        <f t="shared" si="969"/>
        <v>RMV</v>
      </c>
      <c r="DT254" s="77" t="str">
        <f t="shared" si="969"/>
        <v>RMV</v>
      </c>
      <c r="DU254" s="77" t="str">
        <f t="shared" si="969"/>
        <v>RMV</v>
      </c>
      <c r="DV254" s="77" t="str">
        <f t="shared" si="969"/>
        <v>RMV</v>
      </c>
      <c r="DW254" s="77" t="str">
        <f t="shared" si="969"/>
        <v>RMV</v>
      </c>
      <c r="DX254" s="77">
        <f t="shared" ca="1" si="969"/>
        <v>1177</v>
      </c>
      <c r="DY254" s="77">
        <f t="shared" ca="1" si="969"/>
        <v>1154</v>
      </c>
      <c r="DZ254" s="77">
        <f t="shared" ca="1" si="969"/>
        <v>1131</v>
      </c>
      <c r="EA254" s="77">
        <f t="shared" ca="1" si="969"/>
        <v>1108</v>
      </c>
      <c r="EB254" s="77">
        <f t="shared" ca="1" si="969"/>
        <v>1085</v>
      </c>
      <c r="EC254" s="77">
        <f t="shared" ca="1" si="969"/>
        <v>1062</v>
      </c>
      <c r="ED254" s="77">
        <f t="shared" ca="1" si="969"/>
        <v>1039</v>
      </c>
      <c r="EE254" s="77">
        <f t="shared" ca="1" si="969"/>
        <v>1016</v>
      </c>
      <c r="EF254" s="77">
        <f t="shared" ca="1" si="969"/>
        <v>993</v>
      </c>
      <c r="EG254" s="77">
        <f t="shared" ca="1" si="969"/>
        <v>970</v>
      </c>
      <c r="EH254" s="77">
        <f t="shared" ca="1" si="969"/>
        <v>947</v>
      </c>
      <c r="EI254" s="77">
        <f t="shared" ca="1" si="969"/>
        <v>924</v>
      </c>
      <c r="EJ254" s="77">
        <f t="shared" ca="1" si="969"/>
        <v>901</v>
      </c>
      <c r="EK254" s="77">
        <f t="shared" ref="EK254:FP254" ca="1" si="970">IF(OR(ISNUMBER(EK73),ISBLANK(EK73)),IF(CodeCouleur($D$100)=CodeCouleur(EK73),"CEAM",IF(OR(EK73=$G$99,EK73=$G$100,EK73=$G$101,EK73=$G$102),"OPEX",IF(AND(ISBLANK($E73),EK175&gt;50),"ORG",EK175))),EK73)</f>
        <v>878</v>
      </c>
      <c r="EL254" s="77">
        <f t="shared" ca="1" si="970"/>
        <v>855</v>
      </c>
      <c r="EM254" s="77">
        <f t="shared" ca="1" si="970"/>
        <v>832</v>
      </c>
      <c r="EN254" s="77">
        <f t="shared" ca="1" si="970"/>
        <v>809</v>
      </c>
      <c r="EO254" s="77">
        <f t="shared" ca="1" si="970"/>
        <v>786</v>
      </c>
      <c r="EP254" s="77">
        <f t="shared" ca="1" si="970"/>
        <v>763</v>
      </c>
      <c r="EQ254" s="77">
        <f t="shared" ca="1" si="970"/>
        <v>740</v>
      </c>
      <c r="ER254" s="77">
        <f t="shared" ca="1" si="970"/>
        <v>717</v>
      </c>
      <c r="ES254" s="77">
        <f t="shared" ca="1" si="970"/>
        <v>694</v>
      </c>
      <c r="ET254" s="77">
        <f t="shared" ca="1" si="970"/>
        <v>671</v>
      </c>
      <c r="EU254" s="77">
        <f t="shared" ca="1" si="970"/>
        <v>648</v>
      </c>
      <c r="EV254" s="77">
        <f t="shared" ca="1" si="970"/>
        <v>625</v>
      </c>
      <c r="EW254" s="77">
        <f t="shared" ca="1" si="970"/>
        <v>602</v>
      </c>
      <c r="EX254" s="77">
        <f t="shared" ca="1" si="970"/>
        <v>579</v>
      </c>
      <c r="EY254" s="77">
        <f t="shared" ca="1" si="970"/>
        <v>556</v>
      </c>
      <c r="EZ254" s="77">
        <f t="shared" ca="1" si="970"/>
        <v>533</v>
      </c>
      <c r="FA254" s="77">
        <f t="shared" ca="1" si="970"/>
        <v>510</v>
      </c>
      <c r="FB254" s="77">
        <f t="shared" ca="1" si="970"/>
        <v>487</v>
      </c>
      <c r="FC254" s="77">
        <f t="shared" ca="1" si="970"/>
        <v>464</v>
      </c>
      <c r="FD254" s="77">
        <f t="shared" ca="1" si="970"/>
        <v>441</v>
      </c>
      <c r="FE254" s="77">
        <f t="shared" ca="1" si="970"/>
        <v>418</v>
      </c>
      <c r="FF254" s="77">
        <f t="shared" ca="1" si="970"/>
        <v>395</v>
      </c>
      <c r="FG254" s="77">
        <f t="shared" ca="1" si="970"/>
        <v>372</v>
      </c>
      <c r="FH254" s="77">
        <f t="shared" ca="1" si="970"/>
        <v>349</v>
      </c>
      <c r="FI254" s="77">
        <f t="shared" ca="1" si="970"/>
        <v>326</v>
      </c>
      <c r="FJ254" s="77">
        <f t="shared" ca="1" si="970"/>
        <v>303</v>
      </c>
      <c r="FK254" s="77">
        <f t="shared" ca="1" si="970"/>
        <v>280</v>
      </c>
      <c r="FL254" s="77">
        <f t="shared" ca="1" si="970"/>
        <v>257</v>
      </c>
      <c r="FM254" s="77">
        <f t="shared" ca="1" si="970"/>
        <v>234</v>
      </c>
      <c r="FN254" s="77">
        <f t="shared" ca="1" si="970"/>
        <v>211</v>
      </c>
      <c r="FO254" s="77">
        <f t="shared" ca="1" si="970"/>
        <v>188</v>
      </c>
      <c r="FP254" s="77">
        <f t="shared" ca="1" si="970"/>
        <v>165</v>
      </c>
      <c r="FQ254" s="77">
        <f t="shared" ref="FQ254:GR254" ca="1" si="971">IF(OR(ISNUMBER(FQ73),ISBLANK(FQ73)),IF(CodeCouleur($D$100)=CodeCouleur(FQ73),"CEAM",IF(OR(FQ73=$G$99,FQ73=$G$100,FQ73=$G$101,FQ73=$G$102),"OPEX",IF(AND(ISBLANK($E73),FQ175&gt;50),"ORG",FQ175))),FQ73)</f>
        <v>142</v>
      </c>
      <c r="FR254" s="77" t="str">
        <f t="shared" si="971"/>
        <v>V25</v>
      </c>
      <c r="FS254" s="77" t="str">
        <f t="shared" si="971"/>
        <v>V25</v>
      </c>
      <c r="FT254" s="77" t="str">
        <f t="shared" si="971"/>
        <v>V25</v>
      </c>
      <c r="FU254" s="77" t="str">
        <f t="shared" si="971"/>
        <v>V25</v>
      </c>
      <c r="FV254" s="77" t="str">
        <f t="shared" si="971"/>
        <v>V25</v>
      </c>
      <c r="FW254" s="77">
        <f t="shared" ca="1" si="971"/>
        <v>1177</v>
      </c>
      <c r="FX254" s="77">
        <f t="shared" ca="1" si="971"/>
        <v>1154</v>
      </c>
      <c r="FY254" s="77">
        <f t="shared" ca="1" si="971"/>
        <v>1131</v>
      </c>
      <c r="FZ254" s="77">
        <f t="shared" ca="1" si="971"/>
        <v>1108</v>
      </c>
      <c r="GA254" s="77">
        <f t="shared" ca="1" si="971"/>
        <v>1085</v>
      </c>
      <c r="GB254" s="77">
        <f t="shared" ca="1" si="971"/>
        <v>1062</v>
      </c>
      <c r="GC254" s="77">
        <f t="shared" ca="1" si="971"/>
        <v>1039</v>
      </c>
      <c r="GD254" s="77">
        <f t="shared" ca="1" si="971"/>
        <v>1016</v>
      </c>
      <c r="GE254" s="77">
        <f t="shared" ca="1" si="971"/>
        <v>993</v>
      </c>
      <c r="GF254" s="77">
        <f t="shared" ca="1" si="971"/>
        <v>970</v>
      </c>
      <c r="GG254" s="77">
        <f t="shared" ca="1" si="971"/>
        <v>947</v>
      </c>
      <c r="GH254" s="77">
        <f t="shared" ca="1" si="971"/>
        <v>924</v>
      </c>
      <c r="GI254" s="77">
        <f t="shared" ca="1" si="971"/>
        <v>901</v>
      </c>
      <c r="GJ254" s="77">
        <f t="shared" ca="1" si="971"/>
        <v>878</v>
      </c>
      <c r="GK254" s="77">
        <f t="shared" ca="1" si="971"/>
        <v>855</v>
      </c>
      <c r="GL254" s="77">
        <f t="shared" ca="1" si="971"/>
        <v>832</v>
      </c>
      <c r="GM254" s="77">
        <f t="shared" ca="1" si="971"/>
        <v>809</v>
      </c>
      <c r="GN254" s="77">
        <f t="shared" ca="1" si="971"/>
        <v>786</v>
      </c>
      <c r="GO254" s="77" t="str">
        <f t="shared" si="971"/>
        <v>X</v>
      </c>
      <c r="GP254" s="77" t="str">
        <f t="shared" si="971"/>
        <v>X</v>
      </c>
      <c r="GQ254" s="77" t="str">
        <f t="shared" si="971"/>
        <v>X</v>
      </c>
      <c r="GR254" s="77" t="str">
        <f t="shared" si="971"/>
        <v>X</v>
      </c>
    </row>
    <row r="255" spans="7:200" x14ac:dyDescent="0.2">
      <c r="G255" s="1043"/>
      <c r="H255" s="207" t="s">
        <v>180</v>
      </c>
      <c r="M255" s="304"/>
      <c r="N255" s="304"/>
      <c r="O255" s="304"/>
      <c r="P255" s="304"/>
      <c r="Q255" s="304"/>
      <c r="R255" s="41"/>
      <c r="S255" s="41"/>
      <c r="T255" s="41"/>
      <c r="U255" s="77">
        <f t="shared" ref="U255:AR255" ca="1" si="972">IF(OR(ISNUMBER(U74),ISBLANK(U74)),IF(CodeCouleur($D$100)=CodeCouleur(U74),"CEAM",IF(OR(U74=$G$99,U74=$G$100,U74=$G$101),"OPEX",IF(AND(ISBLANK($E74),U176&gt;50),"ORG",U176))),U74)</f>
        <v>372</v>
      </c>
      <c r="V255" s="77">
        <f t="shared" ca="1" si="972"/>
        <v>340</v>
      </c>
      <c r="W255" s="77">
        <f t="shared" ca="1" si="972"/>
        <v>280</v>
      </c>
      <c r="X255" s="77">
        <f t="shared" ca="1" si="972"/>
        <v>253</v>
      </c>
      <c r="Y255" s="77">
        <f t="shared" ca="1" si="972"/>
        <v>228</v>
      </c>
      <c r="Z255" s="77">
        <f t="shared" ca="1" si="972"/>
        <v>228</v>
      </c>
      <c r="AA255" s="77">
        <f t="shared" ca="1" si="972"/>
        <v>216</v>
      </c>
      <c r="AB255" s="77">
        <f t="shared" ca="1" si="972"/>
        <v>194</v>
      </c>
      <c r="AC255" s="77">
        <f t="shared" ca="1" si="972"/>
        <v>130</v>
      </c>
      <c r="AD255" s="77">
        <f t="shared" ca="1" si="972"/>
        <v>93</v>
      </c>
      <c r="AE255" s="77">
        <f t="shared" ca="1" si="972"/>
        <v>74</v>
      </c>
      <c r="AF255" s="77">
        <f t="shared" ca="1" si="972"/>
        <v>55</v>
      </c>
      <c r="AG255" s="77">
        <f t="shared" ca="1" si="972"/>
        <v>36</v>
      </c>
      <c r="AH255" s="77">
        <f t="shared" ca="1" si="972"/>
        <v>17</v>
      </c>
      <c r="AI255" s="77">
        <f t="shared" ca="1" si="972"/>
        <v>7</v>
      </c>
      <c r="AJ255" s="77">
        <f t="shared" ca="1" si="972"/>
        <v>2</v>
      </c>
      <c r="AK255" s="77">
        <f t="shared" ca="1" si="972"/>
        <v>1</v>
      </c>
      <c r="AL255" s="77">
        <f t="shared" ca="1" si="972"/>
        <v>0</v>
      </c>
      <c r="AM255" s="77" t="str">
        <f t="shared" si="972"/>
        <v>V15</v>
      </c>
      <c r="AN255" s="77" t="str">
        <f t="shared" si="972"/>
        <v>V15</v>
      </c>
      <c r="AO255" s="77" t="str">
        <f t="shared" si="972"/>
        <v>V15</v>
      </c>
      <c r="AP255" s="77" t="str">
        <f t="shared" si="972"/>
        <v>V15</v>
      </c>
      <c r="AQ255" s="77" t="str">
        <f t="shared" si="972"/>
        <v>V15</v>
      </c>
      <c r="AR255" s="77" t="str">
        <f t="shared" si="972"/>
        <v>AIA</v>
      </c>
      <c r="AS255" s="77" t="str">
        <f t="shared" ref="AS255:BX255" si="973">IF(OR(ISNUMBER(AS74),ISBLANK(AS74)),IF(CodeCouleur($D$100)=CodeCouleur(AS74),"CEAM",IF(OR(AS74=$G$99,AS74=$G$100,AS74=$G$101,AS74=$G$102),"OPEX",IF(AND(ISBLANK($E74),AS176&gt;50),"ORG",AS176))),AS74)</f>
        <v>AIA</v>
      </c>
      <c r="AT255" s="77" t="str">
        <f t="shared" si="973"/>
        <v>AIA</v>
      </c>
      <c r="AU255" s="77">
        <f t="shared" ca="1" si="973"/>
        <v>1177</v>
      </c>
      <c r="AV255" s="77">
        <f t="shared" ca="1" si="973"/>
        <v>1154</v>
      </c>
      <c r="AW255" s="77">
        <f t="shared" ca="1" si="973"/>
        <v>1131</v>
      </c>
      <c r="AX255" s="77">
        <f t="shared" ca="1" si="973"/>
        <v>1108</v>
      </c>
      <c r="AY255" s="77">
        <f t="shared" ca="1" si="973"/>
        <v>1085</v>
      </c>
      <c r="AZ255" s="77">
        <f t="shared" ca="1" si="973"/>
        <v>1062</v>
      </c>
      <c r="BA255" s="77">
        <f t="shared" ca="1" si="973"/>
        <v>1039</v>
      </c>
      <c r="BB255" s="77">
        <f t="shared" ca="1" si="973"/>
        <v>1016</v>
      </c>
      <c r="BC255" s="77">
        <f t="shared" ca="1" si="973"/>
        <v>993</v>
      </c>
      <c r="BD255" s="77">
        <f t="shared" ca="1" si="973"/>
        <v>970</v>
      </c>
      <c r="BE255" s="77">
        <f t="shared" ca="1" si="973"/>
        <v>947</v>
      </c>
      <c r="BF255" s="77">
        <f t="shared" ca="1" si="973"/>
        <v>924</v>
      </c>
      <c r="BG255" s="77">
        <f t="shared" ca="1" si="973"/>
        <v>901</v>
      </c>
      <c r="BH255" s="77">
        <f t="shared" ca="1" si="973"/>
        <v>878</v>
      </c>
      <c r="BI255" s="77">
        <f t="shared" ca="1" si="973"/>
        <v>855</v>
      </c>
      <c r="BJ255" s="77">
        <f t="shared" ca="1" si="973"/>
        <v>832</v>
      </c>
      <c r="BK255" s="77">
        <f t="shared" ca="1" si="973"/>
        <v>809</v>
      </c>
      <c r="BL255" s="77">
        <f t="shared" ca="1" si="973"/>
        <v>786</v>
      </c>
      <c r="BM255" s="77">
        <f t="shared" ca="1" si="973"/>
        <v>763</v>
      </c>
      <c r="BN255" s="77">
        <f t="shared" ca="1" si="973"/>
        <v>740</v>
      </c>
      <c r="BO255" s="77">
        <f t="shared" ca="1" si="973"/>
        <v>717</v>
      </c>
      <c r="BP255" s="77">
        <f t="shared" ca="1" si="973"/>
        <v>694</v>
      </c>
      <c r="BQ255" s="77">
        <f t="shared" ca="1" si="973"/>
        <v>671</v>
      </c>
      <c r="BR255" s="77">
        <f t="shared" ca="1" si="973"/>
        <v>648</v>
      </c>
      <c r="BS255" s="77">
        <f t="shared" ca="1" si="973"/>
        <v>625</v>
      </c>
      <c r="BT255" s="77" t="str">
        <f t="shared" si="973"/>
        <v>SB</v>
      </c>
      <c r="BU255" s="77" t="str">
        <f t="shared" si="973"/>
        <v>SB</v>
      </c>
      <c r="BV255" s="77" t="str">
        <f t="shared" si="973"/>
        <v>SB</v>
      </c>
      <c r="BW255" s="77">
        <f t="shared" ca="1" si="973"/>
        <v>602</v>
      </c>
      <c r="BX255" s="77">
        <f t="shared" ca="1" si="973"/>
        <v>579</v>
      </c>
      <c r="BY255" s="77">
        <f t="shared" ref="BY255:DD255" ca="1" si="974">IF(OR(ISNUMBER(BY74),ISBLANK(BY74)),IF(CodeCouleur($D$100)=CodeCouleur(BY74),"CEAM",IF(OR(BY74=$G$99,BY74=$G$100,BY74=$G$101,BY74=$G$102),"OPEX",IF(AND(ISBLANK($E74),BY176&gt;50),"ORG",BY176))),BY74)</f>
        <v>556</v>
      </c>
      <c r="BZ255" s="77">
        <f t="shared" ca="1" si="974"/>
        <v>533</v>
      </c>
      <c r="CA255" s="77">
        <f t="shared" ca="1" si="974"/>
        <v>510</v>
      </c>
      <c r="CB255" s="77">
        <f t="shared" ca="1" si="974"/>
        <v>487</v>
      </c>
      <c r="CC255" s="77">
        <f t="shared" ca="1" si="974"/>
        <v>486</v>
      </c>
      <c r="CD255" s="77" t="str">
        <f t="shared" ca="1" si="974"/>
        <v>OPEX</v>
      </c>
      <c r="CE255" s="77" t="str">
        <f t="shared" ca="1" si="974"/>
        <v>OPEX</v>
      </c>
      <c r="CF255" s="77" t="str">
        <f t="shared" ca="1" si="974"/>
        <v>OPEX</v>
      </c>
      <c r="CG255" s="77" t="str">
        <f t="shared" ca="1" si="974"/>
        <v>OPEX</v>
      </c>
      <c r="CH255" s="77">
        <f t="shared" ca="1" si="974"/>
        <v>245</v>
      </c>
      <c r="CI255" s="77">
        <f t="shared" ca="1" si="974"/>
        <v>222</v>
      </c>
      <c r="CJ255" s="77">
        <f t="shared" ca="1" si="974"/>
        <v>199</v>
      </c>
      <c r="CK255" s="77">
        <f t="shared" ca="1" si="974"/>
        <v>176</v>
      </c>
      <c r="CL255" s="77">
        <f t="shared" ca="1" si="974"/>
        <v>153</v>
      </c>
      <c r="CM255" s="77">
        <f t="shared" ca="1" si="974"/>
        <v>130</v>
      </c>
      <c r="CN255" s="77">
        <f t="shared" ca="1" si="974"/>
        <v>107</v>
      </c>
      <c r="CO255" s="77">
        <f t="shared" ca="1" si="974"/>
        <v>84</v>
      </c>
      <c r="CP255" s="77">
        <f t="shared" ca="1" si="974"/>
        <v>61</v>
      </c>
      <c r="CQ255" s="77">
        <f t="shared" ca="1" si="974"/>
        <v>38</v>
      </c>
      <c r="CR255" s="77" t="str">
        <f t="shared" si="974"/>
        <v>V20</v>
      </c>
      <c r="CS255" s="77" t="str">
        <f t="shared" si="974"/>
        <v>V20</v>
      </c>
      <c r="CT255" s="77" t="str">
        <f t="shared" si="974"/>
        <v>V20</v>
      </c>
      <c r="CU255" s="77" t="str">
        <f t="shared" si="974"/>
        <v>V20</v>
      </c>
      <c r="CV255" s="77" t="str">
        <f t="shared" si="974"/>
        <v>V20</v>
      </c>
      <c r="CW255" s="77" t="str">
        <f t="shared" si="974"/>
        <v>V20</v>
      </c>
      <c r="CX255" s="77" t="str">
        <f t="shared" si="974"/>
        <v>RMV</v>
      </c>
      <c r="CY255" s="77" t="str">
        <f t="shared" si="974"/>
        <v>RMV</v>
      </c>
      <c r="CZ255" s="77" t="str">
        <f t="shared" si="974"/>
        <v>RMV</v>
      </c>
      <c r="DA255" s="77" t="str">
        <f t="shared" si="974"/>
        <v>RMV</v>
      </c>
      <c r="DB255" s="77" t="str">
        <f t="shared" si="974"/>
        <v>RMV</v>
      </c>
      <c r="DC255" s="77" t="str">
        <f t="shared" si="974"/>
        <v>RMV</v>
      </c>
      <c r="DD255" s="77">
        <f t="shared" ca="1" si="974"/>
        <v>1177</v>
      </c>
      <c r="DE255" s="77">
        <f t="shared" ref="DE255:EJ255" ca="1" si="975">IF(OR(ISNUMBER(DE74),ISBLANK(DE74)),IF(CodeCouleur($D$100)=CodeCouleur(DE74),"CEAM",IF(OR(DE74=$G$99,DE74=$G$100,DE74=$G$101,DE74=$G$102),"OPEX",IF(AND(ISBLANK($E74),DE176&gt;50),"ORG",DE176))),DE74)</f>
        <v>1176</v>
      </c>
      <c r="DF255" s="77" t="str">
        <f t="shared" ca="1" si="975"/>
        <v>OPEX</v>
      </c>
      <c r="DG255" s="77" t="str">
        <f t="shared" ca="1" si="975"/>
        <v>OPEX</v>
      </c>
      <c r="DH255" s="77" t="str">
        <f t="shared" ca="1" si="975"/>
        <v>OPEX</v>
      </c>
      <c r="DI255" s="77" t="str">
        <f t="shared" ca="1" si="975"/>
        <v>OPEX</v>
      </c>
      <c r="DJ255" s="77">
        <f t="shared" ca="1" si="975"/>
        <v>935</v>
      </c>
      <c r="DK255" s="77">
        <f t="shared" ca="1" si="975"/>
        <v>912</v>
      </c>
      <c r="DL255" s="77">
        <f t="shared" ca="1" si="975"/>
        <v>889</v>
      </c>
      <c r="DM255" s="77">
        <f t="shared" ca="1" si="975"/>
        <v>866</v>
      </c>
      <c r="DN255" s="77">
        <f t="shared" ca="1" si="975"/>
        <v>843</v>
      </c>
      <c r="DO255" s="77">
        <f t="shared" ca="1" si="975"/>
        <v>820</v>
      </c>
      <c r="DP255" s="77">
        <f t="shared" ca="1" si="975"/>
        <v>797</v>
      </c>
      <c r="DQ255" s="77">
        <f t="shared" ca="1" si="975"/>
        <v>774</v>
      </c>
      <c r="DR255" s="77">
        <f t="shared" ca="1" si="975"/>
        <v>751</v>
      </c>
      <c r="DS255" s="77">
        <f t="shared" ca="1" si="975"/>
        <v>728</v>
      </c>
      <c r="DT255" s="77">
        <f t="shared" ca="1" si="975"/>
        <v>705</v>
      </c>
      <c r="DU255" s="77">
        <f t="shared" ca="1" si="975"/>
        <v>682</v>
      </c>
      <c r="DV255" s="77">
        <f t="shared" ca="1" si="975"/>
        <v>659</v>
      </c>
      <c r="DW255" s="77">
        <f t="shared" ca="1" si="975"/>
        <v>636</v>
      </c>
      <c r="DX255" s="77">
        <f t="shared" ca="1" si="975"/>
        <v>613</v>
      </c>
      <c r="DY255" s="77">
        <f t="shared" ca="1" si="975"/>
        <v>590</v>
      </c>
      <c r="DZ255" s="77">
        <f t="shared" ca="1" si="975"/>
        <v>567</v>
      </c>
      <c r="EA255" s="77">
        <f t="shared" ca="1" si="975"/>
        <v>544</v>
      </c>
      <c r="EB255" s="77">
        <f t="shared" ca="1" si="975"/>
        <v>521</v>
      </c>
      <c r="EC255" s="77">
        <f t="shared" ca="1" si="975"/>
        <v>498</v>
      </c>
      <c r="ED255" s="77">
        <f t="shared" ca="1" si="975"/>
        <v>475</v>
      </c>
      <c r="EE255" s="77">
        <f t="shared" ca="1" si="975"/>
        <v>452</v>
      </c>
      <c r="EF255" s="77">
        <f t="shared" ca="1" si="975"/>
        <v>429</v>
      </c>
      <c r="EG255" s="77">
        <f t="shared" ca="1" si="975"/>
        <v>406</v>
      </c>
      <c r="EH255" s="77">
        <f t="shared" ca="1" si="975"/>
        <v>383</v>
      </c>
      <c r="EI255" s="77">
        <f t="shared" ca="1" si="975"/>
        <v>360</v>
      </c>
      <c r="EJ255" s="77">
        <f t="shared" ca="1" si="975"/>
        <v>337</v>
      </c>
      <c r="EK255" s="77">
        <f t="shared" ref="EK255:FP255" ca="1" si="976">IF(OR(ISNUMBER(EK74),ISBLANK(EK74)),IF(CodeCouleur($D$100)=CodeCouleur(EK74),"CEAM",IF(OR(EK74=$G$99,EK74=$G$100,EK74=$G$101,EK74=$G$102),"OPEX",IF(AND(ISBLANK($E74),EK176&gt;50),"ORG",EK176))),EK74)</f>
        <v>314</v>
      </c>
      <c r="EL255" s="77">
        <f t="shared" ca="1" si="976"/>
        <v>291</v>
      </c>
      <c r="EM255" s="77">
        <f t="shared" ca="1" si="976"/>
        <v>268</v>
      </c>
      <c r="EN255" s="77">
        <f t="shared" ca="1" si="976"/>
        <v>245</v>
      </c>
      <c r="EO255" s="77">
        <f t="shared" ca="1" si="976"/>
        <v>222</v>
      </c>
      <c r="EP255" s="77">
        <f t="shared" ca="1" si="976"/>
        <v>199</v>
      </c>
      <c r="EQ255" s="77">
        <f t="shared" ca="1" si="976"/>
        <v>176</v>
      </c>
      <c r="ER255" s="77" t="str">
        <f t="shared" si="976"/>
        <v>V25</v>
      </c>
      <c r="ES255" s="77" t="str">
        <f t="shared" si="976"/>
        <v>V25</v>
      </c>
      <c r="ET255" s="77" t="str">
        <f t="shared" si="976"/>
        <v>V25</v>
      </c>
      <c r="EU255" s="77" t="str">
        <f t="shared" si="976"/>
        <v>V25</v>
      </c>
      <c r="EV255" s="77" t="str">
        <f t="shared" si="976"/>
        <v>V25</v>
      </c>
      <c r="EW255" s="77">
        <f t="shared" ca="1" si="976"/>
        <v>1177</v>
      </c>
      <c r="EX255" s="77">
        <f t="shared" ca="1" si="976"/>
        <v>1154</v>
      </c>
      <c r="EY255" s="77">
        <f t="shared" ca="1" si="976"/>
        <v>1131</v>
      </c>
      <c r="EZ255" s="77">
        <f t="shared" ca="1" si="976"/>
        <v>1108</v>
      </c>
      <c r="FA255" s="77">
        <f t="shared" ca="1" si="976"/>
        <v>1085</v>
      </c>
      <c r="FB255" s="77">
        <f t="shared" ca="1" si="976"/>
        <v>1062</v>
      </c>
      <c r="FC255" s="77">
        <f t="shared" ca="1" si="976"/>
        <v>1039</v>
      </c>
      <c r="FD255" s="77">
        <f t="shared" ca="1" si="976"/>
        <v>1016</v>
      </c>
      <c r="FE255" s="77">
        <f t="shared" ca="1" si="976"/>
        <v>993</v>
      </c>
      <c r="FF255" s="77">
        <f t="shared" ca="1" si="976"/>
        <v>970</v>
      </c>
      <c r="FG255" s="77">
        <f t="shared" ca="1" si="976"/>
        <v>947</v>
      </c>
      <c r="FH255" s="77">
        <f t="shared" ca="1" si="976"/>
        <v>924</v>
      </c>
      <c r="FI255" s="77">
        <f t="shared" ca="1" si="976"/>
        <v>901</v>
      </c>
      <c r="FJ255" s="77">
        <f t="shared" ca="1" si="976"/>
        <v>878</v>
      </c>
      <c r="FK255" s="77">
        <f t="shared" ca="1" si="976"/>
        <v>855</v>
      </c>
      <c r="FL255" s="77">
        <f t="shared" ca="1" si="976"/>
        <v>832</v>
      </c>
      <c r="FM255" s="77">
        <f t="shared" ca="1" si="976"/>
        <v>809</v>
      </c>
      <c r="FN255" s="77">
        <f t="shared" ca="1" si="976"/>
        <v>786</v>
      </c>
      <c r="FO255" s="77">
        <f t="shared" ca="1" si="976"/>
        <v>763</v>
      </c>
      <c r="FP255" s="77">
        <f t="shared" ca="1" si="976"/>
        <v>740</v>
      </c>
      <c r="FQ255" s="77">
        <f t="shared" ref="FQ255:GR255" ca="1" si="977">IF(OR(ISNUMBER(FQ74),ISBLANK(FQ74)),IF(CodeCouleur($D$100)=CodeCouleur(FQ74),"CEAM",IF(OR(FQ74=$G$99,FQ74=$G$100,FQ74=$G$101,FQ74=$G$102),"OPEX",IF(AND(ISBLANK($E74),FQ176&gt;50),"ORG",FQ176))),FQ74)</f>
        <v>717</v>
      </c>
      <c r="FR255" s="77">
        <f t="shared" ca="1" si="977"/>
        <v>694</v>
      </c>
      <c r="FS255" s="77">
        <f t="shared" ca="1" si="977"/>
        <v>671</v>
      </c>
      <c r="FT255" s="77">
        <f t="shared" ca="1" si="977"/>
        <v>648</v>
      </c>
      <c r="FU255" s="77">
        <f t="shared" ca="1" si="977"/>
        <v>625</v>
      </c>
      <c r="FV255" s="77">
        <f t="shared" ca="1" si="977"/>
        <v>602</v>
      </c>
      <c r="FW255" s="77">
        <f t="shared" ca="1" si="977"/>
        <v>579</v>
      </c>
      <c r="FX255" s="77">
        <f t="shared" ca="1" si="977"/>
        <v>556</v>
      </c>
      <c r="FY255" s="77">
        <f t="shared" ca="1" si="977"/>
        <v>533</v>
      </c>
      <c r="FZ255" s="77">
        <f t="shared" ca="1" si="977"/>
        <v>510</v>
      </c>
      <c r="GA255" s="77">
        <f t="shared" ca="1" si="977"/>
        <v>487</v>
      </c>
      <c r="GB255" s="77">
        <f t="shared" ca="1" si="977"/>
        <v>464</v>
      </c>
      <c r="GC255" s="77">
        <f t="shared" ca="1" si="977"/>
        <v>441</v>
      </c>
      <c r="GD255" s="77">
        <f t="shared" ca="1" si="977"/>
        <v>418</v>
      </c>
      <c r="GE255" s="77">
        <f t="shared" ca="1" si="977"/>
        <v>395</v>
      </c>
      <c r="GF255" s="77">
        <f t="shared" ca="1" si="977"/>
        <v>372</v>
      </c>
      <c r="GG255" s="77">
        <f t="shared" ca="1" si="977"/>
        <v>349</v>
      </c>
      <c r="GH255" s="77">
        <f t="shared" ca="1" si="977"/>
        <v>326</v>
      </c>
      <c r="GI255" s="77">
        <f t="shared" ca="1" si="977"/>
        <v>303</v>
      </c>
      <c r="GJ255" s="77">
        <f t="shared" ca="1" si="977"/>
        <v>280</v>
      </c>
      <c r="GK255" s="77">
        <f t="shared" ca="1" si="977"/>
        <v>257</v>
      </c>
      <c r="GL255" s="77">
        <f t="shared" ca="1" si="977"/>
        <v>234</v>
      </c>
      <c r="GM255" s="77">
        <f t="shared" ca="1" si="977"/>
        <v>211</v>
      </c>
      <c r="GN255" s="77">
        <f t="shared" ca="1" si="977"/>
        <v>188</v>
      </c>
      <c r="GO255" s="77" t="str">
        <f t="shared" si="977"/>
        <v>X</v>
      </c>
      <c r="GP255" s="77" t="str">
        <f t="shared" si="977"/>
        <v>X</v>
      </c>
      <c r="GQ255" s="77" t="str">
        <f t="shared" si="977"/>
        <v>X</v>
      </c>
      <c r="GR255" s="77" t="str">
        <f t="shared" si="977"/>
        <v>X</v>
      </c>
    </row>
    <row r="256" spans="7:200" x14ac:dyDescent="0.2">
      <c r="G256" s="1043"/>
      <c r="H256" s="207" t="s">
        <v>181</v>
      </c>
      <c r="M256" s="304"/>
      <c r="N256" s="304"/>
      <c r="O256" s="304"/>
      <c r="P256" s="304"/>
      <c r="Q256" s="304"/>
      <c r="R256" s="41"/>
      <c r="S256" s="41"/>
      <c r="T256" s="41"/>
      <c r="U256" s="77">
        <f t="shared" ref="U256:AR256" ca="1" si="978">IF(OR(ISNUMBER(U75),ISBLANK(U75)),IF(CodeCouleur($D$100)=CodeCouleur(U75),"CEAM",IF(OR(U75=$G$99,U75=$G$100,U75=$G$101),"OPEX",IF(AND(ISBLANK($E75),U177&gt;50),"ORG",U177))),U75)</f>
        <v>127</v>
      </c>
      <c r="V256" s="77">
        <f t="shared" ca="1" si="978"/>
        <v>212</v>
      </c>
      <c r="W256" s="77">
        <f t="shared" ca="1" si="978"/>
        <v>212</v>
      </c>
      <c r="X256" s="77">
        <f t="shared" ca="1" si="978"/>
        <v>212</v>
      </c>
      <c r="Y256" s="77">
        <f t="shared" ca="1" si="978"/>
        <v>212</v>
      </c>
      <c r="Z256" s="77">
        <f t="shared" ca="1" si="978"/>
        <v>212</v>
      </c>
      <c r="AA256" s="77">
        <f t="shared" ca="1" si="978"/>
        <v>212</v>
      </c>
      <c r="AB256" s="77">
        <f t="shared" ca="1" si="978"/>
        <v>211</v>
      </c>
      <c r="AC256" s="77" t="str">
        <f t="shared" si="978"/>
        <v>V15</v>
      </c>
      <c r="AD256" s="77" t="str">
        <f t="shared" si="978"/>
        <v>V15</v>
      </c>
      <c r="AE256" s="77" t="str">
        <f t="shared" si="978"/>
        <v>V15</v>
      </c>
      <c r="AF256" s="77" t="str">
        <f t="shared" si="978"/>
        <v>V15</v>
      </c>
      <c r="AG256" s="77" t="str">
        <f t="shared" si="978"/>
        <v>AIA</v>
      </c>
      <c r="AH256" s="77" t="str">
        <f t="shared" si="978"/>
        <v>AIA</v>
      </c>
      <c r="AI256" s="77">
        <f t="shared" ca="1" si="978"/>
        <v>1177</v>
      </c>
      <c r="AJ256" s="77">
        <f t="shared" ca="1" si="978"/>
        <v>1154</v>
      </c>
      <c r="AK256" s="77">
        <f t="shared" ca="1" si="978"/>
        <v>1131</v>
      </c>
      <c r="AL256" s="77">
        <f t="shared" ca="1" si="978"/>
        <v>1108</v>
      </c>
      <c r="AM256" s="77">
        <f t="shared" ca="1" si="978"/>
        <v>1085</v>
      </c>
      <c r="AN256" s="77">
        <f t="shared" ca="1" si="978"/>
        <v>1062</v>
      </c>
      <c r="AO256" s="77">
        <f t="shared" ca="1" si="978"/>
        <v>1039</v>
      </c>
      <c r="AP256" s="77">
        <f t="shared" ca="1" si="978"/>
        <v>1016</v>
      </c>
      <c r="AQ256" s="77">
        <f t="shared" ca="1" si="978"/>
        <v>993</v>
      </c>
      <c r="AR256" s="77">
        <f t="shared" ca="1" si="978"/>
        <v>970</v>
      </c>
      <c r="AS256" s="77">
        <f t="shared" ref="AS256:BX256" ca="1" si="979">IF(OR(ISNUMBER(AS75),ISBLANK(AS75)),IF(CodeCouleur($D$100)=CodeCouleur(AS75),"CEAM",IF(OR(AS75=$G$99,AS75=$G$100,AS75=$G$101,AS75=$G$102),"OPEX",IF(AND(ISBLANK($E75),AS177&gt;50),"ORG",AS177))),AS75)</f>
        <v>947</v>
      </c>
      <c r="AT256" s="77">
        <f t="shared" ca="1" si="979"/>
        <v>924</v>
      </c>
      <c r="AU256" s="77">
        <f t="shared" ca="1" si="979"/>
        <v>901</v>
      </c>
      <c r="AV256" s="77">
        <f t="shared" ca="1" si="979"/>
        <v>878</v>
      </c>
      <c r="AW256" s="77">
        <f t="shared" ca="1" si="979"/>
        <v>855</v>
      </c>
      <c r="AX256" s="77">
        <f t="shared" ca="1" si="979"/>
        <v>832</v>
      </c>
      <c r="AY256" s="77">
        <f t="shared" ca="1" si="979"/>
        <v>809</v>
      </c>
      <c r="AZ256" s="77">
        <f t="shared" ca="1" si="979"/>
        <v>786</v>
      </c>
      <c r="BA256" s="77">
        <f t="shared" ca="1" si="979"/>
        <v>763</v>
      </c>
      <c r="BB256" s="77">
        <f t="shared" ca="1" si="979"/>
        <v>740</v>
      </c>
      <c r="BC256" s="77">
        <f t="shared" ca="1" si="979"/>
        <v>717</v>
      </c>
      <c r="BD256" s="77">
        <f t="shared" ca="1" si="979"/>
        <v>694</v>
      </c>
      <c r="BE256" s="77">
        <f t="shared" ca="1" si="979"/>
        <v>671</v>
      </c>
      <c r="BF256" s="77">
        <f t="shared" ca="1" si="979"/>
        <v>648</v>
      </c>
      <c r="BG256" s="77">
        <f t="shared" ca="1" si="979"/>
        <v>625</v>
      </c>
      <c r="BH256" s="77">
        <f t="shared" ca="1" si="979"/>
        <v>602</v>
      </c>
      <c r="BI256" s="77">
        <f t="shared" ca="1" si="979"/>
        <v>579</v>
      </c>
      <c r="BJ256" s="77">
        <f t="shared" ca="1" si="979"/>
        <v>556</v>
      </c>
      <c r="BK256" s="77">
        <f t="shared" ca="1" si="979"/>
        <v>533</v>
      </c>
      <c r="BL256" s="77">
        <f t="shared" ca="1" si="979"/>
        <v>510</v>
      </c>
      <c r="BM256" s="77">
        <f t="shared" ca="1" si="979"/>
        <v>487</v>
      </c>
      <c r="BN256" s="77">
        <f t="shared" ca="1" si="979"/>
        <v>464</v>
      </c>
      <c r="BO256" s="77">
        <f t="shared" ca="1" si="979"/>
        <v>441</v>
      </c>
      <c r="BP256" s="77">
        <f t="shared" ca="1" si="979"/>
        <v>418</v>
      </c>
      <c r="BQ256" s="77">
        <f t="shared" ca="1" si="979"/>
        <v>417</v>
      </c>
      <c r="BR256" s="77" t="str">
        <f t="shared" ca="1" si="979"/>
        <v>OPEX</v>
      </c>
      <c r="BS256" s="77" t="str">
        <f t="shared" ca="1" si="979"/>
        <v>OPEX</v>
      </c>
      <c r="BT256" s="77" t="str">
        <f t="shared" ca="1" si="979"/>
        <v>OPEX</v>
      </c>
      <c r="BU256" s="77" t="str">
        <f t="shared" ca="1" si="979"/>
        <v>OPEX</v>
      </c>
      <c r="BV256" s="77">
        <f t="shared" ca="1" si="979"/>
        <v>136</v>
      </c>
      <c r="BW256" s="77">
        <f t="shared" ca="1" si="979"/>
        <v>113</v>
      </c>
      <c r="BX256" s="77">
        <f t="shared" ca="1" si="979"/>
        <v>90</v>
      </c>
      <c r="BY256" s="77" t="str">
        <f t="shared" ref="BY256:DD256" si="980">IF(OR(ISNUMBER(BY75),ISBLANK(BY75)),IF(CodeCouleur($D$100)=CodeCouleur(BY75),"CEAM",IF(OR(BY75=$G$99,BY75=$G$100,BY75=$G$101,BY75=$G$102),"OPEX",IF(AND(ISBLANK($E75),BY177&gt;50),"ORG",BY177))),BY75)</f>
        <v>V20</v>
      </c>
      <c r="BZ256" s="77" t="str">
        <f t="shared" si="980"/>
        <v>V20</v>
      </c>
      <c r="CA256" s="77" t="str">
        <f t="shared" si="980"/>
        <v>V20</v>
      </c>
      <c r="CB256" s="77" t="str">
        <f t="shared" si="980"/>
        <v>V20</v>
      </c>
      <c r="CC256" s="77" t="str">
        <f t="shared" si="980"/>
        <v>V20</v>
      </c>
      <c r="CD256" s="77" t="str">
        <f t="shared" si="980"/>
        <v>V20</v>
      </c>
      <c r="CE256" s="77" t="str">
        <f t="shared" si="980"/>
        <v>RMV</v>
      </c>
      <c r="CF256" s="77" t="str">
        <f t="shared" si="980"/>
        <v>RMV</v>
      </c>
      <c r="CG256" s="77" t="str">
        <f t="shared" si="980"/>
        <v>RMV</v>
      </c>
      <c r="CH256" s="77" t="str">
        <f t="shared" si="980"/>
        <v>RMV</v>
      </c>
      <c r="CI256" s="77" t="str">
        <f t="shared" si="980"/>
        <v>RMV</v>
      </c>
      <c r="CJ256" s="77" t="str">
        <f t="shared" si="980"/>
        <v>RMV</v>
      </c>
      <c r="CK256" s="77">
        <f t="shared" ca="1" si="980"/>
        <v>1177</v>
      </c>
      <c r="CL256" s="77">
        <f t="shared" ca="1" si="980"/>
        <v>1154</v>
      </c>
      <c r="CM256" s="77">
        <f t="shared" ca="1" si="980"/>
        <v>1131</v>
      </c>
      <c r="CN256" s="77">
        <f t="shared" ca="1" si="980"/>
        <v>1108</v>
      </c>
      <c r="CO256" s="77">
        <f t="shared" ca="1" si="980"/>
        <v>1085</v>
      </c>
      <c r="CP256" s="77">
        <f t="shared" ca="1" si="980"/>
        <v>1062</v>
      </c>
      <c r="CQ256" s="77">
        <f t="shared" ca="1" si="980"/>
        <v>1061</v>
      </c>
      <c r="CR256" s="77" t="str">
        <f t="shared" ca="1" si="980"/>
        <v>OPEX</v>
      </c>
      <c r="CS256" s="77" t="str">
        <f t="shared" ca="1" si="980"/>
        <v>OPEX</v>
      </c>
      <c r="CT256" s="77" t="str">
        <f t="shared" ca="1" si="980"/>
        <v>OPEX</v>
      </c>
      <c r="CU256" s="77" t="str">
        <f t="shared" ca="1" si="980"/>
        <v>OPEX</v>
      </c>
      <c r="CV256" s="77">
        <f t="shared" ca="1" si="980"/>
        <v>860</v>
      </c>
      <c r="CW256" s="77">
        <f t="shared" ca="1" si="980"/>
        <v>837</v>
      </c>
      <c r="CX256" s="77">
        <f t="shared" ca="1" si="980"/>
        <v>814</v>
      </c>
      <c r="CY256" s="77">
        <f t="shared" ca="1" si="980"/>
        <v>791</v>
      </c>
      <c r="CZ256" s="77">
        <f t="shared" ca="1" si="980"/>
        <v>768</v>
      </c>
      <c r="DA256" s="77">
        <f t="shared" ca="1" si="980"/>
        <v>745</v>
      </c>
      <c r="DB256" s="77">
        <f t="shared" ca="1" si="980"/>
        <v>722</v>
      </c>
      <c r="DC256" s="77">
        <f t="shared" ca="1" si="980"/>
        <v>699</v>
      </c>
      <c r="DD256" s="77">
        <f t="shared" ca="1" si="980"/>
        <v>676</v>
      </c>
      <c r="DE256" s="77">
        <f t="shared" ref="DE256:EJ256" ca="1" si="981">IF(OR(ISNUMBER(DE75),ISBLANK(DE75)),IF(CodeCouleur($D$100)=CodeCouleur(DE75),"CEAM",IF(OR(DE75=$G$99,DE75=$G$100,DE75=$G$101,DE75=$G$102),"OPEX",IF(AND(ISBLANK($E75),DE177&gt;50),"ORG",DE177))),DE75)</f>
        <v>653</v>
      </c>
      <c r="DF256" s="77">
        <f t="shared" ca="1" si="981"/>
        <v>630</v>
      </c>
      <c r="DG256" s="77">
        <f t="shared" ca="1" si="981"/>
        <v>607</v>
      </c>
      <c r="DH256" s="77">
        <f t="shared" ca="1" si="981"/>
        <v>584</v>
      </c>
      <c r="DI256" s="77">
        <f t="shared" ca="1" si="981"/>
        <v>561</v>
      </c>
      <c r="DJ256" s="77">
        <f t="shared" ca="1" si="981"/>
        <v>538</v>
      </c>
      <c r="DK256" s="77">
        <f t="shared" ca="1" si="981"/>
        <v>537</v>
      </c>
      <c r="DL256" s="77" t="str">
        <f t="shared" ca="1" si="981"/>
        <v>OPEX</v>
      </c>
      <c r="DM256" s="77" t="str">
        <f t="shared" ca="1" si="981"/>
        <v>OPEX</v>
      </c>
      <c r="DN256" s="77" t="str">
        <f t="shared" ca="1" si="981"/>
        <v>OPEX</v>
      </c>
      <c r="DO256" s="77" t="str">
        <f t="shared" ca="1" si="981"/>
        <v>OPEX</v>
      </c>
      <c r="DP256" s="77">
        <f t="shared" ca="1" si="981"/>
        <v>336</v>
      </c>
      <c r="DQ256" s="77">
        <f t="shared" ca="1" si="981"/>
        <v>313</v>
      </c>
      <c r="DR256" s="77">
        <f t="shared" ca="1" si="981"/>
        <v>290</v>
      </c>
      <c r="DS256" s="77">
        <f t="shared" ca="1" si="981"/>
        <v>267</v>
      </c>
      <c r="DT256" s="77">
        <f t="shared" ca="1" si="981"/>
        <v>244</v>
      </c>
      <c r="DU256" s="77">
        <f t="shared" ca="1" si="981"/>
        <v>221</v>
      </c>
      <c r="DV256" s="77">
        <f t="shared" ca="1" si="981"/>
        <v>198</v>
      </c>
      <c r="DW256" s="77">
        <f t="shared" ca="1" si="981"/>
        <v>175</v>
      </c>
      <c r="DX256" s="77">
        <f t="shared" ca="1" si="981"/>
        <v>152</v>
      </c>
      <c r="DY256" s="77">
        <f t="shared" ca="1" si="981"/>
        <v>129</v>
      </c>
      <c r="DZ256" s="77">
        <f t="shared" ca="1" si="981"/>
        <v>106</v>
      </c>
      <c r="EA256" s="77">
        <f t="shared" ca="1" si="981"/>
        <v>83</v>
      </c>
      <c r="EB256" s="77">
        <f t="shared" ca="1" si="981"/>
        <v>60</v>
      </c>
      <c r="EC256" s="77">
        <f t="shared" ca="1" si="981"/>
        <v>37</v>
      </c>
      <c r="ED256" s="77" t="str">
        <f t="shared" si="981"/>
        <v>V25</v>
      </c>
      <c r="EE256" s="77" t="str">
        <f t="shared" si="981"/>
        <v>V25</v>
      </c>
      <c r="EF256" s="77" t="str">
        <f t="shared" si="981"/>
        <v>V25</v>
      </c>
      <c r="EG256" s="77" t="str">
        <f t="shared" si="981"/>
        <v>V25</v>
      </c>
      <c r="EH256" s="77" t="str">
        <f t="shared" si="981"/>
        <v>V25</v>
      </c>
      <c r="EI256" s="77">
        <f t="shared" ca="1" si="981"/>
        <v>1177</v>
      </c>
      <c r="EJ256" s="77">
        <f t="shared" ca="1" si="981"/>
        <v>1154</v>
      </c>
      <c r="EK256" s="77">
        <f t="shared" ref="EK256:FP256" ca="1" si="982">IF(OR(ISNUMBER(EK75),ISBLANK(EK75)),IF(CodeCouleur($D$100)=CodeCouleur(EK75),"CEAM",IF(OR(EK75=$G$99,EK75=$G$100,EK75=$G$101,EK75=$G$102),"OPEX",IF(AND(ISBLANK($E75),EK177&gt;50),"ORG",EK177))),EK75)</f>
        <v>1131</v>
      </c>
      <c r="EL256" s="77">
        <f t="shared" ca="1" si="982"/>
        <v>1108</v>
      </c>
      <c r="EM256" s="77">
        <f t="shared" ca="1" si="982"/>
        <v>1085</v>
      </c>
      <c r="EN256" s="77">
        <f t="shared" ca="1" si="982"/>
        <v>1062</v>
      </c>
      <c r="EO256" s="77">
        <f t="shared" ca="1" si="982"/>
        <v>1039</v>
      </c>
      <c r="EP256" s="77">
        <f t="shared" ca="1" si="982"/>
        <v>1016</v>
      </c>
      <c r="EQ256" s="77">
        <f t="shared" ca="1" si="982"/>
        <v>993</v>
      </c>
      <c r="ER256" s="77">
        <f t="shared" ca="1" si="982"/>
        <v>970</v>
      </c>
      <c r="ES256" s="77">
        <f t="shared" ca="1" si="982"/>
        <v>947</v>
      </c>
      <c r="ET256" s="77">
        <f t="shared" ca="1" si="982"/>
        <v>924</v>
      </c>
      <c r="EU256" s="77">
        <f t="shared" ca="1" si="982"/>
        <v>901</v>
      </c>
      <c r="EV256" s="77">
        <f t="shared" ca="1" si="982"/>
        <v>878</v>
      </c>
      <c r="EW256" s="77">
        <f t="shared" ca="1" si="982"/>
        <v>855</v>
      </c>
      <c r="EX256" s="77">
        <f t="shared" ca="1" si="982"/>
        <v>832</v>
      </c>
      <c r="EY256" s="77">
        <f t="shared" ca="1" si="982"/>
        <v>809</v>
      </c>
      <c r="EZ256" s="77">
        <f t="shared" ca="1" si="982"/>
        <v>786</v>
      </c>
      <c r="FA256" s="77">
        <f t="shared" ca="1" si="982"/>
        <v>763</v>
      </c>
      <c r="FB256" s="77">
        <f t="shared" ca="1" si="982"/>
        <v>740</v>
      </c>
      <c r="FC256" s="77">
        <f t="shared" ca="1" si="982"/>
        <v>717</v>
      </c>
      <c r="FD256" s="77">
        <f t="shared" ca="1" si="982"/>
        <v>694</v>
      </c>
      <c r="FE256" s="77">
        <f t="shared" ca="1" si="982"/>
        <v>671</v>
      </c>
      <c r="FF256" s="77">
        <f t="shared" ca="1" si="982"/>
        <v>648</v>
      </c>
      <c r="FG256" s="77">
        <f t="shared" ca="1" si="982"/>
        <v>625</v>
      </c>
      <c r="FH256" s="77">
        <f t="shared" ca="1" si="982"/>
        <v>602</v>
      </c>
      <c r="FI256" s="77">
        <f t="shared" ca="1" si="982"/>
        <v>579</v>
      </c>
      <c r="FJ256" s="77">
        <f t="shared" ca="1" si="982"/>
        <v>556</v>
      </c>
      <c r="FK256" s="77">
        <f t="shared" ca="1" si="982"/>
        <v>533</v>
      </c>
      <c r="FL256" s="77">
        <f t="shared" ca="1" si="982"/>
        <v>510</v>
      </c>
      <c r="FM256" s="77">
        <f t="shared" ca="1" si="982"/>
        <v>487</v>
      </c>
      <c r="FN256" s="77">
        <f t="shared" ca="1" si="982"/>
        <v>464</v>
      </c>
      <c r="FO256" s="77">
        <f t="shared" ca="1" si="982"/>
        <v>441</v>
      </c>
      <c r="FP256" s="77">
        <f t="shared" ca="1" si="982"/>
        <v>418</v>
      </c>
      <c r="FQ256" s="77">
        <f t="shared" ref="FQ256:GR256" ca="1" si="983">IF(OR(ISNUMBER(FQ75),ISBLANK(FQ75)),IF(CodeCouleur($D$100)=CodeCouleur(FQ75),"CEAM",IF(OR(FQ75=$G$99,FQ75=$G$100,FQ75=$G$101,FQ75=$G$102),"OPEX",IF(AND(ISBLANK($E75),FQ177&gt;50),"ORG",FQ177))),FQ75)</f>
        <v>395</v>
      </c>
      <c r="FR256" s="77">
        <f t="shared" ca="1" si="983"/>
        <v>372</v>
      </c>
      <c r="FS256" s="77">
        <f t="shared" ca="1" si="983"/>
        <v>349</v>
      </c>
      <c r="FT256" s="77">
        <f t="shared" ca="1" si="983"/>
        <v>326</v>
      </c>
      <c r="FU256" s="77">
        <f t="shared" ca="1" si="983"/>
        <v>303</v>
      </c>
      <c r="FV256" s="77">
        <f t="shared" ca="1" si="983"/>
        <v>280</v>
      </c>
      <c r="FW256" s="77">
        <f t="shared" ca="1" si="983"/>
        <v>257</v>
      </c>
      <c r="FX256" s="77">
        <f t="shared" ca="1" si="983"/>
        <v>234</v>
      </c>
      <c r="FY256" s="77">
        <f t="shared" ca="1" si="983"/>
        <v>211</v>
      </c>
      <c r="FZ256" s="77">
        <f t="shared" ca="1" si="983"/>
        <v>188</v>
      </c>
      <c r="GA256" s="77">
        <f t="shared" ca="1" si="983"/>
        <v>165</v>
      </c>
      <c r="GB256" s="77">
        <f t="shared" ca="1" si="983"/>
        <v>142</v>
      </c>
      <c r="GC256" s="77">
        <f t="shared" ca="1" si="983"/>
        <v>119</v>
      </c>
      <c r="GD256" s="77">
        <f t="shared" ca="1" si="983"/>
        <v>96</v>
      </c>
      <c r="GE256" s="77">
        <f t="shared" ca="1" si="983"/>
        <v>73</v>
      </c>
      <c r="GF256" s="77">
        <f t="shared" ca="1" si="983"/>
        <v>50</v>
      </c>
      <c r="GG256" s="77">
        <f t="shared" ca="1" si="983"/>
        <v>27</v>
      </c>
      <c r="GH256" s="77" t="str">
        <f t="shared" si="983"/>
        <v>V30</v>
      </c>
      <c r="GI256" s="77" t="str">
        <f t="shared" si="983"/>
        <v>V30</v>
      </c>
      <c r="GJ256" s="77" t="str">
        <f t="shared" si="983"/>
        <v>V30</v>
      </c>
      <c r="GK256" s="77" t="str">
        <f t="shared" si="983"/>
        <v>V30</v>
      </c>
      <c r="GL256" s="77" t="str">
        <f t="shared" si="983"/>
        <v>V30</v>
      </c>
      <c r="GM256" s="77" t="str">
        <f t="shared" si="983"/>
        <v>V30</v>
      </c>
      <c r="GN256" s="77" t="str">
        <f t="shared" si="983"/>
        <v>V30</v>
      </c>
      <c r="GO256" s="77" t="str">
        <f t="shared" si="983"/>
        <v>X</v>
      </c>
      <c r="GP256" s="77" t="str">
        <f t="shared" si="983"/>
        <v>X</v>
      </c>
      <c r="GQ256" s="77" t="str">
        <f t="shared" si="983"/>
        <v>X</v>
      </c>
      <c r="GR256" s="77" t="str">
        <f t="shared" si="983"/>
        <v>X</v>
      </c>
    </row>
    <row r="257" spans="2:200" x14ac:dyDescent="0.2">
      <c r="G257" s="1043"/>
      <c r="H257" s="207" t="s">
        <v>182</v>
      </c>
      <c r="M257" s="304"/>
      <c r="N257" s="304"/>
      <c r="O257" s="304"/>
      <c r="P257" s="304"/>
      <c r="Q257" s="304"/>
      <c r="R257" s="41"/>
      <c r="S257" s="41"/>
      <c r="T257" s="41"/>
      <c r="U257" s="77">
        <f t="shared" ref="U257:AR257" ca="1" si="984">IF(OR(ISNUMBER(U76),ISBLANK(U76)),IF(CodeCouleur($D$100)=CodeCouleur(U76),"CEAM",IF(OR(U76=$G$99,U76=$G$100,U76=$G$101),"OPEX",IF(AND(ISBLANK($E76),U178&gt;50),"ORG",U178))),U76)</f>
        <v>468</v>
      </c>
      <c r="V257" s="77">
        <f t="shared" ca="1" si="984"/>
        <v>469</v>
      </c>
      <c r="W257" s="77">
        <f t="shared" ca="1" si="984"/>
        <v>469</v>
      </c>
      <c r="X257" s="77">
        <f t="shared" ca="1" si="984"/>
        <v>449</v>
      </c>
      <c r="Y257" s="77">
        <f t="shared" ca="1" si="984"/>
        <v>405</v>
      </c>
      <c r="Z257" s="77">
        <f t="shared" ca="1" si="984"/>
        <v>338</v>
      </c>
      <c r="AA257" s="77">
        <f t="shared" ca="1" si="984"/>
        <v>308</v>
      </c>
      <c r="AB257" s="77">
        <f t="shared" ca="1" si="984"/>
        <v>290</v>
      </c>
      <c r="AC257" s="77">
        <f t="shared" ca="1" si="984"/>
        <v>271</v>
      </c>
      <c r="AD257" s="77">
        <f t="shared" ca="1" si="984"/>
        <v>262</v>
      </c>
      <c r="AE257" s="77">
        <f t="shared" ca="1" si="984"/>
        <v>239</v>
      </c>
      <c r="AF257" s="77">
        <f t="shared" ca="1" si="984"/>
        <v>216</v>
      </c>
      <c r="AG257" s="77">
        <f t="shared" ca="1" si="984"/>
        <v>193</v>
      </c>
      <c r="AH257" s="77" t="str">
        <f t="shared" si="984"/>
        <v>F</v>
      </c>
      <c r="AI257" s="77" t="str">
        <f t="shared" si="984"/>
        <v>F</v>
      </c>
      <c r="AJ257" s="77">
        <f t="shared" ca="1" si="984"/>
        <v>170</v>
      </c>
      <c r="AK257" s="77">
        <f t="shared" ca="1" si="984"/>
        <v>145</v>
      </c>
      <c r="AL257" s="77">
        <f t="shared" ca="1" si="984"/>
        <v>120</v>
      </c>
      <c r="AM257" s="77">
        <f t="shared" ca="1" si="984"/>
        <v>95</v>
      </c>
      <c r="AN257" s="77">
        <f t="shared" ca="1" si="984"/>
        <v>70</v>
      </c>
      <c r="AO257" s="77">
        <f t="shared" ca="1" si="984"/>
        <v>45</v>
      </c>
      <c r="AP257" s="77">
        <f t="shared" ca="1" si="984"/>
        <v>22</v>
      </c>
      <c r="AQ257" s="77" t="str">
        <f t="shared" si="984"/>
        <v>V15</v>
      </c>
      <c r="AR257" s="77" t="str">
        <f t="shared" si="984"/>
        <v>V15</v>
      </c>
      <c r="AS257" s="77" t="str">
        <f t="shared" ref="AS257:BX257" si="985">IF(OR(ISNUMBER(AS76),ISBLANK(AS76)),IF(CodeCouleur($D$100)=CodeCouleur(AS76),"CEAM",IF(OR(AS76=$G$99,AS76=$G$100,AS76=$G$101,AS76=$G$102),"OPEX",IF(AND(ISBLANK($E76),AS178&gt;50),"ORG",AS178))),AS76)</f>
        <v>V15</v>
      </c>
      <c r="AT257" s="77" t="str">
        <f t="shared" si="985"/>
        <v>V15</v>
      </c>
      <c r="AU257" s="77" t="str">
        <f t="shared" si="985"/>
        <v>V15</v>
      </c>
      <c r="AV257" s="77" t="str">
        <f t="shared" si="985"/>
        <v>AIA</v>
      </c>
      <c r="AW257" s="77" t="str">
        <f t="shared" si="985"/>
        <v>AIA</v>
      </c>
      <c r="AX257" s="77">
        <f t="shared" ca="1" si="985"/>
        <v>1177</v>
      </c>
      <c r="AY257" s="77">
        <f t="shared" ca="1" si="985"/>
        <v>1154</v>
      </c>
      <c r="AZ257" s="77">
        <f t="shared" ca="1" si="985"/>
        <v>1131</v>
      </c>
      <c r="BA257" s="77">
        <f t="shared" ca="1" si="985"/>
        <v>1108</v>
      </c>
      <c r="BB257" s="77">
        <f t="shared" ca="1" si="985"/>
        <v>1085</v>
      </c>
      <c r="BC257" s="77">
        <f t="shared" ca="1" si="985"/>
        <v>1062</v>
      </c>
      <c r="BD257" s="77">
        <f t="shared" ca="1" si="985"/>
        <v>1039</v>
      </c>
      <c r="BE257" s="77">
        <f t="shared" ca="1" si="985"/>
        <v>1016</v>
      </c>
      <c r="BF257" s="77">
        <f t="shared" ca="1" si="985"/>
        <v>993</v>
      </c>
      <c r="BG257" s="77">
        <f t="shared" ca="1" si="985"/>
        <v>970</v>
      </c>
      <c r="BH257" s="77">
        <f t="shared" ca="1" si="985"/>
        <v>947</v>
      </c>
      <c r="BI257" s="77">
        <f t="shared" ca="1" si="985"/>
        <v>924</v>
      </c>
      <c r="BJ257" s="77">
        <f t="shared" ca="1" si="985"/>
        <v>901</v>
      </c>
      <c r="BK257" s="77">
        <f t="shared" ca="1" si="985"/>
        <v>878</v>
      </c>
      <c r="BL257" s="77">
        <f t="shared" ca="1" si="985"/>
        <v>855</v>
      </c>
      <c r="BM257" s="77">
        <f t="shared" ca="1" si="985"/>
        <v>832</v>
      </c>
      <c r="BN257" s="77">
        <f t="shared" ca="1" si="985"/>
        <v>809</v>
      </c>
      <c r="BO257" s="77">
        <f t="shared" ca="1" si="985"/>
        <v>786</v>
      </c>
      <c r="BP257" s="77">
        <f t="shared" ca="1" si="985"/>
        <v>763</v>
      </c>
      <c r="BQ257" s="77">
        <f t="shared" ca="1" si="985"/>
        <v>740</v>
      </c>
      <c r="BR257" s="77">
        <f t="shared" ca="1" si="985"/>
        <v>717</v>
      </c>
      <c r="BS257" s="77">
        <f t="shared" ca="1" si="985"/>
        <v>694</v>
      </c>
      <c r="BT257" s="77">
        <f t="shared" ca="1" si="985"/>
        <v>671</v>
      </c>
      <c r="BU257" s="77">
        <f t="shared" ca="1" si="985"/>
        <v>670</v>
      </c>
      <c r="BV257" s="77" t="str">
        <f t="shared" ca="1" si="985"/>
        <v>OPEX</v>
      </c>
      <c r="BW257" s="77" t="str">
        <f t="shared" ca="1" si="985"/>
        <v>OPEX</v>
      </c>
      <c r="BX257" s="77" t="str">
        <f t="shared" ca="1" si="985"/>
        <v>OPEX</v>
      </c>
      <c r="BY257" s="77" t="str">
        <f t="shared" ref="BY257:DD257" ca="1" si="986">IF(OR(ISNUMBER(BY76),ISBLANK(BY76)),IF(CodeCouleur($D$100)=CodeCouleur(BY76),"CEAM",IF(OR(BY76=$G$99,BY76=$G$100,BY76=$G$101,BY76=$G$102),"OPEX",IF(AND(ISBLANK($E76),BY178&gt;50),"ORG",BY178))),BY76)</f>
        <v>OPEX</v>
      </c>
      <c r="BZ257" s="77">
        <f t="shared" ca="1" si="986"/>
        <v>389</v>
      </c>
      <c r="CA257" s="77">
        <f t="shared" ca="1" si="986"/>
        <v>366</v>
      </c>
      <c r="CB257" s="77">
        <f t="shared" ca="1" si="986"/>
        <v>343</v>
      </c>
      <c r="CC257" s="77">
        <f t="shared" ca="1" si="986"/>
        <v>320</v>
      </c>
      <c r="CD257" s="77">
        <f t="shared" ca="1" si="986"/>
        <v>297</v>
      </c>
      <c r="CE257" s="77">
        <f t="shared" ca="1" si="986"/>
        <v>274</v>
      </c>
      <c r="CF257" s="77">
        <f t="shared" ca="1" si="986"/>
        <v>251</v>
      </c>
      <c r="CG257" s="77">
        <f t="shared" ca="1" si="986"/>
        <v>228</v>
      </c>
      <c r="CH257" s="77">
        <f t="shared" ca="1" si="986"/>
        <v>205</v>
      </c>
      <c r="CI257" s="77">
        <f t="shared" ca="1" si="986"/>
        <v>182</v>
      </c>
      <c r="CJ257" s="77">
        <f t="shared" ca="1" si="986"/>
        <v>159</v>
      </c>
      <c r="CK257" s="77">
        <f t="shared" ca="1" si="986"/>
        <v>136</v>
      </c>
      <c r="CL257" s="77">
        <f t="shared" ca="1" si="986"/>
        <v>113</v>
      </c>
      <c r="CM257" s="77">
        <f t="shared" ca="1" si="986"/>
        <v>90</v>
      </c>
      <c r="CN257" s="77">
        <f t="shared" ca="1" si="986"/>
        <v>67</v>
      </c>
      <c r="CO257" s="77">
        <f t="shared" ca="1" si="986"/>
        <v>44</v>
      </c>
      <c r="CP257" s="77">
        <f t="shared" ca="1" si="986"/>
        <v>21</v>
      </c>
      <c r="CQ257" s="77" t="str">
        <f t="shared" si="986"/>
        <v>STK</v>
      </c>
      <c r="CR257" s="77" t="str">
        <f t="shared" si="986"/>
        <v>STK</v>
      </c>
      <c r="CS257" s="77" t="str">
        <f t="shared" si="986"/>
        <v>STK</v>
      </c>
      <c r="CT257" s="77" t="str">
        <f t="shared" si="986"/>
        <v>STK</v>
      </c>
      <c r="CU257" s="77" t="str">
        <f t="shared" si="986"/>
        <v>STK</v>
      </c>
      <c r="CV257" s="77" t="str">
        <f t="shared" si="986"/>
        <v>STK</v>
      </c>
      <c r="CW257" s="77" t="str">
        <f t="shared" si="986"/>
        <v>STK</v>
      </c>
      <c r="CX257" s="77" t="str">
        <f t="shared" si="986"/>
        <v>STK</v>
      </c>
      <c r="CY257" s="77" t="str">
        <f t="shared" si="986"/>
        <v>STK</v>
      </c>
      <c r="CZ257" s="77" t="str">
        <f t="shared" si="986"/>
        <v>STK</v>
      </c>
      <c r="DA257" s="77" t="str">
        <f t="shared" si="986"/>
        <v>STK</v>
      </c>
      <c r="DB257" s="77" t="str">
        <f t="shared" si="986"/>
        <v>STK</v>
      </c>
      <c r="DC257" s="77" t="str">
        <f t="shared" si="986"/>
        <v>V20</v>
      </c>
      <c r="DD257" s="77" t="str">
        <f t="shared" si="986"/>
        <v>V20</v>
      </c>
      <c r="DE257" s="77" t="str">
        <f t="shared" ref="DE257:EJ257" si="987">IF(OR(ISNUMBER(DE76),ISBLANK(DE76)),IF(CodeCouleur($D$100)=CodeCouleur(DE76),"CEAM",IF(OR(DE76=$G$99,DE76=$G$100,DE76=$G$101,DE76=$G$102),"OPEX",IF(AND(ISBLANK($E76),DE178&gt;50),"ORG",DE178))),DE76)</f>
        <v>V20</v>
      </c>
      <c r="DF257" s="77" t="str">
        <f t="shared" si="987"/>
        <v>V20</v>
      </c>
      <c r="DG257" s="77" t="str">
        <f t="shared" si="987"/>
        <v>V20</v>
      </c>
      <c r="DH257" s="77" t="str">
        <f t="shared" si="987"/>
        <v>V20</v>
      </c>
      <c r="DI257" s="77" t="str">
        <f t="shared" si="987"/>
        <v>RMV</v>
      </c>
      <c r="DJ257" s="77" t="str">
        <f t="shared" si="987"/>
        <v>RMV</v>
      </c>
      <c r="DK257" s="77" t="str">
        <f t="shared" si="987"/>
        <v>RMV</v>
      </c>
      <c r="DL257" s="77" t="str">
        <f t="shared" si="987"/>
        <v>RMV</v>
      </c>
      <c r="DM257" s="77" t="str">
        <f t="shared" si="987"/>
        <v>RMV</v>
      </c>
      <c r="DN257" s="77" t="str">
        <f t="shared" si="987"/>
        <v>RMV</v>
      </c>
      <c r="DO257" s="77">
        <f t="shared" ca="1" si="987"/>
        <v>1177</v>
      </c>
      <c r="DP257" s="77">
        <f t="shared" ca="1" si="987"/>
        <v>1154</v>
      </c>
      <c r="DQ257" s="77">
        <f t="shared" ca="1" si="987"/>
        <v>1131</v>
      </c>
      <c r="DR257" s="77">
        <f t="shared" ca="1" si="987"/>
        <v>1108</v>
      </c>
      <c r="DS257" s="77">
        <f t="shared" ca="1" si="987"/>
        <v>1085</v>
      </c>
      <c r="DT257" s="77">
        <f t="shared" ca="1" si="987"/>
        <v>1062</v>
      </c>
      <c r="DU257" s="77">
        <f t="shared" ca="1" si="987"/>
        <v>1039</v>
      </c>
      <c r="DV257" s="77">
        <f t="shared" ca="1" si="987"/>
        <v>1016</v>
      </c>
      <c r="DW257" s="77">
        <f t="shared" ca="1" si="987"/>
        <v>993</v>
      </c>
      <c r="DX257" s="77">
        <f t="shared" ca="1" si="987"/>
        <v>970</v>
      </c>
      <c r="DY257" s="77">
        <f t="shared" ca="1" si="987"/>
        <v>947</v>
      </c>
      <c r="DZ257" s="77">
        <f t="shared" ca="1" si="987"/>
        <v>924</v>
      </c>
      <c r="EA257" s="77">
        <f t="shared" ca="1" si="987"/>
        <v>901</v>
      </c>
      <c r="EB257" s="77">
        <f t="shared" ca="1" si="987"/>
        <v>878</v>
      </c>
      <c r="EC257" s="77">
        <f t="shared" ca="1" si="987"/>
        <v>855</v>
      </c>
      <c r="ED257" s="77">
        <f t="shared" ca="1" si="987"/>
        <v>832</v>
      </c>
      <c r="EE257" s="77">
        <f t="shared" ca="1" si="987"/>
        <v>809</v>
      </c>
      <c r="EF257" s="77">
        <f t="shared" ca="1" si="987"/>
        <v>786</v>
      </c>
      <c r="EG257" s="77">
        <f t="shared" ca="1" si="987"/>
        <v>763</v>
      </c>
      <c r="EH257" s="77">
        <f t="shared" ca="1" si="987"/>
        <v>740</v>
      </c>
      <c r="EI257" s="77">
        <f t="shared" ca="1" si="987"/>
        <v>717</v>
      </c>
      <c r="EJ257" s="77">
        <f t="shared" ca="1" si="987"/>
        <v>694</v>
      </c>
      <c r="EK257" s="77">
        <f t="shared" ref="EK257:FP257" ca="1" si="988">IF(OR(ISNUMBER(EK76),ISBLANK(EK76)),IF(CodeCouleur($D$100)=CodeCouleur(EK76),"CEAM",IF(OR(EK76=$G$99,EK76=$G$100,EK76=$G$101,EK76=$G$102),"OPEX",IF(AND(ISBLANK($E76),EK178&gt;50),"ORG",EK178))),EK76)</f>
        <v>671</v>
      </c>
      <c r="EL257" s="77">
        <f t="shared" ca="1" si="988"/>
        <v>648</v>
      </c>
      <c r="EM257" s="77">
        <f t="shared" ca="1" si="988"/>
        <v>625</v>
      </c>
      <c r="EN257" s="77">
        <f t="shared" ca="1" si="988"/>
        <v>602</v>
      </c>
      <c r="EO257" s="77">
        <f t="shared" ca="1" si="988"/>
        <v>579</v>
      </c>
      <c r="EP257" s="77">
        <f t="shared" ca="1" si="988"/>
        <v>556</v>
      </c>
      <c r="EQ257" s="77">
        <f t="shared" ca="1" si="988"/>
        <v>533</v>
      </c>
      <c r="ER257" s="77">
        <f t="shared" ca="1" si="988"/>
        <v>510</v>
      </c>
      <c r="ES257" s="77">
        <f t="shared" ca="1" si="988"/>
        <v>487</v>
      </c>
      <c r="ET257" s="77">
        <f t="shared" ca="1" si="988"/>
        <v>464</v>
      </c>
      <c r="EU257" s="77">
        <f t="shared" ca="1" si="988"/>
        <v>441</v>
      </c>
      <c r="EV257" s="77">
        <f t="shared" ca="1" si="988"/>
        <v>418</v>
      </c>
      <c r="EW257" s="77">
        <f t="shared" ca="1" si="988"/>
        <v>395</v>
      </c>
      <c r="EX257" s="77">
        <f t="shared" ca="1" si="988"/>
        <v>372</v>
      </c>
      <c r="EY257" s="77" t="str">
        <f t="shared" si="988"/>
        <v>V25</v>
      </c>
      <c r="EZ257" s="77" t="str">
        <f t="shared" si="988"/>
        <v>V25</v>
      </c>
      <c r="FA257" s="77" t="str">
        <f t="shared" si="988"/>
        <v>V25</v>
      </c>
      <c r="FB257" s="77" t="str">
        <f t="shared" si="988"/>
        <v>V25</v>
      </c>
      <c r="FC257" s="77" t="str">
        <f t="shared" si="988"/>
        <v>V25</v>
      </c>
      <c r="FD257" s="77">
        <f t="shared" ca="1" si="988"/>
        <v>1177</v>
      </c>
      <c r="FE257" s="77">
        <f t="shared" ca="1" si="988"/>
        <v>1154</v>
      </c>
      <c r="FF257" s="77">
        <f t="shared" ca="1" si="988"/>
        <v>1131</v>
      </c>
      <c r="FG257" s="77">
        <f t="shared" ca="1" si="988"/>
        <v>1108</v>
      </c>
      <c r="FH257" s="77">
        <f t="shared" ca="1" si="988"/>
        <v>1085</v>
      </c>
      <c r="FI257" s="77">
        <f t="shared" ca="1" si="988"/>
        <v>1062</v>
      </c>
      <c r="FJ257" s="77">
        <f t="shared" ca="1" si="988"/>
        <v>1039</v>
      </c>
      <c r="FK257" s="77">
        <f t="shared" ca="1" si="988"/>
        <v>1016</v>
      </c>
      <c r="FL257" s="77">
        <f t="shared" ca="1" si="988"/>
        <v>993</v>
      </c>
      <c r="FM257" s="77">
        <f t="shared" ca="1" si="988"/>
        <v>970</v>
      </c>
      <c r="FN257" s="77">
        <f t="shared" ca="1" si="988"/>
        <v>947</v>
      </c>
      <c r="FO257" s="77">
        <f t="shared" ca="1" si="988"/>
        <v>924</v>
      </c>
      <c r="FP257" s="77">
        <f t="shared" ca="1" si="988"/>
        <v>901</v>
      </c>
      <c r="FQ257" s="77">
        <f t="shared" ref="FQ257:GR257" ca="1" si="989">IF(OR(ISNUMBER(FQ76),ISBLANK(FQ76)),IF(CodeCouleur($D$100)=CodeCouleur(FQ76),"CEAM",IF(OR(FQ76=$G$99,FQ76=$G$100,FQ76=$G$101,FQ76=$G$102),"OPEX",IF(AND(ISBLANK($E76),FQ178&gt;50),"ORG",FQ178))),FQ76)</f>
        <v>878</v>
      </c>
      <c r="FR257" s="77">
        <f t="shared" ca="1" si="989"/>
        <v>855</v>
      </c>
      <c r="FS257" s="77">
        <f t="shared" ca="1" si="989"/>
        <v>832</v>
      </c>
      <c r="FT257" s="77">
        <f t="shared" ca="1" si="989"/>
        <v>809</v>
      </c>
      <c r="FU257" s="77">
        <f t="shared" ca="1" si="989"/>
        <v>786</v>
      </c>
      <c r="FV257" s="77">
        <f t="shared" ca="1" si="989"/>
        <v>763</v>
      </c>
      <c r="FW257" s="77">
        <f t="shared" ca="1" si="989"/>
        <v>740</v>
      </c>
      <c r="FX257" s="77">
        <f t="shared" ca="1" si="989"/>
        <v>717</v>
      </c>
      <c r="FY257" s="77">
        <f t="shared" ca="1" si="989"/>
        <v>694</v>
      </c>
      <c r="FZ257" s="77">
        <f t="shared" ca="1" si="989"/>
        <v>671</v>
      </c>
      <c r="GA257" s="77">
        <f t="shared" ca="1" si="989"/>
        <v>648</v>
      </c>
      <c r="GB257" s="77">
        <f t="shared" ca="1" si="989"/>
        <v>625</v>
      </c>
      <c r="GC257" s="77">
        <f t="shared" ca="1" si="989"/>
        <v>602</v>
      </c>
      <c r="GD257" s="77">
        <f t="shared" ca="1" si="989"/>
        <v>579</v>
      </c>
      <c r="GE257" s="77">
        <f t="shared" ca="1" si="989"/>
        <v>556</v>
      </c>
      <c r="GF257" s="77">
        <f t="shared" ca="1" si="989"/>
        <v>533</v>
      </c>
      <c r="GG257" s="77">
        <f t="shared" ca="1" si="989"/>
        <v>510</v>
      </c>
      <c r="GH257" s="77">
        <f t="shared" ca="1" si="989"/>
        <v>487</v>
      </c>
      <c r="GI257" s="77">
        <f t="shared" ca="1" si="989"/>
        <v>464</v>
      </c>
      <c r="GJ257" s="77">
        <f t="shared" ca="1" si="989"/>
        <v>441</v>
      </c>
      <c r="GK257" s="77">
        <f t="shared" ca="1" si="989"/>
        <v>418</v>
      </c>
      <c r="GL257" s="77">
        <f t="shared" ca="1" si="989"/>
        <v>395</v>
      </c>
      <c r="GM257" s="77">
        <f t="shared" ca="1" si="989"/>
        <v>372</v>
      </c>
      <c r="GN257" s="77">
        <f t="shared" ca="1" si="989"/>
        <v>349</v>
      </c>
      <c r="GO257" s="77" t="str">
        <f t="shared" si="989"/>
        <v>X</v>
      </c>
      <c r="GP257" s="77" t="str">
        <f t="shared" si="989"/>
        <v>X</v>
      </c>
      <c r="GQ257" s="77" t="str">
        <f t="shared" si="989"/>
        <v>X</v>
      </c>
      <c r="GR257" s="77" t="str">
        <f t="shared" si="989"/>
        <v>X</v>
      </c>
    </row>
    <row r="258" spans="2:200" x14ac:dyDescent="0.2">
      <c r="G258" s="1043"/>
      <c r="H258" s="207" t="s">
        <v>183</v>
      </c>
      <c r="M258" s="304"/>
      <c r="N258" s="304"/>
      <c r="O258" s="304"/>
      <c r="P258" s="304"/>
      <c r="Q258" s="304"/>
      <c r="R258" s="41"/>
      <c r="S258" s="41"/>
      <c r="T258" s="41"/>
      <c r="U258" s="77">
        <f t="shared" ref="U258:AR258" ca="1" si="990">IF(OR(ISNUMBER(U77),ISBLANK(U77)),IF(CodeCouleur($D$100)=CodeCouleur(U77),"CEAM",IF(OR(U77=$G$99,U77=$G$100,U77=$G$101),"OPEX",IF(AND(ISBLANK($E77),U179&gt;50),"ORG",U179))),U77)</f>
        <v>370</v>
      </c>
      <c r="V258" s="77">
        <f t="shared" ca="1" si="990"/>
        <v>559</v>
      </c>
      <c r="W258" s="77">
        <f t="shared" ca="1" si="990"/>
        <v>545</v>
      </c>
      <c r="X258" s="77">
        <f t="shared" ca="1" si="990"/>
        <v>512</v>
      </c>
      <c r="Y258" s="77">
        <f t="shared" ca="1" si="990"/>
        <v>467</v>
      </c>
      <c r="Z258" s="77">
        <f t="shared" ca="1" si="990"/>
        <v>451</v>
      </c>
      <c r="AA258" s="77">
        <f t="shared" ca="1" si="990"/>
        <v>413</v>
      </c>
      <c r="AB258" s="77">
        <f t="shared" ca="1" si="990"/>
        <v>388</v>
      </c>
      <c r="AC258" s="77">
        <f t="shared" ca="1" si="990"/>
        <v>366</v>
      </c>
      <c r="AD258" s="77" t="str">
        <f t="shared" si="990"/>
        <v>V15</v>
      </c>
      <c r="AE258" s="77" t="str">
        <f t="shared" si="990"/>
        <v>V15</v>
      </c>
      <c r="AF258" s="77" t="str">
        <f t="shared" si="990"/>
        <v>V15</v>
      </c>
      <c r="AG258" s="77" t="str">
        <f t="shared" si="990"/>
        <v>V15</v>
      </c>
      <c r="AH258" s="77" t="str">
        <f t="shared" si="990"/>
        <v>AIA</v>
      </c>
      <c r="AI258" s="77" t="str">
        <f t="shared" si="990"/>
        <v>AIA</v>
      </c>
      <c r="AJ258" s="77" t="str">
        <f t="shared" si="990"/>
        <v>AIA</v>
      </c>
      <c r="AK258" s="77">
        <f t="shared" ca="1" si="990"/>
        <v>1177</v>
      </c>
      <c r="AL258" s="77">
        <f t="shared" ca="1" si="990"/>
        <v>1154</v>
      </c>
      <c r="AM258" s="77">
        <f t="shared" ca="1" si="990"/>
        <v>1131</v>
      </c>
      <c r="AN258" s="77">
        <f t="shared" ca="1" si="990"/>
        <v>1108</v>
      </c>
      <c r="AO258" s="77">
        <f t="shared" ca="1" si="990"/>
        <v>1085</v>
      </c>
      <c r="AP258" s="77">
        <f t="shared" ca="1" si="990"/>
        <v>1062</v>
      </c>
      <c r="AQ258" s="77">
        <f t="shared" ca="1" si="990"/>
        <v>1039</v>
      </c>
      <c r="AR258" s="77">
        <f t="shared" ca="1" si="990"/>
        <v>1016</v>
      </c>
      <c r="AS258" s="77">
        <f t="shared" ref="AS258:BX258" ca="1" si="991">IF(OR(ISNUMBER(AS77),ISBLANK(AS77)),IF(CodeCouleur($D$100)=CodeCouleur(AS77),"CEAM",IF(OR(AS77=$G$99,AS77=$G$100,AS77=$G$101,AS77=$G$102),"OPEX",IF(AND(ISBLANK($E77),AS179&gt;50),"ORG",AS179))),AS77)</f>
        <v>1015</v>
      </c>
      <c r="AT258" s="77" t="str">
        <f t="shared" ca="1" si="991"/>
        <v>OPEX</v>
      </c>
      <c r="AU258" s="77" t="str">
        <f t="shared" ca="1" si="991"/>
        <v>OPEX</v>
      </c>
      <c r="AV258" s="77" t="str">
        <f t="shared" ca="1" si="991"/>
        <v>OPEX</v>
      </c>
      <c r="AW258" s="77" t="str">
        <f t="shared" ca="1" si="991"/>
        <v>OPEX</v>
      </c>
      <c r="AX258" s="77">
        <f t="shared" ca="1" si="991"/>
        <v>694</v>
      </c>
      <c r="AY258" s="77">
        <f t="shared" ca="1" si="991"/>
        <v>671</v>
      </c>
      <c r="AZ258" s="77">
        <f t="shared" ca="1" si="991"/>
        <v>648</v>
      </c>
      <c r="BA258" s="77">
        <f t="shared" ca="1" si="991"/>
        <v>625</v>
      </c>
      <c r="BB258" s="77">
        <f t="shared" ca="1" si="991"/>
        <v>602</v>
      </c>
      <c r="BC258" s="77">
        <f t="shared" ca="1" si="991"/>
        <v>579</v>
      </c>
      <c r="BD258" s="77">
        <f t="shared" ca="1" si="991"/>
        <v>556</v>
      </c>
      <c r="BE258" s="77">
        <f t="shared" ca="1" si="991"/>
        <v>533</v>
      </c>
      <c r="BF258" s="77">
        <f t="shared" ca="1" si="991"/>
        <v>510</v>
      </c>
      <c r="BG258" s="77">
        <f t="shared" ca="1" si="991"/>
        <v>487</v>
      </c>
      <c r="BH258" s="77">
        <f t="shared" ca="1" si="991"/>
        <v>464</v>
      </c>
      <c r="BI258" s="77">
        <f t="shared" ca="1" si="991"/>
        <v>441</v>
      </c>
      <c r="BJ258" s="77">
        <f t="shared" ca="1" si="991"/>
        <v>418</v>
      </c>
      <c r="BK258" s="77">
        <f t="shared" ca="1" si="991"/>
        <v>395</v>
      </c>
      <c r="BL258" s="77">
        <f t="shared" ca="1" si="991"/>
        <v>372</v>
      </c>
      <c r="BM258" s="77">
        <f t="shared" ca="1" si="991"/>
        <v>349</v>
      </c>
      <c r="BN258" s="77">
        <f t="shared" ca="1" si="991"/>
        <v>326</v>
      </c>
      <c r="BO258" s="77">
        <f t="shared" ca="1" si="991"/>
        <v>303</v>
      </c>
      <c r="BP258" s="77">
        <f t="shared" ca="1" si="991"/>
        <v>280</v>
      </c>
      <c r="BQ258" s="77">
        <f t="shared" ca="1" si="991"/>
        <v>257</v>
      </c>
      <c r="BR258" s="77">
        <f t="shared" ca="1" si="991"/>
        <v>234</v>
      </c>
      <c r="BS258" s="77">
        <f t="shared" ca="1" si="991"/>
        <v>211</v>
      </c>
      <c r="BT258" s="77">
        <f t="shared" ca="1" si="991"/>
        <v>188</v>
      </c>
      <c r="BU258" s="77">
        <f t="shared" ca="1" si="991"/>
        <v>165</v>
      </c>
      <c r="BV258" s="77">
        <f t="shared" ca="1" si="991"/>
        <v>142</v>
      </c>
      <c r="BW258" s="77">
        <f t="shared" ca="1" si="991"/>
        <v>119</v>
      </c>
      <c r="BX258" s="77">
        <f t="shared" ca="1" si="991"/>
        <v>96</v>
      </c>
      <c r="BY258" s="77">
        <f t="shared" ref="BY258:DD258" ca="1" si="992">IF(OR(ISNUMBER(BY77),ISBLANK(BY77)),IF(CodeCouleur($D$100)=CodeCouleur(BY77),"CEAM",IF(OR(BY77=$G$99,BY77=$G$100,BY77=$G$101,BY77=$G$102),"OPEX",IF(AND(ISBLANK($E77),BY179&gt;50),"ORG",BY179))),BY77)</f>
        <v>73</v>
      </c>
      <c r="BZ258" s="77">
        <f t="shared" ca="1" si="992"/>
        <v>50</v>
      </c>
      <c r="CA258" s="77">
        <f t="shared" ca="1" si="992"/>
        <v>27</v>
      </c>
      <c r="CB258" s="77" t="str">
        <f t="shared" si="992"/>
        <v>SB</v>
      </c>
      <c r="CC258" s="77" t="str">
        <f t="shared" si="992"/>
        <v>SB</v>
      </c>
      <c r="CD258" s="77" t="str">
        <f t="shared" si="992"/>
        <v>SB</v>
      </c>
      <c r="CE258" s="77" t="str">
        <f t="shared" si="992"/>
        <v>SB</v>
      </c>
      <c r="CF258" s="77" t="str">
        <f t="shared" si="992"/>
        <v>SB</v>
      </c>
      <c r="CG258" s="77" t="str">
        <f t="shared" si="992"/>
        <v>SB</v>
      </c>
      <c r="CH258" s="77">
        <f t="shared" ca="1" si="992"/>
        <v>4</v>
      </c>
      <c r="CI258" s="77" t="str">
        <f t="shared" si="992"/>
        <v>V20</v>
      </c>
      <c r="CJ258" s="77" t="str">
        <f t="shared" si="992"/>
        <v>V20</v>
      </c>
      <c r="CK258" s="77" t="str">
        <f t="shared" si="992"/>
        <v>V20</v>
      </c>
      <c r="CL258" s="77" t="str">
        <f t="shared" si="992"/>
        <v>V20</v>
      </c>
      <c r="CM258" s="77" t="str">
        <f t="shared" si="992"/>
        <v>V20</v>
      </c>
      <c r="CN258" s="77" t="str">
        <f t="shared" si="992"/>
        <v>V20</v>
      </c>
      <c r="CO258" s="77" t="str">
        <f t="shared" si="992"/>
        <v>RMV</v>
      </c>
      <c r="CP258" s="77" t="str">
        <f t="shared" si="992"/>
        <v>RMV</v>
      </c>
      <c r="CQ258" s="77" t="str">
        <f t="shared" si="992"/>
        <v>RMV</v>
      </c>
      <c r="CR258" s="77" t="str">
        <f t="shared" si="992"/>
        <v>RMV</v>
      </c>
      <c r="CS258" s="77" t="str">
        <f t="shared" si="992"/>
        <v>RMV</v>
      </c>
      <c r="CT258" s="77" t="str">
        <f t="shared" si="992"/>
        <v>RMV</v>
      </c>
      <c r="CU258" s="77">
        <f t="shared" ca="1" si="992"/>
        <v>1177</v>
      </c>
      <c r="CV258" s="77">
        <f t="shared" ca="1" si="992"/>
        <v>1154</v>
      </c>
      <c r="CW258" s="77">
        <f t="shared" ca="1" si="992"/>
        <v>1131</v>
      </c>
      <c r="CX258" s="77">
        <f t="shared" ca="1" si="992"/>
        <v>1108</v>
      </c>
      <c r="CY258" s="77">
        <f t="shared" ca="1" si="992"/>
        <v>1085</v>
      </c>
      <c r="CZ258" s="77">
        <f t="shared" ca="1" si="992"/>
        <v>1062</v>
      </c>
      <c r="DA258" s="77">
        <f t="shared" ca="1" si="992"/>
        <v>1039</v>
      </c>
      <c r="DB258" s="77">
        <f t="shared" ca="1" si="992"/>
        <v>1016</v>
      </c>
      <c r="DC258" s="77">
        <f t="shared" ca="1" si="992"/>
        <v>993</v>
      </c>
      <c r="DD258" s="77">
        <f t="shared" ca="1" si="992"/>
        <v>970</v>
      </c>
      <c r="DE258" s="77">
        <f t="shared" ref="DE258:EJ258" ca="1" si="993">IF(OR(ISNUMBER(DE77),ISBLANK(DE77)),IF(CodeCouleur($D$100)=CodeCouleur(DE77),"CEAM",IF(OR(DE77=$G$99,DE77=$G$100,DE77=$G$101,DE77=$G$102),"OPEX",IF(AND(ISBLANK($E77),DE179&gt;50),"ORG",DE179))),DE77)</f>
        <v>947</v>
      </c>
      <c r="DF258" s="77">
        <f t="shared" ca="1" si="993"/>
        <v>924</v>
      </c>
      <c r="DG258" s="77">
        <f t="shared" ca="1" si="993"/>
        <v>901</v>
      </c>
      <c r="DH258" s="77">
        <f t="shared" ca="1" si="993"/>
        <v>878</v>
      </c>
      <c r="DI258" s="77">
        <f t="shared" ca="1" si="993"/>
        <v>877</v>
      </c>
      <c r="DJ258" s="77" t="str">
        <f t="shared" ca="1" si="993"/>
        <v>OPEX</v>
      </c>
      <c r="DK258" s="77" t="str">
        <f t="shared" ca="1" si="993"/>
        <v>OPEX</v>
      </c>
      <c r="DL258" s="77" t="str">
        <f t="shared" ca="1" si="993"/>
        <v>OPEX</v>
      </c>
      <c r="DM258" s="77" t="str">
        <f t="shared" ca="1" si="993"/>
        <v>OPEX</v>
      </c>
      <c r="DN258" s="77">
        <f t="shared" ca="1" si="993"/>
        <v>636</v>
      </c>
      <c r="DO258" s="77">
        <f t="shared" ca="1" si="993"/>
        <v>613</v>
      </c>
      <c r="DP258" s="77">
        <f t="shared" ca="1" si="993"/>
        <v>590</v>
      </c>
      <c r="DQ258" s="77">
        <f t="shared" ca="1" si="993"/>
        <v>567</v>
      </c>
      <c r="DR258" s="77">
        <f t="shared" ca="1" si="993"/>
        <v>544</v>
      </c>
      <c r="DS258" s="77">
        <f t="shared" ca="1" si="993"/>
        <v>521</v>
      </c>
      <c r="DT258" s="77">
        <f t="shared" ca="1" si="993"/>
        <v>498</v>
      </c>
      <c r="DU258" s="77">
        <f t="shared" ca="1" si="993"/>
        <v>475</v>
      </c>
      <c r="DV258" s="77">
        <f t="shared" ca="1" si="993"/>
        <v>452</v>
      </c>
      <c r="DW258" s="77">
        <f t="shared" ca="1" si="993"/>
        <v>429</v>
      </c>
      <c r="DX258" s="77">
        <f t="shared" ca="1" si="993"/>
        <v>406</v>
      </c>
      <c r="DY258" s="77">
        <f t="shared" ca="1" si="993"/>
        <v>383</v>
      </c>
      <c r="DZ258" s="77">
        <f t="shared" ca="1" si="993"/>
        <v>360</v>
      </c>
      <c r="EA258" s="77">
        <f t="shared" ca="1" si="993"/>
        <v>337</v>
      </c>
      <c r="EB258" s="77">
        <f t="shared" ca="1" si="993"/>
        <v>314</v>
      </c>
      <c r="EC258" s="77">
        <f t="shared" ca="1" si="993"/>
        <v>291</v>
      </c>
      <c r="ED258" s="77">
        <f t="shared" ca="1" si="993"/>
        <v>268</v>
      </c>
      <c r="EE258" s="77">
        <f t="shared" ca="1" si="993"/>
        <v>245</v>
      </c>
      <c r="EF258" s="77">
        <f t="shared" ca="1" si="993"/>
        <v>222</v>
      </c>
      <c r="EG258" s="77">
        <f t="shared" ca="1" si="993"/>
        <v>199</v>
      </c>
      <c r="EH258" s="77">
        <f t="shared" ca="1" si="993"/>
        <v>176</v>
      </c>
      <c r="EI258" s="77">
        <f t="shared" ca="1" si="993"/>
        <v>153</v>
      </c>
      <c r="EJ258" s="77">
        <f t="shared" ca="1" si="993"/>
        <v>130</v>
      </c>
      <c r="EK258" s="77">
        <f t="shared" ref="EK258:FP258" ca="1" si="994">IF(OR(ISNUMBER(EK77),ISBLANK(EK77)),IF(CodeCouleur($D$100)=CodeCouleur(EK77),"CEAM",IF(OR(EK77=$G$99,EK77=$G$100,EK77=$G$101,EK77=$G$102),"OPEX",IF(AND(ISBLANK($E77),EK179&gt;50),"ORG",EK179))),EK77)</f>
        <v>107</v>
      </c>
      <c r="EL258" s="77" t="str">
        <f t="shared" si="994"/>
        <v>V25</v>
      </c>
      <c r="EM258" s="77" t="str">
        <f t="shared" si="994"/>
        <v>V25</v>
      </c>
      <c r="EN258" s="77" t="str">
        <f t="shared" si="994"/>
        <v>V25</v>
      </c>
      <c r="EO258" s="77" t="str">
        <f t="shared" si="994"/>
        <v>V25</v>
      </c>
      <c r="EP258" s="77" t="str">
        <f t="shared" si="994"/>
        <v>V25</v>
      </c>
      <c r="EQ258" s="77">
        <f t="shared" ca="1" si="994"/>
        <v>1177</v>
      </c>
      <c r="ER258" s="77">
        <f t="shared" ca="1" si="994"/>
        <v>1154</v>
      </c>
      <c r="ES258" s="77">
        <f t="shared" ca="1" si="994"/>
        <v>1131</v>
      </c>
      <c r="ET258" s="77">
        <f t="shared" ca="1" si="994"/>
        <v>1108</v>
      </c>
      <c r="EU258" s="77">
        <f t="shared" ca="1" si="994"/>
        <v>1085</v>
      </c>
      <c r="EV258" s="77">
        <f t="shared" ca="1" si="994"/>
        <v>1062</v>
      </c>
      <c r="EW258" s="77">
        <f t="shared" ca="1" si="994"/>
        <v>1039</v>
      </c>
      <c r="EX258" s="77">
        <f t="shared" ca="1" si="994"/>
        <v>1016</v>
      </c>
      <c r="EY258" s="77">
        <f t="shared" ca="1" si="994"/>
        <v>993</v>
      </c>
      <c r="EZ258" s="77">
        <f t="shared" ca="1" si="994"/>
        <v>970</v>
      </c>
      <c r="FA258" s="77">
        <f t="shared" ca="1" si="994"/>
        <v>947</v>
      </c>
      <c r="FB258" s="77">
        <f t="shared" ca="1" si="994"/>
        <v>924</v>
      </c>
      <c r="FC258" s="77">
        <f t="shared" ca="1" si="994"/>
        <v>901</v>
      </c>
      <c r="FD258" s="77">
        <f t="shared" ca="1" si="994"/>
        <v>878</v>
      </c>
      <c r="FE258" s="77">
        <f t="shared" ca="1" si="994"/>
        <v>855</v>
      </c>
      <c r="FF258" s="77">
        <f t="shared" ca="1" si="994"/>
        <v>832</v>
      </c>
      <c r="FG258" s="77">
        <f t="shared" ca="1" si="994"/>
        <v>809</v>
      </c>
      <c r="FH258" s="77">
        <f t="shared" ca="1" si="994"/>
        <v>786</v>
      </c>
      <c r="FI258" s="77">
        <f t="shared" ca="1" si="994"/>
        <v>763</v>
      </c>
      <c r="FJ258" s="77">
        <f t="shared" ca="1" si="994"/>
        <v>740</v>
      </c>
      <c r="FK258" s="77">
        <f t="shared" ca="1" si="994"/>
        <v>717</v>
      </c>
      <c r="FL258" s="77">
        <f t="shared" ca="1" si="994"/>
        <v>694</v>
      </c>
      <c r="FM258" s="77">
        <f t="shared" ca="1" si="994"/>
        <v>671</v>
      </c>
      <c r="FN258" s="77">
        <f t="shared" ca="1" si="994"/>
        <v>648</v>
      </c>
      <c r="FO258" s="77">
        <f t="shared" ca="1" si="994"/>
        <v>625</v>
      </c>
      <c r="FP258" s="77">
        <f t="shared" ca="1" si="994"/>
        <v>602</v>
      </c>
      <c r="FQ258" s="77">
        <f t="shared" ref="FQ258:GR258" ca="1" si="995">IF(OR(ISNUMBER(FQ77),ISBLANK(FQ77)),IF(CodeCouleur($D$100)=CodeCouleur(FQ77),"CEAM",IF(OR(FQ77=$G$99,FQ77=$G$100,FQ77=$G$101,FQ77=$G$102),"OPEX",IF(AND(ISBLANK($E77),FQ179&gt;50),"ORG",FQ179))),FQ77)</f>
        <v>579</v>
      </c>
      <c r="FR258" s="77">
        <f t="shared" ca="1" si="995"/>
        <v>556</v>
      </c>
      <c r="FS258" s="77">
        <f t="shared" ca="1" si="995"/>
        <v>533</v>
      </c>
      <c r="FT258" s="77">
        <f t="shared" ca="1" si="995"/>
        <v>510</v>
      </c>
      <c r="FU258" s="77">
        <f t="shared" ca="1" si="995"/>
        <v>487</v>
      </c>
      <c r="FV258" s="77">
        <f t="shared" ca="1" si="995"/>
        <v>464</v>
      </c>
      <c r="FW258" s="77">
        <f t="shared" ca="1" si="995"/>
        <v>441</v>
      </c>
      <c r="FX258" s="77">
        <f t="shared" ca="1" si="995"/>
        <v>418</v>
      </c>
      <c r="FY258" s="77">
        <f t="shared" ca="1" si="995"/>
        <v>395</v>
      </c>
      <c r="FZ258" s="77">
        <f t="shared" ca="1" si="995"/>
        <v>372</v>
      </c>
      <c r="GA258" s="77">
        <f t="shared" ca="1" si="995"/>
        <v>349</v>
      </c>
      <c r="GB258" s="77">
        <f t="shared" ca="1" si="995"/>
        <v>326</v>
      </c>
      <c r="GC258" s="77">
        <f t="shared" ca="1" si="995"/>
        <v>303</v>
      </c>
      <c r="GD258" s="77">
        <f t="shared" ca="1" si="995"/>
        <v>280</v>
      </c>
      <c r="GE258" s="77">
        <f t="shared" ca="1" si="995"/>
        <v>257</v>
      </c>
      <c r="GF258" s="77">
        <f t="shared" ca="1" si="995"/>
        <v>234</v>
      </c>
      <c r="GG258" s="77">
        <f t="shared" ca="1" si="995"/>
        <v>211</v>
      </c>
      <c r="GH258" s="77">
        <f t="shared" ca="1" si="995"/>
        <v>188</v>
      </c>
      <c r="GI258" s="77">
        <f t="shared" ca="1" si="995"/>
        <v>165</v>
      </c>
      <c r="GJ258" s="77">
        <f t="shared" ca="1" si="995"/>
        <v>142</v>
      </c>
      <c r="GK258" s="77">
        <f t="shared" ca="1" si="995"/>
        <v>119</v>
      </c>
      <c r="GL258" s="77">
        <f t="shared" ca="1" si="995"/>
        <v>96</v>
      </c>
      <c r="GM258" s="77">
        <f t="shared" ca="1" si="995"/>
        <v>73</v>
      </c>
      <c r="GN258" s="77">
        <f t="shared" ca="1" si="995"/>
        <v>50</v>
      </c>
      <c r="GO258" s="77" t="str">
        <f t="shared" si="995"/>
        <v>X</v>
      </c>
      <c r="GP258" s="77" t="str">
        <f t="shared" si="995"/>
        <v>X</v>
      </c>
      <c r="GQ258" s="77" t="str">
        <f t="shared" si="995"/>
        <v>X</v>
      </c>
      <c r="GR258" s="77" t="str">
        <f t="shared" si="995"/>
        <v>X</v>
      </c>
    </row>
    <row r="259" spans="2:200" x14ac:dyDescent="0.2">
      <c r="G259" s="1043"/>
      <c r="H259" s="207" t="s">
        <v>184</v>
      </c>
      <c r="M259" s="304"/>
      <c r="N259" s="304"/>
      <c r="O259" s="304"/>
      <c r="P259" s="304"/>
      <c r="Q259" s="304"/>
      <c r="R259" s="41"/>
      <c r="S259" s="41"/>
      <c r="T259" s="41"/>
      <c r="U259" s="77" t="str">
        <f t="shared" ref="U259:AR259" si="996">IF(OR(ISNUMBER(U78),ISBLANK(U78)),IF(CodeCouleur($D$100)=CodeCouleur(U78),"CEAM",IF(OR(U78=$G$99,U78=$G$100,U78=$G$101),"OPEX",IF(AND(ISBLANK($E78),U180&gt;50),"ORG",U180))),U78)</f>
        <v>V30</v>
      </c>
      <c r="V259" s="77" t="str">
        <f t="shared" si="996"/>
        <v>V30</v>
      </c>
      <c r="W259" s="77" t="str">
        <f t="shared" si="996"/>
        <v>V30</v>
      </c>
      <c r="X259" s="77" t="str">
        <f t="shared" si="996"/>
        <v>V30</v>
      </c>
      <c r="Y259" s="77" t="str">
        <f t="shared" si="996"/>
        <v>V30</v>
      </c>
      <c r="Z259" s="77" t="str">
        <f t="shared" si="996"/>
        <v>AIA</v>
      </c>
      <c r="AA259" s="77" t="str">
        <f t="shared" si="996"/>
        <v>AIA</v>
      </c>
      <c r="AB259" s="77">
        <f t="shared" ca="1" si="996"/>
        <v>1199</v>
      </c>
      <c r="AC259" s="77">
        <f t="shared" ca="1" si="996"/>
        <v>1199</v>
      </c>
      <c r="AD259" s="77">
        <f t="shared" ca="1" si="996"/>
        <v>1174</v>
      </c>
      <c r="AE259" s="77">
        <f t="shared" ca="1" si="996"/>
        <v>1151</v>
      </c>
      <c r="AF259" s="77">
        <f t="shared" ca="1" si="996"/>
        <v>1128</v>
      </c>
      <c r="AG259" s="77">
        <f t="shared" ca="1" si="996"/>
        <v>1105</v>
      </c>
      <c r="AH259" s="77">
        <f t="shared" ca="1" si="996"/>
        <v>1082</v>
      </c>
      <c r="AI259" s="77">
        <f t="shared" ca="1" si="996"/>
        <v>1059</v>
      </c>
      <c r="AJ259" s="77">
        <f t="shared" ca="1" si="996"/>
        <v>1036</v>
      </c>
      <c r="AK259" s="77">
        <f t="shared" ca="1" si="996"/>
        <v>1013</v>
      </c>
      <c r="AL259" s="77">
        <f t="shared" ca="1" si="996"/>
        <v>990</v>
      </c>
      <c r="AM259" s="77">
        <f t="shared" ca="1" si="996"/>
        <v>967</v>
      </c>
      <c r="AN259" s="77">
        <f t="shared" ca="1" si="996"/>
        <v>944</v>
      </c>
      <c r="AO259" s="77">
        <f t="shared" ca="1" si="996"/>
        <v>921</v>
      </c>
      <c r="AP259" s="77">
        <f t="shared" ca="1" si="996"/>
        <v>898</v>
      </c>
      <c r="AQ259" s="77">
        <f t="shared" ca="1" si="996"/>
        <v>875</v>
      </c>
      <c r="AR259" s="77">
        <f t="shared" ca="1" si="996"/>
        <v>852</v>
      </c>
      <c r="AS259" s="77">
        <f t="shared" ref="AS259:BX259" ca="1" si="997">IF(OR(ISNUMBER(AS78),ISBLANK(AS78)),IF(CodeCouleur($D$100)=CodeCouleur(AS78),"CEAM",IF(OR(AS78=$G$99,AS78=$G$100,AS78=$G$101,AS78=$G$102),"OPEX",IF(AND(ISBLANK($E78),AS180&gt;50),"ORG",AS180))),AS78)</f>
        <v>829</v>
      </c>
      <c r="AT259" s="77">
        <f t="shared" ca="1" si="997"/>
        <v>806</v>
      </c>
      <c r="AU259" s="77">
        <f t="shared" ca="1" si="997"/>
        <v>783</v>
      </c>
      <c r="AV259" s="77" t="str">
        <f t="shared" si="997"/>
        <v>SB</v>
      </c>
      <c r="AW259" s="77" t="str">
        <f t="shared" si="997"/>
        <v>SB</v>
      </c>
      <c r="AX259" s="77" t="str">
        <f t="shared" si="997"/>
        <v>SB</v>
      </c>
      <c r="AY259" s="77" t="str">
        <f t="shared" si="997"/>
        <v>SB</v>
      </c>
      <c r="AZ259" s="77" t="str">
        <f t="shared" si="997"/>
        <v>SB</v>
      </c>
      <c r="BA259" s="77">
        <f t="shared" ca="1" si="997"/>
        <v>760</v>
      </c>
      <c r="BB259" s="77">
        <f t="shared" ca="1" si="997"/>
        <v>737</v>
      </c>
      <c r="BC259" s="77">
        <f t="shared" ca="1" si="997"/>
        <v>714</v>
      </c>
      <c r="BD259" s="77">
        <f t="shared" ca="1" si="997"/>
        <v>691</v>
      </c>
      <c r="BE259" s="77">
        <f t="shared" ca="1" si="997"/>
        <v>668</v>
      </c>
      <c r="BF259" s="77">
        <f t="shared" ca="1" si="997"/>
        <v>645</v>
      </c>
      <c r="BG259" s="77">
        <f t="shared" ca="1" si="997"/>
        <v>622</v>
      </c>
      <c r="BH259" s="77">
        <f t="shared" ca="1" si="997"/>
        <v>599</v>
      </c>
      <c r="BI259" s="77">
        <f t="shared" ca="1" si="997"/>
        <v>598</v>
      </c>
      <c r="BJ259" s="77" t="str">
        <f t="shared" ca="1" si="997"/>
        <v>OPEX</v>
      </c>
      <c r="BK259" s="77" t="str">
        <f t="shared" ca="1" si="997"/>
        <v>OPEX</v>
      </c>
      <c r="BL259" s="77" t="str">
        <f t="shared" ca="1" si="997"/>
        <v>OPEX</v>
      </c>
      <c r="BM259" s="77" t="str">
        <f t="shared" ca="1" si="997"/>
        <v>OPEX</v>
      </c>
      <c r="BN259" s="77">
        <f t="shared" ca="1" si="997"/>
        <v>277</v>
      </c>
      <c r="BO259" s="77">
        <f t="shared" ca="1" si="997"/>
        <v>254</v>
      </c>
      <c r="BP259" s="77">
        <f t="shared" ca="1" si="997"/>
        <v>231</v>
      </c>
      <c r="BQ259" s="77">
        <f t="shared" ca="1" si="997"/>
        <v>208</v>
      </c>
      <c r="BR259" s="77">
        <f t="shared" ca="1" si="997"/>
        <v>185</v>
      </c>
      <c r="BS259" s="77">
        <f t="shared" ca="1" si="997"/>
        <v>162</v>
      </c>
      <c r="BT259" s="77">
        <f t="shared" ca="1" si="997"/>
        <v>139</v>
      </c>
      <c r="BU259" s="77">
        <f t="shared" ca="1" si="997"/>
        <v>116</v>
      </c>
      <c r="BV259" s="77">
        <f t="shared" ca="1" si="997"/>
        <v>93</v>
      </c>
      <c r="BW259" s="77">
        <f t="shared" ca="1" si="997"/>
        <v>70</v>
      </c>
      <c r="BX259" s="77">
        <f t="shared" ca="1" si="997"/>
        <v>47</v>
      </c>
      <c r="BY259" s="77" t="str">
        <f t="shared" ref="BY259:DD259" si="998">IF(OR(ISNUMBER(BY78),ISBLANK(BY78)),IF(CodeCouleur($D$100)=CodeCouleur(BY78),"CEAM",IF(OR(BY78=$G$99,BY78=$G$100,BY78=$G$101,BY78=$G$102),"OPEX",IF(AND(ISBLANK($E78),BY180&gt;50),"ORG",BY180))),BY78)</f>
        <v>V5</v>
      </c>
      <c r="BZ259" s="77" t="str">
        <f t="shared" si="998"/>
        <v>V5</v>
      </c>
      <c r="CA259" s="77" t="str">
        <f t="shared" si="998"/>
        <v>V5</v>
      </c>
      <c r="CB259" s="77" t="str">
        <f t="shared" si="998"/>
        <v>V5</v>
      </c>
      <c r="CC259" s="77" t="str">
        <f t="shared" si="998"/>
        <v>V5</v>
      </c>
      <c r="CD259" s="77" t="str">
        <f t="shared" si="998"/>
        <v>RMV</v>
      </c>
      <c r="CE259" s="77" t="str">
        <f t="shared" si="998"/>
        <v>RMV</v>
      </c>
      <c r="CF259" s="77" t="str">
        <f t="shared" si="998"/>
        <v>RMV</v>
      </c>
      <c r="CG259" s="77" t="str">
        <f t="shared" si="998"/>
        <v>RMV</v>
      </c>
      <c r="CH259" s="77" t="str">
        <f t="shared" si="998"/>
        <v>RMV</v>
      </c>
      <c r="CI259" s="77" t="str">
        <f t="shared" si="998"/>
        <v>RMV</v>
      </c>
      <c r="CJ259" s="77">
        <f t="shared" ca="1" si="998"/>
        <v>1177</v>
      </c>
      <c r="CK259" s="77">
        <f t="shared" ca="1" si="998"/>
        <v>1176</v>
      </c>
      <c r="CL259" s="77" t="str">
        <f t="shared" ca="1" si="998"/>
        <v>OPEX</v>
      </c>
      <c r="CM259" s="77" t="str">
        <f t="shared" ca="1" si="998"/>
        <v>OPEX</v>
      </c>
      <c r="CN259" s="77" t="str">
        <f t="shared" ca="1" si="998"/>
        <v>OPEX</v>
      </c>
      <c r="CO259" s="77" t="str">
        <f t="shared" ca="1" si="998"/>
        <v>OPEX</v>
      </c>
      <c r="CP259" s="77">
        <f t="shared" ca="1" si="998"/>
        <v>935</v>
      </c>
      <c r="CQ259" s="77">
        <f t="shared" ca="1" si="998"/>
        <v>912</v>
      </c>
      <c r="CR259" s="77">
        <f t="shared" ca="1" si="998"/>
        <v>889</v>
      </c>
      <c r="CS259" s="77">
        <f t="shared" ca="1" si="998"/>
        <v>866</v>
      </c>
      <c r="CT259" s="77">
        <f t="shared" ca="1" si="998"/>
        <v>843</v>
      </c>
      <c r="CU259" s="77">
        <f t="shared" ca="1" si="998"/>
        <v>820</v>
      </c>
      <c r="CV259" s="77">
        <f t="shared" ca="1" si="998"/>
        <v>797</v>
      </c>
      <c r="CW259" s="77">
        <f t="shared" ca="1" si="998"/>
        <v>774</v>
      </c>
      <c r="CX259" s="77">
        <f t="shared" ca="1" si="998"/>
        <v>751</v>
      </c>
      <c r="CY259" s="77">
        <f t="shared" ca="1" si="998"/>
        <v>728</v>
      </c>
      <c r="CZ259" s="77">
        <f t="shared" ca="1" si="998"/>
        <v>705</v>
      </c>
      <c r="DA259" s="77">
        <f t="shared" ca="1" si="998"/>
        <v>682</v>
      </c>
      <c r="DB259" s="77">
        <f t="shared" ca="1" si="998"/>
        <v>659</v>
      </c>
      <c r="DC259" s="77">
        <f t="shared" ca="1" si="998"/>
        <v>636</v>
      </c>
      <c r="DD259" s="77">
        <f t="shared" ca="1" si="998"/>
        <v>613</v>
      </c>
      <c r="DE259" s="77">
        <f t="shared" ref="DE259:EJ259" ca="1" si="999">IF(OR(ISNUMBER(DE78),ISBLANK(DE78)),IF(CodeCouleur($D$100)=CodeCouleur(DE78),"CEAM",IF(OR(DE78=$G$99,DE78=$G$100,DE78=$G$101,DE78=$G$102),"OPEX",IF(AND(ISBLANK($E78),DE180&gt;50),"ORG",DE180))),DE78)</f>
        <v>590</v>
      </c>
      <c r="DF259" s="77">
        <f t="shared" ca="1" si="999"/>
        <v>567</v>
      </c>
      <c r="DG259" s="77">
        <f t="shared" ca="1" si="999"/>
        <v>566</v>
      </c>
      <c r="DH259" s="77" t="str">
        <f t="shared" ca="1" si="999"/>
        <v>OPEX</v>
      </c>
      <c r="DI259" s="77" t="str">
        <f t="shared" ca="1" si="999"/>
        <v>OPEX</v>
      </c>
      <c r="DJ259" s="77" t="str">
        <f t="shared" ca="1" si="999"/>
        <v>OPEX</v>
      </c>
      <c r="DK259" s="77" t="str">
        <f t="shared" ca="1" si="999"/>
        <v>OPEX</v>
      </c>
      <c r="DL259" s="77">
        <f t="shared" ca="1" si="999"/>
        <v>365</v>
      </c>
      <c r="DM259" s="77">
        <f t="shared" ca="1" si="999"/>
        <v>342</v>
      </c>
      <c r="DN259" s="77">
        <f t="shared" ca="1" si="999"/>
        <v>319</v>
      </c>
      <c r="DO259" s="77">
        <f t="shared" ca="1" si="999"/>
        <v>296</v>
      </c>
      <c r="DP259" s="77">
        <f t="shared" ca="1" si="999"/>
        <v>273</v>
      </c>
      <c r="DQ259" s="77">
        <f t="shared" ca="1" si="999"/>
        <v>250</v>
      </c>
      <c r="DR259" s="77">
        <f t="shared" ca="1" si="999"/>
        <v>227</v>
      </c>
      <c r="DS259" s="77">
        <f t="shared" ca="1" si="999"/>
        <v>204</v>
      </c>
      <c r="DT259" s="77">
        <f t="shared" ca="1" si="999"/>
        <v>181</v>
      </c>
      <c r="DU259" s="77">
        <f t="shared" ca="1" si="999"/>
        <v>158</v>
      </c>
      <c r="DV259" s="77">
        <f t="shared" ca="1" si="999"/>
        <v>135</v>
      </c>
      <c r="DW259" s="77">
        <f t="shared" ca="1" si="999"/>
        <v>112</v>
      </c>
      <c r="DX259" s="77">
        <f t="shared" ca="1" si="999"/>
        <v>94</v>
      </c>
      <c r="DY259" s="77" t="str">
        <f t="shared" si="999"/>
        <v>V10</v>
      </c>
      <c r="DZ259" s="77" t="str">
        <f t="shared" si="999"/>
        <v>V10</v>
      </c>
      <c r="EA259" s="77" t="str">
        <f t="shared" si="999"/>
        <v>V10</v>
      </c>
      <c r="EB259" s="77" t="str">
        <f t="shared" si="999"/>
        <v>V10</v>
      </c>
      <c r="EC259" s="77" t="str">
        <f t="shared" si="999"/>
        <v>V10</v>
      </c>
      <c r="ED259" s="77" t="str">
        <f t="shared" si="999"/>
        <v>V10</v>
      </c>
      <c r="EE259" s="77">
        <f t="shared" ca="1" si="999"/>
        <v>1177</v>
      </c>
      <c r="EF259" s="77">
        <f t="shared" ca="1" si="999"/>
        <v>1154</v>
      </c>
      <c r="EG259" s="77">
        <f t="shared" ca="1" si="999"/>
        <v>1131</v>
      </c>
      <c r="EH259" s="77">
        <f t="shared" ca="1" si="999"/>
        <v>1108</v>
      </c>
      <c r="EI259" s="77">
        <f t="shared" ca="1" si="999"/>
        <v>1085</v>
      </c>
      <c r="EJ259" s="77">
        <f t="shared" ca="1" si="999"/>
        <v>1062</v>
      </c>
      <c r="EK259" s="77">
        <f t="shared" ref="EK259:FP259" ca="1" si="1000">IF(OR(ISNUMBER(EK78),ISBLANK(EK78)),IF(CodeCouleur($D$100)=CodeCouleur(EK78),"CEAM",IF(OR(EK78=$G$99,EK78=$G$100,EK78=$G$101,EK78=$G$102),"OPEX",IF(AND(ISBLANK($E78),EK180&gt;50),"ORG",EK180))),EK78)</f>
        <v>1039</v>
      </c>
      <c r="EL259" s="77">
        <f t="shared" ca="1" si="1000"/>
        <v>1016</v>
      </c>
      <c r="EM259" s="77">
        <f t="shared" ca="1" si="1000"/>
        <v>993</v>
      </c>
      <c r="EN259" s="77">
        <f t="shared" ca="1" si="1000"/>
        <v>970</v>
      </c>
      <c r="EO259" s="77">
        <f t="shared" ca="1" si="1000"/>
        <v>947</v>
      </c>
      <c r="EP259" s="77">
        <f t="shared" ca="1" si="1000"/>
        <v>924</v>
      </c>
      <c r="EQ259" s="77">
        <f t="shared" ca="1" si="1000"/>
        <v>901</v>
      </c>
      <c r="ER259" s="77">
        <f t="shared" ca="1" si="1000"/>
        <v>878</v>
      </c>
      <c r="ES259" s="77">
        <f t="shared" ca="1" si="1000"/>
        <v>855</v>
      </c>
      <c r="ET259" s="77">
        <f t="shared" ca="1" si="1000"/>
        <v>832</v>
      </c>
      <c r="EU259" s="77">
        <f t="shared" ca="1" si="1000"/>
        <v>809</v>
      </c>
      <c r="EV259" s="77">
        <f t="shared" ca="1" si="1000"/>
        <v>786</v>
      </c>
      <c r="EW259" s="77">
        <f t="shared" ca="1" si="1000"/>
        <v>763</v>
      </c>
      <c r="EX259" s="77">
        <f t="shared" ca="1" si="1000"/>
        <v>740</v>
      </c>
      <c r="EY259" s="77">
        <f t="shared" ca="1" si="1000"/>
        <v>717</v>
      </c>
      <c r="EZ259" s="77">
        <f t="shared" ca="1" si="1000"/>
        <v>694</v>
      </c>
      <c r="FA259" s="77">
        <f t="shared" ca="1" si="1000"/>
        <v>671</v>
      </c>
      <c r="FB259" s="77">
        <f t="shared" ca="1" si="1000"/>
        <v>648</v>
      </c>
      <c r="FC259" s="77">
        <f t="shared" ca="1" si="1000"/>
        <v>625</v>
      </c>
      <c r="FD259" s="77">
        <f t="shared" ca="1" si="1000"/>
        <v>602</v>
      </c>
      <c r="FE259" s="77">
        <f t="shared" ca="1" si="1000"/>
        <v>579</v>
      </c>
      <c r="FF259" s="77">
        <f t="shared" ca="1" si="1000"/>
        <v>556</v>
      </c>
      <c r="FG259" s="77">
        <f t="shared" ca="1" si="1000"/>
        <v>533</v>
      </c>
      <c r="FH259" s="77">
        <f t="shared" ca="1" si="1000"/>
        <v>510</v>
      </c>
      <c r="FI259" s="77">
        <f t="shared" ca="1" si="1000"/>
        <v>487</v>
      </c>
      <c r="FJ259" s="77">
        <f t="shared" ca="1" si="1000"/>
        <v>464</v>
      </c>
      <c r="FK259" s="77">
        <f t="shared" ca="1" si="1000"/>
        <v>441</v>
      </c>
      <c r="FL259" s="77">
        <f t="shared" ca="1" si="1000"/>
        <v>418</v>
      </c>
      <c r="FM259" s="77">
        <f t="shared" ca="1" si="1000"/>
        <v>395</v>
      </c>
      <c r="FN259" s="77">
        <f t="shared" ca="1" si="1000"/>
        <v>372</v>
      </c>
      <c r="FO259" s="77">
        <f t="shared" ca="1" si="1000"/>
        <v>349</v>
      </c>
      <c r="FP259" s="77">
        <f t="shared" ca="1" si="1000"/>
        <v>326</v>
      </c>
      <c r="FQ259" s="77">
        <f t="shared" ref="FQ259:GR259" ca="1" si="1001">IF(OR(ISNUMBER(FQ78),ISBLANK(FQ78)),IF(CodeCouleur($D$100)=CodeCouleur(FQ78),"CEAM",IF(OR(FQ78=$G$99,FQ78=$G$100,FQ78=$G$101,FQ78=$G$102),"OPEX",IF(AND(ISBLANK($E78),FQ180&gt;50),"ORG",FQ180))),FQ78)</f>
        <v>303</v>
      </c>
      <c r="FR259" s="77">
        <f t="shared" ca="1" si="1001"/>
        <v>280</v>
      </c>
      <c r="FS259" s="77">
        <f t="shared" ca="1" si="1001"/>
        <v>257</v>
      </c>
      <c r="FT259" s="77">
        <f t="shared" ca="1" si="1001"/>
        <v>234</v>
      </c>
      <c r="FU259" s="77">
        <f t="shared" ca="1" si="1001"/>
        <v>211</v>
      </c>
      <c r="FV259" s="77">
        <f t="shared" ca="1" si="1001"/>
        <v>188</v>
      </c>
      <c r="FW259" s="77">
        <f t="shared" ca="1" si="1001"/>
        <v>165</v>
      </c>
      <c r="FX259" s="77">
        <f t="shared" ca="1" si="1001"/>
        <v>142</v>
      </c>
      <c r="FY259" s="77">
        <f t="shared" ca="1" si="1001"/>
        <v>119</v>
      </c>
      <c r="FZ259" s="77">
        <f t="shared" ca="1" si="1001"/>
        <v>96</v>
      </c>
      <c r="GA259" s="77">
        <f t="shared" ca="1" si="1001"/>
        <v>73</v>
      </c>
      <c r="GB259" s="77">
        <f t="shared" ca="1" si="1001"/>
        <v>50</v>
      </c>
      <c r="GC259" s="77">
        <f t="shared" ca="1" si="1001"/>
        <v>27</v>
      </c>
      <c r="GD259" s="77" t="str">
        <f t="shared" si="1001"/>
        <v>V15</v>
      </c>
      <c r="GE259" s="77" t="str">
        <f t="shared" si="1001"/>
        <v>V15</v>
      </c>
      <c r="GF259" s="77" t="str">
        <f t="shared" si="1001"/>
        <v>V15</v>
      </c>
      <c r="GG259" s="77" t="str">
        <f t="shared" si="1001"/>
        <v>V15</v>
      </c>
      <c r="GH259" s="77" t="str">
        <f t="shared" si="1001"/>
        <v>V15</v>
      </c>
      <c r="GI259" s="77">
        <f t="shared" ca="1" si="1001"/>
        <v>1177</v>
      </c>
      <c r="GJ259" s="77">
        <f t="shared" ca="1" si="1001"/>
        <v>1154</v>
      </c>
      <c r="GK259" s="77">
        <f t="shared" ca="1" si="1001"/>
        <v>1131</v>
      </c>
      <c r="GL259" s="77">
        <f t="shared" ca="1" si="1001"/>
        <v>1108</v>
      </c>
      <c r="GM259" s="77">
        <f t="shared" ca="1" si="1001"/>
        <v>1085</v>
      </c>
      <c r="GN259" s="77">
        <f t="shared" ca="1" si="1001"/>
        <v>1062</v>
      </c>
      <c r="GO259" s="77" t="str">
        <f t="shared" si="1001"/>
        <v>X</v>
      </c>
      <c r="GP259" s="77" t="str">
        <f t="shared" si="1001"/>
        <v>X</v>
      </c>
      <c r="GQ259" s="77" t="str">
        <f t="shared" si="1001"/>
        <v>X</v>
      </c>
      <c r="GR259" s="77" t="str">
        <f t="shared" si="1001"/>
        <v>X</v>
      </c>
    </row>
    <row r="260" spans="2:200" ht="15.75" thickBot="1" x14ac:dyDescent="0.25">
      <c r="G260" s="1044"/>
      <c r="H260" s="207" t="s">
        <v>185</v>
      </c>
      <c r="M260" s="304"/>
      <c r="N260" s="304"/>
      <c r="O260" s="304"/>
      <c r="P260" s="304"/>
      <c r="Q260" s="304"/>
      <c r="R260" s="41"/>
      <c r="S260" s="41"/>
      <c r="T260" s="41"/>
      <c r="U260" s="77">
        <f t="shared" ref="U260:AR260" ca="1" si="1002">IF(OR(ISNUMBER(U79),ISBLANK(U79)),IF(CodeCouleur($D$100)=CodeCouleur(U79),"CEAM",IF(OR(U79=$G$99,U79=$G$100,U79=$G$101),"OPEX",IF(AND(ISBLANK($E79),U181&gt;50),"ORG",U181))),U79)</f>
        <v>7</v>
      </c>
      <c r="V260" s="77">
        <f t="shared" ca="1" si="1002"/>
        <v>9</v>
      </c>
      <c r="W260" s="77">
        <f t="shared" ca="1" si="1002"/>
        <v>8</v>
      </c>
      <c r="X260" s="77" t="str">
        <f t="shared" si="1002"/>
        <v>V30</v>
      </c>
      <c r="Y260" s="77" t="str">
        <f t="shared" si="1002"/>
        <v>V30</v>
      </c>
      <c r="Z260" s="77" t="str">
        <f t="shared" si="1002"/>
        <v>V30</v>
      </c>
      <c r="AA260" s="77" t="str">
        <f t="shared" si="1002"/>
        <v>V30</v>
      </c>
      <c r="AB260" s="77" t="str">
        <f t="shared" si="1002"/>
        <v>V30</v>
      </c>
      <c r="AC260" s="77" t="str">
        <f t="shared" si="1002"/>
        <v>V30</v>
      </c>
      <c r="AD260" s="77" t="str">
        <f t="shared" si="1002"/>
        <v>AIA</v>
      </c>
      <c r="AE260" s="77" t="str">
        <f t="shared" si="1002"/>
        <v>AIA</v>
      </c>
      <c r="AF260" s="77">
        <f t="shared" ca="1" si="1002"/>
        <v>1177</v>
      </c>
      <c r="AG260" s="77">
        <f t="shared" ca="1" si="1002"/>
        <v>1154</v>
      </c>
      <c r="AH260" s="77">
        <f t="shared" ca="1" si="1002"/>
        <v>1131</v>
      </c>
      <c r="AI260" s="77">
        <f t="shared" ca="1" si="1002"/>
        <v>1108</v>
      </c>
      <c r="AJ260" s="77">
        <f t="shared" ca="1" si="1002"/>
        <v>1085</v>
      </c>
      <c r="AK260" s="77">
        <f t="shared" ca="1" si="1002"/>
        <v>1084</v>
      </c>
      <c r="AL260" s="77" t="str">
        <f t="shared" ca="1" si="1002"/>
        <v>OPEX</v>
      </c>
      <c r="AM260" s="77" t="str">
        <f t="shared" ca="1" si="1002"/>
        <v>OPEX</v>
      </c>
      <c r="AN260" s="77" t="str">
        <f t="shared" ca="1" si="1002"/>
        <v>OPEX</v>
      </c>
      <c r="AO260" s="77" t="str">
        <f t="shared" ca="1" si="1002"/>
        <v>OPEX</v>
      </c>
      <c r="AP260" s="77">
        <f t="shared" ca="1" si="1002"/>
        <v>883</v>
      </c>
      <c r="AQ260" s="77">
        <f t="shared" ca="1" si="1002"/>
        <v>860</v>
      </c>
      <c r="AR260" s="77">
        <f t="shared" ca="1" si="1002"/>
        <v>837</v>
      </c>
      <c r="AS260" s="77">
        <f t="shared" ref="AS260:BX260" ca="1" si="1003">IF(OR(ISNUMBER(AS79),ISBLANK(AS79)),IF(CodeCouleur($D$100)=CodeCouleur(AS79),"CEAM",IF(OR(AS79=$G$99,AS79=$G$100,AS79=$G$101,AS79=$G$102),"OPEX",IF(AND(ISBLANK($E79),AS181&gt;50),"ORG",AS181))),AS79)</f>
        <v>814</v>
      </c>
      <c r="AT260" s="77">
        <f t="shared" ca="1" si="1003"/>
        <v>791</v>
      </c>
      <c r="AU260" s="77">
        <f t="shared" ca="1" si="1003"/>
        <v>768</v>
      </c>
      <c r="AV260" s="77">
        <f t="shared" ca="1" si="1003"/>
        <v>745</v>
      </c>
      <c r="AW260" s="77">
        <f t="shared" ca="1" si="1003"/>
        <v>722</v>
      </c>
      <c r="AX260" s="77">
        <f t="shared" ca="1" si="1003"/>
        <v>699</v>
      </c>
      <c r="AY260" s="77">
        <f t="shared" ca="1" si="1003"/>
        <v>676</v>
      </c>
      <c r="AZ260" s="77">
        <f t="shared" ca="1" si="1003"/>
        <v>653</v>
      </c>
      <c r="BA260" s="77">
        <f t="shared" ca="1" si="1003"/>
        <v>630</v>
      </c>
      <c r="BB260" s="77">
        <f t="shared" ca="1" si="1003"/>
        <v>607</v>
      </c>
      <c r="BC260" s="77">
        <f t="shared" ca="1" si="1003"/>
        <v>584</v>
      </c>
      <c r="BD260" s="77">
        <f t="shared" ca="1" si="1003"/>
        <v>561</v>
      </c>
      <c r="BE260" s="77">
        <f t="shared" ca="1" si="1003"/>
        <v>538</v>
      </c>
      <c r="BF260" s="77">
        <f t="shared" ca="1" si="1003"/>
        <v>515</v>
      </c>
      <c r="BG260" s="77">
        <f t="shared" ca="1" si="1003"/>
        <v>492</v>
      </c>
      <c r="BH260" s="77">
        <f t="shared" ca="1" si="1003"/>
        <v>469</v>
      </c>
      <c r="BI260" s="77">
        <f t="shared" ca="1" si="1003"/>
        <v>446</v>
      </c>
      <c r="BJ260" s="77">
        <f t="shared" ca="1" si="1003"/>
        <v>423</v>
      </c>
      <c r="BK260" s="77">
        <f t="shared" ca="1" si="1003"/>
        <v>400</v>
      </c>
      <c r="BL260" s="77">
        <f t="shared" ca="1" si="1003"/>
        <v>377</v>
      </c>
      <c r="BM260" s="77">
        <f t="shared" ca="1" si="1003"/>
        <v>354</v>
      </c>
      <c r="BN260" s="77">
        <f t="shared" ca="1" si="1003"/>
        <v>331</v>
      </c>
      <c r="BO260" s="77">
        <f t="shared" ca="1" si="1003"/>
        <v>308</v>
      </c>
      <c r="BP260" s="77">
        <f t="shared" ca="1" si="1003"/>
        <v>285</v>
      </c>
      <c r="BQ260" s="77">
        <f t="shared" ca="1" si="1003"/>
        <v>262</v>
      </c>
      <c r="BR260" s="77">
        <f t="shared" ca="1" si="1003"/>
        <v>239</v>
      </c>
      <c r="BS260" s="77">
        <f t="shared" ca="1" si="1003"/>
        <v>216</v>
      </c>
      <c r="BT260" s="77">
        <f t="shared" ca="1" si="1003"/>
        <v>193</v>
      </c>
      <c r="BU260" s="77">
        <f t="shared" ca="1" si="1003"/>
        <v>170</v>
      </c>
      <c r="BV260" s="77">
        <f t="shared" ca="1" si="1003"/>
        <v>147</v>
      </c>
      <c r="BW260" s="77">
        <f t="shared" ca="1" si="1003"/>
        <v>124</v>
      </c>
      <c r="BX260" s="77">
        <f t="shared" ca="1" si="1003"/>
        <v>100</v>
      </c>
      <c r="BY260" s="77" t="str">
        <f t="shared" ref="BY260:DD260" si="1004">IF(OR(ISNUMBER(BY79),ISBLANK(BY79)),IF(CodeCouleur($D$100)=CodeCouleur(BY79),"CEAM",IF(OR(BY79=$G$99,BY79=$G$100,BY79=$G$101,BY79=$G$102),"OPEX",IF(AND(ISBLANK($E79),BY181&gt;50),"ORG",BY181))),BY79)</f>
        <v>V5</v>
      </c>
      <c r="BZ260" s="77" t="str">
        <f t="shared" si="1004"/>
        <v>V5</v>
      </c>
      <c r="CA260" s="77" t="str">
        <f t="shared" si="1004"/>
        <v>V5</v>
      </c>
      <c r="CB260" s="77" t="str">
        <f t="shared" si="1004"/>
        <v>V5</v>
      </c>
      <c r="CC260" s="77" t="str">
        <f t="shared" si="1004"/>
        <v>V5</v>
      </c>
      <c r="CD260" s="77" t="str">
        <f t="shared" si="1004"/>
        <v>RMV</v>
      </c>
      <c r="CE260" s="77" t="str">
        <f t="shared" si="1004"/>
        <v>RMV</v>
      </c>
      <c r="CF260" s="77" t="str">
        <f t="shared" si="1004"/>
        <v>RMV</v>
      </c>
      <c r="CG260" s="77" t="str">
        <f t="shared" si="1004"/>
        <v>RMV</v>
      </c>
      <c r="CH260" s="77" t="str">
        <f t="shared" si="1004"/>
        <v>RMV</v>
      </c>
      <c r="CI260" s="77" t="str">
        <f t="shared" si="1004"/>
        <v>RMV</v>
      </c>
      <c r="CJ260" s="77">
        <f t="shared" ca="1" si="1004"/>
        <v>1177</v>
      </c>
      <c r="CK260" s="77">
        <f t="shared" ca="1" si="1004"/>
        <v>1176</v>
      </c>
      <c r="CL260" s="77" t="str">
        <f t="shared" ca="1" si="1004"/>
        <v>OPEX</v>
      </c>
      <c r="CM260" s="77" t="str">
        <f t="shared" ca="1" si="1004"/>
        <v>OPEX</v>
      </c>
      <c r="CN260" s="77" t="str">
        <f t="shared" ca="1" si="1004"/>
        <v>OPEX</v>
      </c>
      <c r="CO260" s="77" t="str">
        <f t="shared" ca="1" si="1004"/>
        <v>OPEX</v>
      </c>
      <c r="CP260" s="77">
        <f t="shared" ca="1" si="1004"/>
        <v>935</v>
      </c>
      <c r="CQ260" s="77">
        <f t="shared" ca="1" si="1004"/>
        <v>912</v>
      </c>
      <c r="CR260" s="77">
        <f t="shared" ca="1" si="1004"/>
        <v>889</v>
      </c>
      <c r="CS260" s="77">
        <f t="shared" ca="1" si="1004"/>
        <v>866</v>
      </c>
      <c r="CT260" s="77">
        <f t="shared" ca="1" si="1004"/>
        <v>843</v>
      </c>
      <c r="CU260" s="77">
        <f t="shared" ca="1" si="1004"/>
        <v>820</v>
      </c>
      <c r="CV260" s="77">
        <f t="shared" ca="1" si="1004"/>
        <v>797</v>
      </c>
      <c r="CW260" s="77">
        <f t="shared" ca="1" si="1004"/>
        <v>774</v>
      </c>
      <c r="CX260" s="77">
        <f t="shared" ca="1" si="1004"/>
        <v>751</v>
      </c>
      <c r="CY260" s="77">
        <f t="shared" ca="1" si="1004"/>
        <v>728</v>
      </c>
      <c r="CZ260" s="77">
        <f t="shared" ca="1" si="1004"/>
        <v>705</v>
      </c>
      <c r="DA260" s="77">
        <f t="shared" ca="1" si="1004"/>
        <v>682</v>
      </c>
      <c r="DB260" s="77">
        <f t="shared" ca="1" si="1004"/>
        <v>659</v>
      </c>
      <c r="DC260" s="77">
        <f t="shared" ca="1" si="1004"/>
        <v>636</v>
      </c>
      <c r="DD260" s="77">
        <f t="shared" ca="1" si="1004"/>
        <v>613</v>
      </c>
      <c r="DE260" s="77">
        <f t="shared" ref="DE260:EJ260" ca="1" si="1005">IF(OR(ISNUMBER(DE79),ISBLANK(DE79)),IF(CodeCouleur($D$100)=CodeCouleur(DE79),"CEAM",IF(OR(DE79=$G$99,DE79=$G$100,DE79=$G$101,DE79=$G$102),"OPEX",IF(AND(ISBLANK($E79),DE181&gt;50),"ORG",DE181))),DE79)</f>
        <v>590</v>
      </c>
      <c r="DF260" s="77">
        <f t="shared" ca="1" si="1005"/>
        <v>567</v>
      </c>
      <c r="DG260" s="77">
        <f t="shared" ca="1" si="1005"/>
        <v>566</v>
      </c>
      <c r="DH260" s="77" t="str">
        <f t="shared" ca="1" si="1005"/>
        <v>OPEX</v>
      </c>
      <c r="DI260" s="77" t="str">
        <f t="shared" ca="1" si="1005"/>
        <v>OPEX</v>
      </c>
      <c r="DJ260" s="77" t="str">
        <f t="shared" ca="1" si="1005"/>
        <v>OPEX</v>
      </c>
      <c r="DK260" s="77" t="str">
        <f t="shared" ca="1" si="1005"/>
        <v>OPEX</v>
      </c>
      <c r="DL260" s="77">
        <f t="shared" ca="1" si="1005"/>
        <v>365</v>
      </c>
      <c r="DM260" s="77">
        <f t="shared" ca="1" si="1005"/>
        <v>343</v>
      </c>
      <c r="DN260" s="77">
        <f t="shared" ca="1" si="1005"/>
        <v>321</v>
      </c>
      <c r="DO260" s="77">
        <f t="shared" ca="1" si="1005"/>
        <v>299</v>
      </c>
      <c r="DP260" s="77">
        <f t="shared" ca="1" si="1005"/>
        <v>277</v>
      </c>
      <c r="DQ260" s="77">
        <f t="shared" ca="1" si="1005"/>
        <v>255</v>
      </c>
      <c r="DR260" s="77">
        <f t="shared" ca="1" si="1005"/>
        <v>233</v>
      </c>
      <c r="DS260" s="77">
        <f t="shared" ca="1" si="1005"/>
        <v>211</v>
      </c>
      <c r="DT260" s="77">
        <f t="shared" ca="1" si="1005"/>
        <v>189</v>
      </c>
      <c r="DU260" s="77">
        <f t="shared" ca="1" si="1005"/>
        <v>167</v>
      </c>
      <c r="DV260" s="77">
        <f t="shared" ca="1" si="1005"/>
        <v>145</v>
      </c>
      <c r="DW260" s="77">
        <f t="shared" ca="1" si="1005"/>
        <v>123</v>
      </c>
      <c r="DX260" s="77">
        <f t="shared" ca="1" si="1005"/>
        <v>101</v>
      </c>
      <c r="DY260" s="77">
        <f t="shared" ca="1" si="1005"/>
        <v>79</v>
      </c>
      <c r="DZ260" s="77">
        <f t="shared" ca="1" si="1005"/>
        <v>57</v>
      </c>
      <c r="EA260" s="77" t="str">
        <f t="shared" si="1005"/>
        <v>V10</v>
      </c>
      <c r="EB260" s="77" t="str">
        <f t="shared" si="1005"/>
        <v>V10</v>
      </c>
      <c r="EC260" s="77" t="str">
        <f t="shared" si="1005"/>
        <v>V10</v>
      </c>
      <c r="ED260" s="77" t="str">
        <f t="shared" si="1005"/>
        <v>V10</v>
      </c>
      <c r="EE260" s="77" t="str">
        <f t="shared" si="1005"/>
        <v>V10</v>
      </c>
      <c r="EF260" s="77" t="str">
        <f t="shared" si="1005"/>
        <v>V10</v>
      </c>
      <c r="EG260" s="77">
        <f t="shared" ca="1" si="1005"/>
        <v>1177</v>
      </c>
      <c r="EH260" s="77">
        <f t="shared" ca="1" si="1005"/>
        <v>1154</v>
      </c>
      <c r="EI260" s="77">
        <f t="shared" ca="1" si="1005"/>
        <v>1131</v>
      </c>
      <c r="EJ260" s="77">
        <f t="shared" ca="1" si="1005"/>
        <v>1108</v>
      </c>
      <c r="EK260" s="77">
        <f t="shared" ref="EK260:FP260" ca="1" si="1006">IF(OR(ISNUMBER(EK79),ISBLANK(EK79)),IF(CodeCouleur($D$100)=CodeCouleur(EK79),"CEAM",IF(OR(EK79=$G$99,EK79=$G$100,EK79=$G$101,EK79=$G$102),"OPEX",IF(AND(ISBLANK($E79),EK181&gt;50),"ORG",EK181))),EK79)</f>
        <v>1086</v>
      </c>
      <c r="EL260" s="77">
        <f t="shared" ca="1" si="1006"/>
        <v>1064</v>
      </c>
      <c r="EM260" s="77">
        <f t="shared" ca="1" si="1006"/>
        <v>1042</v>
      </c>
      <c r="EN260" s="77">
        <f t="shared" ca="1" si="1006"/>
        <v>1020</v>
      </c>
      <c r="EO260" s="77">
        <f t="shared" ca="1" si="1006"/>
        <v>998</v>
      </c>
      <c r="EP260" s="77">
        <f t="shared" ca="1" si="1006"/>
        <v>976</v>
      </c>
      <c r="EQ260" s="77">
        <f t="shared" ca="1" si="1006"/>
        <v>954</v>
      </c>
      <c r="ER260" s="77">
        <f t="shared" ca="1" si="1006"/>
        <v>932</v>
      </c>
      <c r="ES260" s="77">
        <f t="shared" ca="1" si="1006"/>
        <v>910</v>
      </c>
      <c r="ET260" s="77">
        <f t="shared" ca="1" si="1006"/>
        <v>888</v>
      </c>
      <c r="EU260" s="77">
        <f t="shared" ca="1" si="1006"/>
        <v>866</v>
      </c>
      <c r="EV260" s="77">
        <f t="shared" ca="1" si="1006"/>
        <v>844</v>
      </c>
      <c r="EW260" s="77">
        <f t="shared" ca="1" si="1006"/>
        <v>822</v>
      </c>
      <c r="EX260" s="77">
        <f t="shared" ca="1" si="1006"/>
        <v>800</v>
      </c>
      <c r="EY260" s="77">
        <f t="shared" ca="1" si="1006"/>
        <v>778</v>
      </c>
      <c r="EZ260" s="77">
        <f t="shared" ca="1" si="1006"/>
        <v>756</v>
      </c>
      <c r="FA260" s="77">
        <f t="shared" ca="1" si="1006"/>
        <v>734</v>
      </c>
      <c r="FB260" s="77">
        <f t="shared" ca="1" si="1006"/>
        <v>712</v>
      </c>
      <c r="FC260" s="77">
        <f t="shared" ca="1" si="1006"/>
        <v>690</v>
      </c>
      <c r="FD260" s="77">
        <f t="shared" ca="1" si="1006"/>
        <v>668</v>
      </c>
      <c r="FE260" s="77">
        <f t="shared" ca="1" si="1006"/>
        <v>646</v>
      </c>
      <c r="FF260" s="77">
        <f t="shared" ca="1" si="1006"/>
        <v>624</v>
      </c>
      <c r="FG260" s="77">
        <f t="shared" ca="1" si="1006"/>
        <v>602</v>
      </c>
      <c r="FH260" s="77">
        <f t="shared" ca="1" si="1006"/>
        <v>580</v>
      </c>
      <c r="FI260" s="77">
        <f t="shared" ca="1" si="1006"/>
        <v>558</v>
      </c>
      <c r="FJ260" s="77">
        <f t="shared" ca="1" si="1006"/>
        <v>536</v>
      </c>
      <c r="FK260" s="77">
        <f t="shared" ca="1" si="1006"/>
        <v>514</v>
      </c>
      <c r="FL260" s="77">
        <f t="shared" ca="1" si="1006"/>
        <v>492</v>
      </c>
      <c r="FM260" s="77">
        <f t="shared" ca="1" si="1006"/>
        <v>469</v>
      </c>
      <c r="FN260" s="77">
        <f t="shared" ca="1" si="1006"/>
        <v>446</v>
      </c>
      <c r="FO260" s="77">
        <f t="shared" ca="1" si="1006"/>
        <v>423</v>
      </c>
      <c r="FP260" s="77">
        <f t="shared" ca="1" si="1006"/>
        <v>400</v>
      </c>
      <c r="FQ260" s="77">
        <f t="shared" ref="FQ260:GR260" ca="1" si="1007">IF(OR(ISNUMBER(FQ79),ISBLANK(FQ79)),IF(CodeCouleur($D$100)=CodeCouleur(FQ79),"CEAM",IF(OR(FQ79=$G$99,FQ79=$G$100,FQ79=$G$101,FQ79=$G$102),"OPEX",IF(AND(ISBLANK($E79),FQ181&gt;50),"ORG",FQ181))),FQ79)</f>
        <v>377</v>
      </c>
      <c r="FR260" s="77">
        <f t="shared" ca="1" si="1007"/>
        <v>354</v>
      </c>
      <c r="FS260" s="77">
        <f t="shared" ca="1" si="1007"/>
        <v>331</v>
      </c>
      <c r="FT260" s="77">
        <f t="shared" ca="1" si="1007"/>
        <v>308</v>
      </c>
      <c r="FU260" s="77">
        <f t="shared" ca="1" si="1007"/>
        <v>285</v>
      </c>
      <c r="FV260" s="77">
        <f t="shared" ca="1" si="1007"/>
        <v>262</v>
      </c>
      <c r="FW260" s="77">
        <f t="shared" ca="1" si="1007"/>
        <v>239</v>
      </c>
      <c r="FX260" s="77">
        <f t="shared" ca="1" si="1007"/>
        <v>216</v>
      </c>
      <c r="FY260" s="77">
        <f t="shared" ca="1" si="1007"/>
        <v>193</v>
      </c>
      <c r="FZ260" s="77">
        <f t="shared" ca="1" si="1007"/>
        <v>170</v>
      </c>
      <c r="GA260" s="77">
        <f t="shared" ca="1" si="1007"/>
        <v>147</v>
      </c>
      <c r="GB260" s="77">
        <f t="shared" ca="1" si="1007"/>
        <v>124</v>
      </c>
      <c r="GC260" s="77">
        <f t="shared" ca="1" si="1007"/>
        <v>101</v>
      </c>
      <c r="GD260" s="77">
        <f t="shared" ca="1" si="1007"/>
        <v>78</v>
      </c>
      <c r="GE260" s="77">
        <f t="shared" ca="1" si="1007"/>
        <v>55</v>
      </c>
      <c r="GF260" s="77">
        <f t="shared" ca="1" si="1007"/>
        <v>32</v>
      </c>
      <c r="GG260" s="77">
        <f t="shared" ca="1" si="1007"/>
        <v>9</v>
      </c>
      <c r="GH260" s="77" t="str">
        <f t="shared" si="1007"/>
        <v>V15</v>
      </c>
      <c r="GI260" s="77" t="str">
        <f t="shared" si="1007"/>
        <v>V15</v>
      </c>
      <c r="GJ260" s="77" t="str">
        <f t="shared" si="1007"/>
        <v>V15</v>
      </c>
      <c r="GK260" s="77" t="str">
        <f t="shared" si="1007"/>
        <v>V15</v>
      </c>
      <c r="GL260" s="77" t="str">
        <f t="shared" si="1007"/>
        <v>V15</v>
      </c>
      <c r="GM260" s="77">
        <f t="shared" ca="1" si="1007"/>
        <v>1177</v>
      </c>
      <c r="GN260" s="77">
        <f t="shared" ca="1" si="1007"/>
        <v>1154</v>
      </c>
      <c r="GO260" s="77" t="str">
        <f t="shared" si="1007"/>
        <v>X</v>
      </c>
      <c r="GP260" s="77" t="str">
        <f t="shared" si="1007"/>
        <v>X</v>
      </c>
      <c r="GQ260" s="77" t="str">
        <f t="shared" si="1007"/>
        <v>X</v>
      </c>
      <c r="GR260" s="77" t="str">
        <f t="shared" si="1007"/>
        <v>X</v>
      </c>
    </row>
    <row r="261" spans="2:200" ht="16.5" thickBot="1" x14ac:dyDescent="0.25">
      <c r="B261" s="240"/>
      <c r="C261" s="241" t="s">
        <v>227</v>
      </c>
      <c r="E261" s="1045" t="s">
        <v>286</v>
      </c>
      <c r="F261" s="1046"/>
      <c r="G261" s="1046"/>
      <c r="H261" s="1047"/>
      <c r="M261" s="304"/>
      <c r="N261" s="304"/>
      <c r="O261" s="304"/>
      <c r="P261" s="304"/>
      <c r="Q261" s="304"/>
      <c r="R261" s="41"/>
      <c r="S261" s="41"/>
      <c r="T261" s="41"/>
      <c r="U261" s="186">
        <f ca="1">COUNTIF(U184:U260,"&gt;400")</f>
        <v>20</v>
      </c>
      <c r="V261" s="186">
        <f t="shared" ref="V261:CG261" ca="1" si="1008">COUNTIF(V184:V260,"&gt;400")</f>
        <v>26</v>
      </c>
      <c r="W261" s="186">
        <f t="shared" ca="1" si="1008"/>
        <v>23</v>
      </c>
      <c r="X261" s="186">
        <f t="shared" ca="1" si="1008"/>
        <v>21</v>
      </c>
      <c r="Y261" s="186">
        <f t="shared" ca="1" si="1008"/>
        <v>20</v>
      </c>
      <c r="Z261" s="186">
        <f t="shared" ca="1" si="1008"/>
        <v>19</v>
      </c>
      <c r="AA261" s="186">
        <f t="shared" ca="1" si="1008"/>
        <v>19</v>
      </c>
      <c r="AB261" s="186">
        <f t="shared" ca="1" si="1008"/>
        <v>21</v>
      </c>
      <c r="AC261" s="186">
        <f t="shared" ca="1" si="1008"/>
        <v>20</v>
      </c>
      <c r="AD261" s="186">
        <f t="shared" ca="1" si="1008"/>
        <v>23</v>
      </c>
      <c r="AE261" s="186">
        <f t="shared" ca="1" si="1008"/>
        <v>19</v>
      </c>
      <c r="AF261" s="186">
        <f t="shared" ca="1" si="1008"/>
        <v>21</v>
      </c>
      <c r="AG261" s="186">
        <f t="shared" ca="1" si="1008"/>
        <v>22</v>
      </c>
      <c r="AH261" s="186">
        <f t="shared" ca="1" si="1008"/>
        <v>23</v>
      </c>
      <c r="AI261" s="186">
        <f t="shared" ca="1" si="1008"/>
        <v>24</v>
      </c>
      <c r="AJ261" s="186">
        <f t="shared" ca="1" si="1008"/>
        <v>25</v>
      </c>
      <c r="AK261" s="186">
        <f t="shared" ca="1" si="1008"/>
        <v>27</v>
      </c>
      <c r="AL261" s="186">
        <f t="shared" ca="1" si="1008"/>
        <v>28</v>
      </c>
      <c r="AM261" s="186">
        <f t="shared" ca="1" si="1008"/>
        <v>27</v>
      </c>
      <c r="AN261" s="186">
        <f t="shared" ca="1" si="1008"/>
        <v>26</v>
      </c>
      <c r="AO261" s="186">
        <f t="shared" ca="1" si="1008"/>
        <v>29</v>
      </c>
      <c r="AP261" s="186">
        <f t="shared" ca="1" si="1008"/>
        <v>32</v>
      </c>
      <c r="AQ261" s="186">
        <f t="shared" ca="1" si="1008"/>
        <v>33</v>
      </c>
      <c r="AR261" s="186">
        <f t="shared" ca="1" si="1008"/>
        <v>36</v>
      </c>
      <c r="AS261" s="186">
        <f t="shared" ca="1" si="1008"/>
        <v>35</v>
      </c>
      <c r="AT261" s="186">
        <f t="shared" ca="1" si="1008"/>
        <v>34</v>
      </c>
      <c r="AU261" s="186">
        <f t="shared" ca="1" si="1008"/>
        <v>34</v>
      </c>
      <c r="AV261" s="186">
        <f t="shared" ca="1" si="1008"/>
        <v>32</v>
      </c>
      <c r="AW261" s="186">
        <f t="shared" ca="1" si="1008"/>
        <v>34</v>
      </c>
      <c r="AX261" s="186">
        <f t="shared" ca="1" si="1008"/>
        <v>37</v>
      </c>
      <c r="AY261" s="186">
        <f t="shared" ca="1" si="1008"/>
        <v>41</v>
      </c>
      <c r="AZ261" s="186">
        <f t="shared" ca="1" si="1008"/>
        <v>38</v>
      </c>
      <c r="BA261" s="186">
        <f t="shared" ca="1" si="1008"/>
        <v>39</v>
      </c>
      <c r="BB261" s="186">
        <f t="shared" ca="1" si="1008"/>
        <v>40</v>
      </c>
      <c r="BC261" s="186">
        <f t="shared" ca="1" si="1008"/>
        <v>40</v>
      </c>
      <c r="BD261" s="186">
        <f t="shared" ca="1" si="1008"/>
        <v>38</v>
      </c>
      <c r="BE261" s="186">
        <f t="shared" ca="1" si="1008"/>
        <v>36</v>
      </c>
      <c r="BF261" s="186">
        <f t="shared" ca="1" si="1008"/>
        <v>36</v>
      </c>
      <c r="BG261" s="186">
        <f t="shared" ca="1" si="1008"/>
        <v>38</v>
      </c>
      <c r="BH261" s="186">
        <f t="shared" ca="1" si="1008"/>
        <v>36</v>
      </c>
      <c r="BI261" s="186">
        <f t="shared" ca="1" si="1008"/>
        <v>37</v>
      </c>
      <c r="BJ261" s="186">
        <f t="shared" ca="1" si="1008"/>
        <v>37</v>
      </c>
      <c r="BK261" s="186">
        <f t="shared" ca="1" si="1008"/>
        <v>39</v>
      </c>
      <c r="BL261" s="186">
        <f t="shared" ca="1" si="1008"/>
        <v>39</v>
      </c>
      <c r="BM261" s="186">
        <f t="shared" ca="1" si="1008"/>
        <v>36</v>
      </c>
      <c r="BN261" s="186">
        <f t="shared" ca="1" si="1008"/>
        <v>32</v>
      </c>
      <c r="BO261" s="186">
        <f t="shared" ca="1" si="1008"/>
        <v>30</v>
      </c>
      <c r="BP261" s="186">
        <f t="shared" ca="1" si="1008"/>
        <v>30</v>
      </c>
      <c r="BQ261" s="186">
        <f t="shared" ca="1" si="1008"/>
        <v>33</v>
      </c>
      <c r="BR261" s="186">
        <f t="shared" ca="1" si="1008"/>
        <v>33</v>
      </c>
      <c r="BS261" s="186">
        <f t="shared" ca="1" si="1008"/>
        <v>30</v>
      </c>
      <c r="BT261" s="186">
        <f t="shared" ca="1" si="1008"/>
        <v>27</v>
      </c>
      <c r="BU261" s="186">
        <f t="shared" ca="1" si="1008"/>
        <v>27</v>
      </c>
      <c r="BV261" s="186">
        <f t="shared" ca="1" si="1008"/>
        <v>27</v>
      </c>
      <c r="BW261" s="186">
        <f t="shared" ca="1" si="1008"/>
        <v>26</v>
      </c>
      <c r="BX261" s="186">
        <f t="shared" ca="1" si="1008"/>
        <v>22</v>
      </c>
      <c r="BY261" s="186">
        <f t="shared" ca="1" si="1008"/>
        <v>26</v>
      </c>
      <c r="BZ261" s="186">
        <f t="shared" ca="1" si="1008"/>
        <v>23</v>
      </c>
      <c r="CA261" s="186">
        <f t="shared" ca="1" si="1008"/>
        <v>22</v>
      </c>
      <c r="CB261" s="186">
        <f t="shared" ca="1" si="1008"/>
        <v>17</v>
      </c>
      <c r="CC261" s="186">
        <f t="shared" ca="1" si="1008"/>
        <v>17</v>
      </c>
      <c r="CD261" s="186">
        <f t="shared" ca="1" si="1008"/>
        <v>14</v>
      </c>
      <c r="CE261" s="186">
        <f t="shared" ca="1" si="1008"/>
        <v>14</v>
      </c>
      <c r="CF261" s="186">
        <f t="shared" ca="1" si="1008"/>
        <v>13</v>
      </c>
      <c r="CG261" s="186">
        <f t="shared" ca="1" si="1008"/>
        <v>11</v>
      </c>
      <c r="CH261" s="186">
        <f t="shared" ref="CH261:ES261" ca="1" si="1009">COUNTIF(CH184:CH260,"&gt;400")</f>
        <v>12</v>
      </c>
      <c r="CI261" s="186">
        <f t="shared" ca="1" si="1009"/>
        <v>12</v>
      </c>
      <c r="CJ261" s="186">
        <f t="shared" ca="1" si="1009"/>
        <v>16</v>
      </c>
      <c r="CK261" s="186">
        <f t="shared" ca="1" si="1009"/>
        <v>18</v>
      </c>
      <c r="CL261" s="186">
        <f t="shared" ca="1" si="1009"/>
        <v>17</v>
      </c>
      <c r="CM261" s="186">
        <f t="shared" ca="1" si="1009"/>
        <v>18</v>
      </c>
      <c r="CN261" s="186">
        <f t="shared" ca="1" si="1009"/>
        <v>18</v>
      </c>
      <c r="CO261" s="186">
        <f t="shared" ca="1" si="1009"/>
        <v>17</v>
      </c>
      <c r="CP261" s="186">
        <f t="shared" ca="1" si="1009"/>
        <v>18</v>
      </c>
      <c r="CQ261" s="186">
        <f t="shared" ca="1" si="1009"/>
        <v>21</v>
      </c>
      <c r="CR261" s="186">
        <f t="shared" ca="1" si="1009"/>
        <v>21</v>
      </c>
      <c r="CS261" s="186">
        <f t="shared" ca="1" si="1009"/>
        <v>23</v>
      </c>
      <c r="CT261" s="186">
        <f t="shared" ca="1" si="1009"/>
        <v>26</v>
      </c>
      <c r="CU261" s="186">
        <f t="shared" ca="1" si="1009"/>
        <v>28</v>
      </c>
      <c r="CV261" s="186">
        <f t="shared" ca="1" si="1009"/>
        <v>28</v>
      </c>
      <c r="CW261" s="186">
        <f t="shared" ca="1" si="1009"/>
        <v>28</v>
      </c>
      <c r="CX261" s="186">
        <f t="shared" ca="1" si="1009"/>
        <v>27</v>
      </c>
      <c r="CY261" s="186">
        <f t="shared" ca="1" si="1009"/>
        <v>29</v>
      </c>
      <c r="CZ261" s="186">
        <f t="shared" ca="1" si="1009"/>
        <v>30</v>
      </c>
      <c r="DA261" s="186">
        <f t="shared" ca="1" si="1009"/>
        <v>29</v>
      </c>
      <c r="DB261" s="186">
        <f t="shared" ca="1" si="1009"/>
        <v>32</v>
      </c>
      <c r="DC261" s="186">
        <f t="shared" ca="1" si="1009"/>
        <v>32</v>
      </c>
      <c r="DD261" s="186">
        <f t="shared" ca="1" si="1009"/>
        <v>30</v>
      </c>
      <c r="DE261" s="186">
        <f t="shared" ca="1" si="1009"/>
        <v>31</v>
      </c>
      <c r="DF261" s="186">
        <f t="shared" ca="1" si="1009"/>
        <v>30</v>
      </c>
      <c r="DG261" s="186">
        <f t="shared" ca="1" si="1009"/>
        <v>31</v>
      </c>
      <c r="DH261" s="186">
        <f t="shared" ca="1" si="1009"/>
        <v>31</v>
      </c>
      <c r="DI261" s="186">
        <f t="shared" ca="1" si="1009"/>
        <v>32</v>
      </c>
      <c r="DJ261" s="186">
        <f t="shared" ca="1" si="1009"/>
        <v>32</v>
      </c>
      <c r="DK261" s="186">
        <f t="shared" ca="1" si="1009"/>
        <v>33</v>
      </c>
      <c r="DL261" s="186">
        <f t="shared" ca="1" si="1009"/>
        <v>32</v>
      </c>
      <c r="DM261" s="186">
        <f t="shared" ca="1" si="1009"/>
        <v>31</v>
      </c>
      <c r="DN261" s="186">
        <f t="shared" ca="1" si="1009"/>
        <v>36</v>
      </c>
      <c r="DO261" s="186">
        <f t="shared" ca="1" si="1009"/>
        <v>36</v>
      </c>
      <c r="DP261" s="186">
        <f t="shared" ca="1" si="1009"/>
        <v>34</v>
      </c>
      <c r="DQ261" s="186">
        <f t="shared" ca="1" si="1009"/>
        <v>36</v>
      </c>
      <c r="DR261" s="186">
        <f t="shared" ca="1" si="1009"/>
        <v>36</v>
      </c>
      <c r="DS261" s="186">
        <f t="shared" ca="1" si="1009"/>
        <v>34</v>
      </c>
      <c r="DT261" s="186">
        <f t="shared" ca="1" si="1009"/>
        <v>35</v>
      </c>
      <c r="DU261" s="186">
        <f t="shared" ca="1" si="1009"/>
        <v>35</v>
      </c>
      <c r="DV261" s="186">
        <f t="shared" ca="1" si="1009"/>
        <v>34</v>
      </c>
      <c r="DW261" s="186">
        <f t="shared" ca="1" si="1009"/>
        <v>35</v>
      </c>
      <c r="DX261" s="186">
        <f t="shared" ca="1" si="1009"/>
        <v>34</v>
      </c>
      <c r="DY261" s="186">
        <f t="shared" ca="1" si="1009"/>
        <v>33</v>
      </c>
      <c r="DZ261" s="186">
        <f t="shared" ca="1" si="1009"/>
        <v>36</v>
      </c>
      <c r="EA261" s="186">
        <f t="shared" ca="1" si="1009"/>
        <v>33</v>
      </c>
      <c r="EB261" s="186">
        <f t="shared" ca="1" si="1009"/>
        <v>32</v>
      </c>
      <c r="EC261" s="186">
        <f t="shared" ca="1" si="1009"/>
        <v>29</v>
      </c>
      <c r="ED261" s="186">
        <f t="shared" ca="1" si="1009"/>
        <v>30</v>
      </c>
      <c r="EE261" s="186">
        <f t="shared" ca="1" si="1009"/>
        <v>30</v>
      </c>
      <c r="EF261" s="186">
        <f t="shared" ca="1" si="1009"/>
        <v>28</v>
      </c>
      <c r="EG261" s="186">
        <f t="shared" ca="1" si="1009"/>
        <v>28</v>
      </c>
      <c r="EH261" s="186">
        <f t="shared" ca="1" si="1009"/>
        <v>28</v>
      </c>
      <c r="EI261" s="186">
        <f t="shared" ca="1" si="1009"/>
        <v>30</v>
      </c>
      <c r="EJ261" s="186">
        <f t="shared" ca="1" si="1009"/>
        <v>29</v>
      </c>
      <c r="EK261" s="186">
        <f t="shared" ca="1" si="1009"/>
        <v>29</v>
      </c>
      <c r="EL261" s="186">
        <f t="shared" ca="1" si="1009"/>
        <v>29</v>
      </c>
      <c r="EM261" s="186">
        <f t="shared" ca="1" si="1009"/>
        <v>30</v>
      </c>
      <c r="EN261" s="186">
        <f t="shared" ca="1" si="1009"/>
        <v>31</v>
      </c>
      <c r="EO261" s="186">
        <f t="shared" ca="1" si="1009"/>
        <v>29</v>
      </c>
      <c r="EP261" s="186">
        <f t="shared" ca="1" si="1009"/>
        <v>34</v>
      </c>
      <c r="EQ261" s="186">
        <f t="shared" ca="1" si="1009"/>
        <v>36</v>
      </c>
      <c r="ER261" s="186">
        <f t="shared" ca="1" si="1009"/>
        <v>36</v>
      </c>
      <c r="ES261" s="186">
        <f t="shared" ca="1" si="1009"/>
        <v>36</v>
      </c>
      <c r="ET261" s="186">
        <f t="shared" ref="ET261:GR261" ca="1" si="1010">COUNTIF(ET184:ET260,"&gt;400")</f>
        <v>35</v>
      </c>
      <c r="EU261" s="186">
        <f t="shared" ca="1" si="1010"/>
        <v>36</v>
      </c>
      <c r="EV261" s="186">
        <f t="shared" ca="1" si="1010"/>
        <v>34</v>
      </c>
      <c r="EW261" s="186">
        <f t="shared" ca="1" si="1010"/>
        <v>34</v>
      </c>
      <c r="EX261" s="186">
        <f t="shared" ca="1" si="1010"/>
        <v>34</v>
      </c>
      <c r="EY261" s="186">
        <f t="shared" ca="1" si="1010"/>
        <v>31</v>
      </c>
      <c r="EZ261" s="186">
        <f t="shared" ca="1" si="1010"/>
        <v>33</v>
      </c>
      <c r="FA261" s="186">
        <f t="shared" ca="1" si="1010"/>
        <v>36</v>
      </c>
      <c r="FB261" s="186">
        <f t="shared" ca="1" si="1010"/>
        <v>37</v>
      </c>
      <c r="FC261" s="186">
        <f t="shared" ca="1" si="1010"/>
        <v>39</v>
      </c>
      <c r="FD261" s="186">
        <f t="shared" ca="1" si="1010"/>
        <v>40</v>
      </c>
      <c r="FE261" s="186">
        <f t="shared" ca="1" si="1010"/>
        <v>40</v>
      </c>
      <c r="FF261" s="186">
        <f t="shared" ca="1" si="1010"/>
        <v>38</v>
      </c>
      <c r="FG261" s="186">
        <f t="shared" ca="1" si="1010"/>
        <v>37</v>
      </c>
      <c r="FH261" s="186">
        <f t="shared" ca="1" si="1010"/>
        <v>39</v>
      </c>
      <c r="FI261" s="186">
        <f t="shared" ca="1" si="1010"/>
        <v>40</v>
      </c>
      <c r="FJ261" s="186">
        <f t="shared" ca="1" si="1010"/>
        <v>41</v>
      </c>
      <c r="FK261" s="186">
        <f t="shared" ca="1" si="1010"/>
        <v>41</v>
      </c>
      <c r="FL261" s="186">
        <f t="shared" ca="1" si="1010"/>
        <v>40</v>
      </c>
      <c r="FM261" s="186">
        <f t="shared" ca="1" si="1010"/>
        <v>40</v>
      </c>
      <c r="FN261" s="186">
        <f t="shared" ca="1" si="1010"/>
        <v>39</v>
      </c>
      <c r="FO261" s="186">
        <f t="shared" ca="1" si="1010"/>
        <v>42</v>
      </c>
      <c r="FP261" s="186">
        <f t="shared" ca="1" si="1010"/>
        <v>40</v>
      </c>
      <c r="FQ261" s="186">
        <f t="shared" ca="1" si="1010"/>
        <v>38</v>
      </c>
      <c r="FR261" s="186">
        <f t="shared" ca="1" si="1010"/>
        <v>39</v>
      </c>
      <c r="FS261" s="186">
        <f t="shared" ca="1" si="1010"/>
        <v>38</v>
      </c>
      <c r="FT261" s="186">
        <f t="shared" ca="1" si="1010"/>
        <v>39</v>
      </c>
      <c r="FU261" s="186">
        <f t="shared" ca="1" si="1010"/>
        <v>38</v>
      </c>
      <c r="FV261" s="186">
        <f t="shared" ca="1" si="1010"/>
        <v>37</v>
      </c>
      <c r="FW261" s="186">
        <f t="shared" ca="1" si="1010"/>
        <v>38</v>
      </c>
      <c r="FX261" s="186">
        <f t="shared" ca="1" si="1010"/>
        <v>35</v>
      </c>
      <c r="FY261" s="186">
        <f t="shared" ca="1" si="1010"/>
        <v>34</v>
      </c>
      <c r="FZ261" s="186">
        <f t="shared" ca="1" si="1010"/>
        <v>34</v>
      </c>
      <c r="GA261" s="186">
        <f t="shared" ca="1" si="1010"/>
        <v>32</v>
      </c>
      <c r="GB261" s="186">
        <f t="shared" ca="1" si="1010"/>
        <v>32</v>
      </c>
      <c r="GC261" s="186">
        <f t="shared" ca="1" si="1010"/>
        <v>31</v>
      </c>
      <c r="GD261" s="186">
        <f t="shared" ca="1" si="1010"/>
        <v>31</v>
      </c>
      <c r="GE261" s="186">
        <f t="shared" ca="1" si="1010"/>
        <v>29</v>
      </c>
      <c r="GF261" s="186">
        <f t="shared" ca="1" si="1010"/>
        <v>29</v>
      </c>
      <c r="GG261" s="186">
        <f t="shared" ca="1" si="1010"/>
        <v>29</v>
      </c>
      <c r="GH261" s="186">
        <f t="shared" ca="1" si="1010"/>
        <v>27</v>
      </c>
      <c r="GI261" s="186">
        <f t="shared" ca="1" si="1010"/>
        <v>26</v>
      </c>
      <c r="GJ261" s="186">
        <f t="shared" ca="1" si="1010"/>
        <v>26</v>
      </c>
      <c r="GK261" s="186">
        <f t="shared" ca="1" si="1010"/>
        <v>23</v>
      </c>
      <c r="GL261" s="186">
        <f t="shared" ca="1" si="1010"/>
        <v>22</v>
      </c>
      <c r="GM261" s="186">
        <f t="shared" ca="1" si="1010"/>
        <v>22</v>
      </c>
      <c r="GN261" s="186">
        <f t="shared" ca="1" si="1010"/>
        <v>22</v>
      </c>
      <c r="GO261" s="186">
        <f t="shared" si="1010"/>
        <v>0</v>
      </c>
      <c r="GP261" s="186">
        <f t="shared" si="1010"/>
        <v>0</v>
      </c>
      <c r="GQ261" s="186">
        <f t="shared" si="1010"/>
        <v>0</v>
      </c>
      <c r="GR261" s="186">
        <f t="shared" si="1010"/>
        <v>0</v>
      </c>
    </row>
    <row r="262" spans="2:200" ht="15.75" thickBot="1" x14ac:dyDescent="0.25">
      <c r="B262" s="245" t="s">
        <v>310</v>
      </c>
      <c r="C262" s="742">
        <v>400</v>
      </c>
      <c r="E262" s="1045" t="s">
        <v>287</v>
      </c>
      <c r="F262" s="1046"/>
      <c r="G262" s="1046"/>
      <c r="H262" s="1047"/>
      <c r="M262" s="304"/>
      <c r="N262" s="304"/>
      <c r="O262" s="304"/>
      <c r="P262" s="304"/>
      <c r="Q262" s="304"/>
      <c r="R262" s="41"/>
      <c r="S262" s="41"/>
      <c r="T262" s="41"/>
      <c r="U262" s="186">
        <f ca="1">COUNTIF(U184:U260,"&gt;200")-U261</f>
        <v>20</v>
      </c>
      <c r="V262" s="186">
        <f t="shared" ref="V262:CG262" ca="1" si="1011">COUNTIF(V184:V260,"&gt;200")-V261</f>
        <v>18</v>
      </c>
      <c r="W262" s="186">
        <f t="shared" ca="1" si="1011"/>
        <v>19</v>
      </c>
      <c r="X262" s="186">
        <f t="shared" ca="1" si="1011"/>
        <v>20</v>
      </c>
      <c r="Y262" s="186">
        <f t="shared" ca="1" si="1011"/>
        <v>21</v>
      </c>
      <c r="Z262" s="186">
        <f t="shared" ca="1" si="1011"/>
        <v>19</v>
      </c>
      <c r="AA262" s="186">
        <f t="shared" ca="1" si="1011"/>
        <v>18</v>
      </c>
      <c r="AB262" s="186">
        <f t="shared" ca="1" si="1011"/>
        <v>15</v>
      </c>
      <c r="AC262" s="186">
        <f t="shared" ca="1" si="1011"/>
        <v>12</v>
      </c>
      <c r="AD262" s="186">
        <f t="shared" ca="1" si="1011"/>
        <v>10</v>
      </c>
      <c r="AE262" s="186">
        <f t="shared" ca="1" si="1011"/>
        <v>10</v>
      </c>
      <c r="AF262" s="186">
        <f t="shared" ca="1" si="1011"/>
        <v>8</v>
      </c>
      <c r="AG262" s="186">
        <f t="shared" ca="1" si="1011"/>
        <v>4</v>
      </c>
      <c r="AH262" s="186">
        <f t="shared" ca="1" si="1011"/>
        <v>4</v>
      </c>
      <c r="AI262" s="186">
        <f t="shared" ca="1" si="1011"/>
        <v>2</v>
      </c>
      <c r="AJ262" s="186">
        <f t="shared" ca="1" si="1011"/>
        <v>0</v>
      </c>
      <c r="AK262" s="186">
        <f t="shared" ca="1" si="1011"/>
        <v>2</v>
      </c>
      <c r="AL262" s="186">
        <f t="shared" ca="1" si="1011"/>
        <v>3</v>
      </c>
      <c r="AM262" s="186">
        <f t="shared" ca="1" si="1011"/>
        <v>4</v>
      </c>
      <c r="AN262" s="186">
        <f t="shared" ca="1" si="1011"/>
        <v>5</v>
      </c>
      <c r="AO262" s="186">
        <f t="shared" ca="1" si="1011"/>
        <v>5</v>
      </c>
      <c r="AP262" s="186">
        <f t="shared" ca="1" si="1011"/>
        <v>5</v>
      </c>
      <c r="AQ262" s="186">
        <f t="shared" ca="1" si="1011"/>
        <v>4</v>
      </c>
      <c r="AR262" s="186">
        <f t="shared" ca="1" si="1011"/>
        <v>5</v>
      </c>
      <c r="AS262" s="186">
        <f t="shared" ca="1" si="1011"/>
        <v>8</v>
      </c>
      <c r="AT262" s="186">
        <f t="shared" ca="1" si="1011"/>
        <v>10</v>
      </c>
      <c r="AU262" s="186">
        <f t="shared" ca="1" si="1011"/>
        <v>8</v>
      </c>
      <c r="AV262" s="186">
        <f t="shared" ca="1" si="1011"/>
        <v>6</v>
      </c>
      <c r="AW262" s="186">
        <f t="shared" ca="1" si="1011"/>
        <v>6</v>
      </c>
      <c r="AX262" s="186">
        <f t="shared" ca="1" si="1011"/>
        <v>5</v>
      </c>
      <c r="AY262" s="186">
        <f t="shared" ca="1" si="1011"/>
        <v>4</v>
      </c>
      <c r="AZ262" s="186">
        <f t="shared" ca="1" si="1011"/>
        <v>4</v>
      </c>
      <c r="BA262" s="186">
        <f t="shared" ca="1" si="1011"/>
        <v>3</v>
      </c>
      <c r="BB262" s="186">
        <f t="shared" ca="1" si="1011"/>
        <v>5</v>
      </c>
      <c r="BC262" s="186">
        <f t="shared" ca="1" si="1011"/>
        <v>3</v>
      </c>
      <c r="BD262" s="186">
        <f t="shared" ca="1" si="1011"/>
        <v>2</v>
      </c>
      <c r="BE262" s="186">
        <f t="shared" ca="1" si="1011"/>
        <v>2</v>
      </c>
      <c r="BF262" s="186">
        <f t="shared" ca="1" si="1011"/>
        <v>2</v>
      </c>
      <c r="BG262" s="186">
        <f t="shared" ca="1" si="1011"/>
        <v>2</v>
      </c>
      <c r="BH262" s="186">
        <f t="shared" ca="1" si="1011"/>
        <v>5</v>
      </c>
      <c r="BI262" s="186">
        <f t="shared" ca="1" si="1011"/>
        <v>5</v>
      </c>
      <c r="BJ262" s="186">
        <f t="shared" ca="1" si="1011"/>
        <v>6</v>
      </c>
      <c r="BK262" s="186">
        <f t="shared" ca="1" si="1011"/>
        <v>8</v>
      </c>
      <c r="BL262" s="186">
        <f t="shared" ca="1" si="1011"/>
        <v>9</v>
      </c>
      <c r="BM262" s="186">
        <f t="shared" ca="1" si="1011"/>
        <v>10</v>
      </c>
      <c r="BN262" s="186">
        <f t="shared" ca="1" si="1011"/>
        <v>13</v>
      </c>
      <c r="BO262" s="186">
        <f t="shared" ca="1" si="1011"/>
        <v>11</v>
      </c>
      <c r="BP262" s="186">
        <f t="shared" ca="1" si="1011"/>
        <v>13</v>
      </c>
      <c r="BQ262" s="186">
        <f t="shared" ca="1" si="1011"/>
        <v>13</v>
      </c>
      <c r="BR262" s="186">
        <f t="shared" ca="1" si="1011"/>
        <v>11</v>
      </c>
      <c r="BS262" s="186">
        <f t="shared" ca="1" si="1011"/>
        <v>10</v>
      </c>
      <c r="BT262" s="186">
        <f t="shared" ca="1" si="1011"/>
        <v>10</v>
      </c>
      <c r="BU262" s="186">
        <f t="shared" ca="1" si="1011"/>
        <v>7</v>
      </c>
      <c r="BV262" s="186">
        <f t="shared" ca="1" si="1011"/>
        <v>6</v>
      </c>
      <c r="BW262" s="186">
        <f t="shared" ca="1" si="1011"/>
        <v>6</v>
      </c>
      <c r="BX262" s="186">
        <f t="shared" ca="1" si="1011"/>
        <v>10</v>
      </c>
      <c r="BY262" s="186">
        <f t="shared" ca="1" si="1011"/>
        <v>11</v>
      </c>
      <c r="BZ262" s="186">
        <f t="shared" ca="1" si="1011"/>
        <v>12</v>
      </c>
      <c r="CA262" s="186">
        <f t="shared" ca="1" si="1011"/>
        <v>11</v>
      </c>
      <c r="CB262" s="186">
        <f t="shared" ca="1" si="1011"/>
        <v>14</v>
      </c>
      <c r="CC262" s="186">
        <f t="shared" ca="1" si="1011"/>
        <v>14</v>
      </c>
      <c r="CD262" s="186">
        <f t="shared" ca="1" si="1011"/>
        <v>16</v>
      </c>
      <c r="CE262" s="186">
        <f t="shared" ca="1" si="1011"/>
        <v>13</v>
      </c>
      <c r="CF262" s="186">
        <f t="shared" ca="1" si="1011"/>
        <v>13</v>
      </c>
      <c r="CG262" s="186">
        <f t="shared" ca="1" si="1011"/>
        <v>12</v>
      </c>
      <c r="CH262" s="186">
        <f t="shared" ref="CH262:ES262" ca="1" si="1012">COUNTIF(CH184:CH260,"&gt;200")-CH261</f>
        <v>12</v>
      </c>
      <c r="CI262" s="186">
        <f t="shared" ca="1" si="1012"/>
        <v>10</v>
      </c>
      <c r="CJ262" s="186">
        <f t="shared" ca="1" si="1012"/>
        <v>6</v>
      </c>
      <c r="CK262" s="186">
        <f t="shared" ca="1" si="1012"/>
        <v>6</v>
      </c>
      <c r="CL262" s="186">
        <f t="shared" ca="1" si="1012"/>
        <v>7</v>
      </c>
      <c r="CM262" s="186">
        <f t="shared" ca="1" si="1012"/>
        <v>6</v>
      </c>
      <c r="CN262" s="186">
        <f t="shared" ca="1" si="1012"/>
        <v>5</v>
      </c>
      <c r="CO262" s="186">
        <f t="shared" ca="1" si="1012"/>
        <v>4</v>
      </c>
      <c r="CP262" s="186">
        <f t="shared" ca="1" si="1012"/>
        <v>4</v>
      </c>
      <c r="CQ262" s="186">
        <f t="shared" ca="1" si="1012"/>
        <v>3</v>
      </c>
      <c r="CR262" s="186">
        <f t="shared" ca="1" si="1012"/>
        <v>2</v>
      </c>
      <c r="CS262" s="186">
        <f t="shared" ca="1" si="1012"/>
        <v>2</v>
      </c>
      <c r="CT262" s="186">
        <f t="shared" ca="1" si="1012"/>
        <v>4</v>
      </c>
      <c r="CU262" s="186">
        <f t="shared" ca="1" si="1012"/>
        <v>4</v>
      </c>
      <c r="CV262" s="186">
        <f t="shared" ca="1" si="1012"/>
        <v>4</v>
      </c>
      <c r="CW262" s="186">
        <f t="shared" ca="1" si="1012"/>
        <v>4</v>
      </c>
      <c r="CX262" s="186">
        <f t="shared" ca="1" si="1012"/>
        <v>3</v>
      </c>
      <c r="CY262" s="186">
        <f t="shared" ca="1" si="1012"/>
        <v>3</v>
      </c>
      <c r="CZ262" s="186">
        <f t="shared" ca="1" si="1012"/>
        <v>3</v>
      </c>
      <c r="DA262" s="186">
        <f t="shared" ca="1" si="1012"/>
        <v>3</v>
      </c>
      <c r="DB262" s="186">
        <f t="shared" ca="1" si="1012"/>
        <v>4</v>
      </c>
      <c r="DC262" s="186">
        <f t="shared" ca="1" si="1012"/>
        <v>2</v>
      </c>
      <c r="DD262" s="186">
        <f t="shared" ca="1" si="1012"/>
        <v>4</v>
      </c>
      <c r="DE262" s="186">
        <f t="shared" ca="1" si="1012"/>
        <v>4</v>
      </c>
      <c r="DF262" s="186">
        <f t="shared" ca="1" si="1012"/>
        <v>4</v>
      </c>
      <c r="DG262" s="186">
        <f t="shared" ca="1" si="1012"/>
        <v>7</v>
      </c>
      <c r="DH262" s="186">
        <f t="shared" ca="1" si="1012"/>
        <v>7</v>
      </c>
      <c r="DI262" s="186">
        <f t="shared" ca="1" si="1012"/>
        <v>4</v>
      </c>
      <c r="DJ262" s="186">
        <f t="shared" ca="1" si="1012"/>
        <v>4</v>
      </c>
      <c r="DK262" s="186">
        <f t="shared" ca="1" si="1012"/>
        <v>4</v>
      </c>
      <c r="DL262" s="186">
        <f t="shared" ca="1" si="1012"/>
        <v>5</v>
      </c>
      <c r="DM262" s="186">
        <f t="shared" ca="1" si="1012"/>
        <v>5</v>
      </c>
      <c r="DN262" s="186">
        <f t="shared" ca="1" si="1012"/>
        <v>5</v>
      </c>
      <c r="DO262" s="186">
        <f t="shared" ca="1" si="1012"/>
        <v>7</v>
      </c>
      <c r="DP262" s="186">
        <f t="shared" ca="1" si="1012"/>
        <v>8</v>
      </c>
      <c r="DQ262" s="186">
        <f t="shared" ca="1" si="1012"/>
        <v>9</v>
      </c>
      <c r="DR262" s="186">
        <f t="shared" ca="1" si="1012"/>
        <v>10</v>
      </c>
      <c r="DS262" s="186">
        <f t="shared" ca="1" si="1012"/>
        <v>12</v>
      </c>
      <c r="DT262" s="186">
        <f t="shared" ca="1" si="1012"/>
        <v>9</v>
      </c>
      <c r="DU262" s="186">
        <f t="shared" ca="1" si="1012"/>
        <v>10</v>
      </c>
      <c r="DV262" s="186">
        <f t="shared" ca="1" si="1012"/>
        <v>8</v>
      </c>
      <c r="DW262" s="186">
        <f t="shared" ca="1" si="1012"/>
        <v>7</v>
      </c>
      <c r="DX262" s="186">
        <f t="shared" ca="1" si="1012"/>
        <v>7</v>
      </c>
      <c r="DY262" s="186">
        <f t="shared" ca="1" si="1012"/>
        <v>10</v>
      </c>
      <c r="DZ262" s="186">
        <f t="shared" ca="1" si="1012"/>
        <v>9</v>
      </c>
      <c r="EA262" s="186">
        <f t="shared" ca="1" si="1012"/>
        <v>12</v>
      </c>
      <c r="EB262" s="186">
        <f t="shared" ca="1" si="1012"/>
        <v>11</v>
      </c>
      <c r="EC262" s="186">
        <f t="shared" ca="1" si="1012"/>
        <v>14</v>
      </c>
      <c r="ED262" s="186">
        <f t="shared" ca="1" si="1012"/>
        <v>13</v>
      </c>
      <c r="EE262" s="186">
        <f t="shared" ca="1" si="1012"/>
        <v>13</v>
      </c>
      <c r="EF262" s="186">
        <f t="shared" ca="1" si="1012"/>
        <v>16</v>
      </c>
      <c r="EG262" s="186">
        <f t="shared" ca="1" si="1012"/>
        <v>14</v>
      </c>
      <c r="EH262" s="186">
        <f t="shared" ca="1" si="1012"/>
        <v>14</v>
      </c>
      <c r="EI262" s="186">
        <f t="shared" ca="1" si="1012"/>
        <v>14</v>
      </c>
      <c r="EJ262" s="186">
        <f t="shared" ca="1" si="1012"/>
        <v>11</v>
      </c>
      <c r="EK262" s="186">
        <f t="shared" ca="1" si="1012"/>
        <v>9</v>
      </c>
      <c r="EL262" s="186">
        <f t="shared" ca="1" si="1012"/>
        <v>8</v>
      </c>
      <c r="EM262" s="186">
        <f t="shared" ca="1" si="1012"/>
        <v>9</v>
      </c>
      <c r="EN262" s="186">
        <f t="shared" ca="1" si="1012"/>
        <v>5</v>
      </c>
      <c r="EO262" s="186">
        <f t="shared" ca="1" si="1012"/>
        <v>6</v>
      </c>
      <c r="EP262" s="186">
        <f t="shared" ca="1" si="1012"/>
        <v>5</v>
      </c>
      <c r="EQ262" s="186">
        <f t="shared" ca="1" si="1012"/>
        <v>5</v>
      </c>
      <c r="ER262" s="186">
        <f t="shared" ca="1" si="1012"/>
        <v>6</v>
      </c>
      <c r="ES262" s="186">
        <f t="shared" ca="1" si="1012"/>
        <v>7</v>
      </c>
      <c r="ET262" s="186">
        <f t="shared" ref="ET262:GR262" ca="1" si="1013">COUNTIF(ET184:ET260,"&gt;200")-ET261</f>
        <v>8</v>
      </c>
      <c r="EU262" s="186">
        <f t="shared" ca="1" si="1013"/>
        <v>6</v>
      </c>
      <c r="EV262" s="186">
        <f t="shared" ca="1" si="1013"/>
        <v>8</v>
      </c>
      <c r="EW262" s="186">
        <f t="shared" ca="1" si="1013"/>
        <v>9</v>
      </c>
      <c r="EX262" s="186">
        <f t="shared" ca="1" si="1013"/>
        <v>9</v>
      </c>
      <c r="EY262" s="186">
        <f t="shared" ca="1" si="1013"/>
        <v>11</v>
      </c>
      <c r="EZ262" s="186">
        <f t="shared" ca="1" si="1013"/>
        <v>9</v>
      </c>
      <c r="FA262" s="186">
        <f t="shared" ca="1" si="1013"/>
        <v>8</v>
      </c>
      <c r="FB262" s="186">
        <f t="shared" ca="1" si="1013"/>
        <v>6</v>
      </c>
      <c r="FC262" s="186">
        <f t="shared" ca="1" si="1013"/>
        <v>6</v>
      </c>
      <c r="FD262" s="186">
        <f t="shared" ca="1" si="1013"/>
        <v>6</v>
      </c>
      <c r="FE262" s="186">
        <f t="shared" ca="1" si="1013"/>
        <v>6</v>
      </c>
      <c r="FF262" s="186">
        <f t="shared" ca="1" si="1013"/>
        <v>7</v>
      </c>
      <c r="FG262" s="186">
        <f t="shared" ca="1" si="1013"/>
        <v>8</v>
      </c>
      <c r="FH262" s="186">
        <f t="shared" ca="1" si="1013"/>
        <v>5</v>
      </c>
      <c r="FI262" s="186">
        <f t="shared" ca="1" si="1013"/>
        <v>5</v>
      </c>
      <c r="FJ262" s="186">
        <f t="shared" ca="1" si="1013"/>
        <v>5</v>
      </c>
      <c r="FK262" s="186">
        <f t="shared" ca="1" si="1013"/>
        <v>6</v>
      </c>
      <c r="FL262" s="186">
        <f t="shared" ca="1" si="1013"/>
        <v>6</v>
      </c>
      <c r="FM262" s="186">
        <f t="shared" ca="1" si="1013"/>
        <v>7</v>
      </c>
      <c r="FN262" s="186">
        <f t="shared" ca="1" si="1013"/>
        <v>7</v>
      </c>
      <c r="FO262" s="186">
        <f t="shared" ca="1" si="1013"/>
        <v>5</v>
      </c>
      <c r="FP262" s="186">
        <f t="shared" ca="1" si="1013"/>
        <v>6</v>
      </c>
      <c r="FQ262" s="186">
        <f t="shared" ca="1" si="1013"/>
        <v>8</v>
      </c>
      <c r="FR262" s="186">
        <f t="shared" ca="1" si="1013"/>
        <v>8</v>
      </c>
      <c r="FS262" s="186">
        <f t="shared" ca="1" si="1013"/>
        <v>9</v>
      </c>
      <c r="FT262" s="186">
        <f t="shared" ca="1" si="1013"/>
        <v>8</v>
      </c>
      <c r="FU262" s="186">
        <f t="shared" ca="1" si="1013"/>
        <v>9</v>
      </c>
      <c r="FV262" s="186">
        <f t="shared" ca="1" si="1013"/>
        <v>9</v>
      </c>
      <c r="FW262" s="186">
        <f t="shared" ca="1" si="1013"/>
        <v>8</v>
      </c>
      <c r="FX262" s="186">
        <f t="shared" ca="1" si="1013"/>
        <v>13</v>
      </c>
      <c r="FY262" s="186">
        <f t="shared" ca="1" si="1013"/>
        <v>12</v>
      </c>
      <c r="FZ262" s="186">
        <f t="shared" ca="1" si="1013"/>
        <v>11</v>
      </c>
      <c r="GA262" s="186">
        <f t="shared" ca="1" si="1013"/>
        <v>14</v>
      </c>
      <c r="GB262" s="186">
        <f t="shared" ca="1" si="1013"/>
        <v>13</v>
      </c>
      <c r="GC262" s="186">
        <f t="shared" ca="1" si="1013"/>
        <v>14</v>
      </c>
      <c r="GD262" s="186">
        <f t="shared" ca="1" si="1013"/>
        <v>13</v>
      </c>
      <c r="GE262" s="186">
        <f t="shared" ca="1" si="1013"/>
        <v>14</v>
      </c>
      <c r="GF262" s="186">
        <f t="shared" ca="1" si="1013"/>
        <v>14</v>
      </c>
      <c r="GG262" s="186">
        <f t="shared" ca="1" si="1013"/>
        <v>9</v>
      </c>
      <c r="GH262" s="186">
        <f t="shared" ca="1" si="1013"/>
        <v>10</v>
      </c>
      <c r="GI262" s="186">
        <f t="shared" ca="1" si="1013"/>
        <v>12</v>
      </c>
      <c r="GJ262" s="186">
        <f t="shared" ca="1" si="1013"/>
        <v>10</v>
      </c>
      <c r="GK262" s="186">
        <f t="shared" ca="1" si="1013"/>
        <v>13</v>
      </c>
      <c r="GL262" s="186">
        <f t="shared" ca="1" si="1013"/>
        <v>13</v>
      </c>
      <c r="GM262" s="186">
        <f t="shared" ca="1" si="1013"/>
        <v>13</v>
      </c>
      <c r="GN262" s="186">
        <f t="shared" ca="1" si="1013"/>
        <v>11</v>
      </c>
      <c r="GO262" s="186">
        <f t="shared" si="1013"/>
        <v>0</v>
      </c>
      <c r="GP262" s="186">
        <f t="shared" si="1013"/>
        <v>0</v>
      </c>
      <c r="GQ262" s="186">
        <f t="shared" si="1013"/>
        <v>0</v>
      </c>
      <c r="GR262" s="186">
        <f t="shared" si="1013"/>
        <v>0</v>
      </c>
    </row>
    <row r="263" spans="2:200" ht="15.75" thickBot="1" x14ac:dyDescent="0.25">
      <c r="B263" s="245" t="s">
        <v>311</v>
      </c>
      <c r="C263" s="734">
        <v>200</v>
      </c>
      <c r="E263" s="1045" t="s">
        <v>328</v>
      </c>
      <c r="F263" s="1046"/>
      <c r="G263" s="1046"/>
      <c r="H263" s="1047"/>
      <c r="M263" s="304"/>
      <c r="N263" s="304"/>
      <c r="O263" s="304"/>
      <c r="P263" s="304"/>
      <c r="Q263" s="304"/>
      <c r="R263" s="41"/>
      <c r="S263" s="41"/>
      <c r="T263" s="41"/>
      <c r="U263" s="186">
        <f ca="1">COUNTIF(U184:U260,"&gt;20")-U261-U262</f>
        <v>5</v>
      </c>
      <c r="V263" s="186">
        <f t="shared" ref="V263:CG263" ca="1" si="1014">COUNTIF(V184:V260,"&gt;20")-V261-V262</f>
        <v>3</v>
      </c>
      <c r="W263" s="186">
        <f t="shared" ca="1" si="1014"/>
        <v>4</v>
      </c>
      <c r="X263" s="186">
        <f t="shared" ca="1" si="1014"/>
        <v>4</v>
      </c>
      <c r="Y263" s="186">
        <f t="shared" ca="1" si="1014"/>
        <v>7</v>
      </c>
      <c r="Z263" s="186">
        <f t="shared" ca="1" si="1014"/>
        <v>9</v>
      </c>
      <c r="AA263" s="186">
        <f t="shared" ca="1" si="1014"/>
        <v>8</v>
      </c>
      <c r="AB263" s="186">
        <f t="shared" ca="1" si="1014"/>
        <v>11</v>
      </c>
      <c r="AC263" s="186">
        <f t="shared" ca="1" si="1014"/>
        <v>14</v>
      </c>
      <c r="AD263" s="186">
        <f t="shared" ca="1" si="1014"/>
        <v>13</v>
      </c>
      <c r="AE263" s="186">
        <f t="shared" ca="1" si="1014"/>
        <v>12</v>
      </c>
      <c r="AF263" s="186">
        <f t="shared" ca="1" si="1014"/>
        <v>12</v>
      </c>
      <c r="AG263" s="186">
        <f t="shared" ca="1" si="1014"/>
        <v>16</v>
      </c>
      <c r="AH263" s="186">
        <f t="shared" ca="1" si="1014"/>
        <v>10</v>
      </c>
      <c r="AI263" s="186">
        <f t="shared" ca="1" si="1014"/>
        <v>6</v>
      </c>
      <c r="AJ263" s="186">
        <f t="shared" ca="1" si="1014"/>
        <v>9</v>
      </c>
      <c r="AK263" s="186">
        <f t="shared" ca="1" si="1014"/>
        <v>7</v>
      </c>
      <c r="AL263" s="186">
        <f t="shared" ca="1" si="1014"/>
        <v>9</v>
      </c>
      <c r="AM263" s="186">
        <f t="shared" ca="1" si="1014"/>
        <v>9</v>
      </c>
      <c r="AN263" s="186">
        <f t="shared" ca="1" si="1014"/>
        <v>9</v>
      </c>
      <c r="AO263" s="186">
        <f t="shared" ca="1" si="1014"/>
        <v>6</v>
      </c>
      <c r="AP263" s="186">
        <f t="shared" ca="1" si="1014"/>
        <v>4</v>
      </c>
      <c r="AQ263" s="186">
        <f t="shared" ca="1" si="1014"/>
        <v>3</v>
      </c>
      <c r="AR263" s="186">
        <f t="shared" ca="1" si="1014"/>
        <v>2</v>
      </c>
      <c r="AS263" s="186">
        <f t="shared" ca="1" si="1014"/>
        <v>2</v>
      </c>
      <c r="AT263" s="186">
        <f t="shared" ca="1" si="1014"/>
        <v>1</v>
      </c>
      <c r="AU263" s="186">
        <f t="shared" ca="1" si="1014"/>
        <v>2</v>
      </c>
      <c r="AV263" s="186">
        <f t="shared" ca="1" si="1014"/>
        <v>4</v>
      </c>
      <c r="AW263" s="186">
        <f t="shared" ca="1" si="1014"/>
        <v>4</v>
      </c>
      <c r="AX263" s="186">
        <f t="shared" ca="1" si="1014"/>
        <v>5</v>
      </c>
      <c r="AY263" s="186">
        <f t="shared" ca="1" si="1014"/>
        <v>5</v>
      </c>
      <c r="AZ263" s="186">
        <f t="shared" ca="1" si="1014"/>
        <v>5</v>
      </c>
      <c r="BA263" s="186">
        <f t="shared" ca="1" si="1014"/>
        <v>5</v>
      </c>
      <c r="BB263" s="186">
        <f t="shared" ca="1" si="1014"/>
        <v>5</v>
      </c>
      <c r="BC263" s="186">
        <f t="shared" ca="1" si="1014"/>
        <v>6</v>
      </c>
      <c r="BD263" s="186">
        <f t="shared" ca="1" si="1014"/>
        <v>8</v>
      </c>
      <c r="BE263" s="186">
        <f t="shared" ca="1" si="1014"/>
        <v>3</v>
      </c>
      <c r="BF263" s="186">
        <f t="shared" ca="1" si="1014"/>
        <v>3</v>
      </c>
      <c r="BG263" s="186">
        <f t="shared" ca="1" si="1014"/>
        <v>3</v>
      </c>
      <c r="BH263" s="186">
        <f t="shared" ca="1" si="1014"/>
        <v>2</v>
      </c>
      <c r="BI263" s="186">
        <f t="shared" ca="1" si="1014"/>
        <v>2</v>
      </c>
      <c r="BJ263" s="186">
        <f t="shared" ca="1" si="1014"/>
        <v>2</v>
      </c>
      <c r="BK263" s="186">
        <f t="shared" ca="1" si="1014"/>
        <v>1</v>
      </c>
      <c r="BL263" s="186">
        <f t="shared" ca="1" si="1014"/>
        <v>2</v>
      </c>
      <c r="BM263" s="186">
        <f t="shared" ca="1" si="1014"/>
        <v>2</v>
      </c>
      <c r="BN263" s="186">
        <f t="shared" ca="1" si="1014"/>
        <v>2</v>
      </c>
      <c r="BO263" s="186">
        <f t="shared" ca="1" si="1014"/>
        <v>4</v>
      </c>
      <c r="BP263" s="186">
        <f t="shared" ca="1" si="1014"/>
        <v>4</v>
      </c>
      <c r="BQ263" s="186">
        <f t="shared" ca="1" si="1014"/>
        <v>3</v>
      </c>
      <c r="BR263" s="186">
        <f t="shared" ca="1" si="1014"/>
        <v>4</v>
      </c>
      <c r="BS263" s="186">
        <f t="shared" ca="1" si="1014"/>
        <v>6</v>
      </c>
      <c r="BT263" s="186">
        <f t="shared" ca="1" si="1014"/>
        <v>8</v>
      </c>
      <c r="BU263" s="186">
        <f t="shared" ca="1" si="1014"/>
        <v>11</v>
      </c>
      <c r="BV263" s="186">
        <f t="shared" ca="1" si="1014"/>
        <v>14</v>
      </c>
      <c r="BW263" s="186">
        <f t="shared" ca="1" si="1014"/>
        <v>14</v>
      </c>
      <c r="BX263" s="186">
        <f t="shared" ca="1" si="1014"/>
        <v>14</v>
      </c>
      <c r="BY263" s="186">
        <f t="shared" ca="1" si="1014"/>
        <v>11</v>
      </c>
      <c r="BZ263" s="186">
        <f t="shared" ca="1" si="1014"/>
        <v>12</v>
      </c>
      <c r="CA263" s="186">
        <f t="shared" ca="1" si="1014"/>
        <v>11</v>
      </c>
      <c r="CB263" s="186">
        <f t="shared" ca="1" si="1014"/>
        <v>10</v>
      </c>
      <c r="CC263" s="186">
        <f t="shared" ca="1" si="1014"/>
        <v>11</v>
      </c>
      <c r="CD263" s="186">
        <f t="shared" ca="1" si="1014"/>
        <v>8</v>
      </c>
      <c r="CE263" s="186">
        <f t="shared" ca="1" si="1014"/>
        <v>11</v>
      </c>
      <c r="CF263" s="186">
        <f t="shared" ca="1" si="1014"/>
        <v>11</v>
      </c>
      <c r="CG263" s="186">
        <f t="shared" ca="1" si="1014"/>
        <v>13</v>
      </c>
      <c r="CH263" s="186">
        <f t="shared" ref="CH263:ES263" ca="1" si="1015">COUNTIF(CH184:CH260,"&gt;20")-CH261-CH262</f>
        <v>9</v>
      </c>
      <c r="CI263" s="186">
        <f t="shared" ca="1" si="1015"/>
        <v>11</v>
      </c>
      <c r="CJ263" s="186">
        <f t="shared" ca="1" si="1015"/>
        <v>14</v>
      </c>
      <c r="CK263" s="186">
        <f t="shared" ca="1" si="1015"/>
        <v>13</v>
      </c>
      <c r="CL263" s="186">
        <f t="shared" ca="1" si="1015"/>
        <v>15</v>
      </c>
      <c r="CM263" s="186">
        <f t="shared" ca="1" si="1015"/>
        <v>14</v>
      </c>
      <c r="CN263" s="186">
        <f t="shared" ca="1" si="1015"/>
        <v>13</v>
      </c>
      <c r="CO263" s="186">
        <f t="shared" ca="1" si="1015"/>
        <v>12</v>
      </c>
      <c r="CP263" s="186">
        <f t="shared" ca="1" si="1015"/>
        <v>11</v>
      </c>
      <c r="CQ263" s="186">
        <f t="shared" ca="1" si="1015"/>
        <v>9</v>
      </c>
      <c r="CR263" s="186">
        <f t="shared" ca="1" si="1015"/>
        <v>7</v>
      </c>
      <c r="CS263" s="186">
        <f t="shared" ca="1" si="1015"/>
        <v>6</v>
      </c>
      <c r="CT263" s="186">
        <f t="shared" ca="1" si="1015"/>
        <v>7</v>
      </c>
      <c r="CU263" s="186">
        <f t="shared" ca="1" si="1015"/>
        <v>5</v>
      </c>
      <c r="CV263" s="186">
        <f t="shared" ca="1" si="1015"/>
        <v>3</v>
      </c>
      <c r="CW263" s="186">
        <f t="shared" ca="1" si="1015"/>
        <v>3</v>
      </c>
      <c r="CX263" s="186">
        <f t="shared" ca="1" si="1015"/>
        <v>4</v>
      </c>
      <c r="CY263" s="186">
        <f t="shared" ca="1" si="1015"/>
        <v>4</v>
      </c>
      <c r="CZ263" s="186">
        <f t="shared" ca="1" si="1015"/>
        <v>3</v>
      </c>
      <c r="DA263" s="186">
        <f t="shared" ca="1" si="1015"/>
        <v>3</v>
      </c>
      <c r="DB263" s="186">
        <f t="shared" ca="1" si="1015"/>
        <v>2</v>
      </c>
      <c r="DC263" s="186">
        <f t="shared" ca="1" si="1015"/>
        <v>4</v>
      </c>
      <c r="DD263" s="186">
        <f t="shared" ca="1" si="1015"/>
        <v>5</v>
      </c>
      <c r="DE263" s="186">
        <f t="shared" ca="1" si="1015"/>
        <v>4</v>
      </c>
      <c r="DF263" s="186">
        <f t="shared" ca="1" si="1015"/>
        <v>3</v>
      </c>
      <c r="DG263" s="186">
        <f t="shared" ca="1" si="1015"/>
        <v>3</v>
      </c>
      <c r="DH263" s="186">
        <f t="shared" ca="1" si="1015"/>
        <v>3</v>
      </c>
      <c r="DI263" s="186">
        <f t="shared" ca="1" si="1015"/>
        <v>4</v>
      </c>
      <c r="DJ263" s="186">
        <f t="shared" ca="1" si="1015"/>
        <v>4</v>
      </c>
      <c r="DK263" s="186">
        <f t="shared" ca="1" si="1015"/>
        <v>3</v>
      </c>
      <c r="DL263" s="186">
        <f t="shared" ca="1" si="1015"/>
        <v>0</v>
      </c>
      <c r="DM263" s="186">
        <f t="shared" ca="1" si="1015"/>
        <v>0</v>
      </c>
      <c r="DN263" s="186">
        <f t="shared" ca="1" si="1015"/>
        <v>0</v>
      </c>
      <c r="DO263" s="186">
        <f t="shared" ca="1" si="1015"/>
        <v>0</v>
      </c>
      <c r="DP263" s="186">
        <f t="shared" ca="1" si="1015"/>
        <v>1</v>
      </c>
      <c r="DQ263" s="186">
        <f t="shared" ca="1" si="1015"/>
        <v>1</v>
      </c>
      <c r="DR263" s="186">
        <f t="shared" ca="1" si="1015"/>
        <v>1</v>
      </c>
      <c r="DS263" s="186">
        <f t="shared" ca="1" si="1015"/>
        <v>1</v>
      </c>
      <c r="DT263" s="186">
        <f t="shared" ca="1" si="1015"/>
        <v>4</v>
      </c>
      <c r="DU263" s="186">
        <f t="shared" ca="1" si="1015"/>
        <v>4</v>
      </c>
      <c r="DV263" s="186">
        <f t="shared" ca="1" si="1015"/>
        <v>7</v>
      </c>
      <c r="DW263" s="186">
        <f t="shared" ca="1" si="1015"/>
        <v>7</v>
      </c>
      <c r="DX263" s="186">
        <f t="shared" ca="1" si="1015"/>
        <v>9</v>
      </c>
      <c r="DY263" s="186">
        <f t="shared" ca="1" si="1015"/>
        <v>7</v>
      </c>
      <c r="DZ263" s="186">
        <f t="shared" ca="1" si="1015"/>
        <v>8</v>
      </c>
      <c r="EA263" s="186">
        <f t="shared" ca="1" si="1015"/>
        <v>5</v>
      </c>
      <c r="EB263" s="186">
        <f t="shared" ca="1" si="1015"/>
        <v>7</v>
      </c>
      <c r="EC263" s="186">
        <f t="shared" ca="1" si="1015"/>
        <v>7</v>
      </c>
      <c r="ED263" s="186">
        <f t="shared" ca="1" si="1015"/>
        <v>6</v>
      </c>
      <c r="EE263" s="186">
        <f t="shared" ca="1" si="1015"/>
        <v>7</v>
      </c>
      <c r="EF263" s="186">
        <f t="shared" ca="1" si="1015"/>
        <v>5</v>
      </c>
      <c r="EG263" s="186">
        <f t="shared" ca="1" si="1015"/>
        <v>8</v>
      </c>
      <c r="EH263" s="186">
        <f t="shared" ca="1" si="1015"/>
        <v>8</v>
      </c>
      <c r="EI263" s="186">
        <f t="shared" ca="1" si="1015"/>
        <v>6</v>
      </c>
      <c r="EJ263" s="186">
        <f t="shared" ca="1" si="1015"/>
        <v>9</v>
      </c>
      <c r="EK263" s="186">
        <f t="shared" ca="1" si="1015"/>
        <v>8</v>
      </c>
      <c r="EL263" s="186">
        <f t="shared" ca="1" si="1015"/>
        <v>7</v>
      </c>
      <c r="EM263" s="186">
        <f t="shared" ca="1" si="1015"/>
        <v>7</v>
      </c>
      <c r="EN263" s="186">
        <f t="shared" ca="1" si="1015"/>
        <v>8</v>
      </c>
      <c r="EO263" s="186">
        <f t="shared" ca="1" si="1015"/>
        <v>8</v>
      </c>
      <c r="EP263" s="186">
        <f t="shared" ca="1" si="1015"/>
        <v>8</v>
      </c>
      <c r="EQ263" s="186">
        <f t="shared" ca="1" si="1015"/>
        <v>8</v>
      </c>
      <c r="ER263" s="186">
        <f t="shared" ca="1" si="1015"/>
        <v>6</v>
      </c>
      <c r="ES263" s="186">
        <f t="shared" ca="1" si="1015"/>
        <v>6</v>
      </c>
      <c r="ET263" s="186">
        <f t="shared" ref="ET263:GR263" ca="1" si="1016">COUNTIF(ET184:ET260,"&gt;20")-ET261-ET262</f>
        <v>6</v>
      </c>
      <c r="EU263" s="186">
        <f t="shared" ca="1" si="1016"/>
        <v>6</v>
      </c>
      <c r="EV263" s="186">
        <f t="shared" ca="1" si="1016"/>
        <v>5</v>
      </c>
      <c r="EW263" s="186">
        <f t="shared" ca="1" si="1016"/>
        <v>3</v>
      </c>
      <c r="EX263" s="186">
        <f t="shared" ca="1" si="1016"/>
        <v>3</v>
      </c>
      <c r="EY263" s="186">
        <f t="shared" ca="1" si="1016"/>
        <v>3</v>
      </c>
      <c r="EZ263" s="186">
        <f t="shared" ca="1" si="1016"/>
        <v>4</v>
      </c>
      <c r="FA263" s="186">
        <f t="shared" ca="1" si="1016"/>
        <v>4</v>
      </c>
      <c r="FB263" s="186">
        <f t="shared" ca="1" si="1016"/>
        <v>5</v>
      </c>
      <c r="FC263" s="186">
        <f t="shared" ca="1" si="1016"/>
        <v>5</v>
      </c>
      <c r="FD263" s="186">
        <f t="shared" ca="1" si="1016"/>
        <v>2</v>
      </c>
      <c r="FE263" s="186">
        <f t="shared" ca="1" si="1016"/>
        <v>3</v>
      </c>
      <c r="FF263" s="186">
        <f t="shared" ca="1" si="1016"/>
        <v>4</v>
      </c>
      <c r="FG263" s="186">
        <f t="shared" ca="1" si="1016"/>
        <v>4</v>
      </c>
      <c r="FH263" s="186">
        <f t="shared" ca="1" si="1016"/>
        <v>6</v>
      </c>
      <c r="FI263" s="186">
        <f t="shared" ca="1" si="1016"/>
        <v>4</v>
      </c>
      <c r="FJ263" s="186">
        <f t="shared" ca="1" si="1016"/>
        <v>4</v>
      </c>
      <c r="FK263" s="186">
        <f t="shared" ca="1" si="1016"/>
        <v>4</v>
      </c>
      <c r="FL263" s="186">
        <f t="shared" ca="1" si="1016"/>
        <v>3</v>
      </c>
      <c r="FM263" s="186">
        <f t="shared" ca="1" si="1016"/>
        <v>3</v>
      </c>
      <c r="FN263" s="186">
        <f t="shared" ca="1" si="1016"/>
        <v>2</v>
      </c>
      <c r="FO263" s="186">
        <f t="shared" ca="1" si="1016"/>
        <v>3</v>
      </c>
      <c r="FP263" s="186">
        <f t="shared" ca="1" si="1016"/>
        <v>3</v>
      </c>
      <c r="FQ263" s="186">
        <f t="shared" ca="1" si="1016"/>
        <v>3</v>
      </c>
      <c r="FR263" s="186">
        <f t="shared" ca="1" si="1016"/>
        <v>2</v>
      </c>
      <c r="FS263" s="186">
        <f t="shared" ca="1" si="1016"/>
        <v>2</v>
      </c>
      <c r="FT263" s="186">
        <f t="shared" ca="1" si="1016"/>
        <v>3</v>
      </c>
      <c r="FU263" s="186">
        <f t="shared" ca="1" si="1016"/>
        <v>3</v>
      </c>
      <c r="FV263" s="186">
        <f t="shared" ca="1" si="1016"/>
        <v>3</v>
      </c>
      <c r="FW263" s="186">
        <f t="shared" ca="1" si="1016"/>
        <v>4</v>
      </c>
      <c r="FX263" s="186">
        <f t="shared" ca="1" si="1016"/>
        <v>4</v>
      </c>
      <c r="FY263" s="186">
        <f t="shared" ca="1" si="1016"/>
        <v>6</v>
      </c>
      <c r="FZ263" s="186">
        <f t="shared" ca="1" si="1016"/>
        <v>8</v>
      </c>
      <c r="GA263" s="186">
        <f t="shared" ca="1" si="1016"/>
        <v>8</v>
      </c>
      <c r="GB263" s="186">
        <f t="shared" ca="1" si="1016"/>
        <v>8</v>
      </c>
      <c r="GC263" s="186">
        <f t="shared" ca="1" si="1016"/>
        <v>6</v>
      </c>
      <c r="GD263" s="186">
        <f t="shared" ca="1" si="1016"/>
        <v>7</v>
      </c>
      <c r="GE263" s="186">
        <f t="shared" ca="1" si="1016"/>
        <v>8</v>
      </c>
      <c r="GF263" s="186">
        <f t="shared" ca="1" si="1016"/>
        <v>8</v>
      </c>
      <c r="GG263" s="186">
        <f t="shared" ca="1" si="1016"/>
        <v>11</v>
      </c>
      <c r="GH263" s="186">
        <f t="shared" ca="1" si="1016"/>
        <v>9</v>
      </c>
      <c r="GI263" s="186">
        <f t="shared" ca="1" si="1016"/>
        <v>10</v>
      </c>
      <c r="GJ263" s="186">
        <f t="shared" ca="1" si="1016"/>
        <v>13</v>
      </c>
      <c r="GK263" s="186">
        <f t="shared" ca="1" si="1016"/>
        <v>11</v>
      </c>
      <c r="GL263" s="186">
        <f t="shared" ca="1" si="1016"/>
        <v>11</v>
      </c>
      <c r="GM263" s="186">
        <f t="shared" ca="1" si="1016"/>
        <v>12</v>
      </c>
      <c r="GN263" s="186">
        <f t="shared" ca="1" si="1016"/>
        <v>14</v>
      </c>
      <c r="GO263" s="186">
        <f t="shared" si="1016"/>
        <v>0</v>
      </c>
      <c r="GP263" s="186">
        <f t="shared" si="1016"/>
        <v>0</v>
      </c>
      <c r="GQ263" s="186">
        <f t="shared" si="1016"/>
        <v>0</v>
      </c>
      <c r="GR263" s="186">
        <f t="shared" si="1016"/>
        <v>0</v>
      </c>
    </row>
    <row r="264" spans="2:200" ht="15.75" thickBot="1" x14ac:dyDescent="0.25">
      <c r="B264" s="246" t="s">
        <v>312</v>
      </c>
      <c r="C264" s="244">
        <v>50</v>
      </c>
      <c r="E264" s="1045" t="s">
        <v>285</v>
      </c>
      <c r="F264" s="1046"/>
      <c r="G264" s="1046"/>
      <c r="H264" s="1047"/>
      <c r="M264" s="304"/>
      <c r="N264" s="304"/>
      <c r="O264" s="304"/>
      <c r="P264" s="304"/>
      <c r="Q264" s="304"/>
      <c r="R264" s="41"/>
      <c r="S264" s="41"/>
      <c r="T264" s="41"/>
      <c r="U264" s="186">
        <f ca="1">COUNT(U184:U260)-U261-U262-U263</f>
        <v>3</v>
      </c>
      <c r="V264" s="186">
        <f t="shared" ref="V264:CG264" ca="1" si="1017">COUNT(V184:V260)-V261-V262-V263</f>
        <v>3</v>
      </c>
      <c r="W264" s="186">
        <f t="shared" ca="1" si="1017"/>
        <v>2</v>
      </c>
      <c r="X264" s="186">
        <f t="shared" ca="1" si="1017"/>
        <v>1</v>
      </c>
      <c r="Y264" s="186">
        <f t="shared" ca="1" si="1017"/>
        <v>0</v>
      </c>
      <c r="Z264" s="186">
        <f t="shared" ca="1" si="1017"/>
        <v>0</v>
      </c>
      <c r="AA264" s="186">
        <f t="shared" ca="1" si="1017"/>
        <v>0</v>
      </c>
      <c r="AB264" s="186">
        <f t="shared" ca="1" si="1017"/>
        <v>1</v>
      </c>
      <c r="AC264" s="186">
        <f t="shared" ca="1" si="1017"/>
        <v>0</v>
      </c>
      <c r="AD264" s="186">
        <f t="shared" ca="1" si="1017"/>
        <v>1</v>
      </c>
      <c r="AE264" s="186">
        <f t="shared" ca="1" si="1017"/>
        <v>1</v>
      </c>
      <c r="AF264" s="186">
        <f t="shared" ca="1" si="1017"/>
        <v>1</v>
      </c>
      <c r="AG264" s="186">
        <f t="shared" ca="1" si="1017"/>
        <v>0</v>
      </c>
      <c r="AH264" s="186">
        <f t="shared" ca="1" si="1017"/>
        <v>2</v>
      </c>
      <c r="AI264" s="186">
        <f t="shared" ca="1" si="1017"/>
        <v>5</v>
      </c>
      <c r="AJ264" s="186">
        <f t="shared" ca="1" si="1017"/>
        <v>2</v>
      </c>
      <c r="AK264" s="186">
        <f t="shared" ca="1" si="1017"/>
        <v>3</v>
      </c>
      <c r="AL264" s="186">
        <f t="shared" ca="1" si="1017"/>
        <v>1</v>
      </c>
      <c r="AM264" s="186">
        <f t="shared" ca="1" si="1017"/>
        <v>1</v>
      </c>
      <c r="AN264" s="186">
        <f t="shared" ca="1" si="1017"/>
        <v>0</v>
      </c>
      <c r="AO264" s="186">
        <f t="shared" ca="1" si="1017"/>
        <v>1</v>
      </c>
      <c r="AP264" s="186">
        <f t="shared" ca="1" si="1017"/>
        <v>2</v>
      </c>
      <c r="AQ264" s="186">
        <f t="shared" ca="1" si="1017"/>
        <v>1</v>
      </c>
      <c r="AR264" s="186">
        <f t="shared" ca="1" si="1017"/>
        <v>1</v>
      </c>
      <c r="AS264" s="186">
        <f t="shared" ca="1" si="1017"/>
        <v>1</v>
      </c>
      <c r="AT264" s="186">
        <f t="shared" ca="1" si="1017"/>
        <v>1</v>
      </c>
      <c r="AU264" s="186">
        <f t="shared" ca="1" si="1017"/>
        <v>0</v>
      </c>
      <c r="AV264" s="186">
        <f t="shared" ca="1" si="1017"/>
        <v>0</v>
      </c>
      <c r="AW264" s="186">
        <f t="shared" ca="1" si="1017"/>
        <v>0</v>
      </c>
      <c r="AX264" s="186">
        <f t="shared" ca="1" si="1017"/>
        <v>0</v>
      </c>
      <c r="AY264" s="186">
        <f t="shared" ca="1" si="1017"/>
        <v>0</v>
      </c>
      <c r="AZ264" s="186">
        <f t="shared" ca="1" si="1017"/>
        <v>0</v>
      </c>
      <c r="BA264" s="186">
        <f t="shared" ca="1" si="1017"/>
        <v>0</v>
      </c>
      <c r="BB264" s="186">
        <f t="shared" ca="1" si="1017"/>
        <v>0</v>
      </c>
      <c r="BC264" s="186">
        <f t="shared" ca="1" si="1017"/>
        <v>1</v>
      </c>
      <c r="BD264" s="186">
        <f t="shared" ca="1" si="1017"/>
        <v>0</v>
      </c>
      <c r="BE264" s="186">
        <f t="shared" ca="1" si="1017"/>
        <v>0</v>
      </c>
      <c r="BF264" s="186">
        <f t="shared" ca="1" si="1017"/>
        <v>0</v>
      </c>
      <c r="BG264" s="186">
        <f t="shared" ca="1" si="1017"/>
        <v>0</v>
      </c>
      <c r="BH264" s="186">
        <f t="shared" ca="1" si="1017"/>
        <v>0</v>
      </c>
      <c r="BI264" s="186">
        <f t="shared" ca="1" si="1017"/>
        <v>0</v>
      </c>
      <c r="BJ264" s="186">
        <f t="shared" ca="1" si="1017"/>
        <v>0</v>
      </c>
      <c r="BK264" s="186">
        <f t="shared" ca="1" si="1017"/>
        <v>0</v>
      </c>
      <c r="BL264" s="186">
        <f t="shared" ca="1" si="1017"/>
        <v>0</v>
      </c>
      <c r="BM264" s="186">
        <f t="shared" ca="1" si="1017"/>
        <v>0</v>
      </c>
      <c r="BN264" s="186">
        <f t="shared" ca="1" si="1017"/>
        <v>0</v>
      </c>
      <c r="BO264" s="186">
        <f t="shared" ca="1" si="1017"/>
        <v>0</v>
      </c>
      <c r="BP264" s="186">
        <f t="shared" ca="1" si="1017"/>
        <v>0</v>
      </c>
      <c r="BQ264" s="186">
        <f t="shared" ca="1" si="1017"/>
        <v>1</v>
      </c>
      <c r="BR264" s="186">
        <f t="shared" ca="1" si="1017"/>
        <v>0</v>
      </c>
      <c r="BS264" s="186">
        <f t="shared" ca="1" si="1017"/>
        <v>0</v>
      </c>
      <c r="BT264" s="186">
        <f t="shared" ca="1" si="1017"/>
        <v>0</v>
      </c>
      <c r="BU264" s="186">
        <f t="shared" ca="1" si="1017"/>
        <v>0</v>
      </c>
      <c r="BV264" s="186">
        <f t="shared" ca="1" si="1017"/>
        <v>0</v>
      </c>
      <c r="BW264" s="186">
        <f t="shared" ca="1" si="1017"/>
        <v>1</v>
      </c>
      <c r="BX264" s="186">
        <f t="shared" ca="1" si="1017"/>
        <v>0</v>
      </c>
      <c r="BY264" s="186">
        <f t="shared" ca="1" si="1017"/>
        <v>0</v>
      </c>
      <c r="BZ264" s="186">
        <f t="shared" ca="1" si="1017"/>
        <v>1</v>
      </c>
      <c r="CA264" s="186">
        <f t="shared" ca="1" si="1017"/>
        <v>1</v>
      </c>
      <c r="CB264" s="186">
        <f t="shared" ca="1" si="1017"/>
        <v>1</v>
      </c>
      <c r="CC264" s="186">
        <f t="shared" ca="1" si="1017"/>
        <v>0</v>
      </c>
      <c r="CD264" s="186">
        <f t="shared" ca="1" si="1017"/>
        <v>2</v>
      </c>
      <c r="CE264" s="186">
        <f t="shared" ca="1" si="1017"/>
        <v>0</v>
      </c>
      <c r="CF264" s="186">
        <f t="shared" ca="1" si="1017"/>
        <v>1</v>
      </c>
      <c r="CG264" s="186">
        <f t="shared" ca="1" si="1017"/>
        <v>0</v>
      </c>
      <c r="CH264" s="186">
        <f t="shared" ref="CH264:ES264" ca="1" si="1018">COUNT(CH184:CH260)-CH261-CH262-CH263</f>
        <v>1</v>
      </c>
      <c r="CI264" s="186">
        <f t="shared" ca="1" si="1018"/>
        <v>0</v>
      </c>
      <c r="CJ264" s="186">
        <f t="shared" ca="1" si="1018"/>
        <v>1</v>
      </c>
      <c r="CK264" s="186">
        <f t="shared" ca="1" si="1018"/>
        <v>2</v>
      </c>
      <c r="CL264" s="186">
        <f t="shared" ca="1" si="1018"/>
        <v>0</v>
      </c>
      <c r="CM264" s="186">
        <f t="shared" ca="1" si="1018"/>
        <v>2</v>
      </c>
      <c r="CN264" s="186">
        <f t="shared" ca="1" si="1018"/>
        <v>1</v>
      </c>
      <c r="CO264" s="186">
        <f t="shared" ca="1" si="1018"/>
        <v>1</v>
      </c>
      <c r="CP264" s="186">
        <f t="shared" ca="1" si="1018"/>
        <v>0</v>
      </c>
      <c r="CQ264" s="186">
        <f t="shared" ca="1" si="1018"/>
        <v>0</v>
      </c>
      <c r="CR264" s="186">
        <f t="shared" ca="1" si="1018"/>
        <v>2</v>
      </c>
      <c r="CS264" s="186">
        <f t="shared" ca="1" si="1018"/>
        <v>1</v>
      </c>
      <c r="CT264" s="186">
        <f t="shared" ca="1" si="1018"/>
        <v>0</v>
      </c>
      <c r="CU264" s="186">
        <f t="shared" ca="1" si="1018"/>
        <v>2</v>
      </c>
      <c r="CV264" s="186">
        <f t="shared" ca="1" si="1018"/>
        <v>1</v>
      </c>
      <c r="CW264" s="186">
        <f t="shared" ca="1" si="1018"/>
        <v>0</v>
      </c>
      <c r="CX264" s="186">
        <f t="shared" ca="1" si="1018"/>
        <v>1</v>
      </c>
      <c r="CY264" s="186">
        <f t="shared" ca="1" si="1018"/>
        <v>1</v>
      </c>
      <c r="CZ264" s="186">
        <f t="shared" ca="1" si="1018"/>
        <v>1</v>
      </c>
      <c r="DA264" s="186">
        <f t="shared" ca="1" si="1018"/>
        <v>0</v>
      </c>
      <c r="DB264" s="186">
        <f t="shared" ca="1" si="1018"/>
        <v>1</v>
      </c>
      <c r="DC264" s="186">
        <f t="shared" ca="1" si="1018"/>
        <v>0</v>
      </c>
      <c r="DD264" s="186">
        <f t="shared" ca="1" si="1018"/>
        <v>0</v>
      </c>
      <c r="DE264" s="186">
        <f t="shared" ca="1" si="1018"/>
        <v>0</v>
      </c>
      <c r="DF264" s="186">
        <f t="shared" ca="1" si="1018"/>
        <v>1</v>
      </c>
      <c r="DG264" s="186">
        <f t="shared" ca="1" si="1018"/>
        <v>0</v>
      </c>
      <c r="DH264" s="186">
        <f t="shared" ca="1" si="1018"/>
        <v>0</v>
      </c>
      <c r="DI264" s="186">
        <f t="shared" ca="1" si="1018"/>
        <v>0</v>
      </c>
      <c r="DJ264" s="186">
        <f t="shared" ca="1" si="1018"/>
        <v>0</v>
      </c>
      <c r="DK264" s="186">
        <f t="shared" ca="1" si="1018"/>
        <v>1</v>
      </c>
      <c r="DL264" s="186">
        <f t="shared" ca="1" si="1018"/>
        <v>1</v>
      </c>
      <c r="DM264" s="186">
        <f t="shared" ca="1" si="1018"/>
        <v>0</v>
      </c>
      <c r="DN264" s="186">
        <f t="shared" ca="1" si="1018"/>
        <v>0</v>
      </c>
      <c r="DO264" s="186">
        <f t="shared" ca="1" si="1018"/>
        <v>0</v>
      </c>
      <c r="DP264" s="186">
        <f t="shared" ca="1" si="1018"/>
        <v>0</v>
      </c>
      <c r="DQ264" s="186">
        <f t="shared" ca="1" si="1018"/>
        <v>0</v>
      </c>
      <c r="DR264" s="186">
        <f t="shared" ca="1" si="1018"/>
        <v>0</v>
      </c>
      <c r="DS264" s="186">
        <f t="shared" ca="1" si="1018"/>
        <v>0</v>
      </c>
      <c r="DT264" s="186">
        <f t="shared" ca="1" si="1018"/>
        <v>0</v>
      </c>
      <c r="DU264" s="186">
        <f t="shared" ca="1" si="1018"/>
        <v>0</v>
      </c>
      <c r="DV264" s="186">
        <f t="shared" ca="1" si="1018"/>
        <v>0</v>
      </c>
      <c r="DW264" s="186">
        <f t="shared" ca="1" si="1018"/>
        <v>0</v>
      </c>
      <c r="DX264" s="186">
        <f t="shared" ca="1" si="1018"/>
        <v>0</v>
      </c>
      <c r="DY264" s="186">
        <f t="shared" ca="1" si="1018"/>
        <v>0</v>
      </c>
      <c r="DZ264" s="186">
        <f t="shared" ca="1" si="1018"/>
        <v>0</v>
      </c>
      <c r="EA264" s="186">
        <f t="shared" ca="1" si="1018"/>
        <v>0</v>
      </c>
      <c r="EB264" s="186">
        <f t="shared" ca="1" si="1018"/>
        <v>0</v>
      </c>
      <c r="EC264" s="186">
        <f t="shared" ca="1" si="1018"/>
        <v>0</v>
      </c>
      <c r="ED264" s="186">
        <f t="shared" ca="1" si="1018"/>
        <v>0</v>
      </c>
      <c r="EE264" s="186">
        <f t="shared" ca="1" si="1018"/>
        <v>0</v>
      </c>
      <c r="EF264" s="186">
        <f t="shared" ca="1" si="1018"/>
        <v>1</v>
      </c>
      <c r="EG264" s="186">
        <f t="shared" ca="1" si="1018"/>
        <v>0</v>
      </c>
      <c r="EH264" s="186">
        <f t="shared" ca="1" si="1018"/>
        <v>0</v>
      </c>
      <c r="EI264" s="186">
        <f t="shared" ca="1" si="1018"/>
        <v>0</v>
      </c>
      <c r="EJ264" s="186">
        <f t="shared" ca="1" si="1018"/>
        <v>0</v>
      </c>
      <c r="EK264" s="186">
        <f t="shared" ca="1" si="1018"/>
        <v>0</v>
      </c>
      <c r="EL264" s="186">
        <f t="shared" ca="1" si="1018"/>
        <v>0</v>
      </c>
      <c r="EM264" s="186">
        <f t="shared" ca="1" si="1018"/>
        <v>0</v>
      </c>
      <c r="EN264" s="186">
        <f t="shared" ca="1" si="1018"/>
        <v>0</v>
      </c>
      <c r="EO264" s="186">
        <f t="shared" ca="1" si="1018"/>
        <v>0</v>
      </c>
      <c r="EP264" s="186">
        <f t="shared" ca="1" si="1018"/>
        <v>0</v>
      </c>
      <c r="EQ264" s="186">
        <f t="shared" ca="1" si="1018"/>
        <v>0</v>
      </c>
      <c r="ER264" s="186">
        <f t="shared" ca="1" si="1018"/>
        <v>0</v>
      </c>
      <c r="ES264" s="186">
        <f t="shared" ca="1" si="1018"/>
        <v>2</v>
      </c>
      <c r="ET264" s="186">
        <f t="shared" ref="ET264:GR264" ca="1" si="1019">COUNT(ET184:ET260)-ET261-ET262-ET263</f>
        <v>0</v>
      </c>
      <c r="EU264" s="186">
        <f t="shared" ca="1" si="1019"/>
        <v>0</v>
      </c>
      <c r="EV264" s="186">
        <f t="shared" ca="1" si="1019"/>
        <v>1</v>
      </c>
      <c r="EW264" s="186">
        <f t="shared" ca="1" si="1019"/>
        <v>1</v>
      </c>
      <c r="EX264" s="186">
        <f t="shared" ca="1" si="1019"/>
        <v>0</v>
      </c>
      <c r="EY264" s="186">
        <f t="shared" ca="1" si="1019"/>
        <v>0</v>
      </c>
      <c r="EZ264" s="186">
        <f t="shared" ca="1" si="1019"/>
        <v>0</v>
      </c>
      <c r="FA264" s="186">
        <f t="shared" ca="1" si="1019"/>
        <v>0</v>
      </c>
      <c r="FB264" s="186">
        <f t="shared" ca="1" si="1019"/>
        <v>0</v>
      </c>
      <c r="FC264" s="186">
        <f t="shared" ca="1" si="1019"/>
        <v>0</v>
      </c>
      <c r="FD264" s="186">
        <f t="shared" ca="1" si="1019"/>
        <v>1</v>
      </c>
      <c r="FE264" s="186">
        <f t="shared" ca="1" si="1019"/>
        <v>0</v>
      </c>
      <c r="FF264" s="186">
        <f t="shared" ca="1" si="1019"/>
        <v>0</v>
      </c>
      <c r="FG264" s="186">
        <f t="shared" ca="1" si="1019"/>
        <v>0</v>
      </c>
      <c r="FH264" s="186">
        <f t="shared" ca="1" si="1019"/>
        <v>1</v>
      </c>
      <c r="FI264" s="186">
        <f t="shared" ca="1" si="1019"/>
        <v>1</v>
      </c>
      <c r="FJ264" s="186">
        <f t="shared" ca="1" si="1019"/>
        <v>0</v>
      </c>
      <c r="FK264" s="186">
        <f t="shared" ca="1" si="1019"/>
        <v>0</v>
      </c>
      <c r="FL264" s="186">
        <f t="shared" ca="1" si="1019"/>
        <v>0</v>
      </c>
      <c r="FM264" s="186">
        <f t="shared" ca="1" si="1019"/>
        <v>0</v>
      </c>
      <c r="FN264" s="186">
        <f t="shared" ca="1" si="1019"/>
        <v>0</v>
      </c>
      <c r="FO264" s="186">
        <f t="shared" ca="1" si="1019"/>
        <v>0</v>
      </c>
      <c r="FP264" s="186">
        <f t="shared" ca="1" si="1019"/>
        <v>0</v>
      </c>
      <c r="FQ264" s="186">
        <f t="shared" ca="1" si="1019"/>
        <v>0</v>
      </c>
      <c r="FR264" s="186">
        <f t="shared" ca="1" si="1019"/>
        <v>0</v>
      </c>
      <c r="FS264" s="186">
        <f t="shared" ca="1" si="1019"/>
        <v>0</v>
      </c>
      <c r="FT264" s="186">
        <f t="shared" ca="1" si="1019"/>
        <v>0</v>
      </c>
      <c r="FU264" s="186">
        <f t="shared" ca="1" si="1019"/>
        <v>0</v>
      </c>
      <c r="FV264" s="186">
        <f t="shared" ca="1" si="1019"/>
        <v>1</v>
      </c>
      <c r="FW264" s="186">
        <f t="shared" ca="1" si="1019"/>
        <v>1</v>
      </c>
      <c r="FX264" s="186">
        <f t="shared" ca="1" si="1019"/>
        <v>0</v>
      </c>
      <c r="FY264" s="186">
        <f t="shared" ca="1" si="1019"/>
        <v>0</v>
      </c>
      <c r="FZ264" s="186">
        <f t="shared" ca="1" si="1019"/>
        <v>0</v>
      </c>
      <c r="GA264" s="186">
        <f t="shared" ca="1" si="1019"/>
        <v>0</v>
      </c>
      <c r="GB264" s="186">
        <f t="shared" ca="1" si="1019"/>
        <v>1</v>
      </c>
      <c r="GC264" s="186">
        <f t="shared" ca="1" si="1019"/>
        <v>0</v>
      </c>
      <c r="GD264" s="186">
        <f t="shared" ca="1" si="1019"/>
        <v>0</v>
      </c>
      <c r="GE264" s="186">
        <f t="shared" ca="1" si="1019"/>
        <v>0</v>
      </c>
      <c r="GF264" s="186">
        <f t="shared" ca="1" si="1019"/>
        <v>0</v>
      </c>
      <c r="GG264" s="186">
        <f t="shared" ca="1" si="1019"/>
        <v>1</v>
      </c>
      <c r="GH264" s="186">
        <f t="shared" ca="1" si="1019"/>
        <v>1</v>
      </c>
      <c r="GI264" s="186">
        <f t="shared" ca="1" si="1019"/>
        <v>0</v>
      </c>
      <c r="GJ264" s="186">
        <f t="shared" ca="1" si="1019"/>
        <v>0</v>
      </c>
      <c r="GK264" s="186">
        <f t="shared" ca="1" si="1019"/>
        <v>0</v>
      </c>
      <c r="GL264" s="186">
        <f t="shared" ca="1" si="1019"/>
        <v>1</v>
      </c>
      <c r="GM264" s="186">
        <f t="shared" ca="1" si="1019"/>
        <v>0</v>
      </c>
      <c r="GN264" s="186">
        <f t="shared" ca="1" si="1019"/>
        <v>0</v>
      </c>
      <c r="GO264" s="186">
        <f t="shared" si="1019"/>
        <v>0</v>
      </c>
      <c r="GP264" s="186">
        <f t="shared" si="1019"/>
        <v>0</v>
      </c>
      <c r="GQ264" s="186">
        <f t="shared" si="1019"/>
        <v>0</v>
      </c>
      <c r="GR264" s="186">
        <f t="shared" si="1019"/>
        <v>0</v>
      </c>
    </row>
    <row r="265" spans="2:200" ht="15.75" thickBot="1" x14ac:dyDescent="0.25">
      <c r="E265" s="1045" t="s">
        <v>288</v>
      </c>
      <c r="F265" s="1046"/>
      <c r="G265" s="1046"/>
      <c r="H265" s="1047"/>
      <c r="M265" s="304"/>
      <c r="N265" s="304"/>
      <c r="O265" s="304"/>
      <c r="P265" s="304"/>
      <c r="Q265" s="304"/>
      <c r="R265" s="41"/>
      <c r="S265" s="41"/>
      <c r="T265" s="41"/>
      <c r="U265" s="186">
        <f ca="1">COUNTA(U184:U260)-COUNT(U184:U260)</f>
        <v>29</v>
      </c>
      <c r="V265" s="186">
        <f t="shared" ref="V265:CG265" ca="1" si="1020">COUNTA(V184:V260)-COUNT(V184:V260)</f>
        <v>27</v>
      </c>
      <c r="W265" s="186">
        <f t="shared" ca="1" si="1020"/>
        <v>29</v>
      </c>
      <c r="X265" s="186">
        <f t="shared" ca="1" si="1020"/>
        <v>31</v>
      </c>
      <c r="Y265" s="186">
        <f t="shared" ca="1" si="1020"/>
        <v>29</v>
      </c>
      <c r="Z265" s="186">
        <f t="shared" ca="1" si="1020"/>
        <v>30</v>
      </c>
      <c r="AA265" s="186">
        <f t="shared" ca="1" si="1020"/>
        <v>32</v>
      </c>
      <c r="AB265" s="186">
        <f t="shared" ca="1" si="1020"/>
        <v>29</v>
      </c>
      <c r="AC265" s="186">
        <f t="shared" ca="1" si="1020"/>
        <v>31</v>
      </c>
      <c r="AD265" s="186">
        <f t="shared" ca="1" si="1020"/>
        <v>30</v>
      </c>
      <c r="AE265" s="186">
        <f t="shared" ca="1" si="1020"/>
        <v>35</v>
      </c>
      <c r="AF265" s="186">
        <f t="shared" ca="1" si="1020"/>
        <v>35</v>
      </c>
      <c r="AG265" s="186">
        <f t="shared" ca="1" si="1020"/>
        <v>35</v>
      </c>
      <c r="AH265" s="186">
        <f t="shared" ca="1" si="1020"/>
        <v>38</v>
      </c>
      <c r="AI265" s="186">
        <f t="shared" ca="1" si="1020"/>
        <v>40</v>
      </c>
      <c r="AJ265" s="186">
        <f t="shared" ca="1" si="1020"/>
        <v>41</v>
      </c>
      <c r="AK265" s="186">
        <f t="shared" ca="1" si="1020"/>
        <v>38</v>
      </c>
      <c r="AL265" s="186">
        <f t="shared" ca="1" si="1020"/>
        <v>36</v>
      </c>
      <c r="AM265" s="186">
        <f t="shared" ca="1" si="1020"/>
        <v>36</v>
      </c>
      <c r="AN265" s="186">
        <f t="shared" ca="1" si="1020"/>
        <v>37</v>
      </c>
      <c r="AO265" s="186">
        <f t="shared" ca="1" si="1020"/>
        <v>36</v>
      </c>
      <c r="AP265" s="186">
        <f t="shared" ca="1" si="1020"/>
        <v>34</v>
      </c>
      <c r="AQ265" s="186">
        <f t="shared" ca="1" si="1020"/>
        <v>36</v>
      </c>
      <c r="AR265" s="186">
        <f t="shared" ca="1" si="1020"/>
        <v>33</v>
      </c>
      <c r="AS265" s="186">
        <f t="shared" ca="1" si="1020"/>
        <v>31</v>
      </c>
      <c r="AT265" s="186">
        <f t="shared" ca="1" si="1020"/>
        <v>31</v>
      </c>
      <c r="AU265" s="186">
        <f t="shared" ca="1" si="1020"/>
        <v>33</v>
      </c>
      <c r="AV265" s="186">
        <f t="shared" ca="1" si="1020"/>
        <v>35</v>
      </c>
      <c r="AW265" s="186">
        <f t="shared" ca="1" si="1020"/>
        <v>33</v>
      </c>
      <c r="AX265" s="186">
        <f t="shared" ca="1" si="1020"/>
        <v>30</v>
      </c>
      <c r="AY265" s="186">
        <f t="shared" ca="1" si="1020"/>
        <v>27</v>
      </c>
      <c r="AZ265" s="186">
        <f t="shared" ca="1" si="1020"/>
        <v>30</v>
      </c>
      <c r="BA265" s="186">
        <f t="shared" ca="1" si="1020"/>
        <v>30</v>
      </c>
      <c r="BB265" s="186">
        <f t="shared" ca="1" si="1020"/>
        <v>27</v>
      </c>
      <c r="BC265" s="186">
        <f t="shared" ca="1" si="1020"/>
        <v>27</v>
      </c>
      <c r="BD265" s="186">
        <f t="shared" ca="1" si="1020"/>
        <v>29</v>
      </c>
      <c r="BE265" s="186">
        <f t="shared" ca="1" si="1020"/>
        <v>36</v>
      </c>
      <c r="BF265" s="186">
        <f t="shared" ca="1" si="1020"/>
        <v>36</v>
      </c>
      <c r="BG265" s="186">
        <f t="shared" ca="1" si="1020"/>
        <v>34</v>
      </c>
      <c r="BH265" s="186">
        <f t="shared" ca="1" si="1020"/>
        <v>34</v>
      </c>
      <c r="BI265" s="186">
        <f t="shared" ca="1" si="1020"/>
        <v>33</v>
      </c>
      <c r="BJ265" s="186">
        <f t="shared" ca="1" si="1020"/>
        <v>32</v>
      </c>
      <c r="BK265" s="186">
        <f t="shared" ca="1" si="1020"/>
        <v>29</v>
      </c>
      <c r="BL265" s="186">
        <f t="shared" ca="1" si="1020"/>
        <v>27</v>
      </c>
      <c r="BM265" s="186">
        <f t="shared" ca="1" si="1020"/>
        <v>29</v>
      </c>
      <c r="BN265" s="186">
        <f t="shared" ca="1" si="1020"/>
        <v>30</v>
      </c>
      <c r="BO265" s="186">
        <f t="shared" ca="1" si="1020"/>
        <v>32</v>
      </c>
      <c r="BP265" s="186">
        <f t="shared" ca="1" si="1020"/>
        <v>30</v>
      </c>
      <c r="BQ265" s="186">
        <f t="shared" ca="1" si="1020"/>
        <v>27</v>
      </c>
      <c r="BR265" s="186">
        <f t="shared" ca="1" si="1020"/>
        <v>29</v>
      </c>
      <c r="BS265" s="186">
        <f t="shared" ca="1" si="1020"/>
        <v>31</v>
      </c>
      <c r="BT265" s="186">
        <f t="shared" ca="1" si="1020"/>
        <v>32</v>
      </c>
      <c r="BU265" s="186">
        <f t="shared" ca="1" si="1020"/>
        <v>32</v>
      </c>
      <c r="BV265" s="186">
        <f t="shared" ca="1" si="1020"/>
        <v>30</v>
      </c>
      <c r="BW265" s="186">
        <f t="shared" ca="1" si="1020"/>
        <v>30</v>
      </c>
      <c r="BX265" s="186">
        <f t="shared" ca="1" si="1020"/>
        <v>31</v>
      </c>
      <c r="BY265" s="186">
        <f t="shared" ca="1" si="1020"/>
        <v>29</v>
      </c>
      <c r="BZ265" s="186">
        <f t="shared" ca="1" si="1020"/>
        <v>29</v>
      </c>
      <c r="CA265" s="186">
        <f t="shared" ca="1" si="1020"/>
        <v>32</v>
      </c>
      <c r="CB265" s="186">
        <f t="shared" ca="1" si="1020"/>
        <v>35</v>
      </c>
      <c r="CC265" s="186">
        <f t="shared" ca="1" si="1020"/>
        <v>35</v>
      </c>
      <c r="CD265" s="186">
        <f t="shared" ca="1" si="1020"/>
        <v>37</v>
      </c>
      <c r="CE265" s="186">
        <f t="shared" ca="1" si="1020"/>
        <v>39</v>
      </c>
      <c r="CF265" s="186">
        <f t="shared" ca="1" si="1020"/>
        <v>39</v>
      </c>
      <c r="CG265" s="186">
        <f t="shared" ca="1" si="1020"/>
        <v>41</v>
      </c>
      <c r="CH265" s="186">
        <f t="shared" ref="CH265:ES265" ca="1" si="1021">COUNTA(CH184:CH260)-COUNT(CH184:CH260)</f>
        <v>43</v>
      </c>
      <c r="CI265" s="186">
        <f t="shared" ca="1" si="1021"/>
        <v>44</v>
      </c>
      <c r="CJ265" s="186">
        <f t="shared" ca="1" si="1021"/>
        <v>40</v>
      </c>
      <c r="CK265" s="186">
        <f t="shared" ca="1" si="1021"/>
        <v>38</v>
      </c>
      <c r="CL265" s="186">
        <f t="shared" ca="1" si="1021"/>
        <v>38</v>
      </c>
      <c r="CM265" s="186">
        <f t="shared" ca="1" si="1021"/>
        <v>37</v>
      </c>
      <c r="CN265" s="186">
        <f t="shared" ca="1" si="1021"/>
        <v>40</v>
      </c>
      <c r="CO265" s="186">
        <f t="shared" ca="1" si="1021"/>
        <v>43</v>
      </c>
      <c r="CP265" s="186">
        <f t="shared" ca="1" si="1021"/>
        <v>44</v>
      </c>
      <c r="CQ265" s="186">
        <f t="shared" ca="1" si="1021"/>
        <v>44</v>
      </c>
      <c r="CR265" s="186">
        <f t="shared" ca="1" si="1021"/>
        <v>45</v>
      </c>
      <c r="CS265" s="186">
        <f t="shared" ca="1" si="1021"/>
        <v>45</v>
      </c>
      <c r="CT265" s="186">
        <f t="shared" ca="1" si="1021"/>
        <v>40</v>
      </c>
      <c r="CU265" s="186">
        <f t="shared" ca="1" si="1021"/>
        <v>38</v>
      </c>
      <c r="CV265" s="186">
        <f t="shared" ca="1" si="1021"/>
        <v>41</v>
      </c>
      <c r="CW265" s="186">
        <f t="shared" ca="1" si="1021"/>
        <v>42</v>
      </c>
      <c r="CX265" s="186">
        <f t="shared" ca="1" si="1021"/>
        <v>42</v>
      </c>
      <c r="CY265" s="186">
        <f t="shared" ca="1" si="1021"/>
        <v>40</v>
      </c>
      <c r="CZ265" s="186">
        <f t="shared" ca="1" si="1021"/>
        <v>40</v>
      </c>
      <c r="DA265" s="186">
        <f t="shared" ca="1" si="1021"/>
        <v>42</v>
      </c>
      <c r="DB265" s="186">
        <f t="shared" ca="1" si="1021"/>
        <v>38</v>
      </c>
      <c r="DC265" s="186">
        <f t="shared" ca="1" si="1021"/>
        <v>39</v>
      </c>
      <c r="DD265" s="186">
        <f t="shared" ca="1" si="1021"/>
        <v>38</v>
      </c>
      <c r="DE265" s="186">
        <f t="shared" ca="1" si="1021"/>
        <v>38</v>
      </c>
      <c r="DF265" s="186">
        <f t="shared" ca="1" si="1021"/>
        <v>39</v>
      </c>
      <c r="DG265" s="186">
        <f t="shared" ca="1" si="1021"/>
        <v>36</v>
      </c>
      <c r="DH265" s="186">
        <f t="shared" ca="1" si="1021"/>
        <v>36</v>
      </c>
      <c r="DI265" s="186">
        <f t="shared" ca="1" si="1021"/>
        <v>37</v>
      </c>
      <c r="DJ265" s="186">
        <f t="shared" ca="1" si="1021"/>
        <v>37</v>
      </c>
      <c r="DK265" s="186">
        <f t="shared" ca="1" si="1021"/>
        <v>36</v>
      </c>
      <c r="DL265" s="186">
        <f t="shared" ca="1" si="1021"/>
        <v>39</v>
      </c>
      <c r="DM265" s="186">
        <f t="shared" ca="1" si="1021"/>
        <v>41</v>
      </c>
      <c r="DN265" s="186">
        <f t="shared" ca="1" si="1021"/>
        <v>36</v>
      </c>
      <c r="DO265" s="186">
        <f t="shared" ca="1" si="1021"/>
        <v>34</v>
      </c>
      <c r="DP265" s="186">
        <f t="shared" ca="1" si="1021"/>
        <v>34</v>
      </c>
      <c r="DQ265" s="186">
        <f t="shared" ca="1" si="1021"/>
        <v>31</v>
      </c>
      <c r="DR265" s="186">
        <f t="shared" ca="1" si="1021"/>
        <v>30</v>
      </c>
      <c r="DS265" s="186">
        <f t="shared" ca="1" si="1021"/>
        <v>30</v>
      </c>
      <c r="DT265" s="186">
        <f t="shared" ca="1" si="1021"/>
        <v>29</v>
      </c>
      <c r="DU265" s="186">
        <f t="shared" ca="1" si="1021"/>
        <v>28</v>
      </c>
      <c r="DV265" s="186">
        <f t="shared" ca="1" si="1021"/>
        <v>28</v>
      </c>
      <c r="DW265" s="186">
        <f t="shared" ca="1" si="1021"/>
        <v>28</v>
      </c>
      <c r="DX265" s="186">
        <f t="shared" ca="1" si="1021"/>
        <v>27</v>
      </c>
      <c r="DY265" s="186">
        <f t="shared" ca="1" si="1021"/>
        <v>27</v>
      </c>
      <c r="DZ265" s="186">
        <f t="shared" ca="1" si="1021"/>
        <v>24</v>
      </c>
      <c r="EA265" s="186">
        <f t="shared" ca="1" si="1021"/>
        <v>27</v>
      </c>
      <c r="EB265" s="186">
        <f t="shared" ca="1" si="1021"/>
        <v>27</v>
      </c>
      <c r="EC265" s="186">
        <f t="shared" ca="1" si="1021"/>
        <v>27</v>
      </c>
      <c r="ED265" s="186">
        <f t="shared" ca="1" si="1021"/>
        <v>28</v>
      </c>
      <c r="EE265" s="186">
        <f t="shared" ca="1" si="1021"/>
        <v>27</v>
      </c>
      <c r="EF265" s="186">
        <f t="shared" ca="1" si="1021"/>
        <v>27</v>
      </c>
      <c r="EG265" s="186">
        <f t="shared" ca="1" si="1021"/>
        <v>27</v>
      </c>
      <c r="EH265" s="186">
        <f t="shared" ca="1" si="1021"/>
        <v>27</v>
      </c>
      <c r="EI265" s="186">
        <f t="shared" ca="1" si="1021"/>
        <v>27</v>
      </c>
      <c r="EJ265" s="186">
        <f t="shared" ca="1" si="1021"/>
        <v>28</v>
      </c>
      <c r="EK265" s="186">
        <f t="shared" ca="1" si="1021"/>
        <v>31</v>
      </c>
      <c r="EL265" s="186">
        <f t="shared" ca="1" si="1021"/>
        <v>33</v>
      </c>
      <c r="EM265" s="186">
        <f t="shared" ca="1" si="1021"/>
        <v>31</v>
      </c>
      <c r="EN265" s="186">
        <f t="shared" ca="1" si="1021"/>
        <v>33</v>
      </c>
      <c r="EO265" s="186">
        <f t="shared" ca="1" si="1021"/>
        <v>34</v>
      </c>
      <c r="EP265" s="186">
        <f t="shared" ca="1" si="1021"/>
        <v>30</v>
      </c>
      <c r="EQ265" s="186">
        <f t="shared" ca="1" si="1021"/>
        <v>28</v>
      </c>
      <c r="ER265" s="186">
        <f t="shared" ca="1" si="1021"/>
        <v>29</v>
      </c>
      <c r="ES265" s="186">
        <f t="shared" ca="1" si="1021"/>
        <v>26</v>
      </c>
      <c r="ET265" s="186">
        <f t="shared" ref="ET265:GR265" ca="1" si="1022">COUNTA(ET184:ET260)-COUNT(ET184:ET260)</f>
        <v>28</v>
      </c>
      <c r="EU265" s="186">
        <f t="shared" ca="1" si="1022"/>
        <v>29</v>
      </c>
      <c r="EV265" s="186">
        <f t="shared" ca="1" si="1022"/>
        <v>29</v>
      </c>
      <c r="EW265" s="186">
        <f t="shared" ca="1" si="1022"/>
        <v>30</v>
      </c>
      <c r="EX265" s="186">
        <f t="shared" ca="1" si="1022"/>
        <v>31</v>
      </c>
      <c r="EY265" s="186">
        <f t="shared" ca="1" si="1022"/>
        <v>32</v>
      </c>
      <c r="EZ265" s="186">
        <f t="shared" ca="1" si="1022"/>
        <v>31</v>
      </c>
      <c r="FA265" s="186">
        <f t="shared" ca="1" si="1022"/>
        <v>29</v>
      </c>
      <c r="FB265" s="186">
        <f t="shared" ca="1" si="1022"/>
        <v>29</v>
      </c>
      <c r="FC265" s="186">
        <f t="shared" ca="1" si="1022"/>
        <v>27</v>
      </c>
      <c r="FD265" s="186">
        <f t="shared" ca="1" si="1022"/>
        <v>28</v>
      </c>
      <c r="FE265" s="186">
        <f t="shared" ca="1" si="1022"/>
        <v>28</v>
      </c>
      <c r="FF265" s="186">
        <f t="shared" ca="1" si="1022"/>
        <v>28</v>
      </c>
      <c r="FG265" s="186">
        <f t="shared" ca="1" si="1022"/>
        <v>28</v>
      </c>
      <c r="FH265" s="186">
        <f t="shared" ca="1" si="1022"/>
        <v>26</v>
      </c>
      <c r="FI265" s="186">
        <f t="shared" ca="1" si="1022"/>
        <v>27</v>
      </c>
      <c r="FJ265" s="186">
        <f t="shared" ca="1" si="1022"/>
        <v>27</v>
      </c>
      <c r="FK265" s="186">
        <f t="shared" ca="1" si="1022"/>
        <v>26</v>
      </c>
      <c r="FL265" s="186">
        <f t="shared" ca="1" si="1022"/>
        <v>28</v>
      </c>
      <c r="FM265" s="186">
        <f t="shared" ca="1" si="1022"/>
        <v>27</v>
      </c>
      <c r="FN265" s="186">
        <f t="shared" ca="1" si="1022"/>
        <v>29</v>
      </c>
      <c r="FO265" s="186">
        <f t="shared" ca="1" si="1022"/>
        <v>27</v>
      </c>
      <c r="FP265" s="186">
        <f t="shared" ca="1" si="1022"/>
        <v>28</v>
      </c>
      <c r="FQ265" s="186">
        <f t="shared" ca="1" si="1022"/>
        <v>28</v>
      </c>
      <c r="FR265" s="186">
        <f t="shared" ca="1" si="1022"/>
        <v>28</v>
      </c>
      <c r="FS265" s="186">
        <f t="shared" ca="1" si="1022"/>
        <v>28</v>
      </c>
      <c r="FT265" s="186">
        <f t="shared" ca="1" si="1022"/>
        <v>27</v>
      </c>
      <c r="FU265" s="186">
        <f t="shared" ca="1" si="1022"/>
        <v>27</v>
      </c>
      <c r="FV265" s="186">
        <f t="shared" ca="1" si="1022"/>
        <v>27</v>
      </c>
      <c r="FW265" s="186">
        <f t="shared" ca="1" si="1022"/>
        <v>26</v>
      </c>
      <c r="FX265" s="186">
        <f t="shared" ca="1" si="1022"/>
        <v>25</v>
      </c>
      <c r="FY265" s="186">
        <f t="shared" ca="1" si="1022"/>
        <v>25</v>
      </c>
      <c r="FZ265" s="186">
        <f t="shared" ca="1" si="1022"/>
        <v>24</v>
      </c>
      <c r="GA265" s="186">
        <f t="shared" ca="1" si="1022"/>
        <v>23</v>
      </c>
      <c r="GB265" s="186">
        <f t="shared" ca="1" si="1022"/>
        <v>23</v>
      </c>
      <c r="GC265" s="186">
        <f t="shared" ca="1" si="1022"/>
        <v>26</v>
      </c>
      <c r="GD265" s="186">
        <f t="shared" ca="1" si="1022"/>
        <v>26</v>
      </c>
      <c r="GE265" s="186">
        <f t="shared" ca="1" si="1022"/>
        <v>26</v>
      </c>
      <c r="GF265" s="186">
        <f t="shared" ca="1" si="1022"/>
        <v>26</v>
      </c>
      <c r="GG265" s="186">
        <f t="shared" ca="1" si="1022"/>
        <v>27</v>
      </c>
      <c r="GH265" s="186">
        <f t="shared" ca="1" si="1022"/>
        <v>30</v>
      </c>
      <c r="GI265" s="186">
        <f t="shared" ca="1" si="1022"/>
        <v>29</v>
      </c>
      <c r="GJ265" s="186">
        <f t="shared" ca="1" si="1022"/>
        <v>28</v>
      </c>
      <c r="GK265" s="186">
        <f t="shared" ca="1" si="1022"/>
        <v>30</v>
      </c>
      <c r="GL265" s="186">
        <f t="shared" ca="1" si="1022"/>
        <v>30</v>
      </c>
      <c r="GM265" s="186">
        <f t="shared" ca="1" si="1022"/>
        <v>30</v>
      </c>
      <c r="GN265" s="186">
        <f t="shared" ca="1" si="1022"/>
        <v>30</v>
      </c>
      <c r="GO265" s="186">
        <f t="shared" si="1022"/>
        <v>77</v>
      </c>
      <c r="GP265" s="186">
        <f t="shared" si="1022"/>
        <v>77</v>
      </c>
      <c r="GQ265" s="186">
        <f t="shared" si="1022"/>
        <v>77</v>
      </c>
      <c r="GR265" s="186">
        <f t="shared" si="1022"/>
        <v>77</v>
      </c>
    </row>
    <row r="266" spans="2:200" ht="15.75" thickBot="1" x14ac:dyDescent="0.25">
      <c r="E266" s="1045" t="s">
        <v>325</v>
      </c>
      <c r="F266" s="1046"/>
      <c r="G266" s="1046"/>
      <c r="H266" s="1047"/>
      <c r="M266" s="304"/>
      <c r="N266" s="304"/>
      <c r="O266" s="304"/>
      <c r="P266" s="304"/>
      <c r="Q266" s="304"/>
      <c r="R266" s="41"/>
      <c r="S266" s="41"/>
      <c r="T266" s="41"/>
      <c r="U266" s="186">
        <f ca="1">COUNTIF(U184:U260,"ORG")</f>
        <v>0</v>
      </c>
      <c r="V266" s="186">
        <f t="shared" ref="V266:CG266" ca="1" si="1023">COUNTIF(V184:V260,"ORG")</f>
        <v>0</v>
      </c>
      <c r="W266" s="186">
        <f t="shared" ca="1" si="1023"/>
        <v>0</v>
      </c>
      <c r="X266" s="186">
        <f t="shared" ca="1" si="1023"/>
        <v>0</v>
      </c>
      <c r="Y266" s="186">
        <f t="shared" ca="1" si="1023"/>
        <v>0</v>
      </c>
      <c r="Z266" s="186">
        <f t="shared" ca="1" si="1023"/>
        <v>0</v>
      </c>
      <c r="AA266" s="186">
        <f t="shared" ca="1" si="1023"/>
        <v>0</v>
      </c>
      <c r="AB266" s="186">
        <f t="shared" ca="1" si="1023"/>
        <v>0</v>
      </c>
      <c r="AC266" s="186">
        <f t="shared" ca="1" si="1023"/>
        <v>0</v>
      </c>
      <c r="AD266" s="186">
        <f t="shared" ca="1" si="1023"/>
        <v>0</v>
      </c>
      <c r="AE266" s="186">
        <f t="shared" ca="1" si="1023"/>
        <v>0</v>
      </c>
      <c r="AF266" s="186">
        <f t="shared" ca="1" si="1023"/>
        <v>0</v>
      </c>
      <c r="AG266" s="186">
        <f t="shared" ca="1" si="1023"/>
        <v>0</v>
      </c>
      <c r="AH266" s="186">
        <f t="shared" ca="1" si="1023"/>
        <v>0</v>
      </c>
      <c r="AI266" s="186">
        <f t="shared" ca="1" si="1023"/>
        <v>0</v>
      </c>
      <c r="AJ266" s="186">
        <f t="shared" ca="1" si="1023"/>
        <v>0</v>
      </c>
      <c r="AK266" s="186">
        <f t="shared" ca="1" si="1023"/>
        <v>0</v>
      </c>
      <c r="AL266" s="186">
        <f t="shared" ca="1" si="1023"/>
        <v>0</v>
      </c>
      <c r="AM266" s="186">
        <f t="shared" ca="1" si="1023"/>
        <v>0</v>
      </c>
      <c r="AN266" s="186">
        <f t="shared" ca="1" si="1023"/>
        <v>0</v>
      </c>
      <c r="AO266" s="186">
        <f t="shared" ca="1" si="1023"/>
        <v>0</v>
      </c>
      <c r="AP266" s="186">
        <f t="shared" ca="1" si="1023"/>
        <v>0</v>
      </c>
      <c r="AQ266" s="186">
        <f t="shared" ca="1" si="1023"/>
        <v>0</v>
      </c>
      <c r="AR266" s="186">
        <f t="shared" ca="1" si="1023"/>
        <v>0</v>
      </c>
      <c r="AS266" s="186">
        <f t="shared" ca="1" si="1023"/>
        <v>0</v>
      </c>
      <c r="AT266" s="186">
        <f t="shared" ca="1" si="1023"/>
        <v>0</v>
      </c>
      <c r="AU266" s="186">
        <f t="shared" ca="1" si="1023"/>
        <v>0</v>
      </c>
      <c r="AV266" s="186">
        <f t="shared" ca="1" si="1023"/>
        <v>0</v>
      </c>
      <c r="AW266" s="186">
        <f t="shared" ca="1" si="1023"/>
        <v>0</v>
      </c>
      <c r="AX266" s="186">
        <f t="shared" ca="1" si="1023"/>
        <v>0</v>
      </c>
      <c r="AY266" s="186">
        <f t="shared" ca="1" si="1023"/>
        <v>0</v>
      </c>
      <c r="AZ266" s="186">
        <f t="shared" ca="1" si="1023"/>
        <v>0</v>
      </c>
      <c r="BA266" s="186">
        <f t="shared" ca="1" si="1023"/>
        <v>0</v>
      </c>
      <c r="BB266" s="186">
        <f t="shared" ca="1" si="1023"/>
        <v>0</v>
      </c>
      <c r="BC266" s="186">
        <f t="shared" ca="1" si="1023"/>
        <v>0</v>
      </c>
      <c r="BD266" s="186">
        <f t="shared" ca="1" si="1023"/>
        <v>0</v>
      </c>
      <c r="BE266" s="186">
        <f t="shared" ca="1" si="1023"/>
        <v>0</v>
      </c>
      <c r="BF266" s="186">
        <f t="shared" ca="1" si="1023"/>
        <v>0</v>
      </c>
      <c r="BG266" s="186">
        <f t="shared" ca="1" si="1023"/>
        <v>0</v>
      </c>
      <c r="BH266" s="186">
        <f t="shared" ca="1" si="1023"/>
        <v>0</v>
      </c>
      <c r="BI266" s="186">
        <f t="shared" ca="1" si="1023"/>
        <v>0</v>
      </c>
      <c r="BJ266" s="186">
        <f t="shared" ca="1" si="1023"/>
        <v>0</v>
      </c>
      <c r="BK266" s="186">
        <f t="shared" ca="1" si="1023"/>
        <v>0</v>
      </c>
      <c r="BL266" s="186">
        <f t="shared" ca="1" si="1023"/>
        <v>0</v>
      </c>
      <c r="BM266" s="186">
        <f t="shared" ca="1" si="1023"/>
        <v>0</v>
      </c>
      <c r="BN266" s="186">
        <f t="shared" ca="1" si="1023"/>
        <v>0</v>
      </c>
      <c r="BO266" s="186">
        <f t="shared" ca="1" si="1023"/>
        <v>0</v>
      </c>
      <c r="BP266" s="186">
        <f t="shared" ca="1" si="1023"/>
        <v>0</v>
      </c>
      <c r="BQ266" s="186">
        <f t="shared" ca="1" si="1023"/>
        <v>0</v>
      </c>
      <c r="BR266" s="186">
        <f t="shared" ca="1" si="1023"/>
        <v>0</v>
      </c>
      <c r="BS266" s="186">
        <f t="shared" ca="1" si="1023"/>
        <v>0</v>
      </c>
      <c r="BT266" s="186">
        <f t="shared" ca="1" si="1023"/>
        <v>0</v>
      </c>
      <c r="BU266" s="186">
        <f t="shared" ca="1" si="1023"/>
        <v>0</v>
      </c>
      <c r="BV266" s="186">
        <f t="shared" ca="1" si="1023"/>
        <v>0</v>
      </c>
      <c r="BW266" s="186">
        <f t="shared" ca="1" si="1023"/>
        <v>0</v>
      </c>
      <c r="BX266" s="186">
        <f t="shared" ca="1" si="1023"/>
        <v>0</v>
      </c>
      <c r="BY266" s="186">
        <f t="shared" ca="1" si="1023"/>
        <v>0</v>
      </c>
      <c r="BZ266" s="186">
        <f t="shared" ca="1" si="1023"/>
        <v>0</v>
      </c>
      <c r="CA266" s="186">
        <f t="shared" ca="1" si="1023"/>
        <v>0</v>
      </c>
      <c r="CB266" s="186">
        <f t="shared" ca="1" si="1023"/>
        <v>0</v>
      </c>
      <c r="CC266" s="186">
        <f t="shared" ca="1" si="1023"/>
        <v>0</v>
      </c>
      <c r="CD266" s="186">
        <f t="shared" ca="1" si="1023"/>
        <v>0</v>
      </c>
      <c r="CE266" s="186">
        <f t="shared" ca="1" si="1023"/>
        <v>0</v>
      </c>
      <c r="CF266" s="186">
        <f t="shared" ca="1" si="1023"/>
        <v>0</v>
      </c>
      <c r="CG266" s="186">
        <f t="shared" ca="1" si="1023"/>
        <v>0</v>
      </c>
      <c r="CH266" s="186">
        <f t="shared" ref="CH266:ES266" ca="1" si="1024">COUNTIF(CH184:CH260,"ORG")</f>
        <v>0</v>
      </c>
      <c r="CI266" s="186">
        <f t="shared" ca="1" si="1024"/>
        <v>0</v>
      </c>
      <c r="CJ266" s="186">
        <f t="shared" ca="1" si="1024"/>
        <v>0</v>
      </c>
      <c r="CK266" s="186">
        <f t="shared" ca="1" si="1024"/>
        <v>0</v>
      </c>
      <c r="CL266" s="186">
        <f t="shared" ca="1" si="1024"/>
        <v>0</v>
      </c>
      <c r="CM266" s="186">
        <f t="shared" ca="1" si="1024"/>
        <v>0</v>
      </c>
      <c r="CN266" s="186">
        <f t="shared" ca="1" si="1024"/>
        <v>0</v>
      </c>
      <c r="CO266" s="186">
        <f t="shared" ca="1" si="1024"/>
        <v>0</v>
      </c>
      <c r="CP266" s="186">
        <f t="shared" ca="1" si="1024"/>
        <v>0</v>
      </c>
      <c r="CQ266" s="186">
        <f t="shared" ca="1" si="1024"/>
        <v>0</v>
      </c>
      <c r="CR266" s="186">
        <f t="shared" ca="1" si="1024"/>
        <v>0</v>
      </c>
      <c r="CS266" s="186">
        <f t="shared" ca="1" si="1024"/>
        <v>0</v>
      </c>
      <c r="CT266" s="186">
        <f t="shared" ca="1" si="1024"/>
        <v>0</v>
      </c>
      <c r="CU266" s="186">
        <f t="shared" ca="1" si="1024"/>
        <v>0</v>
      </c>
      <c r="CV266" s="186">
        <f t="shared" ca="1" si="1024"/>
        <v>0</v>
      </c>
      <c r="CW266" s="186">
        <f t="shared" ca="1" si="1024"/>
        <v>0</v>
      </c>
      <c r="CX266" s="186">
        <f t="shared" ca="1" si="1024"/>
        <v>0</v>
      </c>
      <c r="CY266" s="186">
        <f t="shared" ca="1" si="1024"/>
        <v>0</v>
      </c>
      <c r="CZ266" s="186">
        <f t="shared" ca="1" si="1024"/>
        <v>0</v>
      </c>
      <c r="DA266" s="186">
        <f t="shared" ca="1" si="1024"/>
        <v>0</v>
      </c>
      <c r="DB266" s="186">
        <f t="shared" ca="1" si="1024"/>
        <v>0</v>
      </c>
      <c r="DC266" s="186">
        <f t="shared" ca="1" si="1024"/>
        <v>0</v>
      </c>
      <c r="DD266" s="186">
        <f t="shared" ca="1" si="1024"/>
        <v>0</v>
      </c>
      <c r="DE266" s="186">
        <f t="shared" ca="1" si="1024"/>
        <v>0</v>
      </c>
      <c r="DF266" s="186">
        <f t="shared" ca="1" si="1024"/>
        <v>0</v>
      </c>
      <c r="DG266" s="186">
        <f t="shared" ca="1" si="1024"/>
        <v>0</v>
      </c>
      <c r="DH266" s="186">
        <f t="shared" ca="1" si="1024"/>
        <v>0</v>
      </c>
      <c r="DI266" s="186">
        <f t="shared" ca="1" si="1024"/>
        <v>0</v>
      </c>
      <c r="DJ266" s="186">
        <f t="shared" ca="1" si="1024"/>
        <v>0</v>
      </c>
      <c r="DK266" s="186">
        <f t="shared" ca="1" si="1024"/>
        <v>0</v>
      </c>
      <c r="DL266" s="186">
        <f t="shared" ca="1" si="1024"/>
        <v>0</v>
      </c>
      <c r="DM266" s="186">
        <f t="shared" ca="1" si="1024"/>
        <v>0</v>
      </c>
      <c r="DN266" s="186">
        <f t="shared" ca="1" si="1024"/>
        <v>0</v>
      </c>
      <c r="DO266" s="186">
        <f t="shared" ca="1" si="1024"/>
        <v>0</v>
      </c>
      <c r="DP266" s="186">
        <f t="shared" ca="1" si="1024"/>
        <v>0</v>
      </c>
      <c r="DQ266" s="186">
        <f t="shared" ca="1" si="1024"/>
        <v>0</v>
      </c>
      <c r="DR266" s="186">
        <f t="shared" ca="1" si="1024"/>
        <v>0</v>
      </c>
      <c r="DS266" s="186">
        <f t="shared" ca="1" si="1024"/>
        <v>0</v>
      </c>
      <c r="DT266" s="186">
        <f t="shared" ca="1" si="1024"/>
        <v>0</v>
      </c>
      <c r="DU266" s="186">
        <f t="shared" ca="1" si="1024"/>
        <v>0</v>
      </c>
      <c r="DV266" s="186">
        <f t="shared" ca="1" si="1024"/>
        <v>0</v>
      </c>
      <c r="DW266" s="186">
        <f t="shared" ca="1" si="1024"/>
        <v>0</v>
      </c>
      <c r="DX266" s="186">
        <f t="shared" ca="1" si="1024"/>
        <v>0</v>
      </c>
      <c r="DY266" s="186">
        <f t="shared" ca="1" si="1024"/>
        <v>0</v>
      </c>
      <c r="DZ266" s="186">
        <f t="shared" ca="1" si="1024"/>
        <v>0</v>
      </c>
      <c r="EA266" s="186">
        <f t="shared" ca="1" si="1024"/>
        <v>0</v>
      </c>
      <c r="EB266" s="186">
        <f t="shared" ca="1" si="1024"/>
        <v>0</v>
      </c>
      <c r="EC266" s="186">
        <f t="shared" ca="1" si="1024"/>
        <v>0</v>
      </c>
      <c r="ED266" s="186">
        <f t="shared" ca="1" si="1024"/>
        <v>0</v>
      </c>
      <c r="EE266" s="186">
        <f t="shared" ca="1" si="1024"/>
        <v>0</v>
      </c>
      <c r="EF266" s="186">
        <f t="shared" ca="1" si="1024"/>
        <v>0</v>
      </c>
      <c r="EG266" s="186">
        <f t="shared" ca="1" si="1024"/>
        <v>0</v>
      </c>
      <c r="EH266" s="186">
        <f t="shared" ca="1" si="1024"/>
        <v>0</v>
      </c>
      <c r="EI266" s="186">
        <f t="shared" ca="1" si="1024"/>
        <v>0</v>
      </c>
      <c r="EJ266" s="186">
        <f t="shared" ca="1" si="1024"/>
        <v>0</v>
      </c>
      <c r="EK266" s="186">
        <f t="shared" ca="1" si="1024"/>
        <v>0</v>
      </c>
      <c r="EL266" s="186">
        <f t="shared" ca="1" si="1024"/>
        <v>0</v>
      </c>
      <c r="EM266" s="186">
        <f t="shared" ca="1" si="1024"/>
        <v>0</v>
      </c>
      <c r="EN266" s="186">
        <f t="shared" ca="1" si="1024"/>
        <v>0</v>
      </c>
      <c r="EO266" s="186">
        <f t="shared" ca="1" si="1024"/>
        <v>0</v>
      </c>
      <c r="EP266" s="186">
        <f t="shared" ca="1" si="1024"/>
        <v>0</v>
      </c>
      <c r="EQ266" s="186">
        <f t="shared" ca="1" si="1024"/>
        <v>0</v>
      </c>
      <c r="ER266" s="186">
        <f t="shared" ca="1" si="1024"/>
        <v>0</v>
      </c>
      <c r="ES266" s="186">
        <f t="shared" ca="1" si="1024"/>
        <v>0</v>
      </c>
      <c r="ET266" s="186">
        <f t="shared" ref="ET266:GR266" ca="1" si="1025">COUNTIF(ET184:ET260,"ORG")</f>
        <v>0</v>
      </c>
      <c r="EU266" s="186">
        <f t="shared" ca="1" si="1025"/>
        <v>0</v>
      </c>
      <c r="EV266" s="186">
        <f t="shared" ca="1" si="1025"/>
        <v>0</v>
      </c>
      <c r="EW266" s="186">
        <f t="shared" ca="1" si="1025"/>
        <v>0</v>
      </c>
      <c r="EX266" s="186">
        <f t="shared" ca="1" si="1025"/>
        <v>0</v>
      </c>
      <c r="EY266" s="186">
        <f t="shared" ca="1" si="1025"/>
        <v>0</v>
      </c>
      <c r="EZ266" s="186">
        <f t="shared" ca="1" si="1025"/>
        <v>0</v>
      </c>
      <c r="FA266" s="186">
        <f t="shared" ca="1" si="1025"/>
        <v>0</v>
      </c>
      <c r="FB266" s="186">
        <f t="shared" ca="1" si="1025"/>
        <v>0</v>
      </c>
      <c r="FC266" s="186">
        <f t="shared" ca="1" si="1025"/>
        <v>0</v>
      </c>
      <c r="FD266" s="186">
        <f t="shared" ca="1" si="1025"/>
        <v>0</v>
      </c>
      <c r="FE266" s="186">
        <f t="shared" ca="1" si="1025"/>
        <v>0</v>
      </c>
      <c r="FF266" s="186">
        <f t="shared" ca="1" si="1025"/>
        <v>0</v>
      </c>
      <c r="FG266" s="186">
        <f t="shared" ca="1" si="1025"/>
        <v>0</v>
      </c>
      <c r="FH266" s="186">
        <f t="shared" ca="1" si="1025"/>
        <v>0</v>
      </c>
      <c r="FI266" s="186">
        <f t="shared" ca="1" si="1025"/>
        <v>0</v>
      </c>
      <c r="FJ266" s="186">
        <f t="shared" ca="1" si="1025"/>
        <v>0</v>
      </c>
      <c r="FK266" s="186">
        <f t="shared" ca="1" si="1025"/>
        <v>0</v>
      </c>
      <c r="FL266" s="186">
        <f t="shared" ca="1" si="1025"/>
        <v>0</v>
      </c>
      <c r="FM266" s="186">
        <f t="shared" ca="1" si="1025"/>
        <v>0</v>
      </c>
      <c r="FN266" s="186">
        <f t="shared" ca="1" si="1025"/>
        <v>0</v>
      </c>
      <c r="FO266" s="186">
        <f t="shared" ca="1" si="1025"/>
        <v>0</v>
      </c>
      <c r="FP266" s="186">
        <f t="shared" ca="1" si="1025"/>
        <v>0</v>
      </c>
      <c r="FQ266" s="186">
        <f t="shared" ca="1" si="1025"/>
        <v>0</v>
      </c>
      <c r="FR266" s="186">
        <f t="shared" ca="1" si="1025"/>
        <v>0</v>
      </c>
      <c r="FS266" s="186">
        <f t="shared" ca="1" si="1025"/>
        <v>0</v>
      </c>
      <c r="FT266" s="186">
        <f t="shared" ca="1" si="1025"/>
        <v>0</v>
      </c>
      <c r="FU266" s="186">
        <f t="shared" ca="1" si="1025"/>
        <v>0</v>
      </c>
      <c r="FV266" s="186">
        <f t="shared" ca="1" si="1025"/>
        <v>0</v>
      </c>
      <c r="FW266" s="186">
        <f t="shared" ca="1" si="1025"/>
        <v>0</v>
      </c>
      <c r="FX266" s="186">
        <f t="shared" ca="1" si="1025"/>
        <v>0</v>
      </c>
      <c r="FY266" s="186">
        <f t="shared" ca="1" si="1025"/>
        <v>0</v>
      </c>
      <c r="FZ266" s="186">
        <f t="shared" ca="1" si="1025"/>
        <v>0</v>
      </c>
      <c r="GA266" s="186">
        <f t="shared" ca="1" si="1025"/>
        <v>0</v>
      </c>
      <c r="GB266" s="186">
        <f t="shared" ca="1" si="1025"/>
        <v>0</v>
      </c>
      <c r="GC266" s="186">
        <f t="shared" ca="1" si="1025"/>
        <v>0</v>
      </c>
      <c r="GD266" s="186">
        <f t="shared" ca="1" si="1025"/>
        <v>0</v>
      </c>
      <c r="GE266" s="186">
        <f t="shared" ca="1" si="1025"/>
        <v>0</v>
      </c>
      <c r="GF266" s="186">
        <f t="shared" ca="1" si="1025"/>
        <v>0</v>
      </c>
      <c r="GG266" s="186">
        <f t="shared" ca="1" si="1025"/>
        <v>0</v>
      </c>
      <c r="GH266" s="186">
        <f t="shared" ca="1" si="1025"/>
        <v>0</v>
      </c>
      <c r="GI266" s="186">
        <f t="shared" ca="1" si="1025"/>
        <v>0</v>
      </c>
      <c r="GJ266" s="186">
        <f t="shared" ca="1" si="1025"/>
        <v>0</v>
      </c>
      <c r="GK266" s="186">
        <f t="shared" ca="1" si="1025"/>
        <v>0</v>
      </c>
      <c r="GL266" s="186">
        <f t="shared" ca="1" si="1025"/>
        <v>0</v>
      </c>
      <c r="GM266" s="186">
        <f t="shared" ca="1" si="1025"/>
        <v>0</v>
      </c>
      <c r="GN266" s="186">
        <f t="shared" ca="1" si="1025"/>
        <v>0</v>
      </c>
      <c r="GO266" s="186">
        <f t="shared" si="1025"/>
        <v>0</v>
      </c>
      <c r="GP266" s="186">
        <f t="shared" si="1025"/>
        <v>0</v>
      </c>
      <c r="GQ266" s="186">
        <f t="shared" si="1025"/>
        <v>0</v>
      </c>
      <c r="GR266" s="186">
        <f t="shared" si="1025"/>
        <v>0</v>
      </c>
    </row>
    <row r="267" spans="2:200" x14ac:dyDescent="0.2">
      <c r="E267" s="217"/>
      <c r="F267" s="218"/>
      <c r="G267" s="218"/>
      <c r="H267" s="219" t="s">
        <v>289</v>
      </c>
      <c r="M267" s="304"/>
      <c r="N267" s="304"/>
      <c r="O267" s="304"/>
      <c r="P267" s="304"/>
      <c r="Q267" s="419"/>
      <c r="R267" s="419"/>
      <c r="S267" s="419"/>
      <c r="T267" s="420"/>
      <c r="U267" s="187">
        <f ca="1">SUM(U261:U265)</f>
        <v>77</v>
      </c>
      <c r="V267" s="187">
        <f t="shared" ref="V267:CG267" ca="1" si="1026">SUM(V261:V265)</f>
        <v>77</v>
      </c>
      <c r="W267" s="187">
        <f t="shared" ca="1" si="1026"/>
        <v>77</v>
      </c>
      <c r="X267" s="187">
        <f t="shared" ca="1" si="1026"/>
        <v>77</v>
      </c>
      <c r="Y267" s="187">
        <f t="shared" ca="1" si="1026"/>
        <v>77</v>
      </c>
      <c r="Z267" s="187">
        <f t="shared" ca="1" si="1026"/>
        <v>77</v>
      </c>
      <c r="AA267" s="187">
        <f t="shared" ca="1" si="1026"/>
        <v>77</v>
      </c>
      <c r="AB267" s="187">
        <f t="shared" ca="1" si="1026"/>
        <v>77</v>
      </c>
      <c r="AC267" s="187">
        <f t="shared" ca="1" si="1026"/>
        <v>77</v>
      </c>
      <c r="AD267" s="187">
        <f t="shared" ca="1" si="1026"/>
        <v>77</v>
      </c>
      <c r="AE267" s="187">
        <f t="shared" ca="1" si="1026"/>
        <v>77</v>
      </c>
      <c r="AF267" s="187">
        <f t="shared" ca="1" si="1026"/>
        <v>77</v>
      </c>
      <c r="AG267" s="187">
        <f t="shared" ca="1" si="1026"/>
        <v>77</v>
      </c>
      <c r="AH267" s="187">
        <f t="shared" ca="1" si="1026"/>
        <v>77</v>
      </c>
      <c r="AI267" s="187">
        <f t="shared" ca="1" si="1026"/>
        <v>77</v>
      </c>
      <c r="AJ267" s="187">
        <f t="shared" ca="1" si="1026"/>
        <v>77</v>
      </c>
      <c r="AK267" s="187">
        <f t="shared" ca="1" si="1026"/>
        <v>77</v>
      </c>
      <c r="AL267" s="187">
        <f t="shared" ca="1" si="1026"/>
        <v>77</v>
      </c>
      <c r="AM267" s="187">
        <f t="shared" ca="1" si="1026"/>
        <v>77</v>
      </c>
      <c r="AN267" s="187">
        <f t="shared" ca="1" si="1026"/>
        <v>77</v>
      </c>
      <c r="AO267" s="187">
        <f t="shared" ca="1" si="1026"/>
        <v>77</v>
      </c>
      <c r="AP267" s="187">
        <f t="shared" ca="1" si="1026"/>
        <v>77</v>
      </c>
      <c r="AQ267" s="187">
        <f t="shared" ca="1" si="1026"/>
        <v>77</v>
      </c>
      <c r="AR267" s="187">
        <f t="shared" ca="1" si="1026"/>
        <v>77</v>
      </c>
      <c r="AS267" s="187">
        <f t="shared" ca="1" si="1026"/>
        <v>77</v>
      </c>
      <c r="AT267" s="187">
        <f t="shared" ca="1" si="1026"/>
        <v>77</v>
      </c>
      <c r="AU267" s="187">
        <f t="shared" ca="1" si="1026"/>
        <v>77</v>
      </c>
      <c r="AV267" s="187">
        <f t="shared" ca="1" si="1026"/>
        <v>77</v>
      </c>
      <c r="AW267" s="187">
        <f t="shared" ca="1" si="1026"/>
        <v>77</v>
      </c>
      <c r="AX267" s="187">
        <f t="shared" ca="1" si="1026"/>
        <v>77</v>
      </c>
      <c r="AY267" s="187">
        <f t="shared" ca="1" si="1026"/>
        <v>77</v>
      </c>
      <c r="AZ267" s="187">
        <f t="shared" ca="1" si="1026"/>
        <v>77</v>
      </c>
      <c r="BA267" s="187">
        <f t="shared" ca="1" si="1026"/>
        <v>77</v>
      </c>
      <c r="BB267" s="187">
        <f t="shared" ca="1" si="1026"/>
        <v>77</v>
      </c>
      <c r="BC267" s="187">
        <f t="shared" ca="1" si="1026"/>
        <v>77</v>
      </c>
      <c r="BD267" s="187">
        <f t="shared" ca="1" si="1026"/>
        <v>77</v>
      </c>
      <c r="BE267" s="187">
        <f t="shared" ca="1" si="1026"/>
        <v>77</v>
      </c>
      <c r="BF267" s="187">
        <f t="shared" ca="1" si="1026"/>
        <v>77</v>
      </c>
      <c r="BG267" s="187">
        <f t="shared" ca="1" si="1026"/>
        <v>77</v>
      </c>
      <c r="BH267" s="187">
        <f t="shared" ca="1" si="1026"/>
        <v>77</v>
      </c>
      <c r="BI267" s="187">
        <f t="shared" ca="1" si="1026"/>
        <v>77</v>
      </c>
      <c r="BJ267" s="187">
        <f t="shared" ca="1" si="1026"/>
        <v>77</v>
      </c>
      <c r="BK267" s="187">
        <f t="shared" ca="1" si="1026"/>
        <v>77</v>
      </c>
      <c r="BL267" s="187">
        <f t="shared" ca="1" si="1026"/>
        <v>77</v>
      </c>
      <c r="BM267" s="187">
        <f t="shared" ca="1" si="1026"/>
        <v>77</v>
      </c>
      <c r="BN267" s="187">
        <f t="shared" ca="1" si="1026"/>
        <v>77</v>
      </c>
      <c r="BO267" s="187">
        <f t="shared" ca="1" si="1026"/>
        <v>77</v>
      </c>
      <c r="BP267" s="187">
        <f t="shared" ca="1" si="1026"/>
        <v>77</v>
      </c>
      <c r="BQ267" s="187">
        <f t="shared" ca="1" si="1026"/>
        <v>77</v>
      </c>
      <c r="BR267" s="187">
        <f t="shared" ca="1" si="1026"/>
        <v>77</v>
      </c>
      <c r="BS267" s="187">
        <f t="shared" ca="1" si="1026"/>
        <v>77</v>
      </c>
      <c r="BT267" s="187">
        <f t="shared" ca="1" si="1026"/>
        <v>77</v>
      </c>
      <c r="BU267" s="187">
        <f t="shared" ca="1" si="1026"/>
        <v>77</v>
      </c>
      <c r="BV267" s="187">
        <f t="shared" ca="1" si="1026"/>
        <v>77</v>
      </c>
      <c r="BW267" s="187">
        <f t="shared" ca="1" si="1026"/>
        <v>77</v>
      </c>
      <c r="BX267" s="187">
        <f t="shared" ca="1" si="1026"/>
        <v>77</v>
      </c>
      <c r="BY267" s="187">
        <f t="shared" ca="1" si="1026"/>
        <v>77</v>
      </c>
      <c r="BZ267" s="187">
        <f t="shared" ca="1" si="1026"/>
        <v>77</v>
      </c>
      <c r="CA267" s="187">
        <f t="shared" ca="1" si="1026"/>
        <v>77</v>
      </c>
      <c r="CB267" s="187">
        <f t="shared" ca="1" si="1026"/>
        <v>77</v>
      </c>
      <c r="CC267" s="187">
        <f t="shared" ca="1" si="1026"/>
        <v>77</v>
      </c>
      <c r="CD267" s="187">
        <f t="shared" ca="1" si="1026"/>
        <v>77</v>
      </c>
      <c r="CE267" s="187">
        <f t="shared" ca="1" si="1026"/>
        <v>77</v>
      </c>
      <c r="CF267" s="187">
        <f t="shared" ca="1" si="1026"/>
        <v>77</v>
      </c>
      <c r="CG267" s="187">
        <f t="shared" ca="1" si="1026"/>
        <v>77</v>
      </c>
      <c r="CH267" s="187">
        <f t="shared" ref="CH267:ES267" ca="1" si="1027">SUM(CH261:CH265)</f>
        <v>77</v>
      </c>
      <c r="CI267" s="187">
        <f t="shared" ca="1" si="1027"/>
        <v>77</v>
      </c>
      <c r="CJ267" s="187">
        <f t="shared" ca="1" si="1027"/>
        <v>77</v>
      </c>
      <c r="CK267" s="187">
        <f t="shared" ca="1" si="1027"/>
        <v>77</v>
      </c>
      <c r="CL267" s="187">
        <f t="shared" ca="1" si="1027"/>
        <v>77</v>
      </c>
      <c r="CM267" s="187">
        <f t="shared" ca="1" si="1027"/>
        <v>77</v>
      </c>
      <c r="CN267" s="187">
        <f t="shared" ca="1" si="1027"/>
        <v>77</v>
      </c>
      <c r="CO267" s="187">
        <f t="shared" ca="1" si="1027"/>
        <v>77</v>
      </c>
      <c r="CP267" s="187">
        <f t="shared" ca="1" si="1027"/>
        <v>77</v>
      </c>
      <c r="CQ267" s="187">
        <f t="shared" ca="1" si="1027"/>
        <v>77</v>
      </c>
      <c r="CR267" s="187">
        <f t="shared" ca="1" si="1027"/>
        <v>77</v>
      </c>
      <c r="CS267" s="187">
        <f t="shared" ca="1" si="1027"/>
        <v>77</v>
      </c>
      <c r="CT267" s="187">
        <f t="shared" ca="1" si="1027"/>
        <v>77</v>
      </c>
      <c r="CU267" s="187">
        <f t="shared" ca="1" si="1027"/>
        <v>77</v>
      </c>
      <c r="CV267" s="187">
        <f t="shared" ca="1" si="1027"/>
        <v>77</v>
      </c>
      <c r="CW267" s="187">
        <f t="shared" ca="1" si="1027"/>
        <v>77</v>
      </c>
      <c r="CX267" s="187">
        <f t="shared" ca="1" si="1027"/>
        <v>77</v>
      </c>
      <c r="CY267" s="187">
        <f t="shared" ca="1" si="1027"/>
        <v>77</v>
      </c>
      <c r="CZ267" s="187">
        <f t="shared" ca="1" si="1027"/>
        <v>77</v>
      </c>
      <c r="DA267" s="187">
        <f t="shared" ca="1" si="1027"/>
        <v>77</v>
      </c>
      <c r="DB267" s="187">
        <f t="shared" ca="1" si="1027"/>
        <v>77</v>
      </c>
      <c r="DC267" s="187">
        <f t="shared" ca="1" si="1027"/>
        <v>77</v>
      </c>
      <c r="DD267" s="187">
        <f t="shared" ca="1" si="1027"/>
        <v>77</v>
      </c>
      <c r="DE267" s="187">
        <f t="shared" ca="1" si="1027"/>
        <v>77</v>
      </c>
      <c r="DF267" s="187">
        <f t="shared" ca="1" si="1027"/>
        <v>77</v>
      </c>
      <c r="DG267" s="187">
        <f t="shared" ca="1" si="1027"/>
        <v>77</v>
      </c>
      <c r="DH267" s="187">
        <f t="shared" ca="1" si="1027"/>
        <v>77</v>
      </c>
      <c r="DI267" s="187">
        <f t="shared" ca="1" si="1027"/>
        <v>77</v>
      </c>
      <c r="DJ267" s="187">
        <f t="shared" ca="1" si="1027"/>
        <v>77</v>
      </c>
      <c r="DK267" s="187">
        <f t="shared" ca="1" si="1027"/>
        <v>77</v>
      </c>
      <c r="DL267" s="187">
        <f t="shared" ca="1" si="1027"/>
        <v>77</v>
      </c>
      <c r="DM267" s="187">
        <f t="shared" ca="1" si="1027"/>
        <v>77</v>
      </c>
      <c r="DN267" s="187">
        <f t="shared" ca="1" si="1027"/>
        <v>77</v>
      </c>
      <c r="DO267" s="187">
        <f t="shared" ca="1" si="1027"/>
        <v>77</v>
      </c>
      <c r="DP267" s="187">
        <f t="shared" ca="1" si="1027"/>
        <v>77</v>
      </c>
      <c r="DQ267" s="187">
        <f t="shared" ca="1" si="1027"/>
        <v>77</v>
      </c>
      <c r="DR267" s="187">
        <f t="shared" ca="1" si="1027"/>
        <v>77</v>
      </c>
      <c r="DS267" s="187">
        <f t="shared" ca="1" si="1027"/>
        <v>77</v>
      </c>
      <c r="DT267" s="187">
        <f t="shared" ca="1" si="1027"/>
        <v>77</v>
      </c>
      <c r="DU267" s="187">
        <f t="shared" ca="1" si="1027"/>
        <v>77</v>
      </c>
      <c r="DV267" s="187">
        <f t="shared" ca="1" si="1027"/>
        <v>77</v>
      </c>
      <c r="DW267" s="187">
        <f t="shared" ca="1" si="1027"/>
        <v>77</v>
      </c>
      <c r="DX267" s="187">
        <f t="shared" ca="1" si="1027"/>
        <v>77</v>
      </c>
      <c r="DY267" s="187">
        <f t="shared" ca="1" si="1027"/>
        <v>77</v>
      </c>
      <c r="DZ267" s="187">
        <f t="shared" ca="1" si="1027"/>
        <v>77</v>
      </c>
      <c r="EA267" s="187">
        <f t="shared" ca="1" si="1027"/>
        <v>77</v>
      </c>
      <c r="EB267" s="187">
        <f t="shared" ca="1" si="1027"/>
        <v>77</v>
      </c>
      <c r="EC267" s="187">
        <f t="shared" ca="1" si="1027"/>
        <v>77</v>
      </c>
      <c r="ED267" s="187">
        <f t="shared" ca="1" si="1027"/>
        <v>77</v>
      </c>
      <c r="EE267" s="187">
        <f t="shared" ca="1" si="1027"/>
        <v>77</v>
      </c>
      <c r="EF267" s="187">
        <f t="shared" ca="1" si="1027"/>
        <v>77</v>
      </c>
      <c r="EG267" s="187">
        <f t="shared" ca="1" si="1027"/>
        <v>77</v>
      </c>
      <c r="EH267" s="187">
        <f t="shared" ca="1" si="1027"/>
        <v>77</v>
      </c>
      <c r="EI267" s="187">
        <f t="shared" ca="1" si="1027"/>
        <v>77</v>
      </c>
      <c r="EJ267" s="187">
        <f t="shared" ca="1" si="1027"/>
        <v>77</v>
      </c>
      <c r="EK267" s="187">
        <f t="shared" ca="1" si="1027"/>
        <v>77</v>
      </c>
      <c r="EL267" s="187">
        <f t="shared" ca="1" si="1027"/>
        <v>77</v>
      </c>
      <c r="EM267" s="187">
        <f t="shared" ca="1" si="1027"/>
        <v>77</v>
      </c>
      <c r="EN267" s="187">
        <f t="shared" ca="1" si="1027"/>
        <v>77</v>
      </c>
      <c r="EO267" s="187">
        <f t="shared" ca="1" si="1027"/>
        <v>77</v>
      </c>
      <c r="EP267" s="187">
        <f t="shared" ca="1" si="1027"/>
        <v>77</v>
      </c>
      <c r="EQ267" s="187">
        <f t="shared" ca="1" si="1027"/>
        <v>77</v>
      </c>
      <c r="ER267" s="187">
        <f t="shared" ca="1" si="1027"/>
        <v>77</v>
      </c>
      <c r="ES267" s="187">
        <f t="shared" ca="1" si="1027"/>
        <v>77</v>
      </c>
      <c r="ET267" s="187">
        <f t="shared" ref="ET267:GR267" ca="1" si="1028">SUM(ET261:ET265)</f>
        <v>77</v>
      </c>
      <c r="EU267" s="187">
        <f t="shared" ca="1" si="1028"/>
        <v>77</v>
      </c>
      <c r="EV267" s="187">
        <f t="shared" ca="1" si="1028"/>
        <v>77</v>
      </c>
      <c r="EW267" s="187">
        <f t="shared" ca="1" si="1028"/>
        <v>77</v>
      </c>
      <c r="EX267" s="187">
        <f t="shared" ca="1" si="1028"/>
        <v>77</v>
      </c>
      <c r="EY267" s="187">
        <f t="shared" ca="1" si="1028"/>
        <v>77</v>
      </c>
      <c r="EZ267" s="187">
        <f t="shared" ca="1" si="1028"/>
        <v>77</v>
      </c>
      <c r="FA267" s="187">
        <f t="shared" ca="1" si="1028"/>
        <v>77</v>
      </c>
      <c r="FB267" s="187">
        <f t="shared" ca="1" si="1028"/>
        <v>77</v>
      </c>
      <c r="FC267" s="187">
        <f t="shared" ca="1" si="1028"/>
        <v>77</v>
      </c>
      <c r="FD267" s="187">
        <f t="shared" ca="1" si="1028"/>
        <v>77</v>
      </c>
      <c r="FE267" s="187">
        <f t="shared" ca="1" si="1028"/>
        <v>77</v>
      </c>
      <c r="FF267" s="187">
        <f t="shared" ca="1" si="1028"/>
        <v>77</v>
      </c>
      <c r="FG267" s="187">
        <f t="shared" ca="1" si="1028"/>
        <v>77</v>
      </c>
      <c r="FH267" s="187">
        <f t="shared" ca="1" si="1028"/>
        <v>77</v>
      </c>
      <c r="FI267" s="187">
        <f t="shared" ca="1" si="1028"/>
        <v>77</v>
      </c>
      <c r="FJ267" s="187">
        <f t="shared" ca="1" si="1028"/>
        <v>77</v>
      </c>
      <c r="FK267" s="187">
        <f t="shared" ca="1" si="1028"/>
        <v>77</v>
      </c>
      <c r="FL267" s="187">
        <f t="shared" ca="1" si="1028"/>
        <v>77</v>
      </c>
      <c r="FM267" s="187">
        <f t="shared" ca="1" si="1028"/>
        <v>77</v>
      </c>
      <c r="FN267" s="187">
        <f t="shared" ca="1" si="1028"/>
        <v>77</v>
      </c>
      <c r="FO267" s="187">
        <f t="shared" ca="1" si="1028"/>
        <v>77</v>
      </c>
      <c r="FP267" s="187">
        <f t="shared" ca="1" si="1028"/>
        <v>77</v>
      </c>
      <c r="FQ267" s="187">
        <f t="shared" ca="1" si="1028"/>
        <v>77</v>
      </c>
      <c r="FR267" s="187">
        <f t="shared" ca="1" si="1028"/>
        <v>77</v>
      </c>
      <c r="FS267" s="187">
        <f t="shared" ca="1" si="1028"/>
        <v>77</v>
      </c>
      <c r="FT267" s="187">
        <f t="shared" ca="1" si="1028"/>
        <v>77</v>
      </c>
      <c r="FU267" s="187">
        <f t="shared" ca="1" si="1028"/>
        <v>77</v>
      </c>
      <c r="FV267" s="187">
        <f t="shared" ca="1" si="1028"/>
        <v>77</v>
      </c>
      <c r="FW267" s="187">
        <f t="shared" ca="1" si="1028"/>
        <v>77</v>
      </c>
      <c r="FX267" s="187">
        <f t="shared" ca="1" si="1028"/>
        <v>77</v>
      </c>
      <c r="FY267" s="187">
        <f t="shared" ca="1" si="1028"/>
        <v>77</v>
      </c>
      <c r="FZ267" s="187">
        <f t="shared" ca="1" si="1028"/>
        <v>77</v>
      </c>
      <c r="GA267" s="187">
        <f t="shared" ca="1" si="1028"/>
        <v>77</v>
      </c>
      <c r="GB267" s="187">
        <f t="shared" ca="1" si="1028"/>
        <v>77</v>
      </c>
      <c r="GC267" s="187">
        <f t="shared" ca="1" si="1028"/>
        <v>77</v>
      </c>
      <c r="GD267" s="187">
        <f t="shared" ca="1" si="1028"/>
        <v>77</v>
      </c>
      <c r="GE267" s="187">
        <f t="shared" ca="1" si="1028"/>
        <v>77</v>
      </c>
      <c r="GF267" s="187">
        <f t="shared" ca="1" si="1028"/>
        <v>77</v>
      </c>
      <c r="GG267" s="187">
        <f t="shared" ca="1" si="1028"/>
        <v>77</v>
      </c>
      <c r="GH267" s="187">
        <f t="shared" ca="1" si="1028"/>
        <v>77</v>
      </c>
      <c r="GI267" s="187">
        <f t="shared" ca="1" si="1028"/>
        <v>77</v>
      </c>
      <c r="GJ267" s="187">
        <f t="shared" ca="1" si="1028"/>
        <v>77</v>
      </c>
      <c r="GK267" s="187">
        <f t="shared" ca="1" si="1028"/>
        <v>77</v>
      </c>
      <c r="GL267" s="187">
        <f t="shared" ca="1" si="1028"/>
        <v>77</v>
      </c>
      <c r="GM267" s="187">
        <f t="shared" ca="1" si="1028"/>
        <v>77</v>
      </c>
      <c r="GN267" s="187">
        <f t="shared" ca="1" si="1028"/>
        <v>77</v>
      </c>
      <c r="GO267" s="187">
        <f t="shared" si="1028"/>
        <v>77</v>
      </c>
      <c r="GP267" s="187">
        <f t="shared" si="1028"/>
        <v>77</v>
      </c>
      <c r="GQ267" s="187">
        <f t="shared" si="1028"/>
        <v>77</v>
      </c>
      <c r="GR267" s="187">
        <f t="shared" si="1028"/>
        <v>77</v>
      </c>
    </row>
    <row r="268" spans="2:200" x14ac:dyDescent="0.2">
      <c r="H268" s="6"/>
      <c r="I268" s="101"/>
      <c r="J268" s="101"/>
      <c r="K268" s="101"/>
      <c r="L268" s="101"/>
      <c r="M268" s="304"/>
      <c r="N268" s="304"/>
      <c r="O268" s="304"/>
      <c r="P268" s="304"/>
      <c r="Q268" s="304"/>
      <c r="R268" s="304"/>
      <c r="S268" s="304"/>
      <c r="T268" s="304"/>
      <c r="U268" s="237"/>
      <c r="V268" s="237"/>
      <c r="W268" s="237"/>
      <c r="X268" s="237"/>
      <c r="Y268" s="237"/>
      <c r="Z268" s="237"/>
      <c r="AA268" s="237"/>
      <c r="AB268" s="237"/>
      <c r="AC268" s="237"/>
      <c r="AD268" s="237"/>
      <c r="AE268" s="237"/>
      <c r="AF268" s="237"/>
      <c r="AG268" s="237"/>
      <c r="AH268" s="237"/>
      <c r="AI268" s="237"/>
      <c r="AJ268" s="237"/>
      <c r="AK268" s="237"/>
      <c r="AL268" s="237"/>
      <c r="AM268" s="237"/>
      <c r="AN268" s="237"/>
      <c r="AO268" s="237"/>
      <c r="AP268" s="237"/>
      <c r="AQ268" s="237"/>
      <c r="AR268" s="237"/>
      <c r="AS268" s="237"/>
      <c r="AT268" s="237"/>
      <c r="AU268" s="237"/>
      <c r="AV268" s="237"/>
      <c r="AW268" s="237"/>
      <c r="AX268" s="237"/>
      <c r="AY268" s="237"/>
      <c r="AZ268" s="237"/>
      <c r="BA268" s="237"/>
      <c r="BB268" s="237"/>
      <c r="BC268" s="237"/>
      <c r="BD268" s="237"/>
      <c r="BE268" s="237"/>
      <c r="BF268" s="237"/>
      <c r="BG268" s="237"/>
      <c r="BH268" s="237"/>
      <c r="BI268" s="237"/>
      <c r="BJ268" s="237"/>
      <c r="BK268" s="237"/>
      <c r="BL268" s="237"/>
      <c r="BM268" s="237"/>
      <c r="BN268" s="237"/>
      <c r="BO268" s="237"/>
      <c r="BP268" s="237"/>
      <c r="BQ268" s="237"/>
      <c r="BR268" s="237"/>
      <c r="BS268" s="237"/>
      <c r="BT268" s="237"/>
      <c r="BU268" s="237"/>
      <c r="BV268" s="237"/>
      <c r="BW268" s="237"/>
      <c r="BX268" s="237"/>
      <c r="BY268" s="237"/>
      <c r="BZ268" s="237"/>
      <c r="CA268" s="237"/>
      <c r="CB268" s="237"/>
      <c r="CC268" s="237"/>
      <c r="CD268" s="237"/>
      <c r="CE268" s="237"/>
      <c r="CF268" s="237"/>
      <c r="CG268" s="237"/>
      <c r="CH268" s="237"/>
      <c r="CI268" s="237"/>
      <c r="CJ268" s="237"/>
      <c r="CK268" s="237"/>
      <c r="CL268" s="237"/>
      <c r="CM268" s="237"/>
      <c r="CN268" s="237"/>
      <c r="CO268" s="237"/>
      <c r="CP268" s="237"/>
      <c r="CQ268" s="237"/>
      <c r="CR268" s="237"/>
      <c r="CS268" s="237"/>
      <c r="CT268" s="237"/>
      <c r="CU268" s="237"/>
      <c r="CV268" s="237"/>
      <c r="CW268" s="237"/>
      <c r="CX268" s="237"/>
      <c r="CY268" s="237"/>
      <c r="CZ268" s="237"/>
      <c r="DA268" s="237"/>
      <c r="DB268" s="237"/>
      <c r="DC268" s="237"/>
      <c r="DD268" s="237"/>
      <c r="DE268" s="237"/>
      <c r="DF268" s="237"/>
      <c r="DG268" s="237"/>
      <c r="DH268" s="237"/>
      <c r="DI268" s="237"/>
      <c r="DJ268" s="237"/>
      <c r="DK268" s="237"/>
      <c r="DL268" s="237"/>
      <c r="DM268" s="237"/>
      <c r="DN268" s="237"/>
      <c r="DO268" s="237"/>
      <c r="DP268" s="237"/>
      <c r="DQ268" s="237"/>
      <c r="DR268" s="237"/>
      <c r="DS268" s="237"/>
      <c r="DT268" s="237"/>
      <c r="DU268" s="237"/>
      <c r="DV268" s="237"/>
      <c r="DW268" s="237"/>
      <c r="DX268" s="237"/>
      <c r="DY268" s="237"/>
      <c r="DZ268" s="237"/>
      <c r="EA268" s="237"/>
      <c r="EB268" s="237"/>
      <c r="EC268" s="237"/>
      <c r="ED268" s="237"/>
      <c r="EE268" s="237"/>
      <c r="EF268" s="237"/>
      <c r="EG268" s="237"/>
      <c r="EH268" s="237"/>
      <c r="EI268" s="237"/>
      <c r="EJ268" s="237"/>
      <c r="EK268" s="237"/>
      <c r="EL268" s="237"/>
      <c r="EM268" s="237"/>
      <c r="EN268" s="237"/>
      <c r="EO268" s="237"/>
      <c r="EP268" s="237"/>
      <c r="EQ268" s="237"/>
      <c r="ER268" s="237"/>
      <c r="ES268" s="237"/>
      <c r="ET268" s="237"/>
      <c r="EU268" s="237"/>
      <c r="EV268" s="237"/>
      <c r="EW268" s="237"/>
      <c r="EX268" s="237"/>
      <c r="EY268" s="237"/>
      <c r="EZ268" s="237"/>
      <c r="FA268" s="237"/>
      <c r="FB268" s="237"/>
      <c r="FC268" s="237"/>
      <c r="FD268" s="237"/>
      <c r="FE268" s="237"/>
      <c r="FF268" s="237"/>
      <c r="FG268" s="237"/>
      <c r="FH268" s="237"/>
      <c r="FI268" s="237"/>
      <c r="FJ268" s="237"/>
      <c r="FK268" s="237"/>
      <c r="FL268" s="237"/>
      <c r="FM268" s="237"/>
      <c r="FN268" s="237"/>
      <c r="FO268" s="237"/>
      <c r="FP268" s="237"/>
      <c r="FQ268" s="237"/>
      <c r="FR268" s="237"/>
      <c r="FS268" s="237"/>
      <c r="FT268" s="237"/>
      <c r="FU268" s="237"/>
      <c r="FV268" s="237"/>
      <c r="FW268" s="237"/>
      <c r="FX268" s="237"/>
      <c r="FY268" s="237"/>
      <c r="FZ268" s="237"/>
      <c r="GA268" s="237"/>
      <c r="GB268" s="237"/>
      <c r="GC268" s="237"/>
      <c r="GD268" s="237"/>
      <c r="GE268" s="237"/>
      <c r="GF268" s="237"/>
      <c r="GG268" s="237"/>
      <c r="GH268" s="237"/>
      <c r="GI268" s="237"/>
      <c r="GJ268" s="237"/>
      <c r="GK268" s="237"/>
      <c r="GL268" s="237"/>
      <c r="GM268" s="237"/>
      <c r="GN268" s="237"/>
      <c r="GO268" s="237"/>
      <c r="GP268" s="237"/>
      <c r="GQ268" s="237"/>
      <c r="GR268" s="237"/>
    </row>
    <row r="269" spans="2:200" ht="15.75" thickBot="1" x14ac:dyDescent="0.25">
      <c r="F269" s="6"/>
      <c r="H269" s="238" t="s">
        <v>30</v>
      </c>
      <c r="I269" s="101"/>
      <c r="J269" s="101"/>
      <c r="K269" s="101"/>
      <c r="L269" s="101"/>
      <c r="M269" s="304"/>
      <c r="N269" s="304"/>
      <c r="O269" s="304"/>
      <c r="P269" s="304"/>
      <c r="Q269" s="304"/>
      <c r="R269" s="304"/>
      <c r="S269" s="41"/>
      <c r="T269" s="380"/>
      <c r="U269" s="195">
        <v>42370</v>
      </c>
      <c r="V269" s="195">
        <v>42401</v>
      </c>
      <c r="W269" s="195">
        <v>42430</v>
      </c>
      <c r="X269" s="195">
        <v>42461</v>
      </c>
      <c r="Y269" s="195">
        <v>42491</v>
      </c>
      <c r="Z269" s="195">
        <v>42522</v>
      </c>
      <c r="AA269" s="195">
        <v>42552</v>
      </c>
      <c r="AB269" s="195">
        <v>42583</v>
      </c>
      <c r="AC269" s="195">
        <v>42614</v>
      </c>
      <c r="AD269" s="195">
        <v>42644</v>
      </c>
      <c r="AE269" s="195">
        <v>42675</v>
      </c>
      <c r="AF269" s="195">
        <v>42705</v>
      </c>
      <c r="AG269" s="195">
        <v>42736</v>
      </c>
      <c r="AH269" s="195">
        <v>42767</v>
      </c>
      <c r="AI269" s="195">
        <v>42795</v>
      </c>
      <c r="AJ269" s="195">
        <v>42826</v>
      </c>
      <c r="AK269" s="195">
        <v>42856</v>
      </c>
      <c r="AL269" s="195">
        <v>42887</v>
      </c>
      <c r="AM269" s="195">
        <v>42917</v>
      </c>
      <c r="AN269" s="195">
        <v>42948</v>
      </c>
      <c r="AO269" s="195">
        <v>42979</v>
      </c>
      <c r="AP269" s="195">
        <v>43009</v>
      </c>
      <c r="AQ269" s="195">
        <v>43040</v>
      </c>
      <c r="AR269" s="195">
        <v>43070</v>
      </c>
      <c r="AS269" s="195">
        <v>43101</v>
      </c>
      <c r="AT269" s="195">
        <v>43132</v>
      </c>
      <c r="AU269" s="195">
        <v>43160</v>
      </c>
      <c r="AV269" s="195">
        <v>43191</v>
      </c>
      <c r="AW269" s="195">
        <v>43221</v>
      </c>
      <c r="AX269" s="195">
        <v>43252</v>
      </c>
      <c r="AY269" s="195">
        <v>43282</v>
      </c>
      <c r="AZ269" s="195">
        <v>43313</v>
      </c>
      <c r="BA269" s="195">
        <v>43344</v>
      </c>
      <c r="BB269" s="195">
        <v>43374</v>
      </c>
      <c r="BC269" s="195">
        <v>43405</v>
      </c>
      <c r="BD269" s="195">
        <v>43435</v>
      </c>
      <c r="BE269" s="195">
        <v>43466</v>
      </c>
      <c r="BF269" s="195">
        <v>43497</v>
      </c>
      <c r="BG269" s="195">
        <v>43525</v>
      </c>
      <c r="BH269" s="195">
        <v>43556</v>
      </c>
      <c r="BI269" s="195">
        <v>43586</v>
      </c>
      <c r="BJ269" s="195">
        <v>43617</v>
      </c>
      <c r="BK269" s="195">
        <v>43647</v>
      </c>
      <c r="BL269" s="195">
        <v>43678</v>
      </c>
      <c r="BM269" s="195">
        <v>43709</v>
      </c>
      <c r="BN269" s="195">
        <v>43739</v>
      </c>
      <c r="BO269" s="195">
        <v>43770</v>
      </c>
      <c r="BP269" s="195">
        <v>43800</v>
      </c>
      <c r="BQ269" s="195">
        <v>43831</v>
      </c>
      <c r="BR269" s="195">
        <v>43862</v>
      </c>
      <c r="BS269" s="195">
        <v>43891</v>
      </c>
      <c r="BT269" s="195">
        <v>43922</v>
      </c>
      <c r="BU269" s="195">
        <v>43952</v>
      </c>
      <c r="BV269" s="195">
        <v>43983</v>
      </c>
      <c r="BW269" s="195">
        <v>44013</v>
      </c>
      <c r="BX269" s="195">
        <v>44044</v>
      </c>
      <c r="BY269" s="195">
        <v>44075</v>
      </c>
      <c r="BZ269" s="195">
        <v>44105</v>
      </c>
      <c r="CA269" s="195">
        <v>44136</v>
      </c>
      <c r="CB269" s="195">
        <v>44166</v>
      </c>
      <c r="CC269" s="195">
        <v>44197</v>
      </c>
      <c r="CD269" s="195">
        <v>44228</v>
      </c>
      <c r="CE269" s="195">
        <v>44256</v>
      </c>
      <c r="CF269" s="195">
        <v>44287</v>
      </c>
      <c r="CG269" s="195">
        <v>44317</v>
      </c>
      <c r="CH269" s="195">
        <v>44348</v>
      </c>
      <c r="CI269" s="195">
        <v>44378</v>
      </c>
      <c r="CJ269" s="195">
        <v>44409</v>
      </c>
      <c r="CK269" s="195">
        <v>44440</v>
      </c>
      <c r="CL269" s="195">
        <v>44470</v>
      </c>
      <c r="CM269" s="195">
        <v>44501</v>
      </c>
      <c r="CN269" s="195">
        <v>44531</v>
      </c>
      <c r="CO269" s="195">
        <v>44562</v>
      </c>
      <c r="CP269" s="195">
        <v>44593</v>
      </c>
      <c r="CQ269" s="195">
        <v>44621</v>
      </c>
      <c r="CR269" s="195">
        <v>44652</v>
      </c>
      <c r="CS269" s="195">
        <v>44682</v>
      </c>
      <c r="CT269" s="195">
        <v>44713</v>
      </c>
      <c r="CU269" s="195">
        <v>44743</v>
      </c>
      <c r="CV269" s="195">
        <v>44774</v>
      </c>
      <c r="CW269" s="195">
        <v>44805</v>
      </c>
      <c r="CX269" s="195">
        <v>44835</v>
      </c>
      <c r="CY269" s="195">
        <v>44866</v>
      </c>
      <c r="CZ269" s="195">
        <v>44896</v>
      </c>
      <c r="DA269" s="195">
        <v>44927</v>
      </c>
      <c r="DB269" s="195">
        <v>44958</v>
      </c>
      <c r="DC269" s="195">
        <v>44986</v>
      </c>
      <c r="DD269" s="195">
        <v>45017</v>
      </c>
      <c r="DE269" s="195">
        <v>45047</v>
      </c>
      <c r="DF269" s="195">
        <v>45078</v>
      </c>
      <c r="DG269" s="195">
        <v>45108</v>
      </c>
      <c r="DH269" s="195">
        <v>45139</v>
      </c>
      <c r="DI269" s="195">
        <v>45170</v>
      </c>
      <c r="DJ269" s="195">
        <v>45200</v>
      </c>
      <c r="DK269" s="195">
        <v>45231</v>
      </c>
      <c r="DL269" s="195">
        <v>45261</v>
      </c>
      <c r="DM269" s="195">
        <v>45292</v>
      </c>
      <c r="DN269" s="195">
        <v>45323</v>
      </c>
      <c r="DO269" s="195">
        <v>45352</v>
      </c>
      <c r="DP269" s="195">
        <v>45383</v>
      </c>
      <c r="DQ269" s="195">
        <v>45413</v>
      </c>
      <c r="DR269" s="195">
        <v>45444</v>
      </c>
      <c r="DS269" s="195">
        <v>45474</v>
      </c>
      <c r="DT269" s="195">
        <v>45505</v>
      </c>
      <c r="DU269" s="195">
        <v>45536</v>
      </c>
      <c r="DV269" s="195">
        <v>45566</v>
      </c>
      <c r="DW269" s="195">
        <v>45597</v>
      </c>
      <c r="DX269" s="195">
        <v>45627</v>
      </c>
      <c r="DY269" s="195">
        <v>45658</v>
      </c>
      <c r="DZ269" s="195">
        <v>45689</v>
      </c>
      <c r="EA269" s="195">
        <v>45717</v>
      </c>
      <c r="EB269" s="195">
        <v>45748</v>
      </c>
      <c r="EC269" s="195">
        <v>45778</v>
      </c>
      <c r="ED269" s="195">
        <v>45809</v>
      </c>
      <c r="EE269" s="195">
        <v>45839</v>
      </c>
      <c r="EF269" s="195">
        <v>45870</v>
      </c>
      <c r="EG269" s="195">
        <v>45901</v>
      </c>
      <c r="EH269" s="195">
        <v>45931</v>
      </c>
      <c r="EI269" s="195">
        <v>45962</v>
      </c>
      <c r="EJ269" s="195">
        <v>45992</v>
      </c>
      <c r="EK269" s="195">
        <v>46023</v>
      </c>
      <c r="EL269" s="195">
        <v>46054</v>
      </c>
      <c r="EM269" s="195">
        <v>46082</v>
      </c>
      <c r="EN269" s="195">
        <v>46113</v>
      </c>
      <c r="EO269" s="195">
        <v>46143</v>
      </c>
      <c r="EP269" s="195">
        <v>46174</v>
      </c>
      <c r="EQ269" s="195">
        <v>46204</v>
      </c>
      <c r="ER269" s="195">
        <v>46235</v>
      </c>
      <c r="ES269" s="195">
        <v>46266</v>
      </c>
      <c r="ET269" s="195">
        <v>46296</v>
      </c>
      <c r="EU269" s="195">
        <v>46327</v>
      </c>
      <c r="EV269" s="195">
        <v>46357</v>
      </c>
      <c r="EW269" s="195">
        <v>46388</v>
      </c>
      <c r="EX269" s="195">
        <v>46419</v>
      </c>
      <c r="EY269" s="195">
        <v>46447</v>
      </c>
      <c r="EZ269" s="195">
        <v>46478</v>
      </c>
      <c r="FA269" s="195">
        <v>46508</v>
      </c>
      <c r="FB269" s="195">
        <v>46539</v>
      </c>
      <c r="FC269" s="195">
        <v>46569</v>
      </c>
      <c r="FD269" s="195">
        <v>46600</v>
      </c>
      <c r="FE269" s="195">
        <v>46631</v>
      </c>
      <c r="FF269" s="195">
        <v>46661</v>
      </c>
      <c r="FG269" s="195">
        <v>46692</v>
      </c>
      <c r="FH269" s="195">
        <v>46722</v>
      </c>
      <c r="FI269" s="195">
        <v>46753</v>
      </c>
      <c r="FJ269" s="195">
        <v>46784</v>
      </c>
      <c r="FK269" s="195">
        <v>46813</v>
      </c>
      <c r="FL269" s="195">
        <v>46844</v>
      </c>
      <c r="FM269" s="195">
        <v>46874</v>
      </c>
      <c r="FN269" s="195">
        <v>46905</v>
      </c>
      <c r="FO269" s="195">
        <v>46935</v>
      </c>
      <c r="FP269" s="195">
        <v>46966</v>
      </c>
      <c r="FQ269" s="195">
        <v>46997</v>
      </c>
      <c r="FR269" s="195">
        <v>47027</v>
      </c>
      <c r="FS269" s="195">
        <v>47058</v>
      </c>
      <c r="FT269" s="195">
        <v>47088</v>
      </c>
      <c r="FU269" s="195">
        <v>47119</v>
      </c>
      <c r="FV269" s="195">
        <v>47150</v>
      </c>
      <c r="FW269" s="195">
        <v>47178</v>
      </c>
      <c r="FX269" s="195">
        <v>47209</v>
      </c>
      <c r="FY269" s="195">
        <v>47239</v>
      </c>
      <c r="FZ269" s="195">
        <v>47270</v>
      </c>
      <c r="GA269" s="195">
        <v>47300</v>
      </c>
      <c r="GB269" s="195">
        <v>47331</v>
      </c>
      <c r="GC269" s="195">
        <v>47362</v>
      </c>
      <c r="GD269" s="195">
        <v>47392</v>
      </c>
      <c r="GE269" s="195">
        <v>47423</v>
      </c>
      <c r="GF269" s="195">
        <v>47453</v>
      </c>
      <c r="GG269" s="195">
        <v>47484</v>
      </c>
      <c r="GH269" s="195">
        <v>47515</v>
      </c>
      <c r="GI269" s="195">
        <v>47543</v>
      </c>
      <c r="GJ269" s="195">
        <v>47574</v>
      </c>
      <c r="GK269" s="195">
        <v>47604</v>
      </c>
      <c r="GL269" s="195">
        <v>47635</v>
      </c>
      <c r="GM269" s="195">
        <v>47665</v>
      </c>
      <c r="GN269" s="195">
        <v>47696</v>
      </c>
      <c r="GO269" s="195">
        <v>47727</v>
      </c>
      <c r="GP269" s="195">
        <v>47757</v>
      </c>
      <c r="GQ269" s="195">
        <v>47788</v>
      </c>
      <c r="GR269" s="195">
        <v>47818</v>
      </c>
    </row>
    <row r="270" spans="2:200" x14ac:dyDescent="0.2">
      <c r="E270" s="1060" t="s">
        <v>268</v>
      </c>
      <c r="F270" s="1061"/>
      <c r="G270" s="1061"/>
      <c r="H270" s="1061"/>
      <c r="I270" s="130"/>
      <c r="J270" s="101"/>
      <c r="K270" s="101"/>
      <c r="L270" s="101"/>
      <c r="M270" s="304"/>
      <c r="N270" s="304"/>
      <c r="O270" s="304"/>
      <c r="P270" s="380"/>
      <c r="Q270" s="311"/>
      <c r="R270" s="311"/>
      <c r="S270" s="311"/>
      <c r="T270" s="311"/>
      <c r="U270" s="186">
        <f t="shared" ref="U270" si="1029">U90+U91</f>
        <v>5</v>
      </c>
      <c r="V270" s="186">
        <f t="shared" ref="V270:CG270" si="1030">V90+V91</f>
        <v>8</v>
      </c>
      <c r="W270" s="186">
        <f t="shared" si="1030"/>
        <v>8</v>
      </c>
      <c r="X270" s="186">
        <f t="shared" si="1030"/>
        <v>8</v>
      </c>
      <c r="Y270" s="186">
        <f t="shared" si="1030"/>
        <v>0</v>
      </c>
      <c r="Z270" s="186">
        <f t="shared" si="1030"/>
        <v>0</v>
      </c>
      <c r="AA270" s="186">
        <f t="shared" si="1030"/>
        <v>0</v>
      </c>
      <c r="AB270" s="186">
        <f>AB90+AB91</f>
        <v>0</v>
      </c>
      <c r="AC270" s="186">
        <f t="shared" si="1030"/>
        <v>0</v>
      </c>
      <c r="AD270" s="186">
        <f t="shared" si="1030"/>
        <v>0</v>
      </c>
      <c r="AE270" s="186">
        <f t="shared" si="1030"/>
        <v>5</v>
      </c>
      <c r="AF270" s="186">
        <f t="shared" si="1030"/>
        <v>5</v>
      </c>
      <c r="AG270" s="186">
        <f t="shared" si="1030"/>
        <v>5</v>
      </c>
      <c r="AH270" s="186">
        <f t="shared" si="1030"/>
        <v>5</v>
      </c>
      <c r="AI270" s="186">
        <f t="shared" si="1030"/>
        <v>5</v>
      </c>
      <c r="AJ270" s="186">
        <f t="shared" si="1030"/>
        <v>5</v>
      </c>
      <c r="AK270" s="186">
        <f t="shared" si="1030"/>
        <v>5</v>
      </c>
      <c r="AL270" s="186">
        <f t="shared" si="1030"/>
        <v>5</v>
      </c>
      <c r="AM270" s="186">
        <f t="shared" si="1030"/>
        <v>5</v>
      </c>
      <c r="AN270" s="186">
        <f t="shared" si="1030"/>
        <v>5</v>
      </c>
      <c r="AO270" s="186">
        <f t="shared" si="1030"/>
        <v>5</v>
      </c>
      <c r="AP270" s="186">
        <f t="shared" si="1030"/>
        <v>5</v>
      </c>
      <c r="AQ270" s="186">
        <f t="shared" si="1030"/>
        <v>5</v>
      </c>
      <c r="AR270" s="186">
        <f t="shared" si="1030"/>
        <v>5</v>
      </c>
      <c r="AS270" s="186">
        <f t="shared" si="1030"/>
        <v>5</v>
      </c>
      <c r="AT270" s="186">
        <f t="shared" si="1030"/>
        <v>5</v>
      </c>
      <c r="AU270" s="186">
        <f t="shared" si="1030"/>
        <v>5</v>
      </c>
      <c r="AV270" s="186">
        <f t="shared" si="1030"/>
        <v>5</v>
      </c>
      <c r="AW270" s="186">
        <f t="shared" si="1030"/>
        <v>5</v>
      </c>
      <c r="AX270" s="186">
        <f t="shared" si="1030"/>
        <v>5</v>
      </c>
      <c r="AY270" s="186">
        <f t="shared" si="1030"/>
        <v>5</v>
      </c>
      <c r="AZ270" s="186">
        <f t="shared" si="1030"/>
        <v>5</v>
      </c>
      <c r="BA270" s="186">
        <f t="shared" si="1030"/>
        <v>5</v>
      </c>
      <c r="BB270" s="186">
        <f t="shared" si="1030"/>
        <v>5</v>
      </c>
      <c r="BC270" s="186">
        <f t="shared" si="1030"/>
        <v>5</v>
      </c>
      <c r="BD270" s="186">
        <f t="shared" si="1030"/>
        <v>5</v>
      </c>
      <c r="BE270" s="186">
        <f t="shared" si="1030"/>
        <v>5</v>
      </c>
      <c r="BF270" s="186">
        <f t="shared" si="1030"/>
        <v>5</v>
      </c>
      <c r="BG270" s="186">
        <f t="shared" si="1030"/>
        <v>5</v>
      </c>
      <c r="BH270" s="186">
        <f t="shared" si="1030"/>
        <v>5</v>
      </c>
      <c r="BI270" s="186">
        <f t="shared" si="1030"/>
        <v>5</v>
      </c>
      <c r="BJ270" s="186">
        <f t="shared" si="1030"/>
        <v>5</v>
      </c>
      <c r="BK270" s="186">
        <f t="shared" si="1030"/>
        <v>5</v>
      </c>
      <c r="BL270" s="186">
        <f t="shared" si="1030"/>
        <v>5</v>
      </c>
      <c r="BM270" s="186">
        <f t="shared" si="1030"/>
        <v>5</v>
      </c>
      <c r="BN270" s="186">
        <f t="shared" si="1030"/>
        <v>5</v>
      </c>
      <c r="BO270" s="186">
        <f t="shared" si="1030"/>
        <v>5</v>
      </c>
      <c r="BP270" s="186">
        <f t="shared" si="1030"/>
        <v>5</v>
      </c>
      <c r="BQ270" s="186">
        <f t="shared" si="1030"/>
        <v>5</v>
      </c>
      <c r="BR270" s="186">
        <f t="shared" si="1030"/>
        <v>5</v>
      </c>
      <c r="BS270" s="186">
        <f t="shared" si="1030"/>
        <v>5</v>
      </c>
      <c r="BT270" s="186">
        <f t="shared" si="1030"/>
        <v>5</v>
      </c>
      <c r="BU270" s="186">
        <f t="shared" si="1030"/>
        <v>5</v>
      </c>
      <c r="BV270" s="186">
        <f t="shared" si="1030"/>
        <v>5</v>
      </c>
      <c r="BW270" s="186">
        <f t="shared" si="1030"/>
        <v>5</v>
      </c>
      <c r="BX270" s="186">
        <f t="shared" si="1030"/>
        <v>5</v>
      </c>
      <c r="BY270" s="186">
        <f t="shared" si="1030"/>
        <v>5</v>
      </c>
      <c r="BZ270" s="186">
        <f t="shared" si="1030"/>
        <v>5</v>
      </c>
      <c r="CA270" s="186">
        <f t="shared" si="1030"/>
        <v>5</v>
      </c>
      <c r="CB270" s="186">
        <f t="shared" si="1030"/>
        <v>5</v>
      </c>
      <c r="CC270" s="186">
        <f t="shared" si="1030"/>
        <v>2</v>
      </c>
      <c r="CD270" s="186">
        <f t="shared" si="1030"/>
        <v>2</v>
      </c>
      <c r="CE270" s="186">
        <f t="shared" si="1030"/>
        <v>2</v>
      </c>
      <c r="CF270" s="186">
        <f t="shared" si="1030"/>
        <v>2</v>
      </c>
      <c r="CG270" s="186">
        <f t="shared" si="1030"/>
        <v>2</v>
      </c>
      <c r="CH270" s="186">
        <f t="shared" ref="CH270:ES270" si="1031">CH90+CH91</f>
        <v>2</v>
      </c>
      <c r="CI270" s="186">
        <f t="shared" si="1031"/>
        <v>2</v>
      </c>
      <c r="CJ270" s="186">
        <f t="shared" si="1031"/>
        <v>2</v>
      </c>
      <c r="CK270" s="186">
        <f t="shared" si="1031"/>
        <v>2</v>
      </c>
      <c r="CL270" s="186">
        <f t="shared" si="1031"/>
        <v>2</v>
      </c>
      <c r="CM270" s="186">
        <f t="shared" si="1031"/>
        <v>2</v>
      </c>
      <c r="CN270" s="186">
        <f t="shared" si="1031"/>
        <v>2</v>
      </c>
      <c r="CO270" s="186">
        <f t="shared" si="1031"/>
        <v>2</v>
      </c>
      <c r="CP270" s="186">
        <f t="shared" si="1031"/>
        <v>2</v>
      </c>
      <c r="CQ270" s="186">
        <f t="shared" si="1031"/>
        <v>2</v>
      </c>
      <c r="CR270" s="186">
        <f t="shared" si="1031"/>
        <v>2</v>
      </c>
      <c r="CS270" s="186">
        <f t="shared" si="1031"/>
        <v>2</v>
      </c>
      <c r="CT270" s="186">
        <f t="shared" si="1031"/>
        <v>2</v>
      </c>
      <c r="CU270" s="186">
        <f t="shared" si="1031"/>
        <v>2</v>
      </c>
      <c r="CV270" s="186">
        <f t="shared" si="1031"/>
        <v>2</v>
      </c>
      <c r="CW270" s="186">
        <f t="shared" si="1031"/>
        <v>2</v>
      </c>
      <c r="CX270" s="186">
        <f t="shared" si="1031"/>
        <v>2</v>
      </c>
      <c r="CY270" s="186">
        <f t="shared" si="1031"/>
        <v>2</v>
      </c>
      <c r="CZ270" s="186">
        <f t="shared" si="1031"/>
        <v>2</v>
      </c>
      <c r="DA270" s="186">
        <f t="shared" si="1031"/>
        <v>2</v>
      </c>
      <c r="DB270" s="186">
        <f t="shared" si="1031"/>
        <v>2</v>
      </c>
      <c r="DC270" s="186">
        <f t="shared" si="1031"/>
        <v>2</v>
      </c>
      <c r="DD270" s="186">
        <f t="shared" si="1031"/>
        <v>2</v>
      </c>
      <c r="DE270" s="186">
        <f t="shared" si="1031"/>
        <v>2</v>
      </c>
      <c r="DF270" s="186">
        <f t="shared" si="1031"/>
        <v>2</v>
      </c>
      <c r="DG270" s="186">
        <f t="shared" si="1031"/>
        <v>2</v>
      </c>
      <c r="DH270" s="186">
        <f t="shared" si="1031"/>
        <v>2</v>
      </c>
      <c r="DI270" s="186">
        <f t="shared" si="1031"/>
        <v>2</v>
      </c>
      <c r="DJ270" s="186">
        <f t="shared" si="1031"/>
        <v>2</v>
      </c>
      <c r="DK270" s="186">
        <f t="shared" si="1031"/>
        <v>2</v>
      </c>
      <c r="DL270" s="186">
        <f t="shared" si="1031"/>
        <v>2</v>
      </c>
      <c r="DM270" s="186">
        <f t="shared" si="1031"/>
        <v>2</v>
      </c>
      <c r="DN270" s="186">
        <f t="shared" si="1031"/>
        <v>2</v>
      </c>
      <c r="DO270" s="186">
        <f t="shared" si="1031"/>
        <v>2</v>
      </c>
      <c r="DP270" s="186">
        <f t="shared" si="1031"/>
        <v>2</v>
      </c>
      <c r="DQ270" s="186">
        <f t="shared" si="1031"/>
        <v>2</v>
      </c>
      <c r="DR270" s="186">
        <f t="shared" si="1031"/>
        <v>2</v>
      </c>
      <c r="DS270" s="186">
        <f t="shared" si="1031"/>
        <v>2</v>
      </c>
      <c r="DT270" s="186">
        <f t="shared" si="1031"/>
        <v>2</v>
      </c>
      <c r="DU270" s="186">
        <f t="shared" si="1031"/>
        <v>2</v>
      </c>
      <c r="DV270" s="186">
        <f t="shared" si="1031"/>
        <v>2</v>
      </c>
      <c r="DW270" s="186">
        <f t="shared" si="1031"/>
        <v>2</v>
      </c>
      <c r="DX270" s="186">
        <f t="shared" si="1031"/>
        <v>2</v>
      </c>
      <c r="DY270" s="186">
        <f t="shared" si="1031"/>
        <v>0</v>
      </c>
      <c r="DZ270" s="186">
        <f t="shared" si="1031"/>
        <v>0</v>
      </c>
      <c r="EA270" s="186">
        <f t="shared" si="1031"/>
        <v>0</v>
      </c>
      <c r="EB270" s="186">
        <f t="shared" si="1031"/>
        <v>0</v>
      </c>
      <c r="EC270" s="186">
        <f t="shared" si="1031"/>
        <v>0</v>
      </c>
      <c r="ED270" s="186">
        <f t="shared" si="1031"/>
        <v>0</v>
      </c>
      <c r="EE270" s="186">
        <f t="shared" si="1031"/>
        <v>0</v>
      </c>
      <c r="EF270" s="186">
        <f t="shared" si="1031"/>
        <v>0</v>
      </c>
      <c r="EG270" s="186">
        <f t="shared" si="1031"/>
        <v>0</v>
      </c>
      <c r="EH270" s="186">
        <f t="shared" si="1031"/>
        <v>0</v>
      </c>
      <c r="EI270" s="186">
        <f t="shared" si="1031"/>
        <v>0</v>
      </c>
      <c r="EJ270" s="186">
        <f t="shared" si="1031"/>
        <v>0</v>
      </c>
      <c r="EK270" s="186">
        <f t="shared" si="1031"/>
        <v>0</v>
      </c>
      <c r="EL270" s="186">
        <f t="shared" si="1031"/>
        <v>0</v>
      </c>
      <c r="EM270" s="186">
        <f t="shared" si="1031"/>
        <v>0</v>
      </c>
      <c r="EN270" s="186">
        <f t="shared" si="1031"/>
        <v>0</v>
      </c>
      <c r="EO270" s="186">
        <f t="shared" si="1031"/>
        <v>0</v>
      </c>
      <c r="EP270" s="186">
        <f t="shared" si="1031"/>
        <v>0</v>
      </c>
      <c r="EQ270" s="186">
        <f t="shared" si="1031"/>
        <v>0</v>
      </c>
      <c r="ER270" s="186">
        <f t="shared" si="1031"/>
        <v>0</v>
      </c>
      <c r="ES270" s="186">
        <f t="shared" si="1031"/>
        <v>0</v>
      </c>
      <c r="ET270" s="186">
        <f t="shared" ref="ET270:GR270" si="1032">ET90+ET91</f>
        <v>0</v>
      </c>
      <c r="EU270" s="186">
        <f t="shared" si="1032"/>
        <v>0</v>
      </c>
      <c r="EV270" s="186">
        <f t="shared" si="1032"/>
        <v>0</v>
      </c>
      <c r="EW270" s="186">
        <f t="shared" si="1032"/>
        <v>0</v>
      </c>
      <c r="EX270" s="186">
        <f t="shared" si="1032"/>
        <v>0</v>
      </c>
      <c r="EY270" s="186">
        <f t="shared" si="1032"/>
        <v>0</v>
      </c>
      <c r="EZ270" s="186">
        <f t="shared" si="1032"/>
        <v>0</v>
      </c>
      <c r="FA270" s="186">
        <f t="shared" si="1032"/>
        <v>0</v>
      </c>
      <c r="FB270" s="186">
        <f t="shared" si="1032"/>
        <v>0</v>
      </c>
      <c r="FC270" s="186">
        <f t="shared" si="1032"/>
        <v>0</v>
      </c>
      <c r="FD270" s="186">
        <f t="shared" si="1032"/>
        <v>0</v>
      </c>
      <c r="FE270" s="186">
        <f t="shared" si="1032"/>
        <v>0</v>
      </c>
      <c r="FF270" s="186">
        <f t="shared" si="1032"/>
        <v>0</v>
      </c>
      <c r="FG270" s="186">
        <f t="shared" si="1032"/>
        <v>0</v>
      </c>
      <c r="FH270" s="186">
        <f t="shared" si="1032"/>
        <v>0</v>
      </c>
      <c r="FI270" s="186">
        <f t="shared" si="1032"/>
        <v>0</v>
      </c>
      <c r="FJ270" s="186">
        <f t="shared" si="1032"/>
        <v>0</v>
      </c>
      <c r="FK270" s="186">
        <f t="shared" si="1032"/>
        <v>0</v>
      </c>
      <c r="FL270" s="186">
        <f t="shared" si="1032"/>
        <v>0</v>
      </c>
      <c r="FM270" s="186">
        <f t="shared" si="1032"/>
        <v>0</v>
      </c>
      <c r="FN270" s="186">
        <f t="shared" si="1032"/>
        <v>0</v>
      </c>
      <c r="FO270" s="186">
        <f t="shared" si="1032"/>
        <v>0</v>
      </c>
      <c r="FP270" s="186">
        <f t="shared" si="1032"/>
        <v>0</v>
      </c>
      <c r="FQ270" s="186">
        <f t="shared" si="1032"/>
        <v>0</v>
      </c>
      <c r="FR270" s="186">
        <f t="shared" si="1032"/>
        <v>0</v>
      </c>
      <c r="FS270" s="186">
        <f t="shared" si="1032"/>
        <v>0</v>
      </c>
      <c r="FT270" s="186">
        <f t="shared" si="1032"/>
        <v>0</v>
      </c>
      <c r="FU270" s="186">
        <f t="shared" si="1032"/>
        <v>0</v>
      </c>
      <c r="FV270" s="186">
        <f t="shared" si="1032"/>
        <v>0</v>
      </c>
      <c r="FW270" s="186">
        <f t="shared" si="1032"/>
        <v>0</v>
      </c>
      <c r="FX270" s="186">
        <f t="shared" si="1032"/>
        <v>0</v>
      </c>
      <c r="FY270" s="186">
        <f t="shared" si="1032"/>
        <v>0</v>
      </c>
      <c r="FZ270" s="186">
        <f t="shared" si="1032"/>
        <v>0</v>
      </c>
      <c r="GA270" s="186">
        <f t="shared" si="1032"/>
        <v>0</v>
      </c>
      <c r="GB270" s="186">
        <f t="shared" si="1032"/>
        <v>0</v>
      </c>
      <c r="GC270" s="186">
        <f t="shared" si="1032"/>
        <v>0</v>
      </c>
      <c r="GD270" s="186">
        <f t="shared" si="1032"/>
        <v>0</v>
      </c>
      <c r="GE270" s="186">
        <f t="shared" si="1032"/>
        <v>0</v>
      </c>
      <c r="GF270" s="186">
        <f t="shared" si="1032"/>
        <v>0</v>
      </c>
      <c r="GG270" s="186">
        <f t="shared" si="1032"/>
        <v>0</v>
      </c>
      <c r="GH270" s="186">
        <f t="shared" si="1032"/>
        <v>0</v>
      </c>
      <c r="GI270" s="186">
        <f t="shared" si="1032"/>
        <v>0</v>
      </c>
      <c r="GJ270" s="186">
        <f t="shared" si="1032"/>
        <v>0</v>
      </c>
      <c r="GK270" s="186">
        <f t="shared" si="1032"/>
        <v>0</v>
      </c>
      <c r="GL270" s="186">
        <f t="shared" si="1032"/>
        <v>0</v>
      </c>
      <c r="GM270" s="186">
        <f t="shared" si="1032"/>
        <v>0</v>
      </c>
      <c r="GN270" s="186">
        <f t="shared" si="1032"/>
        <v>0</v>
      </c>
      <c r="GO270" s="186">
        <f t="shared" si="1032"/>
        <v>0</v>
      </c>
      <c r="GP270" s="186">
        <f t="shared" si="1032"/>
        <v>0</v>
      </c>
      <c r="GQ270" s="186">
        <f t="shared" si="1032"/>
        <v>0</v>
      </c>
      <c r="GR270" s="186">
        <f t="shared" si="1032"/>
        <v>0</v>
      </c>
    </row>
    <row r="271" spans="2:200" x14ac:dyDescent="0.2">
      <c r="E271" s="1062" t="s">
        <v>282</v>
      </c>
      <c r="F271" s="1063"/>
      <c r="G271" s="1063"/>
      <c r="H271" s="1063"/>
      <c r="I271" s="130"/>
      <c r="J271" s="101"/>
      <c r="K271" s="101"/>
      <c r="L271" s="101"/>
      <c r="M271" s="304"/>
      <c r="N271" s="304"/>
      <c r="O271" s="239"/>
      <c r="P271" s="380"/>
      <c r="Q271" s="311"/>
      <c r="R271" s="311"/>
      <c r="S271" s="311"/>
      <c r="T271" s="311"/>
      <c r="U271" s="186">
        <f ca="1">U261</f>
        <v>20</v>
      </c>
      <c r="V271" s="186">
        <f t="shared" ref="V271:CG271" ca="1" si="1033">V261</f>
        <v>26</v>
      </c>
      <c r="W271" s="186">
        <f ca="1">W261</f>
        <v>23</v>
      </c>
      <c r="X271" s="186">
        <f t="shared" ca="1" si="1033"/>
        <v>21</v>
      </c>
      <c r="Y271" s="186">
        <f t="shared" ca="1" si="1033"/>
        <v>20</v>
      </c>
      <c r="Z271" s="186">
        <f t="shared" ca="1" si="1033"/>
        <v>19</v>
      </c>
      <c r="AA271" s="186">
        <f t="shared" ca="1" si="1033"/>
        <v>19</v>
      </c>
      <c r="AB271" s="186">
        <f t="shared" ca="1" si="1033"/>
        <v>21</v>
      </c>
      <c r="AC271" s="186">
        <f t="shared" ca="1" si="1033"/>
        <v>20</v>
      </c>
      <c r="AD271" s="186">
        <f t="shared" ca="1" si="1033"/>
        <v>23</v>
      </c>
      <c r="AE271" s="186">
        <f t="shared" ca="1" si="1033"/>
        <v>19</v>
      </c>
      <c r="AF271" s="186">
        <f t="shared" ca="1" si="1033"/>
        <v>21</v>
      </c>
      <c r="AG271" s="186">
        <f t="shared" ca="1" si="1033"/>
        <v>22</v>
      </c>
      <c r="AH271" s="186">
        <f t="shared" ca="1" si="1033"/>
        <v>23</v>
      </c>
      <c r="AI271" s="186">
        <f t="shared" ca="1" si="1033"/>
        <v>24</v>
      </c>
      <c r="AJ271" s="186">
        <f t="shared" ca="1" si="1033"/>
        <v>25</v>
      </c>
      <c r="AK271" s="186">
        <f t="shared" ca="1" si="1033"/>
        <v>27</v>
      </c>
      <c r="AL271" s="186">
        <f t="shared" ca="1" si="1033"/>
        <v>28</v>
      </c>
      <c r="AM271" s="186">
        <f t="shared" ca="1" si="1033"/>
        <v>27</v>
      </c>
      <c r="AN271" s="186">
        <f t="shared" ca="1" si="1033"/>
        <v>26</v>
      </c>
      <c r="AO271" s="186">
        <f t="shared" ca="1" si="1033"/>
        <v>29</v>
      </c>
      <c r="AP271" s="186">
        <f t="shared" ca="1" si="1033"/>
        <v>32</v>
      </c>
      <c r="AQ271" s="186">
        <f t="shared" ca="1" si="1033"/>
        <v>33</v>
      </c>
      <c r="AR271" s="186">
        <f t="shared" ca="1" si="1033"/>
        <v>36</v>
      </c>
      <c r="AS271" s="186">
        <f t="shared" ca="1" si="1033"/>
        <v>35</v>
      </c>
      <c r="AT271" s="186">
        <f t="shared" ca="1" si="1033"/>
        <v>34</v>
      </c>
      <c r="AU271" s="186">
        <f t="shared" ca="1" si="1033"/>
        <v>34</v>
      </c>
      <c r="AV271" s="186">
        <f t="shared" ca="1" si="1033"/>
        <v>32</v>
      </c>
      <c r="AW271" s="186">
        <f t="shared" ca="1" si="1033"/>
        <v>34</v>
      </c>
      <c r="AX271" s="186">
        <f t="shared" ca="1" si="1033"/>
        <v>37</v>
      </c>
      <c r="AY271" s="186">
        <f t="shared" ca="1" si="1033"/>
        <v>41</v>
      </c>
      <c r="AZ271" s="186">
        <f t="shared" ca="1" si="1033"/>
        <v>38</v>
      </c>
      <c r="BA271" s="186">
        <f t="shared" ca="1" si="1033"/>
        <v>39</v>
      </c>
      <c r="BB271" s="186">
        <f t="shared" ca="1" si="1033"/>
        <v>40</v>
      </c>
      <c r="BC271" s="186">
        <f t="shared" ca="1" si="1033"/>
        <v>40</v>
      </c>
      <c r="BD271" s="186">
        <f t="shared" ca="1" si="1033"/>
        <v>38</v>
      </c>
      <c r="BE271" s="186">
        <f t="shared" ca="1" si="1033"/>
        <v>36</v>
      </c>
      <c r="BF271" s="186">
        <f t="shared" ca="1" si="1033"/>
        <v>36</v>
      </c>
      <c r="BG271" s="186">
        <f t="shared" ca="1" si="1033"/>
        <v>38</v>
      </c>
      <c r="BH271" s="186">
        <f t="shared" ca="1" si="1033"/>
        <v>36</v>
      </c>
      <c r="BI271" s="186">
        <f t="shared" ca="1" si="1033"/>
        <v>37</v>
      </c>
      <c r="BJ271" s="186">
        <f t="shared" ca="1" si="1033"/>
        <v>37</v>
      </c>
      <c r="BK271" s="186">
        <f t="shared" ca="1" si="1033"/>
        <v>39</v>
      </c>
      <c r="BL271" s="186">
        <f t="shared" ca="1" si="1033"/>
        <v>39</v>
      </c>
      <c r="BM271" s="186">
        <f t="shared" ca="1" si="1033"/>
        <v>36</v>
      </c>
      <c r="BN271" s="186">
        <f t="shared" ca="1" si="1033"/>
        <v>32</v>
      </c>
      <c r="BO271" s="186">
        <f t="shared" ca="1" si="1033"/>
        <v>30</v>
      </c>
      <c r="BP271" s="186">
        <f t="shared" ca="1" si="1033"/>
        <v>30</v>
      </c>
      <c r="BQ271" s="186">
        <f t="shared" ca="1" si="1033"/>
        <v>33</v>
      </c>
      <c r="BR271" s="186">
        <f t="shared" ca="1" si="1033"/>
        <v>33</v>
      </c>
      <c r="BS271" s="186">
        <f t="shared" ca="1" si="1033"/>
        <v>30</v>
      </c>
      <c r="BT271" s="186">
        <f t="shared" ca="1" si="1033"/>
        <v>27</v>
      </c>
      <c r="BU271" s="186">
        <f t="shared" ca="1" si="1033"/>
        <v>27</v>
      </c>
      <c r="BV271" s="186">
        <f t="shared" ca="1" si="1033"/>
        <v>27</v>
      </c>
      <c r="BW271" s="186">
        <f t="shared" ca="1" si="1033"/>
        <v>26</v>
      </c>
      <c r="BX271" s="186">
        <f t="shared" ca="1" si="1033"/>
        <v>22</v>
      </c>
      <c r="BY271" s="186">
        <f t="shared" ca="1" si="1033"/>
        <v>26</v>
      </c>
      <c r="BZ271" s="186">
        <f t="shared" ca="1" si="1033"/>
        <v>23</v>
      </c>
      <c r="CA271" s="186">
        <f t="shared" ca="1" si="1033"/>
        <v>22</v>
      </c>
      <c r="CB271" s="186">
        <f t="shared" ca="1" si="1033"/>
        <v>17</v>
      </c>
      <c r="CC271" s="186">
        <f t="shared" ca="1" si="1033"/>
        <v>17</v>
      </c>
      <c r="CD271" s="186">
        <f t="shared" ca="1" si="1033"/>
        <v>14</v>
      </c>
      <c r="CE271" s="186">
        <f t="shared" ca="1" si="1033"/>
        <v>14</v>
      </c>
      <c r="CF271" s="186">
        <f t="shared" ca="1" si="1033"/>
        <v>13</v>
      </c>
      <c r="CG271" s="186">
        <f t="shared" ca="1" si="1033"/>
        <v>11</v>
      </c>
      <c r="CH271" s="186">
        <f t="shared" ref="CH271:ES271" ca="1" si="1034">CH261</f>
        <v>12</v>
      </c>
      <c r="CI271" s="186">
        <f t="shared" ca="1" si="1034"/>
        <v>12</v>
      </c>
      <c r="CJ271" s="186">
        <f t="shared" ca="1" si="1034"/>
        <v>16</v>
      </c>
      <c r="CK271" s="186">
        <f t="shared" ca="1" si="1034"/>
        <v>18</v>
      </c>
      <c r="CL271" s="186">
        <f t="shared" ca="1" si="1034"/>
        <v>17</v>
      </c>
      <c r="CM271" s="186">
        <f t="shared" ca="1" si="1034"/>
        <v>18</v>
      </c>
      <c r="CN271" s="186">
        <f t="shared" ca="1" si="1034"/>
        <v>18</v>
      </c>
      <c r="CO271" s="186">
        <f t="shared" ca="1" si="1034"/>
        <v>17</v>
      </c>
      <c r="CP271" s="186">
        <f t="shared" ca="1" si="1034"/>
        <v>18</v>
      </c>
      <c r="CQ271" s="186">
        <f t="shared" ca="1" si="1034"/>
        <v>21</v>
      </c>
      <c r="CR271" s="186">
        <f t="shared" ca="1" si="1034"/>
        <v>21</v>
      </c>
      <c r="CS271" s="186">
        <f t="shared" ca="1" si="1034"/>
        <v>23</v>
      </c>
      <c r="CT271" s="186">
        <f t="shared" ca="1" si="1034"/>
        <v>26</v>
      </c>
      <c r="CU271" s="186">
        <f t="shared" ca="1" si="1034"/>
        <v>28</v>
      </c>
      <c r="CV271" s="186">
        <f t="shared" ca="1" si="1034"/>
        <v>28</v>
      </c>
      <c r="CW271" s="186">
        <f t="shared" ca="1" si="1034"/>
        <v>28</v>
      </c>
      <c r="CX271" s="186">
        <f t="shared" ca="1" si="1034"/>
        <v>27</v>
      </c>
      <c r="CY271" s="186">
        <f t="shared" ca="1" si="1034"/>
        <v>29</v>
      </c>
      <c r="CZ271" s="186">
        <f t="shared" ca="1" si="1034"/>
        <v>30</v>
      </c>
      <c r="DA271" s="186">
        <f t="shared" ca="1" si="1034"/>
        <v>29</v>
      </c>
      <c r="DB271" s="186">
        <f t="shared" ca="1" si="1034"/>
        <v>32</v>
      </c>
      <c r="DC271" s="186">
        <f t="shared" ca="1" si="1034"/>
        <v>32</v>
      </c>
      <c r="DD271" s="186">
        <f t="shared" ca="1" si="1034"/>
        <v>30</v>
      </c>
      <c r="DE271" s="186">
        <f t="shared" ca="1" si="1034"/>
        <v>31</v>
      </c>
      <c r="DF271" s="186">
        <f t="shared" ca="1" si="1034"/>
        <v>30</v>
      </c>
      <c r="DG271" s="186">
        <f t="shared" ca="1" si="1034"/>
        <v>31</v>
      </c>
      <c r="DH271" s="186">
        <f t="shared" ca="1" si="1034"/>
        <v>31</v>
      </c>
      <c r="DI271" s="186">
        <f t="shared" ca="1" si="1034"/>
        <v>32</v>
      </c>
      <c r="DJ271" s="186">
        <f t="shared" ca="1" si="1034"/>
        <v>32</v>
      </c>
      <c r="DK271" s="186">
        <f t="shared" ca="1" si="1034"/>
        <v>33</v>
      </c>
      <c r="DL271" s="186">
        <f t="shared" ca="1" si="1034"/>
        <v>32</v>
      </c>
      <c r="DM271" s="186">
        <f t="shared" ca="1" si="1034"/>
        <v>31</v>
      </c>
      <c r="DN271" s="186">
        <f t="shared" ca="1" si="1034"/>
        <v>36</v>
      </c>
      <c r="DO271" s="186">
        <f t="shared" ca="1" si="1034"/>
        <v>36</v>
      </c>
      <c r="DP271" s="186">
        <f t="shared" ca="1" si="1034"/>
        <v>34</v>
      </c>
      <c r="DQ271" s="186">
        <f t="shared" ca="1" si="1034"/>
        <v>36</v>
      </c>
      <c r="DR271" s="186">
        <f t="shared" ca="1" si="1034"/>
        <v>36</v>
      </c>
      <c r="DS271" s="186">
        <f t="shared" ca="1" si="1034"/>
        <v>34</v>
      </c>
      <c r="DT271" s="186">
        <f t="shared" ca="1" si="1034"/>
        <v>35</v>
      </c>
      <c r="DU271" s="186">
        <f t="shared" ca="1" si="1034"/>
        <v>35</v>
      </c>
      <c r="DV271" s="186">
        <f t="shared" ca="1" si="1034"/>
        <v>34</v>
      </c>
      <c r="DW271" s="186">
        <f t="shared" ca="1" si="1034"/>
        <v>35</v>
      </c>
      <c r="DX271" s="186">
        <f t="shared" ca="1" si="1034"/>
        <v>34</v>
      </c>
      <c r="DY271" s="186">
        <f t="shared" ca="1" si="1034"/>
        <v>33</v>
      </c>
      <c r="DZ271" s="186">
        <f t="shared" ca="1" si="1034"/>
        <v>36</v>
      </c>
      <c r="EA271" s="186">
        <f t="shared" ca="1" si="1034"/>
        <v>33</v>
      </c>
      <c r="EB271" s="186">
        <f t="shared" ca="1" si="1034"/>
        <v>32</v>
      </c>
      <c r="EC271" s="186">
        <f t="shared" ca="1" si="1034"/>
        <v>29</v>
      </c>
      <c r="ED271" s="186">
        <f t="shared" ca="1" si="1034"/>
        <v>30</v>
      </c>
      <c r="EE271" s="186">
        <f t="shared" ca="1" si="1034"/>
        <v>30</v>
      </c>
      <c r="EF271" s="186">
        <f t="shared" ca="1" si="1034"/>
        <v>28</v>
      </c>
      <c r="EG271" s="186">
        <f t="shared" ca="1" si="1034"/>
        <v>28</v>
      </c>
      <c r="EH271" s="186">
        <f t="shared" ca="1" si="1034"/>
        <v>28</v>
      </c>
      <c r="EI271" s="186">
        <f t="shared" ca="1" si="1034"/>
        <v>30</v>
      </c>
      <c r="EJ271" s="186">
        <f t="shared" ca="1" si="1034"/>
        <v>29</v>
      </c>
      <c r="EK271" s="186">
        <f t="shared" ca="1" si="1034"/>
        <v>29</v>
      </c>
      <c r="EL271" s="186">
        <f t="shared" ca="1" si="1034"/>
        <v>29</v>
      </c>
      <c r="EM271" s="186">
        <f t="shared" ca="1" si="1034"/>
        <v>30</v>
      </c>
      <c r="EN271" s="186">
        <f t="shared" ca="1" si="1034"/>
        <v>31</v>
      </c>
      <c r="EO271" s="186">
        <f t="shared" ca="1" si="1034"/>
        <v>29</v>
      </c>
      <c r="EP271" s="186">
        <f t="shared" ca="1" si="1034"/>
        <v>34</v>
      </c>
      <c r="EQ271" s="186">
        <f t="shared" ca="1" si="1034"/>
        <v>36</v>
      </c>
      <c r="ER271" s="186">
        <f t="shared" ca="1" si="1034"/>
        <v>36</v>
      </c>
      <c r="ES271" s="186">
        <f t="shared" ca="1" si="1034"/>
        <v>36</v>
      </c>
      <c r="ET271" s="186">
        <f t="shared" ref="ET271:GR271" ca="1" si="1035">ET261</f>
        <v>35</v>
      </c>
      <c r="EU271" s="186">
        <f t="shared" ca="1" si="1035"/>
        <v>36</v>
      </c>
      <c r="EV271" s="186">
        <f t="shared" ca="1" si="1035"/>
        <v>34</v>
      </c>
      <c r="EW271" s="186">
        <f t="shared" ca="1" si="1035"/>
        <v>34</v>
      </c>
      <c r="EX271" s="186">
        <f t="shared" ca="1" si="1035"/>
        <v>34</v>
      </c>
      <c r="EY271" s="186">
        <f t="shared" ca="1" si="1035"/>
        <v>31</v>
      </c>
      <c r="EZ271" s="186">
        <f t="shared" ca="1" si="1035"/>
        <v>33</v>
      </c>
      <c r="FA271" s="186">
        <f t="shared" ca="1" si="1035"/>
        <v>36</v>
      </c>
      <c r="FB271" s="186">
        <f t="shared" ca="1" si="1035"/>
        <v>37</v>
      </c>
      <c r="FC271" s="186">
        <f t="shared" ca="1" si="1035"/>
        <v>39</v>
      </c>
      <c r="FD271" s="186">
        <f t="shared" ca="1" si="1035"/>
        <v>40</v>
      </c>
      <c r="FE271" s="186">
        <f t="shared" ca="1" si="1035"/>
        <v>40</v>
      </c>
      <c r="FF271" s="186">
        <f t="shared" ca="1" si="1035"/>
        <v>38</v>
      </c>
      <c r="FG271" s="186">
        <f t="shared" ca="1" si="1035"/>
        <v>37</v>
      </c>
      <c r="FH271" s="186">
        <f t="shared" ca="1" si="1035"/>
        <v>39</v>
      </c>
      <c r="FI271" s="186">
        <f t="shared" ca="1" si="1035"/>
        <v>40</v>
      </c>
      <c r="FJ271" s="186">
        <f t="shared" ca="1" si="1035"/>
        <v>41</v>
      </c>
      <c r="FK271" s="186">
        <f t="shared" ca="1" si="1035"/>
        <v>41</v>
      </c>
      <c r="FL271" s="186">
        <f t="shared" ca="1" si="1035"/>
        <v>40</v>
      </c>
      <c r="FM271" s="186">
        <f t="shared" ca="1" si="1035"/>
        <v>40</v>
      </c>
      <c r="FN271" s="186">
        <f t="shared" ca="1" si="1035"/>
        <v>39</v>
      </c>
      <c r="FO271" s="186">
        <f t="shared" ca="1" si="1035"/>
        <v>42</v>
      </c>
      <c r="FP271" s="186">
        <f t="shared" ca="1" si="1035"/>
        <v>40</v>
      </c>
      <c r="FQ271" s="186">
        <f t="shared" ca="1" si="1035"/>
        <v>38</v>
      </c>
      <c r="FR271" s="186">
        <f t="shared" ca="1" si="1035"/>
        <v>39</v>
      </c>
      <c r="FS271" s="186">
        <f t="shared" ca="1" si="1035"/>
        <v>38</v>
      </c>
      <c r="FT271" s="186">
        <f t="shared" ca="1" si="1035"/>
        <v>39</v>
      </c>
      <c r="FU271" s="186">
        <f t="shared" ca="1" si="1035"/>
        <v>38</v>
      </c>
      <c r="FV271" s="186">
        <f t="shared" ca="1" si="1035"/>
        <v>37</v>
      </c>
      <c r="FW271" s="186">
        <f t="shared" ca="1" si="1035"/>
        <v>38</v>
      </c>
      <c r="FX271" s="186">
        <f t="shared" ca="1" si="1035"/>
        <v>35</v>
      </c>
      <c r="FY271" s="186">
        <f t="shared" ca="1" si="1035"/>
        <v>34</v>
      </c>
      <c r="FZ271" s="186">
        <f t="shared" ca="1" si="1035"/>
        <v>34</v>
      </c>
      <c r="GA271" s="186">
        <f t="shared" ca="1" si="1035"/>
        <v>32</v>
      </c>
      <c r="GB271" s="186">
        <f t="shared" ca="1" si="1035"/>
        <v>32</v>
      </c>
      <c r="GC271" s="186">
        <f t="shared" ca="1" si="1035"/>
        <v>31</v>
      </c>
      <c r="GD271" s="186">
        <f t="shared" ca="1" si="1035"/>
        <v>31</v>
      </c>
      <c r="GE271" s="186">
        <f t="shared" ca="1" si="1035"/>
        <v>29</v>
      </c>
      <c r="GF271" s="186">
        <f t="shared" ca="1" si="1035"/>
        <v>29</v>
      </c>
      <c r="GG271" s="186">
        <f t="shared" ca="1" si="1035"/>
        <v>29</v>
      </c>
      <c r="GH271" s="186">
        <f t="shared" ca="1" si="1035"/>
        <v>27</v>
      </c>
      <c r="GI271" s="186">
        <f t="shared" ca="1" si="1035"/>
        <v>26</v>
      </c>
      <c r="GJ271" s="186">
        <f t="shared" ca="1" si="1035"/>
        <v>26</v>
      </c>
      <c r="GK271" s="186">
        <f t="shared" ca="1" si="1035"/>
        <v>23</v>
      </c>
      <c r="GL271" s="186">
        <f t="shared" ca="1" si="1035"/>
        <v>22</v>
      </c>
      <c r="GM271" s="186">
        <f t="shared" ca="1" si="1035"/>
        <v>22</v>
      </c>
      <c r="GN271" s="186">
        <f t="shared" ca="1" si="1035"/>
        <v>22</v>
      </c>
      <c r="GO271" s="186">
        <f t="shared" si="1035"/>
        <v>0</v>
      </c>
      <c r="GP271" s="186">
        <f t="shared" si="1035"/>
        <v>0</v>
      </c>
      <c r="GQ271" s="186">
        <f t="shared" si="1035"/>
        <v>0</v>
      </c>
      <c r="GR271" s="186">
        <f t="shared" si="1035"/>
        <v>0</v>
      </c>
    </row>
    <row r="272" spans="2:200" x14ac:dyDescent="0.2">
      <c r="E272" s="1062" t="s">
        <v>283</v>
      </c>
      <c r="F272" s="1063"/>
      <c r="G272" s="1063"/>
      <c r="H272" s="1063"/>
      <c r="I272" s="130"/>
      <c r="J272" s="101"/>
      <c r="K272" s="101"/>
      <c r="L272" s="101"/>
      <c r="M272" s="304"/>
      <c r="N272" s="304"/>
      <c r="O272" s="239"/>
      <c r="P272" s="380"/>
      <c r="Q272" s="311"/>
      <c r="R272" s="311"/>
      <c r="S272" s="311"/>
      <c r="T272" s="311"/>
      <c r="U272" s="186">
        <f ca="1">U262</f>
        <v>20</v>
      </c>
      <c r="V272" s="186">
        <f t="shared" ref="V272:CG272" ca="1" si="1036">V262</f>
        <v>18</v>
      </c>
      <c r="W272" s="186">
        <f ca="1">W262</f>
        <v>19</v>
      </c>
      <c r="X272" s="186">
        <f t="shared" ca="1" si="1036"/>
        <v>20</v>
      </c>
      <c r="Y272" s="186">
        <f t="shared" ca="1" si="1036"/>
        <v>21</v>
      </c>
      <c r="Z272" s="186">
        <f t="shared" ca="1" si="1036"/>
        <v>19</v>
      </c>
      <c r="AA272" s="186">
        <f t="shared" ca="1" si="1036"/>
        <v>18</v>
      </c>
      <c r="AB272" s="186">
        <f t="shared" ca="1" si="1036"/>
        <v>15</v>
      </c>
      <c r="AC272" s="186">
        <f t="shared" ca="1" si="1036"/>
        <v>12</v>
      </c>
      <c r="AD272" s="186">
        <f t="shared" ca="1" si="1036"/>
        <v>10</v>
      </c>
      <c r="AE272" s="186">
        <f t="shared" ca="1" si="1036"/>
        <v>10</v>
      </c>
      <c r="AF272" s="186">
        <f t="shared" ca="1" si="1036"/>
        <v>8</v>
      </c>
      <c r="AG272" s="186">
        <f t="shared" ca="1" si="1036"/>
        <v>4</v>
      </c>
      <c r="AH272" s="186">
        <f t="shared" ca="1" si="1036"/>
        <v>4</v>
      </c>
      <c r="AI272" s="186">
        <f t="shared" ca="1" si="1036"/>
        <v>2</v>
      </c>
      <c r="AJ272" s="186">
        <f t="shared" ca="1" si="1036"/>
        <v>0</v>
      </c>
      <c r="AK272" s="186">
        <f t="shared" ca="1" si="1036"/>
        <v>2</v>
      </c>
      <c r="AL272" s="186">
        <f t="shared" ca="1" si="1036"/>
        <v>3</v>
      </c>
      <c r="AM272" s="186">
        <f t="shared" ca="1" si="1036"/>
        <v>4</v>
      </c>
      <c r="AN272" s="186">
        <f t="shared" ca="1" si="1036"/>
        <v>5</v>
      </c>
      <c r="AO272" s="186">
        <f t="shared" ca="1" si="1036"/>
        <v>5</v>
      </c>
      <c r="AP272" s="186">
        <f t="shared" ca="1" si="1036"/>
        <v>5</v>
      </c>
      <c r="AQ272" s="186">
        <f t="shared" ca="1" si="1036"/>
        <v>4</v>
      </c>
      <c r="AR272" s="186">
        <f t="shared" ca="1" si="1036"/>
        <v>5</v>
      </c>
      <c r="AS272" s="186">
        <f t="shared" ca="1" si="1036"/>
        <v>8</v>
      </c>
      <c r="AT272" s="186">
        <f t="shared" ca="1" si="1036"/>
        <v>10</v>
      </c>
      <c r="AU272" s="186">
        <f t="shared" ca="1" si="1036"/>
        <v>8</v>
      </c>
      <c r="AV272" s="186">
        <f t="shared" ca="1" si="1036"/>
        <v>6</v>
      </c>
      <c r="AW272" s="186">
        <f t="shared" ca="1" si="1036"/>
        <v>6</v>
      </c>
      <c r="AX272" s="186">
        <f t="shared" ca="1" si="1036"/>
        <v>5</v>
      </c>
      <c r="AY272" s="186">
        <f t="shared" ca="1" si="1036"/>
        <v>4</v>
      </c>
      <c r="AZ272" s="186">
        <f t="shared" ca="1" si="1036"/>
        <v>4</v>
      </c>
      <c r="BA272" s="186">
        <f t="shared" ca="1" si="1036"/>
        <v>3</v>
      </c>
      <c r="BB272" s="186">
        <f t="shared" ca="1" si="1036"/>
        <v>5</v>
      </c>
      <c r="BC272" s="186">
        <f t="shared" ca="1" si="1036"/>
        <v>3</v>
      </c>
      <c r="BD272" s="186">
        <f t="shared" ca="1" si="1036"/>
        <v>2</v>
      </c>
      <c r="BE272" s="186">
        <f t="shared" ca="1" si="1036"/>
        <v>2</v>
      </c>
      <c r="BF272" s="186">
        <f t="shared" ca="1" si="1036"/>
        <v>2</v>
      </c>
      <c r="BG272" s="186">
        <f t="shared" ca="1" si="1036"/>
        <v>2</v>
      </c>
      <c r="BH272" s="186">
        <f t="shared" ca="1" si="1036"/>
        <v>5</v>
      </c>
      <c r="BI272" s="186">
        <f t="shared" ca="1" si="1036"/>
        <v>5</v>
      </c>
      <c r="BJ272" s="186">
        <f t="shared" ca="1" si="1036"/>
        <v>6</v>
      </c>
      <c r="BK272" s="186">
        <f t="shared" ca="1" si="1036"/>
        <v>8</v>
      </c>
      <c r="BL272" s="186">
        <f t="shared" ca="1" si="1036"/>
        <v>9</v>
      </c>
      <c r="BM272" s="186">
        <f t="shared" ca="1" si="1036"/>
        <v>10</v>
      </c>
      <c r="BN272" s="186">
        <f t="shared" ca="1" si="1036"/>
        <v>13</v>
      </c>
      <c r="BO272" s="186">
        <f t="shared" ca="1" si="1036"/>
        <v>11</v>
      </c>
      <c r="BP272" s="186">
        <f t="shared" ca="1" si="1036"/>
        <v>13</v>
      </c>
      <c r="BQ272" s="186">
        <f t="shared" ca="1" si="1036"/>
        <v>13</v>
      </c>
      <c r="BR272" s="186">
        <f t="shared" ca="1" si="1036"/>
        <v>11</v>
      </c>
      <c r="BS272" s="186">
        <f t="shared" ca="1" si="1036"/>
        <v>10</v>
      </c>
      <c r="BT272" s="186">
        <f t="shared" ca="1" si="1036"/>
        <v>10</v>
      </c>
      <c r="BU272" s="186">
        <f t="shared" ca="1" si="1036"/>
        <v>7</v>
      </c>
      <c r="BV272" s="186">
        <f t="shared" ca="1" si="1036"/>
        <v>6</v>
      </c>
      <c r="BW272" s="186">
        <f t="shared" ca="1" si="1036"/>
        <v>6</v>
      </c>
      <c r="BX272" s="186">
        <f t="shared" ca="1" si="1036"/>
        <v>10</v>
      </c>
      <c r="BY272" s="186">
        <f t="shared" ca="1" si="1036"/>
        <v>11</v>
      </c>
      <c r="BZ272" s="186">
        <f t="shared" ca="1" si="1036"/>
        <v>12</v>
      </c>
      <c r="CA272" s="186">
        <f t="shared" ca="1" si="1036"/>
        <v>11</v>
      </c>
      <c r="CB272" s="186">
        <f t="shared" ca="1" si="1036"/>
        <v>14</v>
      </c>
      <c r="CC272" s="186">
        <f t="shared" ca="1" si="1036"/>
        <v>14</v>
      </c>
      <c r="CD272" s="186">
        <f t="shared" ca="1" si="1036"/>
        <v>16</v>
      </c>
      <c r="CE272" s="186">
        <f t="shared" ca="1" si="1036"/>
        <v>13</v>
      </c>
      <c r="CF272" s="186">
        <f t="shared" ca="1" si="1036"/>
        <v>13</v>
      </c>
      <c r="CG272" s="186">
        <f t="shared" ca="1" si="1036"/>
        <v>12</v>
      </c>
      <c r="CH272" s="186">
        <f t="shared" ref="CH272:ES272" ca="1" si="1037">CH262</f>
        <v>12</v>
      </c>
      <c r="CI272" s="186">
        <f t="shared" ca="1" si="1037"/>
        <v>10</v>
      </c>
      <c r="CJ272" s="186">
        <f t="shared" ca="1" si="1037"/>
        <v>6</v>
      </c>
      <c r="CK272" s="186">
        <f t="shared" ca="1" si="1037"/>
        <v>6</v>
      </c>
      <c r="CL272" s="186">
        <f t="shared" ca="1" si="1037"/>
        <v>7</v>
      </c>
      <c r="CM272" s="186">
        <f t="shared" ca="1" si="1037"/>
        <v>6</v>
      </c>
      <c r="CN272" s="186">
        <f t="shared" ca="1" si="1037"/>
        <v>5</v>
      </c>
      <c r="CO272" s="186">
        <f t="shared" ca="1" si="1037"/>
        <v>4</v>
      </c>
      <c r="CP272" s="186">
        <f t="shared" ca="1" si="1037"/>
        <v>4</v>
      </c>
      <c r="CQ272" s="186">
        <f t="shared" ca="1" si="1037"/>
        <v>3</v>
      </c>
      <c r="CR272" s="186">
        <f t="shared" ca="1" si="1037"/>
        <v>2</v>
      </c>
      <c r="CS272" s="186">
        <f t="shared" ca="1" si="1037"/>
        <v>2</v>
      </c>
      <c r="CT272" s="186">
        <f t="shared" ca="1" si="1037"/>
        <v>4</v>
      </c>
      <c r="CU272" s="186">
        <f t="shared" ca="1" si="1037"/>
        <v>4</v>
      </c>
      <c r="CV272" s="186">
        <f t="shared" ca="1" si="1037"/>
        <v>4</v>
      </c>
      <c r="CW272" s="186">
        <f t="shared" ca="1" si="1037"/>
        <v>4</v>
      </c>
      <c r="CX272" s="186">
        <f t="shared" ca="1" si="1037"/>
        <v>3</v>
      </c>
      <c r="CY272" s="186">
        <f t="shared" ca="1" si="1037"/>
        <v>3</v>
      </c>
      <c r="CZ272" s="186">
        <f t="shared" ca="1" si="1037"/>
        <v>3</v>
      </c>
      <c r="DA272" s="186">
        <f t="shared" ca="1" si="1037"/>
        <v>3</v>
      </c>
      <c r="DB272" s="186">
        <f t="shared" ca="1" si="1037"/>
        <v>4</v>
      </c>
      <c r="DC272" s="186">
        <f t="shared" ca="1" si="1037"/>
        <v>2</v>
      </c>
      <c r="DD272" s="186">
        <f t="shared" ca="1" si="1037"/>
        <v>4</v>
      </c>
      <c r="DE272" s="186">
        <f t="shared" ca="1" si="1037"/>
        <v>4</v>
      </c>
      <c r="DF272" s="186">
        <f t="shared" ca="1" si="1037"/>
        <v>4</v>
      </c>
      <c r="DG272" s="186">
        <f t="shared" ca="1" si="1037"/>
        <v>7</v>
      </c>
      <c r="DH272" s="186">
        <f t="shared" ca="1" si="1037"/>
        <v>7</v>
      </c>
      <c r="DI272" s="186">
        <f t="shared" ca="1" si="1037"/>
        <v>4</v>
      </c>
      <c r="DJ272" s="186">
        <f t="shared" ca="1" si="1037"/>
        <v>4</v>
      </c>
      <c r="DK272" s="186">
        <f t="shared" ca="1" si="1037"/>
        <v>4</v>
      </c>
      <c r="DL272" s="186">
        <f t="shared" ca="1" si="1037"/>
        <v>5</v>
      </c>
      <c r="DM272" s="186">
        <f t="shared" ca="1" si="1037"/>
        <v>5</v>
      </c>
      <c r="DN272" s="186">
        <f t="shared" ca="1" si="1037"/>
        <v>5</v>
      </c>
      <c r="DO272" s="186">
        <f t="shared" ca="1" si="1037"/>
        <v>7</v>
      </c>
      <c r="DP272" s="186">
        <f t="shared" ca="1" si="1037"/>
        <v>8</v>
      </c>
      <c r="DQ272" s="186">
        <f t="shared" ca="1" si="1037"/>
        <v>9</v>
      </c>
      <c r="DR272" s="186">
        <f t="shared" ca="1" si="1037"/>
        <v>10</v>
      </c>
      <c r="DS272" s="186">
        <f t="shared" ca="1" si="1037"/>
        <v>12</v>
      </c>
      <c r="DT272" s="186">
        <f t="shared" ca="1" si="1037"/>
        <v>9</v>
      </c>
      <c r="DU272" s="186">
        <f t="shared" ca="1" si="1037"/>
        <v>10</v>
      </c>
      <c r="DV272" s="186">
        <f t="shared" ca="1" si="1037"/>
        <v>8</v>
      </c>
      <c r="DW272" s="186">
        <f t="shared" ca="1" si="1037"/>
        <v>7</v>
      </c>
      <c r="DX272" s="186">
        <f t="shared" ca="1" si="1037"/>
        <v>7</v>
      </c>
      <c r="DY272" s="186">
        <f t="shared" ca="1" si="1037"/>
        <v>10</v>
      </c>
      <c r="DZ272" s="186">
        <f t="shared" ca="1" si="1037"/>
        <v>9</v>
      </c>
      <c r="EA272" s="186">
        <f t="shared" ca="1" si="1037"/>
        <v>12</v>
      </c>
      <c r="EB272" s="186">
        <f t="shared" ca="1" si="1037"/>
        <v>11</v>
      </c>
      <c r="EC272" s="186">
        <f t="shared" ca="1" si="1037"/>
        <v>14</v>
      </c>
      <c r="ED272" s="186">
        <f t="shared" ca="1" si="1037"/>
        <v>13</v>
      </c>
      <c r="EE272" s="186">
        <f t="shared" ca="1" si="1037"/>
        <v>13</v>
      </c>
      <c r="EF272" s="186">
        <f t="shared" ca="1" si="1037"/>
        <v>16</v>
      </c>
      <c r="EG272" s="186">
        <f t="shared" ca="1" si="1037"/>
        <v>14</v>
      </c>
      <c r="EH272" s="186">
        <f t="shared" ca="1" si="1037"/>
        <v>14</v>
      </c>
      <c r="EI272" s="186">
        <f t="shared" ca="1" si="1037"/>
        <v>14</v>
      </c>
      <c r="EJ272" s="186">
        <f t="shared" ca="1" si="1037"/>
        <v>11</v>
      </c>
      <c r="EK272" s="186">
        <f t="shared" ca="1" si="1037"/>
        <v>9</v>
      </c>
      <c r="EL272" s="186">
        <f t="shared" ca="1" si="1037"/>
        <v>8</v>
      </c>
      <c r="EM272" s="186">
        <f t="shared" ca="1" si="1037"/>
        <v>9</v>
      </c>
      <c r="EN272" s="186">
        <f t="shared" ca="1" si="1037"/>
        <v>5</v>
      </c>
      <c r="EO272" s="186">
        <f t="shared" ca="1" si="1037"/>
        <v>6</v>
      </c>
      <c r="EP272" s="186">
        <f t="shared" ca="1" si="1037"/>
        <v>5</v>
      </c>
      <c r="EQ272" s="186">
        <f t="shared" ca="1" si="1037"/>
        <v>5</v>
      </c>
      <c r="ER272" s="186">
        <f t="shared" ca="1" si="1037"/>
        <v>6</v>
      </c>
      <c r="ES272" s="186">
        <f t="shared" ca="1" si="1037"/>
        <v>7</v>
      </c>
      <c r="ET272" s="186">
        <f t="shared" ref="ET272:GR272" ca="1" si="1038">ET262</f>
        <v>8</v>
      </c>
      <c r="EU272" s="186">
        <f t="shared" ca="1" si="1038"/>
        <v>6</v>
      </c>
      <c r="EV272" s="186">
        <f t="shared" ca="1" si="1038"/>
        <v>8</v>
      </c>
      <c r="EW272" s="186">
        <f t="shared" ca="1" si="1038"/>
        <v>9</v>
      </c>
      <c r="EX272" s="186">
        <f t="shared" ca="1" si="1038"/>
        <v>9</v>
      </c>
      <c r="EY272" s="186">
        <f t="shared" ca="1" si="1038"/>
        <v>11</v>
      </c>
      <c r="EZ272" s="186">
        <f t="shared" ca="1" si="1038"/>
        <v>9</v>
      </c>
      <c r="FA272" s="186">
        <f t="shared" ca="1" si="1038"/>
        <v>8</v>
      </c>
      <c r="FB272" s="186">
        <f t="shared" ca="1" si="1038"/>
        <v>6</v>
      </c>
      <c r="FC272" s="186">
        <f t="shared" ca="1" si="1038"/>
        <v>6</v>
      </c>
      <c r="FD272" s="186">
        <f t="shared" ca="1" si="1038"/>
        <v>6</v>
      </c>
      <c r="FE272" s="186">
        <f t="shared" ca="1" si="1038"/>
        <v>6</v>
      </c>
      <c r="FF272" s="186">
        <f t="shared" ca="1" si="1038"/>
        <v>7</v>
      </c>
      <c r="FG272" s="186">
        <f t="shared" ca="1" si="1038"/>
        <v>8</v>
      </c>
      <c r="FH272" s="186">
        <f t="shared" ca="1" si="1038"/>
        <v>5</v>
      </c>
      <c r="FI272" s="186">
        <f t="shared" ca="1" si="1038"/>
        <v>5</v>
      </c>
      <c r="FJ272" s="186">
        <f t="shared" ca="1" si="1038"/>
        <v>5</v>
      </c>
      <c r="FK272" s="186">
        <f t="shared" ca="1" si="1038"/>
        <v>6</v>
      </c>
      <c r="FL272" s="186">
        <f t="shared" ca="1" si="1038"/>
        <v>6</v>
      </c>
      <c r="FM272" s="186">
        <f t="shared" ca="1" si="1038"/>
        <v>7</v>
      </c>
      <c r="FN272" s="186">
        <f t="shared" ca="1" si="1038"/>
        <v>7</v>
      </c>
      <c r="FO272" s="186">
        <f t="shared" ca="1" si="1038"/>
        <v>5</v>
      </c>
      <c r="FP272" s="186">
        <f t="shared" ca="1" si="1038"/>
        <v>6</v>
      </c>
      <c r="FQ272" s="186">
        <f t="shared" ca="1" si="1038"/>
        <v>8</v>
      </c>
      <c r="FR272" s="186">
        <f t="shared" ca="1" si="1038"/>
        <v>8</v>
      </c>
      <c r="FS272" s="186">
        <f t="shared" ca="1" si="1038"/>
        <v>9</v>
      </c>
      <c r="FT272" s="186">
        <f t="shared" ca="1" si="1038"/>
        <v>8</v>
      </c>
      <c r="FU272" s="186">
        <f t="shared" ca="1" si="1038"/>
        <v>9</v>
      </c>
      <c r="FV272" s="186">
        <f t="shared" ca="1" si="1038"/>
        <v>9</v>
      </c>
      <c r="FW272" s="186">
        <f t="shared" ca="1" si="1038"/>
        <v>8</v>
      </c>
      <c r="FX272" s="186">
        <f t="shared" ca="1" si="1038"/>
        <v>13</v>
      </c>
      <c r="FY272" s="186">
        <f t="shared" ca="1" si="1038"/>
        <v>12</v>
      </c>
      <c r="FZ272" s="186">
        <f t="shared" ca="1" si="1038"/>
        <v>11</v>
      </c>
      <c r="GA272" s="186">
        <f t="shared" ca="1" si="1038"/>
        <v>14</v>
      </c>
      <c r="GB272" s="186">
        <f t="shared" ca="1" si="1038"/>
        <v>13</v>
      </c>
      <c r="GC272" s="186">
        <f t="shared" ca="1" si="1038"/>
        <v>14</v>
      </c>
      <c r="GD272" s="186">
        <f t="shared" ca="1" si="1038"/>
        <v>13</v>
      </c>
      <c r="GE272" s="186">
        <f t="shared" ca="1" si="1038"/>
        <v>14</v>
      </c>
      <c r="GF272" s="186">
        <f t="shared" ca="1" si="1038"/>
        <v>14</v>
      </c>
      <c r="GG272" s="186">
        <f t="shared" ca="1" si="1038"/>
        <v>9</v>
      </c>
      <c r="GH272" s="186">
        <f t="shared" ca="1" si="1038"/>
        <v>10</v>
      </c>
      <c r="GI272" s="186">
        <f t="shared" ca="1" si="1038"/>
        <v>12</v>
      </c>
      <c r="GJ272" s="186">
        <f t="shared" ca="1" si="1038"/>
        <v>10</v>
      </c>
      <c r="GK272" s="186">
        <f t="shared" ca="1" si="1038"/>
        <v>13</v>
      </c>
      <c r="GL272" s="186">
        <f t="shared" ca="1" si="1038"/>
        <v>13</v>
      </c>
      <c r="GM272" s="186">
        <f t="shared" ca="1" si="1038"/>
        <v>13</v>
      </c>
      <c r="GN272" s="186">
        <f t="shared" ca="1" si="1038"/>
        <v>11</v>
      </c>
      <c r="GO272" s="186">
        <f t="shared" si="1038"/>
        <v>0</v>
      </c>
      <c r="GP272" s="186">
        <f t="shared" si="1038"/>
        <v>0</v>
      </c>
      <c r="GQ272" s="186">
        <f t="shared" si="1038"/>
        <v>0</v>
      </c>
      <c r="GR272" s="186">
        <f t="shared" si="1038"/>
        <v>0</v>
      </c>
    </row>
    <row r="273" spans="4:200" x14ac:dyDescent="0.2">
      <c r="E273" s="1062" t="s">
        <v>284</v>
      </c>
      <c r="F273" s="1063"/>
      <c r="G273" s="1063"/>
      <c r="H273" s="1063"/>
      <c r="I273" s="130"/>
      <c r="J273" s="101"/>
      <c r="K273" s="101"/>
      <c r="L273" s="101"/>
      <c r="M273" s="304"/>
      <c r="N273" s="304"/>
      <c r="O273" s="304"/>
      <c r="P273" s="380"/>
      <c r="Q273" s="311"/>
      <c r="R273" s="311"/>
      <c r="S273" s="311"/>
      <c r="T273" s="311"/>
      <c r="U273" s="186">
        <f ca="1">U263+U266</f>
        <v>5</v>
      </c>
      <c r="V273" s="186">
        <f t="shared" ref="V273:CG273" ca="1" si="1039">V263+V266</f>
        <v>3</v>
      </c>
      <c r="W273" s="186">
        <f t="shared" ca="1" si="1039"/>
        <v>4</v>
      </c>
      <c r="X273" s="186">
        <f t="shared" ca="1" si="1039"/>
        <v>4</v>
      </c>
      <c r="Y273" s="186">
        <f t="shared" ca="1" si="1039"/>
        <v>7</v>
      </c>
      <c r="Z273" s="186">
        <f t="shared" ca="1" si="1039"/>
        <v>9</v>
      </c>
      <c r="AA273" s="186">
        <f t="shared" ca="1" si="1039"/>
        <v>8</v>
      </c>
      <c r="AB273" s="186">
        <f t="shared" ca="1" si="1039"/>
        <v>11</v>
      </c>
      <c r="AC273" s="186">
        <f t="shared" ca="1" si="1039"/>
        <v>14</v>
      </c>
      <c r="AD273" s="186">
        <f t="shared" ca="1" si="1039"/>
        <v>13</v>
      </c>
      <c r="AE273" s="186">
        <f t="shared" ca="1" si="1039"/>
        <v>12</v>
      </c>
      <c r="AF273" s="186">
        <f t="shared" ca="1" si="1039"/>
        <v>12</v>
      </c>
      <c r="AG273" s="186">
        <f t="shared" ca="1" si="1039"/>
        <v>16</v>
      </c>
      <c r="AH273" s="186">
        <f t="shared" ca="1" si="1039"/>
        <v>10</v>
      </c>
      <c r="AI273" s="186">
        <f t="shared" ca="1" si="1039"/>
        <v>6</v>
      </c>
      <c r="AJ273" s="186">
        <f t="shared" ca="1" si="1039"/>
        <v>9</v>
      </c>
      <c r="AK273" s="186">
        <f t="shared" ca="1" si="1039"/>
        <v>7</v>
      </c>
      <c r="AL273" s="186">
        <f t="shared" ca="1" si="1039"/>
        <v>9</v>
      </c>
      <c r="AM273" s="186">
        <f t="shared" ca="1" si="1039"/>
        <v>9</v>
      </c>
      <c r="AN273" s="186">
        <f t="shared" ca="1" si="1039"/>
        <v>9</v>
      </c>
      <c r="AO273" s="186">
        <f ca="1">AO263+AO266</f>
        <v>6</v>
      </c>
      <c r="AP273" s="186">
        <f t="shared" ca="1" si="1039"/>
        <v>4</v>
      </c>
      <c r="AQ273" s="186">
        <f t="shared" ca="1" si="1039"/>
        <v>3</v>
      </c>
      <c r="AR273" s="186">
        <f t="shared" ca="1" si="1039"/>
        <v>2</v>
      </c>
      <c r="AS273" s="186">
        <f t="shared" ca="1" si="1039"/>
        <v>2</v>
      </c>
      <c r="AT273" s="186">
        <f t="shared" ca="1" si="1039"/>
        <v>1</v>
      </c>
      <c r="AU273" s="186">
        <f t="shared" ca="1" si="1039"/>
        <v>2</v>
      </c>
      <c r="AV273" s="186">
        <f t="shared" ca="1" si="1039"/>
        <v>4</v>
      </c>
      <c r="AW273" s="186">
        <f t="shared" ca="1" si="1039"/>
        <v>4</v>
      </c>
      <c r="AX273" s="186">
        <f t="shared" ca="1" si="1039"/>
        <v>5</v>
      </c>
      <c r="AY273" s="186">
        <f t="shared" ca="1" si="1039"/>
        <v>5</v>
      </c>
      <c r="AZ273" s="186">
        <f t="shared" ca="1" si="1039"/>
        <v>5</v>
      </c>
      <c r="BA273" s="186">
        <f t="shared" ca="1" si="1039"/>
        <v>5</v>
      </c>
      <c r="BB273" s="186">
        <f t="shared" ca="1" si="1039"/>
        <v>5</v>
      </c>
      <c r="BC273" s="186">
        <f t="shared" ca="1" si="1039"/>
        <v>6</v>
      </c>
      <c r="BD273" s="186">
        <f t="shared" ca="1" si="1039"/>
        <v>8</v>
      </c>
      <c r="BE273" s="186">
        <f t="shared" ca="1" si="1039"/>
        <v>3</v>
      </c>
      <c r="BF273" s="186">
        <f t="shared" ca="1" si="1039"/>
        <v>3</v>
      </c>
      <c r="BG273" s="186">
        <f t="shared" ca="1" si="1039"/>
        <v>3</v>
      </c>
      <c r="BH273" s="186">
        <f t="shared" ca="1" si="1039"/>
        <v>2</v>
      </c>
      <c r="BI273" s="186">
        <f t="shared" ca="1" si="1039"/>
        <v>2</v>
      </c>
      <c r="BJ273" s="186">
        <f t="shared" ca="1" si="1039"/>
        <v>2</v>
      </c>
      <c r="BK273" s="186">
        <f t="shared" ca="1" si="1039"/>
        <v>1</v>
      </c>
      <c r="BL273" s="186">
        <f t="shared" ca="1" si="1039"/>
        <v>2</v>
      </c>
      <c r="BM273" s="186">
        <f t="shared" ca="1" si="1039"/>
        <v>2</v>
      </c>
      <c r="BN273" s="186">
        <f t="shared" ca="1" si="1039"/>
        <v>2</v>
      </c>
      <c r="BO273" s="186">
        <f t="shared" ca="1" si="1039"/>
        <v>4</v>
      </c>
      <c r="BP273" s="186">
        <f t="shared" ca="1" si="1039"/>
        <v>4</v>
      </c>
      <c r="BQ273" s="186">
        <f t="shared" ca="1" si="1039"/>
        <v>3</v>
      </c>
      <c r="BR273" s="186">
        <f t="shared" ca="1" si="1039"/>
        <v>4</v>
      </c>
      <c r="BS273" s="186">
        <f t="shared" ca="1" si="1039"/>
        <v>6</v>
      </c>
      <c r="BT273" s="186">
        <f t="shared" ca="1" si="1039"/>
        <v>8</v>
      </c>
      <c r="BU273" s="186">
        <f t="shared" ca="1" si="1039"/>
        <v>11</v>
      </c>
      <c r="BV273" s="186">
        <f t="shared" ca="1" si="1039"/>
        <v>14</v>
      </c>
      <c r="BW273" s="186">
        <f t="shared" ca="1" si="1039"/>
        <v>14</v>
      </c>
      <c r="BX273" s="186">
        <f t="shared" ca="1" si="1039"/>
        <v>14</v>
      </c>
      <c r="BY273" s="186">
        <f t="shared" ca="1" si="1039"/>
        <v>11</v>
      </c>
      <c r="BZ273" s="186">
        <f t="shared" ca="1" si="1039"/>
        <v>12</v>
      </c>
      <c r="CA273" s="186">
        <f t="shared" ca="1" si="1039"/>
        <v>11</v>
      </c>
      <c r="CB273" s="186">
        <f t="shared" ca="1" si="1039"/>
        <v>10</v>
      </c>
      <c r="CC273" s="186">
        <f t="shared" ca="1" si="1039"/>
        <v>11</v>
      </c>
      <c r="CD273" s="186">
        <f t="shared" ca="1" si="1039"/>
        <v>8</v>
      </c>
      <c r="CE273" s="186">
        <f t="shared" ca="1" si="1039"/>
        <v>11</v>
      </c>
      <c r="CF273" s="186">
        <f t="shared" ca="1" si="1039"/>
        <v>11</v>
      </c>
      <c r="CG273" s="186">
        <f t="shared" ca="1" si="1039"/>
        <v>13</v>
      </c>
      <c r="CH273" s="186">
        <f t="shared" ref="CH273:ES273" ca="1" si="1040">CH263+CH266</f>
        <v>9</v>
      </c>
      <c r="CI273" s="186">
        <f t="shared" ca="1" si="1040"/>
        <v>11</v>
      </c>
      <c r="CJ273" s="186">
        <f t="shared" ca="1" si="1040"/>
        <v>14</v>
      </c>
      <c r="CK273" s="186">
        <f t="shared" ca="1" si="1040"/>
        <v>13</v>
      </c>
      <c r="CL273" s="186">
        <f t="shared" ca="1" si="1040"/>
        <v>15</v>
      </c>
      <c r="CM273" s="186">
        <f t="shared" ca="1" si="1040"/>
        <v>14</v>
      </c>
      <c r="CN273" s="186">
        <f t="shared" ca="1" si="1040"/>
        <v>13</v>
      </c>
      <c r="CO273" s="186">
        <f t="shared" ca="1" si="1040"/>
        <v>12</v>
      </c>
      <c r="CP273" s="186">
        <f t="shared" ca="1" si="1040"/>
        <v>11</v>
      </c>
      <c r="CQ273" s="186">
        <f t="shared" ca="1" si="1040"/>
        <v>9</v>
      </c>
      <c r="CR273" s="186">
        <f t="shared" ca="1" si="1040"/>
        <v>7</v>
      </c>
      <c r="CS273" s="186">
        <f t="shared" ca="1" si="1040"/>
        <v>6</v>
      </c>
      <c r="CT273" s="186">
        <f t="shared" ca="1" si="1040"/>
        <v>7</v>
      </c>
      <c r="CU273" s="186">
        <f t="shared" ca="1" si="1040"/>
        <v>5</v>
      </c>
      <c r="CV273" s="186">
        <f t="shared" ca="1" si="1040"/>
        <v>3</v>
      </c>
      <c r="CW273" s="186">
        <f t="shared" ca="1" si="1040"/>
        <v>3</v>
      </c>
      <c r="CX273" s="186">
        <f t="shared" ca="1" si="1040"/>
        <v>4</v>
      </c>
      <c r="CY273" s="186">
        <f t="shared" ca="1" si="1040"/>
        <v>4</v>
      </c>
      <c r="CZ273" s="186">
        <f t="shared" ca="1" si="1040"/>
        <v>3</v>
      </c>
      <c r="DA273" s="186">
        <f t="shared" ca="1" si="1040"/>
        <v>3</v>
      </c>
      <c r="DB273" s="186">
        <f t="shared" ca="1" si="1040"/>
        <v>2</v>
      </c>
      <c r="DC273" s="186">
        <f t="shared" ca="1" si="1040"/>
        <v>4</v>
      </c>
      <c r="DD273" s="186">
        <f t="shared" ca="1" si="1040"/>
        <v>5</v>
      </c>
      <c r="DE273" s="186">
        <f t="shared" ca="1" si="1040"/>
        <v>4</v>
      </c>
      <c r="DF273" s="186">
        <f t="shared" ca="1" si="1040"/>
        <v>3</v>
      </c>
      <c r="DG273" s="186">
        <f t="shared" ca="1" si="1040"/>
        <v>3</v>
      </c>
      <c r="DH273" s="186">
        <f t="shared" ca="1" si="1040"/>
        <v>3</v>
      </c>
      <c r="DI273" s="186">
        <f t="shared" ca="1" si="1040"/>
        <v>4</v>
      </c>
      <c r="DJ273" s="186">
        <f t="shared" ca="1" si="1040"/>
        <v>4</v>
      </c>
      <c r="DK273" s="186">
        <f t="shared" ca="1" si="1040"/>
        <v>3</v>
      </c>
      <c r="DL273" s="186">
        <f t="shared" ca="1" si="1040"/>
        <v>0</v>
      </c>
      <c r="DM273" s="186">
        <f t="shared" ca="1" si="1040"/>
        <v>0</v>
      </c>
      <c r="DN273" s="186">
        <f t="shared" ca="1" si="1040"/>
        <v>0</v>
      </c>
      <c r="DO273" s="186">
        <f t="shared" ca="1" si="1040"/>
        <v>0</v>
      </c>
      <c r="DP273" s="186">
        <f t="shared" ca="1" si="1040"/>
        <v>1</v>
      </c>
      <c r="DQ273" s="186">
        <f t="shared" ca="1" si="1040"/>
        <v>1</v>
      </c>
      <c r="DR273" s="186">
        <f t="shared" ca="1" si="1040"/>
        <v>1</v>
      </c>
      <c r="DS273" s="186">
        <f t="shared" ca="1" si="1040"/>
        <v>1</v>
      </c>
      <c r="DT273" s="186">
        <f t="shared" ca="1" si="1040"/>
        <v>4</v>
      </c>
      <c r="DU273" s="186">
        <f t="shared" ca="1" si="1040"/>
        <v>4</v>
      </c>
      <c r="DV273" s="186">
        <f t="shared" ca="1" si="1040"/>
        <v>7</v>
      </c>
      <c r="DW273" s="186">
        <f t="shared" ca="1" si="1040"/>
        <v>7</v>
      </c>
      <c r="DX273" s="186">
        <f t="shared" ca="1" si="1040"/>
        <v>9</v>
      </c>
      <c r="DY273" s="186">
        <f t="shared" ca="1" si="1040"/>
        <v>7</v>
      </c>
      <c r="DZ273" s="186">
        <f t="shared" ca="1" si="1040"/>
        <v>8</v>
      </c>
      <c r="EA273" s="186">
        <f t="shared" ca="1" si="1040"/>
        <v>5</v>
      </c>
      <c r="EB273" s="186">
        <f t="shared" ca="1" si="1040"/>
        <v>7</v>
      </c>
      <c r="EC273" s="186">
        <f t="shared" ca="1" si="1040"/>
        <v>7</v>
      </c>
      <c r="ED273" s="186">
        <f t="shared" ca="1" si="1040"/>
        <v>6</v>
      </c>
      <c r="EE273" s="186">
        <f t="shared" ca="1" si="1040"/>
        <v>7</v>
      </c>
      <c r="EF273" s="186">
        <f t="shared" ca="1" si="1040"/>
        <v>5</v>
      </c>
      <c r="EG273" s="186">
        <f t="shared" ca="1" si="1040"/>
        <v>8</v>
      </c>
      <c r="EH273" s="186">
        <f t="shared" ca="1" si="1040"/>
        <v>8</v>
      </c>
      <c r="EI273" s="186">
        <f t="shared" ca="1" si="1040"/>
        <v>6</v>
      </c>
      <c r="EJ273" s="186">
        <f t="shared" ca="1" si="1040"/>
        <v>9</v>
      </c>
      <c r="EK273" s="186">
        <f t="shared" ca="1" si="1040"/>
        <v>8</v>
      </c>
      <c r="EL273" s="186">
        <f t="shared" ca="1" si="1040"/>
        <v>7</v>
      </c>
      <c r="EM273" s="186">
        <f t="shared" ca="1" si="1040"/>
        <v>7</v>
      </c>
      <c r="EN273" s="186">
        <f t="shared" ca="1" si="1040"/>
        <v>8</v>
      </c>
      <c r="EO273" s="186">
        <f t="shared" ca="1" si="1040"/>
        <v>8</v>
      </c>
      <c r="EP273" s="186">
        <f t="shared" ca="1" si="1040"/>
        <v>8</v>
      </c>
      <c r="EQ273" s="186">
        <f t="shared" ca="1" si="1040"/>
        <v>8</v>
      </c>
      <c r="ER273" s="186">
        <f t="shared" ca="1" si="1040"/>
        <v>6</v>
      </c>
      <c r="ES273" s="186">
        <f t="shared" ca="1" si="1040"/>
        <v>6</v>
      </c>
      <c r="ET273" s="186">
        <f t="shared" ref="ET273:GR273" ca="1" si="1041">ET263+ET266</f>
        <v>6</v>
      </c>
      <c r="EU273" s="186">
        <f t="shared" ca="1" si="1041"/>
        <v>6</v>
      </c>
      <c r="EV273" s="186">
        <f t="shared" ca="1" si="1041"/>
        <v>5</v>
      </c>
      <c r="EW273" s="186">
        <f t="shared" ca="1" si="1041"/>
        <v>3</v>
      </c>
      <c r="EX273" s="186">
        <f t="shared" ca="1" si="1041"/>
        <v>3</v>
      </c>
      <c r="EY273" s="186">
        <f t="shared" ca="1" si="1041"/>
        <v>3</v>
      </c>
      <c r="EZ273" s="186">
        <f t="shared" ca="1" si="1041"/>
        <v>4</v>
      </c>
      <c r="FA273" s="186">
        <f t="shared" ca="1" si="1041"/>
        <v>4</v>
      </c>
      <c r="FB273" s="186">
        <f t="shared" ca="1" si="1041"/>
        <v>5</v>
      </c>
      <c r="FC273" s="186">
        <f t="shared" ca="1" si="1041"/>
        <v>5</v>
      </c>
      <c r="FD273" s="186">
        <f t="shared" ca="1" si="1041"/>
        <v>2</v>
      </c>
      <c r="FE273" s="186">
        <f t="shared" ca="1" si="1041"/>
        <v>3</v>
      </c>
      <c r="FF273" s="186">
        <f t="shared" ca="1" si="1041"/>
        <v>4</v>
      </c>
      <c r="FG273" s="186">
        <f t="shared" ca="1" si="1041"/>
        <v>4</v>
      </c>
      <c r="FH273" s="186">
        <f t="shared" ca="1" si="1041"/>
        <v>6</v>
      </c>
      <c r="FI273" s="186">
        <f t="shared" ca="1" si="1041"/>
        <v>4</v>
      </c>
      <c r="FJ273" s="186">
        <f t="shared" ca="1" si="1041"/>
        <v>4</v>
      </c>
      <c r="FK273" s="186">
        <f t="shared" ca="1" si="1041"/>
        <v>4</v>
      </c>
      <c r="FL273" s="186">
        <f t="shared" ca="1" si="1041"/>
        <v>3</v>
      </c>
      <c r="FM273" s="186">
        <f t="shared" ca="1" si="1041"/>
        <v>3</v>
      </c>
      <c r="FN273" s="186">
        <f t="shared" ca="1" si="1041"/>
        <v>2</v>
      </c>
      <c r="FO273" s="186">
        <f t="shared" ca="1" si="1041"/>
        <v>3</v>
      </c>
      <c r="FP273" s="186">
        <f t="shared" ca="1" si="1041"/>
        <v>3</v>
      </c>
      <c r="FQ273" s="186">
        <f t="shared" ca="1" si="1041"/>
        <v>3</v>
      </c>
      <c r="FR273" s="186">
        <f t="shared" ca="1" si="1041"/>
        <v>2</v>
      </c>
      <c r="FS273" s="186">
        <f t="shared" ca="1" si="1041"/>
        <v>2</v>
      </c>
      <c r="FT273" s="186">
        <f t="shared" ca="1" si="1041"/>
        <v>3</v>
      </c>
      <c r="FU273" s="186">
        <f t="shared" ca="1" si="1041"/>
        <v>3</v>
      </c>
      <c r="FV273" s="186">
        <f t="shared" ca="1" si="1041"/>
        <v>3</v>
      </c>
      <c r="FW273" s="186">
        <f t="shared" ca="1" si="1041"/>
        <v>4</v>
      </c>
      <c r="FX273" s="186">
        <f t="shared" ca="1" si="1041"/>
        <v>4</v>
      </c>
      <c r="FY273" s="186">
        <f t="shared" ca="1" si="1041"/>
        <v>6</v>
      </c>
      <c r="FZ273" s="186">
        <f t="shared" ca="1" si="1041"/>
        <v>8</v>
      </c>
      <c r="GA273" s="186">
        <f t="shared" ca="1" si="1041"/>
        <v>8</v>
      </c>
      <c r="GB273" s="186">
        <f t="shared" ca="1" si="1041"/>
        <v>8</v>
      </c>
      <c r="GC273" s="186">
        <f t="shared" ca="1" si="1041"/>
        <v>6</v>
      </c>
      <c r="GD273" s="186">
        <f t="shared" ca="1" si="1041"/>
        <v>7</v>
      </c>
      <c r="GE273" s="186">
        <f t="shared" ca="1" si="1041"/>
        <v>8</v>
      </c>
      <c r="GF273" s="186">
        <f t="shared" ca="1" si="1041"/>
        <v>8</v>
      </c>
      <c r="GG273" s="186">
        <f t="shared" ca="1" si="1041"/>
        <v>11</v>
      </c>
      <c r="GH273" s="186">
        <f t="shared" ca="1" si="1041"/>
        <v>9</v>
      </c>
      <c r="GI273" s="186">
        <f t="shared" ca="1" si="1041"/>
        <v>10</v>
      </c>
      <c r="GJ273" s="186">
        <f t="shared" ca="1" si="1041"/>
        <v>13</v>
      </c>
      <c r="GK273" s="186">
        <f t="shared" ca="1" si="1041"/>
        <v>11</v>
      </c>
      <c r="GL273" s="186">
        <f t="shared" ca="1" si="1041"/>
        <v>11</v>
      </c>
      <c r="GM273" s="186">
        <f t="shared" ca="1" si="1041"/>
        <v>12</v>
      </c>
      <c r="GN273" s="186">
        <f t="shared" ca="1" si="1041"/>
        <v>14</v>
      </c>
      <c r="GO273" s="186">
        <f t="shared" si="1041"/>
        <v>0</v>
      </c>
      <c r="GP273" s="186">
        <f t="shared" si="1041"/>
        <v>0</v>
      </c>
      <c r="GQ273" s="186">
        <f t="shared" si="1041"/>
        <v>0</v>
      </c>
      <c r="GR273" s="186">
        <f t="shared" si="1041"/>
        <v>0</v>
      </c>
    </row>
    <row r="274" spans="4:200" x14ac:dyDescent="0.2">
      <c r="E274" s="1062" t="s">
        <v>285</v>
      </c>
      <c r="F274" s="1063"/>
      <c r="G274" s="1063"/>
      <c r="H274" s="1063"/>
      <c r="I274" s="130"/>
      <c r="J274" s="101"/>
      <c r="K274" s="101"/>
      <c r="L274" s="101"/>
      <c r="M274" s="304"/>
      <c r="N274" s="304"/>
      <c r="O274" s="304"/>
      <c r="P274" s="380"/>
      <c r="Q274" s="311"/>
      <c r="R274" s="311"/>
      <c r="S274" s="311"/>
      <c r="T274" s="311"/>
      <c r="U274" s="186">
        <f ca="1">U264</f>
        <v>3</v>
      </c>
      <c r="V274" s="186">
        <f t="shared" ref="V274:CG274" ca="1" si="1042">V264</f>
        <v>3</v>
      </c>
      <c r="W274" s="186">
        <f t="shared" ca="1" si="1042"/>
        <v>2</v>
      </c>
      <c r="X274" s="186">
        <f t="shared" ca="1" si="1042"/>
        <v>1</v>
      </c>
      <c r="Y274" s="186">
        <f t="shared" ca="1" si="1042"/>
        <v>0</v>
      </c>
      <c r="Z274" s="186">
        <f t="shared" ca="1" si="1042"/>
        <v>0</v>
      </c>
      <c r="AA274" s="186">
        <f t="shared" ca="1" si="1042"/>
        <v>0</v>
      </c>
      <c r="AB274" s="186">
        <f t="shared" ca="1" si="1042"/>
        <v>1</v>
      </c>
      <c r="AC274" s="186">
        <f t="shared" ca="1" si="1042"/>
        <v>0</v>
      </c>
      <c r="AD274" s="186">
        <f t="shared" ca="1" si="1042"/>
        <v>1</v>
      </c>
      <c r="AE274" s="186">
        <f t="shared" ca="1" si="1042"/>
        <v>1</v>
      </c>
      <c r="AF274" s="186">
        <f t="shared" ca="1" si="1042"/>
        <v>1</v>
      </c>
      <c r="AG274" s="186">
        <f t="shared" ca="1" si="1042"/>
        <v>0</v>
      </c>
      <c r="AH274" s="186">
        <f t="shared" ca="1" si="1042"/>
        <v>2</v>
      </c>
      <c r="AI274" s="186">
        <f t="shared" ca="1" si="1042"/>
        <v>5</v>
      </c>
      <c r="AJ274" s="186">
        <f t="shared" ca="1" si="1042"/>
        <v>2</v>
      </c>
      <c r="AK274" s="186">
        <f t="shared" ca="1" si="1042"/>
        <v>3</v>
      </c>
      <c r="AL274" s="186">
        <f t="shared" ca="1" si="1042"/>
        <v>1</v>
      </c>
      <c r="AM274" s="186">
        <f t="shared" ca="1" si="1042"/>
        <v>1</v>
      </c>
      <c r="AN274" s="186">
        <f t="shared" ca="1" si="1042"/>
        <v>0</v>
      </c>
      <c r="AO274" s="186">
        <f t="shared" ca="1" si="1042"/>
        <v>1</v>
      </c>
      <c r="AP274" s="186">
        <f t="shared" ca="1" si="1042"/>
        <v>2</v>
      </c>
      <c r="AQ274" s="186">
        <f t="shared" ca="1" si="1042"/>
        <v>1</v>
      </c>
      <c r="AR274" s="186">
        <f t="shared" ca="1" si="1042"/>
        <v>1</v>
      </c>
      <c r="AS274" s="186">
        <f t="shared" ca="1" si="1042"/>
        <v>1</v>
      </c>
      <c r="AT274" s="186">
        <f t="shared" ca="1" si="1042"/>
        <v>1</v>
      </c>
      <c r="AU274" s="186">
        <f t="shared" ca="1" si="1042"/>
        <v>0</v>
      </c>
      <c r="AV274" s="186">
        <f t="shared" ca="1" si="1042"/>
        <v>0</v>
      </c>
      <c r="AW274" s="186">
        <f t="shared" ca="1" si="1042"/>
        <v>0</v>
      </c>
      <c r="AX274" s="186">
        <f t="shared" ca="1" si="1042"/>
        <v>0</v>
      </c>
      <c r="AY274" s="186">
        <f t="shared" ca="1" si="1042"/>
        <v>0</v>
      </c>
      <c r="AZ274" s="186">
        <f t="shared" ca="1" si="1042"/>
        <v>0</v>
      </c>
      <c r="BA274" s="186">
        <f t="shared" ca="1" si="1042"/>
        <v>0</v>
      </c>
      <c r="BB274" s="186">
        <f t="shared" ca="1" si="1042"/>
        <v>0</v>
      </c>
      <c r="BC274" s="186">
        <f t="shared" ca="1" si="1042"/>
        <v>1</v>
      </c>
      <c r="BD274" s="186">
        <f t="shared" ca="1" si="1042"/>
        <v>0</v>
      </c>
      <c r="BE274" s="186">
        <f t="shared" ca="1" si="1042"/>
        <v>0</v>
      </c>
      <c r="BF274" s="186">
        <f t="shared" ca="1" si="1042"/>
        <v>0</v>
      </c>
      <c r="BG274" s="186">
        <f t="shared" ca="1" si="1042"/>
        <v>0</v>
      </c>
      <c r="BH274" s="186">
        <f t="shared" ca="1" si="1042"/>
        <v>0</v>
      </c>
      <c r="BI274" s="186">
        <f t="shared" ca="1" si="1042"/>
        <v>0</v>
      </c>
      <c r="BJ274" s="186">
        <f t="shared" ca="1" si="1042"/>
        <v>0</v>
      </c>
      <c r="BK274" s="186">
        <f t="shared" ca="1" si="1042"/>
        <v>0</v>
      </c>
      <c r="BL274" s="186">
        <f t="shared" ca="1" si="1042"/>
        <v>0</v>
      </c>
      <c r="BM274" s="186">
        <f t="shared" ca="1" si="1042"/>
        <v>0</v>
      </c>
      <c r="BN274" s="186">
        <f t="shared" ca="1" si="1042"/>
        <v>0</v>
      </c>
      <c r="BO274" s="186">
        <f t="shared" ca="1" si="1042"/>
        <v>0</v>
      </c>
      <c r="BP274" s="186">
        <f t="shared" ca="1" si="1042"/>
        <v>0</v>
      </c>
      <c r="BQ274" s="186">
        <f t="shared" ca="1" si="1042"/>
        <v>1</v>
      </c>
      <c r="BR274" s="186">
        <f t="shared" ca="1" si="1042"/>
        <v>0</v>
      </c>
      <c r="BS274" s="186">
        <f t="shared" ca="1" si="1042"/>
        <v>0</v>
      </c>
      <c r="BT274" s="186">
        <f t="shared" ca="1" si="1042"/>
        <v>0</v>
      </c>
      <c r="BU274" s="186">
        <f t="shared" ca="1" si="1042"/>
        <v>0</v>
      </c>
      <c r="BV274" s="186">
        <f t="shared" ca="1" si="1042"/>
        <v>0</v>
      </c>
      <c r="BW274" s="186">
        <f t="shared" ca="1" si="1042"/>
        <v>1</v>
      </c>
      <c r="BX274" s="186">
        <f t="shared" ca="1" si="1042"/>
        <v>0</v>
      </c>
      <c r="BY274" s="186">
        <f t="shared" ca="1" si="1042"/>
        <v>0</v>
      </c>
      <c r="BZ274" s="186">
        <f t="shared" ca="1" si="1042"/>
        <v>1</v>
      </c>
      <c r="CA274" s="186">
        <f t="shared" ca="1" si="1042"/>
        <v>1</v>
      </c>
      <c r="CB274" s="186">
        <f t="shared" ca="1" si="1042"/>
        <v>1</v>
      </c>
      <c r="CC274" s="186">
        <f t="shared" ca="1" si="1042"/>
        <v>0</v>
      </c>
      <c r="CD274" s="186">
        <f t="shared" ca="1" si="1042"/>
        <v>2</v>
      </c>
      <c r="CE274" s="186">
        <f t="shared" ca="1" si="1042"/>
        <v>0</v>
      </c>
      <c r="CF274" s="186">
        <f t="shared" ca="1" si="1042"/>
        <v>1</v>
      </c>
      <c r="CG274" s="186">
        <f t="shared" ca="1" si="1042"/>
        <v>0</v>
      </c>
      <c r="CH274" s="186">
        <f t="shared" ref="CH274:ES274" ca="1" si="1043">CH264</f>
        <v>1</v>
      </c>
      <c r="CI274" s="186">
        <f t="shared" ca="1" si="1043"/>
        <v>0</v>
      </c>
      <c r="CJ274" s="186">
        <f t="shared" ca="1" si="1043"/>
        <v>1</v>
      </c>
      <c r="CK274" s="186">
        <f t="shared" ca="1" si="1043"/>
        <v>2</v>
      </c>
      <c r="CL274" s="186">
        <f t="shared" ca="1" si="1043"/>
        <v>0</v>
      </c>
      <c r="CM274" s="186">
        <f t="shared" ca="1" si="1043"/>
        <v>2</v>
      </c>
      <c r="CN274" s="186">
        <f t="shared" ca="1" si="1043"/>
        <v>1</v>
      </c>
      <c r="CO274" s="186">
        <f t="shared" ca="1" si="1043"/>
        <v>1</v>
      </c>
      <c r="CP274" s="186">
        <f t="shared" ca="1" si="1043"/>
        <v>0</v>
      </c>
      <c r="CQ274" s="186">
        <f t="shared" ca="1" si="1043"/>
        <v>0</v>
      </c>
      <c r="CR274" s="186">
        <f t="shared" ca="1" si="1043"/>
        <v>2</v>
      </c>
      <c r="CS274" s="186">
        <f t="shared" ca="1" si="1043"/>
        <v>1</v>
      </c>
      <c r="CT274" s="186">
        <f t="shared" ca="1" si="1043"/>
        <v>0</v>
      </c>
      <c r="CU274" s="186">
        <f t="shared" ca="1" si="1043"/>
        <v>2</v>
      </c>
      <c r="CV274" s="186">
        <f t="shared" ca="1" si="1043"/>
        <v>1</v>
      </c>
      <c r="CW274" s="186">
        <f t="shared" ca="1" si="1043"/>
        <v>0</v>
      </c>
      <c r="CX274" s="186">
        <f t="shared" ca="1" si="1043"/>
        <v>1</v>
      </c>
      <c r="CY274" s="186">
        <f t="shared" ca="1" si="1043"/>
        <v>1</v>
      </c>
      <c r="CZ274" s="186">
        <f t="shared" ca="1" si="1043"/>
        <v>1</v>
      </c>
      <c r="DA274" s="186">
        <f t="shared" ca="1" si="1043"/>
        <v>0</v>
      </c>
      <c r="DB274" s="186">
        <f t="shared" ca="1" si="1043"/>
        <v>1</v>
      </c>
      <c r="DC274" s="186">
        <f t="shared" ca="1" si="1043"/>
        <v>0</v>
      </c>
      <c r="DD274" s="186">
        <f t="shared" ca="1" si="1043"/>
        <v>0</v>
      </c>
      <c r="DE274" s="186">
        <f t="shared" ca="1" si="1043"/>
        <v>0</v>
      </c>
      <c r="DF274" s="186">
        <f t="shared" ca="1" si="1043"/>
        <v>1</v>
      </c>
      <c r="DG274" s="186">
        <f t="shared" ca="1" si="1043"/>
        <v>0</v>
      </c>
      <c r="DH274" s="186">
        <f t="shared" ca="1" si="1043"/>
        <v>0</v>
      </c>
      <c r="DI274" s="186">
        <f t="shared" ca="1" si="1043"/>
        <v>0</v>
      </c>
      <c r="DJ274" s="186">
        <f t="shared" ca="1" si="1043"/>
        <v>0</v>
      </c>
      <c r="DK274" s="186">
        <f t="shared" ca="1" si="1043"/>
        <v>1</v>
      </c>
      <c r="DL274" s="186">
        <f t="shared" ca="1" si="1043"/>
        <v>1</v>
      </c>
      <c r="DM274" s="186">
        <f t="shared" ca="1" si="1043"/>
        <v>0</v>
      </c>
      <c r="DN274" s="186">
        <f t="shared" ca="1" si="1043"/>
        <v>0</v>
      </c>
      <c r="DO274" s="186">
        <f t="shared" ca="1" si="1043"/>
        <v>0</v>
      </c>
      <c r="DP274" s="186">
        <f t="shared" ca="1" si="1043"/>
        <v>0</v>
      </c>
      <c r="DQ274" s="186">
        <f t="shared" ca="1" si="1043"/>
        <v>0</v>
      </c>
      <c r="DR274" s="186">
        <f t="shared" ca="1" si="1043"/>
        <v>0</v>
      </c>
      <c r="DS274" s="186">
        <f t="shared" ca="1" si="1043"/>
        <v>0</v>
      </c>
      <c r="DT274" s="186">
        <f t="shared" ca="1" si="1043"/>
        <v>0</v>
      </c>
      <c r="DU274" s="186">
        <f t="shared" ca="1" si="1043"/>
        <v>0</v>
      </c>
      <c r="DV274" s="186">
        <f t="shared" ca="1" si="1043"/>
        <v>0</v>
      </c>
      <c r="DW274" s="186">
        <f t="shared" ca="1" si="1043"/>
        <v>0</v>
      </c>
      <c r="DX274" s="186">
        <f t="shared" ca="1" si="1043"/>
        <v>0</v>
      </c>
      <c r="DY274" s="186">
        <f t="shared" ca="1" si="1043"/>
        <v>0</v>
      </c>
      <c r="DZ274" s="186">
        <f t="shared" ca="1" si="1043"/>
        <v>0</v>
      </c>
      <c r="EA274" s="186">
        <f t="shared" ca="1" si="1043"/>
        <v>0</v>
      </c>
      <c r="EB274" s="186">
        <f t="shared" ca="1" si="1043"/>
        <v>0</v>
      </c>
      <c r="EC274" s="186">
        <f t="shared" ca="1" si="1043"/>
        <v>0</v>
      </c>
      <c r="ED274" s="186">
        <f t="shared" ca="1" si="1043"/>
        <v>0</v>
      </c>
      <c r="EE274" s="186">
        <f t="shared" ca="1" si="1043"/>
        <v>0</v>
      </c>
      <c r="EF274" s="186">
        <f t="shared" ca="1" si="1043"/>
        <v>1</v>
      </c>
      <c r="EG274" s="186">
        <f t="shared" ca="1" si="1043"/>
        <v>0</v>
      </c>
      <c r="EH274" s="186">
        <f t="shared" ca="1" si="1043"/>
        <v>0</v>
      </c>
      <c r="EI274" s="186">
        <f t="shared" ca="1" si="1043"/>
        <v>0</v>
      </c>
      <c r="EJ274" s="186">
        <f t="shared" ca="1" si="1043"/>
        <v>0</v>
      </c>
      <c r="EK274" s="186">
        <f t="shared" ca="1" si="1043"/>
        <v>0</v>
      </c>
      <c r="EL274" s="186">
        <f t="shared" ca="1" si="1043"/>
        <v>0</v>
      </c>
      <c r="EM274" s="186">
        <f t="shared" ca="1" si="1043"/>
        <v>0</v>
      </c>
      <c r="EN274" s="186">
        <f t="shared" ca="1" si="1043"/>
        <v>0</v>
      </c>
      <c r="EO274" s="186">
        <f t="shared" ca="1" si="1043"/>
        <v>0</v>
      </c>
      <c r="EP274" s="186">
        <f t="shared" ca="1" si="1043"/>
        <v>0</v>
      </c>
      <c r="EQ274" s="186">
        <f t="shared" ca="1" si="1043"/>
        <v>0</v>
      </c>
      <c r="ER274" s="186">
        <f t="shared" ca="1" si="1043"/>
        <v>0</v>
      </c>
      <c r="ES274" s="186">
        <f t="shared" ca="1" si="1043"/>
        <v>2</v>
      </c>
      <c r="ET274" s="186">
        <f t="shared" ref="ET274:GR274" ca="1" si="1044">ET264</f>
        <v>0</v>
      </c>
      <c r="EU274" s="186">
        <f t="shared" ca="1" si="1044"/>
        <v>0</v>
      </c>
      <c r="EV274" s="186">
        <f t="shared" ca="1" si="1044"/>
        <v>1</v>
      </c>
      <c r="EW274" s="186">
        <f t="shared" ca="1" si="1044"/>
        <v>1</v>
      </c>
      <c r="EX274" s="186">
        <f t="shared" ca="1" si="1044"/>
        <v>0</v>
      </c>
      <c r="EY274" s="186">
        <f t="shared" ca="1" si="1044"/>
        <v>0</v>
      </c>
      <c r="EZ274" s="186">
        <f t="shared" ca="1" si="1044"/>
        <v>0</v>
      </c>
      <c r="FA274" s="186">
        <f t="shared" ca="1" si="1044"/>
        <v>0</v>
      </c>
      <c r="FB274" s="186">
        <f t="shared" ca="1" si="1044"/>
        <v>0</v>
      </c>
      <c r="FC274" s="186">
        <f t="shared" ca="1" si="1044"/>
        <v>0</v>
      </c>
      <c r="FD274" s="186">
        <f t="shared" ca="1" si="1044"/>
        <v>1</v>
      </c>
      <c r="FE274" s="186">
        <f t="shared" ca="1" si="1044"/>
        <v>0</v>
      </c>
      <c r="FF274" s="186">
        <f t="shared" ca="1" si="1044"/>
        <v>0</v>
      </c>
      <c r="FG274" s="186">
        <f t="shared" ca="1" si="1044"/>
        <v>0</v>
      </c>
      <c r="FH274" s="186">
        <f t="shared" ca="1" si="1044"/>
        <v>1</v>
      </c>
      <c r="FI274" s="186">
        <f t="shared" ca="1" si="1044"/>
        <v>1</v>
      </c>
      <c r="FJ274" s="186">
        <f t="shared" ca="1" si="1044"/>
        <v>0</v>
      </c>
      <c r="FK274" s="186">
        <f t="shared" ca="1" si="1044"/>
        <v>0</v>
      </c>
      <c r="FL274" s="186">
        <f t="shared" ca="1" si="1044"/>
        <v>0</v>
      </c>
      <c r="FM274" s="186">
        <f t="shared" ca="1" si="1044"/>
        <v>0</v>
      </c>
      <c r="FN274" s="186">
        <f t="shared" ca="1" si="1044"/>
        <v>0</v>
      </c>
      <c r="FO274" s="186">
        <f t="shared" ca="1" si="1044"/>
        <v>0</v>
      </c>
      <c r="FP274" s="186">
        <f t="shared" ca="1" si="1044"/>
        <v>0</v>
      </c>
      <c r="FQ274" s="186">
        <f t="shared" ca="1" si="1044"/>
        <v>0</v>
      </c>
      <c r="FR274" s="186">
        <f t="shared" ca="1" si="1044"/>
        <v>0</v>
      </c>
      <c r="FS274" s="186">
        <f t="shared" ca="1" si="1044"/>
        <v>0</v>
      </c>
      <c r="FT274" s="186">
        <f t="shared" ca="1" si="1044"/>
        <v>0</v>
      </c>
      <c r="FU274" s="186">
        <f t="shared" ca="1" si="1044"/>
        <v>0</v>
      </c>
      <c r="FV274" s="186">
        <f t="shared" ca="1" si="1044"/>
        <v>1</v>
      </c>
      <c r="FW274" s="186">
        <f t="shared" ca="1" si="1044"/>
        <v>1</v>
      </c>
      <c r="FX274" s="186">
        <f t="shared" ca="1" si="1044"/>
        <v>0</v>
      </c>
      <c r="FY274" s="186">
        <f t="shared" ca="1" si="1044"/>
        <v>0</v>
      </c>
      <c r="FZ274" s="186">
        <f t="shared" ca="1" si="1044"/>
        <v>0</v>
      </c>
      <c r="GA274" s="186">
        <f t="shared" ca="1" si="1044"/>
        <v>0</v>
      </c>
      <c r="GB274" s="186">
        <f t="shared" ca="1" si="1044"/>
        <v>1</v>
      </c>
      <c r="GC274" s="186">
        <f t="shared" ca="1" si="1044"/>
        <v>0</v>
      </c>
      <c r="GD274" s="186">
        <f t="shared" ca="1" si="1044"/>
        <v>0</v>
      </c>
      <c r="GE274" s="186">
        <f t="shared" ca="1" si="1044"/>
        <v>0</v>
      </c>
      <c r="GF274" s="186">
        <f t="shared" ca="1" si="1044"/>
        <v>0</v>
      </c>
      <c r="GG274" s="186">
        <f t="shared" ca="1" si="1044"/>
        <v>1</v>
      </c>
      <c r="GH274" s="186">
        <f t="shared" ca="1" si="1044"/>
        <v>1</v>
      </c>
      <c r="GI274" s="186">
        <f t="shared" ca="1" si="1044"/>
        <v>0</v>
      </c>
      <c r="GJ274" s="186">
        <f t="shared" ca="1" si="1044"/>
        <v>0</v>
      </c>
      <c r="GK274" s="186">
        <f t="shared" ca="1" si="1044"/>
        <v>0</v>
      </c>
      <c r="GL274" s="186">
        <f t="shared" ca="1" si="1044"/>
        <v>1</v>
      </c>
      <c r="GM274" s="186">
        <f t="shared" ca="1" si="1044"/>
        <v>0</v>
      </c>
      <c r="GN274" s="186">
        <f t="shared" ca="1" si="1044"/>
        <v>0</v>
      </c>
      <c r="GO274" s="186">
        <f t="shared" si="1044"/>
        <v>0</v>
      </c>
      <c r="GP274" s="186">
        <f t="shared" si="1044"/>
        <v>0</v>
      </c>
      <c r="GQ274" s="186">
        <f t="shared" si="1044"/>
        <v>0</v>
      </c>
      <c r="GR274" s="186">
        <f t="shared" si="1044"/>
        <v>0</v>
      </c>
    </row>
    <row r="275" spans="4:200" x14ac:dyDescent="0.2">
      <c r="E275" s="1062" t="s">
        <v>280</v>
      </c>
      <c r="F275" s="1063"/>
      <c r="G275" s="1063"/>
      <c r="H275" s="1063"/>
      <c r="I275" s="130"/>
      <c r="J275" s="101"/>
      <c r="K275" s="101"/>
      <c r="L275" s="101"/>
      <c r="M275" s="304"/>
      <c r="N275" s="304"/>
      <c r="O275" s="304"/>
      <c r="P275" s="380"/>
      <c r="Q275" s="311"/>
      <c r="R275" s="311"/>
      <c r="S275" s="311"/>
      <c r="T275" s="311"/>
      <c r="U275" s="186">
        <f ca="1">(U271+U272+U273-U270)*$E$277</f>
        <v>21.200000000000003</v>
      </c>
      <c r="V275" s="186">
        <f t="shared" ref="V275:AN275" ca="1" si="1045">(V271+V272+V273-V270)*$E$277</f>
        <v>20.67</v>
      </c>
      <c r="W275" s="186">
        <f t="shared" ca="1" si="1045"/>
        <v>20.14</v>
      </c>
      <c r="X275" s="186">
        <f t="shared" ca="1" si="1045"/>
        <v>19.61</v>
      </c>
      <c r="Y275" s="186">
        <f t="shared" ca="1" si="1045"/>
        <v>25.44</v>
      </c>
      <c r="Z275" s="186">
        <f t="shared" ca="1" si="1045"/>
        <v>24.91</v>
      </c>
      <c r="AA275" s="186">
        <f t="shared" ca="1" si="1045"/>
        <v>23.85</v>
      </c>
      <c r="AB275" s="186">
        <f t="shared" ca="1" si="1045"/>
        <v>24.91</v>
      </c>
      <c r="AC275" s="186">
        <f t="shared" ca="1" si="1045"/>
        <v>24.380000000000003</v>
      </c>
      <c r="AD275" s="186">
        <f t="shared" ca="1" si="1045"/>
        <v>24.380000000000003</v>
      </c>
      <c r="AE275" s="186">
        <f t="shared" ca="1" si="1045"/>
        <v>19.080000000000002</v>
      </c>
      <c r="AF275" s="186">
        <f t="shared" ca="1" si="1045"/>
        <v>19.080000000000002</v>
      </c>
      <c r="AG275" s="186">
        <f t="shared" ca="1" si="1045"/>
        <v>19.61</v>
      </c>
      <c r="AH275" s="186">
        <f t="shared" ca="1" si="1045"/>
        <v>16.96</v>
      </c>
      <c r="AI275" s="186">
        <f t="shared" ca="1" si="1045"/>
        <v>14.31</v>
      </c>
      <c r="AJ275" s="186">
        <f t="shared" ca="1" si="1045"/>
        <v>15.370000000000001</v>
      </c>
      <c r="AK275" s="186">
        <f t="shared" ca="1" si="1045"/>
        <v>16.43</v>
      </c>
      <c r="AL275" s="186">
        <f t="shared" ca="1" si="1045"/>
        <v>18.55</v>
      </c>
      <c r="AM275" s="186">
        <f t="shared" ca="1" si="1045"/>
        <v>18.55</v>
      </c>
      <c r="AN275" s="186">
        <f t="shared" ca="1" si="1045"/>
        <v>18.55</v>
      </c>
      <c r="AO275" s="186">
        <f t="shared" ref="AO275:CO275" ca="1" si="1046">(AO271+AO272+AO273-AO270)*$E$278</f>
        <v>21</v>
      </c>
      <c r="AP275" s="186">
        <f t="shared" ca="1" si="1046"/>
        <v>21.599999999999998</v>
      </c>
      <c r="AQ275" s="186">
        <f t="shared" ca="1" si="1046"/>
        <v>21</v>
      </c>
      <c r="AR275" s="186">
        <f t="shared" ca="1" si="1046"/>
        <v>22.8</v>
      </c>
      <c r="AS275" s="186">
        <f t="shared" ca="1" si="1046"/>
        <v>24</v>
      </c>
      <c r="AT275" s="186">
        <f t="shared" ca="1" si="1046"/>
        <v>24</v>
      </c>
      <c r="AU275" s="186">
        <f t="shared" ca="1" si="1046"/>
        <v>23.4</v>
      </c>
      <c r="AV275" s="186">
        <f t="shared" ca="1" si="1046"/>
        <v>22.2</v>
      </c>
      <c r="AW275" s="186">
        <f t="shared" ca="1" si="1046"/>
        <v>23.4</v>
      </c>
      <c r="AX275" s="186">
        <f t="shared" ca="1" si="1046"/>
        <v>25.2</v>
      </c>
      <c r="AY275" s="186">
        <f t="shared" ca="1" si="1046"/>
        <v>27</v>
      </c>
      <c r="AZ275" s="186">
        <f t="shared" ca="1" si="1046"/>
        <v>25.2</v>
      </c>
      <c r="BA275" s="186">
        <f t="shared" ca="1" si="1046"/>
        <v>25.2</v>
      </c>
      <c r="BB275" s="186">
        <f t="shared" ca="1" si="1046"/>
        <v>27</v>
      </c>
      <c r="BC275" s="186">
        <f t="shared" ca="1" si="1046"/>
        <v>26.4</v>
      </c>
      <c r="BD275" s="186">
        <f t="shared" ca="1" si="1046"/>
        <v>25.8</v>
      </c>
      <c r="BE275" s="186">
        <f t="shared" ca="1" si="1046"/>
        <v>21.599999999999998</v>
      </c>
      <c r="BF275" s="186">
        <f t="shared" ca="1" si="1046"/>
        <v>21.599999999999998</v>
      </c>
      <c r="BG275" s="186">
        <f t="shared" ca="1" si="1046"/>
        <v>22.8</v>
      </c>
      <c r="BH275" s="186">
        <f t="shared" ca="1" si="1046"/>
        <v>22.8</v>
      </c>
      <c r="BI275" s="186">
        <f t="shared" ca="1" si="1046"/>
        <v>23.4</v>
      </c>
      <c r="BJ275" s="186">
        <f t="shared" ca="1" si="1046"/>
        <v>24</v>
      </c>
      <c r="BK275" s="186">
        <f t="shared" ca="1" si="1046"/>
        <v>25.8</v>
      </c>
      <c r="BL275" s="186">
        <f t="shared" ca="1" si="1046"/>
        <v>27</v>
      </c>
      <c r="BM275" s="186">
        <f t="shared" ca="1" si="1046"/>
        <v>25.8</v>
      </c>
      <c r="BN275" s="186">
        <f t="shared" ca="1" si="1046"/>
        <v>25.2</v>
      </c>
      <c r="BO275" s="186">
        <f t="shared" ca="1" si="1046"/>
        <v>24</v>
      </c>
      <c r="BP275" s="186">
        <f t="shared" ca="1" si="1046"/>
        <v>25.2</v>
      </c>
      <c r="BQ275" s="186">
        <f t="shared" ca="1" si="1046"/>
        <v>26.4</v>
      </c>
      <c r="BR275" s="186">
        <f t="shared" ca="1" si="1046"/>
        <v>25.8</v>
      </c>
      <c r="BS275" s="186">
        <f t="shared" ca="1" si="1046"/>
        <v>24.599999999999998</v>
      </c>
      <c r="BT275" s="186">
        <f t="shared" ca="1" si="1046"/>
        <v>24</v>
      </c>
      <c r="BU275" s="186">
        <f t="shared" ca="1" si="1046"/>
        <v>24</v>
      </c>
      <c r="BV275" s="186">
        <f t="shared" ca="1" si="1046"/>
        <v>25.2</v>
      </c>
      <c r="BW275" s="186">
        <f t="shared" ca="1" si="1046"/>
        <v>24.599999999999998</v>
      </c>
      <c r="BX275" s="186">
        <f t="shared" ca="1" si="1046"/>
        <v>24.599999999999998</v>
      </c>
      <c r="BY275" s="186">
        <f t="shared" ca="1" si="1046"/>
        <v>25.8</v>
      </c>
      <c r="BZ275" s="186">
        <f t="shared" ca="1" si="1046"/>
        <v>25.2</v>
      </c>
      <c r="CA275" s="186">
        <f t="shared" ca="1" si="1046"/>
        <v>23.4</v>
      </c>
      <c r="CB275" s="186">
        <f t="shared" ca="1" si="1046"/>
        <v>21.599999999999998</v>
      </c>
      <c r="CC275" s="186">
        <f t="shared" ca="1" si="1046"/>
        <v>24</v>
      </c>
      <c r="CD275" s="186">
        <f t="shared" ca="1" si="1046"/>
        <v>21.599999999999998</v>
      </c>
      <c r="CE275" s="186">
        <f t="shared" ca="1" si="1046"/>
        <v>21.599999999999998</v>
      </c>
      <c r="CF275" s="186">
        <f t="shared" ca="1" si="1046"/>
        <v>21</v>
      </c>
      <c r="CG275" s="186">
        <f t="shared" ca="1" si="1046"/>
        <v>20.399999999999999</v>
      </c>
      <c r="CH275" s="186">
        <f t="shared" ca="1" si="1046"/>
        <v>18.599999999999998</v>
      </c>
      <c r="CI275" s="186">
        <f t="shared" ca="1" si="1046"/>
        <v>18.599999999999998</v>
      </c>
      <c r="CJ275" s="186">
        <f t="shared" ca="1" si="1046"/>
        <v>20.399999999999999</v>
      </c>
      <c r="CK275" s="186">
        <f t="shared" ca="1" si="1046"/>
        <v>21</v>
      </c>
      <c r="CL275" s="186">
        <f t="shared" ca="1" si="1046"/>
        <v>22.2</v>
      </c>
      <c r="CM275" s="186">
        <f t="shared" ca="1" si="1046"/>
        <v>21.599999999999998</v>
      </c>
      <c r="CN275" s="186">
        <f t="shared" ca="1" si="1046"/>
        <v>20.399999999999999</v>
      </c>
      <c r="CO275" s="186">
        <f t="shared" ca="1" si="1046"/>
        <v>18.599999999999998</v>
      </c>
      <c r="CP275" s="186">
        <f t="shared" ref="CP275:FA275" ca="1" si="1047">(CP271+CP272+CP273-CP270)*$E$278</f>
        <v>18.599999999999998</v>
      </c>
      <c r="CQ275" s="186">
        <f t="shared" ca="1" si="1047"/>
        <v>18.599999999999998</v>
      </c>
      <c r="CR275" s="186">
        <f t="shared" ca="1" si="1047"/>
        <v>16.8</v>
      </c>
      <c r="CS275" s="186">
        <f t="shared" ca="1" si="1047"/>
        <v>17.399999999999999</v>
      </c>
      <c r="CT275" s="186">
        <f t="shared" ca="1" si="1047"/>
        <v>21</v>
      </c>
      <c r="CU275" s="186">
        <f t="shared" ca="1" si="1047"/>
        <v>21</v>
      </c>
      <c r="CV275" s="186">
        <f t="shared" ca="1" si="1047"/>
        <v>19.8</v>
      </c>
      <c r="CW275" s="186">
        <f t="shared" ca="1" si="1047"/>
        <v>19.8</v>
      </c>
      <c r="CX275" s="186">
        <f t="shared" ca="1" si="1047"/>
        <v>19.2</v>
      </c>
      <c r="CY275" s="186">
        <f t="shared" ca="1" si="1047"/>
        <v>20.399999999999999</v>
      </c>
      <c r="CZ275" s="186">
        <f t="shared" ca="1" si="1047"/>
        <v>20.399999999999999</v>
      </c>
      <c r="DA275" s="186">
        <f t="shared" ca="1" si="1047"/>
        <v>19.8</v>
      </c>
      <c r="DB275" s="186">
        <f t="shared" ca="1" si="1047"/>
        <v>21.599999999999998</v>
      </c>
      <c r="DC275" s="186">
        <f t="shared" ca="1" si="1047"/>
        <v>21.599999999999998</v>
      </c>
      <c r="DD275" s="186">
        <f t="shared" ca="1" si="1047"/>
        <v>22.2</v>
      </c>
      <c r="DE275" s="186">
        <f t="shared" ca="1" si="1047"/>
        <v>22.2</v>
      </c>
      <c r="DF275" s="186">
        <f t="shared" ca="1" si="1047"/>
        <v>21</v>
      </c>
      <c r="DG275" s="186">
        <f t="shared" ca="1" si="1047"/>
        <v>23.4</v>
      </c>
      <c r="DH275" s="186">
        <f t="shared" ca="1" si="1047"/>
        <v>23.4</v>
      </c>
      <c r="DI275" s="186">
        <f t="shared" ca="1" si="1047"/>
        <v>22.8</v>
      </c>
      <c r="DJ275" s="186">
        <f t="shared" ca="1" si="1047"/>
        <v>22.8</v>
      </c>
      <c r="DK275" s="186">
        <f t="shared" ca="1" si="1047"/>
        <v>22.8</v>
      </c>
      <c r="DL275" s="186">
        <f t="shared" ca="1" si="1047"/>
        <v>21</v>
      </c>
      <c r="DM275" s="186">
        <f t="shared" ca="1" si="1047"/>
        <v>20.399999999999999</v>
      </c>
      <c r="DN275" s="186">
        <f t="shared" ca="1" si="1047"/>
        <v>23.4</v>
      </c>
      <c r="DO275" s="186">
        <f t="shared" ca="1" si="1047"/>
        <v>24.599999999999998</v>
      </c>
      <c r="DP275" s="186">
        <f t="shared" ca="1" si="1047"/>
        <v>24.599999999999998</v>
      </c>
      <c r="DQ275" s="186">
        <f t="shared" ca="1" si="1047"/>
        <v>26.4</v>
      </c>
      <c r="DR275" s="186">
        <f t="shared" ca="1" si="1047"/>
        <v>27</v>
      </c>
      <c r="DS275" s="186">
        <f t="shared" ca="1" si="1047"/>
        <v>27</v>
      </c>
      <c r="DT275" s="186">
        <f t="shared" ca="1" si="1047"/>
        <v>27.599999999999998</v>
      </c>
      <c r="DU275" s="186">
        <f t="shared" ca="1" si="1047"/>
        <v>28.2</v>
      </c>
      <c r="DV275" s="186">
        <f t="shared" ca="1" si="1047"/>
        <v>28.2</v>
      </c>
      <c r="DW275" s="186">
        <f t="shared" ca="1" si="1047"/>
        <v>28.2</v>
      </c>
      <c r="DX275" s="186">
        <f t="shared" ca="1" si="1047"/>
        <v>28.799999999999997</v>
      </c>
      <c r="DY275" s="186">
        <f t="shared" ca="1" si="1047"/>
        <v>30</v>
      </c>
      <c r="DZ275" s="186">
        <f t="shared" ca="1" si="1047"/>
        <v>31.799999999999997</v>
      </c>
      <c r="EA275" s="186">
        <f t="shared" ca="1" si="1047"/>
        <v>30</v>
      </c>
      <c r="EB275" s="186">
        <f t="shared" ca="1" si="1047"/>
        <v>30</v>
      </c>
      <c r="EC275" s="186">
        <f t="shared" ca="1" si="1047"/>
        <v>30</v>
      </c>
      <c r="ED275" s="186">
        <f t="shared" ca="1" si="1047"/>
        <v>29.4</v>
      </c>
      <c r="EE275" s="186">
        <f t="shared" ca="1" si="1047"/>
        <v>30</v>
      </c>
      <c r="EF275" s="186">
        <f t="shared" ca="1" si="1047"/>
        <v>29.4</v>
      </c>
      <c r="EG275" s="186">
        <f t="shared" ca="1" si="1047"/>
        <v>30</v>
      </c>
      <c r="EH275" s="186">
        <f t="shared" ca="1" si="1047"/>
        <v>30</v>
      </c>
      <c r="EI275" s="186">
        <f t="shared" ca="1" si="1047"/>
        <v>30</v>
      </c>
      <c r="EJ275" s="186">
        <f t="shared" ca="1" si="1047"/>
        <v>29.4</v>
      </c>
      <c r="EK275" s="186">
        <f t="shared" ca="1" si="1047"/>
        <v>27.599999999999998</v>
      </c>
      <c r="EL275" s="186">
        <f t="shared" ca="1" si="1047"/>
        <v>26.4</v>
      </c>
      <c r="EM275" s="186">
        <f t="shared" ca="1" si="1047"/>
        <v>27.599999999999998</v>
      </c>
      <c r="EN275" s="186">
        <f t="shared" ca="1" si="1047"/>
        <v>26.4</v>
      </c>
      <c r="EO275" s="186">
        <f t="shared" ca="1" si="1047"/>
        <v>25.8</v>
      </c>
      <c r="EP275" s="186">
        <f t="shared" ca="1" si="1047"/>
        <v>28.2</v>
      </c>
      <c r="EQ275" s="186">
        <f t="shared" ca="1" si="1047"/>
        <v>29.4</v>
      </c>
      <c r="ER275" s="186">
        <f t="shared" ca="1" si="1047"/>
        <v>28.799999999999997</v>
      </c>
      <c r="ES275" s="186">
        <f t="shared" ca="1" si="1047"/>
        <v>29.4</v>
      </c>
      <c r="ET275" s="186">
        <f t="shared" ca="1" si="1047"/>
        <v>29.4</v>
      </c>
      <c r="EU275" s="186">
        <f t="shared" ca="1" si="1047"/>
        <v>28.799999999999997</v>
      </c>
      <c r="EV275" s="186">
        <f t="shared" ca="1" si="1047"/>
        <v>28.2</v>
      </c>
      <c r="EW275" s="186">
        <f t="shared" ca="1" si="1047"/>
        <v>27.599999999999998</v>
      </c>
      <c r="EX275" s="186">
        <f t="shared" ca="1" si="1047"/>
        <v>27.599999999999998</v>
      </c>
      <c r="EY275" s="186">
        <f t="shared" ca="1" si="1047"/>
        <v>27</v>
      </c>
      <c r="EZ275" s="186">
        <f t="shared" ca="1" si="1047"/>
        <v>27.599999999999998</v>
      </c>
      <c r="FA275" s="186">
        <f t="shared" ca="1" si="1047"/>
        <v>28.799999999999997</v>
      </c>
      <c r="FB275" s="186">
        <f t="shared" ref="FB275:GR275" ca="1" si="1048">(FB271+FB272+FB273-FB270)*$E$278</f>
        <v>28.799999999999997</v>
      </c>
      <c r="FC275" s="186">
        <f t="shared" ca="1" si="1048"/>
        <v>30</v>
      </c>
      <c r="FD275" s="186">
        <f t="shared" ca="1" si="1048"/>
        <v>28.799999999999997</v>
      </c>
      <c r="FE275" s="186">
        <f t="shared" ca="1" si="1048"/>
        <v>29.4</v>
      </c>
      <c r="FF275" s="186">
        <f t="shared" ca="1" si="1048"/>
        <v>29.4</v>
      </c>
      <c r="FG275" s="186">
        <f t="shared" ca="1" si="1048"/>
        <v>29.4</v>
      </c>
      <c r="FH275" s="186">
        <f t="shared" ca="1" si="1048"/>
        <v>30</v>
      </c>
      <c r="FI275" s="186">
        <f t="shared" ca="1" si="1048"/>
        <v>29.4</v>
      </c>
      <c r="FJ275" s="186">
        <f t="shared" ca="1" si="1048"/>
        <v>30</v>
      </c>
      <c r="FK275" s="186">
        <f t="shared" ca="1" si="1048"/>
        <v>30.599999999999998</v>
      </c>
      <c r="FL275" s="186">
        <f t="shared" ca="1" si="1048"/>
        <v>29.4</v>
      </c>
      <c r="FM275" s="186">
        <f t="shared" ca="1" si="1048"/>
        <v>30</v>
      </c>
      <c r="FN275" s="186">
        <f t="shared" ca="1" si="1048"/>
        <v>28.799999999999997</v>
      </c>
      <c r="FO275" s="186">
        <f t="shared" ca="1" si="1048"/>
        <v>30</v>
      </c>
      <c r="FP275" s="186">
        <f t="shared" ca="1" si="1048"/>
        <v>29.4</v>
      </c>
      <c r="FQ275" s="186">
        <f t="shared" ca="1" si="1048"/>
        <v>29.4</v>
      </c>
      <c r="FR275" s="186">
        <f t="shared" ca="1" si="1048"/>
        <v>29.4</v>
      </c>
      <c r="FS275" s="186">
        <f t="shared" ca="1" si="1048"/>
        <v>29.4</v>
      </c>
      <c r="FT275" s="186">
        <f t="shared" ca="1" si="1048"/>
        <v>30</v>
      </c>
      <c r="FU275" s="186">
        <f t="shared" ca="1" si="1048"/>
        <v>30</v>
      </c>
      <c r="FV275" s="186">
        <f t="shared" ca="1" si="1048"/>
        <v>29.4</v>
      </c>
      <c r="FW275" s="186">
        <f t="shared" ca="1" si="1048"/>
        <v>30</v>
      </c>
      <c r="FX275" s="186">
        <f t="shared" ca="1" si="1048"/>
        <v>31.2</v>
      </c>
      <c r="FY275" s="186">
        <f t="shared" ca="1" si="1048"/>
        <v>31.2</v>
      </c>
      <c r="FZ275" s="186">
        <f t="shared" ca="1" si="1048"/>
        <v>31.799999999999997</v>
      </c>
      <c r="GA275" s="186">
        <f t="shared" ca="1" si="1048"/>
        <v>32.4</v>
      </c>
      <c r="GB275" s="186">
        <f t="shared" ca="1" si="1048"/>
        <v>31.799999999999997</v>
      </c>
      <c r="GC275" s="186">
        <f t="shared" ca="1" si="1048"/>
        <v>30.599999999999998</v>
      </c>
      <c r="GD275" s="186">
        <f t="shared" ca="1" si="1048"/>
        <v>30.599999999999998</v>
      </c>
      <c r="GE275" s="186">
        <f t="shared" ca="1" si="1048"/>
        <v>30.599999999999998</v>
      </c>
      <c r="GF275" s="186">
        <f t="shared" ca="1" si="1048"/>
        <v>30.599999999999998</v>
      </c>
      <c r="GG275" s="186">
        <f t="shared" ca="1" si="1048"/>
        <v>29.4</v>
      </c>
      <c r="GH275" s="186">
        <f t="shared" ca="1" si="1048"/>
        <v>27.599999999999998</v>
      </c>
      <c r="GI275" s="186">
        <f t="shared" ca="1" si="1048"/>
        <v>28.799999999999997</v>
      </c>
      <c r="GJ275" s="186">
        <f t="shared" ca="1" si="1048"/>
        <v>29.4</v>
      </c>
      <c r="GK275" s="186">
        <f t="shared" ca="1" si="1048"/>
        <v>28.2</v>
      </c>
      <c r="GL275" s="186">
        <f t="shared" ca="1" si="1048"/>
        <v>27.599999999999998</v>
      </c>
      <c r="GM275" s="186">
        <f t="shared" ca="1" si="1048"/>
        <v>28.2</v>
      </c>
      <c r="GN275" s="186">
        <f t="shared" ca="1" si="1048"/>
        <v>28.2</v>
      </c>
      <c r="GO275" s="186">
        <f t="shared" si="1048"/>
        <v>0</v>
      </c>
      <c r="GP275" s="186">
        <f t="shared" si="1048"/>
        <v>0</v>
      </c>
      <c r="GQ275" s="186">
        <f t="shared" si="1048"/>
        <v>0</v>
      </c>
      <c r="GR275" s="186">
        <f t="shared" si="1048"/>
        <v>0</v>
      </c>
    </row>
    <row r="276" spans="4:200" ht="15.75" thickBot="1" x14ac:dyDescent="0.25">
      <c r="E276" s="1064" t="s">
        <v>303</v>
      </c>
      <c r="F276" s="1065"/>
      <c r="G276" s="1066"/>
      <c r="H276" s="1066"/>
      <c r="I276" s="130"/>
      <c r="J276" s="101"/>
      <c r="K276" s="101"/>
      <c r="L276" s="101"/>
      <c r="M276" s="304"/>
      <c r="N276" s="304"/>
      <c r="O276" s="421"/>
      <c r="P276" s="380"/>
      <c r="Q276" s="311"/>
      <c r="R276" s="311"/>
      <c r="S276" s="311"/>
      <c r="T276" s="311"/>
      <c r="U276" s="190">
        <f ca="1">SUM(U270:U273)</f>
        <v>50</v>
      </c>
      <c r="V276" s="190">
        <f t="shared" ref="V276:CG276" ca="1" si="1049">SUM(V270:V273)</f>
        <v>55</v>
      </c>
      <c r="W276" s="190">
        <f t="shared" ca="1" si="1049"/>
        <v>54</v>
      </c>
      <c r="X276" s="190">
        <f t="shared" ca="1" si="1049"/>
        <v>53</v>
      </c>
      <c r="Y276" s="190">
        <f t="shared" ca="1" si="1049"/>
        <v>48</v>
      </c>
      <c r="Z276" s="190">
        <f t="shared" ca="1" si="1049"/>
        <v>47</v>
      </c>
      <c r="AA276" s="190">
        <f t="shared" ca="1" si="1049"/>
        <v>45</v>
      </c>
      <c r="AB276" s="190">
        <f t="shared" ca="1" si="1049"/>
        <v>47</v>
      </c>
      <c r="AC276" s="190">
        <f t="shared" ca="1" si="1049"/>
        <v>46</v>
      </c>
      <c r="AD276" s="190">
        <f t="shared" ca="1" si="1049"/>
        <v>46</v>
      </c>
      <c r="AE276" s="190">
        <f t="shared" ca="1" si="1049"/>
        <v>46</v>
      </c>
      <c r="AF276" s="190">
        <f t="shared" ca="1" si="1049"/>
        <v>46</v>
      </c>
      <c r="AG276" s="190">
        <f t="shared" ca="1" si="1049"/>
        <v>47</v>
      </c>
      <c r="AH276" s="190">
        <f t="shared" ca="1" si="1049"/>
        <v>42</v>
      </c>
      <c r="AI276" s="190">
        <f t="shared" ca="1" si="1049"/>
        <v>37</v>
      </c>
      <c r="AJ276" s="190">
        <f t="shared" ca="1" si="1049"/>
        <v>39</v>
      </c>
      <c r="AK276" s="190">
        <f t="shared" ca="1" si="1049"/>
        <v>41</v>
      </c>
      <c r="AL276" s="190">
        <f t="shared" ca="1" si="1049"/>
        <v>45</v>
      </c>
      <c r="AM276" s="190">
        <f t="shared" ca="1" si="1049"/>
        <v>45</v>
      </c>
      <c r="AN276" s="190">
        <f t="shared" ca="1" si="1049"/>
        <v>45</v>
      </c>
      <c r="AO276" s="190">
        <f t="shared" ca="1" si="1049"/>
        <v>45</v>
      </c>
      <c r="AP276" s="190">
        <f t="shared" ca="1" si="1049"/>
        <v>46</v>
      </c>
      <c r="AQ276" s="190">
        <f t="shared" ca="1" si="1049"/>
        <v>45</v>
      </c>
      <c r="AR276" s="190">
        <f t="shared" ca="1" si="1049"/>
        <v>48</v>
      </c>
      <c r="AS276" s="190">
        <f t="shared" ca="1" si="1049"/>
        <v>50</v>
      </c>
      <c r="AT276" s="190">
        <f t="shared" ca="1" si="1049"/>
        <v>50</v>
      </c>
      <c r="AU276" s="190">
        <f t="shared" ca="1" si="1049"/>
        <v>49</v>
      </c>
      <c r="AV276" s="190">
        <f t="shared" ca="1" si="1049"/>
        <v>47</v>
      </c>
      <c r="AW276" s="190">
        <f t="shared" ca="1" si="1049"/>
        <v>49</v>
      </c>
      <c r="AX276" s="190">
        <f t="shared" ca="1" si="1049"/>
        <v>52</v>
      </c>
      <c r="AY276" s="190">
        <f t="shared" ca="1" si="1049"/>
        <v>55</v>
      </c>
      <c r="AZ276" s="190">
        <f t="shared" ca="1" si="1049"/>
        <v>52</v>
      </c>
      <c r="BA276" s="190">
        <f t="shared" ca="1" si="1049"/>
        <v>52</v>
      </c>
      <c r="BB276" s="190">
        <f t="shared" ca="1" si="1049"/>
        <v>55</v>
      </c>
      <c r="BC276" s="190">
        <f t="shared" ca="1" si="1049"/>
        <v>54</v>
      </c>
      <c r="BD276" s="190">
        <f t="shared" ca="1" si="1049"/>
        <v>53</v>
      </c>
      <c r="BE276" s="190">
        <f t="shared" ca="1" si="1049"/>
        <v>46</v>
      </c>
      <c r="BF276" s="190">
        <f t="shared" ca="1" si="1049"/>
        <v>46</v>
      </c>
      <c r="BG276" s="190">
        <f t="shared" ca="1" si="1049"/>
        <v>48</v>
      </c>
      <c r="BH276" s="190">
        <f t="shared" ca="1" si="1049"/>
        <v>48</v>
      </c>
      <c r="BI276" s="190">
        <f t="shared" ca="1" si="1049"/>
        <v>49</v>
      </c>
      <c r="BJ276" s="190">
        <f t="shared" ca="1" si="1049"/>
        <v>50</v>
      </c>
      <c r="BK276" s="190">
        <f t="shared" ca="1" si="1049"/>
        <v>53</v>
      </c>
      <c r="BL276" s="190">
        <f t="shared" ca="1" si="1049"/>
        <v>55</v>
      </c>
      <c r="BM276" s="190">
        <f t="shared" ca="1" si="1049"/>
        <v>53</v>
      </c>
      <c r="BN276" s="190">
        <f t="shared" ca="1" si="1049"/>
        <v>52</v>
      </c>
      <c r="BO276" s="190">
        <f t="shared" ca="1" si="1049"/>
        <v>50</v>
      </c>
      <c r="BP276" s="190">
        <f t="shared" ca="1" si="1049"/>
        <v>52</v>
      </c>
      <c r="BQ276" s="190">
        <f t="shared" ca="1" si="1049"/>
        <v>54</v>
      </c>
      <c r="BR276" s="190">
        <f t="shared" ca="1" si="1049"/>
        <v>53</v>
      </c>
      <c r="BS276" s="190">
        <f t="shared" ca="1" si="1049"/>
        <v>51</v>
      </c>
      <c r="BT276" s="190">
        <f t="shared" ca="1" si="1049"/>
        <v>50</v>
      </c>
      <c r="BU276" s="190">
        <f t="shared" ca="1" si="1049"/>
        <v>50</v>
      </c>
      <c r="BV276" s="190">
        <f t="shared" ca="1" si="1049"/>
        <v>52</v>
      </c>
      <c r="BW276" s="190">
        <f t="shared" ca="1" si="1049"/>
        <v>51</v>
      </c>
      <c r="BX276" s="190">
        <f t="shared" ca="1" si="1049"/>
        <v>51</v>
      </c>
      <c r="BY276" s="190">
        <f t="shared" ca="1" si="1049"/>
        <v>53</v>
      </c>
      <c r="BZ276" s="190">
        <f t="shared" ca="1" si="1049"/>
        <v>52</v>
      </c>
      <c r="CA276" s="190">
        <f t="shared" ca="1" si="1049"/>
        <v>49</v>
      </c>
      <c r="CB276" s="190">
        <f t="shared" ca="1" si="1049"/>
        <v>46</v>
      </c>
      <c r="CC276" s="190">
        <f t="shared" ca="1" si="1049"/>
        <v>44</v>
      </c>
      <c r="CD276" s="190">
        <f t="shared" ca="1" si="1049"/>
        <v>40</v>
      </c>
      <c r="CE276" s="190">
        <f t="shared" ca="1" si="1049"/>
        <v>40</v>
      </c>
      <c r="CF276" s="190">
        <f t="shared" ca="1" si="1049"/>
        <v>39</v>
      </c>
      <c r="CG276" s="190">
        <f t="shared" ca="1" si="1049"/>
        <v>38</v>
      </c>
      <c r="CH276" s="190">
        <f t="shared" ref="CH276:ES276" ca="1" si="1050">SUM(CH270:CH273)</f>
        <v>35</v>
      </c>
      <c r="CI276" s="190">
        <f t="shared" ca="1" si="1050"/>
        <v>35</v>
      </c>
      <c r="CJ276" s="190">
        <f t="shared" ca="1" si="1050"/>
        <v>38</v>
      </c>
      <c r="CK276" s="190">
        <f t="shared" ca="1" si="1050"/>
        <v>39</v>
      </c>
      <c r="CL276" s="190">
        <f t="shared" ca="1" si="1050"/>
        <v>41</v>
      </c>
      <c r="CM276" s="190">
        <f t="shared" ca="1" si="1050"/>
        <v>40</v>
      </c>
      <c r="CN276" s="190">
        <f t="shared" ca="1" si="1050"/>
        <v>38</v>
      </c>
      <c r="CO276" s="190">
        <f t="shared" ca="1" si="1050"/>
        <v>35</v>
      </c>
      <c r="CP276" s="190">
        <f t="shared" ca="1" si="1050"/>
        <v>35</v>
      </c>
      <c r="CQ276" s="190">
        <f t="shared" ca="1" si="1050"/>
        <v>35</v>
      </c>
      <c r="CR276" s="190">
        <f t="shared" ca="1" si="1050"/>
        <v>32</v>
      </c>
      <c r="CS276" s="190">
        <f t="shared" ca="1" si="1050"/>
        <v>33</v>
      </c>
      <c r="CT276" s="190">
        <f t="shared" ca="1" si="1050"/>
        <v>39</v>
      </c>
      <c r="CU276" s="190">
        <f t="shared" ca="1" si="1050"/>
        <v>39</v>
      </c>
      <c r="CV276" s="190">
        <f t="shared" ca="1" si="1050"/>
        <v>37</v>
      </c>
      <c r="CW276" s="190">
        <f t="shared" ca="1" si="1050"/>
        <v>37</v>
      </c>
      <c r="CX276" s="190">
        <f t="shared" ca="1" si="1050"/>
        <v>36</v>
      </c>
      <c r="CY276" s="190">
        <f t="shared" ca="1" si="1050"/>
        <v>38</v>
      </c>
      <c r="CZ276" s="190">
        <f t="shared" ca="1" si="1050"/>
        <v>38</v>
      </c>
      <c r="DA276" s="190">
        <f t="shared" ca="1" si="1050"/>
        <v>37</v>
      </c>
      <c r="DB276" s="190">
        <f t="shared" ca="1" si="1050"/>
        <v>40</v>
      </c>
      <c r="DC276" s="190">
        <f t="shared" ca="1" si="1050"/>
        <v>40</v>
      </c>
      <c r="DD276" s="190">
        <f t="shared" ca="1" si="1050"/>
        <v>41</v>
      </c>
      <c r="DE276" s="190">
        <f t="shared" ca="1" si="1050"/>
        <v>41</v>
      </c>
      <c r="DF276" s="190">
        <f t="shared" ca="1" si="1050"/>
        <v>39</v>
      </c>
      <c r="DG276" s="190">
        <f t="shared" ca="1" si="1050"/>
        <v>43</v>
      </c>
      <c r="DH276" s="190">
        <f t="shared" ca="1" si="1050"/>
        <v>43</v>
      </c>
      <c r="DI276" s="190">
        <f t="shared" ca="1" si="1050"/>
        <v>42</v>
      </c>
      <c r="DJ276" s="190">
        <f t="shared" ca="1" si="1050"/>
        <v>42</v>
      </c>
      <c r="DK276" s="190">
        <f t="shared" ca="1" si="1050"/>
        <v>42</v>
      </c>
      <c r="DL276" s="190">
        <f t="shared" ca="1" si="1050"/>
        <v>39</v>
      </c>
      <c r="DM276" s="190">
        <f t="shared" ca="1" si="1050"/>
        <v>38</v>
      </c>
      <c r="DN276" s="190">
        <f t="shared" ca="1" si="1050"/>
        <v>43</v>
      </c>
      <c r="DO276" s="190">
        <f t="shared" ca="1" si="1050"/>
        <v>45</v>
      </c>
      <c r="DP276" s="190">
        <f t="shared" ca="1" si="1050"/>
        <v>45</v>
      </c>
      <c r="DQ276" s="190">
        <f t="shared" ca="1" si="1050"/>
        <v>48</v>
      </c>
      <c r="DR276" s="190">
        <f t="shared" ca="1" si="1050"/>
        <v>49</v>
      </c>
      <c r="DS276" s="190">
        <f t="shared" ca="1" si="1050"/>
        <v>49</v>
      </c>
      <c r="DT276" s="190">
        <f t="shared" ca="1" si="1050"/>
        <v>50</v>
      </c>
      <c r="DU276" s="190">
        <f t="shared" ca="1" si="1050"/>
        <v>51</v>
      </c>
      <c r="DV276" s="190">
        <f t="shared" ca="1" si="1050"/>
        <v>51</v>
      </c>
      <c r="DW276" s="190">
        <f t="shared" ca="1" si="1050"/>
        <v>51</v>
      </c>
      <c r="DX276" s="190">
        <f t="shared" ca="1" si="1050"/>
        <v>52</v>
      </c>
      <c r="DY276" s="190">
        <f t="shared" ca="1" si="1050"/>
        <v>50</v>
      </c>
      <c r="DZ276" s="190">
        <f t="shared" ca="1" si="1050"/>
        <v>53</v>
      </c>
      <c r="EA276" s="190">
        <f t="shared" ca="1" si="1050"/>
        <v>50</v>
      </c>
      <c r="EB276" s="190">
        <f t="shared" ca="1" si="1050"/>
        <v>50</v>
      </c>
      <c r="EC276" s="190">
        <f t="shared" ca="1" si="1050"/>
        <v>50</v>
      </c>
      <c r="ED276" s="190">
        <f t="shared" ca="1" si="1050"/>
        <v>49</v>
      </c>
      <c r="EE276" s="190">
        <f t="shared" ca="1" si="1050"/>
        <v>50</v>
      </c>
      <c r="EF276" s="190">
        <f t="shared" ca="1" si="1050"/>
        <v>49</v>
      </c>
      <c r="EG276" s="190">
        <f t="shared" ca="1" si="1050"/>
        <v>50</v>
      </c>
      <c r="EH276" s="190">
        <f t="shared" ca="1" si="1050"/>
        <v>50</v>
      </c>
      <c r="EI276" s="190">
        <f t="shared" ca="1" si="1050"/>
        <v>50</v>
      </c>
      <c r="EJ276" s="190">
        <f t="shared" ca="1" si="1050"/>
        <v>49</v>
      </c>
      <c r="EK276" s="190">
        <f t="shared" ca="1" si="1050"/>
        <v>46</v>
      </c>
      <c r="EL276" s="190">
        <f t="shared" ca="1" si="1050"/>
        <v>44</v>
      </c>
      <c r="EM276" s="190">
        <f t="shared" ca="1" si="1050"/>
        <v>46</v>
      </c>
      <c r="EN276" s="190">
        <f t="shared" ca="1" si="1050"/>
        <v>44</v>
      </c>
      <c r="EO276" s="190">
        <f t="shared" ca="1" si="1050"/>
        <v>43</v>
      </c>
      <c r="EP276" s="190">
        <f t="shared" ca="1" si="1050"/>
        <v>47</v>
      </c>
      <c r="EQ276" s="190">
        <f t="shared" ca="1" si="1050"/>
        <v>49</v>
      </c>
      <c r="ER276" s="190">
        <f t="shared" ca="1" si="1050"/>
        <v>48</v>
      </c>
      <c r="ES276" s="190">
        <f t="shared" ca="1" si="1050"/>
        <v>49</v>
      </c>
      <c r="ET276" s="190">
        <f t="shared" ref="ET276:GR276" ca="1" si="1051">SUM(ET270:ET273)</f>
        <v>49</v>
      </c>
      <c r="EU276" s="190">
        <f t="shared" ca="1" si="1051"/>
        <v>48</v>
      </c>
      <c r="EV276" s="190">
        <f t="shared" ca="1" si="1051"/>
        <v>47</v>
      </c>
      <c r="EW276" s="190">
        <f t="shared" ca="1" si="1051"/>
        <v>46</v>
      </c>
      <c r="EX276" s="190">
        <f t="shared" ca="1" si="1051"/>
        <v>46</v>
      </c>
      <c r="EY276" s="190">
        <f t="shared" ca="1" si="1051"/>
        <v>45</v>
      </c>
      <c r="EZ276" s="190">
        <f t="shared" ca="1" si="1051"/>
        <v>46</v>
      </c>
      <c r="FA276" s="190">
        <f t="shared" ca="1" si="1051"/>
        <v>48</v>
      </c>
      <c r="FB276" s="190">
        <f t="shared" ca="1" si="1051"/>
        <v>48</v>
      </c>
      <c r="FC276" s="190">
        <f t="shared" ca="1" si="1051"/>
        <v>50</v>
      </c>
      <c r="FD276" s="190">
        <f t="shared" ca="1" si="1051"/>
        <v>48</v>
      </c>
      <c r="FE276" s="190">
        <f t="shared" ca="1" si="1051"/>
        <v>49</v>
      </c>
      <c r="FF276" s="190">
        <f t="shared" ca="1" si="1051"/>
        <v>49</v>
      </c>
      <c r="FG276" s="190">
        <f t="shared" ca="1" si="1051"/>
        <v>49</v>
      </c>
      <c r="FH276" s="190">
        <f t="shared" ca="1" si="1051"/>
        <v>50</v>
      </c>
      <c r="FI276" s="190">
        <f t="shared" ca="1" si="1051"/>
        <v>49</v>
      </c>
      <c r="FJ276" s="190">
        <f t="shared" ca="1" si="1051"/>
        <v>50</v>
      </c>
      <c r="FK276" s="190">
        <f t="shared" ca="1" si="1051"/>
        <v>51</v>
      </c>
      <c r="FL276" s="190">
        <f t="shared" ca="1" si="1051"/>
        <v>49</v>
      </c>
      <c r="FM276" s="190">
        <f t="shared" ca="1" si="1051"/>
        <v>50</v>
      </c>
      <c r="FN276" s="190">
        <f t="shared" ca="1" si="1051"/>
        <v>48</v>
      </c>
      <c r="FO276" s="190">
        <f t="shared" ca="1" si="1051"/>
        <v>50</v>
      </c>
      <c r="FP276" s="190">
        <f t="shared" ca="1" si="1051"/>
        <v>49</v>
      </c>
      <c r="FQ276" s="190">
        <f t="shared" ca="1" si="1051"/>
        <v>49</v>
      </c>
      <c r="FR276" s="190">
        <f t="shared" ca="1" si="1051"/>
        <v>49</v>
      </c>
      <c r="FS276" s="190">
        <f t="shared" ca="1" si="1051"/>
        <v>49</v>
      </c>
      <c r="FT276" s="190">
        <f t="shared" ca="1" si="1051"/>
        <v>50</v>
      </c>
      <c r="FU276" s="190">
        <f t="shared" ca="1" si="1051"/>
        <v>50</v>
      </c>
      <c r="FV276" s="190">
        <f t="shared" ca="1" si="1051"/>
        <v>49</v>
      </c>
      <c r="FW276" s="190">
        <f t="shared" ca="1" si="1051"/>
        <v>50</v>
      </c>
      <c r="FX276" s="190">
        <f t="shared" ca="1" si="1051"/>
        <v>52</v>
      </c>
      <c r="FY276" s="190">
        <f t="shared" ca="1" si="1051"/>
        <v>52</v>
      </c>
      <c r="FZ276" s="190">
        <f t="shared" ca="1" si="1051"/>
        <v>53</v>
      </c>
      <c r="GA276" s="190">
        <f t="shared" ca="1" si="1051"/>
        <v>54</v>
      </c>
      <c r="GB276" s="190">
        <f t="shared" ca="1" si="1051"/>
        <v>53</v>
      </c>
      <c r="GC276" s="190">
        <f t="shared" ca="1" si="1051"/>
        <v>51</v>
      </c>
      <c r="GD276" s="190">
        <f t="shared" ca="1" si="1051"/>
        <v>51</v>
      </c>
      <c r="GE276" s="190">
        <f t="shared" ca="1" si="1051"/>
        <v>51</v>
      </c>
      <c r="GF276" s="190">
        <f t="shared" ca="1" si="1051"/>
        <v>51</v>
      </c>
      <c r="GG276" s="190">
        <f t="shared" ca="1" si="1051"/>
        <v>49</v>
      </c>
      <c r="GH276" s="190">
        <f t="shared" ca="1" si="1051"/>
        <v>46</v>
      </c>
      <c r="GI276" s="190">
        <f t="shared" ca="1" si="1051"/>
        <v>48</v>
      </c>
      <c r="GJ276" s="190">
        <f t="shared" ca="1" si="1051"/>
        <v>49</v>
      </c>
      <c r="GK276" s="190">
        <f t="shared" ca="1" si="1051"/>
        <v>47</v>
      </c>
      <c r="GL276" s="190">
        <f t="shared" ca="1" si="1051"/>
        <v>46</v>
      </c>
      <c r="GM276" s="190">
        <f t="shared" ca="1" si="1051"/>
        <v>47</v>
      </c>
      <c r="GN276" s="190">
        <f t="shared" ca="1" si="1051"/>
        <v>47</v>
      </c>
      <c r="GO276" s="190">
        <f t="shared" si="1051"/>
        <v>0</v>
      </c>
      <c r="GP276" s="190">
        <f t="shared" si="1051"/>
        <v>0</v>
      </c>
      <c r="GQ276" s="190">
        <f t="shared" si="1051"/>
        <v>0</v>
      </c>
      <c r="GR276" s="190">
        <f t="shared" si="1051"/>
        <v>0</v>
      </c>
    </row>
    <row r="277" spans="4:200" ht="15.75" thickBot="1" x14ac:dyDescent="0.25">
      <c r="D277" s="235" t="s">
        <v>304</v>
      </c>
      <c r="E277" s="1037">
        <v>0.53</v>
      </c>
      <c r="F277" s="1038"/>
      <c r="H277" s="6"/>
      <c r="I277" s="101"/>
      <c r="J277" s="101"/>
      <c r="K277" s="101"/>
      <c r="L277" s="101"/>
      <c r="M277" s="304"/>
      <c r="N277" s="304"/>
      <c r="O277" s="421"/>
      <c r="P277" s="304"/>
      <c r="Q277" s="304"/>
      <c r="R277" s="304"/>
      <c r="S277" s="304"/>
      <c r="T277" s="304"/>
      <c r="CU277" s="101"/>
      <c r="CV277" s="101"/>
      <c r="CW277" s="101"/>
      <c r="CX277" s="101"/>
      <c r="CY277" s="101"/>
      <c r="CZ277" s="101"/>
      <c r="DA277" s="101"/>
      <c r="DB277" s="101"/>
      <c r="DC277" s="101"/>
      <c r="DD277" s="101"/>
      <c r="DE277" s="101"/>
      <c r="DF277" s="101"/>
      <c r="DG277" s="101"/>
      <c r="DH277" s="101"/>
      <c r="DI277" s="101"/>
      <c r="DJ277" s="101"/>
      <c r="DK277" s="101"/>
      <c r="DL277" s="101"/>
      <c r="DM277" s="101"/>
      <c r="DN277" s="101"/>
      <c r="DO277" s="101"/>
      <c r="DP277" s="101"/>
      <c r="DQ277" s="101"/>
      <c r="DR277" s="101"/>
      <c r="DS277" s="101"/>
      <c r="DT277" s="101"/>
      <c r="DU277" s="101"/>
      <c r="DV277" s="101"/>
      <c r="DW277" s="101"/>
      <c r="DX277" s="101"/>
      <c r="DY277" s="101"/>
      <c r="DZ277" s="101"/>
      <c r="EA277" s="101"/>
      <c r="EB277" s="101"/>
      <c r="EC277" s="101"/>
      <c r="ED277" s="101"/>
      <c r="EE277" s="101"/>
      <c r="EF277" s="101"/>
      <c r="EG277" s="101"/>
      <c r="EH277" s="101"/>
      <c r="EI277" s="101"/>
      <c r="EJ277" s="101"/>
      <c r="EK277" s="101"/>
      <c r="EL277" s="101"/>
      <c r="EM277" s="101"/>
      <c r="EN277" s="101"/>
      <c r="EO277" s="101"/>
      <c r="EP277" s="101"/>
      <c r="EQ277" s="101"/>
      <c r="ER277" s="101"/>
      <c r="ES277" s="101"/>
      <c r="ET277" s="101"/>
      <c r="EU277" s="101"/>
      <c r="EV277" s="101"/>
      <c r="EW277" s="101"/>
      <c r="EX277" s="101"/>
      <c r="EY277" s="101"/>
      <c r="EZ277" s="101"/>
      <c r="FA277" s="101"/>
      <c r="FB277" s="101"/>
      <c r="FC277" s="101"/>
      <c r="FD277" s="101"/>
      <c r="FE277" s="101"/>
      <c r="FF277" s="101"/>
      <c r="FG277" s="101"/>
      <c r="FH277" s="101"/>
      <c r="FI277" s="101"/>
      <c r="FJ277" s="101"/>
      <c r="FK277" s="101"/>
      <c r="FL277" s="101"/>
      <c r="FM277" s="101"/>
      <c r="FN277" s="101"/>
      <c r="FO277" s="101"/>
      <c r="FP277" s="101"/>
      <c r="FQ277" s="101"/>
      <c r="FR277" s="101"/>
      <c r="FS277" s="101"/>
      <c r="FT277" s="101"/>
      <c r="FU277" s="101"/>
      <c r="FV277" s="101"/>
      <c r="FW277" s="101"/>
      <c r="FX277" s="101"/>
      <c r="FY277" s="101"/>
      <c r="FZ277" s="101"/>
      <c r="GA277" s="101"/>
      <c r="GB277" s="101"/>
      <c r="GC277" s="101"/>
      <c r="GD277" s="101"/>
      <c r="GE277" s="101"/>
      <c r="GF277" s="101"/>
      <c r="GG277" s="101"/>
      <c r="GH277" s="101"/>
      <c r="GI277" s="101"/>
      <c r="GJ277" s="101"/>
      <c r="GK277" s="101"/>
      <c r="GL277" s="101"/>
      <c r="GM277" s="101"/>
      <c r="GN277" s="101"/>
      <c r="GO277" s="101"/>
      <c r="GP277" s="101"/>
      <c r="GQ277" s="101"/>
      <c r="GR277" s="101"/>
    </row>
    <row r="278" spans="4:200" ht="15.75" thickBot="1" x14ac:dyDescent="0.25">
      <c r="E278" s="1052">
        <v>0.6</v>
      </c>
      <c r="F278" s="1053"/>
      <c r="H278" s="6"/>
      <c r="M278" s="304"/>
      <c r="N278" s="304"/>
      <c r="O278" s="304"/>
      <c r="P278" s="304"/>
      <c r="Q278" s="304"/>
      <c r="R278" s="304"/>
      <c r="S278" s="304"/>
      <c r="T278" s="304"/>
      <c r="CU278" s="101"/>
      <c r="CV278" s="101"/>
      <c r="CW278" s="101"/>
      <c r="CX278" s="101"/>
      <c r="CY278" s="101"/>
      <c r="CZ278" s="101"/>
      <c r="DA278" s="101"/>
      <c r="DB278" s="101"/>
      <c r="DC278" s="101"/>
      <c r="DD278" s="101"/>
      <c r="DE278" s="101"/>
      <c r="DF278" s="101"/>
      <c r="DG278" s="101"/>
      <c r="DH278" s="101"/>
      <c r="DI278" s="101"/>
      <c r="DJ278" s="101"/>
      <c r="DK278" s="101"/>
      <c r="DL278" s="101"/>
      <c r="DM278" s="101"/>
      <c r="DN278" s="101"/>
      <c r="DO278" s="101"/>
      <c r="DP278" s="101"/>
      <c r="DQ278" s="101"/>
      <c r="DR278" s="101"/>
      <c r="DS278" s="101"/>
      <c r="DT278" s="101"/>
      <c r="DU278" s="101"/>
      <c r="DV278" s="101"/>
      <c r="DW278" s="101"/>
      <c r="DX278" s="101"/>
      <c r="DY278" s="101"/>
      <c r="DZ278" s="101"/>
      <c r="EA278" s="101"/>
      <c r="EB278" s="101"/>
      <c r="EC278" s="101"/>
      <c r="ED278" s="101"/>
      <c r="EE278" s="101"/>
      <c r="EF278" s="101"/>
      <c r="EG278" s="101"/>
      <c r="EH278" s="101"/>
      <c r="EI278" s="101"/>
      <c r="EJ278" s="101"/>
      <c r="EK278" s="101"/>
      <c r="EL278" s="101"/>
      <c r="EM278" s="101"/>
      <c r="EN278" s="101"/>
      <c r="EO278" s="101"/>
      <c r="EP278" s="101"/>
      <c r="EQ278" s="101"/>
      <c r="ER278" s="101"/>
      <c r="ES278" s="101"/>
      <c r="ET278" s="101"/>
      <c r="EU278" s="101"/>
      <c r="EV278" s="101"/>
      <c r="EW278" s="101"/>
      <c r="EX278" s="101"/>
      <c r="EY278" s="101"/>
      <c r="EZ278" s="101"/>
      <c r="FA278" s="101"/>
      <c r="FB278" s="101"/>
      <c r="FC278" s="101"/>
      <c r="FD278" s="101"/>
      <c r="FE278" s="101"/>
      <c r="FF278" s="101"/>
      <c r="FG278" s="101"/>
      <c r="FH278" s="101"/>
      <c r="FI278" s="101"/>
      <c r="FJ278" s="101"/>
      <c r="FK278" s="101"/>
      <c r="FL278" s="101"/>
      <c r="FM278" s="101"/>
      <c r="FN278" s="101"/>
      <c r="FO278" s="101"/>
      <c r="FP278" s="101"/>
      <c r="FQ278" s="101"/>
      <c r="FR278" s="101"/>
      <c r="FS278" s="101"/>
      <c r="FT278" s="101"/>
      <c r="FU278" s="101"/>
      <c r="FV278" s="101"/>
      <c r="FW278" s="101"/>
      <c r="FX278" s="101"/>
      <c r="FY278" s="101"/>
      <c r="FZ278" s="101"/>
      <c r="GA278" s="101"/>
      <c r="GB278" s="101"/>
      <c r="GC278" s="101"/>
      <c r="GD278" s="101"/>
      <c r="GE278" s="101"/>
      <c r="GF278" s="101"/>
      <c r="GG278" s="101"/>
      <c r="GH278" s="101"/>
      <c r="GI278" s="101"/>
      <c r="GJ278" s="101"/>
      <c r="GK278" s="101"/>
      <c r="GL278" s="101"/>
      <c r="GM278" s="101"/>
      <c r="GN278" s="101"/>
      <c r="GO278" s="101"/>
      <c r="GP278" s="101"/>
      <c r="GQ278" s="101"/>
      <c r="GR278" s="101"/>
    </row>
    <row r="279" spans="4:200" x14ac:dyDescent="0.2">
      <c r="E279" s="1060" t="s">
        <v>323</v>
      </c>
      <c r="F279" s="1061"/>
      <c r="G279" s="1061"/>
      <c r="H279" s="1061"/>
      <c r="M279" s="304"/>
      <c r="N279" s="304"/>
      <c r="O279" s="304"/>
      <c r="P279" s="304"/>
      <c r="Q279" s="304"/>
      <c r="R279" s="304"/>
      <c r="S279" s="304"/>
      <c r="T279" s="304"/>
      <c r="U279" s="354">
        <f t="shared" ref="U279" ca="1" si="1052">COUNTIF(U184:U260,"CEAM")</f>
        <v>4</v>
      </c>
      <c r="V279" s="354">
        <f t="shared" ref="V279:AR279" ca="1" si="1053">COUNTIF(V184:V260,"CEAM")</f>
        <v>4</v>
      </c>
      <c r="W279" s="354">
        <f t="shared" ca="1" si="1053"/>
        <v>4</v>
      </c>
      <c r="X279" s="354">
        <f t="shared" ca="1" si="1053"/>
        <v>4</v>
      </c>
      <c r="Y279" s="354">
        <f t="shared" ca="1" si="1053"/>
        <v>4</v>
      </c>
      <c r="Z279" s="354">
        <f t="shared" ca="1" si="1053"/>
        <v>4</v>
      </c>
      <c r="AA279" s="354">
        <f t="shared" ca="1" si="1053"/>
        <v>4</v>
      </c>
      <c r="AB279" s="354">
        <f t="shared" ca="1" si="1053"/>
        <v>4</v>
      </c>
      <c r="AC279" s="354">
        <f t="shared" ca="1" si="1053"/>
        <v>4</v>
      </c>
      <c r="AD279" s="354">
        <f t="shared" ca="1" si="1053"/>
        <v>4</v>
      </c>
      <c r="AE279" s="354">
        <f t="shared" ca="1" si="1053"/>
        <v>4</v>
      </c>
      <c r="AF279" s="354">
        <f t="shared" ca="1" si="1053"/>
        <v>4</v>
      </c>
      <c r="AG279" s="354">
        <f t="shared" ca="1" si="1053"/>
        <v>4</v>
      </c>
      <c r="AH279" s="354">
        <f t="shared" ca="1" si="1053"/>
        <v>4</v>
      </c>
      <c r="AI279" s="354">
        <f t="shared" ca="1" si="1053"/>
        <v>4</v>
      </c>
      <c r="AJ279" s="354">
        <f t="shared" ca="1" si="1053"/>
        <v>4</v>
      </c>
      <c r="AK279" s="354">
        <f t="shared" ca="1" si="1053"/>
        <v>4</v>
      </c>
      <c r="AL279" s="354">
        <f t="shared" ca="1" si="1053"/>
        <v>4</v>
      </c>
      <c r="AM279" s="354">
        <f t="shared" ca="1" si="1053"/>
        <v>4</v>
      </c>
      <c r="AN279" s="354">
        <f t="shared" ca="1" si="1053"/>
        <v>4</v>
      </c>
      <c r="AO279" s="354">
        <f t="shared" ca="1" si="1053"/>
        <v>4</v>
      </c>
      <c r="AP279" s="354">
        <f t="shared" ca="1" si="1053"/>
        <v>4</v>
      </c>
      <c r="AQ279" s="354">
        <f t="shared" ca="1" si="1053"/>
        <v>4</v>
      </c>
      <c r="AR279" s="354">
        <f t="shared" ca="1" si="1053"/>
        <v>4</v>
      </c>
      <c r="AS279" s="354">
        <f t="shared" ref="AS279:BK279" ca="1" si="1054">COUNTIF(AS184:AS260,"CEAM")</f>
        <v>4</v>
      </c>
      <c r="AT279" s="354">
        <f t="shared" ca="1" si="1054"/>
        <v>4</v>
      </c>
      <c r="AU279" s="354">
        <f t="shared" ca="1" si="1054"/>
        <v>4</v>
      </c>
      <c r="AV279" s="354">
        <f t="shared" ca="1" si="1054"/>
        <v>4</v>
      </c>
      <c r="AW279" s="354">
        <f t="shared" ca="1" si="1054"/>
        <v>4</v>
      </c>
      <c r="AX279" s="354">
        <f t="shared" ca="1" si="1054"/>
        <v>4</v>
      </c>
      <c r="AY279" s="354">
        <f t="shared" ca="1" si="1054"/>
        <v>4</v>
      </c>
      <c r="AZ279" s="354">
        <f t="shared" ca="1" si="1054"/>
        <v>4</v>
      </c>
      <c r="BA279" s="354">
        <f t="shared" ca="1" si="1054"/>
        <v>4</v>
      </c>
      <c r="BB279" s="354">
        <f t="shared" ca="1" si="1054"/>
        <v>4</v>
      </c>
      <c r="BC279" s="354">
        <f t="shared" ca="1" si="1054"/>
        <v>4</v>
      </c>
      <c r="BD279" s="354">
        <f t="shared" ca="1" si="1054"/>
        <v>4</v>
      </c>
      <c r="BE279" s="354">
        <f t="shared" ca="1" si="1054"/>
        <v>4</v>
      </c>
      <c r="BF279" s="354">
        <f t="shared" ca="1" si="1054"/>
        <v>4</v>
      </c>
      <c r="BG279" s="354">
        <f t="shared" ca="1" si="1054"/>
        <v>4</v>
      </c>
      <c r="BH279" s="354">
        <f t="shared" ca="1" si="1054"/>
        <v>4</v>
      </c>
      <c r="BI279" s="354">
        <f t="shared" ca="1" si="1054"/>
        <v>4</v>
      </c>
      <c r="BJ279" s="354">
        <f t="shared" ca="1" si="1054"/>
        <v>4</v>
      </c>
      <c r="BK279" s="354">
        <f t="shared" ca="1" si="1054"/>
        <v>4</v>
      </c>
      <c r="BL279" s="354">
        <f t="shared" ref="BL279:DW279" ca="1" si="1055">COUNTIF(BL184:BL260,"CEAM")</f>
        <v>4</v>
      </c>
      <c r="BM279" s="354">
        <f t="shared" ca="1" si="1055"/>
        <v>4</v>
      </c>
      <c r="BN279" s="354">
        <f t="shared" ca="1" si="1055"/>
        <v>4</v>
      </c>
      <c r="BO279" s="354">
        <f t="shared" ca="1" si="1055"/>
        <v>4</v>
      </c>
      <c r="BP279" s="354">
        <f t="shared" ca="1" si="1055"/>
        <v>4</v>
      </c>
      <c r="BQ279" s="354">
        <f t="shared" ca="1" si="1055"/>
        <v>4</v>
      </c>
      <c r="BR279" s="354">
        <f t="shared" ca="1" si="1055"/>
        <v>4</v>
      </c>
      <c r="BS279" s="354">
        <f t="shared" ca="1" si="1055"/>
        <v>4</v>
      </c>
      <c r="BT279" s="354">
        <f t="shared" ca="1" si="1055"/>
        <v>4</v>
      </c>
      <c r="BU279" s="354">
        <f t="shared" ca="1" si="1055"/>
        <v>4</v>
      </c>
      <c r="BV279" s="354">
        <f t="shared" ca="1" si="1055"/>
        <v>4</v>
      </c>
      <c r="BW279" s="354">
        <f t="shared" ca="1" si="1055"/>
        <v>4</v>
      </c>
      <c r="BX279" s="354">
        <f t="shared" ca="1" si="1055"/>
        <v>4</v>
      </c>
      <c r="BY279" s="354">
        <f t="shared" ca="1" si="1055"/>
        <v>4</v>
      </c>
      <c r="BZ279" s="354">
        <f t="shared" ca="1" si="1055"/>
        <v>4</v>
      </c>
      <c r="CA279" s="354">
        <f t="shared" ca="1" si="1055"/>
        <v>4</v>
      </c>
      <c r="CB279" s="354">
        <f t="shared" ca="1" si="1055"/>
        <v>4</v>
      </c>
      <c r="CC279" s="354">
        <f t="shared" ca="1" si="1055"/>
        <v>4</v>
      </c>
      <c r="CD279" s="354">
        <f t="shared" ca="1" si="1055"/>
        <v>4</v>
      </c>
      <c r="CE279" s="354">
        <f t="shared" ca="1" si="1055"/>
        <v>4</v>
      </c>
      <c r="CF279" s="354">
        <f t="shared" ca="1" si="1055"/>
        <v>4</v>
      </c>
      <c r="CG279" s="354">
        <f t="shared" ca="1" si="1055"/>
        <v>4</v>
      </c>
      <c r="CH279" s="354">
        <f t="shared" ca="1" si="1055"/>
        <v>4</v>
      </c>
      <c r="CI279" s="354">
        <f t="shared" ca="1" si="1055"/>
        <v>4</v>
      </c>
      <c r="CJ279" s="354">
        <f t="shared" ca="1" si="1055"/>
        <v>4</v>
      </c>
      <c r="CK279" s="354">
        <f t="shared" ca="1" si="1055"/>
        <v>4</v>
      </c>
      <c r="CL279" s="354">
        <f t="shared" ca="1" si="1055"/>
        <v>4</v>
      </c>
      <c r="CM279" s="354">
        <f t="shared" ca="1" si="1055"/>
        <v>4</v>
      </c>
      <c r="CN279" s="354">
        <f t="shared" ca="1" si="1055"/>
        <v>4</v>
      </c>
      <c r="CO279" s="354">
        <f t="shared" ca="1" si="1055"/>
        <v>4</v>
      </c>
      <c r="CP279" s="354">
        <f t="shared" ca="1" si="1055"/>
        <v>4</v>
      </c>
      <c r="CQ279" s="354">
        <f t="shared" ca="1" si="1055"/>
        <v>4</v>
      </c>
      <c r="CR279" s="354">
        <f t="shared" ca="1" si="1055"/>
        <v>4</v>
      </c>
      <c r="CS279" s="354">
        <f t="shared" ca="1" si="1055"/>
        <v>4</v>
      </c>
      <c r="CT279" s="354">
        <f t="shared" ca="1" si="1055"/>
        <v>4</v>
      </c>
      <c r="CU279" s="354">
        <f t="shared" ca="1" si="1055"/>
        <v>4</v>
      </c>
      <c r="CV279" s="354">
        <f t="shared" ca="1" si="1055"/>
        <v>4</v>
      </c>
      <c r="CW279" s="354">
        <f t="shared" ca="1" si="1055"/>
        <v>4</v>
      </c>
      <c r="CX279" s="354">
        <f t="shared" ca="1" si="1055"/>
        <v>4</v>
      </c>
      <c r="CY279" s="354">
        <f t="shared" ca="1" si="1055"/>
        <v>4</v>
      </c>
      <c r="CZ279" s="354">
        <f t="shared" ca="1" si="1055"/>
        <v>4</v>
      </c>
      <c r="DA279" s="354">
        <f t="shared" ca="1" si="1055"/>
        <v>4</v>
      </c>
      <c r="DB279" s="354">
        <f t="shared" ca="1" si="1055"/>
        <v>4</v>
      </c>
      <c r="DC279" s="354">
        <f t="shared" ca="1" si="1055"/>
        <v>4</v>
      </c>
      <c r="DD279" s="354">
        <f t="shared" ca="1" si="1055"/>
        <v>4</v>
      </c>
      <c r="DE279" s="354">
        <f t="shared" ca="1" si="1055"/>
        <v>4</v>
      </c>
      <c r="DF279" s="354">
        <f t="shared" ca="1" si="1055"/>
        <v>4</v>
      </c>
      <c r="DG279" s="354">
        <f t="shared" ca="1" si="1055"/>
        <v>4</v>
      </c>
      <c r="DH279" s="354">
        <f t="shared" ca="1" si="1055"/>
        <v>4</v>
      </c>
      <c r="DI279" s="354">
        <f t="shared" ca="1" si="1055"/>
        <v>4</v>
      </c>
      <c r="DJ279" s="354">
        <f t="shared" ca="1" si="1055"/>
        <v>4</v>
      </c>
      <c r="DK279" s="354">
        <f t="shared" ca="1" si="1055"/>
        <v>4</v>
      </c>
      <c r="DL279" s="354">
        <f t="shared" ca="1" si="1055"/>
        <v>4</v>
      </c>
      <c r="DM279" s="354">
        <f t="shared" ca="1" si="1055"/>
        <v>4</v>
      </c>
      <c r="DN279" s="354">
        <f t="shared" ca="1" si="1055"/>
        <v>4</v>
      </c>
      <c r="DO279" s="354">
        <f t="shared" ca="1" si="1055"/>
        <v>4</v>
      </c>
      <c r="DP279" s="354">
        <f t="shared" ca="1" si="1055"/>
        <v>4</v>
      </c>
      <c r="DQ279" s="354">
        <f t="shared" ca="1" si="1055"/>
        <v>4</v>
      </c>
      <c r="DR279" s="354">
        <f t="shared" ca="1" si="1055"/>
        <v>4</v>
      </c>
      <c r="DS279" s="354">
        <f t="shared" ca="1" si="1055"/>
        <v>4</v>
      </c>
      <c r="DT279" s="354">
        <f t="shared" ca="1" si="1055"/>
        <v>4</v>
      </c>
      <c r="DU279" s="354">
        <f t="shared" ca="1" si="1055"/>
        <v>4</v>
      </c>
      <c r="DV279" s="354">
        <f t="shared" ca="1" si="1055"/>
        <v>4</v>
      </c>
      <c r="DW279" s="354">
        <f t="shared" ca="1" si="1055"/>
        <v>4</v>
      </c>
      <c r="DX279" s="354">
        <f t="shared" ref="DX279:GI279" ca="1" si="1056">COUNTIF(DX184:DX260,"CEAM")</f>
        <v>4</v>
      </c>
      <c r="DY279" s="354">
        <f t="shared" ca="1" si="1056"/>
        <v>4</v>
      </c>
      <c r="DZ279" s="354">
        <f t="shared" ca="1" si="1056"/>
        <v>4</v>
      </c>
      <c r="EA279" s="354">
        <f t="shared" ca="1" si="1056"/>
        <v>4</v>
      </c>
      <c r="EB279" s="354">
        <f t="shared" ca="1" si="1056"/>
        <v>4</v>
      </c>
      <c r="EC279" s="354">
        <f t="shared" ca="1" si="1056"/>
        <v>4</v>
      </c>
      <c r="ED279" s="354">
        <f t="shared" ca="1" si="1056"/>
        <v>4</v>
      </c>
      <c r="EE279" s="354">
        <f t="shared" ca="1" si="1056"/>
        <v>4</v>
      </c>
      <c r="EF279" s="354">
        <f t="shared" ca="1" si="1056"/>
        <v>4</v>
      </c>
      <c r="EG279" s="354">
        <f t="shared" ca="1" si="1056"/>
        <v>4</v>
      </c>
      <c r="EH279" s="354">
        <f t="shared" ca="1" si="1056"/>
        <v>4</v>
      </c>
      <c r="EI279" s="354">
        <f t="shared" ca="1" si="1056"/>
        <v>4</v>
      </c>
      <c r="EJ279" s="354">
        <f t="shared" ca="1" si="1056"/>
        <v>4</v>
      </c>
      <c r="EK279" s="354">
        <f t="shared" ca="1" si="1056"/>
        <v>4</v>
      </c>
      <c r="EL279" s="354">
        <f t="shared" ca="1" si="1056"/>
        <v>4</v>
      </c>
      <c r="EM279" s="354">
        <f t="shared" ca="1" si="1056"/>
        <v>4</v>
      </c>
      <c r="EN279" s="354">
        <f t="shared" ca="1" si="1056"/>
        <v>4</v>
      </c>
      <c r="EO279" s="354">
        <f t="shared" ca="1" si="1056"/>
        <v>4</v>
      </c>
      <c r="EP279" s="354">
        <f t="shared" ca="1" si="1056"/>
        <v>4</v>
      </c>
      <c r="EQ279" s="354">
        <f t="shared" ca="1" si="1056"/>
        <v>2</v>
      </c>
      <c r="ER279" s="354">
        <f t="shared" ca="1" si="1056"/>
        <v>2</v>
      </c>
      <c r="ES279" s="354">
        <f t="shared" ca="1" si="1056"/>
        <v>2</v>
      </c>
      <c r="ET279" s="354">
        <f t="shared" ca="1" si="1056"/>
        <v>2</v>
      </c>
      <c r="EU279" s="354">
        <f t="shared" ca="1" si="1056"/>
        <v>2</v>
      </c>
      <c r="EV279" s="354">
        <f t="shared" ca="1" si="1056"/>
        <v>2</v>
      </c>
      <c r="EW279" s="354">
        <f t="shared" ca="1" si="1056"/>
        <v>2</v>
      </c>
      <c r="EX279" s="354">
        <f t="shared" ca="1" si="1056"/>
        <v>2</v>
      </c>
      <c r="EY279" s="354">
        <f t="shared" ca="1" si="1056"/>
        <v>2</v>
      </c>
      <c r="EZ279" s="354">
        <f t="shared" ca="1" si="1056"/>
        <v>2</v>
      </c>
      <c r="FA279" s="354">
        <f t="shared" ca="1" si="1056"/>
        <v>2</v>
      </c>
      <c r="FB279" s="354">
        <f t="shared" ca="1" si="1056"/>
        <v>2</v>
      </c>
      <c r="FC279" s="354">
        <f t="shared" ca="1" si="1056"/>
        <v>2</v>
      </c>
      <c r="FD279" s="354">
        <f t="shared" ca="1" si="1056"/>
        <v>2</v>
      </c>
      <c r="FE279" s="354">
        <f t="shared" ca="1" si="1056"/>
        <v>1</v>
      </c>
      <c r="FF279" s="354">
        <f t="shared" ca="1" si="1056"/>
        <v>1</v>
      </c>
      <c r="FG279" s="354">
        <f t="shared" ca="1" si="1056"/>
        <v>0</v>
      </c>
      <c r="FH279" s="354">
        <f t="shared" ca="1" si="1056"/>
        <v>0</v>
      </c>
      <c r="FI279" s="354">
        <f t="shared" ca="1" si="1056"/>
        <v>0</v>
      </c>
      <c r="FJ279" s="354">
        <f t="shared" ca="1" si="1056"/>
        <v>0</v>
      </c>
      <c r="FK279" s="354">
        <f t="shared" ca="1" si="1056"/>
        <v>0</v>
      </c>
      <c r="FL279" s="354">
        <f t="shared" ca="1" si="1056"/>
        <v>0</v>
      </c>
      <c r="FM279" s="354">
        <f t="shared" ca="1" si="1056"/>
        <v>0</v>
      </c>
      <c r="FN279" s="354">
        <f t="shared" ca="1" si="1056"/>
        <v>0</v>
      </c>
      <c r="FO279" s="354">
        <f t="shared" ca="1" si="1056"/>
        <v>0</v>
      </c>
      <c r="FP279" s="354">
        <f t="shared" ca="1" si="1056"/>
        <v>0</v>
      </c>
      <c r="FQ279" s="354">
        <f t="shared" ca="1" si="1056"/>
        <v>0</v>
      </c>
      <c r="FR279" s="354">
        <f t="shared" ca="1" si="1056"/>
        <v>0</v>
      </c>
      <c r="FS279" s="354">
        <f t="shared" ca="1" si="1056"/>
        <v>0</v>
      </c>
      <c r="FT279" s="354">
        <f t="shared" ca="1" si="1056"/>
        <v>0</v>
      </c>
      <c r="FU279" s="354">
        <f t="shared" ca="1" si="1056"/>
        <v>0</v>
      </c>
      <c r="FV279" s="354">
        <f t="shared" ca="1" si="1056"/>
        <v>0</v>
      </c>
      <c r="FW279" s="354">
        <f t="shared" ca="1" si="1056"/>
        <v>0</v>
      </c>
      <c r="FX279" s="354">
        <f t="shared" ca="1" si="1056"/>
        <v>0</v>
      </c>
      <c r="FY279" s="354">
        <f t="shared" ca="1" si="1056"/>
        <v>0</v>
      </c>
      <c r="FZ279" s="354">
        <f t="shared" ca="1" si="1056"/>
        <v>0</v>
      </c>
      <c r="GA279" s="354">
        <f t="shared" ca="1" si="1056"/>
        <v>0</v>
      </c>
      <c r="GB279" s="354">
        <f t="shared" ca="1" si="1056"/>
        <v>0</v>
      </c>
      <c r="GC279" s="354">
        <f t="shared" ca="1" si="1056"/>
        <v>0</v>
      </c>
      <c r="GD279" s="354">
        <f t="shared" ca="1" si="1056"/>
        <v>0</v>
      </c>
      <c r="GE279" s="354">
        <f t="shared" ca="1" si="1056"/>
        <v>0</v>
      </c>
      <c r="GF279" s="354">
        <f t="shared" ca="1" si="1056"/>
        <v>0</v>
      </c>
      <c r="GG279" s="354">
        <f t="shared" ca="1" si="1056"/>
        <v>0</v>
      </c>
      <c r="GH279" s="354">
        <f t="shared" ca="1" si="1056"/>
        <v>0</v>
      </c>
      <c r="GI279" s="354">
        <f t="shared" ca="1" si="1056"/>
        <v>0</v>
      </c>
      <c r="GJ279" s="354">
        <f t="shared" ref="GJ279:GR279" ca="1" si="1057">COUNTIF(GJ184:GJ260,"CEAM")</f>
        <v>0</v>
      </c>
      <c r="GK279" s="354">
        <f t="shared" ca="1" si="1057"/>
        <v>0</v>
      </c>
      <c r="GL279" s="354">
        <f t="shared" ca="1" si="1057"/>
        <v>0</v>
      </c>
      <c r="GM279" s="354">
        <f t="shared" ca="1" si="1057"/>
        <v>0</v>
      </c>
      <c r="GN279" s="354">
        <f t="shared" ca="1" si="1057"/>
        <v>0</v>
      </c>
      <c r="GO279" s="354">
        <f t="shared" si="1057"/>
        <v>0</v>
      </c>
      <c r="GP279" s="354">
        <f t="shared" si="1057"/>
        <v>0</v>
      </c>
      <c r="GQ279" s="354">
        <f t="shared" si="1057"/>
        <v>0</v>
      </c>
      <c r="GR279" s="354">
        <f t="shared" si="1057"/>
        <v>0</v>
      </c>
    </row>
    <row r="280" spans="4:200" x14ac:dyDescent="0.2">
      <c r="E280" s="236"/>
      <c r="F280" s="1059" t="s">
        <v>305</v>
      </c>
      <c r="G280" s="1058"/>
      <c r="H280" s="1058"/>
      <c r="M280" s="304"/>
      <c r="N280" s="304"/>
      <c r="O280" s="304"/>
      <c r="P280" s="304"/>
      <c r="Q280" s="304"/>
      <c r="R280" s="304"/>
      <c r="S280" s="304"/>
      <c r="T280" s="422"/>
      <c r="U280" s="186">
        <f>COUNTIF(U3:U79,"AIA")+COUNTIF(U3:U79,"V*")+COUNTIF(U3:U79,"RMV")-COUNTIF(U3:U79,"VD")</f>
        <v>8</v>
      </c>
      <c r="V280" s="186">
        <f t="shared" ref="V280:CG280" si="1058">COUNTIF(V3:V79,"AIA")+COUNTIF(V3:V79,"V*")+COUNTIF(V3:V79,"RMV")-COUNTIF(V3:V79,"VD")</f>
        <v>6</v>
      </c>
      <c r="W280" s="186">
        <f t="shared" si="1058"/>
        <v>8</v>
      </c>
      <c r="X280" s="186">
        <f t="shared" si="1058"/>
        <v>8</v>
      </c>
      <c r="Y280" s="186">
        <f t="shared" si="1058"/>
        <v>9</v>
      </c>
      <c r="Z280" s="186">
        <f t="shared" si="1058"/>
        <v>11</v>
      </c>
      <c r="AA280" s="186">
        <f t="shared" si="1058"/>
        <v>12</v>
      </c>
      <c r="AB280" s="186">
        <f t="shared" si="1058"/>
        <v>10</v>
      </c>
      <c r="AC280" s="186">
        <f t="shared" si="1058"/>
        <v>11</v>
      </c>
      <c r="AD280" s="186">
        <f t="shared" si="1058"/>
        <v>10</v>
      </c>
      <c r="AE280" s="186">
        <f t="shared" si="1058"/>
        <v>11</v>
      </c>
      <c r="AF280" s="186">
        <f t="shared" si="1058"/>
        <v>12</v>
      </c>
      <c r="AG280" s="186">
        <f t="shared" si="1058"/>
        <v>14</v>
      </c>
      <c r="AH280" s="186">
        <f t="shared" si="1058"/>
        <v>16</v>
      </c>
      <c r="AI280" s="186">
        <f t="shared" si="1058"/>
        <v>16</v>
      </c>
      <c r="AJ280" s="186">
        <f t="shared" si="1058"/>
        <v>17</v>
      </c>
      <c r="AK280" s="186">
        <f t="shared" si="1058"/>
        <v>16</v>
      </c>
      <c r="AL280" s="186">
        <f t="shared" si="1058"/>
        <v>16</v>
      </c>
      <c r="AM280" s="186">
        <f t="shared" si="1058"/>
        <v>16</v>
      </c>
      <c r="AN280" s="186">
        <f t="shared" si="1058"/>
        <v>14</v>
      </c>
      <c r="AO280" s="186">
        <f t="shared" si="1058"/>
        <v>15</v>
      </c>
      <c r="AP280" s="186">
        <f t="shared" si="1058"/>
        <v>13</v>
      </c>
      <c r="AQ280" s="186">
        <f t="shared" si="1058"/>
        <v>15</v>
      </c>
      <c r="AR280" s="186">
        <f t="shared" si="1058"/>
        <v>15</v>
      </c>
      <c r="AS280" s="186">
        <f t="shared" si="1058"/>
        <v>14</v>
      </c>
      <c r="AT280" s="186">
        <f t="shared" si="1058"/>
        <v>15</v>
      </c>
      <c r="AU280" s="186">
        <f t="shared" si="1058"/>
        <v>15</v>
      </c>
      <c r="AV280" s="186">
        <f t="shared" si="1058"/>
        <v>14</v>
      </c>
      <c r="AW280" s="186">
        <f t="shared" si="1058"/>
        <v>10</v>
      </c>
      <c r="AX280" s="186">
        <f t="shared" si="1058"/>
        <v>6</v>
      </c>
      <c r="AY280" s="186">
        <f t="shared" si="1058"/>
        <v>5</v>
      </c>
      <c r="AZ280" s="186">
        <f t="shared" si="1058"/>
        <v>5</v>
      </c>
      <c r="BA280" s="186">
        <f t="shared" si="1058"/>
        <v>6</v>
      </c>
      <c r="BB280" s="186">
        <f t="shared" si="1058"/>
        <v>5</v>
      </c>
      <c r="BC280" s="186">
        <f t="shared" si="1058"/>
        <v>5</v>
      </c>
      <c r="BD280" s="186">
        <f t="shared" si="1058"/>
        <v>8</v>
      </c>
      <c r="BE280" s="186">
        <f t="shared" si="1058"/>
        <v>13</v>
      </c>
      <c r="BF280" s="186">
        <f t="shared" si="1058"/>
        <v>13</v>
      </c>
      <c r="BG280" s="186">
        <f t="shared" si="1058"/>
        <v>12</v>
      </c>
      <c r="BH280" s="186">
        <f t="shared" si="1058"/>
        <v>12</v>
      </c>
      <c r="BI280" s="186">
        <f t="shared" si="1058"/>
        <v>10</v>
      </c>
      <c r="BJ280" s="186">
        <f t="shared" si="1058"/>
        <v>9</v>
      </c>
      <c r="BK280" s="186">
        <f t="shared" si="1058"/>
        <v>6</v>
      </c>
      <c r="BL280" s="186">
        <f t="shared" si="1058"/>
        <v>4</v>
      </c>
      <c r="BM280" s="186">
        <f t="shared" si="1058"/>
        <v>6</v>
      </c>
      <c r="BN280" s="186">
        <f t="shared" si="1058"/>
        <v>7</v>
      </c>
      <c r="BO280" s="186">
        <f t="shared" si="1058"/>
        <v>9</v>
      </c>
      <c r="BP280" s="186">
        <f t="shared" si="1058"/>
        <v>8</v>
      </c>
      <c r="BQ280" s="186">
        <f t="shared" si="1058"/>
        <v>7</v>
      </c>
      <c r="BR280" s="186">
        <f t="shared" si="1058"/>
        <v>7</v>
      </c>
      <c r="BS280" s="186">
        <f t="shared" si="1058"/>
        <v>8</v>
      </c>
      <c r="BT280" s="186">
        <f t="shared" si="1058"/>
        <v>7</v>
      </c>
      <c r="BU280" s="186">
        <f t="shared" si="1058"/>
        <v>9</v>
      </c>
      <c r="BV280" s="186">
        <f t="shared" si="1058"/>
        <v>9</v>
      </c>
      <c r="BW280" s="186">
        <f t="shared" si="1058"/>
        <v>10</v>
      </c>
      <c r="BX280" s="186">
        <f t="shared" si="1058"/>
        <v>13</v>
      </c>
      <c r="BY280" s="186">
        <f t="shared" si="1058"/>
        <v>10</v>
      </c>
      <c r="BZ280" s="186">
        <f t="shared" si="1058"/>
        <v>10</v>
      </c>
      <c r="CA280" s="186">
        <f t="shared" si="1058"/>
        <v>12</v>
      </c>
      <c r="CB280" s="186">
        <f t="shared" si="1058"/>
        <v>13</v>
      </c>
      <c r="CC280" s="186">
        <f t="shared" si="1058"/>
        <v>13</v>
      </c>
      <c r="CD280" s="186">
        <f t="shared" si="1058"/>
        <v>14</v>
      </c>
      <c r="CE280" s="186">
        <f t="shared" si="1058"/>
        <v>16</v>
      </c>
      <c r="CF280" s="186">
        <f t="shared" si="1058"/>
        <v>17</v>
      </c>
      <c r="CG280" s="186">
        <f t="shared" si="1058"/>
        <v>18</v>
      </c>
      <c r="CH280" s="186">
        <f t="shared" ref="CH280:ES280" si="1059">COUNTIF(CH3:CH79,"AIA")+COUNTIF(CH3:CH79,"V*")+COUNTIF(CH3:CH79,"RMV")-COUNTIF(CH3:CH79,"VD")</f>
        <v>21</v>
      </c>
      <c r="CI280" s="186">
        <f t="shared" si="1059"/>
        <v>22</v>
      </c>
      <c r="CJ280" s="186">
        <f t="shared" si="1059"/>
        <v>17</v>
      </c>
      <c r="CK280" s="186">
        <f t="shared" si="1059"/>
        <v>15</v>
      </c>
      <c r="CL280" s="186">
        <f t="shared" si="1059"/>
        <v>15</v>
      </c>
      <c r="CM280" s="186">
        <f t="shared" si="1059"/>
        <v>13</v>
      </c>
      <c r="CN280" s="186">
        <f t="shared" si="1059"/>
        <v>15</v>
      </c>
      <c r="CO280" s="186">
        <f t="shared" si="1059"/>
        <v>17</v>
      </c>
      <c r="CP280" s="186">
        <f t="shared" si="1059"/>
        <v>18</v>
      </c>
      <c r="CQ280" s="186">
        <f t="shared" si="1059"/>
        <v>16</v>
      </c>
      <c r="CR280" s="186">
        <f t="shared" si="1059"/>
        <v>16</v>
      </c>
      <c r="CS280" s="186">
        <f t="shared" si="1059"/>
        <v>14</v>
      </c>
      <c r="CT280" s="186">
        <f t="shared" si="1059"/>
        <v>10</v>
      </c>
      <c r="CU280" s="186">
        <f t="shared" si="1059"/>
        <v>8</v>
      </c>
      <c r="CV280" s="186">
        <f t="shared" si="1059"/>
        <v>12</v>
      </c>
      <c r="CW280" s="186">
        <f t="shared" si="1059"/>
        <v>13</v>
      </c>
      <c r="CX280" s="186">
        <f t="shared" si="1059"/>
        <v>13</v>
      </c>
      <c r="CY280" s="186">
        <f t="shared" si="1059"/>
        <v>11</v>
      </c>
      <c r="CZ280" s="186">
        <f t="shared" si="1059"/>
        <v>14</v>
      </c>
      <c r="DA280" s="186">
        <f t="shared" si="1059"/>
        <v>15</v>
      </c>
      <c r="DB280" s="186">
        <f t="shared" si="1059"/>
        <v>14</v>
      </c>
      <c r="DC280" s="186">
        <f t="shared" si="1059"/>
        <v>16</v>
      </c>
      <c r="DD280" s="186">
        <f t="shared" si="1059"/>
        <v>16</v>
      </c>
      <c r="DE280" s="186">
        <f t="shared" si="1059"/>
        <v>15</v>
      </c>
      <c r="DF280" s="186">
        <f t="shared" si="1059"/>
        <v>15</v>
      </c>
      <c r="DG280" s="186">
        <f t="shared" si="1059"/>
        <v>11</v>
      </c>
      <c r="DH280" s="186">
        <f t="shared" si="1059"/>
        <v>11</v>
      </c>
      <c r="DI280" s="186">
        <f t="shared" si="1059"/>
        <v>12</v>
      </c>
      <c r="DJ280" s="186">
        <f t="shared" si="1059"/>
        <v>11</v>
      </c>
      <c r="DK280" s="186">
        <f t="shared" si="1059"/>
        <v>8</v>
      </c>
      <c r="DL280" s="186">
        <f t="shared" si="1059"/>
        <v>11</v>
      </c>
      <c r="DM280" s="186">
        <f t="shared" si="1059"/>
        <v>13</v>
      </c>
      <c r="DN280" s="186">
        <f t="shared" si="1059"/>
        <v>8</v>
      </c>
      <c r="DO280" s="186">
        <f t="shared" si="1059"/>
        <v>8</v>
      </c>
      <c r="DP280" s="186">
        <f t="shared" si="1059"/>
        <v>9</v>
      </c>
      <c r="DQ280" s="186">
        <f t="shared" si="1059"/>
        <v>6</v>
      </c>
      <c r="DR280" s="186">
        <f t="shared" si="1059"/>
        <v>5</v>
      </c>
      <c r="DS280" s="186">
        <f t="shared" si="1059"/>
        <v>5</v>
      </c>
      <c r="DT280" s="186">
        <f t="shared" si="1059"/>
        <v>4</v>
      </c>
      <c r="DU280" s="186">
        <f t="shared" si="1059"/>
        <v>2</v>
      </c>
      <c r="DV280" s="186">
        <f t="shared" si="1059"/>
        <v>2</v>
      </c>
      <c r="DW280" s="186">
        <f t="shared" si="1059"/>
        <v>2</v>
      </c>
      <c r="DX280" s="186">
        <f t="shared" si="1059"/>
        <v>1</v>
      </c>
      <c r="DY280" s="186">
        <f t="shared" si="1059"/>
        <v>3</v>
      </c>
      <c r="DZ280" s="186">
        <f t="shared" si="1059"/>
        <v>3</v>
      </c>
      <c r="EA280" s="186">
        <f t="shared" si="1059"/>
        <v>5</v>
      </c>
      <c r="EB280" s="186">
        <f t="shared" si="1059"/>
        <v>5</v>
      </c>
      <c r="EC280" s="186">
        <f t="shared" si="1059"/>
        <v>5</v>
      </c>
      <c r="ED280" s="186">
        <f t="shared" si="1059"/>
        <v>6</v>
      </c>
      <c r="EE280" s="186">
        <f t="shared" si="1059"/>
        <v>5</v>
      </c>
      <c r="EF280" s="186">
        <f t="shared" si="1059"/>
        <v>5</v>
      </c>
      <c r="EG280" s="186">
        <f t="shared" si="1059"/>
        <v>5</v>
      </c>
      <c r="EH280" s="186">
        <f t="shared" si="1059"/>
        <v>6</v>
      </c>
      <c r="EI280" s="186">
        <f t="shared" si="1059"/>
        <v>5</v>
      </c>
      <c r="EJ280" s="186">
        <f t="shared" si="1059"/>
        <v>6</v>
      </c>
      <c r="EK280" s="186">
        <f t="shared" si="1059"/>
        <v>9</v>
      </c>
      <c r="EL280" s="186">
        <f t="shared" si="1059"/>
        <v>11</v>
      </c>
      <c r="EM280" s="186">
        <f t="shared" si="1059"/>
        <v>8</v>
      </c>
      <c r="EN280" s="186">
        <f t="shared" si="1059"/>
        <v>10</v>
      </c>
      <c r="EO280" s="186">
        <f t="shared" si="1059"/>
        <v>11</v>
      </c>
      <c r="EP280" s="186">
        <f t="shared" si="1059"/>
        <v>6</v>
      </c>
      <c r="EQ280" s="186">
        <f t="shared" si="1059"/>
        <v>6</v>
      </c>
      <c r="ER280" s="186">
        <f t="shared" si="1059"/>
        <v>7</v>
      </c>
      <c r="ES280" s="186">
        <f t="shared" si="1059"/>
        <v>4</v>
      </c>
      <c r="ET280" s="186">
        <f t="shared" ref="ET280:GQ280" si="1060">COUNTIF(ET3:ET79,"AIA")+COUNTIF(ET3:ET79,"V*")+COUNTIF(ET3:ET79,"RMV")-COUNTIF(ET3:ET79,"VD")</f>
        <v>6</v>
      </c>
      <c r="EU280" s="186">
        <f t="shared" si="1060"/>
        <v>7</v>
      </c>
      <c r="EV280" s="186">
        <f t="shared" si="1060"/>
        <v>7</v>
      </c>
      <c r="EW280" s="186">
        <f t="shared" si="1060"/>
        <v>8</v>
      </c>
      <c r="EX280" s="186">
        <f t="shared" si="1060"/>
        <v>9</v>
      </c>
      <c r="EY280" s="186">
        <f t="shared" si="1060"/>
        <v>11</v>
      </c>
      <c r="EZ280" s="186">
        <f t="shared" si="1060"/>
        <v>10</v>
      </c>
      <c r="FA280" s="186">
        <f t="shared" si="1060"/>
        <v>7</v>
      </c>
      <c r="FB280" s="186">
        <f t="shared" si="1060"/>
        <v>7</v>
      </c>
      <c r="FC280" s="186">
        <f t="shared" si="1060"/>
        <v>5</v>
      </c>
      <c r="FD280" s="186">
        <f t="shared" si="1060"/>
        <v>5</v>
      </c>
      <c r="FE280" s="186">
        <f t="shared" si="1060"/>
        <v>5</v>
      </c>
      <c r="FF280" s="186">
        <f t="shared" si="1060"/>
        <v>5</v>
      </c>
      <c r="FG280" s="186">
        <f t="shared" si="1060"/>
        <v>6</v>
      </c>
      <c r="FH280" s="186">
        <f t="shared" si="1060"/>
        <v>4</v>
      </c>
      <c r="FI280" s="186">
        <f t="shared" si="1060"/>
        <v>5</v>
      </c>
      <c r="FJ280" s="186">
        <f t="shared" si="1060"/>
        <v>5</v>
      </c>
      <c r="FK280" s="186">
        <f t="shared" si="1060"/>
        <v>4</v>
      </c>
      <c r="FL280" s="186">
        <f t="shared" si="1060"/>
        <v>5</v>
      </c>
      <c r="FM280" s="186">
        <f t="shared" si="1060"/>
        <v>4</v>
      </c>
      <c r="FN280" s="186">
        <f t="shared" si="1060"/>
        <v>5</v>
      </c>
      <c r="FO280" s="186">
        <f t="shared" si="1060"/>
        <v>2</v>
      </c>
      <c r="FP280" s="186">
        <f t="shared" si="1060"/>
        <v>3</v>
      </c>
      <c r="FQ280" s="186">
        <f t="shared" si="1060"/>
        <v>4</v>
      </c>
      <c r="FR280" s="186">
        <f t="shared" si="1060"/>
        <v>6</v>
      </c>
      <c r="FS280" s="186">
        <f t="shared" si="1060"/>
        <v>6</v>
      </c>
      <c r="FT280" s="186">
        <f t="shared" si="1060"/>
        <v>6</v>
      </c>
      <c r="FU280" s="186">
        <f t="shared" si="1060"/>
        <v>6</v>
      </c>
      <c r="FV280" s="186">
        <f t="shared" si="1060"/>
        <v>5</v>
      </c>
      <c r="FW280" s="186">
        <f t="shared" si="1060"/>
        <v>4</v>
      </c>
      <c r="FX280" s="186">
        <f t="shared" si="1060"/>
        <v>3</v>
      </c>
      <c r="FY280" s="186">
        <f t="shared" si="1060"/>
        <v>3</v>
      </c>
      <c r="FZ280" s="186">
        <f t="shared" si="1060"/>
        <v>2</v>
      </c>
      <c r="GA280" s="186">
        <f t="shared" si="1060"/>
        <v>2</v>
      </c>
      <c r="GB280" s="186">
        <f t="shared" si="1060"/>
        <v>2</v>
      </c>
      <c r="GC280" s="186">
        <f t="shared" si="1060"/>
        <v>4</v>
      </c>
      <c r="GD280" s="186">
        <f t="shared" si="1060"/>
        <v>4</v>
      </c>
      <c r="GE280" s="186">
        <f t="shared" si="1060"/>
        <v>4</v>
      </c>
      <c r="GF280" s="186">
        <f t="shared" si="1060"/>
        <v>3</v>
      </c>
      <c r="GG280" s="186">
        <f t="shared" si="1060"/>
        <v>3</v>
      </c>
      <c r="GH280" s="186">
        <f t="shared" si="1060"/>
        <v>5</v>
      </c>
      <c r="GI280" s="186">
        <f t="shared" si="1060"/>
        <v>4</v>
      </c>
      <c r="GJ280" s="186">
        <f t="shared" si="1060"/>
        <v>3</v>
      </c>
      <c r="GK280" s="186">
        <f t="shared" si="1060"/>
        <v>3</v>
      </c>
      <c r="GL280" s="186">
        <f t="shared" si="1060"/>
        <v>3</v>
      </c>
      <c r="GM280" s="186">
        <f t="shared" si="1060"/>
        <v>2</v>
      </c>
      <c r="GN280" s="186">
        <f t="shared" si="1060"/>
        <v>2</v>
      </c>
      <c r="GO280" s="186">
        <f t="shared" si="1060"/>
        <v>0</v>
      </c>
      <c r="GP280" s="186">
        <f t="shared" si="1060"/>
        <v>0</v>
      </c>
      <c r="GQ280" s="186">
        <f t="shared" si="1060"/>
        <v>0</v>
      </c>
      <c r="GR280" s="186">
        <f t="shared" ref="GR280" si="1061">COUNTIF(GR3:GR79,"AIA")+COUNTIF(GR3:GR79,"V*")+COUNTIF(GR3:GR79,"RMV")</f>
        <v>0</v>
      </c>
    </row>
    <row r="281" spans="4:200" x14ac:dyDescent="0.2">
      <c r="E281" s="236"/>
      <c r="F281" s="1059" t="s">
        <v>306</v>
      </c>
      <c r="G281" s="1058"/>
      <c r="H281" s="1058"/>
      <c r="M281" s="304"/>
      <c r="N281" s="304"/>
      <c r="O281" s="304"/>
      <c r="P281" s="304"/>
      <c r="Q281" s="304"/>
      <c r="R281" s="304"/>
      <c r="S281" s="304"/>
      <c r="T281" s="422"/>
      <c r="U281" s="186">
        <f t="shared" ref="U281" si="1062">COUNTIF(U3:U79,"VD")+COUNTIF(U3:U79,"F")</f>
        <v>0</v>
      </c>
      <c r="V281" s="186">
        <f t="shared" ref="V281:AR281" si="1063">COUNTIF(V3:V79,"VD")+COUNTIF(V3:V79,"F")</f>
        <v>0</v>
      </c>
      <c r="W281" s="186">
        <f t="shared" si="1063"/>
        <v>0</v>
      </c>
      <c r="X281" s="186">
        <f t="shared" si="1063"/>
        <v>0</v>
      </c>
      <c r="Y281" s="186">
        <f t="shared" si="1063"/>
        <v>0</v>
      </c>
      <c r="Z281" s="186">
        <f t="shared" si="1063"/>
        <v>0</v>
      </c>
      <c r="AA281" s="186">
        <f t="shared" si="1063"/>
        <v>1</v>
      </c>
      <c r="AB281" s="186">
        <f t="shared" si="1063"/>
        <v>0</v>
      </c>
      <c r="AC281" s="186">
        <f t="shared" si="1063"/>
        <v>0</v>
      </c>
      <c r="AD281" s="186">
        <f t="shared" si="1063"/>
        <v>0</v>
      </c>
      <c r="AE281" s="186">
        <f t="shared" si="1063"/>
        <v>1</v>
      </c>
      <c r="AF281" s="186">
        <f t="shared" si="1063"/>
        <v>1</v>
      </c>
      <c r="AG281" s="186">
        <f t="shared" si="1063"/>
        <v>0</v>
      </c>
      <c r="AH281" s="186">
        <f t="shared" si="1063"/>
        <v>2</v>
      </c>
      <c r="AI281" s="186">
        <f t="shared" si="1063"/>
        <v>5</v>
      </c>
      <c r="AJ281" s="186">
        <f t="shared" si="1063"/>
        <v>5</v>
      </c>
      <c r="AK281" s="186">
        <f t="shared" si="1063"/>
        <v>3</v>
      </c>
      <c r="AL281" s="186">
        <f t="shared" si="1063"/>
        <v>1</v>
      </c>
      <c r="AM281" s="186">
        <f t="shared" si="1063"/>
        <v>2</v>
      </c>
      <c r="AN281" s="186">
        <f t="shared" si="1063"/>
        <v>5</v>
      </c>
      <c r="AO281" s="186">
        <f t="shared" si="1063"/>
        <v>3</v>
      </c>
      <c r="AP281" s="186">
        <f t="shared" si="1063"/>
        <v>3</v>
      </c>
      <c r="AQ281" s="186">
        <f t="shared" si="1063"/>
        <v>4</v>
      </c>
      <c r="AR281" s="186">
        <f t="shared" si="1063"/>
        <v>1</v>
      </c>
      <c r="AS281" s="186">
        <f t="shared" ref="AS281:BK281" si="1064">COUNTIF(AS3:AS79,"VD")+COUNTIF(AS3:AS79,"F")</f>
        <v>0</v>
      </c>
      <c r="AT281" s="186">
        <f t="shared" si="1064"/>
        <v>0</v>
      </c>
      <c r="AU281" s="186">
        <f t="shared" si="1064"/>
        <v>1</v>
      </c>
      <c r="AV281" s="186">
        <f t="shared" si="1064"/>
        <v>1</v>
      </c>
      <c r="AW281" s="186">
        <f t="shared" si="1064"/>
        <v>3</v>
      </c>
      <c r="AX281" s="186">
        <f t="shared" si="1064"/>
        <v>3</v>
      </c>
      <c r="AY281" s="186">
        <f t="shared" si="1064"/>
        <v>1</v>
      </c>
      <c r="AZ281" s="186">
        <f t="shared" si="1064"/>
        <v>3</v>
      </c>
      <c r="BA281" s="186">
        <f t="shared" si="1064"/>
        <v>2</v>
      </c>
      <c r="BB281" s="186">
        <f t="shared" si="1064"/>
        <v>1</v>
      </c>
      <c r="BC281" s="186">
        <f t="shared" si="1064"/>
        <v>1</v>
      </c>
      <c r="BD281" s="186">
        <f t="shared" si="1064"/>
        <v>0</v>
      </c>
      <c r="BE281" s="186">
        <f t="shared" si="1064"/>
        <v>0</v>
      </c>
      <c r="BF281" s="186">
        <f t="shared" si="1064"/>
        <v>0</v>
      </c>
      <c r="BG281" s="186">
        <f t="shared" si="1064"/>
        <v>0</v>
      </c>
      <c r="BH281" s="186">
        <f t="shared" si="1064"/>
        <v>0</v>
      </c>
      <c r="BI281" s="186">
        <f t="shared" si="1064"/>
        <v>0</v>
      </c>
      <c r="BJ281" s="186">
        <f t="shared" si="1064"/>
        <v>0</v>
      </c>
      <c r="BK281" s="186">
        <f t="shared" si="1064"/>
        <v>0</v>
      </c>
      <c r="BL281" s="186">
        <f t="shared" ref="BL281:DW281" si="1065">COUNTIF(BL3:BL79,"VD")+COUNTIF(BL3:BL79,"F")</f>
        <v>0</v>
      </c>
      <c r="BM281" s="186">
        <f t="shared" si="1065"/>
        <v>0</v>
      </c>
      <c r="BN281" s="186">
        <f t="shared" si="1065"/>
        <v>0</v>
      </c>
      <c r="BO281" s="186">
        <f t="shared" si="1065"/>
        <v>0</v>
      </c>
      <c r="BP281" s="186">
        <f t="shared" si="1065"/>
        <v>0</v>
      </c>
      <c r="BQ281" s="186">
        <f t="shared" si="1065"/>
        <v>0</v>
      </c>
      <c r="BR281" s="186">
        <f t="shared" si="1065"/>
        <v>0</v>
      </c>
      <c r="BS281" s="186">
        <f t="shared" si="1065"/>
        <v>0</v>
      </c>
      <c r="BT281" s="186">
        <f t="shared" si="1065"/>
        <v>0</v>
      </c>
      <c r="BU281" s="186">
        <f t="shared" si="1065"/>
        <v>0</v>
      </c>
      <c r="BV281" s="186">
        <f t="shared" si="1065"/>
        <v>0</v>
      </c>
      <c r="BW281" s="186">
        <f t="shared" si="1065"/>
        <v>0</v>
      </c>
      <c r="BX281" s="186">
        <f t="shared" si="1065"/>
        <v>0</v>
      </c>
      <c r="BY281" s="186">
        <f t="shared" si="1065"/>
        <v>0</v>
      </c>
      <c r="BZ281" s="186">
        <f t="shared" si="1065"/>
        <v>0</v>
      </c>
      <c r="CA281" s="186">
        <f t="shared" si="1065"/>
        <v>0</v>
      </c>
      <c r="CB281" s="186">
        <f t="shared" si="1065"/>
        <v>0</v>
      </c>
      <c r="CC281" s="186">
        <f t="shared" si="1065"/>
        <v>0</v>
      </c>
      <c r="CD281" s="186">
        <f t="shared" si="1065"/>
        <v>0</v>
      </c>
      <c r="CE281" s="186">
        <f t="shared" si="1065"/>
        <v>0</v>
      </c>
      <c r="CF281" s="186">
        <f t="shared" si="1065"/>
        <v>0</v>
      </c>
      <c r="CG281" s="186">
        <f t="shared" si="1065"/>
        <v>0</v>
      </c>
      <c r="CH281" s="186">
        <f t="shared" si="1065"/>
        <v>0</v>
      </c>
      <c r="CI281" s="186">
        <f t="shared" si="1065"/>
        <v>0</v>
      </c>
      <c r="CJ281" s="186">
        <f t="shared" si="1065"/>
        <v>0</v>
      </c>
      <c r="CK281" s="186">
        <f t="shared" si="1065"/>
        <v>0</v>
      </c>
      <c r="CL281" s="186">
        <f t="shared" si="1065"/>
        <v>0</v>
      </c>
      <c r="CM281" s="186">
        <f t="shared" si="1065"/>
        <v>0</v>
      </c>
      <c r="CN281" s="186">
        <f t="shared" si="1065"/>
        <v>0</v>
      </c>
      <c r="CO281" s="186">
        <f t="shared" si="1065"/>
        <v>0</v>
      </c>
      <c r="CP281" s="186">
        <f t="shared" si="1065"/>
        <v>0</v>
      </c>
      <c r="CQ281" s="186">
        <f t="shared" si="1065"/>
        <v>0</v>
      </c>
      <c r="CR281" s="186">
        <f t="shared" si="1065"/>
        <v>0</v>
      </c>
      <c r="CS281" s="186">
        <f t="shared" si="1065"/>
        <v>0</v>
      </c>
      <c r="CT281" s="186">
        <f t="shared" si="1065"/>
        <v>0</v>
      </c>
      <c r="CU281" s="186">
        <f t="shared" si="1065"/>
        <v>0</v>
      </c>
      <c r="CV281" s="186">
        <f t="shared" si="1065"/>
        <v>0</v>
      </c>
      <c r="CW281" s="186">
        <f t="shared" si="1065"/>
        <v>0</v>
      </c>
      <c r="CX281" s="186">
        <f t="shared" si="1065"/>
        <v>0</v>
      </c>
      <c r="CY281" s="186">
        <f t="shared" si="1065"/>
        <v>0</v>
      </c>
      <c r="CZ281" s="186">
        <f t="shared" si="1065"/>
        <v>0</v>
      </c>
      <c r="DA281" s="186">
        <f t="shared" si="1065"/>
        <v>0</v>
      </c>
      <c r="DB281" s="186">
        <f t="shared" si="1065"/>
        <v>0</v>
      </c>
      <c r="DC281" s="186">
        <f t="shared" si="1065"/>
        <v>0</v>
      </c>
      <c r="DD281" s="186">
        <f t="shared" si="1065"/>
        <v>0</v>
      </c>
      <c r="DE281" s="186">
        <f t="shared" si="1065"/>
        <v>0</v>
      </c>
      <c r="DF281" s="186">
        <f t="shared" si="1065"/>
        <v>0</v>
      </c>
      <c r="DG281" s="186">
        <f t="shared" si="1065"/>
        <v>0</v>
      </c>
      <c r="DH281" s="186">
        <f t="shared" si="1065"/>
        <v>0</v>
      </c>
      <c r="DI281" s="186">
        <f t="shared" si="1065"/>
        <v>0</v>
      </c>
      <c r="DJ281" s="186">
        <f t="shared" si="1065"/>
        <v>0</v>
      </c>
      <c r="DK281" s="186">
        <f t="shared" si="1065"/>
        <v>0</v>
      </c>
      <c r="DL281" s="186">
        <f t="shared" si="1065"/>
        <v>0</v>
      </c>
      <c r="DM281" s="186">
        <f t="shared" si="1065"/>
        <v>0</v>
      </c>
      <c r="DN281" s="186">
        <f t="shared" si="1065"/>
        <v>0</v>
      </c>
      <c r="DO281" s="186">
        <f t="shared" si="1065"/>
        <v>0</v>
      </c>
      <c r="DP281" s="186">
        <f t="shared" si="1065"/>
        <v>0</v>
      </c>
      <c r="DQ281" s="186">
        <f t="shared" si="1065"/>
        <v>0</v>
      </c>
      <c r="DR281" s="186">
        <f t="shared" si="1065"/>
        <v>0</v>
      </c>
      <c r="DS281" s="186">
        <f t="shared" si="1065"/>
        <v>0</v>
      </c>
      <c r="DT281" s="186">
        <f t="shared" si="1065"/>
        <v>0</v>
      </c>
      <c r="DU281" s="186">
        <f t="shared" si="1065"/>
        <v>0</v>
      </c>
      <c r="DV281" s="186">
        <f t="shared" si="1065"/>
        <v>0</v>
      </c>
      <c r="DW281" s="186">
        <f t="shared" si="1065"/>
        <v>0</v>
      </c>
      <c r="DX281" s="186">
        <f t="shared" ref="DX281:GI281" si="1066">COUNTIF(DX3:DX79,"VD")+COUNTIF(DX3:DX79,"F")</f>
        <v>0</v>
      </c>
      <c r="DY281" s="186">
        <f t="shared" si="1066"/>
        <v>0</v>
      </c>
      <c r="DZ281" s="186">
        <f t="shared" si="1066"/>
        <v>0</v>
      </c>
      <c r="EA281" s="186">
        <f t="shared" si="1066"/>
        <v>0</v>
      </c>
      <c r="EB281" s="186">
        <f t="shared" si="1066"/>
        <v>0</v>
      </c>
      <c r="EC281" s="186">
        <f t="shared" si="1066"/>
        <v>0</v>
      </c>
      <c r="ED281" s="186">
        <f t="shared" si="1066"/>
        <v>0</v>
      </c>
      <c r="EE281" s="186">
        <f t="shared" si="1066"/>
        <v>0</v>
      </c>
      <c r="EF281" s="186">
        <f t="shared" si="1066"/>
        <v>0</v>
      </c>
      <c r="EG281" s="186">
        <f t="shared" si="1066"/>
        <v>0</v>
      </c>
      <c r="EH281" s="186">
        <f t="shared" si="1066"/>
        <v>0</v>
      </c>
      <c r="EI281" s="186">
        <f t="shared" si="1066"/>
        <v>0</v>
      </c>
      <c r="EJ281" s="186">
        <f t="shared" si="1066"/>
        <v>0</v>
      </c>
      <c r="EK281" s="186">
        <f t="shared" si="1066"/>
        <v>0</v>
      </c>
      <c r="EL281" s="186">
        <f t="shared" si="1066"/>
        <v>0</v>
      </c>
      <c r="EM281" s="186">
        <f t="shared" si="1066"/>
        <v>0</v>
      </c>
      <c r="EN281" s="186">
        <f t="shared" si="1066"/>
        <v>0</v>
      </c>
      <c r="EO281" s="186">
        <f t="shared" si="1066"/>
        <v>0</v>
      </c>
      <c r="EP281" s="186">
        <f t="shared" si="1066"/>
        <v>0</v>
      </c>
      <c r="EQ281" s="186">
        <f t="shared" si="1066"/>
        <v>0</v>
      </c>
      <c r="ER281" s="186">
        <f t="shared" si="1066"/>
        <v>0</v>
      </c>
      <c r="ES281" s="186">
        <f t="shared" si="1066"/>
        <v>0</v>
      </c>
      <c r="ET281" s="186">
        <f t="shared" si="1066"/>
        <v>0</v>
      </c>
      <c r="EU281" s="186">
        <f t="shared" si="1066"/>
        <v>0</v>
      </c>
      <c r="EV281" s="186">
        <f t="shared" si="1066"/>
        <v>0</v>
      </c>
      <c r="EW281" s="186">
        <f t="shared" si="1066"/>
        <v>0</v>
      </c>
      <c r="EX281" s="186">
        <f t="shared" si="1066"/>
        <v>0</v>
      </c>
      <c r="EY281" s="186">
        <f t="shared" si="1066"/>
        <v>0</v>
      </c>
      <c r="EZ281" s="186">
        <f t="shared" si="1066"/>
        <v>0</v>
      </c>
      <c r="FA281" s="186">
        <f t="shared" si="1066"/>
        <v>0</v>
      </c>
      <c r="FB281" s="186">
        <f t="shared" si="1066"/>
        <v>0</v>
      </c>
      <c r="FC281" s="186">
        <f t="shared" si="1066"/>
        <v>0</v>
      </c>
      <c r="FD281" s="186">
        <f t="shared" si="1066"/>
        <v>0</v>
      </c>
      <c r="FE281" s="186">
        <f t="shared" si="1066"/>
        <v>0</v>
      </c>
      <c r="FF281" s="186">
        <f t="shared" si="1066"/>
        <v>0</v>
      </c>
      <c r="FG281" s="186">
        <f t="shared" si="1066"/>
        <v>0</v>
      </c>
      <c r="FH281" s="186">
        <f t="shared" si="1066"/>
        <v>0</v>
      </c>
      <c r="FI281" s="186">
        <f t="shared" si="1066"/>
        <v>0</v>
      </c>
      <c r="FJ281" s="186">
        <f t="shared" si="1066"/>
        <v>0</v>
      </c>
      <c r="FK281" s="186">
        <f t="shared" si="1066"/>
        <v>0</v>
      </c>
      <c r="FL281" s="186">
        <f t="shared" si="1066"/>
        <v>0</v>
      </c>
      <c r="FM281" s="186">
        <f t="shared" si="1066"/>
        <v>0</v>
      </c>
      <c r="FN281" s="186">
        <f t="shared" si="1066"/>
        <v>0</v>
      </c>
      <c r="FO281" s="186">
        <f t="shared" si="1066"/>
        <v>0</v>
      </c>
      <c r="FP281" s="186">
        <f t="shared" si="1066"/>
        <v>0</v>
      </c>
      <c r="FQ281" s="186">
        <f t="shared" si="1066"/>
        <v>0</v>
      </c>
      <c r="FR281" s="186">
        <f t="shared" si="1066"/>
        <v>0</v>
      </c>
      <c r="FS281" s="186">
        <f t="shared" si="1066"/>
        <v>0</v>
      </c>
      <c r="FT281" s="186">
        <f t="shared" si="1066"/>
        <v>0</v>
      </c>
      <c r="FU281" s="186">
        <f t="shared" si="1066"/>
        <v>0</v>
      </c>
      <c r="FV281" s="186">
        <f t="shared" si="1066"/>
        <v>0</v>
      </c>
      <c r="FW281" s="186">
        <f t="shared" si="1066"/>
        <v>0</v>
      </c>
      <c r="FX281" s="186">
        <f t="shared" si="1066"/>
        <v>0</v>
      </c>
      <c r="FY281" s="186">
        <f t="shared" si="1066"/>
        <v>0</v>
      </c>
      <c r="FZ281" s="186">
        <f t="shared" si="1066"/>
        <v>0</v>
      </c>
      <c r="GA281" s="186">
        <f t="shared" si="1066"/>
        <v>0</v>
      </c>
      <c r="GB281" s="186">
        <f t="shared" si="1066"/>
        <v>0</v>
      </c>
      <c r="GC281" s="186">
        <f t="shared" si="1066"/>
        <v>0</v>
      </c>
      <c r="GD281" s="186">
        <f t="shared" si="1066"/>
        <v>0</v>
      </c>
      <c r="GE281" s="186">
        <f t="shared" si="1066"/>
        <v>0</v>
      </c>
      <c r="GF281" s="186">
        <f t="shared" si="1066"/>
        <v>0</v>
      </c>
      <c r="GG281" s="186">
        <f t="shared" si="1066"/>
        <v>0</v>
      </c>
      <c r="GH281" s="186">
        <f t="shared" si="1066"/>
        <v>0</v>
      </c>
      <c r="GI281" s="186">
        <f t="shared" si="1066"/>
        <v>0</v>
      </c>
      <c r="GJ281" s="186">
        <f t="shared" ref="GJ281:GR281" si="1067">COUNTIF(GJ3:GJ79,"VD")+COUNTIF(GJ3:GJ79,"F")</f>
        <v>0</v>
      </c>
      <c r="GK281" s="186">
        <f t="shared" si="1067"/>
        <v>0</v>
      </c>
      <c r="GL281" s="186">
        <f t="shared" si="1067"/>
        <v>0</v>
      </c>
      <c r="GM281" s="186">
        <f t="shared" si="1067"/>
        <v>0</v>
      </c>
      <c r="GN281" s="186">
        <f t="shared" si="1067"/>
        <v>0</v>
      </c>
      <c r="GO281" s="186">
        <f t="shared" si="1067"/>
        <v>0</v>
      </c>
      <c r="GP281" s="186">
        <f t="shared" si="1067"/>
        <v>0</v>
      </c>
      <c r="GQ281" s="186">
        <f t="shared" si="1067"/>
        <v>0</v>
      </c>
      <c r="GR281" s="186">
        <f t="shared" si="1067"/>
        <v>0</v>
      </c>
    </row>
    <row r="282" spans="4:200" x14ac:dyDescent="0.2">
      <c r="E282" s="236"/>
      <c r="F282" s="1057" t="s">
        <v>307</v>
      </c>
      <c r="G282" s="1058"/>
      <c r="H282" s="1058"/>
      <c r="M282" s="304"/>
      <c r="N282" s="304"/>
      <c r="O282" s="304"/>
      <c r="P282" s="304"/>
      <c r="Q282" s="304"/>
      <c r="R282" s="304"/>
      <c r="S282" s="304"/>
      <c r="T282" s="422"/>
      <c r="U282" s="186">
        <f t="shared" ref="U282" si="1068">COUNTIF(U3:U79,"STK")</f>
        <v>9</v>
      </c>
      <c r="V282" s="186">
        <f t="shared" ref="V282:AR282" si="1069">COUNTIF(V3:V79,"STK")</f>
        <v>9</v>
      </c>
      <c r="W282" s="186">
        <f t="shared" si="1069"/>
        <v>9</v>
      </c>
      <c r="X282" s="186">
        <f t="shared" si="1069"/>
        <v>10</v>
      </c>
      <c r="Y282" s="186">
        <f t="shared" si="1069"/>
        <v>8</v>
      </c>
      <c r="Z282" s="186">
        <f t="shared" si="1069"/>
        <v>8</v>
      </c>
      <c r="AA282" s="186">
        <f t="shared" si="1069"/>
        <v>6</v>
      </c>
      <c r="AB282" s="186">
        <f t="shared" si="1069"/>
        <v>5</v>
      </c>
      <c r="AC282" s="186">
        <f t="shared" si="1069"/>
        <v>5</v>
      </c>
      <c r="AD282" s="186">
        <f t="shared" si="1069"/>
        <v>5</v>
      </c>
      <c r="AE282" s="186">
        <f t="shared" si="1069"/>
        <v>4</v>
      </c>
      <c r="AF282" s="186">
        <f t="shared" si="1069"/>
        <v>3</v>
      </c>
      <c r="AG282" s="186">
        <f t="shared" si="1069"/>
        <v>3</v>
      </c>
      <c r="AH282" s="186">
        <f t="shared" si="1069"/>
        <v>3</v>
      </c>
      <c r="AI282" s="186">
        <f t="shared" si="1069"/>
        <v>3</v>
      </c>
      <c r="AJ282" s="186">
        <f t="shared" si="1069"/>
        <v>2</v>
      </c>
      <c r="AK282" s="186">
        <f t="shared" si="1069"/>
        <v>2</v>
      </c>
      <c r="AL282" s="186">
        <f t="shared" si="1069"/>
        <v>2</v>
      </c>
      <c r="AM282" s="186">
        <f t="shared" si="1069"/>
        <v>1</v>
      </c>
      <c r="AN282" s="186">
        <f t="shared" si="1069"/>
        <v>1</v>
      </c>
      <c r="AO282" s="186">
        <f t="shared" si="1069"/>
        <v>1</v>
      </c>
      <c r="AP282" s="186">
        <f t="shared" si="1069"/>
        <v>1</v>
      </c>
      <c r="AQ282" s="186">
        <f t="shared" si="1069"/>
        <v>1</v>
      </c>
      <c r="AR282" s="186">
        <f t="shared" si="1069"/>
        <v>0</v>
      </c>
      <c r="AS282" s="186">
        <f t="shared" ref="AS282:BK282" si="1070">COUNTIF(AS3:AS79,"STK")</f>
        <v>0</v>
      </c>
      <c r="AT282" s="186">
        <f t="shared" si="1070"/>
        <v>0</v>
      </c>
      <c r="AU282" s="186">
        <f t="shared" si="1070"/>
        <v>0</v>
      </c>
      <c r="AV282" s="186">
        <f t="shared" si="1070"/>
        <v>1</v>
      </c>
      <c r="AW282" s="186">
        <f t="shared" si="1070"/>
        <v>1</v>
      </c>
      <c r="AX282" s="186">
        <f t="shared" si="1070"/>
        <v>1</v>
      </c>
      <c r="AY282" s="186">
        <f t="shared" si="1070"/>
        <v>1</v>
      </c>
      <c r="AZ282" s="186">
        <f t="shared" si="1070"/>
        <v>2</v>
      </c>
      <c r="BA282" s="186">
        <f t="shared" si="1070"/>
        <v>3</v>
      </c>
      <c r="BB282" s="186">
        <f t="shared" si="1070"/>
        <v>3</v>
      </c>
      <c r="BC282" s="186">
        <f t="shared" si="1070"/>
        <v>3</v>
      </c>
      <c r="BD282" s="186">
        <f t="shared" si="1070"/>
        <v>3</v>
      </c>
      <c r="BE282" s="186">
        <f t="shared" si="1070"/>
        <v>4</v>
      </c>
      <c r="BF282" s="186">
        <f t="shared" si="1070"/>
        <v>4</v>
      </c>
      <c r="BG282" s="186">
        <f t="shared" si="1070"/>
        <v>5</v>
      </c>
      <c r="BH282" s="186">
        <f t="shared" si="1070"/>
        <v>5</v>
      </c>
      <c r="BI282" s="186">
        <f t="shared" si="1070"/>
        <v>5</v>
      </c>
      <c r="BJ282" s="186">
        <f t="shared" si="1070"/>
        <v>5</v>
      </c>
      <c r="BK282" s="186">
        <f t="shared" si="1070"/>
        <v>5</v>
      </c>
      <c r="BL282" s="186">
        <f t="shared" ref="BL282:DW282" si="1071">COUNTIF(BL3:BL79,"STK")</f>
        <v>5</v>
      </c>
      <c r="BM282" s="186">
        <f t="shared" si="1071"/>
        <v>4</v>
      </c>
      <c r="BN282" s="186">
        <f t="shared" si="1071"/>
        <v>3</v>
      </c>
      <c r="BO282" s="186">
        <f t="shared" si="1071"/>
        <v>3</v>
      </c>
      <c r="BP282" s="186">
        <f t="shared" si="1071"/>
        <v>3</v>
      </c>
      <c r="BQ282" s="186">
        <f t="shared" si="1071"/>
        <v>1</v>
      </c>
      <c r="BR282" s="186">
        <f t="shared" si="1071"/>
        <v>2</v>
      </c>
      <c r="BS282" s="186">
        <f t="shared" si="1071"/>
        <v>2</v>
      </c>
      <c r="BT282" s="186">
        <f t="shared" si="1071"/>
        <v>3</v>
      </c>
      <c r="BU282" s="186">
        <f t="shared" si="1071"/>
        <v>3</v>
      </c>
      <c r="BV282" s="186">
        <f t="shared" si="1071"/>
        <v>2</v>
      </c>
      <c r="BW282" s="186">
        <f t="shared" si="1071"/>
        <v>2</v>
      </c>
      <c r="BX282" s="186">
        <f t="shared" si="1071"/>
        <v>2</v>
      </c>
      <c r="BY282" s="186">
        <f t="shared" si="1071"/>
        <v>2</v>
      </c>
      <c r="BZ282" s="186">
        <f t="shared" si="1071"/>
        <v>2</v>
      </c>
      <c r="CA282" s="186">
        <f t="shared" si="1071"/>
        <v>2</v>
      </c>
      <c r="CB282" s="186">
        <f t="shared" si="1071"/>
        <v>2</v>
      </c>
      <c r="CC282" s="186">
        <f t="shared" si="1071"/>
        <v>3</v>
      </c>
      <c r="CD282" s="186">
        <f t="shared" si="1071"/>
        <v>3</v>
      </c>
      <c r="CE282" s="186">
        <f t="shared" si="1071"/>
        <v>3</v>
      </c>
      <c r="CF282" s="186">
        <f t="shared" si="1071"/>
        <v>3</v>
      </c>
      <c r="CG282" s="186">
        <f t="shared" si="1071"/>
        <v>3</v>
      </c>
      <c r="CH282" s="186">
        <f t="shared" si="1071"/>
        <v>3</v>
      </c>
      <c r="CI282" s="186">
        <f t="shared" si="1071"/>
        <v>3</v>
      </c>
      <c r="CJ282" s="186">
        <f t="shared" si="1071"/>
        <v>4</v>
      </c>
      <c r="CK282" s="186">
        <f t="shared" si="1071"/>
        <v>4</v>
      </c>
      <c r="CL282" s="186">
        <f t="shared" si="1071"/>
        <v>5</v>
      </c>
      <c r="CM282" s="186">
        <f t="shared" si="1071"/>
        <v>6</v>
      </c>
      <c r="CN282" s="186">
        <f t="shared" si="1071"/>
        <v>6</v>
      </c>
      <c r="CO282" s="186">
        <f t="shared" si="1071"/>
        <v>6</v>
      </c>
      <c r="CP282" s="186">
        <f t="shared" si="1071"/>
        <v>6</v>
      </c>
      <c r="CQ282" s="186">
        <f t="shared" si="1071"/>
        <v>7</v>
      </c>
      <c r="CR282" s="186">
        <f t="shared" si="1071"/>
        <v>7</v>
      </c>
      <c r="CS282" s="186">
        <f t="shared" si="1071"/>
        <v>7</v>
      </c>
      <c r="CT282" s="186">
        <f t="shared" si="1071"/>
        <v>6</v>
      </c>
      <c r="CU282" s="186">
        <f t="shared" si="1071"/>
        <v>5</v>
      </c>
      <c r="CV282" s="186">
        <f t="shared" si="1071"/>
        <v>5</v>
      </c>
      <c r="CW282" s="186">
        <f t="shared" si="1071"/>
        <v>5</v>
      </c>
      <c r="CX282" s="186">
        <f t="shared" si="1071"/>
        <v>5</v>
      </c>
      <c r="CY282" s="186">
        <f t="shared" si="1071"/>
        <v>5</v>
      </c>
      <c r="CZ282" s="186">
        <f t="shared" si="1071"/>
        <v>3</v>
      </c>
      <c r="DA282" s="186">
        <f t="shared" si="1071"/>
        <v>4</v>
      </c>
      <c r="DB282" s="186">
        <f t="shared" si="1071"/>
        <v>3</v>
      </c>
      <c r="DC282" s="186">
        <f t="shared" si="1071"/>
        <v>2</v>
      </c>
      <c r="DD282" s="186">
        <f t="shared" si="1071"/>
        <v>2</v>
      </c>
      <c r="DE282" s="186">
        <f t="shared" si="1071"/>
        <v>1</v>
      </c>
      <c r="DF282" s="186">
        <f t="shared" si="1071"/>
        <v>2</v>
      </c>
      <c r="DG282" s="186">
        <f t="shared" si="1071"/>
        <v>2</v>
      </c>
      <c r="DH282" s="186">
        <f t="shared" si="1071"/>
        <v>2</v>
      </c>
      <c r="DI282" s="186">
        <f t="shared" si="1071"/>
        <v>1</v>
      </c>
      <c r="DJ282" s="186">
        <f t="shared" si="1071"/>
        <v>1</v>
      </c>
      <c r="DK282" s="186">
        <f t="shared" si="1071"/>
        <v>1</v>
      </c>
      <c r="DL282" s="186">
        <f t="shared" si="1071"/>
        <v>1</v>
      </c>
      <c r="DM282" s="186">
        <f t="shared" si="1071"/>
        <v>1</v>
      </c>
      <c r="DN282" s="186">
        <f t="shared" si="1071"/>
        <v>1</v>
      </c>
      <c r="DO282" s="186">
        <f t="shared" si="1071"/>
        <v>1</v>
      </c>
      <c r="DP282" s="186">
        <f t="shared" si="1071"/>
        <v>0</v>
      </c>
      <c r="DQ282" s="186">
        <f t="shared" si="1071"/>
        <v>0</v>
      </c>
      <c r="DR282" s="186">
        <f t="shared" si="1071"/>
        <v>0</v>
      </c>
      <c r="DS282" s="186">
        <f t="shared" si="1071"/>
        <v>0</v>
      </c>
      <c r="DT282" s="186">
        <f t="shared" si="1071"/>
        <v>0</v>
      </c>
      <c r="DU282" s="186">
        <f t="shared" si="1071"/>
        <v>0</v>
      </c>
      <c r="DV282" s="186">
        <f t="shared" si="1071"/>
        <v>0</v>
      </c>
      <c r="DW282" s="186">
        <f t="shared" si="1071"/>
        <v>0</v>
      </c>
      <c r="DX282" s="186">
        <f t="shared" ref="DX282:GI282" si="1072">COUNTIF(DX3:DX79,"STK")</f>
        <v>0</v>
      </c>
      <c r="DY282" s="186">
        <f t="shared" si="1072"/>
        <v>0</v>
      </c>
      <c r="DZ282" s="186">
        <f t="shared" si="1072"/>
        <v>0</v>
      </c>
      <c r="EA282" s="186">
        <f t="shared" si="1072"/>
        <v>0</v>
      </c>
      <c r="EB282" s="186">
        <f t="shared" si="1072"/>
        <v>0</v>
      </c>
      <c r="EC282" s="186">
        <f t="shared" si="1072"/>
        <v>0</v>
      </c>
      <c r="ED282" s="186">
        <f t="shared" si="1072"/>
        <v>0</v>
      </c>
      <c r="EE282" s="186">
        <f t="shared" si="1072"/>
        <v>0</v>
      </c>
      <c r="EF282" s="186">
        <f t="shared" si="1072"/>
        <v>0</v>
      </c>
      <c r="EG282" s="186">
        <f t="shared" si="1072"/>
        <v>0</v>
      </c>
      <c r="EH282" s="186">
        <f t="shared" si="1072"/>
        <v>0</v>
      </c>
      <c r="EI282" s="186">
        <f t="shared" si="1072"/>
        <v>0</v>
      </c>
      <c r="EJ282" s="186">
        <f t="shared" si="1072"/>
        <v>0</v>
      </c>
      <c r="EK282" s="186">
        <f t="shared" si="1072"/>
        <v>0</v>
      </c>
      <c r="EL282" s="186">
        <f t="shared" si="1072"/>
        <v>0</v>
      </c>
      <c r="EM282" s="186">
        <f t="shared" si="1072"/>
        <v>0</v>
      </c>
      <c r="EN282" s="186">
        <f t="shared" si="1072"/>
        <v>0</v>
      </c>
      <c r="EO282" s="186">
        <f t="shared" si="1072"/>
        <v>0</v>
      </c>
      <c r="EP282" s="186">
        <f t="shared" si="1072"/>
        <v>0</v>
      </c>
      <c r="EQ282" s="186">
        <f t="shared" si="1072"/>
        <v>0</v>
      </c>
      <c r="ER282" s="186">
        <f t="shared" si="1072"/>
        <v>0</v>
      </c>
      <c r="ES282" s="186">
        <f t="shared" si="1072"/>
        <v>0</v>
      </c>
      <c r="ET282" s="186">
        <f t="shared" si="1072"/>
        <v>0</v>
      </c>
      <c r="EU282" s="186">
        <f t="shared" si="1072"/>
        <v>0</v>
      </c>
      <c r="EV282" s="186">
        <f t="shared" si="1072"/>
        <v>0</v>
      </c>
      <c r="EW282" s="186">
        <f t="shared" si="1072"/>
        <v>0</v>
      </c>
      <c r="EX282" s="186">
        <f t="shared" si="1072"/>
        <v>0</v>
      </c>
      <c r="EY282" s="186">
        <f t="shared" si="1072"/>
        <v>0</v>
      </c>
      <c r="EZ282" s="186">
        <f t="shared" si="1072"/>
        <v>0</v>
      </c>
      <c r="FA282" s="186">
        <f t="shared" si="1072"/>
        <v>0</v>
      </c>
      <c r="FB282" s="186">
        <f t="shared" si="1072"/>
        <v>0</v>
      </c>
      <c r="FC282" s="186">
        <f t="shared" si="1072"/>
        <v>0</v>
      </c>
      <c r="FD282" s="186">
        <f t="shared" si="1072"/>
        <v>0</v>
      </c>
      <c r="FE282" s="186">
        <f t="shared" si="1072"/>
        <v>0</v>
      </c>
      <c r="FF282" s="186">
        <f t="shared" si="1072"/>
        <v>0</v>
      </c>
      <c r="FG282" s="186">
        <f t="shared" si="1072"/>
        <v>0</v>
      </c>
      <c r="FH282" s="186">
        <f t="shared" si="1072"/>
        <v>0</v>
      </c>
      <c r="FI282" s="186">
        <f t="shared" si="1072"/>
        <v>0</v>
      </c>
      <c r="FJ282" s="186">
        <f t="shared" si="1072"/>
        <v>0</v>
      </c>
      <c r="FK282" s="186">
        <f t="shared" si="1072"/>
        <v>0</v>
      </c>
      <c r="FL282" s="186">
        <f t="shared" si="1072"/>
        <v>0</v>
      </c>
      <c r="FM282" s="186">
        <f t="shared" si="1072"/>
        <v>0</v>
      </c>
      <c r="FN282" s="186">
        <f t="shared" si="1072"/>
        <v>0</v>
      </c>
      <c r="FO282" s="186">
        <f t="shared" si="1072"/>
        <v>0</v>
      </c>
      <c r="FP282" s="186">
        <f t="shared" si="1072"/>
        <v>0</v>
      </c>
      <c r="FQ282" s="186">
        <f t="shared" si="1072"/>
        <v>0</v>
      </c>
      <c r="FR282" s="186">
        <f t="shared" si="1072"/>
        <v>0</v>
      </c>
      <c r="FS282" s="186">
        <f t="shared" si="1072"/>
        <v>0</v>
      </c>
      <c r="FT282" s="186">
        <f t="shared" si="1072"/>
        <v>0</v>
      </c>
      <c r="FU282" s="186">
        <f t="shared" si="1072"/>
        <v>0</v>
      </c>
      <c r="FV282" s="186">
        <f t="shared" si="1072"/>
        <v>0</v>
      </c>
      <c r="FW282" s="186">
        <f t="shared" si="1072"/>
        <v>0</v>
      </c>
      <c r="FX282" s="186">
        <f t="shared" si="1072"/>
        <v>0</v>
      </c>
      <c r="FY282" s="186">
        <f t="shared" si="1072"/>
        <v>0</v>
      </c>
      <c r="FZ282" s="186">
        <f t="shared" si="1072"/>
        <v>0</v>
      </c>
      <c r="GA282" s="186">
        <f t="shared" si="1072"/>
        <v>0</v>
      </c>
      <c r="GB282" s="186">
        <f t="shared" si="1072"/>
        <v>0</v>
      </c>
      <c r="GC282" s="186">
        <f t="shared" si="1072"/>
        <v>0</v>
      </c>
      <c r="GD282" s="186">
        <f t="shared" si="1072"/>
        <v>0</v>
      </c>
      <c r="GE282" s="186">
        <f t="shared" si="1072"/>
        <v>0</v>
      </c>
      <c r="GF282" s="186">
        <f t="shared" si="1072"/>
        <v>0</v>
      </c>
      <c r="GG282" s="186">
        <f t="shared" si="1072"/>
        <v>0</v>
      </c>
      <c r="GH282" s="186">
        <f t="shared" si="1072"/>
        <v>0</v>
      </c>
      <c r="GI282" s="186">
        <f t="shared" si="1072"/>
        <v>0</v>
      </c>
      <c r="GJ282" s="186">
        <f t="shared" ref="GJ282:GR282" si="1073">COUNTIF(GJ3:GJ79,"STK")</f>
        <v>0</v>
      </c>
      <c r="GK282" s="186">
        <f t="shared" si="1073"/>
        <v>0</v>
      </c>
      <c r="GL282" s="186">
        <f t="shared" si="1073"/>
        <v>0</v>
      </c>
      <c r="GM282" s="186">
        <f t="shared" si="1073"/>
        <v>0</v>
      </c>
      <c r="GN282" s="186">
        <f t="shared" si="1073"/>
        <v>0</v>
      </c>
      <c r="GO282" s="186">
        <f t="shared" si="1073"/>
        <v>0</v>
      </c>
      <c r="GP282" s="186">
        <f t="shared" si="1073"/>
        <v>0</v>
      </c>
      <c r="GQ282" s="186">
        <f t="shared" si="1073"/>
        <v>0</v>
      </c>
      <c r="GR282" s="186">
        <f t="shared" si="1073"/>
        <v>0</v>
      </c>
    </row>
    <row r="283" spans="4:200" x14ac:dyDescent="0.2">
      <c r="E283" s="236"/>
      <c r="F283" s="1057" t="s">
        <v>308</v>
      </c>
      <c r="G283" s="1058"/>
      <c r="H283" s="1058"/>
      <c r="M283" s="304"/>
      <c r="N283" s="304"/>
      <c r="O283" s="304"/>
      <c r="P283" s="304"/>
      <c r="Q283" s="304"/>
      <c r="R283" s="304"/>
      <c r="S283" s="304"/>
      <c r="T283" s="422"/>
      <c r="U283" s="186">
        <f t="shared" ref="U283" si="1074">COUNTIF(U3:U79,"SB")</f>
        <v>0</v>
      </c>
      <c r="V283" s="186">
        <f t="shared" ref="V283:AR283" si="1075">COUNTIF(V3:V79,"SB")</f>
        <v>0</v>
      </c>
      <c r="W283" s="186">
        <f t="shared" si="1075"/>
        <v>0</v>
      </c>
      <c r="X283" s="186">
        <f t="shared" si="1075"/>
        <v>0</v>
      </c>
      <c r="Y283" s="186">
        <f t="shared" si="1075"/>
        <v>0</v>
      </c>
      <c r="Z283" s="186">
        <f t="shared" si="1075"/>
        <v>0</v>
      </c>
      <c r="AA283" s="186">
        <f t="shared" si="1075"/>
        <v>2</v>
      </c>
      <c r="AB283" s="186">
        <f t="shared" si="1075"/>
        <v>3</v>
      </c>
      <c r="AC283" s="186">
        <f t="shared" si="1075"/>
        <v>4</v>
      </c>
      <c r="AD283" s="186">
        <f t="shared" si="1075"/>
        <v>3</v>
      </c>
      <c r="AE283" s="186">
        <f t="shared" si="1075"/>
        <v>2</v>
      </c>
      <c r="AF283" s="186">
        <f t="shared" si="1075"/>
        <v>2</v>
      </c>
      <c r="AG283" s="186">
        <f t="shared" si="1075"/>
        <v>1</v>
      </c>
      <c r="AH283" s="186">
        <f t="shared" si="1075"/>
        <v>0</v>
      </c>
      <c r="AI283" s="186">
        <f t="shared" si="1075"/>
        <v>0</v>
      </c>
      <c r="AJ283" s="186">
        <f t="shared" si="1075"/>
        <v>0</v>
      </c>
      <c r="AK283" s="186">
        <f t="shared" si="1075"/>
        <v>0</v>
      </c>
      <c r="AL283" s="186">
        <f t="shared" si="1075"/>
        <v>0</v>
      </c>
      <c r="AM283" s="186">
        <f t="shared" si="1075"/>
        <v>0</v>
      </c>
      <c r="AN283" s="186">
        <f t="shared" si="1075"/>
        <v>0</v>
      </c>
      <c r="AO283" s="186">
        <f t="shared" si="1075"/>
        <v>0</v>
      </c>
      <c r="AP283" s="186">
        <f t="shared" si="1075"/>
        <v>0</v>
      </c>
      <c r="AQ283" s="186">
        <f t="shared" si="1075"/>
        <v>0</v>
      </c>
      <c r="AR283" s="186">
        <f t="shared" si="1075"/>
        <v>0</v>
      </c>
      <c r="AS283" s="186">
        <f t="shared" ref="AS283:BK283" si="1076">COUNTIF(AS3:AS79,"SB")</f>
        <v>0</v>
      </c>
      <c r="AT283" s="186">
        <f t="shared" si="1076"/>
        <v>0</v>
      </c>
      <c r="AU283" s="186">
        <f t="shared" si="1076"/>
        <v>1</v>
      </c>
      <c r="AV283" s="186">
        <f t="shared" si="1076"/>
        <v>3</v>
      </c>
      <c r="AW283" s="186">
        <f t="shared" si="1076"/>
        <v>3</v>
      </c>
      <c r="AX283" s="186">
        <f t="shared" si="1076"/>
        <v>3</v>
      </c>
      <c r="AY283" s="186">
        <f t="shared" si="1076"/>
        <v>3</v>
      </c>
      <c r="AZ283" s="186">
        <f t="shared" si="1076"/>
        <v>3</v>
      </c>
      <c r="BA283" s="186">
        <f t="shared" si="1076"/>
        <v>2</v>
      </c>
      <c r="BB283" s="186">
        <f t="shared" si="1076"/>
        <v>2</v>
      </c>
      <c r="BC283" s="186">
        <f t="shared" si="1076"/>
        <v>2</v>
      </c>
      <c r="BD283" s="186">
        <f t="shared" si="1076"/>
        <v>2</v>
      </c>
      <c r="BE283" s="186">
        <f t="shared" si="1076"/>
        <v>3</v>
      </c>
      <c r="BF283" s="186">
        <f t="shared" si="1076"/>
        <v>3</v>
      </c>
      <c r="BG283" s="186">
        <f t="shared" si="1076"/>
        <v>1</v>
      </c>
      <c r="BH283" s="186">
        <f t="shared" si="1076"/>
        <v>1</v>
      </c>
      <c r="BI283" s="186">
        <f t="shared" si="1076"/>
        <v>1</v>
      </c>
      <c r="BJ283" s="186">
        <f t="shared" si="1076"/>
        <v>1</v>
      </c>
      <c r="BK283" s="186">
        <f t="shared" si="1076"/>
        <v>1</v>
      </c>
      <c r="BL283" s="186">
        <f t="shared" ref="BL283:DW283" si="1077">COUNTIF(BL3:BL79,"SB")</f>
        <v>1</v>
      </c>
      <c r="BM283" s="186">
        <f t="shared" si="1077"/>
        <v>2</v>
      </c>
      <c r="BN283" s="186">
        <f t="shared" si="1077"/>
        <v>3</v>
      </c>
      <c r="BO283" s="186">
        <f t="shared" si="1077"/>
        <v>3</v>
      </c>
      <c r="BP283" s="186">
        <f t="shared" si="1077"/>
        <v>2</v>
      </c>
      <c r="BQ283" s="186">
        <f t="shared" si="1077"/>
        <v>2</v>
      </c>
      <c r="BR283" s="186">
        <f t="shared" si="1077"/>
        <v>3</v>
      </c>
      <c r="BS283" s="186">
        <f t="shared" si="1077"/>
        <v>4</v>
      </c>
      <c r="BT283" s="186">
        <f t="shared" si="1077"/>
        <v>5</v>
      </c>
      <c r="BU283" s="186">
        <f t="shared" si="1077"/>
        <v>4</v>
      </c>
      <c r="BV283" s="186">
        <f t="shared" si="1077"/>
        <v>3</v>
      </c>
      <c r="BW283" s="186">
        <f t="shared" si="1077"/>
        <v>2</v>
      </c>
      <c r="BX283" s="186">
        <f t="shared" si="1077"/>
        <v>0</v>
      </c>
      <c r="BY283" s="186">
        <f t="shared" si="1077"/>
        <v>1</v>
      </c>
      <c r="BZ283" s="186">
        <f t="shared" si="1077"/>
        <v>1</v>
      </c>
      <c r="CA283" s="186">
        <f t="shared" si="1077"/>
        <v>1</v>
      </c>
      <c r="CB283" s="186">
        <f t="shared" si="1077"/>
        <v>2</v>
      </c>
      <c r="CC283" s="186">
        <f t="shared" si="1077"/>
        <v>1</v>
      </c>
      <c r="CD283" s="186">
        <f t="shared" si="1077"/>
        <v>2</v>
      </c>
      <c r="CE283" s="186">
        <f t="shared" si="1077"/>
        <v>2</v>
      </c>
      <c r="CF283" s="186">
        <f t="shared" si="1077"/>
        <v>1</v>
      </c>
      <c r="CG283" s="186">
        <f t="shared" si="1077"/>
        <v>2</v>
      </c>
      <c r="CH283" s="186">
        <f t="shared" si="1077"/>
        <v>1</v>
      </c>
      <c r="CI283" s="186">
        <f t="shared" si="1077"/>
        <v>1</v>
      </c>
      <c r="CJ283" s="186">
        <f t="shared" si="1077"/>
        <v>1</v>
      </c>
      <c r="CK283" s="186">
        <f t="shared" si="1077"/>
        <v>1</v>
      </c>
      <c r="CL283" s="186">
        <f t="shared" si="1077"/>
        <v>1</v>
      </c>
      <c r="CM283" s="186">
        <f t="shared" si="1077"/>
        <v>1</v>
      </c>
      <c r="CN283" s="186">
        <f t="shared" si="1077"/>
        <v>1</v>
      </c>
      <c r="CO283" s="186">
        <f t="shared" si="1077"/>
        <v>2</v>
      </c>
      <c r="CP283" s="186">
        <f t="shared" si="1077"/>
        <v>2</v>
      </c>
      <c r="CQ283" s="186">
        <f t="shared" si="1077"/>
        <v>3</v>
      </c>
      <c r="CR283" s="186">
        <f t="shared" si="1077"/>
        <v>3</v>
      </c>
      <c r="CS283" s="186">
        <f t="shared" si="1077"/>
        <v>3</v>
      </c>
      <c r="CT283" s="186">
        <f t="shared" si="1077"/>
        <v>3</v>
      </c>
      <c r="CU283" s="186">
        <f t="shared" si="1077"/>
        <v>4</v>
      </c>
      <c r="CV283" s="186">
        <f t="shared" si="1077"/>
        <v>3</v>
      </c>
      <c r="CW283" s="186">
        <f t="shared" si="1077"/>
        <v>3</v>
      </c>
      <c r="CX283" s="186">
        <f t="shared" si="1077"/>
        <v>3</v>
      </c>
      <c r="CY283" s="186">
        <f t="shared" si="1077"/>
        <v>3</v>
      </c>
      <c r="CZ283" s="186">
        <f t="shared" si="1077"/>
        <v>2</v>
      </c>
      <c r="DA283" s="186">
        <f t="shared" si="1077"/>
        <v>2</v>
      </c>
      <c r="DB283" s="186">
        <f t="shared" si="1077"/>
        <v>0</v>
      </c>
      <c r="DC283" s="186">
        <f t="shared" si="1077"/>
        <v>0</v>
      </c>
      <c r="DD283" s="186">
        <f t="shared" si="1077"/>
        <v>0</v>
      </c>
      <c r="DE283" s="186">
        <f t="shared" si="1077"/>
        <v>0</v>
      </c>
      <c r="DF283" s="186">
        <f t="shared" si="1077"/>
        <v>0</v>
      </c>
      <c r="DG283" s="186">
        <f t="shared" si="1077"/>
        <v>0</v>
      </c>
      <c r="DH283" s="186">
        <f t="shared" si="1077"/>
        <v>0</v>
      </c>
      <c r="DI283" s="186">
        <f t="shared" si="1077"/>
        <v>1</v>
      </c>
      <c r="DJ283" s="186">
        <f t="shared" si="1077"/>
        <v>1</v>
      </c>
      <c r="DK283" s="186">
        <f t="shared" si="1077"/>
        <v>1</v>
      </c>
      <c r="DL283" s="186">
        <f t="shared" si="1077"/>
        <v>1</v>
      </c>
      <c r="DM283" s="186">
        <f t="shared" si="1077"/>
        <v>1</v>
      </c>
      <c r="DN283" s="186">
        <f t="shared" si="1077"/>
        <v>1</v>
      </c>
      <c r="DO283" s="186">
        <f t="shared" si="1077"/>
        <v>0</v>
      </c>
      <c r="DP283" s="186">
        <f t="shared" si="1077"/>
        <v>0</v>
      </c>
      <c r="DQ283" s="186">
        <f t="shared" si="1077"/>
        <v>0</v>
      </c>
      <c r="DR283" s="186">
        <f t="shared" si="1077"/>
        <v>0</v>
      </c>
      <c r="DS283" s="186">
        <f t="shared" si="1077"/>
        <v>0</v>
      </c>
      <c r="DT283" s="186">
        <f t="shared" si="1077"/>
        <v>0</v>
      </c>
      <c r="DU283" s="186">
        <f t="shared" si="1077"/>
        <v>0</v>
      </c>
      <c r="DV283" s="186">
        <f t="shared" si="1077"/>
        <v>0</v>
      </c>
      <c r="DW283" s="186">
        <f t="shared" si="1077"/>
        <v>0</v>
      </c>
      <c r="DX283" s="186">
        <f t="shared" ref="DX283:GI283" si="1078">COUNTIF(DX3:DX79,"SB")</f>
        <v>0</v>
      </c>
      <c r="DY283" s="186">
        <f t="shared" si="1078"/>
        <v>0</v>
      </c>
      <c r="DZ283" s="186">
        <f t="shared" si="1078"/>
        <v>0</v>
      </c>
      <c r="EA283" s="186">
        <f t="shared" si="1078"/>
        <v>0</v>
      </c>
      <c r="EB283" s="186">
        <f t="shared" si="1078"/>
        <v>0</v>
      </c>
      <c r="EC283" s="186">
        <f t="shared" si="1078"/>
        <v>0</v>
      </c>
      <c r="ED283" s="186">
        <f t="shared" si="1078"/>
        <v>0</v>
      </c>
      <c r="EE283" s="186">
        <f t="shared" si="1078"/>
        <v>0</v>
      </c>
      <c r="EF283" s="186">
        <f t="shared" si="1078"/>
        <v>0</v>
      </c>
      <c r="EG283" s="186">
        <f t="shared" si="1078"/>
        <v>0</v>
      </c>
      <c r="EH283" s="186">
        <f t="shared" si="1078"/>
        <v>0</v>
      </c>
      <c r="EI283" s="186">
        <f t="shared" si="1078"/>
        <v>0</v>
      </c>
      <c r="EJ283" s="186">
        <f t="shared" si="1078"/>
        <v>0</v>
      </c>
      <c r="EK283" s="186">
        <f t="shared" si="1078"/>
        <v>0</v>
      </c>
      <c r="EL283" s="186">
        <f t="shared" si="1078"/>
        <v>0</v>
      </c>
      <c r="EM283" s="186">
        <f t="shared" si="1078"/>
        <v>0</v>
      </c>
      <c r="EN283" s="186">
        <f t="shared" si="1078"/>
        <v>0</v>
      </c>
      <c r="EO283" s="186">
        <f t="shared" si="1078"/>
        <v>0</v>
      </c>
      <c r="EP283" s="186">
        <f t="shared" si="1078"/>
        <v>0</v>
      </c>
      <c r="EQ283" s="186">
        <f t="shared" si="1078"/>
        <v>0</v>
      </c>
      <c r="ER283" s="186">
        <f t="shared" si="1078"/>
        <v>0</v>
      </c>
      <c r="ES283" s="186">
        <f t="shared" si="1078"/>
        <v>0</v>
      </c>
      <c r="ET283" s="186">
        <f t="shared" si="1078"/>
        <v>0</v>
      </c>
      <c r="EU283" s="186">
        <f t="shared" si="1078"/>
        <v>0</v>
      </c>
      <c r="EV283" s="186">
        <f t="shared" si="1078"/>
        <v>0</v>
      </c>
      <c r="EW283" s="186">
        <f t="shared" si="1078"/>
        <v>0</v>
      </c>
      <c r="EX283" s="186">
        <f t="shared" si="1078"/>
        <v>0</v>
      </c>
      <c r="EY283" s="186">
        <f t="shared" si="1078"/>
        <v>0</v>
      </c>
      <c r="EZ283" s="186">
        <f t="shared" si="1078"/>
        <v>0</v>
      </c>
      <c r="FA283" s="186">
        <f t="shared" si="1078"/>
        <v>0</v>
      </c>
      <c r="FB283" s="186">
        <f t="shared" si="1078"/>
        <v>0</v>
      </c>
      <c r="FC283" s="186">
        <f t="shared" si="1078"/>
        <v>0</v>
      </c>
      <c r="FD283" s="186">
        <f t="shared" si="1078"/>
        <v>0</v>
      </c>
      <c r="FE283" s="186">
        <f t="shared" si="1078"/>
        <v>0</v>
      </c>
      <c r="FF283" s="186">
        <f t="shared" si="1078"/>
        <v>0</v>
      </c>
      <c r="FG283" s="186">
        <f t="shared" si="1078"/>
        <v>0</v>
      </c>
      <c r="FH283" s="186">
        <f t="shared" si="1078"/>
        <v>0</v>
      </c>
      <c r="FI283" s="186">
        <f t="shared" si="1078"/>
        <v>0</v>
      </c>
      <c r="FJ283" s="186">
        <f t="shared" si="1078"/>
        <v>0</v>
      </c>
      <c r="FK283" s="186">
        <f t="shared" si="1078"/>
        <v>0</v>
      </c>
      <c r="FL283" s="186">
        <f t="shared" si="1078"/>
        <v>1</v>
      </c>
      <c r="FM283" s="186">
        <f t="shared" si="1078"/>
        <v>1</v>
      </c>
      <c r="FN283" s="186">
        <f t="shared" si="1078"/>
        <v>2</v>
      </c>
      <c r="FO283" s="186">
        <f t="shared" si="1078"/>
        <v>3</v>
      </c>
      <c r="FP283" s="186">
        <f t="shared" si="1078"/>
        <v>3</v>
      </c>
      <c r="FQ283" s="186">
        <f t="shared" si="1078"/>
        <v>3</v>
      </c>
      <c r="FR283" s="186">
        <f t="shared" si="1078"/>
        <v>1</v>
      </c>
      <c r="FS283" s="186">
        <f t="shared" si="1078"/>
        <v>1</v>
      </c>
      <c r="FT283" s="186">
        <f t="shared" si="1078"/>
        <v>0</v>
      </c>
      <c r="FU283" s="186">
        <f t="shared" si="1078"/>
        <v>0</v>
      </c>
      <c r="FV283" s="186">
        <f t="shared" si="1078"/>
        <v>0</v>
      </c>
      <c r="FW283" s="186">
        <f t="shared" si="1078"/>
        <v>0</v>
      </c>
      <c r="FX283" s="186">
        <f t="shared" si="1078"/>
        <v>0</v>
      </c>
      <c r="FY283" s="186">
        <f t="shared" si="1078"/>
        <v>0</v>
      </c>
      <c r="FZ283" s="186">
        <f t="shared" si="1078"/>
        <v>0</v>
      </c>
      <c r="GA283" s="186">
        <f t="shared" si="1078"/>
        <v>0</v>
      </c>
      <c r="GB283" s="186">
        <f t="shared" si="1078"/>
        <v>0</v>
      </c>
      <c r="GC283" s="186">
        <f t="shared" si="1078"/>
        <v>0</v>
      </c>
      <c r="GD283" s="186">
        <f t="shared" si="1078"/>
        <v>0</v>
      </c>
      <c r="GE283" s="186">
        <f t="shared" si="1078"/>
        <v>0</v>
      </c>
      <c r="GF283" s="186">
        <f t="shared" si="1078"/>
        <v>0</v>
      </c>
      <c r="GG283" s="186">
        <f t="shared" si="1078"/>
        <v>0</v>
      </c>
      <c r="GH283" s="186">
        <f t="shared" si="1078"/>
        <v>0</v>
      </c>
      <c r="GI283" s="186">
        <f t="shared" si="1078"/>
        <v>0</v>
      </c>
      <c r="GJ283" s="186">
        <f t="shared" ref="GJ283:GR283" si="1079">COUNTIF(GJ3:GJ79,"SB")</f>
        <v>0</v>
      </c>
      <c r="GK283" s="186">
        <f t="shared" si="1079"/>
        <v>0</v>
      </c>
      <c r="GL283" s="186">
        <f t="shared" si="1079"/>
        <v>0</v>
      </c>
      <c r="GM283" s="186">
        <f t="shared" si="1079"/>
        <v>0</v>
      </c>
      <c r="GN283" s="186">
        <f t="shared" si="1079"/>
        <v>0</v>
      </c>
      <c r="GO283" s="186">
        <f t="shared" si="1079"/>
        <v>0</v>
      </c>
      <c r="GP283" s="186">
        <f t="shared" si="1079"/>
        <v>0</v>
      </c>
      <c r="GQ283" s="186">
        <f t="shared" si="1079"/>
        <v>0</v>
      </c>
      <c r="GR283" s="186">
        <f t="shared" si="1079"/>
        <v>0</v>
      </c>
    </row>
    <row r="284" spans="4:200" x14ac:dyDescent="0.2">
      <c r="F284" s="1057" t="s">
        <v>309</v>
      </c>
      <c r="G284" s="1058"/>
      <c r="H284" s="1058"/>
      <c r="M284" s="304"/>
      <c r="N284" s="304"/>
      <c r="O284" s="422"/>
      <c r="P284" s="41"/>
      <c r="Q284" s="41"/>
      <c r="R284" s="41"/>
      <c r="S284" s="41"/>
      <c r="T284" s="41"/>
      <c r="U284" s="186">
        <f t="shared" ref="U284" si="1080">COUNTIF(U3:U79,"SSB")</f>
        <v>2</v>
      </c>
      <c r="V284" s="186">
        <f t="shared" ref="V284:AR284" si="1081">COUNTIF(V3:V79,"SSB")</f>
        <v>2</v>
      </c>
      <c r="W284" s="186">
        <f t="shared" si="1081"/>
        <v>2</v>
      </c>
      <c r="X284" s="186">
        <f t="shared" si="1081"/>
        <v>2</v>
      </c>
      <c r="Y284" s="186">
        <f t="shared" si="1081"/>
        <v>2</v>
      </c>
      <c r="Z284" s="186">
        <f t="shared" si="1081"/>
        <v>2</v>
      </c>
      <c r="AA284" s="186">
        <f t="shared" si="1081"/>
        <v>2</v>
      </c>
      <c r="AB284" s="186">
        <f t="shared" si="1081"/>
        <v>2</v>
      </c>
      <c r="AC284" s="186">
        <f t="shared" si="1081"/>
        <v>2</v>
      </c>
      <c r="AD284" s="186">
        <f t="shared" si="1081"/>
        <v>2</v>
      </c>
      <c r="AE284" s="186">
        <f t="shared" si="1081"/>
        <v>2</v>
      </c>
      <c r="AF284" s="186">
        <f t="shared" si="1081"/>
        <v>2</v>
      </c>
      <c r="AG284" s="186">
        <f t="shared" si="1081"/>
        <v>2</v>
      </c>
      <c r="AH284" s="186">
        <f t="shared" si="1081"/>
        <v>2</v>
      </c>
      <c r="AI284" s="186">
        <f t="shared" si="1081"/>
        <v>2</v>
      </c>
      <c r="AJ284" s="186">
        <f t="shared" si="1081"/>
        <v>2</v>
      </c>
      <c r="AK284" s="186">
        <f t="shared" si="1081"/>
        <v>2</v>
      </c>
      <c r="AL284" s="186">
        <f t="shared" si="1081"/>
        <v>2</v>
      </c>
      <c r="AM284" s="186">
        <f t="shared" si="1081"/>
        <v>2</v>
      </c>
      <c r="AN284" s="186">
        <f t="shared" si="1081"/>
        <v>2</v>
      </c>
      <c r="AO284" s="186">
        <f t="shared" si="1081"/>
        <v>2</v>
      </c>
      <c r="AP284" s="186">
        <f t="shared" si="1081"/>
        <v>2</v>
      </c>
      <c r="AQ284" s="186">
        <f t="shared" si="1081"/>
        <v>2</v>
      </c>
      <c r="AR284" s="186">
        <f t="shared" si="1081"/>
        <v>2</v>
      </c>
      <c r="AS284" s="186">
        <f t="shared" ref="AS284:BK284" si="1082">COUNTIF(AS3:AS79,"SSB")</f>
        <v>2</v>
      </c>
      <c r="AT284" s="186">
        <f t="shared" si="1082"/>
        <v>2</v>
      </c>
      <c r="AU284" s="186">
        <f t="shared" si="1082"/>
        <v>2</v>
      </c>
      <c r="AV284" s="186">
        <f t="shared" si="1082"/>
        <v>2</v>
      </c>
      <c r="AW284" s="186">
        <f t="shared" si="1082"/>
        <v>2</v>
      </c>
      <c r="AX284" s="186">
        <f t="shared" si="1082"/>
        <v>2</v>
      </c>
      <c r="AY284" s="186">
        <f t="shared" si="1082"/>
        <v>2</v>
      </c>
      <c r="AZ284" s="186">
        <f t="shared" si="1082"/>
        <v>2</v>
      </c>
      <c r="BA284" s="186">
        <f t="shared" si="1082"/>
        <v>2</v>
      </c>
      <c r="BB284" s="186">
        <f t="shared" si="1082"/>
        <v>2</v>
      </c>
      <c r="BC284" s="186">
        <f t="shared" si="1082"/>
        <v>2</v>
      </c>
      <c r="BD284" s="186">
        <f t="shared" si="1082"/>
        <v>2</v>
      </c>
      <c r="BE284" s="186">
        <f t="shared" si="1082"/>
        <v>2</v>
      </c>
      <c r="BF284" s="186">
        <f t="shared" si="1082"/>
        <v>2</v>
      </c>
      <c r="BG284" s="186">
        <f t="shared" si="1082"/>
        <v>2</v>
      </c>
      <c r="BH284" s="186">
        <f t="shared" si="1082"/>
        <v>2</v>
      </c>
      <c r="BI284" s="186">
        <f t="shared" si="1082"/>
        <v>2</v>
      </c>
      <c r="BJ284" s="186">
        <f t="shared" si="1082"/>
        <v>2</v>
      </c>
      <c r="BK284" s="186">
        <f t="shared" si="1082"/>
        <v>2</v>
      </c>
      <c r="BL284" s="186">
        <f t="shared" ref="BL284:DW284" si="1083">COUNTIF(BL3:BL79,"SSB")</f>
        <v>2</v>
      </c>
      <c r="BM284" s="186">
        <f t="shared" si="1083"/>
        <v>2</v>
      </c>
      <c r="BN284" s="186">
        <f t="shared" si="1083"/>
        <v>2</v>
      </c>
      <c r="BO284" s="186">
        <f t="shared" si="1083"/>
        <v>2</v>
      </c>
      <c r="BP284" s="186">
        <f t="shared" si="1083"/>
        <v>2</v>
      </c>
      <c r="BQ284" s="186">
        <f t="shared" si="1083"/>
        <v>2</v>
      </c>
      <c r="BR284" s="186">
        <f t="shared" si="1083"/>
        <v>2</v>
      </c>
      <c r="BS284" s="186">
        <f t="shared" si="1083"/>
        <v>2</v>
      </c>
      <c r="BT284" s="186">
        <f t="shared" si="1083"/>
        <v>2</v>
      </c>
      <c r="BU284" s="186">
        <f t="shared" si="1083"/>
        <v>2</v>
      </c>
      <c r="BV284" s="186">
        <f t="shared" si="1083"/>
        <v>2</v>
      </c>
      <c r="BW284" s="186">
        <f t="shared" si="1083"/>
        <v>2</v>
      </c>
      <c r="BX284" s="186">
        <f t="shared" si="1083"/>
        <v>2</v>
      </c>
      <c r="BY284" s="186">
        <f t="shared" si="1083"/>
        <v>2</v>
      </c>
      <c r="BZ284" s="186">
        <f t="shared" si="1083"/>
        <v>2</v>
      </c>
      <c r="CA284" s="186">
        <f t="shared" si="1083"/>
        <v>2</v>
      </c>
      <c r="CB284" s="186">
        <f t="shared" si="1083"/>
        <v>2</v>
      </c>
      <c r="CC284" s="186">
        <f t="shared" si="1083"/>
        <v>2</v>
      </c>
      <c r="CD284" s="186">
        <f t="shared" si="1083"/>
        <v>2</v>
      </c>
      <c r="CE284" s="186">
        <f t="shared" si="1083"/>
        <v>2</v>
      </c>
      <c r="CF284" s="186">
        <f t="shared" si="1083"/>
        <v>2</v>
      </c>
      <c r="CG284" s="186">
        <f t="shared" si="1083"/>
        <v>2</v>
      </c>
      <c r="CH284" s="186">
        <f t="shared" si="1083"/>
        <v>2</v>
      </c>
      <c r="CI284" s="186">
        <f t="shared" si="1083"/>
        <v>2</v>
      </c>
      <c r="CJ284" s="186">
        <f t="shared" si="1083"/>
        <v>2</v>
      </c>
      <c r="CK284" s="186">
        <f t="shared" si="1083"/>
        <v>2</v>
      </c>
      <c r="CL284" s="186">
        <f t="shared" si="1083"/>
        <v>2</v>
      </c>
      <c r="CM284" s="186">
        <f t="shared" si="1083"/>
        <v>2</v>
      </c>
      <c r="CN284" s="186">
        <f t="shared" si="1083"/>
        <v>2</v>
      </c>
      <c r="CO284" s="186">
        <f t="shared" si="1083"/>
        <v>2</v>
      </c>
      <c r="CP284" s="186">
        <f t="shared" si="1083"/>
        <v>2</v>
      </c>
      <c r="CQ284" s="186">
        <f t="shared" si="1083"/>
        <v>2</v>
      </c>
      <c r="CR284" s="186">
        <f t="shared" si="1083"/>
        <v>2</v>
      </c>
      <c r="CS284" s="186">
        <f t="shared" si="1083"/>
        <v>2</v>
      </c>
      <c r="CT284" s="186">
        <f t="shared" si="1083"/>
        <v>2</v>
      </c>
      <c r="CU284" s="186">
        <f t="shared" si="1083"/>
        <v>2</v>
      </c>
      <c r="CV284" s="186">
        <f t="shared" si="1083"/>
        <v>2</v>
      </c>
      <c r="CW284" s="186">
        <f t="shared" si="1083"/>
        <v>2</v>
      </c>
      <c r="CX284" s="186">
        <f t="shared" si="1083"/>
        <v>2</v>
      </c>
      <c r="CY284" s="186">
        <f t="shared" si="1083"/>
        <v>2</v>
      </c>
      <c r="CZ284" s="186">
        <f t="shared" si="1083"/>
        <v>2</v>
      </c>
      <c r="DA284" s="186">
        <f t="shared" si="1083"/>
        <v>2</v>
      </c>
      <c r="DB284" s="186">
        <f t="shared" si="1083"/>
        <v>2</v>
      </c>
      <c r="DC284" s="186">
        <f t="shared" si="1083"/>
        <v>2</v>
      </c>
      <c r="DD284" s="186">
        <f t="shared" si="1083"/>
        <v>2</v>
      </c>
      <c r="DE284" s="186">
        <f t="shared" si="1083"/>
        <v>2</v>
      </c>
      <c r="DF284" s="186">
        <f t="shared" si="1083"/>
        <v>2</v>
      </c>
      <c r="DG284" s="186">
        <f t="shared" si="1083"/>
        <v>2</v>
      </c>
      <c r="DH284" s="186">
        <f t="shared" si="1083"/>
        <v>2</v>
      </c>
      <c r="DI284" s="186">
        <f t="shared" si="1083"/>
        <v>2</v>
      </c>
      <c r="DJ284" s="186">
        <f t="shared" si="1083"/>
        <v>2</v>
      </c>
      <c r="DK284" s="186">
        <f t="shared" si="1083"/>
        <v>2</v>
      </c>
      <c r="DL284" s="186">
        <f t="shared" si="1083"/>
        <v>2</v>
      </c>
      <c r="DM284" s="186">
        <f t="shared" si="1083"/>
        <v>2</v>
      </c>
      <c r="DN284" s="186">
        <f t="shared" si="1083"/>
        <v>2</v>
      </c>
      <c r="DO284" s="186">
        <f t="shared" si="1083"/>
        <v>2</v>
      </c>
      <c r="DP284" s="186">
        <f t="shared" si="1083"/>
        <v>2</v>
      </c>
      <c r="DQ284" s="186">
        <f t="shared" si="1083"/>
        <v>2</v>
      </c>
      <c r="DR284" s="186">
        <f t="shared" si="1083"/>
        <v>2</v>
      </c>
      <c r="DS284" s="186">
        <f t="shared" si="1083"/>
        <v>2</v>
      </c>
      <c r="DT284" s="186">
        <f t="shared" si="1083"/>
        <v>2</v>
      </c>
      <c r="DU284" s="186">
        <f t="shared" si="1083"/>
        <v>2</v>
      </c>
      <c r="DV284" s="186">
        <f t="shared" si="1083"/>
        <v>2</v>
      </c>
      <c r="DW284" s="186">
        <f t="shared" si="1083"/>
        <v>2</v>
      </c>
      <c r="DX284" s="186">
        <f t="shared" ref="DX284:GI284" si="1084">COUNTIF(DX3:DX79,"SSB")</f>
        <v>2</v>
      </c>
      <c r="DY284" s="186">
        <f t="shared" si="1084"/>
        <v>2</v>
      </c>
      <c r="DZ284" s="186">
        <f t="shared" si="1084"/>
        <v>2</v>
      </c>
      <c r="EA284" s="186">
        <f t="shared" si="1084"/>
        <v>2</v>
      </c>
      <c r="EB284" s="186">
        <f t="shared" si="1084"/>
        <v>2</v>
      </c>
      <c r="EC284" s="186">
        <f t="shared" si="1084"/>
        <v>2</v>
      </c>
      <c r="ED284" s="186">
        <f t="shared" si="1084"/>
        <v>2</v>
      </c>
      <c r="EE284" s="186">
        <f t="shared" si="1084"/>
        <v>2</v>
      </c>
      <c r="EF284" s="186">
        <f t="shared" si="1084"/>
        <v>2</v>
      </c>
      <c r="EG284" s="186">
        <f t="shared" si="1084"/>
        <v>2</v>
      </c>
      <c r="EH284" s="186">
        <f t="shared" si="1084"/>
        <v>2</v>
      </c>
      <c r="EI284" s="186">
        <f t="shared" si="1084"/>
        <v>2</v>
      </c>
      <c r="EJ284" s="186">
        <f t="shared" si="1084"/>
        <v>2</v>
      </c>
      <c r="EK284" s="186">
        <f t="shared" si="1084"/>
        <v>2</v>
      </c>
      <c r="EL284" s="186">
        <f t="shared" si="1084"/>
        <v>2</v>
      </c>
      <c r="EM284" s="186">
        <f t="shared" si="1084"/>
        <v>2</v>
      </c>
      <c r="EN284" s="186">
        <f t="shared" si="1084"/>
        <v>2</v>
      </c>
      <c r="EO284" s="186">
        <f t="shared" si="1084"/>
        <v>2</v>
      </c>
      <c r="EP284" s="186">
        <f t="shared" si="1084"/>
        <v>2</v>
      </c>
      <c r="EQ284" s="186">
        <f t="shared" si="1084"/>
        <v>2</v>
      </c>
      <c r="ER284" s="186">
        <f t="shared" si="1084"/>
        <v>2</v>
      </c>
      <c r="ES284" s="186">
        <f t="shared" si="1084"/>
        <v>2</v>
      </c>
      <c r="ET284" s="186">
        <f t="shared" si="1084"/>
        <v>2</v>
      </c>
      <c r="EU284" s="186">
        <f t="shared" si="1084"/>
        <v>2</v>
      </c>
      <c r="EV284" s="186">
        <f t="shared" si="1084"/>
        <v>2</v>
      </c>
      <c r="EW284" s="186">
        <f t="shared" si="1084"/>
        <v>2</v>
      </c>
      <c r="EX284" s="186">
        <f t="shared" si="1084"/>
        <v>2</v>
      </c>
      <c r="EY284" s="186">
        <f t="shared" si="1084"/>
        <v>2</v>
      </c>
      <c r="EZ284" s="186">
        <f t="shared" si="1084"/>
        <v>2</v>
      </c>
      <c r="FA284" s="186">
        <f t="shared" si="1084"/>
        <v>2</v>
      </c>
      <c r="FB284" s="186">
        <f t="shared" si="1084"/>
        <v>2</v>
      </c>
      <c r="FC284" s="186">
        <f t="shared" si="1084"/>
        <v>2</v>
      </c>
      <c r="FD284" s="186">
        <f t="shared" si="1084"/>
        <v>2</v>
      </c>
      <c r="FE284" s="186">
        <f t="shared" si="1084"/>
        <v>2</v>
      </c>
      <c r="FF284" s="186">
        <f t="shared" si="1084"/>
        <v>2</v>
      </c>
      <c r="FG284" s="186">
        <f t="shared" si="1084"/>
        <v>2</v>
      </c>
      <c r="FH284" s="186">
        <f t="shared" si="1084"/>
        <v>2</v>
      </c>
      <c r="FI284" s="186">
        <f t="shared" si="1084"/>
        <v>2</v>
      </c>
      <c r="FJ284" s="186">
        <f t="shared" si="1084"/>
        <v>2</v>
      </c>
      <c r="FK284" s="186">
        <f t="shared" si="1084"/>
        <v>2</v>
      </c>
      <c r="FL284" s="186">
        <f t="shared" si="1084"/>
        <v>2</v>
      </c>
      <c r="FM284" s="186">
        <f t="shared" si="1084"/>
        <v>2</v>
      </c>
      <c r="FN284" s="186">
        <f t="shared" si="1084"/>
        <v>2</v>
      </c>
      <c r="FO284" s="186">
        <f t="shared" si="1084"/>
        <v>2</v>
      </c>
      <c r="FP284" s="186">
        <f t="shared" si="1084"/>
        <v>2</v>
      </c>
      <c r="FQ284" s="186">
        <f t="shared" si="1084"/>
        <v>2</v>
      </c>
      <c r="FR284" s="186">
        <f t="shared" si="1084"/>
        <v>2</v>
      </c>
      <c r="FS284" s="186">
        <f t="shared" si="1084"/>
        <v>2</v>
      </c>
      <c r="FT284" s="186">
        <f t="shared" si="1084"/>
        <v>2</v>
      </c>
      <c r="FU284" s="186">
        <f t="shared" si="1084"/>
        <v>2</v>
      </c>
      <c r="FV284" s="186">
        <f t="shared" si="1084"/>
        <v>2</v>
      </c>
      <c r="FW284" s="186">
        <f t="shared" si="1084"/>
        <v>2</v>
      </c>
      <c r="FX284" s="186">
        <f t="shared" si="1084"/>
        <v>2</v>
      </c>
      <c r="FY284" s="186">
        <f t="shared" si="1084"/>
        <v>2</v>
      </c>
      <c r="FZ284" s="186">
        <f t="shared" si="1084"/>
        <v>2</v>
      </c>
      <c r="GA284" s="186">
        <f t="shared" si="1084"/>
        <v>2</v>
      </c>
      <c r="GB284" s="186">
        <f t="shared" si="1084"/>
        <v>2</v>
      </c>
      <c r="GC284" s="186">
        <f t="shared" si="1084"/>
        <v>2</v>
      </c>
      <c r="GD284" s="186">
        <f t="shared" si="1084"/>
        <v>2</v>
      </c>
      <c r="GE284" s="186">
        <f t="shared" si="1084"/>
        <v>2</v>
      </c>
      <c r="GF284" s="186">
        <f t="shared" si="1084"/>
        <v>2</v>
      </c>
      <c r="GG284" s="186">
        <f t="shared" si="1084"/>
        <v>2</v>
      </c>
      <c r="GH284" s="186">
        <f t="shared" si="1084"/>
        <v>2</v>
      </c>
      <c r="GI284" s="186">
        <f t="shared" si="1084"/>
        <v>2</v>
      </c>
      <c r="GJ284" s="186">
        <f t="shared" ref="GJ284:GR284" si="1085">COUNTIF(GJ3:GJ79,"SSB")</f>
        <v>2</v>
      </c>
      <c r="GK284" s="186">
        <f t="shared" si="1085"/>
        <v>2</v>
      </c>
      <c r="GL284" s="186">
        <f t="shared" si="1085"/>
        <v>2</v>
      </c>
      <c r="GM284" s="186">
        <f t="shared" si="1085"/>
        <v>2</v>
      </c>
      <c r="GN284" s="186">
        <f t="shared" si="1085"/>
        <v>2</v>
      </c>
      <c r="GO284" s="186">
        <f t="shared" si="1085"/>
        <v>0</v>
      </c>
      <c r="GP284" s="186">
        <f t="shared" si="1085"/>
        <v>0</v>
      </c>
      <c r="GQ284" s="186">
        <f t="shared" si="1085"/>
        <v>0</v>
      </c>
      <c r="GR284" s="186">
        <f t="shared" si="1085"/>
        <v>0</v>
      </c>
    </row>
    <row r="285" spans="4:200" x14ac:dyDescent="0.2">
      <c r="F285" s="201"/>
      <c r="G285" s="35"/>
      <c r="H285" s="360" t="s">
        <v>194</v>
      </c>
      <c r="M285" s="304"/>
      <c r="N285" s="304"/>
      <c r="O285" s="422"/>
      <c r="P285" s="41"/>
      <c r="Q285" s="41"/>
      <c r="R285" s="41"/>
      <c r="S285" s="41"/>
      <c r="T285" s="41"/>
      <c r="U285" s="186">
        <f>COUNTIF(U3:U79,"CV")</f>
        <v>4</v>
      </c>
      <c r="V285" s="186">
        <f t="shared" ref="V285:AR285" si="1086">COUNTIF(V3:V79,"CV")</f>
        <v>4</v>
      </c>
      <c r="W285" s="186">
        <f t="shared" si="1086"/>
        <v>4</v>
      </c>
      <c r="X285" s="186">
        <f t="shared" si="1086"/>
        <v>4</v>
      </c>
      <c r="Y285" s="186">
        <f t="shared" si="1086"/>
        <v>4</v>
      </c>
      <c r="Z285" s="186">
        <f t="shared" si="1086"/>
        <v>3</v>
      </c>
      <c r="AA285" s="186">
        <f t="shared" si="1086"/>
        <v>3</v>
      </c>
      <c r="AB285" s="186">
        <f t="shared" si="1086"/>
        <v>3</v>
      </c>
      <c r="AC285" s="186">
        <f t="shared" si="1086"/>
        <v>3</v>
      </c>
      <c r="AD285" s="186">
        <f t="shared" si="1086"/>
        <v>4</v>
      </c>
      <c r="AE285" s="186">
        <f t="shared" si="1086"/>
        <v>4</v>
      </c>
      <c r="AF285" s="186">
        <f t="shared" si="1086"/>
        <v>4</v>
      </c>
      <c r="AG285" s="186">
        <f t="shared" si="1086"/>
        <v>4</v>
      </c>
      <c r="AH285" s="186">
        <f t="shared" si="1086"/>
        <v>4</v>
      </c>
      <c r="AI285" s="186">
        <f t="shared" si="1086"/>
        <v>4</v>
      </c>
      <c r="AJ285" s="186">
        <f t="shared" si="1086"/>
        <v>4</v>
      </c>
      <c r="AK285" s="186">
        <f t="shared" si="1086"/>
        <v>4</v>
      </c>
      <c r="AL285" s="186">
        <f t="shared" si="1086"/>
        <v>4</v>
      </c>
      <c r="AM285" s="186">
        <f t="shared" si="1086"/>
        <v>4</v>
      </c>
      <c r="AN285" s="186">
        <f t="shared" si="1086"/>
        <v>4</v>
      </c>
      <c r="AO285" s="186">
        <f t="shared" si="1086"/>
        <v>4</v>
      </c>
      <c r="AP285" s="186">
        <f t="shared" si="1086"/>
        <v>4</v>
      </c>
      <c r="AQ285" s="186">
        <f t="shared" si="1086"/>
        <v>4</v>
      </c>
      <c r="AR285" s="186">
        <f t="shared" si="1086"/>
        <v>4</v>
      </c>
      <c r="AS285" s="186">
        <f t="shared" ref="AS285:CG285" ca="1" si="1087">COUNTIF(AS$184:AS$260,"CV")</f>
        <v>4</v>
      </c>
      <c r="AT285" s="186">
        <f t="shared" ca="1" si="1087"/>
        <v>3</v>
      </c>
      <c r="AU285" s="186">
        <f t="shared" ca="1" si="1087"/>
        <v>3</v>
      </c>
      <c r="AV285" s="186">
        <f t="shared" ca="1" si="1087"/>
        <v>3</v>
      </c>
      <c r="AW285" s="186">
        <f t="shared" ca="1" si="1087"/>
        <v>3</v>
      </c>
      <c r="AX285" s="186">
        <f t="shared" ca="1" si="1087"/>
        <v>4</v>
      </c>
      <c r="AY285" s="186">
        <f t="shared" ca="1" si="1087"/>
        <v>4</v>
      </c>
      <c r="AZ285" s="186">
        <f t="shared" ca="1" si="1087"/>
        <v>4</v>
      </c>
      <c r="BA285" s="186">
        <f t="shared" ca="1" si="1087"/>
        <v>4</v>
      </c>
      <c r="BB285" s="186">
        <f t="shared" ca="1" si="1087"/>
        <v>3</v>
      </c>
      <c r="BC285" s="186">
        <f t="shared" ca="1" si="1087"/>
        <v>3</v>
      </c>
      <c r="BD285" s="186">
        <f t="shared" ca="1" si="1087"/>
        <v>3</v>
      </c>
      <c r="BE285" s="186">
        <f t="shared" ca="1" si="1087"/>
        <v>3</v>
      </c>
      <c r="BF285" s="186">
        <f t="shared" ca="1" si="1087"/>
        <v>3</v>
      </c>
      <c r="BG285" s="186">
        <f t="shared" ca="1" si="1087"/>
        <v>3</v>
      </c>
      <c r="BH285" s="186">
        <f t="shared" ca="1" si="1087"/>
        <v>3</v>
      </c>
      <c r="BI285" s="186">
        <f t="shared" ca="1" si="1087"/>
        <v>4</v>
      </c>
      <c r="BJ285" s="186">
        <f t="shared" ca="1" si="1087"/>
        <v>4</v>
      </c>
      <c r="BK285" s="186">
        <f t="shared" ca="1" si="1087"/>
        <v>4</v>
      </c>
      <c r="BL285" s="186">
        <f t="shared" ca="1" si="1087"/>
        <v>4</v>
      </c>
      <c r="BM285" s="186">
        <f t="shared" ca="1" si="1087"/>
        <v>4</v>
      </c>
      <c r="BN285" s="186">
        <f t="shared" ca="1" si="1087"/>
        <v>4</v>
      </c>
      <c r="BO285" s="186">
        <f t="shared" ca="1" si="1087"/>
        <v>4</v>
      </c>
      <c r="BP285" s="186">
        <f t="shared" ca="1" si="1087"/>
        <v>4</v>
      </c>
      <c r="BQ285" s="186">
        <f t="shared" ca="1" si="1087"/>
        <v>4</v>
      </c>
      <c r="BR285" s="186">
        <f t="shared" ca="1" si="1087"/>
        <v>4</v>
      </c>
      <c r="BS285" s="186">
        <f t="shared" ca="1" si="1087"/>
        <v>4</v>
      </c>
      <c r="BT285" s="186">
        <f t="shared" ca="1" si="1087"/>
        <v>4</v>
      </c>
      <c r="BU285" s="186">
        <f t="shared" ca="1" si="1087"/>
        <v>3</v>
      </c>
      <c r="BV285" s="186">
        <f t="shared" ca="1" si="1087"/>
        <v>3</v>
      </c>
      <c r="BW285" s="186">
        <f t="shared" ca="1" si="1087"/>
        <v>3</v>
      </c>
      <c r="BX285" s="186">
        <f t="shared" ca="1" si="1087"/>
        <v>3</v>
      </c>
      <c r="BY285" s="186">
        <f t="shared" ca="1" si="1087"/>
        <v>3</v>
      </c>
      <c r="BZ285" s="186">
        <f t="shared" ca="1" si="1087"/>
        <v>3</v>
      </c>
      <c r="CA285" s="186">
        <f t="shared" ca="1" si="1087"/>
        <v>4</v>
      </c>
      <c r="CB285" s="186">
        <f t="shared" ca="1" si="1087"/>
        <v>4</v>
      </c>
      <c r="CC285" s="186">
        <f t="shared" ca="1" si="1087"/>
        <v>4</v>
      </c>
      <c r="CD285" s="186">
        <f t="shared" ca="1" si="1087"/>
        <v>4</v>
      </c>
      <c r="CE285" s="186">
        <f t="shared" ca="1" si="1087"/>
        <v>4</v>
      </c>
      <c r="CF285" s="186">
        <f t="shared" ca="1" si="1087"/>
        <v>4</v>
      </c>
      <c r="CG285" s="186">
        <f t="shared" ca="1" si="1087"/>
        <v>4</v>
      </c>
      <c r="CH285" s="186">
        <f t="shared" ref="CH285:ES285" ca="1" si="1088">COUNTIF(CH$184:CH$260,"CV")</f>
        <v>4</v>
      </c>
      <c r="CI285" s="186">
        <f t="shared" ca="1" si="1088"/>
        <v>4</v>
      </c>
      <c r="CJ285" s="186">
        <f t="shared" ca="1" si="1088"/>
        <v>4</v>
      </c>
      <c r="CK285" s="186">
        <f t="shared" ca="1" si="1088"/>
        <v>4</v>
      </c>
      <c r="CL285" s="186">
        <f t="shared" ca="1" si="1088"/>
        <v>3</v>
      </c>
      <c r="CM285" s="186">
        <f t="shared" ca="1" si="1088"/>
        <v>3</v>
      </c>
      <c r="CN285" s="186">
        <f t="shared" ca="1" si="1088"/>
        <v>3</v>
      </c>
      <c r="CO285" s="186">
        <f t="shared" ca="1" si="1088"/>
        <v>3</v>
      </c>
      <c r="CP285" s="186">
        <f t="shared" ca="1" si="1088"/>
        <v>3</v>
      </c>
      <c r="CQ285" s="186">
        <f t="shared" ca="1" si="1088"/>
        <v>3</v>
      </c>
      <c r="CR285" s="186">
        <f t="shared" ca="1" si="1088"/>
        <v>4</v>
      </c>
      <c r="CS285" s="186">
        <f t="shared" ca="1" si="1088"/>
        <v>4</v>
      </c>
      <c r="CT285" s="186">
        <f t="shared" ca="1" si="1088"/>
        <v>4</v>
      </c>
      <c r="CU285" s="186">
        <f t="shared" ca="1" si="1088"/>
        <v>4</v>
      </c>
      <c r="CV285" s="186">
        <f t="shared" ca="1" si="1088"/>
        <v>4</v>
      </c>
      <c r="CW285" s="186">
        <f t="shared" ca="1" si="1088"/>
        <v>4</v>
      </c>
      <c r="CX285" s="186">
        <f t="shared" ca="1" si="1088"/>
        <v>4</v>
      </c>
      <c r="CY285" s="186">
        <f t="shared" ca="1" si="1088"/>
        <v>4</v>
      </c>
      <c r="CZ285" s="186">
        <f t="shared" ca="1" si="1088"/>
        <v>4</v>
      </c>
      <c r="DA285" s="186">
        <f t="shared" ca="1" si="1088"/>
        <v>4</v>
      </c>
      <c r="DB285" s="186">
        <f t="shared" ca="1" si="1088"/>
        <v>4</v>
      </c>
      <c r="DC285" s="186">
        <f t="shared" ca="1" si="1088"/>
        <v>4</v>
      </c>
      <c r="DD285" s="186">
        <f t="shared" ca="1" si="1088"/>
        <v>3</v>
      </c>
      <c r="DE285" s="186">
        <f t="shared" ca="1" si="1088"/>
        <v>3</v>
      </c>
      <c r="DF285" s="186">
        <f t="shared" ca="1" si="1088"/>
        <v>3</v>
      </c>
      <c r="DG285" s="186">
        <f t="shared" ca="1" si="1088"/>
        <v>3</v>
      </c>
      <c r="DH285" s="186">
        <f t="shared" ca="1" si="1088"/>
        <v>3</v>
      </c>
      <c r="DI285" s="186">
        <f t="shared" ca="1" si="1088"/>
        <v>3</v>
      </c>
      <c r="DJ285" s="186">
        <f t="shared" ca="1" si="1088"/>
        <v>4</v>
      </c>
      <c r="DK285" s="186">
        <f t="shared" ca="1" si="1088"/>
        <v>4</v>
      </c>
      <c r="DL285" s="186">
        <f t="shared" ca="1" si="1088"/>
        <v>4</v>
      </c>
      <c r="DM285" s="186">
        <f t="shared" ca="1" si="1088"/>
        <v>4</v>
      </c>
      <c r="DN285" s="186">
        <f t="shared" ca="1" si="1088"/>
        <v>4</v>
      </c>
      <c r="DO285" s="186">
        <f t="shared" ca="1" si="1088"/>
        <v>3</v>
      </c>
      <c r="DP285" s="186">
        <f t="shared" ca="1" si="1088"/>
        <v>3</v>
      </c>
      <c r="DQ285" s="186">
        <f t="shared" ca="1" si="1088"/>
        <v>3</v>
      </c>
      <c r="DR285" s="186">
        <f t="shared" ca="1" si="1088"/>
        <v>3</v>
      </c>
      <c r="DS285" s="186">
        <f t="shared" ca="1" si="1088"/>
        <v>3</v>
      </c>
      <c r="DT285" s="186">
        <f t="shared" ca="1" si="1088"/>
        <v>3</v>
      </c>
      <c r="DU285" s="186">
        <f t="shared" ca="1" si="1088"/>
        <v>4</v>
      </c>
      <c r="DV285" s="186">
        <f t="shared" ca="1" si="1088"/>
        <v>4</v>
      </c>
      <c r="DW285" s="186">
        <f t="shared" ca="1" si="1088"/>
        <v>4</v>
      </c>
      <c r="DX285" s="186">
        <f t="shared" ca="1" si="1088"/>
        <v>4</v>
      </c>
      <c r="DY285" s="186">
        <f t="shared" ca="1" si="1088"/>
        <v>4</v>
      </c>
      <c r="DZ285" s="186">
        <f t="shared" ca="1" si="1088"/>
        <v>4</v>
      </c>
      <c r="EA285" s="186">
        <f t="shared" ca="1" si="1088"/>
        <v>4</v>
      </c>
      <c r="EB285" s="186">
        <f t="shared" ca="1" si="1088"/>
        <v>4</v>
      </c>
      <c r="EC285" s="186">
        <f t="shared" ca="1" si="1088"/>
        <v>4</v>
      </c>
      <c r="ED285" s="186">
        <f t="shared" ca="1" si="1088"/>
        <v>4</v>
      </c>
      <c r="EE285" s="186">
        <f t="shared" ca="1" si="1088"/>
        <v>4</v>
      </c>
      <c r="EF285" s="186">
        <f t="shared" ca="1" si="1088"/>
        <v>4</v>
      </c>
      <c r="EG285" s="186">
        <f t="shared" ca="1" si="1088"/>
        <v>4</v>
      </c>
      <c r="EH285" s="186">
        <f t="shared" ca="1" si="1088"/>
        <v>3</v>
      </c>
      <c r="EI285" s="186">
        <f t="shared" ca="1" si="1088"/>
        <v>3</v>
      </c>
      <c r="EJ285" s="186">
        <f t="shared" ca="1" si="1088"/>
        <v>3</v>
      </c>
      <c r="EK285" s="186">
        <f t="shared" ca="1" si="1088"/>
        <v>3</v>
      </c>
      <c r="EL285" s="186">
        <f t="shared" ca="1" si="1088"/>
        <v>3</v>
      </c>
      <c r="EM285" s="186">
        <f t="shared" ca="1" si="1088"/>
        <v>4</v>
      </c>
      <c r="EN285" s="186">
        <f t="shared" ca="1" si="1088"/>
        <v>4</v>
      </c>
      <c r="EO285" s="186">
        <f t="shared" ca="1" si="1088"/>
        <v>4</v>
      </c>
      <c r="EP285" s="186">
        <f t="shared" ca="1" si="1088"/>
        <v>4</v>
      </c>
      <c r="EQ285" s="186">
        <f t="shared" ca="1" si="1088"/>
        <v>4</v>
      </c>
      <c r="ER285" s="186">
        <f t="shared" ca="1" si="1088"/>
        <v>4</v>
      </c>
      <c r="ES285" s="186">
        <f t="shared" ca="1" si="1088"/>
        <v>4</v>
      </c>
      <c r="ET285" s="186">
        <f t="shared" ref="ET285:GR285" ca="1" si="1089">COUNTIF(ET$184:ET$260,"CV")</f>
        <v>4</v>
      </c>
      <c r="EU285" s="186">
        <f t="shared" ca="1" si="1089"/>
        <v>4</v>
      </c>
      <c r="EV285" s="186">
        <f t="shared" ca="1" si="1089"/>
        <v>4</v>
      </c>
      <c r="EW285" s="186">
        <f t="shared" ca="1" si="1089"/>
        <v>4</v>
      </c>
      <c r="EX285" s="186">
        <f t="shared" ca="1" si="1089"/>
        <v>4</v>
      </c>
      <c r="EY285" s="186">
        <f t="shared" ca="1" si="1089"/>
        <v>3</v>
      </c>
      <c r="EZ285" s="186">
        <f t="shared" ca="1" si="1089"/>
        <v>3</v>
      </c>
      <c r="FA285" s="186">
        <f t="shared" ca="1" si="1089"/>
        <v>3</v>
      </c>
      <c r="FB285" s="186">
        <f t="shared" ca="1" si="1089"/>
        <v>3</v>
      </c>
      <c r="FC285" s="186">
        <f t="shared" ca="1" si="1089"/>
        <v>3</v>
      </c>
      <c r="FD285" s="186">
        <f t="shared" ca="1" si="1089"/>
        <v>4</v>
      </c>
      <c r="FE285" s="186">
        <f t="shared" ca="1" si="1089"/>
        <v>4</v>
      </c>
      <c r="FF285" s="186">
        <f t="shared" ca="1" si="1089"/>
        <v>4</v>
      </c>
      <c r="FG285" s="186">
        <f t="shared" ca="1" si="1089"/>
        <v>4</v>
      </c>
      <c r="FH285" s="186">
        <f t="shared" ca="1" si="1089"/>
        <v>4</v>
      </c>
      <c r="FI285" s="186">
        <f t="shared" ca="1" si="1089"/>
        <v>4</v>
      </c>
      <c r="FJ285" s="186">
        <f t="shared" ca="1" si="1089"/>
        <v>4</v>
      </c>
      <c r="FK285" s="186">
        <f t="shared" ca="1" si="1089"/>
        <v>4</v>
      </c>
      <c r="FL285" s="186">
        <f t="shared" ca="1" si="1089"/>
        <v>4</v>
      </c>
      <c r="FM285" s="186">
        <f t="shared" ca="1" si="1089"/>
        <v>4</v>
      </c>
      <c r="FN285" s="186">
        <f t="shared" ca="1" si="1089"/>
        <v>4</v>
      </c>
      <c r="FO285" s="186">
        <f t="shared" ca="1" si="1089"/>
        <v>4</v>
      </c>
      <c r="FP285" s="186">
        <f t="shared" ca="1" si="1089"/>
        <v>4</v>
      </c>
      <c r="FQ285" s="186">
        <f t="shared" ca="1" si="1089"/>
        <v>3</v>
      </c>
      <c r="FR285" s="186">
        <f t="shared" ca="1" si="1089"/>
        <v>3</v>
      </c>
      <c r="FS285" s="186">
        <f t="shared" ca="1" si="1089"/>
        <v>3</v>
      </c>
      <c r="FT285" s="186">
        <f t="shared" ca="1" si="1089"/>
        <v>3</v>
      </c>
      <c r="FU285" s="186">
        <f t="shared" ca="1" si="1089"/>
        <v>3</v>
      </c>
      <c r="FV285" s="186">
        <f t="shared" ca="1" si="1089"/>
        <v>4</v>
      </c>
      <c r="FW285" s="186">
        <f t="shared" ca="1" si="1089"/>
        <v>4</v>
      </c>
      <c r="FX285" s="186">
        <f t="shared" ca="1" si="1089"/>
        <v>4</v>
      </c>
      <c r="FY285" s="186">
        <f t="shared" ca="1" si="1089"/>
        <v>4</v>
      </c>
      <c r="FZ285" s="186">
        <f t="shared" ca="1" si="1089"/>
        <v>4</v>
      </c>
      <c r="GA285" s="186">
        <f t="shared" ca="1" si="1089"/>
        <v>3</v>
      </c>
      <c r="GB285" s="186">
        <f t="shared" ca="1" si="1089"/>
        <v>3</v>
      </c>
      <c r="GC285" s="186">
        <f t="shared" ca="1" si="1089"/>
        <v>3</v>
      </c>
      <c r="GD285" s="186">
        <f t="shared" ca="1" si="1089"/>
        <v>3</v>
      </c>
      <c r="GE285" s="186">
        <f t="shared" ca="1" si="1089"/>
        <v>3</v>
      </c>
      <c r="GF285" s="186">
        <f t="shared" ca="1" si="1089"/>
        <v>4</v>
      </c>
      <c r="GG285" s="186">
        <f t="shared" ca="1" si="1089"/>
        <v>4</v>
      </c>
      <c r="GH285" s="186">
        <f t="shared" ca="1" si="1089"/>
        <v>4</v>
      </c>
      <c r="GI285" s="186">
        <f t="shared" ca="1" si="1089"/>
        <v>4</v>
      </c>
      <c r="GJ285" s="186">
        <f t="shared" ca="1" si="1089"/>
        <v>4</v>
      </c>
      <c r="GK285" s="186">
        <f t="shared" ca="1" si="1089"/>
        <v>4</v>
      </c>
      <c r="GL285" s="186">
        <f t="shared" ca="1" si="1089"/>
        <v>4</v>
      </c>
      <c r="GM285" s="186">
        <f t="shared" ca="1" si="1089"/>
        <v>4</v>
      </c>
      <c r="GN285" s="186">
        <f t="shared" ca="1" si="1089"/>
        <v>4</v>
      </c>
      <c r="GO285" s="186">
        <f t="shared" si="1089"/>
        <v>0</v>
      </c>
      <c r="GP285" s="186">
        <f t="shared" si="1089"/>
        <v>0</v>
      </c>
      <c r="GQ285" s="186">
        <f t="shared" si="1089"/>
        <v>0</v>
      </c>
      <c r="GR285" s="186">
        <f t="shared" si="1089"/>
        <v>0</v>
      </c>
    </row>
    <row r="286" spans="4:200" x14ac:dyDescent="0.2">
      <c r="F286" s="201"/>
      <c r="G286" s="35"/>
      <c r="H286" s="360" t="s">
        <v>326</v>
      </c>
      <c r="M286" s="304"/>
      <c r="N286" s="304"/>
      <c r="O286" s="422"/>
      <c r="P286" s="41"/>
      <c r="Q286" s="41"/>
      <c r="R286" s="41"/>
      <c r="S286" s="41"/>
      <c r="T286" s="41"/>
      <c r="U286" s="186">
        <f ca="1">COUNTIF(U$184:U$260,"OPEX")</f>
        <v>0</v>
      </c>
      <c r="V286" s="186">
        <f t="shared" ref="V286:AR286" ca="1" si="1090">COUNTIF(V$184:V$260,"OPEX")</f>
        <v>0</v>
      </c>
      <c r="W286" s="186">
        <f t="shared" ca="1" si="1090"/>
        <v>0</v>
      </c>
      <c r="X286" s="186">
        <f t="shared" ca="1" si="1090"/>
        <v>1</v>
      </c>
      <c r="Y286" s="186">
        <f t="shared" ca="1" si="1090"/>
        <v>0</v>
      </c>
      <c r="Z286" s="186">
        <f t="shared" ca="1" si="1090"/>
        <v>0</v>
      </c>
      <c r="AA286" s="186">
        <f t="shared" ca="1" si="1090"/>
        <v>0</v>
      </c>
      <c r="AB286" s="186">
        <f t="shared" ca="1" si="1090"/>
        <v>0</v>
      </c>
      <c r="AC286" s="186">
        <f t="shared" ca="1" si="1090"/>
        <v>0</v>
      </c>
      <c r="AD286" s="186">
        <f t="shared" ca="1" si="1090"/>
        <v>0</v>
      </c>
      <c r="AE286" s="186">
        <f t="shared" ca="1" si="1090"/>
        <v>5</v>
      </c>
      <c r="AF286" s="186">
        <f t="shared" ca="1" si="1090"/>
        <v>5</v>
      </c>
      <c r="AG286" s="186">
        <f t="shared" ca="1" si="1090"/>
        <v>5</v>
      </c>
      <c r="AH286" s="186">
        <f t="shared" ca="1" si="1090"/>
        <v>5</v>
      </c>
      <c r="AI286" s="186">
        <f t="shared" ca="1" si="1090"/>
        <v>5</v>
      </c>
      <c r="AJ286" s="186">
        <f t="shared" ca="1" si="1090"/>
        <v>5</v>
      </c>
      <c r="AK286" s="186">
        <f t="shared" ca="1" si="1090"/>
        <v>5</v>
      </c>
      <c r="AL286" s="186">
        <f t="shared" ca="1" si="1090"/>
        <v>5</v>
      </c>
      <c r="AM286" s="186">
        <f t="shared" ca="1" si="1090"/>
        <v>5</v>
      </c>
      <c r="AN286" s="186">
        <f t="shared" ca="1" si="1090"/>
        <v>5</v>
      </c>
      <c r="AO286" s="186">
        <f t="shared" ca="1" si="1090"/>
        <v>5</v>
      </c>
      <c r="AP286" s="186">
        <f t="shared" ca="1" si="1090"/>
        <v>5</v>
      </c>
      <c r="AQ286" s="186">
        <f t="shared" ca="1" si="1090"/>
        <v>5</v>
      </c>
      <c r="AR286" s="186">
        <f t="shared" ca="1" si="1090"/>
        <v>5</v>
      </c>
      <c r="AS286" s="186">
        <f t="shared" ref="AS286:CG286" ca="1" si="1091">COUNTIF(AS$184:AS$260,"OPEX")</f>
        <v>5</v>
      </c>
      <c r="AT286" s="186">
        <f t="shared" ca="1" si="1091"/>
        <v>5</v>
      </c>
      <c r="AU286" s="186">
        <f t="shared" ca="1" si="1091"/>
        <v>5</v>
      </c>
      <c r="AV286" s="186">
        <f t="shared" ca="1" si="1091"/>
        <v>5</v>
      </c>
      <c r="AW286" s="186">
        <f t="shared" ca="1" si="1091"/>
        <v>5</v>
      </c>
      <c r="AX286" s="186">
        <f t="shared" ca="1" si="1091"/>
        <v>5</v>
      </c>
      <c r="AY286" s="186">
        <f t="shared" ca="1" si="1091"/>
        <v>5</v>
      </c>
      <c r="AZ286" s="186">
        <f t="shared" ca="1" si="1091"/>
        <v>5</v>
      </c>
      <c r="BA286" s="186">
        <f t="shared" ca="1" si="1091"/>
        <v>5</v>
      </c>
      <c r="BB286" s="186">
        <f t="shared" ca="1" si="1091"/>
        <v>5</v>
      </c>
      <c r="BC286" s="186">
        <f t="shared" ca="1" si="1091"/>
        <v>5</v>
      </c>
      <c r="BD286" s="186">
        <f t="shared" ca="1" si="1091"/>
        <v>5</v>
      </c>
      <c r="BE286" s="186">
        <f t="shared" ca="1" si="1091"/>
        <v>5</v>
      </c>
      <c r="BF286" s="186">
        <f t="shared" ca="1" si="1091"/>
        <v>5</v>
      </c>
      <c r="BG286" s="186">
        <f t="shared" ca="1" si="1091"/>
        <v>5</v>
      </c>
      <c r="BH286" s="186">
        <f t="shared" ca="1" si="1091"/>
        <v>5</v>
      </c>
      <c r="BI286" s="186">
        <f t="shared" ca="1" si="1091"/>
        <v>5</v>
      </c>
      <c r="BJ286" s="186">
        <f t="shared" ca="1" si="1091"/>
        <v>5</v>
      </c>
      <c r="BK286" s="186">
        <f t="shared" ca="1" si="1091"/>
        <v>5</v>
      </c>
      <c r="BL286" s="186">
        <f t="shared" ca="1" si="1091"/>
        <v>5</v>
      </c>
      <c r="BM286" s="186">
        <f t="shared" ca="1" si="1091"/>
        <v>5</v>
      </c>
      <c r="BN286" s="186">
        <f t="shared" ca="1" si="1091"/>
        <v>5</v>
      </c>
      <c r="BO286" s="186">
        <f t="shared" ca="1" si="1091"/>
        <v>5</v>
      </c>
      <c r="BP286" s="186">
        <f t="shared" ca="1" si="1091"/>
        <v>5</v>
      </c>
      <c r="BQ286" s="186">
        <f t="shared" ca="1" si="1091"/>
        <v>5</v>
      </c>
      <c r="BR286" s="186">
        <f t="shared" ca="1" si="1091"/>
        <v>5</v>
      </c>
      <c r="BS286" s="186">
        <f t="shared" ca="1" si="1091"/>
        <v>5</v>
      </c>
      <c r="BT286" s="186">
        <f t="shared" ca="1" si="1091"/>
        <v>5</v>
      </c>
      <c r="BU286" s="186">
        <f t="shared" ca="1" si="1091"/>
        <v>5</v>
      </c>
      <c r="BV286" s="186">
        <f t="shared" ca="1" si="1091"/>
        <v>5</v>
      </c>
      <c r="BW286" s="186">
        <f t="shared" ca="1" si="1091"/>
        <v>5</v>
      </c>
      <c r="BX286" s="186">
        <f t="shared" ca="1" si="1091"/>
        <v>5</v>
      </c>
      <c r="BY286" s="186">
        <f t="shared" ca="1" si="1091"/>
        <v>5</v>
      </c>
      <c r="BZ286" s="186">
        <f t="shared" ca="1" si="1091"/>
        <v>5</v>
      </c>
      <c r="CA286" s="186">
        <f t="shared" ca="1" si="1091"/>
        <v>5</v>
      </c>
      <c r="CB286" s="186">
        <f t="shared" ca="1" si="1091"/>
        <v>5</v>
      </c>
      <c r="CC286" s="186">
        <f t="shared" ca="1" si="1091"/>
        <v>5</v>
      </c>
      <c r="CD286" s="186">
        <f t="shared" ca="1" si="1091"/>
        <v>5</v>
      </c>
      <c r="CE286" s="186">
        <f t="shared" ca="1" si="1091"/>
        <v>5</v>
      </c>
      <c r="CF286" s="186">
        <f t="shared" ca="1" si="1091"/>
        <v>5</v>
      </c>
      <c r="CG286" s="186">
        <f t="shared" ca="1" si="1091"/>
        <v>5</v>
      </c>
      <c r="CH286" s="186">
        <f t="shared" ref="CH286:ES286" ca="1" si="1092">COUNTIF(CH$184:CH$260,"OPEX")</f>
        <v>5</v>
      </c>
      <c r="CI286" s="186">
        <f t="shared" ca="1" si="1092"/>
        <v>5</v>
      </c>
      <c r="CJ286" s="186">
        <f t="shared" ca="1" si="1092"/>
        <v>5</v>
      </c>
      <c r="CK286" s="186">
        <f t="shared" ca="1" si="1092"/>
        <v>5</v>
      </c>
      <c r="CL286" s="186">
        <f t="shared" ca="1" si="1092"/>
        <v>5</v>
      </c>
      <c r="CM286" s="186">
        <f t="shared" ca="1" si="1092"/>
        <v>5</v>
      </c>
      <c r="CN286" s="186">
        <f t="shared" ca="1" si="1092"/>
        <v>5</v>
      </c>
      <c r="CO286" s="186">
        <f t="shared" ca="1" si="1092"/>
        <v>5</v>
      </c>
      <c r="CP286" s="186">
        <f t="shared" ca="1" si="1092"/>
        <v>5</v>
      </c>
      <c r="CQ286" s="186">
        <f t="shared" ca="1" si="1092"/>
        <v>5</v>
      </c>
      <c r="CR286" s="186">
        <f t="shared" ca="1" si="1092"/>
        <v>5</v>
      </c>
      <c r="CS286" s="186">
        <f t="shared" ca="1" si="1092"/>
        <v>5</v>
      </c>
      <c r="CT286" s="186">
        <f t="shared" ca="1" si="1092"/>
        <v>5</v>
      </c>
      <c r="CU286" s="186">
        <f t="shared" ca="1" si="1092"/>
        <v>5</v>
      </c>
      <c r="CV286" s="186">
        <f t="shared" ca="1" si="1092"/>
        <v>5</v>
      </c>
      <c r="CW286" s="186">
        <f t="shared" ca="1" si="1092"/>
        <v>5</v>
      </c>
      <c r="CX286" s="186">
        <f t="shared" ca="1" si="1092"/>
        <v>5</v>
      </c>
      <c r="CY286" s="186">
        <f t="shared" ca="1" si="1092"/>
        <v>5</v>
      </c>
      <c r="CZ286" s="186">
        <f t="shared" ca="1" si="1092"/>
        <v>5</v>
      </c>
      <c r="DA286" s="186">
        <f t="shared" ca="1" si="1092"/>
        <v>5</v>
      </c>
      <c r="DB286" s="186">
        <f t="shared" ca="1" si="1092"/>
        <v>5</v>
      </c>
      <c r="DC286" s="186">
        <f t="shared" ca="1" si="1092"/>
        <v>5</v>
      </c>
      <c r="DD286" s="186">
        <f t="shared" ca="1" si="1092"/>
        <v>5</v>
      </c>
      <c r="DE286" s="186">
        <f t="shared" ca="1" si="1092"/>
        <v>5</v>
      </c>
      <c r="DF286" s="186">
        <f t="shared" ca="1" si="1092"/>
        <v>5</v>
      </c>
      <c r="DG286" s="186">
        <f t="shared" ca="1" si="1092"/>
        <v>5</v>
      </c>
      <c r="DH286" s="186">
        <f t="shared" ca="1" si="1092"/>
        <v>5</v>
      </c>
      <c r="DI286" s="186">
        <f t="shared" ca="1" si="1092"/>
        <v>5</v>
      </c>
      <c r="DJ286" s="186">
        <f t="shared" ca="1" si="1092"/>
        <v>5</v>
      </c>
      <c r="DK286" s="186">
        <f t="shared" ca="1" si="1092"/>
        <v>5</v>
      </c>
      <c r="DL286" s="186">
        <f t="shared" ca="1" si="1092"/>
        <v>5</v>
      </c>
      <c r="DM286" s="186">
        <f t="shared" ca="1" si="1092"/>
        <v>5</v>
      </c>
      <c r="DN286" s="186">
        <f t="shared" ca="1" si="1092"/>
        <v>5</v>
      </c>
      <c r="DO286" s="186">
        <f t="shared" ca="1" si="1092"/>
        <v>5</v>
      </c>
      <c r="DP286" s="186">
        <f t="shared" ca="1" si="1092"/>
        <v>5</v>
      </c>
      <c r="DQ286" s="186">
        <f t="shared" ca="1" si="1092"/>
        <v>5</v>
      </c>
      <c r="DR286" s="186">
        <f t="shared" ca="1" si="1092"/>
        <v>5</v>
      </c>
      <c r="DS286" s="186">
        <f t="shared" ca="1" si="1092"/>
        <v>5</v>
      </c>
      <c r="DT286" s="186">
        <f t="shared" ca="1" si="1092"/>
        <v>5</v>
      </c>
      <c r="DU286" s="186">
        <f t="shared" ca="1" si="1092"/>
        <v>5</v>
      </c>
      <c r="DV286" s="186">
        <f t="shared" ca="1" si="1092"/>
        <v>5</v>
      </c>
      <c r="DW286" s="186">
        <f t="shared" ca="1" si="1092"/>
        <v>5</v>
      </c>
      <c r="DX286" s="186">
        <f t="shared" ca="1" si="1092"/>
        <v>5</v>
      </c>
      <c r="DY286" s="186">
        <f t="shared" ca="1" si="1092"/>
        <v>3</v>
      </c>
      <c r="DZ286" s="186">
        <f t="shared" ca="1" si="1092"/>
        <v>0</v>
      </c>
      <c r="EA286" s="186">
        <f t="shared" ca="1" si="1092"/>
        <v>0</v>
      </c>
      <c r="EB286" s="186">
        <f t="shared" ca="1" si="1092"/>
        <v>0</v>
      </c>
      <c r="EC286" s="186">
        <f t="shared" ca="1" si="1092"/>
        <v>0</v>
      </c>
      <c r="ED286" s="186">
        <f t="shared" ca="1" si="1092"/>
        <v>0</v>
      </c>
      <c r="EE286" s="186">
        <f t="shared" ca="1" si="1092"/>
        <v>0</v>
      </c>
      <c r="EF286" s="186">
        <f t="shared" ca="1" si="1092"/>
        <v>0</v>
      </c>
      <c r="EG286" s="186">
        <f t="shared" ca="1" si="1092"/>
        <v>0</v>
      </c>
      <c r="EH286" s="186">
        <f t="shared" ca="1" si="1092"/>
        <v>0</v>
      </c>
      <c r="EI286" s="186">
        <f t="shared" ca="1" si="1092"/>
        <v>0</v>
      </c>
      <c r="EJ286" s="186">
        <f t="shared" ca="1" si="1092"/>
        <v>0</v>
      </c>
      <c r="EK286" s="186">
        <f t="shared" ca="1" si="1092"/>
        <v>0</v>
      </c>
      <c r="EL286" s="186">
        <f t="shared" ca="1" si="1092"/>
        <v>0</v>
      </c>
      <c r="EM286" s="186">
        <f t="shared" ca="1" si="1092"/>
        <v>0</v>
      </c>
      <c r="EN286" s="186">
        <f t="shared" ca="1" si="1092"/>
        <v>0</v>
      </c>
      <c r="EO286" s="186">
        <f t="shared" ca="1" si="1092"/>
        <v>0</v>
      </c>
      <c r="EP286" s="186">
        <f t="shared" ca="1" si="1092"/>
        <v>0</v>
      </c>
      <c r="EQ286" s="186">
        <f t="shared" ca="1" si="1092"/>
        <v>0</v>
      </c>
      <c r="ER286" s="186">
        <f t="shared" ca="1" si="1092"/>
        <v>0</v>
      </c>
      <c r="ES286" s="186">
        <f t="shared" ca="1" si="1092"/>
        <v>0</v>
      </c>
      <c r="ET286" s="186">
        <f t="shared" ref="ET286:GR286" ca="1" si="1093">COUNTIF(ET$184:ET$260,"OPEX")</f>
        <v>0</v>
      </c>
      <c r="EU286" s="186">
        <f t="shared" ca="1" si="1093"/>
        <v>0</v>
      </c>
      <c r="EV286" s="186">
        <f t="shared" ca="1" si="1093"/>
        <v>0</v>
      </c>
      <c r="EW286" s="186">
        <f t="shared" ca="1" si="1093"/>
        <v>0</v>
      </c>
      <c r="EX286" s="186">
        <f t="shared" ca="1" si="1093"/>
        <v>0</v>
      </c>
      <c r="EY286" s="186">
        <f t="shared" ca="1" si="1093"/>
        <v>0</v>
      </c>
      <c r="EZ286" s="186">
        <f t="shared" ca="1" si="1093"/>
        <v>0</v>
      </c>
      <c r="FA286" s="186">
        <f t="shared" ca="1" si="1093"/>
        <v>0</v>
      </c>
      <c r="FB286" s="186">
        <f t="shared" ca="1" si="1093"/>
        <v>0</v>
      </c>
      <c r="FC286" s="186">
        <f t="shared" ca="1" si="1093"/>
        <v>0</v>
      </c>
      <c r="FD286" s="186">
        <f t="shared" ca="1" si="1093"/>
        <v>0</v>
      </c>
      <c r="FE286" s="186">
        <f t="shared" ca="1" si="1093"/>
        <v>0</v>
      </c>
      <c r="FF286" s="186">
        <f t="shared" ca="1" si="1093"/>
        <v>0</v>
      </c>
      <c r="FG286" s="186">
        <f t="shared" ca="1" si="1093"/>
        <v>0</v>
      </c>
      <c r="FH286" s="186">
        <f t="shared" ca="1" si="1093"/>
        <v>0</v>
      </c>
      <c r="FI286" s="186">
        <f t="shared" ca="1" si="1093"/>
        <v>0</v>
      </c>
      <c r="FJ286" s="186">
        <f t="shared" ca="1" si="1093"/>
        <v>0</v>
      </c>
      <c r="FK286" s="186">
        <f t="shared" ca="1" si="1093"/>
        <v>0</v>
      </c>
      <c r="FL286" s="186">
        <f t="shared" ca="1" si="1093"/>
        <v>0</v>
      </c>
      <c r="FM286" s="186">
        <f t="shared" ca="1" si="1093"/>
        <v>0</v>
      </c>
      <c r="FN286" s="186">
        <f t="shared" ca="1" si="1093"/>
        <v>0</v>
      </c>
      <c r="FO286" s="186">
        <f t="shared" ca="1" si="1093"/>
        <v>0</v>
      </c>
      <c r="FP286" s="186">
        <f t="shared" ca="1" si="1093"/>
        <v>0</v>
      </c>
      <c r="FQ286" s="186">
        <f t="shared" ca="1" si="1093"/>
        <v>0</v>
      </c>
      <c r="FR286" s="186">
        <f t="shared" ca="1" si="1093"/>
        <v>0</v>
      </c>
      <c r="FS286" s="186">
        <f t="shared" ca="1" si="1093"/>
        <v>0</v>
      </c>
      <c r="FT286" s="186">
        <f t="shared" ca="1" si="1093"/>
        <v>0</v>
      </c>
      <c r="FU286" s="186">
        <f t="shared" ca="1" si="1093"/>
        <v>0</v>
      </c>
      <c r="FV286" s="186">
        <f t="shared" ca="1" si="1093"/>
        <v>0</v>
      </c>
      <c r="FW286" s="186">
        <f t="shared" ca="1" si="1093"/>
        <v>0</v>
      </c>
      <c r="FX286" s="186">
        <f t="shared" ca="1" si="1093"/>
        <v>0</v>
      </c>
      <c r="FY286" s="186">
        <f t="shared" ca="1" si="1093"/>
        <v>0</v>
      </c>
      <c r="FZ286" s="186">
        <f t="shared" ca="1" si="1093"/>
        <v>0</v>
      </c>
      <c r="GA286" s="186">
        <f t="shared" ca="1" si="1093"/>
        <v>0</v>
      </c>
      <c r="GB286" s="186">
        <f t="shared" ca="1" si="1093"/>
        <v>0</v>
      </c>
      <c r="GC286" s="186">
        <f t="shared" ca="1" si="1093"/>
        <v>0</v>
      </c>
      <c r="GD286" s="186">
        <f t="shared" ca="1" si="1093"/>
        <v>0</v>
      </c>
      <c r="GE286" s="186">
        <f t="shared" ca="1" si="1093"/>
        <v>0</v>
      </c>
      <c r="GF286" s="186">
        <f t="shared" ca="1" si="1093"/>
        <v>0</v>
      </c>
      <c r="GG286" s="186">
        <f t="shared" ca="1" si="1093"/>
        <v>0</v>
      </c>
      <c r="GH286" s="186">
        <f t="shared" ca="1" si="1093"/>
        <v>0</v>
      </c>
      <c r="GI286" s="186">
        <f t="shared" ca="1" si="1093"/>
        <v>0</v>
      </c>
      <c r="GJ286" s="186">
        <f t="shared" ca="1" si="1093"/>
        <v>0</v>
      </c>
      <c r="GK286" s="186">
        <f t="shared" ca="1" si="1093"/>
        <v>0</v>
      </c>
      <c r="GL286" s="186">
        <f t="shared" ca="1" si="1093"/>
        <v>0</v>
      </c>
      <c r="GM286" s="186">
        <f t="shared" ca="1" si="1093"/>
        <v>0</v>
      </c>
      <c r="GN286" s="186">
        <f t="shared" ca="1" si="1093"/>
        <v>0</v>
      </c>
      <c r="GO286" s="186">
        <f t="shared" si="1093"/>
        <v>0</v>
      </c>
      <c r="GP286" s="186">
        <f t="shared" si="1093"/>
        <v>0</v>
      </c>
      <c r="GQ286" s="186">
        <f t="shared" si="1093"/>
        <v>0</v>
      </c>
      <c r="GR286" s="186">
        <f t="shared" si="1093"/>
        <v>0</v>
      </c>
    </row>
    <row r="287" spans="4:200" x14ac:dyDescent="0.2">
      <c r="H287" s="361" t="s">
        <v>327</v>
      </c>
      <c r="M287" s="304"/>
      <c r="N287" s="304"/>
      <c r="O287" s="304"/>
      <c r="P287" s="304"/>
      <c r="Q287" s="304"/>
      <c r="R287" s="304"/>
      <c r="S287" s="304"/>
      <c r="T287" s="304"/>
      <c r="U287" s="186">
        <f>COUNTIF(U3:U79,"x")</f>
        <v>2</v>
      </c>
      <c r="V287" s="186">
        <f t="shared" ref="V287:AR287" si="1094">COUNTIF(V3:V79,"x")</f>
        <v>2</v>
      </c>
      <c r="W287" s="186">
        <f t="shared" si="1094"/>
        <v>2</v>
      </c>
      <c r="X287" s="186">
        <f t="shared" si="1094"/>
        <v>2</v>
      </c>
      <c r="Y287" s="186">
        <f t="shared" si="1094"/>
        <v>2</v>
      </c>
      <c r="Z287" s="186">
        <f t="shared" si="1094"/>
        <v>2</v>
      </c>
      <c r="AA287" s="186">
        <f t="shared" si="1094"/>
        <v>2</v>
      </c>
      <c r="AB287" s="186">
        <f t="shared" si="1094"/>
        <v>2</v>
      </c>
      <c r="AC287" s="186">
        <f t="shared" si="1094"/>
        <v>2</v>
      </c>
      <c r="AD287" s="186">
        <f t="shared" si="1094"/>
        <v>2</v>
      </c>
      <c r="AE287" s="186">
        <f t="shared" si="1094"/>
        <v>2</v>
      </c>
      <c r="AF287" s="186">
        <f t="shared" si="1094"/>
        <v>2</v>
      </c>
      <c r="AG287" s="186">
        <f t="shared" si="1094"/>
        <v>2</v>
      </c>
      <c r="AH287" s="186">
        <f t="shared" si="1094"/>
        <v>2</v>
      </c>
      <c r="AI287" s="186">
        <f t="shared" si="1094"/>
        <v>2</v>
      </c>
      <c r="AJ287" s="186">
        <f t="shared" si="1094"/>
        <v>2</v>
      </c>
      <c r="AK287" s="186">
        <f t="shared" si="1094"/>
        <v>2</v>
      </c>
      <c r="AL287" s="186">
        <f t="shared" si="1094"/>
        <v>2</v>
      </c>
      <c r="AM287" s="186">
        <f t="shared" si="1094"/>
        <v>2</v>
      </c>
      <c r="AN287" s="186">
        <f t="shared" si="1094"/>
        <v>2</v>
      </c>
      <c r="AO287" s="186">
        <f t="shared" si="1094"/>
        <v>2</v>
      </c>
      <c r="AP287" s="186">
        <f t="shared" si="1094"/>
        <v>2</v>
      </c>
      <c r="AQ287" s="186">
        <f t="shared" si="1094"/>
        <v>2</v>
      </c>
      <c r="AR287" s="186">
        <f t="shared" si="1094"/>
        <v>2</v>
      </c>
      <c r="AS287" s="186">
        <f t="shared" ref="AS287:CG287" ca="1" si="1095">COUNTIF(AS$184:AS$260,"x")</f>
        <v>2</v>
      </c>
      <c r="AT287" s="186">
        <f t="shared" ca="1" si="1095"/>
        <v>2</v>
      </c>
      <c r="AU287" s="186">
        <f t="shared" ca="1" si="1095"/>
        <v>2</v>
      </c>
      <c r="AV287" s="186">
        <f t="shared" ca="1" si="1095"/>
        <v>2</v>
      </c>
      <c r="AW287" s="186">
        <f t="shared" ca="1" si="1095"/>
        <v>2</v>
      </c>
      <c r="AX287" s="186">
        <f t="shared" ca="1" si="1095"/>
        <v>2</v>
      </c>
      <c r="AY287" s="186">
        <f t="shared" ca="1" si="1095"/>
        <v>2</v>
      </c>
      <c r="AZ287" s="186">
        <f t="shared" ca="1" si="1095"/>
        <v>2</v>
      </c>
      <c r="BA287" s="186">
        <f t="shared" ca="1" si="1095"/>
        <v>2</v>
      </c>
      <c r="BB287" s="186">
        <f t="shared" ca="1" si="1095"/>
        <v>2</v>
      </c>
      <c r="BC287" s="186">
        <f t="shared" ca="1" si="1095"/>
        <v>2</v>
      </c>
      <c r="BD287" s="186">
        <f t="shared" ca="1" si="1095"/>
        <v>2</v>
      </c>
      <c r="BE287" s="186">
        <f t="shared" ca="1" si="1095"/>
        <v>2</v>
      </c>
      <c r="BF287" s="186">
        <f t="shared" ca="1" si="1095"/>
        <v>2</v>
      </c>
      <c r="BG287" s="186">
        <f t="shared" ca="1" si="1095"/>
        <v>2</v>
      </c>
      <c r="BH287" s="186">
        <f t="shared" ca="1" si="1095"/>
        <v>2</v>
      </c>
      <c r="BI287" s="186">
        <f t="shared" ca="1" si="1095"/>
        <v>2</v>
      </c>
      <c r="BJ287" s="186">
        <f t="shared" ca="1" si="1095"/>
        <v>2</v>
      </c>
      <c r="BK287" s="186">
        <f t="shared" ca="1" si="1095"/>
        <v>2</v>
      </c>
      <c r="BL287" s="186">
        <f t="shared" ca="1" si="1095"/>
        <v>2</v>
      </c>
      <c r="BM287" s="186">
        <f t="shared" ca="1" si="1095"/>
        <v>2</v>
      </c>
      <c r="BN287" s="186">
        <f t="shared" ca="1" si="1095"/>
        <v>2</v>
      </c>
      <c r="BO287" s="186">
        <f t="shared" ca="1" si="1095"/>
        <v>2</v>
      </c>
      <c r="BP287" s="186">
        <f t="shared" ca="1" si="1095"/>
        <v>2</v>
      </c>
      <c r="BQ287" s="186">
        <f t="shared" ca="1" si="1095"/>
        <v>2</v>
      </c>
      <c r="BR287" s="186">
        <f t="shared" ca="1" si="1095"/>
        <v>2</v>
      </c>
      <c r="BS287" s="186">
        <f t="shared" ca="1" si="1095"/>
        <v>2</v>
      </c>
      <c r="BT287" s="186">
        <f t="shared" ca="1" si="1095"/>
        <v>2</v>
      </c>
      <c r="BU287" s="186">
        <f t="shared" ca="1" si="1095"/>
        <v>2</v>
      </c>
      <c r="BV287" s="186">
        <f t="shared" ca="1" si="1095"/>
        <v>2</v>
      </c>
      <c r="BW287" s="186">
        <f t="shared" ca="1" si="1095"/>
        <v>2</v>
      </c>
      <c r="BX287" s="186">
        <f t="shared" ca="1" si="1095"/>
        <v>2</v>
      </c>
      <c r="BY287" s="186">
        <f t="shared" ca="1" si="1095"/>
        <v>2</v>
      </c>
      <c r="BZ287" s="186">
        <f t="shared" ca="1" si="1095"/>
        <v>2</v>
      </c>
      <c r="CA287" s="186">
        <f t="shared" ca="1" si="1095"/>
        <v>2</v>
      </c>
      <c r="CB287" s="186">
        <f t="shared" ca="1" si="1095"/>
        <v>3</v>
      </c>
      <c r="CC287" s="186">
        <f t="shared" ca="1" si="1095"/>
        <v>3</v>
      </c>
      <c r="CD287" s="186">
        <f t="shared" ca="1" si="1095"/>
        <v>3</v>
      </c>
      <c r="CE287" s="186">
        <f t="shared" ca="1" si="1095"/>
        <v>3</v>
      </c>
      <c r="CF287" s="186">
        <f t="shared" ca="1" si="1095"/>
        <v>3</v>
      </c>
      <c r="CG287" s="186">
        <f t="shared" ca="1" si="1095"/>
        <v>3</v>
      </c>
      <c r="CH287" s="186">
        <f t="shared" ref="CH287:ES287" ca="1" si="1096">COUNTIF(CH$184:CH$260,"x")</f>
        <v>3</v>
      </c>
      <c r="CI287" s="186">
        <f t="shared" ca="1" si="1096"/>
        <v>3</v>
      </c>
      <c r="CJ287" s="186">
        <f t="shared" ca="1" si="1096"/>
        <v>3</v>
      </c>
      <c r="CK287" s="186">
        <f t="shared" ca="1" si="1096"/>
        <v>3</v>
      </c>
      <c r="CL287" s="186">
        <f t="shared" ca="1" si="1096"/>
        <v>3</v>
      </c>
      <c r="CM287" s="186">
        <f t="shared" ca="1" si="1096"/>
        <v>3</v>
      </c>
      <c r="CN287" s="186">
        <f t="shared" ca="1" si="1096"/>
        <v>4</v>
      </c>
      <c r="CO287" s="186">
        <f t="shared" ca="1" si="1096"/>
        <v>4</v>
      </c>
      <c r="CP287" s="186">
        <f t="shared" ca="1" si="1096"/>
        <v>4</v>
      </c>
      <c r="CQ287" s="186">
        <f t="shared" ca="1" si="1096"/>
        <v>4</v>
      </c>
      <c r="CR287" s="186">
        <f t="shared" ca="1" si="1096"/>
        <v>4</v>
      </c>
      <c r="CS287" s="186">
        <f t="shared" ca="1" si="1096"/>
        <v>6</v>
      </c>
      <c r="CT287" s="186">
        <f t="shared" ca="1" si="1096"/>
        <v>6</v>
      </c>
      <c r="CU287" s="186">
        <f t="shared" ca="1" si="1096"/>
        <v>6</v>
      </c>
      <c r="CV287" s="186">
        <f t="shared" ca="1" si="1096"/>
        <v>6</v>
      </c>
      <c r="CW287" s="186">
        <f t="shared" ca="1" si="1096"/>
        <v>6</v>
      </c>
      <c r="CX287" s="186">
        <f t="shared" ca="1" si="1096"/>
        <v>6</v>
      </c>
      <c r="CY287" s="186">
        <f t="shared" ca="1" si="1096"/>
        <v>6</v>
      </c>
      <c r="CZ287" s="186">
        <f t="shared" ca="1" si="1096"/>
        <v>6</v>
      </c>
      <c r="DA287" s="186">
        <f t="shared" ca="1" si="1096"/>
        <v>6</v>
      </c>
      <c r="DB287" s="186">
        <f t="shared" ca="1" si="1096"/>
        <v>6</v>
      </c>
      <c r="DC287" s="186">
        <f t="shared" ca="1" si="1096"/>
        <v>6</v>
      </c>
      <c r="DD287" s="186">
        <f t="shared" ca="1" si="1096"/>
        <v>6</v>
      </c>
      <c r="DE287" s="186">
        <f t="shared" ca="1" si="1096"/>
        <v>8</v>
      </c>
      <c r="DF287" s="186">
        <f t="shared" ca="1" si="1096"/>
        <v>8</v>
      </c>
      <c r="DG287" s="186">
        <f t="shared" ca="1" si="1096"/>
        <v>9</v>
      </c>
      <c r="DH287" s="186">
        <f t="shared" ca="1" si="1096"/>
        <v>9</v>
      </c>
      <c r="DI287" s="186">
        <f t="shared" ca="1" si="1096"/>
        <v>9</v>
      </c>
      <c r="DJ287" s="186">
        <f t="shared" ca="1" si="1096"/>
        <v>9</v>
      </c>
      <c r="DK287" s="186">
        <f t="shared" ca="1" si="1096"/>
        <v>11</v>
      </c>
      <c r="DL287" s="186">
        <f t="shared" ca="1" si="1096"/>
        <v>11</v>
      </c>
      <c r="DM287" s="186">
        <f t="shared" ca="1" si="1096"/>
        <v>11</v>
      </c>
      <c r="DN287" s="186">
        <f t="shared" ca="1" si="1096"/>
        <v>11</v>
      </c>
      <c r="DO287" s="186">
        <f t="shared" ca="1" si="1096"/>
        <v>11</v>
      </c>
      <c r="DP287" s="186">
        <f t="shared" ca="1" si="1096"/>
        <v>11</v>
      </c>
      <c r="DQ287" s="186">
        <f t="shared" ca="1" si="1096"/>
        <v>11</v>
      </c>
      <c r="DR287" s="186">
        <f t="shared" ca="1" si="1096"/>
        <v>11</v>
      </c>
      <c r="DS287" s="186">
        <f t="shared" ca="1" si="1096"/>
        <v>11</v>
      </c>
      <c r="DT287" s="186">
        <f t="shared" ca="1" si="1096"/>
        <v>11</v>
      </c>
      <c r="DU287" s="186">
        <f t="shared" ca="1" si="1096"/>
        <v>11</v>
      </c>
      <c r="DV287" s="186">
        <f t="shared" ca="1" si="1096"/>
        <v>11</v>
      </c>
      <c r="DW287" s="186">
        <f t="shared" ca="1" si="1096"/>
        <v>11</v>
      </c>
      <c r="DX287" s="186">
        <f t="shared" ca="1" si="1096"/>
        <v>11</v>
      </c>
      <c r="DY287" s="186">
        <f t="shared" ca="1" si="1096"/>
        <v>11</v>
      </c>
      <c r="DZ287" s="186">
        <f t="shared" ca="1" si="1096"/>
        <v>11</v>
      </c>
      <c r="EA287" s="186">
        <f t="shared" ca="1" si="1096"/>
        <v>12</v>
      </c>
      <c r="EB287" s="186">
        <f t="shared" ca="1" si="1096"/>
        <v>12</v>
      </c>
      <c r="EC287" s="186">
        <f t="shared" ca="1" si="1096"/>
        <v>12</v>
      </c>
      <c r="ED287" s="186">
        <f t="shared" ca="1" si="1096"/>
        <v>12</v>
      </c>
      <c r="EE287" s="186">
        <f t="shared" ca="1" si="1096"/>
        <v>12</v>
      </c>
      <c r="EF287" s="186">
        <f t="shared" ca="1" si="1096"/>
        <v>12</v>
      </c>
      <c r="EG287" s="186">
        <f t="shared" ca="1" si="1096"/>
        <v>12</v>
      </c>
      <c r="EH287" s="186">
        <f t="shared" ca="1" si="1096"/>
        <v>12</v>
      </c>
      <c r="EI287" s="186">
        <f t="shared" ca="1" si="1096"/>
        <v>13</v>
      </c>
      <c r="EJ287" s="186">
        <f t="shared" ca="1" si="1096"/>
        <v>13</v>
      </c>
      <c r="EK287" s="186">
        <f t="shared" ca="1" si="1096"/>
        <v>13</v>
      </c>
      <c r="EL287" s="186">
        <f t="shared" ca="1" si="1096"/>
        <v>13</v>
      </c>
      <c r="EM287" s="186">
        <f t="shared" ca="1" si="1096"/>
        <v>13</v>
      </c>
      <c r="EN287" s="186">
        <f t="shared" ca="1" si="1096"/>
        <v>13</v>
      </c>
      <c r="EO287" s="186">
        <f t="shared" ca="1" si="1096"/>
        <v>13</v>
      </c>
      <c r="EP287" s="186">
        <f t="shared" ca="1" si="1096"/>
        <v>14</v>
      </c>
      <c r="EQ287" s="186">
        <f t="shared" ca="1" si="1096"/>
        <v>14</v>
      </c>
      <c r="ER287" s="186">
        <f t="shared" ca="1" si="1096"/>
        <v>14</v>
      </c>
      <c r="ES287" s="186">
        <f t="shared" ca="1" si="1096"/>
        <v>14</v>
      </c>
      <c r="ET287" s="186">
        <f t="shared" ref="ET287:GR287" ca="1" si="1097">COUNTIF(ET$184:ET$260,"x")</f>
        <v>14</v>
      </c>
      <c r="EU287" s="186">
        <f t="shared" ca="1" si="1097"/>
        <v>14</v>
      </c>
      <c r="EV287" s="186">
        <f t="shared" ca="1" si="1097"/>
        <v>14</v>
      </c>
      <c r="EW287" s="186">
        <f t="shared" ca="1" si="1097"/>
        <v>14</v>
      </c>
      <c r="EX287" s="186">
        <f t="shared" ca="1" si="1097"/>
        <v>14</v>
      </c>
      <c r="EY287" s="186">
        <f t="shared" ca="1" si="1097"/>
        <v>14</v>
      </c>
      <c r="EZ287" s="186">
        <f t="shared" ca="1" si="1097"/>
        <v>14</v>
      </c>
      <c r="FA287" s="186">
        <f t="shared" ca="1" si="1097"/>
        <v>15</v>
      </c>
      <c r="FB287" s="186">
        <f t="shared" ca="1" si="1097"/>
        <v>15</v>
      </c>
      <c r="FC287" s="186">
        <f t="shared" ca="1" si="1097"/>
        <v>15</v>
      </c>
      <c r="FD287" s="186">
        <f t="shared" ca="1" si="1097"/>
        <v>15</v>
      </c>
      <c r="FE287" s="186">
        <f t="shared" ca="1" si="1097"/>
        <v>16</v>
      </c>
      <c r="FF287" s="186">
        <f t="shared" ca="1" si="1097"/>
        <v>16</v>
      </c>
      <c r="FG287" s="186">
        <f t="shared" ca="1" si="1097"/>
        <v>16</v>
      </c>
      <c r="FH287" s="186">
        <f t="shared" ca="1" si="1097"/>
        <v>16</v>
      </c>
      <c r="FI287" s="186">
        <f t="shared" ca="1" si="1097"/>
        <v>16</v>
      </c>
      <c r="FJ287" s="186">
        <f t="shared" ca="1" si="1097"/>
        <v>16</v>
      </c>
      <c r="FK287" s="186">
        <f t="shared" ca="1" si="1097"/>
        <v>16</v>
      </c>
      <c r="FL287" s="186">
        <f t="shared" ca="1" si="1097"/>
        <v>16</v>
      </c>
      <c r="FM287" s="186">
        <f t="shared" ca="1" si="1097"/>
        <v>16</v>
      </c>
      <c r="FN287" s="186">
        <f t="shared" ca="1" si="1097"/>
        <v>16</v>
      </c>
      <c r="FO287" s="186">
        <f t="shared" ca="1" si="1097"/>
        <v>16</v>
      </c>
      <c r="FP287" s="186">
        <f t="shared" ca="1" si="1097"/>
        <v>16</v>
      </c>
      <c r="FQ287" s="186">
        <f t="shared" ca="1" si="1097"/>
        <v>16</v>
      </c>
      <c r="FR287" s="186">
        <f t="shared" ca="1" si="1097"/>
        <v>16</v>
      </c>
      <c r="FS287" s="186">
        <f t="shared" ca="1" si="1097"/>
        <v>16</v>
      </c>
      <c r="FT287" s="186">
        <f t="shared" ca="1" si="1097"/>
        <v>16</v>
      </c>
      <c r="FU287" s="186">
        <f t="shared" ca="1" si="1097"/>
        <v>16</v>
      </c>
      <c r="FV287" s="186">
        <f t="shared" ca="1" si="1097"/>
        <v>16</v>
      </c>
      <c r="FW287" s="186">
        <f t="shared" ca="1" si="1097"/>
        <v>16</v>
      </c>
      <c r="FX287" s="186">
        <f t="shared" ca="1" si="1097"/>
        <v>16</v>
      </c>
      <c r="FY287" s="186">
        <f t="shared" ca="1" si="1097"/>
        <v>16</v>
      </c>
      <c r="FZ287" s="186">
        <f t="shared" ca="1" si="1097"/>
        <v>16</v>
      </c>
      <c r="GA287" s="186">
        <f t="shared" ca="1" si="1097"/>
        <v>16</v>
      </c>
      <c r="GB287" s="186">
        <f t="shared" ca="1" si="1097"/>
        <v>16</v>
      </c>
      <c r="GC287" s="186">
        <f t="shared" ca="1" si="1097"/>
        <v>17</v>
      </c>
      <c r="GD287" s="186">
        <f t="shared" ca="1" si="1097"/>
        <v>17</v>
      </c>
      <c r="GE287" s="186">
        <f t="shared" ca="1" si="1097"/>
        <v>17</v>
      </c>
      <c r="GF287" s="186">
        <f t="shared" ca="1" si="1097"/>
        <v>17</v>
      </c>
      <c r="GG287" s="186">
        <f t="shared" ca="1" si="1097"/>
        <v>18</v>
      </c>
      <c r="GH287" s="186">
        <f t="shared" ca="1" si="1097"/>
        <v>19</v>
      </c>
      <c r="GI287" s="186">
        <f t="shared" ca="1" si="1097"/>
        <v>19</v>
      </c>
      <c r="GJ287" s="186">
        <f t="shared" ca="1" si="1097"/>
        <v>19</v>
      </c>
      <c r="GK287" s="186">
        <f t="shared" ca="1" si="1097"/>
        <v>21</v>
      </c>
      <c r="GL287" s="186">
        <f t="shared" ca="1" si="1097"/>
        <v>21</v>
      </c>
      <c r="GM287" s="186">
        <f t="shared" ca="1" si="1097"/>
        <v>22</v>
      </c>
      <c r="GN287" s="186">
        <f t="shared" ca="1" si="1097"/>
        <v>22</v>
      </c>
      <c r="GO287" s="186">
        <f t="shared" si="1097"/>
        <v>77</v>
      </c>
      <c r="GP287" s="186">
        <f t="shared" si="1097"/>
        <v>77</v>
      </c>
      <c r="GQ287" s="186">
        <f t="shared" si="1097"/>
        <v>77</v>
      </c>
      <c r="GR287" s="186">
        <f t="shared" si="1097"/>
        <v>77</v>
      </c>
    </row>
    <row r="288" spans="4:200" ht="15.75" x14ac:dyDescent="0.2">
      <c r="F288" s="192"/>
      <c r="G288" s="193"/>
      <c r="H288" s="194"/>
      <c r="M288" s="304"/>
      <c r="N288" s="304"/>
      <c r="O288" s="423"/>
      <c r="P288" s="423"/>
      <c r="Q288" s="423"/>
      <c r="R288" s="423"/>
      <c r="S288" s="423"/>
      <c r="T288" s="104"/>
      <c r="U288" s="414"/>
      <c r="V288" s="414"/>
      <c r="W288" s="414"/>
      <c r="X288" s="414"/>
      <c r="Y288" s="414"/>
      <c r="Z288" s="414"/>
      <c r="AA288" s="414"/>
      <c r="AB288" s="414"/>
      <c r="AC288" s="414"/>
      <c r="AD288" s="414"/>
      <c r="AE288" s="414"/>
      <c r="AF288" s="414"/>
      <c r="AG288" s="414"/>
      <c r="AH288" s="414"/>
      <c r="AI288" s="414"/>
      <c r="AJ288" s="414"/>
      <c r="AK288" s="414"/>
      <c r="AL288" s="414"/>
      <c r="AM288" s="414"/>
      <c r="AN288" s="414"/>
      <c r="AO288" s="414"/>
      <c r="AP288" s="414"/>
      <c r="AQ288" s="414"/>
      <c r="AR288" s="414"/>
      <c r="AS288" s="414"/>
      <c r="AT288" s="414"/>
      <c r="AU288" s="414"/>
      <c r="AV288" s="414"/>
      <c r="AW288" s="414"/>
      <c r="AX288" s="414"/>
      <c r="AY288" s="414"/>
      <c r="AZ288" s="414"/>
      <c r="BA288" s="414"/>
      <c r="BB288" s="414"/>
      <c r="BC288" s="414"/>
      <c r="BD288" s="414"/>
      <c r="BE288" s="414"/>
      <c r="BF288" s="414"/>
      <c r="BG288" s="414"/>
      <c r="BH288" s="414"/>
      <c r="BI288" s="414"/>
      <c r="BJ288" s="414"/>
      <c r="BK288" s="414"/>
      <c r="BL288" s="414"/>
      <c r="BM288" s="414"/>
      <c r="BN288" s="414"/>
      <c r="BO288" s="414"/>
      <c r="BP288" s="414"/>
      <c r="BQ288" s="414"/>
      <c r="BR288" s="414"/>
      <c r="BS288" s="414"/>
      <c r="BT288" s="414"/>
      <c r="BU288" s="414"/>
      <c r="BV288" s="414"/>
      <c r="BW288" s="414"/>
      <c r="BX288" s="414"/>
      <c r="BY288" s="414"/>
      <c r="BZ288" s="414"/>
      <c r="CA288" s="414"/>
      <c r="CB288" s="414"/>
      <c r="CC288" s="414"/>
      <c r="CD288" s="414"/>
      <c r="CE288" s="414"/>
      <c r="CF288" s="414"/>
      <c r="CG288" s="414"/>
      <c r="CH288" s="414"/>
      <c r="CI288" s="414"/>
      <c r="CJ288" s="414"/>
      <c r="CK288" s="414"/>
      <c r="CL288" s="414"/>
      <c r="CM288" s="414"/>
      <c r="CN288" s="414"/>
      <c r="CO288" s="414"/>
      <c r="CP288" s="414"/>
      <c r="CQ288" s="414"/>
      <c r="CR288" s="414"/>
      <c r="CS288" s="414"/>
      <c r="CT288" s="414"/>
      <c r="CU288" s="414"/>
      <c r="CV288" s="414"/>
      <c r="CW288" s="414"/>
      <c r="CX288" s="414"/>
      <c r="CY288" s="414"/>
      <c r="CZ288" s="414"/>
      <c r="DA288" s="414"/>
      <c r="DB288" s="414"/>
      <c r="DC288" s="414"/>
      <c r="DD288" s="414"/>
      <c r="DE288" s="414"/>
      <c r="DF288" s="414"/>
      <c r="DG288" s="414"/>
      <c r="DH288" s="414"/>
      <c r="DI288" s="414"/>
      <c r="DJ288" s="414"/>
      <c r="DK288" s="414"/>
      <c r="DL288" s="414"/>
      <c r="DM288" s="414"/>
      <c r="DN288" s="414"/>
      <c r="DO288" s="414"/>
      <c r="DP288" s="414"/>
      <c r="DQ288" s="414"/>
      <c r="DR288" s="414"/>
      <c r="DS288" s="414"/>
      <c r="DT288" s="414"/>
      <c r="DU288" s="414"/>
      <c r="DV288" s="414"/>
      <c r="DW288" s="414"/>
      <c r="DX288" s="414"/>
      <c r="DY288" s="414"/>
      <c r="DZ288" s="414"/>
      <c r="EA288" s="414"/>
      <c r="EB288" s="414"/>
      <c r="EC288" s="414"/>
      <c r="ED288" s="414"/>
      <c r="EE288" s="414"/>
      <c r="EF288" s="414"/>
      <c r="EG288" s="414"/>
      <c r="EH288" s="414"/>
      <c r="EI288" s="414"/>
      <c r="EJ288" s="414"/>
      <c r="EK288" s="414"/>
      <c r="EL288" s="414"/>
      <c r="EM288" s="414"/>
      <c r="EN288" s="414"/>
      <c r="EO288" s="414"/>
      <c r="EP288" s="414"/>
      <c r="EQ288" s="414"/>
      <c r="ER288" s="414"/>
      <c r="ES288" s="414"/>
      <c r="ET288" s="414"/>
      <c r="EU288" s="414"/>
      <c r="EV288" s="414"/>
      <c r="EW288" s="414"/>
      <c r="EX288" s="414"/>
      <c r="EY288" s="414"/>
      <c r="EZ288" s="414"/>
      <c r="FA288" s="414"/>
      <c r="FB288" s="414"/>
      <c r="FC288" s="414"/>
      <c r="FD288" s="414"/>
      <c r="FE288" s="414"/>
      <c r="FF288" s="414"/>
      <c r="FG288" s="414"/>
      <c r="FH288" s="414"/>
      <c r="FI288" s="414"/>
      <c r="FJ288" s="414"/>
      <c r="FK288" s="414"/>
      <c r="FL288" s="414"/>
      <c r="FM288" s="414"/>
      <c r="FN288" s="414"/>
      <c r="FO288" s="414"/>
      <c r="FP288" s="414"/>
      <c r="FQ288" s="414"/>
      <c r="FR288" s="414"/>
      <c r="FS288" s="414"/>
      <c r="FT288" s="414"/>
      <c r="FU288" s="414"/>
      <c r="FV288" s="414"/>
      <c r="FW288" s="414"/>
      <c r="FX288" s="414"/>
      <c r="FY288" s="414"/>
      <c r="FZ288" s="414"/>
      <c r="GA288" s="414"/>
      <c r="GB288" s="414"/>
      <c r="GC288" s="414"/>
      <c r="GD288" s="414"/>
      <c r="GE288" s="414"/>
      <c r="GF288" s="414"/>
      <c r="GG288" s="414"/>
      <c r="GH288" s="414"/>
      <c r="GI288" s="414"/>
      <c r="GJ288" s="414"/>
      <c r="GK288" s="414"/>
      <c r="GL288" s="414"/>
      <c r="GM288" s="414"/>
      <c r="GN288" s="414"/>
      <c r="GO288" s="414"/>
      <c r="GP288" s="414"/>
      <c r="GQ288" s="414"/>
      <c r="GR288" s="414"/>
    </row>
    <row r="289" spans="6:205" x14ac:dyDescent="0.2">
      <c r="F289" s="1054" t="s">
        <v>275</v>
      </c>
      <c r="G289" s="1055"/>
      <c r="H289" s="1056"/>
      <c r="M289" s="304"/>
      <c r="N289" s="304"/>
      <c r="O289" s="422"/>
      <c r="P289" s="41"/>
      <c r="Q289" s="41"/>
      <c r="R289" s="41"/>
      <c r="S289" s="41"/>
      <c r="T289" s="41"/>
      <c r="U289" s="372">
        <v>15</v>
      </c>
      <c r="V289" s="372">
        <v>15</v>
      </c>
      <c r="W289" s="372">
        <v>15</v>
      </c>
      <c r="X289" s="372">
        <v>15</v>
      </c>
      <c r="Y289" s="372">
        <v>15</v>
      </c>
      <c r="Z289" s="372">
        <v>15</v>
      </c>
      <c r="AA289" s="372">
        <v>15</v>
      </c>
      <c r="AB289" s="372">
        <v>15</v>
      </c>
      <c r="AC289" s="372">
        <v>15</v>
      </c>
      <c r="AD289" s="372">
        <v>15</v>
      </c>
      <c r="AE289" s="372">
        <v>15</v>
      </c>
      <c r="AF289" s="372">
        <v>15</v>
      </c>
      <c r="AG289" s="372">
        <v>15</v>
      </c>
      <c r="AH289" s="372">
        <v>15</v>
      </c>
      <c r="AI289" s="372">
        <v>15</v>
      </c>
      <c r="AJ289" s="372">
        <v>15</v>
      </c>
      <c r="AK289" s="372">
        <v>15</v>
      </c>
      <c r="AL289" s="372">
        <v>15</v>
      </c>
      <c r="AM289" s="372">
        <v>15</v>
      </c>
      <c r="AN289" s="372">
        <v>15</v>
      </c>
      <c r="AO289" s="372">
        <v>15</v>
      </c>
      <c r="AP289" s="372">
        <v>15</v>
      </c>
      <c r="AQ289" s="372">
        <v>15</v>
      </c>
      <c r="AR289" s="372">
        <v>15</v>
      </c>
      <c r="AS289" s="372">
        <v>15</v>
      </c>
      <c r="AT289" s="372">
        <v>15</v>
      </c>
      <c r="AU289" s="372">
        <v>15</v>
      </c>
      <c r="AV289" s="372">
        <v>15</v>
      </c>
      <c r="AW289" s="372">
        <v>15</v>
      </c>
      <c r="AX289" s="372">
        <v>15</v>
      </c>
      <c r="AY289" s="372">
        <v>15</v>
      </c>
      <c r="AZ289" s="372">
        <v>15</v>
      </c>
      <c r="BA289" s="372">
        <v>15</v>
      </c>
      <c r="BB289" s="372">
        <v>15</v>
      </c>
      <c r="BC289" s="372">
        <v>15</v>
      </c>
      <c r="BD289" s="372">
        <v>15</v>
      </c>
      <c r="BE289" s="372">
        <v>15</v>
      </c>
      <c r="BF289" s="372">
        <v>15</v>
      </c>
      <c r="BG289" s="372">
        <v>15</v>
      </c>
      <c r="BH289" s="372">
        <v>15</v>
      </c>
      <c r="BI289" s="372">
        <v>15</v>
      </c>
      <c r="BJ289" s="372">
        <v>15</v>
      </c>
      <c r="BK289" s="372">
        <v>15</v>
      </c>
      <c r="BL289" s="372">
        <v>15</v>
      </c>
      <c r="BM289" s="372">
        <v>15</v>
      </c>
      <c r="BN289" s="372">
        <v>15</v>
      </c>
      <c r="BO289" s="372">
        <v>15</v>
      </c>
      <c r="BP289" s="372">
        <v>15</v>
      </c>
      <c r="BQ289" s="372">
        <v>15</v>
      </c>
      <c r="BR289" s="372">
        <v>15</v>
      </c>
      <c r="BS289" s="372">
        <v>15</v>
      </c>
      <c r="BT289" s="372">
        <v>15</v>
      </c>
      <c r="BU289" s="372">
        <v>15</v>
      </c>
      <c r="BV289" s="372">
        <v>15</v>
      </c>
      <c r="BW289" s="372">
        <v>15</v>
      </c>
      <c r="BX289" s="372">
        <v>15</v>
      </c>
      <c r="BY289" s="372">
        <v>15</v>
      </c>
      <c r="BZ289" s="372">
        <v>15</v>
      </c>
      <c r="CA289" s="372">
        <v>15</v>
      </c>
      <c r="CB289" s="372">
        <v>15</v>
      </c>
      <c r="CC289" s="372">
        <v>15</v>
      </c>
      <c r="CD289" s="372">
        <v>15</v>
      </c>
      <c r="CE289" s="372">
        <v>15</v>
      </c>
      <c r="CF289" s="372">
        <v>15</v>
      </c>
      <c r="CG289" s="372">
        <v>15</v>
      </c>
      <c r="CH289" s="372">
        <v>15</v>
      </c>
      <c r="CI289" s="372">
        <v>15</v>
      </c>
      <c r="CJ289" s="372">
        <v>15</v>
      </c>
      <c r="CK289" s="372">
        <v>15</v>
      </c>
      <c r="CL289" s="372">
        <v>15</v>
      </c>
      <c r="CM289" s="372">
        <v>15</v>
      </c>
      <c r="CN289" s="372">
        <v>15</v>
      </c>
      <c r="CO289" s="372">
        <v>15</v>
      </c>
      <c r="CP289" s="372">
        <v>15</v>
      </c>
      <c r="CQ289" s="372">
        <v>15</v>
      </c>
      <c r="CR289" s="372">
        <v>15</v>
      </c>
      <c r="CS289" s="372">
        <v>15</v>
      </c>
      <c r="CT289" s="372">
        <v>15</v>
      </c>
      <c r="CU289" s="372">
        <v>15</v>
      </c>
      <c r="CV289" s="372">
        <v>15</v>
      </c>
      <c r="CW289" s="372">
        <v>15</v>
      </c>
      <c r="CX289" s="372">
        <v>15</v>
      </c>
      <c r="CY289" s="372">
        <v>15</v>
      </c>
      <c r="CZ289" s="372">
        <v>15</v>
      </c>
      <c r="DA289" s="372">
        <v>15</v>
      </c>
      <c r="DB289" s="372">
        <v>15</v>
      </c>
      <c r="DC289" s="372">
        <v>15</v>
      </c>
      <c r="DD289" s="372">
        <v>15</v>
      </c>
      <c r="DE289" s="372">
        <v>15</v>
      </c>
      <c r="DF289" s="372">
        <v>15</v>
      </c>
      <c r="DG289" s="372">
        <v>15</v>
      </c>
      <c r="DH289" s="372">
        <v>15</v>
      </c>
      <c r="DI289" s="372">
        <v>15</v>
      </c>
      <c r="DJ289" s="372">
        <v>15</v>
      </c>
      <c r="DK289" s="372">
        <v>15</v>
      </c>
      <c r="DL289" s="372">
        <v>15</v>
      </c>
      <c r="DM289" s="372">
        <v>15</v>
      </c>
      <c r="DN289" s="372">
        <v>15</v>
      </c>
      <c r="DO289" s="372">
        <v>15</v>
      </c>
      <c r="DP289" s="372">
        <v>15</v>
      </c>
      <c r="DQ289" s="372">
        <v>15</v>
      </c>
      <c r="DR289" s="372">
        <v>15</v>
      </c>
      <c r="DS289" s="372">
        <v>15</v>
      </c>
      <c r="DT289" s="372">
        <v>15</v>
      </c>
      <c r="DU289" s="372">
        <v>15</v>
      </c>
      <c r="DV289" s="372">
        <v>15</v>
      </c>
      <c r="DW289" s="372">
        <v>15</v>
      </c>
      <c r="DX289" s="372">
        <v>15</v>
      </c>
      <c r="DY289" s="372">
        <v>15</v>
      </c>
      <c r="DZ289" s="372">
        <v>15</v>
      </c>
      <c r="EA289" s="372">
        <v>15</v>
      </c>
      <c r="EB289" s="372">
        <v>15</v>
      </c>
      <c r="EC289" s="372">
        <v>15</v>
      </c>
      <c r="ED289" s="372">
        <v>15</v>
      </c>
      <c r="EE289" s="372">
        <v>15</v>
      </c>
      <c r="EF289" s="372">
        <v>15</v>
      </c>
      <c r="EG289" s="372">
        <v>15</v>
      </c>
      <c r="EH289" s="372">
        <v>15</v>
      </c>
      <c r="EI289" s="372">
        <v>15</v>
      </c>
      <c r="EJ289" s="372">
        <v>15</v>
      </c>
      <c r="EK289" s="372">
        <v>15</v>
      </c>
      <c r="EL289" s="372">
        <v>15</v>
      </c>
      <c r="EM289" s="372">
        <v>15</v>
      </c>
      <c r="EN289" s="372">
        <v>15</v>
      </c>
      <c r="EO289" s="372">
        <v>15</v>
      </c>
      <c r="EP289" s="372">
        <v>15</v>
      </c>
      <c r="EQ289" s="372">
        <v>15</v>
      </c>
      <c r="ER289" s="372">
        <v>15</v>
      </c>
      <c r="ES289" s="372">
        <v>15</v>
      </c>
      <c r="ET289" s="372">
        <v>15</v>
      </c>
      <c r="EU289" s="372">
        <v>15</v>
      </c>
      <c r="EV289" s="372">
        <v>15</v>
      </c>
      <c r="EW289" s="372">
        <v>15</v>
      </c>
      <c r="EX289" s="372">
        <v>15</v>
      </c>
      <c r="EY289" s="372">
        <v>15</v>
      </c>
      <c r="EZ289" s="372">
        <v>15</v>
      </c>
      <c r="FA289" s="372">
        <v>15</v>
      </c>
      <c r="FB289" s="372">
        <v>15</v>
      </c>
      <c r="FC289" s="372">
        <v>15</v>
      </c>
      <c r="FD289" s="372">
        <v>15</v>
      </c>
      <c r="FE289" s="372">
        <v>15</v>
      </c>
      <c r="FF289" s="372">
        <v>15</v>
      </c>
      <c r="FG289" s="372">
        <v>15</v>
      </c>
      <c r="FH289" s="372">
        <v>15</v>
      </c>
      <c r="FI289" s="372">
        <v>15</v>
      </c>
      <c r="FJ289" s="372">
        <v>15</v>
      </c>
      <c r="FK289" s="372">
        <v>15</v>
      </c>
      <c r="FL289" s="372">
        <v>15</v>
      </c>
      <c r="FM289" s="372">
        <v>15</v>
      </c>
      <c r="FN289" s="372">
        <v>15</v>
      </c>
      <c r="FO289" s="372">
        <v>15</v>
      </c>
      <c r="FP289" s="372">
        <v>15</v>
      </c>
      <c r="FQ289" s="372">
        <v>15</v>
      </c>
      <c r="FR289" s="372">
        <v>15</v>
      </c>
      <c r="FS289" s="372">
        <v>15</v>
      </c>
      <c r="FT289" s="372">
        <v>15</v>
      </c>
      <c r="FU289" s="372">
        <v>15</v>
      </c>
      <c r="FV289" s="372">
        <v>15</v>
      </c>
      <c r="FW289" s="372">
        <v>15</v>
      </c>
      <c r="FX289" s="372">
        <v>15</v>
      </c>
      <c r="FY289" s="372">
        <v>15</v>
      </c>
      <c r="FZ289" s="372">
        <v>15</v>
      </c>
      <c r="GA289" s="372">
        <v>15</v>
      </c>
      <c r="GB289" s="372">
        <v>15</v>
      </c>
      <c r="GC289" s="372">
        <v>15</v>
      </c>
      <c r="GD289" s="372">
        <v>15</v>
      </c>
      <c r="GE289" s="372">
        <v>15</v>
      </c>
      <c r="GF289" s="372">
        <v>15</v>
      </c>
      <c r="GG289" s="372">
        <v>15</v>
      </c>
      <c r="GH289" s="372">
        <v>15</v>
      </c>
      <c r="GI289" s="372">
        <v>15</v>
      </c>
      <c r="GJ289" s="372">
        <v>15</v>
      </c>
      <c r="GK289" s="372">
        <v>15</v>
      </c>
      <c r="GL289" s="372">
        <v>15</v>
      </c>
      <c r="GM289" s="372">
        <v>15</v>
      </c>
      <c r="GN289" s="372">
        <v>15</v>
      </c>
      <c r="GO289" s="372">
        <v>15</v>
      </c>
      <c r="GP289" s="372">
        <v>15</v>
      </c>
      <c r="GQ289" s="372">
        <v>15</v>
      </c>
      <c r="GR289" s="372">
        <v>15</v>
      </c>
    </row>
    <row r="290" spans="6:205" x14ac:dyDescent="0.2">
      <c r="M290" s="304"/>
      <c r="N290" s="304"/>
      <c r="O290" s="304"/>
      <c r="P290" s="304"/>
      <c r="Q290" s="304"/>
      <c r="R290" s="304"/>
      <c r="S290" s="304"/>
      <c r="T290" s="304"/>
      <c r="U290" s="414"/>
      <c r="V290" s="414"/>
      <c r="W290" s="414"/>
      <c r="X290" s="414"/>
      <c r="Y290" s="414"/>
      <c r="Z290" s="414"/>
      <c r="AA290" s="414"/>
      <c r="AB290" s="414"/>
      <c r="AC290" s="414"/>
      <c r="AD290" s="414"/>
      <c r="AE290" s="414"/>
      <c r="AF290" s="414"/>
      <c r="AG290" s="414"/>
      <c r="AH290" s="414"/>
      <c r="AI290" s="414"/>
      <c r="AJ290" s="414"/>
      <c r="AK290" s="414"/>
      <c r="AL290" s="414"/>
      <c r="AM290" s="414"/>
      <c r="AN290" s="414"/>
      <c r="AO290" s="414"/>
      <c r="AP290" s="414"/>
      <c r="AQ290" s="414"/>
      <c r="AR290" s="414"/>
      <c r="AS290" s="414"/>
      <c r="AT290" s="414"/>
      <c r="AU290" s="414"/>
      <c r="AV290" s="414"/>
      <c r="AW290" s="414"/>
      <c r="AX290" s="414"/>
      <c r="AY290" s="414"/>
      <c r="AZ290" s="414"/>
      <c r="BA290" s="414"/>
      <c r="BB290" s="414"/>
      <c r="BC290" s="414"/>
      <c r="BD290" s="414"/>
      <c r="BE290" s="414"/>
      <c r="BF290" s="414"/>
      <c r="BG290" s="414"/>
      <c r="BH290" s="414"/>
      <c r="BI290" s="414"/>
      <c r="BJ290" s="414"/>
      <c r="BK290" s="414"/>
      <c r="BL290" s="414"/>
      <c r="BM290" s="414"/>
      <c r="BN290" s="414"/>
      <c r="BO290" s="414"/>
      <c r="BP290" s="414"/>
      <c r="BQ290" s="414"/>
      <c r="BR290" s="414"/>
      <c r="BS290" s="414"/>
      <c r="BT290" s="414"/>
      <c r="BU290" s="414"/>
      <c r="BV290" s="414"/>
      <c r="BW290" s="414"/>
      <c r="BX290" s="414"/>
      <c r="BY290" s="414"/>
      <c r="BZ290" s="414"/>
      <c r="CA290" s="414"/>
      <c r="CB290" s="414"/>
      <c r="CC290" s="414"/>
      <c r="CD290" s="414"/>
      <c r="CE290" s="414"/>
      <c r="CF290" s="414"/>
      <c r="CG290" s="414"/>
      <c r="CH290" s="414"/>
      <c r="CI290" s="414"/>
      <c r="CJ290" s="414"/>
      <c r="CK290" s="414"/>
      <c r="CL290" s="414"/>
      <c r="CM290" s="414"/>
      <c r="CN290" s="414"/>
      <c r="CO290" s="414"/>
      <c r="CP290" s="414"/>
      <c r="CQ290" s="414"/>
      <c r="CR290" s="414"/>
      <c r="CS290" s="414"/>
      <c r="CT290" s="414"/>
      <c r="CU290" s="414"/>
      <c r="CV290" s="414"/>
      <c r="CW290" s="414"/>
      <c r="CX290" s="414"/>
      <c r="CY290" s="414"/>
      <c r="CZ290" s="414"/>
      <c r="DA290" s="414"/>
      <c r="DB290" s="414"/>
      <c r="DC290" s="414"/>
      <c r="DD290" s="414"/>
      <c r="DE290" s="414"/>
      <c r="DF290" s="414"/>
      <c r="DG290" s="414"/>
      <c r="DH290" s="414"/>
      <c r="DI290" s="414"/>
      <c r="DJ290" s="414"/>
      <c r="DK290" s="414"/>
      <c r="DL290" s="414"/>
      <c r="DM290" s="414"/>
      <c r="DN290" s="414"/>
      <c r="DO290" s="414"/>
      <c r="DP290" s="414"/>
      <c r="DQ290" s="414"/>
      <c r="DR290" s="414"/>
      <c r="DS290" s="414"/>
      <c r="DT290" s="414"/>
      <c r="DU290" s="414"/>
      <c r="DV290" s="414"/>
      <c r="DW290" s="414"/>
      <c r="DX290" s="414"/>
      <c r="DY290" s="414"/>
      <c r="DZ290" s="414"/>
      <c r="EA290" s="414"/>
      <c r="EB290" s="414"/>
      <c r="EC290" s="414"/>
      <c r="ED290" s="414"/>
      <c r="EE290" s="414"/>
      <c r="EF290" s="414"/>
      <c r="EG290" s="414"/>
      <c r="EH290" s="414"/>
      <c r="EI290" s="414"/>
      <c r="EJ290" s="414"/>
      <c r="EK290" s="414"/>
      <c r="EL290" s="414"/>
      <c r="EM290" s="414"/>
      <c r="EN290" s="414"/>
      <c r="EO290" s="414"/>
      <c r="EP290" s="414"/>
      <c r="EQ290" s="414"/>
      <c r="ER290" s="414"/>
      <c r="ES290" s="414"/>
      <c r="ET290" s="414"/>
      <c r="EU290" s="414"/>
      <c r="EV290" s="414"/>
      <c r="EW290" s="414"/>
      <c r="EX290" s="414"/>
      <c r="EY290" s="414"/>
      <c r="EZ290" s="414"/>
      <c r="FA290" s="414"/>
      <c r="FB290" s="414"/>
      <c r="FC290" s="414"/>
      <c r="FD290" s="414"/>
      <c r="FE290" s="414"/>
      <c r="FF290" s="414"/>
      <c r="FG290" s="414"/>
      <c r="FH290" s="414"/>
      <c r="FI290" s="414"/>
      <c r="FJ290" s="414"/>
      <c r="FK290" s="414"/>
      <c r="FL290" s="414"/>
      <c r="FM290" s="414"/>
      <c r="FN290" s="414"/>
      <c r="FO290" s="414"/>
      <c r="FP290" s="414"/>
      <c r="FQ290" s="414"/>
      <c r="FR290" s="414"/>
      <c r="FS290" s="414"/>
      <c r="FT290" s="414"/>
      <c r="FU290" s="414"/>
      <c r="FV290" s="414"/>
      <c r="FW290" s="414"/>
      <c r="FX290" s="414"/>
      <c r="FY290" s="414"/>
      <c r="FZ290" s="414"/>
      <c r="GA290" s="414"/>
      <c r="GB290" s="414"/>
      <c r="GC290" s="414"/>
      <c r="GD290" s="414"/>
      <c r="GE290" s="414"/>
      <c r="GF290" s="414"/>
      <c r="GG290" s="414"/>
      <c r="GH290" s="414"/>
      <c r="GI290" s="414"/>
      <c r="GJ290" s="414"/>
      <c r="GK290" s="414"/>
      <c r="GL290" s="414"/>
      <c r="GM290" s="414"/>
      <c r="GN290" s="414"/>
      <c r="GO290" s="414"/>
      <c r="GP290" s="414"/>
      <c r="GQ290" s="414"/>
      <c r="GR290" s="414"/>
    </row>
    <row r="291" spans="6:205" x14ac:dyDescent="0.2">
      <c r="M291" s="304"/>
      <c r="N291" s="304"/>
      <c r="O291" s="304"/>
      <c r="P291" s="304"/>
      <c r="Q291" s="304"/>
      <c r="R291" s="304"/>
      <c r="S291" s="304"/>
      <c r="T291" s="304" t="s">
        <v>324</v>
      </c>
      <c r="U291" s="415">
        <f ca="1">COUNT(U184:U260)</f>
        <v>48</v>
      </c>
      <c r="V291" s="415">
        <f t="shared" ref="V291:AR291" ca="1" si="1098">COUNT(V184:V260)</f>
        <v>50</v>
      </c>
      <c r="W291" s="415">
        <f t="shared" ca="1" si="1098"/>
        <v>48</v>
      </c>
      <c r="X291" s="415">
        <f t="shared" ca="1" si="1098"/>
        <v>46</v>
      </c>
      <c r="Y291" s="415">
        <f t="shared" ca="1" si="1098"/>
        <v>48</v>
      </c>
      <c r="Z291" s="415">
        <f t="shared" ca="1" si="1098"/>
        <v>47</v>
      </c>
      <c r="AA291" s="415">
        <f t="shared" ca="1" si="1098"/>
        <v>45</v>
      </c>
      <c r="AB291" s="415">
        <f t="shared" ca="1" si="1098"/>
        <v>48</v>
      </c>
      <c r="AC291" s="415">
        <f t="shared" ca="1" si="1098"/>
        <v>46</v>
      </c>
      <c r="AD291" s="415">
        <f t="shared" ca="1" si="1098"/>
        <v>47</v>
      </c>
      <c r="AE291" s="415">
        <f t="shared" ca="1" si="1098"/>
        <v>42</v>
      </c>
      <c r="AF291" s="415">
        <f t="shared" ca="1" si="1098"/>
        <v>42</v>
      </c>
      <c r="AG291" s="415">
        <f t="shared" ca="1" si="1098"/>
        <v>42</v>
      </c>
      <c r="AH291" s="415">
        <f t="shared" ca="1" si="1098"/>
        <v>39</v>
      </c>
      <c r="AI291" s="415">
        <f t="shared" ca="1" si="1098"/>
        <v>37</v>
      </c>
      <c r="AJ291" s="415">
        <f t="shared" ca="1" si="1098"/>
        <v>36</v>
      </c>
      <c r="AK291" s="415">
        <f t="shared" ca="1" si="1098"/>
        <v>39</v>
      </c>
      <c r="AL291" s="415">
        <f t="shared" ca="1" si="1098"/>
        <v>41</v>
      </c>
      <c r="AM291" s="415">
        <f t="shared" ca="1" si="1098"/>
        <v>41</v>
      </c>
      <c r="AN291" s="415">
        <f t="shared" ca="1" si="1098"/>
        <v>40</v>
      </c>
      <c r="AO291" s="415">
        <f t="shared" ca="1" si="1098"/>
        <v>41</v>
      </c>
      <c r="AP291" s="415">
        <f t="shared" ca="1" si="1098"/>
        <v>43</v>
      </c>
      <c r="AQ291" s="415">
        <f t="shared" ca="1" si="1098"/>
        <v>41</v>
      </c>
      <c r="AR291" s="415">
        <f t="shared" ca="1" si="1098"/>
        <v>44</v>
      </c>
      <c r="AS291" s="415">
        <f t="shared" ref="AS291:BK291" ca="1" si="1099">COUNT(AS184:AS260)</f>
        <v>46</v>
      </c>
      <c r="AT291" s="415">
        <f t="shared" ca="1" si="1099"/>
        <v>46</v>
      </c>
      <c r="AU291" s="415">
        <f t="shared" ca="1" si="1099"/>
        <v>44</v>
      </c>
      <c r="AV291" s="415">
        <f t="shared" ca="1" si="1099"/>
        <v>42</v>
      </c>
      <c r="AW291" s="415">
        <f t="shared" ca="1" si="1099"/>
        <v>44</v>
      </c>
      <c r="AX291" s="415">
        <f t="shared" ca="1" si="1099"/>
        <v>47</v>
      </c>
      <c r="AY291" s="415">
        <f t="shared" ca="1" si="1099"/>
        <v>50</v>
      </c>
      <c r="AZ291" s="415">
        <f t="shared" ca="1" si="1099"/>
        <v>47</v>
      </c>
      <c r="BA291" s="415">
        <f t="shared" ca="1" si="1099"/>
        <v>47</v>
      </c>
      <c r="BB291" s="415">
        <f t="shared" ca="1" si="1099"/>
        <v>50</v>
      </c>
      <c r="BC291" s="415">
        <f t="shared" ca="1" si="1099"/>
        <v>50</v>
      </c>
      <c r="BD291" s="415">
        <f t="shared" ca="1" si="1099"/>
        <v>48</v>
      </c>
      <c r="BE291" s="415">
        <f t="shared" ca="1" si="1099"/>
        <v>41</v>
      </c>
      <c r="BF291" s="415">
        <f t="shared" ca="1" si="1099"/>
        <v>41</v>
      </c>
      <c r="BG291" s="415">
        <f t="shared" ca="1" si="1099"/>
        <v>43</v>
      </c>
      <c r="BH291" s="415">
        <f t="shared" ca="1" si="1099"/>
        <v>43</v>
      </c>
      <c r="BI291" s="415">
        <f t="shared" ca="1" si="1099"/>
        <v>44</v>
      </c>
      <c r="BJ291" s="415">
        <f t="shared" ca="1" si="1099"/>
        <v>45</v>
      </c>
      <c r="BK291" s="415">
        <f t="shared" ca="1" si="1099"/>
        <v>48</v>
      </c>
      <c r="BL291" s="415">
        <f t="shared" ref="BL291:DW291" ca="1" si="1100">COUNT(BL184:BL260)</f>
        <v>50</v>
      </c>
      <c r="BM291" s="415">
        <f t="shared" ca="1" si="1100"/>
        <v>48</v>
      </c>
      <c r="BN291" s="415">
        <f t="shared" ca="1" si="1100"/>
        <v>47</v>
      </c>
      <c r="BO291" s="415">
        <f t="shared" ca="1" si="1100"/>
        <v>45</v>
      </c>
      <c r="BP291" s="415">
        <f t="shared" ca="1" si="1100"/>
        <v>47</v>
      </c>
      <c r="BQ291" s="415">
        <f t="shared" ca="1" si="1100"/>
        <v>50</v>
      </c>
      <c r="BR291" s="415">
        <f t="shared" ca="1" si="1100"/>
        <v>48</v>
      </c>
      <c r="BS291" s="415">
        <f t="shared" ca="1" si="1100"/>
        <v>46</v>
      </c>
      <c r="BT291" s="415">
        <f t="shared" ca="1" si="1100"/>
        <v>45</v>
      </c>
      <c r="BU291" s="415">
        <f t="shared" ca="1" si="1100"/>
        <v>45</v>
      </c>
      <c r="BV291" s="415">
        <f t="shared" ca="1" si="1100"/>
        <v>47</v>
      </c>
      <c r="BW291" s="415">
        <f t="shared" ca="1" si="1100"/>
        <v>47</v>
      </c>
      <c r="BX291" s="415">
        <f t="shared" ca="1" si="1100"/>
        <v>46</v>
      </c>
      <c r="BY291" s="415">
        <f t="shared" ca="1" si="1100"/>
        <v>48</v>
      </c>
      <c r="BZ291" s="415">
        <f t="shared" ca="1" si="1100"/>
        <v>48</v>
      </c>
      <c r="CA291" s="415">
        <f t="shared" ca="1" si="1100"/>
        <v>45</v>
      </c>
      <c r="CB291" s="415">
        <f t="shared" ca="1" si="1100"/>
        <v>42</v>
      </c>
      <c r="CC291" s="415">
        <f t="shared" ca="1" si="1100"/>
        <v>42</v>
      </c>
      <c r="CD291" s="415">
        <f t="shared" ca="1" si="1100"/>
        <v>40</v>
      </c>
      <c r="CE291" s="415">
        <f t="shared" ca="1" si="1100"/>
        <v>38</v>
      </c>
      <c r="CF291" s="415">
        <f t="shared" ca="1" si="1100"/>
        <v>38</v>
      </c>
      <c r="CG291" s="415">
        <f t="shared" ca="1" si="1100"/>
        <v>36</v>
      </c>
      <c r="CH291" s="415">
        <f t="shared" ca="1" si="1100"/>
        <v>34</v>
      </c>
      <c r="CI291" s="415">
        <f t="shared" ca="1" si="1100"/>
        <v>33</v>
      </c>
      <c r="CJ291" s="415">
        <f t="shared" ca="1" si="1100"/>
        <v>37</v>
      </c>
      <c r="CK291" s="415">
        <f t="shared" ca="1" si="1100"/>
        <v>39</v>
      </c>
      <c r="CL291" s="415">
        <f t="shared" ca="1" si="1100"/>
        <v>39</v>
      </c>
      <c r="CM291" s="415">
        <f t="shared" ca="1" si="1100"/>
        <v>40</v>
      </c>
      <c r="CN291" s="415">
        <f t="shared" ca="1" si="1100"/>
        <v>37</v>
      </c>
      <c r="CO291" s="415">
        <f t="shared" ca="1" si="1100"/>
        <v>34</v>
      </c>
      <c r="CP291" s="415">
        <f t="shared" ca="1" si="1100"/>
        <v>33</v>
      </c>
      <c r="CQ291" s="415">
        <f t="shared" ca="1" si="1100"/>
        <v>33</v>
      </c>
      <c r="CR291" s="415">
        <f t="shared" ca="1" si="1100"/>
        <v>32</v>
      </c>
      <c r="CS291" s="415">
        <f t="shared" ca="1" si="1100"/>
        <v>32</v>
      </c>
      <c r="CT291" s="415">
        <f t="shared" ca="1" si="1100"/>
        <v>37</v>
      </c>
      <c r="CU291" s="415">
        <f t="shared" ca="1" si="1100"/>
        <v>39</v>
      </c>
      <c r="CV291" s="415">
        <f t="shared" ca="1" si="1100"/>
        <v>36</v>
      </c>
      <c r="CW291" s="415">
        <f t="shared" ca="1" si="1100"/>
        <v>35</v>
      </c>
      <c r="CX291" s="415">
        <f t="shared" ca="1" si="1100"/>
        <v>35</v>
      </c>
      <c r="CY291" s="415">
        <f t="shared" ca="1" si="1100"/>
        <v>37</v>
      </c>
      <c r="CZ291" s="415">
        <f t="shared" ca="1" si="1100"/>
        <v>37</v>
      </c>
      <c r="DA291" s="415">
        <f t="shared" ca="1" si="1100"/>
        <v>35</v>
      </c>
      <c r="DB291" s="415">
        <f t="shared" ca="1" si="1100"/>
        <v>39</v>
      </c>
      <c r="DC291" s="415">
        <f t="shared" ca="1" si="1100"/>
        <v>38</v>
      </c>
      <c r="DD291" s="415">
        <f t="shared" ca="1" si="1100"/>
        <v>39</v>
      </c>
      <c r="DE291" s="415">
        <f t="shared" ca="1" si="1100"/>
        <v>39</v>
      </c>
      <c r="DF291" s="415">
        <f t="shared" ca="1" si="1100"/>
        <v>38</v>
      </c>
      <c r="DG291" s="415">
        <f t="shared" ca="1" si="1100"/>
        <v>41</v>
      </c>
      <c r="DH291" s="415">
        <f t="shared" ca="1" si="1100"/>
        <v>41</v>
      </c>
      <c r="DI291" s="415">
        <f t="shared" ca="1" si="1100"/>
        <v>40</v>
      </c>
      <c r="DJ291" s="415">
        <f t="shared" ca="1" si="1100"/>
        <v>40</v>
      </c>
      <c r="DK291" s="415">
        <f t="shared" ca="1" si="1100"/>
        <v>41</v>
      </c>
      <c r="DL291" s="415">
        <f t="shared" ca="1" si="1100"/>
        <v>38</v>
      </c>
      <c r="DM291" s="415">
        <f t="shared" ca="1" si="1100"/>
        <v>36</v>
      </c>
      <c r="DN291" s="415">
        <f t="shared" ca="1" si="1100"/>
        <v>41</v>
      </c>
      <c r="DO291" s="415">
        <f t="shared" ca="1" si="1100"/>
        <v>43</v>
      </c>
      <c r="DP291" s="415">
        <f t="shared" ca="1" si="1100"/>
        <v>43</v>
      </c>
      <c r="DQ291" s="415">
        <f t="shared" ca="1" si="1100"/>
        <v>46</v>
      </c>
      <c r="DR291" s="415">
        <f t="shared" ca="1" si="1100"/>
        <v>47</v>
      </c>
      <c r="DS291" s="415">
        <f t="shared" ca="1" si="1100"/>
        <v>47</v>
      </c>
      <c r="DT291" s="415">
        <f t="shared" ca="1" si="1100"/>
        <v>48</v>
      </c>
      <c r="DU291" s="415">
        <f t="shared" ca="1" si="1100"/>
        <v>49</v>
      </c>
      <c r="DV291" s="415">
        <f t="shared" ca="1" si="1100"/>
        <v>49</v>
      </c>
      <c r="DW291" s="415">
        <f t="shared" ca="1" si="1100"/>
        <v>49</v>
      </c>
      <c r="DX291" s="415">
        <f t="shared" ref="DX291:GI291" ca="1" si="1101">COUNT(DX184:DX260)</f>
        <v>50</v>
      </c>
      <c r="DY291" s="415">
        <f t="shared" ca="1" si="1101"/>
        <v>50</v>
      </c>
      <c r="DZ291" s="415">
        <f t="shared" ca="1" si="1101"/>
        <v>53</v>
      </c>
      <c r="EA291" s="415">
        <f t="shared" ca="1" si="1101"/>
        <v>50</v>
      </c>
      <c r="EB291" s="415">
        <f t="shared" ca="1" si="1101"/>
        <v>50</v>
      </c>
      <c r="EC291" s="415">
        <f t="shared" ca="1" si="1101"/>
        <v>50</v>
      </c>
      <c r="ED291" s="415">
        <f t="shared" ca="1" si="1101"/>
        <v>49</v>
      </c>
      <c r="EE291" s="415">
        <f t="shared" ca="1" si="1101"/>
        <v>50</v>
      </c>
      <c r="EF291" s="415">
        <f t="shared" ca="1" si="1101"/>
        <v>50</v>
      </c>
      <c r="EG291" s="415">
        <f t="shared" ca="1" si="1101"/>
        <v>50</v>
      </c>
      <c r="EH291" s="415">
        <f t="shared" ca="1" si="1101"/>
        <v>50</v>
      </c>
      <c r="EI291" s="415">
        <f t="shared" ca="1" si="1101"/>
        <v>50</v>
      </c>
      <c r="EJ291" s="415">
        <f t="shared" ca="1" si="1101"/>
        <v>49</v>
      </c>
      <c r="EK291" s="415">
        <f t="shared" ca="1" si="1101"/>
        <v>46</v>
      </c>
      <c r="EL291" s="415">
        <f t="shared" ca="1" si="1101"/>
        <v>44</v>
      </c>
      <c r="EM291" s="415">
        <f t="shared" ca="1" si="1101"/>
        <v>46</v>
      </c>
      <c r="EN291" s="415">
        <f t="shared" ca="1" si="1101"/>
        <v>44</v>
      </c>
      <c r="EO291" s="415">
        <f t="shared" ca="1" si="1101"/>
        <v>43</v>
      </c>
      <c r="EP291" s="415">
        <f t="shared" ca="1" si="1101"/>
        <v>47</v>
      </c>
      <c r="EQ291" s="415">
        <f t="shared" ca="1" si="1101"/>
        <v>49</v>
      </c>
      <c r="ER291" s="415">
        <f t="shared" ca="1" si="1101"/>
        <v>48</v>
      </c>
      <c r="ES291" s="415">
        <f t="shared" ca="1" si="1101"/>
        <v>51</v>
      </c>
      <c r="ET291" s="415">
        <f t="shared" ca="1" si="1101"/>
        <v>49</v>
      </c>
      <c r="EU291" s="415">
        <f t="shared" ca="1" si="1101"/>
        <v>48</v>
      </c>
      <c r="EV291" s="415">
        <f t="shared" ca="1" si="1101"/>
        <v>48</v>
      </c>
      <c r="EW291" s="415">
        <f t="shared" ca="1" si="1101"/>
        <v>47</v>
      </c>
      <c r="EX291" s="415">
        <f t="shared" ca="1" si="1101"/>
        <v>46</v>
      </c>
      <c r="EY291" s="415">
        <f t="shared" ca="1" si="1101"/>
        <v>45</v>
      </c>
      <c r="EZ291" s="415">
        <f t="shared" ca="1" si="1101"/>
        <v>46</v>
      </c>
      <c r="FA291" s="415">
        <f t="shared" ca="1" si="1101"/>
        <v>48</v>
      </c>
      <c r="FB291" s="415">
        <f t="shared" ca="1" si="1101"/>
        <v>48</v>
      </c>
      <c r="FC291" s="415">
        <f t="shared" ca="1" si="1101"/>
        <v>50</v>
      </c>
      <c r="FD291" s="415">
        <f t="shared" ca="1" si="1101"/>
        <v>49</v>
      </c>
      <c r="FE291" s="415">
        <f t="shared" ca="1" si="1101"/>
        <v>49</v>
      </c>
      <c r="FF291" s="415">
        <f t="shared" ca="1" si="1101"/>
        <v>49</v>
      </c>
      <c r="FG291" s="415">
        <f t="shared" ca="1" si="1101"/>
        <v>49</v>
      </c>
      <c r="FH291" s="415">
        <f t="shared" ca="1" si="1101"/>
        <v>51</v>
      </c>
      <c r="FI291" s="415">
        <f t="shared" ca="1" si="1101"/>
        <v>50</v>
      </c>
      <c r="FJ291" s="415">
        <f t="shared" ca="1" si="1101"/>
        <v>50</v>
      </c>
      <c r="FK291" s="415">
        <f t="shared" ca="1" si="1101"/>
        <v>51</v>
      </c>
      <c r="FL291" s="415">
        <f t="shared" ca="1" si="1101"/>
        <v>49</v>
      </c>
      <c r="FM291" s="415">
        <f t="shared" ca="1" si="1101"/>
        <v>50</v>
      </c>
      <c r="FN291" s="415">
        <f t="shared" ca="1" si="1101"/>
        <v>48</v>
      </c>
      <c r="FO291" s="415">
        <f t="shared" ca="1" si="1101"/>
        <v>50</v>
      </c>
      <c r="FP291" s="415">
        <f t="shared" ca="1" si="1101"/>
        <v>49</v>
      </c>
      <c r="FQ291" s="415">
        <f t="shared" ca="1" si="1101"/>
        <v>49</v>
      </c>
      <c r="FR291" s="415">
        <f t="shared" ca="1" si="1101"/>
        <v>49</v>
      </c>
      <c r="FS291" s="415">
        <f t="shared" ca="1" si="1101"/>
        <v>49</v>
      </c>
      <c r="FT291" s="415">
        <f t="shared" ca="1" si="1101"/>
        <v>50</v>
      </c>
      <c r="FU291" s="415">
        <f t="shared" ca="1" si="1101"/>
        <v>50</v>
      </c>
      <c r="FV291" s="415">
        <f t="shared" ca="1" si="1101"/>
        <v>50</v>
      </c>
      <c r="FW291" s="415">
        <f t="shared" ca="1" si="1101"/>
        <v>51</v>
      </c>
      <c r="FX291" s="415">
        <f t="shared" ca="1" si="1101"/>
        <v>52</v>
      </c>
      <c r="FY291" s="415">
        <f t="shared" ca="1" si="1101"/>
        <v>52</v>
      </c>
      <c r="FZ291" s="415">
        <f t="shared" ca="1" si="1101"/>
        <v>53</v>
      </c>
      <c r="GA291" s="415">
        <f t="shared" ca="1" si="1101"/>
        <v>54</v>
      </c>
      <c r="GB291" s="415">
        <f t="shared" ca="1" si="1101"/>
        <v>54</v>
      </c>
      <c r="GC291" s="415">
        <f t="shared" ca="1" si="1101"/>
        <v>51</v>
      </c>
      <c r="GD291" s="415">
        <f t="shared" ca="1" si="1101"/>
        <v>51</v>
      </c>
      <c r="GE291" s="415">
        <f t="shared" ca="1" si="1101"/>
        <v>51</v>
      </c>
      <c r="GF291" s="415">
        <f t="shared" ca="1" si="1101"/>
        <v>51</v>
      </c>
      <c r="GG291" s="415">
        <f t="shared" ca="1" si="1101"/>
        <v>50</v>
      </c>
      <c r="GH291" s="415">
        <f t="shared" ca="1" si="1101"/>
        <v>47</v>
      </c>
      <c r="GI291" s="415">
        <f t="shared" ca="1" si="1101"/>
        <v>48</v>
      </c>
      <c r="GJ291" s="415">
        <f t="shared" ref="GJ291:GR291" ca="1" si="1102">COUNT(GJ184:GJ260)</f>
        <v>49</v>
      </c>
      <c r="GK291" s="415">
        <f t="shared" ca="1" si="1102"/>
        <v>47</v>
      </c>
      <c r="GL291" s="415">
        <f t="shared" ca="1" si="1102"/>
        <v>47</v>
      </c>
      <c r="GM291" s="415">
        <f t="shared" ca="1" si="1102"/>
        <v>47</v>
      </c>
      <c r="GN291" s="415">
        <f t="shared" ca="1" si="1102"/>
        <v>47</v>
      </c>
      <c r="GO291" s="415">
        <f t="shared" si="1102"/>
        <v>0</v>
      </c>
      <c r="GP291" s="415">
        <f t="shared" si="1102"/>
        <v>0</v>
      </c>
      <c r="GQ291" s="415">
        <f t="shared" si="1102"/>
        <v>0</v>
      </c>
      <c r="GR291" s="415">
        <f t="shared" si="1102"/>
        <v>0</v>
      </c>
    </row>
    <row r="292" spans="6:205" x14ac:dyDescent="0.2">
      <c r="U292" s="415">
        <f ca="1">SUM(U279:U287)+U266</f>
        <v>29</v>
      </c>
      <c r="V292" s="415">
        <f t="shared" ref="V292:AR292" ca="1" si="1103">SUM(V279:V287)+V266</f>
        <v>27</v>
      </c>
      <c r="W292" s="415">
        <f t="shared" ca="1" si="1103"/>
        <v>29</v>
      </c>
      <c r="X292" s="415">
        <f t="shared" ca="1" si="1103"/>
        <v>31</v>
      </c>
      <c r="Y292" s="415">
        <f t="shared" ca="1" si="1103"/>
        <v>29</v>
      </c>
      <c r="Z292" s="415">
        <f t="shared" ca="1" si="1103"/>
        <v>30</v>
      </c>
      <c r="AA292" s="415">
        <f t="shared" ca="1" si="1103"/>
        <v>32</v>
      </c>
      <c r="AB292" s="415">
        <f t="shared" ca="1" si="1103"/>
        <v>29</v>
      </c>
      <c r="AC292" s="415">
        <f t="shared" ca="1" si="1103"/>
        <v>31</v>
      </c>
      <c r="AD292" s="415">
        <f t="shared" ca="1" si="1103"/>
        <v>30</v>
      </c>
      <c r="AE292" s="415">
        <f t="shared" ca="1" si="1103"/>
        <v>35</v>
      </c>
      <c r="AF292" s="415">
        <f t="shared" ca="1" si="1103"/>
        <v>35</v>
      </c>
      <c r="AG292" s="415">
        <f t="shared" ca="1" si="1103"/>
        <v>35</v>
      </c>
      <c r="AH292" s="415">
        <f t="shared" ca="1" si="1103"/>
        <v>38</v>
      </c>
      <c r="AI292" s="415">
        <f t="shared" ca="1" si="1103"/>
        <v>41</v>
      </c>
      <c r="AJ292" s="415">
        <f t="shared" ca="1" si="1103"/>
        <v>41</v>
      </c>
      <c r="AK292" s="415">
        <f t="shared" ca="1" si="1103"/>
        <v>38</v>
      </c>
      <c r="AL292" s="415">
        <f t="shared" ca="1" si="1103"/>
        <v>36</v>
      </c>
      <c r="AM292" s="415">
        <f t="shared" ca="1" si="1103"/>
        <v>36</v>
      </c>
      <c r="AN292" s="415">
        <f t="shared" ca="1" si="1103"/>
        <v>37</v>
      </c>
      <c r="AO292" s="415">
        <f t="shared" ca="1" si="1103"/>
        <v>36</v>
      </c>
      <c r="AP292" s="415">
        <f t="shared" ca="1" si="1103"/>
        <v>34</v>
      </c>
      <c r="AQ292" s="415">
        <f t="shared" ca="1" si="1103"/>
        <v>37</v>
      </c>
      <c r="AR292" s="415">
        <f t="shared" ca="1" si="1103"/>
        <v>33</v>
      </c>
      <c r="AS292" s="415">
        <f t="shared" ref="AS292:BK292" ca="1" si="1104">SUM(AS279:AS287)+AS266</f>
        <v>31</v>
      </c>
      <c r="AT292" s="415">
        <f t="shared" ca="1" si="1104"/>
        <v>31</v>
      </c>
      <c r="AU292" s="415">
        <f t="shared" ca="1" si="1104"/>
        <v>33</v>
      </c>
      <c r="AV292" s="415">
        <f t="shared" ca="1" si="1104"/>
        <v>35</v>
      </c>
      <c r="AW292" s="415">
        <f t="shared" ca="1" si="1104"/>
        <v>33</v>
      </c>
      <c r="AX292" s="415">
        <f t="shared" ca="1" si="1104"/>
        <v>30</v>
      </c>
      <c r="AY292" s="415">
        <f t="shared" ca="1" si="1104"/>
        <v>27</v>
      </c>
      <c r="AZ292" s="415">
        <f t="shared" ca="1" si="1104"/>
        <v>30</v>
      </c>
      <c r="BA292" s="415">
        <f t="shared" ca="1" si="1104"/>
        <v>30</v>
      </c>
      <c r="BB292" s="415">
        <f t="shared" ca="1" si="1104"/>
        <v>27</v>
      </c>
      <c r="BC292" s="415">
        <f t="shared" ca="1" si="1104"/>
        <v>27</v>
      </c>
      <c r="BD292" s="415">
        <f t="shared" ca="1" si="1104"/>
        <v>29</v>
      </c>
      <c r="BE292" s="415">
        <f t="shared" ca="1" si="1104"/>
        <v>36</v>
      </c>
      <c r="BF292" s="415">
        <f t="shared" ca="1" si="1104"/>
        <v>36</v>
      </c>
      <c r="BG292" s="415">
        <f t="shared" ca="1" si="1104"/>
        <v>34</v>
      </c>
      <c r="BH292" s="415">
        <f t="shared" ca="1" si="1104"/>
        <v>34</v>
      </c>
      <c r="BI292" s="415">
        <f t="shared" ca="1" si="1104"/>
        <v>33</v>
      </c>
      <c r="BJ292" s="415">
        <f t="shared" ca="1" si="1104"/>
        <v>32</v>
      </c>
      <c r="BK292" s="415">
        <f t="shared" ca="1" si="1104"/>
        <v>29</v>
      </c>
      <c r="BL292" s="415">
        <f t="shared" ref="BL292:DW292" ca="1" si="1105">SUM(BL279:BL287)+BL266</f>
        <v>27</v>
      </c>
      <c r="BM292" s="415">
        <f t="shared" ca="1" si="1105"/>
        <v>29</v>
      </c>
      <c r="BN292" s="415">
        <f t="shared" ca="1" si="1105"/>
        <v>30</v>
      </c>
      <c r="BO292" s="415">
        <f t="shared" ca="1" si="1105"/>
        <v>32</v>
      </c>
      <c r="BP292" s="415">
        <f t="shared" ca="1" si="1105"/>
        <v>30</v>
      </c>
      <c r="BQ292" s="415">
        <f t="shared" ca="1" si="1105"/>
        <v>27</v>
      </c>
      <c r="BR292" s="415">
        <f t="shared" ca="1" si="1105"/>
        <v>29</v>
      </c>
      <c r="BS292" s="415">
        <f t="shared" ca="1" si="1105"/>
        <v>31</v>
      </c>
      <c r="BT292" s="415">
        <f t="shared" ca="1" si="1105"/>
        <v>32</v>
      </c>
      <c r="BU292" s="415">
        <f t="shared" ca="1" si="1105"/>
        <v>32</v>
      </c>
      <c r="BV292" s="415">
        <f t="shared" ca="1" si="1105"/>
        <v>30</v>
      </c>
      <c r="BW292" s="415">
        <f t="shared" ca="1" si="1105"/>
        <v>30</v>
      </c>
      <c r="BX292" s="415">
        <f t="shared" ca="1" si="1105"/>
        <v>31</v>
      </c>
      <c r="BY292" s="415">
        <f t="shared" ca="1" si="1105"/>
        <v>29</v>
      </c>
      <c r="BZ292" s="415">
        <f t="shared" ca="1" si="1105"/>
        <v>29</v>
      </c>
      <c r="CA292" s="415">
        <f t="shared" ca="1" si="1105"/>
        <v>32</v>
      </c>
      <c r="CB292" s="415">
        <f t="shared" ca="1" si="1105"/>
        <v>35</v>
      </c>
      <c r="CC292" s="415">
        <f t="shared" ca="1" si="1105"/>
        <v>35</v>
      </c>
      <c r="CD292" s="415">
        <f t="shared" ca="1" si="1105"/>
        <v>37</v>
      </c>
      <c r="CE292" s="415">
        <f t="shared" ca="1" si="1105"/>
        <v>39</v>
      </c>
      <c r="CF292" s="415">
        <f t="shared" ca="1" si="1105"/>
        <v>39</v>
      </c>
      <c r="CG292" s="415">
        <f t="shared" ca="1" si="1105"/>
        <v>41</v>
      </c>
      <c r="CH292" s="415">
        <f t="shared" ca="1" si="1105"/>
        <v>43</v>
      </c>
      <c r="CI292" s="415">
        <f t="shared" ca="1" si="1105"/>
        <v>44</v>
      </c>
      <c r="CJ292" s="415">
        <f t="shared" ca="1" si="1105"/>
        <v>40</v>
      </c>
      <c r="CK292" s="415">
        <f t="shared" ca="1" si="1105"/>
        <v>38</v>
      </c>
      <c r="CL292" s="415">
        <f t="shared" ca="1" si="1105"/>
        <v>38</v>
      </c>
      <c r="CM292" s="415">
        <f t="shared" ca="1" si="1105"/>
        <v>37</v>
      </c>
      <c r="CN292" s="415">
        <f t="shared" ca="1" si="1105"/>
        <v>40</v>
      </c>
      <c r="CO292" s="415">
        <f t="shared" ca="1" si="1105"/>
        <v>43</v>
      </c>
      <c r="CP292" s="415">
        <f t="shared" ca="1" si="1105"/>
        <v>44</v>
      </c>
      <c r="CQ292" s="415">
        <f t="shared" ca="1" si="1105"/>
        <v>44</v>
      </c>
      <c r="CR292" s="415">
        <f t="shared" ca="1" si="1105"/>
        <v>45</v>
      </c>
      <c r="CS292" s="415">
        <f t="shared" ca="1" si="1105"/>
        <v>45</v>
      </c>
      <c r="CT292" s="415">
        <f t="shared" ca="1" si="1105"/>
        <v>40</v>
      </c>
      <c r="CU292" s="415">
        <f t="shared" ca="1" si="1105"/>
        <v>38</v>
      </c>
      <c r="CV292" s="415">
        <f t="shared" ca="1" si="1105"/>
        <v>41</v>
      </c>
      <c r="CW292" s="415">
        <f t="shared" ca="1" si="1105"/>
        <v>42</v>
      </c>
      <c r="CX292" s="415">
        <f t="shared" ca="1" si="1105"/>
        <v>42</v>
      </c>
      <c r="CY292" s="415">
        <f t="shared" ca="1" si="1105"/>
        <v>40</v>
      </c>
      <c r="CZ292" s="415">
        <f t="shared" ca="1" si="1105"/>
        <v>40</v>
      </c>
      <c r="DA292" s="415">
        <f t="shared" ca="1" si="1105"/>
        <v>42</v>
      </c>
      <c r="DB292" s="415">
        <f t="shared" ca="1" si="1105"/>
        <v>38</v>
      </c>
      <c r="DC292" s="415">
        <f t="shared" ca="1" si="1105"/>
        <v>39</v>
      </c>
      <c r="DD292" s="415">
        <f t="shared" ca="1" si="1105"/>
        <v>38</v>
      </c>
      <c r="DE292" s="415">
        <f t="shared" ca="1" si="1105"/>
        <v>38</v>
      </c>
      <c r="DF292" s="415">
        <f t="shared" ca="1" si="1105"/>
        <v>39</v>
      </c>
      <c r="DG292" s="415">
        <f t="shared" ca="1" si="1105"/>
        <v>36</v>
      </c>
      <c r="DH292" s="415">
        <f t="shared" ca="1" si="1105"/>
        <v>36</v>
      </c>
      <c r="DI292" s="415">
        <f t="shared" ca="1" si="1105"/>
        <v>37</v>
      </c>
      <c r="DJ292" s="415">
        <f t="shared" ca="1" si="1105"/>
        <v>37</v>
      </c>
      <c r="DK292" s="415">
        <f t="shared" ca="1" si="1105"/>
        <v>36</v>
      </c>
      <c r="DL292" s="415">
        <f t="shared" ca="1" si="1105"/>
        <v>39</v>
      </c>
      <c r="DM292" s="415">
        <f t="shared" ca="1" si="1105"/>
        <v>41</v>
      </c>
      <c r="DN292" s="415">
        <f t="shared" ca="1" si="1105"/>
        <v>36</v>
      </c>
      <c r="DO292" s="415">
        <f t="shared" ca="1" si="1105"/>
        <v>34</v>
      </c>
      <c r="DP292" s="415">
        <f t="shared" ca="1" si="1105"/>
        <v>34</v>
      </c>
      <c r="DQ292" s="415">
        <f t="shared" ca="1" si="1105"/>
        <v>31</v>
      </c>
      <c r="DR292" s="415">
        <f t="shared" ca="1" si="1105"/>
        <v>30</v>
      </c>
      <c r="DS292" s="415">
        <f t="shared" ca="1" si="1105"/>
        <v>30</v>
      </c>
      <c r="DT292" s="415">
        <f t="shared" ca="1" si="1105"/>
        <v>29</v>
      </c>
      <c r="DU292" s="415">
        <f t="shared" ca="1" si="1105"/>
        <v>28</v>
      </c>
      <c r="DV292" s="415">
        <f t="shared" ca="1" si="1105"/>
        <v>28</v>
      </c>
      <c r="DW292" s="415">
        <f t="shared" ca="1" si="1105"/>
        <v>28</v>
      </c>
      <c r="DX292" s="415">
        <f t="shared" ref="DX292:GI292" ca="1" si="1106">SUM(DX279:DX287)+DX266</f>
        <v>27</v>
      </c>
      <c r="DY292" s="415">
        <f t="shared" ca="1" si="1106"/>
        <v>27</v>
      </c>
      <c r="DZ292" s="415">
        <f t="shared" ca="1" si="1106"/>
        <v>24</v>
      </c>
      <c r="EA292" s="415">
        <f t="shared" ca="1" si="1106"/>
        <v>27</v>
      </c>
      <c r="EB292" s="415">
        <f t="shared" ca="1" si="1106"/>
        <v>27</v>
      </c>
      <c r="EC292" s="415">
        <f t="shared" ca="1" si="1106"/>
        <v>27</v>
      </c>
      <c r="ED292" s="415">
        <f t="shared" ca="1" si="1106"/>
        <v>28</v>
      </c>
      <c r="EE292" s="415">
        <f t="shared" ca="1" si="1106"/>
        <v>27</v>
      </c>
      <c r="EF292" s="415">
        <f t="shared" ca="1" si="1106"/>
        <v>27</v>
      </c>
      <c r="EG292" s="415">
        <f t="shared" ca="1" si="1106"/>
        <v>27</v>
      </c>
      <c r="EH292" s="415">
        <f t="shared" ca="1" si="1106"/>
        <v>27</v>
      </c>
      <c r="EI292" s="415">
        <f t="shared" ca="1" si="1106"/>
        <v>27</v>
      </c>
      <c r="EJ292" s="415">
        <f t="shared" ca="1" si="1106"/>
        <v>28</v>
      </c>
      <c r="EK292" s="415">
        <f t="shared" ca="1" si="1106"/>
        <v>31</v>
      </c>
      <c r="EL292" s="415">
        <f t="shared" ca="1" si="1106"/>
        <v>33</v>
      </c>
      <c r="EM292" s="415">
        <f t="shared" ca="1" si="1106"/>
        <v>31</v>
      </c>
      <c r="EN292" s="415">
        <f t="shared" ca="1" si="1106"/>
        <v>33</v>
      </c>
      <c r="EO292" s="415">
        <f t="shared" ca="1" si="1106"/>
        <v>34</v>
      </c>
      <c r="EP292" s="415">
        <f t="shared" ca="1" si="1106"/>
        <v>30</v>
      </c>
      <c r="EQ292" s="415">
        <f t="shared" ca="1" si="1106"/>
        <v>28</v>
      </c>
      <c r="ER292" s="415">
        <f t="shared" ca="1" si="1106"/>
        <v>29</v>
      </c>
      <c r="ES292" s="415">
        <f t="shared" ca="1" si="1106"/>
        <v>26</v>
      </c>
      <c r="ET292" s="415">
        <f t="shared" ca="1" si="1106"/>
        <v>28</v>
      </c>
      <c r="EU292" s="415">
        <f t="shared" ca="1" si="1106"/>
        <v>29</v>
      </c>
      <c r="EV292" s="415">
        <f t="shared" ca="1" si="1106"/>
        <v>29</v>
      </c>
      <c r="EW292" s="415">
        <f t="shared" ca="1" si="1106"/>
        <v>30</v>
      </c>
      <c r="EX292" s="415">
        <f t="shared" ca="1" si="1106"/>
        <v>31</v>
      </c>
      <c r="EY292" s="415">
        <f t="shared" ca="1" si="1106"/>
        <v>32</v>
      </c>
      <c r="EZ292" s="415">
        <f t="shared" ca="1" si="1106"/>
        <v>31</v>
      </c>
      <c r="FA292" s="415">
        <f t="shared" ca="1" si="1106"/>
        <v>29</v>
      </c>
      <c r="FB292" s="415">
        <f t="shared" ca="1" si="1106"/>
        <v>29</v>
      </c>
      <c r="FC292" s="415">
        <f t="shared" ca="1" si="1106"/>
        <v>27</v>
      </c>
      <c r="FD292" s="415">
        <f t="shared" ca="1" si="1106"/>
        <v>28</v>
      </c>
      <c r="FE292" s="415">
        <f t="shared" ca="1" si="1106"/>
        <v>28</v>
      </c>
      <c r="FF292" s="415">
        <f t="shared" ca="1" si="1106"/>
        <v>28</v>
      </c>
      <c r="FG292" s="415">
        <f t="shared" ca="1" si="1106"/>
        <v>28</v>
      </c>
      <c r="FH292" s="415">
        <f t="shared" ca="1" si="1106"/>
        <v>26</v>
      </c>
      <c r="FI292" s="415">
        <f t="shared" ca="1" si="1106"/>
        <v>27</v>
      </c>
      <c r="FJ292" s="415">
        <f t="shared" ca="1" si="1106"/>
        <v>27</v>
      </c>
      <c r="FK292" s="415">
        <f t="shared" ca="1" si="1106"/>
        <v>26</v>
      </c>
      <c r="FL292" s="415">
        <f t="shared" ca="1" si="1106"/>
        <v>28</v>
      </c>
      <c r="FM292" s="415">
        <f t="shared" ca="1" si="1106"/>
        <v>27</v>
      </c>
      <c r="FN292" s="415">
        <f t="shared" ca="1" si="1106"/>
        <v>29</v>
      </c>
      <c r="FO292" s="415">
        <f t="shared" ca="1" si="1106"/>
        <v>27</v>
      </c>
      <c r="FP292" s="415">
        <f t="shared" ca="1" si="1106"/>
        <v>28</v>
      </c>
      <c r="FQ292" s="415">
        <f t="shared" ca="1" si="1106"/>
        <v>28</v>
      </c>
      <c r="FR292" s="415">
        <f t="shared" ca="1" si="1106"/>
        <v>28</v>
      </c>
      <c r="FS292" s="415">
        <f t="shared" ca="1" si="1106"/>
        <v>28</v>
      </c>
      <c r="FT292" s="415">
        <f t="shared" ca="1" si="1106"/>
        <v>27</v>
      </c>
      <c r="FU292" s="415">
        <f t="shared" ca="1" si="1106"/>
        <v>27</v>
      </c>
      <c r="FV292" s="415">
        <f t="shared" ca="1" si="1106"/>
        <v>27</v>
      </c>
      <c r="FW292" s="415">
        <f t="shared" ca="1" si="1106"/>
        <v>26</v>
      </c>
      <c r="FX292" s="415">
        <f t="shared" ca="1" si="1106"/>
        <v>25</v>
      </c>
      <c r="FY292" s="415">
        <f t="shared" ca="1" si="1106"/>
        <v>25</v>
      </c>
      <c r="FZ292" s="415">
        <f t="shared" ca="1" si="1106"/>
        <v>24</v>
      </c>
      <c r="GA292" s="415">
        <f t="shared" ca="1" si="1106"/>
        <v>23</v>
      </c>
      <c r="GB292" s="415">
        <f t="shared" ca="1" si="1106"/>
        <v>23</v>
      </c>
      <c r="GC292" s="415">
        <f t="shared" ca="1" si="1106"/>
        <v>26</v>
      </c>
      <c r="GD292" s="415">
        <f t="shared" ca="1" si="1106"/>
        <v>26</v>
      </c>
      <c r="GE292" s="415">
        <f t="shared" ca="1" si="1106"/>
        <v>26</v>
      </c>
      <c r="GF292" s="415">
        <f t="shared" ca="1" si="1106"/>
        <v>26</v>
      </c>
      <c r="GG292" s="415">
        <f t="shared" ca="1" si="1106"/>
        <v>27</v>
      </c>
      <c r="GH292" s="415">
        <f t="shared" ca="1" si="1106"/>
        <v>30</v>
      </c>
      <c r="GI292" s="415">
        <f t="shared" ca="1" si="1106"/>
        <v>29</v>
      </c>
      <c r="GJ292" s="415">
        <f t="shared" ref="GJ292:GR292" ca="1" si="1107">SUM(GJ279:GJ287)+GJ266</f>
        <v>28</v>
      </c>
      <c r="GK292" s="415">
        <f t="shared" ca="1" si="1107"/>
        <v>30</v>
      </c>
      <c r="GL292" s="415">
        <f t="shared" ca="1" si="1107"/>
        <v>30</v>
      </c>
      <c r="GM292" s="415">
        <f t="shared" ca="1" si="1107"/>
        <v>30</v>
      </c>
      <c r="GN292" s="415">
        <f t="shared" ca="1" si="1107"/>
        <v>30</v>
      </c>
      <c r="GO292" s="415">
        <f t="shared" si="1107"/>
        <v>77</v>
      </c>
      <c r="GP292" s="415">
        <f t="shared" si="1107"/>
        <v>77</v>
      </c>
      <c r="GQ292" s="415">
        <f t="shared" si="1107"/>
        <v>77</v>
      </c>
      <c r="GR292" s="415">
        <f t="shared" si="1107"/>
        <v>77</v>
      </c>
      <c r="GS292" s="6"/>
      <c r="GT292" s="6"/>
      <c r="GU292" s="6"/>
      <c r="GV292" s="6"/>
      <c r="GW292" s="6"/>
    </row>
    <row r="293" spans="6:205" x14ac:dyDescent="0.2">
      <c r="U293" s="414"/>
      <c r="V293" s="414"/>
      <c r="W293" s="414"/>
      <c r="X293" s="414"/>
      <c r="Y293" s="414"/>
      <c r="Z293" s="414"/>
      <c r="AA293" s="414"/>
      <c r="AB293" s="414"/>
      <c r="AC293" s="414"/>
      <c r="AD293" s="414"/>
      <c r="AE293" s="414"/>
      <c r="AF293" s="414"/>
      <c r="AG293" s="414"/>
      <c r="AH293" s="414"/>
      <c r="AI293" s="414"/>
      <c r="AJ293" s="414"/>
      <c r="AK293" s="414"/>
      <c r="AL293" s="414"/>
      <c r="AM293" s="414"/>
      <c r="AN293" s="414"/>
      <c r="AO293" s="414"/>
      <c r="AP293" s="414"/>
      <c r="AQ293" s="414"/>
      <c r="AR293" s="414"/>
      <c r="AS293" s="414"/>
      <c r="AT293" s="414"/>
      <c r="AU293" s="414"/>
      <c r="AV293" s="414"/>
      <c r="AW293" s="414"/>
      <c r="AX293" s="414"/>
      <c r="AY293" s="414"/>
      <c r="AZ293" s="414"/>
      <c r="BA293" s="414"/>
      <c r="BB293" s="414"/>
      <c r="BC293" s="414"/>
      <c r="BD293" s="414"/>
      <c r="BE293" s="414"/>
      <c r="BF293" s="414"/>
      <c r="BG293" s="414"/>
      <c r="BH293" s="414"/>
      <c r="BI293" s="414"/>
      <c r="BJ293" s="414"/>
      <c r="BK293" s="414"/>
      <c r="BL293" s="414"/>
      <c r="BM293" s="414"/>
      <c r="BN293" s="414"/>
      <c r="BO293" s="414"/>
      <c r="BP293" s="414"/>
      <c r="BQ293" s="414"/>
      <c r="BR293" s="414"/>
      <c r="BS293" s="414"/>
      <c r="BT293" s="414"/>
      <c r="BU293" s="414"/>
      <c r="BV293" s="414"/>
      <c r="BW293" s="414"/>
      <c r="BX293" s="414"/>
      <c r="BY293" s="414"/>
      <c r="BZ293" s="414"/>
      <c r="CA293" s="414"/>
      <c r="CB293" s="414"/>
      <c r="CC293" s="414"/>
      <c r="CD293" s="414"/>
      <c r="CE293" s="414"/>
      <c r="CF293" s="414"/>
      <c r="CG293" s="414"/>
      <c r="CH293" s="414"/>
      <c r="CI293" s="414"/>
      <c r="CJ293" s="414"/>
      <c r="CK293" s="414"/>
      <c r="CL293" s="414"/>
      <c r="CM293" s="414"/>
      <c r="CN293" s="414"/>
      <c r="CO293" s="414"/>
      <c r="CP293" s="414"/>
      <c r="CQ293" s="414"/>
      <c r="CR293" s="414"/>
      <c r="CS293" s="414"/>
      <c r="CT293" s="414"/>
      <c r="CU293" s="414"/>
      <c r="CV293" s="414"/>
      <c r="CW293" s="414"/>
      <c r="CX293" s="414"/>
      <c r="CY293" s="414"/>
      <c r="CZ293" s="414"/>
      <c r="DA293" s="414"/>
      <c r="DB293" s="414"/>
      <c r="DC293" s="414"/>
      <c r="DD293" s="414"/>
      <c r="DE293" s="414"/>
      <c r="DF293" s="414"/>
      <c r="DG293" s="414"/>
      <c r="DH293" s="414"/>
      <c r="DI293" s="414"/>
      <c r="DJ293" s="414"/>
      <c r="DK293" s="414"/>
      <c r="DL293" s="414"/>
      <c r="DM293" s="414"/>
      <c r="DN293" s="414"/>
      <c r="DO293" s="414"/>
      <c r="DP293" s="414"/>
      <c r="DQ293" s="414"/>
      <c r="DR293" s="414"/>
      <c r="DS293" s="414"/>
      <c r="DT293" s="414"/>
      <c r="DU293" s="414"/>
      <c r="DV293" s="414"/>
      <c r="DW293" s="414"/>
      <c r="DX293" s="414"/>
      <c r="DY293" s="414"/>
      <c r="DZ293" s="414"/>
      <c r="EA293" s="414"/>
      <c r="EB293" s="414"/>
      <c r="EC293" s="414"/>
      <c r="ED293" s="414"/>
      <c r="EE293" s="414"/>
      <c r="EF293" s="414"/>
      <c r="EG293" s="414"/>
      <c r="EH293" s="414"/>
      <c r="EI293" s="414"/>
      <c r="EJ293" s="414"/>
      <c r="EK293" s="414"/>
      <c r="EL293" s="414"/>
      <c r="EM293" s="414"/>
      <c r="EN293" s="414"/>
      <c r="EO293" s="414"/>
      <c r="EP293" s="414"/>
      <c r="EQ293" s="414"/>
      <c r="ER293" s="414"/>
      <c r="ES293" s="414"/>
      <c r="ET293" s="414"/>
      <c r="EU293" s="414"/>
      <c r="EV293" s="414"/>
      <c r="EW293" s="414"/>
      <c r="EX293" s="414"/>
      <c r="EY293" s="414"/>
      <c r="EZ293" s="414"/>
      <c r="FA293" s="414"/>
      <c r="FB293" s="414"/>
      <c r="FC293" s="414"/>
      <c r="FD293" s="414"/>
      <c r="FE293" s="414"/>
      <c r="FF293" s="414"/>
      <c r="FG293" s="414"/>
      <c r="FH293" s="414"/>
      <c r="FI293" s="414"/>
      <c r="FJ293" s="414"/>
      <c r="FK293" s="414"/>
      <c r="FL293" s="414"/>
      <c r="FM293" s="414"/>
      <c r="FN293" s="414"/>
      <c r="FO293" s="414"/>
      <c r="FP293" s="414"/>
      <c r="FQ293" s="414"/>
      <c r="FR293" s="414"/>
      <c r="FS293" s="414"/>
      <c r="FT293" s="414"/>
      <c r="FU293" s="414"/>
      <c r="FV293" s="414"/>
      <c r="FW293" s="414"/>
      <c r="FX293" s="414"/>
      <c r="FY293" s="414"/>
      <c r="FZ293" s="414"/>
      <c r="GA293" s="414"/>
      <c r="GB293" s="414"/>
      <c r="GC293" s="414"/>
      <c r="GD293" s="414"/>
      <c r="GE293" s="414"/>
      <c r="GF293" s="414"/>
      <c r="GG293" s="414"/>
      <c r="GH293" s="414"/>
      <c r="GI293" s="414"/>
      <c r="GJ293" s="414"/>
      <c r="GK293" s="414"/>
      <c r="GL293" s="414"/>
      <c r="GM293" s="414"/>
      <c r="GN293" s="414"/>
      <c r="GO293" s="414"/>
      <c r="GP293" s="414"/>
      <c r="GQ293" s="414"/>
      <c r="GR293" s="414"/>
      <c r="GS293" s="6"/>
      <c r="GT293" s="6"/>
      <c r="GU293" s="6"/>
      <c r="GV293" s="6"/>
      <c r="GW293" s="6"/>
    </row>
    <row r="294" spans="6:205" x14ac:dyDescent="0.2">
      <c r="U294" s="415">
        <f ca="1">U291+U292</f>
        <v>77</v>
      </c>
      <c r="V294" s="415">
        <f t="shared" ref="V294:AR294" ca="1" si="1108">V291+V292</f>
        <v>77</v>
      </c>
      <c r="W294" s="415">
        <f t="shared" ca="1" si="1108"/>
        <v>77</v>
      </c>
      <c r="X294" s="415">
        <f t="shared" ca="1" si="1108"/>
        <v>77</v>
      </c>
      <c r="Y294" s="415">
        <f t="shared" ca="1" si="1108"/>
        <v>77</v>
      </c>
      <c r="Z294" s="415">
        <f t="shared" ca="1" si="1108"/>
        <v>77</v>
      </c>
      <c r="AA294" s="415">
        <f t="shared" ca="1" si="1108"/>
        <v>77</v>
      </c>
      <c r="AB294" s="415">
        <f t="shared" ca="1" si="1108"/>
        <v>77</v>
      </c>
      <c r="AC294" s="415">
        <f t="shared" ca="1" si="1108"/>
        <v>77</v>
      </c>
      <c r="AD294" s="415">
        <f t="shared" ca="1" si="1108"/>
        <v>77</v>
      </c>
      <c r="AE294" s="415">
        <f t="shared" ca="1" si="1108"/>
        <v>77</v>
      </c>
      <c r="AF294" s="415">
        <f t="shared" ca="1" si="1108"/>
        <v>77</v>
      </c>
      <c r="AG294" s="415">
        <f t="shared" ca="1" si="1108"/>
        <v>77</v>
      </c>
      <c r="AH294" s="415">
        <f t="shared" ca="1" si="1108"/>
        <v>77</v>
      </c>
      <c r="AI294" s="415">
        <f t="shared" ca="1" si="1108"/>
        <v>78</v>
      </c>
      <c r="AJ294" s="415">
        <f t="shared" ca="1" si="1108"/>
        <v>77</v>
      </c>
      <c r="AK294" s="415">
        <f t="shared" ca="1" si="1108"/>
        <v>77</v>
      </c>
      <c r="AL294" s="415">
        <f t="shared" ca="1" si="1108"/>
        <v>77</v>
      </c>
      <c r="AM294" s="415">
        <f t="shared" ca="1" si="1108"/>
        <v>77</v>
      </c>
      <c r="AN294" s="415">
        <f t="shared" ca="1" si="1108"/>
        <v>77</v>
      </c>
      <c r="AO294" s="415">
        <f t="shared" ca="1" si="1108"/>
        <v>77</v>
      </c>
      <c r="AP294" s="415">
        <f t="shared" ca="1" si="1108"/>
        <v>77</v>
      </c>
      <c r="AQ294" s="415">
        <f t="shared" ca="1" si="1108"/>
        <v>78</v>
      </c>
      <c r="AR294" s="415">
        <f t="shared" ca="1" si="1108"/>
        <v>77</v>
      </c>
      <c r="AS294" s="415">
        <f t="shared" ref="AS294:BK294" ca="1" si="1109">AS291+AS292</f>
        <v>77</v>
      </c>
      <c r="AT294" s="415">
        <f t="shared" ca="1" si="1109"/>
        <v>77</v>
      </c>
      <c r="AU294" s="415">
        <f t="shared" ca="1" si="1109"/>
        <v>77</v>
      </c>
      <c r="AV294" s="415">
        <f t="shared" ca="1" si="1109"/>
        <v>77</v>
      </c>
      <c r="AW294" s="415">
        <f t="shared" ca="1" si="1109"/>
        <v>77</v>
      </c>
      <c r="AX294" s="415">
        <f t="shared" ca="1" si="1109"/>
        <v>77</v>
      </c>
      <c r="AY294" s="415">
        <f t="shared" ca="1" si="1109"/>
        <v>77</v>
      </c>
      <c r="AZ294" s="415">
        <f t="shared" ca="1" si="1109"/>
        <v>77</v>
      </c>
      <c r="BA294" s="415">
        <f t="shared" ca="1" si="1109"/>
        <v>77</v>
      </c>
      <c r="BB294" s="415">
        <f t="shared" ca="1" si="1109"/>
        <v>77</v>
      </c>
      <c r="BC294" s="415">
        <f t="shared" ca="1" si="1109"/>
        <v>77</v>
      </c>
      <c r="BD294" s="415">
        <f t="shared" ca="1" si="1109"/>
        <v>77</v>
      </c>
      <c r="BE294" s="415">
        <f t="shared" ca="1" si="1109"/>
        <v>77</v>
      </c>
      <c r="BF294" s="415">
        <f t="shared" ca="1" si="1109"/>
        <v>77</v>
      </c>
      <c r="BG294" s="415">
        <f t="shared" ca="1" si="1109"/>
        <v>77</v>
      </c>
      <c r="BH294" s="415">
        <f t="shared" ca="1" si="1109"/>
        <v>77</v>
      </c>
      <c r="BI294" s="415">
        <f t="shared" ca="1" si="1109"/>
        <v>77</v>
      </c>
      <c r="BJ294" s="415">
        <f t="shared" ca="1" si="1109"/>
        <v>77</v>
      </c>
      <c r="BK294" s="415">
        <f t="shared" ca="1" si="1109"/>
        <v>77</v>
      </c>
      <c r="BL294" s="415">
        <f t="shared" ref="BL294:DW294" ca="1" si="1110">BL291+BL292</f>
        <v>77</v>
      </c>
      <c r="BM294" s="415">
        <f t="shared" ca="1" si="1110"/>
        <v>77</v>
      </c>
      <c r="BN294" s="415">
        <f t="shared" ca="1" si="1110"/>
        <v>77</v>
      </c>
      <c r="BO294" s="415">
        <f t="shared" ca="1" si="1110"/>
        <v>77</v>
      </c>
      <c r="BP294" s="415">
        <f t="shared" ca="1" si="1110"/>
        <v>77</v>
      </c>
      <c r="BQ294" s="415">
        <f t="shared" ca="1" si="1110"/>
        <v>77</v>
      </c>
      <c r="BR294" s="415">
        <f t="shared" ca="1" si="1110"/>
        <v>77</v>
      </c>
      <c r="BS294" s="415">
        <f t="shared" ca="1" si="1110"/>
        <v>77</v>
      </c>
      <c r="BT294" s="415">
        <f t="shared" ca="1" si="1110"/>
        <v>77</v>
      </c>
      <c r="BU294" s="415">
        <f t="shared" ca="1" si="1110"/>
        <v>77</v>
      </c>
      <c r="BV294" s="415">
        <f t="shared" ca="1" si="1110"/>
        <v>77</v>
      </c>
      <c r="BW294" s="415">
        <f t="shared" ca="1" si="1110"/>
        <v>77</v>
      </c>
      <c r="BX294" s="415">
        <f t="shared" ca="1" si="1110"/>
        <v>77</v>
      </c>
      <c r="BY294" s="415">
        <f t="shared" ca="1" si="1110"/>
        <v>77</v>
      </c>
      <c r="BZ294" s="415">
        <f t="shared" ca="1" si="1110"/>
        <v>77</v>
      </c>
      <c r="CA294" s="415">
        <f t="shared" ca="1" si="1110"/>
        <v>77</v>
      </c>
      <c r="CB294" s="415">
        <f t="shared" ca="1" si="1110"/>
        <v>77</v>
      </c>
      <c r="CC294" s="415">
        <f t="shared" ca="1" si="1110"/>
        <v>77</v>
      </c>
      <c r="CD294" s="415">
        <f t="shared" ca="1" si="1110"/>
        <v>77</v>
      </c>
      <c r="CE294" s="415">
        <f t="shared" ca="1" si="1110"/>
        <v>77</v>
      </c>
      <c r="CF294" s="415">
        <f t="shared" ca="1" si="1110"/>
        <v>77</v>
      </c>
      <c r="CG294" s="415">
        <f t="shared" ca="1" si="1110"/>
        <v>77</v>
      </c>
      <c r="CH294" s="415">
        <f t="shared" ca="1" si="1110"/>
        <v>77</v>
      </c>
      <c r="CI294" s="415">
        <f t="shared" ca="1" si="1110"/>
        <v>77</v>
      </c>
      <c r="CJ294" s="415">
        <f t="shared" ca="1" si="1110"/>
        <v>77</v>
      </c>
      <c r="CK294" s="415">
        <f t="shared" ca="1" si="1110"/>
        <v>77</v>
      </c>
      <c r="CL294" s="415">
        <f t="shared" ca="1" si="1110"/>
        <v>77</v>
      </c>
      <c r="CM294" s="415">
        <f t="shared" ca="1" si="1110"/>
        <v>77</v>
      </c>
      <c r="CN294" s="415">
        <f t="shared" ca="1" si="1110"/>
        <v>77</v>
      </c>
      <c r="CO294" s="415">
        <f t="shared" ca="1" si="1110"/>
        <v>77</v>
      </c>
      <c r="CP294" s="415">
        <f t="shared" ca="1" si="1110"/>
        <v>77</v>
      </c>
      <c r="CQ294" s="415">
        <f t="shared" ca="1" si="1110"/>
        <v>77</v>
      </c>
      <c r="CR294" s="415">
        <f t="shared" ca="1" si="1110"/>
        <v>77</v>
      </c>
      <c r="CS294" s="415">
        <f t="shared" ca="1" si="1110"/>
        <v>77</v>
      </c>
      <c r="CT294" s="415">
        <f t="shared" ca="1" si="1110"/>
        <v>77</v>
      </c>
      <c r="CU294" s="415">
        <f t="shared" ca="1" si="1110"/>
        <v>77</v>
      </c>
      <c r="CV294" s="415">
        <f t="shared" ca="1" si="1110"/>
        <v>77</v>
      </c>
      <c r="CW294" s="415">
        <f t="shared" ca="1" si="1110"/>
        <v>77</v>
      </c>
      <c r="CX294" s="415">
        <f t="shared" ca="1" si="1110"/>
        <v>77</v>
      </c>
      <c r="CY294" s="415">
        <f t="shared" ca="1" si="1110"/>
        <v>77</v>
      </c>
      <c r="CZ294" s="415">
        <f t="shared" ca="1" si="1110"/>
        <v>77</v>
      </c>
      <c r="DA294" s="415">
        <f t="shared" ca="1" si="1110"/>
        <v>77</v>
      </c>
      <c r="DB294" s="415">
        <f t="shared" ca="1" si="1110"/>
        <v>77</v>
      </c>
      <c r="DC294" s="415">
        <f t="shared" ca="1" si="1110"/>
        <v>77</v>
      </c>
      <c r="DD294" s="415">
        <f t="shared" ca="1" si="1110"/>
        <v>77</v>
      </c>
      <c r="DE294" s="415">
        <f t="shared" ca="1" si="1110"/>
        <v>77</v>
      </c>
      <c r="DF294" s="415">
        <f t="shared" ca="1" si="1110"/>
        <v>77</v>
      </c>
      <c r="DG294" s="415">
        <f t="shared" ca="1" si="1110"/>
        <v>77</v>
      </c>
      <c r="DH294" s="415">
        <f t="shared" ca="1" si="1110"/>
        <v>77</v>
      </c>
      <c r="DI294" s="415">
        <f t="shared" ca="1" si="1110"/>
        <v>77</v>
      </c>
      <c r="DJ294" s="415">
        <f t="shared" ca="1" si="1110"/>
        <v>77</v>
      </c>
      <c r="DK294" s="415">
        <f t="shared" ca="1" si="1110"/>
        <v>77</v>
      </c>
      <c r="DL294" s="415">
        <f t="shared" ca="1" si="1110"/>
        <v>77</v>
      </c>
      <c r="DM294" s="415">
        <f t="shared" ca="1" si="1110"/>
        <v>77</v>
      </c>
      <c r="DN294" s="415">
        <f t="shared" ca="1" si="1110"/>
        <v>77</v>
      </c>
      <c r="DO294" s="415">
        <f t="shared" ca="1" si="1110"/>
        <v>77</v>
      </c>
      <c r="DP294" s="415">
        <f t="shared" ca="1" si="1110"/>
        <v>77</v>
      </c>
      <c r="DQ294" s="415">
        <f t="shared" ca="1" si="1110"/>
        <v>77</v>
      </c>
      <c r="DR294" s="415">
        <f t="shared" ca="1" si="1110"/>
        <v>77</v>
      </c>
      <c r="DS294" s="415">
        <f t="shared" ca="1" si="1110"/>
        <v>77</v>
      </c>
      <c r="DT294" s="415">
        <f t="shared" ca="1" si="1110"/>
        <v>77</v>
      </c>
      <c r="DU294" s="415">
        <f t="shared" ca="1" si="1110"/>
        <v>77</v>
      </c>
      <c r="DV294" s="415">
        <f t="shared" ca="1" si="1110"/>
        <v>77</v>
      </c>
      <c r="DW294" s="415">
        <f t="shared" ca="1" si="1110"/>
        <v>77</v>
      </c>
      <c r="DX294" s="415">
        <f t="shared" ref="DX294:GI294" ca="1" si="1111">DX291+DX292</f>
        <v>77</v>
      </c>
      <c r="DY294" s="415">
        <f t="shared" ca="1" si="1111"/>
        <v>77</v>
      </c>
      <c r="DZ294" s="415">
        <f t="shared" ca="1" si="1111"/>
        <v>77</v>
      </c>
      <c r="EA294" s="415">
        <f t="shared" ca="1" si="1111"/>
        <v>77</v>
      </c>
      <c r="EB294" s="415">
        <f t="shared" ca="1" si="1111"/>
        <v>77</v>
      </c>
      <c r="EC294" s="415">
        <f t="shared" ca="1" si="1111"/>
        <v>77</v>
      </c>
      <c r="ED294" s="415">
        <f t="shared" ca="1" si="1111"/>
        <v>77</v>
      </c>
      <c r="EE294" s="415">
        <f t="shared" ca="1" si="1111"/>
        <v>77</v>
      </c>
      <c r="EF294" s="415">
        <f t="shared" ca="1" si="1111"/>
        <v>77</v>
      </c>
      <c r="EG294" s="415">
        <f t="shared" ca="1" si="1111"/>
        <v>77</v>
      </c>
      <c r="EH294" s="415">
        <f t="shared" ca="1" si="1111"/>
        <v>77</v>
      </c>
      <c r="EI294" s="415">
        <f t="shared" ca="1" si="1111"/>
        <v>77</v>
      </c>
      <c r="EJ294" s="415">
        <f t="shared" ca="1" si="1111"/>
        <v>77</v>
      </c>
      <c r="EK294" s="415">
        <f t="shared" ca="1" si="1111"/>
        <v>77</v>
      </c>
      <c r="EL294" s="415">
        <f t="shared" ca="1" si="1111"/>
        <v>77</v>
      </c>
      <c r="EM294" s="415">
        <f t="shared" ca="1" si="1111"/>
        <v>77</v>
      </c>
      <c r="EN294" s="415">
        <f t="shared" ca="1" si="1111"/>
        <v>77</v>
      </c>
      <c r="EO294" s="415">
        <f t="shared" ca="1" si="1111"/>
        <v>77</v>
      </c>
      <c r="EP294" s="415">
        <f t="shared" ca="1" si="1111"/>
        <v>77</v>
      </c>
      <c r="EQ294" s="415">
        <f t="shared" ca="1" si="1111"/>
        <v>77</v>
      </c>
      <c r="ER294" s="415">
        <f t="shared" ca="1" si="1111"/>
        <v>77</v>
      </c>
      <c r="ES294" s="415">
        <f t="shared" ca="1" si="1111"/>
        <v>77</v>
      </c>
      <c r="ET294" s="415">
        <f t="shared" ca="1" si="1111"/>
        <v>77</v>
      </c>
      <c r="EU294" s="415">
        <f t="shared" ca="1" si="1111"/>
        <v>77</v>
      </c>
      <c r="EV294" s="415">
        <f t="shared" ca="1" si="1111"/>
        <v>77</v>
      </c>
      <c r="EW294" s="415">
        <f t="shared" ca="1" si="1111"/>
        <v>77</v>
      </c>
      <c r="EX294" s="415">
        <f t="shared" ca="1" si="1111"/>
        <v>77</v>
      </c>
      <c r="EY294" s="415">
        <f t="shared" ca="1" si="1111"/>
        <v>77</v>
      </c>
      <c r="EZ294" s="415">
        <f t="shared" ca="1" si="1111"/>
        <v>77</v>
      </c>
      <c r="FA294" s="415">
        <f t="shared" ca="1" si="1111"/>
        <v>77</v>
      </c>
      <c r="FB294" s="415">
        <f t="shared" ca="1" si="1111"/>
        <v>77</v>
      </c>
      <c r="FC294" s="415">
        <f t="shared" ca="1" si="1111"/>
        <v>77</v>
      </c>
      <c r="FD294" s="415">
        <f t="shared" ca="1" si="1111"/>
        <v>77</v>
      </c>
      <c r="FE294" s="415">
        <f t="shared" ca="1" si="1111"/>
        <v>77</v>
      </c>
      <c r="FF294" s="415">
        <f t="shared" ca="1" si="1111"/>
        <v>77</v>
      </c>
      <c r="FG294" s="415">
        <f t="shared" ca="1" si="1111"/>
        <v>77</v>
      </c>
      <c r="FH294" s="415">
        <f t="shared" ca="1" si="1111"/>
        <v>77</v>
      </c>
      <c r="FI294" s="415">
        <f t="shared" ca="1" si="1111"/>
        <v>77</v>
      </c>
      <c r="FJ294" s="415">
        <f t="shared" ca="1" si="1111"/>
        <v>77</v>
      </c>
      <c r="FK294" s="415">
        <f t="shared" ca="1" si="1111"/>
        <v>77</v>
      </c>
      <c r="FL294" s="415">
        <f t="shared" ca="1" si="1111"/>
        <v>77</v>
      </c>
      <c r="FM294" s="415">
        <f t="shared" ca="1" si="1111"/>
        <v>77</v>
      </c>
      <c r="FN294" s="415">
        <f t="shared" ca="1" si="1111"/>
        <v>77</v>
      </c>
      <c r="FO294" s="415">
        <f t="shared" ca="1" si="1111"/>
        <v>77</v>
      </c>
      <c r="FP294" s="415">
        <f t="shared" ca="1" si="1111"/>
        <v>77</v>
      </c>
      <c r="FQ294" s="415">
        <f t="shared" ca="1" si="1111"/>
        <v>77</v>
      </c>
      <c r="FR294" s="415">
        <f t="shared" ca="1" si="1111"/>
        <v>77</v>
      </c>
      <c r="FS294" s="415">
        <f t="shared" ca="1" si="1111"/>
        <v>77</v>
      </c>
      <c r="FT294" s="415">
        <f t="shared" ca="1" si="1111"/>
        <v>77</v>
      </c>
      <c r="FU294" s="415">
        <f t="shared" ca="1" si="1111"/>
        <v>77</v>
      </c>
      <c r="FV294" s="415">
        <f t="shared" ca="1" si="1111"/>
        <v>77</v>
      </c>
      <c r="FW294" s="415">
        <f t="shared" ca="1" si="1111"/>
        <v>77</v>
      </c>
      <c r="FX294" s="415">
        <f t="shared" ca="1" si="1111"/>
        <v>77</v>
      </c>
      <c r="FY294" s="415">
        <f t="shared" ca="1" si="1111"/>
        <v>77</v>
      </c>
      <c r="FZ294" s="415">
        <f t="shared" ca="1" si="1111"/>
        <v>77</v>
      </c>
      <c r="GA294" s="415">
        <f t="shared" ca="1" si="1111"/>
        <v>77</v>
      </c>
      <c r="GB294" s="415">
        <f t="shared" ca="1" si="1111"/>
        <v>77</v>
      </c>
      <c r="GC294" s="415">
        <f t="shared" ca="1" si="1111"/>
        <v>77</v>
      </c>
      <c r="GD294" s="415">
        <f t="shared" ca="1" si="1111"/>
        <v>77</v>
      </c>
      <c r="GE294" s="415">
        <f t="shared" ca="1" si="1111"/>
        <v>77</v>
      </c>
      <c r="GF294" s="415">
        <f t="shared" ca="1" si="1111"/>
        <v>77</v>
      </c>
      <c r="GG294" s="415">
        <f t="shared" ca="1" si="1111"/>
        <v>77</v>
      </c>
      <c r="GH294" s="415">
        <f t="shared" ca="1" si="1111"/>
        <v>77</v>
      </c>
      <c r="GI294" s="415">
        <f t="shared" ca="1" si="1111"/>
        <v>77</v>
      </c>
      <c r="GJ294" s="415">
        <f t="shared" ref="GJ294:GR294" ca="1" si="1112">GJ291+GJ292</f>
        <v>77</v>
      </c>
      <c r="GK294" s="415">
        <f t="shared" ca="1" si="1112"/>
        <v>77</v>
      </c>
      <c r="GL294" s="415">
        <f t="shared" ca="1" si="1112"/>
        <v>77</v>
      </c>
      <c r="GM294" s="415">
        <f t="shared" ca="1" si="1112"/>
        <v>77</v>
      </c>
      <c r="GN294" s="415">
        <f t="shared" ca="1" si="1112"/>
        <v>77</v>
      </c>
      <c r="GO294" s="415">
        <f t="shared" si="1112"/>
        <v>77</v>
      </c>
      <c r="GP294" s="415">
        <f t="shared" si="1112"/>
        <v>77</v>
      </c>
      <c r="GQ294" s="415">
        <f t="shared" si="1112"/>
        <v>77</v>
      </c>
      <c r="GR294" s="415">
        <f t="shared" si="1112"/>
        <v>77</v>
      </c>
      <c r="GS294" s="6"/>
      <c r="GT294" s="6"/>
      <c r="GU294" s="6"/>
      <c r="GV294" s="6"/>
      <c r="GW294" s="6"/>
    </row>
    <row r="295" spans="6:205" x14ac:dyDescent="0.2">
      <c r="CU295" s="101"/>
      <c r="CV295" s="101"/>
      <c r="CW295" s="101"/>
      <c r="CX295" s="101"/>
      <c r="CY295" s="101"/>
      <c r="CZ295" s="101"/>
      <c r="DA295" s="101"/>
      <c r="DB295" s="101"/>
      <c r="DC295" s="101"/>
      <c r="DD295" s="101"/>
      <c r="DE295" s="101"/>
      <c r="DF295" s="101"/>
      <c r="DG295" s="101"/>
      <c r="DH295" s="101"/>
      <c r="DI295" s="101"/>
      <c r="DJ295" s="101"/>
      <c r="DK295" s="101"/>
      <c r="DL295" s="101"/>
      <c r="DM295" s="101"/>
      <c r="DN295" s="101"/>
      <c r="DO295" s="101"/>
      <c r="DP295" s="101"/>
      <c r="DQ295" s="101"/>
      <c r="DR295" s="101"/>
      <c r="DS295" s="101"/>
      <c r="DT295" s="101"/>
      <c r="DU295" s="101"/>
      <c r="DV295" s="101"/>
      <c r="DW295" s="101"/>
      <c r="DX295" s="101"/>
      <c r="DY295" s="101"/>
      <c r="DZ295" s="101"/>
      <c r="EA295" s="101"/>
      <c r="EB295" s="101"/>
      <c r="EC295" s="101"/>
      <c r="ED295" s="101"/>
      <c r="EE295" s="101"/>
      <c r="EF295" s="101"/>
      <c r="EG295" s="101"/>
      <c r="EH295" s="101"/>
      <c r="EI295" s="101"/>
      <c r="EJ295" s="101"/>
      <c r="EK295" s="101"/>
      <c r="EL295" s="101"/>
      <c r="EM295" s="101"/>
      <c r="EN295" s="101"/>
      <c r="EO295" s="101"/>
      <c r="EP295" s="101"/>
      <c r="EQ295" s="101"/>
      <c r="ER295" s="101"/>
      <c r="ES295" s="101"/>
      <c r="ET295" s="101"/>
      <c r="EU295" s="101"/>
      <c r="EV295" s="101"/>
      <c r="EW295" s="101"/>
      <c r="EX295" s="101"/>
      <c r="EY295" s="101"/>
      <c r="EZ295" s="101"/>
      <c r="FA295" s="101"/>
      <c r="FB295" s="101"/>
      <c r="FC295" s="101"/>
      <c r="FD295" s="101"/>
      <c r="FE295" s="101"/>
      <c r="FF295" s="101"/>
      <c r="FG295" s="101"/>
      <c r="FH295" s="101"/>
      <c r="FI295" s="101"/>
      <c r="FJ295" s="101"/>
      <c r="FK295" s="101"/>
      <c r="FL295" s="101"/>
      <c r="FM295" s="101"/>
      <c r="FN295" s="101"/>
      <c r="FO295" s="101"/>
      <c r="FP295" s="101"/>
      <c r="FQ295" s="101"/>
      <c r="FR295" s="101"/>
      <c r="FS295" s="101"/>
      <c r="FT295" s="101"/>
      <c r="FU295" s="101"/>
      <c r="FV295" s="101"/>
      <c r="FW295" s="101"/>
      <c r="FX295" s="101"/>
      <c r="FY295" s="101"/>
      <c r="FZ295" s="101"/>
      <c r="GA295" s="101"/>
      <c r="GB295" s="101"/>
      <c r="GC295" s="101"/>
      <c r="GD295" s="101"/>
      <c r="GE295" s="101"/>
      <c r="GF295" s="101"/>
      <c r="GG295" s="101"/>
      <c r="GH295" s="101"/>
      <c r="GI295" s="101"/>
      <c r="GJ295" s="101"/>
      <c r="GK295" s="101"/>
      <c r="GL295" s="101"/>
      <c r="GM295" s="101"/>
      <c r="GN295" s="101"/>
      <c r="GO295" s="101"/>
      <c r="GP295" s="101"/>
      <c r="GQ295" s="101"/>
      <c r="GR295" s="101"/>
      <c r="GS295" s="6"/>
      <c r="GT295" s="6"/>
      <c r="GU295" s="6"/>
      <c r="GV295" s="6"/>
    </row>
    <row r="296" spans="6:205" x14ac:dyDescent="0.2">
      <c r="CU296" s="101"/>
      <c r="CV296" s="101"/>
      <c r="CW296" s="101"/>
      <c r="CX296" s="101"/>
      <c r="CY296" s="101"/>
      <c r="CZ296" s="101"/>
      <c r="DA296" s="101"/>
      <c r="DB296" s="101"/>
      <c r="DC296" s="101"/>
      <c r="DD296" s="101"/>
      <c r="DE296" s="101"/>
      <c r="DF296" s="101"/>
      <c r="DG296" s="101"/>
      <c r="DH296" s="101"/>
      <c r="DI296" s="101"/>
      <c r="DJ296" s="101"/>
      <c r="DK296" s="101"/>
      <c r="DL296" s="101"/>
      <c r="DM296" s="101"/>
      <c r="DN296" s="101"/>
      <c r="DO296" s="101"/>
      <c r="DP296" s="101"/>
      <c r="DQ296" s="101"/>
      <c r="DR296" s="101"/>
      <c r="DS296" s="101"/>
      <c r="DT296" s="101"/>
      <c r="DU296" s="101"/>
      <c r="DV296" s="101"/>
      <c r="DW296" s="101"/>
      <c r="DX296" s="101"/>
      <c r="DY296" s="101"/>
      <c r="DZ296" s="101"/>
      <c r="EA296" s="101"/>
      <c r="EB296" s="101"/>
      <c r="EC296" s="101"/>
      <c r="ED296" s="101"/>
      <c r="EE296" s="101"/>
      <c r="EF296" s="101"/>
      <c r="EG296" s="101"/>
      <c r="EH296" s="101"/>
      <c r="EI296" s="101"/>
      <c r="EJ296" s="101"/>
      <c r="EK296" s="101"/>
      <c r="EL296" s="101"/>
      <c r="EM296" s="101"/>
      <c r="EN296" s="101"/>
      <c r="EO296" s="101"/>
      <c r="EP296" s="101"/>
      <c r="EQ296" s="101"/>
      <c r="ER296" s="101"/>
      <c r="ES296" s="101"/>
      <c r="ET296" s="101"/>
      <c r="EU296" s="101"/>
      <c r="EV296" s="101"/>
      <c r="EW296" s="101"/>
      <c r="EX296" s="101"/>
      <c r="EY296" s="101"/>
      <c r="EZ296" s="101"/>
      <c r="FA296" s="101"/>
      <c r="FB296" s="101"/>
      <c r="FC296" s="101"/>
      <c r="FD296" s="101"/>
      <c r="FE296" s="101"/>
      <c r="FF296" s="101"/>
      <c r="FG296" s="101"/>
      <c r="FH296" s="101"/>
      <c r="FI296" s="101"/>
      <c r="FJ296" s="101"/>
      <c r="FK296" s="101"/>
      <c r="FL296" s="101"/>
      <c r="FM296" s="101"/>
      <c r="FN296" s="101"/>
      <c r="FO296" s="101"/>
      <c r="FP296" s="101"/>
      <c r="FQ296" s="101"/>
      <c r="FR296" s="101"/>
      <c r="FS296" s="101"/>
      <c r="FT296" s="101"/>
      <c r="FU296" s="101"/>
      <c r="FV296" s="101"/>
      <c r="FW296" s="101"/>
      <c r="FX296" s="101"/>
      <c r="FY296" s="101"/>
      <c r="FZ296" s="101"/>
      <c r="GA296" s="101"/>
      <c r="GB296" s="101"/>
      <c r="GC296" s="101"/>
      <c r="GD296" s="101"/>
      <c r="GE296" s="101"/>
      <c r="GF296" s="101"/>
      <c r="GG296" s="101"/>
      <c r="GH296" s="101"/>
      <c r="GI296" s="101"/>
      <c r="GJ296" s="101"/>
      <c r="GK296" s="101"/>
      <c r="GL296" s="101"/>
      <c r="GM296" s="101"/>
      <c r="GN296" s="101"/>
      <c r="GO296" s="101"/>
      <c r="GP296" s="101"/>
      <c r="GQ296" s="101"/>
      <c r="GR296" s="101"/>
      <c r="GS296" s="6"/>
      <c r="GT296" s="6"/>
      <c r="GU296" s="6"/>
      <c r="GV296" s="6"/>
    </row>
    <row r="297" spans="6:205" x14ac:dyDescent="0.2">
      <c r="CU297" s="101"/>
      <c r="CV297" s="101"/>
      <c r="CW297" s="101"/>
      <c r="CX297" s="101"/>
      <c r="CY297" s="101"/>
      <c r="CZ297" s="101"/>
      <c r="DA297" s="101"/>
      <c r="DB297" s="101"/>
      <c r="DC297" s="101"/>
      <c r="DD297" s="101"/>
      <c r="DE297" s="101"/>
      <c r="DF297" s="101"/>
      <c r="DG297" s="101"/>
      <c r="DH297" s="101"/>
      <c r="DI297" s="101"/>
      <c r="DJ297" s="101"/>
      <c r="DK297" s="101"/>
      <c r="DL297" s="101"/>
      <c r="DM297" s="101"/>
      <c r="DN297" s="101"/>
      <c r="DO297" s="101"/>
      <c r="DP297" s="101"/>
      <c r="DQ297" s="101"/>
      <c r="DR297" s="101"/>
      <c r="DS297" s="101"/>
      <c r="DT297" s="101"/>
      <c r="DU297" s="101"/>
      <c r="DV297" s="101"/>
      <c r="DW297" s="101"/>
      <c r="DX297" s="101"/>
      <c r="DY297" s="101"/>
      <c r="DZ297" s="101"/>
      <c r="EA297" s="101"/>
      <c r="EB297" s="101"/>
      <c r="EC297" s="101"/>
      <c r="ED297" s="101"/>
      <c r="EE297" s="101"/>
      <c r="EF297" s="101"/>
      <c r="EG297" s="101"/>
      <c r="EH297" s="101"/>
      <c r="EI297" s="101"/>
      <c r="EJ297" s="101"/>
      <c r="EK297" s="101"/>
      <c r="EL297" s="101"/>
      <c r="EM297" s="101"/>
      <c r="EN297" s="101"/>
      <c r="EO297" s="101"/>
      <c r="EP297" s="101"/>
      <c r="EQ297" s="101"/>
      <c r="ER297" s="101"/>
      <c r="ES297" s="101"/>
      <c r="ET297" s="101"/>
      <c r="EU297" s="101"/>
      <c r="EV297" s="101"/>
      <c r="EW297" s="101"/>
      <c r="EX297" s="101"/>
      <c r="EY297" s="101"/>
      <c r="EZ297" s="101"/>
      <c r="FA297" s="101"/>
      <c r="FB297" s="101"/>
      <c r="FC297" s="101"/>
      <c r="FD297" s="101"/>
      <c r="FE297" s="101"/>
      <c r="FF297" s="101"/>
      <c r="FG297" s="101"/>
      <c r="FH297" s="101"/>
      <c r="FI297" s="101"/>
      <c r="FJ297" s="101"/>
      <c r="FK297" s="101"/>
      <c r="FL297" s="101"/>
      <c r="FM297" s="101"/>
      <c r="FN297" s="101"/>
      <c r="FO297" s="101"/>
      <c r="FP297" s="101"/>
      <c r="FQ297" s="101"/>
      <c r="FR297" s="101"/>
      <c r="FS297" s="101"/>
      <c r="FT297" s="101"/>
      <c r="FU297" s="101"/>
      <c r="FV297" s="101"/>
      <c r="FW297" s="101"/>
      <c r="FX297" s="101"/>
      <c r="FY297" s="101"/>
      <c r="FZ297" s="101"/>
      <c r="GA297" s="101"/>
      <c r="GB297" s="101"/>
      <c r="GC297" s="101"/>
      <c r="GD297" s="101"/>
      <c r="GE297" s="101"/>
      <c r="GF297" s="101"/>
      <c r="GG297" s="101"/>
      <c r="GH297" s="101"/>
      <c r="GI297" s="101"/>
      <c r="GJ297" s="101"/>
      <c r="GK297" s="101"/>
      <c r="GL297" s="101"/>
      <c r="GM297" s="101"/>
      <c r="GN297" s="101"/>
      <c r="GO297" s="101"/>
      <c r="GP297" s="101"/>
      <c r="GQ297" s="101"/>
      <c r="GR297" s="101"/>
      <c r="GS297" s="6"/>
      <c r="GT297" s="6"/>
      <c r="GU297" s="6"/>
      <c r="GV297" s="6"/>
    </row>
    <row r="298" spans="6:205" x14ac:dyDescent="0.2">
      <c r="CU298" s="101"/>
      <c r="CV298" s="101"/>
      <c r="CW298" s="101"/>
      <c r="CX298" s="101"/>
      <c r="CY298" s="101"/>
      <c r="CZ298" s="101"/>
      <c r="DA298" s="101"/>
      <c r="DB298" s="101"/>
      <c r="DC298" s="101"/>
      <c r="DD298" s="101"/>
      <c r="DE298" s="101"/>
      <c r="DF298" s="101"/>
      <c r="DG298" s="101"/>
      <c r="DH298" s="101"/>
      <c r="DI298" s="101"/>
      <c r="DJ298" s="101"/>
      <c r="DK298" s="101"/>
      <c r="DL298" s="101"/>
      <c r="DM298" s="101"/>
      <c r="DN298" s="101"/>
      <c r="DO298" s="101"/>
      <c r="DP298" s="101"/>
      <c r="DQ298" s="101"/>
      <c r="DR298" s="101"/>
      <c r="DS298" s="101"/>
      <c r="DT298" s="101"/>
      <c r="DU298" s="101"/>
      <c r="DV298" s="101"/>
      <c r="DW298" s="101"/>
      <c r="DX298" s="101"/>
      <c r="DY298" s="101"/>
      <c r="DZ298" s="101"/>
      <c r="EA298" s="101"/>
      <c r="EB298" s="101"/>
      <c r="EC298" s="101"/>
      <c r="ED298" s="101"/>
      <c r="EE298" s="101"/>
      <c r="EF298" s="101"/>
      <c r="EG298" s="101"/>
      <c r="EH298" s="101"/>
      <c r="EI298" s="101"/>
      <c r="EJ298" s="101"/>
      <c r="EK298" s="101"/>
      <c r="EL298" s="101"/>
      <c r="EM298" s="101"/>
      <c r="EN298" s="101"/>
      <c r="EO298" s="101"/>
      <c r="EP298" s="101"/>
      <c r="EQ298" s="101"/>
      <c r="ER298" s="101"/>
      <c r="ES298" s="101"/>
      <c r="ET298" s="101"/>
      <c r="EU298" s="101"/>
      <c r="EV298" s="101"/>
      <c r="EW298" s="101"/>
      <c r="EX298" s="101"/>
      <c r="EY298" s="101"/>
      <c r="EZ298" s="101"/>
      <c r="FA298" s="101"/>
      <c r="FB298" s="101"/>
      <c r="FC298" s="101"/>
      <c r="FD298" s="101"/>
      <c r="FE298" s="101"/>
      <c r="FF298" s="101"/>
      <c r="FG298" s="101"/>
      <c r="FH298" s="101"/>
      <c r="FI298" s="101"/>
      <c r="FJ298" s="101"/>
      <c r="FK298" s="101"/>
      <c r="FL298" s="101"/>
      <c r="FM298" s="101"/>
      <c r="FN298" s="101"/>
      <c r="FO298" s="101"/>
      <c r="FP298" s="101"/>
      <c r="FQ298" s="101"/>
      <c r="FR298" s="101"/>
      <c r="FS298" s="101"/>
      <c r="FT298" s="101"/>
      <c r="FU298" s="101"/>
      <c r="FV298" s="101"/>
      <c r="FW298" s="101"/>
      <c r="FX298" s="101"/>
      <c r="FY298" s="101"/>
      <c r="FZ298" s="101"/>
      <c r="GA298" s="101"/>
      <c r="GB298" s="101"/>
      <c r="GC298" s="101"/>
      <c r="GD298" s="101"/>
      <c r="GE298" s="101"/>
      <c r="GF298" s="101"/>
      <c r="GG298" s="101"/>
      <c r="GH298" s="101"/>
      <c r="GI298" s="101"/>
      <c r="GJ298" s="101"/>
      <c r="GK298" s="101"/>
      <c r="GL298" s="101"/>
      <c r="GM298" s="101"/>
      <c r="GN298" s="101"/>
      <c r="GO298" s="101"/>
      <c r="GP298" s="101"/>
      <c r="GQ298" s="101"/>
      <c r="GR298" s="101"/>
      <c r="GS298" s="6"/>
      <c r="GT298" s="6"/>
      <c r="GU298" s="6"/>
      <c r="GV298" s="6"/>
    </row>
    <row r="299" spans="6:205" x14ac:dyDescent="0.2">
      <c r="CU299" s="101"/>
      <c r="CV299" s="101"/>
      <c r="CW299" s="101"/>
      <c r="CX299" s="101"/>
      <c r="CY299" s="101"/>
      <c r="CZ299" s="101"/>
      <c r="DA299" s="101"/>
      <c r="DB299" s="101"/>
      <c r="DC299" s="101"/>
      <c r="DD299" s="101"/>
      <c r="DE299" s="101"/>
      <c r="DF299" s="101"/>
      <c r="DG299" s="101"/>
      <c r="DH299" s="101"/>
      <c r="DI299" s="101"/>
      <c r="DJ299" s="101"/>
      <c r="DK299" s="101"/>
      <c r="DL299" s="101"/>
      <c r="DM299" s="101"/>
      <c r="DN299" s="101"/>
      <c r="DO299" s="101"/>
      <c r="DP299" s="101"/>
      <c r="DQ299" s="101"/>
      <c r="DR299" s="101"/>
      <c r="DS299" s="101"/>
      <c r="DT299" s="101"/>
      <c r="DU299" s="101"/>
      <c r="DV299" s="101"/>
      <c r="DW299" s="101"/>
      <c r="DX299" s="101"/>
      <c r="DY299" s="101"/>
      <c r="DZ299" s="101"/>
      <c r="EA299" s="101"/>
      <c r="EB299" s="101"/>
      <c r="EC299" s="101"/>
      <c r="ED299" s="101"/>
      <c r="EE299" s="101"/>
      <c r="EF299" s="101"/>
      <c r="EG299" s="101"/>
      <c r="EH299" s="101"/>
      <c r="EI299" s="101"/>
      <c r="EJ299" s="101"/>
      <c r="EK299" s="101"/>
      <c r="EL299" s="101"/>
      <c r="EM299" s="101"/>
      <c r="EN299" s="101"/>
      <c r="EO299" s="101"/>
      <c r="EP299" s="101"/>
      <c r="EQ299" s="101"/>
      <c r="ER299" s="101"/>
      <c r="ES299" s="101"/>
      <c r="ET299" s="101"/>
      <c r="EU299" s="101"/>
      <c r="EV299" s="101"/>
      <c r="EW299" s="101"/>
      <c r="EX299" s="101"/>
      <c r="EY299" s="101"/>
      <c r="EZ299" s="101"/>
      <c r="FA299" s="101"/>
      <c r="FB299" s="101"/>
      <c r="FC299" s="101"/>
      <c r="FD299" s="101"/>
      <c r="FE299" s="101"/>
      <c r="FF299" s="101"/>
      <c r="FG299" s="101"/>
      <c r="FH299" s="101"/>
      <c r="FI299" s="101"/>
      <c r="FJ299" s="101"/>
      <c r="FK299" s="101"/>
      <c r="FL299" s="101"/>
      <c r="FM299" s="101"/>
      <c r="FN299" s="101"/>
      <c r="FO299" s="101"/>
      <c r="FP299" s="101"/>
      <c r="FQ299" s="101"/>
      <c r="FR299" s="101"/>
      <c r="FS299" s="101"/>
      <c r="FT299" s="101"/>
      <c r="FU299" s="101"/>
      <c r="FV299" s="101"/>
      <c r="FW299" s="101"/>
      <c r="FX299" s="101"/>
      <c r="FY299" s="101"/>
      <c r="FZ299" s="101"/>
      <c r="GA299" s="101"/>
      <c r="GB299" s="101"/>
      <c r="GC299" s="101"/>
      <c r="GD299" s="101"/>
      <c r="GE299" s="101"/>
      <c r="GF299" s="101"/>
      <c r="GG299" s="101"/>
      <c r="GH299" s="101"/>
      <c r="GI299" s="101"/>
      <c r="GJ299" s="101"/>
      <c r="GK299" s="101"/>
      <c r="GL299" s="101"/>
      <c r="GM299" s="101"/>
      <c r="GN299" s="101"/>
      <c r="GO299" s="101"/>
      <c r="GP299" s="101"/>
      <c r="GQ299" s="101"/>
      <c r="GR299" s="101"/>
      <c r="GS299" s="6"/>
      <c r="GT299" s="6"/>
      <c r="GU299" s="6"/>
      <c r="GV299" s="6"/>
    </row>
    <row r="300" spans="6:205" x14ac:dyDescent="0.2">
      <c r="CU300" s="101"/>
      <c r="CV300" s="101"/>
      <c r="CW300" s="101"/>
      <c r="CX300" s="101"/>
      <c r="CY300" s="101"/>
      <c r="CZ300" s="101"/>
      <c r="DA300" s="101"/>
      <c r="DB300" s="101"/>
      <c r="DC300" s="101"/>
      <c r="DD300" s="101"/>
      <c r="DE300" s="101"/>
      <c r="DF300" s="101"/>
      <c r="DG300" s="101"/>
      <c r="DH300" s="101"/>
      <c r="DI300" s="101"/>
      <c r="DJ300" s="101"/>
      <c r="DK300" s="101"/>
      <c r="DL300" s="101"/>
      <c r="DM300" s="101"/>
      <c r="DN300" s="101"/>
      <c r="DO300" s="101"/>
      <c r="DP300" s="101"/>
      <c r="DQ300" s="101"/>
      <c r="DR300" s="101"/>
      <c r="DS300" s="101"/>
      <c r="DT300" s="101"/>
      <c r="DU300" s="101"/>
      <c r="DV300" s="101"/>
      <c r="DW300" s="101"/>
      <c r="DX300" s="101"/>
      <c r="DY300" s="101"/>
      <c r="DZ300" s="101"/>
      <c r="EA300" s="101"/>
      <c r="EB300" s="101"/>
      <c r="EC300" s="101"/>
      <c r="ED300" s="101"/>
      <c r="EE300" s="101"/>
      <c r="EF300" s="101"/>
      <c r="EG300" s="101"/>
      <c r="EH300" s="101"/>
      <c r="EI300" s="101"/>
      <c r="EJ300" s="101"/>
      <c r="EK300" s="101"/>
      <c r="EL300" s="101"/>
      <c r="EM300" s="101"/>
      <c r="EN300" s="101"/>
      <c r="EO300" s="101"/>
      <c r="EP300" s="101"/>
      <c r="EQ300" s="101"/>
      <c r="ER300" s="101"/>
      <c r="ES300" s="101"/>
      <c r="ET300" s="101"/>
      <c r="EU300" s="101"/>
      <c r="EV300" s="101"/>
      <c r="EW300" s="101"/>
      <c r="EX300" s="101"/>
      <c r="EY300" s="101"/>
      <c r="EZ300" s="101"/>
      <c r="FA300" s="101"/>
      <c r="FB300" s="101"/>
      <c r="FC300" s="101"/>
      <c r="FD300" s="101"/>
      <c r="FE300" s="101"/>
      <c r="FF300" s="101"/>
      <c r="FG300" s="101"/>
      <c r="FH300" s="101"/>
      <c r="FI300" s="101"/>
      <c r="FJ300" s="101"/>
      <c r="FK300" s="101"/>
      <c r="FL300" s="101"/>
      <c r="FM300" s="101"/>
      <c r="FN300" s="101"/>
      <c r="FO300" s="101"/>
      <c r="FP300" s="101"/>
      <c r="FQ300" s="101"/>
      <c r="FR300" s="101"/>
      <c r="FS300" s="101"/>
      <c r="FT300" s="101"/>
      <c r="FU300" s="101"/>
      <c r="FV300" s="101"/>
      <c r="FW300" s="101"/>
      <c r="FX300" s="101"/>
      <c r="FY300" s="101"/>
      <c r="FZ300" s="101"/>
      <c r="GA300" s="101"/>
      <c r="GB300" s="101"/>
      <c r="GC300" s="101"/>
      <c r="GD300" s="101"/>
      <c r="GE300" s="101"/>
      <c r="GF300" s="101"/>
      <c r="GG300" s="101"/>
      <c r="GH300" s="101"/>
      <c r="GI300" s="101"/>
      <c r="GJ300" s="101"/>
      <c r="GK300" s="101"/>
      <c r="GL300" s="101"/>
      <c r="GM300" s="101"/>
      <c r="GN300" s="101"/>
      <c r="GO300" s="101"/>
      <c r="GP300" s="101"/>
      <c r="GQ300" s="101"/>
      <c r="GR300" s="101"/>
      <c r="GS300" s="6"/>
      <c r="GT300" s="6"/>
      <c r="GU300" s="6"/>
      <c r="GV300" s="6"/>
    </row>
    <row r="301" spans="6:205" x14ac:dyDescent="0.2">
      <c r="G301" s="35"/>
      <c r="H301" s="839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  <c r="BL301" s="6"/>
      <c r="BM301" s="6"/>
      <c r="BN301" s="6"/>
      <c r="CU301" s="101"/>
      <c r="CV301" s="101"/>
      <c r="CW301" s="101"/>
      <c r="CX301" s="101"/>
      <c r="CY301" s="101"/>
      <c r="CZ301" s="101"/>
      <c r="DA301" s="101"/>
      <c r="DB301" s="101"/>
      <c r="DC301" s="101"/>
      <c r="DD301" s="101"/>
      <c r="DE301" s="101"/>
      <c r="DF301" s="101"/>
      <c r="DG301" s="101"/>
      <c r="DH301" s="101"/>
      <c r="DI301" s="101"/>
      <c r="DJ301" s="101"/>
      <c r="DK301" s="101"/>
      <c r="DL301" s="101"/>
      <c r="DM301" s="101"/>
      <c r="DN301" s="101"/>
      <c r="DO301" s="101"/>
      <c r="DP301" s="101"/>
      <c r="DQ301" s="101"/>
      <c r="DR301" s="101"/>
      <c r="DS301" s="101"/>
      <c r="DT301" s="101"/>
      <c r="DU301" s="101"/>
      <c r="DV301" s="101"/>
      <c r="DW301" s="101"/>
      <c r="DX301" s="101"/>
      <c r="DY301" s="101"/>
      <c r="DZ301" s="101"/>
      <c r="EA301" s="101"/>
      <c r="EB301" s="101"/>
      <c r="EC301" s="101"/>
      <c r="ED301" s="101"/>
      <c r="EE301" s="101"/>
      <c r="EF301" s="101"/>
      <c r="EG301" s="101"/>
      <c r="EH301" s="101"/>
      <c r="EI301" s="101"/>
      <c r="EJ301" s="101"/>
      <c r="EK301" s="101"/>
      <c r="EL301" s="101"/>
      <c r="EM301" s="101"/>
      <c r="EN301" s="101"/>
      <c r="EO301" s="101"/>
      <c r="EP301" s="101"/>
      <c r="EQ301" s="101"/>
      <c r="ER301" s="101"/>
      <c r="ES301" s="101"/>
      <c r="ET301" s="101"/>
      <c r="EU301" s="101"/>
      <c r="EV301" s="101"/>
      <c r="EW301" s="101"/>
      <c r="EX301" s="101"/>
      <c r="EY301" s="101"/>
      <c r="EZ301" s="101"/>
      <c r="FA301" s="101"/>
      <c r="FB301" s="101"/>
      <c r="FC301" s="101"/>
      <c r="FD301" s="101"/>
      <c r="FE301" s="101"/>
      <c r="FF301" s="101"/>
      <c r="FG301" s="101"/>
      <c r="FH301" s="101"/>
      <c r="FI301" s="101"/>
      <c r="FJ301" s="101"/>
      <c r="FK301" s="101"/>
      <c r="FL301" s="101"/>
      <c r="FM301" s="101"/>
      <c r="FN301" s="101"/>
      <c r="FO301" s="101"/>
      <c r="FP301" s="101"/>
      <c r="FQ301" s="101"/>
      <c r="FR301" s="101"/>
      <c r="FS301" s="101"/>
      <c r="FT301" s="101"/>
      <c r="FU301" s="101"/>
      <c r="FV301" s="101"/>
      <c r="FW301" s="101"/>
      <c r="FX301" s="101"/>
      <c r="FY301" s="101"/>
      <c r="FZ301" s="101"/>
      <c r="GA301" s="101"/>
      <c r="GB301" s="101"/>
      <c r="GC301" s="101"/>
      <c r="GD301" s="101"/>
      <c r="GE301" s="101"/>
      <c r="GF301" s="101"/>
      <c r="GG301" s="101"/>
      <c r="GH301" s="101"/>
      <c r="GI301" s="101"/>
      <c r="GJ301" s="101"/>
      <c r="GK301" s="101"/>
      <c r="GL301" s="101"/>
      <c r="GM301" s="101"/>
      <c r="GN301" s="101"/>
      <c r="GO301" s="101"/>
      <c r="GP301" s="101"/>
      <c r="GQ301" s="101"/>
      <c r="GR301" s="101"/>
      <c r="GS301" s="6"/>
      <c r="GT301" s="6"/>
      <c r="GU301" s="6"/>
      <c r="GV301" s="6"/>
    </row>
    <row r="302" spans="6:205" x14ac:dyDescent="0.2">
      <c r="G302" s="35"/>
      <c r="H302" s="839"/>
      <c r="AD302" s="6"/>
      <c r="CU302" s="101"/>
      <c r="CV302" s="101"/>
      <c r="CW302" s="101"/>
      <c r="CX302" s="101"/>
      <c r="CY302" s="101"/>
      <c r="CZ302" s="101"/>
      <c r="DA302" s="101"/>
      <c r="DB302" s="101"/>
      <c r="DC302" s="101"/>
      <c r="DD302" s="101"/>
      <c r="DE302" s="101"/>
      <c r="DF302" s="101"/>
      <c r="DG302" s="101"/>
      <c r="DH302" s="101"/>
      <c r="DI302" s="101"/>
      <c r="DJ302" s="101"/>
      <c r="DK302" s="101"/>
      <c r="DL302" s="101"/>
      <c r="DM302" s="101"/>
      <c r="DN302" s="101"/>
      <c r="DO302" s="101"/>
      <c r="DP302" s="101"/>
      <c r="DQ302" s="101"/>
      <c r="DR302" s="101"/>
      <c r="DS302" s="101"/>
      <c r="DT302" s="101"/>
      <c r="DU302" s="101"/>
      <c r="DV302" s="101"/>
      <c r="DW302" s="101"/>
      <c r="DX302" s="101"/>
      <c r="DY302" s="101"/>
      <c r="DZ302" s="101"/>
      <c r="EA302" s="101"/>
      <c r="EB302" s="101"/>
      <c r="EC302" s="101"/>
      <c r="ED302" s="101"/>
      <c r="EE302" s="101"/>
      <c r="EF302" s="101"/>
      <c r="EG302" s="101"/>
      <c r="EH302" s="101"/>
      <c r="EI302" s="101"/>
      <c r="EJ302" s="101"/>
      <c r="EK302" s="101"/>
      <c r="EL302" s="101"/>
      <c r="EM302" s="101"/>
      <c r="EN302" s="101"/>
      <c r="EO302" s="101"/>
      <c r="EP302" s="101"/>
      <c r="EQ302" s="101"/>
      <c r="ER302" s="101"/>
      <c r="ES302" s="101"/>
      <c r="ET302" s="101"/>
      <c r="EU302" s="101"/>
      <c r="EV302" s="101"/>
      <c r="EW302" s="101"/>
      <c r="EX302" s="101"/>
      <c r="EY302" s="101"/>
      <c r="EZ302" s="101"/>
      <c r="FA302" s="101"/>
      <c r="FB302" s="101"/>
      <c r="FC302" s="101"/>
      <c r="FD302" s="101"/>
      <c r="FE302" s="101"/>
      <c r="FF302" s="101"/>
      <c r="FG302" s="101"/>
      <c r="FH302" s="101"/>
      <c r="FI302" s="101"/>
      <c r="FJ302" s="101"/>
      <c r="FK302" s="101"/>
      <c r="FL302" s="101"/>
      <c r="FM302" s="101"/>
      <c r="FN302" s="101"/>
      <c r="FO302" s="101"/>
      <c r="FP302" s="101"/>
      <c r="FQ302" s="101"/>
      <c r="FR302" s="101"/>
      <c r="FS302" s="101"/>
      <c r="FT302" s="101"/>
      <c r="FU302" s="101"/>
      <c r="FV302" s="101"/>
      <c r="FW302" s="101"/>
      <c r="FX302" s="101"/>
      <c r="FY302" s="101"/>
      <c r="FZ302" s="101"/>
      <c r="GA302" s="101"/>
      <c r="GB302" s="101"/>
      <c r="GC302" s="101"/>
      <c r="GD302" s="101"/>
      <c r="GE302" s="101"/>
      <c r="GF302" s="101"/>
      <c r="GG302" s="101"/>
      <c r="GH302" s="101"/>
      <c r="GI302" s="101"/>
      <c r="GJ302" s="101"/>
      <c r="GK302" s="101"/>
      <c r="GL302" s="101"/>
      <c r="GM302" s="101"/>
      <c r="GN302" s="101"/>
      <c r="GO302" s="101"/>
      <c r="GP302" s="101"/>
      <c r="GQ302" s="101"/>
      <c r="GR302" s="101"/>
      <c r="GS302" s="6"/>
      <c r="GT302" s="6"/>
      <c r="GU302" s="6"/>
      <c r="GV302" s="6"/>
    </row>
    <row r="303" spans="6:205" x14ac:dyDescent="0.2">
      <c r="G303" s="35"/>
      <c r="H303" s="839"/>
      <c r="AD303" s="6"/>
      <c r="CU303" s="101"/>
      <c r="CV303" s="101"/>
      <c r="CW303" s="101"/>
      <c r="CX303" s="101"/>
      <c r="CY303" s="101"/>
      <c r="CZ303" s="101"/>
      <c r="DA303" s="101"/>
      <c r="DB303" s="101"/>
      <c r="DC303" s="101"/>
      <c r="DD303" s="101"/>
      <c r="DE303" s="101"/>
      <c r="DF303" s="101"/>
      <c r="DG303" s="101"/>
      <c r="DH303" s="101"/>
      <c r="DI303" s="101"/>
      <c r="DJ303" s="101"/>
      <c r="DK303" s="101"/>
      <c r="DL303" s="101"/>
      <c r="DM303" s="101"/>
      <c r="DN303" s="101"/>
      <c r="DO303" s="101"/>
      <c r="DP303" s="101"/>
      <c r="DQ303" s="101"/>
      <c r="DR303" s="101"/>
      <c r="DS303" s="101"/>
      <c r="DT303" s="101"/>
      <c r="DU303" s="101"/>
      <c r="DV303" s="101"/>
      <c r="DW303" s="101"/>
      <c r="DX303" s="101"/>
      <c r="DY303" s="101"/>
      <c r="DZ303" s="101"/>
      <c r="EA303" s="101"/>
      <c r="EB303" s="101"/>
      <c r="EC303" s="101"/>
      <c r="ED303" s="101"/>
      <c r="EE303" s="101"/>
      <c r="EF303" s="101"/>
      <c r="EG303" s="101"/>
      <c r="EH303" s="101"/>
      <c r="EI303" s="101"/>
      <c r="EJ303" s="101"/>
      <c r="EK303" s="101"/>
      <c r="EL303" s="101"/>
      <c r="EM303" s="101"/>
      <c r="EN303" s="101"/>
      <c r="EO303" s="101"/>
      <c r="EP303" s="101"/>
      <c r="EQ303" s="101"/>
      <c r="ER303" s="101"/>
      <c r="ES303" s="101"/>
      <c r="ET303" s="101"/>
      <c r="EU303" s="101"/>
      <c r="EV303" s="101"/>
      <c r="EW303" s="101"/>
      <c r="EX303" s="101"/>
      <c r="EY303" s="101"/>
      <c r="EZ303" s="101"/>
      <c r="FA303" s="101"/>
      <c r="FB303" s="101"/>
      <c r="FC303" s="101"/>
      <c r="FD303" s="101"/>
      <c r="FE303" s="101"/>
      <c r="FF303" s="101"/>
      <c r="FG303" s="101"/>
      <c r="FH303" s="101"/>
      <c r="FI303" s="101"/>
      <c r="FJ303" s="101"/>
      <c r="FK303" s="101"/>
      <c r="FL303" s="101"/>
      <c r="FM303" s="101"/>
      <c r="FN303" s="101"/>
      <c r="FO303" s="101"/>
      <c r="FP303" s="101"/>
      <c r="FQ303" s="101"/>
      <c r="FR303" s="101"/>
      <c r="FS303" s="101"/>
      <c r="FT303" s="101"/>
      <c r="FU303" s="101"/>
      <c r="FV303" s="101"/>
      <c r="FW303" s="101"/>
      <c r="FX303" s="101"/>
      <c r="FY303" s="101"/>
      <c r="FZ303" s="101"/>
      <c r="GA303" s="101"/>
      <c r="GB303" s="101"/>
      <c r="GC303" s="101"/>
      <c r="GD303" s="101"/>
      <c r="GE303" s="101"/>
      <c r="GF303" s="101"/>
      <c r="GG303" s="101"/>
      <c r="GH303" s="101"/>
      <c r="GI303" s="101"/>
      <c r="GJ303" s="101"/>
      <c r="GK303" s="101"/>
      <c r="GL303" s="101"/>
      <c r="GM303" s="101"/>
      <c r="GN303" s="101"/>
      <c r="GO303" s="101"/>
      <c r="GP303" s="101"/>
      <c r="GQ303" s="101"/>
      <c r="GR303" s="101"/>
      <c r="GS303" s="6"/>
      <c r="GT303" s="6"/>
      <c r="GU303" s="6"/>
      <c r="GV303" s="6"/>
    </row>
    <row r="304" spans="6:205" x14ac:dyDescent="0.2">
      <c r="G304" s="35"/>
      <c r="H304" s="839"/>
      <c r="AD304" s="6"/>
      <c r="CU304" s="101"/>
      <c r="CV304" s="101"/>
      <c r="CW304" s="101"/>
      <c r="CX304" s="101"/>
      <c r="CY304" s="101"/>
      <c r="CZ304" s="101"/>
      <c r="DA304" s="101"/>
      <c r="DB304" s="101"/>
      <c r="DC304" s="101"/>
      <c r="DD304" s="101"/>
      <c r="DE304" s="101"/>
      <c r="DF304" s="101"/>
      <c r="DG304" s="101"/>
      <c r="DH304" s="101"/>
      <c r="DI304" s="101"/>
      <c r="DJ304" s="101"/>
      <c r="DK304" s="101"/>
      <c r="DL304" s="101"/>
      <c r="DM304" s="101"/>
      <c r="DN304" s="101"/>
      <c r="DO304" s="101"/>
      <c r="DP304" s="101"/>
      <c r="DQ304" s="101"/>
      <c r="DR304" s="101"/>
      <c r="DS304" s="101"/>
      <c r="DT304" s="101"/>
      <c r="DU304" s="101"/>
      <c r="DV304" s="101"/>
      <c r="DW304" s="101"/>
      <c r="DX304" s="101"/>
      <c r="DY304" s="101"/>
      <c r="DZ304" s="101"/>
      <c r="EA304" s="101"/>
      <c r="EB304" s="101"/>
      <c r="EC304" s="101"/>
      <c r="ED304" s="101"/>
      <c r="EE304" s="101"/>
      <c r="EF304" s="101"/>
      <c r="EG304" s="101"/>
      <c r="EH304" s="101"/>
      <c r="EI304" s="101"/>
      <c r="EJ304" s="101"/>
      <c r="EK304" s="101"/>
      <c r="EL304" s="101"/>
      <c r="EM304" s="101"/>
      <c r="EN304" s="101"/>
      <c r="EO304" s="101"/>
      <c r="EP304" s="101"/>
      <c r="EQ304" s="101"/>
      <c r="ER304" s="101"/>
      <c r="ES304" s="101"/>
      <c r="ET304" s="101"/>
      <c r="EU304" s="101"/>
      <c r="EV304" s="101"/>
      <c r="EW304" s="101"/>
      <c r="EX304" s="101"/>
      <c r="EY304" s="101"/>
      <c r="EZ304" s="101"/>
      <c r="FA304" s="101"/>
      <c r="FB304" s="101"/>
      <c r="FC304" s="101"/>
      <c r="FD304" s="101"/>
      <c r="FE304" s="101"/>
      <c r="FF304" s="101"/>
      <c r="FG304" s="101"/>
      <c r="FH304" s="101"/>
      <c r="FI304" s="101"/>
      <c r="FJ304" s="101"/>
      <c r="FK304" s="101"/>
      <c r="FL304" s="101"/>
      <c r="FM304" s="101"/>
      <c r="FN304" s="101"/>
      <c r="FO304" s="101"/>
      <c r="FP304" s="101"/>
      <c r="FQ304" s="101"/>
      <c r="FR304" s="101"/>
      <c r="FS304" s="101"/>
      <c r="FT304" s="101"/>
      <c r="FU304" s="101"/>
      <c r="FV304" s="101"/>
      <c r="FW304" s="101"/>
      <c r="FX304" s="101"/>
      <c r="FY304" s="101"/>
      <c r="FZ304" s="101"/>
      <c r="GA304" s="101"/>
      <c r="GB304" s="101"/>
      <c r="GC304" s="101"/>
      <c r="GD304" s="101"/>
      <c r="GE304" s="101"/>
      <c r="GF304" s="101"/>
      <c r="GG304" s="101"/>
      <c r="GH304" s="101"/>
      <c r="GI304" s="101"/>
      <c r="GJ304" s="101"/>
      <c r="GK304" s="101"/>
      <c r="GL304" s="101"/>
      <c r="GM304" s="101"/>
      <c r="GN304" s="101"/>
      <c r="GO304" s="101"/>
      <c r="GP304" s="101"/>
      <c r="GQ304" s="101"/>
      <c r="GR304" s="101"/>
      <c r="GS304" s="6"/>
      <c r="GT304" s="6"/>
      <c r="GU304" s="6"/>
      <c r="GV304" s="6"/>
    </row>
    <row r="305" spans="2:204" x14ac:dyDescent="0.2">
      <c r="G305" s="35"/>
      <c r="H305" s="839"/>
      <c r="CU305" s="101"/>
      <c r="CV305" s="101"/>
      <c r="CW305" s="101"/>
      <c r="CX305" s="101"/>
      <c r="CY305" s="101"/>
      <c r="CZ305" s="101"/>
      <c r="DA305" s="101"/>
      <c r="DB305" s="101"/>
      <c r="DC305" s="101"/>
      <c r="DD305" s="101"/>
      <c r="DE305" s="101"/>
      <c r="DF305" s="101"/>
      <c r="DG305" s="101"/>
      <c r="DH305" s="101"/>
      <c r="DI305" s="101"/>
      <c r="DJ305" s="101"/>
      <c r="DK305" s="101"/>
      <c r="DL305" s="101"/>
      <c r="DM305" s="101"/>
      <c r="DN305" s="101"/>
      <c r="DO305" s="101"/>
      <c r="DP305" s="101"/>
      <c r="DQ305" s="101"/>
      <c r="DR305" s="101"/>
      <c r="DS305" s="101"/>
      <c r="DT305" s="101"/>
      <c r="DU305" s="101"/>
      <c r="DV305" s="101"/>
      <c r="DW305" s="101"/>
      <c r="DX305" s="101"/>
      <c r="DY305" s="101"/>
      <c r="DZ305" s="101"/>
      <c r="EA305" s="101"/>
      <c r="EB305" s="101"/>
      <c r="EC305" s="101"/>
      <c r="ED305" s="101"/>
      <c r="EE305" s="101"/>
      <c r="EF305" s="101"/>
      <c r="EG305" s="101"/>
      <c r="EH305" s="101"/>
      <c r="EI305" s="101"/>
      <c r="EJ305" s="101"/>
      <c r="EK305" s="101"/>
      <c r="EL305" s="101"/>
      <c r="EM305" s="101"/>
      <c r="EN305" s="101"/>
      <c r="EO305" s="101"/>
      <c r="EP305" s="101"/>
      <c r="EQ305" s="101"/>
      <c r="ER305" s="101"/>
      <c r="ES305" s="101"/>
      <c r="ET305" s="101"/>
      <c r="EU305" s="101"/>
      <c r="EV305" s="101"/>
      <c r="EW305" s="101"/>
      <c r="EX305" s="101"/>
      <c r="EY305" s="101"/>
      <c r="EZ305" s="101"/>
      <c r="FA305" s="101"/>
      <c r="FB305" s="101"/>
      <c r="FC305" s="101"/>
      <c r="FD305" s="101"/>
      <c r="FE305" s="101"/>
      <c r="FF305" s="101"/>
      <c r="FG305" s="101"/>
      <c r="FH305" s="101"/>
      <c r="FI305" s="101"/>
      <c r="FJ305" s="101"/>
      <c r="FK305" s="101"/>
      <c r="FL305" s="101"/>
      <c r="FM305" s="101"/>
      <c r="FN305" s="101"/>
      <c r="FO305" s="101"/>
      <c r="FP305" s="101"/>
      <c r="FQ305" s="101"/>
      <c r="FR305" s="101"/>
      <c r="FS305" s="101"/>
      <c r="FT305" s="101"/>
      <c r="FU305" s="101"/>
      <c r="FV305" s="101"/>
      <c r="FW305" s="101"/>
      <c r="FX305" s="101"/>
      <c r="FY305" s="101"/>
      <c r="FZ305" s="101"/>
      <c r="GA305" s="101"/>
      <c r="GB305" s="101"/>
      <c r="GC305" s="101"/>
      <c r="GD305" s="101"/>
      <c r="GE305" s="101"/>
      <c r="GF305" s="101"/>
      <c r="GG305" s="101"/>
      <c r="GH305" s="101"/>
      <c r="GI305" s="101"/>
      <c r="GJ305" s="101"/>
      <c r="GK305" s="101"/>
      <c r="GL305" s="101"/>
      <c r="GM305" s="101"/>
      <c r="GN305" s="101"/>
      <c r="GO305" s="101"/>
      <c r="GP305" s="101"/>
      <c r="GQ305" s="101"/>
      <c r="GR305" s="101"/>
      <c r="GS305" s="6"/>
      <c r="GT305" s="6"/>
      <c r="GU305" s="6"/>
      <c r="GV305" s="6"/>
    </row>
    <row r="306" spans="2:204" ht="15.75" thickBot="1" x14ac:dyDescent="0.25">
      <c r="G306" s="35"/>
      <c r="H306" s="860"/>
      <c r="CU306" s="101"/>
      <c r="CV306" s="101"/>
      <c r="CW306" s="101"/>
      <c r="CX306" s="101"/>
      <c r="CY306" s="101"/>
      <c r="CZ306" s="101"/>
      <c r="DA306" s="101"/>
      <c r="DB306" s="101"/>
      <c r="DC306" s="101"/>
      <c r="DD306" s="101"/>
      <c r="DE306" s="101"/>
      <c r="DF306" s="101"/>
      <c r="DG306" s="101"/>
      <c r="DH306" s="101"/>
      <c r="DI306" s="101"/>
      <c r="DJ306" s="101"/>
      <c r="DK306" s="101"/>
      <c r="DL306" s="101"/>
      <c r="DM306" s="101"/>
      <c r="DN306" s="101"/>
      <c r="DO306" s="101"/>
      <c r="DP306" s="101"/>
      <c r="DQ306" s="101"/>
      <c r="DR306" s="101"/>
      <c r="DS306" s="101"/>
      <c r="DT306" s="101"/>
      <c r="DU306" s="101"/>
      <c r="DV306" s="101"/>
      <c r="DW306" s="101"/>
      <c r="DX306" s="101"/>
      <c r="DY306" s="101"/>
      <c r="DZ306" s="101"/>
      <c r="EA306" s="101"/>
      <c r="EB306" s="101"/>
      <c r="EC306" s="101"/>
      <c r="ED306" s="101"/>
      <c r="EE306" s="101"/>
      <c r="EF306" s="101"/>
      <c r="EG306" s="101"/>
      <c r="EH306" s="101"/>
      <c r="EI306" s="101"/>
      <c r="EJ306" s="101"/>
      <c r="EK306" s="101"/>
      <c r="EL306" s="101"/>
      <c r="EM306" s="101"/>
      <c r="EN306" s="101"/>
      <c r="EO306" s="101"/>
      <c r="EP306" s="101"/>
      <c r="EQ306" s="101"/>
      <c r="ER306" s="101"/>
      <c r="ES306" s="101"/>
      <c r="ET306" s="101"/>
      <c r="EU306" s="101"/>
      <c r="EV306" s="101"/>
      <c r="EW306" s="101"/>
      <c r="EX306" s="101"/>
      <c r="EY306" s="101"/>
      <c r="EZ306" s="101"/>
      <c r="FA306" s="101"/>
      <c r="FB306" s="101"/>
      <c r="FC306" s="101"/>
      <c r="FD306" s="101"/>
      <c r="FE306" s="101"/>
      <c r="FF306" s="101"/>
      <c r="FG306" s="101"/>
      <c r="FH306" s="101"/>
      <c r="FI306" s="101"/>
      <c r="FJ306" s="101"/>
      <c r="FK306" s="101"/>
      <c r="FL306" s="101"/>
      <c r="FM306" s="101"/>
      <c r="FN306" s="101"/>
      <c r="FO306" s="101"/>
      <c r="FP306" s="101"/>
      <c r="FQ306" s="101"/>
      <c r="FR306" s="101"/>
      <c r="FS306" s="101"/>
      <c r="FT306" s="101"/>
      <c r="FU306" s="101"/>
      <c r="FV306" s="101"/>
      <c r="FW306" s="101"/>
      <c r="FX306" s="101"/>
      <c r="FY306" s="101"/>
      <c r="FZ306" s="101"/>
      <c r="GA306" s="101"/>
      <c r="GB306" s="101"/>
      <c r="GC306" s="101"/>
      <c r="GD306" s="101"/>
      <c r="GE306" s="101"/>
      <c r="GF306" s="101"/>
      <c r="GG306" s="101"/>
      <c r="GH306" s="101"/>
      <c r="GI306" s="101"/>
      <c r="GJ306" s="101"/>
      <c r="GK306" s="101"/>
      <c r="GL306" s="101"/>
      <c r="GM306" s="101"/>
      <c r="GN306" s="101"/>
      <c r="GO306" s="101"/>
      <c r="GP306" s="101"/>
      <c r="GQ306" s="101"/>
      <c r="GR306" s="101"/>
      <c r="GS306" s="6"/>
      <c r="GT306" s="6"/>
      <c r="GU306" s="6"/>
      <c r="GV306" s="6"/>
    </row>
    <row r="307" spans="2:204" ht="20.25" x14ac:dyDescent="0.2">
      <c r="C307" s="201"/>
      <c r="E307" s="861">
        <v>6700</v>
      </c>
      <c r="F307" s="862">
        <v>7500</v>
      </c>
      <c r="G307" s="845">
        <v>9000</v>
      </c>
      <c r="AD307" s="854" t="s">
        <v>444</v>
      </c>
      <c r="AG307" s="1020">
        <v>2017</v>
      </c>
      <c r="AH307" s="1021"/>
      <c r="AI307" s="1021"/>
      <c r="AJ307" s="1021"/>
      <c r="AK307" s="1021"/>
      <c r="AL307" s="1021"/>
      <c r="AM307" s="1021"/>
      <c r="AN307" s="1021"/>
      <c r="AO307" s="1021"/>
      <c r="AP307" s="1021"/>
      <c r="AQ307" s="1021"/>
      <c r="AR307" s="750">
        <f>COUNTIFS($HN319:$HN395,"&gt;=42736",$HN319:$HN395,"&lt;43101")</f>
        <v>0</v>
      </c>
      <c r="AS307" s="1020" t="s">
        <v>512</v>
      </c>
      <c r="AT307" s="1021"/>
      <c r="AU307" s="1021"/>
      <c r="AV307" s="1021"/>
      <c r="AW307" s="1021"/>
      <c r="AX307" s="1021"/>
      <c r="AY307" s="1021"/>
      <c r="AZ307" s="1021"/>
      <c r="BA307" s="1021"/>
      <c r="BB307" s="1021"/>
      <c r="BC307" s="1021"/>
      <c r="BD307" s="750">
        <f>COUNTIFS($HN319:$HN395,"&gt;=43101",$HN319:$HN395,"&lt;43466")</f>
        <v>0</v>
      </c>
      <c r="BE307" s="1020" t="s">
        <v>513</v>
      </c>
      <c r="BF307" s="1021"/>
      <c r="BG307" s="1021"/>
      <c r="BH307" s="1021"/>
      <c r="BI307" s="1021"/>
      <c r="BJ307" s="1021"/>
      <c r="BK307" s="1021"/>
      <c r="BL307" s="1021"/>
      <c r="BM307" s="1021"/>
      <c r="BN307" s="1021"/>
      <c r="BO307" s="1021"/>
      <c r="BP307" s="750">
        <f>COUNTIFS($HN319:$HN395,"&gt;=43466",$HN319:$HN395,"&lt;43831")</f>
        <v>0</v>
      </c>
      <c r="BQ307" s="1020" t="s">
        <v>514</v>
      </c>
      <c r="BR307" s="1021"/>
      <c r="BS307" s="1021"/>
      <c r="BT307" s="1021"/>
      <c r="BU307" s="1021"/>
      <c r="BV307" s="1021"/>
      <c r="BW307" s="1021"/>
      <c r="BX307" s="1021"/>
      <c r="BY307" s="1021"/>
      <c r="BZ307" s="1021"/>
      <c r="CA307" s="1021"/>
      <c r="CB307" s="750">
        <f>COUNTIFS($HN319:$HN395,"&gt;=43831",$HN319:$HN395,"&lt;44197")</f>
        <v>0</v>
      </c>
      <c r="CC307" s="1020" t="s">
        <v>515</v>
      </c>
      <c r="CD307" s="1021"/>
      <c r="CE307" s="1021"/>
      <c r="CF307" s="1021"/>
      <c r="CG307" s="1021"/>
      <c r="CH307" s="1021"/>
      <c r="CI307" s="1021"/>
      <c r="CJ307" s="1021"/>
      <c r="CK307" s="1021"/>
      <c r="CL307" s="1021"/>
      <c r="CM307" s="1021"/>
      <c r="CN307" s="750">
        <f>COUNTIFS($HN319:$HN395,"&gt;=44197",$HN319:$HN395,"&lt;44562")</f>
        <v>0</v>
      </c>
      <c r="CO307" s="1020" t="s">
        <v>516</v>
      </c>
      <c r="CP307" s="1021"/>
      <c r="CQ307" s="1021"/>
      <c r="CR307" s="1021"/>
      <c r="CS307" s="1021"/>
      <c r="CT307" s="1021"/>
      <c r="CU307" s="1021"/>
      <c r="CV307" s="1021"/>
      <c r="CW307" s="1021"/>
      <c r="CX307" s="1021"/>
      <c r="CY307" s="1021"/>
      <c r="CZ307" s="1022"/>
      <c r="DA307" s="1020" t="s">
        <v>517</v>
      </c>
      <c r="DB307" s="1021"/>
      <c r="DC307" s="1021"/>
      <c r="DD307" s="1021"/>
      <c r="DE307" s="1021"/>
      <c r="DF307" s="1021"/>
      <c r="DG307" s="1021"/>
      <c r="DH307" s="1021"/>
      <c r="DI307" s="1021"/>
      <c r="DJ307" s="1021"/>
      <c r="DK307" s="1021"/>
      <c r="DL307" s="1022"/>
      <c r="DM307" s="1020" t="s">
        <v>518</v>
      </c>
      <c r="DN307" s="1021"/>
      <c r="DO307" s="1021"/>
      <c r="DP307" s="1021"/>
      <c r="DQ307" s="1021"/>
      <c r="DR307" s="1021"/>
      <c r="DS307" s="1021"/>
      <c r="DT307" s="1021"/>
      <c r="DU307" s="1021"/>
      <c r="DV307" s="1021"/>
      <c r="DW307" s="1021"/>
      <c r="DX307" s="1022"/>
      <c r="DY307" s="1020">
        <v>2025</v>
      </c>
      <c r="DZ307" s="1021"/>
      <c r="EA307" s="1021"/>
      <c r="EB307" s="1021"/>
      <c r="EC307" s="1021"/>
      <c r="ED307" s="1021"/>
      <c r="EE307" s="1021"/>
      <c r="EF307" s="1021"/>
      <c r="EG307" s="1021"/>
      <c r="EH307" s="1021"/>
      <c r="EI307" s="1021"/>
      <c r="EJ307" s="1022"/>
      <c r="EK307" s="1020">
        <v>2026</v>
      </c>
      <c r="EL307" s="1021"/>
      <c r="EM307" s="1021"/>
      <c r="EN307" s="1021"/>
      <c r="EO307" s="1021"/>
      <c r="EP307" s="1021"/>
      <c r="EQ307" s="1021"/>
      <c r="ER307" s="1021"/>
      <c r="ES307" s="1021"/>
      <c r="ET307" s="1021"/>
      <c r="EU307" s="1021"/>
      <c r="EV307" s="1022"/>
      <c r="EW307" s="1020">
        <v>2027</v>
      </c>
      <c r="EX307" s="1021"/>
      <c r="EY307" s="1021"/>
      <c r="EZ307" s="1021"/>
      <c r="FA307" s="1021"/>
      <c r="FB307" s="1021"/>
      <c r="FC307" s="1021"/>
      <c r="FD307" s="1021"/>
      <c r="FE307" s="1021"/>
      <c r="FF307" s="1021"/>
      <c r="FG307" s="1021"/>
      <c r="FH307" s="1022"/>
      <c r="FI307" s="1020">
        <v>2028</v>
      </c>
      <c r="FJ307" s="1021"/>
      <c r="FK307" s="1021"/>
      <c r="FL307" s="1021"/>
      <c r="FM307" s="1021"/>
      <c r="FN307" s="1021"/>
      <c r="FO307" s="1021"/>
      <c r="FP307" s="1021"/>
      <c r="FQ307" s="1021"/>
      <c r="FR307" s="1021"/>
      <c r="FS307" s="1021"/>
      <c r="FT307" s="1022"/>
      <c r="FU307" s="1020">
        <v>2029</v>
      </c>
      <c r="FV307" s="1021"/>
      <c r="FW307" s="1021"/>
      <c r="FX307" s="1021"/>
      <c r="FY307" s="1021"/>
      <c r="FZ307" s="1021"/>
      <c r="GA307" s="1021"/>
      <c r="GB307" s="1021"/>
      <c r="GC307" s="1021"/>
      <c r="GD307" s="1021"/>
      <c r="GE307" s="1021"/>
      <c r="GF307" s="1022"/>
      <c r="GG307" s="1020">
        <v>2030</v>
      </c>
      <c r="GH307" s="1021"/>
      <c r="GI307" s="1021"/>
      <c r="GJ307" s="1021"/>
      <c r="GK307" s="1021"/>
      <c r="GL307" s="1021"/>
      <c r="GM307" s="1021"/>
      <c r="GN307" s="1021"/>
      <c r="GO307" s="1021"/>
      <c r="GP307" s="1021"/>
      <c r="GQ307" s="1021"/>
      <c r="GR307" s="1022"/>
      <c r="GS307" s="6"/>
      <c r="GT307" s="6"/>
      <c r="GU307" s="6"/>
      <c r="GV307" s="6"/>
    </row>
    <row r="308" spans="2:204" ht="15.75" thickBot="1" x14ac:dyDescent="0.25">
      <c r="C308" s="884" t="s">
        <v>444</v>
      </c>
      <c r="D308" s="885" t="s">
        <v>598</v>
      </c>
      <c r="E308" s="858" t="s">
        <v>600</v>
      </c>
      <c r="F308" s="863" t="s">
        <v>601</v>
      </c>
      <c r="G308" s="33" t="s">
        <v>602</v>
      </c>
      <c r="AD308" s="855" t="s">
        <v>599</v>
      </c>
      <c r="AE308" s="551" t="s">
        <v>10</v>
      </c>
      <c r="AF308" s="584" t="s">
        <v>11</v>
      </c>
      <c r="AG308" s="815" t="s">
        <v>0</v>
      </c>
      <c r="AH308" s="551" t="s">
        <v>1</v>
      </c>
      <c r="AI308" s="551" t="s">
        <v>2</v>
      </c>
      <c r="AJ308" s="551" t="s">
        <v>3</v>
      </c>
      <c r="AK308" s="551" t="s">
        <v>4</v>
      </c>
      <c r="AL308" s="551" t="s">
        <v>5</v>
      </c>
      <c r="AM308" s="551" t="s">
        <v>6</v>
      </c>
      <c r="AN308" s="551" t="s">
        <v>7</v>
      </c>
      <c r="AO308" s="551" t="s">
        <v>8</v>
      </c>
      <c r="AP308" s="551" t="s">
        <v>9</v>
      </c>
      <c r="AQ308" s="551" t="s">
        <v>10</v>
      </c>
      <c r="AR308" s="584" t="s">
        <v>11</v>
      </c>
      <c r="AS308" s="815" t="s">
        <v>0</v>
      </c>
      <c r="AT308" s="551" t="s">
        <v>1</v>
      </c>
      <c r="AU308" s="551" t="s">
        <v>2</v>
      </c>
      <c r="AV308" s="551" t="s">
        <v>3</v>
      </c>
      <c r="AW308" s="551" t="s">
        <v>4</v>
      </c>
      <c r="AX308" s="551" t="s">
        <v>5</v>
      </c>
      <c r="AY308" s="551" t="s">
        <v>6</v>
      </c>
      <c r="AZ308" s="551" t="s">
        <v>7</v>
      </c>
      <c r="BA308" s="551" t="s">
        <v>8</v>
      </c>
      <c r="BB308" s="551" t="s">
        <v>9</v>
      </c>
      <c r="BC308" s="551" t="s">
        <v>10</v>
      </c>
      <c r="BD308" s="584" t="s">
        <v>11</v>
      </c>
      <c r="BE308" s="815" t="s">
        <v>0</v>
      </c>
      <c r="BF308" s="551" t="s">
        <v>1</v>
      </c>
      <c r="BG308" s="551" t="s">
        <v>2</v>
      </c>
      <c r="BH308" s="551" t="s">
        <v>3</v>
      </c>
      <c r="BI308" s="551" t="s">
        <v>4</v>
      </c>
      <c r="BJ308" s="551" t="s">
        <v>5</v>
      </c>
      <c r="BK308" s="551" t="s">
        <v>6</v>
      </c>
      <c r="BL308" s="551" t="s">
        <v>7</v>
      </c>
      <c r="BM308" s="551" t="s">
        <v>8</v>
      </c>
      <c r="BN308" s="551" t="s">
        <v>9</v>
      </c>
      <c r="BO308" s="551" t="s">
        <v>10</v>
      </c>
      <c r="BP308" s="584" t="s">
        <v>11</v>
      </c>
      <c r="BQ308" s="815" t="s">
        <v>0</v>
      </c>
      <c r="BR308" s="551" t="s">
        <v>1</v>
      </c>
      <c r="BS308" s="551" t="s">
        <v>2</v>
      </c>
      <c r="BT308" s="551" t="s">
        <v>3</v>
      </c>
      <c r="BU308" s="551" t="s">
        <v>4</v>
      </c>
      <c r="BV308" s="551" t="s">
        <v>5</v>
      </c>
      <c r="BW308" s="551" t="s">
        <v>6</v>
      </c>
      <c r="BX308" s="551" t="s">
        <v>7</v>
      </c>
      <c r="BY308" s="551" t="s">
        <v>8</v>
      </c>
      <c r="BZ308" s="551" t="s">
        <v>9</v>
      </c>
      <c r="CA308" s="551" t="s">
        <v>10</v>
      </c>
      <c r="CB308" s="584" t="s">
        <v>11</v>
      </c>
      <c r="CC308" s="815" t="s">
        <v>0</v>
      </c>
      <c r="CD308" s="551" t="s">
        <v>1</v>
      </c>
      <c r="CE308" s="551" t="s">
        <v>2</v>
      </c>
      <c r="CF308" s="551" t="s">
        <v>3</v>
      </c>
      <c r="CG308" s="551" t="s">
        <v>4</v>
      </c>
      <c r="CH308" s="551" t="s">
        <v>5</v>
      </c>
      <c r="CI308" s="551" t="s">
        <v>6</v>
      </c>
      <c r="CJ308" s="551" t="s">
        <v>7</v>
      </c>
      <c r="CK308" s="551" t="s">
        <v>8</v>
      </c>
      <c r="CL308" s="551" t="s">
        <v>9</v>
      </c>
      <c r="CM308" s="551" t="s">
        <v>10</v>
      </c>
      <c r="CN308" s="584" t="s">
        <v>11</v>
      </c>
      <c r="CO308" s="815" t="s">
        <v>0</v>
      </c>
      <c r="CP308" s="551" t="s">
        <v>1</v>
      </c>
      <c r="CQ308" s="551" t="s">
        <v>2</v>
      </c>
      <c r="CR308" s="551" t="s">
        <v>3</v>
      </c>
      <c r="CS308" s="551" t="s">
        <v>4</v>
      </c>
      <c r="CT308" s="551" t="s">
        <v>5</v>
      </c>
      <c r="CU308" s="551" t="s">
        <v>6</v>
      </c>
      <c r="CV308" s="551" t="s">
        <v>7</v>
      </c>
      <c r="CW308" s="551" t="s">
        <v>8</v>
      </c>
      <c r="CX308" s="551" t="s">
        <v>9</v>
      </c>
      <c r="CY308" s="551" t="s">
        <v>10</v>
      </c>
      <c r="CZ308" s="584" t="s">
        <v>11</v>
      </c>
      <c r="DA308" s="815" t="s">
        <v>0</v>
      </c>
      <c r="DB308" s="551" t="s">
        <v>1</v>
      </c>
      <c r="DC308" s="551" t="s">
        <v>2</v>
      </c>
      <c r="DD308" s="551" t="s">
        <v>3</v>
      </c>
      <c r="DE308" s="551" t="s">
        <v>4</v>
      </c>
      <c r="DF308" s="551" t="s">
        <v>5</v>
      </c>
      <c r="DG308" s="551" t="s">
        <v>6</v>
      </c>
      <c r="DH308" s="551" t="s">
        <v>7</v>
      </c>
      <c r="DI308" s="551" t="s">
        <v>8</v>
      </c>
      <c r="DJ308" s="551" t="s">
        <v>9</v>
      </c>
      <c r="DK308" s="551" t="s">
        <v>10</v>
      </c>
      <c r="DL308" s="584" t="s">
        <v>11</v>
      </c>
      <c r="DM308" s="815" t="s">
        <v>0</v>
      </c>
      <c r="DN308" s="551" t="s">
        <v>1</v>
      </c>
      <c r="DO308" s="551" t="s">
        <v>2</v>
      </c>
      <c r="DP308" s="551" t="s">
        <v>3</v>
      </c>
      <c r="DQ308" s="551" t="s">
        <v>4</v>
      </c>
      <c r="DR308" s="551" t="s">
        <v>5</v>
      </c>
      <c r="DS308" s="551" t="s">
        <v>6</v>
      </c>
      <c r="DT308" s="551" t="s">
        <v>7</v>
      </c>
      <c r="DU308" s="551" t="s">
        <v>8</v>
      </c>
      <c r="DV308" s="551" t="s">
        <v>9</v>
      </c>
      <c r="DW308" s="551" t="s">
        <v>10</v>
      </c>
      <c r="DX308" s="584" t="s">
        <v>11</v>
      </c>
      <c r="DY308" s="815" t="s">
        <v>0</v>
      </c>
      <c r="DZ308" s="551" t="s">
        <v>1</v>
      </c>
      <c r="EA308" s="551" t="s">
        <v>2</v>
      </c>
      <c r="EB308" s="551" t="s">
        <v>3</v>
      </c>
      <c r="EC308" s="551" t="s">
        <v>4</v>
      </c>
      <c r="ED308" s="551" t="s">
        <v>5</v>
      </c>
      <c r="EE308" s="551" t="s">
        <v>6</v>
      </c>
      <c r="EF308" s="551" t="s">
        <v>7</v>
      </c>
      <c r="EG308" s="551" t="s">
        <v>8</v>
      </c>
      <c r="EH308" s="551" t="s">
        <v>9</v>
      </c>
      <c r="EI308" s="551" t="s">
        <v>10</v>
      </c>
      <c r="EJ308" s="584" t="s">
        <v>11</v>
      </c>
      <c r="EK308" s="815" t="s">
        <v>0</v>
      </c>
      <c r="EL308" s="551" t="s">
        <v>1</v>
      </c>
      <c r="EM308" s="551" t="s">
        <v>2</v>
      </c>
      <c r="EN308" s="551" t="s">
        <v>3</v>
      </c>
      <c r="EO308" s="551" t="s">
        <v>4</v>
      </c>
      <c r="EP308" s="551" t="s">
        <v>5</v>
      </c>
      <c r="EQ308" s="551" t="s">
        <v>6</v>
      </c>
      <c r="ER308" s="551" t="s">
        <v>7</v>
      </c>
      <c r="ES308" s="551" t="s">
        <v>8</v>
      </c>
      <c r="ET308" s="551" t="s">
        <v>9</v>
      </c>
      <c r="EU308" s="551" t="s">
        <v>10</v>
      </c>
      <c r="EV308" s="584" t="s">
        <v>11</v>
      </c>
      <c r="EW308" s="815" t="s">
        <v>0</v>
      </c>
      <c r="EX308" s="551" t="s">
        <v>1</v>
      </c>
      <c r="EY308" s="551" t="s">
        <v>2</v>
      </c>
      <c r="EZ308" s="551" t="s">
        <v>3</v>
      </c>
      <c r="FA308" s="551" t="s">
        <v>4</v>
      </c>
      <c r="FB308" s="551" t="s">
        <v>5</v>
      </c>
      <c r="FC308" s="551" t="s">
        <v>6</v>
      </c>
      <c r="FD308" s="551" t="s">
        <v>7</v>
      </c>
      <c r="FE308" s="551" t="s">
        <v>8</v>
      </c>
      <c r="FF308" s="551" t="s">
        <v>9</v>
      </c>
      <c r="FG308" s="551" t="s">
        <v>10</v>
      </c>
      <c r="FH308" s="584" t="s">
        <v>11</v>
      </c>
      <c r="FI308" s="815" t="s">
        <v>0</v>
      </c>
      <c r="FJ308" s="551" t="s">
        <v>1</v>
      </c>
      <c r="FK308" s="551" t="s">
        <v>2</v>
      </c>
      <c r="FL308" s="551" t="s">
        <v>3</v>
      </c>
      <c r="FM308" s="551" t="s">
        <v>4</v>
      </c>
      <c r="FN308" s="551" t="s">
        <v>5</v>
      </c>
      <c r="FO308" s="551" t="s">
        <v>6</v>
      </c>
      <c r="FP308" s="551" t="s">
        <v>7</v>
      </c>
      <c r="FQ308" s="551" t="s">
        <v>8</v>
      </c>
      <c r="FR308" s="551" t="s">
        <v>9</v>
      </c>
      <c r="FS308" s="551" t="s">
        <v>10</v>
      </c>
      <c r="FT308" s="584" t="s">
        <v>11</v>
      </c>
      <c r="FU308" s="815" t="s">
        <v>0</v>
      </c>
      <c r="FV308" s="551" t="s">
        <v>1</v>
      </c>
      <c r="FW308" s="551" t="s">
        <v>2</v>
      </c>
      <c r="FX308" s="551" t="s">
        <v>3</v>
      </c>
      <c r="FY308" s="551" t="s">
        <v>4</v>
      </c>
      <c r="FZ308" s="551" t="s">
        <v>5</v>
      </c>
      <c r="GA308" s="551" t="s">
        <v>6</v>
      </c>
      <c r="GB308" s="551" t="s">
        <v>7</v>
      </c>
      <c r="GC308" s="551" t="s">
        <v>8</v>
      </c>
      <c r="GD308" s="551" t="s">
        <v>9</v>
      </c>
      <c r="GE308" s="551" t="s">
        <v>10</v>
      </c>
      <c r="GF308" s="584" t="s">
        <v>11</v>
      </c>
      <c r="GG308" s="815" t="s">
        <v>0</v>
      </c>
      <c r="GH308" s="551" t="s">
        <v>1</v>
      </c>
      <c r="GI308" s="551" t="s">
        <v>2</v>
      </c>
      <c r="GJ308" s="551" t="s">
        <v>3</v>
      </c>
      <c r="GK308" s="551" t="s">
        <v>4</v>
      </c>
      <c r="GL308" s="551" t="s">
        <v>5</v>
      </c>
      <c r="GM308" s="551" t="s">
        <v>6</v>
      </c>
      <c r="GN308" s="551" t="s">
        <v>7</v>
      </c>
      <c r="GO308" s="551" t="s">
        <v>8</v>
      </c>
      <c r="GP308" s="551" t="s">
        <v>9</v>
      </c>
      <c r="GQ308" s="551" t="s">
        <v>10</v>
      </c>
      <c r="GR308" s="584" t="s">
        <v>11</v>
      </c>
      <c r="GS308" s="6"/>
      <c r="GT308" s="6"/>
      <c r="GU308" s="6"/>
      <c r="GV308" s="6"/>
    </row>
    <row r="309" spans="2:204" ht="15.75" thickBot="1" x14ac:dyDescent="0.25">
      <c r="B309" s="852" t="s">
        <v>521</v>
      </c>
      <c r="C309" s="849">
        <v>5155.5</v>
      </c>
      <c r="D309" s="853">
        <v>34059</v>
      </c>
      <c r="E309" s="882">
        <f t="shared" ref="E309:E373" si="1113">D309+10950</f>
        <v>45009</v>
      </c>
      <c r="F309" s="883">
        <f>D309+12775</f>
        <v>46834</v>
      </c>
      <c r="G309" s="859">
        <f>D309+14600</f>
        <v>48659</v>
      </c>
      <c r="AC309" s="840" t="s">
        <v>109</v>
      </c>
      <c r="AD309" s="856">
        <v>5155.5</v>
      </c>
      <c r="AE309" s="886">
        <f>IF(COUNT(AE3)=1,AD309+AE3,AD309)</f>
        <v>5155.5</v>
      </c>
      <c r="AF309" s="887">
        <f t="shared" ref="AF309:CQ310" si="1114">IF(COUNT(AF3)=1,AE309+AF3,AE309)</f>
        <v>5155.5</v>
      </c>
      <c r="AG309" s="888">
        <f t="shared" si="1114"/>
        <v>5155.5</v>
      </c>
      <c r="AH309" s="886">
        <f t="shared" si="1114"/>
        <v>5155.5</v>
      </c>
      <c r="AI309" s="886">
        <f t="shared" si="1114"/>
        <v>5155.5</v>
      </c>
      <c r="AJ309" s="886">
        <f t="shared" si="1114"/>
        <v>5155.5</v>
      </c>
      <c r="AK309" s="886">
        <f t="shared" si="1114"/>
        <v>5155.5</v>
      </c>
      <c r="AL309" s="886">
        <f t="shared" si="1114"/>
        <v>5155.5</v>
      </c>
      <c r="AM309" s="886">
        <f t="shared" si="1114"/>
        <v>5155.5</v>
      </c>
      <c r="AN309" s="886">
        <f t="shared" si="1114"/>
        <v>5155.5</v>
      </c>
      <c r="AO309" s="886">
        <f t="shared" si="1114"/>
        <v>5155.5</v>
      </c>
      <c r="AP309" s="886">
        <f t="shared" si="1114"/>
        <v>5155.5</v>
      </c>
      <c r="AQ309" s="886">
        <f t="shared" si="1114"/>
        <v>5155.5</v>
      </c>
      <c r="AR309" s="887">
        <f t="shared" si="1114"/>
        <v>5155.5</v>
      </c>
      <c r="AS309" s="888">
        <f t="shared" si="1114"/>
        <v>5155.5</v>
      </c>
      <c r="AT309" s="886">
        <f t="shared" si="1114"/>
        <v>5155.5</v>
      </c>
      <c r="AU309" s="886">
        <f t="shared" si="1114"/>
        <v>5155.5</v>
      </c>
      <c r="AV309" s="886">
        <f t="shared" si="1114"/>
        <v>5155.5</v>
      </c>
      <c r="AW309" s="886">
        <f t="shared" si="1114"/>
        <v>5155.5</v>
      </c>
      <c r="AX309" s="886">
        <f t="shared" si="1114"/>
        <v>5155.5</v>
      </c>
      <c r="AY309" s="886">
        <f t="shared" si="1114"/>
        <v>5155.5</v>
      </c>
      <c r="AZ309" s="886">
        <f t="shared" si="1114"/>
        <v>5155.5</v>
      </c>
      <c r="BA309" s="886">
        <f t="shared" si="1114"/>
        <v>5178.5</v>
      </c>
      <c r="BB309" s="886">
        <f t="shared" si="1114"/>
        <v>5201.5</v>
      </c>
      <c r="BC309" s="886">
        <f t="shared" si="1114"/>
        <v>5224.5</v>
      </c>
      <c r="BD309" s="887">
        <f t="shared" si="1114"/>
        <v>5247.5</v>
      </c>
      <c r="BE309" s="888">
        <f t="shared" si="1114"/>
        <v>5270.5</v>
      </c>
      <c r="BF309" s="886">
        <f t="shared" si="1114"/>
        <v>5293.5</v>
      </c>
      <c r="BG309" s="886">
        <f t="shared" si="1114"/>
        <v>5316.5</v>
      </c>
      <c r="BH309" s="886">
        <f t="shared" si="1114"/>
        <v>5339.5</v>
      </c>
      <c r="BI309" s="886">
        <f t="shared" si="1114"/>
        <v>5362.5</v>
      </c>
      <c r="BJ309" s="886">
        <f t="shared" si="1114"/>
        <v>5385.5</v>
      </c>
      <c r="BK309" s="886">
        <f t="shared" si="1114"/>
        <v>5408.5</v>
      </c>
      <c r="BL309" s="886">
        <f t="shared" si="1114"/>
        <v>5431.5</v>
      </c>
      <c r="BM309" s="886">
        <f t="shared" si="1114"/>
        <v>5432.5</v>
      </c>
      <c r="BN309" s="886">
        <f t="shared" si="1114"/>
        <v>5512.5</v>
      </c>
      <c r="BO309" s="886">
        <f t="shared" si="1114"/>
        <v>5592.5</v>
      </c>
      <c r="BP309" s="887">
        <f t="shared" si="1114"/>
        <v>5672.5</v>
      </c>
      <c r="BQ309" s="888">
        <f t="shared" si="1114"/>
        <v>5742.5</v>
      </c>
      <c r="BR309" s="886">
        <f t="shared" si="1114"/>
        <v>5743.5</v>
      </c>
      <c r="BS309" s="886">
        <f t="shared" si="1114"/>
        <v>5766.5</v>
      </c>
      <c r="BT309" s="886">
        <f t="shared" si="1114"/>
        <v>5789.5</v>
      </c>
      <c r="BU309" s="886">
        <f t="shared" si="1114"/>
        <v>5812.5</v>
      </c>
      <c r="BV309" s="886">
        <f t="shared" si="1114"/>
        <v>5835.5</v>
      </c>
      <c r="BW309" s="886">
        <f t="shared" si="1114"/>
        <v>5858.5</v>
      </c>
      <c r="BX309" s="886">
        <f t="shared" si="1114"/>
        <v>5881.5</v>
      </c>
      <c r="BY309" s="886">
        <f t="shared" si="1114"/>
        <v>5904.5</v>
      </c>
      <c r="BZ309" s="886">
        <f t="shared" si="1114"/>
        <v>5927.5</v>
      </c>
      <c r="CA309" s="886">
        <f t="shared" si="1114"/>
        <v>5950.5</v>
      </c>
      <c r="CB309" s="887">
        <f t="shared" si="1114"/>
        <v>5973.5</v>
      </c>
      <c r="CC309" s="888">
        <f t="shared" si="1114"/>
        <v>5996.5</v>
      </c>
      <c r="CD309" s="886">
        <f t="shared" si="1114"/>
        <v>6019.5</v>
      </c>
      <c r="CE309" s="886">
        <f t="shared" si="1114"/>
        <v>6042.5</v>
      </c>
      <c r="CF309" s="886">
        <f t="shared" si="1114"/>
        <v>6065.5</v>
      </c>
      <c r="CG309" s="886">
        <f t="shared" si="1114"/>
        <v>6088.5</v>
      </c>
      <c r="CH309" s="886">
        <f t="shared" si="1114"/>
        <v>6111.5</v>
      </c>
      <c r="CI309" s="886">
        <f t="shared" si="1114"/>
        <v>6134.5</v>
      </c>
      <c r="CJ309" s="886">
        <f t="shared" si="1114"/>
        <v>6157.5</v>
      </c>
      <c r="CK309" s="886">
        <f t="shared" si="1114"/>
        <v>6180.5</v>
      </c>
      <c r="CL309" s="886">
        <f t="shared" si="1114"/>
        <v>6203.5</v>
      </c>
      <c r="CM309" s="886">
        <f t="shared" si="1114"/>
        <v>6226.5</v>
      </c>
      <c r="CN309" s="887">
        <f t="shared" si="1114"/>
        <v>6249.5</v>
      </c>
      <c r="CO309" s="888">
        <f t="shared" si="1114"/>
        <v>6272.5</v>
      </c>
      <c r="CP309" s="886">
        <f t="shared" si="1114"/>
        <v>6295.5</v>
      </c>
      <c r="CQ309" s="886">
        <f t="shared" si="1114"/>
        <v>6295.5</v>
      </c>
      <c r="CR309" s="886">
        <f t="shared" ref="CR309:FC312" si="1115">IF(COUNT(CR3)=1,CQ309+CR3,CQ309)</f>
        <v>6295.5</v>
      </c>
      <c r="CS309" s="886">
        <f t="shared" si="1115"/>
        <v>6295.5</v>
      </c>
      <c r="CT309" s="886">
        <f t="shared" si="1115"/>
        <v>6295.5</v>
      </c>
      <c r="CU309" s="886">
        <f t="shared" si="1115"/>
        <v>6295.5</v>
      </c>
      <c r="CV309" s="886">
        <f t="shared" si="1115"/>
        <v>6295.5</v>
      </c>
      <c r="CW309" s="886">
        <f t="shared" si="1115"/>
        <v>6295.5</v>
      </c>
      <c r="CX309" s="886">
        <f t="shared" si="1115"/>
        <v>6295.5</v>
      </c>
      <c r="CY309" s="886">
        <f t="shared" si="1115"/>
        <v>6295.5</v>
      </c>
      <c r="CZ309" s="887">
        <f t="shared" si="1115"/>
        <v>6295.5</v>
      </c>
      <c r="DA309" s="888">
        <f t="shared" si="1115"/>
        <v>6295.5</v>
      </c>
      <c r="DB309" s="886">
        <f t="shared" si="1115"/>
        <v>6295.5</v>
      </c>
      <c r="DC309" s="889">
        <f t="shared" ref="DC309:DD311" si="1116">IF(COUNT(DC3)=1,DB309+DC3,DB309)</f>
        <v>6295.5</v>
      </c>
      <c r="DD309" s="886">
        <f t="shared" si="1115"/>
        <v>6295.5</v>
      </c>
      <c r="DE309" s="886">
        <f t="shared" si="1115"/>
        <v>6295.5</v>
      </c>
      <c r="DF309" s="886">
        <f t="shared" si="1115"/>
        <v>6295.5</v>
      </c>
      <c r="DG309" s="886">
        <f t="shared" si="1115"/>
        <v>6295.5</v>
      </c>
      <c r="DH309" s="886">
        <f t="shared" si="1115"/>
        <v>6295.5</v>
      </c>
      <c r="DI309" s="886">
        <f t="shared" si="1115"/>
        <v>6295.5</v>
      </c>
      <c r="DJ309" s="886">
        <f t="shared" si="1115"/>
        <v>6295.5</v>
      </c>
      <c r="DK309" s="886">
        <f t="shared" si="1115"/>
        <v>6295.5</v>
      </c>
      <c r="DL309" s="887">
        <f t="shared" si="1115"/>
        <v>6295.5</v>
      </c>
      <c r="DM309" s="888">
        <f t="shared" si="1115"/>
        <v>6295.5</v>
      </c>
      <c r="DN309" s="886">
        <f t="shared" si="1115"/>
        <v>6295.5</v>
      </c>
      <c r="DO309" s="886">
        <f t="shared" si="1115"/>
        <v>6295.5</v>
      </c>
      <c r="DP309" s="886">
        <f t="shared" si="1115"/>
        <v>6295.5</v>
      </c>
      <c r="DQ309" s="886">
        <f t="shared" si="1115"/>
        <v>6295.5</v>
      </c>
      <c r="DR309" s="886">
        <f t="shared" si="1115"/>
        <v>6295.5</v>
      </c>
      <c r="DS309" s="886">
        <f t="shared" si="1115"/>
        <v>6295.5</v>
      </c>
      <c r="DT309" s="886">
        <f t="shared" si="1115"/>
        <v>6295.5</v>
      </c>
      <c r="DU309" s="886">
        <f t="shared" si="1115"/>
        <v>6295.5</v>
      </c>
      <c r="DV309" s="886">
        <f t="shared" si="1115"/>
        <v>6295.5</v>
      </c>
      <c r="DW309" s="886">
        <f t="shared" si="1115"/>
        <v>6295.5</v>
      </c>
      <c r="DX309" s="887">
        <f t="shared" si="1115"/>
        <v>6295.5</v>
      </c>
      <c r="DY309" s="888">
        <f t="shared" si="1115"/>
        <v>6295.5</v>
      </c>
      <c r="DZ309" s="886">
        <f t="shared" si="1115"/>
        <v>6295.5</v>
      </c>
      <c r="EA309" s="886">
        <f t="shared" si="1115"/>
        <v>6295.5</v>
      </c>
      <c r="EB309" s="886">
        <f t="shared" si="1115"/>
        <v>6295.5</v>
      </c>
      <c r="EC309" s="886">
        <f t="shared" si="1115"/>
        <v>6295.5</v>
      </c>
      <c r="ED309" s="886">
        <f t="shared" si="1115"/>
        <v>6295.5</v>
      </c>
      <c r="EE309" s="886">
        <f t="shared" si="1115"/>
        <v>6295.5</v>
      </c>
      <c r="EF309" s="886">
        <f t="shared" si="1115"/>
        <v>6295.5</v>
      </c>
      <c r="EG309" s="886">
        <f t="shared" si="1115"/>
        <v>6295.5</v>
      </c>
      <c r="EH309" s="886">
        <f t="shared" si="1115"/>
        <v>6295.5</v>
      </c>
      <c r="EI309" s="886">
        <f t="shared" si="1115"/>
        <v>6295.5</v>
      </c>
      <c r="EJ309" s="887">
        <f t="shared" si="1115"/>
        <v>6295.5</v>
      </c>
      <c r="EK309" s="888">
        <f t="shared" si="1115"/>
        <v>6295.5</v>
      </c>
      <c r="EL309" s="886">
        <f t="shared" si="1115"/>
        <v>6295.5</v>
      </c>
      <c r="EM309" s="886">
        <f t="shared" si="1115"/>
        <v>6295.5</v>
      </c>
      <c r="EN309" s="886">
        <f t="shared" si="1115"/>
        <v>6295.5</v>
      </c>
      <c r="EO309" s="886">
        <f t="shared" si="1115"/>
        <v>6295.5</v>
      </c>
      <c r="EP309" s="886">
        <f t="shared" si="1115"/>
        <v>6295.5</v>
      </c>
      <c r="EQ309" s="886">
        <f t="shared" si="1115"/>
        <v>6295.5</v>
      </c>
      <c r="ER309" s="886">
        <f t="shared" si="1115"/>
        <v>6295.5</v>
      </c>
      <c r="ES309" s="886">
        <f t="shared" si="1115"/>
        <v>6295.5</v>
      </c>
      <c r="ET309" s="886">
        <f t="shared" si="1115"/>
        <v>6295.5</v>
      </c>
      <c r="EU309" s="886">
        <f t="shared" si="1115"/>
        <v>6295.5</v>
      </c>
      <c r="EV309" s="887">
        <f t="shared" si="1115"/>
        <v>6295.5</v>
      </c>
      <c r="EW309" s="888">
        <f t="shared" si="1115"/>
        <v>6295.5</v>
      </c>
      <c r="EX309" s="886">
        <f t="shared" si="1115"/>
        <v>6295.5</v>
      </c>
      <c r="EY309" s="886">
        <f t="shared" si="1115"/>
        <v>6295.5</v>
      </c>
      <c r="EZ309" s="886">
        <f t="shared" si="1115"/>
        <v>6295.5</v>
      </c>
      <c r="FA309" s="886">
        <f t="shared" si="1115"/>
        <v>6295.5</v>
      </c>
      <c r="FB309" s="886">
        <f t="shared" si="1115"/>
        <v>6295.5</v>
      </c>
      <c r="FC309" s="886">
        <f t="shared" si="1115"/>
        <v>6295.5</v>
      </c>
      <c r="FD309" s="886">
        <f t="shared" ref="FD309:GQ311" si="1117">IF(COUNT(FD3)=1,FC309+FD3,FC309)</f>
        <v>6295.5</v>
      </c>
      <c r="FE309" s="886">
        <f t="shared" si="1117"/>
        <v>6295.5</v>
      </c>
      <c r="FF309" s="886">
        <f t="shared" si="1117"/>
        <v>6295.5</v>
      </c>
      <c r="FG309" s="886">
        <f t="shared" si="1117"/>
        <v>6295.5</v>
      </c>
      <c r="FH309" s="887">
        <f t="shared" si="1117"/>
        <v>6295.5</v>
      </c>
      <c r="FI309" s="888">
        <f t="shared" si="1117"/>
        <v>6295.5</v>
      </c>
      <c r="FJ309" s="886">
        <f t="shared" si="1117"/>
        <v>6295.5</v>
      </c>
      <c r="FK309" s="890">
        <f t="shared" si="1117"/>
        <v>6295.5</v>
      </c>
      <c r="FL309" s="886">
        <f t="shared" si="1117"/>
        <v>6295.5</v>
      </c>
      <c r="FM309" s="886">
        <f t="shared" si="1117"/>
        <v>6295.5</v>
      </c>
      <c r="FN309" s="886">
        <f t="shared" si="1117"/>
        <v>6295.5</v>
      </c>
      <c r="FO309" s="886">
        <f t="shared" si="1117"/>
        <v>6295.5</v>
      </c>
      <c r="FP309" s="886">
        <f t="shared" si="1117"/>
        <v>6295.5</v>
      </c>
      <c r="FQ309" s="886">
        <f t="shared" si="1117"/>
        <v>6295.5</v>
      </c>
      <c r="FR309" s="886">
        <f t="shared" si="1117"/>
        <v>6295.5</v>
      </c>
      <c r="FS309" s="886">
        <f t="shared" si="1117"/>
        <v>6295.5</v>
      </c>
      <c r="FT309" s="887">
        <f t="shared" si="1117"/>
        <v>6295.5</v>
      </c>
      <c r="FU309" s="888">
        <f t="shared" si="1117"/>
        <v>6295.5</v>
      </c>
      <c r="FV309" s="886">
        <f t="shared" si="1117"/>
        <v>6295.5</v>
      </c>
      <c r="FW309" s="886">
        <f t="shared" si="1117"/>
        <v>6295.5</v>
      </c>
      <c r="FX309" s="886">
        <f t="shared" si="1117"/>
        <v>6295.5</v>
      </c>
      <c r="FY309" s="886">
        <f t="shared" si="1117"/>
        <v>6295.5</v>
      </c>
      <c r="FZ309" s="886">
        <f t="shared" si="1117"/>
        <v>6295.5</v>
      </c>
      <c r="GA309" s="886">
        <f t="shared" si="1117"/>
        <v>6295.5</v>
      </c>
      <c r="GB309" s="886">
        <f t="shared" si="1117"/>
        <v>6295.5</v>
      </c>
      <c r="GC309" s="886">
        <f t="shared" si="1117"/>
        <v>6295.5</v>
      </c>
      <c r="GD309" s="886">
        <f t="shared" si="1117"/>
        <v>6295.5</v>
      </c>
      <c r="GE309" s="886">
        <f t="shared" si="1117"/>
        <v>6295.5</v>
      </c>
      <c r="GF309" s="887">
        <f t="shared" si="1117"/>
        <v>6295.5</v>
      </c>
      <c r="GG309" s="888">
        <f t="shared" si="1117"/>
        <v>6295.5</v>
      </c>
      <c r="GH309" s="886">
        <f t="shared" si="1117"/>
        <v>6295.5</v>
      </c>
      <c r="GI309" s="886">
        <f t="shared" si="1117"/>
        <v>6295.5</v>
      </c>
      <c r="GJ309" s="886">
        <f t="shared" si="1117"/>
        <v>6295.5</v>
      </c>
      <c r="GK309" s="886">
        <f t="shared" si="1117"/>
        <v>6295.5</v>
      </c>
      <c r="GL309" s="886">
        <f t="shared" si="1117"/>
        <v>6295.5</v>
      </c>
      <c r="GM309" s="886">
        <f t="shared" si="1117"/>
        <v>6295.5</v>
      </c>
      <c r="GN309" s="886">
        <f t="shared" si="1117"/>
        <v>6295.5</v>
      </c>
      <c r="GO309" s="886">
        <f t="shared" si="1117"/>
        <v>6295.5</v>
      </c>
      <c r="GP309" s="886">
        <f t="shared" si="1117"/>
        <v>6295.5</v>
      </c>
      <c r="GQ309" s="886">
        <f t="shared" si="1117"/>
        <v>6295.5</v>
      </c>
      <c r="GR309" s="887">
        <f t="shared" ref="GR309:GR340" si="1118">IF(COUNT(GR3)=1,GQ309+GR3,GQ309)</f>
        <v>6295.5</v>
      </c>
      <c r="GS309" s="6"/>
      <c r="GT309" s="6"/>
      <c r="GU309" s="6"/>
      <c r="GV309" s="6"/>
    </row>
    <row r="310" spans="2:204" ht="15.75" thickBot="1" x14ac:dyDescent="0.25">
      <c r="B310" s="848" t="s">
        <v>522</v>
      </c>
      <c r="C310" s="849">
        <v>4967.55</v>
      </c>
      <c r="D310" s="850">
        <v>34087</v>
      </c>
      <c r="E310" s="882">
        <f t="shared" si="1113"/>
        <v>45037</v>
      </c>
      <c r="F310" s="859">
        <f t="shared" ref="F310:F373" si="1119">D310+12775</f>
        <v>46862</v>
      </c>
      <c r="G310" s="859">
        <f t="shared" ref="G310:G373" si="1120">D310+14600</f>
        <v>48687</v>
      </c>
      <c r="AC310" s="246" t="s">
        <v>110</v>
      </c>
      <c r="AD310" s="857">
        <v>4967.55</v>
      </c>
      <c r="AE310" s="886">
        <f t="shared" ref="AE310:AT373" si="1121">IF(COUNT(AE4)=1,AD310+AE4,AD310)</f>
        <v>4992.55</v>
      </c>
      <c r="AF310" s="887">
        <f t="shared" si="1121"/>
        <v>5017.55</v>
      </c>
      <c r="AG310" s="888">
        <f t="shared" si="1121"/>
        <v>5042.55</v>
      </c>
      <c r="AH310" s="886">
        <f t="shared" si="1121"/>
        <v>5067.55</v>
      </c>
      <c r="AI310" s="886">
        <f t="shared" si="1121"/>
        <v>5092.55</v>
      </c>
      <c r="AJ310" s="886">
        <f t="shared" si="1121"/>
        <v>5117.55</v>
      </c>
      <c r="AK310" s="886">
        <f t="shared" si="1121"/>
        <v>5142.55</v>
      </c>
      <c r="AL310" s="886">
        <f t="shared" si="1121"/>
        <v>5167.55</v>
      </c>
      <c r="AM310" s="886">
        <f t="shared" si="1121"/>
        <v>5192.55</v>
      </c>
      <c r="AN310" s="886">
        <f t="shared" si="1121"/>
        <v>5217.55</v>
      </c>
      <c r="AO310" s="886">
        <f t="shared" si="1121"/>
        <v>5242.55</v>
      </c>
      <c r="AP310" s="886">
        <f t="shared" si="1121"/>
        <v>5242.55</v>
      </c>
      <c r="AQ310" s="886">
        <f t="shared" si="1121"/>
        <v>5242.55</v>
      </c>
      <c r="AR310" s="887">
        <f t="shared" si="1121"/>
        <v>5242.55</v>
      </c>
      <c r="AS310" s="888">
        <f t="shared" si="1121"/>
        <v>5242.55</v>
      </c>
      <c r="AT310" s="886">
        <f t="shared" si="1121"/>
        <v>5242.55</v>
      </c>
      <c r="AU310" s="886">
        <f t="shared" si="1114"/>
        <v>5242.55</v>
      </c>
      <c r="AV310" s="886">
        <f t="shared" si="1114"/>
        <v>5242.55</v>
      </c>
      <c r="AW310" s="886">
        <f t="shared" si="1114"/>
        <v>5265.55</v>
      </c>
      <c r="AX310" s="886">
        <f t="shared" si="1114"/>
        <v>5288.55</v>
      </c>
      <c r="AY310" s="886">
        <f t="shared" si="1114"/>
        <v>5311.55</v>
      </c>
      <c r="AZ310" s="886">
        <f t="shared" si="1114"/>
        <v>5311.55</v>
      </c>
      <c r="BA310" s="886">
        <f t="shared" si="1114"/>
        <v>5311.55</v>
      </c>
      <c r="BB310" s="886">
        <f t="shared" si="1114"/>
        <v>5334.55</v>
      </c>
      <c r="BC310" s="886">
        <f t="shared" si="1114"/>
        <v>5357.55</v>
      </c>
      <c r="BD310" s="887">
        <f t="shared" si="1114"/>
        <v>5380.55</v>
      </c>
      <c r="BE310" s="888">
        <f t="shared" si="1114"/>
        <v>5403.55</v>
      </c>
      <c r="BF310" s="886">
        <f t="shared" si="1114"/>
        <v>5426.55</v>
      </c>
      <c r="BG310" s="886">
        <f t="shared" si="1114"/>
        <v>5449.55</v>
      </c>
      <c r="BH310" s="886">
        <f t="shared" si="1114"/>
        <v>5472.55</v>
      </c>
      <c r="BI310" s="886">
        <f t="shared" si="1114"/>
        <v>5472.55</v>
      </c>
      <c r="BJ310" s="886">
        <f t="shared" si="1114"/>
        <v>5472.55</v>
      </c>
      <c r="BK310" s="886">
        <f t="shared" si="1114"/>
        <v>5472.55</v>
      </c>
      <c r="BL310" s="886">
        <f t="shared" si="1114"/>
        <v>5472.55</v>
      </c>
      <c r="BM310" s="886">
        <f t="shared" si="1114"/>
        <v>5472.55</v>
      </c>
      <c r="BN310" s="886">
        <f t="shared" si="1114"/>
        <v>5472.55</v>
      </c>
      <c r="BO310" s="886">
        <f t="shared" si="1114"/>
        <v>5472.55</v>
      </c>
      <c r="BP310" s="887">
        <f t="shared" si="1114"/>
        <v>5472.55</v>
      </c>
      <c r="BQ310" s="888">
        <f t="shared" si="1114"/>
        <v>5472.55</v>
      </c>
      <c r="BR310" s="886">
        <f t="shared" si="1114"/>
        <v>5472.55</v>
      </c>
      <c r="BS310" s="886">
        <f t="shared" si="1114"/>
        <v>5472.55</v>
      </c>
      <c r="BT310" s="886">
        <f t="shared" si="1114"/>
        <v>5472.55</v>
      </c>
      <c r="BU310" s="886">
        <f t="shared" si="1114"/>
        <v>5472.55</v>
      </c>
      <c r="BV310" s="886">
        <f t="shared" si="1114"/>
        <v>5495.55</v>
      </c>
      <c r="BW310" s="886">
        <f t="shared" si="1114"/>
        <v>5518.55</v>
      </c>
      <c r="BX310" s="886">
        <f t="shared" si="1114"/>
        <v>5541.55</v>
      </c>
      <c r="BY310" s="886">
        <f t="shared" si="1114"/>
        <v>5564.55</v>
      </c>
      <c r="BZ310" s="886">
        <f t="shared" si="1114"/>
        <v>5587.55</v>
      </c>
      <c r="CA310" s="886">
        <f t="shared" si="1114"/>
        <v>5610.55</v>
      </c>
      <c r="CB310" s="887">
        <f t="shared" si="1114"/>
        <v>5633.55</v>
      </c>
      <c r="CC310" s="888">
        <f t="shared" si="1114"/>
        <v>5656.55</v>
      </c>
      <c r="CD310" s="886">
        <f t="shared" si="1114"/>
        <v>5679.55</v>
      </c>
      <c r="CE310" s="886">
        <f t="shared" si="1114"/>
        <v>5702.55</v>
      </c>
      <c r="CF310" s="886">
        <f t="shared" si="1114"/>
        <v>5725.55</v>
      </c>
      <c r="CG310" s="886">
        <f t="shared" si="1114"/>
        <v>5748.55</v>
      </c>
      <c r="CH310" s="886">
        <f t="shared" si="1114"/>
        <v>5771.55</v>
      </c>
      <c r="CI310" s="886">
        <f t="shared" si="1114"/>
        <v>5794.55</v>
      </c>
      <c r="CJ310" s="886">
        <f t="shared" si="1114"/>
        <v>5817.55</v>
      </c>
      <c r="CK310" s="886">
        <f t="shared" si="1114"/>
        <v>5840.55</v>
      </c>
      <c r="CL310" s="886">
        <f t="shared" si="1114"/>
        <v>5863.55</v>
      </c>
      <c r="CM310" s="886">
        <f t="shared" si="1114"/>
        <v>5886.55</v>
      </c>
      <c r="CN310" s="887">
        <f t="shared" si="1114"/>
        <v>5909.55</v>
      </c>
      <c r="CO310" s="888">
        <f t="shared" si="1114"/>
        <v>5932.55</v>
      </c>
      <c r="CP310" s="886">
        <f t="shared" si="1114"/>
        <v>5955.55</v>
      </c>
      <c r="CQ310" s="886">
        <f t="shared" si="1114"/>
        <v>5978.55</v>
      </c>
      <c r="CR310" s="886">
        <f t="shared" si="1115"/>
        <v>6001.55</v>
      </c>
      <c r="CS310" s="886">
        <f t="shared" si="1115"/>
        <v>6024.55</v>
      </c>
      <c r="CT310" s="886">
        <f t="shared" si="1115"/>
        <v>6047.55</v>
      </c>
      <c r="CU310" s="886">
        <f t="shared" si="1115"/>
        <v>6070.55</v>
      </c>
      <c r="CV310" s="886">
        <f t="shared" si="1115"/>
        <v>6093.55</v>
      </c>
      <c r="CW310" s="886">
        <f t="shared" si="1115"/>
        <v>6116.55</v>
      </c>
      <c r="CX310" s="886">
        <f t="shared" si="1115"/>
        <v>6139.55</v>
      </c>
      <c r="CY310" s="886">
        <f t="shared" si="1115"/>
        <v>6162.55</v>
      </c>
      <c r="CZ310" s="887">
        <f t="shared" si="1115"/>
        <v>6185.55</v>
      </c>
      <c r="DA310" s="888">
        <f t="shared" si="1115"/>
        <v>6208.55</v>
      </c>
      <c r="DB310" s="886">
        <f t="shared" si="1115"/>
        <v>6231.55</v>
      </c>
      <c r="DC310" s="886">
        <f t="shared" si="1115"/>
        <v>6254.55</v>
      </c>
      <c r="DD310" s="889">
        <f t="shared" si="1115"/>
        <v>6277.55</v>
      </c>
      <c r="DE310" s="886">
        <f t="shared" si="1115"/>
        <v>6277.55</v>
      </c>
      <c r="DF310" s="886">
        <f t="shared" si="1115"/>
        <v>6277.55</v>
      </c>
      <c r="DG310" s="886">
        <f t="shared" si="1115"/>
        <v>6277.55</v>
      </c>
      <c r="DH310" s="886">
        <f t="shared" si="1115"/>
        <v>6277.55</v>
      </c>
      <c r="DI310" s="886">
        <f t="shared" si="1115"/>
        <v>6277.55</v>
      </c>
      <c r="DJ310" s="886">
        <f t="shared" si="1115"/>
        <v>6277.55</v>
      </c>
      <c r="DK310" s="886">
        <f t="shared" si="1115"/>
        <v>6277.55</v>
      </c>
      <c r="DL310" s="887">
        <f t="shared" si="1115"/>
        <v>6277.55</v>
      </c>
      <c r="DM310" s="888">
        <f t="shared" si="1115"/>
        <v>6277.55</v>
      </c>
      <c r="DN310" s="886">
        <f t="shared" si="1115"/>
        <v>6277.55</v>
      </c>
      <c r="DO310" s="886">
        <f t="shared" si="1115"/>
        <v>6277.55</v>
      </c>
      <c r="DP310" s="886">
        <f t="shared" si="1115"/>
        <v>6277.55</v>
      </c>
      <c r="DQ310" s="886">
        <f t="shared" si="1115"/>
        <v>6277.55</v>
      </c>
      <c r="DR310" s="886">
        <f t="shared" si="1115"/>
        <v>6277.55</v>
      </c>
      <c r="DS310" s="886">
        <f t="shared" si="1115"/>
        <v>6277.55</v>
      </c>
      <c r="DT310" s="886">
        <f t="shared" si="1115"/>
        <v>6277.55</v>
      </c>
      <c r="DU310" s="886">
        <f t="shared" si="1115"/>
        <v>6277.55</v>
      </c>
      <c r="DV310" s="886">
        <f t="shared" si="1115"/>
        <v>6277.55</v>
      </c>
      <c r="DW310" s="886">
        <f t="shared" si="1115"/>
        <v>6277.55</v>
      </c>
      <c r="DX310" s="887">
        <f t="shared" si="1115"/>
        <v>6277.55</v>
      </c>
      <c r="DY310" s="888">
        <f t="shared" si="1115"/>
        <v>6277.55</v>
      </c>
      <c r="DZ310" s="886">
        <f t="shared" si="1115"/>
        <v>6277.55</v>
      </c>
      <c r="EA310" s="886">
        <f t="shared" si="1115"/>
        <v>6277.55</v>
      </c>
      <c r="EB310" s="886">
        <f t="shared" si="1115"/>
        <v>6277.55</v>
      </c>
      <c r="EC310" s="886">
        <f t="shared" si="1115"/>
        <v>6277.55</v>
      </c>
      <c r="ED310" s="886">
        <f t="shared" si="1115"/>
        <v>6277.55</v>
      </c>
      <c r="EE310" s="886">
        <f t="shared" si="1115"/>
        <v>6277.55</v>
      </c>
      <c r="EF310" s="886">
        <f t="shared" si="1115"/>
        <v>6277.55</v>
      </c>
      <c r="EG310" s="886">
        <f t="shared" si="1115"/>
        <v>6277.55</v>
      </c>
      <c r="EH310" s="886">
        <f t="shared" si="1115"/>
        <v>6277.55</v>
      </c>
      <c r="EI310" s="886">
        <f t="shared" si="1115"/>
        <v>6277.55</v>
      </c>
      <c r="EJ310" s="887">
        <f t="shared" si="1115"/>
        <v>6277.55</v>
      </c>
      <c r="EK310" s="888">
        <f t="shared" si="1115"/>
        <v>6277.55</v>
      </c>
      <c r="EL310" s="886">
        <f t="shared" si="1115"/>
        <v>6277.55</v>
      </c>
      <c r="EM310" s="886">
        <f t="shared" si="1115"/>
        <v>6277.55</v>
      </c>
      <c r="EN310" s="886">
        <f t="shared" si="1115"/>
        <v>6277.55</v>
      </c>
      <c r="EO310" s="886">
        <f t="shared" si="1115"/>
        <v>6277.55</v>
      </c>
      <c r="EP310" s="886">
        <f t="shared" si="1115"/>
        <v>6277.55</v>
      </c>
      <c r="EQ310" s="886">
        <f t="shared" si="1115"/>
        <v>6277.55</v>
      </c>
      <c r="ER310" s="886">
        <f t="shared" si="1115"/>
        <v>6277.55</v>
      </c>
      <c r="ES310" s="886">
        <f t="shared" si="1115"/>
        <v>6277.55</v>
      </c>
      <c r="ET310" s="886">
        <f t="shared" si="1115"/>
        <v>6277.55</v>
      </c>
      <c r="EU310" s="886">
        <f t="shared" si="1115"/>
        <v>6277.55</v>
      </c>
      <c r="EV310" s="887">
        <f t="shared" si="1115"/>
        <v>6277.55</v>
      </c>
      <c r="EW310" s="888">
        <f t="shared" si="1115"/>
        <v>6277.55</v>
      </c>
      <c r="EX310" s="886">
        <f t="shared" si="1115"/>
        <v>6277.55</v>
      </c>
      <c r="EY310" s="886">
        <f t="shared" si="1115"/>
        <v>6277.55</v>
      </c>
      <c r="EZ310" s="886">
        <f t="shared" si="1115"/>
        <v>6277.55</v>
      </c>
      <c r="FA310" s="886">
        <f t="shared" si="1115"/>
        <v>6277.55</v>
      </c>
      <c r="FB310" s="886">
        <f t="shared" si="1115"/>
        <v>6277.55</v>
      </c>
      <c r="FC310" s="886">
        <f t="shared" si="1115"/>
        <v>6277.55</v>
      </c>
      <c r="FD310" s="886">
        <f t="shared" si="1117"/>
        <v>6277.55</v>
      </c>
      <c r="FE310" s="886">
        <f t="shared" si="1117"/>
        <v>6277.55</v>
      </c>
      <c r="FF310" s="886">
        <f t="shared" si="1117"/>
        <v>6277.55</v>
      </c>
      <c r="FG310" s="886">
        <f t="shared" si="1117"/>
        <v>6277.55</v>
      </c>
      <c r="FH310" s="887">
        <f t="shared" si="1117"/>
        <v>6277.55</v>
      </c>
      <c r="FI310" s="888">
        <f t="shared" si="1117"/>
        <v>6277.55</v>
      </c>
      <c r="FJ310" s="886">
        <f t="shared" si="1117"/>
        <v>6277.55</v>
      </c>
      <c r="FK310" s="886">
        <f t="shared" si="1117"/>
        <v>6277.55</v>
      </c>
      <c r="FL310" s="886">
        <f t="shared" si="1117"/>
        <v>6277.55</v>
      </c>
      <c r="FM310" s="886">
        <f t="shared" si="1117"/>
        <v>6277.55</v>
      </c>
      <c r="FN310" s="886">
        <f t="shared" si="1117"/>
        <v>6277.55</v>
      </c>
      <c r="FO310" s="886">
        <f t="shared" si="1117"/>
        <v>6277.55</v>
      </c>
      <c r="FP310" s="886">
        <f t="shared" si="1117"/>
        <v>6277.55</v>
      </c>
      <c r="FQ310" s="886">
        <f t="shared" si="1117"/>
        <v>6277.55</v>
      </c>
      <c r="FR310" s="886">
        <f t="shared" si="1117"/>
        <v>6277.55</v>
      </c>
      <c r="FS310" s="886">
        <f t="shared" si="1117"/>
        <v>6277.55</v>
      </c>
      <c r="FT310" s="887">
        <f t="shared" si="1117"/>
        <v>6277.55</v>
      </c>
      <c r="FU310" s="888">
        <f t="shared" si="1117"/>
        <v>6277.55</v>
      </c>
      <c r="FV310" s="886">
        <f t="shared" si="1117"/>
        <v>6277.55</v>
      </c>
      <c r="FW310" s="886">
        <f t="shared" si="1117"/>
        <v>6277.55</v>
      </c>
      <c r="FX310" s="886">
        <f t="shared" si="1117"/>
        <v>6277.55</v>
      </c>
      <c r="FY310" s="886">
        <f t="shared" si="1117"/>
        <v>6277.55</v>
      </c>
      <c r="FZ310" s="886">
        <f t="shared" si="1117"/>
        <v>6277.55</v>
      </c>
      <c r="GA310" s="886">
        <f t="shared" si="1117"/>
        <v>6277.55</v>
      </c>
      <c r="GB310" s="886">
        <f t="shared" si="1117"/>
        <v>6277.55</v>
      </c>
      <c r="GC310" s="886">
        <f t="shared" si="1117"/>
        <v>6277.55</v>
      </c>
      <c r="GD310" s="886">
        <f t="shared" si="1117"/>
        <v>6277.55</v>
      </c>
      <c r="GE310" s="886">
        <f t="shared" si="1117"/>
        <v>6277.55</v>
      </c>
      <c r="GF310" s="887">
        <f t="shared" si="1117"/>
        <v>6277.55</v>
      </c>
      <c r="GG310" s="888">
        <f t="shared" si="1117"/>
        <v>6277.55</v>
      </c>
      <c r="GH310" s="886">
        <f t="shared" si="1117"/>
        <v>6277.55</v>
      </c>
      <c r="GI310" s="886">
        <f t="shared" si="1117"/>
        <v>6277.55</v>
      </c>
      <c r="GJ310" s="886">
        <f t="shared" si="1117"/>
        <v>6277.55</v>
      </c>
      <c r="GK310" s="886">
        <f t="shared" si="1117"/>
        <v>6277.55</v>
      </c>
      <c r="GL310" s="886">
        <f t="shared" si="1117"/>
        <v>6277.55</v>
      </c>
      <c r="GM310" s="886">
        <f t="shared" si="1117"/>
        <v>6277.55</v>
      </c>
      <c r="GN310" s="886">
        <f t="shared" si="1117"/>
        <v>6277.55</v>
      </c>
      <c r="GO310" s="886">
        <f t="shared" si="1117"/>
        <v>6277.55</v>
      </c>
      <c r="GP310" s="886">
        <f t="shared" si="1117"/>
        <v>6277.55</v>
      </c>
      <c r="GQ310" s="886">
        <f t="shared" si="1117"/>
        <v>6277.55</v>
      </c>
      <c r="GR310" s="887">
        <f t="shared" si="1118"/>
        <v>6277.55</v>
      </c>
      <c r="GS310" s="6"/>
      <c r="GT310" s="6"/>
      <c r="GU310" s="6"/>
      <c r="GV310" s="6"/>
    </row>
    <row r="311" spans="2:204" ht="15.75" thickBot="1" x14ac:dyDescent="0.25">
      <c r="B311" s="852" t="s">
        <v>523</v>
      </c>
      <c r="C311" s="849">
        <v>5749.98</v>
      </c>
      <c r="D311" s="853">
        <v>34092</v>
      </c>
      <c r="E311" s="882">
        <f t="shared" si="1113"/>
        <v>45042</v>
      </c>
      <c r="F311" s="883">
        <f t="shared" si="1119"/>
        <v>46867</v>
      </c>
      <c r="G311" s="859">
        <f t="shared" si="1120"/>
        <v>48692</v>
      </c>
      <c r="AC311" s="840" t="s">
        <v>111</v>
      </c>
      <c r="AD311" s="857">
        <v>5749.98</v>
      </c>
      <c r="AE311" s="886">
        <f t="shared" si="1121"/>
        <v>5784.98</v>
      </c>
      <c r="AF311" s="887">
        <f t="shared" ref="AF311:CQ314" si="1122">IF(COUNT(AF5)=1,AE311+AF5,AE311)</f>
        <v>5819.98</v>
      </c>
      <c r="AG311" s="888">
        <f t="shared" si="1122"/>
        <v>5854.98</v>
      </c>
      <c r="AH311" s="886">
        <f t="shared" si="1122"/>
        <v>5889.98</v>
      </c>
      <c r="AI311" s="886">
        <f t="shared" si="1122"/>
        <v>5889.98</v>
      </c>
      <c r="AJ311" s="886">
        <f t="shared" si="1122"/>
        <v>5889.98</v>
      </c>
      <c r="AK311" s="886">
        <f t="shared" si="1122"/>
        <v>5889.98</v>
      </c>
      <c r="AL311" s="886">
        <f t="shared" si="1122"/>
        <v>5889.98</v>
      </c>
      <c r="AM311" s="886">
        <f t="shared" si="1122"/>
        <v>5889.98</v>
      </c>
      <c r="AN311" s="886">
        <f t="shared" si="1122"/>
        <v>5889.98</v>
      </c>
      <c r="AO311" s="886">
        <f t="shared" si="1122"/>
        <v>5889.98</v>
      </c>
      <c r="AP311" s="886">
        <f t="shared" si="1122"/>
        <v>5912.98</v>
      </c>
      <c r="AQ311" s="886">
        <f t="shared" si="1122"/>
        <v>5935.98</v>
      </c>
      <c r="AR311" s="887">
        <f t="shared" si="1122"/>
        <v>5958.98</v>
      </c>
      <c r="AS311" s="888">
        <f t="shared" si="1122"/>
        <v>5981.98</v>
      </c>
      <c r="AT311" s="886">
        <f t="shared" si="1122"/>
        <v>6004.98</v>
      </c>
      <c r="AU311" s="886">
        <f t="shared" si="1122"/>
        <v>6027.98</v>
      </c>
      <c r="AV311" s="886">
        <f t="shared" si="1122"/>
        <v>6050.98</v>
      </c>
      <c r="AW311" s="886">
        <f t="shared" si="1122"/>
        <v>6073.98</v>
      </c>
      <c r="AX311" s="886">
        <f t="shared" si="1122"/>
        <v>6096.98</v>
      </c>
      <c r="AY311" s="886">
        <f t="shared" si="1122"/>
        <v>6119.98</v>
      </c>
      <c r="AZ311" s="886">
        <f t="shared" si="1122"/>
        <v>6142.98</v>
      </c>
      <c r="BA311" s="886">
        <f t="shared" si="1122"/>
        <v>6165.98</v>
      </c>
      <c r="BB311" s="886">
        <f t="shared" si="1122"/>
        <v>6188.98</v>
      </c>
      <c r="BC311" s="886">
        <f t="shared" si="1122"/>
        <v>6188.98</v>
      </c>
      <c r="BD311" s="887">
        <f t="shared" si="1122"/>
        <v>6188.98</v>
      </c>
      <c r="BE311" s="888">
        <f t="shared" si="1122"/>
        <v>6188.98</v>
      </c>
      <c r="BF311" s="886">
        <f t="shared" si="1122"/>
        <v>6211.98</v>
      </c>
      <c r="BG311" s="886">
        <f t="shared" si="1122"/>
        <v>6234.98</v>
      </c>
      <c r="BH311" s="886">
        <f t="shared" si="1122"/>
        <v>6257.98</v>
      </c>
      <c r="BI311" s="886">
        <f t="shared" si="1122"/>
        <v>6280.98</v>
      </c>
      <c r="BJ311" s="886">
        <f t="shared" si="1122"/>
        <v>6303.98</v>
      </c>
      <c r="BK311" s="886">
        <f t="shared" si="1122"/>
        <v>6326.98</v>
      </c>
      <c r="BL311" s="886">
        <f t="shared" si="1122"/>
        <v>6349.98</v>
      </c>
      <c r="BM311" s="886">
        <f t="shared" si="1122"/>
        <v>6372.98</v>
      </c>
      <c r="BN311" s="886">
        <f t="shared" si="1122"/>
        <v>6395.98</v>
      </c>
      <c r="BO311" s="886">
        <f t="shared" si="1122"/>
        <v>6418.98</v>
      </c>
      <c r="BP311" s="887">
        <f t="shared" si="1122"/>
        <v>6441.98</v>
      </c>
      <c r="BQ311" s="888">
        <f t="shared" si="1122"/>
        <v>6464.98</v>
      </c>
      <c r="BR311" s="886">
        <f t="shared" si="1122"/>
        <v>6487.98</v>
      </c>
      <c r="BS311" s="886">
        <f t="shared" si="1122"/>
        <v>6510.98</v>
      </c>
      <c r="BT311" s="886">
        <f t="shared" si="1122"/>
        <v>6533.98</v>
      </c>
      <c r="BU311" s="886">
        <f t="shared" si="1122"/>
        <v>6556.98</v>
      </c>
      <c r="BV311" s="886">
        <f t="shared" si="1122"/>
        <v>6579.98</v>
      </c>
      <c r="BW311" s="886">
        <f t="shared" si="1122"/>
        <v>6580.98</v>
      </c>
      <c r="BX311" s="886">
        <f t="shared" si="1122"/>
        <v>6640.98</v>
      </c>
      <c r="BY311" s="886">
        <f t="shared" si="1122"/>
        <v>6700.98</v>
      </c>
      <c r="BZ311" s="886">
        <f t="shared" si="1122"/>
        <v>6760.98</v>
      </c>
      <c r="CA311" s="886">
        <f t="shared" si="1122"/>
        <v>6820.98</v>
      </c>
      <c r="CB311" s="887">
        <f t="shared" si="1122"/>
        <v>6821.98</v>
      </c>
      <c r="CC311" s="888">
        <f t="shared" si="1122"/>
        <v>6844.98</v>
      </c>
      <c r="CD311" s="886">
        <f t="shared" si="1122"/>
        <v>6867.98</v>
      </c>
      <c r="CE311" s="886">
        <f t="shared" si="1122"/>
        <v>6890.98</v>
      </c>
      <c r="CF311" s="886">
        <f t="shared" si="1122"/>
        <v>6913.98</v>
      </c>
      <c r="CG311" s="886">
        <f t="shared" si="1122"/>
        <v>6936.98</v>
      </c>
      <c r="CH311" s="886">
        <f t="shared" si="1122"/>
        <v>6959.98</v>
      </c>
      <c r="CI311" s="886">
        <f t="shared" si="1122"/>
        <v>6982.98</v>
      </c>
      <c r="CJ311" s="886">
        <f t="shared" si="1122"/>
        <v>7005.98</v>
      </c>
      <c r="CK311" s="886">
        <f t="shared" si="1122"/>
        <v>7028.98</v>
      </c>
      <c r="CL311" s="886">
        <f t="shared" si="1122"/>
        <v>7051.98</v>
      </c>
      <c r="CM311" s="886">
        <f t="shared" si="1122"/>
        <v>7074.98</v>
      </c>
      <c r="CN311" s="887">
        <f t="shared" si="1122"/>
        <v>7089.98</v>
      </c>
      <c r="CO311" s="888">
        <f t="shared" si="1122"/>
        <v>7089.98</v>
      </c>
      <c r="CP311" s="886">
        <f t="shared" si="1122"/>
        <v>7089.98</v>
      </c>
      <c r="CQ311" s="886">
        <f t="shared" si="1122"/>
        <v>7089.98</v>
      </c>
      <c r="CR311" s="886">
        <f t="shared" si="1115"/>
        <v>7089.98</v>
      </c>
      <c r="CS311" s="886">
        <f t="shared" si="1115"/>
        <v>7089.98</v>
      </c>
      <c r="CT311" s="886">
        <f t="shared" si="1115"/>
        <v>7089.98</v>
      </c>
      <c r="CU311" s="886">
        <f t="shared" si="1115"/>
        <v>7112.98</v>
      </c>
      <c r="CV311" s="886">
        <f t="shared" si="1115"/>
        <v>7135.98</v>
      </c>
      <c r="CW311" s="886">
        <f t="shared" si="1115"/>
        <v>7158.98</v>
      </c>
      <c r="CX311" s="886">
        <f t="shared" si="1115"/>
        <v>7181.98</v>
      </c>
      <c r="CY311" s="886">
        <f t="shared" si="1115"/>
        <v>7204.98</v>
      </c>
      <c r="CZ311" s="887">
        <f t="shared" si="1115"/>
        <v>7227.98</v>
      </c>
      <c r="DA311" s="888">
        <f t="shared" si="1115"/>
        <v>7250.98</v>
      </c>
      <c r="DB311" s="886">
        <f t="shared" si="1115"/>
        <v>7273.98</v>
      </c>
      <c r="DC311" s="886">
        <f t="shared" si="1115"/>
        <v>7296.98</v>
      </c>
      <c r="DD311" s="889">
        <f t="shared" si="1116"/>
        <v>7319.98</v>
      </c>
      <c r="DE311" s="889">
        <f t="shared" si="1115"/>
        <v>7342.98</v>
      </c>
      <c r="DF311" s="886">
        <f t="shared" si="1115"/>
        <v>7365.98</v>
      </c>
      <c r="DG311" s="886">
        <f t="shared" si="1115"/>
        <v>7388.98</v>
      </c>
      <c r="DH311" s="886">
        <f t="shared" si="1115"/>
        <v>7411.98</v>
      </c>
      <c r="DI311" s="886">
        <f t="shared" si="1115"/>
        <v>7434.98</v>
      </c>
      <c r="DJ311" s="886">
        <f t="shared" si="1115"/>
        <v>7457.98</v>
      </c>
      <c r="DK311" s="886">
        <f t="shared" si="1115"/>
        <v>7457.98</v>
      </c>
      <c r="DL311" s="887">
        <f t="shared" si="1115"/>
        <v>7457.98</v>
      </c>
      <c r="DM311" s="888">
        <f t="shared" si="1115"/>
        <v>7457.98</v>
      </c>
      <c r="DN311" s="886">
        <f t="shared" si="1115"/>
        <v>7457.98</v>
      </c>
      <c r="DO311" s="886">
        <f t="shared" si="1115"/>
        <v>7457.98</v>
      </c>
      <c r="DP311" s="886">
        <f t="shared" si="1115"/>
        <v>7457.98</v>
      </c>
      <c r="DQ311" s="886">
        <f t="shared" si="1115"/>
        <v>7457.98</v>
      </c>
      <c r="DR311" s="886">
        <f t="shared" si="1115"/>
        <v>7457.98</v>
      </c>
      <c r="DS311" s="886">
        <f t="shared" si="1115"/>
        <v>7457.98</v>
      </c>
      <c r="DT311" s="886">
        <f t="shared" si="1115"/>
        <v>7457.98</v>
      </c>
      <c r="DU311" s="886">
        <f t="shared" si="1115"/>
        <v>7457.98</v>
      </c>
      <c r="DV311" s="886">
        <f t="shared" si="1115"/>
        <v>7457.98</v>
      </c>
      <c r="DW311" s="886">
        <f t="shared" si="1115"/>
        <v>7457.98</v>
      </c>
      <c r="DX311" s="887">
        <f t="shared" si="1115"/>
        <v>7457.98</v>
      </c>
      <c r="DY311" s="888">
        <f t="shared" si="1115"/>
        <v>7457.98</v>
      </c>
      <c r="DZ311" s="886">
        <f t="shared" si="1115"/>
        <v>7457.98</v>
      </c>
      <c r="EA311" s="886">
        <f t="shared" si="1115"/>
        <v>7457.98</v>
      </c>
      <c r="EB311" s="886">
        <f t="shared" si="1115"/>
        <v>7457.98</v>
      </c>
      <c r="EC311" s="886">
        <f t="shared" si="1115"/>
        <v>7457.98</v>
      </c>
      <c r="ED311" s="886">
        <f t="shared" si="1115"/>
        <v>7457.98</v>
      </c>
      <c r="EE311" s="886">
        <f t="shared" si="1115"/>
        <v>7457.98</v>
      </c>
      <c r="EF311" s="886">
        <f t="shared" si="1115"/>
        <v>7457.98</v>
      </c>
      <c r="EG311" s="886">
        <f t="shared" si="1115"/>
        <v>7457.98</v>
      </c>
      <c r="EH311" s="886">
        <f t="shared" si="1115"/>
        <v>7457.98</v>
      </c>
      <c r="EI311" s="886">
        <f t="shared" si="1115"/>
        <v>7457.98</v>
      </c>
      <c r="EJ311" s="887">
        <f t="shared" si="1115"/>
        <v>7457.98</v>
      </c>
      <c r="EK311" s="888">
        <f t="shared" si="1115"/>
        <v>7457.98</v>
      </c>
      <c r="EL311" s="886">
        <f t="shared" si="1115"/>
        <v>7457.98</v>
      </c>
      <c r="EM311" s="886">
        <f t="shared" si="1115"/>
        <v>7457.98</v>
      </c>
      <c r="EN311" s="886">
        <f t="shared" si="1115"/>
        <v>7457.98</v>
      </c>
      <c r="EO311" s="886">
        <f t="shared" si="1115"/>
        <v>7457.98</v>
      </c>
      <c r="EP311" s="891">
        <f t="shared" si="1115"/>
        <v>7457.98</v>
      </c>
      <c r="EQ311" s="886">
        <f t="shared" si="1115"/>
        <v>7457.98</v>
      </c>
      <c r="ER311" s="886">
        <f t="shared" si="1115"/>
        <v>7457.98</v>
      </c>
      <c r="ES311" s="886">
        <f t="shared" si="1115"/>
        <v>7457.98</v>
      </c>
      <c r="ET311" s="886">
        <f t="shared" si="1115"/>
        <v>7457.98</v>
      </c>
      <c r="EU311" s="886">
        <f t="shared" si="1115"/>
        <v>7457.98</v>
      </c>
      <c r="EV311" s="887">
        <f t="shared" si="1115"/>
        <v>7457.98</v>
      </c>
      <c r="EW311" s="888">
        <f t="shared" si="1115"/>
        <v>7457.98</v>
      </c>
      <c r="EX311" s="886">
        <f t="shared" si="1115"/>
        <v>7457.98</v>
      </c>
      <c r="EY311" s="886">
        <f t="shared" si="1115"/>
        <v>7457.98</v>
      </c>
      <c r="EZ311" s="886">
        <f t="shared" si="1115"/>
        <v>7457.98</v>
      </c>
      <c r="FA311" s="886">
        <f t="shared" si="1115"/>
        <v>7457.98</v>
      </c>
      <c r="FB311" s="886">
        <f t="shared" si="1115"/>
        <v>7457.98</v>
      </c>
      <c r="FC311" s="886">
        <f t="shared" si="1115"/>
        <v>7457.98</v>
      </c>
      <c r="FD311" s="886">
        <f t="shared" si="1117"/>
        <v>7457.98</v>
      </c>
      <c r="FE311" s="886">
        <f t="shared" si="1117"/>
        <v>7457.98</v>
      </c>
      <c r="FF311" s="886">
        <f t="shared" si="1117"/>
        <v>7457.98</v>
      </c>
      <c r="FG311" s="886">
        <f t="shared" si="1117"/>
        <v>7457.98</v>
      </c>
      <c r="FH311" s="887">
        <f t="shared" si="1117"/>
        <v>7457.98</v>
      </c>
      <c r="FI311" s="888">
        <f t="shared" si="1117"/>
        <v>7457.98</v>
      </c>
      <c r="FJ311" s="886">
        <f t="shared" si="1117"/>
        <v>7457.98</v>
      </c>
      <c r="FK311" s="886">
        <f t="shared" si="1117"/>
        <v>7457.98</v>
      </c>
      <c r="FL311" s="890">
        <f t="shared" si="1117"/>
        <v>7457.98</v>
      </c>
      <c r="FM311" s="886">
        <f t="shared" si="1117"/>
        <v>7457.98</v>
      </c>
      <c r="FN311" s="886">
        <f t="shared" si="1117"/>
        <v>7457.98</v>
      </c>
      <c r="FO311" s="886">
        <f t="shared" si="1117"/>
        <v>7457.98</v>
      </c>
      <c r="FP311" s="886">
        <f t="shared" si="1117"/>
        <v>7457.98</v>
      </c>
      <c r="FQ311" s="886">
        <f t="shared" si="1117"/>
        <v>7457.98</v>
      </c>
      <c r="FR311" s="886">
        <f t="shared" si="1117"/>
        <v>7457.98</v>
      </c>
      <c r="FS311" s="886">
        <f t="shared" si="1117"/>
        <v>7457.98</v>
      </c>
      <c r="FT311" s="887">
        <f t="shared" si="1117"/>
        <v>7457.98</v>
      </c>
      <c r="FU311" s="888">
        <f t="shared" si="1117"/>
        <v>7457.98</v>
      </c>
      <c r="FV311" s="886">
        <f t="shared" si="1117"/>
        <v>7457.98</v>
      </c>
      <c r="FW311" s="886">
        <f t="shared" si="1117"/>
        <v>7457.98</v>
      </c>
      <c r="FX311" s="886">
        <f t="shared" si="1117"/>
        <v>7457.98</v>
      </c>
      <c r="FY311" s="886">
        <f t="shared" si="1117"/>
        <v>7457.98</v>
      </c>
      <c r="FZ311" s="886">
        <f t="shared" si="1117"/>
        <v>7457.98</v>
      </c>
      <c r="GA311" s="886">
        <f t="shared" si="1117"/>
        <v>7457.98</v>
      </c>
      <c r="GB311" s="886">
        <f t="shared" si="1117"/>
        <v>7457.98</v>
      </c>
      <c r="GC311" s="886">
        <f t="shared" si="1117"/>
        <v>7457.98</v>
      </c>
      <c r="GD311" s="886">
        <f t="shared" si="1117"/>
        <v>7457.98</v>
      </c>
      <c r="GE311" s="886">
        <f t="shared" si="1117"/>
        <v>7457.98</v>
      </c>
      <c r="GF311" s="887">
        <f t="shared" si="1117"/>
        <v>7457.98</v>
      </c>
      <c r="GG311" s="888">
        <f t="shared" si="1117"/>
        <v>7457.98</v>
      </c>
      <c r="GH311" s="886">
        <f t="shared" si="1117"/>
        <v>7457.98</v>
      </c>
      <c r="GI311" s="886">
        <f t="shared" si="1117"/>
        <v>7457.98</v>
      </c>
      <c r="GJ311" s="886">
        <f t="shared" si="1117"/>
        <v>7457.98</v>
      </c>
      <c r="GK311" s="886">
        <f t="shared" si="1117"/>
        <v>7457.98</v>
      </c>
      <c r="GL311" s="886">
        <f t="shared" si="1117"/>
        <v>7457.98</v>
      </c>
      <c r="GM311" s="886">
        <f t="shared" si="1117"/>
        <v>7457.98</v>
      </c>
      <c r="GN311" s="886">
        <f t="shared" si="1117"/>
        <v>7457.98</v>
      </c>
      <c r="GO311" s="886">
        <f t="shared" si="1117"/>
        <v>7457.98</v>
      </c>
      <c r="GP311" s="886">
        <f t="shared" si="1117"/>
        <v>7457.98</v>
      </c>
      <c r="GQ311" s="886">
        <f t="shared" si="1117"/>
        <v>7457.98</v>
      </c>
      <c r="GR311" s="887">
        <f t="shared" si="1118"/>
        <v>7457.98</v>
      </c>
      <c r="GS311" s="6"/>
      <c r="GT311" s="6"/>
      <c r="GU311" s="6"/>
      <c r="GV311" s="6"/>
    </row>
    <row r="312" spans="2:204" ht="15.75" thickBot="1" x14ac:dyDescent="0.25">
      <c r="B312" s="848" t="s">
        <v>524</v>
      </c>
      <c r="C312" s="849">
        <v>4291.88</v>
      </c>
      <c r="D312" s="850">
        <v>34127</v>
      </c>
      <c r="E312" s="882">
        <f t="shared" si="1113"/>
        <v>45077</v>
      </c>
      <c r="F312" s="859">
        <f t="shared" si="1119"/>
        <v>46902</v>
      </c>
      <c r="G312" s="859">
        <f t="shared" si="1120"/>
        <v>48727</v>
      </c>
      <c r="AC312" s="841" t="s">
        <v>112</v>
      </c>
      <c r="AD312" s="856">
        <v>4291.88</v>
      </c>
      <c r="AE312" s="886">
        <f t="shared" si="1121"/>
        <v>4307.88</v>
      </c>
      <c r="AF312" s="887">
        <f t="shared" si="1122"/>
        <v>4323.88</v>
      </c>
      <c r="AG312" s="888">
        <f t="shared" si="1122"/>
        <v>4339.88</v>
      </c>
      <c r="AH312" s="886">
        <f t="shared" si="1122"/>
        <v>4355.88</v>
      </c>
      <c r="AI312" s="886">
        <f t="shared" si="1122"/>
        <v>4355.88</v>
      </c>
      <c r="AJ312" s="886">
        <f t="shared" si="1122"/>
        <v>4355.88</v>
      </c>
      <c r="AK312" s="886">
        <f t="shared" si="1122"/>
        <v>4355.88</v>
      </c>
      <c r="AL312" s="886">
        <f t="shared" si="1122"/>
        <v>4355.88</v>
      </c>
      <c r="AM312" s="886">
        <f t="shared" si="1122"/>
        <v>4355.88</v>
      </c>
      <c r="AN312" s="886">
        <f t="shared" si="1122"/>
        <v>4355.88</v>
      </c>
      <c r="AO312" s="886">
        <f t="shared" si="1122"/>
        <v>4355.88</v>
      </c>
      <c r="AP312" s="886">
        <f t="shared" si="1122"/>
        <v>4378.88</v>
      </c>
      <c r="AQ312" s="886">
        <f t="shared" si="1122"/>
        <v>4401.88</v>
      </c>
      <c r="AR312" s="887">
        <f t="shared" si="1122"/>
        <v>4424.88</v>
      </c>
      <c r="AS312" s="888">
        <f t="shared" si="1122"/>
        <v>4447.88</v>
      </c>
      <c r="AT312" s="886">
        <f t="shared" si="1122"/>
        <v>4470.88</v>
      </c>
      <c r="AU312" s="886">
        <f t="shared" si="1122"/>
        <v>4471.88</v>
      </c>
      <c r="AV312" s="886">
        <f t="shared" si="1122"/>
        <v>4531.88</v>
      </c>
      <c r="AW312" s="886">
        <f t="shared" si="1122"/>
        <v>4591.88</v>
      </c>
      <c r="AX312" s="886">
        <f t="shared" si="1122"/>
        <v>4651.88</v>
      </c>
      <c r="AY312" s="886">
        <f t="shared" si="1122"/>
        <v>4711.88</v>
      </c>
      <c r="AZ312" s="886">
        <f t="shared" si="1122"/>
        <v>4712.88</v>
      </c>
      <c r="BA312" s="886">
        <f t="shared" si="1122"/>
        <v>4735.88</v>
      </c>
      <c r="BB312" s="886">
        <f t="shared" si="1122"/>
        <v>4758.88</v>
      </c>
      <c r="BC312" s="886">
        <f t="shared" si="1122"/>
        <v>4781.88</v>
      </c>
      <c r="BD312" s="887">
        <f t="shared" si="1122"/>
        <v>4804.88</v>
      </c>
      <c r="BE312" s="888">
        <f t="shared" si="1122"/>
        <v>4804.88</v>
      </c>
      <c r="BF312" s="886">
        <f t="shared" si="1122"/>
        <v>4804.88</v>
      </c>
      <c r="BG312" s="886">
        <f t="shared" si="1122"/>
        <v>4804.88</v>
      </c>
      <c r="BH312" s="886">
        <f t="shared" si="1122"/>
        <v>4804.88</v>
      </c>
      <c r="BI312" s="886">
        <f t="shared" si="1122"/>
        <v>4804.88</v>
      </c>
      <c r="BJ312" s="886">
        <f t="shared" si="1122"/>
        <v>4827.88</v>
      </c>
      <c r="BK312" s="886">
        <f t="shared" si="1122"/>
        <v>4850.88</v>
      </c>
      <c r="BL312" s="886">
        <f t="shared" si="1122"/>
        <v>4873.88</v>
      </c>
      <c r="BM312" s="886">
        <f t="shared" si="1122"/>
        <v>4896.88</v>
      </c>
      <c r="BN312" s="886">
        <f t="shared" si="1122"/>
        <v>4919.88</v>
      </c>
      <c r="BO312" s="886">
        <f t="shared" si="1122"/>
        <v>4942.88</v>
      </c>
      <c r="BP312" s="887">
        <f t="shared" si="1122"/>
        <v>4965.88</v>
      </c>
      <c r="BQ312" s="888">
        <f t="shared" si="1122"/>
        <v>4988.88</v>
      </c>
      <c r="BR312" s="886">
        <f t="shared" si="1122"/>
        <v>5011.88</v>
      </c>
      <c r="BS312" s="886">
        <f t="shared" si="1122"/>
        <v>5034.88</v>
      </c>
      <c r="BT312" s="886">
        <f t="shared" si="1122"/>
        <v>5057.88</v>
      </c>
      <c r="BU312" s="886">
        <f t="shared" si="1122"/>
        <v>5080.88</v>
      </c>
      <c r="BV312" s="886">
        <f t="shared" si="1122"/>
        <v>5103.88</v>
      </c>
      <c r="BW312" s="886">
        <f t="shared" si="1122"/>
        <v>5104.88</v>
      </c>
      <c r="BX312" s="886">
        <f t="shared" si="1122"/>
        <v>5164.88</v>
      </c>
      <c r="BY312" s="886">
        <f t="shared" si="1122"/>
        <v>5224.88</v>
      </c>
      <c r="BZ312" s="886">
        <f t="shared" si="1122"/>
        <v>5284.88</v>
      </c>
      <c r="CA312" s="886">
        <f t="shared" si="1122"/>
        <v>5344.88</v>
      </c>
      <c r="CB312" s="887">
        <f t="shared" si="1122"/>
        <v>5345.88</v>
      </c>
      <c r="CC312" s="888">
        <f t="shared" si="1122"/>
        <v>5368.88</v>
      </c>
      <c r="CD312" s="886">
        <f t="shared" si="1122"/>
        <v>5391.88</v>
      </c>
      <c r="CE312" s="886">
        <f t="shared" si="1122"/>
        <v>5414.88</v>
      </c>
      <c r="CF312" s="886">
        <f t="shared" si="1122"/>
        <v>5437.88</v>
      </c>
      <c r="CG312" s="886">
        <f t="shared" si="1122"/>
        <v>5460.88</v>
      </c>
      <c r="CH312" s="886">
        <f t="shared" si="1122"/>
        <v>5483.88</v>
      </c>
      <c r="CI312" s="886">
        <f t="shared" si="1122"/>
        <v>5506.88</v>
      </c>
      <c r="CJ312" s="886">
        <f t="shared" si="1122"/>
        <v>5529.88</v>
      </c>
      <c r="CK312" s="886">
        <f t="shared" si="1122"/>
        <v>5552.88</v>
      </c>
      <c r="CL312" s="886">
        <f t="shared" si="1122"/>
        <v>5552.88</v>
      </c>
      <c r="CM312" s="886">
        <f t="shared" si="1122"/>
        <v>5552.88</v>
      </c>
      <c r="CN312" s="887">
        <f t="shared" si="1122"/>
        <v>5552.88</v>
      </c>
      <c r="CO312" s="888">
        <f t="shared" si="1122"/>
        <v>5552.88</v>
      </c>
      <c r="CP312" s="886">
        <f t="shared" si="1122"/>
        <v>5552.88</v>
      </c>
      <c r="CQ312" s="886">
        <f t="shared" si="1122"/>
        <v>5552.88</v>
      </c>
      <c r="CR312" s="886">
        <f t="shared" si="1115"/>
        <v>5552.88</v>
      </c>
      <c r="CS312" s="886">
        <f t="shared" si="1115"/>
        <v>5552.88</v>
      </c>
      <c r="CT312" s="886">
        <f t="shared" si="1115"/>
        <v>5552.88</v>
      </c>
      <c r="CU312" s="886">
        <f t="shared" si="1115"/>
        <v>5552.88</v>
      </c>
      <c r="CV312" s="886">
        <f t="shared" si="1115"/>
        <v>5552.88</v>
      </c>
      <c r="CW312" s="886">
        <f t="shared" si="1115"/>
        <v>5552.88</v>
      </c>
      <c r="CX312" s="886">
        <f t="shared" si="1115"/>
        <v>5552.88</v>
      </c>
      <c r="CY312" s="886">
        <f t="shared" si="1115"/>
        <v>5552.88</v>
      </c>
      <c r="CZ312" s="887">
        <f t="shared" si="1115"/>
        <v>5552.88</v>
      </c>
      <c r="DA312" s="888">
        <f t="shared" si="1115"/>
        <v>5552.88</v>
      </c>
      <c r="DB312" s="886">
        <f t="shared" si="1115"/>
        <v>5552.88</v>
      </c>
      <c r="DC312" s="886">
        <f t="shared" si="1115"/>
        <v>5552.88</v>
      </c>
      <c r="DD312" s="886">
        <f t="shared" si="1115"/>
        <v>5552.88</v>
      </c>
      <c r="DE312" s="886">
        <f t="shared" si="1115"/>
        <v>5552.88</v>
      </c>
      <c r="DF312" s="889">
        <f t="shared" si="1115"/>
        <v>5552.88</v>
      </c>
      <c r="DG312" s="886">
        <f t="shared" si="1115"/>
        <v>5552.88</v>
      </c>
      <c r="DH312" s="886">
        <f t="shared" si="1115"/>
        <v>5552.88</v>
      </c>
      <c r="DI312" s="886">
        <f t="shared" si="1115"/>
        <v>5552.88</v>
      </c>
      <c r="DJ312" s="886">
        <f t="shared" si="1115"/>
        <v>5552.88</v>
      </c>
      <c r="DK312" s="886">
        <f t="shared" si="1115"/>
        <v>5575.88</v>
      </c>
      <c r="DL312" s="887">
        <f t="shared" si="1115"/>
        <v>5598.88</v>
      </c>
      <c r="DM312" s="888">
        <f t="shared" si="1115"/>
        <v>5621.88</v>
      </c>
      <c r="DN312" s="886">
        <f t="shared" si="1115"/>
        <v>5644.88</v>
      </c>
      <c r="DO312" s="886">
        <f t="shared" si="1115"/>
        <v>5667.88</v>
      </c>
      <c r="DP312" s="886">
        <f t="shared" si="1115"/>
        <v>5690.88</v>
      </c>
      <c r="DQ312" s="886">
        <f t="shared" si="1115"/>
        <v>5713.88</v>
      </c>
      <c r="DR312" s="886">
        <f t="shared" si="1115"/>
        <v>5736.88</v>
      </c>
      <c r="DS312" s="886">
        <f t="shared" si="1115"/>
        <v>5759.88</v>
      </c>
      <c r="DT312" s="886">
        <f t="shared" si="1115"/>
        <v>5782.88</v>
      </c>
      <c r="DU312" s="886">
        <f t="shared" si="1115"/>
        <v>5805.88</v>
      </c>
      <c r="DV312" s="886">
        <f t="shared" si="1115"/>
        <v>5828.88</v>
      </c>
      <c r="DW312" s="886">
        <f t="shared" si="1115"/>
        <v>5851.88</v>
      </c>
      <c r="DX312" s="887">
        <f t="shared" si="1115"/>
        <v>5874.88</v>
      </c>
      <c r="DY312" s="888">
        <f t="shared" si="1115"/>
        <v>5897.88</v>
      </c>
      <c r="DZ312" s="886">
        <f t="shared" si="1115"/>
        <v>5920.88</v>
      </c>
      <c r="EA312" s="886">
        <f t="shared" si="1115"/>
        <v>5943.88</v>
      </c>
      <c r="EB312" s="886">
        <f t="shared" si="1115"/>
        <v>5966.88</v>
      </c>
      <c r="EC312" s="886">
        <f t="shared" si="1115"/>
        <v>5989.88</v>
      </c>
      <c r="ED312" s="886">
        <f t="shared" si="1115"/>
        <v>6012.88</v>
      </c>
      <c r="EE312" s="886">
        <f t="shared" si="1115"/>
        <v>6035.88</v>
      </c>
      <c r="EF312" s="886">
        <f t="shared" si="1115"/>
        <v>6058.88</v>
      </c>
      <c r="EG312" s="886">
        <f t="shared" si="1115"/>
        <v>6081.88</v>
      </c>
      <c r="EH312" s="886">
        <f t="shared" si="1115"/>
        <v>6104.88</v>
      </c>
      <c r="EI312" s="886">
        <f t="shared" si="1115"/>
        <v>6127.88</v>
      </c>
      <c r="EJ312" s="887">
        <f t="shared" si="1115"/>
        <v>6150.88</v>
      </c>
      <c r="EK312" s="888">
        <f t="shared" si="1115"/>
        <v>6173.88</v>
      </c>
      <c r="EL312" s="886">
        <f t="shared" si="1115"/>
        <v>6196.88</v>
      </c>
      <c r="EM312" s="886">
        <f t="shared" si="1115"/>
        <v>6219.88</v>
      </c>
      <c r="EN312" s="886">
        <f t="shared" si="1115"/>
        <v>6242.88</v>
      </c>
      <c r="EO312" s="886">
        <f t="shared" si="1115"/>
        <v>6265.88</v>
      </c>
      <c r="EP312" s="886">
        <f t="shared" si="1115"/>
        <v>6288.88</v>
      </c>
      <c r="EQ312" s="886">
        <f t="shared" si="1115"/>
        <v>6311.88</v>
      </c>
      <c r="ER312" s="886">
        <f t="shared" si="1115"/>
        <v>6334.88</v>
      </c>
      <c r="ES312" s="886">
        <f t="shared" si="1115"/>
        <v>6357.88</v>
      </c>
      <c r="ET312" s="886">
        <f t="shared" si="1115"/>
        <v>6380.88</v>
      </c>
      <c r="EU312" s="886">
        <f t="shared" si="1115"/>
        <v>6380.88</v>
      </c>
      <c r="EV312" s="887">
        <f t="shared" si="1115"/>
        <v>6380.88</v>
      </c>
      <c r="EW312" s="888">
        <f t="shared" si="1115"/>
        <v>6380.88</v>
      </c>
      <c r="EX312" s="886">
        <f t="shared" si="1115"/>
        <v>6380.88</v>
      </c>
      <c r="EY312" s="886">
        <f t="shared" si="1115"/>
        <v>6380.88</v>
      </c>
      <c r="EZ312" s="886">
        <f t="shared" si="1115"/>
        <v>6380.88</v>
      </c>
      <c r="FA312" s="886">
        <f t="shared" si="1115"/>
        <v>6403.88</v>
      </c>
      <c r="FB312" s="886">
        <f t="shared" si="1115"/>
        <v>6426.88</v>
      </c>
      <c r="FC312" s="886">
        <f t="shared" ref="FC312:GQ318" si="1123">IF(COUNT(FC6)=1,FB312+FC6,FB312)</f>
        <v>6449.88</v>
      </c>
      <c r="FD312" s="886">
        <f t="shared" si="1123"/>
        <v>6472.88</v>
      </c>
      <c r="FE312" s="886">
        <f t="shared" si="1123"/>
        <v>6495.88</v>
      </c>
      <c r="FF312" s="886">
        <f t="shared" si="1123"/>
        <v>6518.88</v>
      </c>
      <c r="FG312" s="886">
        <f t="shared" si="1123"/>
        <v>6541.88</v>
      </c>
      <c r="FH312" s="887">
        <f t="shared" si="1123"/>
        <v>6564.88</v>
      </c>
      <c r="FI312" s="888">
        <f t="shared" si="1123"/>
        <v>6587.88</v>
      </c>
      <c r="FJ312" s="886">
        <f t="shared" si="1123"/>
        <v>6610.88</v>
      </c>
      <c r="FK312" s="886">
        <f t="shared" si="1123"/>
        <v>6633.88</v>
      </c>
      <c r="FL312" s="886">
        <f t="shared" si="1123"/>
        <v>6656.88</v>
      </c>
      <c r="FM312" s="886">
        <f t="shared" si="1123"/>
        <v>6679.88</v>
      </c>
      <c r="FN312" s="886">
        <f t="shared" si="1123"/>
        <v>6702.88</v>
      </c>
      <c r="FO312" s="886">
        <f t="shared" si="1123"/>
        <v>6725.88</v>
      </c>
      <c r="FP312" s="886">
        <f t="shared" si="1123"/>
        <v>6748.88</v>
      </c>
      <c r="FQ312" s="886">
        <f t="shared" si="1123"/>
        <v>6771.88</v>
      </c>
      <c r="FR312" s="886">
        <f t="shared" si="1123"/>
        <v>6794.88</v>
      </c>
      <c r="FS312" s="886">
        <f t="shared" si="1123"/>
        <v>6817.88</v>
      </c>
      <c r="FT312" s="887">
        <f t="shared" si="1123"/>
        <v>6840.88</v>
      </c>
      <c r="FU312" s="888">
        <f t="shared" si="1123"/>
        <v>6863.88</v>
      </c>
      <c r="FV312" s="886">
        <f t="shared" si="1123"/>
        <v>6886.88</v>
      </c>
      <c r="FW312" s="886">
        <f t="shared" si="1123"/>
        <v>6909.88</v>
      </c>
      <c r="FX312" s="886">
        <f t="shared" si="1123"/>
        <v>6932.88</v>
      </c>
      <c r="FY312" s="886">
        <f t="shared" si="1123"/>
        <v>6955.88</v>
      </c>
      <c r="FZ312" s="886">
        <f t="shared" si="1123"/>
        <v>6978.88</v>
      </c>
      <c r="GA312" s="886">
        <f t="shared" si="1123"/>
        <v>7001.88</v>
      </c>
      <c r="GB312" s="886">
        <f t="shared" si="1123"/>
        <v>7024.88</v>
      </c>
      <c r="GC312" s="886">
        <f t="shared" si="1123"/>
        <v>7047.88</v>
      </c>
      <c r="GD312" s="886">
        <f t="shared" si="1123"/>
        <v>7070.88</v>
      </c>
      <c r="GE312" s="886">
        <f t="shared" si="1123"/>
        <v>7093.88</v>
      </c>
      <c r="GF312" s="887">
        <f t="shared" si="1123"/>
        <v>7116.88</v>
      </c>
      <c r="GG312" s="888">
        <f t="shared" si="1123"/>
        <v>7139.88</v>
      </c>
      <c r="GH312" s="886">
        <f t="shared" si="1123"/>
        <v>7162.88</v>
      </c>
      <c r="GI312" s="886">
        <f t="shared" si="1123"/>
        <v>7185.88</v>
      </c>
      <c r="GJ312" s="886">
        <f t="shared" si="1123"/>
        <v>7208.88</v>
      </c>
      <c r="GK312" s="886">
        <f t="shared" si="1123"/>
        <v>7231.88</v>
      </c>
      <c r="GL312" s="886">
        <f t="shared" si="1123"/>
        <v>7254.88</v>
      </c>
      <c r="GM312" s="886">
        <f t="shared" si="1123"/>
        <v>7277.88</v>
      </c>
      <c r="GN312" s="886">
        <f t="shared" si="1123"/>
        <v>7300.88</v>
      </c>
      <c r="GO312" s="886">
        <f t="shared" si="1123"/>
        <v>7300.88</v>
      </c>
      <c r="GP312" s="886">
        <f t="shared" si="1123"/>
        <v>7300.88</v>
      </c>
      <c r="GQ312" s="886">
        <f t="shared" si="1123"/>
        <v>7300.88</v>
      </c>
      <c r="GR312" s="887">
        <f t="shared" si="1118"/>
        <v>7300.88</v>
      </c>
      <c r="GS312" s="6"/>
      <c r="GT312" s="6"/>
      <c r="GU312" s="6"/>
      <c r="GV312" s="6"/>
    </row>
    <row r="313" spans="2:204" ht="15.75" thickBot="1" x14ac:dyDescent="0.25">
      <c r="B313" s="848" t="s">
        <v>525</v>
      </c>
      <c r="C313" s="849">
        <v>5387.74</v>
      </c>
      <c r="D313" s="850">
        <v>34135</v>
      </c>
      <c r="E313" s="882">
        <f t="shared" si="1113"/>
        <v>45085</v>
      </c>
      <c r="F313" s="859">
        <f t="shared" si="1119"/>
        <v>46910</v>
      </c>
      <c r="G313" s="859">
        <f t="shared" si="1120"/>
        <v>48735</v>
      </c>
      <c r="AC313" s="842" t="s">
        <v>113</v>
      </c>
      <c r="AD313" s="856"/>
      <c r="AE313" s="886">
        <f t="shared" si="1121"/>
        <v>0</v>
      </c>
      <c r="AF313" s="887">
        <f t="shared" si="1122"/>
        <v>0</v>
      </c>
      <c r="AG313" s="888">
        <f t="shared" si="1122"/>
        <v>0</v>
      </c>
      <c r="AH313" s="886">
        <f t="shared" si="1122"/>
        <v>0</v>
      </c>
      <c r="AI313" s="886">
        <f t="shared" si="1122"/>
        <v>0</v>
      </c>
      <c r="AJ313" s="886">
        <f t="shared" si="1122"/>
        <v>0</v>
      </c>
      <c r="AK313" s="886">
        <f t="shared" si="1122"/>
        <v>0</v>
      </c>
      <c r="AL313" s="886">
        <f t="shared" si="1122"/>
        <v>0</v>
      </c>
      <c r="AM313" s="886">
        <f t="shared" si="1122"/>
        <v>0</v>
      </c>
      <c r="AN313" s="886">
        <f t="shared" si="1122"/>
        <v>0</v>
      </c>
      <c r="AO313" s="886">
        <f t="shared" si="1122"/>
        <v>0</v>
      </c>
      <c r="AP313" s="886">
        <f t="shared" si="1122"/>
        <v>0</v>
      </c>
      <c r="AQ313" s="886">
        <f t="shared" si="1122"/>
        <v>0</v>
      </c>
      <c r="AR313" s="887">
        <f t="shared" si="1122"/>
        <v>0</v>
      </c>
      <c r="AS313" s="888">
        <f t="shared" si="1122"/>
        <v>0</v>
      </c>
      <c r="AT313" s="886">
        <f t="shared" si="1122"/>
        <v>0</v>
      </c>
      <c r="AU313" s="886">
        <f t="shared" si="1122"/>
        <v>0</v>
      </c>
      <c r="AV313" s="886">
        <f t="shared" si="1122"/>
        <v>0</v>
      </c>
      <c r="AW313" s="886">
        <f t="shared" si="1122"/>
        <v>0</v>
      </c>
      <c r="AX313" s="886">
        <f t="shared" si="1122"/>
        <v>0</v>
      </c>
      <c r="AY313" s="886">
        <f t="shared" si="1122"/>
        <v>0</v>
      </c>
      <c r="AZ313" s="886">
        <f t="shared" si="1122"/>
        <v>0</v>
      </c>
      <c r="BA313" s="886">
        <f t="shared" si="1122"/>
        <v>0</v>
      </c>
      <c r="BB313" s="886">
        <f t="shared" si="1122"/>
        <v>0</v>
      </c>
      <c r="BC313" s="886">
        <f t="shared" si="1122"/>
        <v>0</v>
      </c>
      <c r="BD313" s="887">
        <f t="shared" si="1122"/>
        <v>0</v>
      </c>
      <c r="BE313" s="888">
        <f t="shared" si="1122"/>
        <v>0</v>
      </c>
      <c r="BF313" s="886">
        <f t="shared" si="1122"/>
        <v>0</v>
      </c>
      <c r="BG313" s="886">
        <f t="shared" si="1122"/>
        <v>0</v>
      </c>
      <c r="BH313" s="886">
        <f t="shared" si="1122"/>
        <v>0</v>
      </c>
      <c r="BI313" s="886">
        <f t="shared" si="1122"/>
        <v>0</v>
      </c>
      <c r="BJ313" s="886">
        <f t="shared" si="1122"/>
        <v>0</v>
      </c>
      <c r="BK313" s="886">
        <f t="shared" si="1122"/>
        <v>0</v>
      </c>
      <c r="BL313" s="886">
        <f t="shared" si="1122"/>
        <v>0</v>
      </c>
      <c r="BM313" s="886">
        <f t="shared" si="1122"/>
        <v>0</v>
      </c>
      <c r="BN313" s="886">
        <f t="shared" si="1122"/>
        <v>0</v>
      </c>
      <c r="BO313" s="886">
        <f t="shared" si="1122"/>
        <v>0</v>
      </c>
      <c r="BP313" s="887">
        <f t="shared" si="1122"/>
        <v>0</v>
      </c>
      <c r="BQ313" s="888">
        <f t="shared" si="1122"/>
        <v>0</v>
      </c>
      <c r="BR313" s="886">
        <f t="shared" si="1122"/>
        <v>0</v>
      </c>
      <c r="BS313" s="886">
        <f t="shared" si="1122"/>
        <v>0</v>
      </c>
      <c r="BT313" s="886">
        <f t="shared" si="1122"/>
        <v>0</v>
      </c>
      <c r="BU313" s="886">
        <f t="shared" si="1122"/>
        <v>0</v>
      </c>
      <c r="BV313" s="886">
        <f t="shared" si="1122"/>
        <v>0</v>
      </c>
      <c r="BW313" s="886">
        <f t="shared" si="1122"/>
        <v>0</v>
      </c>
      <c r="BX313" s="886">
        <f t="shared" si="1122"/>
        <v>0</v>
      </c>
      <c r="BY313" s="886">
        <f t="shared" si="1122"/>
        <v>0</v>
      </c>
      <c r="BZ313" s="886">
        <f t="shared" si="1122"/>
        <v>0</v>
      </c>
      <c r="CA313" s="886">
        <f t="shared" si="1122"/>
        <v>0</v>
      </c>
      <c r="CB313" s="887">
        <f t="shared" si="1122"/>
        <v>0</v>
      </c>
      <c r="CC313" s="888">
        <f t="shared" si="1122"/>
        <v>0</v>
      </c>
      <c r="CD313" s="886">
        <f t="shared" si="1122"/>
        <v>0</v>
      </c>
      <c r="CE313" s="886">
        <f t="shared" si="1122"/>
        <v>0</v>
      </c>
      <c r="CF313" s="886">
        <f t="shared" si="1122"/>
        <v>0</v>
      </c>
      <c r="CG313" s="886">
        <f t="shared" si="1122"/>
        <v>0</v>
      </c>
      <c r="CH313" s="886">
        <f t="shared" si="1122"/>
        <v>0</v>
      </c>
      <c r="CI313" s="886">
        <f t="shared" si="1122"/>
        <v>0</v>
      </c>
      <c r="CJ313" s="886">
        <f t="shared" si="1122"/>
        <v>0</v>
      </c>
      <c r="CK313" s="886">
        <f t="shared" si="1122"/>
        <v>0</v>
      </c>
      <c r="CL313" s="886">
        <f t="shared" si="1122"/>
        <v>0</v>
      </c>
      <c r="CM313" s="886">
        <f t="shared" si="1122"/>
        <v>0</v>
      </c>
      <c r="CN313" s="887">
        <f t="shared" si="1122"/>
        <v>0</v>
      </c>
      <c r="CO313" s="888">
        <f t="shared" si="1122"/>
        <v>0</v>
      </c>
      <c r="CP313" s="886">
        <f t="shared" si="1122"/>
        <v>0</v>
      </c>
      <c r="CQ313" s="886">
        <f t="shared" si="1122"/>
        <v>0</v>
      </c>
      <c r="CR313" s="886">
        <f t="shared" ref="CR313:FC328" si="1124">IF(COUNT(CR7)=1,CQ313+CR7,CQ313)</f>
        <v>0</v>
      </c>
      <c r="CS313" s="886">
        <f t="shared" si="1124"/>
        <v>0</v>
      </c>
      <c r="CT313" s="886">
        <f t="shared" si="1124"/>
        <v>0</v>
      </c>
      <c r="CU313" s="886">
        <f t="shared" si="1124"/>
        <v>0</v>
      </c>
      <c r="CV313" s="886">
        <f t="shared" si="1124"/>
        <v>0</v>
      </c>
      <c r="CW313" s="886">
        <f t="shared" si="1124"/>
        <v>0</v>
      </c>
      <c r="CX313" s="886">
        <f t="shared" si="1124"/>
        <v>0</v>
      </c>
      <c r="CY313" s="886">
        <f t="shared" si="1124"/>
        <v>0</v>
      </c>
      <c r="CZ313" s="887">
        <f t="shared" si="1124"/>
        <v>0</v>
      </c>
      <c r="DA313" s="888">
        <f t="shared" si="1124"/>
        <v>0</v>
      </c>
      <c r="DB313" s="886">
        <f t="shared" si="1124"/>
        <v>0</v>
      </c>
      <c r="DC313" s="886">
        <f t="shared" si="1124"/>
        <v>0</v>
      </c>
      <c r="DD313" s="886">
        <f t="shared" si="1124"/>
        <v>0</v>
      </c>
      <c r="DE313" s="886">
        <f t="shared" si="1124"/>
        <v>0</v>
      </c>
      <c r="DF313" s="889">
        <f t="shared" si="1124"/>
        <v>0</v>
      </c>
      <c r="DG313" s="886">
        <f t="shared" si="1124"/>
        <v>0</v>
      </c>
      <c r="DH313" s="886">
        <f t="shared" si="1124"/>
        <v>0</v>
      </c>
      <c r="DI313" s="886">
        <f t="shared" si="1124"/>
        <v>0</v>
      </c>
      <c r="DJ313" s="886">
        <f t="shared" si="1124"/>
        <v>0</v>
      </c>
      <c r="DK313" s="886">
        <f t="shared" si="1124"/>
        <v>0</v>
      </c>
      <c r="DL313" s="887">
        <f t="shared" si="1124"/>
        <v>0</v>
      </c>
      <c r="DM313" s="888">
        <f t="shared" si="1124"/>
        <v>0</v>
      </c>
      <c r="DN313" s="886">
        <f t="shared" si="1124"/>
        <v>0</v>
      </c>
      <c r="DO313" s="886">
        <f t="shared" si="1124"/>
        <v>0</v>
      </c>
      <c r="DP313" s="886">
        <f t="shared" si="1124"/>
        <v>0</v>
      </c>
      <c r="DQ313" s="886">
        <f t="shared" si="1124"/>
        <v>0</v>
      </c>
      <c r="DR313" s="886">
        <f t="shared" si="1124"/>
        <v>0</v>
      </c>
      <c r="DS313" s="886">
        <f t="shared" si="1124"/>
        <v>0</v>
      </c>
      <c r="DT313" s="886">
        <f t="shared" si="1124"/>
        <v>0</v>
      </c>
      <c r="DU313" s="886">
        <f t="shared" si="1124"/>
        <v>0</v>
      </c>
      <c r="DV313" s="886">
        <f t="shared" si="1124"/>
        <v>0</v>
      </c>
      <c r="DW313" s="886">
        <f t="shared" si="1124"/>
        <v>0</v>
      </c>
      <c r="DX313" s="887">
        <f t="shared" si="1124"/>
        <v>0</v>
      </c>
      <c r="DY313" s="888">
        <f t="shared" si="1124"/>
        <v>0</v>
      </c>
      <c r="DZ313" s="886">
        <f t="shared" si="1124"/>
        <v>0</v>
      </c>
      <c r="EA313" s="886">
        <f t="shared" si="1124"/>
        <v>0</v>
      </c>
      <c r="EB313" s="886">
        <f t="shared" si="1124"/>
        <v>0</v>
      </c>
      <c r="EC313" s="886">
        <f t="shared" si="1124"/>
        <v>0</v>
      </c>
      <c r="ED313" s="886">
        <f t="shared" si="1124"/>
        <v>0</v>
      </c>
      <c r="EE313" s="886">
        <f t="shared" si="1124"/>
        <v>0</v>
      </c>
      <c r="EF313" s="886">
        <f t="shared" si="1124"/>
        <v>0</v>
      </c>
      <c r="EG313" s="886">
        <f t="shared" si="1124"/>
        <v>0</v>
      </c>
      <c r="EH313" s="886">
        <f t="shared" si="1124"/>
        <v>0</v>
      </c>
      <c r="EI313" s="886">
        <f t="shared" si="1124"/>
        <v>0</v>
      </c>
      <c r="EJ313" s="887">
        <f t="shared" si="1124"/>
        <v>0</v>
      </c>
      <c r="EK313" s="888">
        <f t="shared" si="1124"/>
        <v>0</v>
      </c>
      <c r="EL313" s="886">
        <f t="shared" si="1124"/>
        <v>0</v>
      </c>
      <c r="EM313" s="886">
        <f t="shared" si="1124"/>
        <v>0</v>
      </c>
      <c r="EN313" s="886">
        <f t="shared" si="1124"/>
        <v>0</v>
      </c>
      <c r="EO313" s="886">
        <f t="shared" si="1124"/>
        <v>0</v>
      </c>
      <c r="EP313" s="886">
        <f t="shared" si="1124"/>
        <v>0</v>
      </c>
      <c r="EQ313" s="886">
        <f t="shared" si="1124"/>
        <v>0</v>
      </c>
      <c r="ER313" s="886">
        <f t="shared" si="1124"/>
        <v>0</v>
      </c>
      <c r="ES313" s="886">
        <f t="shared" si="1124"/>
        <v>0</v>
      </c>
      <c r="ET313" s="886">
        <f t="shared" si="1124"/>
        <v>0</v>
      </c>
      <c r="EU313" s="886">
        <f t="shared" si="1124"/>
        <v>0</v>
      </c>
      <c r="EV313" s="887">
        <f t="shared" si="1124"/>
        <v>0</v>
      </c>
      <c r="EW313" s="888">
        <f t="shared" si="1124"/>
        <v>0</v>
      </c>
      <c r="EX313" s="886">
        <f t="shared" si="1124"/>
        <v>0</v>
      </c>
      <c r="EY313" s="886">
        <f t="shared" si="1124"/>
        <v>0</v>
      </c>
      <c r="EZ313" s="886">
        <f t="shared" si="1124"/>
        <v>0</v>
      </c>
      <c r="FA313" s="886">
        <f t="shared" si="1124"/>
        <v>0</v>
      </c>
      <c r="FB313" s="886">
        <f t="shared" si="1124"/>
        <v>0</v>
      </c>
      <c r="FC313" s="886">
        <f t="shared" si="1124"/>
        <v>0</v>
      </c>
      <c r="FD313" s="886">
        <f t="shared" si="1123"/>
        <v>0</v>
      </c>
      <c r="FE313" s="886">
        <f t="shared" si="1123"/>
        <v>0</v>
      </c>
      <c r="FF313" s="886">
        <f t="shared" si="1123"/>
        <v>0</v>
      </c>
      <c r="FG313" s="886">
        <f t="shared" si="1123"/>
        <v>0</v>
      </c>
      <c r="FH313" s="887">
        <f t="shared" si="1123"/>
        <v>0</v>
      </c>
      <c r="FI313" s="888">
        <f t="shared" si="1123"/>
        <v>0</v>
      </c>
      <c r="FJ313" s="886">
        <f t="shared" si="1123"/>
        <v>0</v>
      </c>
      <c r="FK313" s="886">
        <f t="shared" si="1123"/>
        <v>0</v>
      </c>
      <c r="FL313" s="886">
        <f t="shared" si="1123"/>
        <v>0</v>
      </c>
      <c r="FM313" s="886">
        <f t="shared" si="1123"/>
        <v>0</v>
      </c>
      <c r="FN313" s="886">
        <f t="shared" si="1123"/>
        <v>0</v>
      </c>
      <c r="FO313" s="886">
        <f t="shared" si="1123"/>
        <v>0</v>
      </c>
      <c r="FP313" s="886">
        <f t="shared" si="1123"/>
        <v>0</v>
      </c>
      <c r="FQ313" s="886">
        <f t="shared" si="1123"/>
        <v>0</v>
      </c>
      <c r="FR313" s="886">
        <f t="shared" si="1123"/>
        <v>0</v>
      </c>
      <c r="FS313" s="886">
        <f t="shared" si="1123"/>
        <v>0</v>
      </c>
      <c r="FT313" s="887">
        <f t="shared" si="1123"/>
        <v>0</v>
      </c>
      <c r="FU313" s="888">
        <f t="shared" si="1123"/>
        <v>0</v>
      </c>
      <c r="FV313" s="886">
        <f t="shared" si="1123"/>
        <v>0</v>
      </c>
      <c r="FW313" s="886">
        <f t="shared" si="1123"/>
        <v>0</v>
      </c>
      <c r="FX313" s="886">
        <f t="shared" si="1123"/>
        <v>0</v>
      </c>
      <c r="FY313" s="886">
        <f t="shared" si="1123"/>
        <v>0</v>
      </c>
      <c r="FZ313" s="886">
        <f t="shared" si="1123"/>
        <v>0</v>
      </c>
      <c r="GA313" s="886">
        <f t="shared" si="1123"/>
        <v>0</v>
      </c>
      <c r="GB313" s="886">
        <f t="shared" si="1123"/>
        <v>0</v>
      </c>
      <c r="GC313" s="886">
        <f t="shared" si="1123"/>
        <v>0</v>
      </c>
      <c r="GD313" s="886">
        <f t="shared" si="1123"/>
        <v>0</v>
      </c>
      <c r="GE313" s="886">
        <f t="shared" si="1123"/>
        <v>0</v>
      </c>
      <c r="GF313" s="887">
        <f t="shared" si="1123"/>
        <v>0</v>
      </c>
      <c r="GG313" s="888">
        <f t="shared" si="1123"/>
        <v>0</v>
      </c>
      <c r="GH313" s="886">
        <f t="shared" si="1123"/>
        <v>0</v>
      </c>
      <c r="GI313" s="886">
        <f t="shared" si="1123"/>
        <v>0</v>
      </c>
      <c r="GJ313" s="886">
        <f t="shared" si="1123"/>
        <v>0</v>
      </c>
      <c r="GK313" s="886">
        <f t="shared" si="1123"/>
        <v>0</v>
      </c>
      <c r="GL313" s="886">
        <f t="shared" si="1123"/>
        <v>0</v>
      </c>
      <c r="GM313" s="886">
        <f t="shared" si="1123"/>
        <v>0</v>
      </c>
      <c r="GN313" s="886">
        <f t="shared" si="1123"/>
        <v>0</v>
      </c>
      <c r="GO313" s="886">
        <f t="shared" si="1123"/>
        <v>0</v>
      </c>
      <c r="GP313" s="886">
        <f t="shared" si="1123"/>
        <v>0</v>
      </c>
      <c r="GQ313" s="886">
        <f t="shared" si="1123"/>
        <v>0</v>
      </c>
      <c r="GR313" s="887">
        <f t="shared" si="1118"/>
        <v>0</v>
      </c>
      <c r="GS313" s="6"/>
      <c r="GT313" s="6"/>
      <c r="GU313" s="6"/>
      <c r="GV313" s="6"/>
    </row>
    <row r="314" spans="2:204" ht="15.75" thickBot="1" x14ac:dyDescent="0.25">
      <c r="B314" s="848" t="s">
        <v>526</v>
      </c>
      <c r="C314" s="849">
        <v>4239.03</v>
      </c>
      <c r="D314" s="850">
        <v>34150</v>
      </c>
      <c r="E314" s="882">
        <f t="shared" si="1113"/>
        <v>45100</v>
      </c>
      <c r="F314" s="859">
        <f t="shared" si="1119"/>
        <v>46925</v>
      </c>
      <c r="G314" s="859">
        <f t="shared" si="1120"/>
        <v>48750</v>
      </c>
      <c r="AC314" s="841" t="s">
        <v>114</v>
      </c>
      <c r="AD314" s="856">
        <v>4239.03</v>
      </c>
      <c r="AE314" s="886">
        <f t="shared" si="1121"/>
        <v>4239.03</v>
      </c>
      <c r="AF314" s="887">
        <f t="shared" si="1122"/>
        <v>4262.03</v>
      </c>
      <c r="AG314" s="888">
        <f t="shared" si="1122"/>
        <v>4285.03</v>
      </c>
      <c r="AH314" s="886">
        <f t="shared" si="1122"/>
        <v>4308.03</v>
      </c>
      <c r="AI314" s="886">
        <f t="shared" si="1122"/>
        <v>4331.03</v>
      </c>
      <c r="AJ314" s="886">
        <f t="shared" si="1122"/>
        <v>4354.03</v>
      </c>
      <c r="AK314" s="886">
        <f t="shared" si="1122"/>
        <v>4377.03</v>
      </c>
      <c r="AL314" s="886">
        <f t="shared" si="1122"/>
        <v>4400.03</v>
      </c>
      <c r="AM314" s="886">
        <f t="shared" si="1122"/>
        <v>4423.03</v>
      </c>
      <c r="AN314" s="886">
        <f t="shared" si="1122"/>
        <v>4446.03</v>
      </c>
      <c r="AO314" s="886">
        <f t="shared" si="1122"/>
        <v>4469.03</v>
      </c>
      <c r="AP314" s="886">
        <f t="shared" si="1122"/>
        <v>4492.03</v>
      </c>
      <c r="AQ314" s="886">
        <f t="shared" si="1122"/>
        <v>4515.03</v>
      </c>
      <c r="AR314" s="887">
        <f t="shared" si="1122"/>
        <v>4538.03</v>
      </c>
      <c r="AS314" s="888">
        <f t="shared" si="1122"/>
        <v>4561.03</v>
      </c>
      <c r="AT314" s="886">
        <f t="shared" si="1122"/>
        <v>4584.03</v>
      </c>
      <c r="AU314" s="886">
        <f t="shared" si="1122"/>
        <v>4607.03</v>
      </c>
      <c r="AV314" s="886">
        <f t="shared" si="1122"/>
        <v>4630.03</v>
      </c>
      <c r="AW314" s="886">
        <f t="shared" si="1122"/>
        <v>4653.03</v>
      </c>
      <c r="AX314" s="886">
        <f t="shared" si="1122"/>
        <v>4676.03</v>
      </c>
      <c r="AY314" s="886">
        <f t="shared" si="1122"/>
        <v>4699.03</v>
      </c>
      <c r="AZ314" s="886">
        <f t="shared" si="1122"/>
        <v>4722.03</v>
      </c>
      <c r="BA314" s="886">
        <f t="shared" si="1122"/>
        <v>4723.03</v>
      </c>
      <c r="BB314" s="886">
        <f t="shared" si="1122"/>
        <v>4803.03</v>
      </c>
      <c r="BC314" s="886">
        <f t="shared" si="1122"/>
        <v>4883.03</v>
      </c>
      <c r="BD314" s="887">
        <f t="shared" si="1122"/>
        <v>4963.03</v>
      </c>
      <c r="BE314" s="888">
        <f t="shared" si="1122"/>
        <v>5043.03</v>
      </c>
      <c r="BF314" s="886">
        <f t="shared" si="1122"/>
        <v>5044.03</v>
      </c>
      <c r="BG314" s="886">
        <f t="shared" si="1122"/>
        <v>5067.03</v>
      </c>
      <c r="BH314" s="886">
        <f t="shared" si="1122"/>
        <v>5090.03</v>
      </c>
      <c r="BI314" s="886">
        <f t="shared" si="1122"/>
        <v>5113.03</v>
      </c>
      <c r="BJ314" s="886">
        <f t="shared" si="1122"/>
        <v>5136.03</v>
      </c>
      <c r="BK314" s="886">
        <f t="shared" si="1122"/>
        <v>5159.03</v>
      </c>
      <c r="BL314" s="886">
        <f t="shared" si="1122"/>
        <v>5182.03</v>
      </c>
      <c r="BM314" s="886">
        <f t="shared" si="1122"/>
        <v>5205.03</v>
      </c>
      <c r="BN314" s="886">
        <f t="shared" si="1122"/>
        <v>5228.03</v>
      </c>
      <c r="BO314" s="886">
        <f t="shared" si="1122"/>
        <v>5251.03</v>
      </c>
      <c r="BP314" s="887">
        <f t="shared" si="1122"/>
        <v>5274.03</v>
      </c>
      <c r="BQ314" s="888">
        <f t="shared" si="1122"/>
        <v>5297.03</v>
      </c>
      <c r="BR314" s="886">
        <f t="shared" si="1122"/>
        <v>5320.03</v>
      </c>
      <c r="BS314" s="886">
        <f t="shared" si="1122"/>
        <v>5343.03</v>
      </c>
      <c r="BT314" s="886">
        <f t="shared" si="1122"/>
        <v>5366.03</v>
      </c>
      <c r="BU314" s="886">
        <f t="shared" si="1122"/>
        <v>5389.03</v>
      </c>
      <c r="BV314" s="886">
        <f t="shared" si="1122"/>
        <v>5412.03</v>
      </c>
      <c r="BW314" s="886">
        <f t="shared" si="1122"/>
        <v>5412.03</v>
      </c>
      <c r="BX314" s="886">
        <f t="shared" si="1122"/>
        <v>5412.03</v>
      </c>
      <c r="BY314" s="886">
        <f t="shared" si="1122"/>
        <v>5412.03</v>
      </c>
      <c r="BZ314" s="886">
        <f t="shared" si="1122"/>
        <v>5412.03</v>
      </c>
      <c r="CA314" s="886">
        <f t="shared" si="1122"/>
        <v>5412.03</v>
      </c>
      <c r="CB314" s="887">
        <f t="shared" si="1122"/>
        <v>5412.03</v>
      </c>
      <c r="CC314" s="888">
        <f t="shared" si="1122"/>
        <v>5412.03</v>
      </c>
      <c r="CD314" s="886">
        <f t="shared" si="1122"/>
        <v>5412.03</v>
      </c>
      <c r="CE314" s="886">
        <f t="shared" si="1122"/>
        <v>5412.03</v>
      </c>
      <c r="CF314" s="886">
        <f t="shared" si="1122"/>
        <v>5412.03</v>
      </c>
      <c r="CG314" s="886">
        <f t="shared" si="1122"/>
        <v>5412.03</v>
      </c>
      <c r="CH314" s="886">
        <f t="shared" si="1122"/>
        <v>5435.03</v>
      </c>
      <c r="CI314" s="886">
        <f t="shared" si="1122"/>
        <v>5458.03</v>
      </c>
      <c r="CJ314" s="886">
        <f t="shared" si="1122"/>
        <v>5481.03</v>
      </c>
      <c r="CK314" s="886">
        <f t="shared" si="1122"/>
        <v>5482.03</v>
      </c>
      <c r="CL314" s="886">
        <f t="shared" si="1122"/>
        <v>5542.03</v>
      </c>
      <c r="CM314" s="886">
        <f t="shared" si="1122"/>
        <v>5602.03</v>
      </c>
      <c r="CN314" s="887">
        <f t="shared" si="1122"/>
        <v>5662.03</v>
      </c>
      <c r="CO314" s="888">
        <f t="shared" si="1122"/>
        <v>5722.03</v>
      </c>
      <c r="CP314" s="886">
        <f t="shared" si="1122"/>
        <v>5723.03</v>
      </c>
      <c r="CQ314" s="886">
        <f t="shared" ref="CQ314:FB317" si="1125">IF(COUNT(CQ8)=1,CP314+CQ8,CP314)</f>
        <v>5746.03</v>
      </c>
      <c r="CR314" s="886">
        <f t="shared" si="1125"/>
        <v>5769.03</v>
      </c>
      <c r="CS314" s="886">
        <f t="shared" si="1125"/>
        <v>5792.03</v>
      </c>
      <c r="CT314" s="886">
        <f t="shared" si="1125"/>
        <v>5815.03</v>
      </c>
      <c r="CU314" s="886">
        <f t="shared" si="1125"/>
        <v>5838.03</v>
      </c>
      <c r="CV314" s="886">
        <f t="shared" si="1125"/>
        <v>5861.03</v>
      </c>
      <c r="CW314" s="886">
        <f t="shared" si="1125"/>
        <v>5862.03</v>
      </c>
      <c r="CX314" s="886">
        <f t="shared" si="1125"/>
        <v>5922.03</v>
      </c>
      <c r="CY314" s="886">
        <f t="shared" si="1125"/>
        <v>5982.03</v>
      </c>
      <c r="CZ314" s="887">
        <f t="shared" si="1125"/>
        <v>6042.03</v>
      </c>
      <c r="DA314" s="888">
        <f t="shared" si="1125"/>
        <v>6102.03</v>
      </c>
      <c r="DB314" s="886">
        <f t="shared" si="1125"/>
        <v>6103.03</v>
      </c>
      <c r="DC314" s="886">
        <f t="shared" si="1125"/>
        <v>6126.03</v>
      </c>
      <c r="DD314" s="886">
        <f t="shared" si="1125"/>
        <v>6149.03</v>
      </c>
      <c r="DE314" s="886">
        <f t="shared" si="1125"/>
        <v>6172.03</v>
      </c>
      <c r="DF314" s="889">
        <f t="shared" si="1125"/>
        <v>6195.03</v>
      </c>
      <c r="DG314" s="886">
        <f t="shared" si="1125"/>
        <v>6218.03</v>
      </c>
      <c r="DH314" s="886">
        <f t="shared" si="1125"/>
        <v>6241.03</v>
      </c>
      <c r="DI314" s="886">
        <f t="shared" si="1125"/>
        <v>6264.03</v>
      </c>
      <c r="DJ314" s="886">
        <f t="shared" si="1125"/>
        <v>6287.03</v>
      </c>
      <c r="DK314" s="886">
        <f t="shared" si="1125"/>
        <v>6310.03</v>
      </c>
      <c r="DL314" s="887">
        <f t="shared" si="1125"/>
        <v>6333.03</v>
      </c>
      <c r="DM314" s="888">
        <f t="shared" si="1125"/>
        <v>6356.03</v>
      </c>
      <c r="DN314" s="886">
        <f t="shared" si="1125"/>
        <v>6379.03</v>
      </c>
      <c r="DO314" s="886">
        <f t="shared" si="1125"/>
        <v>6402.03</v>
      </c>
      <c r="DP314" s="886">
        <f t="shared" si="1125"/>
        <v>6425.03</v>
      </c>
      <c r="DQ314" s="886">
        <f t="shared" si="1125"/>
        <v>6448.03</v>
      </c>
      <c r="DR314" s="886">
        <f t="shared" si="1125"/>
        <v>6471.03</v>
      </c>
      <c r="DS314" s="886">
        <f t="shared" si="1125"/>
        <v>6494.03</v>
      </c>
      <c r="DT314" s="886">
        <f t="shared" si="1125"/>
        <v>6517.03</v>
      </c>
      <c r="DU314" s="886">
        <f t="shared" si="1125"/>
        <v>6540.03</v>
      </c>
      <c r="DV314" s="886">
        <f t="shared" si="1125"/>
        <v>6563.03</v>
      </c>
      <c r="DW314" s="886">
        <f t="shared" si="1125"/>
        <v>6563.03</v>
      </c>
      <c r="DX314" s="887">
        <f t="shared" si="1125"/>
        <v>6563.03</v>
      </c>
      <c r="DY314" s="888">
        <f t="shared" si="1125"/>
        <v>6563.03</v>
      </c>
      <c r="DZ314" s="886">
        <f t="shared" si="1125"/>
        <v>6563.03</v>
      </c>
      <c r="EA314" s="886">
        <f t="shared" si="1125"/>
        <v>6563.03</v>
      </c>
      <c r="EB314" s="886">
        <f t="shared" si="1125"/>
        <v>6563.03</v>
      </c>
      <c r="EC314" s="886">
        <f t="shared" si="1125"/>
        <v>6586.03</v>
      </c>
      <c r="ED314" s="886">
        <f t="shared" si="1125"/>
        <v>6609.03</v>
      </c>
      <c r="EE314" s="886">
        <f t="shared" si="1125"/>
        <v>6632.03</v>
      </c>
      <c r="EF314" s="886">
        <f t="shared" si="1125"/>
        <v>6655.03</v>
      </c>
      <c r="EG314" s="886">
        <f t="shared" si="1125"/>
        <v>6678.03</v>
      </c>
      <c r="EH314" s="886">
        <f t="shared" si="1125"/>
        <v>6701.03</v>
      </c>
      <c r="EI314" s="886">
        <f t="shared" si="1125"/>
        <v>6724.03</v>
      </c>
      <c r="EJ314" s="887">
        <f t="shared" si="1125"/>
        <v>6747.03</v>
      </c>
      <c r="EK314" s="888">
        <f t="shared" si="1125"/>
        <v>6770.03</v>
      </c>
      <c r="EL314" s="886">
        <f t="shared" si="1125"/>
        <v>6793.03</v>
      </c>
      <c r="EM314" s="886">
        <f t="shared" si="1125"/>
        <v>6816.03</v>
      </c>
      <c r="EN314" s="886">
        <f t="shared" si="1125"/>
        <v>6839.03</v>
      </c>
      <c r="EO314" s="886">
        <f t="shared" si="1125"/>
        <v>6862.03</v>
      </c>
      <c r="EP314" s="886">
        <f t="shared" si="1125"/>
        <v>6885.03</v>
      </c>
      <c r="EQ314" s="886">
        <f t="shared" si="1125"/>
        <v>6908.03</v>
      </c>
      <c r="ER314" s="886">
        <f t="shared" si="1125"/>
        <v>6931.03</v>
      </c>
      <c r="ES314" s="886">
        <f t="shared" si="1125"/>
        <v>6954.03</v>
      </c>
      <c r="ET314" s="886">
        <f t="shared" si="1125"/>
        <v>6977.03</v>
      </c>
      <c r="EU314" s="886">
        <f t="shared" si="1125"/>
        <v>7000.03</v>
      </c>
      <c r="EV314" s="887">
        <f t="shared" si="1125"/>
        <v>7023.03</v>
      </c>
      <c r="EW314" s="888">
        <f t="shared" si="1125"/>
        <v>7046.03</v>
      </c>
      <c r="EX314" s="886">
        <f t="shared" si="1125"/>
        <v>7069.03</v>
      </c>
      <c r="EY314" s="886">
        <f t="shared" si="1125"/>
        <v>7092.03</v>
      </c>
      <c r="EZ314" s="886">
        <f t="shared" si="1125"/>
        <v>7115.03</v>
      </c>
      <c r="FA314" s="886">
        <f t="shared" si="1125"/>
        <v>7138.03</v>
      </c>
      <c r="FB314" s="886">
        <f t="shared" si="1125"/>
        <v>7161.03</v>
      </c>
      <c r="FC314" s="886">
        <f t="shared" si="1124"/>
        <v>7184.03</v>
      </c>
      <c r="FD314" s="886">
        <f t="shared" si="1123"/>
        <v>7207.03</v>
      </c>
      <c r="FE314" s="886">
        <f t="shared" si="1123"/>
        <v>7230.03</v>
      </c>
      <c r="FF314" s="886">
        <f t="shared" si="1123"/>
        <v>7253.03</v>
      </c>
      <c r="FG314" s="886">
        <f t="shared" si="1123"/>
        <v>7276.03</v>
      </c>
      <c r="FH314" s="887">
        <f t="shared" si="1123"/>
        <v>7299.03</v>
      </c>
      <c r="FI314" s="888">
        <f t="shared" si="1123"/>
        <v>7322.03</v>
      </c>
      <c r="FJ314" s="886">
        <f t="shared" si="1123"/>
        <v>7345.03</v>
      </c>
      <c r="FK314" s="886">
        <f t="shared" si="1123"/>
        <v>7368.03</v>
      </c>
      <c r="FL314" s="886">
        <f t="shared" si="1123"/>
        <v>7391.03</v>
      </c>
      <c r="FM314" s="886">
        <f t="shared" si="1123"/>
        <v>7414.03</v>
      </c>
      <c r="FN314" s="886">
        <f t="shared" si="1123"/>
        <v>7437.03</v>
      </c>
      <c r="FO314" s="886">
        <f t="shared" si="1123"/>
        <v>7460.03</v>
      </c>
      <c r="FP314" s="886">
        <f t="shared" si="1123"/>
        <v>7483.03</v>
      </c>
      <c r="FQ314" s="886">
        <f t="shared" si="1123"/>
        <v>7506.03</v>
      </c>
      <c r="FR314" s="886">
        <f t="shared" si="1123"/>
        <v>7529.03</v>
      </c>
      <c r="FS314" s="886">
        <f t="shared" si="1123"/>
        <v>7552.03</v>
      </c>
      <c r="FT314" s="887">
        <f t="shared" si="1123"/>
        <v>7575.03</v>
      </c>
      <c r="FU314" s="888">
        <f t="shared" si="1123"/>
        <v>7598.03</v>
      </c>
      <c r="FV314" s="886">
        <f t="shared" si="1123"/>
        <v>7621.03</v>
      </c>
      <c r="FW314" s="886">
        <f t="shared" si="1123"/>
        <v>7644.03</v>
      </c>
      <c r="FX314" s="886">
        <f t="shared" si="1123"/>
        <v>7667.03</v>
      </c>
      <c r="FY314" s="886">
        <f t="shared" si="1123"/>
        <v>7690.03</v>
      </c>
      <c r="FZ314" s="886">
        <f t="shared" si="1123"/>
        <v>7713.03</v>
      </c>
      <c r="GA314" s="886">
        <f t="shared" si="1123"/>
        <v>7736.03</v>
      </c>
      <c r="GB314" s="886">
        <f t="shared" si="1123"/>
        <v>7759.03</v>
      </c>
      <c r="GC314" s="886">
        <f t="shared" si="1123"/>
        <v>7759.03</v>
      </c>
      <c r="GD314" s="886">
        <f t="shared" si="1123"/>
        <v>7759.03</v>
      </c>
      <c r="GE314" s="886">
        <f t="shared" si="1123"/>
        <v>7759.03</v>
      </c>
      <c r="GF314" s="887">
        <f t="shared" si="1123"/>
        <v>7759.03</v>
      </c>
      <c r="GG314" s="888">
        <f t="shared" si="1123"/>
        <v>7759.03</v>
      </c>
      <c r="GH314" s="886">
        <f t="shared" si="1123"/>
        <v>7759.03</v>
      </c>
      <c r="GI314" s="886">
        <f t="shared" si="1123"/>
        <v>7759.03</v>
      </c>
      <c r="GJ314" s="886">
        <f t="shared" si="1123"/>
        <v>7759.03</v>
      </c>
      <c r="GK314" s="886">
        <f t="shared" si="1123"/>
        <v>7759.03</v>
      </c>
      <c r="GL314" s="886">
        <f t="shared" si="1123"/>
        <v>7759.03</v>
      </c>
      <c r="GM314" s="886">
        <f t="shared" si="1123"/>
        <v>7759.03</v>
      </c>
      <c r="GN314" s="886">
        <f t="shared" si="1123"/>
        <v>7759.03</v>
      </c>
      <c r="GO314" s="886">
        <f t="shared" si="1123"/>
        <v>7759.03</v>
      </c>
      <c r="GP314" s="886">
        <f t="shared" si="1123"/>
        <v>7759.03</v>
      </c>
      <c r="GQ314" s="886">
        <f t="shared" si="1123"/>
        <v>7759.03</v>
      </c>
      <c r="GR314" s="887">
        <f t="shared" si="1118"/>
        <v>7759.03</v>
      </c>
      <c r="GS314" s="6"/>
      <c r="GT314" s="6"/>
      <c r="GU314" s="6"/>
      <c r="GV314" s="6"/>
    </row>
    <row r="315" spans="2:204" ht="15.75" thickBot="1" x14ac:dyDescent="0.25">
      <c r="B315" s="413" t="s">
        <v>527</v>
      </c>
      <c r="C315" s="849"/>
      <c r="D315" s="849"/>
      <c r="E315" s="882">
        <f t="shared" si="1113"/>
        <v>10950</v>
      </c>
      <c r="F315" s="859"/>
      <c r="G315" s="859">
        <f t="shared" si="1120"/>
        <v>14600</v>
      </c>
      <c r="AC315" s="842" t="s">
        <v>115</v>
      </c>
      <c r="AD315" s="856"/>
      <c r="AE315" s="886">
        <f t="shared" si="1121"/>
        <v>0</v>
      </c>
      <c r="AF315" s="887">
        <f t="shared" ref="AF315:CQ318" si="1126">IF(COUNT(AF9)=1,AE315+AF9,AE315)</f>
        <v>0</v>
      </c>
      <c r="AG315" s="888">
        <f t="shared" si="1126"/>
        <v>0</v>
      </c>
      <c r="AH315" s="886">
        <f t="shared" si="1126"/>
        <v>0</v>
      </c>
      <c r="AI315" s="886">
        <f t="shared" si="1126"/>
        <v>0</v>
      </c>
      <c r="AJ315" s="886">
        <f t="shared" si="1126"/>
        <v>0</v>
      </c>
      <c r="AK315" s="886">
        <f t="shared" si="1126"/>
        <v>0</v>
      </c>
      <c r="AL315" s="886">
        <f t="shared" si="1126"/>
        <v>0</v>
      </c>
      <c r="AM315" s="886">
        <f t="shared" si="1126"/>
        <v>0</v>
      </c>
      <c r="AN315" s="886">
        <f t="shared" si="1126"/>
        <v>0</v>
      </c>
      <c r="AO315" s="886">
        <f t="shared" si="1126"/>
        <v>0</v>
      </c>
      <c r="AP315" s="886">
        <f t="shared" si="1126"/>
        <v>0</v>
      </c>
      <c r="AQ315" s="886">
        <f t="shared" si="1126"/>
        <v>0</v>
      </c>
      <c r="AR315" s="887">
        <f t="shared" si="1126"/>
        <v>0</v>
      </c>
      <c r="AS315" s="888">
        <f t="shared" si="1126"/>
        <v>0</v>
      </c>
      <c r="AT315" s="886">
        <f t="shared" si="1126"/>
        <v>0</v>
      </c>
      <c r="AU315" s="886">
        <f t="shared" si="1126"/>
        <v>0</v>
      </c>
      <c r="AV315" s="886">
        <f t="shared" si="1126"/>
        <v>0</v>
      </c>
      <c r="AW315" s="886">
        <f t="shared" si="1126"/>
        <v>0</v>
      </c>
      <c r="AX315" s="886">
        <f t="shared" si="1126"/>
        <v>0</v>
      </c>
      <c r="AY315" s="886">
        <f t="shared" si="1126"/>
        <v>0</v>
      </c>
      <c r="AZ315" s="886">
        <f t="shared" si="1126"/>
        <v>0</v>
      </c>
      <c r="BA315" s="886">
        <f t="shared" si="1126"/>
        <v>0</v>
      </c>
      <c r="BB315" s="886">
        <f t="shared" si="1126"/>
        <v>0</v>
      </c>
      <c r="BC315" s="886">
        <f t="shared" si="1126"/>
        <v>0</v>
      </c>
      <c r="BD315" s="887">
        <f t="shared" si="1126"/>
        <v>0</v>
      </c>
      <c r="BE315" s="888">
        <f t="shared" si="1126"/>
        <v>0</v>
      </c>
      <c r="BF315" s="886">
        <f t="shared" si="1126"/>
        <v>0</v>
      </c>
      <c r="BG315" s="886">
        <f t="shared" si="1126"/>
        <v>0</v>
      </c>
      <c r="BH315" s="886">
        <f t="shared" si="1126"/>
        <v>0</v>
      </c>
      <c r="BI315" s="886">
        <f t="shared" si="1126"/>
        <v>0</v>
      </c>
      <c r="BJ315" s="886">
        <f t="shared" si="1126"/>
        <v>0</v>
      </c>
      <c r="BK315" s="886">
        <f t="shared" si="1126"/>
        <v>0</v>
      </c>
      <c r="BL315" s="886">
        <f t="shared" si="1126"/>
        <v>0</v>
      </c>
      <c r="BM315" s="886">
        <f t="shared" si="1126"/>
        <v>0</v>
      </c>
      <c r="BN315" s="886">
        <f t="shared" si="1126"/>
        <v>0</v>
      </c>
      <c r="BO315" s="886">
        <f t="shared" si="1126"/>
        <v>0</v>
      </c>
      <c r="BP315" s="887">
        <f t="shared" si="1126"/>
        <v>0</v>
      </c>
      <c r="BQ315" s="888">
        <f t="shared" si="1126"/>
        <v>0</v>
      </c>
      <c r="BR315" s="886">
        <f t="shared" si="1126"/>
        <v>0</v>
      </c>
      <c r="BS315" s="886">
        <f t="shared" si="1126"/>
        <v>0</v>
      </c>
      <c r="BT315" s="886">
        <f t="shared" si="1126"/>
        <v>0</v>
      </c>
      <c r="BU315" s="886">
        <f t="shared" si="1126"/>
        <v>0</v>
      </c>
      <c r="BV315" s="886">
        <f t="shared" si="1126"/>
        <v>0</v>
      </c>
      <c r="BW315" s="886">
        <f t="shared" si="1126"/>
        <v>0</v>
      </c>
      <c r="BX315" s="886">
        <f t="shared" si="1126"/>
        <v>0</v>
      </c>
      <c r="BY315" s="886">
        <f t="shared" si="1126"/>
        <v>0</v>
      </c>
      <c r="BZ315" s="886">
        <f t="shared" si="1126"/>
        <v>0</v>
      </c>
      <c r="CA315" s="886">
        <f t="shared" si="1126"/>
        <v>0</v>
      </c>
      <c r="CB315" s="887">
        <f t="shared" si="1126"/>
        <v>0</v>
      </c>
      <c r="CC315" s="888">
        <f t="shared" si="1126"/>
        <v>0</v>
      </c>
      <c r="CD315" s="886">
        <f t="shared" si="1126"/>
        <v>0</v>
      </c>
      <c r="CE315" s="886">
        <f t="shared" si="1126"/>
        <v>0</v>
      </c>
      <c r="CF315" s="886">
        <f t="shared" si="1126"/>
        <v>0</v>
      </c>
      <c r="CG315" s="886">
        <f t="shared" si="1126"/>
        <v>0</v>
      </c>
      <c r="CH315" s="886">
        <f t="shared" si="1126"/>
        <v>0</v>
      </c>
      <c r="CI315" s="886">
        <f t="shared" si="1126"/>
        <v>0</v>
      </c>
      <c r="CJ315" s="886">
        <f t="shared" si="1126"/>
        <v>0</v>
      </c>
      <c r="CK315" s="886">
        <f t="shared" si="1126"/>
        <v>0</v>
      </c>
      <c r="CL315" s="886">
        <f t="shared" si="1126"/>
        <v>0</v>
      </c>
      <c r="CM315" s="886">
        <f t="shared" si="1126"/>
        <v>0</v>
      </c>
      <c r="CN315" s="887">
        <f t="shared" si="1126"/>
        <v>0</v>
      </c>
      <c r="CO315" s="888">
        <f t="shared" si="1126"/>
        <v>0</v>
      </c>
      <c r="CP315" s="886">
        <f t="shared" si="1126"/>
        <v>0</v>
      </c>
      <c r="CQ315" s="886">
        <f t="shared" si="1126"/>
        <v>0</v>
      </c>
      <c r="CR315" s="886">
        <f t="shared" si="1125"/>
        <v>0</v>
      </c>
      <c r="CS315" s="886">
        <f t="shared" si="1125"/>
        <v>0</v>
      </c>
      <c r="CT315" s="886">
        <f t="shared" si="1125"/>
        <v>0</v>
      </c>
      <c r="CU315" s="886">
        <f t="shared" si="1125"/>
        <v>0</v>
      </c>
      <c r="CV315" s="886">
        <f t="shared" si="1125"/>
        <v>0</v>
      </c>
      <c r="CW315" s="886">
        <f t="shared" si="1125"/>
        <v>0</v>
      </c>
      <c r="CX315" s="886">
        <f t="shared" si="1125"/>
        <v>0</v>
      </c>
      <c r="CY315" s="886">
        <f t="shared" si="1125"/>
        <v>0</v>
      </c>
      <c r="CZ315" s="887">
        <f t="shared" si="1125"/>
        <v>0</v>
      </c>
      <c r="DA315" s="888">
        <f t="shared" si="1125"/>
        <v>0</v>
      </c>
      <c r="DB315" s="886">
        <f t="shared" si="1125"/>
        <v>0</v>
      </c>
      <c r="DC315" s="886">
        <f t="shared" si="1125"/>
        <v>0</v>
      </c>
      <c r="DD315" s="886">
        <f t="shared" si="1125"/>
        <v>0</v>
      </c>
      <c r="DE315" s="886">
        <f t="shared" si="1125"/>
        <v>0</v>
      </c>
      <c r="DF315" s="886">
        <f t="shared" si="1125"/>
        <v>0</v>
      </c>
      <c r="DG315" s="886">
        <f t="shared" si="1125"/>
        <v>0</v>
      </c>
      <c r="DH315" s="886">
        <f t="shared" si="1125"/>
        <v>0</v>
      </c>
      <c r="DI315" s="886">
        <f t="shared" si="1125"/>
        <v>0</v>
      </c>
      <c r="DJ315" s="886">
        <f t="shared" si="1125"/>
        <v>0</v>
      </c>
      <c r="DK315" s="886">
        <f t="shared" si="1125"/>
        <v>0</v>
      </c>
      <c r="DL315" s="887">
        <f t="shared" si="1125"/>
        <v>0</v>
      </c>
      <c r="DM315" s="888">
        <f t="shared" si="1125"/>
        <v>0</v>
      </c>
      <c r="DN315" s="886">
        <f t="shared" si="1125"/>
        <v>0</v>
      </c>
      <c r="DO315" s="886">
        <f t="shared" si="1125"/>
        <v>0</v>
      </c>
      <c r="DP315" s="886">
        <f t="shared" si="1125"/>
        <v>0</v>
      </c>
      <c r="DQ315" s="886">
        <f t="shared" si="1125"/>
        <v>0</v>
      </c>
      <c r="DR315" s="886">
        <f t="shared" si="1125"/>
        <v>0</v>
      </c>
      <c r="DS315" s="886">
        <f t="shared" si="1125"/>
        <v>0</v>
      </c>
      <c r="DT315" s="886">
        <f t="shared" si="1125"/>
        <v>0</v>
      </c>
      <c r="DU315" s="886">
        <f t="shared" si="1125"/>
        <v>0</v>
      </c>
      <c r="DV315" s="886">
        <f t="shared" si="1125"/>
        <v>0</v>
      </c>
      <c r="DW315" s="886">
        <f t="shared" si="1125"/>
        <v>0</v>
      </c>
      <c r="DX315" s="887">
        <f t="shared" si="1125"/>
        <v>0</v>
      </c>
      <c r="DY315" s="888">
        <f t="shared" si="1125"/>
        <v>0</v>
      </c>
      <c r="DZ315" s="886">
        <f t="shared" si="1125"/>
        <v>0</v>
      </c>
      <c r="EA315" s="886">
        <f t="shared" si="1125"/>
        <v>0</v>
      </c>
      <c r="EB315" s="886">
        <f t="shared" si="1125"/>
        <v>0</v>
      </c>
      <c r="EC315" s="886">
        <f t="shared" si="1125"/>
        <v>0</v>
      </c>
      <c r="ED315" s="886">
        <f t="shared" si="1125"/>
        <v>0</v>
      </c>
      <c r="EE315" s="886">
        <f t="shared" si="1125"/>
        <v>0</v>
      </c>
      <c r="EF315" s="886">
        <f t="shared" si="1125"/>
        <v>0</v>
      </c>
      <c r="EG315" s="886">
        <f t="shared" si="1125"/>
        <v>0</v>
      </c>
      <c r="EH315" s="886">
        <f t="shared" si="1125"/>
        <v>0</v>
      </c>
      <c r="EI315" s="886">
        <f t="shared" si="1125"/>
        <v>0</v>
      </c>
      <c r="EJ315" s="887">
        <f t="shared" si="1125"/>
        <v>0</v>
      </c>
      <c r="EK315" s="888">
        <f t="shared" si="1125"/>
        <v>0</v>
      </c>
      <c r="EL315" s="886">
        <f t="shared" si="1125"/>
        <v>0</v>
      </c>
      <c r="EM315" s="886">
        <f t="shared" si="1125"/>
        <v>0</v>
      </c>
      <c r="EN315" s="886">
        <f t="shared" si="1125"/>
        <v>0</v>
      </c>
      <c r="EO315" s="886">
        <f t="shared" si="1125"/>
        <v>0</v>
      </c>
      <c r="EP315" s="886">
        <f t="shared" si="1125"/>
        <v>0</v>
      </c>
      <c r="EQ315" s="886">
        <f t="shared" si="1125"/>
        <v>0</v>
      </c>
      <c r="ER315" s="886">
        <f t="shared" si="1125"/>
        <v>0</v>
      </c>
      <c r="ES315" s="886">
        <f t="shared" si="1125"/>
        <v>0</v>
      </c>
      <c r="ET315" s="886">
        <f t="shared" si="1125"/>
        <v>0</v>
      </c>
      <c r="EU315" s="886">
        <f t="shared" si="1125"/>
        <v>0</v>
      </c>
      <c r="EV315" s="887">
        <f t="shared" si="1125"/>
        <v>0</v>
      </c>
      <c r="EW315" s="888">
        <f t="shared" si="1125"/>
        <v>0</v>
      </c>
      <c r="EX315" s="886">
        <f t="shared" si="1125"/>
        <v>0</v>
      </c>
      <c r="EY315" s="886">
        <f t="shared" si="1125"/>
        <v>0</v>
      </c>
      <c r="EZ315" s="886">
        <f t="shared" si="1125"/>
        <v>0</v>
      </c>
      <c r="FA315" s="886">
        <f t="shared" si="1125"/>
        <v>0</v>
      </c>
      <c r="FB315" s="886">
        <f t="shared" si="1125"/>
        <v>0</v>
      </c>
      <c r="FC315" s="886">
        <f t="shared" si="1124"/>
        <v>0</v>
      </c>
      <c r="FD315" s="886">
        <f t="shared" si="1123"/>
        <v>0</v>
      </c>
      <c r="FE315" s="886">
        <f t="shared" si="1123"/>
        <v>0</v>
      </c>
      <c r="FF315" s="886">
        <f t="shared" si="1123"/>
        <v>0</v>
      </c>
      <c r="FG315" s="886">
        <f t="shared" si="1123"/>
        <v>0</v>
      </c>
      <c r="FH315" s="887">
        <f t="shared" si="1123"/>
        <v>0</v>
      </c>
      <c r="FI315" s="888">
        <f t="shared" si="1123"/>
        <v>0</v>
      </c>
      <c r="FJ315" s="886">
        <f t="shared" si="1123"/>
        <v>0</v>
      </c>
      <c r="FK315" s="886">
        <f t="shared" si="1123"/>
        <v>0</v>
      </c>
      <c r="FL315" s="886">
        <f t="shared" si="1123"/>
        <v>0</v>
      </c>
      <c r="FM315" s="886">
        <f t="shared" si="1123"/>
        <v>0</v>
      </c>
      <c r="FN315" s="886">
        <f t="shared" si="1123"/>
        <v>0</v>
      </c>
      <c r="FO315" s="886">
        <f t="shared" si="1123"/>
        <v>0</v>
      </c>
      <c r="FP315" s="886">
        <f t="shared" si="1123"/>
        <v>0</v>
      </c>
      <c r="FQ315" s="886">
        <f t="shared" si="1123"/>
        <v>0</v>
      </c>
      <c r="FR315" s="886">
        <f t="shared" si="1123"/>
        <v>0</v>
      </c>
      <c r="FS315" s="886">
        <f t="shared" si="1123"/>
        <v>0</v>
      </c>
      <c r="FT315" s="887">
        <f t="shared" si="1123"/>
        <v>0</v>
      </c>
      <c r="FU315" s="888">
        <f t="shared" si="1123"/>
        <v>0</v>
      </c>
      <c r="FV315" s="886">
        <f t="shared" si="1123"/>
        <v>0</v>
      </c>
      <c r="FW315" s="886">
        <f t="shared" si="1123"/>
        <v>0</v>
      </c>
      <c r="FX315" s="886">
        <f t="shared" si="1123"/>
        <v>0</v>
      </c>
      <c r="FY315" s="886">
        <f t="shared" si="1123"/>
        <v>0</v>
      </c>
      <c r="FZ315" s="886">
        <f t="shared" si="1123"/>
        <v>0</v>
      </c>
      <c r="GA315" s="886">
        <f t="shared" si="1123"/>
        <v>0</v>
      </c>
      <c r="GB315" s="886">
        <f t="shared" si="1123"/>
        <v>0</v>
      </c>
      <c r="GC315" s="886">
        <f t="shared" si="1123"/>
        <v>0</v>
      </c>
      <c r="GD315" s="886">
        <f t="shared" si="1123"/>
        <v>0</v>
      </c>
      <c r="GE315" s="886">
        <f t="shared" si="1123"/>
        <v>0</v>
      </c>
      <c r="GF315" s="887">
        <f t="shared" si="1123"/>
        <v>0</v>
      </c>
      <c r="GG315" s="888">
        <f t="shared" si="1123"/>
        <v>0</v>
      </c>
      <c r="GH315" s="886">
        <f t="shared" si="1123"/>
        <v>0</v>
      </c>
      <c r="GI315" s="886">
        <f t="shared" si="1123"/>
        <v>0</v>
      </c>
      <c r="GJ315" s="886">
        <f t="shared" si="1123"/>
        <v>0</v>
      </c>
      <c r="GK315" s="886">
        <f t="shared" si="1123"/>
        <v>0</v>
      </c>
      <c r="GL315" s="886">
        <f t="shared" si="1123"/>
        <v>0</v>
      </c>
      <c r="GM315" s="886">
        <f t="shared" si="1123"/>
        <v>0</v>
      </c>
      <c r="GN315" s="886">
        <f t="shared" si="1123"/>
        <v>0</v>
      </c>
      <c r="GO315" s="886">
        <f t="shared" si="1123"/>
        <v>0</v>
      </c>
      <c r="GP315" s="886">
        <f t="shared" si="1123"/>
        <v>0</v>
      </c>
      <c r="GQ315" s="886">
        <f t="shared" si="1123"/>
        <v>0</v>
      </c>
      <c r="GR315" s="887">
        <f t="shared" si="1118"/>
        <v>0</v>
      </c>
      <c r="GS315" s="6"/>
      <c r="GT315" s="6"/>
      <c r="GU315" s="6"/>
      <c r="GV315" s="6"/>
    </row>
    <row r="316" spans="2:204" ht="15.75" thickBot="1" x14ac:dyDescent="0.25">
      <c r="B316" s="848" t="s">
        <v>528</v>
      </c>
      <c r="C316" s="849">
        <v>4581.75</v>
      </c>
      <c r="D316" s="850">
        <v>34305</v>
      </c>
      <c r="E316" s="882">
        <f t="shared" si="1113"/>
        <v>45255</v>
      </c>
      <c r="F316" s="859">
        <f t="shared" si="1119"/>
        <v>47080</v>
      </c>
      <c r="G316" s="859">
        <f t="shared" si="1120"/>
        <v>48905</v>
      </c>
      <c r="AC316" s="872" t="s">
        <v>116</v>
      </c>
      <c r="AD316" s="856">
        <v>4581.75</v>
      </c>
      <c r="AE316" s="886">
        <f t="shared" si="1121"/>
        <v>4581.75</v>
      </c>
      <c r="AF316" s="887">
        <f t="shared" si="1126"/>
        <v>4581.75</v>
      </c>
      <c r="AG316" s="888">
        <f t="shared" si="1126"/>
        <v>4581.75</v>
      </c>
      <c r="AH316" s="886">
        <f t="shared" si="1126"/>
        <v>4581.75</v>
      </c>
      <c r="AI316" s="886">
        <f t="shared" si="1126"/>
        <v>4604.75</v>
      </c>
      <c r="AJ316" s="886">
        <f t="shared" si="1126"/>
        <v>4627.75</v>
      </c>
      <c r="AK316" s="886">
        <f t="shared" si="1126"/>
        <v>4650.75</v>
      </c>
      <c r="AL316" s="886">
        <f t="shared" si="1126"/>
        <v>4673.75</v>
      </c>
      <c r="AM316" s="886">
        <f t="shared" si="1126"/>
        <v>4696.75</v>
      </c>
      <c r="AN316" s="886">
        <f t="shared" si="1126"/>
        <v>4719.75</v>
      </c>
      <c r="AO316" s="886">
        <f t="shared" si="1126"/>
        <v>4742.75</v>
      </c>
      <c r="AP316" s="886">
        <f t="shared" si="1126"/>
        <v>4765.75</v>
      </c>
      <c r="AQ316" s="886">
        <f t="shared" si="1126"/>
        <v>4788.75</v>
      </c>
      <c r="AR316" s="887">
        <f t="shared" si="1126"/>
        <v>4811.75</v>
      </c>
      <c r="AS316" s="888">
        <f t="shared" si="1126"/>
        <v>4834.75</v>
      </c>
      <c r="AT316" s="886">
        <f t="shared" si="1126"/>
        <v>4857.75</v>
      </c>
      <c r="AU316" s="886">
        <f t="shared" si="1126"/>
        <v>4880.75</v>
      </c>
      <c r="AV316" s="886">
        <f t="shared" si="1126"/>
        <v>4903.75</v>
      </c>
      <c r="AW316" s="886">
        <f t="shared" si="1126"/>
        <v>4926.75</v>
      </c>
      <c r="AX316" s="886">
        <f t="shared" si="1126"/>
        <v>4949.75</v>
      </c>
      <c r="AY316" s="886">
        <f t="shared" si="1126"/>
        <v>4972.75</v>
      </c>
      <c r="AZ316" s="886">
        <f t="shared" si="1126"/>
        <v>4995.75</v>
      </c>
      <c r="BA316" s="886">
        <f t="shared" si="1126"/>
        <v>5018.75</v>
      </c>
      <c r="BB316" s="886">
        <f t="shared" si="1126"/>
        <v>5041.75</v>
      </c>
      <c r="BC316" s="886">
        <f t="shared" si="1126"/>
        <v>5064.75</v>
      </c>
      <c r="BD316" s="887">
        <f t="shared" si="1126"/>
        <v>5087.75</v>
      </c>
      <c r="BE316" s="888">
        <f t="shared" si="1126"/>
        <v>5088.75</v>
      </c>
      <c r="BF316" s="886">
        <f t="shared" si="1126"/>
        <v>5168.75</v>
      </c>
      <c r="BG316" s="886">
        <f t="shared" si="1126"/>
        <v>5248.75</v>
      </c>
      <c r="BH316" s="886">
        <f t="shared" si="1126"/>
        <v>5328.75</v>
      </c>
      <c r="BI316" s="886">
        <f t="shared" si="1126"/>
        <v>5408.75</v>
      </c>
      <c r="BJ316" s="886">
        <f t="shared" si="1126"/>
        <v>5409.75</v>
      </c>
      <c r="BK316" s="886">
        <f t="shared" si="1126"/>
        <v>5432.75</v>
      </c>
      <c r="BL316" s="886">
        <f t="shared" si="1126"/>
        <v>5455.75</v>
      </c>
      <c r="BM316" s="886">
        <f t="shared" si="1126"/>
        <v>5478.75</v>
      </c>
      <c r="BN316" s="886">
        <f t="shared" si="1126"/>
        <v>5501.75</v>
      </c>
      <c r="BO316" s="886">
        <f t="shared" si="1126"/>
        <v>5524.75</v>
      </c>
      <c r="BP316" s="887">
        <f t="shared" si="1126"/>
        <v>5547.75</v>
      </c>
      <c r="BQ316" s="888">
        <f t="shared" si="1126"/>
        <v>5570.75</v>
      </c>
      <c r="BR316" s="886">
        <f t="shared" si="1126"/>
        <v>5593.75</v>
      </c>
      <c r="BS316" s="886">
        <f t="shared" si="1126"/>
        <v>5616.75</v>
      </c>
      <c r="BT316" s="886">
        <f t="shared" si="1126"/>
        <v>5639.75</v>
      </c>
      <c r="BU316" s="886">
        <f t="shared" si="1126"/>
        <v>5662.75</v>
      </c>
      <c r="BV316" s="886">
        <f t="shared" si="1126"/>
        <v>5685.75</v>
      </c>
      <c r="BW316" s="886">
        <f t="shared" si="1126"/>
        <v>5708.75</v>
      </c>
      <c r="BX316" s="886">
        <f t="shared" si="1126"/>
        <v>5731.75</v>
      </c>
      <c r="BY316" s="886">
        <f t="shared" si="1126"/>
        <v>5754.75</v>
      </c>
      <c r="BZ316" s="886">
        <f t="shared" si="1126"/>
        <v>5777.75</v>
      </c>
      <c r="CA316" s="886">
        <f t="shared" si="1126"/>
        <v>5777.75</v>
      </c>
      <c r="CB316" s="887">
        <f t="shared" si="1126"/>
        <v>5777.75</v>
      </c>
      <c r="CC316" s="888">
        <f t="shared" si="1126"/>
        <v>5777.75</v>
      </c>
      <c r="CD316" s="886">
        <f t="shared" si="1126"/>
        <v>5777.75</v>
      </c>
      <c r="CE316" s="886">
        <f t="shared" si="1126"/>
        <v>5777.75</v>
      </c>
      <c r="CF316" s="886">
        <f t="shared" si="1126"/>
        <v>5777.75</v>
      </c>
      <c r="CG316" s="886">
        <f t="shared" si="1126"/>
        <v>5777.75</v>
      </c>
      <c r="CH316" s="886">
        <f t="shared" si="1126"/>
        <v>5777.75</v>
      </c>
      <c r="CI316" s="886">
        <f t="shared" si="1126"/>
        <v>5777.75</v>
      </c>
      <c r="CJ316" s="886">
        <f t="shared" si="1126"/>
        <v>5777.75</v>
      </c>
      <c r="CK316" s="886">
        <f t="shared" si="1126"/>
        <v>5777.75</v>
      </c>
      <c r="CL316" s="886">
        <f t="shared" si="1126"/>
        <v>5800.75</v>
      </c>
      <c r="CM316" s="886">
        <f t="shared" si="1126"/>
        <v>5823.75</v>
      </c>
      <c r="CN316" s="887">
        <f t="shared" si="1126"/>
        <v>5846.75</v>
      </c>
      <c r="CO316" s="888">
        <f t="shared" si="1126"/>
        <v>5847.75</v>
      </c>
      <c r="CP316" s="886">
        <f t="shared" si="1126"/>
        <v>5907.75</v>
      </c>
      <c r="CQ316" s="886">
        <f t="shared" si="1126"/>
        <v>5967.75</v>
      </c>
      <c r="CR316" s="886">
        <f t="shared" si="1125"/>
        <v>6027.75</v>
      </c>
      <c r="CS316" s="886">
        <f t="shared" si="1125"/>
        <v>6087.75</v>
      </c>
      <c r="CT316" s="886">
        <f t="shared" si="1125"/>
        <v>6088.75</v>
      </c>
      <c r="CU316" s="886">
        <f t="shared" si="1125"/>
        <v>6111.75</v>
      </c>
      <c r="CV316" s="886">
        <f t="shared" si="1125"/>
        <v>6134.75</v>
      </c>
      <c r="CW316" s="886">
        <f t="shared" si="1125"/>
        <v>6157.75</v>
      </c>
      <c r="CX316" s="886">
        <f t="shared" si="1125"/>
        <v>6180.75</v>
      </c>
      <c r="CY316" s="886">
        <f t="shared" si="1125"/>
        <v>6203.75</v>
      </c>
      <c r="CZ316" s="887">
        <f t="shared" si="1125"/>
        <v>6226.75</v>
      </c>
      <c r="DA316" s="888">
        <f t="shared" si="1125"/>
        <v>6249.75</v>
      </c>
      <c r="DB316" s="886">
        <f t="shared" si="1125"/>
        <v>6272.75</v>
      </c>
      <c r="DC316" s="886">
        <f t="shared" si="1125"/>
        <v>6295.75</v>
      </c>
      <c r="DD316" s="886">
        <f t="shared" si="1125"/>
        <v>6318.75</v>
      </c>
      <c r="DE316" s="886">
        <f t="shared" si="1125"/>
        <v>6341.75</v>
      </c>
      <c r="DF316" s="886">
        <f t="shared" si="1125"/>
        <v>6364.75</v>
      </c>
      <c r="DG316" s="886">
        <f t="shared" si="1125"/>
        <v>6387.75</v>
      </c>
      <c r="DH316" s="886">
        <f t="shared" si="1125"/>
        <v>6410.75</v>
      </c>
      <c r="DI316" s="886">
        <f t="shared" si="1125"/>
        <v>6433.75</v>
      </c>
      <c r="DJ316" s="886">
        <f t="shared" si="1125"/>
        <v>6456.75</v>
      </c>
      <c r="DK316" s="886">
        <f t="shared" si="1125"/>
        <v>6479.75</v>
      </c>
      <c r="DL316" s="892">
        <f t="shared" si="1125"/>
        <v>6502.75</v>
      </c>
      <c r="DM316" s="888">
        <f t="shared" si="1125"/>
        <v>6525.75</v>
      </c>
      <c r="DN316" s="886">
        <f t="shared" si="1125"/>
        <v>6548.75</v>
      </c>
      <c r="DO316" s="886">
        <f t="shared" si="1125"/>
        <v>6571.75</v>
      </c>
      <c r="DP316" s="886">
        <f t="shared" si="1125"/>
        <v>6594.75</v>
      </c>
      <c r="DQ316" s="886">
        <f t="shared" si="1125"/>
        <v>6617.75</v>
      </c>
      <c r="DR316" s="886">
        <f t="shared" si="1125"/>
        <v>6640.75</v>
      </c>
      <c r="DS316" s="886">
        <f t="shared" si="1125"/>
        <v>6663.75</v>
      </c>
      <c r="DT316" s="886">
        <f t="shared" si="1125"/>
        <v>6686.75</v>
      </c>
      <c r="DU316" s="886">
        <f t="shared" si="1125"/>
        <v>6709.75</v>
      </c>
      <c r="DV316" s="886">
        <f t="shared" si="1125"/>
        <v>6732.75</v>
      </c>
      <c r="DW316" s="886">
        <f t="shared" si="1125"/>
        <v>6755.75</v>
      </c>
      <c r="DX316" s="887">
        <f t="shared" si="1125"/>
        <v>6778.75</v>
      </c>
      <c r="DY316" s="888">
        <f t="shared" si="1125"/>
        <v>6801.75</v>
      </c>
      <c r="DZ316" s="886">
        <f t="shared" si="1125"/>
        <v>6824.75</v>
      </c>
      <c r="EA316" s="886">
        <f t="shared" si="1125"/>
        <v>6847.75</v>
      </c>
      <c r="EB316" s="886">
        <f t="shared" si="1125"/>
        <v>6870.75</v>
      </c>
      <c r="EC316" s="886">
        <f t="shared" si="1125"/>
        <v>6893.75</v>
      </c>
      <c r="ED316" s="886">
        <f t="shared" si="1125"/>
        <v>6916.75</v>
      </c>
      <c r="EE316" s="886">
        <f t="shared" si="1125"/>
        <v>6939.75</v>
      </c>
      <c r="EF316" s="886">
        <f t="shared" si="1125"/>
        <v>6962.75</v>
      </c>
      <c r="EG316" s="886">
        <f t="shared" si="1125"/>
        <v>6962.75</v>
      </c>
      <c r="EH316" s="886">
        <f t="shared" si="1125"/>
        <v>6962.75</v>
      </c>
      <c r="EI316" s="886">
        <f t="shared" si="1125"/>
        <v>6962.75</v>
      </c>
      <c r="EJ316" s="887">
        <f t="shared" si="1125"/>
        <v>6962.75</v>
      </c>
      <c r="EK316" s="888">
        <f t="shared" si="1125"/>
        <v>6962.75</v>
      </c>
      <c r="EL316" s="886">
        <f t="shared" si="1125"/>
        <v>6962.75</v>
      </c>
      <c r="EM316" s="886">
        <f t="shared" si="1125"/>
        <v>6985.75</v>
      </c>
      <c r="EN316" s="886">
        <f t="shared" si="1125"/>
        <v>7008.75</v>
      </c>
      <c r="EO316" s="886">
        <f t="shared" si="1125"/>
        <v>7031.75</v>
      </c>
      <c r="EP316" s="886">
        <f t="shared" si="1125"/>
        <v>7054.75</v>
      </c>
      <c r="EQ316" s="886">
        <f t="shared" si="1125"/>
        <v>7077.75</v>
      </c>
      <c r="ER316" s="886">
        <f t="shared" si="1125"/>
        <v>7100.75</v>
      </c>
      <c r="ES316" s="886">
        <f t="shared" si="1125"/>
        <v>7123.75</v>
      </c>
      <c r="ET316" s="886">
        <f t="shared" si="1125"/>
        <v>7146.75</v>
      </c>
      <c r="EU316" s="886">
        <f t="shared" si="1125"/>
        <v>7169.75</v>
      </c>
      <c r="EV316" s="887">
        <f t="shared" si="1125"/>
        <v>7192.75</v>
      </c>
      <c r="EW316" s="888">
        <f t="shared" si="1125"/>
        <v>7215.75</v>
      </c>
      <c r="EX316" s="886">
        <f t="shared" si="1125"/>
        <v>7238.75</v>
      </c>
      <c r="EY316" s="886">
        <f t="shared" si="1125"/>
        <v>7261.75</v>
      </c>
      <c r="EZ316" s="886">
        <f t="shared" si="1125"/>
        <v>7284.75</v>
      </c>
      <c r="FA316" s="886">
        <f t="shared" si="1125"/>
        <v>7307.75</v>
      </c>
      <c r="FB316" s="886">
        <f t="shared" si="1125"/>
        <v>7330.75</v>
      </c>
      <c r="FC316" s="886">
        <f t="shared" si="1124"/>
        <v>7353.75</v>
      </c>
      <c r="FD316" s="886">
        <f t="shared" si="1123"/>
        <v>7376.75</v>
      </c>
      <c r="FE316" s="886">
        <f t="shared" si="1123"/>
        <v>7399.75</v>
      </c>
      <c r="FF316" s="886">
        <f t="shared" si="1123"/>
        <v>7422.75</v>
      </c>
      <c r="FG316" s="886">
        <f t="shared" si="1123"/>
        <v>7445.75</v>
      </c>
      <c r="FH316" s="887">
        <f t="shared" si="1123"/>
        <v>7468.75</v>
      </c>
      <c r="FI316" s="888">
        <f t="shared" si="1123"/>
        <v>7491.75</v>
      </c>
      <c r="FJ316" s="886">
        <f t="shared" si="1123"/>
        <v>7514.75</v>
      </c>
      <c r="FK316" s="886">
        <f t="shared" si="1123"/>
        <v>7537.75</v>
      </c>
      <c r="FL316" s="886">
        <f t="shared" si="1123"/>
        <v>7560.75</v>
      </c>
      <c r="FM316" s="886">
        <f t="shared" si="1123"/>
        <v>7583.75</v>
      </c>
      <c r="FN316" s="886">
        <f t="shared" si="1123"/>
        <v>7606.75</v>
      </c>
      <c r="FO316" s="886">
        <f t="shared" si="1123"/>
        <v>7629.75</v>
      </c>
      <c r="FP316" s="886">
        <f t="shared" si="1123"/>
        <v>7652.75</v>
      </c>
      <c r="FQ316" s="886">
        <f t="shared" si="1123"/>
        <v>7675.75</v>
      </c>
      <c r="FR316" s="886">
        <f t="shared" si="1123"/>
        <v>7698.75</v>
      </c>
      <c r="FS316" s="886">
        <f t="shared" si="1123"/>
        <v>7721.75</v>
      </c>
      <c r="FT316" s="887">
        <f t="shared" si="1123"/>
        <v>7744.75</v>
      </c>
      <c r="FU316" s="888">
        <f t="shared" si="1123"/>
        <v>7767.75</v>
      </c>
      <c r="FV316" s="886">
        <f t="shared" si="1123"/>
        <v>7790.75</v>
      </c>
      <c r="FW316" s="886">
        <f t="shared" si="1123"/>
        <v>7813.75</v>
      </c>
      <c r="FX316" s="886">
        <f t="shared" si="1123"/>
        <v>7836.75</v>
      </c>
      <c r="FY316" s="886">
        <f t="shared" si="1123"/>
        <v>7859.75</v>
      </c>
      <c r="FZ316" s="886">
        <f t="shared" si="1123"/>
        <v>7882.75</v>
      </c>
      <c r="GA316" s="886">
        <f t="shared" si="1123"/>
        <v>7905.75</v>
      </c>
      <c r="GB316" s="886">
        <f t="shared" si="1123"/>
        <v>7928.75</v>
      </c>
      <c r="GC316" s="886">
        <f t="shared" si="1123"/>
        <v>7951.75</v>
      </c>
      <c r="GD316" s="886">
        <f t="shared" si="1123"/>
        <v>7974.75</v>
      </c>
      <c r="GE316" s="886">
        <f t="shared" si="1123"/>
        <v>7997.75</v>
      </c>
      <c r="GF316" s="887">
        <f t="shared" si="1123"/>
        <v>8020.75</v>
      </c>
      <c r="GG316" s="888">
        <f t="shared" si="1123"/>
        <v>8043.75</v>
      </c>
      <c r="GH316" s="886">
        <f t="shared" si="1123"/>
        <v>8066.75</v>
      </c>
      <c r="GI316" s="886">
        <f t="shared" si="1123"/>
        <v>8089.75</v>
      </c>
      <c r="GJ316" s="886">
        <f t="shared" si="1123"/>
        <v>8112.75</v>
      </c>
      <c r="GK316" s="886">
        <f t="shared" si="1123"/>
        <v>8135.75</v>
      </c>
      <c r="GL316" s="886">
        <f t="shared" si="1123"/>
        <v>8158.75</v>
      </c>
      <c r="GM316" s="886">
        <f t="shared" si="1123"/>
        <v>8158.75</v>
      </c>
      <c r="GN316" s="886">
        <f t="shared" si="1123"/>
        <v>8158.75</v>
      </c>
      <c r="GO316" s="886">
        <f t="shared" si="1123"/>
        <v>8158.75</v>
      </c>
      <c r="GP316" s="886">
        <f t="shared" si="1123"/>
        <v>8158.75</v>
      </c>
      <c r="GQ316" s="886">
        <f t="shared" si="1123"/>
        <v>8158.75</v>
      </c>
      <c r="GR316" s="887">
        <f t="shared" si="1118"/>
        <v>8158.75</v>
      </c>
      <c r="GS316" s="6"/>
      <c r="GT316" s="6"/>
      <c r="GU316" s="6"/>
      <c r="GV316" s="6"/>
    </row>
    <row r="317" spans="2:204" ht="15.75" thickBot="1" x14ac:dyDescent="0.25">
      <c r="B317" s="852" t="s">
        <v>529</v>
      </c>
      <c r="C317" s="849">
        <v>5055.26</v>
      </c>
      <c r="D317" s="853">
        <v>34303</v>
      </c>
      <c r="E317" s="882">
        <f t="shared" si="1113"/>
        <v>45253</v>
      </c>
      <c r="F317" s="883">
        <f t="shared" si="1119"/>
        <v>47078</v>
      </c>
      <c r="G317" s="859">
        <f t="shared" si="1120"/>
        <v>48903</v>
      </c>
      <c r="AC317" s="873" t="s">
        <v>117</v>
      </c>
      <c r="AD317" s="856">
        <v>5055.26</v>
      </c>
      <c r="AE317" s="886">
        <f t="shared" si="1121"/>
        <v>5055.26</v>
      </c>
      <c r="AF317" s="887">
        <f t="shared" si="1126"/>
        <v>5055.26</v>
      </c>
      <c r="AG317" s="888">
        <f t="shared" si="1126"/>
        <v>5055.26</v>
      </c>
      <c r="AH317" s="886">
        <f t="shared" si="1126"/>
        <v>5055.26</v>
      </c>
      <c r="AI317" s="886">
        <f t="shared" si="1126"/>
        <v>5078.26</v>
      </c>
      <c r="AJ317" s="886">
        <f t="shared" si="1126"/>
        <v>5101.26</v>
      </c>
      <c r="AK317" s="886">
        <f t="shared" si="1126"/>
        <v>5124.26</v>
      </c>
      <c r="AL317" s="886">
        <f t="shared" si="1126"/>
        <v>5147.26</v>
      </c>
      <c r="AM317" s="886">
        <f t="shared" si="1126"/>
        <v>5170.26</v>
      </c>
      <c r="AN317" s="886">
        <f t="shared" si="1126"/>
        <v>5193.26</v>
      </c>
      <c r="AO317" s="886">
        <f t="shared" si="1126"/>
        <v>5216.26</v>
      </c>
      <c r="AP317" s="886">
        <f t="shared" si="1126"/>
        <v>5239.26</v>
      </c>
      <c r="AQ317" s="886">
        <f t="shared" si="1126"/>
        <v>5262.26</v>
      </c>
      <c r="AR317" s="887">
        <f t="shared" si="1126"/>
        <v>5285.26</v>
      </c>
      <c r="AS317" s="888">
        <f t="shared" si="1126"/>
        <v>5308.26</v>
      </c>
      <c r="AT317" s="886">
        <f t="shared" si="1126"/>
        <v>5331.26</v>
      </c>
      <c r="AU317" s="886">
        <f t="shared" si="1126"/>
        <v>5354.26</v>
      </c>
      <c r="AV317" s="886">
        <f t="shared" si="1126"/>
        <v>5377.26</v>
      </c>
      <c r="AW317" s="886">
        <f t="shared" si="1126"/>
        <v>5400.26</v>
      </c>
      <c r="AX317" s="886">
        <f t="shared" si="1126"/>
        <v>5423.26</v>
      </c>
      <c r="AY317" s="886">
        <f t="shared" si="1126"/>
        <v>5446.26</v>
      </c>
      <c r="AZ317" s="886">
        <f t="shared" si="1126"/>
        <v>5469.26</v>
      </c>
      <c r="BA317" s="886">
        <f t="shared" si="1126"/>
        <v>5492.26</v>
      </c>
      <c r="BB317" s="886">
        <f t="shared" si="1126"/>
        <v>5515.26</v>
      </c>
      <c r="BC317" s="886">
        <f t="shared" si="1126"/>
        <v>5538.26</v>
      </c>
      <c r="BD317" s="887">
        <f t="shared" si="1126"/>
        <v>5561.26</v>
      </c>
      <c r="BE317" s="888">
        <f t="shared" si="1126"/>
        <v>5584.26</v>
      </c>
      <c r="BF317" s="886">
        <f t="shared" si="1126"/>
        <v>5607.26</v>
      </c>
      <c r="BG317" s="886">
        <f t="shared" si="1126"/>
        <v>5630.26</v>
      </c>
      <c r="BH317" s="886">
        <f t="shared" si="1126"/>
        <v>5653.26</v>
      </c>
      <c r="BI317" s="886">
        <f t="shared" si="1126"/>
        <v>5676.26</v>
      </c>
      <c r="BJ317" s="886">
        <f t="shared" si="1126"/>
        <v>5699.26</v>
      </c>
      <c r="BK317" s="886">
        <f t="shared" si="1126"/>
        <v>5722.26</v>
      </c>
      <c r="BL317" s="886">
        <f t="shared" si="1126"/>
        <v>5745.26</v>
      </c>
      <c r="BM317" s="886">
        <f t="shared" si="1126"/>
        <v>5768.26</v>
      </c>
      <c r="BN317" s="886">
        <f t="shared" si="1126"/>
        <v>5791.26</v>
      </c>
      <c r="BO317" s="886">
        <f t="shared" si="1126"/>
        <v>5814.26</v>
      </c>
      <c r="BP317" s="887">
        <f t="shared" si="1126"/>
        <v>5837.26</v>
      </c>
      <c r="BQ317" s="888">
        <f t="shared" si="1126"/>
        <v>5860.26</v>
      </c>
      <c r="BR317" s="886">
        <f t="shared" si="1126"/>
        <v>5883.26</v>
      </c>
      <c r="BS317" s="886">
        <f t="shared" si="1126"/>
        <v>5906.26</v>
      </c>
      <c r="BT317" s="886">
        <f t="shared" si="1126"/>
        <v>5929.26</v>
      </c>
      <c r="BU317" s="886">
        <f t="shared" si="1126"/>
        <v>5952.26</v>
      </c>
      <c r="BV317" s="886">
        <f t="shared" si="1126"/>
        <v>5975.26</v>
      </c>
      <c r="BW317" s="886">
        <f t="shared" si="1126"/>
        <v>5998.26</v>
      </c>
      <c r="BX317" s="886">
        <f t="shared" si="1126"/>
        <v>6021.26</v>
      </c>
      <c r="BY317" s="886">
        <f t="shared" si="1126"/>
        <v>6044.26</v>
      </c>
      <c r="BZ317" s="886">
        <f t="shared" si="1126"/>
        <v>6067.26</v>
      </c>
      <c r="CA317" s="886">
        <f t="shared" si="1126"/>
        <v>6090.26</v>
      </c>
      <c r="CB317" s="887">
        <f t="shared" si="1126"/>
        <v>6113.26</v>
      </c>
      <c r="CC317" s="888">
        <f t="shared" si="1126"/>
        <v>6136.26</v>
      </c>
      <c r="CD317" s="886">
        <f t="shared" si="1126"/>
        <v>6159.26</v>
      </c>
      <c r="CE317" s="886">
        <f t="shared" si="1126"/>
        <v>6182.26</v>
      </c>
      <c r="CF317" s="886">
        <f t="shared" si="1126"/>
        <v>6182.26</v>
      </c>
      <c r="CG317" s="886">
        <f t="shared" si="1126"/>
        <v>6182.26</v>
      </c>
      <c r="CH317" s="886">
        <f t="shared" si="1126"/>
        <v>6182.26</v>
      </c>
      <c r="CI317" s="886">
        <f t="shared" si="1126"/>
        <v>6182.26</v>
      </c>
      <c r="CJ317" s="886">
        <f t="shared" si="1126"/>
        <v>6182.26</v>
      </c>
      <c r="CK317" s="886">
        <f t="shared" si="1126"/>
        <v>6205.26</v>
      </c>
      <c r="CL317" s="886">
        <f t="shared" si="1126"/>
        <v>6228.26</v>
      </c>
      <c r="CM317" s="886">
        <f t="shared" si="1126"/>
        <v>6251.26</v>
      </c>
      <c r="CN317" s="887">
        <f t="shared" si="1126"/>
        <v>6274.26</v>
      </c>
      <c r="CO317" s="888">
        <f t="shared" si="1126"/>
        <v>6275.26</v>
      </c>
      <c r="CP317" s="886">
        <f t="shared" si="1126"/>
        <v>6335.26</v>
      </c>
      <c r="CQ317" s="886">
        <f t="shared" si="1126"/>
        <v>6395.26</v>
      </c>
      <c r="CR317" s="886">
        <f t="shared" si="1125"/>
        <v>6455.26</v>
      </c>
      <c r="CS317" s="886">
        <f t="shared" si="1125"/>
        <v>6515.26</v>
      </c>
      <c r="CT317" s="886">
        <f t="shared" si="1125"/>
        <v>6516.26</v>
      </c>
      <c r="CU317" s="886">
        <f t="shared" si="1125"/>
        <v>6539.26</v>
      </c>
      <c r="CV317" s="886">
        <f t="shared" si="1125"/>
        <v>6562.26</v>
      </c>
      <c r="CW317" s="886">
        <f t="shared" si="1125"/>
        <v>6585.26</v>
      </c>
      <c r="CX317" s="886">
        <f t="shared" si="1125"/>
        <v>6608.26</v>
      </c>
      <c r="CY317" s="886">
        <f t="shared" si="1125"/>
        <v>6631.26</v>
      </c>
      <c r="CZ317" s="887">
        <f t="shared" si="1125"/>
        <v>6654.26</v>
      </c>
      <c r="DA317" s="888">
        <f t="shared" si="1125"/>
        <v>6677.26</v>
      </c>
      <c r="DB317" s="886">
        <f t="shared" si="1125"/>
        <v>6700.26</v>
      </c>
      <c r="DC317" s="886">
        <f t="shared" si="1125"/>
        <v>6723.26</v>
      </c>
      <c r="DD317" s="886">
        <f t="shared" si="1125"/>
        <v>6746.26</v>
      </c>
      <c r="DE317" s="886">
        <f t="shared" si="1125"/>
        <v>6769.26</v>
      </c>
      <c r="DF317" s="886">
        <f t="shared" si="1125"/>
        <v>6792.26</v>
      </c>
      <c r="DG317" s="886">
        <f t="shared" si="1125"/>
        <v>6815.26</v>
      </c>
      <c r="DH317" s="886">
        <f t="shared" si="1125"/>
        <v>6838.26</v>
      </c>
      <c r="DI317" s="886">
        <f t="shared" si="1125"/>
        <v>6863.2304433497538</v>
      </c>
      <c r="DJ317" s="886">
        <f t="shared" si="1125"/>
        <v>6888.1851231527098</v>
      </c>
      <c r="DK317" s="889">
        <f t="shared" si="1125"/>
        <v>6913.1240394088672</v>
      </c>
      <c r="DL317" s="887">
        <f t="shared" si="1125"/>
        <v>6936.1240394088672</v>
      </c>
      <c r="DM317" s="888">
        <f t="shared" si="1125"/>
        <v>6959.1240394088672</v>
      </c>
      <c r="DN317" s="886">
        <f t="shared" si="1125"/>
        <v>6982.1240394088672</v>
      </c>
      <c r="DO317" s="886">
        <f t="shared" si="1125"/>
        <v>7005.1240394088672</v>
      </c>
      <c r="DP317" s="886">
        <f t="shared" si="1125"/>
        <v>7028.1240394088672</v>
      </c>
      <c r="DQ317" s="886">
        <f t="shared" si="1125"/>
        <v>7051.1240394088672</v>
      </c>
      <c r="DR317" s="886">
        <f t="shared" si="1125"/>
        <v>7074.1240394088672</v>
      </c>
      <c r="DS317" s="886">
        <f t="shared" si="1125"/>
        <v>7097.1240394088672</v>
      </c>
      <c r="DT317" s="886">
        <f t="shared" si="1125"/>
        <v>7120.1240394088672</v>
      </c>
      <c r="DU317" s="886">
        <f t="shared" si="1125"/>
        <v>7143.1240394088672</v>
      </c>
      <c r="DV317" s="886">
        <f t="shared" si="1125"/>
        <v>7166.1240394088672</v>
      </c>
      <c r="DW317" s="886">
        <f t="shared" si="1125"/>
        <v>7189.1240394088672</v>
      </c>
      <c r="DX317" s="887">
        <f t="shared" si="1125"/>
        <v>7212.1240394088672</v>
      </c>
      <c r="DY317" s="888">
        <f t="shared" si="1125"/>
        <v>7235.1240394088672</v>
      </c>
      <c r="DZ317" s="886">
        <f t="shared" si="1125"/>
        <v>7258.1240394088672</v>
      </c>
      <c r="EA317" s="886">
        <f t="shared" si="1125"/>
        <v>7258.1240394088672</v>
      </c>
      <c r="EB317" s="886">
        <f t="shared" si="1125"/>
        <v>7258.1240394088672</v>
      </c>
      <c r="EC317" s="886">
        <f t="shared" si="1125"/>
        <v>7258.1240394088672</v>
      </c>
      <c r="ED317" s="886">
        <f t="shared" si="1125"/>
        <v>7258.1240394088672</v>
      </c>
      <c r="EE317" s="886">
        <f t="shared" si="1125"/>
        <v>7258.1240394088672</v>
      </c>
      <c r="EF317" s="886">
        <f t="shared" si="1125"/>
        <v>7258.1240394088672</v>
      </c>
      <c r="EG317" s="886">
        <f t="shared" si="1125"/>
        <v>7258.1240394088672</v>
      </c>
      <c r="EH317" s="886">
        <f t="shared" si="1125"/>
        <v>7258.1240394088672</v>
      </c>
      <c r="EI317" s="886">
        <f t="shared" si="1125"/>
        <v>7258.1240394088672</v>
      </c>
      <c r="EJ317" s="887">
        <f t="shared" si="1125"/>
        <v>7258.1240394088672</v>
      </c>
      <c r="EK317" s="888">
        <f t="shared" si="1125"/>
        <v>7258.1240394088672</v>
      </c>
      <c r="EL317" s="886">
        <f t="shared" si="1125"/>
        <v>7258.1240394088672</v>
      </c>
      <c r="EM317" s="886">
        <f t="shared" si="1125"/>
        <v>7258.1240394088672</v>
      </c>
      <c r="EN317" s="886">
        <f t="shared" si="1125"/>
        <v>7258.1240394088672</v>
      </c>
      <c r="EO317" s="886">
        <f t="shared" si="1125"/>
        <v>7258.1240394088672</v>
      </c>
      <c r="EP317" s="886">
        <f t="shared" si="1125"/>
        <v>7258.1240394088672</v>
      </c>
      <c r="EQ317" s="886">
        <f t="shared" si="1125"/>
        <v>7258.1240394088672</v>
      </c>
      <c r="ER317" s="886">
        <f t="shared" si="1125"/>
        <v>7258.1240394088672</v>
      </c>
      <c r="ES317" s="886">
        <f t="shared" si="1125"/>
        <v>7258.1240394088672</v>
      </c>
      <c r="ET317" s="886">
        <f t="shared" si="1125"/>
        <v>7258.1240394088672</v>
      </c>
      <c r="EU317" s="886">
        <f t="shared" si="1125"/>
        <v>7258.1240394088672</v>
      </c>
      <c r="EV317" s="887">
        <f t="shared" si="1125"/>
        <v>7258.1240394088672</v>
      </c>
      <c r="EW317" s="888">
        <f t="shared" si="1125"/>
        <v>7258.1240394088672</v>
      </c>
      <c r="EX317" s="886">
        <f t="shared" si="1125"/>
        <v>7258.1240394088672</v>
      </c>
      <c r="EY317" s="886">
        <f t="shared" si="1125"/>
        <v>7258.1240394088672</v>
      </c>
      <c r="EZ317" s="886">
        <f t="shared" si="1125"/>
        <v>7258.1240394088672</v>
      </c>
      <c r="FA317" s="886">
        <f t="shared" si="1125"/>
        <v>7258.1240394088672</v>
      </c>
      <c r="FB317" s="886">
        <f t="shared" si="1125"/>
        <v>7258.1240394088672</v>
      </c>
      <c r="FC317" s="886">
        <f t="shared" si="1124"/>
        <v>7258.1240394088672</v>
      </c>
      <c r="FD317" s="886">
        <f t="shared" si="1123"/>
        <v>7258.1240394088672</v>
      </c>
      <c r="FE317" s="886">
        <f t="shared" si="1123"/>
        <v>7258.1240394088672</v>
      </c>
      <c r="FF317" s="886">
        <f t="shared" si="1123"/>
        <v>7258.1240394088672</v>
      </c>
      <c r="FG317" s="886">
        <f t="shared" si="1123"/>
        <v>7258.1240394088672</v>
      </c>
      <c r="FH317" s="887">
        <f t="shared" si="1123"/>
        <v>7258.1240394088672</v>
      </c>
      <c r="FI317" s="888">
        <f t="shared" si="1123"/>
        <v>7258.1240394088672</v>
      </c>
      <c r="FJ317" s="886">
        <f t="shared" si="1123"/>
        <v>7258.1240394088672</v>
      </c>
      <c r="FK317" s="886">
        <f t="shared" si="1123"/>
        <v>7258.1240394088672</v>
      </c>
      <c r="FL317" s="886">
        <f t="shared" si="1123"/>
        <v>7258.1240394088672</v>
      </c>
      <c r="FM317" s="886">
        <f t="shared" si="1123"/>
        <v>7258.1240394088672</v>
      </c>
      <c r="FN317" s="886">
        <f t="shared" si="1123"/>
        <v>7258.1240394088672</v>
      </c>
      <c r="FO317" s="886">
        <f t="shared" si="1123"/>
        <v>7258.1240394088672</v>
      </c>
      <c r="FP317" s="886">
        <f t="shared" si="1123"/>
        <v>7258.1240394088672</v>
      </c>
      <c r="FQ317" s="886">
        <f t="shared" si="1123"/>
        <v>7258.1240394088672</v>
      </c>
      <c r="FR317" s="886">
        <f t="shared" si="1123"/>
        <v>7258.1240394088672</v>
      </c>
      <c r="FS317" s="890">
        <f t="shared" si="1123"/>
        <v>7258.1240394088672</v>
      </c>
      <c r="FT317" s="887">
        <f t="shared" si="1123"/>
        <v>7258.1240394088672</v>
      </c>
      <c r="FU317" s="888">
        <f t="shared" si="1123"/>
        <v>7258.1240394088672</v>
      </c>
      <c r="FV317" s="886">
        <f t="shared" si="1123"/>
        <v>7258.1240394088672</v>
      </c>
      <c r="FW317" s="886">
        <f t="shared" si="1123"/>
        <v>7258.1240394088672</v>
      </c>
      <c r="FX317" s="886">
        <f t="shared" si="1123"/>
        <v>7258.1240394088672</v>
      </c>
      <c r="FY317" s="886">
        <f t="shared" si="1123"/>
        <v>7258.1240394088672</v>
      </c>
      <c r="FZ317" s="886">
        <f t="shared" si="1123"/>
        <v>7258.1240394088672</v>
      </c>
      <c r="GA317" s="886">
        <f t="shared" si="1123"/>
        <v>7258.1240394088672</v>
      </c>
      <c r="GB317" s="886">
        <f t="shared" si="1123"/>
        <v>7258.1240394088672</v>
      </c>
      <c r="GC317" s="886">
        <f t="shared" si="1123"/>
        <v>7258.1240394088672</v>
      </c>
      <c r="GD317" s="886">
        <f t="shared" si="1123"/>
        <v>7258.1240394088672</v>
      </c>
      <c r="GE317" s="886">
        <f t="shared" si="1123"/>
        <v>7258.1240394088672</v>
      </c>
      <c r="GF317" s="887">
        <f t="shared" si="1123"/>
        <v>7258.1240394088672</v>
      </c>
      <c r="GG317" s="888">
        <f t="shared" si="1123"/>
        <v>7258.1240394088672</v>
      </c>
      <c r="GH317" s="886">
        <f t="shared" si="1123"/>
        <v>7258.1240394088672</v>
      </c>
      <c r="GI317" s="886">
        <f t="shared" si="1123"/>
        <v>7258.1240394088672</v>
      </c>
      <c r="GJ317" s="886">
        <f t="shared" si="1123"/>
        <v>7258.1240394088672</v>
      </c>
      <c r="GK317" s="886">
        <f t="shared" si="1123"/>
        <v>7258.1240394088672</v>
      </c>
      <c r="GL317" s="886">
        <f t="shared" si="1123"/>
        <v>7258.1240394088672</v>
      </c>
      <c r="GM317" s="886">
        <f t="shared" si="1123"/>
        <v>7258.1240394088672</v>
      </c>
      <c r="GN317" s="886">
        <f t="shared" si="1123"/>
        <v>7258.1240394088672</v>
      </c>
      <c r="GO317" s="886">
        <f t="shared" si="1123"/>
        <v>7258.1240394088672</v>
      </c>
      <c r="GP317" s="886">
        <f t="shared" si="1123"/>
        <v>7258.1240394088672</v>
      </c>
      <c r="GQ317" s="886">
        <f t="shared" si="1123"/>
        <v>7258.1240394088672</v>
      </c>
      <c r="GR317" s="887">
        <f t="shared" si="1118"/>
        <v>7258.1240394088672</v>
      </c>
      <c r="GS317" s="6"/>
      <c r="GT317" s="6"/>
      <c r="GU317" s="6"/>
      <c r="GV317" s="6"/>
    </row>
    <row r="318" spans="2:204" ht="15.75" thickBot="1" x14ac:dyDescent="0.25">
      <c r="B318" s="848" t="s">
        <v>530</v>
      </c>
      <c r="C318" s="849">
        <v>4331.5200000000004</v>
      </c>
      <c r="D318" s="850">
        <v>34317</v>
      </c>
      <c r="E318" s="882">
        <f t="shared" si="1113"/>
        <v>45267</v>
      </c>
      <c r="F318" s="859">
        <f t="shared" si="1119"/>
        <v>47092</v>
      </c>
      <c r="G318" s="859">
        <f t="shared" si="1120"/>
        <v>48917</v>
      </c>
      <c r="AC318" s="872" t="s">
        <v>118</v>
      </c>
      <c r="AD318" s="856">
        <v>4331.5200000000004</v>
      </c>
      <c r="AE318" s="886">
        <f t="shared" si="1121"/>
        <v>4356.5200000000004</v>
      </c>
      <c r="AF318" s="887">
        <f t="shared" si="1126"/>
        <v>4356.5200000000004</v>
      </c>
      <c r="AG318" s="888">
        <f t="shared" si="1126"/>
        <v>4356.5200000000004</v>
      </c>
      <c r="AH318" s="886">
        <f t="shared" si="1126"/>
        <v>4356.5200000000004</v>
      </c>
      <c r="AI318" s="886">
        <f t="shared" si="1126"/>
        <v>4356.5200000000004</v>
      </c>
      <c r="AJ318" s="886">
        <f t="shared" si="1126"/>
        <v>4356.5200000000004</v>
      </c>
      <c r="AK318" s="886">
        <f t="shared" si="1126"/>
        <v>4356.5200000000004</v>
      </c>
      <c r="AL318" s="886">
        <f t="shared" si="1126"/>
        <v>4356.5200000000004</v>
      </c>
      <c r="AM318" s="886">
        <f t="shared" si="1126"/>
        <v>4356.5200000000004</v>
      </c>
      <c r="AN318" s="886">
        <f t="shared" si="1126"/>
        <v>4356.5200000000004</v>
      </c>
      <c r="AO318" s="886">
        <f t="shared" si="1126"/>
        <v>4356.5200000000004</v>
      </c>
      <c r="AP318" s="886">
        <f t="shared" si="1126"/>
        <v>4379.5200000000004</v>
      </c>
      <c r="AQ318" s="886">
        <f t="shared" si="1126"/>
        <v>4380.5200000000004</v>
      </c>
      <c r="AR318" s="887">
        <f t="shared" si="1126"/>
        <v>4430.5200000000004</v>
      </c>
      <c r="AS318" s="888">
        <f t="shared" si="1126"/>
        <v>4490.5200000000004</v>
      </c>
      <c r="AT318" s="886">
        <f t="shared" si="1126"/>
        <v>4550.5200000000004</v>
      </c>
      <c r="AU318" s="886">
        <f t="shared" si="1126"/>
        <v>4610.5200000000004</v>
      </c>
      <c r="AV318" s="886">
        <f t="shared" si="1126"/>
        <v>4611.5200000000004</v>
      </c>
      <c r="AW318" s="886">
        <f t="shared" si="1126"/>
        <v>4634.5200000000004</v>
      </c>
      <c r="AX318" s="886">
        <f t="shared" si="1126"/>
        <v>4657.5200000000004</v>
      </c>
      <c r="AY318" s="886">
        <f t="shared" si="1126"/>
        <v>4680.5200000000004</v>
      </c>
      <c r="AZ318" s="886">
        <f t="shared" si="1126"/>
        <v>4680.5200000000004</v>
      </c>
      <c r="BA318" s="886">
        <f t="shared" si="1126"/>
        <v>4680.5200000000004</v>
      </c>
      <c r="BB318" s="886">
        <f t="shared" si="1126"/>
        <v>4680.5200000000004</v>
      </c>
      <c r="BC318" s="886">
        <f t="shared" si="1126"/>
        <v>4680.5200000000004</v>
      </c>
      <c r="BD318" s="887">
        <f t="shared" si="1126"/>
        <v>4680.5200000000004</v>
      </c>
      <c r="BE318" s="888">
        <f t="shared" si="1126"/>
        <v>4680.5200000000004</v>
      </c>
      <c r="BF318" s="886">
        <f t="shared" si="1126"/>
        <v>4680.5200000000004</v>
      </c>
      <c r="BG318" s="886">
        <f t="shared" si="1126"/>
        <v>4680.5200000000004</v>
      </c>
      <c r="BH318" s="886">
        <f t="shared" si="1126"/>
        <v>4680.5200000000004</v>
      </c>
      <c r="BI318" s="886">
        <f t="shared" si="1126"/>
        <v>4703.5200000000004</v>
      </c>
      <c r="BJ318" s="886">
        <f t="shared" si="1126"/>
        <v>4726.5200000000004</v>
      </c>
      <c r="BK318" s="886">
        <f t="shared" si="1126"/>
        <v>4749.5200000000004</v>
      </c>
      <c r="BL318" s="886">
        <f t="shared" si="1126"/>
        <v>4772.5200000000004</v>
      </c>
      <c r="BM318" s="886">
        <f t="shared" si="1126"/>
        <v>4795.5200000000004</v>
      </c>
      <c r="BN318" s="886">
        <f t="shared" si="1126"/>
        <v>4818.5200000000004</v>
      </c>
      <c r="BO318" s="886">
        <f t="shared" si="1126"/>
        <v>4841.5200000000004</v>
      </c>
      <c r="BP318" s="887">
        <f t="shared" si="1126"/>
        <v>4864.5200000000004</v>
      </c>
      <c r="BQ318" s="888">
        <f t="shared" si="1126"/>
        <v>4887.5200000000004</v>
      </c>
      <c r="BR318" s="886">
        <f t="shared" si="1126"/>
        <v>4910.5200000000004</v>
      </c>
      <c r="BS318" s="886">
        <f t="shared" si="1126"/>
        <v>4933.5200000000004</v>
      </c>
      <c r="BT318" s="886">
        <f t="shared" si="1126"/>
        <v>4956.5200000000004</v>
      </c>
      <c r="BU318" s="886">
        <f t="shared" si="1126"/>
        <v>4957.5200000000004</v>
      </c>
      <c r="BV318" s="886">
        <f t="shared" si="1126"/>
        <v>5027.5200000000004</v>
      </c>
      <c r="BW318" s="886">
        <f t="shared" si="1126"/>
        <v>5097.5200000000004</v>
      </c>
      <c r="BX318" s="886">
        <f t="shared" si="1126"/>
        <v>5167.5200000000004</v>
      </c>
      <c r="BY318" s="886">
        <f t="shared" si="1126"/>
        <v>5237.5200000000004</v>
      </c>
      <c r="BZ318" s="886">
        <f t="shared" si="1126"/>
        <v>5238.5200000000004</v>
      </c>
      <c r="CA318" s="886">
        <f t="shared" si="1126"/>
        <v>5261.52</v>
      </c>
      <c r="CB318" s="887">
        <f t="shared" si="1126"/>
        <v>5284.52</v>
      </c>
      <c r="CC318" s="888">
        <f t="shared" si="1126"/>
        <v>5307.52</v>
      </c>
      <c r="CD318" s="886">
        <f t="shared" si="1126"/>
        <v>5330.52</v>
      </c>
      <c r="CE318" s="886">
        <f t="shared" si="1126"/>
        <v>5353.52</v>
      </c>
      <c r="CF318" s="886">
        <f t="shared" si="1126"/>
        <v>5376.52</v>
      </c>
      <c r="CG318" s="886">
        <f t="shared" si="1126"/>
        <v>5376.52</v>
      </c>
      <c r="CH318" s="886">
        <f t="shared" si="1126"/>
        <v>5376.52</v>
      </c>
      <c r="CI318" s="886">
        <f t="shared" si="1126"/>
        <v>5376.52</v>
      </c>
      <c r="CJ318" s="886">
        <f t="shared" si="1126"/>
        <v>5376.52</v>
      </c>
      <c r="CK318" s="886">
        <f t="shared" si="1126"/>
        <v>5376.52</v>
      </c>
      <c r="CL318" s="886">
        <f t="shared" si="1126"/>
        <v>5376.52</v>
      </c>
      <c r="CM318" s="886">
        <f t="shared" si="1126"/>
        <v>5376.52</v>
      </c>
      <c r="CN318" s="887">
        <f t="shared" si="1126"/>
        <v>5376.52</v>
      </c>
      <c r="CO318" s="888">
        <f t="shared" si="1126"/>
        <v>5399.52</v>
      </c>
      <c r="CP318" s="886">
        <f t="shared" si="1126"/>
        <v>5422.52</v>
      </c>
      <c r="CQ318" s="886">
        <f t="shared" ref="CQ318:FB321" si="1127">IF(COUNT(CQ12)=1,CP318+CQ12,CP318)</f>
        <v>5445.52</v>
      </c>
      <c r="CR318" s="886">
        <f t="shared" si="1127"/>
        <v>5468.52</v>
      </c>
      <c r="CS318" s="886">
        <f t="shared" si="1127"/>
        <v>5491.52</v>
      </c>
      <c r="CT318" s="886">
        <f t="shared" si="1127"/>
        <v>5514.52</v>
      </c>
      <c r="CU318" s="886">
        <f t="shared" si="1127"/>
        <v>5537.52</v>
      </c>
      <c r="CV318" s="886">
        <f t="shared" si="1127"/>
        <v>5537.52</v>
      </c>
      <c r="CW318" s="886">
        <f t="shared" si="1127"/>
        <v>5537.52</v>
      </c>
      <c r="CX318" s="886">
        <f t="shared" si="1127"/>
        <v>5537.52</v>
      </c>
      <c r="CY318" s="886">
        <f t="shared" si="1127"/>
        <v>5537.52</v>
      </c>
      <c r="CZ318" s="887">
        <f t="shared" si="1127"/>
        <v>5537.52</v>
      </c>
      <c r="DA318" s="888">
        <f t="shared" si="1127"/>
        <v>5537.52</v>
      </c>
      <c r="DB318" s="886">
        <f t="shared" si="1127"/>
        <v>5537.52</v>
      </c>
      <c r="DC318" s="886">
        <f t="shared" si="1127"/>
        <v>5537.52</v>
      </c>
      <c r="DD318" s="886">
        <f t="shared" si="1127"/>
        <v>5537.52</v>
      </c>
      <c r="DE318" s="886">
        <f t="shared" si="1127"/>
        <v>5537.52</v>
      </c>
      <c r="DF318" s="886">
        <f t="shared" si="1127"/>
        <v>5537.52</v>
      </c>
      <c r="DG318" s="886">
        <f t="shared" si="1127"/>
        <v>5560.52</v>
      </c>
      <c r="DH318" s="886">
        <f t="shared" si="1127"/>
        <v>5583.52</v>
      </c>
      <c r="DI318" s="886">
        <f t="shared" si="1127"/>
        <v>5606.52</v>
      </c>
      <c r="DJ318" s="886">
        <f t="shared" si="1127"/>
        <v>5629.52</v>
      </c>
      <c r="DK318" s="886">
        <f t="shared" si="1127"/>
        <v>5652.52</v>
      </c>
      <c r="DL318" s="892">
        <f t="shared" si="1127"/>
        <v>5675.52</v>
      </c>
      <c r="DM318" s="888">
        <f t="shared" si="1127"/>
        <v>5698.52</v>
      </c>
      <c r="DN318" s="886">
        <f t="shared" si="1127"/>
        <v>5721.52</v>
      </c>
      <c r="DO318" s="886">
        <f t="shared" si="1127"/>
        <v>5744.52</v>
      </c>
      <c r="DP318" s="886">
        <f t="shared" si="1127"/>
        <v>5767.52</v>
      </c>
      <c r="DQ318" s="886">
        <f t="shared" si="1127"/>
        <v>5790.52</v>
      </c>
      <c r="DR318" s="886">
        <f t="shared" si="1127"/>
        <v>5813.52</v>
      </c>
      <c r="DS318" s="886">
        <f t="shared" si="1127"/>
        <v>5836.52</v>
      </c>
      <c r="DT318" s="886">
        <f t="shared" si="1127"/>
        <v>5859.52</v>
      </c>
      <c r="DU318" s="886">
        <f t="shared" si="1127"/>
        <v>5882.52</v>
      </c>
      <c r="DV318" s="886">
        <f t="shared" si="1127"/>
        <v>5905.52</v>
      </c>
      <c r="DW318" s="886">
        <f t="shared" si="1127"/>
        <v>5928.52</v>
      </c>
      <c r="DX318" s="887">
        <f t="shared" si="1127"/>
        <v>5951.52</v>
      </c>
      <c r="DY318" s="888">
        <f t="shared" si="1127"/>
        <v>5974.52</v>
      </c>
      <c r="DZ318" s="886">
        <f t="shared" si="1127"/>
        <v>5997.52</v>
      </c>
      <c r="EA318" s="886">
        <f t="shared" si="1127"/>
        <v>6020.52</v>
      </c>
      <c r="EB318" s="886">
        <f t="shared" si="1127"/>
        <v>6043.52</v>
      </c>
      <c r="EC318" s="886">
        <f t="shared" si="1127"/>
        <v>6066.52</v>
      </c>
      <c r="ED318" s="886">
        <f t="shared" si="1127"/>
        <v>6089.52</v>
      </c>
      <c r="EE318" s="886">
        <f t="shared" si="1127"/>
        <v>6112.52</v>
      </c>
      <c r="EF318" s="886">
        <f t="shared" si="1127"/>
        <v>6135.52</v>
      </c>
      <c r="EG318" s="886">
        <f t="shared" si="1127"/>
        <v>6158.52</v>
      </c>
      <c r="EH318" s="886">
        <f t="shared" si="1127"/>
        <v>6181.52</v>
      </c>
      <c r="EI318" s="886">
        <f t="shared" si="1127"/>
        <v>6204.52</v>
      </c>
      <c r="EJ318" s="887">
        <f t="shared" si="1127"/>
        <v>6227.52</v>
      </c>
      <c r="EK318" s="888">
        <f t="shared" si="1127"/>
        <v>6250.52</v>
      </c>
      <c r="EL318" s="886">
        <f t="shared" si="1127"/>
        <v>6273.52</v>
      </c>
      <c r="EM318" s="886">
        <f t="shared" si="1127"/>
        <v>6296.52</v>
      </c>
      <c r="EN318" s="886">
        <f t="shared" si="1127"/>
        <v>6319.52</v>
      </c>
      <c r="EO318" s="886">
        <f t="shared" si="1127"/>
        <v>6342.52</v>
      </c>
      <c r="EP318" s="886">
        <f t="shared" si="1127"/>
        <v>6365.52</v>
      </c>
      <c r="EQ318" s="886">
        <f t="shared" si="1127"/>
        <v>6388.52</v>
      </c>
      <c r="ER318" s="886">
        <f t="shared" si="1127"/>
        <v>6411.52</v>
      </c>
      <c r="ES318" s="886">
        <f t="shared" si="1127"/>
        <v>6434.52</v>
      </c>
      <c r="ET318" s="886">
        <f t="shared" si="1127"/>
        <v>6457.52</v>
      </c>
      <c r="EU318" s="886">
        <f t="shared" si="1127"/>
        <v>6457.52</v>
      </c>
      <c r="EV318" s="887">
        <f t="shared" si="1127"/>
        <v>6457.52</v>
      </c>
      <c r="EW318" s="888">
        <f t="shared" si="1127"/>
        <v>6457.52</v>
      </c>
      <c r="EX318" s="886">
        <f t="shared" si="1127"/>
        <v>6457.52</v>
      </c>
      <c r="EY318" s="886">
        <f t="shared" si="1127"/>
        <v>6457.52</v>
      </c>
      <c r="EZ318" s="886">
        <f t="shared" si="1127"/>
        <v>6457.52</v>
      </c>
      <c r="FA318" s="886">
        <f t="shared" si="1127"/>
        <v>6480.52</v>
      </c>
      <c r="FB318" s="886">
        <f t="shared" si="1127"/>
        <v>6503.52</v>
      </c>
      <c r="FC318" s="886">
        <f t="shared" si="1124"/>
        <v>6526.52</v>
      </c>
      <c r="FD318" s="886">
        <f t="shared" si="1123"/>
        <v>6549.52</v>
      </c>
      <c r="FE318" s="886">
        <f t="shared" si="1123"/>
        <v>6572.52</v>
      </c>
      <c r="FF318" s="886">
        <f t="shared" si="1123"/>
        <v>6595.52</v>
      </c>
      <c r="FG318" s="886">
        <f t="shared" si="1123"/>
        <v>6618.52</v>
      </c>
      <c r="FH318" s="887">
        <f t="shared" si="1123"/>
        <v>6641.52</v>
      </c>
      <c r="FI318" s="888">
        <f t="shared" si="1123"/>
        <v>6664.52</v>
      </c>
      <c r="FJ318" s="886">
        <f t="shared" si="1123"/>
        <v>6687.52</v>
      </c>
      <c r="FK318" s="886">
        <f t="shared" si="1123"/>
        <v>6710.52</v>
      </c>
      <c r="FL318" s="886">
        <f t="shared" ref="FL318:GQ318" si="1128">IF(COUNT(FL12)=1,FK318+FL12,FK318)</f>
        <v>6733.52</v>
      </c>
      <c r="FM318" s="886">
        <f t="shared" si="1128"/>
        <v>6756.52</v>
      </c>
      <c r="FN318" s="886">
        <f t="shared" si="1128"/>
        <v>6779.52</v>
      </c>
      <c r="FO318" s="886">
        <f t="shared" si="1128"/>
        <v>6802.52</v>
      </c>
      <c r="FP318" s="886">
        <f t="shared" si="1128"/>
        <v>6825.52</v>
      </c>
      <c r="FQ318" s="886">
        <f t="shared" si="1128"/>
        <v>6848.52</v>
      </c>
      <c r="FR318" s="886">
        <f t="shared" si="1128"/>
        <v>6871.52</v>
      </c>
      <c r="FS318" s="886">
        <f t="shared" si="1128"/>
        <v>6894.52</v>
      </c>
      <c r="FT318" s="887">
        <f t="shared" si="1128"/>
        <v>6917.52</v>
      </c>
      <c r="FU318" s="888">
        <f t="shared" si="1128"/>
        <v>6940.52</v>
      </c>
      <c r="FV318" s="886">
        <f t="shared" si="1128"/>
        <v>6963.52</v>
      </c>
      <c r="FW318" s="886">
        <f t="shared" si="1128"/>
        <v>6986.52</v>
      </c>
      <c r="FX318" s="886">
        <f t="shared" si="1128"/>
        <v>7009.52</v>
      </c>
      <c r="FY318" s="886">
        <f t="shared" si="1128"/>
        <v>7032.52</v>
      </c>
      <c r="FZ318" s="886">
        <f t="shared" si="1128"/>
        <v>7055.52</v>
      </c>
      <c r="GA318" s="886">
        <f t="shared" si="1128"/>
        <v>7078.52</v>
      </c>
      <c r="GB318" s="886">
        <f t="shared" si="1128"/>
        <v>7101.52</v>
      </c>
      <c r="GC318" s="886">
        <f t="shared" si="1128"/>
        <v>7124.52</v>
      </c>
      <c r="GD318" s="886">
        <f t="shared" si="1128"/>
        <v>7147.52</v>
      </c>
      <c r="GE318" s="886">
        <f t="shared" si="1128"/>
        <v>7170.52</v>
      </c>
      <c r="GF318" s="887">
        <f t="shared" si="1128"/>
        <v>7193.52</v>
      </c>
      <c r="GG318" s="888">
        <f t="shared" si="1128"/>
        <v>7216.52</v>
      </c>
      <c r="GH318" s="886">
        <f t="shared" si="1128"/>
        <v>7239.52</v>
      </c>
      <c r="GI318" s="886">
        <f t="shared" si="1128"/>
        <v>7262.52</v>
      </c>
      <c r="GJ318" s="886">
        <f t="shared" si="1128"/>
        <v>7285.52</v>
      </c>
      <c r="GK318" s="886">
        <f t="shared" si="1128"/>
        <v>7308.52</v>
      </c>
      <c r="GL318" s="886">
        <f t="shared" si="1128"/>
        <v>7331.52</v>
      </c>
      <c r="GM318" s="886">
        <f t="shared" si="1128"/>
        <v>7354.52</v>
      </c>
      <c r="GN318" s="886">
        <f t="shared" si="1128"/>
        <v>7377.52</v>
      </c>
      <c r="GO318" s="886">
        <f t="shared" si="1128"/>
        <v>7377.52</v>
      </c>
      <c r="GP318" s="886">
        <f t="shared" si="1128"/>
        <v>7377.52</v>
      </c>
      <c r="GQ318" s="886">
        <f t="shared" si="1128"/>
        <v>7377.52</v>
      </c>
      <c r="GR318" s="887">
        <f t="shared" si="1118"/>
        <v>7377.52</v>
      </c>
      <c r="GS318" s="6"/>
      <c r="GT318" s="6"/>
      <c r="GU318" s="6"/>
      <c r="GV318" s="6"/>
    </row>
    <row r="319" spans="2:204" ht="15.75" thickBot="1" x14ac:dyDescent="0.25">
      <c r="B319" s="848" t="s">
        <v>531</v>
      </c>
      <c r="C319" s="849">
        <v>4223.07</v>
      </c>
      <c r="D319" s="850">
        <v>34374</v>
      </c>
      <c r="E319" s="882">
        <f t="shared" si="1113"/>
        <v>45324</v>
      </c>
      <c r="F319" s="859">
        <f t="shared" si="1119"/>
        <v>47149</v>
      </c>
      <c r="G319" s="859">
        <f t="shared" si="1120"/>
        <v>48974</v>
      </c>
      <c r="AC319" s="874" t="s">
        <v>119</v>
      </c>
      <c r="AD319" s="856">
        <v>4223.07</v>
      </c>
      <c r="AE319" s="886">
        <f t="shared" si="1121"/>
        <v>4223.07</v>
      </c>
      <c r="AF319" s="887">
        <f t="shared" ref="AF319:CQ322" si="1129">IF(COUNT(AF13)=1,AE319+AF13,AE319)</f>
        <v>4223.07</v>
      </c>
      <c r="AG319" s="888">
        <f t="shared" si="1129"/>
        <v>4223.07</v>
      </c>
      <c r="AH319" s="886">
        <f t="shared" si="1129"/>
        <v>4223.07</v>
      </c>
      <c r="AI319" s="886">
        <f t="shared" si="1129"/>
        <v>4223.07</v>
      </c>
      <c r="AJ319" s="886">
        <f t="shared" si="1129"/>
        <v>4223.07</v>
      </c>
      <c r="AK319" s="886">
        <f t="shared" si="1129"/>
        <v>4223.07</v>
      </c>
      <c r="AL319" s="886">
        <f t="shared" si="1129"/>
        <v>4223.07</v>
      </c>
      <c r="AM319" s="886">
        <f t="shared" si="1129"/>
        <v>4223.07</v>
      </c>
      <c r="AN319" s="886">
        <f t="shared" si="1129"/>
        <v>4223.07</v>
      </c>
      <c r="AO319" s="886">
        <f t="shared" si="1129"/>
        <v>4223.07</v>
      </c>
      <c r="AP319" s="886">
        <f t="shared" si="1129"/>
        <v>4246.07</v>
      </c>
      <c r="AQ319" s="886">
        <f t="shared" si="1129"/>
        <v>4269.07</v>
      </c>
      <c r="AR319" s="887">
        <f t="shared" si="1129"/>
        <v>4292.07</v>
      </c>
      <c r="AS319" s="888">
        <f t="shared" si="1129"/>
        <v>4315.07</v>
      </c>
      <c r="AT319" s="886">
        <f t="shared" si="1129"/>
        <v>4338.07</v>
      </c>
      <c r="AU319" s="886">
        <f t="shared" si="1129"/>
        <v>4361.07</v>
      </c>
      <c r="AV319" s="886">
        <f t="shared" si="1129"/>
        <v>4384.07</v>
      </c>
      <c r="AW319" s="886">
        <f t="shared" si="1129"/>
        <v>4407.07</v>
      </c>
      <c r="AX319" s="886">
        <f t="shared" si="1129"/>
        <v>4430.07</v>
      </c>
      <c r="AY319" s="886">
        <f t="shared" si="1129"/>
        <v>4453.07</v>
      </c>
      <c r="AZ319" s="886">
        <f t="shared" si="1129"/>
        <v>4476.07</v>
      </c>
      <c r="BA319" s="886">
        <f t="shared" si="1129"/>
        <v>4499.07</v>
      </c>
      <c r="BB319" s="886">
        <f t="shared" si="1129"/>
        <v>4522.07</v>
      </c>
      <c r="BC319" s="886">
        <f t="shared" si="1129"/>
        <v>4545.07</v>
      </c>
      <c r="BD319" s="887">
        <f t="shared" si="1129"/>
        <v>4568.07</v>
      </c>
      <c r="BE319" s="888">
        <f t="shared" si="1129"/>
        <v>4591.07</v>
      </c>
      <c r="BF319" s="886">
        <f t="shared" si="1129"/>
        <v>4614.07</v>
      </c>
      <c r="BG319" s="886">
        <f t="shared" si="1129"/>
        <v>4637.07</v>
      </c>
      <c r="BH319" s="886">
        <f t="shared" si="1129"/>
        <v>4660.07</v>
      </c>
      <c r="BI319" s="886">
        <f t="shared" si="1129"/>
        <v>4683.07</v>
      </c>
      <c r="BJ319" s="886">
        <f t="shared" si="1129"/>
        <v>4706.07</v>
      </c>
      <c r="BK319" s="886">
        <f t="shared" si="1129"/>
        <v>4729.07</v>
      </c>
      <c r="BL319" s="886">
        <f t="shared" si="1129"/>
        <v>4752.07</v>
      </c>
      <c r="BM319" s="886">
        <f t="shared" si="1129"/>
        <v>4775.07</v>
      </c>
      <c r="BN319" s="886">
        <f t="shared" si="1129"/>
        <v>4798.07</v>
      </c>
      <c r="BO319" s="886">
        <f t="shared" si="1129"/>
        <v>4821.07</v>
      </c>
      <c r="BP319" s="887">
        <f t="shared" si="1129"/>
        <v>4844.07</v>
      </c>
      <c r="BQ319" s="888">
        <f t="shared" si="1129"/>
        <v>4867.07</v>
      </c>
      <c r="BR319" s="886">
        <f t="shared" si="1129"/>
        <v>4890.07</v>
      </c>
      <c r="BS319" s="886">
        <f t="shared" si="1129"/>
        <v>4913.07</v>
      </c>
      <c r="BT319" s="886">
        <f t="shared" si="1129"/>
        <v>4936.07</v>
      </c>
      <c r="BU319" s="886">
        <f t="shared" si="1129"/>
        <v>4959.07</v>
      </c>
      <c r="BV319" s="886">
        <f t="shared" si="1129"/>
        <v>4982.07</v>
      </c>
      <c r="BW319" s="886">
        <f t="shared" si="1129"/>
        <v>5005.07</v>
      </c>
      <c r="BX319" s="886">
        <f t="shared" si="1129"/>
        <v>5028.07</v>
      </c>
      <c r="BY319" s="886">
        <f t="shared" si="1129"/>
        <v>5051.07</v>
      </c>
      <c r="BZ319" s="886">
        <f t="shared" si="1129"/>
        <v>5074.07</v>
      </c>
      <c r="CA319" s="886">
        <f t="shared" si="1129"/>
        <v>5097.07</v>
      </c>
      <c r="CB319" s="887">
        <f t="shared" si="1129"/>
        <v>5120.07</v>
      </c>
      <c r="CC319" s="888">
        <f t="shared" si="1129"/>
        <v>5143.07</v>
      </c>
      <c r="CD319" s="886">
        <f t="shared" si="1129"/>
        <v>5166.07</v>
      </c>
      <c r="CE319" s="886">
        <f t="shared" si="1129"/>
        <v>5189.07</v>
      </c>
      <c r="CF319" s="886">
        <f t="shared" si="1129"/>
        <v>5212.07</v>
      </c>
      <c r="CG319" s="886">
        <f t="shared" si="1129"/>
        <v>5235.07</v>
      </c>
      <c r="CH319" s="886">
        <f t="shared" si="1129"/>
        <v>5258.07</v>
      </c>
      <c r="CI319" s="886">
        <f t="shared" si="1129"/>
        <v>5281.07</v>
      </c>
      <c r="CJ319" s="886">
        <f t="shared" si="1129"/>
        <v>5304.07</v>
      </c>
      <c r="CK319" s="886">
        <f t="shared" si="1129"/>
        <v>5327.07</v>
      </c>
      <c r="CL319" s="886">
        <f t="shared" si="1129"/>
        <v>5350.07</v>
      </c>
      <c r="CM319" s="886">
        <f t="shared" si="1129"/>
        <v>5373.07</v>
      </c>
      <c r="CN319" s="887">
        <f t="shared" si="1129"/>
        <v>5373.07</v>
      </c>
      <c r="CO319" s="888">
        <f t="shared" si="1129"/>
        <v>5373.07</v>
      </c>
      <c r="CP319" s="886">
        <f t="shared" si="1129"/>
        <v>5373.07</v>
      </c>
      <c r="CQ319" s="886">
        <f t="shared" si="1129"/>
        <v>5373.07</v>
      </c>
      <c r="CR319" s="886">
        <f t="shared" si="1127"/>
        <v>5373.07</v>
      </c>
      <c r="CS319" s="886">
        <f t="shared" si="1127"/>
        <v>5373.07</v>
      </c>
      <c r="CT319" s="886">
        <f t="shared" si="1127"/>
        <v>5373.07</v>
      </c>
      <c r="CU319" s="886">
        <f t="shared" si="1127"/>
        <v>5373.07</v>
      </c>
      <c r="CV319" s="886">
        <f t="shared" si="1127"/>
        <v>5373.07</v>
      </c>
      <c r="CW319" s="886">
        <f t="shared" si="1127"/>
        <v>5373.07</v>
      </c>
      <c r="CX319" s="886">
        <f t="shared" si="1127"/>
        <v>5373.07</v>
      </c>
      <c r="CY319" s="886">
        <f t="shared" si="1127"/>
        <v>5373.07</v>
      </c>
      <c r="CZ319" s="887">
        <f t="shared" si="1127"/>
        <v>5373.07</v>
      </c>
      <c r="DA319" s="888">
        <f t="shared" si="1127"/>
        <v>5373.07</v>
      </c>
      <c r="DB319" s="886">
        <f t="shared" si="1127"/>
        <v>5373.07</v>
      </c>
      <c r="DC319" s="886">
        <f t="shared" si="1127"/>
        <v>5373.07</v>
      </c>
      <c r="DD319" s="886">
        <f t="shared" si="1127"/>
        <v>5373.07</v>
      </c>
      <c r="DE319" s="886">
        <f t="shared" si="1127"/>
        <v>5373.07</v>
      </c>
      <c r="DF319" s="886">
        <f t="shared" si="1127"/>
        <v>5373.07</v>
      </c>
      <c r="DG319" s="886">
        <f t="shared" si="1127"/>
        <v>5373.07</v>
      </c>
      <c r="DH319" s="886">
        <f t="shared" si="1127"/>
        <v>5373.07</v>
      </c>
      <c r="DI319" s="886">
        <f t="shared" si="1127"/>
        <v>5373.07</v>
      </c>
      <c r="DJ319" s="886">
        <f t="shared" si="1127"/>
        <v>5373.07</v>
      </c>
      <c r="DK319" s="886">
        <f t="shared" si="1127"/>
        <v>5373.07</v>
      </c>
      <c r="DL319" s="887">
        <f t="shared" si="1127"/>
        <v>5373.07</v>
      </c>
      <c r="DM319" s="888">
        <f t="shared" si="1127"/>
        <v>5373.07</v>
      </c>
      <c r="DN319" s="889">
        <f t="shared" si="1127"/>
        <v>5373.07</v>
      </c>
      <c r="DO319" s="886">
        <f t="shared" si="1127"/>
        <v>5373.07</v>
      </c>
      <c r="DP319" s="886">
        <f t="shared" si="1127"/>
        <v>5373.07</v>
      </c>
      <c r="DQ319" s="886">
        <f t="shared" si="1127"/>
        <v>5373.07</v>
      </c>
      <c r="DR319" s="886">
        <f t="shared" si="1127"/>
        <v>5373.07</v>
      </c>
      <c r="DS319" s="886">
        <f t="shared" si="1127"/>
        <v>5373.07</v>
      </c>
      <c r="DT319" s="886">
        <f t="shared" si="1127"/>
        <v>5373.07</v>
      </c>
      <c r="DU319" s="886">
        <f t="shared" si="1127"/>
        <v>5373.07</v>
      </c>
      <c r="DV319" s="886">
        <f t="shared" si="1127"/>
        <v>5373.07</v>
      </c>
      <c r="DW319" s="886">
        <f t="shared" si="1127"/>
        <v>5373.07</v>
      </c>
      <c r="DX319" s="887">
        <f t="shared" si="1127"/>
        <v>5373.07</v>
      </c>
      <c r="DY319" s="888">
        <f t="shared" si="1127"/>
        <v>5373.07</v>
      </c>
      <c r="DZ319" s="886">
        <f t="shared" si="1127"/>
        <v>5373.07</v>
      </c>
      <c r="EA319" s="886">
        <f t="shared" si="1127"/>
        <v>5373.07</v>
      </c>
      <c r="EB319" s="886">
        <f t="shared" si="1127"/>
        <v>5373.07</v>
      </c>
      <c r="EC319" s="886">
        <f t="shared" si="1127"/>
        <v>5373.07</v>
      </c>
      <c r="ED319" s="886">
        <f t="shared" si="1127"/>
        <v>5373.07</v>
      </c>
      <c r="EE319" s="886">
        <f t="shared" si="1127"/>
        <v>5373.07</v>
      </c>
      <c r="EF319" s="886">
        <f t="shared" si="1127"/>
        <v>5373.07</v>
      </c>
      <c r="EG319" s="886">
        <f t="shared" si="1127"/>
        <v>5373.07</v>
      </c>
      <c r="EH319" s="886">
        <f t="shared" si="1127"/>
        <v>5373.07</v>
      </c>
      <c r="EI319" s="886">
        <f t="shared" si="1127"/>
        <v>5373.07</v>
      </c>
      <c r="EJ319" s="887">
        <f t="shared" si="1127"/>
        <v>5373.07</v>
      </c>
      <c r="EK319" s="888">
        <f t="shared" si="1127"/>
        <v>5373.07</v>
      </c>
      <c r="EL319" s="886">
        <f t="shared" si="1127"/>
        <v>5373.07</v>
      </c>
      <c r="EM319" s="886">
        <f t="shared" si="1127"/>
        <v>5373.07</v>
      </c>
      <c r="EN319" s="886">
        <f t="shared" si="1127"/>
        <v>5373.07</v>
      </c>
      <c r="EO319" s="886">
        <f t="shared" si="1127"/>
        <v>5373.07</v>
      </c>
      <c r="EP319" s="886">
        <f t="shared" si="1127"/>
        <v>5373.07</v>
      </c>
      <c r="EQ319" s="886">
        <f t="shared" si="1127"/>
        <v>5373.07</v>
      </c>
      <c r="ER319" s="886">
        <f t="shared" si="1127"/>
        <v>5373.07</v>
      </c>
      <c r="ES319" s="886">
        <f t="shared" si="1127"/>
        <v>5373.07</v>
      </c>
      <c r="ET319" s="886">
        <f t="shared" si="1127"/>
        <v>5373.07</v>
      </c>
      <c r="EU319" s="886">
        <f t="shared" si="1127"/>
        <v>5373.07</v>
      </c>
      <c r="EV319" s="887">
        <f t="shared" si="1127"/>
        <v>5373.07</v>
      </c>
      <c r="EW319" s="888">
        <f t="shared" si="1127"/>
        <v>5373.07</v>
      </c>
      <c r="EX319" s="886">
        <f t="shared" si="1127"/>
        <v>5373.07</v>
      </c>
      <c r="EY319" s="886">
        <f t="shared" si="1127"/>
        <v>5373.07</v>
      </c>
      <c r="EZ319" s="886">
        <f t="shared" si="1127"/>
        <v>5373.07</v>
      </c>
      <c r="FA319" s="886">
        <f t="shared" si="1127"/>
        <v>5373.07</v>
      </c>
      <c r="FB319" s="886">
        <f t="shared" si="1127"/>
        <v>5373.07</v>
      </c>
      <c r="FC319" s="886">
        <f t="shared" si="1124"/>
        <v>5373.07</v>
      </c>
      <c r="FD319" s="886">
        <f t="shared" ref="FD319:GQ325" si="1130">IF(COUNT(FD13)=1,FC319+FD13,FC319)</f>
        <v>5373.07</v>
      </c>
      <c r="FE319" s="886">
        <f t="shared" si="1130"/>
        <v>5373.07</v>
      </c>
      <c r="FF319" s="886">
        <f t="shared" si="1130"/>
        <v>5373.07</v>
      </c>
      <c r="FG319" s="886">
        <f t="shared" si="1130"/>
        <v>5373.07</v>
      </c>
      <c r="FH319" s="887">
        <f t="shared" si="1130"/>
        <v>5373.07</v>
      </c>
      <c r="FI319" s="888">
        <f t="shared" si="1130"/>
        <v>5373.07</v>
      </c>
      <c r="FJ319" s="886">
        <f t="shared" si="1130"/>
        <v>5373.07</v>
      </c>
      <c r="FK319" s="886">
        <f t="shared" si="1130"/>
        <v>5373.07</v>
      </c>
      <c r="FL319" s="886">
        <f t="shared" si="1130"/>
        <v>5373.07</v>
      </c>
      <c r="FM319" s="886">
        <f t="shared" si="1130"/>
        <v>5373.07</v>
      </c>
      <c r="FN319" s="886">
        <f t="shared" si="1130"/>
        <v>5373.07</v>
      </c>
      <c r="FO319" s="886">
        <f t="shared" si="1130"/>
        <v>5373.07</v>
      </c>
      <c r="FP319" s="886">
        <f t="shared" si="1130"/>
        <v>5373.07</v>
      </c>
      <c r="FQ319" s="886">
        <f t="shared" si="1130"/>
        <v>5373.07</v>
      </c>
      <c r="FR319" s="886">
        <f t="shared" si="1130"/>
        <v>5373.07</v>
      </c>
      <c r="FS319" s="886">
        <f t="shared" si="1130"/>
        <v>5373.07</v>
      </c>
      <c r="FT319" s="887">
        <f t="shared" si="1130"/>
        <v>5373.07</v>
      </c>
      <c r="FU319" s="888">
        <f t="shared" si="1130"/>
        <v>5373.07</v>
      </c>
      <c r="FV319" s="886">
        <f t="shared" si="1130"/>
        <v>5373.07</v>
      </c>
      <c r="FW319" s="886">
        <f t="shared" si="1130"/>
        <v>5373.07</v>
      </c>
      <c r="FX319" s="886">
        <f t="shared" si="1130"/>
        <v>5373.07</v>
      </c>
      <c r="FY319" s="886">
        <f t="shared" si="1130"/>
        <v>5373.07</v>
      </c>
      <c r="FZ319" s="886">
        <f t="shared" si="1130"/>
        <v>5373.07</v>
      </c>
      <c r="GA319" s="886">
        <f t="shared" si="1130"/>
        <v>5373.07</v>
      </c>
      <c r="GB319" s="886">
        <f t="shared" si="1130"/>
        <v>5373.07</v>
      </c>
      <c r="GC319" s="886">
        <f t="shared" si="1130"/>
        <v>5373.07</v>
      </c>
      <c r="GD319" s="886">
        <f t="shared" si="1130"/>
        <v>5373.07</v>
      </c>
      <c r="GE319" s="886">
        <f t="shared" si="1130"/>
        <v>5373.07</v>
      </c>
      <c r="GF319" s="887">
        <f t="shared" si="1130"/>
        <v>5373.07</v>
      </c>
      <c r="GG319" s="888">
        <f t="shared" si="1130"/>
        <v>5373.07</v>
      </c>
      <c r="GH319" s="886">
        <f t="shared" si="1130"/>
        <v>5373.07</v>
      </c>
      <c r="GI319" s="886">
        <f t="shared" si="1130"/>
        <v>5373.07</v>
      </c>
      <c r="GJ319" s="886">
        <f t="shared" si="1130"/>
        <v>5373.07</v>
      </c>
      <c r="GK319" s="886">
        <f t="shared" si="1130"/>
        <v>5373.07</v>
      </c>
      <c r="GL319" s="886">
        <f t="shared" si="1130"/>
        <v>5373.07</v>
      </c>
      <c r="GM319" s="886">
        <f t="shared" si="1130"/>
        <v>5373.07</v>
      </c>
      <c r="GN319" s="886">
        <f t="shared" si="1130"/>
        <v>5373.07</v>
      </c>
      <c r="GO319" s="886">
        <f t="shared" si="1130"/>
        <v>5373.07</v>
      </c>
      <c r="GP319" s="886">
        <f t="shared" si="1130"/>
        <v>5373.07</v>
      </c>
      <c r="GQ319" s="886">
        <f t="shared" si="1130"/>
        <v>5373.07</v>
      </c>
      <c r="GR319" s="887">
        <f t="shared" si="1118"/>
        <v>5373.07</v>
      </c>
      <c r="GS319" s="6"/>
      <c r="GT319" s="6"/>
      <c r="GU319" s="6"/>
      <c r="GV319" s="6"/>
    </row>
    <row r="320" spans="2:204" ht="15.75" thickBot="1" x14ac:dyDescent="0.25">
      <c r="B320" s="848" t="s">
        <v>532</v>
      </c>
      <c r="C320" s="849">
        <v>5380.01</v>
      </c>
      <c r="D320" s="850">
        <v>34394</v>
      </c>
      <c r="E320" s="882">
        <f t="shared" si="1113"/>
        <v>45344</v>
      </c>
      <c r="F320" s="859">
        <f t="shared" si="1119"/>
        <v>47169</v>
      </c>
      <c r="G320" s="859">
        <f t="shared" si="1120"/>
        <v>48994</v>
      </c>
      <c r="AC320" s="872" t="s">
        <v>120</v>
      </c>
      <c r="AD320" s="856">
        <v>5380.01</v>
      </c>
      <c r="AE320" s="886">
        <f t="shared" si="1121"/>
        <v>5401.01</v>
      </c>
      <c r="AF320" s="887">
        <f t="shared" si="1129"/>
        <v>5422.01</v>
      </c>
      <c r="AG320" s="888">
        <f t="shared" si="1129"/>
        <v>5443.01</v>
      </c>
      <c r="AH320" s="886">
        <f t="shared" si="1129"/>
        <v>5464.01</v>
      </c>
      <c r="AI320" s="886">
        <f t="shared" si="1129"/>
        <v>5485.01</v>
      </c>
      <c r="AJ320" s="886">
        <f t="shared" si="1129"/>
        <v>5506.01</v>
      </c>
      <c r="AK320" s="886">
        <f t="shared" si="1129"/>
        <v>5527.01</v>
      </c>
      <c r="AL320" s="886">
        <f t="shared" si="1129"/>
        <v>5548.01</v>
      </c>
      <c r="AM320" s="886">
        <f t="shared" si="1129"/>
        <v>5569.01</v>
      </c>
      <c r="AN320" s="886">
        <f t="shared" si="1129"/>
        <v>5569.01</v>
      </c>
      <c r="AO320" s="886">
        <f t="shared" si="1129"/>
        <v>5569.01</v>
      </c>
      <c r="AP320" s="886">
        <f t="shared" si="1129"/>
        <v>5569.01</v>
      </c>
      <c r="AQ320" s="886">
        <f t="shared" si="1129"/>
        <v>5569.01</v>
      </c>
      <c r="AR320" s="887">
        <f t="shared" si="1129"/>
        <v>5569.01</v>
      </c>
      <c r="AS320" s="888">
        <f t="shared" si="1129"/>
        <v>5569.01</v>
      </c>
      <c r="AT320" s="886">
        <f t="shared" si="1129"/>
        <v>5569.01</v>
      </c>
      <c r="AU320" s="886">
        <f t="shared" si="1129"/>
        <v>5569.01</v>
      </c>
      <c r="AV320" s="886">
        <f t="shared" si="1129"/>
        <v>5592.01</v>
      </c>
      <c r="AW320" s="886">
        <f t="shared" si="1129"/>
        <v>5615.01</v>
      </c>
      <c r="AX320" s="886">
        <f t="shared" si="1129"/>
        <v>5638.01</v>
      </c>
      <c r="AY320" s="886">
        <f t="shared" si="1129"/>
        <v>5661.01</v>
      </c>
      <c r="AZ320" s="886">
        <f t="shared" si="1129"/>
        <v>5684.01</v>
      </c>
      <c r="BA320" s="886">
        <f t="shared" si="1129"/>
        <v>5707.01</v>
      </c>
      <c r="BB320" s="886">
        <f t="shared" si="1129"/>
        <v>5730.01</v>
      </c>
      <c r="BC320" s="886">
        <f t="shared" si="1129"/>
        <v>5753.01</v>
      </c>
      <c r="BD320" s="887">
        <f t="shared" si="1129"/>
        <v>5776.01</v>
      </c>
      <c r="BE320" s="888">
        <f t="shared" si="1129"/>
        <v>5799.01</v>
      </c>
      <c r="BF320" s="886">
        <f t="shared" si="1129"/>
        <v>5822.01</v>
      </c>
      <c r="BG320" s="886">
        <f t="shared" si="1129"/>
        <v>5822.01</v>
      </c>
      <c r="BH320" s="886">
        <f t="shared" si="1129"/>
        <v>5822.01</v>
      </c>
      <c r="BI320" s="886">
        <f t="shared" si="1129"/>
        <v>5822.01</v>
      </c>
      <c r="BJ320" s="886">
        <f t="shared" si="1129"/>
        <v>5822.01</v>
      </c>
      <c r="BK320" s="886">
        <f t="shared" si="1129"/>
        <v>5822.01</v>
      </c>
      <c r="BL320" s="886">
        <f t="shared" si="1129"/>
        <v>5822.01</v>
      </c>
      <c r="BM320" s="886">
        <f t="shared" si="1129"/>
        <v>5822.01</v>
      </c>
      <c r="BN320" s="886">
        <f t="shared" si="1129"/>
        <v>5822.01</v>
      </c>
      <c r="BO320" s="886">
        <f t="shared" si="1129"/>
        <v>5822.01</v>
      </c>
      <c r="BP320" s="887">
        <f t="shared" si="1129"/>
        <v>5822.01</v>
      </c>
      <c r="BQ320" s="888">
        <f t="shared" si="1129"/>
        <v>5845.01</v>
      </c>
      <c r="BR320" s="886">
        <f t="shared" si="1129"/>
        <v>5868.01</v>
      </c>
      <c r="BS320" s="886">
        <f t="shared" si="1129"/>
        <v>5869.01</v>
      </c>
      <c r="BT320" s="886">
        <f t="shared" si="1129"/>
        <v>5929.01</v>
      </c>
      <c r="BU320" s="886">
        <f t="shared" si="1129"/>
        <v>5989.01</v>
      </c>
      <c r="BV320" s="886">
        <f t="shared" si="1129"/>
        <v>6049.01</v>
      </c>
      <c r="BW320" s="886">
        <f t="shared" si="1129"/>
        <v>6109.01</v>
      </c>
      <c r="BX320" s="886">
        <f t="shared" si="1129"/>
        <v>6110.01</v>
      </c>
      <c r="BY320" s="886">
        <f t="shared" si="1129"/>
        <v>6133.01</v>
      </c>
      <c r="BZ320" s="886">
        <f t="shared" si="1129"/>
        <v>6156.01</v>
      </c>
      <c r="CA320" s="886">
        <f t="shared" si="1129"/>
        <v>6179.01</v>
      </c>
      <c r="CB320" s="887">
        <f t="shared" si="1129"/>
        <v>6202.01</v>
      </c>
      <c r="CC320" s="888">
        <f t="shared" si="1129"/>
        <v>6225.01</v>
      </c>
      <c r="CD320" s="886">
        <f t="shared" si="1129"/>
        <v>6248.01</v>
      </c>
      <c r="CE320" s="886">
        <f t="shared" si="1129"/>
        <v>6271.01</v>
      </c>
      <c r="CF320" s="886">
        <f t="shared" si="1129"/>
        <v>6294.01</v>
      </c>
      <c r="CG320" s="886">
        <f t="shared" si="1129"/>
        <v>6317.01</v>
      </c>
      <c r="CH320" s="886">
        <f t="shared" si="1129"/>
        <v>6340.01</v>
      </c>
      <c r="CI320" s="886">
        <f t="shared" si="1129"/>
        <v>6363.01</v>
      </c>
      <c r="CJ320" s="886">
        <f t="shared" si="1129"/>
        <v>6386.01</v>
      </c>
      <c r="CK320" s="886">
        <f t="shared" si="1129"/>
        <v>6409.01</v>
      </c>
      <c r="CL320" s="886">
        <f t="shared" si="1129"/>
        <v>6432.01</v>
      </c>
      <c r="CM320" s="886">
        <f t="shared" si="1129"/>
        <v>6455.01</v>
      </c>
      <c r="CN320" s="887">
        <f t="shared" si="1129"/>
        <v>6478.01</v>
      </c>
      <c r="CO320" s="888">
        <f t="shared" si="1129"/>
        <v>6501.01</v>
      </c>
      <c r="CP320" s="886">
        <f t="shared" si="1129"/>
        <v>6524.01</v>
      </c>
      <c r="CQ320" s="886">
        <f t="shared" si="1129"/>
        <v>6547.01</v>
      </c>
      <c r="CR320" s="886">
        <f t="shared" si="1127"/>
        <v>6570.01</v>
      </c>
      <c r="CS320" s="886">
        <f t="shared" si="1127"/>
        <v>6593.01</v>
      </c>
      <c r="CT320" s="886">
        <f t="shared" si="1127"/>
        <v>6616.01</v>
      </c>
      <c r="CU320" s="886">
        <f t="shared" si="1127"/>
        <v>6639.01</v>
      </c>
      <c r="CV320" s="886">
        <f t="shared" si="1127"/>
        <v>6662.01</v>
      </c>
      <c r="CW320" s="886">
        <f t="shared" si="1127"/>
        <v>6685.01</v>
      </c>
      <c r="CX320" s="886">
        <f t="shared" si="1127"/>
        <v>6708.01</v>
      </c>
      <c r="CY320" s="886">
        <f t="shared" si="1127"/>
        <v>6731.01</v>
      </c>
      <c r="CZ320" s="887">
        <f t="shared" si="1127"/>
        <v>6754.01</v>
      </c>
      <c r="DA320" s="888">
        <f t="shared" si="1127"/>
        <v>6754.01</v>
      </c>
      <c r="DB320" s="886">
        <f t="shared" si="1127"/>
        <v>6754.01</v>
      </c>
      <c r="DC320" s="886">
        <f t="shared" si="1127"/>
        <v>6754.01</v>
      </c>
      <c r="DD320" s="886">
        <f t="shared" si="1127"/>
        <v>6754.01</v>
      </c>
      <c r="DE320" s="886">
        <f t="shared" si="1127"/>
        <v>6754.01</v>
      </c>
      <c r="DF320" s="886">
        <f t="shared" si="1127"/>
        <v>6754.01</v>
      </c>
      <c r="DG320" s="886">
        <f t="shared" si="1127"/>
        <v>6754.01</v>
      </c>
      <c r="DH320" s="886">
        <f t="shared" si="1127"/>
        <v>6754.01</v>
      </c>
      <c r="DI320" s="886">
        <f t="shared" si="1127"/>
        <v>6754.01</v>
      </c>
      <c r="DJ320" s="886">
        <f t="shared" si="1127"/>
        <v>6754.01</v>
      </c>
      <c r="DK320" s="886">
        <f t="shared" si="1127"/>
        <v>6754.01</v>
      </c>
      <c r="DL320" s="887">
        <f t="shared" si="1127"/>
        <v>6777.01</v>
      </c>
      <c r="DM320" s="888">
        <f t="shared" si="1127"/>
        <v>6800.01</v>
      </c>
      <c r="DN320" s="886">
        <f t="shared" si="1127"/>
        <v>6823.01</v>
      </c>
      <c r="DO320" s="889">
        <f t="shared" si="1127"/>
        <v>6846.01</v>
      </c>
      <c r="DP320" s="886">
        <f t="shared" si="1127"/>
        <v>6869.01</v>
      </c>
      <c r="DQ320" s="886">
        <f t="shared" si="1127"/>
        <v>6892.01</v>
      </c>
      <c r="DR320" s="886">
        <f t="shared" si="1127"/>
        <v>6915.01</v>
      </c>
      <c r="DS320" s="886">
        <f t="shared" si="1127"/>
        <v>6938.01</v>
      </c>
      <c r="DT320" s="886">
        <f t="shared" si="1127"/>
        <v>6961.01</v>
      </c>
      <c r="DU320" s="886">
        <f t="shared" si="1127"/>
        <v>6984.01</v>
      </c>
      <c r="DV320" s="886">
        <f t="shared" si="1127"/>
        <v>7007.01</v>
      </c>
      <c r="DW320" s="886">
        <f t="shared" si="1127"/>
        <v>7030.01</v>
      </c>
      <c r="DX320" s="887">
        <f t="shared" si="1127"/>
        <v>7053.01</v>
      </c>
      <c r="DY320" s="888">
        <f t="shared" si="1127"/>
        <v>7076.01</v>
      </c>
      <c r="DZ320" s="886">
        <f t="shared" si="1127"/>
        <v>7099.01</v>
      </c>
      <c r="EA320" s="886">
        <f t="shared" si="1127"/>
        <v>7122.01</v>
      </c>
      <c r="EB320" s="886">
        <f t="shared" si="1127"/>
        <v>7145.01</v>
      </c>
      <c r="EC320" s="886">
        <f t="shared" si="1127"/>
        <v>7168.01</v>
      </c>
      <c r="ED320" s="886">
        <f t="shared" si="1127"/>
        <v>7191.01</v>
      </c>
      <c r="EE320" s="886">
        <f t="shared" si="1127"/>
        <v>7214.01</v>
      </c>
      <c r="EF320" s="886">
        <f t="shared" si="1127"/>
        <v>7237.01</v>
      </c>
      <c r="EG320" s="886">
        <f t="shared" si="1127"/>
        <v>7260.01</v>
      </c>
      <c r="EH320" s="886">
        <f t="shared" si="1127"/>
        <v>7283.01</v>
      </c>
      <c r="EI320" s="886">
        <f t="shared" si="1127"/>
        <v>7306.01</v>
      </c>
      <c r="EJ320" s="887">
        <f t="shared" si="1127"/>
        <v>7329.01</v>
      </c>
      <c r="EK320" s="888">
        <f t="shared" si="1127"/>
        <v>7352.01</v>
      </c>
      <c r="EL320" s="886">
        <f t="shared" si="1127"/>
        <v>7375.01</v>
      </c>
      <c r="EM320" s="886">
        <f t="shared" si="1127"/>
        <v>7398.01</v>
      </c>
      <c r="EN320" s="886">
        <f t="shared" si="1127"/>
        <v>7421.01</v>
      </c>
      <c r="EO320" s="886">
        <f t="shared" si="1127"/>
        <v>7444.01</v>
      </c>
      <c r="EP320" s="886">
        <f t="shared" si="1127"/>
        <v>7467.01</v>
      </c>
      <c r="EQ320" s="886">
        <f t="shared" si="1127"/>
        <v>7490.01</v>
      </c>
      <c r="ER320" s="886">
        <f t="shared" si="1127"/>
        <v>7513.01</v>
      </c>
      <c r="ES320" s="886">
        <f t="shared" si="1127"/>
        <v>7536.01</v>
      </c>
      <c r="ET320" s="886">
        <f t="shared" si="1127"/>
        <v>7559.01</v>
      </c>
      <c r="EU320" s="886">
        <f t="shared" si="1127"/>
        <v>7582.01</v>
      </c>
      <c r="EV320" s="887">
        <f t="shared" si="1127"/>
        <v>7605.01</v>
      </c>
      <c r="EW320" s="888">
        <f t="shared" si="1127"/>
        <v>7628.01</v>
      </c>
      <c r="EX320" s="886">
        <f t="shared" si="1127"/>
        <v>7651.01</v>
      </c>
      <c r="EY320" s="886">
        <f t="shared" si="1127"/>
        <v>7674.01</v>
      </c>
      <c r="EZ320" s="886">
        <f t="shared" si="1127"/>
        <v>7697.01</v>
      </c>
      <c r="FA320" s="886">
        <f t="shared" si="1127"/>
        <v>7720.01</v>
      </c>
      <c r="FB320" s="886">
        <f t="shared" si="1127"/>
        <v>7720.01</v>
      </c>
      <c r="FC320" s="886">
        <f t="shared" si="1124"/>
        <v>7720.01</v>
      </c>
      <c r="FD320" s="886">
        <f t="shared" si="1130"/>
        <v>7720.01</v>
      </c>
      <c r="FE320" s="886">
        <f t="shared" si="1130"/>
        <v>7720.01</v>
      </c>
      <c r="FF320" s="886">
        <f t="shared" si="1130"/>
        <v>7720.01</v>
      </c>
      <c r="FG320" s="886">
        <f t="shared" si="1130"/>
        <v>7720.01</v>
      </c>
      <c r="FH320" s="887">
        <f t="shared" si="1130"/>
        <v>7743.01</v>
      </c>
      <c r="FI320" s="888">
        <f t="shared" si="1130"/>
        <v>7766.01</v>
      </c>
      <c r="FJ320" s="886">
        <f t="shared" si="1130"/>
        <v>7789.01</v>
      </c>
      <c r="FK320" s="886">
        <f t="shared" si="1130"/>
        <v>7812.01</v>
      </c>
      <c r="FL320" s="886">
        <f t="shared" si="1130"/>
        <v>7835.01</v>
      </c>
      <c r="FM320" s="886">
        <f t="shared" si="1130"/>
        <v>7858.01</v>
      </c>
      <c r="FN320" s="886">
        <f t="shared" si="1130"/>
        <v>7881.01</v>
      </c>
      <c r="FO320" s="886">
        <f t="shared" si="1130"/>
        <v>7904.01</v>
      </c>
      <c r="FP320" s="886">
        <f t="shared" si="1130"/>
        <v>7927.01</v>
      </c>
      <c r="FQ320" s="886">
        <f t="shared" si="1130"/>
        <v>7950.01</v>
      </c>
      <c r="FR320" s="886">
        <f t="shared" si="1130"/>
        <v>7973.01</v>
      </c>
      <c r="FS320" s="886">
        <f t="shared" si="1130"/>
        <v>7996.01</v>
      </c>
      <c r="FT320" s="887">
        <f t="shared" si="1130"/>
        <v>8019.01</v>
      </c>
      <c r="FU320" s="888">
        <f t="shared" si="1130"/>
        <v>8042.01</v>
      </c>
      <c r="FV320" s="886">
        <f t="shared" si="1130"/>
        <v>8065.01</v>
      </c>
      <c r="FW320" s="886">
        <f t="shared" si="1130"/>
        <v>8088.01</v>
      </c>
      <c r="FX320" s="886">
        <f t="shared" si="1130"/>
        <v>8111.01</v>
      </c>
      <c r="FY320" s="886">
        <f t="shared" si="1130"/>
        <v>8134.01</v>
      </c>
      <c r="FZ320" s="886">
        <f t="shared" si="1130"/>
        <v>8157.01</v>
      </c>
      <c r="GA320" s="886">
        <f t="shared" si="1130"/>
        <v>8180.01</v>
      </c>
      <c r="GB320" s="886">
        <f t="shared" si="1130"/>
        <v>8203.01</v>
      </c>
      <c r="GC320" s="886">
        <f t="shared" si="1130"/>
        <v>8226.01</v>
      </c>
      <c r="GD320" s="886">
        <f t="shared" si="1130"/>
        <v>8249.01</v>
      </c>
      <c r="GE320" s="886">
        <f t="shared" si="1130"/>
        <v>8272.01</v>
      </c>
      <c r="GF320" s="887">
        <f t="shared" si="1130"/>
        <v>8295.01</v>
      </c>
      <c r="GG320" s="888">
        <f t="shared" si="1130"/>
        <v>8318.01</v>
      </c>
      <c r="GH320" s="886">
        <f t="shared" si="1130"/>
        <v>8341.01</v>
      </c>
      <c r="GI320" s="886">
        <f t="shared" si="1130"/>
        <v>8364.01</v>
      </c>
      <c r="GJ320" s="886">
        <f t="shared" si="1130"/>
        <v>8387.01</v>
      </c>
      <c r="GK320" s="886">
        <f t="shared" si="1130"/>
        <v>8410.01</v>
      </c>
      <c r="GL320" s="886">
        <f t="shared" si="1130"/>
        <v>8433.01</v>
      </c>
      <c r="GM320" s="886">
        <f t="shared" si="1130"/>
        <v>8456.01</v>
      </c>
      <c r="GN320" s="886">
        <f t="shared" si="1130"/>
        <v>8479.01</v>
      </c>
      <c r="GO320" s="886">
        <f t="shared" si="1130"/>
        <v>8479.01</v>
      </c>
      <c r="GP320" s="886">
        <f t="shared" si="1130"/>
        <v>8479.01</v>
      </c>
      <c r="GQ320" s="886">
        <f t="shared" si="1130"/>
        <v>8479.01</v>
      </c>
      <c r="GR320" s="887">
        <f t="shared" si="1118"/>
        <v>8479.01</v>
      </c>
      <c r="GS320" s="6"/>
      <c r="GT320" s="6"/>
      <c r="GU320" s="6"/>
      <c r="GV320" s="6"/>
    </row>
    <row r="321" spans="2:204" ht="15.75" thickBot="1" x14ac:dyDescent="0.25">
      <c r="B321" s="848" t="s">
        <v>533</v>
      </c>
      <c r="C321" s="849">
        <v>4611.41</v>
      </c>
      <c r="D321" s="850">
        <v>34437</v>
      </c>
      <c r="E321" s="882">
        <f t="shared" si="1113"/>
        <v>45387</v>
      </c>
      <c r="F321" s="859">
        <f t="shared" si="1119"/>
        <v>47212</v>
      </c>
      <c r="G321" s="859">
        <f t="shared" si="1120"/>
        <v>49037</v>
      </c>
      <c r="AC321" s="872" t="s">
        <v>121</v>
      </c>
      <c r="AD321" s="856">
        <v>4611.41</v>
      </c>
      <c r="AE321" s="886">
        <f t="shared" si="1121"/>
        <v>4621.41</v>
      </c>
      <c r="AF321" s="887">
        <f t="shared" si="1129"/>
        <v>4621.41</v>
      </c>
      <c r="AG321" s="888">
        <f t="shared" si="1129"/>
        <v>4621.41</v>
      </c>
      <c r="AH321" s="886">
        <f t="shared" si="1129"/>
        <v>4621.41</v>
      </c>
      <c r="AI321" s="886">
        <f t="shared" si="1129"/>
        <v>4621.41</v>
      </c>
      <c r="AJ321" s="886">
        <f t="shared" si="1129"/>
        <v>4621.41</v>
      </c>
      <c r="AK321" s="886">
        <f t="shared" si="1129"/>
        <v>4621.41</v>
      </c>
      <c r="AL321" s="886">
        <f t="shared" si="1129"/>
        <v>4621.41</v>
      </c>
      <c r="AM321" s="886">
        <f t="shared" si="1129"/>
        <v>4621.41</v>
      </c>
      <c r="AN321" s="886">
        <f t="shared" si="1129"/>
        <v>4644.41</v>
      </c>
      <c r="AO321" s="886">
        <f t="shared" si="1129"/>
        <v>4667.41</v>
      </c>
      <c r="AP321" s="886">
        <f t="shared" si="1129"/>
        <v>4690.41</v>
      </c>
      <c r="AQ321" s="886">
        <f t="shared" si="1129"/>
        <v>4691.41</v>
      </c>
      <c r="AR321" s="887">
        <f t="shared" si="1129"/>
        <v>4741.41</v>
      </c>
      <c r="AS321" s="888">
        <f t="shared" si="1129"/>
        <v>4801.41</v>
      </c>
      <c r="AT321" s="886">
        <f t="shared" si="1129"/>
        <v>4861.41</v>
      </c>
      <c r="AU321" s="886">
        <f t="shared" si="1129"/>
        <v>4921.41</v>
      </c>
      <c r="AV321" s="886">
        <f t="shared" si="1129"/>
        <v>4922.41</v>
      </c>
      <c r="AW321" s="886">
        <f t="shared" si="1129"/>
        <v>4945.41</v>
      </c>
      <c r="AX321" s="886">
        <f t="shared" si="1129"/>
        <v>4968.41</v>
      </c>
      <c r="AY321" s="886">
        <f t="shared" si="1129"/>
        <v>4991.41</v>
      </c>
      <c r="AZ321" s="886">
        <f t="shared" si="1129"/>
        <v>5014.41</v>
      </c>
      <c r="BA321" s="886">
        <f t="shared" si="1129"/>
        <v>5037.41</v>
      </c>
      <c r="BB321" s="886">
        <f t="shared" si="1129"/>
        <v>5037.41</v>
      </c>
      <c r="BC321" s="886">
        <f t="shared" si="1129"/>
        <v>5037.41</v>
      </c>
      <c r="BD321" s="887">
        <f t="shared" si="1129"/>
        <v>5037.41</v>
      </c>
      <c r="BE321" s="888">
        <f t="shared" si="1129"/>
        <v>5037.41</v>
      </c>
      <c r="BF321" s="886">
        <f t="shared" si="1129"/>
        <v>5037.41</v>
      </c>
      <c r="BG321" s="886">
        <f t="shared" si="1129"/>
        <v>5060.41</v>
      </c>
      <c r="BH321" s="886">
        <f t="shared" si="1129"/>
        <v>5083.41</v>
      </c>
      <c r="BI321" s="886">
        <f t="shared" si="1129"/>
        <v>5106.41</v>
      </c>
      <c r="BJ321" s="886">
        <f t="shared" si="1129"/>
        <v>5129.41</v>
      </c>
      <c r="BK321" s="886">
        <f t="shared" si="1129"/>
        <v>5152.41</v>
      </c>
      <c r="BL321" s="886">
        <f t="shared" si="1129"/>
        <v>5175.41</v>
      </c>
      <c r="BM321" s="886">
        <f t="shared" si="1129"/>
        <v>5198.41</v>
      </c>
      <c r="BN321" s="886">
        <f t="shared" si="1129"/>
        <v>5221.41</v>
      </c>
      <c r="BO321" s="886">
        <f t="shared" si="1129"/>
        <v>5244.41</v>
      </c>
      <c r="BP321" s="887">
        <f t="shared" si="1129"/>
        <v>5267.41</v>
      </c>
      <c r="BQ321" s="888">
        <f t="shared" si="1129"/>
        <v>5290.41</v>
      </c>
      <c r="BR321" s="886">
        <f t="shared" si="1129"/>
        <v>5313.41</v>
      </c>
      <c r="BS321" s="886">
        <f t="shared" si="1129"/>
        <v>5314.41</v>
      </c>
      <c r="BT321" s="886">
        <f t="shared" si="1129"/>
        <v>5374.41</v>
      </c>
      <c r="BU321" s="886">
        <f t="shared" si="1129"/>
        <v>5434.41</v>
      </c>
      <c r="BV321" s="886">
        <f t="shared" si="1129"/>
        <v>5494.41</v>
      </c>
      <c r="BW321" s="886">
        <f t="shared" si="1129"/>
        <v>5554.41</v>
      </c>
      <c r="BX321" s="886">
        <f t="shared" si="1129"/>
        <v>5555.41</v>
      </c>
      <c r="BY321" s="886">
        <f t="shared" si="1129"/>
        <v>5578.41</v>
      </c>
      <c r="BZ321" s="886">
        <f t="shared" si="1129"/>
        <v>5601.41</v>
      </c>
      <c r="CA321" s="886">
        <f t="shared" si="1129"/>
        <v>5624.41</v>
      </c>
      <c r="CB321" s="887">
        <f t="shared" si="1129"/>
        <v>5647.41</v>
      </c>
      <c r="CC321" s="888">
        <f t="shared" si="1129"/>
        <v>5670.41</v>
      </c>
      <c r="CD321" s="886">
        <f t="shared" si="1129"/>
        <v>5693.41</v>
      </c>
      <c r="CE321" s="886">
        <f t="shared" si="1129"/>
        <v>5716.41</v>
      </c>
      <c r="CF321" s="886">
        <f t="shared" si="1129"/>
        <v>5739.41</v>
      </c>
      <c r="CG321" s="886">
        <f t="shared" si="1129"/>
        <v>5762.41</v>
      </c>
      <c r="CH321" s="886">
        <f t="shared" si="1129"/>
        <v>5762.41</v>
      </c>
      <c r="CI321" s="886">
        <f t="shared" si="1129"/>
        <v>5762.41</v>
      </c>
      <c r="CJ321" s="886">
        <f t="shared" si="1129"/>
        <v>5762.41</v>
      </c>
      <c r="CK321" s="886">
        <f t="shared" si="1129"/>
        <v>5762.41</v>
      </c>
      <c r="CL321" s="886">
        <f t="shared" si="1129"/>
        <v>5762.41</v>
      </c>
      <c r="CM321" s="886">
        <f t="shared" si="1129"/>
        <v>5762.41</v>
      </c>
      <c r="CN321" s="887">
        <f t="shared" si="1129"/>
        <v>5762.41</v>
      </c>
      <c r="CO321" s="888">
        <f t="shared" si="1129"/>
        <v>5762.41</v>
      </c>
      <c r="CP321" s="886">
        <f t="shared" si="1129"/>
        <v>5762.41</v>
      </c>
      <c r="CQ321" s="886">
        <f t="shared" si="1129"/>
        <v>5762.41</v>
      </c>
      <c r="CR321" s="886">
        <f t="shared" si="1127"/>
        <v>5762.41</v>
      </c>
      <c r="CS321" s="886">
        <f t="shared" si="1127"/>
        <v>5785.41</v>
      </c>
      <c r="CT321" s="886">
        <f t="shared" si="1127"/>
        <v>5808.41</v>
      </c>
      <c r="CU321" s="886">
        <f t="shared" si="1127"/>
        <v>5831.41</v>
      </c>
      <c r="CV321" s="886">
        <f t="shared" si="1127"/>
        <v>5854.41</v>
      </c>
      <c r="CW321" s="886">
        <f t="shared" si="1127"/>
        <v>5877.41</v>
      </c>
      <c r="CX321" s="886">
        <f t="shared" si="1127"/>
        <v>5900.41</v>
      </c>
      <c r="CY321" s="886">
        <f t="shared" si="1127"/>
        <v>5923.41</v>
      </c>
      <c r="CZ321" s="887">
        <f t="shared" si="1127"/>
        <v>5946.41</v>
      </c>
      <c r="DA321" s="888">
        <f t="shared" si="1127"/>
        <v>5969.41</v>
      </c>
      <c r="DB321" s="886">
        <f t="shared" si="1127"/>
        <v>5992.41</v>
      </c>
      <c r="DC321" s="886">
        <f t="shared" si="1127"/>
        <v>6015.41</v>
      </c>
      <c r="DD321" s="886">
        <f t="shared" si="1127"/>
        <v>6038.41</v>
      </c>
      <c r="DE321" s="886">
        <f t="shared" si="1127"/>
        <v>6061.41</v>
      </c>
      <c r="DF321" s="886">
        <f t="shared" si="1127"/>
        <v>6084.41</v>
      </c>
      <c r="DG321" s="886">
        <f t="shared" si="1127"/>
        <v>6107.41</v>
      </c>
      <c r="DH321" s="886">
        <f t="shared" si="1127"/>
        <v>6130.41</v>
      </c>
      <c r="DI321" s="886">
        <f t="shared" si="1127"/>
        <v>6153.41</v>
      </c>
      <c r="DJ321" s="886">
        <f t="shared" si="1127"/>
        <v>6176.41</v>
      </c>
      <c r="DK321" s="886">
        <f t="shared" si="1127"/>
        <v>6199.41</v>
      </c>
      <c r="DL321" s="887">
        <f t="shared" si="1127"/>
        <v>6222.41</v>
      </c>
      <c r="DM321" s="888">
        <f t="shared" si="1127"/>
        <v>6245.41</v>
      </c>
      <c r="DN321" s="886">
        <f t="shared" si="1127"/>
        <v>6268.41</v>
      </c>
      <c r="DO321" s="886">
        <f t="shared" si="1127"/>
        <v>6291.41</v>
      </c>
      <c r="DP321" s="889">
        <f t="shared" si="1127"/>
        <v>6314.41</v>
      </c>
      <c r="DQ321" s="886">
        <f t="shared" si="1127"/>
        <v>6337.41</v>
      </c>
      <c r="DR321" s="886">
        <f t="shared" si="1127"/>
        <v>6360.41</v>
      </c>
      <c r="DS321" s="886">
        <f t="shared" si="1127"/>
        <v>6383.41</v>
      </c>
      <c r="DT321" s="886">
        <f t="shared" si="1127"/>
        <v>6406.41</v>
      </c>
      <c r="DU321" s="886">
        <f t="shared" si="1127"/>
        <v>6429.41</v>
      </c>
      <c r="DV321" s="886">
        <f t="shared" si="1127"/>
        <v>6452.41</v>
      </c>
      <c r="DW321" s="886">
        <f t="shared" si="1127"/>
        <v>6475.41</v>
      </c>
      <c r="DX321" s="887">
        <f t="shared" si="1127"/>
        <v>6498.41</v>
      </c>
      <c r="DY321" s="888">
        <f t="shared" si="1127"/>
        <v>6521.41</v>
      </c>
      <c r="DZ321" s="886">
        <f t="shared" si="1127"/>
        <v>6544.41</v>
      </c>
      <c r="EA321" s="886">
        <f t="shared" si="1127"/>
        <v>6567.41</v>
      </c>
      <c r="EB321" s="886">
        <f t="shared" si="1127"/>
        <v>6590.41</v>
      </c>
      <c r="EC321" s="886">
        <f t="shared" si="1127"/>
        <v>6613.41</v>
      </c>
      <c r="ED321" s="886">
        <f t="shared" si="1127"/>
        <v>6636.41</v>
      </c>
      <c r="EE321" s="886">
        <f t="shared" si="1127"/>
        <v>6659.41</v>
      </c>
      <c r="EF321" s="886">
        <f t="shared" si="1127"/>
        <v>6682.41</v>
      </c>
      <c r="EG321" s="886">
        <f t="shared" si="1127"/>
        <v>6705.41</v>
      </c>
      <c r="EH321" s="886">
        <f t="shared" si="1127"/>
        <v>6728.41</v>
      </c>
      <c r="EI321" s="886">
        <f t="shared" si="1127"/>
        <v>6751.41</v>
      </c>
      <c r="EJ321" s="887">
        <f t="shared" si="1127"/>
        <v>6751.41</v>
      </c>
      <c r="EK321" s="888">
        <f t="shared" si="1127"/>
        <v>6751.41</v>
      </c>
      <c r="EL321" s="886">
        <f t="shared" si="1127"/>
        <v>6751.41</v>
      </c>
      <c r="EM321" s="886">
        <f t="shared" si="1127"/>
        <v>6751.41</v>
      </c>
      <c r="EN321" s="886">
        <f t="shared" si="1127"/>
        <v>6751.41</v>
      </c>
      <c r="EO321" s="886">
        <f t="shared" si="1127"/>
        <v>6751.41</v>
      </c>
      <c r="EP321" s="886">
        <f t="shared" si="1127"/>
        <v>6774.41</v>
      </c>
      <c r="EQ321" s="886">
        <f t="shared" si="1127"/>
        <v>6797.41</v>
      </c>
      <c r="ER321" s="886">
        <f t="shared" si="1127"/>
        <v>6820.41</v>
      </c>
      <c r="ES321" s="886">
        <f t="shared" si="1127"/>
        <v>6843.41</v>
      </c>
      <c r="ET321" s="886">
        <f t="shared" si="1127"/>
        <v>6866.41</v>
      </c>
      <c r="EU321" s="886">
        <f t="shared" si="1127"/>
        <v>6889.41</v>
      </c>
      <c r="EV321" s="887">
        <f t="shared" si="1127"/>
        <v>6912.41</v>
      </c>
      <c r="EW321" s="888">
        <f t="shared" si="1127"/>
        <v>6935.41</v>
      </c>
      <c r="EX321" s="886">
        <f t="shared" si="1127"/>
        <v>6958.41</v>
      </c>
      <c r="EY321" s="886">
        <f t="shared" si="1127"/>
        <v>6981.41</v>
      </c>
      <c r="EZ321" s="886">
        <f t="shared" si="1127"/>
        <v>7004.41</v>
      </c>
      <c r="FA321" s="886">
        <f t="shared" si="1127"/>
        <v>7027.41</v>
      </c>
      <c r="FB321" s="886">
        <f t="shared" si="1127"/>
        <v>7050.41</v>
      </c>
      <c r="FC321" s="886">
        <f t="shared" si="1124"/>
        <v>7073.41</v>
      </c>
      <c r="FD321" s="886">
        <f t="shared" si="1130"/>
        <v>7096.41</v>
      </c>
      <c r="FE321" s="886">
        <f t="shared" si="1130"/>
        <v>7119.41</v>
      </c>
      <c r="FF321" s="886">
        <f t="shared" si="1130"/>
        <v>7142.41</v>
      </c>
      <c r="FG321" s="886">
        <f t="shared" si="1130"/>
        <v>7165.41</v>
      </c>
      <c r="FH321" s="887">
        <f t="shared" si="1130"/>
        <v>7188.41</v>
      </c>
      <c r="FI321" s="888">
        <f t="shared" si="1130"/>
        <v>7211.41</v>
      </c>
      <c r="FJ321" s="886">
        <f t="shared" si="1130"/>
        <v>7234.41</v>
      </c>
      <c r="FK321" s="886">
        <f t="shared" si="1130"/>
        <v>7257.41</v>
      </c>
      <c r="FL321" s="886">
        <f t="shared" si="1130"/>
        <v>7280.41</v>
      </c>
      <c r="FM321" s="886">
        <f t="shared" si="1130"/>
        <v>7303.41</v>
      </c>
      <c r="FN321" s="886">
        <f t="shared" si="1130"/>
        <v>7326.41</v>
      </c>
      <c r="FO321" s="886">
        <f t="shared" si="1130"/>
        <v>7349.41</v>
      </c>
      <c r="FP321" s="886">
        <f t="shared" si="1130"/>
        <v>7372.41</v>
      </c>
      <c r="FQ321" s="886">
        <f t="shared" si="1130"/>
        <v>7395.41</v>
      </c>
      <c r="FR321" s="886">
        <f t="shared" si="1130"/>
        <v>7418.41</v>
      </c>
      <c r="FS321" s="886">
        <f t="shared" si="1130"/>
        <v>7441.41</v>
      </c>
      <c r="FT321" s="887">
        <f t="shared" si="1130"/>
        <v>7464.41</v>
      </c>
      <c r="FU321" s="888">
        <f t="shared" si="1130"/>
        <v>7487.41</v>
      </c>
      <c r="FV321" s="886">
        <f t="shared" si="1130"/>
        <v>7510.41</v>
      </c>
      <c r="FW321" s="886">
        <f t="shared" si="1130"/>
        <v>7533.41</v>
      </c>
      <c r="FX321" s="886">
        <f t="shared" si="1130"/>
        <v>7556.41</v>
      </c>
      <c r="FY321" s="886">
        <f t="shared" si="1130"/>
        <v>7579.41</v>
      </c>
      <c r="FZ321" s="886">
        <f t="shared" si="1130"/>
        <v>7602.41</v>
      </c>
      <c r="GA321" s="886">
        <f t="shared" si="1130"/>
        <v>7625.41</v>
      </c>
      <c r="GB321" s="886">
        <f t="shared" si="1130"/>
        <v>7648.41</v>
      </c>
      <c r="GC321" s="886">
        <f t="shared" si="1130"/>
        <v>7671.41</v>
      </c>
      <c r="GD321" s="886">
        <f t="shared" si="1130"/>
        <v>7694.41</v>
      </c>
      <c r="GE321" s="886">
        <f t="shared" si="1130"/>
        <v>7717.41</v>
      </c>
      <c r="GF321" s="887">
        <f t="shared" si="1130"/>
        <v>7740.41</v>
      </c>
      <c r="GG321" s="888">
        <f t="shared" si="1130"/>
        <v>7763.41</v>
      </c>
      <c r="GH321" s="886">
        <f t="shared" si="1130"/>
        <v>7786.41</v>
      </c>
      <c r="GI321" s="886">
        <f t="shared" si="1130"/>
        <v>7809.41</v>
      </c>
      <c r="GJ321" s="886">
        <f t="shared" si="1130"/>
        <v>7832.41</v>
      </c>
      <c r="GK321" s="886">
        <f t="shared" si="1130"/>
        <v>7855.41</v>
      </c>
      <c r="GL321" s="886">
        <f t="shared" si="1130"/>
        <v>7878.41</v>
      </c>
      <c r="GM321" s="886">
        <f t="shared" si="1130"/>
        <v>7901.41</v>
      </c>
      <c r="GN321" s="886">
        <f t="shared" si="1130"/>
        <v>7924.41</v>
      </c>
      <c r="GO321" s="886">
        <f t="shared" si="1130"/>
        <v>7924.41</v>
      </c>
      <c r="GP321" s="886">
        <f t="shared" si="1130"/>
        <v>7924.41</v>
      </c>
      <c r="GQ321" s="886">
        <f t="shared" si="1130"/>
        <v>7924.41</v>
      </c>
      <c r="GR321" s="887">
        <f t="shared" si="1118"/>
        <v>7924.41</v>
      </c>
      <c r="GS321" s="6"/>
      <c r="GT321" s="6"/>
      <c r="GU321" s="6"/>
      <c r="GV321" s="6"/>
    </row>
    <row r="322" spans="2:204" ht="15.75" thickBot="1" x14ac:dyDescent="0.25">
      <c r="B322" s="848" t="s">
        <v>534</v>
      </c>
      <c r="C322" s="849">
        <v>4433.75</v>
      </c>
      <c r="D322" s="850">
        <v>34456</v>
      </c>
      <c r="E322" s="882">
        <f t="shared" si="1113"/>
        <v>45406</v>
      </c>
      <c r="F322" s="859">
        <f t="shared" si="1119"/>
        <v>47231</v>
      </c>
      <c r="G322" s="859">
        <f t="shared" si="1120"/>
        <v>49056</v>
      </c>
      <c r="AC322" s="875" t="s">
        <v>122</v>
      </c>
      <c r="AD322" s="856"/>
      <c r="AE322" s="886">
        <f t="shared" si="1121"/>
        <v>0</v>
      </c>
      <c r="AF322" s="887">
        <f t="shared" si="1129"/>
        <v>0</v>
      </c>
      <c r="AG322" s="888">
        <f t="shared" si="1129"/>
        <v>0</v>
      </c>
      <c r="AH322" s="886">
        <f t="shared" si="1129"/>
        <v>0</v>
      </c>
      <c r="AI322" s="886">
        <f t="shared" si="1129"/>
        <v>0</v>
      </c>
      <c r="AJ322" s="886">
        <f t="shared" si="1129"/>
        <v>0</v>
      </c>
      <c r="AK322" s="886">
        <f t="shared" si="1129"/>
        <v>0</v>
      </c>
      <c r="AL322" s="886">
        <f t="shared" si="1129"/>
        <v>0</v>
      </c>
      <c r="AM322" s="886">
        <f t="shared" si="1129"/>
        <v>0</v>
      </c>
      <c r="AN322" s="886">
        <f t="shared" si="1129"/>
        <v>0</v>
      </c>
      <c r="AO322" s="886">
        <f t="shared" si="1129"/>
        <v>0</v>
      </c>
      <c r="AP322" s="886">
        <f t="shared" si="1129"/>
        <v>0</v>
      </c>
      <c r="AQ322" s="886">
        <f t="shared" si="1129"/>
        <v>0</v>
      </c>
      <c r="AR322" s="887">
        <f t="shared" si="1129"/>
        <v>0</v>
      </c>
      <c r="AS322" s="888">
        <f t="shared" si="1129"/>
        <v>0</v>
      </c>
      <c r="AT322" s="886">
        <f t="shared" si="1129"/>
        <v>0</v>
      </c>
      <c r="AU322" s="886">
        <f t="shared" si="1129"/>
        <v>0</v>
      </c>
      <c r="AV322" s="886">
        <f t="shared" si="1129"/>
        <v>0</v>
      </c>
      <c r="AW322" s="886">
        <f t="shared" si="1129"/>
        <v>0</v>
      </c>
      <c r="AX322" s="886">
        <f t="shared" si="1129"/>
        <v>0</v>
      </c>
      <c r="AY322" s="886">
        <f t="shared" si="1129"/>
        <v>0</v>
      </c>
      <c r="AZ322" s="886">
        <f t="shared" si="1129"/>
        <v>0</v>
      </c>
      <c r="BA322" s="886">
        <f t="shared" si="1129"/>
        <v>0</v>
      </c>
      <c r="BB322" s="886">
        <f t="shared" si="1129"/>
        <v>0</v>
      </c>
      <c r="BC322" s="886">
        <f t="shared" si="1129"/>
        <v>0</v>
      </c>
      <c r="BD322" s="887">
        <f t="shared" si="1129"/>
        <v>0</v>
      </c>
      <c r="BE322" s="888">
        <f t="shared" si="1129"/>
        <v>0</v>
      </c>
      <c r="BF322" s="886">
        <f t="shared" si="1129"/>
        <v>0</v>
      </c>
      <c r="BG322" s="886">
        <f t="shared" si="1129"/>
        <v>0</v>
      </c>
      <c r="BH322" s="886">
        <f t="shared" si="1129"/>
        <v>0</v>
      </c>
      <c r="BI322" s="886">
        <f t="shared" si="1129"/>
        <v>0</v>
      </c>
      <c r="BJ322" s="886">
        <f t="shared" si="1129"/>
        <v>0</v>
      </c>
      <c r="BK322" s="886">
        <f t="shared" si="1129"/>
        <v>0</v>
      </c>
      <c r="BL322" s="886">
        <f t="shared" si="1129"/>
        <v>0</v>
      </c>
      <c r="BM322" s="886">
        <f t="shared" si="1129"/>
        <v>0</v>
      </c>
      <c r="BN322" s="886">
        <f t="shared" si="1129"/>
        <v>0</v>
      </c>
      <c r="BO322" s="886">
        <f t="shared" si="1129"/>
        <v>0</v>
      </c>
      <c r="BP322" s="887">
        <f t="shared" si="1129"/>
        <v>0</v>
      </c>
      <c r="BQ322" s="888">
        <f t="shared" si="1129"/>
        <v>0</v>
      </c>
      <c r="BR322" s="886">
        <f t="shared" si="1129"/>
        <v>0</v>
      </c>
      <c r="BS322" s="886">
        <f t="shared" si="1129"/>
        <v>0</v>
      </c>
      <c r="BT322" s="886">
        <f t="shared" si="1129"/>
        <v>0</v>
      </c>
      <c r="BU322" s="886">
        <f t="shared" si="1129"/>
        <v>0</v>
      </c>
      <c r="BV322" s="886">
        <f t="shared" si="1129"/>
        <v>0</v>
      </c>
      <c r="BW322" s="886">
        <f t="shared" si="1129"/>
        <v>0</v>
      </c>
      <c r="BX322" s="886">
        <f t="shared" si="1129"/>
        <v>0</v>
      </c>
      <c r="BY322" s="886">
        <f t="shared" si="1129"/>
        <v>0</v>
      </c>
      <c r="BZ322" s="886">
        <f t="shared" si="1129"/>
        <v>0</v>
      </c>
      <c r="CA322" s="886">
        <f t="shared" si="1129"/>
        <v>0</v>
      </c>
      <c r="CB322" s="887">
        <f t="shared" si="1129"/>
        <v>0</v>
      </c>
      <c r="CC322" s="888">
        <f t="shared" si="1129"/>
        <v>0</v>
      </c>
      <c r="CD322" s="886">
        <f t="shared" si="1129"/>
        <v>0</v>
      </c>
      <c r="CE322" s="886">
        <f t="shared" si="1129"/>
        <v>0</v>
      </c>
      <c r="CF322" s="886">
        <f t="shared" si="1129"/>
        <v>0</v>
      </c>
      <c r="CG322" s="886">
        <f t="shared" si="1129"/>
        <v>0</v>
      </c>
      <c r="CH322" s="886">
        <f t="shared" si="1129"/>
        <v>0</v>
      </c>
      <c r="CI322" s="886">
        <f t="shared" si="1129"/>
        <v>0</v>
      </c>
      <c r="CJ322" s="886">
        <f t="shared" si="1129"/>
        <v>0</v>
      </c>
      <c r="CK322" s="886">
        <f t="shared" si="1129"/>
        <v>0</v>
      </c>
      <c r="CL322" s="886">
        <f t="shared" si="1129"/>
        <v>0</v>
      </c>
      <c r="CM322" s="886">
        <f t="shared" si="1129"/>
        <v>0</v>
      </c>
      <c r="CN322" s="887">
        <f t="shared" si="1129"/>
        <v>0</v>
      </c>
      <c r="CO322" s="888">
        <f t="shared" si="1129"/>
        <v>0</v>
      </c>
      <c r="CP322" s="886">
        <f t="shared" si="1129"/>
        <v>0</v>
      </c>
      <c r="CQ322" s="886">
        <f t="shared" ref="CQ322:FB325" si="1131">IF(COUNT(CQ16)=1,CP322+CQ16,CP322)</f>
        <v>0</v>
      </c>
      <c r="CR322" s="886">
        <f t="shared" si="1131"/>
        <v>0</v>
      </c>
      <c r="CS322" s="886">
        <f t="shared" si="1131"/>
        <v>0</v>
      </c>
      <c r="CT322" s="886">
        <f t="shared" si="1131"/>
        <v>0</v>
      </c>
      <c r="CU322" s="886">
        <f t="shared" si="1131"/>
        <v>0</v>
      </c>
      <c r="CV322" s="886">
        <f t="shared" si="1131"/>
        <v>0</v>
      </c>
      <c r="CW322" s="886">
        <f t="shared" si="1131"/>
        <v>0</v>
      </c>
      <c r="CX322" s="886">
        <f t="shared" si="1131"/>
        <v>0</v>
      </c>
      <c r="CY322" s="886">
        <f t="shared" si="1131"/>
        <v>0</v>
      </c>
      <c r="CZ322" s="887">
        <f t="shared" si="1131"/>
        <v>0</v>
      </c>
      <c r="DA322" s="888">
        <f t="shared" si="1131"/>
        <v>0</v>
      </c>
      <c r="DB322" s="886">
        <f t="shared" si="1131"/>
        <v>0</v>
      </c>
      <c r="DC322" s="886">
        <f t="shared" si="1131"/>
        <v>0</v>
      </c>
      <c r="DD322" s="886">
        <f t="shared" si="1131"/>
        <v>0</v>
      </c>
      <c r="DE322" s="886">
        <f t="shared" si="1131"/>
        <v>0</v>
      </c>
      <c r="DF322" s="886">
        <f t="shared" si="1131"/>
        <v>0</v>
      </c>
      <c r="DG322" s="886">
        <f t="shared" si="1131"/>
        <v>0</v>
      </c>
      <c r="DH322" s="886">
        <f t="shared" si="1131"/>
        <v>0</v>
      </c>
      <c r="DI322" s="886">
        <f t="shared" si="1131"/>
        <v>0</v>
      </c>
      <c r="DJ322" s="886">
        <f t="shared" si="1131"/>
        <v>0</v>
      </c>
      <c r="DK322" s="886">
        <f t="shared" si="1131"/>
        <v>0</v>
      </c>
      <c r="DL322" s="887">
        <f t="shared" si="1131"/>
        <v>0</v>
      </c>
      <c r="DM322" s="888">
        <f t="shared" si="1131"/>
        <v>0</v>
      </c>
      <c r="DN322" s="886">
        <f t="shared" si="1131"/>
        <v>0</v>
      </c>
      <c r="DO322" s="886">
        <f t="shared" si="1131"/>
        <v>0</v>
      </c>
      <c r="DP322" s="886">
        <f t="shared" si="1131"/>
        <v>0</v>
      </c>
      <c r="DQ322" s="889">
        <f t="shared" si="1131"/>
        <v>0</v>
      </c>
      <c r="DR322" s="886">
        <f t="shared" si="1131"/>
        <v>0</v>
      </c>
      <c r="DS322" s="886">
        <f t="shared" si="1131"/>
        <v>0</v>
      </c>
      <c r="DT322" s="886">
        <f t="shared" si="1131"/>
        <v>0</v>
      </c>
      <c r="DU322" s="886">
        <f t="shared" si="1131"/>
        <v>0</v>
      </c>
      <c r="DV322" s="886">
        <f t="shared" si="1131"/>
        <v>0</v>
      </c>
      <c r="DW322" s="886">
        <f t="shared" si="1131"/>
        <v>0</v>
      </c>
      <c r="DX322" s="887">
        <f t="shared" si="1131"/>
        <v>0</v>
      </c>
      <c r="DY322" s="888">
        <f t="shared" si="1131"/>
        <v>0</v>
      </c>
      <c r="DZ322" s="886">
        <f t="shared" si="1131"/>
        <v>0</v>
      </c>
      <c r="EA322" s="886">
        <f t="shared" si="1131"/>
        <v>0</v>
      </c>
      <c r="EB322" s="886">
        <f t="shared" si="1131"/>
        <v>0</v>
      </c>
      <c r="EC322" s="886">
        <f t="shared" si="1131"/>
        <v>0</v>
      </c>
      <c r="ED322" s="886">
        <f t="shared" si="1131"/>
        <v>0</v>
      </c>
      <c r="EE322" s="886">
        <f t="shared" si="1131"/>
        <v>0</v>
      </c>
      <c r="EF322" s="886">
        <f t="shared" si="1131"/>
        <v>0</v>
      </c>
      <c r="EG322" s="886">
        <f t="shared" si="1131"/>
        <v>0</v>
      </c>
      <c r="EH322" s="886">
        <f t="shared" si="1131"/>
        <v>0</v>
      </c>
      <c r="EI322" s="886">
        <f t="shared" si="1131"/>
        <v>0</v>
      </c>
      <c r="EJ322" s="887">
        <f t="shared" si="1131"/>
        <v>0</v>
      </c>
      <c r="EK322" s="888">
        <f t="shared" si="1131"/>
        <v>0</v>
      </c>
      <c r="EL322" s="886">
        <f t="shared" si="1131"/>
        <v>0</v>
      </c>
      <c r="EM322" s="886">
        <f t="shared" si="1131"/>
        <v>0</v>
      </c>
      <c r="EN322" s="886">
        <f t="shared" si="1131"/>
        <v>0</v>
      </c>
      <c r="EO322" s="886">
        <f t="shared" si="1131"/>
        <v>0</v>
      </c>
      <c r="EP322" s="886">
        <f t="shared" si="1131"/>
        <v>0</v>
      </c>
      <c r="EQ322" s="886">
        <f t="shared" si="1131"/>
        <v>0</v>
      </c>
      <c r="ER322" s="886">
        <f t="shared" si="1131"/>
        <v>0</v>
      </c>
      <c r="ES322" s="886">
        <f t="shared" si="1131"/>
        <v>0</v>
      </c>
      <c r="ET322" s="886">
        <f t="shared" si="1131"/>
        <v>0</v>
      </c>
      <c r="EU322" s="886">
        <f t="shared" si="1131"/>
        <v>0</v>
      </c>
      <c r="EV322" s="887">
        <f t="shared" si="1131"/>
        <v>0</v>
      </c>
      <c r="EW322" s="888">
        <f t="shared" si="1131"/>
        <v>0</v>
      </c>
      <c r="EX322" s="886">
        <f t="shared" si="1131"/>
        <v>0</v>
      </c>
      <c r="EY322" s="886">
        <f t="shared" si="1131"/>
        <v>0</v>
      </c>
      <c r="EZ322" s="886">
        <f t="shared" si="1131"/>
        <v>0</v>
      </c>
      <c r="FA322" s="886">
        <f t="shared" si="1131"/>
        <v>0</v>
      </c>
      <c r="FB322" s="886">
        <f t="shared" si="1131"/>
        <v>0</v>
      </c>
      <c r="FC322" s="886">
        <f t="shared" si="1124"/>
        <v>0</v>
      </c>
      <c r="FD322" s="886">
        <f t="shared" si="1130"/>
        <v>0</v>
      </c>
      <c r="FE322" s="886">
        <f t="shared" si="1130"/>
        <v>0</v>
      </c>
      <c r="FF322" s="886">
        <f t="shared" si="1130"/>
        <v>0</v>
      </c>
      <c r="FG322" s="886">
        <f t="shared" si="1130"/>
        <v>0</v>
      </c>
      <c r="FH322" s="887">
        <f t="shared" si="1130"/>
        <v>0</v>
      </c>
      <c r="FI322" s="888">
        <f t="shared" si="1130"/>
        <v>0</v>
      </c>
      <c r="FJ322" s="886">
        <f t="shared" si="1130"/>
        <v>0</v>
      </c>
      <c r="FK322" s="886">
        <f t="shared" si="1130"/>
        <v>0</v>
      </c>
      <c r="FL322" s="886">
        <f t="shared" si="1130"/>
        <v>0</v>
      </c>
      <c r="FM322" s="886">
        <f t="shared" si="1130"/>
        <v>0</v>
      </c>
      <c r="FN322" s="886">
        <f t="shared" si="1130"/>
        <v>0</v>
      </c>
      <c r="FO322" s="886">
        <f t="shared" si="1130"/>
        <v>0</v>
      </c>
      <c r="FP322" s="886">
        <f t="shared" si="1130"/>
        <v>0</v>
      </c>
      <c r="FQ322" s="886">
        <f t="shared" si="1130"/>
        <v>0</v>
      </c>
      <c r="FR322" s="886">
        <f t="shared" si="1130"/>
        <v>0</v>
      </c>
      <c r="FS322" s="886">
        <f t="shared" si="1130"/>
        <v>0</v>
      </c>
      <c r="FT322" s="887">
        <f t="shared" si="1130"/>
        <v>0</v>
      </c>
      <c r="FU322" s="888">
        <f t="shared" si="1130"/>
        <v>0</v>
      </c>
      <c r="FV322" s="886">
        <f t="shared" si="1130"/>
        <v>0</v>
      </c>
      <c r="FW322" s="886">
        <f t="shared" si="1130"/>
        <v>0</v>
      </c>
      <c r="FX322" s="886">
        <f t="shared" si="1130"/>
        <v>0</v>
      </c>
      <c r="FY322" s="886">
        <f t="shared" si="1130"/>
        <v>0</v>
      </c>
      <c r="FZ322" s="886">
        <f t="shared" si="1130"/>
        <v>0</v>
      </c>
      <c r="GA322" s="886">
        <f t="shared" si="1130"/>
        <v>0</v>
      </c>
      <c r="GB322" s="886">
        <f t="shared" si="1130"/>
        <v>0</v>
      </c>
      <c r="GC322" s="886">
        <f t="shared" si="1130"/>
        <v>0</v>
      </c>
      <c r="GD322" s="886">
        <f t="shared" si="1130"/>
        <v>0</v>
      </c>
      <c r="GE322" s="886">
        <f t="shared" si="1130"/>
        <v>0</v>
      </c>
      <c r="GF322" s="887">
        <f t="shared" si="1130"/>
        <v>0</v>
      </c>
      <c r="GG322" s="888">
        <f t="shared" si="1130"/>
        <v>0</v>
      </c>
      <c r="GH322" s="886">
        <f t="shared" si="1130"/>
        <v>0</v>
      </c>
      <c r="GI322" s="886">
        <f t="shared" si="1130"/>
        <v>0</v>
      </c>
      <c r="GJ322" s="886">
        <f t="shared" si="1130"/>
        <v>0</v>
      </c>
      <c r="GK322" s="886">
        <f t="shared" si="1130"/>
        <v>0</v>
      </c>
      <c r="GL322" s="886">
        <f t="shared" si="1130"/>
        <v>0</v>
      </c>
      <c r="GM322" s="886">
        <f t="shared" si="1130"/>
        <v>0</v>
      </c>
      <c r="GN322" s="886">
        <f t="shared" si="1130"/>
        <v>0</v>
      </c>
      <c r="GO322" s="886">
        <f t="shared" si="1130"/>
        <v>0</v>
      </c>
      <c r="GP322" s="886">
        <f t="shared" si="1130"/>
        <v>0</v>
      </c>
      <c r="GQ322" s="886">
        <f t="shared" si="1130"/>
        <v>0</v>
      </c>
      <c r="GR322" s="887">
        <f t="shared" si="1118"/>
        <v>0</v>
      </c>
      <c r="GS322" s="6"/>
      <c r="GT322" s="6"/>
      <c r="GU322" s="6"/>
      <c r="GV322" s="6"/>
    </row>
    <row r="323" spans="2:204" ht="15.75" thickBot="1" x14ac:dyDescent="0.25">
      <c r="B323" s="848" t="s">
        <v>535</v>
      </c>
      <c r="C323" s="849">
        <v>5132.1099999999997</v>
      </c>
      <c r="D323" s="850">
        <v>34484</v>
      </c>
      <c r="E323" s="882">
        <f t="shared" si="1113"/>
        <v>45434</v>
      </c>
      <c r="F323" s="859">
        <f t="shared" si="1119"/>
        <v>47259</v>
      </c>
      <c r="G323" s="859">
        <f t="shared" si="1120"/>
        <v>49084</v>
      </c>
      <c r="AC323" s="872" t="s">
        <v>123</v>
      </c>
      <c r="AD323" s="856">
        <v>5132.1099999999997</v>
      </c>
      <c r="AE323" s="886">
        <f t="shared" si="1121"/>
        <v>5155.1099999999997</v>
      </c>
      <c r="AF323" s="887">
        <f t="shared" ref="AF323:CQ326" si="1132">IF(COUNT(AF17)=1,AE323+AF17,AE323)</f>
        <v>5178.1099999999997</v>
      </c>
      <c r="AG323" s="888">
        <f t="shared" si="1132"/>
        <v>5201.1099999999997</v>
      </c>
      <c r="AH323" s="886">
        <f t="shared" si="1132"/>
        <v>5224.1099999999997</v>
      </c>
      <c r="AI323" s="886">
        <f t="shared" si="1132"/>
        <v>5247.11</v>
      </c>
      <c r="AJ323" s="886">
        <f t="shared" si="1132"/>
        <v>5270.11</v>
      </c>
      <c r="AK323" s="886">
        <f t="shared" si="1132"/>
        <v>5293.11</v>
      </c>
      <c r="AL323" s="886">
        <f t="shared" si="1132"/>
        <v>5316.11</v>
      </c>
      <c r="AM323" s="886">
        <f t="shared" si="1132"/>
        <v>5339.11</v>
      </c>
      <c r="AN323" s="886">
        <f t="shared" si="1132"/>
        <v>5362.11</v>
      </c>
      <c r="AO323" s="886">
        <f t="shared" si="1132"/>
        <v>5377.11</v>
      </c>
      <c r="AP323" s="886">
        <f t="shared" si="1132"/>
        <v>5387.11</v>
      </c>
      <c r="AQ323" s="886">
        <f t="shared" si="1132"/>
        <v>5387.11</v>
      </c>
      <c r="AR323" s="887">
        <f t="shared" si="1132"/>
        <v>5387.11</v>
      </c>
      <c r="AS323" s="888">
        <f t="shared" si="1132"/>
        <v>5387.11</v>
      </c>
      <c r="AT323" s="886">
        <f t="shared" si="1132"/>
        <v>5387.11</v>
      </c>
      <c r="AU323" s="886">
        <f t="shared" si="1132"/>
        <v>5387.11</v>
      </c>
      <c r="AV323" s="886">
        <f t="shared" si="1132"/>
        <v>5387.11</v>
      </c>
      <c r="AW323" s="886">
        <f t="shared" si="1132"/>
        <v>5387.11</v>
      </c>
      <c r="AX323" s="886">
        <f t="shared" si="1132"/>
        <v>5410.11</v>
      </c>
      <c r="AY323" s="886">
        <f t="shared" si="1132"/>
        <v>5433.11</v>
      </c>
      <c r="AZ323" s="886">
        <f t="shared" si="1132"/>
        <v>5456.11</v>
      </c>
      <c r="BA323" s="886">
        <f t="shared" si="1132"/>
        <v>5479.11</v>
      </c>
      <c r="BB323" s="886">
        <f t="shared" si="1132"/>
        <v>5502.11</v>
      </c>
      <c r="BC323" s="886">
        <f t="shared" si="1132"/>
        <v>5525.11</v>
      </c>
      <c r="BD323" s="887">
        <f t="shared" si="1132"/>
        <v>5548.11</v>
      </c>
      <c r="BE323" s="888">
        <f t="shared" si="1132"/>
        <v>5571.11</v>
      </c>
      <c r="BF323" s="886">
        <f t="shared" si="1132"/>
        <v>5594.11</v>
      </c>
      <c r="BG323" s="886">
        <f t="shared" si="1132"/>
        <v>5617.11</v>
      </c>
      <c r="BH323" s="886">
        <f t="shared" si="1132"/>
        <v>5640.11</v>
      </c>
      <c r="BI323" s="886">
        <f t="shared" si="1132"/>
        <v>5663.11</v>
      </c>
      <c r="BJ323" s="886">
        <f t="shared" si="1132"/>
        <v>5686.11</v>
      </c>
      <c r="BK323" s="886">
        <f t="shared" si="1132"/>
        <v>5709.11</v>
      </c>
      <c r="BL323" s="886">
        <f t="shared" si="1132"/>
        <v>5732.11</v>
      </c>
      <c r="BM323" s="886">
        <f t="shared" si="1132"/>
        <v>5755.11</v>
      </c>
      <c r="BN323" s="886">
        <f t="shared" si="1132"/>
        <v>5778.11</v>
      </c>
      <c r="BO323" s="886">
        <f t="shared" si="1132"/>
        <v>5801.11</v>
      </c>
      <c r="BP323" s="887">
        <f t="shared" si="1132"/>
        <v>5824.11</v>
      </c>
      <c r="BQ323" s="888">
        <f t="shared" si="1132"/>
        <v>5847.11</v>
      </c>
      <c r="BR323" s="886">
        <f t="shared" si="1132"/>
        <v>5870.11</v>
      </c>
      <c r="BS323" s="886">
        <f t="shared" si="1132"/>
        <v>5893.11</v>
      </c>
      <c r="BT323" s="886">
        <f t="shared" si="1132"/>
        <v>5916.11</v>
      </c>
      <c r="BU323" s="886">
        <f t="shared" si="1132"/>
        <v>5939.11</v>
      </c>
      <c r="BV323" s="886">
        <f t="shared" si="1132"/>
        <v>5962.11</v>
      </c>
      <c r="BW323" s="886">
        <f t="shared" si="1132"/>
        <v>5985.11</v>
      </c>
      <c r="BX323" s="886">
        <f t="shared" si="1132"/>
        <v>6008.11</v>
      </c>
      <c r="BY323" s="886">
        <f t="shared" si="1132"/>
        <v>6031.11</v>
      </c>
      <c r="BZ323" s="886">
        <f t="shared" si="1132"/>
        <v>6054.11</v>
      </c>
      <c r="CA323" s="886">
        <f t="shared" si="1132"/>
        <v>6077.11</v>
      </c>
      <c r="CB323" s="887">
        <f t="shared" si="1132"/>
        <v>6100.11</v>
      </c>
      <c r="CC323" s="888">
        <f t="shared" si="1132"/>
        <v>6101.11</v>
      </c>
      <c r="CD323" s="886">
        <f t="shared" si="1132"/>
        <v>6161.11</v>
      </c>
      <c r="CE323" s="886">
        <f t="shared" si="1132"/>
        <v>6221.11</v>
      </c>
      <c r="CF323" s="886">
        <f t="shared" si="1132"/>
        <v>6281.11</v>
      </c>
      <c r="CG323" s="886">
        <f t="shared" si="1132"/>
        <v>6341.11</v>
      </c>
      <c r="CH323" s="886">
        <f t="shared" si="1132"/>
        <v>6342.11</v>
      </c>
      <c r="CI323" s="886">
        <f t="shared" si="1132"/>
        <v>6365.11</v>
      </c>
      <c r="CJ323" s="886">
        <f t="shared" si="1132"/>
        <v>6388.11</v>
      </c>
      <c r="CK323" s="886">
        <f t="shared" si="1132"/>
        <v>6411.11</v>
      </c>
      <c r="CL323" s="886">
        <f t="shared" si="1132"/>
        <v>6434.11</v>
      </c>
      <c r="CM323" s="886">
        <f t="shared" si="1132"/>
        <v>6457.11</v>
      </c>
      <c r="CN323" s="887">
        <f t="shared" si="1132"/>
        <v>6480.11</v>
      </c>
      <c r="CO323" s="888">
        <f t="shared" si="1132"/>
        <v>6503.11</v>
      </c>
      <c r="CP323" s="886">
        <f t="shared" si="1132"/>
        <v>6526.11</v>
      </c>
      <c r="CQ323" s="886">
        <f t="shared" si="1132"/>
        <v>6549.11</v>
      </c>
      <c r="CR323" s="886">
        <f t="shared" si="1131"/>
        <v>6572.11</v>
      </c>
      <c r="CS323" s="886">
        <f t="shared" si="1131"/>
        <v>6585.11</v>
      </c>
      <c r="CT323" s="886">
        <f t="shared" si="1131"/>
        <v>6585.11</v>
      </c>
      <c r="CU323" s="886">
        <f t="shared" si="1131"/>
        <v>6585.11</v>
      </c>
      <c r="CV323" s="886">
        <f t="shared" si="1131"/>
        <v>6585.11</v>
      </c>
      <c r="CW323" s="886">
        <f t="shared" si="1131"/>
        <v>6585.11</v>
      </c>
      <c r="CX323" s="886">
        <f t="shared" si="1131"/>
        <v>6585.11</v>
      </c>
      <c r="CY323" s="886">
        <f t="shared" si="1131"/>
        <v>6585.11</v>
      </c>
      <c r="CZ323" s="887">
        <f t="shared" si="1131"/>
        <v>6585.11</v>
      </c>
      <c r="DA323" s="888">
        <f t="shared" si="1131"/>
        <v>6585.11</v>
      </c>
      <c r="DB323" s="886">
        <f t="shared" si="1131"/>
        <v>6585.11</v>
      </c>
      <c r="DC323" s="886">
        <f t="shared" si="1131"/>
        <v>6585.11</v>
      </c>
      <c r="DD323" s="886">
        <f t="shared" si="1131"/>
        <v>6585.11</v>
      </c>
      <c r="DE323" s="886">
        <f t="shared" si="1131"/>
        <v>6585.11</v>
      </c>
      <c r="DF323" s="886">
        <f t="shared" si="1131"/>
        <v>6585.11</v>
      </c>
      <c r="DG323" s="886">
        <f t="shared" si="1131"/>
        <v>6585.11</v>
      </c>
      <c r="DH323" s="886">
        <f t="shared" si="1131"/>
        <v>6585.11</v>
      </c>
      <c r="DI323" s="886">
        <f t="shared" si="1131"/>
        <v>6585.11</v>
      </c>
      <c r="DJ323" s="886">
        <f t="shared" si="1131"/>
        <v>6585.11</v>
      </c>
      <c r="DK323" s="886">
        <f t="shared" si="1131"/>
        <v>6585.11</v>
      </c>
      <c r="DL323" s="887">
        <f t="shared" si="1131"/>
        <v>6585.11</v>
      </c>
      <c r="DM323" s="888">
        <f t="shared" si="1131"/>
        <v>6585.11</v>
      </c>
      <c r="DN323" s="886">
        <f t="shared" si="1131"/>
        <v>6608.11</v>
      </c>
      <c r="DO323" s="886">
        <f t="shared" si="1131"/>
        <v>6631.11</v>
      </c>
      <c r="DP323" s="886">
        <f t="shared" si="1131"/>
        <v>6654.11</v>
      </c>
      <c r="DQ323" s="889">
        <f t="shared" si="1131"/>
        <v>6677.11</v>
      </c>
      <c r="DR323" s="886">
        <f t="shared" si="1131"/>
        <v>6700.11</v>
      </c>
      <c r="DS323" s="886">
        <f t="shared" si="1131"/>
        <v>6723.11</v>
      </c>
      <c r="DT323" s="886">
        <f t="shared" si="1131"/>
        <v>6746.11</v>
      </c>
      <c r="DU323" s="886">
        <f t="shared" si="1131"/>
        <v>6769.11</v>
      </c>
      <c r="DV323" s="886">
        <f t="shared" si="1131"/>
        <v>6792.11</v>
      </c>
      <c r="DW323" s="886">
        <f t="shared" si="1131"/>
        <v>6815.11</v>
      </c>
      <c r="DX323" s="887">
        <f t="shared" si="1131"/>
        <v>6838.11</v>
      </c>
      <c r="DY323" s="888">
        <f t="shared" si="1131"/>
        <v>6861.11</v>
      </c>
      <c r="DZ323" s="886">
        <f t="shared" si="1131"/>
        <v>6884.11</v>
      </c>
      <c r="EA323" s="886">
        <f t="shared" si="1131"/>
        <v>6907.11</v>
      </c>
      <c r="EB323" s="886">
        <f t="shared" si="1131"/>
        <v>6930.11</v>
      </c>
      <c r="EC323" s="886">
        <f t="shared" si="1131"/>
        <v>6953.11</v>
      </c>
      <c r="ED323" s="886">
        <f t="shared" si="1131"/>
        <v>6976.11</v>
      </c>
      <c r="EE323" s="886">
        <f t="shared" si="1131"/>
        <v>6999.11</v>
      </c>
      <c r="EF323" s="886">
        <f t="shared" si="1131"/>
        <v>7022.11</v>
      </c>
      <c r="EG323" s="886">
        <f t="shared" si="1131"/>
        <v>7045.11</v>
      </c>
      <c r="EH323" s="886">
        <f t="shared" si="1131"/>
        <v>7068.11</v>
      </c>
      <c r="EI323" s="886">
        <f t="shared" si="1131"/>
        <v>7091.11</v>
      </c>
      <c r="EJ323" s="887">
        <f t="shared" si="1131"/>
        <v>7114.11</v>
      </c>
      <c r="EK323" s="888">
        <f t="shared" si="1131"/>
        <v>7137.11</v>
      </c>
      <c r="EL323" s="886">
        <f t="shared" si="1131"/>
        <v>7160.11</v>
      </c>
      <c r="EM323" s="886">
        <f t="shared" si="1131"/>
        <v>7183.11</v>
      </c>
      <c r="EN323" s="886">
        <f t="shared" si="1131"/>
        <v>7206.11</v>
      </c>
      <c r="EO323" s="886">
        <f t="shared" si="1131"/>
        <v>7229.11</v>
      </c>
      <c r="EP323" s="886">
        <f t="shared" si="1131"/>
        <v>7252.11</v>
      </c>
      <c r="EQ323" s="886">
        <f t="shared" si="1131"/>
        <v>7275.11</v>
      </c>
      <c r="ER323" s="886">
        <f t="shared" si="1131"/>
        <v>7298.11</v>
      </c>
      <c r="ES323" s="886">
        <f t="shared" si="1131"/>
        <v>7321.11</v>
      </c>
      <c r="ET323" s="886">
        <f t="shared" si="1131"/>
        <v>7344.11</v>
      </c>
      <c r="EU323" s="886">
        <f t="shared" si="1131"/>
        <v>7367.11</v>
      </c>
      <c r="EV323" s="887">
        <f t="shared" si="1131"/>
        <v>7390.11</v>
      </c>
      <c r="EW323" s="888">
        <f t="shared" si="1131"/>
        <v>7413.11</v>
      </c>
      <c r="EX323" s="886">
        <f t="shared" si="1131"/>
        <v>7436.11</v>
      </c>
      <c r="EY323" s="886">
        <f t="shared" si="1131"/>
        <v>7459.11</v>
      </c>
      <c r="EZ323" s="886">
        <f t="shared" si="1131"/>
        <v>7459.11</v>
      </c>
      <c r="FA323" s="886">
        <f t="shared" si="1131"/>
        <v>7459.11</v>
      </c>
      <c r="FB323" s="886">
        <f t="shared" si="1131"/>
        <v>7459.11</v>
      </c>
      <c r="FC323" s="886">
        <f t="shared" si="1124"/>
        <v>7459.11</v>
      </c>
      <c r="FD323" s="886">
        <f t="shared" si="1130"/>
        <v>7459.11</v>
      </c>
      <c r="FE323" s="886">
        <f t="shared" si="1130"/>
        <v>7482.11</v>
      </c>
      <c r="FF323" s="886">
        <f t="shared" si="1130"/>
        <v>7505.11</v>
      </c>
      <c r="FG323" s="886">
        <f t="shared" si="1130"/>
        <v>7528.11</v>
      </c>
      <c r="FH323" s="887">
        <f t="shared" si="1130"/>
        <v>7551.11</v>
      </c>
      <c r="FI323" s="888">
        <f t="shared" si="1130"/>
        <v>7574.11</v>
      </c>
      <c r="FJ323" s="886">
        <f t="shared" si="1130"/>
        <v>7597.11</v>
      </c>
      <c r="FK323" s="886">
        <f t="shared" si="1130"/>
        <v>7620.11</v>
      </c>
      <c r="FL323" s="886">
        <f t="shared" si="1130"/>
        <v>7643.11</v>
      </c>
      <c r="FM323" s="886">
        <f t="shared" si="1130"/>
        <v>7666.11</v>
      </c>
      <c r="FN323" s="886">
        <f t="shared" si="1130"/>
        <v>7689.11</v>
      </c>
      <c r="FO323" s="886">
        <f t="shared" si="1130"/>
        <v>7712.11</v>
      </c>
      <c r="FP323" s="886">
        <f t="shared" si="1130"/>
        <v>7735.11</v>
      </c>
      <c r="FQ323" s="886">
        <f t="shared" si="1130"/>
        <v>7758.11</v>
      </c>
      <c r="FR323" s="886">
        <f t="shared" si="1130"/>
        <v>7781.11</v>
      </c>
      <c r="FS323" s="886">
        <f t="shared" si="1130"/>
        <v>7804.11</v>
      </c>
      <c r="FT323" s="887">
        <f t="shared" si="1130"/>
        <v>7827.11</v>
      </c>
      <c r="FU323" s="888">
        <f t="shared" si="1130"/>
        <v>7850.11</v>
      </c>
      <c r="FV323" s="886">
        <f t="shared" si="1130"/>
        <v>7873.11</v>
      </c>
      <c r="FW323" s="886">
        <f t="shared" si="1130"/>
        <v>7896.11</v>
      </c>
      <c r="FX323" s="886">
        <f t="shared" si="1130"/>
        <v>7919.11</v>
      </c>
      <c r="FY323" s="886">
        <f t="shared" si="1130"/>
        <v>7942.11</v>
      </c>
      <c r="FZ323" s="886">
        <f t="shared" si="1130"/>
        <v>7965.11</v>
      </c>
      <c r="GA323" s="886">
        <f t="shared" si="1130"/>
        <v>7988.11</v>
      </c>
      <c r="GB323" s="886">
        <f t="shared" si="1130"/>
        <v>8011.11</v>
      </c>
      <c r="GC323" s="886">
        <f t="shared" si="1130"/>
        <v>8034.11</v>
      </c>
      <c r="GD323" s="886">
        <f t="shared" si="1130"/>
        <v>8057.11</v>
      </c>
      <c r="GE323" s="886">
        <f t="shared" si="1130"/>
        <v>8080.11</v>
      </c>
      <c r="GF323" s="887">
        <f t="shared" si="1130"/>
        <v>8103.11</v>
      </c>
      <c r="GG323" s="888">
        <f t="shared" si="1130"/>
        <v>8126.11</v>
      </c>
      <c r="GH323" s="886">
        <f t="shared" si="1130"/>
        <v>8149.11</v>
      </c>
      <c r="GI323" s="886">
        <f t="shared" si="1130"/>
        <v>8172.11</v>
      </c>
      <c r="GJ323" s="886">
        <f t="shared" si="1130"/>
        <v>8195.11</v>
      </c>
      <c r="GK323" s="886">
        <f t="shared" si="1130"/>
        <v>8218.11</v>
      </c>
      <c r="GL323" s="886">
        <f t="shared" si="1130"/>
        <v>8241.11</v>
      </c>
      <c r="GM323" s="886">
        <f t="shared" si="1130"/>
        <v>8264.11</v>
      </c>
      <c r="GN323" s="886">
        <f t="shared" si="1130"/>
        <v>8287.11</v>
      </c>
      <c r="GO323" s="886">
        <f t="shared" si="1130"/>
        <v>8287.11</v>
      </c>
      <c r="GP323" s="886">
        <f t="shared" si="1130"/>
        <v>8287.11</v>
      </c>
      <c r="GQ323" s="886">
        <f t="shared" si="1130"/>
        <v>8287.11</v>
      </c>
      <c r="GR323" s="887">
        <f t="shared" si="1118"/>
        <v>8287.11</v>
      </c>
      <c r="GS323" s="6"/>
      <c r="GT323" s="6"/>
      <c r="GU323" s="6"/>
      <c r="GV323" s="6"/>
    </row>
    <row r="324" spans="2:204" ht="15.75" thickBot="1" x14ac:dyDescent="0.25">
      <c r="B324" s="848" t="s">
        <v>536</v>
      </c>
      <c r="C324" s="849">
        <v>5399.42</v>
      </c>
      <c r="D324" s="850">
        <v>34516</v>
      </c>
      <c r="E324" s="882">
        <f t="shared" si="1113"/>
        <v>45466</v>
      </c>
      <c r="F324" s="859">
        <f t="shared" si="1119"/>
        <v>47291</v>
      </c>
      <c r="G324" s="859">
        <f t="shared" si="1120"/>
        <v>49116</v>
      </c>
      <c r="AC324" s="874" t="s">
        <v>124</v>
      </c>
      <c r="AD324" s="856">
        <v>5399.42</v>
      </c>
      <c r="AE324" s="886">
        <f t="shared" si="1121"/>
        <v>5399.42</v>
      </c>
      <c r="AF324" s="887">
        <f t="shared" si="1132"/>
        <v>5399.42</v>
      </c>
      <c r="AG324" s="888">
        <f t="shared" si="1132"/>
        <v>5422.42</v>
      </c>
      <c r="AH324" s="886">
        <f t="shared" si="1132"/>
        <v>5445.42</v>
      </c>
      <c r="AI324" s="886">
        <f t="shared" si="1132"/>
        <v>5468.42</v>
      </c>
      <c r="AJ324" s="886">
        <f t="shared" si="1132"/>
        <v>5491.42</v>
      </c>
      <c r="AK324" s="886">
        <f t="shared" si="1132"/>
        <v>5514.42</v>
      </c>
      <c r="AL324" s="886">
        <f t="shared" si="1132"/>
        <v>5537.42</v>
      </c>
      <c r="AM324" s="886">
        <f t="shared" si="1132"/>
        <v>5560.42</v>
      </c>
      <c r="AN324" s="886">
        <f t="shared" si="1132"/>
        <v>5583.42</v>
      </c>
      <c r="AO324" s="886">
        <f t="shared" si="1132"/>
        <v>5606.42</v>
      </c>
      <c r="AP324" s="886">
        <f t="shared" si="1132"/>
        <v>5629.42</v>
      </c>
      <c r="AQ324" s="886">
        <f t="shared" si="1132"/>
        <v>5652.42</v>
      </c>
      <c r="AR324" s="887">
        <f t="shared" si="1132"/>
        <v>5675.42</v>
      </c>
      <c r="AS324" s="888">
        <f t="shared" si="1132"/>
        <v>5698.42</v>
      </c>
      <c r="AT324" s="886">
        <f t="shared" si="1132"/>
        <v>5721.42</v>
      </c>
      <c r="AU324" s="886">
        <f t="shared" si="1132"/>
        <v>5744.42</v>
      </c>
      <c r="AV324" s="886">
        <f t="shared" si="1132"/>
        <v>5767.42</v>
      </c>
      <c r="AW324" s="886">
        <f t="shared" si="1132"/>
        <v>5790.42</v>
      </c>
      <c r="AX324" s="886">
        <f t="shared" si="1132"/>
        <v>5813.42</v>
      </c>
      <c r="AY324" s="886">
        <f t="shared" si="1132"/>
        <v>5836.42</v>
      </c>
      <c r="AZ324" s="886">
        <f t="shared" si="1132"/>
        <v>5859.42</v>
      </c>
      <c r="BA324" s="886">
        <f t="shared" si="1132"/>
        <v>5882.42</v>
      </c>
      <c r="BB324" s="886">
        <f t="shared" si="1132"/>
        <v>5905.42</v>
      </c>
      <c r="BC324" s="886">
        <f t="shared" si="1132"/>
        <v>5928.42</v>
      </c>
      <c r="BD324" s="887">
        <f t="shared" si="1132"/>
        <v>5951.42</v>
      </c>
      <c r="BE324" s="888">
        <f t="shared" si="1132"/>
        <v>5951.42</v>
      </c>
      <c r="BF324" s="886">
        <f t="shared" si="1132"/>
        <v>5951.42</v>
      </c>
      <c r="BG324" s="886">
        <f t="shared" si="1132"/>
        <v>5951.42</v>
      </c>
      <c r="BH324" s="886">
        <f t="shared" si="1132"/>
        <v>5951.42</v>
      </c>
      <c r="BI324" s="886">
        <f t="shared" si="1132"/>
        <v>5951.42</v>
      </c>
      <c r="BJ324" s="886">
        <f t="shared" si="1132"/>
        <v>5951.42</v>
      </c>
      <c r="BK324" s="886">
        <f t="shared" si="1132"/>
        <v>5951.42</v>
      </c>
      <c r="BL324" s="886">
        <f t="shared" si="1132"/>
        <v>5951.42</v>
      </c>
      <c r="BM324" s="886">
        <f t="shared" si="1132"/>
        <v>5951.42</v>
      </c>
      <c r="BN324" s="886">
        <f t="shared" si="1132"/>
        <v>5951.42</v>
      </c>
      <c r="BO324" s="886">
        <f t="shared" si="1132"/>
        <v>5951.42</v>
      </c>
      <c r="BP324" s="887">
        <f t="shared" si="1132"/>
        <v>5951.42</v>
      </c>
      <c r="BQ324" s="888">
        <f t="shared" si="1132"/>
        <v>5974.42</v>
      </c>
      <c r="BR324" s="886">
        <f t="shared" si="1132"/>
        <v>5997.42</v>
      </c>
      <c r="BS324" s="886">
        <f t="shared" si="1132"/>
        <v>6020.42</v>
      </c>
      <c r="BT324" s="886">
        <f t="shared" si="1132"/>
        <v>6043.42</v>
      </c>
      <c r="BU324" s="886">
        <f t="shared" si="1132"/>
        <v>6066.42</v>
      </c>
      <c r="BV324" s="886">
        <f t="shared" si="1132"/>
        <v>6089.42</v>
      </c>
      <c r="BW324" s="886">
        <f t="shared" si="1132"/>
        <v>6112.42</v>
      </c>
      <c r="BX324" s="886">
        <f t="shared" si="1132"/>
        <v>6135.42</v>
      </c>
      <c r="BY324" s="886">
        <f t="shared" si="1132"/>
        <v>6158.42</v>
      </c>
      <c r="BZ324" s="886">
        <f t="shared" si="1132"/>
        <v>6181.42</v>
      </c>
      <c r="CA324" s="886">
        <f t="shared" si="1132"/>
        <v>6204.42</v>
      </c>
      <c r="CB324" s="887">
        <f t="shared" si="1132"/>
        <v>6227.42</v>
      </c>
      <c r="CC324" s="888">
        <f t="shared" si="1132"/>
        <v>6250.42</v>
      </c>
      <c r="CD324" s="886">
        <f t="shared" si="1132"/>
        <v>6273.42</v>
      </c>
      <c r="CE324" s="886">
        <f t="shared" si="1132"/>
        <v>6296.42</v>
      </c>
      <c r="CF324" s="886">
        <f t="shared" si="1132"/>
        <v>6319.42</v>
      </c>
      <c r="CG324" s="886">
        <f t="shared" si="1132"/>
        <v>6342.42</v>
      </c>
      <c r="CH324" s="886">
        <f t="shared" si="1132"/>
        <v>6365.42</v>
      </c>
      <c r="CI324" s="886">
        <f t="shared" si="1132"/>
        <v>6388.42</v>
      </c>
      <c r="CJ324" s="886">
        <f t="shared" si="1132"/>
        <v>6411.42</v>
      </c>
      <c r="CK324" s="886">
        <f t="shared" si="1132"/>
        <v>6434.42</v>
      </c>
      <c r="CL324" s="886">
        <f t="shared" si="1132"/>
        <v>6457.42</v>
      </c>
      <c r="CM324" s="886">
        <f t="shared" si="1132"/>
        <v>6480.42</v>
      </c>
      <c r="CN324" s="887">
        <f t="shared" si="1132"/>
        <v>6503.42</v>
      </c>
      <c r="CO324" s="888">
        <f t="shared" si="1132"/>
        <v>6526.42</v>
      </c>
      <c r="CP324" s="886">
        <f t="shared" si="1132"/>
        <v>6549.42</v>
      </c>
      <c r="CQ324" s="886">
        <f t="shared" si="1132"/>
        <v>6572.42</v>
      </c>
      <c r="CR324" s="886">
        <f t="shared" si="1131"/>
        <v>6595.42</v>
      </c>
      <c r="CS324" s="886">
        <f t="shared" si="1131"/>
        <v>6595.42</v>
      </c>
      <c r="CT324" s="886">
        <f t="shared" si="1131"/>
        <v>6595.42</v>
      </c>
      <c r="CU324" s="886">
        <f t="shared" si="1131"/>
        <v>6595.42</v>
      </c>
      <c r="CV324" s="886">
        <f t="shared" si="1131"/>
        <v>6595.42</v>
      </c>
      <c r="CW324" s="886">
        <f t="shared" si="1131"/>
        <v>6595.42</v>
      </c>
      <c r="CX324" s="886">
        <f t="shared" si="1131"/>
        <v>6595.42</v>
      </c>
      <c r="CY324" s="886">
        <f t="shared" si="1131"/>
        <v>6595.42</v>
      </c>
      <c r="CZ324" s="887">
        <f t="shared" si="1131"/>
        <v>6595.42</v>
      </c>
      <c r="DA324" s="888">
        <f t="shared" si="1131"/>
        <v>6595.42</v>
      </c>
      <c r="DB324" s="886">
        <f t="shared" si="1131"/>
        <v>6595.42</v>
      </c>
      <c r="DC324" s="886">
        <f t="shared" si="1131"/>
        <v>6595.42</v>
      </c>
      <c r="DD324" s="886">
        <f t="shared" si="1131"/>
        <v>6595.42</v>
      </c>
      <c r="DE324" s="886">
        <f t="shared" si="1131"/>
        <v>6595.42</v>
      </c>
      <c r="DF324" s="886">
        <f t="shared" si="1131"/>
        <v>6595.42</v>
      </c>
      <c r="DG324" s="886">
        <f t="shared" si="1131"/>
        <v>6595.42</v>
      </c>
      <c r="DH324" s="886">
        <f t="shared" si="1131"/>
        <v>6595.42</v>
      </c>
      <c r="DI324" s="886">
        <f t="shared" si="1131"/>
        <v>6595.42</v>
      </c>
      <c r="DJ324" s="886">
        <f t="shared" si="1131"/>
        <v>6595.42</v>
      </c>
      <c r="DK324" s="886">
        <f t="shared" si="1131"/>
        <v>6595.42</v>
      </c>
      <c r="DL324" s="887">
        <f t="shared" si="1131"/>
        <v>6595.42</v>
      </c>
      <c r="DM324" s="888">
        <f t="shared" si="1131"/>
        <v>6595.42</v>
      </c>
      <c r="DN324" s="886">
        <f t="shared" si="1131"/>
        <v>6595.42</v>
      </c>
      <c r="DO324" s="886">
        <f t="shared" si="1131"/>
        <v>6595.42</v>
      </c>
      <c r="DP324" s="886">
        <f t="shared" si="1131"/>
        <v>6595.42</v>
      </c>
      <c r="DQ324" s="886">
        <f t="shared" si="1131"/>
        <v>6595.42</v>
      </c>
      <c r="DR324" s="886">
        <f t="shared" si="1131"/>
        <v>6595.42</v>
      </c>
      <c r="DS324" s="889">
        <f t="shared" si="1131"/>
        <v>6595.42</v>
      </c>
      <c r="DT324" s="886">
        <f t="shared" si="1131"/>
        <v>6595.42</v>
      </c>
      <c r="DU324" s="886">
        <f t="shared" si="1131"/>
        <v>6595.42</v>
      </c>
      <c r="DV324" s="886">
        <f t="shared" si="1131"/>
        <v>6595.42</v>
      </c>
      <c r="DW324" s="886">
        <f t="shared" si="1131"/>
        <v>6595.42</v>
      </c>
      <c r="DX324" s="887">
        <f t="shared" si="1131"/>
        <v>6595.42</v>
      </c>
      <c r="DY324" s="888">
        <f t="shared" si="1131"/>
        <v>6595.42</v>
      </c>
      <c r="DZ324" s="886">
        <f t="shared" si="1131"/>
        <v>6595.42</v>
      </c>
      <c r="EA324" s="886">
        <f t="shared" si="1131"/>
        <v>6595.42</v>
      </c>
      <c r="EB324" s="886">
        <f t="shared" si="1131"/>
        <v>6595.42</v>
      </c>
      <c r="EC324" s="886">
        <f t="shared" si="1131"/>
        <v>6595.42</v>
      </c>
      <c r="ED324" s="886">
        <f t="shared" si="1131"/>
        <v>6595.42</v>
      </c>
      <c r="EE324" s="886">
        <f t="shared" si="1131"/>
        <v>6595.42</v>
      </c>
      <c r="EF324" s="886">
        <f t="shared" si="1131"/>
        <v>6595.42</v>
      </c>
      <c r="EG324" s="886">
        <f t="shared" si="1131"/>
        <v>6595.42</v>
      </c>
      <c r="EH324" s="886">
        <f t="shared" si="1131"/>
        <v>6595.42</v>
      </c>
      <c r="EI324" s="886">
        <f t="shared" si="1131"/>
        <v>6595.42</v>
      </c>
      <c r="EJ324" s="887">
        <f t="shared" si="1131"/>
        <v>6595.42</v>
      </c>
      <c r="EK324" s="888">
        <f t="shared" si="1131"/>
        <v>6595.42</v>
      </c>
      <c r="EL324" s="886">
        <f t="shared" si="1131"/>
        <v>6595.42</v>
      </c>
      <c r="EM324" s="886">
        <f t="shared" si="1131"/>
        <v>6595.42</v>
      </c>
      <c r="EN324" s="886">
        <f t="shared" si="1131"/>
        <v>6595.42</v>
      </c>
      <c r="EO324" s="886">
        <f t="shared" si="1131"/>
        <v>6595.42</v>
      </c>
      <c r="EP324" s="886">
        <f t="shared" si="1131"/>
        <v>6595.42</v>
      </c>
      <c r="EQ324" s="886">
        <f t="shared" si="1131"/>
        <v>6595.42</v>
      </c>
      <c r="ER324" s="886">
        <f t="shared" si="1131"/>
        <v>6595.42</v>
      </c>
      <c r="ES324" s="886">
        <f t="shared" si="1131"/>
        <v>6595.42</v>
      </c>
      <c r="ET324" s="886">
        <f t="shared" si="1131"/>
        <v>6595.42</v>
      </c>
      <c r="EU324" s="886">
        <f t="shared" si="1131"/>
        <v>6595.42</v>
      </c>
      <c r="EV324" s="887">
        <f t="shared" si="1131"/>
        <v>6595.42</v>
      </c>
      <c r="EW324" s="888">
        <f t="shared" si="1131"/>
        <v>6595.42</v>
      </c>
      <c r="EX324" s="886">
        <f t="shared" si="1131"/>
        <v>6595.42</v>
      </c>
      <c r="EY324" s="886">
        <f t="shared" si="1131"/>
        <v>6595.42</v>
      </c>
      <c r="EZ324" s="886">
        <f t="shared" si="1131"/>
        <v>6595.42</v>
      </c>
      <c r="FA324" s="886">
        <f t="shared" si="1131"/>
        <v>6595.42</v>
      </c>
      <c r="FB324" s="886">
        <f t="shared" si="1131"/>
        <v>6595.42</v>
      </c>
      <c r="FC324" s="886">
        <f t="shared" si="1124"/>
        <v>6595.42</v>
      </c>
      <c r="FD324" s="886">
        <f t="shared" si="1130"/>
        <v>6595.42</v>
      </c>
      <c r="FE324" s="886">
        <f t="shared" si="1130"/>
        <v>6595.42</v>
      </c>
      <c r="FF324" s="886">
        <f t="shared" si="1130"/>
        <v>6595.42</v>
      </c>
      <c r="FG324" s="886">
        <f t="shared" si="1130"/>
        <v>6595.42</v>
      </c>
      <c r="FH324" s="887">
        <f t="shared" si="1130"/>
        <v>6595.42</v>
      </c>
      <c r="FI324" s="888">
        <f t="shared" si="1130"/>
        <v>6595.42</v>
      </c>
      <c r="FJ324" s="886">
        <f t="shared" si="1130"/>
        <v>6595.42</v>
      </c>
      <c r="FK324" s="886">
        <f t="shared" si="1130"/>
        <v>6595.42</v>
      </c>
      <c r="FL324" s="886">
        <f t="shared" si="1130"/>
        <v>6595.42</v>
      </c>
      <c r="FM324" s="886">
        <f t="shared" si="1130"/>
        <v>6595.42</v>
      </c>
      <c r="FN324" s="886">
        <f t="shared" si="1130"/>
        <v>6595.42</v>
      </c>
      <c r="FO324" s="886">
        <f t="shared" si="1130"/>
        <v>6595.42</v>
      </c>
      <c r="FP324" s="886">
        <f t="shared" si="1130"/>
        <v>6595.42</v>
      </c>
      <c r="FQ324" s="886">
        <f t="shared" si="1130"/>
        <v>6595.42</v>
      </c>
      <c r="FR324" s="886">
        <f t="shared" si="1130"/>
        <v>6595.42</v>
      </c>
      <c r="FS324" s="886">
        <f t="shared" si="1130"/>
        <v>6595.42</v>
      </c>
      <c r="FT324" s="887">
        <f t="shared" si="1130"/>
        <v>6595.42</v>
      </c>
      <c r="FU324" s="888">
        <f t="shared" si="1130"/>
        <v>6595.42</v>
      </c>
      <c r="FV324" s="886">
        <f t="shared" si="1130"/>
        <v>6595.42</v>
      </c>
      <c r="FW324" s="886">
        <f t="shared" si="1130"/>
        <v>6595.42</v>
      </c>
      <c r="FX324" s="886">
        <f t="shared" si="1130"/>
        <v>6595.42</v>
      </c>
      <c r="FY324" s="886">
        <f t="shared" si="1130"/>
        <v>6595.42</v>
      </c>
      <c r="FZ324" s="886">
        <f t="shared" si="1130"/>
        <v>6595.42</v>
      </c>
      <c r="GA324" s="886">
        <f t="shared" si="1130"/>
        <v>6595.42</v>
      </c>
      <c r="GB324" s="886">
        <f t="shared" si="1130"/>
        <v>6595.42</v>
      </c>
      <c r="GC324" s="886">
        <f t="shared" si="1130"/>
        <v>6595.42</v>
      </c>
      <c r="GD324" s="886">
        <f t="shared" si="1130"/>
        <v>6595.42</v>
      </c>
      <c r="GE324" s="886">
        <f t="shared" si="1130"/>
        <v>6595.42</v>
      </c>
      <c r="GF324" s="887">
        <f t="shared" si="1130"/>
        <v>6595.42</v>
      </c>
      <c r="GG324" s="888">
        <f t="shared" si="1130"/>
        <v>6595.42</v>
      </c>
      <c r="GH324" s="886">
        <f t="shared" si="1130"/>
        <v>6595.42</v>
      </c>
      <c r="GI324" s="886">
        <f t="shared" si="1130"/>
        <v>6595.42</v>
      </c>
      <c r="GJ324" s="886">
        <f t="shared" si="1130"/>
        <v>6595.42</v>
      </c>
      <c r="GK324" s="886">
        <f t="shared" si="1130"/>
        <v>6595.42</v>
      </c>
      <c r="GL324" s="886">
        <f t="shared" si="1130"/>
        <v>6595.42</v>
      </c>
      <c r="GM324" s="886">
        <f t="shared" si="1130"/>
        <v>6595.42</v>
      </c>
      <c r="GN324" s="886">
        <f t="shared" si="1130"/>
        <v>6595.42</v>
      </c>
      <c r="GO324" s="886">
        <f t="shared" si="1130"/>
        <v>6595.42</v>
      </c>
      <c r="GP324" s="886">
        <f t="shared" si="1130"/>
        <v>6595.42</v>
      </c>
      <c r="GQ324" s="886">
        <f t="shared" si="1130"/>
        <v>6595.42</v>
      </c>
      <c r="GR324" s="887">
        <f t="shared" si="1118"/>
        <v>6595.42</v>
      </c>
      <c r="GS324" s="6"/>
      <c r="GT324" s="6"/>
      <c r="GU324" s="6"/>
      <c r="GV324" s="6"/>
    </row>
    <row r="325" spans="2:204" ht="15.75" thickBot="1" x14ac:dyDescent="0.25">
      <c r="B325" s="848" t="s">
        <v>537</v>
      </c>
      <c r="C325" s="849">
        <v>4485.32</v>
      </c>
      <c r="D325" s="850">
        <v>34610</v>
      </c>
      <c r="E325" s="882">
        <f t="shared" si="1113"/>
        <v>45560</v>
      </c>
      <c r="F325" s="859">
        <f t="shared" si="1119"/>
        <v>47385</v>
      </c>
      <c r="G325" s="859">
        <f t="shared" si="1120"/>
        <v>49210</v>
      </c>
      <c r="AC325" s="874" t="s">
        <v>125</v>
      </c>
      <c r="AD325" s="856">
        <v>4485.32</v>
      </c>
      <c r="AE325" s="886">
        <f t="shared" si="1121"/>
        <v>4508.32</v>
      </c>
      <c r="AF325" s="887">
        <f t="shared" si="1132"/>
        <v>4531.32</v>
      </c>
      <c r="AG325" s="888">
        <f t="shared" si="1132"/>
        <v>4531.32</v>
      </c>
      <c r="AH325" s="886">
        <f t="shared" si="1132"/>
        <v>4531.32</v>
      </c>
      <c r="AI325" s="886">
        <f t="shared" si="1132"/>
        <v>4531.32</v>
      </c>
      <c r="AJ325" s="886">
        <f t="shared" si="1132"/>
        <v>4531.32</v>
      </c>
      <c r="AK325" s="886">
        <f t="shared" si="1132"/>
        <v>4531.32</v>
      </c>
      <c r="AL325" s="886">
        <f t="shared" si="1132"/>
        <v>4531.32</v>
      </c>
      <c r="AM325" s="886">
        <f t="shared" si="1132"/>
        <v>4554.32</v>
      </c>
      <c r="AN325" s="886">
        <f t="shared" si="1132"/>
        <v>4577.32</v>
      </c>
      <c r="AO325" s="886">
        <f t="shared" si="1132"/>
        <v>4600.32</v>
      </c>
      <c r="AP325" s="886">
        <f t="shared" si="1132"/>
        <v>4600.32</v>
      </c>
      <c r="AQ325" s="886">
        <f t="shared" si="1132"/>
        <v>4600.32</v>
      </c>
      <c r="AR325" s="887">
        <f t="shared" si="1132"/>
        <v>4623.32</v>
      </c>
      <c r="AS325" s="888">
        <f t="shared" si="1132"/>
        <v>4646.32</v>
      </c>
      <c r="AT325" s="886">
        <f t="shared" si="1132"/>
        <v>4669.32</v>
      </c>
      <c r="AU325" s="886">
        <f t="shared" si="1132"/>
        <v>4692.32</v>
      </c>
      <c r="AV325" s="886">
        <f t="shared" si="1132"/>
        <v>4715.32</v>
      </c>
      <c r="AW325" s="886">
        <f t="shared" si="1132"/>
        <v>4738.32</v>
      </c>
      <c r="AX325" s="886">
        <f t="shared" si="1132"/>
        <v>4761.32</v>
      </c>
      <c r="AY325" s="886">
        <f t="shared" si="1132"/>
        <v>4784.32</v>
      </c>
      <c r="AZ325" s="886">
        <f t="shared" si="1132"/>
        <v>4807.32</v>
      </c>
      <c r="BA325" s="886">
        <f t="shared" si="1132"/>
        <v>4830.32</v>
      </c>
      <c r="BB325" s="886">
        <f t="shared" si="1132"/>
        <v>4853.32</v>
      </c>
      <c r="BC325" s="886">
        <f t="shared" si="1132"/>
        <v>4876.32</v>
      </c>
      <c r="BD325" s="887">
        <f t="shared" si="1132"/>
        <v>4899.32</v>
      </c>
      <c r="BE325" s="888">
        <f t="shared" si="1132"/>
        <v>4922.32</v>
      </c>
      <c r="BF325" s="886">
        <f t="shared" si="1132"/>
        <v>4945.32</v>
      </c>
      <c r="BG325" s="886">
        <f t="shared" si="1132"/>
        <v>4968.32</v>
      </c>
      <c r="BH325" s="886">
        <f t="shared" si="1132"/>
        <v>4991.32</v>
      </c>
      <c r="BI325" s="886">
        <f t="shared" si="1132"/>
        <v>5014.32</v>
      </c>
      <c r="BJ325" s="886">
        <f t="shared" si="1132"/>
        <v>5037.32</v>
      </c>
      <c r="BK325" s="886">
        <f t="shared" si="1132"/>
        <v>5060.32</v>
      </c>
      <c r="BL325" s="886">
        <f t="shared" si="1132"/>
        <v>5083.32</v>
      </c>
      <c r="BM325" s="886">
        <f t="shared" si="1132"/>
        <v>5106.32</v>
      </c>
      <c r="BN325" s="886">
        <f t="shared" si="1132"/>
        <v>5129.32</v>
      </c>
      <c r="BO325" s="886">
        <f t="shared" si="1132"/>
        <v>5152.32</v>
      </c>
      <c r="BP325" s="887">
        <f t="shared" si="1132"/>
        <v>5175.32</v>
      </c>
      <c r="BQ325" s="888">
        <f t="shared" si="1132"/>
        <v>5198.32</v>
      </c>
      <c r="BR325" s="886">
        <f t="shared" si="1132"/>
        <v>5221.32</v>
      </c>
      <c r="BS325" s="886">
        <f t="shared" si="1132"/>
        <v>5244.32</v>
      </c>
      <c r="BT325" s="886">
        <f t="shared" si="1132"/>
        <v>5244.32</v>
      </c>
      <c r="BU325" s="886">
        <f t="shared" si="1132"/>
        <v>5244.32</v>
      </c>
      <c r="BV325" s="886">
        <f t="shared" si="1132"/>
        <v>5244.32</v>
      </c>
      <c r="BW325" s="886">
        <f t="shared" si="1132"/>
        <v>5244.32</v>
      </c>
      <c r="BX325" s="886">
        <f t="shared" si="1132"/>
        <v>5244.32</v>
      </c>
      <c r="BY325" s="886">
        <f t="shared" si="1132"/>
        <v>5244.32</v>
      </c>
      <c r="BZ325" s="886">
        <f t="shared" si="1132"/>
        <v>5244.32</v>
      </c>
      <c r="CA325" s="886">
        <f t="shared" si="1132"/>
        <v>5244.32</v>
      </c>
      <c r="CB325" s="887">
        <f t="shared" si="1132"/>
        <v>5244.32</v>
      </c>
      <c r="CC325" s="888">
        <f t="shared" si="1132"/>
        <v>5244.32</v>
      </c>
      <c r="CD325" s="886">
        <f t="shared" si="1132"/>
        <v>5244.32</v>
      </c>
      <c r="CE325" s="886">
        <f t="shared" si="1132"/>
        <v>5244.32</v>
      </c>
      <c r="CF325" s="886">
        <f t="shared" si="1132"/>
        <v>5244.32</v>
      </c>
      <c r="CG325" s="886">
        <f t="shared" si="1132"/>
        <v>5244.32</v>
      </c>
      <c r="CH325" s="886">
        <f t="shared" si="1132"/>
        <v>5244.32</v>
      </c>
      <c r="CI325" s="886">
        <f t="shared" si="1132"/>
        <v>5244.32</v>
      </c>
      <c r="CJ325" s="886">
        <f t="shared" si="1132"/>
        <v>5244.32</v>
      </c>
      <c r="CK325" s="886">
        <f t="shared" si="1132"/>
        <v>5244.32</v>
      </c>
      <c r="CL325" s="886">
        <f t="shared" si="1132"/>
        <v>5244.32</v>
      </c>
      <c r="CM325" s="886">
        <f t="shared" si="1132"/>
        <v>5244.32</v>
      </c>
      <c r="CN325" s="887">
        <f t="shared" si="1132"/>
        <v>5244.32</v>
      </c>
      <c r="CO325" s="888">
        <f t="shared" si="1132"/>
        <v>5244.32</v>
      </c>
      <c r="CP325" s="886">
        <f t="shared" si="1132"/>
        <v>5244.32</v>
      </c>
      <c r="CQ325" s="886">
        <f t="shared" si="1132"/>
        <v>5267.32</v>
      </c>
      <c r="CR325" s="886">
        <f t="shared" si="1131"/>
        <v>5290.32</v>
      </c>
      <c r="CS325" s="886">
        <f t="shared" si="1131"/>
        <v>5313.32</v>
      </c>
      <c r="CT325" s="886">
        <f t="shared" si="1131"/>
        <v>5336.32</v>
      </c>
      <c r="CU325" s="886">
        <f t="shared" si="1131"/>
        <v>5359.32</v>
      </c>
      <c r="CV325" s="886">
        <f t="shared" si="1131"/>
        <v>5382.32</v>
      </c>
      <c r="CW325" s="886">
        <f t="shared" si="1131"/>
        <v>5405.32</v>
      </c>
      <c r="CX325" s="886">
        <f t="shared" si="1131"/>
        <v>5428.32</v>
      </c>
      <c r="CY325" s="886">
        <f t="shared" si="1131"/>
        <v>5451.32</v>
      </c>
      <c r="CZ325" s="887">
        <f t="shared" si="1131"/>
        <v>5474.32</v>
      </c>
      <c r="DA325" s="888">
        <f t="shared" si="1131"/>
        <v>5497.32</v>
      </c>
      <c r="DB325" s="886">
        <f t="shared" si="1131"/>
        <v>5520.32</v>
      </c>
      <c r="DC325" s="886">
        <f t="shared" si="1131"/>
        <v>5543.32</v>
      </c>
      <c r="DD325" s="886">
        <f t="shared" si="1131"/>
        <v>5566.32</v>
      </c>
      <c r="DE325" s="886">
        <f t="shared" si="1131"/>
        <v>5589.32</v>
      </c>
      <c r="DF325" s="886">
        <f t="shared" si="1131"/>
        <v>5612.32</v>
      </c>
      <c r="DG325" s="886">
        <f t="shared" si="1131"/>
        <v>5635.32</v>
      </c>
      <c r="DH325" s="886">
        <f t="shared" si="1131"/>
        <v>5658.32</v>
      </c>
      <c r="DI325" s="886">
        <f t="shared" si="1131"/>
        <v>5681.32</v>
      </c>
      <c r="DJ325" s="886">
        <f t="shared" si="1131"/>
        <v>5704.32</v>
      </c>
      <c r="DK325" s="886">
        <f t="shared" si="1131"/>
        <v>5704.32</v>
      </c>
      <c r="DL325" s="887">
        <f t="shared" si="1131"/>
        <v>5704.32</v>
      </c>
      <c r="DM325" s="888">
        <f t="shared" si="1131"/>
        <v>5704.32</v>
      </c>
      <c r="DN325" s="886">
        <f t="shared" si="1131"/>
        <v>5704.32</v>
      </c>
      <c r="DO325" s="886">
        <f t="shared" si="1131"/>
        <v>5704.32</v>
      </c>
      <c r="DP325" s="886">
        <f t="shared" si="1131"/>
        <v>5704.32</v>
      </c>
      <c r="DQ325" s="886">
        <f t="shared" si="1131"/>
        <v>5704.32</v>
      </c>
      <c r="DR325" s="886">
        <f t="shared" si="1131"/>
        <v>5704.32</v>
      </c>
      <c r="DS325" s="886">
        <f t="shared" si="1131"/>
        <v>5704.32</v>
      </c>
      <c r="DT325" s="886">
        <f t="shared" si="1131"/>
        <v>5704.32</v>
      </c>
      <c r="DU325" s="886">
        <f t="shared" si="1131"/>
        <v>5704.32</v>
      </c>
      <c r="DV325" s="889">
        <f t="shared" si="1131"/>
        <v>5704.32</v>
      </c>
      <c r="DW325" s="886">
        <f t="shared" si="1131"/>
        <v>5704.32</v>
      </c>
      <c r="DX325" s="887">
        <f t="shared" si="1131"/>
        <v>5704.32</v>
      </c>
      <c r="DY325" s="888">
        <f t="shared" si="1131"/>
        <v>5704.32</v>
      </c>
      <c r="DZ325" s="886">
        <f t="shared" si="1131"/>
        <v>5704.32</v>
      </c>
      <c r="EA325" s="886">
        <f t="shared" si="1131"/>
        <v>5704.32</v>
      </c>
      <c r="EB325" s="886">
        <f t="shared" si="1131"/>
        <v>5704.32</v>
      </c>
      <c r="EC325" s="886">
        <f t="shared" si="1131"/>
        <v>5704.32</v>
      </c>
      <c r="ED325" s="886">
        <f t="shared" si="1131"/>
        <v>5704.32</v>
      </c>
      <c r="EE325" s="886">
        <f t="shared" si="1131"/>
        <v>5704.32</v>
      </c>
      <c r="EF325" s="886">
        <f t="shared" si="1131"/>
        <v>5704.32</v>
      </c>
      <c r="EG325" s="886">
        <f t="shared" si="1131"/>
        <v>5704.32</v>
      </c>
      <c r="EH325" s="886">
        <f t="shared" si="1131"/>
        <v>5704.32</v>
      </c>
      <c r="EI325" s="886">
        <f t="shared" si="1131"/>
        <v>5704.32</v>
      </c>
      <c r="EJ325" s="887">
        <f t="shared" si="1131"/>
        <v>5704.32</v>
      </c>
      <c r="EK325" s="888">
        <f t="shared" si="1131"/>
        <v>5704.32</v>
      </c>
      <c r="EL325" s="886">
        <f t="shared" si="1131"/>
        <v>5704.32</v>
      </c>
      <c r="EM325" s="886">
        <f t="shared" si="1131"/>
        <v>5704.32</v>
      </c>
      <c r="EN325" s="886">
        <f t="shared" si="1131"/>
        <v>5704.32</v>
      </c>
      <c r="EO325" s="886">
        <f t="shared" si="1131"/>
        <v>5704.32</v>
      </c>
      <c r="EP325" s="886">
        <f t="shared" si="1131"/>
        <v>5704.32</v>
      </c>
      <c r="EQ325" s="886">
        <f t="shared" si="1131"/>
        <v>5704.32</v>
      </c>
      <c r="ER325" s="886">
        <f t="shared" si="1131"/>
        <v>5704.32</v>
      </c>
      <c r="ES325" s="886">
        <f t="shared" si="1131"/>
        <v>5704.32</v>
      </c>
      <c r="ET325" s="886">
        <f t="shared" si="1131"/>
        <v>5704.32</v>
      </c>
      <c r="EU325" s="886">
        <f t="shared" si="1131"/>
        <v>5704.32</v>
      </c>
      <c r="EV325" s="887">
        <f t="shared" si="1131"/>
        <v>5704.32</v>
      </c>
      <c r="EW325" s="888">
        <f t="shared" si="1131"/>
        <v>5704.32</v>
      </c>
      <c r="EX325" s="886">
        <f t="shared" si="1131"/>
        <v>5704.32</v>
      </c>
      <c r="EY325" s="886">
        <f t="shared" si="1131"/>
        <v>5704.32</v>
      </c>
      <c r="EZ325" s="886">
        <f t="shared" si="1131"/>
        <v>5704.32</v>
      </c>
      <c r="FA325" s="886">
        <f t="shared" si="1131"/>
        <v>5704.32</v>
      </c>
      <c r="FB325" s="886">
        <f t="shared" si="1131"/>
        <v>5704.32</v>
      </c>
      <c r="FC325" s="886">
        <f t="shared" si="1124"/>
        <v>5704.32</v>
      </c>
      <c r="FD325" s="886">
        <f t="shared" si="1130"/>
        <v>5704.32</v>
      </c>
      <c r="FE325" s="886">
        <f t="shared" si="1130"/>
        <v>5704.32</v>
      </c>
      <c r="FF325" s="886">
        <f t="shared" si="1130"/>
        <v>5704.32</v>
      </c>
      <c r="FG325" s="886">
        <f t="shared" si="1130"/>
        <v>5704.32</v>
      </c>
      <c r="FH325" s="887">
        <f t="shared" si="1130"/>
        <v>5704.32</v>
      </c>
      <c r="FI325" s="888">
        <f t="shared" si="1130"/>
        <v>5704.32</v>
      </c>
      <c r="FJ325" s="886">
        <f t="shared" si="1130"/>
        <v>5704.32</v>
      </c>
      <c r="FK325" s="886">
        <f t="shared" si="1130"/>
        <v>5704.32</v>
      </c>
      <c r="FL325" s="886">
        <f t="shared" si="1130"/>
        <v>5704.32</v>
      </c>
      <c r="FM325" s="886">
        <f t="shared" ref="FM325:GQ325" si="1133">IF(COUNT(FM19)=1,FL325+FM19,FL325)</f>
        <v>5704.32</v>
      </c>
      <c r="FN325" s="886">
        <f t="shared" si="1133"/>
        <v>5704.32</v>
      </c>
      <c r="FO325" s="886">
        <f t="shared" si="1133"/>
        <v>5704.32</v>
      </c>
      <c r="FP325" s="886">
        <f t="shared" si="1133"/>
        <v>5704.32</v>
      </c>
      <c r="FQ325" s="886">
        <f t="shared" si="1133"/>
        <v>5704.32</v>
      </c>
      <c r="FR325" s="886">
        <f t="shared" si="1133"/>
        <v>5704.32</v>
      </c>
      <c r="FS325" s="886">
        <f t="shared" si="1133"/>
        <v>5704.32</v>
      </c>
      <c r="FT325" s="887">
        <f t="shared" si="1133"/>
        <v>5704.32</v>
      </c>
      <c r="FU325" s="888">
        <f t="shared" si="1133"/>
        <v>5704.32</v>
      </c>
      <c r="FV325" s="886">
        <f t="shared" si="1133"/>
        <v>5704.32</v>
      </c>
      <c r="FW325" s="886">
        <f t="shared" si="1133"/>
        <v>5704.32</v>
      </c>
      <c r="FX325" s="886">
        <f t="shared" si="1133"/>
        <v>5704.32</v>
      </c>
      <c r="FY325" s="886">
        <f t="shared" si="1133"/>
        <v>5704.32</v>
      </c>
      <c r="FZ325" s="886">
        <f t="shared" si="1133"/>
        <v>5704.32</v>
      </c>
      <c r="GA325" s="886">
        <f t="shared" si="1133"/>
        <v>5704.32</v>
      </c>
      <c r="GB325" s="886">
        <f t="shared" si="1133"/>
        <v>5704.32</v>
      </c>
      <c r="GC325" s="886">
        <f t="shared" si="1133"/>
        <v>5704.32</v>
      </c>
      <c r="GD325" s="886">
        <f t="shared" si="1133"/>
        <v>5704.32</v>
      </c>
      <c r="GE325" s="886">
        <f t="shared" si="1133"/>
        <v>5704.32</v>
      </c>
      <c r="GF325" s="887">
        <f t="shared" si="1133"/>
        <v>5704.32</v>
      </c>
      <c r="GG325" s="888">
        <f t="shared" si="1133"/>
        <v>5704.32</v>
      </c>
      <c r="GH325" s="886">
        <f t="shared" si="1133"/>
        <v>5704.32</v>
      </c>
      <c r="GI325" s="886">
        <f t="shared" si="1133"/>
        <v>5704.32</v>
      </c>
      <c r="GJ325" s="886">
        <f t="shared" si="1133"/>
        <v>5704.32</v>
      </c>
      <c r="GK325" s="886">
        <f t="shared" si="1133"/>
        <v>5704.32</v>
      </c>
      <c r="GL325" s="886">
        <f t="shared" si="1133"/>
        <v>5704.32</v>
      </c>
      <c r="GM325" s="886">
        <f t="shared" si="1133"/>
        <v>5704.32</v>
      </c>
      <c r="GN325" s="886">
        <f t="shared" si="1133"/>
        <v>5704.32</v>
      </c>
      <c r="GO325" s="886">
        <f t="shared" si="1133"/>
        <v>5704.32</v>
      </c>
      <c r="GP325" s="886">
        <f t="shared" si="1133"/>
        <v>5704.32</v>
      </c>
      <c r="GQ325" s="886">
        <f t="shared" si="1133"/>
        <v>5704.32</v>
      </c>
      <c r="GR325" s="887">
        <f t="shared" si="1118"/>
        <v>5704.32</v>
      </c>
      <c r="GS325" s="6"/>
      <c r="GT325" s="6"/>
      <c r="GU325" s="6"/>
      <c r="GV325" s="6"/>
    </row>
    <row r="326" spans="2:204" ht="15.75" thickBot="1" x14ac:dyDescent="0.25">
      <c r="B326" s="848" t="s">
        <v>538</v>
      </c>
      <c r="C326" s="849">
        <v>3486.38</v>
      </c>
      <c r="D326" s="850">
        <v>34675</v>
      </c>
      <c r="E326" s="882">
        <f t="shared" si="1113"/>
        <v>45625</v>
      </c>
      <c r="F326" s="859">
        <f t="shared" si="1119"/>
        <v>47450</v>
      </c>
      <c r="G326" s="859">
        <f t="shared" si="1120"/>
        <v>49275</v>
      </c>
      <c r="AC326" s="872" t="s">
        <v>126</v>
      </c>
      <c r="AD326" s="856">
        <v>3486.38</v>
      </c>
      <c r="AE326" s="886">
        <f t="shared" si="1121"/>
        <v>3506.38</v>
      </c>
      <c r="AF326" s="887">
        <f t="shared" si="1132"/>
        <v>3526.38</v>
      </c>
      <c r="AG326" s="888">
        <f t="shared" si="1132"/>
        <v>3527.38</v>
      </c>
      <c r="AH326" s="886">
        <f t="shared" si="1132"/>
        <v>3577.38</v>
      </c>
      <c r="AI326" s="886">
        <f t="shared" si="1132"/>
        <v>3627.38</v>
      </c>
      <c r="AJ326" s="886">
        <f t="shared" si="1132"/>
        <v>3677.38</v>
      </c>
      <c r="AK326" s="886">
        <f t="shared" si="1132"/>
        <v>3727.38</v>
      </c>
      <c r="AL326" s="886">
        <f t="shared" si="1132"/>
        <v>3728.38</v>
      </c>
      <c r="AM326" s="886">
        <f t="shared" si="1132"/>
        <v>3751.38</v>
      </c>
      <c r="AN326" s="886">
        <f t="shared" si="1132"/>
        <v>3774.38</v>
      </c>
      <c r="AO326" s="886">
        <f t="shared" si="1132"/>
        <v>3797.38</v>
      </c>
      <c r="AP326" s="886">
        <f t="shared" si="1132"/>
        <v>3820.38</v>
      </c>
      <c r="AQ326" s="886">
        <f t="shared" si="1132"/>
        <v>3843.38</v>
      </c>
      <c r="AR326" s="887">
        <f t="shared" si="1132"/>
        <v>3866.38</v>
      </c>
      <c r="AS326" s="888">
        <f t="shared" si="1132"/>
        <v>3889.38</v>
      </c>
      <c r="AT326" s="886">
        <f t="shared" si="1132"/>
        <v>3912.38</v>
      </c>
      <c r="AU326" s="886">
        <f t="shared" si="1132"/>
        <v>3935.38</v>
      </c>
      <c r="AV326" s="886">
        <f t="shared" si="1132"/>
        <v>3958.38</v>
      </c>
      <c r="AW326" s="886">
        <f t="shared" si="1132"/>
        <v>3981.38</v>
      </c>
      <c r="AX326" s="886">
        <f t="shared" si="1132"/>
        <v>4004.38</v>
      </c>
      <c r="AY326" s="886">
        <f t="shared" si="1132"/>
        <v>4027.38</v>
      </c>
      <c r="AZ326" s="886">
        <f t="shared" si="1132"/>
        <v>4027.38</v>
      </c>
      <c r="BA326" s="886">
        <f t="shared" si="1132"/>
        <v>4027.38</v>
      </c>
      <c r="BB326" s="886">
        <f t="shared" si="1132"/>
        <v>4050.38</v>
      </c>
      <c r="BC326" s="886">
        <f t="shared" si="1132"/>
        <v>4073.38</v>
      </c>
      <c r="BD326" s="887">
        <f t="shared" si="1132"/>
        <v>4096.38</v>
      </c>
      <c r="BE326" s="888">
        <f t="shared" si="1132"/>
        <v>4096.38</v>
      </c>
      <c r="BF326" s="886">
        <f t="shared" si="1132"/>
        <v>4096.38</v>
      </c>
      <c r="BG326" s="886">
        <f t="shared" si="1132"/>
        <v>4096.38</v>
      </c>
      <c r="BH326" s="886">
        <f t="shared" si="1132"/>
        <v>4096.38</v>
      </c>
      <c r="BI326" s="886">
        <f t="shared" si="1132"/>
        <v>4096.38</v>
      </c>
      <c r="BJ326" s="886">
        <f t="shared" si="1132"/>
        <v>4096.38</v>
      </c>
      <c r="BK326" s="886">
        <f t="shared" si="1132"/>
        <v>4119.38</v>
      </c>
      <c r="BL326" s="886">
        <f t="shared" si="1132"/>
        <v>4142.38</v>
      </c>
      <c r="BM326" s="886">
        <f t="shared" si="1132"/>
        <v>4165.38</v>
      </c>
      <c r="BN326" s="886">
        <f t="shared" si="1132"/>
        <v>4165.38</v>
      </c>
      <c r="BO326" s="886">
        <f t="shared" si="1132"/>
        <v>4165.38</v>
      </c>
      <c r="BP326" s="887">
        <f t="shared" si="1132"/>
        <v>4165.38</v>
      </c>
      <c r="BQ326" s="888">
        <f t="shared" si="1132"/>
        <v>4165.38</v>
      </c>
      <c r="BR326" s="886">
        <f t="shared" si="1132"/>
        <v>4165.38</v>
      </c>
      <c r="BS326" s="886">
        <f t="shared" si="1132"/>
        <v>4165.38</v>
      </c>
      <c r="BT326" s="886">
        <f t="shared" si="1132"/>
        <v>4165.38</v>
      </c>
      <c r="BU326" s="886">
        <f t="shared" si="1132"/>
        <v>4165.38</v>
      </c>
      <c r="BV326" s="886">
        <f t="shared" si="1132"/>
        <v>4165.38</v>
      </c>
      <c r="BW326" s="886">
        <f t="shared" si="1132"/>
        <v>4165.38</v>
      </c>
      <c r="BX326" s="886">
        <f t="shared" si="1132"/>
        <v>4165.38</v>
      </c>
      <c r="BY326" s="886">
        <f t="shared" si="1132"/>
        <v>4188.38</v>
      </c>
      <c r="BZ326" s="886">
        <f t="shared" si="1132"/>
        <v>4211.38</v>
      </c>
      <c r="CA326" s="886">
        <f t="shared" si="1132"/>
        <v>4234.38</v>
      </c>
      <c r="CB326" s="887">
        <f t="shared" si="1132"/>
        <v>4257.38</v>
      </c>
      <c r="CC326" s="888">
        <f t="shared" si="1132"/>
        <v>4280.38</v>
      </c>
      <c r="CD326" s="886">
        <f t="shared" si="1132"/>
        <v>4303.38</v>
      </c>
      <c r="CE326" s="886">
        <f t="shared" si="1132"/>
        <v>4326.38</v>
      </c>
      <c r="CF326" s="886">
        <f t="shared" si="1132"/>
        <v>4349.38</v>
      </c>
      <c r="CG326" s="886">
        <f t="shared" si="1132"/>
        <v>4350.38</v>
      </c>
      <c r="CH326" s="886">
        <f t="shared" si="1132"/>
        <v>4410.38</v>
      </c>
      <c r="CI326" s="886">
        <f t="shared" si="1132"/>
        <v>4470.38</v>
      </c>
      <c r="CJ326" s="886">
        <f t="shared" si="1132"/>
        <v>4530.38</v>
      </c>
      <c r="CK326" s="886">
        <f t="shared" si="1132"/>
        <v>4590.38</v>
      </c>
      <c r="CL326" s="886">
        <f t="shared" si="1132"/>
        <v>4591.38</v>
      </c>
      <c r="CM326" s="886">
        <f t="shared" si="1132"/>
        <v>4614.38</v>
      </c>
      <c r="CN326" s="887">
        <f t="shared" si="1132"/>
        <v>4637.38</v>
      </c>
      <c r="CO326" s="888">
        <f t="shared" si="1132"/>
        <v>4660.38</v>
      </c>
      <c r="CP326" s="886">
        <f t="shared" si="1132"/>
        <v>4683.38</v>
      </c>
      <c r="CQ326" s="886">
        <f t="shared" ref="CQ326:FB329" si="1134">IF(COUNT(CQ20)=1,CP326+CQ20,CP326)</f>
        <v>4706.38</v>
      </c>
      <c r="CR326" s="886">
        <f t="shared" si="1134"/>
        <v>4729.38</v>
      </c>
      <c r="CS326" s="886">
        <f t="shared" si="1134"/>
        <v>4752.38</v>
      </c>
      <c r="CT326" s="886">
        <f t="shared" si="1134"/>
        <v>4775.38</v>
      </c>
      <c r="CU326" s="886">
        <f t="shared" si="1134"/>
        <v>4798.38</v>
      </c>
      <c r="CV326" s="886">
        <f t="shared" si="1134"/>
        <v>4821.38</v>
      </c>
      <c r="CW326" s="886">
        <f t="shared" si="1134"/>
        <v>4844.38</v>
      </c>
      <c r="CX326" s="886">
        <f t="shared" si="1134"/>
        <v>4867.38</v>
      </c>
      <c r="CY326" s="886">
        <f t="shared" si="1134"/>
        <v>4890.38</v>
      </c>
      <c r="CZ326" s="887">
        <f t="shared" si="1134"/>
        <v>4913.38</v>
      </c>
      <c r="DA326" s="888">
        <f t="shared" si="1134"/>
        <v>4936.38</v>
      </c>
      <c r="DB326" s="886">
        <f t="shared" si="1134"/>
        <v>4959.38</v>
      </c>
      <c r="DC326" s="886">
        <f t="shared" si="1134"/>
        <v>4982.38</v>
      </c>
      <c r="DD326" s="886">
        <f t="shared" si="1134"/>
        <v>5005.38</v>
      </c>
      <c r="DE326" s="886">
        <f t="shared" si="1134"/>
        <v>5028.38</v>
      </c>
      <c r="DF326" s="886">
        <f t="shared" si="1134"/>
        <v>5051.38</v>
      </c>
      <c r="DG326" s="886">
        <f t="shared" si="1134"/>
        <v>5074.38</v>
      </c>
      <c r="DH326" s="886">
        <f t="shared" si="1134"/>
        <v>5097.38</v>
      </c>
      <c r="DI326" s="886">
        <f t="shared" si="1134"/>
        <v>5120.38</v>
      </c>
      <c r="DJ326" s="886">
        <f t="shared" si="1134"/>
        <v>5143.38</v>
      </c>
      <c r="DK326" s="886">
        <f t="shared" si="1134"/>
        <v>5166.38</v>
      </c>
      <c r="DL326" s="887">
        <f t="shared" si="1134"/>
        <v>5166.38</v>
      </c>
      <c r="DM326" s="888">
        <f t="shared" si="1134"/>
        <v>5166.38</v>
      </c>
      <c r="DN326" s="886">
        <f t="shared" si="1134"/>
        <v>5166.38</v>
      </c>
      <c r="DO326" s="886">
        <f t="shared" si="1134"/>
        <v>5166.38</v>
      </c>
      <c r="DP326" s="886">
        <f t="shared" si="1134"/>
        <v>5166.38</v>
      </c>
      <c r="DQ326" s="886">
        <f t="shared" si="1134"/>
        <v>5189.38</v>
      </c>
      <c r="DR326" s="886">
        <f t="shared" si="1134"/>
        <v>5212.38</v>
      </c>
      <c r="DS326" s="886">
        <f t="shared" si="1134"/>
        <v>5235.38</v>
      </c>
      <c r="DT326" s="886">
        <f t="shared" si="1134"/>
        <v>5258.38</v>
      </c>
      <c r="DU326" s="886">
        <f t="shared" si="1134"/>
        <v>5281.38</v>
      </c>
      <c r="DV326" s="886">
        <f t="shared" si="1134"/>
        <v>5304.38</v>
      </c>
      <c r="DW326" s="886">
        <f t="shared" si="1134"/>
        <v>5327.38</v>
      </c>
      <c r="DX326" s="892">
        <f t="shared" si="1134"/>
        <v>5350.38</v>
      </c>
      <c r="DY326" s="888">
        <f t="shared" si="1134"/>
        <v>5373.38</v>
      </c>
      <c r="DZ326" s="886">
        <f t="shared" si="1134"/>
        <v>5396.38</v>
      </c>
      <c r="EA326" s="886">
        <f t="shared" si="1134"/>
        <v>5419.38</v>
      </c>
      <c r="EB326" s="886">
        <f t="shared" si="1134"/>
        <v>5442.38</v>
      </c>
      <c r="EC326" s="886">
        <f t="shared" si="1134"/>
        <v>5465.38</v>
      </c>
      <c r="ED326" s="886">
        <f t="shared" si="1134"/>
        <v>5488.38</v>
      </c>
      <c r="EE326" s="886">
        <f t="shared" si="1134"/>
        <v>5511.38</v>
      </c>
      <c r="EF326" s="886">
        <f t="shared" si="1134"/>
        <v>5534.38</v>
      </c>
      <c r="EG326" s="886">
        <f t="shared" si="1134"/>
        <v>5557.38</v>
      </c>
      <c r="EH326" s="886">
        <f t="shared" si="1134"/>
        <v>5580.38</v>
      </c>
      <c r="EI326" s="886">
        <f t="shared" si="1134"/>
        <v>5603.38</v>
      </c>
      <c r="EJ326" s="887">
        <f t="shared" si="1134"/>
        <v>5626.38</v>
      </c>
      <c r="EK326" s="888">
        <f t="shared" si="1134"/>
        <v>5649.38</v>
      </c>
      <c r="EL326" s="886">
        <f t="shared" si="1134"/>
        <v>5672.38</v>
      </c>
      <c r="EM326" s="886">
        <f t="shared" si="1134"/>
        <v>5695.38</v>
      </c>
      <c r="EN326" s="886">
        <f t="shared" si="1134"/>
        <v>5718.38</v>
      </c>
      <c r="EO326" s="886">
        <f t="shared" si="1134"/>
        <v>5741.38</v>
      </c>
      <c r="EP326" s="886">
        <f t="shared" si="1134"/>
        <v>5764.38</v>
      </c>
      <c r="EQ326" s="886">
        <f t="shared" si="1134"/>
        <v>5787.38</v>
      </c>
      <c r="ER326" s="886">
        <f t="shared" si="1134"/>
        <v>5810.38</v>
      </c>
      <c r="ES326" s="886">
        <f t="shared" si="1134"/>
        <v>5833.38</v>
      </c>
      <c r="ET326" s="886">
        <f t="shared" si="1134"/>
        <v>5856.38</v>
      </c>
      <c r="EU326" s="886">
        <f t="shared" si="1134"/>
        <v>5879.38</v>
      </c>
      <c r="EV326" s="887">
        <f t="shared" si="1134"/>
        <v>5902.38</v>
      </c>
      <c r="EW326" s="888">
        <f t="shared" si="1134"/>
        <v>5925.38</v>
      </c>
      <c r="EX326" s="886">
        <f t="shared" si="1134"/>
        <v>5948.38</v>
      </c>
      <c r="EY326" s="886">
        <f t="shared" si="1134"/>
        <v>5971.38</v>
      </c>
      <c r="EZ326" s="886">
        <f t="shared" si="1134"/>
        <v>5994.38</v>
      </c>
      <c r="FA326" s="886">
        <f t="shared" si="1134"/>
        <v>6017.38</v>
      </c>
      <c r="FB326" s="886">
        <f t="shared" si="1134"/>
        <v>6040.38</v>
      </c>
      <c r="FC326" s="886">
        <f t="shared" si="1124"/>
        <v>6063.38</v>
      </c>
      <c r="FD326" s="886">
        <f t="shared" ref="FD326:GQ328" si="1135">IF(COUNT(FD20)=1,FC326+FD20,FC326)</f>
        <v>6086.38</v>
      </c>
      <c r="FE326" s="886">
        <f t="shared" si="1135"/>
        <v>6109.38</v>
      </c>
      <c r="FF326" s="886">
        <f t="shared" si="1135"/>
        <v>6132.38</v>
      </c>
      <c r="FG326" s="886">
        <f t="shared" si="1135"/>
        <v>6155.38</v>
      </c>
      <c r="FH326" s="887">
        <f t="shared" si="1135"/>
        <v>6178.38</v>
      </c>
      <c r="FI326" s="888">
        <f t="shared" si="1135"/>
        <v>6201.38</v>
      </c>
      <c r="FJ326" s="886">
        <f t="shared" si="1135"/>
        <v>6224.38</v>
      </c>
      <c r="FK326" s="886">
        <f t="shared" si="1135"/>
        <v>6247.38</v>
      </c>
      <c r="FL326" s="886">
        <f t="shared" si="1135"/>
        <v>6270.38</v>
      </c>
      <c r="FM326" s="886">
        <f t="shared" si="1135"/>
        <v>6293.38</v>
      </c>
      <c r="FN326" s="886">
        <f t="shared" si="1135"/>
        <v>6293.38</v>
      </c>
      <c r="FO326" s="886">
        <f t="shared" si="1135"/>
        <v>6293.38</v>
      </c>
      <c r="FP326" s="886">
        <f t="shared" si="1135"/>
        <v>6293.38</v>
      </c>
      <c r="FQ326" s="886">
        <f t="shared" si="1135"/>
        <v>6293.38</v>
      </c>
      <c r="FR326" s="886">
        <f t="shared" si="1135"/>
        <v>6293.38</v>
      </c>
      <c r="FS326" s="886">
        <f t="shared" si="1135"/>
        <v>6293.38</v>
      </c>
      <c r="FT326" s="887">
        <f t="shared" si="1135"/>
        <v>6293.38</v>
      </c>
      <c r="FU326" s="888">
        <f t="shared" si="1135"/>
        <v>6293.38</v>
      </c>
      <c r="FV326" s="886">
        <f t="shared" si="1135"/>
        <v>6293.38</v>
      </c>
      <c r="FW326" s="886">
        <f t="shared" si="1135"/>
        <v>6293.38</v>
      </c>
      <c r="FX326" s="886">
        <f t="shared" si="1135"/>
        <v>6316.38</v>
      </c>
      <c r="FY326" s="886">
        <f t="shared" si="1135"/>
        <v>6339.38</v>
      </c>
      <c r="FZ326" s="886">
        <f t="shared" si="1135"/>
        <v>6362.38</v>
      </c>
      <c r="GA326" s="886">
        <f t="shared" si="1135"/>
        <v>6385.38</v>
      </c>
      <c r="GB326" s="886">
        <f t="shared" si="1135"/>
        <v>6408.38</v>
      </c>
      <c r="GC326" s="886">
        <f t="shared" si="1135"/>
        <v>6431.38</v>
      </c>
      <c r="GD326" s="886">
        <f t="shared" si="1135"/>
        <v>6454.38</v>
      </c>
      <c r="GE326" s="886">
        <f t="shared" si="1135"/>
        <v>6477.38</v>
      </c>
      <c r="GF326" s="887">
        <f t="shared" si="1135"/>
        <v>6500.38</v>
      </c>
      <c r="GG326" s="888">
        <f t="shared" si="1135"/>
        <v>6523.38</v>
      </c>
      <c r="GH326" s="886">
        <f t="shared" si="1135"/>
        <v>6546.38</v>
      </c>
      <c r="GI326" s="886">
        <f t="shared" si="1135"/>
        <v>6569.38</v>
      </c>
      <c r="GJ326" s="886">
        <f t="shared" si="1135"/>
        <v>6592.38</v>
      </c>
      <c r="GK326" s="886">
        <f t="shared" si="1135"/>
        <v>6615.38</v>
      </c>
      <c r="GL326" s="886">
        <f t="shared" si="1135"/>
        <v>6638.38</v>
      </c>
      <c r="GM326" s="886">
        <f t="shared" si="1135"/>
        <v>6661.38</v>
      </c>
      <c r="GN326" s="886">
        <f t="shared" si="1135"/>
        <v>6684.38</v>
      </c>
      <c r="GO326" s="886">
        <f t="shared" si="1135"/>
        <v>6684.38</v>
      </c>
      <c r="GP326" s="886">
        <f t="shared" si="1135"/>
        <v>6684.38</v>
      </c>
      <c r="GQ326" s="886">
        <f t="shared" si="1135"/>
        <v>6684.38</v>
      </c>
      <c r="GR326" s="887">
        <f t="shared" si="1118"/>
        <v>6684.38</v>
      </c>
      <c r="GS326" s="6"/>
      <c r="GT326" s="6"/>
      <c r="GU326" s="6"/>
      <c r="GV326" s="6"/>
    </row>
    <row r="327" spans="2:204" ht="15.75" thickBot="1" x14ac:dyDescent="0.25">
      <c r="B327" s="852" t="s">
        <v>539</v>
      </c>
      <c r="C327" s="849">
        <v>4528.05</v>
      </c>
      <c r="D327" s="853">
        <v>34744</v>
      </c>
      <c r="E327" s="882">
        <f t="shared" si="1113"/>
        <v>45694</v>
      </c>
      <c r="F327" s="883">
        <f t="shared" si="1119"/>
        <v>47519</v>
      </c>
      <c r="G327" s="859">
        <f t="shared" si="1120"/>
        <v>49344</v>
      </c>
      <c r="AC327" s="873" t="s">
        <v>127</v>
      </c>
      <c r="AD327" s="856">
        <v>4528.05</v>
      </c>
      <c r="AE327" s="886">
        <f t="shared" si="1121"/>
        <v>4558.05</v>
      </c>
      <c r="AF327" s="887">
        <f t="shared" ref="AF327:CQ330" si="1136">IF(COUNT(AF21)=1,AE327+AF21,AE327)</f>
        <v>4588.05</v>
      </c>
      <c r="AG327" s="888">
        <f t="shared" si="1136"/>
        <v>4618.05</v>
      </c>
      <c r="AH327" s="886">
        <f t="shared" si="1136"/>
        <v>4618.05</v>
      </c>
      <c r="AI327" s="886">
        <f t="shared" si="1136"/>
        <v>4618.05</v>
      </c>
      <c r="AJ327" s="886">
        <f t="shared" si="1136"/>
        <v>4618.05</v>
      </c>
      <c r="AK327" s="886">
        <f t="shared" si="1136"/>
        <v>4618.05</v>
      </c>
      <c r="AL327" s="886">
        <f t="shared" si="1136"/>
        <v>4618.05</v>
      </c>
      <c r="AM327" s="886">
        <f t="shared" si="1136"/>
        <v>4618.05</v>
      </c>
      <c r="AN327" s="886">
        <f t="shared" si="1136"/>
        <v>4618.05</v>
      </c>
      <c r="AO327" s="886">
        <f t="shared" si="1136"/>
        <v>4618.05</v>
      </c>
      <c r="AP327" s="886">
        <f t="shared" si="1136"/>
        <v>4641.05</v>
      </c>
      <c r="AQ327" s="886">
        <f t="shared" si="1136"/>
        <v>4664.05</v>
      </c>
      <c r="AR327" s="887">
        <f t="shared" si="1136"/>
        <v>4687.05</v>
      </c>
      <c r="AS327" s="888">
        <f t="shared" si="1136"/>
        <v>4710.05</v>
      </c>
      <c r="AT327" s="886">
        <f t="shared" si="1136"/>
        <v>4733.05</v>
      </c>
      <c r="AU327" s="886">
        <f t="shared" si="1136"/>
        <v>4756.05</v>
      </c>
      <c r="AV327" s="886">
        <f t="shared" si="1136"/>
        <v>4779.05</v>
      </c>
      <c r="AW327" s="886">
        <f t="shared" si="1136"/>
        <v>4802.05</v>
      </c>
      <c r="AX327" s="886">
        <f t="shared" si="1136"/>
        <v>4825.05</v>
      </c>
      <c r="AY327" s="886">
        <f t="shared" si="1136"/>
        <v>4848.05</v>
      </c>
      <c r="AZ327" s="886">
        <f t="shared" si="1136"/>
        <v>4871.05</v>
      </c>
      <c r="BA327" s="886">
        <f t="shared" si="1136"/>
        <v>4871.05</v>
      </c>
      <c r="BB327" s="886">
        <f t="shared" si="1136"/>
        <v>4871.05</v>
      </c>
      <c r="BC327" s="886">
        <f t="shared" si="1136"/>
        <v>4871.05</v>
      </c>
      <c r="BD327" s="887">
        <f t="shared" si="1136"/>
        <v>4894.05</v>
      </c>
      <c r="BE327" s="888">
        <f t="shared" si="1136"/>
        <v>4917.05</v>
      </c>
      <c r="BF327" s="886">
        <f t="shared" si="1136"/>
        <v>4940.05</v>
      </c>
      <c r="BG327" s="886">
        <f t="shared" si="1136"/>
        <v>4963.05</v>
      </c>
      <c r="BH327" s="886">
        <f t="shared" si="1136"/>
        <v>4986.05</v>
      </c>
      <c r="BI327" s="886">
        <f t="shared" si="1136"/>
        <v>4987.05</v>
      </c>
      <c r="BJ327" s="886">
        <f t="shared" si="1136"/>
        <v>5067.05</v>
      </c>
      <c r="BK327" s="886">
        <f t="shared" si="1136"/>
        <v>5147.05</v>
      </c>
      <c r="BL327" s="886">
        <f t="shared" si="1136"/>
        <v>5227.05</v>
      </c>
      <c r="BM327" s="886">
        <f t="shared" si="1136"/>
        <v>5307.05</v>
      </c>
      <c r="BN327" s="886">
        <f t="shared" si="1136"/>
        <v>5308.05</v>
      </c>
      <c r="BO327" s="886">
        <f t="shared" si="1136"/>
        <v>5331.05</v>
      </c>
      <c r="BP327" s="887">
        <f t="shared" si="1136"/>
        <v>5354.05</v>
      </c>
      <c r="BQ327" s="888">
        <f t="shared" si="1136"/>
        <v>5377.05</v>
      </c>
      <c r="BR327" s="886">
        <f t="shared" si="1136"/>
        <v>5400.05</v>
      </c>
      <c r="BS327" s="886">
        <f t="shared" si="1136"/>
        <v>5423.05</v>
      </c>
      <c r="BT327" s="886">
        <f t="shared" si="1136"/>
        <v>5446.05</v>
      </c>
      <c r="BU327" s="886">
        <f t="shared" si="1136"/>
        <v>5469.05</v>
      </c>
      <c r="BV327" s="886">
        <f t="shared" si="1136"/>
        <v>5492.05</v>
      </c>
      <c r="BW327" s="886">
        <f t="shared" si="1136"/>
        <v>5515.05</v>
      </c>
      <c r="BX327" s="886">
        <f t="shared" si="1136"/>
        <v>5538.05</v>
      </c>
      <c r="BY327" s="886">
        <f t="shared" si="1136"/>
        <v>5561.05</v>
      </c>
      <c r="BZ327" s="886">
        <f t="shared" si="1136"/>
        <v>5584.05</v>
      </c>
      <c r="CA327" s="886">
        <f t="shared" si="1136"/>
        <v>5607.05</v>
      </c>
      <c r="CB327" s="887">
        <f t="shared" si="1136"/>
        <v>5630.05</v>
      </c>
      <c r="CC327" s="888">
        <f t="shared" si="1136"/>
        <v>5653.05</v>
      </c>
      <c r="CD327" s="886">
        <f t="shared" si="1136"/>
        <v>5676.05</v>
      </c>
      <c r="CE327" s="886">
        <f t="shared" si="1136"/>
        <v>5699.05</v>
      </c>
      <c r="CF327" s="886">
        <f t="shared" si="1136"/>
        <v>5722.05</v>
      </c>
      <c r="CG327" s="886">
        <f t="shared" si="1136"/>
        <v>5745.05</v>
      </c>
      <c r="CH327" s="886">
        <f t="shared" si="1136"/>
        <v>5768.05</v>
      </c>
      <c r="CI327" s="886">
        <f t="shared" si="1136"/>
        <v>5791.05</v>
      </c>
      <c r="CJ327" s="886">
        <f t="shared" si="1136"/>
        <v>5814.05</v>
      </c>
      <c r="CK327" s="886">
        <f t="shared" si="1136"/>
        <v>5815.05</v>
      </c>
      <c r="CL327" s="886">
        <f t="shared" si="1136"/>
        <v>5815.05</v>
      </c>
      <c r="CM327" s="886">
        <f t="shared" si="1136"/>
        <v>5815.05</v>
      </c>
      <c r="CN327" s="887">
        <f t="shared" si="1136"/>
        <v>5815.05</v>
      </c>
      <c r="CO327" s="888">
        <f t="shared" si="1136"/>
        <v>5815.05</v>
      </c>
      <c r="CP327" s="886">
        <f t="shared" si="1136"/>
        <v>5815.05</v>
      </c>
      <c r="CQ327" s="886">
        <f t="shared" si="1136"/>
        <v>5838.05</v>
      </c>
      <c r="CR327" s="886">
        <f t="shared" si="1134"/>
        <v>5861.05</v>
      </c>
      <c r="CS327" s="886">
        <f t="shared" si="1134"/>
        <v>5884.05</v>
      </c>
      <c r="CT327" s="886">
        <f t="shared" si="1134"/>
        <v>5907.05</v>
      </c>
      <c r="CU327" s="886">
        <f t="shared" si="1134"/>
        <v>5930.05</v>
      </c>
      <c r="CV327" s="886">
        <f t="shared" si="1134"/>
        <v>5953.05</v>
      </c>
      <c r="CW327" s="886">
        <f t="shared" si="1134"/>
        <v>5976.05</v>
      </c>
      <c r="CX327" s="886">
        <f t="shared" si="1134"/>
        <v>5999.05</v>
      </c>
      <c r="CY327" s="886">
        <f t="shared" si="1134"/>
        <v>6022.05</v>
      </c>
      <c r="CZ327" s="887">
        <f t="shared" si="1134"/>
        <v>6045.05</v>
      </c>
      <c r="DA327" s="888">
        <f t="shared" si="1134"/>
        <v>6068.05</v>
      </c>
      <c r="DB327" s="886">
        <f t="shared" si="1134"/>
        <v>6091.05</v>
      </c>
      <c r="DC327" s="886">
        <f t="shared" si="1134"/>
        <v>6114.05</v>
      </c>
      <c r="DD327" s="886">
        <f t="shared" si="1134"/>
        <v>6137.05</v>
      </c>
      <c r="DE327" s="886">
        <f t="shared" si="1134"/>
        <v>6160.05</v>
      </c>
      <c r="DF327" s="886">
        <f t="shared" si="1134"/>
        <v>6183.05</v>
      </c>
      <c r="DG327" s="886">
        <f t="shared" si="1134"/>
        <v>6206.05</v>
      </c>
      <c r="DH327" s="886">
        <f t="shared" si="1134"/>
        <v>6229.05</v>
      </c>
      <c r="DI327" s="886">
        <f t="shared" si="1134"/>
        <v>6252.05</v>
      </c>
      <c r="DJ327" s="886">
        <f t="shared" si="1134"/>
        <v>6275.05</v>
      </c>
      <c r="DK327" s="886">
        <f t="shared" si="1134"/>
        <v>6298.05</v>
      </c>
      <c r="DL327" s="887">
        <f t="shared" si="1134"/>
        <v>6321.05</v>
      </c>
      <c r="DM327" s="888">
        <f t="shared" si="1134"/>
        <v>6344.05</v>
      </c>
      <c r="DN327" s="886">
        <f t="shared" si="1134"/>
        <v>6367.05</v>
      </c>
      <c r="DO327" s="886">
        <f t="shared" si="1134"/>
        <v>6390.05</v>
      </c>
      <c r="DP327" s="886">
        <f t="shared" si="1134"/>
        <v>6413.05</v>
      </c>
      <c r="DQ327" s="886">
        <f t="shared" si="1134"/>
        <v>6436.05</v>
      </c>
      <c r="DR327" s="886">
        <f t="shared" si="1134"/>
        <v>6459.05</v>
      </c>
      <c r="DS327" s="886">
        <f t="shared" si="1134"/>
        <v>6482.05</v>
      </c>
      <c r="DT327" s="886">
        <f t="shared" si="1134"/>
        <v>6505.05</v>
      </c>
      <c r="DU327" s="886">
        <f t="shared" si="1134"/>
        <v>6528.05</v>
      </c>
      <c r="DV327" s="886">
        <f t="shared" si="1134"/>
        <v>6551.05</v>
      </c>
      <c r="DW327" s="886">
        <f t="shared" si="1134"/>
        <v>6574.05</v>
      </c>
      <c r="DX327" s="887">
        <f t="shared" si="1134"/>
        <v>6597.05</v>
      </c>
      <c r="DY327" s="888">
        <f t="shared" si="1134"/>
        <v>6620.05</v>
      </c>
      <c r="DZ327" s="889">
        <f t="shared" si="1134"/>
        <v>6643.05</v>
      </c>
      <c r="EA327" s="886">
        <f t="shared" si="1134"/>
        <v>6666.05</v>
      </c>
      <c r="EB327" s="886">
        <f t="shared" si="1134"/>
        <v>6689.05</v>
      </c>
      <c r="EC327" s="886">
        <f t="shared" si="1134"/>
        <v>6712.05</v>
      </c>
      <c r="ED327" s="886">
        <f t="shared" si="1134"/>
        <v>6735.05</v>
      </c>
      <c r="EE327" s="886">
        <f t="shared" si="1134"/>
        <v>6758.05</v>
      </c>
      <c r="EF327" s="886">
        <f t="shared" si="1134"/>
        <v>6781.05</v>
      </c>
      <c r="EG327" s="886">
        <f t="shared" si="1134"/>
        <v>6804.05</v>
      </c>
      <c r="EH327" s="886">
        <f t="shared" si="1134"/>
        <v>6827.05</v>
      </c>
      <c r="EI327" s="886">
        <f t="shared" si="1134"/>
        <v>6850.05</v>
      </c>
      <c r="EJ327" s="887">
        <f t="shared" si="1134"/>
        <v>6873.05</v>
      </c>
      <c r="EK327" s="888">
        <f t="shared" si="1134"/>
        <v>6896.05</v>
      </c>
      <c r="EL327" s="886">
        <f t="shared" si="1134"/>
        <v>6919.05</v>
      </c>
      <c r="EM327" s="886">
        <f t="shared" si="1134"/>
        <v>6942.05</v>
      </c>
      <c r="EN327" s="886">
        <f t="shared" si="1134"/>
        <v>6965.05</v>
      </c>
      <c r="EO327" s="886">
        <f t="shared" si="1134"/>
        <v>6988.05</v>
      </c>
      <c r="EP327" s="886">
        <f t="shared" si="1134"/>
        <v>6988.05</v>
      </c>
      <c r="EQ327" s="886">
        <f t="shared" si="1134"/>
        <v>6988.05</v>
      </c>
      <c r="ER327" s="886">
        <f t="shared" si="1134"/>
        <v>6988.05</v>
      </c>
      <c r="ES327" s="886">
        <f t="shared" si="1134"/>
        <v>6988.05</v>
      </c>
      <c r="ET327" s="886">
        <f t="shared" si="1134"/>
        <v>6988.05</v>
      </c>
      <c r="EU327" s="886">
        <f t="shared" si="1134"/>
        <v>6988.05</v>
      </c>
      <c r="EV327" s="887">
        <f t="shared" si="1134"/>
        <v>6988.05</v>
      </c>
      <c r="EW327" s="888">
        <f t="shared" si="1134"/>
        <v>6988.05</v>
      </c>
      <c r="EX327" s="886">
        <f t="shared" si="1134"/>
        <v>6988.05</v>
      </c>
      <c r="EY327" s="886">
        <f t="shared" si="1134"/>
        <v>6988.05</v>
      </c>
      <c r="EZ327" s="886">
        <f t="shared" si="1134"/>
        <v>6988.05</v>
      </c>
      <c r="FA327" s="886">
        <f t="shared" si="1134"/>
        <v>6988.05</v>
      </c>
      <c r="FB327" s="886">
        <f t="shared" si="1134"/>
        <v>6988.05</v>
      </c>
      <c r="FC327" s="886">
        <f t="shared" si="1124"/>
        <v>6988.05</v>
      </c>
      <c r="FD327" s="886">
        <f t="shared" si="1135"/>
        <v>6988.05</v>
      </c>
      <c r="FE327" s="886">
        <f t="shared" si="1135"/>
        <v>6988.05</v>
      </c>
      <c r="FF327" s="886">
        <f t="shared" si="1135"/>
        <v>6988.05</v>
      </c>
      <c r="FG327" s="886">
        <f t="shared" si="1135"/>
        <v>6988.05</v>
      </c>
      <c r="FH327" s="887">
        <f t="shared" si="1135"/>
        <v>6988.05</v>
      </c>
      <c r="FI327" s="888">
        <f t="shared" si="1135"/>
        <v>6988.05</v>
      </c>
      <c r="FJ327" s="886">
        <f t="shared" si="1135"/>
        <v>6988.05</v>
      </c>
      <c r="FK327" s="886">
        <f t="shared" si="1135"/>
        <v>6988.05</v>
      </c>
      <c r="FL327" s="886">
        <f t="shared" si="1135"/>
        <v>6988.05</v>
      </c>
      <c r="FM327" s="886">
        <f t="shared" si="1135"/>
        <v>6988.05</v>
      </c>
      <c r="FN327" s="886">
        <f t="shared" si="1135"/>
        <v>6988.05</v>
      </c>
      <c r="FO327" s="886">
        <f t="shared" si="1135"/>
        <v>6988.05</v>
      </c>
      <c r="FP327" s="886">
        <f t="shared" si="1135"/>
        <v>6988.05</v>
      </c>
      <c r="FQ327" s="886">
        <f t="shared" si="1135"/>
        <v>6988.05</v>
      </c>
      <c r="FR327" s="886">
        <f t="shared" si="1135"/>
        <v>6988.05</v>
      </c>
      <c r="FS327" s="886">
        <f t="shared" si="1135"/>
        <v>6988.05</v>
      </c>
      <c r="FT327" s="887">
        <f t="shared" si="1135"/>
        <v>6988.05</v>
      </c>
      <c r="FU327" s="888">
        <f t="shared" si="1135"/>
        <v>6988.05</v>
      </c>
      <c r="FV327" s="886">
        <f t="shared" si="1135"/>
        <v>6988.05</v>
      </c>
      <c r="FW327" s="886">
        <f t="shared" si="1135"/>
        <v>6988.05</v>
      </c>
      <c r="FX327" s="886">
        <f t="shared" si="1135"/>
        <v>6988.05</v>
      </c>
      <c r="FY327" s="886">
        <f t="shared" si="1135"/>
        <v>6988.05</v>
      </c>
      <c r="FZ327" s="886">
        <f t="shared" si="1135"/>
        <v>6988.05</v>
      </c>
      <c r="GA327" s="886">
        <f t="shared" si="1135"/>
        <v>6988.05</v>
      </c>
      <c r="GB327" s="886">
        <f t="shared" si="1135"/>
        <v>6988.05</v>
      </c>
      <c r="GC327" s="886">
        <f t="shared" si="1135"/>
        <v>6988.05</v>
      </c>
      <c r="GD327" s="886">
        <f t="shared" si="1135"/>
        <v>6988.05</v>
      </c>
      <c r="GE327" s="886">
        <f t="shared" si="1135"/>
        <v>6988.05</v>
      </c>
      <c r="GF327" s="887">
        <f t="shared" si="1135"/>
        <v>6988.05</v>
      </c>
      <c r="GG327" s="888">
        <f t="shared" si="1135"/>
        <v>6988.05</v>
      </c>
      <c r="GH327" s="886">
        <f t="shared" si="1135"/>
        <v>6988.05</v>
      </c>
      <c r="GI327" s="886">
        <f t="shared" si="1135"/>
        <v>6988.05</v>
      </c>
      <c r="GJ327" s="886">
        <f t="shared" si="1135"/>
        <v>6988.05</v>
      </c>
      <c r="GK327" s="890">
        <f t="shared" si="1135"/>
        <v>6988.05</v>
      </c>
      <c r="GL327" s="886">
        <f t="shared" si="1135"/>
        <v>6988.05</v>
      </c>
      <c r="GM327" s="886">
        <f t="shared" si="1135"/>
        <v>6988.05</v>
      </c>
      <c r="GN327" s="886">
        <f t="shared" si="1135"/>
        <v>6988.05</v>
      </c>
      <c r="GO327" s="886">
        <f t="shared" si="1135"/>
        <v>6988.05</v>
      </c>
      <c r="GP327" s="886">
        <f t="shared" si="1135"/>
        <v>6988.05</v>
      </c>
      <c r="GQ327" s="886">
        <f t="shared" si="1135"/>
        <v>6988.05</v>
      </c>
      <c r="GR327" s="887">
        <f t="shared" si="1118"/>
        <v>6988.05</v>
      </c>
      <c r="GS327" s="6"/>
      <c r="GT327" s="6"/>
      <c r="GU327" s="6"/>
      <c r="GV327" s="6"/>
    </row>
    <row r="328" spans="2:204" ht="15.75" thickBot="1" x14ac:dyDescent="0.25">
      <c r="B328" s="848" t="s">
        <v>540</v>
      </c>
      <c r="C328" s="849">
        <v>4650.68</v>
      </c>
      <c r="D328" s="850">
        <v>34736</v>
      </c>
      <c r="E328" s="882">
        <f t="shared" si="1113"/>
        <v>45686</v>
      </c>
      <c r="F328" s="859">
        <f t="shared" si="1119"/>
        <v>47511</v>
      </c>
      <c r="G328" s="859">
        <f t="shared" si="1120"/>
        <v>49336</v>
      </c>
      <c r="AC328" s="874" t="s">
        <v>128</v>
      </c>
      <c r="AD328" s="856">
        <v>4650.68</v>
      </c>
      <c r="AE328" s="886">
        <f t="shared" si="1121"/>
        <v>4650.68</v>
      </c>
      <c r="AF328" s="887">
        <f t="shared" si="1136"/>
        <v>4650.68</v>
      </c>
      <c r="AG328" s="888">
        <f t="shared" si="1136"/>
        <v>4690.68</v>
      </c>
      <c r="AH328" s="886">
        <f t="shared" si="1136"/>
        <v>4730.68</v>
      </c>
      <c r="AI328" s="886">
        <f t="shared" si="1136"/>
        <v>4770.68</v>
      </c>
      <c r="AJ328" s="886">
        <f t="shared" si="1136"/>
        <v>4810.68</v>
      </c>
      <c r="AK328" s="886">
        <f t="shared" si="1136"/>
        <v>4810.68</v>
      </c>
      <c r="AL328" s="886">
        <f t="shared" si="1136"/>
        <v>4810.68</v>
      </c>
      <c r="AM328" s="886">
        <f t="shared" si="1136"/>
        <v>4810.68</v>
      </c>
      <c r="AN328" s="886">
        <f t="shared" si="1136"/>
        <v>4810.68</v>
      </c>
      <c r="AO328" s="886">
        <f t="shared" si="1136"/>
        <v>4810.68</v>
      </c>
      <c r="AP328" s="886">
        <f t="shared" si="1136"/>
        <v>4810.68</v>
      </c>
      <c r="AQ328" s="886">
        <f t="shared" si="1136"/>
        <v>4833.68</v>
      </c>
      <c r="AR328" s="887">
        <f t="shared" si="1136"/>
        <v>4856.68</v>
      </c>
      <c r="AS328" s="888">
        <f t="shared" si="1136"/>
        <v>4879.68</v>
      </c>
      <c r="AT328" s="886">
        <f t="shared" si="1136"/>
        <v>4902.68</v>
      </c>
      <c r="AU328" s="886">
        <f t="shared" si="1136"/>
        <v>4925.68</v>
      </c>
      <c r="AV328" s="886">
        <f t="shared" si="1136"/>
        <v>4925.68</v>
      </c>
      <c r="AW328" s="886">
        <f t="shared" si="1136"/>
        <v>4925.68</v>
      </c>
      <c r="AX328" s="886">
        <f t="shared" si="1136"/>
        <v>4925.68</v>
      </c>
      <c r="AY328" s="886">
        <f t="shared" si="1136"/>
        <v>4925.68</v>
      </c>
      <c r="AZ328" s="886">
        <f t="shared" si="1136"/>
        <v>4925.68</v>
      </c>
      <c r="BA328" s="886">
        <f t="shared" si="1136"/>
        <v>4925.68</v>
      </c>
      <c r="BB328" s="886">
        <f t="shared" si="1136"/>
        <v>4925.68</v>
      </c>
      <c r="BC328" s="886">
        <f t="shared" si="1136"/>
        <v>4925.68</v>
      </c>
      <c r="BD328" s="887">
        <f t="shared" si="1136"/>
        <v>4925.68</v>
      </c>
      <c r="BE328" s="888">
        <f t="shared" si="1136"/>
        <v>4925.68</v>
      </c>
      <c r="BF328" s="886">
        <f t="shared" si="1136"/>
        <v>4925.68</v>
      </c>
      <c r="BG328" s="886">
        <f t="shared" si="1136"/>
        <v>4925.68</v>
      </c>
      <c r="BH328" s="886">
        <f t="shared" si="1136"/>
        <v>4925.68</v>
      </c>
      <c r="BI328" s="886">
        <f t="shared" si="1136"/>
        <v>4925.68</v>
      </c>
      <c r="BJ328" s="886">
        <f t="shared" si="1136"/>
        <v>4925.68</v>
      </c>
      <c r="BK328" s="886">
        <f t="shared" si="1136"/>
        <v>4925.68</v>
      </c>
      <c r="BL328" s="886">
        <f t="shared" si="1136"/>
        <v>4925.68</v>
      </c>
      <c r="BM328" s="886">
        <f t="shared" si="1136"/>
        <v>4925.68</v>
      </c>
      <c r="BN328" s="886">
        <f t="shared" si="1136"/>
        <v>4948.68</v>
      </c>
      <c r="BO328" s="886">
        <f t="shared" si="1136"/>
        <v>4949.68</v>
      </c>
      <c r="BP328" s="887">
        <f t="shared" si="1136"/>
        <v>5009.68</v>
      </c>
      <c r="BQ328" s="888">
        <f t="shared" si="1136"/>
        <v>5069.68</v>
      </c>
      <c r="BR328" s="886">
        <f t="shared" si="1136"/>
        <v>5129.68</v>
      </c>
      <c r="BS328" s="886">
        <f t="shared" si="1136"/>
        <v>5189.68</v>
      </c>
      <c r="BT328" s="886">
        <f t="shared" si="1136"/>
        <v>5190.68</v>
      </c>
      <c r="BU328" s="886">
        <f t="shared" si="1136"/>
        <v>5213.68</v>
      </c>
      <c r="BV328" s="886">
        <f t="shared" si="1136"/>
        <v>5236.68</v>
      </c>
      <c r="BW328" s="886">
        <f t="shared" si="1136"/>
        <v>5259.68</v>
      </c>
      <c r="BX328" s="886">
        <f t="shared" si="1136"/>
        <v>5282.68</v>
      </c>
      <c r="BY328" s="886">
        <f t="shared" si="1136"/>
        <v>5305.68</v>
      </c>
      <c r="BZ328" s="886">
        <f t="shared" si="1136"/>
        <v>5328.68</v>
      </c>
      <c r="CA328" s="886">
        <f t="shared" si="1136"/>
        <v>5351.68</v>
      </c>
      <c r="CB328" s="887">
        <f t="shared" si="1136"/>
        <v>5374.68</v>
      </c>
      <c r="CC328" s="888">
        <f t="shared" si="1136"/>
        <v>5397.68</v>
      </c>
      <c r="CD328" s="886">
        <f t="shared" si="1136"/>
        <v>5420.68</v>
      </c>
      <c r="CE328" s="886">
        <f t="shared" si="1136"/>
        <v>5443.68</v>
      </c>
      <c r="CF328" s="886">
        <f t="shared" si="1136"/>
        <v>5466.68</v>
      </c>
      <c r="CG328" s="886">
        <f t="shared" si="1136"/>
        <v>5489.68</v>
      </c>
      <c r="CH328" s="886">
        <f t="shared" si="1136"/>
        <v>5512.68</v>
      </c>
      <c r="CI328" s="886">
        <f t="shared" si="1136"/>
        <v>5535.68</v>
      </c>
      <c r="CJ328" s="886">
        <f t="shared" si="1136"/>
        <v>5558.68</v>
      </c>
      <c r="CK328" s="886">
        <f t="shared" si="1136"/>
        <v>5581.68</v>
      </c>
      <c r="CL328" s="886">
        <f t="shared" si="1136"/>
        <v>5604.68</v>
      </c>
      <c r="CM328" s="886">
        <f t="shared" si="1136"/>
        <v>5627.68</v>
      </c>
      <c r="CN328" s="887">
        <f t="shared" si="1136"/>
        <v>5650.68</v>
      </c>
      <c r="CO328" s="888">
        <f t="shared" si="1136"/>
        <v>5673.68</v>
      </c>
      <c r="CP328" s="886">
        <f t="shared" si="1136"/>
        <v>5696.68</v>
      </c>
      <c r="CQ328" s="886">
        <f t="shared" si="1136"/>
        <v>5696.68</v>
      </c>
      <c r="CR328" s="886">
        <f t="shared" si="1134"/>
        <v>5696.68</v>
      </c>
      <c r="CS328" s="886">
        <f t="shared" si="1134"/>
        <v>5696.68</v>
      </c>
      <c r="CT328" s="886">
        <f t="shared" si="1134"/>
        <v>5719.68</v>
      </c>
      <c r="CU328" s="886">
        <f t="shared" si="1134"/>
        <v>5742.68</v>
      </c>
      <c r="CV328" s="886">
        <f t="shared" si="1134"/>
        <v>5765.68</v>
      </c>
      <c r="CW328" s="886">
        <f t="shared" si="1134"/>
        <v>5788.68</v>
      </c>
      <c r="CX328" s="886">
        <f t="shared" si="1134"/>
        <v>5811.68</v>
      </c>
      <c r="CY328" s="886">
        <f t="shared" si="1134"/>
        <v>5834.68</v>
      </c>
      <c r="CZ328" s="887">
        <f t="shared" si="1134"/>
        <v>5857.68</v>
      </c>
      <c r="DA328" s="888">
        <f t="shared" si="1134"/>
        <v>5880.68</v>
      </c>
      <c r="DB328" s="886">
        <f t="shared" si="1134"/>
        <v>5903.68</v>
      </c>
      <c r="DC328" s="886">
        <f t="shared" si="1134"/>
        <v>5926.68</v>
      </c>
      <c r="DD328" s="886">
        <f t="shared" si="1134"/>
        <v>5949.68</v>
      </c>
      <c r="DE328" s="886">
        <f t="shared" si="1134"/>
        <v>5972.68</v>
      </c>
      <c r="DF328" s="886">
        <f t="shared" si="1134"/>
        <v>5995.68</v>
      </c>
      <c r="DG328" s="886">
        <f t="shared" si="1134"/>
        <v>5995.68</v>
      </c>
      <c r="DH328" s="886">
        <f t="shared" si="1134"/>
        <v>5995.68</v>
      </c>
      <c r="DI328" s="886">
        <f t="shared" si="1134"/>
        <v>5995.68</v>
      </c>
      <c r="DJ328" s="886">
        <f t="shared" si="1134"/>
        <v>5995.68</v>
      </c>
      <c r="DK328" s="886">
        <f t="shared" si="1134"/>
        <v>5995.68</v>
      </c>
      <c r="DL328" s="887">
        <f t="shared" si="1134"/>
        <v>5995.68</v>
      </c>
      <c r="DM328" s="888">
        <f t="shared" si="1134"/>
        <v>5995.68</v>
      </c>
      <c r="DN328" s="886">
        <f t="shared" si="1134"/>
        <v>5995.68</v>
      </c>
      <c r="DO328" s="886">
        <f t="shared" si="1134"/>
        <v>5995.68</v>
      </c>
      <c r="DP328" s="886">
        <f t="shared" si="1134"/>
        <v>5995.68</v>
      </c>
      <c r="DQ328" s="886">
        <f t="shared" si="1134"/>
        <v>5995.68</v>
      </c>
      <c r="DR328" s="886">
        <f t="shared" si="1134"/>
        <v>5995.68</v>
      </c>
      <c r="DS328" s="886">
        <f t="shared" si="1134"/>
        <v>5995.68</v>
      </c>
      <c r="DT328" s="886">
        <f t="shared" si="1134"/>
        <v>5995.68</v>
      </c>
      <c r="DU328" s="886">
        <f t="shared" si="1134"/>
        <v>5995.68</v>
      </c>
      <c r="DV328" s="886">
        <f t="shared" si="1134"/>
        <v>5995.68</v>
      </c>
      <c r="DW328" s="886">
        <f t="shared" si="1134"/>
        <v>5995.68</v>
      </c>
      <c r="DX328" s="887">
        <f t="shared" si="1134"/>
        <v>5995.68</v>
      </c>
      <c r="DY328" s="888">
        <f t="shared" si="1134"/>
        <v>5995.68</v>
      </c>
      <c r="DZ328" s="889">
        <f t="shared" si="1134"/>
        <v>5995.68</v>
      </c>
      <c r="EA328" s="886">
        <f t="shared" si="1134"/>
        <v>5995.68</v>
      </c>
      <c r="EB328" s="886">
        <f t="shared" si="1134"/>
        <v>5995.68</v>
      </c>
      <c r="EC328" s="886">
        <f t="shared" si="1134"/>
        <v>5995.68</v>
      </c>
      <c r="ED328" s="886">
        <f t="shared" si="1134"/>
        <v>5995.68</v>
      </c>
      <c r="EE328" s="886">
        <f t="shared" si="1134"/>
        <v>5995.68</v>
      </c>
      <c r="EF328" s="886">
        <f t="shared" si="1134"/>
        <v>5995.68</v>
      </c>
      <c r="EG328" s="886">
        <f t="shared" si="1134"/>
        <v>5995.68</v>
      </c>
      <c r="EH328" s="886">
        <f t="shared" si="1134"/>
        <v>5995.68</v>
      </c>
      <c r="EI328" s="886">
        <f t="shared" si="1134"/>
        <v>5995.68</v>
      </c>
      <c r="EJ328" s="887">
        <f t="shared" si="1134"/>
        <v>5995.68</v>
      </c>
      <c r="EK328" s="888">
        <f t="shared" si="1134"/>
        <v>5995.68</v>
      </c>
      <c r="EL328" s="886">
        <f t="shared" si="1134"/>
        <v>5995.68</v>
      </c>
      <c r="EM328" s="886">
        <f t="shared" si="1134"/>
        <v>5995.68</v>
      </c>
      <c r="EN328" s="886">
        <f t="shared" si="1134"/>
        <v>5995.68</v>
      </c>
      <c r="EO328" s="886">
        <f t="shared" si="1134"/>
        <v>5995.68</v>
      </c>
      <c r="EP328" s="886">
        <f t="shared" si="1134"/>
        <v>5995.68</v>
      </c>
      <c r="EQ328" s="886">
        <f t="shared" si="1134"/>
        <v>5995.68</v>
      </c>
      <c r="ER328" s="886">
        <f t="shared" si="1134"/>
        <v>5995.68</v>
      </c>
      <c r="ES328" s="886">
        <f t="shared" si="1134"/>
        <v>5995.68</v>
      </c>
      <c r="ET328" s="886">
        <f t="shared" si="1134"/>
        <v>5995.68</v>
      </c>
      <c r="EU328" s="886">
        <f t="shared" si="1134"/>
        <v>5995.68</v>
      </c>
      <c r="EV328" s="887">
        <f t="shared" si="1134"/>
        <v>5995.68</v>
      </c>
      <c r="EW328" s="888">
        <f t="shared" si="1134"/>
        <v>5995.68</v>
      </c>
      <c r="EX328" s="886">
        <f t="shared" si="1134"/>
        <v>5995.68</v>
      </c>
      <c r="EY328" s="886">
        <f t="shared" si="1134"/>
        <v>5995.68</v>
      </c>
      <c r="EZ328" s="886">
        <f t="shared" si="1134"/>
        <v>5995.68</v>
      </c>
      <c r="FA328" s="886">
        <f t="shared" si="1134"/>
        <v>5995.68</v>
      </c>
      <c r="FB328" s="886">
        <f t="shared" si="1134"/>
        <v>5995.68</v>
      </c>
      <c r="FC328" s="886">
        <f t="shared" si="1124"/>
        <v>5995.68</v>
      </c>
      <c r="FD328" s="886">
        <f t="shared" si="1135"/>
        <v>5995.68</v>
      </c>
      <c r="FE328" s="886">
        <f t="shared" si="1135"/>
        <v>5995.68</v>
      </c>
      <c r="FF328" s="886">
        <f t="shared" si="1135"/>
        <v>5995.68</v>
      </c>
      <c r="FG328" s="886">
        <f t="shared" si="1135"/>
        <v>5995.68</v>
      </c>
      <c r="FH328" s="887">
        <f t="shared" si="1135"/>
        <v>5995.68</v>
      </c>
      <c r="FI328" s="888">
        <f t="shared" si="1135"/>
        <v>5995.68</v>
      </c>
      <c r="FJ328" s="886">
        <f t="shared" si="1135"/>
        <v>5995.68</v>
      </c>
      <c r="FK328" s="886">
        <f t="shared" si="1135"/>
        <v>5995.68</v>
      </c>
      <c r="FL328" s="886">
        <f t="shared" si="1135"/>
        <v>5995.68</v>
      </c>
      <c r="FM328" s="886">
        <f t="shared" si="1135"/>
        <v>5995.68</v>
      </c>
      <c r="FN328" s="886">
        <f t="shared" si="1135"/>
        <v>5995.68</v>
      </c>
      <c r="FO328" s="886">
        <f t="shared" si="1135"/>
        <v>5995.68</v>
      </c>
      <c r="FP328" s="886">
        <f t="shared" si="1135"/>
        <v>5995.68</v>
      </c>
      <c r="FQ328" s="886">
        <f t="shared" si="1135"/>
        <v>5995.68</v>
      </c>
      <c r="FR328" s="886">
        <f t="shared" si="1135"/>
        <v>5995.68</v>
      </c>
      <c r="FS328" s="886">
        <f t="shared" si="1135"/>
        <v>5995.68</v>
      </c>
      <c r="FT328" s="887">
        <f t="shared" si="1135"/>
        <v>5995.68</v>
      </c>
      <c r="FU328" s="888">
        <f t="shared" si="1135"/>
        <v>5995.68</v>
      </c>
      <c r="FV328" s="886">
        <f t="shared" si="1135"/>
        <v>5995.68</v>
      </c>
      <c r="FW328" s="886">
        <f t="shared" si="1135"/>
        <v>5995.68</v>
      </c>
      <c r="FX328" s="886">
        <f t="shared" si="1135"/>
        <v>5995.68</v>
      </c>
      <c r="FY328" s="886">
        <f t="shared" si="1135"/>
        <v>5995.68</v>
      </c>
      <c r="FZ328" s="886">
        <f t="shared" si="1135"/>
        <v>5995.68</v>
      </c>
      <c r="GA328" s="886">
        <f t="shared" si="1135"/>
        <v>5995.68</v>
      </c>
      <c r="GB328" s="886">
        <f t="shared" si="1135"/>
        <v>5995.68</v>
      </c>
      <c r="GC328" s="886">
        <f t="shared" si="1135"/>
        <v>5995.68</v>
      </c>
      <c r="GD328" s="886">
        <f t="shared" si="1135"/>
        <v>5995.68</v>
      </c>
      <c r="GE328" s="886">
        <f t="shared" si="1135"/>
        <v>5995.68</v>
      </c>
      <c r="GF328" s="887">
        <f t="shared" si="1135"/>
        <v>5995.68</v>
      </c>
      <c r="GG328" s="888">
        <f t="shared" si="1135"/>
        <v>5995.68</v>
      </c>
      <c r="GH328" s="886">
        <f t="shared" si="1135"/>
        <v>5995.68</v>
      </c>
      <c r="GI328" s="886">
        <f t="shared" si="1135"/>
        <v>5995.68</v>
      </c>
      <c r="GJ328" s="886">
        <f t="shared" si="1135"/>
        <v>5995.68</v>
      </c>
      <c r="GK328" s="886">
        <f t="shared" si="1135"/>
        <v>5995.68</v>
      </c>
      <c r="GL328" s="886">
        <f t="shared" si="1135"/>
        <v>5995.68</v>
      </c>
      <c r="GM328" s="886">
        <f t="shared" si="1135"/>
        <v>5995.68</v>
      </c>
      <c r="GN328" s="886">
        <f t="shared" si="1135"/>
        <v>5995.68</v>
      </c>
      <c r="GO328" s="886">
        <f t="shared" si="1135"/>
        <v>5995.68</v>
      </c>
      <c r="GP328" s="886">
        <f t="shared" si="1135"/>
        <v>5995.68</v>
      </c>
      <c r="GQ328" s="886">
        <f t="shared" si="1135"/>
        <v>5995.68</v>
      </c>
      <c r="GR328" s="887">
        <f t="shared" si="1118"/>
        <v>5995.68</v>
      </c>
      <c r="GS328" s="6"/>
      <c r="GT328" s="6"/>
      <c r="GU328" s="6"/>
      <c r="GV328" s="6"/>
    </row>
    <row r="329" spans="2:204" ht="15.75" thickBot="1" x14ac:dyDescent="0.25">
      <c r="B329" s="848" t="s">
        <v>541</v>
      </c>
      <c r="C329" s="849">
        <v>4386.58</v>
      </c>
      <c r="D329" s="850">
        <v>34786</v>
      </c>
      <c r="E329" s="882">
        <f t="shared" si="1113"/>
        <v>45736</v>
      </c>
      <c r="F329" s="859">
        <f t="shared" si="1119"/>
        <v>47561</v>
      </c>
      <c r="G329" s="859">
        <f t="shared" si="1120"/>
        <v>49386</v>
      </c>
      <c r="AC329" s="872" t="s">
        <v>129</v>
      </c>
      <c r="AD329" s="856">
        <v>4386.58</v>
      </c>
      <c r="AE329" s="886">
        <f t="shared" si="1121"/>
        <v>4406.58</v>
      </c>
      <c r="AF329" s="887">
        <f t="shared" si="1136"/>
        <v>4426.58</v>
      </c>
      <c r="AG329" s="888">
        <f t="shared" si="1136"/>
        <v>4446.58</v>
      </c>
      <c r="AH329" s="886">
        <f t="shared" si="1136"/>
        <v>4466.58</v>
      </c>
      <c r="AI329" s="886">
        <f t="shared" si="1136"/>
        <v>4486.58</v>
      </c>
      <c r="AJ329" s="886">
        <f t="shared" si="1136"/>
        <v>4486.58</v>
      </c>
      <c r="AK329" s="886">
        <f t="shared" si="1136"/>
        <v>4486.58</v>
      </c>
      <c r="AL329" s="886">
        <f t="shared" si="1136"/>
        <v>4486.58</v>
      </c>
      <c r="AM329" s="886">
        <f t="shared" si="1136"/>
        <v>4486.58</v>
      </c>
      <c r="AN329" s="886">
        <f t="shared" si="1136"/>
        <v>4486.58</v>
      </c>
      <c r="AO329" s="886">
        <f t="shared" si="1136"/>
        <v>4486.58</v>
      </c>
      <c r="AP329" s="886">
        <f t="shared" si="1136"/>
        <v>4486.58</v>
      </c>
      <c r="AQ329" s="886">
        <f t="shared" si="1136"/>
        <v>4486.58</v>
      </c>
      <c r="AR329" s="887">
        <f t="shared" si="1136"/>
        <v>4509.58</v>
      </c>
      <c r="AS329" s="888">
        <f t="shared" si="1136"/>
        <v>4532.58</v>
      </c>
      <c r="AT329" s="886">
        <f t="shared" si="1136"/>
        <v>4555.58</v>
      </c>
      <c r="AU329" s="886">
        <f t="shared" si="1136"/>
        <v>4578.58</v>
      </c>
      <c r="AV329" s="886">
        <f t="shared" si="1136"/>
        <v>4601.58</v>
      </c>
      <c r="AW329" s="886">
        <f t="shared" si="1136"/>
        <v>4624.58</v>
      </c>
      <c r="AX329" s="886">
        <f t="shared" si="1136"/>
        <v>4647.58</v>
      </c>
      <c r="AY329" s="886">
        <f t="shared" si="1136"/>
        <v>4670.58</v>
      </c>
      <c r="AZ329" s="886">
        <f t="shared" si="1136"/>
        <v>4693.58</v>
      </c>
      <c r="BA329" s="886">
        <f t="shared" si="1136"/>
        <v>4694.58</v>
      </c>
      <c r="BB329" s="886">
        <f t="shared" si="1136"/>
        <v>4774.58</v>
      </c>
      <c r="BC329" s="886">
        <f t="shared" si="1136"/>
        <v>4854.58</v>
      </c>
      <c r="BD329" s="887">
        <f t="shared" si="1136"/>
        <v>4934.58</v>
      </c>
      <c r="BE329" s="888">
        <f t="shared" si="1136"/>
        <v>5014.58</v>
      </c>
      <c r="BF329" s="886">
        <f t="shared" si="1136"/>
        <v>5015.58</v>
      </c>
      <c r="BG329" s="886">
        <f t="shared" si="1136"/>
        <v>5038.58</v>
      </c>
      <c r="BH329" s="886">
        <f t="shared" si="1136"/>
        <v>5061.58</v>
      </c>
      <c r="BI329" s="886">
        <f t="shared" si="1136"/>
        <v>5084.58</v>
      </c>
      <c r="BJ329" s="886">
        <f t="shared" si="1136"/>
        <v>5107.58</v>
      </c>
      <c r="BK329" s="886">
        <f t="shared" si="1136"/>
        <v>5130.58</v>
      </c>
      <c r="BL329" s="886">
        <f t="shared" si="1136"/>
        <v>5153.58</v>
      </c>
      <c r="BM329" s="886">
        <f t="shared" si="1136"/>
        <v>5176.58</v>
      </c>
      <c r="BN329" s="886">
        <f t="shared" si="1136"/>
        <v>5199.58</v>
      </c>
      <c r="BO329" s="886">
        <f t="shared" si="1136"/>
        <v>5200.58</v>
      </c>
      <c r="BP329" s="887">
        <f t="shared" si="1136"/>
        <v>5260.58</v>
      </c>
      <c r="BQ329" s="888">
        <f t="shared" si="1136"/>
        <v>5320.58</v>
      </c>
      <c r="BR329" s="886">
        <f t="shared" si="1136"/>
        <v>5380.58</v>
      </c>
      <c r="BS329" s="886">
        <f t="shared" si="1136"/>
        <v>5440.58</v>
      </c>
      <c r="BT329" s="886">
        <f t="shared" si="1136"/>
        <v>5441.58</v>
      </c>
      <c r="BU329" s="886">
        <f t="shared" si="1136"/>
        <v>5464.58</v>
      </c>
      <c r="BV329" s="886">
        <f t="shared" si="1136"/>
        <v>5487.58</v>
      </c>
      <c r="BW329" s="886">
        <f t="shared" si="1136"/>
        <v>5510.58</v>
      </c>
      <c r="BX329" s="886">
        <f t="shared" si="1136"/>
        <v>5533.58</v>
      </c>
      <c r="BY329" s="886">
        <f t="shared" si="1136"/>
        <v>5556.58</v>
      </c>
      <c r="BZ329" s="886">
        <f t="shared" si="1136"/>
        <v>5579.58</v>
      </c>
      <c r="CA329" s="886">
        <f t="shared" si="1136"/>
        <v>5602.58</v>
      </c>
      <c r="CB329" s="887">
        <f t="shared" si="1136"/>
        <v>5625.58</v>
      </c>
      <c r="CC329" s="888">
        <f t="shared" si="1136"/>
        <v>5648.58</v>
      </c>
      <c r="CD329" s="886">
        <f t="shared" si="1136"/>
        <v>5671.58</v>
      </c>
      <c r="CE329" s="886">
        <f t="shared" si="1136"/>
        <v>5671.58</v>
      </c>
      <c r="CF329" s="886">
        <f t="shared" si="1136"/>
        <v>5671.58</v>
      </c>
      <c r="CG329" s="886">
        <f t="shared" si="1136"/>
        <v>5671.58</v>
      </c>
      <c r="CH329" s="886">
        <f t="shared" si="1136"/>
        <v>5671.58</v>
      </c>
      <c r="CI329" s="886">
        <f t="shared" si="1136"/>
        <v>5671.58</v>
      </c>
      <c r="CJ329" s="886">
        <f t="shared" si="1136"/>
        <v>5671.58</v>
      </c>
      <c r="CK329" s="886">
        <f t="shared" si="1136"/>
        <v>5671.58</v>
      </c>
      <c r="CL329" s="886">
        <f t="shared" si="1136"/>
        <v>5671.58</v>
      </c>
      <c r="CM329" s="886">
        <f t="shared" si="1136"/>
        <v>5671.58</v>
      </c>
      <c r="CN329" s="887">
        <f t="shared" si="1136"/>
        <v>5671.58</v>
      </c>
      <c r="CO329" s="888">
        <f t="shared" si="1136"/>
        <v>5671.58</v>
      </c>
      <c r="CP329" s="886">
        <f t="shared" si="1136"/>
        <v>5694.58</v>
      </c>
      <c r="CQ329" s="886">
        <f t="shared" si="1136"/>
        <v>5717.58</v>
      </c>
      <c r="CR329" s="886">
        <f t="shared" si="1134"/>
        <v>5740.58</v>
      </c>
      <c r="CS329" s="886">
        <f t="shared" si="1134"/>
        <v>5763.58</v>
      </c>
      <c r="CT329" s="886">
        <f t="shared" si="1134"/>
        <v>5786.58</v>
      </c>
      <c r="CU329" s="886">
        <f t="shared" si="1134"/>
        <v>5809.58</v>
      </c>
      <c r="CV329" s="886">
        <f t="shared" si="1134"/>
        <v>5832.58</v>
      </c>
      <c r="CW329" s="886">
        <f t="shared" si="1134"/>
        <v>5855.58</v>
      </c>
      <c r="CX329" s="886">
        <f t="shared" si="1134"/>
        <v>5878.58</v>
      </c>
      <c r="CY329" s="886">
        <f t="shared" si="1134"/>
        <v>5901.58</v>
      </c>
      <c r="CZ329" s="887">
        <f t="shared" si="1134"/>
        <v>5924.58</v>
      </c>
      <c r="DA329" s="888">
        <f t="shared" si="1134"/>
        <v>5947.58</v>
      </c>
      <c r="DB329" s="886">
        <f t="shared" si="1134"/>
        <v>5970.58</v>
      </c>
      <c r="DC329" s="886">
        <f t="shared" si="1134"/>
        <v>5993.58</v>
      </c>
      <c r="DD329" s="886">
        <f t="shared" si="1134"/>
        <v>6016.58</v>
      </c>
      <c r="DE329" s="886">
        <f t="shared" si="1134"/>
        <v>6039.58</v>
      </c>
      <c r="DF329" s="886">
        <f t="shared" si="1134"/>
        <v>6062.58</v>
      </c>
      <c r="DG329" s="886">
        <f t="shared" si="1134"/>
        <v>6085.58</v>
      </c>
      <c r="DH329" s="886">
        <f t="shared" si="1134"/>
        <v>6108.58</v>
      </c>
      <c r="DI329" s="886">
        <f t="shared" si="1134"/>
        <v>6131.58</v>
      </c>
      <c r="DJ329" s="886">
        <f t="shared" si="1134"/>
        <v>6154.58</v>
      </c>
      <c r="DK329" s="886">
        <f t="shared" si="1134"/>
        <v>6177.58</v>
      </c>
      <c r="DL329" s="887">
        <f t="shared" si="1134"/>
        <v>6200.58</v>
      </c>
      <c r="DM329" s="888">
        <f t="shared" si="1134"/>
        <v>6223.58</v>
      </c>
      <c r="DN329" s="886">
        <f t="shared" si="1134"/>
        <v>6246.58</v>
      </c>
      <c r="DO329" s="886">
        <f t="shared" si="1134"/>
        <v>6269.58</v>
      </c>
      <c r="DP329" s="886">
        <f t="shared" si="1134"/>
        <v>6292.58</v>
      </c>
      <c r="DQ329" s="886">
        <f t="shared" si="1134"/>
        <v>6315.58</v>
      </c>
      <c r="DR329" s="886">
        <f t="shared" si="1134"/>
        <v>6338.58</v>
      </c>
      <c r="DS329" s="886">
        <f t="shared" si="1134"/>
        <v>6361.58</v>
      </c>
      <c r="DT329" s="886">
        <f t="shared" si="1134"/>
        <v>6384.58</v>
      </c>
      <c r="DU329" s="886">
        <f t="shared" si="1134"/>
        <v>6407.58</v>
      </c>
      <c r="DV329" s="886">
        <f t="shared" si="1134"/>
        <v>6430.58</v>
      </c>
      <c r="DW329" s="886">
        <f t="shared" si="1134"/>
        <v>6453.58</v>
      </c>
      <c r="DX329" s="887">
        <f t="shared" si="1134"/>
        <v>6476.58</v>
      </c>
      <c r="DY329" s="888">
        <f t="shared" si="1134"/>
        <v>6499.58</v>
      </c>
      <c r="DZ329" s="886">
        <f t="shared" si="1134"/>
        <v>6522.58</v>
      </c>
      <c r="EA329" s="889">
        <f t="shared" si="1134"/>
        <v>6545.58</v>
      </c>
      <c r="EB329" s="886">
        <f t="shared" si="1134"/>
        <v>6568.58</v>
      </c>
      <c r="EC329" s="886">
        <f t="shared" si="1134"/>
        <v>6591.58</v>
      </c>
      <c r="ED329" s="886">
        <f t="shared" si="1134"/>
        <v>6614.58</v>
      </c>
      <c r="EE329" s="886">
        <f t="shared" si="1134"/>
        <v>6637.58</v>
      </c>
      <c r="EF329" s="886">
        <f t="shared" si="1134"/>
        <v>6660.58</v>
      </c>
      <c r="EG329" s="886">
        <f t="shared" si="1134"/>
        <v>6683.58</v>
      </c>
      <c r="EH329" s="886">
        <f t="shared" si="1134"/>
        <v>6706.58</v>
      </c>
      <c r="EI329" s="886">
        <f t="shared" si="1134"/>
        <v>6729.58</v>
      </c>
      <c r="EJ329" s="887">
        <f t="shared" si="1134"/>
        <v>6752.58</v>
      </c>
      <c r="EK329" s="888">
        <f t="shared" si="1134"/>
        <v>6775.58</v>
      </c>
      <c r="EL329" s="886">
        <f t="shared" si="1134"/>
        <v>6775.58</v>
      </c>
      <c r="EM329" s="886">
        <f t="shared" si="1134"/>
        <v>6775.58</v>
      </c>
      <c r="EN329" s="886">
        <f t="shared" si="1134"/>
        <v>6775.58</v>
      </c>
      <c r="EO329" s="886">
        <f t="shared" si="1134"/>
        <v>6775.58</v>
      </c>
      <c r="EP329" s="886">
        <f t="shared" si="1134"/>
        <v>6775.58</v>
      </c>
      <c r="EQ329" s="886">
        <f t="shared" si="1134"/>
        <v>6775.58</v>
      </c>
      <c r="ER329" s="886">
        <f t="shared" si="1134"/>
        <v>6798.58</v>
      </c>
      <c r="ES329" s="886">
        <f t="shared" si="1134"/>
        <v>6821.58</v>
      </c>
      <c r="ET329" s="886">
        <f t="shared" si="1134"/>
        <v>6844.58</v>
      </c>
      <c r="EU329" s="886">
        <f t="shared" si="1134"/>
        <v>6867.58</v>
      </c>
      <c r="EV329" s="887">
        <f t="shared" si="1134"/>
        <v>6890.58</v>
      </c>
      <c r="EW329" s="888">
        <f t="shared" si="1134"/>
        <v>6913.58</v>
      </c>
      <c r="EX329" s="886">
        <f t="shared" si="1134"/>
        <v>6936.58</v>
      </c>
      <c r="EY329" s="886">
        <f t="shared" si="1134"/>
        <v>6959.58</v>
      </c>
      <c r="EZ329" s="886">
        <f t="shared" si="1134"/>
        <v>6982.58</v>
      </c>
      <c r="FA329" s="886">
        <f t="shared" si="1134"/>
        <v>7005.58</v>
      </c>
      <c r="FB329" s="886">
        <f t="shared" si="1134"/>
        <v>7028.58</v>
      </c>
      <c r="FC329" s="886">
        <f t="shared" ref="FC329:GQ335" si="1137">IF(COUNT(FC23)=1,FB329+FC23,FB329)</f>
        <v>7051.58</v>
      </c>
      <c r="FD329" s="886">
        <f t="shared" si="1137"/>
        <v>7074.58</v>
      </c>
      <c r="FE329" s="886">
        <f t="shared" si="1137"/>
        <v>7097.58</v>
      </c>
      <c r="FF329" s="886">
        <f t="shared" si="1137"/>
        <v>7120.58</v>
      </c>
      <c r="FG329" s="886">
        <f t="shared" si="1137"/>
        <v>7143.58</v>
      </c>
      <c r="FH329" s="887">
        <f t="shared" si="1137"/>
        <v>7166.58</v>
      </c>
      <c r="FI329" s="888">
        <f t="shared" si="1137"/>
        <v>7189.58</v>
      </c>
      <c r="FJ329" s="886">
        <f t="shared" si="1137"/>
        <v>7212.58</v>
      </c>
      <c r="FK329" s="886">
        <f t="shared" si="1137"/>
        <v>7235.58</v>
      </c>
      <c r="FL329" s="886">
        <f t="shared" si="1137"/>
        <v>7258.58</v>
      </c>
      <c r="FM329" s="886">
        <f t="shared" si="1137"/>
        <v>7281.58</v>
      </c>
      <c r="FN329" s="886">
        <f t="shared" si="1137"/>
        <v>7304.58</v>
      </c>
      <c r="FO329" s="886">
        <f t="shared" si="1137"/>
        <v>7327.58</v>
      </c>
      <c r="FP329" s="886">
        <f t="shared" si="1137"/>
        <v>7350.58</v>
      </c>
      <c r="FQ329" s="886">
        <f t="shared" si="1137"/>
        <v>7373.58</v>
      </c>
      <c r="FR329" s="886">
        <f t="shared" si="1137"/>
        <v>7396.58</v>
      </c>
      <c r="FS329" s="886">
        <f t="shared" si="1137"/>
        <v>7419.58</v>
      </c>
      <c r="FT329" s="887">
        <f t="shared" si="1137"/>
        <v>7442.58</v>
      </c>
      <c r="FU329" s="888">
        <f t="shared" si="1137"/>
        <v>7465.58</v>
      </c>
      <c r="FV329" s="886">
        <f t="shared" si="1137"/>
        <v>7488.58</v>
      </c>
      <c r="FW329" s="886">
        <f t="shared" si="1137"/>
        <v>7511.58</v>
      </c>
      <c r="FX329" s="886">
        <f t="shared" si="1137"/>
        <v>7534.58</v>
      </c>
      <c r="FY329" s="886">
        <f t="shared" si="1137"/>
        <v>7557.58</v>
      </c>
      <c r="FZ329" s="886">
        <f t="shared" si="1137"/>
        <v>7580.58</v>
      </c>
      <c r="GA329" s="886">
        <f t="shared" si="1137"/>
        <v>7603.58</v>
      </c>
      <c r="GB329" s="886">
        <f t="shared" si="1137"/>
        <v>7626.58</v>
      </c>
      <c r="GC329" s="886">
        <f t="shared" si="1137"/>
        <v>7649.58</v>
      </c>
      <c r="GD329" s="886">
        <f t="shared" si="1137"/>
        <v>7672.58</v>
      </c>
      <c r="GE329" s="886">
        <f t="shared" si="1137"/>
        <v>7695.58</v>
      </c>
      <c r="GF329" s="887">
        <f t="shared" si="1137"/>
        <v>7718.58</v>
      </c>
      <c r="GG329" s="888">
        <f t="shared" si="1137"/>
        <v>7741.58</v>
      </c>
      <c r="GH329" s="886">
        <f t="shared" si="1137"/>
        <v>7764.58</v>
      </c>
      <c r="GI329" s="886">
        <f t="shared" si="1137"/>
        <v>7787.58</v>
      </c>
      <c r="GJ329" s="886">
        <f t="shared" si="1137"/>
        <v>7810.58</v>
      </c>
      <c r="GK329" s="886">
        <f t="shared" si="1137"/>
        <v>7833.58</v>
      </c>
      <c r="GL329" s="886">
        <f t="shared" si="1137"/>
        <v>7856.58</v>
      </c>
      <c r="GM329" s="886">
        <f t="shared" si="1137"/>
        <v>7879.58</v>
      </c>
      <c r="GN329" s="886">
        <f t="shared" si="1137"/>
        <v>7902.58</v>
      </c>
      <c r="GO329" s="886">
        <f t="shared" si="1137"/>
        <v>7902.58</v>
      </c>
      <c r="GP329" s="886">
        <f t="shared" si="1137"/>
        <v>7902.58</v>
      </c>
      <c r="GQ329" s="886">
        <f t="shared" si="1137"/>
        <v>7902.58</v>
      </c>
      <c r="GR329" s="887">
        <f t="shared" si="1118"/>
        <v>7902.58</v>
      </c>
      <c r="GS329" s="6"/>
      <c r="GT329" s="6"/>
      <c r="GU329" s="6"/>
      <c r="GV329" s="6"/>
    </row>
    <row r="330" spans="2:204" ht="15.75" thickBot="1" x14ac:dyDescent="0.25">
      <c r="B330" s="848" t="s">
        <v>542</v>
      </c>
      <c r="C330" s="849">
        <v>4302.13</v>
      </c>
      <c r="D330" s="850">
        <v>34786</v>
      </c>
      <c r="E330" s="882">
        <f t="shared" si="1113"/>
        <v>45736</v>
      </c>
      <c r="F330" s="859">
        <f t="shared" si="1119"/>
        <v>47561</v>
      </c>
      <c r="G330" s="859">
        <f t="shared" si="1120"/>
        <v>49386</v>
      </c>
      <c r="AC330" s="872" t="s">
        <v>130</v>
      </c>
      <c r="AD330" s="856">
        <v>4302.13</v>
      </c>
      <c r="AE330" s="886">
        <f t="shared" si="1121"/>
        <v>4332.13</v>
      </c>
      <c r="AF330" s="887">
        <f t="shared" si="1136"/>
        <v>4362.13</v>
      </c>
      <c r="AG330" s="888">
        <f t="shared" si="1136"/>
        <v>4392.13</v>
      </c>
      <c r="AH330" s="886">
        <f t="shared" si="1136"/>
        <v>4422.13</v>
      </c>
      <c r="AI330" s="886">
        <f t="shared" si="1136"/>
        <v>4422.13</v>
      </c>
      <c r="AJ330" s="886">
        <f t="shared" si="1136"/>
        <v>4422.13</v>
      </c>
      <c r="AK330" s="886">
        <f t="shared" si="1136"/>
        <v>4462.13</v>
      </c>
      <c r="AL330" s="886">
        <f t="shared" si="1136"/>
        <v>4502.13</v>
      </c>
      <c r="AM330" s="886">
        <f t="shared" si="1136"/>
        <v>4542.13</v>
      </c>
      <c r="AN330" s="886">
        <f t="shared" si="1136"/>
        <v>4582.13</v>
      </c>
      <c r="AO330" s="886">
        <f t="shared" si="1136"/>
        <v>4582.13</v>
      </c>
      <c r="AP330" s="886">
        <f t="shared" si="1136"/>
        <v>4582.13</v>
      </c>
      <c r="AQ330" s="886">
        <f t="shared" si="1136"/>
        <v>4582.13</v>
      </c>
      <c r="AR330" s="887">
        <f t="shared" si="1136"/>
        <v>4582.13</v>
      </c>
      <c r="AS330" s="888">
        <f t="shared" si="1136"/>
        <v>4582.13</v>
      </c>
      <c r="AT330" s="886">
        <f t="shared" si="1136"/>
        <v>4582.13</v>
      </c>
      <c r="AU330" s="886">
        <f t="shared" si="1136"/>
        <v>4582.13</v>
      </c>
      <c r="AV330" s="886">
        <f t="shared" si="1136"/>
        <v>4582.13</v>
      </c>
      <c r="AW330" s="886">
        <f t="shared" si="1136"/>
        <v>4605.13</v>
      </c>
      <c r="AX330" s="886">
        <f t="shared" si="1136"/>
        <v>4628.13</v>
      </c>
      <c r="AY330" s="886">
        <f t="shared" si="1136"/>
        <v>4651.13</v>
      </c>
      <c r="AZ330" s="886">
        <f t="shared" si="1136"/>
        <v>4674.13</v>
      </c>
      <c r="BA330" s="886">
        <f t="shared" si="1136"/>
        <v>4675.13</v>
      </c>
      <c r="BB330" s="886">
        <f t="shared" si="1136"/>
        <v>4755.13</v>
      </c>
      <c r="BC330" s="886">
        <f t="shared" si="1136"/>
        <v>4835.13</v>
      </c>
      <c r="BD330" s="887">
        <f t="shared" si="1136"/>
        <v>4915.13</v>
      </c>
      <c r="BE330" s="888">
        <f t="shared" si="1136"/>
        <v>4995.13</v>
      </c>
      <c r="BF330" s="886">
        <f t="shared" si="1136"/>
        <v>4996.13</v>
      </c>
      <c r="BG330" s="886">
        <f t="shared" si="1136"/>
        <v>5019.13</v>
      </c>
      <c r="BH330" s="886">
        <f t="shared" si="1136"/>
        <v>5042.13</v>
      </c>
      <c r="BI330" s="886">
        <f t="shared" si="1136"/>
        <v>5065.13</v>
      </c>
      <c r="BJ330" s="886">
        <f t="shared" si="1136"/>
        <v>5088.13</v>
      </c>
      <c r="BK330" s="886">
        <f t="shared" si="1136"/>
        <v>5111.13</v>
      </c>
      <c r="BL330" s="886">
        <f t="shared" si="1136"/>
        <v>5134.13</v>
      </c>
      <c r="BM330" s="886">
        <f t="shared" si="1136"/>
        <v>5157.13</v>
      </c>
      <c r="BN330" s="886">
        <f t="shared" si="1136"/>
        <v>5157.13</v>
      </c>
      <c r="BO330" s="886">
        <f t="shared" si="1136"/>
        <v>5157.13</v>
      </c>
      <c r="BP330" s="887">
        <f t="shared" si="1136"/>
        <v>5157.13</v>
      </c>
      <c r="BQ330" s="888">
        <f t="shared" si="1136"/>
        <v>5157.13</v>
      </c>
      <c r="BR330" s="886">
        <f t="shared" si="1136"/>
        <v>5180.13</v>
      </c>
      <c r="BS330" s="886">
        <f t="shared" si="1136"/>
        <v>5203.13</v>
      </c>
      <c r="BT330" s="886">
        <f t="shared" si="1136"/>
        <v>5226.13</v>
      </c>
      <c r="BU330" s="886">
        <f t="shared" si="1136"/>
        <v>5249.13</v>
      </c>
      <c r="BV330" s="886">
        <f t="shared" si="1136"/>
        <v>5272.13</v>
      </c>
      <c r="BW330" s="886">
        <f t="shared" si="1136"/>
        <v>5295.13</v>
      </c>
      <c r="BX330" s="886">
        <f t="shared" si="1136"/>
        <v>5318.13</v>
      </c>
      <c r="BY330" s="886">
        <f t="shared" si="1136"/>
        <v>5341.13</v>
      </c>
      <c r="BZ330" s="886">
        <f t="shared" si="1136"/>
        <v>5364.13</v>
      </c>
      <c r="CA330" s="886">
        <f t="shared" si="1136"/>
        <v>5365.13</v>
      </c>
      <c r="CB330" s="887">
        <f t="shared" si="1136"/>
        <v>5425.13</v>
      </c>
      <c r="CC330" s="888">
        <f t="shared" si="1136"/>
        <v>5475.13</v>
      </c>
      <c r="CD330" s="886">
        <f t="shared" si="1136"/>
        <v>5525.13</v>
      </c>
      <c r="CE330" s="886">
        <f t="shared" si="1136"/>
        <v>5575.13</v>
      </c>
      <c r="CF330" s="886">
        <f t="shared" si="1136"/>
        <v>5576.13</v>
      </c>
      <c r="CG330" s="886">
        <f t="shared" si="1136"/>
        <v>5599.13</v>
      </c>
      <c r="CH330" s="886">
        <f t="shared" si="1136"/>
        <v>5622.13</v>
      </c>
      <c r="CI330" s="886">
        <f t="shared" si="1136"/>
        <v>5645.13</v>
      </c>
      <c r="CJ330" s="886">
        <f t="shared" si="1136"/>
        <v>5668.13</v>
      </c>
      <c r="CK330" s="886">
        <f t="shared" si="1136"/>
        <v>5691.13</v>
      </c>
      <c r="CL330" s="886">
        <f t="shared" si="1136"/>
        <v>5714.13</v>
      </c>
      <c r="CM330" s="886">
        <f t="shared" si="1136"/>
        <v>5737.13</v>
      </c>
      <c r="CN330" s="887">
        <f t="shared" si="1136"/>
        <v>5737.13</v>
      </c>
      <c r="CO330" s="888">
        <f t="shared" si="1136"/>
        <v>5737.13</v>
      </c>
      <c r="CP330" s="886">
        <f t="shared" si="1136"/>
        <v>5737.13</v>
      </c>
      <c r="CQ330" s="886">
        <f t="shared" ref="CQ330:FB333" si="1138">IF(COUNT(CQ24)=1,CP330+CQ24,CP330)</f>
        <v>5737.13</v>
      </c>
      <c r="CR330" s="886">
        <f t="shared" si="1138"/>
        <v>5737.13</v>
      </c>
      <c r="CS330" s="886">
        <f t="shared" si="1138"/>
        <v>5737.13</v>
      </c>
      <c r="CT330" s="886">
        <f t="shared" si="1138"/>
        <v>5737.13</v>
      </c>
      <c r="CU330" s="886">
        <f t="shared" si="1138"/>
        <v>5737.13</v>
      </c>
      <c r="CV330" s="886">
        <f t="shared" si="1138"/>
        <v>5737.13</v>
      </c>
      <c r="CW330" s="886">
        <f t="shared" si="1138"/>
        <v>5737.13</v>
      </c>
      <c r="CX330" s="886">
        <f t="shared" si="1138"/>
        <v>5737.13</v>
      </c>
      <c r="CY330" s="886">
        <f t="shared" si="1138"/>
        <v>5760.13</v>
      </c>
      <c r="CZ330" s="887">
        <f t="shared" si="1138"/>
        <v>5783.13</v>
      </c>
      <c r="DA330" s="888">
        <f t="shared" si="1138"/>
        <v>5806.13</v>
      </c>
      <c r="DB330" s="886">
        <f t="shared" si="1138"/>
        <v>5829.13</v>
      </c>
      <c r="DC330" s="886">
        <f t="shared" si="1138"/>
        <v>5852.13</v>
      </c>
      <c r="DD330" s="886">
        <f t="shared" si="1138"/>
        <v>5875.13</v>
      </c>
      <c r="DE330" s="886">
        <f t="shared" si="1138"/>
        <v>5898.13</v>
      </c>
      <c r="DF330" s="886">
        <f t="shared" si="1138"/>
        <v>5921.13</v>
      </c>
      <c r="DG330" s="886">
        <f t="shared" si="1138"/>
        <v>5944.13</v>
      </c>
      <c r="DH330" s="886">
        <f t="shared" si="1138"/>
        <v>5967.13</v>
      </c>
      <c r="DI330" s="886">
        <f t="shared" si="1138"/>
        <v>5990.13</v>
      </c>
      <c r="DJ330" s="886">
        <f t="shared" si="1138"/>
        <v>6013.13</v>
      </c>
      <c r="DK330" s="886">
        <f t="shared" si="1138"/>
        <v>6036.13</v>
      </c>
      <c r="DL330" s="887">
        <f t="shared" si="1138"/>
        <v>6059.13</v>
      </c>
      <c r="DM330" s="888">
        <f t="shared" si="1138"/>
        <v>6060.13</v>
      </c>
      <c r="DN330" s="886">
        <f t="shared" si="1138"/>
        <v>6120.13</v>
      </c>
      <c r="DO330" s="886">
        <f t="shared" si="1138"/>
        <v>6180.13</v>
      </c>
      <c r="DP330" s="886">
        <f t="shared" si="1138"/>
        <v>6240.13</v>
      </c>
      <c r="DQ330" s="886">
        <f t="shared" si="1138"/>
        <v>6300.13</v>
      </c>
      <c r="DR330" s="886">
        <f t="shared" si="1138"/>
        <v>6301.13</v>
      </c>
      <c r="DS330" s="886">
        <f t="shared" si="1138"/>
        <v>6324.13</v>
      </c>
      <c r="DT330" s="886">
        <f t="shared" si="1138"/>
        <v>6347.13</v>
      </c>
      <c r="DU330" s="886">
        <f t="shared" si="1138"/>
        <v>6370.13</v>
      </c>
      <c r="DV330" s="886">
        <f t="shared" si="1138"/>
        <v>6393.13</v>
      </c>
      <c r="DW330" s="886">
        <f t="shared" si="1138"/>
        <v>6416.13</v>
      </c>
      <c r="DX330" s="887">
        <f t="shared" si="1138"/>
        <v>6439.13</v>
      </c>
      <c r="DY330" s="888">
        <f t="shared" si="1138"/>
        <v>6462.13</v>
      </c>
      <c r="DZ330" s="886">
        <f t="shared" si="1138"/>
        <v>6485.13</v>
      </c>
      <c r="EA330" s="889">
        <f t="shared" si="1138"/>
        <v>6508.13</v>
      </c>
      <c r="EB330" s="886">
        <f t="shared" si="1138"/>
        <v>6531.13</v>
      </c>
      <c r="EC330" s="886">
        <f t="shared" si="1138"/>
        <v>6554.13</v>
      </c>
      <c r="ED330" s="886">
        <f t="shared" si="1138"/>
        <v>6577.13</v>
      </c>
      <c r="EE330" s="886">
        <f t="shared" si="1138"/>
        <v>6600.13</v>
      </c>
      <c r="EF330" s="886">
        <f t="shared" si="1138"/>
        <v>6623.13</v>
      </c>
      <c r="EG330" s="886">
        <f t="shared" si="1138"/>
        <v>6646.13</v>
      </c>
      <c r="EH330" s="886">
        <f t="shared" si="1138"/>
        <v>6669.13</v>
      </c>
      <c r="EI330" s="886">
        <f t="shared" si="1138"/>
        <v>6692.13</v>
      </c>
      <c r="EJ330" s="887">
        <f t="shared" si="1138"/>
        <v>6715.13</v>
      </c>
      <c r="EK330" s="888">
        <f t="shared" si="1138"/>
        <v>6738.13</v>
      </c>
      <c r="EL330" s="886">
        <f t="shared" si="1138"/>
        <v>6761.13</v>
      </c>
      <c r="EM330" s="886">
        <f t="shared" si="1138"/>
        <v>6784.13</v>
      </c>
      <c r="EN330" s="886">
        <f t="shared" si="1138"/>
        <v>6807.13</v>
      </c>
      <c r="EO330" s="886">
        <f t="shared" si="1138"/>
        <v>6830.13</v>
      </c>
      <c r="EP330" s="886">
        <f t="shared" si="1138"/>
        <v>6853.13</v>
      </c>
      <c r="EQ330" s="886">
        <f t="shared" si="1138"/>
        <v>6876.13</v>
      </c>
      <c r="ER330" s="886">
        <f t="shared" si="1138"/>
        <v>6899.13</v>
      </c>
      <c r="ES330" s="886">
        <f t="shared" si="1138"/>
        <v>6922.13</v>
      </c>
      <c r="ET330" s="886">
        <f t="shared" si="1138"/>
        <v>6922.13</v>
      </c>
      <c r="EU330" s="886">
        <f t="shared" si="1138"/>
        <v>6922.13</v>
      </c>
      <c r="EV330" s="887">
        <f t="shared" si="1138"/>
        <v>6922.13</v>
      </c>
      <c r="EW330" s="888">
        <f t="shared" si="1138"/>
        <v>6922.13</v>
      </c>
      <c r="EX330" s="886">
        <f t="shared" si="1138"/>
        <v>6922.13</v>
      </c>
      <c r="EY330" s="886">
        <f t="shared" si="1138"/>
        <v>6922.13</v>
      </c>
      <c r="EZ330" s="886">
        <f t="shared" si="1138"/>
        <v>6945.13</v>
      </c>
      <c r="FA330" s="886">
        <f t="shared" si="1138"/>
        <v>6968.13</v>
      </c>
      <c r="FB330" s="886">
        <f t="shared" si="1138"/>
        <v>6991.13</v>
      </c>
      <c r="FC330" s="886">
        <f t="shared" si="1137"/>
        <v>7014.13</v>
      </c>
      <c r="FD330" s="886">
        <f t="shared" si="1137"/>
        <v>7037.13</v>
      </c>
      <c r="FE330" s="886">
        <f t="shared" si="1137"/>
        <v>7060.13</v>
      </c>
      <c r="FF330" s="886">
        <f t="shared" si="1137"/>
        <v>7083.13</v>
      </c>
      <c r="FG330" s="886">
        <f t="shared" si="1137"/>
        <v>7106.13</v>
      </c>
      <c r="FH330" s="887">
        <f t="shared" si="1137"/>
        <v>7129.13</v>
      </c>
      <c r="FI330" s="888">
        <f t="shared" si="1137"/>
        <v>7152.13</v>
      </c>
      <c r="FJ330" s="886">
        <f t="shared" si="1137"/>
        <v>7175.13</v>
      </c>
      <c r="FK330" s="886">
        <f t="shared" si="1137"/>
        <v>7198.13</v>
      </c>
      <c r="FL330" s="886">
        <f t="shared" si="1137"/>
        <v>7221.13</v>
      </c>
      <c r="FM330" s="886">
        <f t="shared" si="1137"/>
        <v>7244.13</v>
      </c>
      <c r="FN330" s="886">
        <f t="shared" si="1137"/>
        <v>7267.13</v>
      </c>
      <c r="FO330" s="886">
        <f t="shared" si="1137"/>
        <v>7290.13</v>
      </c>
      <c r="FP330" s="886">
        <f t="shared" si="1137"/>
        <v>7313.13</v>
      </c>
      <c r="FQ330" s="886">
        <f t="shared" si="1137"/>
        <v>7336.13</v>
      </c>
      <c r="FR330" s="886">
        <f t="shared" si="1137"/>
        <v>7359.13</v>
      </c>
      <c r="FS330" s="886">
        <f t="shared" si="1137"/>
        <v>7382.13</v>
      </c>
      <c r="FT330" s="887">
        <f t="shared" si="1137"/>
        <v>7405.13</v>
      </c>
      <c r="FU330" s="888">
        <f t="shared" si="1137"/>
        <v>7428.13</v>
      </c>
      <c r="FV330" s="886">
        <f t="shared" si="1137"/>
        <v>7451.13</v>
      </c>
      <c r="FW330" s="886">
        <f t="shared" si="1137"/>
        <v>7474.13</v>
      </c>
      <c r="FX330" s="886">
        <f t="shared" si="1137"/>
        <v>7497.13</v>
      </c>
      <c r="FY330" s="886">
        <f t="shared" si="1137"/>
        <v>7520.13</v>
      </c>
      <c r="FZ330" s="886">
        <f t="shared" si="1137"/>
        <v>7543.13</v>
      </c>
      <c r="GA330" s="886">
        <f t="shared" si="1137"/>
        <v>7566.13</v>
      </c>
      <c r="GB330" s="886">
        <f t="shared" si="1137"/>
        <v>7589.13</v>
      </c>
      <c r="GC330" s="886">
        <f t="shared" si="1137"/>
        <v>7612.13</v>
      </c>
      <c r="GD330" s="886">
        <f t="shared" si="1137"/>
        <v>7635.13</v>
      </c>
      <c r="GE330" s="886">
        <f t="shared" si="1137"/>
        <v>7658.13</v>
      </c>
      <c r="GF330" s="887">
        <f t="shared" si="1137"/>
        <v>7681.13</v>
      </c>
      <c r="GG330" s="888">
        <f t="shared" si="1137"/>
        <v>7704.13</v>
      </c>
      <c r="GH330" s="886">
        <f t="shared" si="1137"/>
        <v>7727.13</v>
      </c>
      <c r="GI330" s="886">
        <f t="shared" si="1137"/>
        <v>7750.13</v>
      </c>
      <c r="GJ330" s="886">
        <f t="shared" si="1137"/>
        <v>7773.13</v>
      </c>
      <c r="GK330" s="886">
        <f t="shared" si="1137"/>
        <v>7796.13</v>
      </c>
      <c r="GL330" s="886">
        <f t="shared" si="1137"/>
        <v>7819.13</v>
      </c>
      <c r="GM330" s="886">
        <f t="shared" si="1137"/>
        <v>7842.13</v>
      </c>
      <c r="GN330" s="886">
        <f t="shared" si="1137"/>
        <v>7865.13</v>
      </c>
      <c r="GO330" s="886">
        <f t="shared" si="1137"/>
        <v>7865.13</v>
      </c>
      <c r="GP330" s="886">
        <f t="shared" si="1137"/>
        <v>7865.13</v>
      </c>
      <c r="GQ330" s="886">
        <f t="shared" si="1137"/>
        <v>7865.13</v>
      </c>
      <c r="GR330" s="887">
        <f t="shared" si="1118"/>
        <v>7865.13</v>
      </c>
      <c r="GS330" s="6"/>
      <c r="GT330" s="6"/>
      <c r="GU330" s="6"/>
      <c r="GV330" s="6"/>
    </row>
    <row r="331" spans="2:204" ht="15.75" thickBot="1" x14ac:dyDescent="0.25">
      <c r="B331" s="848" t="s">
        <v>543</v>
      </c>
      <c r="C331" s="849">
        <v>3882.91</v>
      </c>
      <c r="D331" s="850">
        <v>34801</v>
      </c>
      <c r="E331" s="882">
        <f t="shared" si="1113"/>
        <v>45751</v>
      </c>
      <c r="F331" s="859">
        <f t="shared" si="1119"/>
        <v>47576</v>
      </c>
      <c r="G331" s="859">
        <f t="shared" si="1120"/>
        <v>49401</v>
      </c>
      <c r="AC331" s="872" t="s">
        <v>131</v>
      </c>
      <c r="AD331" s="856">
        <v>3882.91</v>
      </c>
      <c r="AE331" s="886">
        <f t="shared" si="1121"/>
        <v>3898.91</v>
      </c>
      <c r="AF331" s="887">
        <f t="shared" ref="AF331:CQ334" si="1139">IF(COUNT(AF25)=1,AE331+AF25,AE331)</f>
        <v>3921.91</v>
      </c>
      <c r="AG331" s="888">
        <f t="shared" si="1139"/>
        <v>3922.91</v>
      </c>
      <c r="AH331" s="886">
        <f t="shared" si="1139"/>
        <v>3972.91</v>
      </c>
      <c r="AI331" s="886">
        <f t="shared" si="1139"/>
        <v>4022.91</v>
      </c>
      <c r="AJ331" s="886">
        <f t="shared" si="1139"/>
        <v>4072.91</v>
      </c>
      <c r="AK331" s="886">
        <f t="shared" si="1139"/>
        <v>4122.91</v>
      </c>
      <c r="AL331" s="886">
        <f t="shared" si="1139"/>
        <v>4123.91</v>
      </c>
      <c r="AM331" s="886">
        <f t="shared" si="1139"/>
        <v>4146.91</v>
      </c>
      <c r="AN331" s="886">
        <f t="shared" si="1139"/>
        <v>4169.91</v>
      </c>
      <c r="AO331" s="886">
        <f t="shared" si="1139"/>
        <v>4192.91</v>
      </c>
      <c r="AP331" s="886">
        <f t="shared" si="1139"/>
        <v>4215.91</v>
      </c>
      <c r="AQ331" s="886">
        <f t="shared" si="1139"/>
        <v>4238.91</v>
      </c>
      <c r="AR331" s="887">
        <f t="shared" si="1139"/>
        <v>4261.91</v>
      </c>
      <c r="AS331" s="888">
        <f t="shared" si="1139"/>
        <v>4284.91</v>
      </c>
      <c r="AT331" s="886">
        <f t="shared" si="1139"/>
        <v>4307.91</v>
      </c>
      <c r="AU331" s="886">
        <f t="shared" si="1139"/>
        <v>4330.91</v>
      </c>
      <c r="AV331" s="886">
        <f t="shared" si="1139"/>
        <v>4353.91</v>
      </c>
      <c r="AW331" s="886">
        <f t="shared" si="1139"/>
        <v>4376.91</v>
      </c>
      <c r="AX331" s="886">
        <f t="shared" si="1139"/>
        <v>4399.91</v>
      </c>
      <c r="AY331" s="886">
        <f t="shared" si="1139"/>
        <v>4399.91</v>
      </c>
      <c r="AZ331" s="886">
        <f t="shared" si="1139"/>
        <v>4399.91</v>
      </c>
      <c r="BA331" s="886">
        <f t="shared" si="1139"/>
        <v>4422.91</v>
      </c>
      <c r="BB331" s="886">
        <f t="shared" si="1139"/>
        <v>4445.91</v>
      </c>
      <c r="BC331" s="886">
        <f t="shared" si="1139"/>
        <v>4468.91</v>
      </c>
      <c r="BD331" s="887">
        <f t="shared" si="1139"/>
        <v>4491.91</v>
      </c>
      <c r="BE331" s="888">
        <f t="shared" si="1139"/>
        <v>4514.91</v>
      </c>
      <c r="BF331" s="886">
        <f t="shared" si="1139"/>
        <v>4537.91</v>
      </c>
      <c r="BG331" s="886">
        <f t="shared" si="1139"/>
        <v>4560.91</v>
      </c>
      <c r="BH331" s="886">
        <f t="shared" si="1139"/>
        <v>4583.91</v>
      </c>
      <c r="BI331" s="886">
        <f t="shared" si="1139"/>
        <v>4606.91</v>
      </c>
      <c r="BJ331" s="886">
        <f t="shared" si="1139"/>
        <v>4606.91</v>
      </c>
      <c r="BK331" s="886">
        <f t="shared" si="1139"/>
        <v>4606.91</v>
      </c>
      <c r="BL331" s="886">
        <f t="shared" si="1139"/>
        <v>4606.91</v>
      </c>
      <c r="BM331" s="886">
        <f t="shared" si="1139"/>
        <v>4606.91</v>
      </c>
      <c r="BN331" s="886">
        <f t="shared" si="1139"/>
        <v>4606.91</v>
      </c>
      <c r="BO331" s="886">
        <f t="shared" si="1139"/>
        <v>4606.91</v>
      </c>
      <c r="BP331" s="887">
        <f t="shared" si="1139"/>
        <v>4629.91</v>
      </c>
      <c r="BQ331" s="888">
        <f t="shared" si="1139"/>
        <v>4630.91</v>
      </c>
      <c r="BR331" s="886">
        <f t="shared" si="1139"/>
        <v>4700.91</v>
      </c>
      <c r="BS331" s="886">
        <f t="shared" si="1139"/>
        <v>4770.91</v>
      </c>
      <c r="BT331" s="886">
        <f t="shared" si="1139"/>
        <v>4840.91</v>
      </c>
      <c r="BU331" s="886">
        <f t="shared" si="1139"/>
        <v>4910.91</v>
      </c>
      <c r="BV331" s="886">
        <f t="shared" si="1139"/>
        <v>4911.91</v>
      </c>
      <c r="BW331" s="886">
        <f t="shared" si="1139"/>
        <v>4934.91</v>
      </c>
      <c r="BX331" s="886">
        <f t="shared" si="1139"/>
        <v>4957.91</v>
      </c>
      <c r="BY331" s="886">
        <f t="shared" si="1139"/>
        <v>4980.91</v>
      </c>
      <c r="BZ331" s="886">
        <f t="shared" si="1139"/>
        <v>5003.91</v>
      </c>
      <c r="CA331" s="886">
        <f t="shared" si="1139"/>
        <v>5004.91</v>
      </c>
      <c r="CB331" s="887">
        <f t="shared" si="1139"/>
        <v>5064.91</v>
      </c>
      <c r="CC331" s="888">
        <f t="shared" si="1139"/>
        <v>5114.91</v>
      </c>
      <c r="CD331" s="886">
        <f t="shared" si="1139"/>
        <v>5164.91</v>
      </c>
      <c r="CE331" s="886">
        <f t="shared" si="1139"/>
        <v>5214.91</v>
      </c>
      <c r="CF331" s="886">
        <f t="shared" si="1139"/>
        <v>5215.91</v>
      </c>
      <c r="CG331" s="886">
        <f t="shared" si="1139"/>
        <v>5238.91</v>
      </c>
      <c r="CH331" s="886">
        <f t="shared" si="1139"/>
        <v>5261.91</v>
      </c>
      <c r="CI331" s="886">
        <f t="shared" si="1139"/>
        <v>5284.91</v>
      </c>
      <c r="CJ331" s="886">
        <f t="shared" si="1139"/>
        <v>5284.91</v>
      </c>
      <c r="CK331" s="886">
        <f t="shared" si="1139"/>
        <v>5284.91</v>
      </c>
      <c r="CL331" s="886">
        <f t="shared" si="1139"/>
        <v>5284.91</v>
      </c>
      <c r="CM331" s="886">
        <f t="shared" si="1139"/>
        <v>5284.91</v>
      </c>
      <c r="CN331" s="887">
        <f t="shared" si="1139"/>
        <v>5284.91</v>
      </c>
      <c r="CO331" s="888">
        <f t="shared" si="1139"/>
        <v>5284.91</v>
      </c>
      <c r="CP331" s="886">
        <f t="shared" si="1139"/>
        <v>5284.91</v>
      </c>
      <c r="CQ331" s="886">
        <f t="shared" si="1139"/>
        <v>5284.91</v>
      </c>
      <c r="CR331" s="886">
        <f t="shared" si="1138"/>
        <v>5284.91</v>
      </c>
      <c r="CS331" s="886">
        <f t="shared" si="1138"/>
        <v>5284.91</v>
      </c>
      <c r="CT331" s="886">
        <f t="shared" si="1138"/>
        <v>5307.91</v>
      </c>
      <c r="CU331" s="886">
        <f t="shared" si="1138"/>
        <v>5330.91</v>
      </c>
      <c r="CV331" s="886">
        <f t="shared" si="1138"/>
        <v>5353.91</v>
      </c>
      <c r="CW331" s="886">
        <f t="shared" si="1138"/>
        <v>5354.91</v>
      </c>
      <c r="CX331" s="886">
        <f t="shared" si="1138"/>
        <v>5414.91</v>
      </c>
      <c r="CY331" s="886">
        <f t="shared" si="1138"/>
        <v>5474.91</v>
      </c>
      <c r="CZ331" s="887">
        <f t="shared" si="1138"/>
        <v>5534.91</v>
      </c>
      <c r="DA331" s="888">
        <f t="shared" si="1138"/>
        <v>5594.91</v>
      </c>
      <c r="DB331" s="886">
        <f t="shared" si="1138"/>
        <v>5595.91</v>
      </c>
      <c r="DC331" s="886">
        <f t="shared" si="1138"/>
        <v>5618.91</v>
      </c>
      <c r="DD331" s="886">
        <f t="shared" si="1138"/>
        <v>5641.91</v>
      </c>
      <c r="DE331" s="886">
        <f t="shared" si="1138"/>
        <v>5664.91</v>
      </c>
      <c r="DF331" s="886">
        <f t="shared" si="1138"/>
        <v>5687.91</v>
      </c>
      <c r="DG331" s="886">
        <f t="shared" si="1138"/>
        <v>5710.91</v>
      </c>
      <c r="DH331" s="886">
        <f t="shared" si="1138"/>
        <v>5733.91</v>
      </c>
      <c r="DI331" s="886">
        <f t="shared" si="1138"/>
        <v>5756.91</v>
      </c>
      <c r="DJ331" s="886">
        <f t="shared" si="1138"/>
        <v>5779.91</v>
      </c>
      <c r="DK331" s="886">
        <f t="shared" si="1138"/>
        <v>5802.91</v>
      </c>
      <c r="DL331" s="887">
        <f t="shared" si="1138"/>
        <v>5802.91</v>
      </c>
      <c r="DM331" s="888">
        <f t="shared" si="1138"/>
        <v>5802.91</v>
      </c>
      <c r="DN331" s="886">
        <f t="shared" si="1138"/>
        <v>5802.91</v>
      </c>
      <c r="DO331" s="886">
        <f t="shared" si="1138"/>
        <v>5802.91</v>
      </c>
      <c r="DP331" s="886">
        <f t="shared" si="1138"/>
        <v>5802.91</v>
      </c>
      <c r="DQ331" s="886">
        <f t="shared" si="1138"/>
        <v>5802.91</v>
      </c>
      <c r="DR331" s="886">
        <f t="shared" si="1138"/>
        <v>5802.91</v>
      </c>
      <c r="DS331" s="886">
        <f t="shared" si="1138"/>
        <v>5802.91</v>
      </c>
      <c r="DT331" s="886">
        <f t="shared" si="1138"/>
        <v>5802.91</v>
      </c>
      <c r="DU331" s="886">
        <f t="shared" si="1138"/>
        <v>5802.91</v>
      </c>
      <c r="DV331" s="886">
        <f t="shared" si="1138"/>
        <v>5802.91</v>
      </c>
      <c r="DW331" s="886">
        <f t="shared" si="1138"/>
        <v>5825.91</v>
      </c>
      <c r="DX331" s="887">
        <f t="shared" si="1138"/>
        <v>5848.91</v>
      </c>
      <c r="DY331" s="888">
        <f t="shared" si="1138"/>
        <v>5871.91</v>
      </c>
      <c r="DZ331" s="886">
        <f t="shared" si="1138"/>
        <v>5894.91</v>
      </c>
      <c r="EA331" s="886">
        <f t="shared" si="1138"/>
        <v>5917.91</v>
      </c>
      <c r="EB331" s="889">
        <f t="shared" si="1138"/>
        <v>5940.91</v>
      </c>
      <c r="EC331" s="886">
        <f t="shared" si="1138"/>
        <v>5963.91</v>
      </c>
      <c r="ED331" s="886">
        <f t="shared" si="1138"/>
        <v>5986.91</v>
      </c>
      <c r="EE331" s="886">
        <f t="shared" si="1138"/>
        <v>6009.91</v>
      </c>
      <c r="EF331" s="886">
        <f t="shared" si="1138"/>
        <v>6032.91</v>
      </c>
      <c r="EG331" s="886">
        <f t="shared" si="1138"/>
        <v>6055.91</v>
      </c>
      <c r="EH331" s="886">
        <f t="shared" si="1138"/>
        <v>6078.91</v>
      </c>
      <c r="EI331" s="886">
        <f t="shared" si="1138"/>
        <v>6101.91</v>
      </c>
      <c r="EJ331" s="887">
        <f t="shared" si="1138"/>
        <v>6124.91</v>
      </c>
      <c r="EK331" s="888">
        <f t="shared" si="1138"/>
        <v>6147.91</v>
      </c>
      <c r="EL331" s="886">
        <f t="shared" si="1138"/>
        <v>6170.91</v>
      </c>
      <c r="EM331" s="886">
        <f t="shared" si="1138"/>
        <v>6193.91</v>
      </c>
      <c r="EN331" s="886">
        <f t="shared" si="1138"/>
        <v>6216.91</v>
      </c>
      <c r="EO331" s="886">
        <f t="shared" si="1138"/>
        <v>6239.91</v>
      </c>
      <c r="EP331" s="886">
        <f t="shared" si="1138"/>
        <v>6262.91</v>
      </c>
      <c r="EQ331" s="886">
        <f t="shared" si="1138"/>
        <v>6285.91</v>
      </c>
      <c r="ER331" s="886">
        <f t="shared" si="1138"/>
        <v>6308.91</v>
      </c>
      <c r="ES331" s="886">
        <f t="shared" si="1138"/>
        <v>6331.91</v>
      </c>
      <c r="ET331" s="886">
        <f t="shared" si="1138"/>
        <v>6354.91</v>
      </c>
      <c r="EU331" s="886">
        <f t="shared" si="1138"/>
        <v>6377.91</v>
      </c>
      <c r="EV331" s="887">
        <f t="shared" si="1138"/>
        <v>6400.91</v>
      </c>
      <c r="EW331" s="888">
        <f t="shared" si="1138"/>
        <v>6423.91</v>
      </c>
      <c r="EX331" s="886">
        <f t="shared" si="1138"/>
        <v>6446.91</v>
      </c>
      <c r="EY331" s="886">
        <f t="shared" si="1138"/>
        <v>6469.91</v>
      </c>
      <c r="EZ331" s="886">
        <f t="shared" si="1138"/>
        <v>6492.91</v>
      </c>
      <c r="FA331" s="886">
        <f t="shared" si="1138"/>
        <v>6515.91</v>
      </c>
      <c r="FB331" s="886">
        <f t="shared" si="1138"/>
        <v>6538.91</v>
      </c>
      <c r="FC331" s="886">
        <f t="shared" si="1137"/>
        <v>6561.91</v>
      </c>
      <c r="FD331" s="886">
        <f t="shared" si="1137"/>
        <v>6584.91</v>
      </c>
      <c r="FE331" s="886">
        <f t="shared" si="1137"/>
        <v>6607.91</v>
      </c>
      <c r="FF331" s="886">
        <f t="shared" si="1137"/>
        <v>6630.91</v>
      </c>
      <c r="FG331" s="886">
        <f t="shared" si="1137"/>
        <v>6653.91</v>
      </c>
      <c r="FH331" s="887">
        <f t="shared" si="1137"/>
        <v>6676.91</v>
      </c>
      <c r="FI331" s="888">
        <f t="shared" si="1137"/>
        <v>6699.91</v>
      </c>
      <c r="FJ331" s="886">
        <f t="shared" si="1137"/>
        <v>6722.91</v>
      </c>
      <c r="FK331" s="886">
        <f t="shared" si="1137"/>
        <v>6745.91</v>
      </c>
      <c r="FL331" s="886">
        <f t="shared" si="1137"/>
        <v>6768.91</v>
      </c>
      <c r="FM331" s="886">
        <f t="shared" si="1137"/>
        <v>6791.91</v>
      </c>
      <c r="FN331" s="886">
        <f t="shared" si="1137"/>
        <v>6814.91</v>
      </c>
      <c r="FO331" s="886">
        <f t="shared" si="1137"/>
        <v>6837.91</v>
      </c>
      <c r="FP331" s="886">
        <f t="shared" si="1137"/>
        <v>6860.91</v>
      </c>
      <c r="FQ331" s="886">
        <f t="shared" si="1137"/>
        <v>6883.91</v>
      </c>
      <c r="FR331" s="886">
        <f t="shared" si="1137"/>
        <v>6906.91</v>
      </c>
      <c r="FS331" s="886">
        <f t="shared" si="1137"/>
        <v>6929.91</v>
      </c>
      <c r="FT331" s="887">
        <f t="shared" si="1137"/>
        <v>6929.91</v>
      </c>
      <c r="FU331" s="888">
        <f t="shared" si="1137"/>
        <v>6929.91</v>
      </c>
      <c r="FV331" s="886">
        <f t="shared" si="1137"/>
        <v>6929.91</v>
      </c>
      <c r="FW331" s="886">
        <f t="shared" si="1137"/>
        <v>6929.91</v>
      </c>
      <c r="FX331" s="886">
        <f t="shared" si="1137"/>
        <v>6929.91</v>
      </c>
      <c r="FY331" s="886">
        <f t="shared" si="1137"/>
        <v>6929.91</v>
      </c>
      <c r="FZ331" s="886">
        <f t="shared" si="1137"/>
        <v>6952.91</v>
      </c>
      <c r="GA331" s="886">
        <f t="shared" si="1137"/>
        <v>6975.91</v>
      </c>
      <c r="GB331" s="886">
        <f t="shared" si="1137"/>
        <v>6998.91</v>
      </c>
      <c r="GC331" s="886">
        <f t="shared" si="1137"/>
        <v>7021.91</v>
      </c>
      <c r="GD331" s="886">
        <f t="shared" si="1137"/>
        <v>7044.91</v>
      </c>
      <c r="GE331" s="886">
        <f t="shared" si="1137"/>
        <v>7067.91</v>
      </c>
      <c r="GF331" s="887">
        <f t="shared" si="1137"/>
        <v>7090.91</v>
      </c>
      <c r="GG331" s="888">
        <f t="shared" si="1137"/>
        <v>7113.91</v>
      </c>
      <c r="GH331" s="886">
        <f t="shared" si="1137"/>
        <v>7136.91</v>
      </c>
      <c r="GI331" s="886">
        <f t="shared" si="1137"/>
        <v>7159.91</v>
      </c>
      <c r="GJ331" s="886">
        <f t="shared" si="1137"/>
        <v>7182.91</v>
      </c>
      <c r="GK331" s="886">
        <f t="shared" si="1137"/>
        <v>7205.91</v>
      </c>
      <c r="GL331" s="886">
        <f t="shared" si="1137"/>
        <v>7228.91</v>
      </c>
      <c r="GM331" s="886">
        <f t="shared" si="1137"/>
        <v>7251.91</v>
      </c>
      <c r="GN331" s="886">
        <f t="shared" si="1137"/>
        <v>7274.91</v>
      </c>
      <c r="GO331" s="886">
        <f t="shared" si="1137"/>
        <v>7274.91</v>
      </c>
      <c r="GP331" s="886">
        <f t="shared" si="1137"/>
        <v>7274.91</v>
      </c>
      <c r="GQ331" s="886">
        <f t="shared" si="1137"/>
        <v>7274.91</v>
      </c>
      <c r="GR331" s="887">
        <f t="shared" si="1118"/>
        <v>7274.91</v>
      </c>
      <c r="GS331" s="6"/>
      <c r="GT331" s="6"/>
      <c r="GU331" s="6"/>
      <c r="GV331" s="6"/>
    </row>
    <row r="332" spans="2:204" ht="15.75" thickBot="1" x14ac:dyDescent="0.25">
      <c r="B332" s="848" t="s">
        <v>544</v>
      </c>
      <c r="C332" s="849">
        <v>4394.25</v>
      </c>
      <c r="D332" s="850">
        <v>34823</v>
      </c>
      <c r="E332" s="882">
        <f t="shared" si="1113"/>
        <v>45773</v>
      </c>
      <c r="F332" s="859">
        <f t="shared" si="1119"/>
        <v>47598</v>
      </c>
      <c r="G332" s="859">
        <f t="shared" si="1120"/>
        <v>49423</v>
      </c>
      <c r="AC332" s="876" t="s">
        <v>132</v>
      </c>
      <c r="AD332" s="856">
        <v>4394.25</v>
      </c>
      <c r="AE332" s="886">
        <f t="shared" si="1121"/>
        <v>4394.25</v>
      </c>
      <c r="AF332" s="887">
        <f t="shared" si="1139"/>
        <v>4394.25</v>
      </c>
      <c r="AG332" s="888">
        <f t="shared" si="1139"/>
        <v>4394.25</v>
      </c>
      <c r="AH332" s="886">
        <f t="shared" si="1139"/>
        <v>4394.25</v>
      </c>
      <c r="AI332" s="886">
        <f t="shared" si="1139"/>
        <v>4394.25</v>
      </c>
      <c r="AJ332" s="886">
        <f t="shared" si="1139"/>
        <v>4394.25</v>
      </c>
      <c r="AK332" s="886">
        <f t="shared" si="1139"/>
        <v>4394.25</v>
      </c>
      <c r="AL332" s="886">
        <f t="shared" si="1139"/>
        <v>4394.25</v>
      </c>
      <c r="AM332" s="886">
        <f t="shared" si="1139"/>
        <v>4394.25</v>
      </c>
      <c r="AN332" s="886">
        <f t="shared" si="1139"/>
        <v>4394.25</v>
      </c>
      <c r="AO332" s="886">
        <f t="shared" si="1139"/>
        <v>4394.25</v>
      </c>
      <c r="AP332" s="886">
        <f t="shared" si="1139"/>
        <v>4394.25</v>
      </c>
      <c r="AQ332" s="886">
        <f t="shared" si="1139"/>
        <v>4394.25</v>
      </c>
      <c r="AR332" s="887">
        <f t="shared" si="1139"/>
        <v>4394.25</v>
      </c>
      <c r="AS332" s="888">
        <f t="shared" si="1139"/>
        <v>4394.25</v>
      </c>
      <c r="AT332" s="886">
        <f t="shared" si="1139"/>
        <v>4394.25</v>
      </c>
      <c r="AU332" s="886">
        <f t="shared" si="1139"/>
        <v>4394.25</v>
      </c>
      <c r="AV332" s="886">
        <f t="shared" si="1139"/>
        <v>4394.25</v>
      </c>
      <c r="AW332" s="886">
        <f t="shared" si="1139"/>
        <v>4394.25</v>
      </c>
      <c r="AX332" s="886">
        <f t="shared" si="1139"/>
        <v>4394.25</v>
      </c>
      <c r="AY332" s="886">
        <f t="shared" si="1139"/>
        <v>4417.25</v>
      </c>
      <c r="AZ332" s="886">
        <f t="shared" si="1139"/>
        <v>4440.25</v>
      </c>
      <c r="BA332" s="886">
        <f t="shared" si="1139"/>
        <v>4463.25</v>
      </c>
      <c r="BB332" s="886">
        <f t="shared" si="1139"/>
        <v>4486.25</v>
      </c>
      <c r="BC332" s="886">
        <f t="shared" si="1139"/>
        <v>4509.25</v>
      </c>
      <c r="BD332" s="887">
        <f t="shared" si="1139"/>
        <v>4532.25</v>
      </c>
      <c r="BE332" s="888">
        <f t="shared" si="1139"/>
        <v>4555.25</v>
      </c>
      <c r="BF332" s="886">
        <f t="shared" si="1139"/>
        <v>4578.25</v>
      </c>
      <c r="BG332" s="886">
        <f t="shared" si="1139"/>
        <v>4601.25</v>
      </c>
      <c r="BH332" s="886">
        <f t="shared" si="1139"/>
        <v>4624.25</v>
      </c>
      <c r="BI332" s="886">
        <f t="shared" si="1139"/>
        <v>4647.25</v>
      </c>
      <c r="BJ332" s="886">
        <f t="shared" si="1139"/>
        <v>4670.25</v>
      </c>
      <c r="BK332" s="886">
        <f t="shared" si="1139"/>
        <v>4693.25</v>
      </c>
      <c r="BL332" s="886">
        <f t="shared" si="1139"/>
        <v>4716.25</v>
      </c>
      <c r="BM332" s="886">
        <f t="shared" si="1139"/>
        <v>4739.25</v>
      </c>
      <c r="BN332" s="886">
        <f t="shared" si="1139"/>
        <v>4762.25</v>
      </c>
      <c r="BO332" s="886">
        <f t="shared" si="1139"/>
        <v>4785.25</v>
      </c>
      <c r="BP332" s="887">
        <f t="shared" si="1139"/>
        <v>4808.25</v>
      </c>
      <c r="BQ332" s="888">
        <f t="shared" si="1139"/>
        <v>4831.25</v>
      </c>
      <c r="BR332" s="886">
        <f t="shared" si="1139"/>
        <v>4854.25</v>
      </c>
      <c r="BS332" s="886">
        <f t="shared" si="1139"/>
        <v>4877.25</v>
      </c>
      <c r="BT332" s="886">
        <f t="shared" si="1139"/>
        <v>4900.25</v>
      </c>
      <c r="BU332" s="886">
        <f t="shared" si="1139"/>
        <v>4923.25</v>
      </c>
      <c r="BV332" s="886">
        <f t="shared" si="1139"/>
        <v>4946.25</v>
      </c>
      <c r="BW332" s="886">
        <f t="shared" si="1139"/>
        <v>4969.25</v>
      </c>
      <c r="BX332" s="886">
        <f t="shared" si="1139"/>
        <v>4992.25</v>
      </c>
      <c r="BY332" s="886">
        <f t="shared" si="1139"/>
        <v>5015.25</v>
      </c>
      <c r="BZ332" s="886">
        <f t="shared" si="1139"/>
        <v>5038.25</v>
      </c>
      <c r="CA332" s="886">
        <f t="shared" si="1139"/>
        <v>5061.25</v>
      </c>
      <c r="CB332" s="887">
        <f t="shared" si="1139"/>
        <v>5084.25</v>
      </c>
      <c r="CC332" s="888">
        <f t="shared" si="1139"/>
        <v>5107.25</v>
      </c>
      <c r="CD332" s="886">
        <f t="shared" si="1139"/>
        <v>5130.25</v>
      </c>
      <c r="CE332" s="886">
        <f t="shared" si="1139"/>
        <v>5153.25</v>
      </c>
      <c r="CF332" s="886">
        <f t="shared" si="1139"/>
        <v>5176.25</v>
      </c>
      <c r="CG332" s="886">
        <f t="shared" si="1139"/>
        <v>5199.25</v>
      </c>
      <c r="CH332" s="886">
        <f t="shared" si="1139"/>
        <v>5222.25</v>
      </c>
      <c r="CI332" s="886">
        <f t="shared" si="1139"/>
        <v>5245.25</v>
      </c>
      <c r="CJ332" s="886">
        <f t="shared" si="1139"/>
        <v>5268.25</v>
      </c>
      <c r="CK332" s="886">
        <f t="shared" si="1139"/>
        <v>5291.25</v>
      </c>
      <c r="CL332" s="886">
        <f t="shared" si="1139"/>
        <v>5314.25</v>
      </c>
      <c r="CM332" s="886">
        <f t="shared" si="1139"/>
        <v>5337.25</v>
      </c>
      <c r="CN332" s="887">
        <f t="shared" si="1139"/>
        <v>5360.25</v>
      </c>
      <c r="CO332" s="888">
        <f t="shared" si="1139"/>
        <v>5383.25</v>
      </c>
      <c r="CP332" s="886">
        <f t="shared" si="1139"/>
        <v>5406.25</v>
      </c>
      <c r="CQ332" s="886">
        <f t="shared" si="1139"/>
        <v>5429.25</v>
      </c>
      <c r="CR332" s="886">
        <f t="shared" si="1138"/>
        <v>5452.25</v>
      </c>
      <c r="CS332" s="886">
        <f t="shared" si="1138"/>
        <v>5452.25</v>
      </c>
      <c r="CT332" s="886">
        <f t="shared" si="1138"/>
        <v>5452.25</v>
      </c>
      <c r="CU332" s="886">
        <f t="shared" si="1138"/>
        <v>5452.25</v>
      </c>
      <c r="CV332" s="886">
        <f t="shared" si="1138"/>
        <v>5452.25</v>
      </c>
      <c r="CW332" s="886">
        <f t="shared" si="1138"/>
        <v>5452.25</v>
      </c>
      <c r="CX332" s="886">
        <f t="shared" si="1138"/>
        <v>5452.25</v>
      </c>
      <c r="CY332" s="886">
        <f t="shared" si="1138"/>
        <v>5452.25</v>
      </c>
      <c r="CZ332" s="887">
        <f t="shared" si="1138"/>
        <v>5452.25</v>
      </c>
      <c r="DA332" s="888">
        <f t="shared" si="1138"/>
        <v>5452.25</v>
      </c>
      <c r="DB332" s="886">
        <f t="shared" si="1138"/>
        <v>5452.25</v>
      </c>
      <c r="DC332" s="886">
        <f t="shared" si="1138"/>
        <v>5452.25</v>
      </c>
      <c r="DD332" s="886">
        <f t="shared" si="1138"/>
        <v>5452.25</v>
      </c>
      <c r="DE332" s="886">
        <f t="shared" si="1138"/>
        <v>5452.25</v>
      </c>
      <c r="DF332" s="886">
        <f t="shared" si="1138"/>
        <v>5452.25</v>
      </c>
      <c r="DG332" s="886">
        <f t="shared" si="1138"/>
        <v>5452.25</v>
      </c>
      <c r="DH332" s="886">
        <f t="shared" si="1138"/>
        <v>5452.25</v>
      </c>
      <c r="DI332" s="886">
        <f t="shared" si="1138"/>
        <v>5452.25</v>
      </c>
      <c r="DJ332" s="886">
        <f t="shared" si="1138"/>
        <v>5452.25</v>
      </c>
      <c r="DK332" s="886">
        <f t="shared" si="1138"/>
        <v>5452.25</v>
      </c>
      <c r="DL332" s="887">
        <f t="shared" si="1138"/>
        <v>5452.25</v>
      </c>
      <c r="DM332" s="888">
        <f t="shared" si="1138"/>
        <v>5452.25</v>
      </c>
      <c r="DN332" s="886">
        <f t="shared" si="1138"/>
        <v>5452.25</v>
      </c>
      <c r="DO332" s="886">
        <f t="shared" si="1138"/>
        <v>5452.25</v>
      </c>
      <c r="DP332" s="886">
        <f t="shared" si="1138"/>
        <v>5452.25</v>
      </c>
      <c r="DQ332" s="886">
        <f t="shared" si="1138"/>
        <v>5452.25</v>
      </c>
      <c r="DR332" s="886">
        <f t="shared" si="1138"/>
        <v>5452.25</v>
      </c>
      <c r="DS332" s="886">
        <f t="shared" si="1138"/>
        <v>5452.25</v>
      </c>
      <c r="DT332" s="886">
        <f t="shared" si="1138"/>
        <v>5452.25</v>
      </c>
      <c r="DU332" s="886">
        <f t="shared" si="1138"/>
        <v>5452.25</v>
      </c>
      <c r="DV332" s="886">
        <f t="shared" si="1138"/>
        <v>5452.25</v>
      </c>
      <c r="DW332" s="886">
        <f t="shared" si="1138"/>
        <v>5452.25</v>
      </c>
      <c r="DX332" s="887">
        <f t="shared" si="1138"/>
        <v>5452.25</v>
      </c>
      <c r="DY332" s="888">
        <f t="shared" si="1138"/>
        <v>5452.25</v>
      </c>
      <c r="DZ332" s="886">
        <f t="shared" si="1138"/>
        <v>5452.25</v>
      </c>
      <c r="EA332" s="886">
        <f t="shared" si="1138"/>
        <v>5452.25</v>
      </c>
      <c r="EB332" s="886">
        <f t="shared" si="1138"/>
        <v>5452.25</v>
      </c>
      <c r="EC332" s="889">
        <f t="shared" si="1138"/>
        <v>5452.25</v>
      </c>
      <c r="ED332" s="886">
        <f t="shared" si="1138"/>
        <v>5452.25</v>
      </c>
      <c r="EE332" s="886">
        <f t="shared" si="1138"/>
        <v>5452.25</v>
      </c>
      <c r="EF332" s="886">
        <f t="shared" si="1138"/>
        <v>5452.25</v>
      </c>
      <c r="EG332" s="886">
        <f t="shared" si="1138"/>
        <v>5452.25</v>
      </c>
      <c r="EH332" s="886">
        <f t="shared" si="1138"/>
        <v>5452.25</v>
      </c>
      <c r="EI332" s="886">
        <f t="shared" si="1138"/>
        <v>5452.25</v>
      </c>
      <c r="EJ332" s="887">
        <f t="shared" si="1138"/>
        <v>5452.25</v>
      </c>
      <c r="EK332" s="888">
        <f t="shared" si="1138"/>
        <v>5452.25</v>
      </c>
      <c r="EL332" s="886">
        <f t="shared" si="1138"/>
        <v>5452.25</v>
      </c>
      <c r="EM332" s="886">
        <f t="shared" si="1138"/>
        <v>5452.25</v>
      </c>
      <c r="EN332" s="886">
        <f t="shared" si="1138"/>
        <v>5452.25</v>
      </c>
      <c r="EO332" s="886">
        <f t="shared" si="1138"/>
        <v>5452.25</v>
      </c>
      <c r="EP332" s="886">
        <f t="shared" si="1138"/>
        <v>5452.25</v>
      </c>
      <c r="EQ332" s="886">
        <f t="shared" si="1138"/>
        <v>5452.25</v>
      </c>
      <c r="ER332" s="886">
        <f t="shared" si="1138"/>
        <v>5452.25</v>
      </c>
      <c r="ES332" s="886">
        <f t="shared" si="1138"/>
        <v>5452.25</v>
      </c>
      <c r="ET332" s="886">
        <f t="shared" si="1138"/>
        <v>5452.25</v>
      </c>
      <c r="EU332" s="886">
        <f t="shared" si="1138"/>
        <v>5452.25</v>
      </c>
      <c r="EV332" s="887">
        <f t="shared" si="1138"/>
        <v>5452.25</v>
      </c>
      <c r="EW332" s="888">
        <f t="shared" si="1138"/>
        <v>5452.25</v>
      </c>
      <c r="EX332" s="886">
        <f t="shared" si="1138"/>
        <v>5452.25</v>
      </c>
      <c r="EY332" s="886">
        <f t="shared" si="1138"/>
        <v>5452.25</v>
      </c>
      <c r="EZ332" s="886">
        <f t="shared" si="1138"/>
        <v>5452.25</v>
      </c>
      <c r="FA332" s="886">
        <f t="shared" si="1138"/>
        <v>5452.25</v>
      </c>
      <c r="FB332" s="886">
        <f t="shared" si="1138"/>
        <v>5452.25</v>
      </c>
      <c r="FC332" s="886">
        <f t="shared" si="1137"/>
        <v>5452.25</v>
      </c>
      <c r="FD332" s="886">
        <f t="shared" si="1137"/>
        <v>5452.25</v>
      </c>
      <c r="FE332" s="886">
        <f t="shared" si="1137"/>
        <v>5452.25</v>
      </c>
      <c r="FF332" s="886">
        <f t="shared" si="1137"/>
        <v>5452.25</v>
      </c>
      <c r="FG332" s="886">
        <f t="shared" si="1137"/>
        <v>5452.25</v>
      </c>
      <c r="FH332" s="887">
        <f t="shared" si="1137"/>
        <v>5452.25</v>
      </c>
      <c r="FI332" s="888">
        <f t="shared" si="1137"/>
        <v>5452.25</v>
      </c>
      <c r="FJ332" s="886">
        <f t="shared" si="1137"/>
        <v>5452.25</v>
      </c>
      <c r="FK332" s="886">
        <f t="shared" si="1137"/>
        <v>5452.25</v>
      </c>
      <c r="FL332" s="886">
        <f t="shared" si="1137"/>
        <v>5452.25</v>
      </c>
      <c r="FM332" s="886">
        <f t="shared" si="1137"/>
        <v>5452.25</v>
      </c>
      <c r="FN332" s="886">
        <f t="shared" si="1137"/>
        <v>5452.25</v>
      </c>
      <c r="FO332" s="886">
        <f t="shared" si="1137"/>
        <v>5452.25</v>
      </c>
      <c r="FP332" s="886">
        <f t="shared" si="1137"/>
        <v>5452.25</v>
      </c>
      <c r="FQ332" s="886">
        <f t="shared" si="1137"/>
        <v>5452.25</v>
      </c>
      <c r="FR332" s="886">
        <f t="shared" si="1137"/>
        <v>5452.25</v>
      </c>
      <c r="FS332" s="886">
        <f t="shared" si="1137"/>
        <v>5452.25</v>
      </c>
      <c r="FT332" s="887">
        <f t="shared" si="1137"/>
        <v>5452.25</v>
      </c>
      <c r="FU332" s="888">
        <f t="shared" si="1137"/>
        <v>5452.25</v>
      </c>
      <c r="FV332" s="886">
        <f t="shared" si="1137"/>
        <v>5452.25</v>
      </c>
      <c r="FW332" s="886">
        <f t="shared" si="1137"/>
        <v>5452.25</v>
      </c>
      <c r="FX332" s="886">
        <f t="shared" si="1137"/>
        <v>5452.25</v>
      </c>
      <c r="FY332" s="886">
        <f t="shared" si="1137"/>
        <v>5452.25</v>
      </c>
      <c r="FZ332" s="886">
        <f t="shared" si="1137"/>
        <v>5452.25</v>
      </c>
      <c r="GA332" s="886">
        <f t="shared" si="1137"/>
        <v>5452.25</v>
      </c>
      <c r="GB332" s="886">
        <f t="shared" si="1137"/>
        <v>5452.25</v>
      </c>
      <c r="GC332" s="886">
        <f t="shared" si="1137"/>
        <v>5452.25</v>
      </c>
      <c r="GD332" s="886">
        <f t="shared" si="1137"/>
        <v>5452.25</v>
      </c>
      <c r="GE332" s="886">
        <f t="shared" si="1137"/>
        <v>5452.25</v>
      </c>
      <c r="GF332" s="887">
        <f t="shared" si="1137"/>
        <v>5452.25</v>
      </c>
      <c r="GG332" s="888">
        <f t="shared" si="1137"/>
        <v>5452.25</v>
      </c>
      <c r="GH332" s="886">
        <f t="shared" si="1137"/>
        <v>5452.25</v>
      </c>
      <c r="GI332" s="886">
        <f t="shared" si="1137"/>
        <v>5452.25</v>
      </c>
      <c r="GJ332" s="886">
        <f t="shared" si="1137"/>
        <v>5452.25</v>
      </c>
      <c r="GK332" s="886">
        <f t="shared" si="1137"/>
        <v>5452.25</v>
      </c>
      <c r="GL332" s="886">
        <f t="shared" si="1137"/>
        <v>5452.25</v>
      </c>
      <c r="GM332" s="886">
        <f t="shared" si="1137"/>
        <v>5452.25</v>
      </c>
      <c r="GN332" s="886">
        <f t="shared" si="1137"/>
        <v>5452.25</v>
      </c>
      <c r="GO332" s="886">
        <f t="shared" si="1137"/>
        <v>5452.25</v>
      </c>
      <c r="GP332" s="886">
        <f t="shared" si="1137"/>
        <v>5452.25</v>
      </c>
      <c r="GQ332" s="886">
        <f t="shared" si="1137"/>
        <v>5452.25</v>
      </c>
      <c r="GR332" s="887">
        <f t="shared" si="1118"/>
        <v>5452.25</v>
      </c>
      <c r="GS332" s="6"/>
      <c r="GT332" s="6"/>
      <c r="GU332" s="6"/>
      <c r="GV332" s="6"/>
    </row>
    <row r="333" spans="2:204" ht="15.75" thickBot="1" x14ac:dyDescent="0.25">
      <c r="B333" s="848" t="s">
        <v>545</v>
      </c>
      <c r="C333" s="849">
        <v>4597.93</v>
      </c>
      <c r="D333" s="850">
        <v>34848</v>
      </c>
      <c r="E333" s="882">
        <f t="shared" si="1113"/>
        <v>45798</v>
      </c>
      <c r="F333" s="859">
        <f t="shared" si="1119"/>
        <v>47623</v>
      </c>
      <c r="G333" s="859">
        <f t="shared" si="1120"/>
        <v>49448</v>
      </c>
      <c r="AC333" s="877" t="s">
        <v>133</v>
      </c>
      <c r="AD333" s="856">
        <v>4597.93</v>
      </c>
      <c r="AE333" s="886">
        <f t="shared" si="1121"/>
        <v>4597.93</v>
      </c>
      <c r="AF333" s="887">
        <f t="shared" si="1139"/>
        <v>4597.93</v>
      </c>
      <c r="AG333" s="888">
        <f t="shared" si="1139"/>
        <v>4597.93</v>
      </c>
      <c r="AH333" s="886">
        <f t="shared" si="1139"/>
        <v>4602.93</v>
      </c>
      <c r="AI333" s="886">
        <f t="shared" si="1139"/>
        <v>4602.93</v>
      </c>
      <c r="AJ333" s="886">
        <f t="shared" si="1139"/>
        <v>4602.93</v>
      </c>
      <c r="AK333" s="886">
        <f t="shared" si="1139"/>
        <v>4625.93</v>
      </c>
      <c r="AL333" s="886">
        <f t="shared" si="1139"/>
        <v>4648.93</v>
      </c>
      <c r="AM333" s="886">
        <f t="shared" si="1139"/>
        <v>4671.93</v>
      </c>
      <c r="AN333" s="886">
        <f t="shared" si="1139"/>
        <v>4694.93</v>
      </c>
      <c r="AO333" s="886">
        <f t="shared" si="1139"/>
        <v>4717.93</v>
      </c>
      <c r="AP333" s="886">
        <f t="shared" si="1139"/>
        <v>4740.93</v>
      </c>
      <c r="AQ333" s="886">
        <f t="shared" si="1139"/>
        <v>4763.93</v>
      </c>
      <c r="AR333" s="887">
        <f t="shared" si="1139"/>
        <v>4786.93</v>
      </c>
      <c r="AS333" s="888">
        <f t="shared" si="1139"/>
        <v>4809.93</v>
      </c>
      <c r="AT333" s="886">
        <f t="shared" si="1139"/>
        <v>4809.93</v>
      </c>
      <c r="AU333" s="886">
        <f t="shared" si="1139"/>
        <v>4809.93</v>
      </c>
      <c r="AV333" s="886">
        <f t="shared" si="1139"/>
        <v>4809.93</v>
      </c>
      <c r="AW333" s="886">
        <f t="shared" si="1139"/>
        <v>4809.93</v>
      </c>
      <c r="AX333" s="886">
        <f t="shared" si="1139"/>
        <v>4809.93</v>
      </c>
      <c r="AY333" s="886">
        <f t="shared" si="1139"/>
        <v>4809.93</v>
      </c>
      <c r="AZ333" s="886">
        <f t="shared" si="1139"/>
        <v>4809.93</v>
      </c>
      <c r="BA333" s="886">
        <f t="shared" si="1139"/>
        <v>4809.93</v>
      </c>
      <c r="BB333" s="886">
        <f t="shared" si="1139"/>
        <v>4832.93</v>
      </c>
      <c r="BC333" s="886">
        <f t="shared" si="1139"/>
        <v>4855.93</v>
      </c>
      <c r="BD333" s="887">
        <f t="shared" si="1139"/>
        <v>4878.93</v>
      </c>
      <c r="BE333" s="888">
        <f t="shared" si="1139"/>
        <v>4901.93</v>
      </c>
      <c r="BF333" s="886">
        <f t="shared" si="1139"/>
        <v>4924.93</v>
      </c>
      <c r="BG333" s="886">
        <f t="shared" si="1139"/>
        <v>4947.93</v>
      </c>
      <c r="BH333" s="886">
        <f t="shared" si="1139"/>
        <v>4970.93</v>
      </c>
      <c r="BI333" s="886">
        <f t="shared" si="1139"/>
        <v>4993.93</v>
      </c>
      <c r="BJ333" s="886">
        <f t="shared" si="1139"/>
        <v>5016.93</v>
      </c>
      <c r="BK333" s="886">
        <f t="shared" si="1139"/>
        <v>5017.93</v>
      </c>
      <c r="BL333" s="886">
        <f t="shared" si="1139"/>
        <v>5077.93</v>
      </c>
      <c r="BM333" s="886">
        <f t="shared" si="1139"/>
        <v>5137.93</v>
      </c>
      <c r="BN333" s="886">
        <f t="shared" si="1139"/>
        <v>5197.93</v>
      </c>
      <c r="BO333" s="886">
        <f t="shared" si="1139"/>
        <v>5257.93</v>
      </c>
      <c r="BP333" s="887">
        <f t="shared" si="1139"/>
        <v>5258.93</v>
      </c>
      <c r="BQ333" s="888">
        <f t="shared" si="1139"/>
        <v>5281.93</v>
      </c>
      <c r="BR333" s="886">
        <f t="shared" si="1139"/>
        <v>5304.93</v>
      </c>
      <c r="BS333" s="886">
        <f t="shared" si="1139"/>
        <v>5327.93</v>
      </c>
      <c r="BT333" s="886">
        <f t="shared" si="1139"/>
        <v>5350.93</v>
      </c>
      <c r="BU333" s="886">
        <f t="shared" si="1139"/>
        <v>5373.93</v>
      </c>
      <c r="BV333" s="886">
        <f t="shared" si="1139"/>
        <v>5396.93</v>
      </c>
      <c r="BW333" s="886">
        <f t="shared" si="1139"/>
        <v>5419.93</v>
      </c>
      <c r="BX333" s="886">
        <f t="shared" si="1139"/>
        <v>5442.93</v>
      </c>
      <c r="BY333" s="886">
        <f t="shared" si="1139"/>
        <v>5465.93</v>
      </c>
      <c r="BZ333" s="886">
        <f t="shared" si="1139"/>
        <v>5488.93</v>
      </c>
      <c r="CA333" s="886">
        <f t="shared" si="1139"/>
        <v>5511.93</v>
      </c>
      <c r="CB333" s="887">
        <f t="shared" si="1139"/>
        <v>5534.93</v>
      </c>
      <c r="CC333" s="888">
        <f t="shared" si="1139"/>
        <v>5557.93</v>
      </c>
      <c r="CD333" s="886">
        <f t="shared" si="1139"/>
        <v>5580.93</v>
      </c>
      <c r="CE333" s="886">
        <f t="shared" si="1139"/>
        <v>5603.93</v>
      </c>
      <c r="CF333" s="886">
        <f t="shared" si="1139"/>
        <v>5626.93</v>
      </c>
      <c r="CG333" s="886">
        <f t="shared" si="1139"/>
        <v>5649.93</v>
      </c>
      <c r="CH333" s="886">
        <f t="shared" si="1139"/>
        <v>5672.93</v>
      </c>
      <c r="CI333" s="886">
        <f t="shared" si="1139"/>
        <v>5695.93</v>
      </c>
      <c r="CJ333" s="886">
        <f t="shared" si="1139"/>
        <v>5718.93</v>
      </c>
      <c r="CK333" s="886">
        <f t="shared" si="1139"/>
        <v>5741.93</v>
      </c>
      <c r="CL333" s="886">
        <f t="shared" si="1139"/>
        <v>5764.93</v>
      </c>
      <c r="CM333" s="886">
        <f t="shared" si="1139"/>
        <v>5787.93</v>
      </c>
      <c r="CN333" s="887">
        <f t="shared" si="1139"/>
        <v>5810.93</v>
      </c>
      <c r="CO333" s="888">
        <f t="shared" si="1139"/>
        <v>5833.93</v>
      </c>
      <c r="CP333" s="886">
        <f t="shared" si="1139"/>
        <v>5856.93</v>
      </c>
      <c r="CQ333" s="886">
        <f t="shared" si="1139"/>
        <v>5879.93</v>
      </c>
      <c r="CR333" s="886">
        <f t="shared" si="1138"/>
        <v>5902.93</v>
      </c>
      <c r="CS333" s="886">
        <f t="shared" si="1138"/>
        <v>5925.93</v>
      </c>
      <c r="CT333" s="886">
        <f t="shared" si="1138"/>
        <v>5948.93</v>
      </c>
      <c r="CU333" s="886">
        <f t="shared" si="1138"/>
        <v>5971.93</v>
      </c>
      <c r="CV333" s="886">
        <f t="shared" si="1138"/>
        <v>5971.93</v>
      </c>
      <c r="CW333" s="886">
        <f t="shared" si="1138"/>
        <v>5971.93</v>
      </c>
      <c r="CX333" s="886">
        <f t="shared" si="1138"/>
        <v>5971.93</v>
      </c>
      <c r="CY333" s="886">
        <f t="shared" si="1138"/>
        <v>5971.93</v>
      </c>
      <c r="CZ333" s="887">
        <f t="shared" si="1138"/>
        <v>5971.93</v>
      </c>
      <c r="DA333" s="888">
        <f t="shared" si="1138"/>
        <v>5971.93</v>
      </c>
      <c r="DB333" s="886">
        <f t="shared" si="1138"/>
        <v>5971.93</v>
      </c>
      <c r="DC333" s="886">
        <f t="shared" si="1138"/>
        <v>5971.93</v>
      </c>
      <c r="DD333" s="886">
        <f t="shared" si="1138"/>
        <v>5971.93</v>
      </c>
      <c r="DE333" s="886">
        <f t="shared" si="1138"/>
        <v>5971.93</v>
      </c>
      <c r="DF333" s="886">
        <f t="shared" si="1138"/>
        <v>5971.93</v>
      </c>
      <c r="DG333" s="886">
        <f t="shared" si="1138"/>
        <v>5971.93</v>
      </c>
      <c r="DH333" s="886">
        <f t="shared" si="1138"/>
        <v>5971.93</v>
      </c>
      <c r="DI333" s="886">
        <f t="shared" si="1138"/>
        <v>5971.93</v>
      </c>
      <c r="DJ333" s="886">
        <f t="shared" si="1138"/>
        <v>5971.93</v>
      </c>
      <c r="DK333" s="886">
        <f t="shared" si="1138"/>
        <v>5994.93</v>
      </c>
      <c r="DL333" s="887">
        <f t="shared" si="1138"/>
        <v>6017.93</v>
      </c>
      <c r="DM333" s="888">
        <f t="shared" si="1138"/>
        <v>6040.93</v>
      </c>
      <c r="DN333" s="886">
        <f t="shared" si="1138"/>
        <v>6063.93</v>
      </c>
      <c r="DO333" s="886">
        <f t="shared" si="1138"/>
        <v>6086.93</v>
      </c>
      <c r="DP333" s="886">
        <f t="shared" si="1138"/>
        <v>6109.93</v>
      </c>
      <c r="DQ333" s="886">
        <f t="shared" si="1138"/>
        <v>6132.93</v>
      </c>
      <c r="DR333" s="886">
        <f t="shared" si="1138"/>
        <v>6155.93</v>
      </c>
      <c r="DS333" s="886">
        <f t="shared" si="1138"/>
        <v>6178.93</v>
      </c>
      <c r="DT333" s="886">
        <f t="shared" si="1138"/>
        <v>6201.93</v>
      </c>
      <c r="DU333" s="886">
        <f t="shared" si="1138"/>
        <v>6202.93</v>
      </c>
      <c r="DV333" s="886">
        <f t="shared" si="1138"/>
        <v>6262.93</v>
      </c>
      <c r="DW333" s="886">
        <f t="shared" si="1138"/>
        <v>6322.93</v>
      </c>
      <c r="DX333" s="887">
        <f t="shared" si="1138"/>
        <v>6382.93</v>
      </c>
      <c r="DY333" s="888">
        <f t="shared" si="1138"/>
        <v>6442.93</v>
      </c>
      <c r="DZ333" s="886">
        <f t="shared" si="1138"/>
        <v>6443.93</v>
      </c>
      <c r="EA333" s="886">
        <f t="shared" si="1138"/>
        <v>6466.93</v>
      </c>
      <c r="EB333" s="886">
        <f t="shared" si="1138"/>
        <v>6489.93</v>
      </c>
      <c r="EC333" s="889">
        <f t="shared" si="1138"/>
        <v>6512.93</v>
      </c>
      <c r="ED333" s="886">
        <f t="shared" si="1138"/>
        <v>6535.93</v>
      </c>
      <c r="EE333" s="886">
        <f t="shared" si="1138"/>
        <v>6558.93</v>
      </c>
      <c r="EF333" s="886">
        <f t="shared" si="1138"/>
        <v>6581.93</v>
      </c>
      <c r="EG333" s="886">
        <f t="shared" si="1138"/>
        <v>6604.93</v>
      </c>
      <c r="EH333" s="886">
        <f t="shared" si="1138"/>
        <v>6627.93</v>
      </c>
      <c r="EI333" s="886">
        <f t="shared" si="1138"/>
        <v>6650.93</v>
      </c>
      <c r="EJ333" s="887">
        <f t="shared" si="1138"/>
        <v>6673.93</v>
      </c>
      <c r="EK333" s="888">
        <f t="shared" si="1138"/>
        <v>6696.93</v>
      </c>
      <c r="EL333" s="886">
        <f t="shared" si="1138"/>
        <v>6719.93</v>
      </c>
      <c r="EM333" s="886">
        <f t="shared" si="1138"/>
        <v>6742.93</v>
      </c>
      <c r="EN333" s="886">
        <f t="shared" si="1138"/>
        <v>6765.93</v>
      </c>
      <c r="EO333" s="886">
        <f t="shared" si="1138"/>
        <v>6788.93</v>
      </c>
      <c r="EP333" s="886">
        <f t="shared" si="1138"/>
        <v>6811.93</v>
      </c>
      <c r="EQ333" s="886">
        <f t="shared" si="1138"/>
        <v>6834.93</v>
      </c>
      <c r="ER333" s="886">
        <f t="shared" si="1138"/>
        <v>6857.93</v>
      </c>
      <c r="ES333" s="886">
        <f t="shared" si="1138"/>
        <v>6880.93</v>
      </c>
      <c r="ET333" s="886">
        <f t="shared" si="1138"/>
        <v>6903.93</v>
      </c>
      <c r="EU333" s="886">
        <f t="shared" si="1138"/>
        <v>6926.93</v>
      </c>
      <c r="EV333" s="887">
        <f t="shared" si="1138"/>
        <v>6949.93</v>
      </c>
      <c r="EW333" s="888">
        <f t="shared" si="1138"/>
        <v>6972.93</v>
      </c>
      <c r="EX333" s="886">
        <f t="shared" si="1138"/>
        <v>6995.93</v>
      </c>
      <c r="EY333" s="886">
        <f t="shared" si="1138"/>
        <v>7018.93</v>
      </c>
      <c r="EZ333" s="886">
        <f t="shared" si="1138"/>
        <v>7041.93</v>
      </c>
      <c r="FA333" s="886">
        <f t="shared" si="1138"/>
        <v>7064.93</v>
      </c>
      <c r="FB333" s="886">
        <f t="shared" si="1138"/>
        <v>7087.93</v>
      </c>
      <c r="FC333" s="886">
        <f t="shared" si="1137"/>
        <v>7110.93</v>
      </c>
      <c r="FD333" s="886">
        <f t="shared" si="1137"/>
        <v>7110.93</v>
      </c>
      <c r="FE333" s="886">
        <f t="shared" si="1137"/>
        <v>7110.93</v>
      </c>
      <c r="FF333" s="886">
        <f t="shared" si="1137"/>
        <v>7110.93</v>
      </c>
      <c r="FG333" s="886">
        <f t="shared" si="1137"/>
        <v>7110.93</v>
      </c>
      <c r="FH333" s="887">
        <f t="shared" si="1137"/>
        <v>7110.93</v>
      </c>
      <c r="FI333" s="888">
        <f t="shared" si="1137"/>
        <v>7110.93</v>
      </c>
      <c r="FJ333" s="886">
        <f t="shared" si="1137"/>
        <v>7133.93</v>
      </c>
      <c r="FK333" s="886">
        <f t="shared" si="1137"/>
        <v>7156.93</v>
      </c>
      <c r="FL333" s="886">
        <f t="shared" si="1137"/>
        <v>7179.93</v>
      </c>
      <c r="FM333" s="886">
        <f t="shared" si="1137"/>
        <v>7202.93</v>
      </c>
      <c r="FN333" s="886">
        <f t="shared" si="1137"/>
        <v>7225.93</v>
      </c>
      <c r="FO333" s="886">
        <f t="shared" si="1137"/>
        <v>7248.93</v>
      </c>
      <c r="FP333" s="886">
        <f t="shared" si="1137"/>
        <v>7271.93</v>
      </c>
      <c r="FQ333" s="886">
        <f t="shared" si="1137"/>
        <v>7294.93</v>
      </c>
      <c r="FR333" s="886">
        <f t="shared" si="1137"/>
        <v>7317.93</v>
      </c>
      <c r="FS333" s="886">
        <f t="shared" si="1137"/>
        <v>7340.93</v>
      </c>
      <c r="FT333" s="887">
        <f t="shared" si="1137"/>
        <v>7363.93</v>
      </c>
      <c r="FU333" s="888">
        <f t="shared" si="1137"/>
        <v>7386.93</v>
      </c>
      <c r="FV333" s="886">
        <f t="shared" si="1137"/>
        <v>7409.93</v>
      </c>
      <c r="FW333" s="886">
        <f t="shared" si="1137"/>
        <v>7432.93</v>
      </c>
      <c r="FX333" s="886">
        <f t="shared" si="1137"/>
        <v>7455.93</v>
      </c>
      <c r="FY333" s="886">
        <f t="shared" si="1137"/>
        <v>7478.93</v>
      </c>
      <c r="FZ333" s="886">
        <f t="shared" si="1137"/>
        <v>7501.93</v>
      </c>
      <c r="GA333" s="886">
        <f t="shared" si="1137"/>
        <v>7524.93</v>
      </c>
      <c r="GB333" s="886">
        <f t="shared" si="1137"/>
        <v>7547.93</v>
      </c>
      <c r="GC333" s="886">
        <f t="shared" si="1137"/>
        <v>7570.93</v>
      </c>
      <c r="GD333" s="886">
        <f t="shared" si="1137"/>
        <v>7593.93</v>
      </c>
      <c r="GE333" s="886">
        <f t="shared" si="1137"/>
        <v>7616.93</v>
      </c>
      <c r="GF333" s="887">
        <f t="shared" si="1137"/>
        <v>7639.93</v>
      </c>
      <c r="GG333" s="888">
        <f t="shared" si="1137"/>
        <v>7662.93</v>
      </c>
      <c r="GH333" s="886">
        <f t="shared" si="1137"/>
        <v>7685.93</v>
      </c>
      <c r="GI333" s="886">
        <f t="shared" si="1137"/>
        <v>7708.93</v>
      </c>
      <c r="GJ333" s="886">
        <f t="shared" si="1137"/>
        <v>7731.93</v>
      </c>
      <c r="GK333" s="886">
        <f t="shared" si="1137"/>
        <v>7754.93</v>
      </c>
      <c r="GL333" s="886">
        <f t="shared" si="1137"/>
        <v>7777.93</v>
      </c>
      <c r="GM333" s="886">
        <f t="shared" si="1137"/>
        <v>7800.93</v>
      </c>
      <c r="GN333" s="886">
        <f t="shared" si="1137"/>
        <v>7823.93</v>
      </c>
      <c r="GO333" s="886">
        <f t="shared" si="1137"/>
        <v>7823.93</v>
      </c>
      <c r="GP333" s="886">
        <f t="shared" si="1137"/>
        <v>7823.93</v>
      </c>
      <c r="GQ333" s="886">
        <f t="shared" si="1137"/>
        <v>7823.93</v>
      </c>
      <c r="GR333" s="887">
        <f t="shared" si="1118"/>
        <v>7823.93</v>
      </c>
      <c r="GS333" s="6"/>
      <c r="GT333" s="6"/>
      <c r="GU333" s="6"/>
      <c r="GV333" s="6"/>
    </row>
    <row r="334" spans="2:204" ht="15.75" thickBot="1" x14ac:dyDescent="0.25">
      <c r="B334" s="852" t="s">
        <v>546</v>
      </c>
      <c r="C334" s="849">
        <v>4424.8599999999997</v>
      </c>
      <c r="D334" s="853">
        <v>34852</v>
      </c>
      <c r="E334" s="882">
        <f t="shared" si="1113"/>
        <v>45802</v>
      </c>
      <c r="F334" s="883">
        <f t="shared" si="1119"/>
        <v>47627</v>
      </c>
      <c r="G334" s="859">
        <f t="shared" si="1120"/>
        <v>49452</v>
      </c>
      <c r="AC334" s="878" t="s">
        <v>134</v>
      </c>
      <c r="AD334" s="856">
        <v>4424.8599999999997</v>
      </c>
      <c r="AE334" s="886">
        <f t="shared" si="1121"/>
        <v>4424.8599999999997</v>
      </c>
      <c r="AF334" s="887">
        <f t="shared" si="1139"/>
        <v>4424.8599999999997</v>
      </c>
      <c r="AG334" s="888">
        <f t="shared" si="1139"/>
        <v>4449.8599999999997</v>
      </c>
      <c r="AH334" s="886">
        <f t="shared" si="1139"/>
        <v>4474.8599999999997</v>
      </c>
      <c r="AI334" s="886">
        <f t="shared" si="1139"/>
        <v>4499.8599999999997</v>
      </c>
      <c r="AJ334" s="886">
        <f t="shared" si="1139"/>
        <v>4499.8599999999997</v>
      </c>
      <c r="AK334" s="886">
        <f t="shared" si="1139"/>
        <v>4499.8599999999997</v>
      </c>
      <c r="AL334" s="886">
        <f t="shared" si="1139"/>
        <v>4524.8599999999997</v>
      </c>
      <c r="AM334" s="886">
        <f t="shared" si="1139"/>
        <v>4549.8599999999997</v>
      </c>
      <c r="AN334" s="886">
        <f t="shared" si="1139"/>
        <v>4574.8599999999997</v>
      </c>
      <c r="AO334" s="886">
        <f t="shared" si="1139"/>
        <v>4599.8599999999997</v>
      </c>
      <c r="AP334" s="886">
        <f t="shared" si="1139"/>
        <v>4624.8599999999997</v>
      </c>
      <c r="AQ334" s="886">
        <f t="shared" si="1139"/>
        <v>4649.8599999999997</v>
      </c>
      <c r="AR334" s="887">
        <f t="shared" si="1139"/>
        <v>4674.8599999999997</v>
      </c>
      <c r="AS334" s="888">
        <f t="shared" si="1139"/>
        <v>4697.8599999999997</v>
      </c>
      <c r="AT334" s="886">
        <f t="shared" si="1139"/>
        <v>4720.8599999999997</v>
      </c>
      <c r="AU334" s="886">
        <f t="shared" si="1139"/>
        <v>4720.8599999999997</v>
      </c>
      <c r="AV334" s="886">
        <f t="shared" si="1139"/>
        <v>4720.8599999999997</v>
      </c>
      <c r="AW334" s="886">
        <f t="shared" si="1139"/>
        <v>4720.8599999999997</v>
      </c>
      <c r="AX334" s="886">
        <f t="shared" si="1139"/>
        <v>4720.8599999999997</v>
      </c>
      <c r="AY334" s="886">
        <f t="shared" si="1139"/>
        <v>4720.8599999999997</v>
      </c>
      <c r="AZ334" s="886">
        <f t="shared" si="1139"/>
        <v>4720.8599999999997</v>
      </c>
      <c r="BA334" s="886">
        <f t="shared" si="1139"/>
        <v>4720.8599999999997</v>
      </c>
      <c r="BB334" s="886">
        <f t="shared" si="1139"/>
        <v>4720.8599999999997</v>
      </c>
      <c r="BC334" s="886">
        <f t="shared" si="1139"/>
        <v>4743.8599999999997</v>
      </c>
      <c r="BD334" s="887">
        <f t="shared" si="1139"/>
        <v>4766.8599999999997</v>
      </c>
      <c r="BE334" s="888">
        <f t="shared" si="1139"/>
        <v>4789.8599999999997</v>
      </c>
      <c r="BF334" s="886">
        <f t="shared" si="1139"/>
        <v>4812.8599999999997</v>
      </c>
      <c r="BG334" s="886">
        <f t="shared" si="1139"/>
        <v>4835.8599999999997</v>
      </c>
      <c r="BH334" s="886">
        <f t="shared" si="1139"/>
        <v>4858.8599999999997</v>
      </c>
      <c r="BI334" s="886">
        <f t="shared" si="1139"/>
        <v>4881.8599999999997</v>
      </c>
      <c r="BJ334" s="886">
        <f t="shared" si="1139"/>
        <v>4904.8599999999997</v>
      </c>
      <c r="BK334" s="886">
        <f t="shared" si="1139"/>
        <v>4905.8599999999997</v>
      </c>
      <c r="BL334" s="886">
        <f t="shared" si="1139"/>
        <v>4965.8599999999997</v>
      </c>
      <c r="BM334" s="886">
        <f t="shared" si="1139"/>
        <v>5025.8599999999997</v>
      </c>
      <c r="BN334" s="886">
        <f t="shared" si="1139"/>
        <v>5085.8599999999997</v>
      </c>
      <c r="BO334" s="886">
        <f t="shared" si="1139"/>
        <v>5145.8599999999997</v>
      </c>
      <c r="BP334" s="887">
        <f t="shared" si="1139"/>
        <v>5146.8599999999997</v>
      </c>
      <c r="BQ334" s="888">
        <f t="shared" si="1139"/>
        <v>5169.8599999999997</v>
      </c>
      <c r="BR334" s="886">
        <f t="shared" si="1139"/>
        <v>5192.8599999999997</v>
      </c>
      <c r="BS334" s="886">
        <f t="shared" si="1139"/>
        <v>5215.8599999999997</v>
      </c>
      <c r="BT334" s="886">
        <f t="shared" si="1139"/>
        <v>5238.8599999999997</v>
      </c>
      <c r="BU334" s="886">
        <f t="shared" si="1139"/>
        <v>5261.86</v>
      </c>
      <c r="BV334" s="886">
        <f t="shared" si="1139"/>
        <v>5284.86</v>
      </c>
      <c r="BW334" s="886">
        <f t="shared" si="1139"/>
        <v>5307.86</v>
      </c>
      <c r="BX334" s="886">
        <f t="shared" si="1139"/>
        <v>5330.86</v>
      </c>
      <c r="BY334" s="886">
        <f t="shared" si="1139"/>
        <v>5353.86</v>
      </c>
      <c r="BZ334" s="886">
        <f t="shared" si="1139"/>
        <v>5376.86</v>
      </c>
      <c r="CA334" s="886">
        <f t="shared" si="1139"/>
        <v>5399.86</v>
      </c>
      <c r="CB334" s="887">
        <f t="shared" si="1139"/>
        <v>5422.86</v>
      </c>
      <c r="CC334" s="888">
        <f t="shared" si="1139"/>
        <v>5445.86</v>
      </c>
      <c r="CD334" s="886">
        <f t="shared" si="1139"/>
        <v>5468.86</v>
      </c>
      <c r="CE334" s="886">
        <f t="shared" si="1139"/>
        <v>5491.86</v>
      </c>
      <c r="CF334" s="886">
        <f t="shared" si="1139"/>
        <v>5514.86</v>
      </c>
      <c r="CG334" s="886">
        <f t="shared" si="1139"/>
        <v>5537.86</v>
      </c>
      <c r="CH334" s="886">
        <f t="shared" si="1139"/>
        <v>5560.86</v>
      </c>
      <c r="CI334" s="886">
        <f t="shared" si="1139"/>
        <v>5583.86</v>
      </c>
      <c r="CJ334" s="886">
        <f t="shared" si="1139"/>
        <v>5606.86</v>
      </c>
      <c r="CK334" s="886">
        <f t="shared" si="1139"/>
        <v>5629.86</v>
      </c>
      <c r="CL334" s="886">
        <f t="shared" si="1139"/>
        <v>5652.86</v>
      </c>
      <c r="CM334" s="886">
        <f t="shared" si="1139"/>
        <v>5675.86</v>
      </c>
      <c r="CN334" s="887">
        <f t="shared" si="1139"/>
        <v>5698.86</v>
      </c>
      <c r="CO334" s="888">
        <f t="shared" si="1139"/>
        <v>5721.86</v>
      </c>
      <c r="CP334" s="886">
        <f t="shared" si="1139"/>
        <v>5744.86</v>
      </c>
      <c r="CQ334" s="886">
        <f t="shared" ref="CQ334:FB337" si="1140">IF(COUNT(CQ28)=1,CP334+CQ28,CP334)</f>
        <v>5767.86</v>
      </c>
      <c r="CR334" s="886">
        <f t="shared" si="1140"/>
        <v>5790.86</v>
      </c>
      <c r="CS334" s="886">
        <f t="shared" si="1140"/>
        <v>5813.86</v>
      </c>
      <c r="CT334" s="886">
        <f t="shared" si="1140"/>
        <v>5836.86</v>
      </c>
      <c r="CU334" s="886">
        <f t="shared" si="1140"/>
        <v>5859.86</v>
      </c>
      <c r="CV334" s="886">
        <f t="shared" si="1140"/>
        <v>5882.86</v>
      </c>
      <c r="CW334" s="886">
        <f t="shared" si="1140"/>
        <v>5897.86</v>
      </c>
      <c r="CX334" s="886">
        <f t="shared" si="1140"/>
        <v>5910.86</v>
      </c>
      <c r="CY334" s="886">
        <f t="shared" si="1140"/>
        <v>5920.86</v>
      </c>
      <c r="CZ334" s="887">
        <f t="shared" si="1140"/>
        <v>5920.86</v>
      </c>
      <c r="DA334" s="888">
        <f t="shared" si="1140"/>
        <v>5920.86</v>
      </c>
      <c r="DB334" s="886">
        <f t="shared" si="1140"/>
        <v>5920.86</v>
      </c>
      <c r="DC334" s="886">
        <f t="shared" si="1140"/>
        <v>5920.86</v>
      </c>
      <c r="DD334" s="886">
        <f t="shared" si="1140"/>
        <v>5920.86</v>
      </c>
      <c r="DE334" s="886">
        <f t="shared" si="1140"/>
        <v>5943.86</v>
      </c>
      <c r="DF334" s="886">
        <f t="shared" si="1140"/>
        <v>5966.86</v>
      </c>
      <c r="DG334" s="886">
        <f t="shared" si="1140"/>
        <v>5989.86</v>
      </c>
      <c r="DH334" s="886">
        <f t="shared" si="1140"/>
        <v>6012.86</v>
      </c>
      <c r="DI334" s="886">
        <f t="shared" si="1140"/>
        <v>6035.86</v>
      </c>
      <c r="DJ334" s="886">
        <f t="shared" si="1140"/>
        <v>6058.86</v>
      </c>
      <c r="DK334" s="886">
        <f t="shared" si="1140"/>
        <v>6081.86</v>
      </c>
      <c r="DL334" s="887">
        <f t="shared" si="1140"/>
        <v>6104.86</v>
      </c>
      <c r="DM334" s="888">
        <f t="shared" si="1140"/>
        <v>6127.86</v>
      </c>
      <c r="DN334" s="886">
        <f t="shared" si="1140"/>
        <v>6150.86</v>
      </c>
      <c r="DO334" s="886">
        <f t="shared" si="1140"/>
        <v>6173.86</v>
      </c>
      <c r="DP334" s="886">
        <f t="shared" si="1140"/>
        <v>6196.86</v>
      </c>
      <c r="DQ334" s="886">
        <f t="shared" si="1140"/>
        <v>6219.86</v>
      </c>
      <c r="DR334" s="886">
        <f t="shared" si="1140"/>
        <v>6242.86</v>
      </c>
      <c r="DS334" s="886">
        <f t="shared" si="1140"/>
        <v>6265.86</v>
      </c>
      <c r="DT334" s="886">
        <f t="shared" si="1140"/>
        <v>6288.86</v>
      </c>
      <c r="DU334" s="886">
        <f t="shared" si="1140"/>
        <v>6311.86</v>
      </c>
      <c r="DV334" s="886">
        <f t="shared" si="1140"/>
        <v>6334.86</v>
      </c>
      <c r="DW334" s="886">
        <f t="shared" si="1140"/>
        <v>6357.86</v>
      </c>
      <c r="DX334" s="887">
        <f t="shared" si="1140"/>
        <v>6380.86</v>
      </c>
      <c r="DY334" s="888">
        <f t="shared" si="1140"/>
        <v>6403.86</v>
      </c>
      <c r="DZ334" s="886">
        <f t="shared" si="1140"/>
        <v>6426.86</v>
      </c>
      <c r="EA334" s="886">
        <f t="shared" si="1140"/>
        <v>6449.86</v>
      </c>
      <c r="EB334" s="886">
        <f t="shared" si="1140"/>
        <v>6472.86</v>
      </c>
      <c r="EC334" s="886">
        <f t="shared" si="1140"/>
        <v>6495.86</v>
      </c>
      <c r="ED334" s="889">
        <f t="shared" si="1140"/>
        <v>6518.86</v>
      </c>
      <c r="EE334" s="886">
        <f t="shared" si="1140"/>
        <v>6541.86</v>
      </c>
      <c r="EF334" s="886">
        <f t="shared" si="1140"/>
        <v>6564.86</v>
      </c>
      <c r="EG334" s="886">
        <f t="shared" si="1140"/>
        <v>6587.86</v>
      </c>
      <c r="EH334" s="886">
        <f t="shared" si="1140"/>
        <v>6610.86</v>
      </c>
      <c r="EI334" s="886">
        <f t="shared" si="1140"/>
        <v>6633.86</v>
      </c>
      <c r="EJ334" s="887">
        <f t="shared" si="1140"/>
        <v>6656.86</v>
      </c>
      <c r="EK334" s="888">
        <f t="shared" si="1140"/>
        <v>6679.86</v>
      </c>
      <c r="EL334" s="886">
        <f t="shared" si="1140"/>
        <v>6702.86</v>
      </c>
      <c r="EM334" s="886">
        <f t="shared" si="1140"/>
        <v>6725.86</v>
      </c>
      <c r="EN334" s="886">
        <f t="shared" si="1140"/>
        <v>6748.86</v>
      </c>
      <c r="EO334" s="886">
        <f t="shared" si="1140"/>
        <v>6771.86</v>
      </c>
      <c r="EP334" s="886">
        <f t="shared" si="1140"/>
        <v>6794.86</v>
      </c>
      <c r="EQ334" s="886">
        <f t="shared" si="1140"/>
        <v>6817.86</v>
      </c>
      <c r="ER334" s="886">
        <f t="shared" si="1140"/>
        <v>6840.86</v>
      </c>
      <c r="ES334" s="886">
        <f t="shared" si="1140"/>
        <v>6863.86</v>
      </c>
      <c r="ET334" s="886">
        <f t="shared" si="1140"/>
        <v>6886.86</v>
      </c>
      <c r="EU334" s="886">
        <f t="shared" si="1140"/>
        <v>6909.86</v>
      </c>
      <c r="EV334" s="887">
        <f t="shared" si="1140"/>
        <v>6932.86</v>
      </c>
      <c r="EW334" s="888">
        <f t="shared" si="1140"/>
        <v>6955.86</v>
      </c>
      <c r="EX334" s="886">
        <f t="shared" si="1140"/>
        <v>6978.86</v>
      </c>
      <c r="EY334" s="886">
        <f t="shared" si="1140"/>
        <v>7001.86</v>
      </c>
      <c r="EZ334" s="886">
        <f t="shared" si="1140"/>
        <v>7024.86</v>
      </c>
      <c r="FA334" s="886">
        <f t="shared" si="1140"/>
        <v>7047.86</v>
      </c>
      <c r="FB334" s="886">
        <f t="shared" si="1140"/>
        <v>7070.86</v>
      </c>
      <c r="FC334" s="886">
        <f t="shared" si="1137"/>
        <v>7093.86</v>
      </c>
      <c r="FD334" s="886">
        <f t="shared" si="1137"/>
        <v>7116.86</v>
      </c>
      <c r="FE334" s="886">
        <f t="shared" si="1137"/>
        <v>7116.86</v>
      </c>
      <c r="FF334" s="886">
        <f t="shared" si="1137"/>
        <v>7116.86</v>
      </c>
      <c r="FG334" s="886">
        <f t="shared" si="1137"/>
        <v>7116.86</v>
      </c>
      <c r="FH334" s="887">
        <f t="shared" si="1137"/>
        <v>7116.86</v>
      </c>
      <c r="FI334" s="888">
        <f t="shared" si="1137"/>
        <v>7116.86</v>
      </c>
      <c r="FJ334" s="886">
        <f t="shared" si="1137"/>
        <v>7116.86</v>
      </c>
      <c r="FK334" s="886">
        <f t="shared" si="1137"/>
        <v>7116.86</v>
      </c>
      <c r="FL334" s="886">
        <f t="shared" si="1137"/>
        <v>7116.86</v>
      </c>
      <c r="FM334" s="886">
        <f t="shared" si="1137"/>
        <v>7116.86</v>
      </c>
      <c r="FN334" s="886">
        <f t="shared" si="1137"/>
        <v>7116.86</v>
      </c>
      <c r="FO334" s="886">
        <f t="shared" si="1137"/>
        <v>7116.86</v>
      </c>
      <c r="FP334" s="886">
        <f t="shared" si="1137"/>
        <v>7116.86</v>
      </c>
      <c r="FQ334" s="886">
        <f t="shared" si="1137"/>
        <v>7116.86</v>
      </c>
      <c r="FR334" s="886">
        <f t="shared" si="1137"/>
        <v>7116.86</v>
      </c>
      <c r="FS334" s="886">
        <f t="shared" si="1137"/>
        <v>7116.86</v>
      </c>
      <c r="FT334" s="887">
        <f t="shared" si="1137"/>
        <v>7116.86</v>
      </c>
      <c r="FU334" s="888">
        <f t="shared" si="1137"/>
        <v>7116.86</v>
      </c>
      <c r="FV334" s="886">
        <f t="shared" si="1137"/>
        <v>7116.86</v>
      </c>
      <c r="FW334" s="886">
        <f t="shared" si="1137"/>
        <v>7116.86</v>
      </c>
      <c r="FX334" s="886">
        <f t="shared" si="1137"/>
        <v>7116.86</v>
      </c>
      <c r="FY334" s="886">
        <f t="shared" si="1137"/>
        <v>7116.86</v>
      </c>
      <c r="FZ334" s="886">
        <f t="shared" si="1137"/>
        <v>7116.86</v>
      </c>
      <c r="GA334" s="886">
        <f t="shared" si="1137"/>
        <v>7116.86</v>
      </c>
      <c r="GB334" s="886">
        <f t="shared" si="1137"/>
        <v>7116.86</v>
      </c>
      <c r="GC334" s="886">
        <f t="shared" si="1137"/>
        <v>7116.86</v>
      </c>
      <c r="GD334" s="886">
        <f t="shared" si="1137"/>
        <v>7116.86</v>
      </c>
      <c r="GE334" s="886">
        <f t="shared" si="1137"/>
        <v>7116.86</v>
      </c>
      <c r="GF334" s="887">
        <f t="shared" si="1137"/>
        <v>7116.86</v>
      </c>
      <c r="GG334" s="888">
        <f t="shared" si="1137"/>
        <v>7116.86</v>
      </c>
      <c r="GH334" s="886">
        <f t="shared" si="1137"/>
        <v>7116.86</v>
      </c>
      <c r="GI334" s="886">
        <f t="shared" si="1137"/>
        <v>7116.86</v>
      </c>
      <c r="GJ334" s="886">
        <f t="shared" si="1137"/>
        <v>7116.86</v>
      </c>
      <c r="GK334" s="890">
        <f t="shared" si="1137"/>
        <v>7116.86</v>
      </c>
      <c r="GL334" s="886">
        <f t="shared" si="1137"/>
        <v>7116.86</v>
      </c>
      <c r="GM334" s="886">
        <f t="shared" si="1137"/>
        <v>7116.86</v>
      </c>
      <c r="GN334" s="886">
        <f t="shared" si="1137"/>
        <v>7116.86</v>
      </c>
      <c r="GO334" s="886">
        <f t="shared" si="1137"/>
        <v>7116.86</v>
      </c>
      <c r="GP334" s="886">
        <f t="shared" si="1137"/>
        <v>7116.86</v>
      </c>
      <c r="GQ334" s="886">
        <f t="shared" si="1137"/>
        <v>7116.86</v>
      </c>
      <c r="GR334" s="887">
        <f t="shared" si="1118"/>
        <v>7116.86</v>
      </c>
      <c r="GS334" s="6"/>
      <c r="GT334" s="6"/>
      <c r="GU334" s="6"/>
      <c r="GV334" s="6"/>
    </row>
    <row r="335" spans="2:204" ht="15.75" thickBot="1" x14ac:dyDescent="0.25">
      <c r="B335" s="852" t="s">
        <v>547</v>
      </c>
      <c r="C335" s="849">
        <v>4690.4399999999996</v>
      </c>
      <c r="D335" s="853">
        <v>34894</v>
      </c>
      <c r="E335" s="882">
        <f t="shared" si="1113"/>
        <v>45844</v>
      </c>
      <c r="F335" s="883">
        <f t="shared" si="1119"/>
        <v>47669</v>
      </c>
      <c r="G335" s="859">
        <f t="shared" si="1120"/>
        <v>49494</v>
      </c>
      <c r="AC335" s="878" t="s">
        <v>135</v>
      </c>
      <c r="AD335" s="856">
        <v>4690.4399999999996</v>
      </c>
      <c r="AE335" s="886">
        <f t="shared" si="1121"/>
        <v>4690.4399999999996</v>
      </c>
      <c r="AF335" s="887">
        <f t="shared" ref="AF335:CQ338" si="1141">IF(COUNT(AF29)=1,AE335+AF29,AE335)</f>
        <v>4690.4399999999996</v>
      </c>
      <c r="AG335" s="888">
        <f t="shared" si="1141"/>
        <v>4690.4399999999996</v>
      </c>
      <c r="AH335" s="886">
        <f t="shared" si="1141"/>
        <v>4690.4399999999996</v>
      </c>
      <c r="AI335" s="886">
        <f t="shared" si="1141"/>
        <v>4690.4399999999996</v>
      </c>
      <c r="AJ335" s="886">
        <f t="shared" si="1141"/>
        <v>4713.4399999999996</v>
      </c>
      <c r="AK335" s="886">
        <f t="shared" si="1141"/>
        <v>4736.4399999999996</v>
      </c>
      <c r="AL335" s="886">
        <f t="shared" si="1141"/>
        <v>4759.4399999999996</v>
      </c>
      <c r="AM335" s="886">
        <f t="shared" si="1141"/>
        <v>4782.4399999999996</v>
      </c>
      <c r="AN335" s="886">
        <f t="shared" si="1141"/>
        <v>4805.4399999999996</v>
      </c>
      <c r="AO335" s="886">
        <f t="shared" si="1141"/>
        <v>4828.4399999999996</v>
      </c>
      <c r="AP335" s="886">
        <f t="shared" si="1141"/>
        <v>4851.4399999999996</v>
      </c>
      <c r="AQ335" s="886">
        <f t="shared" si="1141"/>
        <v>4874.4399999999996</v>
      </c>
      <c r="AR335" s="887">
        <f t="shared" si="1141"/>
        <v>4897.4399999999996</v>
      </c>
      <c r="AS335" s="888">
        <f t="shared" si="1141"/>
        <v>4912.4399999999996</v>
      </c>
      <c r="AT335" s="886">
        <f t="shared" si="1141"/>
        <v>4912.4399999999996</v>
      </c>
      <c r="AU335" s="886">
        <f t="shared" si="1141"/>
        <v>4912.4399999999996</v>
      </c>
      <c r="AV335" s="886">
        <f t="shared" si="1141"/>
        <v>4912.4399999999996</v>
      </c>
      <c r="AW335" s="886">
        <f t="shared" si="1141"/>
        <v>4912.4399999999996</v>
      </c>
      <c r="AX335" s="886">
        <f t="shared" si="1141"/>
        <v>4912.4399999999996</v>
      </c>
      <c r="AY335" s="886">
        <f t="shared" si="1141"/>
        <v>4912.4399999999996</v>
      </c>
      <c r="AZ335" s="886">
        <f t="shared" si="1141"/>
        <v>4912.4399999999996</v>
      </c>
      <c r="BA335" s="886">
        <f t="shared" si="1141"/>
        <v>4912.4399999999996</v>
      </c>
      <c r="BB335" s="886">
        <f t="shared" si="1141"/>
        <v>4935.4399999999996</v>
      </c>
      <c r="BC335" s="886">
        <f t="shared" si="1141"/>
        <v>4958.4399999999996</v>
      </c>
      <c r="BD335" s="887">
        <f t="shared" si="1141"/>
        <v>4981.4399999999996</v>
      </c>
      <c r="BE335" s="888">
        <f t="shared" si="1141"/>
        <v>5004.4399999999996</v>
      </c>
      <c r="BF335" s="886">
        <f t="shared" si="1141"/>
        <v>5027.4399999999996</v>
      </c>
      <c r="BG335" s="886">
        <f t="shared" si="1141"/>
        <v>5050.4399999999996</v>
      </c>
      <c r="BH335" s="886">
        <f t="shared" si="1141"/>
        <v>5073.4399999999996</v>
      </c>
      <c r="BI335" s="886">
        <f t="shared" si="1141"/>
        <v>5096.4399999999996</v>
      </c>
      <c r="BJ335" s="886">
        <f t="shared" si="1141"/>
        <v>5119.4399999999996</v>
      </c>
      <c r="BK335" s="886">
        <f t="shared" si="1141"/>
        <v>5142.4399999999996</v>
      </c>
      <c r="BL335" s="886">
        <f t="shared" si="1141"/>
        <v>5165.4399999999996</v>
      </c>
      <c r="BM335" s="886">
        <f t="shared" si="1141"/>
        <v>5188.4399999999996</v>
      </c>
      <c r="BN335" s="886">
        <f t="shared" si="1141"/>
        <v>5211.4399999999996</v>
      </c>
      <c r="BO335" s="886">
        <f t="shared" si="1141"/>
        <v>5234.4399999999996</v>
      </c>
      <c r="BP335" s="887">
        <f t="shared" si="1141"/>
        <v>5257.44</v>
      </c>
      <c r="BQ335" s="888">
        <f t="shared" si="1141"/>
        <v>5280.44</v>
      </c>
      <c r="BR335" s="886">
        <f t="shared" si="1141"/>
        <v>5303.44</v>
      </c>
      <c r="BS335" s="886">
        <f t="shared" si="1141"/>
        <v>5326.44</v>
      </c>
      <c r="BT335" s="886">
        <f t="shared" si="1141"/>
        <v>5349.44</v>
      </c>
      <c r="BU335" s="886">
        <f t="shared" si="1141"/>
        <v>5372.44</v>
      </c>
      <c r="BV335" s="886">
        <f t="shared" si="1141"/>
        <v>5395.44</v>
      </c>
      <c r="BW335" s="886">
        <f t="shared" si="1141"/>
        <v>5418.44</v>
      </c>
      <c r="BX335" s="886">
        <f t="shared" si="1141"/>
        <v>5441.44</v>
      </c>
      <c r="BY335" s="886">
        <f t="shared" si="1141"/>
        <v>5442.44</v>
      </c>
      <c r="BZ335" s="886">
        <f t="shared" si="1141"/>
        <v>5512.44</v>
      </c>
      <c r="CA335" s="886">
        <f t="shared" si="1141"/>
        <v>5582.44</v>
      </c>
      <c r="CB335" s="887">
        <f t="shared" si="1141"/>
        <v>5652.44</v>
      </c>
      <c r="CC335" s="888">
        <f t="shared" si="1141"/>
        <v>5712.44</v>
      </c>
      <c r="CD335" s="886">
        <f t="shared" si="1141"/>
        <v>5713.44</v>
      </c>
      <c r="CE335" s="886">
        <f t="shared" si="1141"/>
        <v>5736.44</v>
      </c>
      <c r="CF335" s="886">
        <f t="shared" si="1141"/>
        <v>5759.44</v>
      </c>
      <c r="CG335" s="886">
        <f t="shared" si="1141"/>
        <v>5782.44</v>
      </c>
      <c r="CH335" s="886">
        <f t="shared" si="1141"/>
        <v>5805.44</v>
      </c>
      <c r="CI335" s="886">
        <f t="shared" si="1141"/>
        <v>5828.44</v>
      </c>
      <c r="CJ335" s="886">
        <f t="shared" si="1141"/>
        <v>5851.44</v>
      </c>
      <c r="CK335" s="886">
        <f t="shared" si="1141"/>
        <v>5874.44</v>
      </c>
      <c r="CL335" s="886">
        <f t="shared" si="1141"/>
        <v>5897.44</v>
      </c>
      <c r="CM335" s="886">
        <f t="shared" si="1141"/>
        <v>5920.44</v>
      </c>
      <c r="CN335" s="887">
        <f t="shared" si="1141"/>
        <v>5943.44</v>
      </c>
      <c r="CO335" s="888">
        <f t="shared" si="1141"/>
        <v>5966.44</v>
      </c>
      <c r="CP335" s="886">
        <f t="shared" si="1141"/>
        <v>5989.44</v>
      </c>
      <c r="CQ335" s="886">
        <f t="shared" si="1141"/>
        <v>6012.44</v>
      </c>
      <c r="CR335" s="886">
        <f t="shared" si="1140"/>
        <v>6035.44</v>
      </c>
      <c r="CS335" s="886">
        <f t="shared" si="1140"/>
        <v>6058.44</v>
      </c>
      <c r="CT335" s="886">
        <f t="shared" si="1140"/>
        <v>6081.44</v>
      </c>
      <c r="CU335" s="886">
        <f t="shared" si="1140"/>
        <v>6096.44</v>
      </c>
      <c r="CV335" s="886">
        <f t="shared" si="1140"/>
        <v>6106.44</v>
      </c>
      <c r="CW335" s="886">
        <f t="shared" si="1140"/>
        <v>6106.44</v>
      </c>
      <c r="CX335" s="886">
        <f t="shared" si="1140"/>
        <v>6106.44</v>
      </c>
      <c r="CY335" s="886">
        <f t="shared" si="1140"/>
        <v>6106.44</v>
      </c>
      <c r="CZ335" s="887">
        <f t="shared" si="1140"/>
        <v>6106.44</v>
      </c>
      <c r="DA335" s="888">
        <f t="shared" si="1140"/>
        <v>6106.44</v>
      </c>
      <c r="DB335" s="886">
        <f t="shared" si="1140"/>
        <v>6129.44</v>
      </c>
      <c r="DC335" s="886">
        <f t="shared" si="1140"/>
        <v>6152.44</v>
      </c>
      <c r="DD335" s="886">
        <f t="shared" si="1140"/>
        <v>6175.44</v>
      </c>
      <c r="DE335" s="886">
        <f t="shared" si="1140"/>
        <v>6198.44</v>
      </c>
      <c r="DF335" s="886">
        <f t="shared" si="1140"/>
        <v>6221.44</v>
      </c>
      <c r="DG335" s="886">
        <f t="shared" si="1140"/>
        <v>6244.44</v>
      </c>
      <c r="DH335" s="886">
        <f t="shared" si="1140"/>
        <v>6267.44</v>
      </c>
      <c r="DI335" s="886">
        <f t="shared" si="1140"/>
        <v>6290.44</v>
      </c>
      <c r="DJ335" s="886">
        <f t="shared" si="1140"/>
        <v>6313.44</v>
      </c>
      <c r="DK335" s="886">
        <f t="shared" si="1140"/>
        <v>6336.44</v>
      </c>
      <c r="DL335" s="887">
        <f t="shared" si="1140"/>
        <v>6359.44</v>
      </c>
      <c r="DM335" s="888">
        <f t="shared" si="1140"/>
        <v>6382.44</v>
      </c>
      <c r="DN335" s="886">
        <f t="shared" si="1140"/>
        <v>6405.44</v>
      </c>
      <c r="DO335" s="886">
        <f t="shared" si="1140"/>
        <v>6428.44</v>
      </c>
      <c r="DP335" s="886">
        <f t="shared" si="1140"/>
        <v>6451.44</v>
      </c>
      <c r="DQ335" s="886">
        <f t="shared" si="1140"/>
        <v>6474.44</v>
      </c>
      <c r="DR335" s="886">
        <f t="shared" si="1140"/>
        <v>6497.44</v>
      </c>
      <c r="DS335" s="886">
        <f t="shared" si="1140"/>
        <v>6520.44</v>
      </c>
      <c r="DT335" s="886">
        <f t="shared" si="1140"/>
        <v>6543.44</v>
      </c>
      <c r="DU335" s="886">
        <f t="shared" si="1140"/>
        <v>6566.44</v>
      </c>
      <c r="DV335" s="886">
        <f t="shared" si="1140"/>
        <v>6589.44</v>
      </c>
      <c r="DW335" s="886">
        <f t="shared" si="1140"/>
        <v>6612.44</v>
      </c>
      <c r="DX335" s="887">
        <f t="shared" si="1140"/>
        <v>6635.44</v>
      </c>
      <c r="DY335" s="888">
        <f t="shared" si="1140"/>
        <v>6658.44</v>
      </c>
      <c r="DZ335" s="886">
        <f t="shared" si="1140"/>
        <v>6681.44</v>
      </c>
      <c r="EA335" s="886">
        <f t="shared" si="1140"/>
        <v>6704.44</v>
      </c>
      <c r="EB335" s="886">
        <f t="shared" si="1140"/>
        <v>6727.44</v>
      </c>
      <c r="EC335" s="886">
        <f t="shared" si="1140"/>
        <v>6750.44</v>
      </c>
      <c r="ED335" s="886">
        <f t="shared" si="1140"/>
        <v>6773.44</v>
      </c>
      <c r="EE335" s="889">
        <f t="shared" si="1140"/>
        <v>6796.44</v>
      </c>
      <c r="EF335" s="886">
        <f t="shared" si="1140"/>
        <v>6819.44</v>
      </c>
      <c r="EG335" s="886">
        <f t="shared" si="1140"/>
        <v>6842.44</v>
      </c>
      <c r="EH335" s="886">
        <f t="shared" si="1140"/>
        <v>6865.44</v>
      </c>
      <c r="EI335" s="886">
        <f t="shared" si="1140"/>
        <v>6888.44</v>
      </c>
      <c r="EJ335" s="887">
        <f t="shared" si="1140"/>
        <v>6911.44</v>
      </c>
      <c r="EK335" s="888">
        <f t="shared" si="1140"/>
        <v>6934.44</v>
      </c>
      <c r="EL335" s="886">
        <f t="shared" si="1140"/>
        <v>6957.44</v>
      </c>
      <c r="EM335" s="886">
        <f t="shared" si="1140"/>
        <v>6980.44</v>
      </c>
      <c r="EN335" s="886">
        <f t="shared" si="1140"/>
        <v>7003.44</v>
      </c>
      <c r="EO335" s="886">
        <f t="shared" si="1140"/>
        <v>7026.44</v>
      </c>
      <c r="EP335" s="886">
        <f t="shared" si="1140"/>
        <v>7049.44</v>
      </c>
      <c r="EQ335" s="886">
        <f t="shared" si="1140"/>
        <v>7072.44</v>
      </c>
      <c r="ER335" s="886">
        <f t="shared" si="1140"/>
        <v>7095.44</v>
      </c>
      <c r="ES335" s="886">
        <f t="shared" si="1140"/>
        <v>7118.44</v>
      </c>
      <c r="ET335" s="886">
        <f t="shared" si="1140"/>
        <v>7141.44</v>
      </c>
      <c r="EU335" s="886">
        <f t="shared" si="1140"/>
        <v>7164.44</v>
      </c>
      <c r="EV335" s="887">
        <f t="shared" si="1140"/>
        <v>7187.44</v>
      </c>
      <c r="EW335" s="888">
        <f t="shared" si="1140"/>
        <v>7210.44</v>
      </c>
      <c r="EX335" s="886">
        <f t="shared" si="1140"/>
        <v>7233.44</v>
      </c>
      <c r="EY335" s="886">
        <f t="shared" si="1140"/>
        <v>7256.44</v>
      </c>
      <c r="EZ335" s="886">
        <f t="shared" si="1140"/>
        <v>7279.44</v>
      </c>
      <c r="FA335" s="886">
        <f t="shared" si="1140"/>
        <v>7279.44</v>
      </c>
      <c r="FB335" s="886">
        <f t="shared" si="1140"/>
        <v>7279.44</v>
      </c>
      <c r="FC335" s="886">
        <f t="shared" si="1137"/>
        <v>7279.44</v>
      </c>
      <c r="FD335" s="886">
        <f t="shared" si="1137"/>
        <v>7279.44</v>
      </c>
      <c r="FE335" s="886">
        <f t="shared" si="1137"/>
        <v>7279.44</v>
      </c>
      <c r="FF335" s="886">
        <f t="shared" ref="FF335:GQ336" si="1142">IF(COUNT(FF29)=1,FE335+FF29,FE335)</f>
        <v>7279.44</v>
      </c>
      <c r="FG335" s="886">
        <f t="shared" si="1142"/>
        <v>7279.44</v>
      </c>
      <c r="FH335" s="887">
        <f t="shared" si="1142"/>
        <v>7279.44</v>
      </c>
      <c r="FI335" s="888">
        <f t="shared" si="1142"/>
        <v>7279.44</v>
      </c>
      <c r="FJ335" s="886">
        <f t="shared" si="1142"/>
        <v>7279.44</v>
      </c>
      <c r="FK335" s="886">
        <f t="shared" si="1142"/>
        <v>7279.44</v>
      </c>
      <c r="FL335" s="886">
        <f t="shared" si="1142"/>
        <v>7279.44</v>
      </c>
      <c r="FM335" s="886">
        <f t="shared" si="1142"/>
        <v>7279.44</v>
      </c>
      <c r="FN335" s="886">
        <f t="shared" si="1142"/>
        <v>7279.44</v>
      </c>
      <c r="FO335" s="886">
        <f t="shared" si="1142"/>
        <v>7279.44</v>
      </c>
      <c r="FP335" s="886">
        <f t="shared" si="1142"/>
        <v>7279.44</v>
      </c>
      <c r="FQ335" s="886">
        <f t="shared" si="1142"/>
        <v>7279.44</v>
      </c>
      <c r="FR335" s="886">
        <f t="shared" si="1142"/>
        <v>7279.44</v>
      </c>
      <c r="FS335" s="886">
        <f t="shared" si="1142"/>
        <v>7279.44</v>
      </c>
      <c r="FT335" s="887">
        <f t="shared" si="1142"/>
        <v>7279.44</v>
      </c>
      <c r="FU335" s="888">
        <f t="shared" si="1142"/>
        <v>7279.44</v>
      </c>
      <c r="FV335" s="886">
        <f t="shared" si="1142"/>
        <v>7279.44</v>
      </c>
      <c r="FW335" s="886">
        <f t="shared" si="1142"/>
        <v>7279.44</v>
      </c>
      <c r="FX335" s="886">
        <f t="shared" si="1142"/>
        <v>7279.44</v>
      </c>
      <c r="FY335" s="886">
        <f t="shared" si="1142"/>
        <v>7279.44</v>
      </c>
      <c r="FZ335" s="886">
        <f t="shared" si="1142"/>
        <v>7279.44</v>
      </c>
      <c r="GA335" s="886">
        <f t="shared" si="1142"/>
        <v>7279.44</v>
      </c>
      <c r="GB335" s="886">
        <f t="shared" si="1142"/>
        <v>7279.44</v>
      </c>
      <c r="GC335" s="886">
        <f t="shared" si="1142"/>
        <v>7279.44</v>
      </c>
      <c r="GD335" s="886">
        <f t="shared" si="1142"/>
        <v>7279.44</v>
      </c>
      <c r="GE335" s="886">
        <f t="shared" si="1142"/>
        <v>7279.44</v>
      </c>
      <c r="GF335" s="887">
        <f t="shared" si="1142"/>
        <v>7279.44</v>
      </c>
      <c r="GG335" s="888">
        <f t="shared" si="1142"/>
        <v>7279.44</v>
      </c>
      <c r="GH335" s="886">
        <f t="shared" si="1142"/>
        <v>7279.44</v>
      </c>
      <c r="GI335" s="886">
        <f t="shared" si="1142"/>
        <v>7279.44</v>
      </c>
      <c r="GJ335" s="886">
        <f t="shared" si="1142"/>
        <v>7279.44</v>
      </c>
      <c r="GK335" s="886">
        <f t="shared" si="1142"/>
        <v>7279.44</v>
      </c>
      <c r="GL335" s="886">
        <f t="shared" si="1142"/>
        <v>7279.44</v>
      </c>
      <c r="GM335" s="890">
        <f t="shared" si="1137"/>
        <v>7279.44</v>
      </c>
      <c r="GN335" s="886">
        <f t="shared" si="1142"/>
        <v>7279.44</v>
      </c>
      <c r="GO335" s="886">
        <f t="shared" si="1142"/>
        <v>7279.44</v>
      </c>
      <c r="GP335" s="886">
        <f t="shared" si="1142"/>
        <v>7279.44</v>
      </c>
      <c r="GQ335" s="886">
        <f t="shared" si="1142"/>
        <v>7279.44</v>
      </c>
      <c r="GR335" s="887">
        <f t="shared" si="1118"/>
        <v>7279.44</v>
      </c>
      <c r="GS335" s="6"/>
      <c r="GT335" s="6"/>
      <c r="GU335" s="6"/>
      <c r="GV335" s="6"/>
    </row>
    <row r="336" spans="2:204" ht="15.75" thickBot="1" x14ac:dyDescent="0.25">
      <c r="B336" s="848" t="s">
        <v>548</v>
      </c>
      <c r="C336" s="849">
        <v>4484.57</v>
      </c>
      <c r="D336" s="850">
        <v>34891</v>
      </c>
      <c r="E336" s="882">
        <f t="shared" si="1113"/>
        <v>45841</v>
      </c>
      <c r="F336" s="859">
        <f t="shared" si="1119"/>
        <v>47666</v>
      </c>
      <c r="G336" s="859">
        <f t="shared" si="1120"/>
        <v>49491</v>
      </c>
      <c r="AC336" s="877" t="s">
        <v>136</v>
      </c>
      <c r="AD336" s="856">
        <v>4484.57</v>
      </c>
      <c r="AE336" s="886">
        <f t="shared" si="1121"/>
        <v>4484.57</v>
      </c>
      <c r="AF336" s="887">
        <f t="shared" si="1141"/>
        <v>4484.57</v>
      </c>
      <c r="AG336" s="888">
        <f t="shared" si="1141"/>
        <v>4484.57</v>
      </c>
      <c r="AH336" s="886">
        <f t="shared" si="1141"/>
        <v>4484.57</v>
      </c>
      <c r="AI336" s="886">
        <f t="shared" si="1141"/>
        <v>4484.57</v>
      </c>
      <c r="AJ336" s="886">
        <f t="shared" si="1141"/>
        <v>4507.57</v>
      </c>
      <c r="AK336" s="886">
        <f t="shared" si="1141"/>
        <v>4530.57</v>
      </c>
      <c r="AL336" s="886">
        <f t="shared" si="1141"/>
        <v>4553.57</v>
      </c>
      <c r="AM336" s="886">
        <f t="shared" si="1141"/>
        <v>4576.57</v>
      </c>
      <c r="AN336" s="886">
        <f t="shared" si="1141"/>
        <v>4599.57</v>
      </c>
      <c r="AO336" s="886">
        <f t="shared" si="1141"/>
        <v>4622.57</v>
      </c>
      <c r="AP336" s="886">
        <f t="shared" si="1141"/>
        <v>4645.57</v>
      </c>
      <c r="AQ336" s="886">
        <f t="shared" si="1141"/>
        <v>4668.57</v>
      </c>
      <c r="AR336" s="887">
        <f t="shared" si="1141"/>
        <v>4691.57</v>
      </c>
      <c r="AS336" s="888">
        <f t="shared" si="1141"/>
        <v>4714.57</v>
      </c>
      <c r="AT336" s="886">
        <f t="shared" si="1141"/>
        <v>4737.57</v>
      </c>
      <c r="AU336" s="886">
        <f t="shared" si="1141"/>
        <v>4760.57</v>
      </c>
      <c r="AV336" s="886">
        <f t="shared" si="1141"/>
        <v>4783.57</v>
      </c>
      <c r="AW336" s="886">
        <f t="shared" si="1141"/>
        <v>4806.57</v>
      </c>
      <c r="AX336" s="886">
        <f t="shared" si="1141"/>
        <v>4829.57</v>
      </c>
      <c r="AY336" s="886">
        <f t="shared" si="1141"/>
        <v>4852.57</v>
      </c>
      <c r="AZ336" s="886">
        <f t="shared" si="1141"/>
        <v>4875.57</v>
      </c>
      <c r="BA336" s="886">
        <f t="shared" si="1141"/>
        <v>4898.57</v>
      </c>
      <c r="BB336" s="886">
        <f t="shared" si="1141"/>
        <v>4921.57</v>
      </c>
      <c r="BC336" s="886">
        <f t="shared" si="1141"/>
        <v>4944.57</v>
      </c>
      <c r="BD336" s="887">
        <f t="shared" si="1141"/>
        <v>4967.57</v>
      </c>
      <c r="BE336" s="888">
        <f t="shared" si="1141"/>
        <v>4990.57</v>
      </c>
      <c r="BF336" s="886">
        <f t="shared" si="1141"/>
        <v>5013.57</v>
      </c>
      <c r="BG336" s="886">
        <f t="shared" si="1141"/>
        <v>5036.57</v>
      </c>
      <c r="BH336" s="886">
        <f t="shared" si="1141"/>
        <v>5059.57</v>
      </c>
      <c r="BI336" s="886">
        <f t="shared" si="1141"/>
        <v>5082.57</v>
      </c>
      <c r="BJ336" s="886">
        <f t="shared" si="1141"/>
        <v>5105.57</v>
      </c>
      <c r="BK336" s="886">
        <f t="shared" si="1141"/>
        <v>5128.57</v>
      </c>
      <c r="BL336" s="886">
        <f t="shared" si="1141"/>
        <v>5151.57</v>
      </c>
      <c r="BM336" s="886">
        <f t="shared" si="1141"/>
        <v>5152.57</v>
      </c>
      <c r="BN336" s="886">
        <f t="shared" si="1141"/>
        <v>5232.57</v>
      </c>
      <c r="BO336" s="886">
        <f t="shared" si="1141"/>
        <v>5312.57</v>
      </c>
      <c r="BP336" s="887">
        <f t="shared" si="1141"/>
        <v>5392.57</v>
      </c>
      <c r="BQ336" s="888">
        <f t="shared" si="1141"/>
        <v>5462.57</v>
      </c>
      <c r="BR336" s="886">
        <f t="shared" si="1141"/>
        <v>5463.57</v>
      </c>
      <c r="BS336" s="886">
        <f t="shared" si="1141"/>
        <v>5486.57</v>
      </c>
      <c r="BT336" s="886">
        <f t="shared" si="1141"/>
        <v>5509.57</v>
      </c>
      <c r="BU336" s="886">
        <f t="shared" si="1141"/>
        <v>5532.57</v>
      </c>
      <c r="BV336" s="886">
        <f t="shared" si="1141"/>
        <v>5555.57</v>
      </c>
      <c r="BW336" s="886">
        <f t="shared" si="1141"/>
        <v>5578.57</v>
      </c>
      <c r="BX336" s="886">
        <f t="shared" si="1141"/>
        <v>5601.57</v>
      </c>
      <c r="BY336" s="886">
        <f t="shared" si="1141"/>
        <v>5624.57</v>
      </c>
      <c r="BZ336" s="886">
        <f t="shared" si="1141"/>
        <v>5647.57</v>
      </c>
      <c r="CA336" s="886">
        <f t="shared" si="1141"/>
        <v>5670.57</v>
      </c>
      <c r="CB336" s="887">
        <f t="shared" si="1141"/>
        <v>5680.57</v>
      </c>
      <c r="CC336" s="888">
        <f t="shared" si="1141"/>
        <v>5680.57</v>
      </c>
      <c r="CD336" s="886">
        <f t="shared" si="1141"/>
        <v>5680.57</v>
      </c>
      <c r="CE336" s="886">
        <f t="shared" si="1141"/>
        <v>5680.57</v>
      </c>
      <c r="CF336" s="886">
        <f t="shared" si="1141"/>
        <v>5680.57</v>
      </c>
      <c r="CG336" s="886">
        <f t="shared" si="1141"/>
        <v>5680.57</v>
      </c>
      <c r="CH336" s="886">
        <f t="shared" si="1141"/>
        <v>5680.57</v>
      </c>
      <c r="CI336" s="886">
        <f t="shared" si="1141"/>
        <v>5680.57</v>
      </c>
      <c r="CJ336" s="886">
        <f t="shared" si="1141"/>
        <v>5680.57</v>
      </c>
      <c r="CK336" s="886">
        <f t="shared" si="1141"/>
        <v>5680.57</v>
      </c>
      <c r="CL336" s="886">
        <f t="shared" si="1141"/>
        <v>5680.57</v>
      </c>
      <c r="CM336" s="886">
        <f t="shared" si="1141"/>
        <v>5680.57</v>
      </c>
      <c r="CN336" s="887">
        <f t="shared" si="1141"/>
        <v>5680.57</v>
      </c>
      <c r="CO336" s="888">
        <f t="shared" si="1141"/>
        <v>5680.57</v>
      </c>
      <c r="CP336" s="886">
        <f t="shared" si="1141"/>
        <v>5680.57</v>
      </c>
      <c r="CQ336" s="886">
        <f t="shared" si="1141"/>
        <v>5680.57</v>
      </c>
      <c r="CR336" s="886">
        <f t="shared" si="1140"/>
        <v>5680.57</v>
      </c>
      <c r="CS336" s="886">
        <f t="shared" si="1140"/>
        <v>5680.57</v>
      </c>
      <c r="CT336" s="886">
        <f t="shared" si="1140"/>
        <v>5680.57</v>
      </c>
      <c r="CU336" s="886">
        <f t="shared" si="1140"/>
        <v>5680.57</v>
      </c>
      <c r="CV336" s="886">
        <f t="shared" si="1140"/>
        <v>5680.57</v>
      </c>
      <c r="CW336" s="886">
        <f t="shared" si="1140"/>
        <v>5680.57</v>
      </c>
      <c r="CX336" s="886">
        <f t="shared" si="1140"/>
        <v>5680.57</v>
      </c>
      <c r="CY336" s="886">
        <f t="shared" si="1140"/>
        <v>5680.57</v>
      </c>
      <c r="CZ336" s="887">
        <f t="shared" si="1140"/>
        <v>5680.57</v>
      </c>
      <c r="DA336" s="888">
        <f t="shared" si="1140"/>
        <v>5680.57</v>
      </c>
      <c r="DB336" s="886">
        <f t="shared" si="1140"/>
        <v>5680.57</v>
      </c>
      <c r="DC336" s="886">
        <f t="shared" si="1140"/>
        <v>5680.57</v>
      </c>
      <c r="DD336" s="886">
        <f t="shared" si="1140"/>
        <v>5680.57</v>
      </c>
      <c r="DE336" s="886">
        <f t="shared" si="1140"/>
        <v>5680.57</v>
      </c>
      <c r="DF336" s="886">
        <f t="shared" si="1140"/>
        <v>5680.57</v>
      </c>
      <c r="DG336" s="886">
        <f t="shared" si="1140"/>
        <v>5680.57</v>
      </c>
      <c r="DH336" s="886">
        <f t="shared" si="1140"/>
        <v>5680.57</v>
      </c>
      <c r="DI336" s="886">
        <f t="shared" si="1140"/>
        <v>5680.57</v>
      </c>
      <c r="DJ336" s="886">
        <f t="shared" si="1140"/>
        <v>5680.57</v>
      </c>
      <c r="DK336" s="886">
        <f t="shared" si="1140"/>
        <v>5703.57</v>
      </c>
      <c r="DL336" s="887">
        <f t="shared" si="1140"/>
        <v>5726.57</v>
      </c>
      <c r="DM336" s="888">
        <f t="shared" si="1140"/>
        <v>5749.57</v>
      </c>
      <c r="DN336" s="886">
        <f t="shared" si="1140"/>
        <v>5772.57</v>
      </c>
      <c r="DO336" s="886">
        <f t="shared" si="1140"/>
        <v>5795.57</v>
      </c>
      <c r="DP336" s="886">
        <f t="shared" si="1140"/>
        <v>5818.57</v>
      </c>
      <c r="DQ336" s="886">
        <f t="shared" si="1140"/>
        <v>5841.57</v>
      </c>
      <c r="DR336" s="886">
        <f t="shared" si="1140"/>
        <v>5864.57</v>
      </c>
      <c r="DS336" s="886">
        <f t="shared" si="1140"/>
        <v>5887.57</v>
      </c>
      <c r="DT336" s="886">
        <f t="shared" si="1140"/>
        <v>5910.57</v>
      </c>
      <c r="DU336" s="886">
        <f t="shared" si="1140"/>
        <v>5933.57</v>
      </c>
      <c r="DV336" s="886">
        <f t="shared" si="1140"/>
        <v>5956.57</v>
      </c>
      <c r="DW336" s="886">
        <f t="shared" si="1140"/>
        <v>5979.57</v>
      </c>
      <c r="DX336" s="887">
        <f t="shared" si="1140"/>
        <v>6002.57</v>
      </c>
      <c r="DY336" s="888">
        <f t="shared" si="1140"/>
        <v>6018.57</v>
      </c>
      <c r="DZ336" s="886">
        <f t="shared" si="1140"/>
        <v>6034.57</v>
      </c>
      <c r="EA336" s="886">
        <f t="shared" si="1140"/>
        <v>6050.57</v>
      </c>
      <c r="EB336" s="886">
        <f t="shared" si="1140"/>
        <v>6066.57</v>
      </c>
      <c r="EC336" s="886">
        <f t="shared" si="1140"/>
        <v>6082.57</v>
      </c>
      <c r="ED336" s="886">
        <f t="shared" si="1140"/>
        <v>6098.57</v>
      </c>
      <c r="EE336" s="889">
        <f t="shared" si="1140"/>
        <v>6114.57</v>
      </c>
      <c r="EF336" s="886">
        <f t="shared" si="1140"/>
        <v>6130.57</v>
      </c>
      <c r="EG336" s="886">
        <f t="shared" si="1140"/>
        <v>6146.57</v>
      </c>
      <c r="EH336" s="886">
        <f t="shared" si="1140"/>
        <v>6162.57</v>
      </c>
      <c r="EI336" s="886">
        <f t="shared" si="1140"/>
        <v>6178.57</v>
      </c>
      <c r="EJ336" s="887">
        <f t="shared" si="1140"/>
        <v>6194.57</v>
      </c>
      <c r="EK336" s="888">
        <f t="shared" si="1140"/>
        <v>6217.57</v>
      </c>
      <c r="EL336" s="886">
        <f t="shared" si="1140"/>
        <v>6240.57</v>
      </c>
      <c r="EM336" s="886">
        <f t="shared" si="1140"/>
        <v>6263.57</v>
      </c>
      <c r="EN336" s="886">
        <f t="shared" si="1140"/>
        <v>6286.57</v>
      </c>
      <c r="EO336" s="886">
        <f t="shared" si="1140"/>
        <v>6309.57</v>
      </c>
      <c r="EP336" s="886">
        <f t="shared" si="1140"/>
        <v>6332.57</v>
      </c>
      <c r="EQ336" s="886">
        <f t="shared" si="1140"/>
        <v>6355.57</v>
      </c>
      <c r="ER336" s="886">
        <f t="shared" si="1140"/>
        <v>6378.57</v>
      </c>
      <c r="ES336" s="886">
        <f t="shared" si="1140"/>
        <v>6401.57</v>
      </c>
      <c r="ET336" s="886">
        <f t="shared" si="1140"/>
        <v>6424.57</v>
      </c>
      <c r="EU336" s="886">
        <f t="shared" si="1140"/>
        <v>6447.57</v>
      </c>
      <c r="EV336" s="887">
        <f t="shared" si="1140"/>
        <v>6470.57</v>
      </c>
      <c r="EW336" s="888">
        <f t="shared" si="1140"/>
        <v>6493.57</v>
      </c>
      <c r="EX336" s="886">
        <f t="shared" si="1140"/>
        <v>6516.57</v>
      </c>
      <c r="EY336" s="886">
        <f t="shared" si="1140"/>
        <v>6539.57</v>
      </c>
      <c r="EZ336" s="886">
        <f t="shared" si="1140"/>
        <v>6562.57</v>
      </c>
      <c r="FA336" s="886">
        <f t="shared" si="1140"/>
        <v>6585.57</v>
      </c>
      <c r="FB336" s="886">
        <f t="shared" si="1140"/>
        <v>6608.57</v>
      </c>
      <c r="FC336" s="886">
        <f t="shared" ref="FC336:GQ342" si="1143">IF(COUNT(FC30)=1,FB336+FC30,FB336)</f>
        <v>6631.57</v>
      </c>
      <c r="FD336" s="886">
        <f t="shared" si="1143"/>
        <v>6654.57</v>
      </c>
      <c r="FE336" s="886">
        <f t="shared" si="1143"/>
        <v>6677.57</v>
      </c>
      <c r="FF336" s="886">
        <f t="shared" si="1143"/>
        <v>6700.57</v>
      </c>
      <c r="FG336" s="886">
        <f t="shared" si="1143"/>
        <v>6723.57</v>
      </c>
      <c r="FH336" s="887">
        <f t="shared" si="1143"/>
        <v>6746.57</v>
      </c>
      <c r="FI336" s="888">
        <f t="shared" si="1143"/>
        <v>6746.57</v>
      </c>
      <c r="FJ336" s="886">
        <f t="shared" si="1143"/>
        <v>6746.57</v>
      </c>
      <c r="FK336" s="886">
        <f t="shared" si="1143"/>
        <v>6746.57</v>
      </c>
      <c r="FL336" s="886">
        <f t="shared" si="1143"/>
        <v>6746.57</v>
      </c>
      <c r="FM336" s="886">
        <f t="shared" si="1143"/>
        <v>6746.57</v>
      </c>
      <c r="FN336" s="886">
        <f t="shared" si="1143"/>
        <v>6746.57</v>
      </c>
      <c r="FO336" s="886">
        <f t="shared" si="1143"/>
        <v>6769.57</v>
      </c>
      <c r="FP336" s="886">
        <f t="shared" si="1143"/>
        <v>6792.57</v>
      </c>
      <c r="FQ336" s="886">
        <f t="shared" si="1143"/>
        <v>6815.57</v>
      </c>
      <c r="FR336" s="886">
        <f t="shared" si="1143"/>
        <v>6838.57</v>
      </c>
      <c r="FS336" s="886">
        <f t="shared" si="1143"/>
        <v>6861.57</v>
      </c>
      <c r="FT336" s="887">
        <f t="shared" si="1143"/>
        <v>6884.57</v>
      </c>
      <c r="FU336" s="888">
        <f t="shared" si="1143"/>
        <v>6907.57</v>
      </c>
      <c r="FV336" s="886">
        <f t="shared" si="1143"/>
        <v>6930.57</v>
      </c>
      <c r="FW336" s="886">
        <f t="shared" si="1143"/>
        <v>6953.57</v>
      </c>
      <c r="FX336" s="886">
        <f t="shared" si="1143"/>
        <v>6976.57</v>
      </c>
      <c r="FY336" s="886">
        <f t="shared" si="1143"/>
        <v>6999.57</v>
      </c>
      <c r="FZ336" s="886">
        <f t="shared" si="1143"/>
        <v>7022.57</v>
      </c>
      <c r="GA336" s="886">
        <f t="shared" si="1143"/>
        <v>7045.57</v>
      </c>
      <c r="GB336" s="886">
        <f t="shared" si="1143"/>
        <v>7068.57</v>
      </c>
      <c r="GC336" s="886">
        <f t="shared" si="1143"/>
        <v>7091.57</v>
      </c>
      <c r="GD336" s="886">
        <f t="shared" si="1143"/>
        <v>7114.57</v>
      </c>
      <c r="GE336" s="886">
        <f t="shared" si="1143"/>
        <v>7137.57</v>
      </c>
      <c r="GF336" s="887">
        <f t="shared" si="1143"/>
        <v>7160.57</v>
      </c>
      <c r="GG336" s="888">
        <f t="shared" si="1143"/>
        <v>7183.57</v>
      </c>
      <c r="GH336" s="886">
        <f t="shared" si="1143"/>
        <v>7206.57</v>
      </c>
      <c r="GI336" s="886">
        <f t="shared" si="1143"/>
        <v>7229.57</v>
      </c>
      <c r="GJ336" s="886">
        <f t="shared" si="1143"/>
        <v>7252.57</v>
      </c>
      <c r="GK336" s="886">
        <f t="shared" si="1143"/>
        <v>7275.57</v>
      </c>
      <c r="GL336" s="886">
        <f t="shared" si="1143"/>
        <v>7298.57</v>
      </c>
      <c r="GM336" s="890">
        <f t="shared" si="1142"/>
        <v>7321.57</v>
      </c>
      <c r="GN336" s="886">
        <f t="shared" si="1143"/>
        <v>7344.57</v>
      </c>
      <c r="GO336" s="886">
        <f t="shared" si="1143"/>
        <v>7344.57</v>
      </c>
      <c r="GP336" s="886">
        <f t="shared" si="1143"/>
        <v>7344.57</v>
      </c>
      <c r="GQ336" s="886">
        <f t="shared" si="1143"/>
        <v>7344.57</v>
      </c>
      <c r="GR336" s="887">
        <f t="shared" si="1118"/>
        <v>7344.57</v>
      </c>
      <c r="GS336" s="6"/>
      <c r="GT336" s="6"/>
      <c r="GU336" s="6"/>
      <c r="GV336" s="6"/>
    </row>
    <row r="337" spans="2:204" ht="15.75" thickBot="1" x14ac:dyDescent="0.25">
      <c r="B337" s="848" t="s">
        <v>549</v>
      </c>
      <c r="C337" s="849">
        <v>3561.81</v>
      </c>
      <c r="D337" s="850">
        <v>35005</v>
      </c>
      <c r="E337" s="882">
        <f t="shared" si="1113"/>
        <v>45955</v>
      </c>
      <c r="F337" s="859">
        <f t="shared" si="1119"/>
        <v>47780</v>
      </c>
      <c r="G337" s="859">
        <f t="shared" si="1120"/>
        <v>49605</v>
      </c>
      <c r="AC337" s="877" t="s">
        <v>137</v>
      </c>
      <c r="AD337" s="856">
        <v>3561.81</v>
      </c>
      <c r="AE337" s="886">
        <f t="shared" si="1121"/>
        <v>3562.81</v>
      </c>
      <c r="AF337" s="887">
        <f t="shared" si="1141"/>
        <v>3585.81</v>
      </c>
      <c r="AG337" s="888">
        <f t="shared" si="1141"/>
        <v>3608.81</v>
      </c>
      <c r="AH337" s="886">
        <f t="shared" si="1141"/>
        <v>3631.81</v>
      </c>
      <c r="AI337" s="886">
        <f t="shared" si="1141"/>
        <v>3654.81</v>
      </c>
      <c r="AJ337" s="886">
        <f t="shared" si="1141"/>
        <v>3677.81</v>
      </c>
      <c r="AK337" s="886">
        <f t="shared" si="1141"/>
        <v>3700.81</v>
      </c>
      <c r="AL337" s="886">
        <f t="shared" si="1141"/>
        <v>3723.81</v>
      </c>
      <c r="AM337" s="886">
        <f t="shared" si="1141"/>
        <v>3746.81</v>
      </c>
      <c r="AN337" s="886">
        <f t="shared" si="1141"/>
        <v>3769.81</v>
      </c>
      <c r="AO337" s="886">
        <f t="shared" si="1141"/>
        <v>3792.81</v>
      </c>
      <c r="AP337" s="886">
        <f t="shared" si="1141"/>
        <v>3815.81</v>
      </c>
      <c r="AQ337" s="886">
        <f t="shared" si="1141"/>
        <v>3838.81</v>
      </c>
      <c r="AR337" s="887">
        <f t="shared" si="1141"/>
        <v>3861.81</v>
      </c>
      <c r="AS337" s="888">
        <f t="shared" si="1141"/>
        <v>3884.81</v>
      </c>
      <c r="AT337" s="886">
        <f t="shared" si="1141"/>
        <v>3885.81</v>
      </c>
      <c r="AU337" s="886">
        <f t="shared" si="1141"/>
        <v>3885.81</v>
      </c>
      <c r="AV337" s="886">
        <f t="shared" si="1141"/>
        <v>3885.81</v>
      </c>
      <c r="AW337" s="886">
        <f t="shared" si="1141"/>
        <v>3886.81</v>
      </c>
      <c r="AX337" s="886">
        <f t="shared" si="1141"/>
        <v>3909.81</v>
      </c>
      <c r="AY337" s="886">
        <f t="shared" si="1141"/>
        <v>3932.81</v>
      </c>
      <c r="AZ337" s="886">
        <f t="shared" si="1141"/>
        <v>3955.81</v>
      </c>
      <c r="BA337" s="886">
        <f t="shared" si="1141"/>
        <v>3978.81</v>
      </c>
      <c r="BB337" s="886">
        <f t="shared" si="1141"/>
        <v>3978.81</v>
      </c>
      <c r="BC337" s="886">
        <f t="shared" si="1141"/>
        <v>3978.81</v>
      </c>
      <c r="BD337" s="887">
        <f t="shared" si="1141"/>
        <v>3978.81</v>
      </c>
      <c r="BE337" s="888">
        <f t="shared" si="1141"/>
        <v>3978.81</v>
      </c>
      <c r="BF337" s="886">
        <f t="shared" si="1141"/>
        <v>3978.81</v>
      </c>
      <c r="BG337" s="886">
        <f t="shared" si="1141"/>
        <v>4001.81</v>
      </c>
      <c r="BH337" s="886">
        <f t="shared" si="1141"/>
        <v>4024.81</v>
      </c>
      <c r="BI337" s="886">
        <f t="shared" si="1141"/>
        <v>4047.81</v>
      </c>
      <c r="BJ337" s="886">
        <f t="shared" si="1141"/>
        <v>4070.81</v>
      </c>
      <c r="BK337" s="886">
        <f t="shared" si="1141"/>
        <v>4093.81</v>
      </c>
      <c r="BL337" s="886">
        <f t="shared" si="1141"/>
        <v>4116.8099999999995</v>
      </c>
      <c r="BM337" s="886">
        <f t="shared" si="1141"/>
        <v>4139.8099999999995</v>
      </c>
      <c r="BN337" s="886">
        <f t="shared" si="1141"/>
        <v>4162.8099999999995</v>
      </c>
      <c r="BO337" s="886">
        <f t="shared" si="1141"/>
        <v>4185.8099999999995</v>
      </c>
      <c r="BP337" s="887">
        <f t="shared" si="1141"/>
        <v>4208.8099999999995</v>
      </c>
      <c r="BQ337" s="888">
        <f t="shared" si="1141"/>
        <v>4231.8099999999995</v>
      </c>
      <c r="BR337" s="886">
        <f t="shared" si="1141"/>
        <v>4254.8099999999995</v>
      </c>
      <c r="BS337" s="886">
        <f t="shared" si="1141"/>
        <v>4277.8099999999995</v>
      </c>
      <c r="BT337" s="886">
        <f t="shared" si="1141"/>
        <v>4300.8099999999995</v>
      </c>
      <c r="BU337" s="886">
        <f t="shared" si="1141"/>
        <v>4301.8099999999995</v>
      </c>
      <c r="BV337" s="886">
        <f t="shared" si="1141"/>
        <v>4371.8099999999995</v>
      </c>
      <c r="BW337" s="886">
        <f t="shared" si="1141"/>
        <v>4441.8099999999995</v>
      </c>
      <c r="BX337" s="886">
        <f t="shared" si="1141"/>
        <v>4511.8099999999995</v>
      </c>
      <c r="BY337" s="886">
        <f t="shared" si="1141"/>
        <v>4581.8099999999995</v>
      </c>
      <c r="BZ337" s="886">
        <f t="shared" si="1141"/>
        <v>4582.8099999999995</v>
      </c>
      <c r="CA337" s="886">
        <f t="shared" si="1141"/>
        <v>4605.8099999999995</v>
      </c>
      <c r="CB337" s="887">
        <f t="shared" si="1141"/>
        <v>4628.8099999999995</v>
      </c>
      <c r="CC337" s="888">
        <f t="shared" si="1141"/>
        <v>4651.8099999999995</v>
      </c>
      <c r="CD337" s="886">
        <f t="shared" si="1141"/>
        <v>4674.8099999999995</v>
      </c>
      <c r="CE337" s="886">
        <f t="shared" si="1141"/>
        <v>4697.8099999999995</v>
      </c>
      <c r="CF337" s="886">
        <f t="shared" si="1141"/>
        <v>4720.8099999999995</v>
      </c>
      <c r="CG337" s="886">
        <f t="shared" si="1141"/>
        <v>4720.8099999999995</v>
      </c>
      <c r="CH337" s="886">
        <f t="shared" si="1141"/>
        <v>4720.8099999999995</v>
      </c>
      <c r="CI337" s="886">
        <f t="shared" si="1141"/>
        <v>4720.8099999999995</v>
      </c>
      <c r="CJ337" s="886">
        <f t="shared" si="1141"/>
        <v>4720.8099999999995</v>
      </c>
      <c r="CK337" s="886">
        <f t="shared" si="1141"/>
        <v>4720.8099999999995</v>
      </c>
      <c r="CL337" s="886">
        <f t="shared" si="1141"/>
        <v>4720.8099999999995</v>
      </c>
      <c r="CM337" s="886">
        <f t="shared" si="1141"/>
        <v>4720.8099999999995</v>
      </c>
      <c r="CN337" s="887">
        <f t="shared" si="1141"/>
        <v>4720.8099999999995</v>
      </c>
      <c r="CO337" s="888">
        <f t="shared" si="1141"/>
        <v>4720.8099999999995</v>
      </c>
      <c r="CP337" s="886">
        <f t="shared" si="1141"/>
        <v>4720.8099999999995</v>
      </c>
      <c r="CQ337" s="886">
        <f t="shared" si="1141"/>
        <v>4720.8099999999995</v>
      </c>
      <c r="CR337" s="886">
        <f t="shared" si="1140"/>
        <v>4720.8099999999995</v>
      </c>
      <c r="CS337" s="886">
        <f t="shared" si="1140"/>
        <v>4743.8099999999995</v>
      </c>
      <c r="CT337" s="886">
        <f t="shared" si="1140"/>
        <v>4766.8099999999995</v>
      </c>
      <c r="CU337" s="886">
        <f t="shared" si="1140"/>
        <v>4789.8099999999995</v>
      </c>
      <c r="CV337" s="886">
        <f t="shared" si="1140"/>
        <v>4812.8099999999995</v>
      </c>
      <c r="CW337" s="886">
        <f t="shared" si="1140"/>
        <v>4835.8099999999995</v>
      </c>
      <c r="CX337" s="886">
        <f t="shared" si="1140"/>
        <v>4858.8099999999995</v>
      </c>
      <c r="CY337" s="886">
        <f t="shared" si="1140"/>
        <v>4881.8099999999995</v>
      </c>
      <c r="CZ337" s="887">
        <f t="shared" si="1140"/>
        <v>4904.8099999999995</v>
      </c>
      <c r="DA337" s="888">
        <f t="shared" si="1140"/>
        <v>4927.8099999999995</v>
      </c>
      <c r="DB337" s="886">
        <f t="shared" si="1140"/>
        <v>4950.8099999999995</v>
      </c>
      <c r="DC337" s="886">
        <f t="shared" si="1140"/>
        <v>4973.8099999999995</v>
      </c>
      <c r="DD337" s="886">
        <f t="shared" si="1140"/>
        <v>4996.8099999999995</v>
      </c>
      <c r="DE337" s="886">
        <f t="shared" si="1140"/>
        <v>5019.8099999999995</v>
      </c>
      <c r="DF337" s="886">
        <f t="shared" si="1140"/>
        <v>5042.8099999999995</v>
      </c>
      <c r="DG337" s="886">
        <f t="shared" si="1140"/>
        <v>5065.8099999999995</v>
      </c>
      <c r="DH337" s="886">
        <f t="shared" si="1140"/>
        <v>5088.8099999999995</v>
      </c>
      <c r="DI337" s="886">
        <f t="shared" si="1140"/>
        <v>5111.8099999999995</v>
      </c>
      <c r="DJ337" s="886">
        <f t="shared" si="1140"/>
        <v>5134.8099999999995</v>
      </c>
      <c r="DK337" s="886">
        <f t="shared" si="1140"/>
        <v>5157.8099999999995</v>
      </c>
      <c r="DL337" s="887">
        <f t="shared" si="1140"/>
        <v>5180.8099999999995</v>
      </c>
      <c r="DM337" s="888">
        <f t="shared" si="1140"/>
        <v>5203.8099999999995</v>
      </c>
      <c r="DN337" s="886">
        <f t="shared" si="1140"/>
        <v>5226.8099999999995</v>
      </c>
      <c r="DO337" s="886">
        <f t="shared" si="1140"/>
        <v>5249.8099999999995</v>
      </c>
      <c r="DP337" s="886">
        <f t="shared" si="1140"/>
        <v>5272.8099999999995</v>
      </c>
      <c r="DQ337" s="886">
        <f t="shared" si="1140"/>
        <v>5295.8099999999995</v>
      </c>
      <c r="DR337" s="886">
        <f t="shared" si="1140"/>
        <v>5318.8099999999995</v>
      </c>
      <c r="DS337" s="886">
        <f t="shared" si="1140"/>
        <v>5341.8099999999995</v>
      </c>
      <c r="DT337" s="886">
        <f t="shared" si="1140"/>
        <v>5364.8099999999995</v>
      </c>
      <c r="DU337" s="886">
        <f t="shared" si="1140"/>
        <v>5387.8099999999995</v>
      </c>
      <c r="DV337" s="886">
        <f t="shared" si="1140"/>
        <v>5410.8099999999995</v>
      </c>
      <c r="DW337" s="886">
        <f t="shared" si="1140"/>
        <v>5433.8099999999995</v>
      </c>
      <c r="DX337" s="887">
        <f t="shared" si="1140"/>
        <v>5456.8099999999995</v>
      </c>
      <c r="DY337" s="888">
        <f t="shared" si="1140"/>
        <v>5479.8099999999995</v>
      </c>
      <c r="DZ337" s="886">
        <f t="shared" si="1140"/>
        <v>5502.8099999999995</v>
      </c>
      <c r="EA337" s="886">
        <f t="shared" si="1140"/>
        <v>5525.8099999999995</v>
      </c>
      <c r="EB337" s="886">
        <f t="shared" si="1140"/>
        <v>5548.8099999999995</v>
      </c>
      <c r="EC337" s="886">
        <f t="shared" si="1140"/>
        <v>5571.8099999999995</v>
      </c>
      <c r="ED337" s="886">
        <f t="shared" si="1140"/>
        <v>5594.8099999999995</v>
      </c>
      <c r="EE337" s="886">
        <f t="shared" si="1140"/>
        <v>5617.8099999999995</v>
      </c>
      <c r="EF337" s="886">
        <f t="shared" si="1140"/>
        <v>5640.8099999999995</v>
      </c>
      <c r="EG337" s="886">
        <f t="shared" si="1140"/>
        <v>5663.8099999999995</v>
      </c>
      <c r="EH337" s="886">
        <f t="shared" si="1140"/>
        <v>5686.8099999999995</v>
      </c>
      <c r="EI337" s="889">
        <f t="shared" si="1140"/>
        <v>5709.8099999999995</v>
      </c>
      <c r="EJ337" s="887">
        <f t="shared" si="1140"/>
        <v>5732.8099999999995</v>
      </c>
      <c r="EK337" s="888">
        <f t="shared" si="1140"/>
        <v>5732.8099999999995</v>
      </c>
      <c r="EL337" s="886">
        <f t="shared" si="1140"/>
        <v>5732.8099999999995</v>
      </c>
      <c r="EM337" s="886">
        <f t="shared" si="1140"/>
        <v>5732.8099999999995</v>
      </c>
      <c r="EN337" s="886">
        <f t="shared" si="1140"/>
        <v>5732.8099999999995</v>
      </c>
      <c r="EO337" s="886">
        <f t="shared" si="1140"/>
        <v>5732.8099999999995</v>
      </c>
      <c r="EP337" s="886">
        <f t="shared" si="1140"/>
        <v>5755.8099999999995</v>
      </c>
      <c r="EQ337" s="886">
        <f t="shared" si="1140"/>
        <v>5778.8099999999995</v>
      </c>
      <c r="ER337" s="886">
        <f t="shared" si="1140"/>
        <v>5801.8099999999995</v>
      </c>
      <c r="ES337" s="886">
        <f t="shared" si="1140"/>
        <v>5824.8099999999995</v>
      </c>
      <c r="ET337" s="886">
        <f t="shared" si="1140"/>
        <v>5847.8099999999995</v>
      </c>
      <c r="EU337" s="886">
        <f t="shared" si="1140"/>
        <v>5870.8099999999995</v>
      </c>
      <c r="EV337" s="887">
        <f t="shared" si="1140"/>
        <v>5893.8099999999995</v>
      </c>
      <c r="EW337" s="888">
        <f t="shared" si="1140"/>
        <v>5916.8099999999995</v>
      </c>
      <c r="EX337" s="886">
        <f t="shared" si="1140"/>
        <v>5939.8099999999995</v>
      </c>
      <c r="EY337" s="886">
        <f t="shared" si="1140"/>
        <v>5962.8099999999995</v>
      </c>
      <c r="EZ337" s="886">
        <f t="shared" si="1140"/>
        <v>5985.8099999999995</v>
      </c>
      <c r="FA337" s="886">
        <f t="shared" si="1140"/>
        <v>6008.8099999999995</v>
      </c>
      <c r="FB337" s="886">
        <f t="shared" si="1140"/>
        <v>6031.8099999999995</v>
      </c>
      <c r="FC337" s="886">
        <f t="shared" si="1143"/>
        <v>6054.8099999999995</v>
      </c>
      <c r="FD337" s="886">
        <f t="shared" si="1143"/>
        <v>6077.8099999999995</v>
      </c>
      <c r="FE337" s="886">
        <f t="shared" si="1143"/>
        <v>6100.8099999999995</v>
      </c>
      <c r="FF337" s="886">
        <f t="shared" si="1143"/>
        <v>6123.8099999999995</v>
      </c>
      <c r="FG337" s="886">
        <f t="shared" si="1143"/>
        <v>6146.8099999999995</v>
      </c>
      <c r="FH337" s="887">
        <f t="shared" si="1143"/>
        <v>6169.8099999999995</v>
      </c>
      <c r="FI337" s="888">
        <f t="shared" si="1143"/>
        <v>6192.8099999999995</v>
      </c>
      <c r="FJ337" s="886">
        <f t="shared" si="1143"/>
        <v>6215.8099999999995</v>
      </c>
      <c r="FK337" s="886">
        <f t="shared" si="1143"/>
        <v>6238.8099999999995</v>
      </c>
      <c r="FL337" s="886">
        <f t="shared" si="1143"/>
        <v>6261.8099999999995</v>
      </c>
      <c r="FM337" s="886">
        <f t="shared" si="1143"/>
        <v>6284.8099999999995</v>
      </c>
      <c r="FN337" s="886">
        <f t="shared" si="1143"/>
        <v>6307.8099999999995</v>
      </c>
      <c r="FO337" s="886">
        <f t="shared" si="1143"/>
        <v>6330.8099999999995</v>
      </c>
      <c r="FP337" s="886">
        <f t="shared" si="1143"/>
        <v>6353.8099999999995</v>
      </c>
      <c r="FQ337" s="886">
        <f t="shared" si="1143"/>
        <v>6376.8099999999995</v>
      </c>
      <c r="FR337" s="886">
        <f t="shared" si="1143"/>
        <v>6399.8099999999995</v>
      </c>
      <c r="FS337" s="886">
        <f t="shared" si="1143"/>
        <v>6422.8099999999995</v>
      </c>
      <c r="FT337" s="887">
        <f t="shared" si="1143"/>
        <v>6445.8099999999995</v>
      </c>
      <c r="FU337" s="888">
        <f t="shared" si="1143"/>
        <v>6468.8099999999995</v>
      </c>
      <c r="FV337" s="886">
        <f t="shared" si="1143"/>
        <v>6491.8099999999995</v>
      </c>
      <c r="FW337" s="886">
        <f t="shared" si="1143"/>
        <v>6514.8099999999995</v>
      </c>
      <c r="FX337" s="886">
        <f t="shared" si="1143"/>
        <v>6537.8099999999995</v>
      </c>
      <c r="FY337" s="886">
        <f t="shared" si="1143"/>
        <v>6560.8099999999995</v>
      </c>
      <c r="FZ337" s="886">
        <f t="shared" si="1143"/>
        <v>6583.8099999999995</v>
      </c>
      <c r="GA337" s="886">
        <f t="shared" si="1143"/>
        <v>6606.8099999999995</v>
      </c>
      <c r="GB337" s="886">
        <f t="shared" si="1143"/>
        <v>6629.8099999999995</v>
      </c>
      <c r="GC337" s="886">
        <f t="shared" si="1143"/>
        <v>6652.8099999999995</v>
      </c>
      <c r="GD337" s="886">
        <f t="shared" si="1143"/>
        <v>6675.8099999999995</v>
      </c>
      <c r="GE337" s="886">
        <f t="shared" si="1143"/>
        <v>6698.8099999999995</v>
      </c>
      <c r="GF337" s="887">
        <f t="shared" si="1143"/>
        <v>6721.8099999999995</v>
      </c>
      <c r="GG337" s="888">
        <f t="shared" si="1143"/>
        <v>6744.8099999999995</v>
      </c>
      <c r="GH337" s="886">
        <f t="shared" si="1143"/>
        <v>6767.8099999999995</v>
      </c>
      <c r="GI337" s="886">
        <f t="shared" si="1143"/>
        <v>6790.8099999999995</v>
      </c>
      <c r="GJ337" s="886">
        <f t="shared" si="1143"/>
        <v>6813.8099999999995</v>
      </c>
      <c r="GK337" s="886">
        <f t="shared" si="1143"/>
        <v>6836.8099999999995</v>
      </c>
      <c r="GL337" s="886">
        <f t="shared" si="1143"/>
        <v>6859.8099999999995</v>
      </c>
      <c r="GM337" s="886">
        <f t="shared" si="1143"/>
        <v>6882.8099999999995</v>
      </c>
      <c r="GN337" s="886">
        <f t="shared" si="1143"/>
        <v>6905.8099999999995</v>
      </c>
      <c r="GO337" s="886">
        <f t="shared" si="1143"/>
        <v>6905.8099999999995</v>
      </c>
      <c r="GP337" s="886">
        <f t="shared" si="1143"/>
        <v>6905.8099999999995</v>
      </c>
      <c r="GQ337" s="886">
        <f t="shared" si="1143"/>
        <v>6905.8099999999995</v>
      </c>
      <c r="GR337" s="887">
        <f t="shared" si="1118"/>
        <v>6905.8099999999995</v>
      </c>
      <c r="GS337" s="6"/>
      <c r="GT337" s="6"/>
      <c r="GU337" s="6"/>
      <c r="GV337" s="6"/>
    </row>
    <row r="338" spans="2:204" ht="15.75" thickBot="1" x14ac:dyDescent="0.25">
      <c r="B338" s="848" t="s">
        <v>550</v>
      </c>
      <c r="C338" s="849">
        <v>4502.3999999999996</v>
      </c>
      <c r="D338" s="850">
        <v>35068</v>
      </c>
      <c r="E338" s="882">
        <f t="shared" si="1113"/>
        <v>46018</v>
      </c>
      <c r="F338" s="859">
        <f t="shared" si="1119"/>
        <v>47843</v>
      </c>
      <c r="G338" s="859">
        <f t="shared" si="1120"/>
        <v>49668</v>
      </c>
      <c r="AC338" s="877" t="s">
        <v>138</v>
      </c>
      <c r="AD338" s="856">
        <v>4502.3999999999996</v>
      </c>
      <c r="AE338" s="886">
        <f t="shared" si="1121"/>
        <v>4527.3999999999996</v>
      </c>
      <c r="AF338" s="887">
        <f t="shared" si="1141"/>
        <v>4552.3999999999996</v>
      </c>
      <c r="AG338" s="888">
        <f t="shared" si="1141"/>
        <v>4577.3999999999996</v>
      </c>
      <c r="AH338" s="886">
        <f t="shared" si="1141"/>
        <v>4602.3999999999996</v>
      </c>
      <c r="AI338" s="886">
        <f t="shared" si="1141"/>
        <v>4627.3999999999996</v>
      </c>
      <c r="AJ338" s="886">
        <f t="shared" si="1141"/>
        <v>4652.3999999999996</v>
      </c>
      <c r="AK338" s="886">
        <f t="shared" si="1141"/>
        <v>4677.3999999999996</v>
      </c>
      <c r="AL338" s="886">
        <f t="shared" si="1141"/>
        <v>4702.3999999999996</v>
      </c>
      <c r="AM338" s="886">
        <f t="shared" si="1141"/>
        <v>4727.3999999999996</v>
      </c>
      <c r="AN338" s="886">
        <f t="shared" si="1141"/>
        <v>4752.3999999999996</v>
      </c>
      <c r="AO338" s="886">
        <f t="shared" si="1141"/>
        <v>4777.3999999999996</v>
      </c>
      <c r="AP338" s="886">
        <f t="shared" si="1141"/>
        <v>4800.3999999999996</v>
      </c>
      <c r="AQ338" s="886">
        <f t="shared" si="1141"/>
        <v>4800.3999999999996</v>
      </c>
      <c r="AR338" s="887">
        <f t="shared" si="1141"/>
        <v>4800.3999999999996</v>
      </c>
      <c r="AS338" s="888">
        <f t="shared" si="1141"/>
        <v>4800.3999999999996</v>
      </c>
      <c r="AT338" s="886">
        <f t="shared" si="1141"/>
        <v>4800.3999999999996</v>
      </c>
      <c r="AU338" s="886">
        <f t="shared" si="1141"/>
        <v>4800.3999999999996</v>
      </c>
      <c r="AV338" s="886">
        <f t="shared" si="1141"/>
        <v>4800.3999999999996</v>
      </c>
      <c r="AW338" s="886">
        <f t="shared" si="1141"/>
        <v>4800.3999999999996</v>
      </c>
      <c r="AX338" s="886">
        <f t="shared" si="1141"/>
        <v>4800.3999999999996</v>
      </c>
      <c r="AY338" s="886">
        <f t="shared" si="1141"/>
        <v>4823.3999999999996</v>
      </c>
      <c r="AZ338" s="886">
        <f t="shared" si="1141"/>
        <v>4846.3999999999996</v>
      </c>
      <c r="BA338" s="886">
        <f t="shared" si="1141"/>
        <v>4869.3999999999996</v>
      </c>
      <c r="BB338" s="886">
        <f t="shared" si="1141"/>
        <v>4892.3999999999996</v>
      </c>
      <c r="BC338" s="886">
        <f t="shared" si="1141"/>
        <v>4915.3999999999996</v>
      </c>
      <c r="BD338" s="887">
        <f t="shared" si="1141"/>
        <v>4938.3999999999996</v>
      </c>
      <c r="BE338" s="888">
        <f t="shared" si="1141"/>
        <v>4961.3999999999996</v>
      </c>
      <c r="BF338" s="886">
        <f t="shared" si="1141"/>
        <v>4984.3999999999996</v>
      </c>
      <c r="BG338" s="886">
        <f t="shared" si="1141"/>
        <v>4985.3999999999996</v>
      </c>
      <c r="BH338" s="886">
        <f t="shared" si="1141"/>
        <v>5045.3999999999996</v>
      </c>
      <c r="BI338" s="886">
        <f t="shared" si="1141"/>
        <v>5105.3999999999996</v>
      </c>
      <c r="BJ338" s="886">
        <f t="shared" si="1141"/>
        <v>5165.3999999999996</v>
      </c>
      <c r="BK338" s="886">
        <f t="shared" si="1141"/>
        <v>5225.3999999999996</v>
      </c>
      <c r="BL338" s="886">
        <f t="shared" si="1141"/>
        <v>5226.3999999999996</v>
      </c>
      <c r="BM338" s="886">
        <f t="shared" si="1141"/>
        <v>5249.4</v>
      </c>
      <c r="BN338" s="886">
        <f t="shared" si="1141"/>
        <v>5272.4</v>
      </c>
      <c r="BO338" s="886">
        <f t="shared" si="1141"/>
        <v>5295.4</v>
      </c>
      <c r="BP338" s="887">
        <f t="shared" si="1141"/>
        <v>5318.4</v>
      </c>
      <c r="BQ338" s="888">
        <f t="shared" si="1141"/>
        <v>5341.4</v>
      </c>
      <c r="BR338" s="886">
        <f t="shared" si="1141"/>
        <v>5364.4</v>
      </c>
      <c r="BS338" s="886">
        <f t="shared" si="1141"/>
        <v>5387.4</v>
      </c>
      <c r="BT338" s="886">
        <f t="shared" si="1141"/>
        <v>5410.4</v>
      </c>
      <c r="BU338" s="886">
        <f t="shared" si="1141"/>
        <v>5433.4</v>
      </c>
      <c r="BV338" s="886">
        <f t="shared" si="1141"/>
        <v>5456.4</v>
      </c>
      <c r="BW338" s="886">
        <f t="shared" si="1141"/>
        <v>5479.4</v>
      </c>
      <c r="BX338" s="886">
        <f t="shared" si="1141"/>
        <v>5502.4</v>
      </c>
      <c r="BY338" s="886">
        <f t="shared" si="1141"/>
        <v>5525.4</v>
      </c>
      <c r="BZ338" s="886">
        <f t="shared" si="1141"/>
        <v>5548.4</v>
      </c>
      <c r="CA338" s="886">
        <f t="shared" si="1141"/>
        <v>5571.4</v>
      </c>
      <c r="CB338" s="887">
        <f t="shared" si="1141"/>
        <v>5594.4</v>
      </c>
      <c r="CC338" s="888">
        <f t="shared" si="1141"/>
        <v>5617.4</v>
      </c>
      <c r="CD338" s="886">
        <f t="shared" si="1141"/>
        <v>5640.4</v>
      </c>
      <c r="CE338" s="886">
        <f t="shared" si="1141"/>
        <v>5663.4</v>
      </c>
      <c r="CF338" s="886">
        <f t="shared" si="1141"/>
        <v>5686.4</v>
      </c>
      <c r="CG338" s="886">
        <f t="shared" si="1141"/>
        <v>5687.4</v>
      </c>
      <c r="CH338" s="886">
        <f t="shared" si="1141"/>
        <v>5747.4</v>
      </c>
      <c r="CI338" s="886">
        <f t="shared" si="1141"/>
        <v>5807.4</v>
      </c>
      <c r="CJ338" s="886">
        <f t="shared" si="1141"/>
        <v>5867.4</v>
      </c>
      <c r="CK338" s="886">
        <f t="shared" si="1141"/>
        <v>5927.4</v>
      </c>
      <c r="CL338" s="886">
        <f t="shared" si="1141"/>
        <v>5928.4</v>
      </c>
      <c r="CM338" s="886">
        <f t="shared" si="1141"/>
        <v>5951.4</v>
      </c>
      <c r="CN338" s="887">
        <f t="shared" si="1141"/>
        <v>5974.4</v>
      </c>
      <c r="CO338" s="888">
        <f t="shared" si="1141"/>
        <v>5974.4</v>
      </c>
      <c r="CP338" s="886">
        <f t="shared" si="1141"/>
        <v>5974.4</v>
      </c>
      <c r="CQ338" s="886">
        <f t="shared" ref="CQ338:FB341" si="1144">IF(COUNT(CQ32)=1,CP338+CQ32,CP338)</f>
        <v>5974.4</v>
      </c>
      <c r="CR338" s="886">
        <f t="shared" si="1144"/>
        <v>5974.4</v>
      </c>
      <c r="CS338" s="886">
        <f t="shared" si="1144"/>
        <v>5974.4</v>
      </c>
      <c r="CT338" s="886">
        <f t="shared" si="1144"/>
        <v>5974.4</v>
      </c>
      <c r="CU338" s="886">
        <f t="shared" si="1144"/>
        <v>5974.4</v>
      </c>
      <c r="CV338" s="886">
        <f t="shared" si="1144"/>
        <v>5974.4</v>
      </c>
      <c r="CW338" s="886">
        <f t="shared" si="1144"/>
        <v>5974.4</v>
      </c>
      <c r="CX338" s="886">
        <f t="shared" si="1144"/>
        <v>5974.4</v>
      </c>
      <c r="CY338" s="886">
        <f t="shared" si="1144"/>
        <v>5974.4</v>
      </c>
      <c r="CZ338" s="887">
        <f t="shared" si="1144"/>
        <v>5974.4</v>
      </c>
      <c r="DA338" s="888">
        <f t="shared" si="1144"/>
        <v>5974.4</v>
      </c>
      <c r="DB338" s="886">
        <f t="shared" si="1144"/>
        <v>5974.4</v>
      </c>
      <c r="DC338" s="886">
        <f t="shared" si="1144"/>
        <v>5974.4</v>
      </c>
      <c r="DD338" s="886">
        <f t="shared" si="1144"/>
        <v>5974.4</v>
      </c>
      <c r="DE338" s="886">
        <f t="shared" si="1144"/>
        <v>5974.4</v>
      </c>
      <c r="DF338" s="886">
        <f t="shared" si="1144"/>
        <v>5974.4</v>
      </c>
      <c r="DG338" s="886">
        <f t="shared" si="1144"/>
        <v>5990.4</v>
      </c>
      <c r="DH338" s="886">
        <f t="shared" si="1144"/>
        <v>6006.4</v>
      </c>
      <c r="DI338" s="886">
        <f t="shared" si="1144"/>
        <v>6022.4</v>
      </c>
      <c r="DJ338" s="886">
        <f t="shared" si="1144"/>
        <v>6038.4</v>
      </c>
      <c r="DK338" s="886">
        <f t="shared" si="1144"/>
        <v>6054.4</v>
      </c>
      <c r="DL338" s="887">
        <f t="shared" si="1144"/>
        <v>6070.4</v>
      </c>
      <c r="DM338" s="888">
        <f t="shared" si="1144"/>
        <v>6086.4</v>
      </c>
      <c r="DN338" s="886">
        <f t="shared" si="1144"/>
        <v>6102.4</v>
      </c>
      <c r="DO338" s="886">
        <f t="shared" si="1144"/>
        <v>6118.4</v>
      </c>
      <c r="DP338" s="886">
        <f t="shared" si="1144"/>
        <v>6134.4</v>
      </c>
      <c r="DQ338" s="886">
        <f t="shared" si="1144"/>
        <v>6150.4</v>
      </c>
      <c r="DR338" s="886">
        <f t="shared" si="1144"/>
        <v>6166.4</v>
      </c>
      <c r="DS338" s="886">
        <f t="shared" si="1144"/>
        <v>6182.4</v>
      </c>
      <c r="DT338" s="886">
        <f t="shared" si="1144"/>
        <v>6198.4</v>
      </c>
      <c r="DU338" s="886">
        <f t="shared" si="1144"/>
        <v>6214.4</v>
      </c>
      <c r="DV338" s="886">
        <f t="shared" si="1144"/>
        <v>6230.4</v>
      </c>
      <c r="DW338" s="886">
        <f t="shared" si="1144"/>
        <v>6246.4</v>
      </c>
      <c r="DX338" s="887">
        <f t="shared" si="1144"/>
        <v>6262.4</v>
      </c>
      <c r="DY338" s="888">
        <f t="shared" si="1144"/>
        <v>6285.4</v>
      </c>
      <c r="DZ338" s="886">
        <f t="shared" si="1144"/>
        <v>6308.4</v>
      </c>
      <c r="EA338" s="886">
        <f t="shared" si="1144"/>
        <v>6331.4</v>
      </c>
      <c r="EB338" s="886">
        <f t="shared" si="1144"/>
        <v>6354.4</v>
      </c>
      <c r="EC338" s="886">
        <f t="shared" si="1144"/>
        <v>6377.4</v>
      </c>
      <c r="ED338" s="886">
        <f t="shared" si="1144"/>
        <v>6400.4</v>
      </c>
      <c r="EE338" s="886">
        <f t="shared" si="1144"/>
        <v>6423.4</v>
      </c>
      <c r="EF338" s="886">
        <f t="shared" si="1144"/>
        <v>6446.4</v>
      </c>
      <c r="EG338" s="886">
        <f t="shared" si="1144"/>
        <v>6469.4</v>
      </c>
      <c r="EH338" s="886">
        <f t="shared" si="1144"/>
        <v>6492.4</v>
      </c>
      <c r="EI338" s="886">
        <f t="shared" si="1144"/>
        <v>6515.4</v>
      </c>
      <c r="EJ338" s="887">
        <f t="shared" si="1144"/>
        <v>6538.4</v>
      </c>
      <c r="EK338" s="893">
        <f t="shared" si="1144"/>
        <v>6554.4</v>
      </c>
      <c r="EL338" s="886">
        <f t="shared" si="1144"/>
        <v>6570.4</v>
      </c>
      <c r="EM338" s="886">
        <f t="shared" si="1144"/>
        <v>6586.4</v>
      </c>
      <c r="EN338" s="886">
        <f t="shared" si="1144"/>
        <v>6602.4</v>
      </c>
      <c r="EO338" s="886">
        <f t="shared" si="1144"/>
        <v>6618.4</v>
      </c>
      <c r="EP338" s="886">
        <f t="shared" si="1144"/>
        <v>6634.4</v>
      </c>
      <c r="EQ338" s="886">
        <f t="shared" si="1144"/>
        <v>6650.4</v>
      </c>
      <c r="ER338" s="886">
        <f t="shared" si="1144"/>
        <v>6666.4</v>
      </c>
      <c r="ES338" s="886">
        <f t="shared" si="1144"/>
        <v>6682.4</v>
      </c>
      <c r="ET338" s="886">
        <f t="shared" si="1144"/>
        <v>6698.4</v>
      </c>
      <c r="EU338" s="886">
        <f t="shared" si="1144"/>
        <v>6714.4</v>
      </c>
      <c r="EV338" s="887">
        <f t="shared" si="1144"/>
        <v>6730.4</v>
      </c>
      <c r="EW338" s="888">
        <f t="shared" si="1144"/>
        <v>6746.4</v>
      </c>
      <c r="EX338" s="886">
        <f t="shared" si="1144"/>
        <v>6762.4</v>
      </c>
      <c r="EY338" s="886">
        <f t="shared" si="1144"/>
        <v>6778.4</v>
      </c>
      <c r="EZ338" s="886">
        <f t="shared" si="1144"/>
        <v>6794.4</v>
      </c>
      <c r="FA338" s="886">
        <f t="shared" si="1144"/>
        <v>6810.4</v>
      </c>
      <c r="FB338" s="886">
        <f t="shared" si="1144"/>
        <v>6826.4</v>
      </c>
      <c r="FC338" s="886">
        <f t="shared" si="1143"/>
        <v>6842.4</v>
      </c>
      <c r="FD338" s="886">
        <f t="shared" si="1143"/>
        <v>6858.4</v>
      </c>
      <c r="FE338" s="886">
        <f t="shared" si="1143"/>
        <v>6874.4</v>
      </c>
      <c r="FF338" s="886">
        <f t="shared" si="1143"/>
        <v>6890.4</v>
      </c>
      <c r="FG338" s="886">
        <f t="shared" si="1143"/>
        <v>6890.4</v>
      </c>
      <c r="FH338" s="887">
        <f t="shared" si="1143"/>
        <v>6890.4</v>
      </c>
      <c r="FI338" s="888">
        <f t="shared" si="1143"/>
        <v>6890.4</v>
      </c>
      <c r="FJ338" s="886">
        <f t="shared" si="1143"/>
        <v>6890.4</v>
      </c>
      <c r="FK338" s="886">
        <f t="shared" si="1143"/>
        <v>6890.4</v>
      </c>
      <c r="FL338" s="886">
        <f t="shared" si="1143"/>
        <v>6890.4</v>
      </c>
      <c r="FM338" s="886">
        <f t="shared" si="1143"/>
        <v>6913.4</v>
      </c>
      <c r="FN338" s="886">
        <f t="shared" si="1143"/>
        <v>6936.4</v>
      </c>
      <c r="FO338" s="886">
        <f t="shared" si="1143"/>
        <v>6959.4</v>
      </c>
      <c r="FP338" s="886">
        <f t="shared" si="1143"/>
        <v>6982.4</v>
      </c>
      <c r="FQ338" s="886">
        <f t="shared" si="1143"/>
        <v>7005.4</v>
      </c>
      <c r="FR338" s="886">
        <f t="shared" si="1143"/>
        <v>7028.4</v>
      </c>
      <c r="FS338" s="886">
        <f t="shared" si="1143"/>
        <v>7051.4</v>
      </c>
      <c r="FT338" s="887">
        <f t="shared" si="1143"/>
        <v>7074.4</v>
      </c>
      <c r="FU338" s="888">
        <f t="shared" si="1143"/>
        <v>7097.4</v>
      </c>
      <c r="FV338" s="886">
        <f t="shared" si="1143"/>
        <v>7120.4</v>
      </c>
      <c r="FW338" s="886">
        <f t="shared" si="1143"/>
        <v>7143.4</v>
      </c>
      <c r="FX338" s="886">
        <f t="shared" si="1143"/>
        <v>7166.4</v>
      </c>
      <c r="FY338" s="886">
        <f t="shared" si="1143"/>
        <v>7189.4</v>
      </c>
      <c r="FZ338" s="886">
        <f t="shared" si="1143"/>
        <v>7212.4</v>
      </c>
      <c r="GA338" s="886">
        <f t="shared" si="1143"/>
        <v>7235.4</v>
      </c>
      <c r="GB338" s="886">
        <f t="shared" si="1143"/>
        <v>7258.4</v>
      </c>
      <c r="GC338" s="886">
        <f t="shared" si="1143"/>
        <v>7281.4</v>
      </c>
      <c r="GD338" s="886">
        <f t="shared" si="1143"/>
        <v>7304.4</v>
      </c>
      <c r="GE338" s="886">
        <f t="shared" si="1143"/>
        <v>7327.4</v>
      </c>
      <c r="GF338" s="887">
        <f t="shared" si="1143"/>
        <v>7350.4</v>
      </c>
      <c r="GG338" s="888">
        <f t="shared" si="1143"/>
        <v>7373.4</v>
      </c>
      <c r="GH338" s="886">
        <f t="shared" si="1143"/>
        <v>7396.4</v>
      </c>
      <c r="GI338" s="886">
        <f t="shared" si="1143"/>
        <v>7419.4</v>
      </c>
      <c r="GJ338" s="886">
        <f t="shared" si="1143"/>
        <v>7442.4</v>
      </c>
      <c r="GK338" s="886">
        <f t="shared" si="1143"/>
        <v>7465.4</v>
      </c>
      <c r="GL338" s="886">
        <f t="shared" si="1143"/>
        <v>7488.4</v>
      </c>
      <c r="GM338" s="886">
        <f t="shared" si="1143"/>
        <v>7511.4</v>
      </c>
      <c r="GN338" s="886">
        <f t="shared" si="1143"/>
        <v>7534.4</v>
      </c>
      <c r="GO338" s="886">
        <f t="shared" si="1143"/>
        <v>7534.4</v>
      </c>
      <c r="GP338" s="886">
        <f t="shared" si="1143"/>
        <v>7534.4</v>
      </c>
      <c r="GQ338" s="886">
        <f t="shared" si="1143"/>
        <v>7534.4</v>
      </c>
      <c r="GR338" s="887">
        <f t="shared" si="1118"/>
        <v>7534.4</v>
      </c>
      <c r="GS338" s="6"/>
      <c r="GT338" s="6"/>
      <c r="GU338" s="6"/>
      <c r="GV338" s="6"/>
    </row>
    <row r="339" spans="2:204" ht="15.75" thickBot="1" x14ac:dyDescent="0.25">
      <c r="B339" s="848" t="s">
        <v>551</v>
      </c>
      <c r="C339" s="849">
        <v>4438.74</v>
      </c>
      <c r="D339" s="850">
        <v>35187</v>
      </c>
      <c r="E339" s="882">
        <f t="shared" si="1113"/>
        <v>46137</v>
      </c>
      <c r="F339" s="859">
        <f t="shared" si="1119"/>
        <v>47962</v>
      </c>
      <c r="G339" s="859">
        <f t="shared" si="1120"/>
        <v>49787</v>
      </c>
      <c r="AC339" s="877" t="s">
        <v>139</v>
      </c>
      <c r="AD339" s="856">
        <v>4438.74</v>
      </c>
      <c r="AE339" s="886">
        <f t="shared" si="1121"/>
        <v>4461.74</v>
      </c>
      <c r="AF339" s="887">
        <f t="shared" ref="AF339:CQ342" si="1145">IF(COUNT(AF33)=1,AE339+AF33,AE339)</f>
        <v>4484.74</v>
      </c>
      <c r="AG339" s="888">
        <f t="shared" si="1145"/>
        <v>4507.74</v>
      </c>
      <c r="AH339" s="886">
        <f t="shared" si="1145"/>
        <v>4530.74</v>
      </c>
      <c r="AI339" s="886">
        <f t="shared" si="1145"/>
        <v>4553.74</v>
      </c>
      <c r="AJ339" s="886">
        <f t="shared" si="1145"/>
        <v>4576.74</v>
      </c>
      <c r="AK339" s="886">
        <f t="shared" si="1145"/>
        <v>4599.74</v>
      </c>
      <c r="AL339" s="886">
        <f t="shared" si="1145"/>
        <v>4622.74</v>
      </c>
      <c r="AM339" s="886">
        <f t="shared" si="1145"/>
        <v>4645.74</v>
      </c>
      <c r="AN339" s="886">
        <f t="shared" si="1145"/>
        <v>4668.74</v>
      </c>
      <c r="AO339" s="886">
        <f t="shared" si="1145"/>
        <v>4668.74</v>
      </c>
      <c r="AP339" s="886">
        <f t="shared" si="1145"/>
        <v>4668.74</v>
      </c>
      <c r="AQ339" s="886">
        <f t="shared" si="1145"/>
        <v>4668.74</v>
      </c>
      <c r="AR339" s="887">
        <f t="shared" si="1145"/>
        <v>4668.74</v>
      </c>
      <c r="AS339" s="888">
        <f t="shared" si="1145"/>
        <v>4668.74</v>
      </c>
      <c r="AT339" s="886">
        <f t="shared" si="1145"/>
        <v>4668.74</v>
      </c>
      <c r="AU339" s="886">
        <f t="shared" si="1145"/>
        <v>4668.74</v>
      </c>
      <c r="AV339" s="886">
        <f t="shared" si="1145"/>
        <v>4668.74</v>
      </c>
      <c r="AW339" s="886">
        <f t="shared" si="1145"/>
        <v>4691.74</v>
      </c>
      <c r="AX339" s="886">
        <f t="shared" si="1145"/>
        <v>4714.74</v>
      </c>
      <c r="AY339" s="886">
        <f t="shared" si="1145"/>
        <v>4737.74</v>
      </c>
      <c r="AZ339" s="886">
        <f t="shared" si="1145"/>
        <v>4760.74</v>
      </c>
      <c r="BA339" s="886">
        <f t="shared" si="1145"/>
        <v>4783.74</v>
      </c>
      <c r="BB339" s="886">
        <f t="shared" si="1145"/>
        <v>4806.74</v>
      </c>
      <c r="BC339" s="886">
        <f t="shared" si="1145"/>
        <v>4829.74</v>
      </c>
      <c r="BD339" s="887">
        <f t="shared" si="1145"/>
        <v>4852.74</v>
      </c>
      <c r="BE339" s="888">
        <f t="shared" si="1145"/>
        <v>4875.74</v>
      </c>
      <c r="BF339" s="886">
        <f t="shared" si="1145"/>
        <v>4898.74</v>
      </c>
      <c r="BG339" s="886">
        <f t="shared" si="1145"/>
        <v>4899.74</v>
      </c>
      <c r="BH339" s="886">
        <f t="shared" si="1145"/>
        <v>4959.74</v>
      </c>
      <c r="BI339" s="886">
        <f t="shared" si="1145"/>
        <v>5019.74</v>
      </c>
      <c r="BJ339" s="886">
        <f t="shared" si="1145"/>
        <v>5079.74</v>
      </c>
      <c r="BK339" s="886">
        <f t="shared" si="1145"/>
        <v>5139.74</v>
      </c>
      <c r="BL339" s="886">
        <f t="shared" si="1145"/>
        <v>5140.74</v>
      </c>
      <c r="BM339" s="886">
        <f t="shared" si="1145"/>
        <v>5163.74</v>
      </c>
      <c r="BN339" s="886">
        <f t="shared" si="1145"/>
        <v>5186.74</v>
      </c>
      <c r="BO339" s="886">
        <f t="shared" si="1145"/>
        <v>5209.74</v>
      </c>
      <c r="BP339" s="887">
        <f t="shared" si="1145"/>
        <v>5232.74</v>
      </c>
      <c r="BQ339" s="888">
        <f t="shared" si="1145"/>
        <v>5255.74</v>
      </c>
      <c r="BR339" s="886">
        <f t="shared" si="1145"/>
        <v>5278.74</v>
      </c>
      <c r="BS339" s="886">
        <f t="shared" si="1145"/>
        <v>5278.74</v>
      </c>
      <c r="BT339" s="886">
        <f t="shared" si="1145"/>
        <v>5278.74</v>
      </c>
      <c r="BU339" s="886">
        <f t="shared" si="1145"/>
        <v>5278.74</v>
      </c>
      <c r="BV339" s="886">
        <f t="shared" si="1145"/>
        <v>5301.74</v>
      </c>
      <c r="BW339" s="886">
        <f t="shared" si="1145"/>
        <v>5324.74</v>
      </c>
      <c r="BX339" s="886">
        <f t="shared" si="1145"/>
        <v>5347.74</v>
      </c>
      <c r="BY339" s="886">
        <f t="shared" si="1145"/>
        <v>5370.74</v>
      </c>
      <c r="BZ339" s="886">
        <f t="shared" si="1145"/>
        <v>5393.74</v>
      </c>
      <c r="CA339" s="886">
        <f t="shared" si="1145"/>
        <v>5416.74</v>
      </c>
      <c r="CB339" s="887">
        <f t="shared" si="1145"/>
        <v>5439.74</v>
      </c>
      <c r="CC339" s="888">
        <f t="shared" si="1145"/>
        <v>5462.74</v>
      </c>
      <c r="CD339" s="886">
        <f t="shared" si="1145"/>
        <v>5485.74</v>
      </c>
      <c r="CE339" s="886">
        <f t="shared" si="1145"/>
        <v>5508.74</v>
      </c>
      <c r="CF339" s="886">
        <f t="shared" si="1145"/>
        <v>5531.74</v>
      </c>
      <c r="CG339" s="886">
        <f t="shared" si="1145"/>
        <v>5532.74</v>
      </c>
      <c r="CH339" s="886">
        <f t="shared" si="1145"/>
        <v>5592.74</v>
      </c>
      <c r="CI339" s="886">
        <f t="shared" si="1145"/>
        <v>5652.74</v>
      </c>
      <c r="CJ339" s="886">
        <f t="shared" si="1145"/>
        <v>5712.74</v>
      </c>
      <c r="CK339" s="886">
        <f t="shared" si="1145"/>
        <v>5772.74</v>
      </c>
      <c r="CL339" s="886">
        <f t="shared" si="1145"/>
        <v>5773.74</v>
      </c>
      <c r="CM339" s="886">
        <f t="shared" si="1145"/>
        <v>5796.74</v>
      </c>
      <c r="CN339" s="887">
        <f t="shared" si="1145"/>
        <v>5819.74</v>
      </c>
      <c r="CO339" s="888">
        <f t="shared" si="1145"/>
        <v>5819.74</v>
      </c>
      <c r="CP339" s="886">
        <f t="shared" si="1145"/>
        <v>5819.74</v>
      </c>
      <c r="CQ339" s="886">
        <f t="shared" si="1145"/>
        <v>5819.74</v>
      </c>
      <c r="CR339" s="886">
        <f t="shared" si="1144"/>
        <v>5819.74</v>
      </c>
      <c r="CS339" s="886">
        <f t="shared" si="1144"/>
        <v>5819.74</v>
      </c>
      <c r="CT339" s="886">
        <f t="shared" si="1144"/>
        <v>5819.74</v>
      </c>
      <c r="CU339" s="886">
        <f t="shared" si="1144"/>
        <v>5819.74</v>
      </c>
      <c r="CV339" s="886">
        <f t="shared" si="1144"/>
        <v>5819.74</v>
      </c>
      <c r="CW339" s="886">
        <f t="shared" si="1144"/>
        <v>5819.74</v>
      </c>
      <c r="CX339" s="886">
        <f t="shared" si="1144"/>
        <v>5819.74</v>
      </c>
      <c r="CY339" s="886">
        <f t="shared" si="1144"/>
        <v>5819.74</v>
      </c>
      <c r="CZ339" s="887">
        <f t="shared" si="1144"/>
        <v>5819.74</v>
      </c>
      <c r="DA339" s="888">
        <f t="shared" si="1144"/>
        <v>5819.74</v>
      </c>
      <c r="DB339" s="886">
        <f t="shared" si="1144"/>
        <v>5819.74</v>
      </c>
      <c r="DC339" s="886">
        <f t="shared" si="1144"/>
        <v>5819.74</v>
      </c>
      <c r="DD339" s="886">
        <f t="shared" si="1144"/>
        <v>5819.74</v>
      </c>
      <c r="DE339" s="886">
        <f t="shared" si="1144"/>
        <v>5819.74</v>
      </c>
      <c r="DF339" s="886">
        <f t="shared" si="1144"/>
        <v>5819.74</v>
      </c>
      <c r="DG339" s="886">
        <f t="shared" si="1144"/>
        <v>5835.74</v>
      </c>
      <c r="DH339" s="886">
        <f t="shared" si="1144"/>
        <v>5851.74</v>
      </c>
      <c r="DI339" s="886">
        <f t="shared" si="1144"/>
        <v>5867.74</v>
      </c>
      <c r="DJ339" s="886">
        <f t="shared" si="1144"/>
        <v>5883.74</v>
      </c>
      <c r="DK339" s="886">
        <f t="shared" si="1144"/>
        <v>5899.74</v>
      </c>
      <c r="DL339" s="887">
        <f t="shared" si="1144"/>
        <v>5915.74</v>
      </c>
      <c r="DM339" s="888">
        <f t="shared" si="1144"/>
        <v>5931.74</v>
      </c>
      <c r="DN339" s="886">
        <f t="shared" si="1144"/>
        <v>5947.74</v>
      </c>
      <c r="DO339" s="886">
        <f t="shared" si="1144"/>
        <v>5963.74</v>
      </c>
      <c r="DP339" s="886">
        <f t="shared" si="1144"/>
        <v>5979.74</v>
      </c>
      <c r="DQ339" s="886">
        <f t="shared" si="1144"/>
        <v>5995.74</v>
      </c>
      <c r="DR339" s="886">
        <f t="shared" si="1144"/>
        <v>6011.74</v>
      </c>
      <c r="DS339" s="886">
        <f t="shared" si="1144"/>
        <v>6027.74</v>
      </c>
      <c r="DT339" s="886">
        <f t="shared" si="1144"/>
        <v>6043.74</v>
      </c>
      <c r="DU339" s="886">
        <f t="shared" si="1144"/>
        <v>6059.74</v>
      </c>
      <c r="DV339" s="886">
        <f t="shared" si="1144"/>
        <v>6075.74</v>
      </c>
      <c r="DW339" s="886">
        <f t="shared" si="1144"/>
        <v>6091.74</v>
      </c>
      <c r="DX339" s="887">
        <f t="shared" si="1144"/>
        <v>6107.74</v>
      </c>
      <c r="DY339" s="888">
        <f t="shared" si="1144"/>
        <v>6130.74</v>
      </c>
      <c r="DZ339" s="886">
        <f t="shared" si="1144"/>
        <v>6153.74</v>
      </c>
      <c r="EA339" s="886">
        <f t="shared" si="1144"/>
        <v>6176.74</v>
      </c>
      <c r="EB339" s="886">
        <f t="shared" si="1144"/>
        <v>6199.74</v>
      </c>
      <c r="EC339" s="886">
        <f t="shared" si="1144"/>
        <v>6222.74</v>
      </c>
      <c r="ED339" s="886">
        <f t="shared" si="1144"/>
        <v>6245.74</v>
      </c>
      <c r="EE339" s="886">
        <f t="shared" si="1144"/>
        <v>6268.74</v>
      </c>
      <c r="EF339" s="886">
        <f t="shared" si="1144"/>
        <v>6291.74</v>
      </c>
      <c r="EG339" s="886">
        <f t="shared" si="1144"/>
        <v>6314.74</v>
      </c>
      <c r="EH339" s="886">
        <f t="shared" si="1144"/>
        <v>6337.74</v>
      </c>
      <c r="EI339" s="886">
        <f t="shared" si="1144"/>
        <v>6360.74</v>
      </c>
      <c r="EJ339" s="887">
        <f t="shared" si="1144"/>
        <v>6383.74</v>
      </c>
      <c r="EK339" s="888">
        <f t="shared" si="1144"/>
        <v>6399.74</v>
      </c>
      <c r="EL339" s="886">
        <f t="shared" si="1144"/>
        <v>6415.74</v>
      </c>
      <c r="EM339" s="886">
        <f t="shared" si="1144"/>
        <v>6431.74</v>
      </c>
      <c r="EN339" s="886">
        <f t="shared" si="1144"/>
        <v>6447.74</v>
      </c>
      <c r="EO339" s="889">
        <f t="shared" si="1144"/>
        <v>6463.74</v>
      </c>
      <c r="EP339" s="886">
        <f t="shared" si="1144"/>
        <v>6479.74</v>
      </c>
      <c r="EQ339" s="886">
        <f t="shared" si="1144"/>
        <v>6495.74</v>
      </c>
      <c r="ER339" s="886">
        <f t="shared" si="1144"/>
        <v>6511.74</v>
      </c>
      <c r="ES339" s="886">
        <f t="shared" si="1144"/>
        <v>6527.74</v>
      </c>
      <c r="ET339" s="886">
        <f t="shared" si="1144"/>
        <v>6543.74</v>
      </c>
      <c r="EU339" s="886">
        <f t="shared" si="1144"/>
        <v>6559.74</v>
      </c>
      <c r="EV339" s="887">
        <f t="shared" si="1144"/>
        <v>6575.74</v>
      </c>
      <c r="EW339" s="888">
        <f t="shared" si="1144"/>
        <v>6591.74</v>
      </c>
      <c r="EX339" s="886">
        <f t="shared" si="1144"/>
        <v>6607.74</v>
      </c>
      <c r="EY339" s="886">
        <f t="shared" si="1144"/>
        <v>6623.74</v>
      </c>
      <c r="EZ339" s="886">
        <f t="shared" si="1144"/>
        <v>6639.74</v>
      </c>
      <c r="FA339" s="886">
        <f t="shared" si="1144"/>
        <v>6655.74</v>
      </c>
      <c r="FB339" s="886">
        <f t="shared" si="1144"/>
        <v>6671.74</v>
      </c>
      <c r="FC339" s="886">
        <f t="shared" si="1143"/>
        <v>6687.74</v>
      </c>
      <c r="FD339" s="886">
        <f t="shared" si="1143"/>
        <v>6703.74</v>
      </c>
      <c r="FE339" s="886">
        <f t="shared" si="1143"/>
        <v>6703.74</v>
      </c>
      <c r="FF339" s="886">
        <f t="shared" si="1143"/>
        <v>6703.74</v>
      </c>
      <c r="FG339" s="886">
        <f t="shared" si="1143"/>
        <v>6703.74</v>
      </c>
      <c r="FH339" s="887">
        <f t="shared" si="1143"/>
        <v>6703.74</v>
      </c>
      <c r="FI339" s="888">
        <f t="shared" si="1143"/>
        <v>6703.74</v>
      </c>
      <c r="FJ339" s="886">
        <f t="shared" si="1143"/>
        <v>6703.74</v>
      </c>
      <c r="FK339" s="886">
        <f t="shared" si="1143"/>
        <v>6726.74</v>
      </c>
      <c r="FL339" s="886">
        <f t="shared" si="1143"/>
        <v>6749.74</v>
      </c>
      <c r="FM339" s="886">
        <f t="shared" si="1143"/>
        <v>6772.74</v>
      </c>
      <c r="FN339" s="886">
        <f t="shared" si="1143"/>
        <v>6795.74</v>
      </c>
      <c r="FO339" s="886">
        <f t="shared" si="1143"/>
        <v>6818.74</v>
      </c>
      <c r="FP339" s="886">
        <f t="shared" si="1143"/>
        <v>6841.74</v>
      </c>
      <c r="FQ339" s="886">
        <f t="shared" si="1143"/>
        <v>6864.74</v>
      </c>
      <c r="FR339" s="886">
        <f t="shared" si="1143"/>
        <v>6887.74</v>
      </c>
      <c r="FS339" s="886">
        <f t="shared" si="1143"/>
        <v>6910.74</v>
      </c>
      <c r="FT339" s="887">
        <f t="shared" si="1143"/>
        <v>6933.74</v>
      </c>
      <c r="FU339" s="888">
        <f t="shared" si="1143"/>
        <v>6956.74</v>
      </c>
      <c r="FV339" s="886">
        <f t="shared" si="1143"/>
        <v>6979.74</v>
      </c>
      <c r="FW339" s="886">
        <f t="shared" si="1143"/>
        <v>7002.74</v>
      </c>
      <c r="FX339" s="886">
        <f t="shared" si="1143"/>
        <v>7025.74</v>
      </c>
      <c r="FY339" s="886">
        <f t="shared" si="1143"/>
        <v>7048.74</v>
      </c>
      <c r="FZ339" s="886">
        <f t="shared" si="1143"/>
        <v>7071.74</v>
      </c>
      <c r="GA339" s="886">
        <f t="shared" si="1143"/>
        <v>7094.74</v>
      </c>
      <c r="GB339" s="886">
        <f t="shared" si="1143"/>
        <v>7117.74</v>
      </c>
      <c r="GC339" s="886">
        <f t="shared" si="1143"/>
        <v>7140.74</v>
      </c>
      <c r="GD339" s="886">
        <f t="shared" si="1143"/>
        <v>7163.74</v>
      </c>
      <c r="GE339" s="886">
        <f t="shared" si="1143"/>
        <v>7186.74</v>
      </c>
      <c r="GF339" s="887">
        <f t="shared" si="1143"/>
        <v>7209.74</v>
      </c>
      <c r="GG339" s="888">
        <f t="shared" si="1143"/>
        <v>7232.74</v>
      </c>
      <c r="GH339" s="886">
        <f t="shared" si="1143"/>
        <v>7255.74</v>
      </c>
      <c r="GI339" s="886">
        <f t="shared" si="1143"/>
        <v>7278.74</v>
      </c>
      <c r="GJ339" s="886">
        <f t="shared" si="1143"/>
        <v>7301.74</v>
      </c>
      <c r="GK339" s="886">
        <f t="shared" si="1143"/>
        <v>7324.74</v>
      </c>
      <c r="GL339" s="886">
        <f t="shared" si="1143"/>
        <v>7347.74</v>
      </c>
      <c r="GM339" s="886">
        <f t="shared" si="1143"/>
        <v>7370.74</v>
      </c>
      <c r="GN339" s="886">
        <f t="shared" si="1143"/>
        <v>7393.74</v>
      </c>
      <c r="GO339" s="886">
        <f t="shared" si="1143"/>
        <v>7393.74</v>
      </c>
      <c r="GP339" s="886">
        <f t="shared" si="1143"/>
        <v>7393.74</v>
      </c>
      <c r="GQ339" s="886">
        <f t="shared" si="1143"/>
        <v>7393.74</v>
      </c>
      <c r="GR339" s="887">
        <f t="shared" si="1118"/>
        <v>7393.74</v>
      </c>
      <c r="GS339" s="6"/>
      <c r="GT339" s="6"/>
      <c r="GU339" s="6"/>
      <c r="GV339" s="6"/>
    </row>
    <row r="340" spans="2:204" ht="15.75" thickBot="1" x14ac:dyDescent="0.25">
      <c r="B340" s="848" t="s">
        <v>552</v>
      </c>
      <c r="C340" s="849">
        <v>4343.3999999999996</v>
      </c>
      <c r="D340" s="850">
        <v>35150</v>
      </c>
      <c r="E340" s="882">
        <f t="shared" si="1113"/>
        <v>46100</v>
      </c>
      <c r="F340" s="859">
        <f t="shared" si="1119"/>
        <v>47925</v>
      </c>
      <c r="G340" s="859">
        <f t="shared" si="1120"/>
        <v>49750</v>
      </c>
      <c r="AC340" s="877" t="s">
        <v>140</v>
      </c>
      <c r="AD340" s="856">
        <v>4343.3999999999996</v>
      </c>
      <c r="AE340" s="886">
        <f t="shared" si="1121"/>
        <v>4366.3999999999996</v>
      </c>
      <c r="AF340" s="887">
        <f t="shared" si="1145"/>
        <v>4382.3999999999996</v>
      </c>
      <c r="AG340" s="888">
        <f t="shared" si="1145"/>
        <v>4398.3999999999996</v>
      </c>
      <c r="AH340" s="886">
        <f t="shared" si="1145"/>
        <v>4414.3999999999996</v>
      </c>
      <c r="AI340" s="886">
        <f t="shared" si="1145"/>
        <v>4430.3999999999996</v>
      </c>
      <c r="AJ340" s="886">
        <f t="shared" si="1145"/>
        <v>4446.3999999999996</v>
      </c>
      <c r="AK340" s="886">
        <f t="shared" si="1145"/>
        <v>4462.3999999999996</v>
      </c>
      <c r="AL340" s="886">
        <f t="shared" si="1145"/>
        <v>4478.3999999999996</v>
      </c>
      <c r="AM340" s="886">
        <f t="shared" si="1145"/>
        <v>4494.3999999999996</v>
      </c>
      <c r="AN340" s="886">
        <f t="shared" si="1145"/>
        <v>4510.3999999999996</v>
      </c>
      <c r="AO340" s="886">
        <f t="shared" si="1145"/>
        <v>4526.3999999999996</v>
      </c>
      <c r="AP340" s="886">
        <f t="shared" si="1145"/>
        <v>4542.3999999999996</v>
      </c>
      <c r="AQ340" s="886">
        <f t="shared" si="1145"/>
        <v>4558.3999999999996</v>
      </c>
      <c r="AR340" s="887">
        <f t="shared" si="1145"/>
        <v>4574.3999999999996</v>
      </c>
      <c r="AS340" s="888">
        <f t="shared" si="1145"/>
        <v>4590.3999999999996</v>
      </c>
      <c r="AT340" s="886">
        <f t="shared" si="1145"/>
        <v>4606.3999999999996</v>
      </c>
      <c r="AU340" s="886">
        <f t="shared" si="1145"/>
        <v>4622.3999999999996</v>
      </c>
      <c r="AV340" s="886">
        <f t="shared" si="1145"/>
        <v>4638.3999999999996</v>
      </c>
      <c r="AW340" s="886">
        <f t="shared" si="1145"/>
        <v>4638.3999999999996</v>
      </c>
      <c r="AX340" s="886">
        <f t="shared" si="1145"/>
        <v>4638.3999999999996</v>
      </c>
      <c r="AY340" s="886">
        <f t="shared" si="1145"/>
        <v>4654.3999999999996</v>
      </c>
      <c r="AZ340" s="886">
        <f t="shared" si="1145"/>
        <v>4670.3999999999996</v>
      </c>
      <c r="BA340" s="886">
        <f t="shared" si="1145"/>
        <v>4686.3999999999996</v>
      </c>
      <c r="BB340" s="886">
        <f t="shared" si="1145"/>
        <v>4702.3999999999996</v>
      </c>
      <c r="BC340" s="886">
        <f t="shared" si="1145"/>
        <v>4718.3999999999996</v>
      </c>
      <c r="BD340" s="887">
        <f t="shared" si="1145"/>
        <v>4718.3999999999996</v>
      </c>
      <c r="BE340" s="888">
        <f t="shared" si="1145"/>
        <v>4718.3999999999996</v>
      </c>
      <c r="BF340" s="886">
        <f t="shared" si="1145"/>
        <v>4718.3999999999996</v>
      </c>
      <c r="BG340" s="886">
        <f t="shared" si="1145"/>
        <v>4718.3999999999996</v>
      </c>
      <c r="BH340" s="886">
        <f t="shared" si="1145"/>
        <v>4718.3999999999996</v>
      </c>
      <c r="BI340" s="886">
        <f t="shared" si="1145"/>
        <v>4718.3999999999996</v>
      </c>
      <c r="BJ340" s="886">
        <f t="shared" si="1145"/>
        <v>4741.3999999999996</v>
      </c>
      <c r="BK340" s="886">
        <f t="shared" si="1145"/>
        <v>4764.3999999999996</v>
      </c>
      <c r="BL340" s="886">
        <f t="shared" si="1145"/>
        <v>4787.3999999999996</v>
      </c>
      <c r="BM340" s="886">
        <f t="shared" si="1145"/>
        <v>4787.3999999999996</v>
      </c>
      <c r="BN340" s="886">
        <f t="shared" si="1145"/>
        <v>4787.3999999999996</v>
      </c>
      <c r="BO340" s="886">
        <f t="shared" si="1145"/>
        <v>4787.3999999999996</v>
      </c>
      <c r="BP340" s="887">
        <f t="shared" si="1145"/>
        <v>4787.3999999999996</v>
      </c>
      <c r="BQ340" s="888">
        <f t="shared" si="1145"/>
        <v>4787.3999999999996</v>
      </c>
      <c r="BR340" s="886">
        <f t="shared" si="1145"/>
        <v>4787.3999999999996</v>
      </c>
      <c r="BS340" s="886">
        <f t="shared" si="1145"/>
        <v>4787.3999999999996</v>
      </c>
      <c r="BT340" s="886">
        <f t="shared" si="1145"/>
        <v>4787.3999999999996</v>
      </c>
      <c r="BU340" s="886">
        <f t="shared" si="1145"/>
        <v>4787.3999999999996</v>
      </c>
      <c r="BV340" s="886">
        <f t="shared" si="1145"/>
        <v>4787.3999999999996</v>
      </c>
      <c r="BW340" s="886">
        <f t="shared" si="1145"/>
        <v>4787.3999999999996</v>
      </c>
      <c r="BX340" s="886">
        <f t="shared" si="1145"/>
        <v>4787.3999999999996</v>
      </c>
      <c r="BY340" s="886">
        <f t="shared" si="1145"/>
        <v>4803.3999999999996</v>
      </c>
      <c r="BZ340" s="886">
        <f t="shared" si="1145"/>
        <v>4819.3999999999996</v>
      </c>
      <c r="CA340" s="886">
        <f t="shared" si="1145"/>
        <v>4835.3999999999996</v>
      </c>
      <c r="CB340" s="887">
        <f t="shared" si="1145"/>
        <v>4851.3999999999996</v>
      </c>
      <c r="CC340" s="888">
        <f t="shared" si="1145"/>
        <v>4867.3999999999996</v>
      </c>
      <c r="CD340" s="886">
        <f t="shared" si="1145"/>
        <v>4883.3999999999996</v>
      </c>
      <c r="CE340" s="886">
        <f t="shared" si="1145"/>
        <v>4899.3999999999996</v>
      </c>
      <c r="CF340" s="886">
        <f t="shared" si="1145"/>
        <v>4915.3999999999996</v>
      </c>
      <c r="CG340" s="886">
        <f t="shared" si="1145"/>
        <v>4931.3999999999996</v>
      </c>
      <c r="CH340" s="886">
        <f t="shared" si="1145"/>
        <v>4947.3999999999996</v>
      </c>
      <c r="CI340" s="886">
        <f t="shared" si="1145"/>
        <v>4963.3999999999996</v>
      </c>
      <c r="CJ340" s="886">
        <f t="shared" si="1145"/>
        <v>4979.3999999999996</v>
      </c>
      <c r="CK340" s="886">
        <f t="shared" si="1145"/>
        <v>4995.3999999999996</v>
      </c>
      <c r="CL340" s="886">
        <f t="shared" si="1145"/>
        <v>5018.3999999999996</v>
      </c>
      <c r="CM340" s="886">
        <f t="shared" si="1145"/>
        <v>5041.3999999999996</v>
      </c>
      <c r="CN340" s="887">
        <f t="shared" si="1145"/>
        <v>5064.3999999999996</v>
      </c>
      <c r="CO340" s="888">
        <f t="shared" si="1145"/>
        <v>5087.3999999999996</v>
      </c>
      <c r="CP340" s="886">
        <f t="shared" si="1145"/>
        <v>5110.3999999999996</v>
      </c>
      <c r="CQ340" s="886">
        <f t="shared" si="1145"/>
        <v>5133.3999999999996</v>
      </c>
      <c r="CR340" s="886">
        <f t="shared" si="1144"/>
        <v>5156.3999999999996</v>
      </c>
      <c r="CS340" s="886">
        <f t="shared" si="1144"/>
        <v>5179.3999999999996</v>
      </c>
      <c r="CT340" s="886">
        <f t="shared" si="1144"/>
        <v>5202.3999999999996</v>
      </c>
      <c r="CU340" s="886">
        <f t="shared" si="1144"/>
        <v>5225.3999999999996</v>
      </c>
      <c r="CV340" s="886">
        <f t="shared" si="1144"/>
        <v>5248.4</v>
      </c>
      <c r="CW340" s="886">
        <f t="shared" si="1144"/>
        <v>5249.4</v>
      </c>
      <c r="CX340" s="886">
        <f t="shared" si="1144"/>
        <v>5309.4</v>
      </c>
      <c r="CY340" s="886">
        <f t="shared" si="1144"/>
        <v>5369.4</v>
      </c>
      <c r="CZ340" s="887">
        <f t="shared" si="1144"/>
        <v>5429.4</v>
      </c>
      <c r="DA340" s="888">
        <f t="shared" si="1144"/>
        <v>5489.4</v>
      </c>
      <c r="DB340" s="886">
        <f t="shared" si="1144"/>
        <v>5490.4</v>
      </c>
      <c r="DC340" s="886">
        <f t="shared" si="1144"/>
        <v>5513.4</v>
      </c>
      <c r="DD340" s="886">
        <f t="shared" si="1144"/>
        <v>5536.4</v>
      </c>
      <c r="DE340" s="886">
        <f t="shared" si="1144"/>
        <v>5559.4</v>
      </c>
      <c r="DF340" s="886">
        <f t="shared" si="1144"/>
        <v>5582.4</v>
      </c>
      <c r="DG340" s="886">
        <f t="shared" si="1144"/>
        <v>5605.4</v>
      </c>
      <c r="DH340" s="886">
        <f t="shared" si="1144"/>
        <v>5628.4</v>
      </c>
      <c r="DI340" s="886">
        <f t="shared" si="1144"/>
        <v>5651.4</v>
      </c>
      <c r="DJ340" s="886">
        <f t="shared" si="1144"/>
        <v>5674.4</v>
      </c>
      <c r="DK340" s="886">
        <f t="shared" si="1144"/>
        <v>5697.4</v>
      </c>
      <c r="DL340" s="887">
        <f t="shared" si="1144"/>
        <v>5720.4</v>
      </c>
      <c r="DM340" s="888">
        <f t="shared" si="1144"/>
        <v>5743.4</v>
      </c>
      <c r="DN340" s="886">
        <f t="shared" si="1144"/>
        <v>5761.4</v>
      </c>
      <c r="DO340" s="886">
        <f t="shared" si="1144"/>
        <v>5761.4</v>
      </c>
      <c r="DP340" s="886">
        <f t="shared" si="1144"/>
        <v>5761.4</v>
      </c>
      <c r="DQ340" s="886">
        <f t="shared" si="1144"/>
        <v>5761.4</v>
      </c>
      <c r="DR340" s="886">
        <f t="shared" si="1144"/>
        <v>5761.4</v>
      </c>
      <c r="DS340" s="886">
        <f t="shared" si="1144"/>
        <v>5761.4</v>
      </c>
      <c r="DT340" s="886">
        <f t="shared" si="1144"/>
        <v>5784.4</v>
      </c>
      <c r="DU340" s="886">
        <f t="shared" si="1144"/>
        <v>5807.4</v>
      </c>
      <c r="DV340" s="886">
        <f t="shared" si="1144"/>
        <v>5830.4</v>
      </c>
      <c r="DW340" s="886">
        <f t="shared" si="1144"/>
        <v>5853.4</v>
      </c>
      <c r="DX340" s="887">
        <f t="shared" si="1144"/>
        <v>5876.4</v>
      </c>
      <c r="DY340" s="888">
        <f t="shared" si="1144"/>
        <v>5892.4</v>
      </c>
      <c r="DZ340" s="886">
        <f t="shared" si="1144"/>
        <v>5908.4</v>
      </c>
      <c r="EA340" s="886">
        <f t="shared" si="1144"/>
        <v>5924.4</v>
      </c>
      <c r="EB340" s="886">
        <f t="shared" si="1144"/>
        <v>5940.4</v>
      </c>
      <c r="EC340" s="886">
        <f t="shared" si="1144"/>
        <v>5956.4</v>
      </c>
      <c r="ED340" s="886">
        <f t="shared" si="1144"/>
        <v>5972.4</v>
      </c>
      <c r="EE340" s="886">
        <f t="shared" si="1144"/>
        <v>5988.4</v>
      </c>
      <c r="EF340" s="886">
        <f t="shared" si="1144"/>
        <v>6004.4</v>
      </c>
      <c r="EG340" s="886">
        <f t="shared" si="1144"/>
        <v>6020.4</v>
      </c>
      <c r="EH340" s="886">
        <f t="shared" si="1144"/>
        <v>6036.4</v>
      </c>
      <c r="EI340" s="886">
        <f t="shared" si="1144"/>
        <v>6052.4</v>
      </c>
      <c r="EJ340" s="887">
        <f t="shared" si="1144"/>
        <v>6068.4</v>
      </c>
      <c r="EK340" s="888">
        <f t="shared" si="1144"/>
        <v>6091.4</v>
      </c>
      <c r="EL340" s="886">
        <f t="shared" si="1144"/>
        <v>6114.4</v>
      </c>
      <c r="EM340" s="889">
        <f t="shared" si="1144"/>
        <v>6137.4</v>
      </c>
      <c r="EN340" s="886">
        <f t="shared" si="1144"/>
        <v>6160.4</v>
      </c>
      <c r="EO340" s="886">
        <f t="shared" si="1144"/>
        <v>6183.4</v>
      </c>
      <c r="EP340" s="886">
        <f t="shared" si="1144"/>
        <v>6206.4</v>
      </c>
      <c r="EQ340" s="886">
        <f t="shared" si="1144"/>
        <v>6229.4</v>
      </c>
      <c r="ER340" s="886">
        <f t="shared" si="1144"/>
        <v>6252.4</v>
      </c>
      <c r="ES340" s="886">
        <f t="shared" si="1144"/>
        <v>6275.4</v>
      </c>
      <c r="ET340" s="886">
        <f t="shared" si="1144"/>
        <v>6298.4</v>
      </c>
      <c r="EU340" s="886">
        <f t="shared" si="1144"/>
        <v>6321.4</v>
      </c>
      <c r="EV340" s="887">
        <f t="shared" si="1144"/>
        <v>6344.4</v>
      </c>
      <c r="EW340" s="888">
        <f t="shared" si="1144"/>
        <v>6367.4</v>
      </c>
      <c r="EX340" s="886">
        <f t="shared" si="1144"/>
        <v>6390.4</v>
      </c>
      <c r="EY340" s="886">
        <f t="shared" si="1144"/>
        <v>6413.4</v>
      </c>
      <c r="EZ340" s="886">
        <f t="shared" si="1144"/>
        <v>6436.4</v>
      </c>
      <c r="FA340" s="886">
        <f t="shared" si="1144"/>
        <v>6459.4</v>
      </c>
      <c r="FB340" s="886">
        <f t="shared" si="1144"/>
        <v>6482.4</v>
      </c>
      <c r="FC340" s="886">
        <f t="shared" si="1143"/>
        <v>6505.4</v>
      </c>
      <c r="FD340" s="886">
        <f t="shared" si="1143"/>
        <v>6528.4</v>
      </c>
      <c r="FE340" s="886">
        <f t="shared" si="1143"/>
        <v>6551.4</v>
      </c>
      <c r="FF340" s="886">
        <f t="shared" si="1143"/>
        <v>6574.4</v>
      </c>
      <c r="FG340" s="886">
        <f t="shared" si="1143"/>
        <v>6597.4</v>
      </c>
      <c r="FH340" s="887">
        <f t="shared" si="1143"/>
        <v>6620.4</v>
      </c>
      <c r="FI340" s="888">
        <f t="shared" si="1143"/>
        <v>6643.4</v>
      </c>
      <c r="FJ340" s="886">
        <f t="shared" si="1143"/>
        <v>6666.4</v>
      </c>
      <c r="FK340" s="886">
        <f t="shared" si="1143"/>
        <v>6689.4</v>
      </c>
      <c r="FL340" s="886">
        <f t="shared" si="1143"/>
        <v>6712.4</v>
      </c>
      <c r="FM340" s="886">
        <f t="shared" si="1143"/>
        <v>6735.4</v>
      </c>
      <c r="FN340" s="886">
        <f t="shared" si="1143"/>
        <v>6758.4</v>
      </c>
      <c r="FO340" s="886">
        <f t="shared" si="1143"/>
        <v>6781.4</v>
      </c>
      <c r="FP340" s="886">
        <f t="shared" si="1143"/>
        <v>6804.4</v>
      </c>
      <c r="FQ340" s="886">
        <f t="shared" si="1143"/>
        <v>6827.4</v>
      </c>
      <c r="FR340" s="886">
        <f t="shared" si="1143"/>
        <v>6850.4</v>
      </c>
      <c r="FS340" s="886">
        <f t="shared" si="1143"/>
        <v>6873.4</v>
      </c>
      <c r="FT340" s="887">
        <f t="shared" si="1143"/>
        <v>6896.4</v>
      </c>
      <c r="FU340" s="888">
        <f t="shared" si="1143"/>
        <v>6919.4</v>
      </c>
      <c r="FV340" s="886">
        <f t="shared" si="1143"/>
        <v>6942.4</v>
      </c>
      <c r="FW340" s="886">
        <f t="shared" si="1143"/>
        <v>6957.4</v>
      </c>
      <c r="FX340" s="886">
        <f t="shared" si="1143"/>
        <v>6957.4</v>
      </c>
      <c r="FY340" s="886">
        <f t="shared" si="1143"/>
        <v>6957.4</v>
      </c>
      <c r="FZ340" s="886">
        <f t="shared" si="1143"/>
        <v>6957.4</v>
      </c>
      <c r="GA340" s="886">
        <f t="shared" si="1143"/>
        <v>6957.4</v>
      </c>
      <c r="GB340" s="886">
        <f t="shared" si="1143"/>
        <v>6957.4</v>
      </c>
      <c r="GC340" s="886">
        <f t="shared" si="1143"/>
        <v>6957.4</v>
      </c>
      <c r="GD340" s="886">
        <f t="shared" si="1143"/>
        <v>6980.4</v>
      </c>
      <c r="GE340" s="886">
        <f t="shared" si="1143"/>
        <v>7003.4</v>
      </c>
      <c r="GF340" s="887">
        <f t="shared" si="1143"/>
        <v>7026.4</v>
      </c>
      <c r="GG340" s="888">
        <f t="shared" si="1143"/>
        <v>7049.4</v>
      </c>
      <c r="GH340" s="886">
        <f t="shared" si="1143"/>
        <v>7072.4</v>
      </c>
      <c r="GI340" s="886">
        <f t="shared" si="1143"/>
        <v>7095.4</v>
      </c>
      <c r="GJ340" s="886">
        <f t="shared" si="1143"/>
        <v>7118.4</v>
      </c>
      <c r="GK340" s="886">
        <f t="shared" si="1143"/>
        <v>7141.4</v>
      </c>
      <c r="GL340" s="886">
        <f t="shared" si="1143"/>
        <v>7164.4</v>
      </c>
      <c r="GM340" s="886">
        <f t="shared" si="1143"/>
        <v>7187.4</v>
      </c>
      <c r="GN340" s="886">
        <f t="shared" si="1143"/>
        <v>7210.4</v>
      </c>
      <c r="GO340" s="886">
        <f t="shared" si="1143"/>
        <v>7210.4</v>
      </c>
      <c r="GP340" s="886">
        <f t="shared" si="1143"/>
        <v>7210.4</v>
      </c>
      <c r="GQ340" s="886">
        <f t="shared" si="1143"/>
        <v>7210.4</v>
      </c>
      <c r="GR340" s="887">
        <f t="shared" si="1118"/>
        <v>7210.4</v>
      </c>
      <c r="GS340" s="6"/>
      <c r="GT340" s="6"/>
      <c r="GU340" s="6"/>
      <c r="GV340" s="6"/>
    </row>
    <row r="341" spans="2:204" ht="15.75" thickBot="1" x14ac:dyDescent="0.25">
      <c r="B341" s="848" t="s">
        <v>553</v>
      </c>
      <c r="C341" s="849">
        <v>4330.91</v>
      </c>
      <c r="D341" s="850">
        <v>35164</v>
      </c>
      <c r="E341" s="882">
        <f t="shared" si="1113"/>
        <v>46114</v>
      </c>
      <c r="F341" s="859">
        <f t="shared" si="1119"/>
        <v>47939</v>
      </c>
      <c r="G341" s="859">
        <f t="shared" si="1120"/>
        <v>49764</v>
      </c>
      <c r="AC341" s="876" t="s">
        <v>141</v>
      </c>
      <c r="AD341" s="856">
        <v>4330.91</v>
      </c>
      <c r="AE341" s="886">
        <f t="shared" si="1121"/>
        <v>4353.91</v>
      </c>
      <c r="AF341" s="887">
        <f t="shared" si="1145"/>
        <v>4376.91</v>
      </c>
      <c r="AG341" s="888">
        <f t="shared" si="1145"/>
        <v>4399.91</v>
      </c>
      <c r="AH341" s="886">
        <f t="shared" si="1145"/>
        <v>4422.91</v>
      </c>
      <c r="AI341" s="886">
        <f t="shared" si="1145"/>
        <v>4445.91</v>
      </c>
      <c r="AJ341" s="886">
        <f t="shared" si="1145"/>
        <v>4468.91</v>
      </c>
      <c r="AK341" s="886">
        <f t="shared" si="1145"/>
        <v>4491.91</v>
      </c>
      <c r="AL341" s="886">
        <f t="shared" si="1145"/>
        <v>4514.91</v>
      </c>
      <c r="AM341" s="886">
        <f t="shared" si="1145"/>
        <v>4537.91</v>
      </c>
      <c r="AN341" s="886">
        <f t="shared" si="1145"/>
        <v>4560.91</v>
      </c>
      <c r="AO341" s="886">
        <f t="shared" si="1145"/>
        <v>4583.91</v>
      </c>
      <c r="AP341" s="886">
        <f t="shared" si="1145"/>
        <v>4583.91</v>
      </c>
      <c r="AQ341" s="886">
        <f t="shared" si="1145"/>
        <v>4583.91</v>
      </c>
      <c r="AR341" s="887">
        <f t="shared" si="1145"/>
        <v>4606.91</v>
      </c>
      <c r="AS341" s="888">
        <f t="shared" si="1145"/>
        <v>4629.91</v>
      </c>
      <c r="AT341" s="886">
        <f t="shared" si="1145"/>
        <v>4652.91</v>
      </c>
      <c r="AU341" s="886">
        <f t="shared" si="1145"/>
        <v>4675.91</v>
      </c>
      <c r="AV341" s="886">
        <f t="shared" si="1145"/>
        <v>4698.91</v>
      </c>
      <c r="AW341" s="886">
        <f t="shared" si="1145"/>
        <v>4721.91</v>
      </c>
      <c r="AX341" s="886">
        <f t="shared" si="1145"/>
        <v>4744.91</v>
      </c>
      <c r="AY341" s="886">
        <f t="shared" si="1145"/>
        <v>4767.91</v>
      </c>
      <c r="AZ341" s="886">
        <f t="shared" si="1145"/>
        <v>4790.91</v>
      </c>
      <c r="BA341" s="886">
        <f t="shared" si="1145"/>
        <v>4813.91</v>
      </c>
      <c r="BB341" s="886">
        <f t="shared" si="1145"/>
        <v>4836.91</v>
      </c>
      <c r="BC341" s="886">
        <f t="shared" si="1145"/>
        <v>4859.91</v>
      </c>
      <c r="BD341" s="887">
        <f t="shared" si="1145"/>
        <v>4882.91</v>
      </c>
      <c r="BE341" s="888">
        <f t="shared" si="1145"/>
        <v>4905.91</v>
      </c>
      <c r="BF341" s="886">
        <f t="shared" si="1145"/>
        <v>4928.91</v>
      </c>
      <c r="BG341" s="886">
        <f t="shared" si="1145"/>
        <v>4951.91</v>
      </c>
      <c r="BH341" s="886">
        <f t="shared" si="1145"/>
        <v>4951.91</v>
      </c>
      <c r="BI341" s="886">
        <f t="shared" si="1145"/>
        <v>4951.91</v>
      </c>
      <c r="BJ341" s="886">
        <f t="shared" si="1145"/>
        <v>4951.91</v>
      </c>
      <c r="BK341" s="886">
        <f t="shared" si="1145"/>
        <v>4951.91</v>
      </c>
      <c r="BL341" s="886">
        <f t="shared" si="1145"/>
        <v>4951.91</v>
      </c>
      <c r="BM341" s="886">
        <f t="shared" si="1145"/>
        <v>4951.91</v>
      </c>
      <c r="BN341" s="886">
        <f t="shared" si="1145"/>
        <v>4974.91</v>
      </c>
      <c r="BO341" s="886">
        <f t="shared" si="1145"/>
        <v>4997.91</v>
      </c>
      <c r="BP341" s="887">
        <f t="shared" si="1145"/>
        <v>5020.91</v>
      </c>
      <c r="BQ341" s="888">
        <f t="shared" si="1145"/>
        <v>5043.91</v>
      </c>
      <c r="BR341" s="886">
        <f t="shared" si="1145"/>
        <v>5066.91</v>
      </c>
      <c r="BS341" s="886">
        <f t="shared" si="1145"/>
        <v>5089.91</v>
      </c>
      <c r="BT341" s="886">
        <f t="shared" si="1145"/>
        <v>5112.91</v>
      </c>
      <c r="BU341" s="886">
        <f t="shared" si="1145"/>
        <v>5135.91</v>
      </c>
      <c r="BV341" s="886">
        <f t="shared" si="1145"/>
        <v>5158.91</v>
      </c>
      <c r="BW341" s="886">
        <f t="shared" si="1145"/>
        <v>5181.91</v>
      </c>
      <c r="BX341" s="886">
        <f t="shared" si="1145"/>
        <v>5181.91</v>
      </c>
      <c r="BY341" s="886">
        <f t="shared" si="1145"/>
        <v>5181.91</v>
      </c>
      <c r="BZ341" s="886">
        <f t="shared" si="1145"/>
        <v>5181.91</v>
      </c>
      <c r="CA341" s="886">
        <f t="shared" si="1145"/>
        <v>5181.91</v>
      </c>
      <c r="CB341" s="887">
        <f t="shared" si="1145"/>
        <v>5181.91</v>
      </c>
      <c r="CC341" s="888">
        <f t="shared" si="1145"/>
        <v>5181.91</v>
      </c>
      <c r="CD341" s="886">
        <f t="shared" si="1145"/>
        <v>5181.91</v>
      </c>
      <c r="CE341" s="886">
        <f t="shared" si="1145"/>
        <v>5181.91</v>
      </c>
      <c r="CF341" s="886">
        <f t="shared" si="1145"/>
        <v>5181.91</v>
      </c>
      <c r="CG341" s="886">
        <f t="shared" si="1145"/>
        <v>5181.91</v>
      </c>
      <c r="CH341" s="886">
        <f t="shared" si="1145"/>
        <v>5181.91</v>
      </c>
      <c r="CI341" s="886">
        <f t="shared" si="1145"/>
        <v>5181.91</v>
      </c>
      <c r="CJ341" s="886">
        <f t="shared" si="1145"/>
        <v>5181.91</v>
      </c>
      <c r="CK341" s="886">
        <f t="shared" si="1145"/>
        <v>5181.91</v>
      </c>
      <c r="CL341" s="886">
        <f t="shared" si="1145"/>
        <v>5181.91</v>
      </c>
      <c r="CM341" s="886">
        <f t="shared" si="1145"/>
        <v>5181.91</v>
      </c>
      <c r="CN341" s="887">
        <f t="shared" si="1145"/>
        <v>5181.91</v>
      </c>
      <c r="CO341" s="888">
        <f t="shared" si="1145"/>
        <v>5181.91</v>
      </c>
      <c r="CP341" s="886">
        <f t="shared" si="1145"/>
        <v>5181.91</v>
      </c>
      <c r="CQ341" s="886">
        <f t="shared" si="1145"/>
        <v>5181.91</v>
      </c>
      <c r="CR341" s="886">
        <f t="shared" si="1144"/>
        <v>5181.91</v>
      </c>
      <c r="CS341" s="886">
        <f t="shared" si="1144"/>
        <v>5181.91</v>
      </c>
      <c r="CT341" s="886">
        <f t="shared" si="1144"/>
        <v>5181.91</v>
      </c>
      <c r="CU341" s="886">
        <f t="shared" si="1144"/>
        <v>5204.91</v>
      </c>
      <c r="CV341" s="886">
        <f t="shared" si="1144"/>
        <v>5227.91</v>
      </c>
      <c r="CW341" s="886">
        <f t="shared" si="1144"/>
        <v>5250.91</v>
      </c>
      <c r="CX341" s="886">
        <f t="shared" si="1144"/>
        <v>5273.91</v>
      </c>
      <c r="CY341" s="886">
        <f t="shared" si="1144"/>
        <v>5296.91</v>
      </c>
      <c r="CZ341" s="887">
        <f t="shared" si="1144"/>
        <v>5319.91</v>
      </c>
      <c r="DA341" s="888">
        <f t="shared" si="1144"/>
        <v>5342.91</v>
      </c>
      <c r="DB341" s="886">
        <f t="shared" si="1144"/>
        <v>5365.91</v>
      </c>
      <c r="DC341" s="886">
        <f t="shared" si="1144"/>
        <v>5388.91</v>
      </c>
      <c r="DD341" s="886">
        <f t="shared" si="1144"/>
        <v>5411.91</v>
      </c>
      <c r="DE341" s="886">
        <f t="shared" si="1144"/>
        <v>5434.91</v>
      </c>
      <c r="DF341" s="886">
        <f t="shared" si="1144"/>
        <v>5457.91</v>
      </c>
      <c r="DG341" s="886">
        <f t="shared" si="1144"/>
        <v>5480.91</v>
      </c>
      <c r="DH341" s="886">
        <f t="shared" si="1144"/>
        <v>5503.91</v>
      </c>
      <c r="DI341" s="886">
        <f t="shared" si="1144"/>
        <v>5526.91</v>
      </c>
      <c r="DJ341" s="886">
        <f t="shared" si="1144"/>
        <v>5549.91</v>
      </c>
      <c r="DK341" s="886">
        <f t="shared" si="1144"/>
        <v>5572.91</v>
      </c>
      <c r="DL341" s="887">
        <f t="shared" si="1144"/>
        <v>5595.91</v>
      </c>
      <c r="DM341" s="888">
        <f t="shared" si="1144"/>
        <v>5618.91</v>
      </c>
      <c r="DN341" s="886">
        <f t="shared" si="1144"/>
        <v>5641.91</v>
      </c>
      <c r="DO341" s="886">
        <f t="shared" si="1144"/>
        <v>5664.91</v>
      </c>
      <c r="DP341" s="886">
        <f t="shared" si="1144"/>
        <v>5687.91</v>
      </c>
      <c r="DQ341" s="886">
        <f t="shared" si="1144"/>
        <v>5710.91</v>
      </c>
      <c r="DR341" s="886">
        <f t="shared" si="1144"/>
        <v>5733.91</v>
      </c>
      <c r="DS341" s="886">
        <f t="shared" si="1144"/>
        <v>5756.91</v>
      </c>
      <c r="DT341" s="886">
        <f t="shared" si="1144"/>
        <v>5779.91</v>
      </c>
      <c r="DU341" s="886">
        <f t="shared" si="1144"/>
        <v>5802.91</v>
      </c>
      <c r="DV341" s="886">
        <f t="shared" si="1144"/>
        <v>5825.91</v>
      </c>
      <c r="DW341" s="886">
        <f t="shared" si="1144"/>
        <v>5848.91</v>
      </c>
      <c r="DX341" s="887">
        <f t="shared" si="1144"/>
        <v>5871.91</v>
      </c>
      <c r="DY341" s="888">
        <f t="shared" si="1144"/>
        <v>5894.91</v>
      </c>
      <c r="DZ341" s="886">
        <f t="shared" si="1144"/>
        <v>5917.91</v>
      </c>
      <c r="EA341" s="886">
        <f t="shared" si="1144"/>
        <v>5940.91</v>
      </c>
      <c r="EB341" s="886">
        <f t="shared" si="1144"/>
        <v>5963.91</v>
      </c>
      <c r="EC341" s="886">
        <f t="shared" si="1144"/>
        <v>5986.91</v>
      </c>
      <c r="ED341" s="886">
        <f t="shared" si="1144"/>
        <v>6009.91</v>
      </c>
      <c r="EE341" s="886">
        <f t="shared" si="1144"/>
        <v>6032.91</v>
      </c>
      <c r="EF341" s="886">
        <f t="shared" si="1144"/>
        <v>6055.91</v>
      </c>
      <c r="EG341" s="886">
        <f t="shared" si="1144"/>
        <v>6078.91</v>
      </c>
      <c r="EH341" s="886">
        <f t="shared" si="1144"/>
        <v>6101.91</v>
      </c>
      <c r="EI341" s="886">
        <f t="shared" si="1144"/>
        <v>6101.91</v>
      </c>
      <c r="EJ341" s="887">
        <f t="shared" si="1144"/>
        <v>6101.91</v>
      </c>
      <c r="EK341" s="888">
        <f t="shared" si="1144"/>
        <v>6101.91</v>
      </c>
      <c r="EL341" s="886">
        <f t="shared" si="1144"/>
        <v>6101.91</v>
      </c>
      <c r="EM341" s="886">
        <f t="shared" si="1144"/>
        <v>6101.91</v>
      </c>
      <c r="EN341" s="889">
        <f t="shared" si="1144"/>
        <v>6101.91</v>
      </c>
      <c r="EO341" s="886">
        <f t="shared" si="1144"/>
        <v>6101.91</v>
      </c>
      <c r="EP341" s="886">
        <f t="shared" si="1144"/>
        <v>6101.91</v>
      </c>
      <c r="EQ341" s="886">
        <f t="shared" si="1144"/>
        <v>6101.91</v>
      </c>
      <c r="ER341" s="886">
        <f t="shared" si="1144"/>
        <v>6101.91</v>
      </c>
      <c r="ES341" s="886">
        <f t="shared" si="1144"/>
        <v>6101.91</v>
      </c>
      <c r="ET341" s="886">
        <f t="shared" si="1144"/>
        <v>6101.91</v>
      </c>
      <c r="EU341" s="886">
        <f t="shared" si="1144"/>
        <v>6101.91</v>
      </c>
      <c r="EV341" s="887">
        <f t="shared" si="1144"/>
        <v>6101.91</v>
      </c>
      <c r="EW341" s="888">
        <f t="shared" si="1144"/>
        <v>6101.91</v>
      </c>
      <c r="EX341" s="886">
        <f t="shared" si="1144"/>
        <v>6101.91</v>
      </c>
      <c r="EY341" s="886">
        <f t="shared" si="1144"/>
        <v>6101.91</v>
      </c>
      <c r="EZ341" s="886">
        <f t="shared" si="1144"/>
        <v>6101.91</v>
      </c>
      <c r="FA341" s="886">
        <f t="shared" si="1144"/>
        <v>6101.91</v>
      </c>
      <c r="FB341" s="886">
        <f t="shared" si="1144"/>
        <v>6101.91</v>
      </c>
      <c r="FC341" s="886">
        <f t="shared" si="1143"/>
        <v>6101.91</v>
      </c>
      <c r="FD341" s="886">
        <f t="shared" si="1143"/>
        <v>6101.91</v>
      </c>
      <c r="FE341" s="886">
        <f t="shared" si="1143"/>
        <v>6101.91</v>
      </c>
      <c r="FF341" s="886">
        <f t="shared" si="1143"/>
        <v>6101.91</v>
      </c>
      <c r="FG341" s="886">
        <f t="shared" si="1143"/>
        <v>6101.91</v>
      </c>
      <c r="FH341" s="887">
        <f t="shared" si="1143"/>
        <v>6101.91</v>
      </c>
      <c r="FI341" s="888">
        <f t="shared" si="1143"/>
        <v>6101.91</v>
      </c>
      <c r="FJ341" s="886">
        <f t="shared" si="1143"/>
        <v>6101.91</v>
      </c>
      <c r="FK341" s="886">
        <f t="shared" si="1143"/>
        <v>6101.91</v>
      </c>
      <c r="FL341" s="886">
        <f t="shared" si="1143"/>
        <v>6101.91</v>
      </c>
      <c r="FM341" s="886">
        <f t="shared" si="1143"/>
        <v>6101.91</v>
      </c>
      <c r="FN341" s="886">
        <f t="shared" si="1143"/>
        <v>6101.91</v>
      </c>
      <c r="FO341" s="886">
        <f t="shared" si="1143"/>
        <v>6101.91</v>
      </c>
      <c r="FP341" s="886">
        <f t="shared" si="1143"/>
        <v>6101.91</v>
      </c>
      <c r="FQ341" s="886">
        <f t="shared" si="1143"/>
        <v>6101.91</v>
      </c>
      <c r="FR341" s="886">
        <f t="shared" si="1143"/>
        <v>6101.91</v>
      </c>
      <c r="FS341" s="886">
        <f t="shared" si="1143"/>
        <v>6101.91</v>
      </c>
      <c r="FT341" s="887">
        <f t="shared" si="1143"/>
        <v>6101.91</v>
      </c>
      <c r="FU341" s="888">
        <f t="shared" si="1143"/>
        <v>6101.91</v>
      </c>
      <c r="FV341" s="886">
        <f t="shared" si="1143"/>
        <v>6101.91</v>
      </c>
      <c r="FW341" s="886">
        <f t="shared" si="1143"/>
        <v>6101.91</v>
      </c>
      <c r="FX341" s="886">
        <f t="shared" si="1143"/>
        <v>6101.91</v>
      </c>
      <c r="FY341" s="886">
        <f t="shared" si="1143"/>
        <v>6101.91</v>
      </c>
      <c r="FZ341" s="886">
        <f t="shared" si="1143"/>
        <v>6101.91</v>
      </c>
      <c r="GA341" s="886">
        <f t="shared" si="1143"/>
        <v>6101.91</v>
      </c>
      <c r="GB341" s="886">
        <f t="shared" si="1143"/>
        <v>6101.91</v>
      </c>
      <c r="GC341" s="886">
        <f t="shared" si="1143"/>
        <v>6101.91</v>
      </c>
      <c r="GD341" s="886">
        <f t="shared" si="1143"/>
        <v>6101.91</v>
      </c>
      <c r="GE341" s="886">
        <f t="shared" si="1143"/>
        <v>6101.91</v>
      </c>
      <c r="GF341" s="887">
        <f t="shared" si="1143"/>
        <v>6101.91</v>
      </c>
      <c r="GG341" s="888">
        <f t="shared" si="1143"/>
        <v>6101.91</v>
      </c>
      <c r="GH341" s="886">
        <f t="shared" si="1143"/>
        <v>6101.91</v>
      </c>
      <c r="GI341" s="886">
        <f t="shared" si="1143"/>
        <v>6101.91</v>
      </c>
      <c r="GJ341" s="886">
        <f t="shared" si="1143"/>
        <v>6101.91</v>
      </c>
      <c r="GK341" s="886">
        <f t="shared" si="1143"/>
        <v>6101.91</v>
      </c>
      <c r="GL341" s="886">
        <f t="shared" si="1143"/>
        <v>6101.91</v>
      </c>
      <c r="GM341" s="886">
        <f t="shared" si="1143"/>
        <v>6101.91</v>
      </c>
      <c r="GN341" s="886">
        <f t="shared" si="1143"/>
        <v>6101.91</v>
      </c>
      <c r="GO341" s="886">
        <f t="shared" si="1143"/>
        <v>6101.91</v>
      </c>
      <c r="GP341" s="886">
        <f t="shared" si="1143"/>
        <v>6101.91</v>
      </c>
      <c r="GQ341" s="886">
        <f t="shared" si="1143"/>
        <v>6101.91</v>
      </c>
      <c r="GR341" s="887">
        <f t="shared" ref="GR341:GR372" si="1146">IF(COUNT(GR35)=1,GQ341+GR35,GQ341)</f>
        <v>6101.91</v>
      </c>
      <c r="GS341" s="6"/>
      <c r="GT341" s="6"/>
      <c r="GU341" s="6"/>
      <c r="GV341" s="6"/>
    </row>
    <row r="342" spans="2:204" ht="15.75" thickBot="1" x14ac:dyDescent="0.25">
      <c r="B342" s="848" t="s">
        <v>554</v>
      </c>
      <c r="C342" s="849">
        <v>3768.23</v>
      </c>
      <c r="D342" s="850">
        <v>35150</v>
      </c>
      <c r="E342" s="882">
        <f t="shared" si="1113"/>
        <v>46100</v>
      </c>
      <c r="F342" s="859">
        <f t="shared" si="1119"/>
        <v>47925</v>
      </c>
      <c r="G342" s="859">
        <f t="shared" si="1120"/>
        <v>49750</v>
      </c>
      <c r="AC342" s="877" t="s">
        <v>142</v>
      </c>
      <c r="AD342" s="856">
        <v>3768.23</v>
      </c>
      <c r="AE342" s="886">
        <f t="shared" si="1121"/>
        <v>3791.23</v>
      </c>
      <c r="AF342" s="887">
        <f t="shared" si="1145"/>
        <v>3814.23</v>
      </c>
      <c r="AG342" s="888">
        <f t="shared" si="1145"/>
        <v>3837.23</v>
      </c>
      <c r="AH342" s="886">
        <f t="shared" si="1145"/>
        <v>3860.23</v>
      </c>
      <c r="AI342" s="886">
        <f t="shared" si="1145"/>
        <v>3861.23</v>
      </c>
      <c r="AJ342" s="886">
        <f t="shared" si="1145"/>
        <v>3911.23</v>
      </c>
      <c r="AK342" s="886">
        <f t="shared" si="1145"/>
        <v>3961.23</v>
      </c>
      <c r="AL342" s="886">
        <f t="shared" si="1145"/>
        <v>4011.23</v>
      </c>
      <c r="AM342" s="886">
        <f t="shared" si="1145"/>
        <v>4061.23</v>
      </c>
      <c r="AN342" s="886">
        <f t="shared" si="1145"/>
        <v>4062.23</v>
      </c>
      <c r="AO342" s="886">
        <f t="shared" si="1145"/>
        <v>4085.23</v>
      </c>
      <c r="AP342" s="886">
        <f t="shared" si="1145"/>
        <v>4085.23</v>
      </c>
      <c r="AQ342" s="886">
        <f t="shared" si="1145"/>
        <v>4085.23</v>
      </c>
      <c r="AR342" s="887">
        <f t="shared" si="1145"/>
        <v>4108.2299999999996</v>
      </c>
      <c r="AS342" s="888">
        <f t="shared" si="1145"/>
        <v>4131.2299999999996</v>
      </c>
      <c r="AT342" s="886">
        <f t="shared" si="1145"/>
        <v>4154.2299999999996</v>
      </c>
      <c r="AU342" s="886">
        <f t="shared" si="1145"/>
        <v>4177.2299999999996</v>
      </c>
      <c r="AV342" s="886">
        <f t="shared" si="1145"/>
        <v>4200.2299999999996</v>
      </c>
      <c r="AW342" s="886">
        <f t="shared" si="1145"/>
        <v>4223.2299999999996</v>
      </c>
      <c r="AX342" s="886">
        <f t="shared" si="1145"/>
        <v>4246.2299999999996</v>
      </c>
      <c r="AY342" s="886">
        <f t="shared" si="1145"/>
        <v>4269.2299999999996</v>
      </c>
      <c r="AZ342" s="886">
        <f t="shared" si="1145"/>
        <v>4292.2299999999996</v>
      </c>
      <c r="BA342" s="886">
        <f t="shared" si="1145"/>
        <v>4315.2299999999996</v>
      </c>
      <c r="BB342" s="886">
        <f t="shared" si="1145"/>
        <v>4338.2299999999996</v>
      </c>
      <c r="BC342" s="886">
        <f t="shared" si="1145"/>
        <v>4361.2299999999996</v>
      </c>
      <c r="BD342" s="887">
        <f t="shared" si="1145"/>
        <v>4384.2299999999996</v>
      </c>
      <c r="BE342" s="888">
        <f t="shared" si="1145"/>
        <v>4384.2299999999996</v>
      </c>
      <c r="BF342" s="886">
        <f t="shared" si="1145"/>
        <v>4384.2299999999996</v>
      </c>
      <c r="BG342" s="886">
        <f t="shared" si="1145"/>
        <v>4384.2299999999996</v>
      </c>
      <c r="BH342" s="886">
        <f t="shared" si="1145"/>
        <v>4384.2299999999996</v>
      </c>
      <c r="BI342" s="886">
        <f t="shared" si="1145"/>
        <v>4384.2299999999996</v>
      </c>
      <c r="BJ342" s="886">
        <f t="shared" si="1145"/>
        <v>4384.2299999999996</v>
      </c>
      <c r="BK342" s="886">
        <f t="shared" si="1145"/>
        <v>4407.2299999999996</v>
      </c>
      <c r="BL342" s="886">
        <f t="shared" si="1145"/>
        <v>4430.2299999999996</v>
      </c>
      <c r="BM342" s="886">
        <f t="shared" si="1145"/>
        <v>4430.2299999999996</v>
      </c>
      <c r="BN342" s="886">
        <f t="shared" si="1145"/>
        <v>4430.2299999999996</v>
      </c>
      <c r="BO342" s="886">
        <f t="shared" si="1145"/>
        <v>4430.2299999999996</v>
      </c>
      <c r="BP342" s="887">
        <f t="shared" si="1145"/>
        <v>4430.2299999999996</v>
      </c>
      <c r="BQ342" s="888">
        <f t="shared" si="1145"/>
        <v>4430.2299999999996</v>
      </c>
      <c r="BR342" s="886">
        <f t="shared" si="1145"/>
        <v>4430.2299999999996</v>
      </c>
      <c r="BS342" s="886">
        <f t="shared" si="1145"/>
        <v>4430.2299999999996</v>
      </c>
      <c r="BT342" s="886">
        <f t="shared" si="1145"/>
        <v>4430.2299999999996</v>
      </c>
      <c r="BU342" s="886">
        <f t="shared" si="1145"/>
        <v>4430.2299999999996</v>
      </c>
      <c r="BV342" s="886">
        <f t="shared" si="1145"/>
        <v>4430.2299999999996</v>
      </c>
      <c r="BW342" s="886">
        <f t="shared" si="1145"/>
        <v>4430.2299999999996</v>
      </c>
      <c r="BX342" s="886">
        <f t="shared" si="1145"/>
        <v>4430.2299999999996</v>
      </c>
      <c r="BY342" s="886">
        <f t="shared" si="1145"/>
        <v>4453.2299999999996</v>
      </c>
      <c r="BZ342" s="886">
        <f t="shared" si="1145"/>
        <v>4476.2299999999996</v>
      </c>
      <c r="CA342" s="886">
        <f t="shared" si="1145"/>
        <v>4499.2299999999996</v>
      </c>
      <c r="CB342" s="887">
        <f t="shared" si="1145"/>
        <v>4522.2299999999996</v>
      </c>
      <c r="CC342" s="888">
        <f t="shared" si="1145"/>
        <v>4545.2299999999996</v>
      </c>
      <c r="CD342" s="886">
        <f t="shared" si="1145"/>
        <v>4568.2299999999996</v>
      </c>
      <c r="CE342" s="886">
        <f t="shared" si="1145"/>
        <v>4569.2299999999996</v>
      </c>
      <c r="CF342" s="886">
        <f t="shared" si="1145"/>
        <v>4619.2299999999996</v>
      </c>
      <c r="CG342" s="886">
        <f t="shared" si="1145"/>
        <v>4669.2299999999996</v>
      </c>
      <c r="CH342" s="886">
        <f t="shared" si="1145"/>
        <v>4719.2299999999996</v>
      </c>
      <c r="CI342" s="886">
        <f t="shared" si="1145"/>
        <v>4769.2299999999996</v>
      </c>
      <c r="CJ342" s="886">
        <f t="shared" si="1145"/>
        <v>4770.2299999999996</v>
      </c>
      <c r="CK342" s="886">
        <f t="shared" si="1145"/>
        <v>4793.2299999999996</v>
      </c>
      <c r="CL342" s="886">
        <f t="shared" si="1145"/>
        <v>4816.2299999999996</v>
      </c>
      <c r="CM342" s="886">
        <f t="shared" si="1145"/>
        <v>4839.2299999999996</v>
      </c>
      <c r="CN342" s="887">
        <f t="shared" si="1145"/>
        <v>4862.2299999999996</v>
      </c>
      <c r="CO342" s="888">
        <f t="shared" si="1145"/>
        <v>4885.2299999999996</v>
      </c>
      <c r="CP342" s="886">
        <f t="shared" si="1145"/>
        <v>4908.2299999999996</v>
      </c>
      <c r="CQ342" s="886">
        <f t="shared" ref="CQ342:FB345" si="1147">IF(COUNT(CQ36)=1,CP342+CQ36,CP342)</f>
        <v>4931.2299999999996</v>
      </c>
      <c r="CR342" s="886">
        <f t="shared" si="1147"/>
        <v>4954.2299999999996</v>
      </c>
      <c r="CS342" s="886">
        <f t="shared" si="1147"/>
        <v>4977.2299999999996</v>
      </c>
      <c r="CT342" s="886">
        <f t="shared" si="1147"/>
        <v>5000.2299999999996</v>
      </c>
      <c r="CU342" s="886">
        <f t="shared" si="1147"/>
        <v>5023.2299999999996</v>
      </c>
      <c r="CV342" s="886">
        <f t="shared" si="1147"/>
        <v>5046.2299999999996</v>
      </c>
      <c r="CW342" s="886">
        <f t="shared" si="1147"/>
        <v>5069.2299999999996</v>
      </c>
      <c r="CX342" s="886">
        <f t="shared" si="1147"/>
        <v>5092.2299999999996</v>
      </c>
      <c r="CY342" s="886">
        <f t="shared" si="1147"/>
        <v>5115.2299999999996</v>
      </c>
      <c r="CZ342" s="887">
        <f t="shared" si="1147"/>
        <v>5138.2299999999996</v>
      </c>
      <c r="DA342" s="888">
        <f t="shared" si="1147"/>
        <v>5161.2299999999996</v>
      </c>
      <c r="DB342" s="886">
        <f t="shared" si="1147"/>
        <v>5184.2299999999996</v>
      </c>
      <c r="DC342" s="886">
        <f t="shared" si="1147"/>
        <v>5207.2299999999996</v>
      </c>
      <c r="DD342" s="886">
        <f t="shared" si="1147"/>
        <v>5230.2299999999996</v>
      </c>
      <c r="DE342" s="886">
        <f t="shared" si="1147"/>
        <v>5253.23</v>
      </c>
      <c r="DF342" s="886">
        <f t="shared" si="1147"/>
        <v>5276.23</v>
      </c>
      <c r="DG342" s="886">
        <f t="shared" si="1147"/>
        <v>5299.23</v>
      </c>
      <c r="DH342" s="886">
        <f t="shared" si="1147"/>
        <v>5322.23</v>
      </c>
      <c r="DI342" s="886">
        <f t="shared" si="1147"/>
        <v>5345.23</v>
      </c>
      <c r="DJ342" s="886">
        <f t="shared" si="1147"/>
        <v>5368.23</v>
      </c>
      <c r="DK342" s="886">
        <f t="shared" si="1147"/>
        <v>5391.23</v>
      </c>
      <c r="DL342" s="887">
        <f t="shared" si="1147"/>
        <v>5391.23</v>
      </c>
      <c r="DM342" s="888">
        <f t="shared" si="1147"/>
        <v>5391.23</v>
      </c>
      <c r="DN342" s="886">
        <f t="shared" si="1147"/>
        <v>5391.23</v>
      </c>
      <c r="DO342" s="886">
        <f t="shared" si="1147"/>
        <v>5391.23</v>
      </c>
      <c r="DP342" s="886">
        <f t="shared" si="1147"/>
        <v>5391.23</v>
      </c>
      <c r="DQ342" s="886">
        <f t="shared" si="1147"/>
        <v>5414.23</v>
      </c>
      <c r="DR342" s="886">
        <f t="shared" si="1147"/>
        <v>5437.23</v>
      </c>
      <c r="DS342" s="886">
        <f t="shared" si="1147"/>
        <v>5460.23</v>
      </c>
      <c r="DT342" s="886">
        <f t="shared" si="1147"/>
        <v>5483.23</v>
      </c>
      <c r="DU342" s="886">
        <f t="shared" si="1147"/>
        <v>5506.23</v>
      </c>
      <c r="DV342" s="886">
        <f t="shared" si="1147"/>
        <v>5529.23</v>
      </c>
      <c r="DW342" s="886">
        <f t="shared" si="1147"/>
        <v>5552.23</v>
      </c>
      <c r="DX342" s="887">
        <f t="shared" si="1147"/>
        <v>5575.23</v>
      </c>
      <c r="DY342" s="888">
        <f t="shared" si="1147"/>
        <v>5598.23</v>
      </c>
      <c r="DZ342" s="886">
        <f t="shared" si="1147"/>
        <v>5621.23</v>
      </c>
      <c r="EA342" s="886">
        <f t="shared" si="1147"/>
        <v>5644.23</v>
      </c>
      <c r="EB342" s="886">
        <f t="shared" si="1147"/>
        <v>5667.23</v>
      </c>
      <c r="EC342" s="886">
        <f t="shared" si="1147"/>
        <v>5690.23</v>
      </c>
      <c r="ED342" s="886">
        <f t="shared" si="1147"/>
        <v>5713.23</v>
      </c>
      <c r="EE342" s="886">
        <f t="shared" si="1147"/>
        <v>5736.23</v>
      </c>
      <c r="EF342" s="886">
        <f t="shared" si="1147"/>
        <v>5759.23</v>
      </c>
      <c r="EG342" s="886">
        <f t="shared" si="1147"/>
        <v>5782.23</v>
      </c>
      <c r="EH342" s="886">
        <f t="shared" si="1147"/>
        <v>5805.23</v>
      </c>
      <c r="EI342" s="886">
        <f t="shared" si="1147"/>
        <v>5828.23</v>
      </c>
      <c r="EJ342" s="887">
        <f t="shared" si="1147"/>
        <v>5851.23</v>
      </c>
      <c r="EK342" s="888">
        <f t="shared" si="1147"/>
        <v>5874.23</v>
      </c>
      <c r="EL342" s="886">
        <f t="shared" si="1147"/>
        <v>5897.23</v>
      </c>
      <c r="EM342" s="889">
        <f t="shared" si="1147"/>
        <v>5920.23</v>
      </c>
      <c r="EN342" s="886">
        <f t="shared" si="1147"/>
        <v>5943.23</v>
      </c>
      <c r="EO342" s="886">
        <f t="shared" si="1147"/>
        <v>5966.23</v>
      </c>
      <c r="EP342" s="886">
        <f t="shared" si="1147"/>
        <v>5989.23</v>
      </c>
      <c r="EQ342" s="886">
        <f t="shared" si="1147"/>
        <v>6012.23</v>
      </c>
      <c r="ER342" s="886">
        <f t="shared" si="1147"/>
        <v>6035.23</v>
      </c>
      <c r="ES342" s="886">
        <f t="shared" si="1147"/>
        <v>6058.23</v>
      </c>
      <c r="ET342" s="886">
        <f t="shared" si="1147"/>
        <v>6081.23</v>
      </c>
      <c r="EU342" s="886">
        <f t="shared" si="1147"/>
        <v>6104.23</v>
      </c>
      <c r="EV342" s="887">
        <f t="shared" si="1147"/>
        <v>6127.23</v>
      </c>
      <c r="EW342" s="888">
        <f t="shared" si="1147"/>
        <v>6150.23</v>
      </c>
      <c r="EX342" s="886">
        <f t="shared" si="1147"/>
        <v>6173.23</v>
      </c>
      <c r="EY342" s="886">
        <f t="shared" si="1147"/>
        <v>6196.23</v>
      </c>
      <c r="EZ342" s="886">
        <f t="shared" si="1147"/>
        <v>6219.23</v>
      </c>
      <c r="FA342" s="886">
        <f t="shared" si="1147"/>
        <v>6242.23</v>
      </c>
      <c r="FB342" s="886">
        <f t="shared" si="1147"/>
        <v>6265.23</v>
      </c>
      <c r="FC342" s="886">
        <f t="shared" si="1143"/>
        <v>6288.23</v>
      </c>
      <c r="FD342" s="886">
        <f t="shared" si="1143"/>
        <v>6311.23</v>
      </c>
      <c r="FE342" s="886">
        <f t="shared" si="1143"/>
        <v>6334.23</v>
      </c>
      <c r="FF342" s="886">
        <f t="shared" ref="FF342:GQ342" si="1148">IF(COUNT(FF36)=1,FE342+FF36,FE342)</f>
        <v>6357.23</v>
      </c>
      <c r="FG342" s="886">
        <f t="shared" si="1148"/>
        <v>6380.23</v>
      </c>
      <c r="FH342" s="887">
        <f t="shared" si="1148"/>
        <v>6403.23</v>
      </c>
      <c r="FI342" s="888">
        <f t="shared" si="1148"/>
        <v>6426.23</v>
      </c>
      <c r="FJ342" s="886">
        <f t="shared" si="1148"/>
        <v>6449.23</v>
      </c>
      <c r="FK342" s="886">
        <f t="shared" si="1148"/>
        <v>6472.23</v>
      </c>
      <c r="FL342" s="886">
        <f t="shared" si="1148"/>
        <v>6472.23</v>
      </c>
      <c r="FM342" s="886">
        <f t="shared" si="1148"/>
        <v>6472.23</v>
      </c>
      <c r="FN342" s="886">
        <f t="shared" si="1148"/>
        <v>6472.23</v>
      </c>
      <c r="FO342" s="886">
        <f t="shared" si="1148"/>
        <v>6472.23</v>
      </c>
      <c r="FP342" s="886">
        <f t="shared" si="1148"/>
        <v>6472.23</v>
      </c>
      <c r="FQ342" s="886">
        <f t="shared" si="1148"/>
        <v>6472.23</v>
      </c>
      <c r="FR342" s="886">
        <f t="shared" si="1148"/>
        <v>6472.23</v>
      </c>
      <c r="FS342" s="886">
        <f t="shared" si="1148"/>
        <v>6472.23</v>
      </c>
      <c r="FT342" s="887">
        <f t="shared" si="1148"/>
        <v>6472.23</v>
      </c>
      <c r="FU342" s="888">
        <f t="shared" si="1148"/>
        <v>6472.23</v>
      </c>
      <c r="FV342" s="886">
        <f t="shared" si="1148"/>
        <v>6472.23</v>
      </c>
      <c r="FW342" s="886">
        <f t="shared" si="1148"/>
        <v>6472.23</v>
      </c>
      <c r="FX342" s="886">
        <f t="shared" si="1148"/>
        <v>6495.23</v>
      </c>
      <c r="FY342" s="886">
        <f t="shared" si="1148"/>
        <v>6518.23</v>
      </c>
      <c r="FZ342" s="886">
        <f t="shared" si="1148"/>
        <v>6541.23</v>
      </c>
      <c r="GA342" s="886">
        <f t="shared" si="1148"/>
        <v>6564.23</v>
      </c>
      <c r="GB342" s="886">
        <f t="shared" si="1148"/>
        <v>6587.23</v>
      </c>
      <c r="GC342" s="886">
        <f t="shared" si="1148"/>
        <v>6610.23</v>
      </c>
      <c r="GD342" s="886">
        <f t="shared" si="1148"/>
        <v>6633.23</v>
      </c>
      <c r="GE342" s="886">
        <f t="shared" si="1148"/>
        <v>6656.23</v>
      </c>
      <c r="GF342" s="887">
        <f t="shared" si="1148"/>
        <v>6679.23</v>
      </c>
      <c r="GG342" s="888">
        <f t="shared" si="1148"/>
        <v>6702.23</v>
      </c>
      <c r="GH342" s="886">
        <f t="shared" si="1148"/>
        <v>6725.23</v>
      </c>
      <c r="GI342" s="886">
        <f t="shared" si="1148"/>
        <v>6748.23</v>
      </c>
      <c r="GJ342" s="886">
        <f t="shared" si="1148"/>
        <v>6771.23</v>
      </c>
      <c r="GK342" s="886">
        <f t="shared" si="1148"/>
        <v>6794.23</v>
      </c>
      <c r="GL342" s="886">
        <f t="shared" si="1148"/>
        <v>6817.23</v>
      </c>
      <c r="GM342" s="886">
        <f t="shared" si="1148"/>
        <v>6840.23</v>
      </c>
      <c r="GN342" s="886">
        <f t="shared" si="1148"/>
        <v>6863.23</v>
      </c>
      <c r="GO342" s="886">
        <f t="shared" si="1148"/>
        <v>6863.23</v>
      </c>
      <c r="GP342" s="886">
        <f t="shared" si="1148"/>
        <v>6863.23</v>
      </c>
      <c r="GQ342" s="886">
        <f t="shared" si="1148"/>
        <v>6863.23</v>
      </c>
      <c r="GR342" s="887">
        <f t="shared" si="1146"/>
        <v>6863.23</v>
      </c>
      <c r="GS342" s="6"/>
      <c r="GT342" s="6"/>
      <c r="GU342" s="6"/>
      <c r="GV342" s="6"/>
    </row>
    <row r="343" spans="2:204" ht="15.75" thickBot="1" x14ac:dyDescent="0.25">
      <c r="B343" s="848" t="s">
        <v>555</v>
      </c>
      <c r="C343" s="849">
        <v>3680.86</v>
      </c>
      <c r="D343" s="850">
        <v>35187</v>
      </c>
      <c r="E343" s="882">
        <f t="shared" si="1113"/>
        <v>46137</v>
      </c>
      <c r="F343" s="859">
        <f t="shared" si="1119"/>
        <v>47962</v>
      </c>
      <c r="G343" s="859">
        <f t="shared" si="1120"/>
        <v>49787</v>
      </c>
      <c r="AC343" s="877" t="s">
        <v>143</v>
      </c>
      <c r="AD343" s="856">
        <v>3680.86</v>
      </c>
      <c r="AE343" s="886">
        <f t="shared" si="1121"/>
        <v>3703.86</v>
      </c>
      <c r="AF343" s="887">
        <f t="shared" ref="AF343:CQ346" si="1149">IF(COUNT(AF37)=1,AE343+AF37,AE343)</f>
        <v>3726.86</v>
      </c>
      <c r="AG343" s="888">
        <f t="shared" si="1149"/>
        <v>3749.86</v>
      </c>
      <c r="AH343" s="886">
        <f t="shared" si="1149"/>
        <v>3772.86</v>
      </c>
      <c r="AI343" s="886">
        <f t="shared" si="1149"/>
        <v>3795.86</v>
      </c>
      <c r="AJ343" s="886">
        <f t="shared" si="1149"/>
        <v>3818.86</v>
      </c>
      <c r="AK343" s="886">
        <f t="shared" si="1149"/>
        <v>3841.86</v>
      </c>
      <c r="AL343" s="886">
        <f t="shared" si="1149"/>
        <v>3864.86</v>
      </c>
      <c r="AM343" s="886">
        <f t="shared" si="1149"/>
        <v>3887.86</v>
      </c>
      <c r="AN343" s="886">
        <f t="shared" si="1149"/>
        <v>3910.86</v>
      </c>
      <c r="AO343" s="886">
        <f t="shared" si="1149"/>
        <v>3933.86</v>
      </c>
      <c r="AP343" s="886">
        <f t="shared" si="1149"/>
        <v>3956.86</v>
      </c>
      <c r="AQ343" s="886">
        <f t="shared" si="1149"/>
        <v>3979.86</v>
      </c>
      <c r="AR343" s="887">
        <f t="shared" si="1149"/>
        <v>3980.86</v>
      </c>
      <c r="AS343" s="888">
        <f t="shared" si="1149"/>
        <v>4003.86</v>
      </c>
      <c r="AT343" s="886">
        <f t="shared" si="1149"/>
        <v>4026.86</v>
      </c>
      <c r="AU343" s="886">
        <f t="shared" si="1149"/>
        <v>4049.86</v>
      </c>
      <c r="AV343" s="886">
        <f t="shared" si="1149"/>
        <v>4072.86</v>
      </c>
      <c r="AW343" s="886">
        <f t="shared" si="1149"/>
        <v>4095.86</v>
      </c>
      <c r="AX343" s="886">
        <f t="shared" si="1149"/>
        <v>4118.8600000000006</v>
      </c>
      <c r="AY343" s="886">
        <f t="shared" si="1149"/>
        <v>4141.8600000000006</v>
      </c>
      <c r="AZ343" s="886">
        <f t="shared" si="1149"/>
        <v>4164.8600000000006</v>
      </c>
      <c r="BA343" s="886">
        <f t="shared" si="1149"/>
        <v>4187.8600000000006</v>
      </c>
      <c r="BB343" s="886">
        <f t="shared" si="1149"/>
        <v>4210.8600000000006</v>
      </c>
      <c r="BC343" s="886">
        <f t="shared" si="1149"/>
        <v>4233.8600000000006</v>
      </c>
      <c r="BD343" s="887">
        <f t="shared" si="1149"/>
        <v>4256.8600000000006</v>
      </c>
      <c r="BE343" s="888">
        <f t="shared" si="1149"/>
        <v>4257.8600000000006</v>
      </c>
      <c r="BF343" s="886">
        <f t="shared" si="1149"/>
        <v>4337.8600000000006</v>
      </c>
      <c r="BG343" s="886">
        <f t="shared" si="1149"/>
        <v>4417.8600000000006</v>
      </c>
      <c r="BH343" s="886">
        <f t="shared" si="1149"/>
        <v>4497.8600000000006</v>
      </c>
      <c r="BI343" s="886">
        <f t="shared" si="1149"/>
        <v>4577.8600000000006</v>
      </c>
      <c r="BJ343" s="886">
        <f t="shared" si="1149"/>
        <v>4578.8600000000006</v>
      </c>
      <c r="BK343" s="886">
        <f t="shared" si="1149"/>
        <v>4601.8600000000006</v>
      </c>
      <c r="BL343" s="886">
        <f t="shared" si="1149"/>
        <v>4624.8600000000006</v>
      </c>
      <c r="BM343" s="886">
        <f t="shared" si="1149"/>
        <v>4647.8600000000006</v>
      </c>
      <c r="BN343" s="886">
        <f t="shared" si="1149"/>
        <v>4670.8600000000006</v>
      </c>
      <c r="BO343" s="886">
        <f t="shared" si="1149"/>
        <v>4693.8600000000006</v>
      </c>
      <c r="BP343" s="887">
        <f t="shared" si="1149"/>
        <v>4716.8600000000006</v>
      </c>
      <c r="BQ343" s="888">
        <f t="shared" si="1149"/>
        <v>4726.8600000000006</v>
      </c>
      <c r="BR343" s="886">
        <f t="shared" si="1149"/>
        <v>4726.8600000000006</v>
      </c>
      <c r="BS343" s="886">
        <f t="shared" si="1149"/>
        <v>4726.8600000000006</v>
      </c>
      <c r="BT343" s="886">
        <f t="shared" si="1149"/>
        <v>4726.8600000000006</v>
      </c>
      <c r="BU343" s="886">
        <f t="shared" si="1149"/>
        <v>4726.8600000000006</v>
      </c>
      <c r="BV343" s="886">
        <f t="shared" si="1149"/>
        <v>4726.8600000000006</v>
      </c>
      <c r="BW343" s="886">
        <f t="shared" si="1149"/>
        <v>4726.8600000000006</v>
      </c>
      <c r="BX343" s="886">
        <f t="shared" si="1149"/>
        <v>4726.8600000000006</v>
      </c>
      <c r="BY343" s="886">
        <f t="shared" si="1149"/>
        <v>4726.8600000000006</v>
      </c>
      <c r="BZ343" s="886">
        <f t="shared" si="1149"/>
        <v>4726.8600000000006</v>
      </c>
      <c r="CA343" s="886">
        <f t="shared" si="1149"/>
        <v>4726.8600000000006</v>
      </c>
      <c r="CB343" s="887">
        <f t="shared" si="1149"/>
        <v>4726.8600000000006</v>
      </c>
      <c r="CC343" s="888">
        <f t="shared" si="1149"/>
        <v>4726.8600000000006</v>
      </c>
      <c r="CD343" s="886">
        <f t="shared" si="1149"/>
        <v>4726.8600000000006</v>
      </c>
      <c r="CE343" s="886">
        <f t="shared" si="1149"/>
        <v>4726.8600000000006</v>
      </c>
      <c r="CF343" s="886">
        <f t="shared" si="1149"/>
        <v>4726.8600000000006</v>
      </c>
      <c r="CG343" s="886">
        <f t="shared" si="1149"/>
        <v>4726.8600000000006</v>
      </c>
      <c r="CH343" s="886">
        <f t="shared" si="1149"/>
        <v>4726.8600000000006</v>
      </c>
      <c r="CI343" s="886">
        <f t="shared" si="1149"/>
        <v>4726.8600000000006</v>
      </c>
      <c r="CJ343" s="886">
        <f t="shared" si="1149"/>
        <v>4749.8600000000006</v>
      </c>
      <c r="CK343" s="886">
        <f t="shared" si="1149"/>
        <v>4772.8600000000006</v>
      </c>
      <c r="CL343" s="886">
        <f t="shared" si="1149"/>
        <v>4795.8600000000006</v>
      </c>
      <c r="CM343" s="886">
        <f t="shared" si="1149"/>
        <v>4818.8600000000006</v>
      </c>
      <c r="CN343" s="887">
        <f t="shared" si="1149"/>
        <v>4841.8600000000006</v>
      </c>
      <c r="CO343" s="888">
        <f t="shared" si="1149"/>
        <v>4864.8600000000006</v>
      </c>
      <c r="CP343" s="886">
        <f t="shared" si="1149"/>
        <v>4887.8600000000006</v>
      </c>
      <c r="CQ343" s="886">
        <f t="shared" si="1149"/>
        <v>4910.8600000000006</v>
      </c>
      <c r="CR343" s="886">
        <f t="shared" si="1147"/>
        <v>4933.8600000000006</v>
      </c>
      <c r="CS343" s="886">
        <f t="shared" si="1147"/>
        <v>4956.8600000000006</v>
      </c>
      <c r="CT343" s="886">
        <f t="shared" si="1147"/>
        <v>4979.8600000000006</v>
      </c>
      <c r="CU343" s="886">
        <f t="shared" si="1147"/>
        <v>4980.8600000000006</v>
      </c>
      <c r="CV343" s="886">
        <f t="shared" si="1147"/>
        <v>5030.8600000000006</v>
      </c>
      <c r="CW343" s="886">
        <f t="shared" si="1147"/>
        <v>5080.8600000000006</v>
      </c>
      <c r="CX343" s="886">
        <f t="shared" si="1147"/>
        <v>5130.8600000000006</v>
      </c>
      <c r="CY343" s="886">
        <f t="shared" si="1147"/>
        <v>5180.8600000000006</v>
      </c>
      <c r="CZ343" s="887">
        <f t="shared" si="1147"/>
        <v>5181.8600000000006</v>
      </c>
      <c r="DA343" s="888">
        <f t="shared" si="1147"/>
        <v>5204.8600000000006</v>
      </c>
      <c r="DB343" s="886">
        <f t="shared" si="1147"/>
        <v>5227.8600000000006</v>
      </c>
      <c r="DC343" s="886">
        <f t="shared" si="1147"/>
        <v>5250.8600000000006</v>
      </c>
      <c r="DD343" s="886">
        <f t="shared" si="1147"/>
        <v>5273.8600000000006</v>
      </c>
      <c r="DE343" s="886">
        <f t="shared" si="1147"/>
        <v>5296.8600000000006</v>
      </c>
      <c r="DF343" s="886">
        <f t="shared" si="1147"/>
        <v>5319.8600000000006</v>
      </c>
      <c r="DG343" s="886">
        <f t="shared" si="1147"/>
        <v>5342.8600000000006</v>
      </c>
      <c r="DH343" s="886">
        <f t="shared" si="1147"/>
        <v>5365.8600000000006</v>
      </c>
      <c r="DI343" s="886">
        <f t="shared" si="1147"/>
        <v>5388.8600000000006</v>
      </c>
      <c r="DJ343" s="886">
        <f t="shared" si="1147"/>
        <v>5411.8600000000006</v>
      </c>
      <c r="DK343" s="886">
        <f t="shared" si="1147"/>
        <v>5434.8600000000006</v>
      </c>
      <c r="DL343" s="887">
        <f t="shared" si="1147"/>
        <v>5457.8600000000006</v>
      </c>
      <c r="DM343" s="888">
        <f t="shared" si="1147"/>
        <v>5480.8600000000006</v>
      </c>
      <c r="DN343" s="886">
        <f t="shared" si="1147"/>
        <v>5503.8600000000006</v>
      </c>
      <c r="DO343" s="886">
        <f t="shared" si="1147"/>
        <v>5526.8600000000006</v>
      </c>
      <c r="DP343" s="886">
        <f t="shared" si="1147"/>
        <v>5549.8600000000006</v>
      </c>
      <c r="DQ343" s="886">
        <f t="shared" si="1147"/>
        <v>5572.8600000000006</v>
      </c>
      <c r="DR343" s="886">
        <f t="shared" si="1147"/>
        <v>5595.8600000000006</v>
      </c>
      <c r="DS343" s="886">
        <f t="shared" si="1147"/>
        <v>5618.8600000000006</v>
      </c>
      <c r="DT343" s="886">
        <f t="shared" si="1147"/>
        <v>5641.8600000000006</v>
      </c>
      <c r="DU343" s="886">
        <f t="shared" si="1147"/>
        <v>5664.8600000000006</v>
      </c>
      <c r="DV343" s="886">
        <f t="shared" si="1147"/>
        <v>5687.8600000000006</v>
      </c>
      <c r="DW343" s="886">
        <f t="shared" si="1147"/>
        <v>5710.8600000000006</v>
      </c>
      <c r="DX343" s="887">
        <f t="shared" si="1147"/>
        <v>5733.8600000000006</v>
      </c>
      <c r="DY343" s="888">
        <f t="shared" si="1147"/>
        <v>5756.8600000000006</v>
      </c>
      <c r="DZ343" s="886">
        <f t="shared" si="1147"/>
        <v>5779.8600000000006</v>
      </c>
      <c r="EA343" s="886">
        <f t="shared" si="1147"/>
        <v>5802.8600000000006</v>
      </c>
      <c r="EB343" s="886">
        <f t="shared" si="1147"/>
        <v>5825.8600000000006</v>
      </c>
      <c r="EC343" s="886">
        <f t="shared" si="1147"/>
        <v>5848.8600000000006</v>
      </c>
      <c r="ED343" s="886">
        <f t="shared" si="1147"/>
        <v>5848.8600000000006</v>
      </c>
      <c r="EE343" s="886">
        <f t="shared" si="1147"/>
        <v>5848.8600000000006</v>
      </c>
      <c r="EF343" s="886">
        <f t="shared" si="1147"/>
        <v>5848.8600000000006</v>
      </c>
      <c r="EG343" s="886">
        <f t="shared" si="1147"/>
        <v>5848.8600000000006</v>
      </c>
      <c r="EH343" s="886">
        <f t="shared" si="1147"/>
        <v>5848.8600000000006</v>
      </c>
      <c r="EI343" s="886">
        <f t="shared" si="1147"/>
        <v>5871.8600000000006</v>
      </c>
      <c r="EJ343" s="887">
        <f t="shared" si="1147"/>
        <v>5894.8600000000006</v>
      </c>
      <c r="EK343" s="888">
        <f t="shared" si="1147"/>
        <v>5917.8600000000006</v>
      </c>
      <c r="EL343" s="886">
        <f t="shared" si="1147"/>
        <v>5940.8600000000006</v>
      </c>
      <c r="EM343" s="886">
        <f t="shared" si="1147"/>
        <v>5963.8600000000006</v>
      </c>
      <c r="EN343" s="886">
        <f t="shared" si="1147"/>
        <v>5986.8600000000006</v>
      </c>
      <c r="EO343" s="889">
        <f t="shared" si="1147"/>
        <v>6009.8600000000006</v>
      </c>
      <c r="EP343" s="886">
        <f t="shared" si="1147"/>
        <v>6032.8600000000006</v>
      </c>
      <c r="EQ343" s="886">
        <f t="shared" si="1147"/>
        <v>6055.8600000000006</v>
      </c>
      <c r="ER343" s="886">
        <f t="shared" si="1147"/>
        <v>6078.8600000000006</v>
      </c>
      <c r="ES343" s="886">
        <f t="shared" si="1147"/>
        <v>6101.8600000000006</v>
      </c>
      <c r="ET343" s="886">
        <f t="shared" si="1147"/>
        <v>6124.8600000000006</v>
      </c>
      <c r="EU343" s="886">
        <f t="shared" si="1147"/>
        <v>6147.8600000000006</v>
      </c>
      <c r="EV343" s="887">
        <f t="shared" si="1147"/>
        <v>6170.8600000000006</v>
      </c>
      <c r="EW343" s="888">
        <f t="shared" si="1147"/>
        <v>6193.8600000000006</v>
      </c>
      <c r="EX343" s="886">
        <f t="shared" si="1147"/>
        <v>6216.8600000000006</v>
      </c>
      <c r="EY343" s="886">
        <f t="shared" si="1147"/>
        <v>6239.8600000000006</v>
      </c>
      <c r="EZ343" s="886">
        <f t="shared" si="1147"/>
        <v>6262.8600000000006</v>
      </c>
      <c r="FA343" s="886">
        <f t="shared" si="1147"/>
        <v>6285.8600000000006</v>
      </c>
      <c r="FB343" s="886">
        <f t="shared" si="1147"/>
        <v>6308.8600000000006</v>
      </c>
      <c r="FC343" s="886">
        <f t="shared" ref="FC343:GQ349" si="1150">IF(COUNT(FC37)=1,FB343+FC37,FB343)</f>
        <v>6331.8600000000006</v>
      </c>
      <c r="FD343" s="886">
        <f t="shared" si="1150"/>
        <v>6354.8600000000006</v>
      </c>
      <c r="FE343" s="886">
        <f t="shared" si="1150"/>
        <v>6377.8600000000006</v>
      </c>
      <c r="FF343" s="886">
        <f t="shared" si="1150"/>
        <v>6400.8600000000006</v>
      </c>
      <c r="FG343" s="886">
        <f t="shared" si="1150"/>
        <v>6423.8600000000006</v>
      </c>
      <c r="FH343" s="887">
        <f t="shared" si="1150"/>
        <v>6446.8600000000006</v>
      </c>
      <c r="FI343" s="888">
        <f t="shared" si="1150"/>
        <v>6469.8600000000006</v>
      </c>
      <c r="FJ343" s="886">
        <f t="shared" si="1150"/>
        <v>6492.8600000000006</v>
      </c>
      <c r="FK343" s="886">
        <f t="shared" si="1150"/>
        <v>6515.8600000000006</v>
      </c>
      <c r="FL343" s="886">
        <f t="shared" si="1150"/>
        <v>6538.8600000000006</v>
      </c>
      <c r="FM343" s="886">
        <f t="shared" si="1150"/>
        <v>6561.8600000000006</v>
      </c>
      <c r="FN343" s="886">
        <f t="shared" si="1150"/>
        <v>6584.8600000000006</v>
      </c>
      <c r="FO343" s="886">
        <f t="shared" si="1150"/>
        <v>6607.8600000000006</v>
      </c>
      <c r="FP343" s="886">
        <f t="shared" si="1150"/>
        <v>6630.8600000000006</v>
      </c>
      <c r="FQ343" s="886">
        <f t="shared" si="1150"/>
        <v>6653.8600000000006</v>
      </c>
      <c r="FR343" s="886">
        <f t="shared" si="1150"/>
        <v>6676.8600000000006</v>
      </c>
      <c r="FS343" s="886">
        <f t="shared" si="1150"/>
        <v>6699.8600000000006</v>
      </c>
      <c r="FT343" s="887">
        <f t="shared" si="1150"/>
        <v>6722.8600000000006</v>
      </c>
      <c r="FU343" s="888">
        <f t="shared" si="1150"/>
        <v>6745.8600000000006</v>
      </c>
      <c r="FV343" s="886">
        <f t="shared" si="1150"/>
        <v>6768.8600000000006</v>
      </c>
      <c r="FW343" s="886">
        <f t="shared" si="1150"/>
        <v>6791.8600000000006</v>
      </c>
      <c r="FX343" s="886">
        <f t="shared" si="1150"/>
        <v>6814.8600000000006</v>
      </c>
      <c r="FY343" s="886">
        <f t="shared" si="1150"/>
        <v>6837.8600000000006</v>
      </c>
      <c r="FZ343" s="886">
        <f t="shared" si="1150"/>
        <v>6860.8600000000006</v>
      </c>
      <c r="GA343" s="886">
        <f t="shared" si="1150"/>
        <v>6883.8600000000006</v>
      </c>
      <c r="GB343" s="886">
        <f t="shared" si="1150"/>
        <v>6906.8600000000006</v>
      </c>
      <c r="GC343" s="886">
        <f t="shared" si="1150"/>
        <v>6929.8600000000006</v>
      </c>
      <c r="GD343" s="886">
        <f t="shared" si="1150"/>
        <v>6952.8600000000006</v>
      </c>
      <c r="GE343" s="886">
        <f t="shared" si="1150"/>
        <v>6975.8600000000006</v>
      </c>
      <c r="GF343" s="887">
        <f t="shared" si="1150"/>
        <v>6998.8600000000006</v>
      </c>
      <c r="GG343" s="888">
        <f t="shared" si="1150"/>
        <v>7021.8600000000006</v>
      </c>
      <c r="GH343" s="886">
        <f t="shared" si="1150"/>
        <v>7044.8600000000006</v>
      </c>
      <c r="GI343" s="886">
        <f t="shared" si="1150"/>
        <v>7044.8600000000006</v>
      </c>
      <c r="GJ343" s="886">
        <f t="shared" si="1150"/>
        <v>7044.8600000000006</v>
      </c>
      <c r="GK343" s="886">
        <f t="shared" si="1150"/>
        <v>7044.8600000000006</v>
      </c>
      <c r="GL343" s="886">
        <f t="shared" si="1150"/>
        <v>7044.8600000000006</v>
      </c>
      <c r="GM343" s="886">
        <f t="shared" si="1150"/>
        <v>7044.8600000000006</v>
      </c>
      <c r="GN343" s="886">
        <f t="shared" si="1150"/>
        <v>7044.8600000000006</v>
      </c>
      <c r="GO343" s="886">
        <f t="shared" si="1150"/>
        <v>7044.8600000000006</v>
      </c>
      <c r="GP343" s="886">
        <f t="shared" si="1150"/>
        <v>7044.8600000000006</v>
      </c>
      <c r="GQ343" s="886">
        <f t="shared" si="1150"/>
        <v>7044.8600000000006</v>
      </c>
      <c r="GR343" s="887">
        <f t="shared" si="1146"/>
        <v>7044.8600000000006</v>
      </c>
      <c r="GS343" s="6"/>
      <c r="GT343" s="6"/>
      <c r="GU343" s="6"/>
      <c r="GV343" s="6"/>
    </row>
    <row r="344" spans="2:204" ht="15.75" thickBot="1" x14ac:dyDescent="0.25">
      <c r="B344" s="848" t="s">
        <v>556</v>
      </c>
      <c r="C344" s="849">
        <v>3512.23</v>
      </c>
      <c r="D344" s="850">
        <v>35235</v>
      </c>
      <c r="E344" s="882">
        <f t="shared" si="1113"/>
        <v>46185</v>
      </c>
      <c r="F344" s="859">
        <f t="shared" si="1119"/>
        <v>48010</v>
      </c>
      <c r="G344" s="859">
        <f t="shared" si="1120"/>
        <v>49835</v>
      </c>
      <c r="AC344" s="877" t="s">
        <v>144</v>
      </c>
      <c r="AD344" s="856">
        <v>3512.23</v>
      </c>
      <c r="AE344" s="886">
        <f t="shared" si="1121"/>
        <v>3535.23</v>
      </c>
      <c r="AF344" s="887">
        <f t="shared" si="1149"/>
        <v>3558.23</v>
      </c>
      <c r="AG344" s="888">
        <f t="shared" si="1149"/>
        <v>3581.23</v>
      </c>
      <c r="AH344" s="886">
        <f t="shared" si="1149"/>
        <v>3604.23</v>
      </c>
      <c r="AI344" s="886">
        <f t="shared" si="1149"/>
        <v>3627.23</v>
      </c>
      <c r="AJ344" s="886">
        <f t="shared" si="1149"/>
        <v>3650.23</v>
      </c>
      <c r="AK344" s="886">
        <f t="shared" si="1149"/>
        <v>3651.23</v>
      </c>
      <c r="AL344" s="886">
        <f t="shared" si="1149"/>
        <v>3701.23</v>
      </c>
      <c r="AM344" s="886">
        <f t="shared" si="1149"/>
        <v>3751.23</v>
      </c>
      <c r="AN344" s="886">
        <f t="shared" si="1149"/>
        <v>3801.23</v>
      </c>
      <c r="AO344" s="886">
        <f t="shared" si="1149"/>
        <v>3851.23</v>
      </c>
      <c r="AP344" s="886">
        <f t="shared" si="1149"/>
        <v>3852.23</v>
      </c>
      <c r="AQ344" s="886">
        <f t="shared" si="1149"/>
        <v>3875.23</v>
      </c>
      <c r="AR344" s="887">
        <f t="shared" si="1149"/>
        <v>3898.23</v>
      </c>
      <c r="AS344" s="888">
        <f t="shared" si="1149"/>
        <v>3921.23</v>
      </c>
      <c r="AT344" s="886">
        <f t="shared" si="1149"/>
        <v>3944.23</v>
      </c>
      <c r="AU344" s="886">
        <f t="shared" si="1149"/>
        <v>3967.23</v>
      </c>
      <c r="AV344" s="886">
        <f t="shared" si="1149"/>
        <v>3990.23</v>
      </c>
      <c r="AW344" s="886">
        <f t="shared" si="1149"/>
        <v>3991.23</v>
      </c>
      <c r="AX344" s="886">
        <f t="shared" si="1149"/>
        <v>4071.23</v>
      </c>
      <c r="AY344" s="886">
        <f t="shared" si="1149"/>
        <v>4151.2299999999996</v>
      </c>
      <c r="AZ344" s="886">
        <f t="shared" si="1149"/>
        <v>4231.2299999999996</v>
      </c>
      <c r="BA344" s="886">
        <f t="shared" si="1149"/>
        <v>4311.2299999999996</v>
      </c>
      <c r="BB344" s="886">
        <f t="shared" si="1149"/>
        <v>4312.2299999999996</v>
      </c>
      <c r="BC344" s="886">
        <f t="shared" si="1149"/>
        <v>4335.2299999999996</v>
      </c>
      <c r="BD344" s="887">
        <f t="shared" si="1149"/>
        <v>4358.2299999999996</v>
      </c>
      <c r="BE344" s="888">
        <f t="shared" si="1149"/>
        <v>4381.2299999999996</v>
      </c>
      <c r="BF344" s="886">
        <f t="shared" si="1149"/>
        <v>4381.2299999999996</v>
      </c>
      <c r="BG344" s="886">
        <f t="shared" si="1149"/>
        <v>4381.2299999999996</v>
      </c>
      <c r="BH344" s="886">
        <f t="shared" si="1149"/>
        <v>4381.2299999999996</v>
      </c>
      <c r="BI344" s="886">
        <f t="shared" si="1149"/>
        <v>4381.2299999999996</v>
      </c>
      <c r="BJ344" s="886">
        <f t="shared" si="1149"/>
        <v>4381.2299999999996</v>
      </c>
      <c r="BK344" s="886">
        <f t="shared" si="1149"/>
        <v>4381.2299999999996</v>
      </c>
      <c r="BL344" s="886">
        <f t="shared" si="1149"/>
        <v>4404.2299999999996</v>
      </c>
      <c r="BM344" s="886">
        <f t="shared" si="1149"/>
        <v>4427.2299999999996</v>
      </c>
      <c r="BN344" s="886">
        <f t="shared" si="1149"/>
        <v>4450.2299999999996</v>
      </c>
      <c r="BO344" s="886">
        <f t="shared" si="1149"/>
        <v>4450.2299999999996</v>
      </c>
      <c r="BP344" s="887">
        <f t="shared" si="1149"/>
        <v>4450.2299999999996</v>
      </c>
      <c r="BQ344" s="888">
        <f t="shared" si="1149"/>
        <v>4450.2299999999996</v>
      </c>
      <c r="BR344" s="886">
        <f t="shared" si="1149"/>
        <v>4450.2299999999996</v>
      </c>
      <c r="BS344" s="886">
        <f t="shared" si="1149"/>
        <v>4450.2299999999996</v>
      </c>
      <c r="BT344" s="886">
        <f t="shared" si="1149"/>
        <v>4450.2299999999996</v>
      </c>
      <c r="BU344" s="886">
        <f t="shared" si="1149"/>
        <v>4450.2299999999996</v>
      </c>
      <c r="BV344" s="886">
        <f t="shared" si="1149"/>
        <v>4450.2299999999996</v>
      </c>
      <c r="BW344" s="886">
        <f t="shared" si="1149"/>
        <v>4450.2299999999996</v>
      </c>
      <c r="BX344" s="886">
        <f t="shared" si="1149"/>
        <v>4450.2299999999996</v>
      </c>
      <c r="BY344" s="886">
        <f t="shared" si="1149"/>
        <v>4466.2299999999996</v>
      </c>
      <c r="BZ344" s="886">
        <f t="shared" si="1149"/>
        <v>4482.2299999999996</v>
      </c>
      <c r="CA344" s="886">
        <f t="shared" si="1149"/>
        <v>4498.2299999999996</v>
      </c>
      <c r="CB344" s="887">
        <f t="shared" si="1149"/>
        <v>4514.2299999999996</v>
      </c>
      <c r="CC344" s="888">
        <f t="shared" si="1149"/>
        <v>4530.2299999999996</v>
      </c>
      <c r="CD344" s="886">
        <f t="shared" si="1149"/>
        <v>4546.2299999999996</v>
      </c>
      <c r="CE344" s="886">
        <f t="shared" si="1149"/>
        <v>4562.2299999999996</v>
      </c>
      <c r="CF344" s="886">
        <f t="shared" si="1149"/>
        <v>4578.2299999999996</v>
      </c>
      <c r="CG344" s="886">
        <f t="shared" si="1149"/>
        <v>4594.2299999999996</v>
      </c>
      <c r="CH344" s="886">
        <f t="shared" si="1149"/>
        <v>4610.2299999999996</v>
      </c>
      <c r="CI344" s="886">
        <f t="shared" si="1149"/>
        <v>4626.2299999999996</v>
      </c>
      <c r="CJ344" s="886">
        <f t="shared" si="1149"/>
        <v>4642.2299999999996</v>
      </c>
      <c r="CK344" s="886">
        <f t="shared" si="1149"/>
        <v>4658.2299999999996</v>
      </c>
      <c r="CL344" s="886">
        <f t="shared" si="1149"/>
        <v>4674.2299999999996</v>
      </c>
      <c r="CM344" s="886">
        <f t="shared" si="1149"/>
        <v>4690.2299999999996</v>
      </c>
      <c r="CN344" s="887">
        <f t="shared" si="1149"/>
        <v>4713.2299999999996</v>
      </c>
      <c r="CO344" s="888">
        <f t="shared" si="1149"/>
        <v>4714.2299999999996</v>
      </c>
      <c r="CP344" s="886">
        <f t="shared" si="1149"/>
        <v>4774.2299999999996</v>
      </c>
      <c r="CQ344" s="886">
        <f t="shared" si="1149"/>
        <v>4834.2299999999996</v>
      </c>
      <c r="CR344" s="886">
        <f t="shared" si="1147"/>
        <v>4894.2299999999996</v>
      </c>
      <c r="CS344" s="886">
        <f t="shared" si="1147"/>
        <v>4954.2299999999996</v>
      </c>
      <c r="CT344" s="886">
        <f t="shared" si="1147"/>
        <v>4955.2299999999996</v>
      </c>
      <c r="CU344" s="886">
        <f t="shared" si="1147"/>
        <v>4978.2299999999996</v>
      </c>
      <c r="CV344" s="886">
        <f t="shared" si="1147"/>
        <v>5001.2299999999996</v>
      </c>
      <c r="CW344" s="886">
        <f t="shared" si="1147"/>
        <v>5024.2299999999996</v>
      </c>
      <c r="CX344" s="886">
        <f t="shared" si="1147"/>
        <v>5047.2299999999996</v>
      </c>
      <c r="CY344" s="886">
        <f t="shared" si="1147"/>
        <v>5070.2299999999996</v>
      </c>
      <c r="CZ344" s="887">
        <f t="shared" si="1147"/>
        <v>5093.2299999999996</v>
      </c>
      <c r="DA344" s="888">
        <f t="shared" si="1147"/>
        <v>5116.2299999999996</v>
      </c>
      <c r="DB344" s="886">
        <f t="shared" si="1147"/>
        <v>5139.2299999999996</v>
      </c>
      <c r="DC344" s="886">
        <f t="shared" si="1147"/>
        <v>5162.2299999999996</v>
      </c>
      <c r="DD344" s="886">
        <f t="shared" si="1147"/>
        <v>5185.2299999999996</v>
      </c>
      <c r="DE344" s="886">
        <f t="shared" si="1147"/>
        <v>5208.2299999999996</v>
      </c>
      <c r="DF344" s="886">
        <f t="shared" si="1147"/>
        <v>5231.2299999999996</v>
      </c>
      <c r="DG344" s="886">
        <f t="shared" si="1147"/>
        <v>5254.23</v>
      </c>
      <c r="DH344" s="886">
        <f t="shared" si="1147"/>
        <v>5277.23</v>
      </c>
      <c r="DI344" s="886">
        <f t="shared" si="1147"/>
        <v>5277.23</v>
      </c>
      <c r="DJ344" s="886">
        <f t="shared" si="1147"/>
        <v>5277.23</v>
      </c>
      <c r="DK344" s="886">
        <f t="shared" si="1147"/>
        <v>5277.23</v>
      </c>
      <c r="DL344" s="887">
        <f t="shared" si="1147"/>
        <v>5277.23</v>
      </c>
      <c r="DM344" s="888">
        <f t="shared" si="1147"/>
        <v>5277.23</v>
      </c>
      <c r="DN344" s="886">
        <f t="shared" si="1147"/>
        <v>5277.23</v>
      </c>
      <c r="DO344" s="886">
        <f t="shared" si="1147"/>
        <v>5300.23</v>
      </c>
      <c r="DP344" s="886">
        <f t="shared" si="1147"/>
        <v>5323.23</v>
      </c>
      <c r="DQ344" s="886">
        <f t="shared" si="1147"/>
        <v>5346.23</v>
      </c>
      <c r="DR344" s="886">
        <f t="shared" si="1147"/>
        <v>5369.23</v>
      </c>
      <c r="DS344" s="886">
        <f t="shared" si="1147"/>
        <v>5392.23</v>
      </c>
      <c r="DT344" s="886">
        <f t="shared" si="1147"/>
        <v>5415.23</v>
      </c>
      <c r="DU344" s="886">
        <f t="shared" si="1147"/>
        <v>5438.23</v>
      </c>
      <c r="DV344" s="886">
        <f t="shared" si="1147"/>
        <v>5461.23</v>
      </c>
      <c r="DW344" s="886">
        <f t="shared" si="1147"/>
        <v>5484.23</v>
      </c>
      <c r="DX344" s="887">
        <f t="shared" si="1147"/>
        <v>5507.23</v>
      </c>
      <c r="DY344" s="888">
        <f t="shared" si="1147"/>
        <v>5507.23</v>
      </c>
      <c r="DZ344" s="886">
        <f t="shared" si="1147"/>
        <v>5507.23</v>
      </c>
      <c r="EA344" s="886">
        <f t="shared" si="1147"/>
        <v>5507.23</v>
      </c>
      <c r="EB344" s="886">
        <f t="shared" si="1147"/>
        <v>5507.23</v>
      </c>
      <c r="EC344" s="886">
        <f t="shared" si="1147"/>
        <v>5507.23</v>
      </c>
      <c r="ED344" s="886">
        <f t="shared" si="1147"/>
        <v>5530.23</v>
      </c>
      <c r="EE344" s="886">
        <f t="shared" si="1147"/>
        <v>5553.23</v>
      </c>
      <c r="EF344" s="886">
        <f t="shared" si="1147"/>
        <v>5576.23</v>
      </c>
      <c r="EG344" s="886">
        <f t="shared" si="1147"/>
        <v>5599.23</v>
      </c>
      <c r="EH344" s="886">
        <f t="shared" si="1147"/>
        <v>5622.23</v>
      </c>
      <c r="EI344" s="886">
        <f t="shared" si="1147"/>
        <v>5645.23</v>
      </c>
      <c r="EJ344" s="887">
        <f t="shared" si="1147"/>
        <v>5668.23</v>
      </c>
      <c r="EK344" s="888">
        <f t="shared" si="1147"/>
        <v>5691.23</v>
      </c>
      <c r="EL344" s="886">
        <f t="shared" si="1147"/>
        <v>5714.23</v>
      </c>
      <c r="EM344" s="886">
        <f t="shared" si="1147"/>
        <v>5737.23</v>
      </c>
      <c r="EN344" s="886">
        <f t="shared" si="1147"/>
        <v>5760.23</v>
      </c>
      <c r="EO344" s="886">
        <f t="shared" si="1147"/>
        <v>5783.23</v>
      </c>
      <c r="EP344" s="889">
        <f t="shared" si="1147"/>
        <v>5806.23</v>
      </c>
      <c r="EQ344" s="886">
        <f t="shared" si="1147"/>
        <v>5829.23</v>
      </c>
      <c r="ER344" s="886">
        <f t="shared" si="1147"/>
        <v>5852.23</v>
      </c>
      <c r="ES344" s="886">
        <f t="shared" si="1147"/>
        <v>5875.23</v>
      </c>
      <c r="ET344" s="886">
        <f t="shared" si="1147"/>
        <v>5898.23</v>
      </c>
      <c r="EU344" s="886">
        <f t="shared" si="1147"/>
        <v>5921.23</v>
      </c>
      <c r="EV344" s="887">
        <f t="shared" si="1147"/>
        <v>5944.23</v>
      </c>
      <c r="EW344" s="888">
        <f t="shared" si="1147"/>
        <v>5967.23</v>
      </c>
      <c r="EX344" s="886">
        <f t="shared" si="1147"/>
        <v>5990.23</v>
      </c>
      <c r="EY344" s="886">
        <f t="shared" si="1147"/>
        <v>6013.23</v>
      </c>
      <c r="EZ344" s="886">
        <f t="shared" si="1147"/>
        <v>6036.23</v>
      </c>
      <c r="FA344" s="886">
        <f t="shared" si="1147"/>
        <v>6059.23</v>
      </c>
      <c r="FB344" s="886">
        <f t="shared" si="1147"/>
        <v>6082.23</v>
      </c>
      <c r="FC344" s="886">
        <f t="shared" si="1150"/>
        <v>6105.23</v>
      </c>
      <c r="FD344" s="886">
        <f t="shared" si="1150"/>
        <v>6128.23</v>
      </c>
      <c r="FE344" s="886">
        <f t="shared" si="1150"/>
        <v>6151.23</v>
      </c>
      <c r="FF344" s="886">
        <f t="shared" si="1150"/>
        <v>6174.23</v>
      </c>
      <c r="FG344" s="886">
        <f t="shared" si="1150"/>
        <v>6197.23</v>
      </c>
      <c r="FH344" s="887">
        <f t="shared" si="1150"/>
        <v>6220.23</v>
      </c>
      <c r="FI344" s="888">
        <f t="shared" si="1150"/>
        <v>6243.23</v>
      </c>
      <c r="FJ344" s="886">
        <f t="shared" si="1150"/>
        <v>6266.23</v>
      </c>
      <c r="FK344" s="886">
        <f t="shared" si="1150"/>
        <v>6289.23</v>
      </c>
      <c r="FL344" s="886">
        <f t="shared" si="1150"/>
        <v>6312.23</v>
      </c>
      <c r="FM344" s="886">
        <f t="shared" si="1150"/>
        <v>6335.23</v>
      </c>
      <c r="FN344" s="886">
        <f t="shared" si="1150"/>
        <v>6358.23</v>
      </c>
      <c r="FO344" s="886">
        <f t="shared" si="1150"/>
        <v>6381.23</v>
      </c>
      <c r="FP344" s="886">
        <f t="shared" si="1150"/>
        <v>6404.23</v>
      </c>
      <c r="FQ344" s="886">
        <f t="shared" si="1150"/>
        <v>6427.23</v>
      </c>
      <c r="FR344" s="886">
        <f t="shared" si="1150"/>
        <v>6450.23</v>
      </c>
      <c r="FS344" s="886">
        <f t="shared" si="1150"/>
        <v>6473.23</v>
      </c>
      <c r="FT344" s="887">
        <f t="shared" si="1150"/>
        <v>6496.23</v>
      </c>
      <c r="FU344" s="888">
        <f t="shared" si="1150"/>
        <v>6519.23</v>
      </c>
      <c r="FV344" s="886">
        <f t="shared" si="1150"/>
        <v>6542.23</v>
      </c>
      <c r="FW344" s="886">
        <f t="shared" si="1150"/>
        <v>6565.23</v>
      </c>
      <c r="FX344" s="886">
        <f t="shared" si="1150"/>
        <v>6588.23</v>
      </c>
      <c r="FY344" s="886">
        <f t="shared" si="1150"/>
        <v>6611.23</v>
      </c>
      <c r="FZ344" s="886">
        <f t="shared" si="1150"/>
        <v>6634.23</v>
      </c>
      <c r="GA344" s="886">
        <f t="shared" si="1150"/>
        <v>6657.23</v>
      </c>
      <c r="GB344" s="886">
        <f t="shared" si="1150"/>
        <v>6680.23</v>
      </c>
      <c r="GC344" s="886">
        <f t="shared" si="1150"/>
        <v>6680.23</v>
      </c>
      <c r="GD344" s="886">
        <f t="shared" si="1150"/>
        <v>6680.23</v>
      </c>
      <c r="GE344" s="886">
        <f t="shared" si="1150"/>
        <v>6680.23</v>
      </c>
      <c r="GF344" s="887">
        <f t="shared" si="1150"/>
        <v>6680.23</v>
      </c>
      <c r="GG344" s="888">
        <f t="shared" si="1150"/>
        <v>6680.23</v>
      </c>
      <c r="GH344" s="886">
        <f t="shared" si="1150"/>
        <v>6680.23</v>
      </c>
      <c r="GI344" s="886">
        <f t="shared" si="1150"/>
        <v>6703.23</v>
      </c>
      <c r="GJ344" s="886">
        <f t="shared" si="1150"/>
        <v>6726.23</v>
      </c>
      <c r="GK344" s="886">
        <f t="shared" si="1150"/>
        <v>6749.23</v>
      </c>
      <c r="GL344" s="886">
        <f t="shared" si="1150"/>
        <v>6772.23</v>
      </c>
      <c r="GM344" s="886">
        <f t="shared" si="1150"/>
        <v>6795.23</v>
      </c>
      <c r="GN344" s="886">
        <f t="shared" si="1150"/>
        <v>6818.23</v>
      </c>
      <c r="GO344" s="886">
        <f t="shared" si="1150"/>
        <v>6818.23</v>
      </c>
      <c r="GP344" s="886">
        <f t="shared" si="1150"/>
        <v>6818.23</v>
      </c>
      <c r="GQ344" s="886">
        <f t="shared" si="1150"/>
        <v>6818.23</v>
      </c>
      <c r="GR344" s="887">
        <f t="shared" si="1146"/>
        <v>6818.23</v>
      </c>
      <c r="GS344" s="6"/>
      <c r="GT344" s="6"/>
      <c r="GU344" s="6"/>
      <c r="GV344" s="6"/>
    </row>
    <row r="345" spans="2:204" ht="15.75" thickBot="1" x14ac:dyDescent="0.25">
      <c r="B345" s="848" t="s">
        <v>557</v>
      </c>
      <c r="C345" s="849">
        <v>3311.05</v>
      </c>
      <c r="D345" s="850">
        <v>35244</v>
      </c>
      <c r="E345" s="882">
        <f t="shared" si="1113"/>
        <v>46194</v>
      </c>
      <c r="F345" s="859">
        <f t="shared" si="1119"/>
        <v>48019</v>
      </c>
      <c r="G345" s="859">
        <f t="shared" si="1120"/>
        <v>49844</v>
      </c>
      <c r="AC345" s="877" t="s">
        <v>145</v>
      </c>
      <c r="AD345" s="856">
        <v>3311.05</v>
      </c>
      <c r="AE345" s="886">
        <f t="shared" si="1121"/>
        <v>3327.05</v>
      </c>
      <c r="AF345" s="887">
        <f t="shared" si="1149"/>
        <v>3343.05</v>
      </c>
      <c r="AG345" s="888">
        <f t="shared" si="1149"/>
        <v>3359.05</v>
      </c>
      <c r="AH345" s="886">
        <f t="shared" si="1149"/>
        <v>3375.05</v>
      </c>
      <c r="AI345" s="886">
        <f t="shared" si="1149"/>
        <v>3391.05</v>
      </c>
      <c r="AJ345" s="886">
        <f t="shared" si="1149"/>
        <v>3407.05</v>
      </c>
      <c r="AK345" s="886">
        <f t="shared" si="1149"/>
        <v>3423.05</v>
      </c>
      <c r="AL345" s="886">
        <f t="shared" si="1149"/>
        <v>3439.05</v>
      </c>
      <c r="AM345" s="886">
        <f t="shared" si="1149"/>
        <v>3455.05</v>
      </c>
      <c r="AN345" s="886">
        <f t="shared" si="1149"/>
        <v>3471.05</v>
      </c>
      <c r="AO345" s="886">
        <f t="shared" si="1149"/>
        <v>3487.05</v>
      </c>
      <c r="AP345" s="886">
        <f t="shared" si="1149"/>
        <v>3503.05</v>
      </c>
      <c r="AQ345" s="886">
        <f t="shared" si="1149"/>
        <v>3519.05</v>
      </c>
      <c r="AR345" s="887">
        <f t="shared" si="1149"/>
        <v>3535.05</v>
      </c>
      <c r="AS345" s="888">
        <f t="shared" si="1149"/>
        <v>3551.05</v>
      </c>
      <c r="AT345" s="886">
        <f t="shared" si="1149"/>
        <v>3567.05</v>
      </c>
      <c r="AU345" s="886">
        <f t="shared" si="1149"/>
        <v>3583.05</v>
      </c>
      <c r="AV345" s="886">
        <f t="shared" si="1149"/>
        <v>3599.05</v>
      </c>
      <c r="AW345" s="886">
        <f t="shared" si="1149"/>
        <v>3615.05</v>
      </c>
      <c r="AX345" s="886">
        <f t="shared" si="1149"/>
        <v>3631.05</v>
      </c>
      <c r="AY345" s="886">
        <f t="shared" si="1149"/>
        <v>3654.05</v>
      </c>
      <c r="AZ345" s="886">
        <f t="shared" si="1149"/>
        <v>3677.05</v>
      </c>
      <c r="BA345" s="886">
        <f t="shared" si="1149"/>
        <v>3700.05</v>
      </c>
      <c r="BB345" s="886">
        <f t="shared" si="1149"/>
        <v>3723.05</v>
      </c>
      <c r="BC345" s="886">
        <f t="shared" si="1149"/>
        <v>3724.05</v>
      </c>
      <c r="BD345" s="887">
        <f t="shared" si="1149"/>
        <v>3784.05</v>
      </c>
      <c r="BE345" s="888">
        <f t="shared" si="1149"/>
        <v>3844.05</v>
      </c>
      <c r="BF345" s="886">
        <f t="shared" si="1149"/>
        <v>3904.05</v>
      </c>
      <c r="BG345" s="886">
        <f t="shared" si="1149"/>
        <v>3964.05</v>
      </c>
      <c r="BH345" s="886">
        <f t="shared" si="1149"/>
        <v>3965.05</v>
      </c>
      <c r="BI345" s="886">
        <f t="shared" si="1149"/>
        <v>3988.05</v>
      </c>
      <c r="BJ345" s="886">
        <f t="shared" si="1149"/>
        <v>4011.05</v>
      </c>
      <c r="BK345" s="886">
        <f t="shared" si="1149"/>
        <v>4034.05</v>
      </c>
      <c r="BL345" s="886">
        <f t="shared" si="1149"/>
        <v>4057.05</v>
      </c>
      <c r="BM345" s="886">
        <f t="shared" si="1149"/>
        <v>4057.05</v>
      </c>
      <c r="BN345" s="886">
        <f t="shared" si="1149"/>
        <v>4057.05</v>
      </c>
      <c r="BO345" s="886">
        <f t="shared" si="1149"/>
        <v>4057.05</v>
      </c>
      <c r="BP345" s="887">
        <f t="shared" si="1149"/>
        <v>4080.05</v>
      </c>
      <c r="BQ345" s="888">
        <f t="shared" si="1149"/>
        <v>4103.05</v>
      </c>
      <c r="BR345" s="886">
        <f t="shared" si="1149"/>
        <v>4126.05</v>
      </c>
      <c r="BS345" s="886">
        <f t="shared" si="1149"/>
        <v>4149.05</v>
      </c>
      <c r="BT345" s="886">
        <f t="shared" si="1149"/>
        <v>4172.05</v>
      </c>
      <c r="BU345" s="886">
        <f t="shared" si="1149"/>
        <v>4195.05</v>
      </c>
      <c r="BV345" s="886">
        <f t="shared" si="1149"/>
        <v>4218.05</v>
      </c>
      <c r="BW345" s="886">
        <f t="shared" si="1149"/>
        <v>4241.05</v>
      </c>
      <c r="BX345" s="886">
        <f t="shared" si="1149"/>
        <v>4264.05</v>
      </c>
      <c r="BY345" s="886">
        <f t="shared" si="1149"/>
        <v>4287.05</v>
      </c>
      <c r="BZ345" s="886">
        <f t="shared" si="1149"/>
        <v>4310.05</v>
      </c>
      <c r="CA345" s="886">
        <f t="shared" si="1149"/>
        <v>4310.05</v>
      </c>
      <c r="CB345" s="887">
        <f t="shared" si="1149"/>
        <v>4310.05</v>
      </c>
      <c r="CC345" s="888">
        <f t="shared" si="1149"/>
        <v>4310.05</v>
      </c>
      <c r="CD345" s="886">
        <f t="shared" si="1149"/>
        <v>4310.05</v>
      </c>
      <c r="CE345" s="886">
        <f t="shared" si="1149"/>
        <v>4310.05</v>
      </c>
      <c r="CF345" s="886">
        <f t="shared" si="1149"/>
        <v>4310.05</v>
      </c>
      <c r="CG345" s="886">
        <f t="shared" si="1149"/>
        <v>4310.05</v>
      </c>
      <c r="CH345" s="886">
        <f t="shared" si="1149"/>
        <v>4310.05</v>
      </c>
      <c r="CI345" s="886">
        <f t="shared" si="1149"/>
        <v>4310.05</v>
      </c>
      <c r="CJ345" s="886">
        <f t="shared" si="1149"/>
        <v>4310.05</v>
      </c>
      <c r="CK345" s="886">
        <f t="shared" si="1149"/>
        <v>4310.05</v>
      </c>
      <c r="CL345" s="886">
        <f t="shared" si="1149"/>
        <v>4310.05</v>
      </c>
      <c r="CM345" s="886">
        <f t="shared" si="1149"/>
        <v>4333.05</v>
      </c>
      <c r="CN345" s="887">
        <f t="shared" si="1149"/>
        <v>4356.05</v>
      </c>
      <c r="CO345" s="888">
        <f t="shared" si="1149"/>
        <v>4379.05</v>
      </c>
      <c r="CP345" s="886">
        <f t="shared" si="1149"/>
        <v>4402.05</v>
      </c>
      <c r="CQ345" s="886">
        <f t="shared" si="1149"/>
        <v>4425.05</v>
      </c>
      <c r="CR345" s="886">
        <f t="shared" si="1147"/>
        <v>4448.05</v>
      </c>
      <c r="CS345" s="886">
        <f t="shared" si="1147"/>
        <v>4471.05</v>
      </c>
      <c r="CT345" s="886">
        <f t="shared" si="1147"/>
        <v>4494.05</v>
      </c>
      <c r="CU345" s="886">
        <f t="shared" si="1147"/>
        <v>4517.05</v>
      </c>
      <c r="CV345" s="886">
        <f t="shared" si="1147"/>
        <v>4540.05</v>
      </c>
      <c r="CW345" s="886">
        <f t="shared" si="1147"/>
        <v>4563.05</v>
      </c>
      <c r="CX345" s="886">
        <f t="shared" si="1147"/>
        <v>4586.05</v>
      </c>
      <c r="CY345" s="886">
        <f t="shared" si="1147"/>
        <v>4609.05</v>
      </c>
      <c r="CZ345" s="887">
        <f t="shared" si="1147"/>
        <v>4632.05</v>
      </c>
      <c r="DA345" s="888">
        <f t="shared" si="1147"/>
        <v>4632.05</v>
      </c>
      <c r="DB345" s="886">
        <f t="shared" si="1147"/>
        <v>4632.05</v>
      </c>
      <c r="DC345" s="886">
        <f t="shared" si="1147"/>
        <v>4632.05</v>
      </c>
      <c r="DD345" s="886">
        <f t="shared" si="1147"/>
        <v>4632.05</v>
      </c>
      <c r="DE345" s="886">
        <f t="shared" si="1147"/>
        <v>4632.05</v>
      </c>
      <c r="DF345" s="886">
        <f t="shared" si="1147"/>
        <v>4632.05</v>
      </c>
      <c r="DG345" s="886">
        <f t="shared" si="1147"/>
        <v>4632.05</v>
      </c>
      <c r="DH345" s="886">
        <f t="shared" si="1147"/>
        <v>4632.05</v>
      </c>
      <c r="DI345" s="886">
        <f t="shared" si="1147"/>
        <v>4655.05</v>
      </c>
      <c r="DJ345" s="886">
        <f t="shared" si="1147"/>
        <v>4678.05</v>
      </c>
      <c r="DK345" s="886">
        <f t="shared" si="1147"/>
        <v>4701.05</v>
      </c>
      <c r="DL345" s="887">
        <f t="shared" si="1147"/>
        <v>4724.05</v>
      </c>
      <c r="DM345" s="888">
        <f t="shared" si="1147"/>
        <v>4747.05</v>
      </c>
      <c r="DN345" s="886">
        <f t="shared" si="1147"/>
        <v>4770.05</v>
      </c>
      <c r="DO345" s="886">
        <f t="shared" si="1147"/>
        <v>4793.05</v>
      </c>
      <c r="DP345" s="886">
        <f t="shared" si="1147"/>
        <v>4816.05</v>
      </c>
      <c r="DQ345" s="886">
        <f t="shared" si="1147"/>
        <v>4839.05</v>
      </c>
      <c r="DR345" s="886">
        <f t="shared" si="1147"/>
        <v>4862.05</v>
      </c>
      <c r="DS345" s="886">
        <f t="shared" si="1147"/>
        <v>4885.05</v>
      </c>
      <c r="DT345" s="886">
        <f t="shared" si="1147"/>
        <v>4908.05</v>
      </c>
      <c r="DU345" s="886">
        <f t="shared" si="1147"/>
        <v>4931.05</v>
      </c>
      <c r="DV345" s="886">
        <f t="shared" si="1147"/>
        <v>4954.05</v>
      </c>
      <c r="DW345" s="886">
        <f t="shared" si="1147"/>
        <v>4977.05</v>
      </c>
      <c r="DX345" s="887">
        <f t="shared" si="1147"/>
        <v>5000.05</v>
      </c>
      <c r="DY345" s="888">
        <f t="shared" si="1147"/>
        <v>5023.05</v>
      </c>
      <c r="DZ345" s="886">
        <f t="shared" si="1147"/>
        <v>5046.05</v>
      </c>
      <c r="EA345" s="886">
        <f t="shared" si="1147"/>
        <v>5069.05</v>
      </c>
      <c r="EB345" s="886">
        <f t="shared" si="1147"/>
        <v>5092.05</v>
      </c>
      <c r="EC345" s="886">
        <f t="shared" si="1147"/>
        <v>5115.05</v>
      </c>
      <c r="ED345" s="886">
        <f t="shared" si="1147"/>
        <v>5138.05</v>
      </c>
      <c r="EE345" s="886">
        <f t="shared" si="1147"/>
        <v>5161.05</v>
      </c>
      <c r="EF345" s="886">
        <f t="shared" si="1147"/>
        <v>5184.05</v>
      </c>
      <c r="EG345" s="886">
        <f t="shared" si="1147"/>
        <v>5207.05</v>
      </c>
      <c r="EH345" s="886">
        <f t="shared" si="1147"/>
        <v>5230.05</v>
      </c>
      <c r="EI345" s="886">
        <f t="shared" si="1147"/>
        <v>5253.05</v>
      </c>
      <c r="EJ345" s="887">
        <f t="shared" si="1147"/>
        <v>5276.05</v>
      </c>
      <c r="EK345" s="888">
        <f t="shared" si="1147"/>
        <v>5299.05</v>
      </c>
      <c r="EL345" s="886">
        <f t="shared" si="1147"/>
        <v>5322.05</v>
      </c>
      <c r="EM345" s="886">
        <f t="shared" si="1147"/>
        <v>5345.05</v>
      </c>
      <c r="EN345" s="886">
        <f t="shared" si="1147"/>
        <v>5368.05</v>
      </c>
      <c r="EO345" s="886">
        <f t="shared" si="1147"/>
        <v>5391.05</v>
      </c>
      <c r="EP345" s="889">
        <f t="shared" si="1147"/>
        <v>5414.05</v>
      </c>
      <c r="EQ345" s="886">
        <f t="shared" si="1147"/>
        <v>5414.05</v>
      </c>
      <c r="ER345" s="886">
        <f t="shared" si="1147"/>
        <v>5414.05</v>
      </c>
      <c r="ES345" s="886">
        <f t="shared" si="1147"/>
        <v>5414.05</v>
      </c>
      <c r="ET345" s="886">
        <f t="shared" si="1147"/>
        <v>5414.05</v>
      </c>
      <c r="EU345" s="886">
        <f t="shared" si="1147"/>
        <v>5414.05</v>
      </c>
      <c r="EV345" s="887">
        <f t="shared" si="1147"/>
        <v>5437.05</v>
      </c>
      <c r="EW345" s="888">
        <f t="shared" si="1147"/>
        <v>5460.05</v>
      </c>
      <c r="EX345" s="886">
        <f t="shared" si="1147"/>
        <v>5483.05</v>
      </c>
      <c r="EY345" s="886">
        <f t="shared" si="1147"/>
        <v>5506.05</v>
      </c>
      <c r="EZ345" s="886">
        <f t="shared" si="1147"/>
        <v>5529.05</v>
      </c>
      <c r="FA345" s="886">
        <f t="shared" si="1147"/>
        <v>5552.05</v>
      </c>
      <c r="FB345" s="886">
        <f t="shared" si="1147"/>
        <v>5575.05</v>
      </c>
      <c r="FC345" s="886">
        <f t="shared" si="1150"/>
        <v>5598.05</v>
      </c>
      <c r="FD345" s="886">
        <f t="shared" si="1150"/>
        <v>5621.05</v>
      </c>
      <c r="FE345" s="886">
        <f t="shared" si="1150"/>
        <v>5644.05</v>
      </c>
      <c r="FF345" s="886">
        <f t="shared" si="1150"/>
        <v>5667.05</v>
      </c>
      <c r="FG345" s="886">
        <f t="shared" si="1150"/>
        <v>5690.05</v>
      </c>
      <c r="FH345" s="887">
        <f t="shared" si="1150"/>
        <v>5713.05</v>
      </c>
      <c r="FI345" s="888">
        <f t="shared" si="1150"/>
        <v>5736.05</v>
      </c>
      <c r="FJ345" s="886">
        <f t="shared" si="1150"/>
        <v>5759.05</v>
      </c>
      <c r="FK345" s="886">
        <f t="shared" si="1150"/>
        <v>5782.05</v>
      </c>
      <c r="FL345" s="886">
        <f t="shared" si="1150"/>
        <v>5805.05</v>
      </c>
      <c r="FM345" s="886">
        <f t="shared" si="1150"/>
        <v>5828.05</v>
      </c>
      <c r="FN345" s="886">
        <f t="shared" si="1150"/>
        <v>5851.05</v>
      </c>
      <c r="FO345" s="886">
        <f t="shared" si="1150"/>
        <v>5874.05</v>
      </c>
      <c r="FP345" s="886">
        <f t="shared" si="1150"/>
        <v>5897.05</v>
      </c>
      <c r="FQ345" s="886">
        <f t="shared" si="1150"/>
        <v>5920.05</v>
      </c>
      <c r="FR345" s="886">
        <f t="shared" si="1150"/>
        <v>5943.05</v>
      </c>
      <c r="FS345" s="886">
        <f t="shared" si="1150"/>
        <v>5966.05</v>
      </c>
      <c r="FT345" s="887">
        <f t="shared" si="1150"/>
        <v>5989.05</v>
      </c>
      <c r="FU345" s="888">
        <f t="shared" si="1150"/>
        <v>6012.05</v>
      </c>
      <c r="FV345" s="886">
        <f t="shared" si="1150"/>
        <v>6035.05</v>
      </c>
      <c r="FW345" s="886">
        <f t="shared" si="1150"/>
        <v>6058.05</v>
      </c>
      <c r="FX345" s="886">
        <f t="shared" si="1150"/>
        <v>6081.05</v>
      </c>
      <c r="FY345" s="886">
        <f t="shared" si="1150"/>
        <v>6104.05</v>
      </c>
      <c r="FZ345" s="886">
        <f t="shared" si="1150"/>
        <v>6127.05</v>
      </c>
      <c r="GA345" s="886">
        <f t="shared" si="1150"/>
        <v>6150.05</v>
      </c>
      <c r="GB345" s="886">
        <f t="shared" si="1150"/>
        <v>6173.05</v>
      </c>
      <c r="GC345" s="886">
        <f t="shared" si="1150"/>
        <v>6196.05</v>
      </c>
      <c r="GD345" s="886">
        <f t="shared" si="1150"/>
        <v>6219.05</v>
      </c>
      <c r="GE345" s="886">
        <f t="shared" si="1150"/>
        <v>6242.05</v>
      </c>
      <c r="GF345" s="887">
        <f t="shared" si="1150"/>
        <v>6265.05</v>
      </c>
      <c r="GG345" s="888">
        <f t="shared" si="1150"/>
        <v>6288.05</v>
      </c>
      <c r="GH345" s="886">
        <f t="shared" si="1150"/>
        <v>6311.05</v>
      </c>
      <c r="GI345" s="886">
        <f t="shared" si="1150"/>
        <v>6334.05</v>
      </c>
      <c r="GJ345" s="886">
        <f t="shared" si="1150"/>
        <v>6357.05</v>
      </c>
      <c r="GK345" s="886">
        <f t="shared" si="1150"/>
        <v>6380.05</v>
      </c>
      <c r="GL345" s="886">
        <f t="shared" si="1150"/>
        <v>6403.05</v>
      </c>
      <c r="GM345" s="886">
        <f t="shared" si="1150"/>
        <v>6426.05</v>
      </c>
      <c r="GN345" s="886">
        <f t="shared" si="1150"/>
        <v>6449.05</v>
      </c>
      <c r="GO345" s="886">
        <f t="shared" si="1150"/>
        <v>6449.05</v>
      </c>
      <c r="GP345" s="886">
        <f t="shared" si="1150"/>
        <v>6449.05</v>
      </c>
      <c r="GQ345" s="886">
        <f t="shared" si="1150"/>
        <v>6449.05</v>
      </c>
      <c r="GR345" s="887">
        <f t="shared" si="1146"/>
        <v>6449.05</v>
      </c>
      <c r="GS345" s="6"/>
      <c r="GT345" s="6"/>
      <c r="GU345" s="6"/>
      <c r="GV345" s="6"/>
    </row>
    <row r="346" spans="2:204" ht="15.75" thickBot="1" x14ac:dyDescent="0.25">
      <c r="B346" s="848" t="s">
        <v>558</v>
      </c>
      <c r="C346" s="849">
        <v>4040.24</v>
      </c>
      <c r="D346" s="850">
        <v>35313</v>
      </c>
      <c r="E346" s="882">
        <f t="shared" si="1113"/>
        <v>46263</v>
      </c>
      <c r="F346" s="859">
        <f t="shared" si="1119"/>
        <v>48088</v>
      </c>
      <c r="G346" s="859">
        <f t="shared" si="1120"/>
        <v>49913</v>
      </c>
      <c r="AC346" s="877" t="s">
        <v>146</v>
      </c>
      <c r="AD346" s="856">
        <v>4040.24</v>
      </c>
      <c r="AE346" s="886">
        <f t="shared" si="1121"/>
        <v>4090.24</v>
      </c>
      <c r="AF346" s="887">
        <f t="shared" si="1149"/>
        <v>4140.24</v>
      </c>
      <c r="AG346" s="888">
        <f t="shared" si="1149"/>
        <v>4190.24</v>
      </c>
      <c r="AH346" s="886">
        <f t="shared" si="1149"/>
        <v>4191.24</v>
      </c>
      <c r="AI346" s="886">
        <f t="shared" si="1149"/>
        <v>4214.24</v>
      </c>
      <c r="AJ346" s="886">
        <f t="shared" si="1149"/>
        <v>4237.24</v>
      </c>
      <c r="AK346" s="886">
        <f t="shared" si="1149"/>
        <v>4260.24</v>
      </c>
      <c r="AL346" s="886">
        <f t="shared" si="1149"/>
        <v>4283.24</v>
      </c>
      <c r="AM346" s="886">
        <f t="shared" si="1149"/>
        <v>4306.24</v>
      </c>
      <c r="AN346" s="886">
        <f t="shared" si="1149"/>
        <v>4329.24</v>
      </c>
      <c r="AO346" s="886">
        <f t="shared" si="1149"/>
        <v>4352.24</v>
      </c>
      <c r="AP346" s="886">
        <f t="shared" si="1149"/>
        <v>4375.24</v>
      </c>
      <c r="AQ346" s="886">
        <f t="shared" si="1149"/>
        <v>4375.24</v>
      </c>
      <c r="AR346" s="887">
        <f t="shared" si="1149"/>
        <v>4375.24</v>
      </c>
      <c r="AS346" s="888">
        <f t="shared" si="1149"/>
        <v>4398.24</v>
      </c>
      <c r="AT346" s="886">
        <f t="shared" si="1149"/>
        <v>4421.24</v>
      </c>
      <c r="AU346" s="886">
        <f t="shared" si="1149"/>
        <v>4444.24</v>
      </c>
      <c r="AV346" s="886">
        <f t="shared" si="1149"/>
        <v>4467.24</v>
      </c>
      <c r="AW346" s="886">
        <f t="shared" si="1149"/>
        <v>4490.24</v>
      </c>
      <c r="AX346" s="886">
        <f t="shared" si="1149"/>
        <v>4513.24</v>
      </c>
      <c r="AY346" s="886">
        <f t="shared" si="1149"/>
        <v>4536.24</v>
      </c>
      <c r="AZ346" s="886">
        <f t="shared" si="1149"/>
        <v>4559.24</v>
      </c>
      <c r="BA346" s="886">
        <f t="shared" si="1149"/>
        <v>4582.24</v>
      </c>
      <c r="BB346" s="886">
        <f t="shared" si="1149"/>
        <v>4605.24</v>
      </c>
      <c r="BC346" s="886">
        <f t="shared" si="1149"/>
        <v>4628.24</v>
      </c>
      <c r="BD346" s="887">
        <f t="shared" si="1149"/>
        <v>4651.24</v>
      </c>
      <c r="BE346" s="888">
        <f t="shared" si="1149"/>
        <v>4651.24</v>
      </c>
      <c r="BF346" s="886">
        <f t="shared" si="1149"/>
        <v>4651.24</v>
      </c>
      <c r="BG346" s="886">
        <f t="shared" si="1149"/>
        <v>4651.24</v>
      </c>
      <c r="BH346" s="886">
        <f t="shared" si="1149"/>
        <v>4651.24</v>
      </c>
      <c r="BI346" s="886">
        <f t="shared" si="1149"/>
        <v>4651.24</v>
      </c>
      <c r="BJ346" s="886">
        <f t="shared" si="1149"/>
        <v>4651.24</v>
      </c>
      <c r="BK346" s="886">
        <f t="shared" si="1149"/>
        <v>4674.24</v>
      </c>
      <c r="BL346" s="886">
        <f t="shared" si="1149"/>
        <v>4697.24</v>
      </c>
      <c r="BM346" s="886">
        <f t="shared" si="1149"/>
        <v>4720.24</v>
      </c>
      <c r="BN346" s="886">
        <f t="shared" si="1149"/>
        <v>4720.24</v>
      </c>
      <c r="BO346" s="886">
        <f t="shared" si="1149"/>
        <v>4720.24</v>
      </c>
      <c r="BP346" s="887">
        <f t="shared" si="1149"/>
        <v>4720.24</v>
      </c>
      <c r="BQ346" s="888">
        <f t="shared" si="1149"/>
        <v>4720.24</v>
      </c>
      <c r="BR346" s="886">
        <f t="shared" si="1149"/>
        <v>4720.24</v>
      </c>
      <c r="BS346" s="886">
        <f t="shared" si="1149"/>
        <v>4720.24</v>
      </c>
      <c r="BT346" s="886">
        <f t="shared" si="1149"/>
        <v>4720.24</v>
      </c>
      <c r="BU346" s="886">
        <f t="shared" si="1149"/>
        <v>4720.24</v>
      </c>
      <c r="BV346" s="886">
        <f t="shared" si="1149"/>
        <v>4720.24</v>
      </c>
      <c r="BW346" s="886">
        <f t="shared" si="1149"/>
        <v>4720.24</v>
      </c>
      <c r="BX346" s="886">
        <f t="shared" si="1149"/>
        <v>4720.24</v>
      </c>
      <c r="BY346" s="886">
        <f t="shared" si="1149"/>
        <v>4743.24</v>
      </c>
      <c r="BZ346" s="886">
        <f t="shared" si="1149"/>
        <v>4766.24</v>
      </c>
      <c r="CA346" s="886">
        <f t="shared" si="1149"/>
        <v>4789.24</v>
      </c>
      <c r="CB346" s="887">
        <f t="shared" si="1149"/>
        <v>4812.24</v>
      </c>
      <c r="CC346" s="888">
        <f t="shared" si="1149"/>
        <v>4835.24</v>
      </c>
      <c r="CD346" s="886">
        <f t="shared" si="1149"/>
        <v>4858.24</v>
      </c>
      <c r="CE346" s="886">
        <f t="shared" si="1149"/>
        <v>4859.24</v>
      </c>
      <c r="CF346" s="886">
        <f t="shared" si="1149"/>
        <v>4909.24</v>
      </c>
      <c r="CG346" s="886">
        <f t="shared" si="1149"/>
        <v>4959.24</v>
      </c>
      <c r="CH346" s="886">
        <f t="shared" si="1149"/>
        <v>5009.24</v>
      </c>
      <c r="CI346" s="886">
        <f t="shared" si="1149"/>
        <v>5059.24</v>
      </c>
      <c r="CJ346" s="886">
        <f t="shared" si="1149"/>
        <v>5060.24</v>
      </c>
      <c r="CK346" s="886">
        <f t="shared" si="1149"/>
        <v>5083.24</v>
      </c>
      <c r="CL346" s="886">
        <f t="shared" si="1149"/>
        <v>5106.24</v>
      </c>
      <c r="CM346" s="886">
        <f t="shared" si="1149"/>
        <v>5129.24</v>
      </c>
      <c r="CN346" s="887">
        <f t="shared" si="1149"/>
        <v>5152.24</v>
      </c>
      <c r="CO346" s="888">
        <f t="shared" si="1149"/>
        <v>5175.24</v>
      </c>
      <c r="CP346" s="886">
        <f t="shared" si="1149"/>
        <v>5198.24</v>
      </c>
      <c r="CQ346" s="886">
        <f t="shared" ref="CQ346:FB349" si="1151">IF(COUNT(CQ40)=1,CP346+CQ40,CP346)</f>
        <v>5221.24</v>
      </c>
      <c r="CR346" s="886">
        <f t="shared" si="1151"/>
        <v>5244.24</v>
      </c>
      <c r="CS346" s="886">
        <f t="shared" si="1151"/>
        <v>5267.24</v>
      </c>
      <c r="CT346" s="886">
        <f t="shared" si="1151"/>
        <v>5290.24</v>
      </c>
      <c r="CU346" s="886">
        <f t="shared" si="1151"/>
        <v>5313.24</v>
      </c>
      <c r="CV346" s="886">
        <f t="shared" si="1151"/>
        <v>5336.24</v>
      </c>
      <c r="CW346" s="886">
        <f t="shared" si="1151"/>
        <v>5359.24</v>
      </c>
      <c r="CX346" s="886">
        <f t="shared" si="1151"/>
        <v>5382.24</v>
      </c>
      <c r="CY346" s="886">
        <f t="shared" si="1151"/>
        <v>5405.24</v>
      </c>
      <c r="CZ346" s="887">
        <f t="shared" si="1151"/>
        <v>5428.24</v>
      </c>
      <c r="DA346" s="888">
        <f t="shared" si="1151"/>
        <v>5451.24</v>
      </c>
      <c r="DB346" s="886">
        <f t="shared" si="1151"/>
        <v>5474.24</v>
      </c>
      <c r="DC346" s="886">
        <f t="shared" si="1151"/>
        <v>5497.24</v>
      </c>
      <c r="DD346" s="886">
        <f t="shared" si="1151"/>
        <v>5520.24</v>
      </c>
      <c r="DE346" s="886">
        <f t="shared" si="1151"/>
        <v>5543.24</v>
      </c>
      <c r="DF346" s="886">
        <f t="shared" si="1151"/>
        <v>5543.24</v>
      </c>
      <c r="DG346" s="886">
        <f t="shared" si="1151"/>
        <v>5543.24</v>
      </c>
      <c r="DH346" s="886">
        <f t="shared" si="1151"/>
        <v>5543.24</v>
      </c>
      <c r="DI346" s="886">
        <f t="shared" si="1151"/>
        <v>5543.24</v>
      </c>
      <c r="DJ346" s="886">
        <f t="shared" si="1151"/>
        <v>5543.24</v>
      </c>
      <c r="DK346" s="886">
        <f t="shared" si="1151"/>
        <v>5543.24</v>
      </c>
      <c r="DL346" s="887">
        <f t="shared" si="1151"/>
        <v>5543.24</v>
      </c>
      <c r="DM346" s="888">
        <f t="shared" si="1151"/>
        <v>5543.24</v>
      </c>
      <c r="DN346" s="886">
        <f t="shared" si="1151"/>
        <v>5543.24</v>
      </c>
      <c r="DO346" s="886">
        <f t="shared" si="1151"/>
        <v>5543.24</v>
      </c>
      <c r="DP346" s="886">
        <f t="shared" si="1151"/>
        <v>5543.24</v>
      </c>
      <c r="DQ346" s="886">
        <f t="shared" si="1151"/>
        <v>5543.24</v>
      </c>
      <c r="DR346" s="886">
        <f t="shared" si="1151"/>
        <v>5543.24</v>
      </c>
      <c r="DS346" s="886">
        <f t="shared" si="1151"/>
        <v>5543.24</v>
      </c>
      <c r="DT346" s="886">
        <f t="shared" si="1151"/>
        <v>5543.24</v>
      </c>
      <c r="DU346" s="886">
        <f t="shared" si="1151"/>
        <v>5566.24</v>
      </c>
      <c r="DV346" s="886">
        <f t="shared" si="1151"/>
        <v>5589.24</v>
      </c>
      <c r="DW346" s="886">
        <f t="shared" si="1151"/>
        <v>5612.24</v>
      </c>
      <c r="DX346" s="887">
        <f t="shared" si="1151"/>
        <v>5635.24</v>
      </c>
      <c r="DY346" s="888">
        <f t="shared" si="1151"/>
        <v>5658.24</v>
      </c>
      <c r="DZ346" s="886">
        <f t="shared" si="1151"/>
        <v>5681.24</v>
      </c>
      <c r="EA346" s="886">
        <f t="shared" si="1151"/>
        <v>5704.24</v>
      </c>
      <c r="EB346" s="886">
        <f t="shared" si="1151"/>
        <v>5727.24</v>
      </c>
      <c r="EC346" s="886">
        <f t="shared" si="1151"/>
        <v>5750.24</v>
      </c>
      <c r="ED346" s="886">
        <f t="shared" si="1151"/>
        <v>5773.24</v>
      </c>
      <c r="EE346" s="886">
        <f t="shared" si="1151"/>
        <v>5796.24</v>
      </c>
      <c r="EF346" s="886">
        <f t="shared" si="1151"/>
        <v>5819.24</v>
      </c>
      <c r="EG346" s="886">
        <f t="shared" si="1151"/>
        <v>5842.24</v>
      </c>
      <c r="EH346" s="886">
        <f t="shared" si="1151"/>
        <v>5865.24</v>
      </c>
      <c r="EI346" s="886">
        <f t="shared" si="1151"/>
        <v>5888.24</v>
      </c>
      <c r="EJ346" s="887">
        <f t="shared" si="1151"/>
        <v>5911.24</v>
      </c>
      <c r="EK346" s="888">
        <f t="shared" si="1151"/>
        <v>5934.24</v>
      </c>
      <c r="EL346" s="886">
        <f t="shared" si="1151"/>
        <v>5957.24</v>
      </c>
      <c r="EM346" s="886">
        <f t="shared" si="1151"/>
        <v>5980.24</v>
      </c>
      <c r="EN346" s="886">
        <f t="shared" si="1151"/>
        <v>6003.24</v>
      </c>
      <c r="EO346" s="886">
        <f t="shared" si="1151"/>
        <v>6026.24</v>
      </c>
      <c r="EP346" s="886">
        <f t="shared" si="1151"/>
        <v>6049.24</v>
      </c>
      <c r="EQ346" s="886">
        <f t="shared" si="1151"/>
        <v>6072.24</v>
      </c>
      <c r="ER346" s="886">
        <f t="shared" si="1151"/>
        <v>6095.24</v>
      </c>
      <c r="ES346" s="889">
        <f t="shared" si="1151"/>
        <v>6118.24</v>
      </c>
      <c r="ET346" s="886">
        <f t="shared" si="1151"/>
        <v>6141.24</v>
      </c>
      <c r="EU346" s="886">
        <f t="shared" si="1151"/>
        <v>6164.24</v>
      </c>
      <c r="EV346" s="887">
        <f t="shared" si="1151"/>
        <v>6187.24</v>
      </c>
      <c r="EW346" s="888">
        <f t="shared" si="1151"/>
        <v>6210.24</v>
      </c>
      <c r="EX346" s="886">
        <f t="shared" si="1151"/>
        <v>6233.24</v>
      </c>
      <c r="EY346" s="886">
        <f t="shared" si="1151"/>
        <v>6256.24</v>
      </c>
      <c r="EZ346" s="886">
        <f t="shared" si="1151"/>
        <v>6279.24</v>
      </c>
      <c r="FA346" s="886">
        <f t="shared" si="1151"/>
        <v>6302.24</v>
      </c>
      <c r="FB346" s="886">
        <f t="shared" si="1151"/>
        <v>6325.24</v>
      </c>
      <c r="FC346" s="886">
        <f t="shared" si="1150"/>
        <v>6348.24</v>
      </c>
      <c r="FD346" s="886">
        <f t="shared" si="1150"/>
        <v>6371.24</v>
      </c>
      <c r="FE346" s="886">
        <f t="shared" si="1150"/>
        <v>6394.24</v>
      </c>
      <c r="FF346" s="886">
        <f t="shared" si="1150"/>
        <v>6417.24</v>
      </c>
      <c r="FG346" s="886">
        <f t="shared" si="1150"/>
        <v>6440.24</v>
      </c>
      <c r="FH346" s="887">
        <f t="shared" si="1150"/>
        <v>6463.24</v>
      </c>
      <c r="FI346" s="888">
        <f t="shared" si="1150"/>
        <v>6486.24</v>
      </c>
      <c r="FJ346" s="886">
        <f t="shared" si="1150"/>
        <v>6509.24</v>
      </c>
      <c r="FK346" s="886">
        <f t="shared" si="1150"/>
        <v>6532.24</v>
      </c>
      <c r="FL346" s="886">
        <f t="shared" si="1150"/>
        <v>6555.24</v>
      </c>
      <c r="FM346" s="886">
        <f t="shared" si="1150"/>
        <v>6578.24</v>
      </c>
      <c r="FN346" s="886">
        <f t="shared" si="1150"/>
        <v>6578.24</v>
      </c>
      <c r="FO346" s="886">
        <f t="shared" si="1150"/>
        <v>6578.24</v>
      </c>
      <c r="FP346" s="886">
        <f t="shared" si="1150"/>
        <v>6578.24</v>
      </c>
      <c r="FQ346" s="886">
        <f t="shared" si="1150"/>
        <v>6578.24</v>
      </c>
      <c r="FR346" s="886">
        <f t="shared" si="1150"/>
        <v>6578.24</v>
      </c>
      <c r="FS346" s="886">
        <f t="shared" si="1150"/>
        <v>6578.24</v>
      </c>
      <c r="FT346" s="887">
        <f t="shared" si="1150"/>
        <v>6601.24</v>
      </c>
      <c r="FU346" s="888">
        <f t="shared" si="1150"/>
        <v>6624.24</v>
      </c>
      <c r="FV346" s="886">
        <f t="shared" si="1150"/>
        <v>6647.24</v>
      </c>
      <c r="FW346" s="886">
        <f t="shared" si="1150"/>
        <v>6670.24</v>
      </c>
      <c r="FX346" s="886">
        <f t="shared" si="1150"/>
        <v>6693.24</v>
      </c>
      <c r="FY346" s="886">
        <f t="shared" si="1150"/>
        <v>6716.24</v>
      </c>
      <c r="FZ346" s="886">
        <f t="shared" si="1150"/>
        <v>6739.24</v>
      </c>
      <c r="GA346" s="886">
        <f t="shared" si="1150"/>
        <v>6762.24</v>
      </c>
      <c r="GB346" s="886">
        <f t="shared" si="1150"/>
        <v>6785.24</v>
      </c>
      <c r="GC346" s="886">
        <f t="shared" si="1150"/>
        <v>6808.24</v>
      </c>
      <c r="GD346" s="886">
        <f t="shared" si="1150"/>
        <v>6831.24</v>
      </c>
      <c r="GE346" s="886">
        <f t="shared" si="1150"/>
        <v>6854.24</v>
      </c>
      <c r="GF346" s="887">
        <f t="shared" si="1150"/>
        <v>6877.24</v>
      </c>
      <c r="GG346" s="888">
        <f t="shared" si="1150"/>
        <v>6900.24</v>
      </c>
      <c r="GH346" s="886">
        <f t="shared" si="1150"/>
        <v>6923.24</v>
      </c>
      <c r="GI346" s="886">
        <f t="shared" si="1150"/>
        <v>6946.24</v>
      </c>
      <c r="GJ346" s="886">
        <f t="shared" si="1150"/>
        <v>6969.24</v>
      </c>
      <c r="GK346" s="886">
        <f t="shared" si="1150"/>
        <v>6992.24</v>
      </c>
      <c r="GL346" s="886">
        <f t="shared" si="1150"/>
        <v>7015.24</v>
      </c>
      <c r="GM346" s="886">
        <f t="shared" si="1150"/>
        <v>7038.24</v>
      </c>
      <c r="GN346" s="886">
        <f t="shared" si="1150"/>
        <v>7061.24</v>
      </c>
      <c r="GO346" s="886">
        <f t="shared" si="1150"/>
        <v>7061.24</v>
      </c>
      <c r="GP346" s="886">
        <f t="shared" si="1150"/>
        <v>7061.24</v>
      </c>
      <c r="GQ346" s="886">
        <f t="shared" si="1150"/>
        <v>7061.24</v>
      </c>
      <c r="GR346" s="887">
        <f t="shared" si="1146"/>
        <v>7061.24</v>
      </c>
      <c r="GS346" s="6"/>
      <c r="GT346" s="6"/>
      <c r="GU346" s="6"/>
      <c r="GV346" s="6"/>
    </row>
    <row r="347" spans="2:204" ht="15.75" thickBot="1" x14ac:dyDescent="0.25">
      <c r="B347" s="848" t="s">
        <v>559</v>
      </c>
      <c r="C347" s="849">
        <v>3168.49</v>
      </c>
      <c r="D347" s="850">
        <v>35383</v>
      </c>
      <c r="E347" s="882">
        <f t="shared" si="1113"/>
        <v>46333</v>
      </c>
      <c r="F347" s="859">
        <f t="shared" si="1119"/>
        <v>48158</v>
      </c>
      <c r="G347" s="859">
        <f t="shared" si="1120"/>
        <v>49983</v>
      </c>
      <c r="AC347" s="879" t="s">
        <v>147</v>
      </c>
      <c r="AD347" s="856"/>
      <c r="AE347" s="886">
        <f t="shared" si="1121"/>
        <v>0</v>
      </c>
      <c r="AF347" s="887">
        <f t="shared" ref="AF347:CQ350" si="1152">IF(COUNT(AF41)=1,AE347+AF41,AE347)</f>
        <v>0</v>
      </c>
      <c r="AG347" s="888">
        <f t="shared" si="1152"/>
        <v>0</v>
      </c>
      <c r="AH347" s="886">
        <f t="shared" si="1152"/>
        <v>0</v>
      </c>
      <c r="AI347" s="886">
        <f t="shared" si="1152"/>
        <v>0</v>
      </c>
      <c r="AJ347" s="886">
        <f t="shared" si="1152"/>
        <v>0</v>
      </c>
      <c r="AK347" s="886">
        <f t="shared" si="1152"/>
        <v>0</v>
      </c>
      <c r="AL347" s="886">
        <f t="shared" si="1152"/>
        <v>0</v>
      </c>
      <c r="AM347" s="886">
        <f t="shared" si="1152"/>
        <v>0</v>
      </c>
      <c r="AN347" s="886">
        <f t="shared" si="1152"/>
        <v>0</v>
      </c>
      <c r="AO347" s="886">
        <f t="shared" si="1152"/>
        <v>0</v>
      </c>
      <c r="AP347" s="886">
        <f t="shared" si="1152"/>
        <v>0</v>
      </c>
      <c r="AQ347" s="886">
        <f t="shared" si="1152"/>
        <v>0</v>
      </c>
      <c r="AR347" s="887">
        <f t="shared" si="1152"/>
        <v>0</v>
      </c>
      <c r="AS347" s="888">
        <f t="shared" si="1152"/>
        <v>0</v>
      </c>
      <c r="AT347" s="886">
        <f t="shared" si="1152"/>
        <v>0</v>
      </c>
      <c r="AU347" s="886">
        <f t="shared" si="1152"/>
        <v>0</v>
      </c>
      <c r="AV347" s="886">
        <f t="shared" si="1152"/>
        <v>0</v>
      </c>
      <c r="AW347" s="886">
        <f t="shared" si="1152"/>
        <v>0</v>
      </c>
      <c r="AX347" s="886">
        <f t="shared" si="1152"/>
        <v>0</v>
      </c>
      <c r="AY347" s="886">
        <f t="shared" si="1152"/>
        <v>0</v>
      </c>
      <c r="AZ347" s="886">
        <f t="shared" si="1152"/>
        <v>0</v>
      </c>
      <c r="BA347" s="886">
        <f t="shared" si="1152"/>
        <v>0</v>
      </c>
      <c r="BB347" s="886">
        <f t="shared" si="1152"/>
        <v>0</v>
      </c>
      <c r="BC347" s="886">
        <f t="shared" si="1152"/>
        <v>0</v>
      </c>
      <c r="BD347" s="887">
        <f t="shared" si="1152"/>
        <v>0</v>
      </c>
      <c r="BE347" s="888">
        <f t="shared" si="1152"/>
        <v>0</v>
      </c>
      <c r="BF347" s="886">
        <f t="shared" si="1152"/>
        <v>0</v>
      </c>
      <c r="BG347" s="886">
        <f t="shared" si="1152"/>
        <v>0</v>
      </c>
      <c r="BH347" s="886">
        <f t="shared" si="1152"/>
        <v>0</v>
      </c>
      <c r="BI347" s="886">
        <f t="shared" si="1152"/>
        <v>0</v>
      </c>
      <c r="BJ347" s="886">
        <f t="shared" si="1152"/>
        <v>0</v>
      </c>
      <c r="BK347" s="886">
        <f t="shared" si="1152"/>
        <v>0</v>
      </c>
      <c r="BL347" s="886">
        <f t="shared" si="1152"/>
        <v>0</v>
      </c>
      <c r="BM347" s="886">
        <f t="shared" si="1152"/>
        <v>0</v>
      </c>
      <c r="BN347" s="886">
        <f t="shared" si="1152"/>
        <v>0</v>
      </c>
      <c r="BO347" s="886">
        <f t="shared" si="1152"/>
        <v>0</v>
      </c>
      <c r="BP347" s="887">
        <f t="shared" si="1152"/>
        <v>0</v>
      </c>
      <c r="BQ347" s="888">
        <f t="shared" si="1152"/>
        <v>0</v>
      </c>
      <c r="BR347" s="886">
        <f t="shared" si="1152"/>
        <v>0</v>
      </c>
      <c r="BS347" s="886">
        <f t="shared" si="1152"/>
        <v>0</v>
      </c>
      <c r="BT347" s="886">
        <f t="shared" si="1152"/>
        <v>0</v>
      </c>
      <c r="BU347" s="886">
        <f t="shared" si="1152"/>
        <v>0</v>
      </c>
      <c r="BV347" s="886">
        <f t="shared" si="1152"/>
        <v>0</v>
      </c>
      <c r="BW347" s="886">
        <f t="shared" si="1152"/>
        <v>0</v>
      </c>
      <c r="BX347" s="886">
        <f t="shared" si="1152"/>
        <v>0</v>
      </c>
      <c r="BY347" s="886">
        <f t="shared" si="1152"/>
        <v>0</v>
      </c>
      <c r="BZ347" s="886">
        <f t="shared" si="1152"/>
        <v>0</v>
      </c>
      <c r="CA347" s="886">
        <f t="shared" si="1152"/>
        <v>0</v>
      </c>
      <c r="CB347" s="887">
        <f t="shared" si="1152"/>
        <v>0</v>
      </c>
      <c r="CC347" s="888">
        <f t="shared" si="1152"/>
        <v>0</v>
      </c>
      <c r="CD347" s="886">
        <f t="shared" si="1152"/>
        <v>0</v>
      </c>
      <c r="CE347" s="886">
        <f t="shared" si="1152"/>
        <v>0</v>
      </c>
      <c r="CF347" s="886">
        <f t="shared" si="1152"/>
        <v>0</v>
      </c>
      <c r="CG347" s="886">
        <f t="shared" si="1152"/>
        <v>0</v>
      </c>
      <c r="CH347" s="886">
        <f t="shared" si="1152"/>
        <v>0</v>
      </c>
      <c r="CI347" s="886">
        <f t="shared" si="1152"/>
        <v>0</v>
      </c>
      <c r="CJ347" s="886">
        <f t="shared" si="1152"/>
        <v>0</v>
      </c>
      <c r="CK347" s="886">
        <f t="shared" si="1152"/>
        <v>0</v>
      </c>
      <c r="CL347" s="886">
        <f t="shared" si="1152"/>
        <v>0</v>
      </c>
      <c r="CM347" s="886">
        <f t="shared" si="1152"/>
        <v>0</v>
      </c>
      <c r="CN347" s="887">
        <f t="shared" si="1152"/>
        <v>0</v>
      </c>
      <c r="CO347" s="888">
        <f t="shared" si="1152"/>
        <v>0</v>
      </c>
      <c r="CP347" s="886">
        <f t="shared" si="1152"/>
        <v>0</v>
      </c>
      <c r="CQ347" s="886">
        <f t="shared" si="1152"/>
        <v>0</v>
      </c>
      <c r="CR347" s="886">
        <f t="shared" si="1151"/>
        <v>0</v>
      </c>
      <c r="CS347" s="886">
        <f t="shared" si="1151"/>
        <v>0</v>
      </c>
      <c r="CT347" s="886">
        <f t="shared" si="1151"/>
        <v>0</v>
      </c>
      <c r="CU347" s="886">
        <f t="shared" si="1151"/>
        <v>0</v>
      </c>
      <c r="CV347" s="886">
        <f t="shared" si="1151"/>
        <v>0</v>
      </c>
      <c r="CW347" s="886">
        <f t="shared" si="1151"/>
        <v>0</v>
      </c>
      <c r="CX347" s="886">
        <f t="shared" si="1151"/>
        <v>0</v>
      </c>
      <c r="CY347" s="886">
        <f t="shared" si="1151"/>
        <v>0</v>
      </c>
      <c r="CZ347" s="887">
        <f t="shared" si="1151"/>
        <v>0</v>
      </c>
      <c r="DA347" s="888">
        <f t="shared" si="1151"/>
        <v>0</v>
      </c>
      <c r="DB347" s="886">
        <f t="shared" si="1151"/>
        <v>0</v>
      </c>
      <c r="DC347" s="886">
        <f t="shared" si="1151"/>
        <v>0</v>
      </c>
      <c r="DD347" s="886">
        <f t="shared" si="1151"/>
        <v>0</v>
      </c>
      <c r="DE347" s="886">
        <f t="shared" si="1151"/>
        <v>0</v>
      </c>
      <c r="DF347" s="886">
        <f t="shared" si="1151"/>
        <v>0</v>
      </c>
      <c r="DG347" s="886">
        <f t="shared" si="1151"/>
        <v>0</v>
      </c>
      <c r="DH347" s="886">
        <f t="shared" si="1151"/>
        <v>0</v>
      </c>
      <c r="DI347" s="886">
        <f t="shared" si="1151"/>
        <v>0</v>
      </c>
      <c r="DJ347" s="886">
        <f t="shared" si="1151"/>
        <v>0</v>
      </c>
      <c r="DK347" s="886">
        <f t="shared" si="1151"/>
        <v>0</v>
      </c>
      <c r="DL347" s="887">
        <f t="shared" si="1151"/>
        <v>0</v>
      </c>
      <c r="DM347" s="888">
        <f t="shared" si="1151"/>
        <v>0</v>
      </c>
      <c r="DN347" s="886">
        <f t="shared" si="1151"/>
        <v>0</v>
      </c>
      <c r="DO347" s="886">
        <f t="shared" si="1151"/>
        <v>0</v>
      </c>
      <c r="DP347" s="886">
        <f t="shared" si="1151"/>
        <v>0</v>
      </c>
      <c r="DQ347" s="886">
        <f t="shared" si="1151"/>
        <v>0</v>
      </c>
      <c r="DR347" s="886">
        <f t="shared" si="1151"/>
        <v>0</v>
      </c>
      <c r="DS347" s="886">
        <f t="shared" si="1151"/>
        <v>0</v>
      </c>
      <c r="DT347" s="886">
        <f t="shared" si="1151"/>
        <v>0</v>
      </c>
      <c r="DU347" s="886">
        <f t="shared" si="1151"/>
        <v>0</v>
      </c>
      <c r="DV347" s="886">
        <f t="shared" si="1151"/>
        <v>0</v>
      </c>
      <c r="DW347" s="886">
        <f t="shared" si="1151"/>
        <v>0</v>
      </c>
      <c r="DX347" s="887">
        <f t="shared" si="1151"/>
        <v>0</v>
      </c>
      <c r="DY347" s="888">
        <f t="shared" si="1151"/>
        <v>0</v>
      </c>
      <c r="DZ347" s="886">
        <f t="shared" si="1151"/>
        <v>0</v>
      </c>
      <c r="EA347" s="886">
        <f t="shared" si="1151"/>
        <v>0</v>
      </c>
      <c r="EB347" s="886">
        <f t="shared" si="1151"/>
        <v>0</v>
      </c>
      <c r="EC347" s="886">
        <f t="shared" si="1151"/>
        <v>0</v>
      </c>
      <c r="ED347" s="886">
        <f t="shared" si="1151"/>
        <v>0</v>
      </c>
      <c r="EE347" s="886">
        <f t="shared" si="1151"/>
        <v>0</v>
      </c>
      <c r="EF347" s="886">
        <f t="shared" si="1151"/>
        <v>0</v>
      </c>
      <c r="EG347" s="886">
        <f t="shared" si="1151"/>
        <v>0</v>
      </c>
      <c r="EH347" s="886">
        <f t="shared" si="1151"/>
        <v>0</v>
      </c>
      <c r="EI347" s="886">
        <f t="shared" si="1151"/>
        <v>0</v>
      </c>
      <c r="EJ347" s="887">
        <f t="shared" si="1151"/>
        <v>0</v>
      </c>
      <c r="EK347" s="888">
        <f t="shared" si="1151"/>
        <v>0</v>
      </c>
      <c r="EL347" s="886">
        <f t="shared" si="1151"/>
        <v>0</v>
      </c>
      <c r="EM347" s="886">
        <f t="shared" si="1151"/>
        <v>0</v>
      </c>
      <c r="EN347" s="886">
        <f t="shared" si="1151"/>
        <v>0</v>
      </c>
      <c r="EO347" s="886">
        <f t="shared" si="1151"/>
        <v>0</v>
      </c>
      <c r="EP347" s="886">
        <f t="shared" si="1151"/>
        <v>0</v>
      </c>
      <c r="EQ347" s="886">
        <f t="shared" si="1151"/>
        <v>0</v>
      </c>
      <c r="ER347" s="886">
        <f t="shared" si="1151"/>
        <v>0</v>
      </c>
      <c r="ES347" s="886">
        <f t="shared" si="1151"/>
        <v>0</v>
      </c>
      <c r="ET347" s="886">
        <f t="shared" si="1151"/>
        <v>0</v>
      </c>
      <c r="EU347" s="889">
        <f t="shared" si="1151"/>
        <v>0</v>
      </c>
      <c r="EV347" s="887">
        <f t="shared" si="1151"/>
        <v>0</v>
      </c>
      <c r="EW347" s="888">
        <f t="shared" si="1151"/>
        <v>0</v>
      </c>
      <c r="EX347" s="886">
        <f t="shared" si="1151"/>
        <v>0</v>
      </c>
      <c r="EY347" s="886">
        <f t="shared" si="1151"/>
        <v>0</v>
      </c>
      <c r="EZ347" s="886">
        <f t="shared" si="1151"/>
        <v>0</v>
      </c>
      <c r="FA347" s="886">
        <f t="shared" si="1151"/>
        <v>0</v>
      </c>
      <c r="FB347" s="886">
        <f t="shared" si="1151"/>
        <v>0</v>
      </c>
      <c r="FC347" s="886">
        <f t="shared" si="1150"/>
        <v>0</v>
      </c>
      <c r="FD347" s="886">
        <f t="shared" si="1150"/>
        <v>0</v>
      </c>
      <c r="FE347" s="886">
        <f t="shared" si="1150"/>
        <v>0</v>
      </c>
      <c r="FF347" s="886">
        <f t="shared" si="1150"/>
        <v>0</v>
      </c>
      <c r="FG347" s="886">
        <f t="shared" si="1150"/>
        <v>0</v>
      </c>
      <c r="FH347" s="887">
        <f t="shared" si="1150"/>
        <v>0</v>
      </c>
      <c r="FI347" s="888">
        <f t="shared" si="1150"/>
        <v>0</v>
      </c>
      <c r="FJ347" s="886">
        <f t="shared" si="1150"/>
        <v>0</v>
      </c>
      <c r="FK347" s="886">
        <f t="shared" si="1150"/>
        <v>0</v>
      </c>
      <c r="FL347" s="886">
        <f t="shared" si="1150"/>
        <v>0</v>
      </c>
      <c r="FM347" s="886">
        <f t="shared" si="1150"/>
        <v>0</v>
      </c>
      <c r="FN347" s="886">
        <f t="shared" si="1150"/>
        <v>0</v>
      </c>
      <c r="FO347" s="886">
        <f t="shared" si="1150"/>
        <v>0</v>
      </c>
      <c r="FP347" s="886">
        <f t="shared" si="1150"/>
        <v>0</v>
      </c>
      <c r="FQ347" s="886">
        <f t="shared" si="1150"/>
        <v>0</v>
      </c>
      <c r="FR347" s="886">
        <f t="shared" si="1150"/>
        <v>0</v>
      </c>
      <c r="FS347" s="886">
        <f t="shared" si="1150"/>
        <v>0</v>
      </c>
      <c r="FT347" s="887">
        <f t="shared" si="1150"/>
        <v>0</v>
      </c>
      <c r="FU347" s="888">
        <f t="shared" si="1150"/>
        <v>0</v>
      </c>
      <c r="FV347" s="886">
        <f t="shared" si="1150"/>
        <v>0</v>
      </c>
      <c r="FW347" s="886">
        <f t="shared" si="1150"/>
        <v>0</v>
      </c>
      <c r="FX347" s="886">
        <f t="shared" si="1150"/>
        <v>0</v>
      </c>
      <c r="FY347" s="886">
        <f t="shared" si="1150"/>
        <v>0</v>
      </c>
      <c r="FZ347" s="886">
        <f t="shared" si="1150"/>
        <v>0</v>
      </c>
      <c r="GA347" s="886">
        <f t="shared" si="1150"/>
        <v>0</v>
      </c>
      <c r="GB347" s="886">
        <f t="shared" si="1150"/>
        <v>0</v>
      </c>
      <c r="GC347" s="886">
        <f t="shared" si="1150"/>
        <v>0</v>
      </c>
      <c r="GD347" s="886">
        <f t="shared" si="1150"/>
        <v>0</v>
      </c>
      <c r="GE347" s="886">
        <f t="shared" si="1150"/>
        <v>0</v>
      </c>
      <c r="GF347" s="887">
        <f t="shared" si="1150"/>
        <v>0</v>
      </c>
      <c r="GG347" s="888">
        <f t="shared" si="1150"/>
        <v>0</v>
      </c>
      <c r="GH347" s="886">
        <f t="shared" si="1150"/>
        <v>0</v>
      </c>
      <c r="GI347" s="886">
        <f t="shared" si="1150"/>
        <v>0</v>
      </c>
      <c r="GJ347" s="886">
        <f t="shared" si="1150"/>
        <v>0</v>
      </c>
      <c r="GK347" s="886">
        <f t="shared" si="1150"/>
        <v>0</v>
      </c>
      <c r="GL347" s="886">
        <f t="shared" si="1150"/>
        <v>0</v>
      </c>
      <c r="GM347" s="886">
        <f t="shared" si="1150"/>
        <v>0</v>
      </c>
      <c r="GN347" s="886">
        <f t="shared" si="1150"/>
        <v>0</v>
      </c>
      <c r="GO347" s="886">
        <f t="shared" si="1150"/>
        <v>0</v>
      </c>
      <c r="GP347" s="886">
        <f t="shared" si="1150"/>
        <v>0</v>
      </c>
      <c r="GQ347" s="886">
        <f t="shared" si="1150"/>
        <v>0</v>
      </c>
      <c r="GR347" s="887">
        <f t="shared" si="1146"/>
        <v>0</v>
      </c>
      <c r="GS347" s="6"/>
      <c r="GT347" s="6"/>
      <c r="GU347" s="6"/>
      <c r="GV347" s="6"/>
    </row>
    <row r="348" spans="2:204" ht="15.75" thickBot="1" x14ac:dyDescent="0.25">
      <c r="B348" s="848" t="s">
        <v>560</v>
      </c>
      <c r="C348" s="849">
        <v>3286</v>
      </c>
      <c r="D348" s="850">
        <v>35403</v>
      </c>
      <c r="E348" s="882">
        <f t="shared" si="1113"/>
        <v>46353</v>
      </c>
      <c r="F348" s="859">
        <f t="shared" si="1119"/>
        <v>48178</v>
      </c>
      <c r="G348" s="859">
        <f t="shared" si="1120"/>
        <v>50003</v>
      </c>
      <c r="AC348" s="877" t="s">
        <v>148</v>
      </c>
      <c r="AD348" s="856">
        <v>3286</v>
      </c>
      <c r="AE348" s="886">
        <f t="shared" si="1121"/>
        <v>3309</v>
      </c>
      <c r="AF348" s="887">
        <f t="shared" si="1152"/>
        <v>3332</v>
      </c>
      <c r="AG348" s="888">
        <f t="shared" si="1152"/>
        <v>3355</v>
      </c>
      <c r="AH348" s="886">
        <f t="shared" si="1152"/>
        <v>3378</v>
      </c>
      <c r="AI348" s="886">
        <f t="shared" si="1152"/>
        <v>3401</v>
      </c>
      <c r="AJ348" s="886">
        <f t="shared" si="1152"/>
        <v>3424</v>
      </c>
      <c r="AK348" s="886">
        <f t="shared" si="1152"/>
        <v>3447</v>
      </c>
      <c r="AL348" s="886">
        <f t="shared" si="1152"/>
        <v>3470</v>
      </c>
      <c r="AM348" s="886">
        <f t="shared" si="1152"/>
        <v>3471</v>
      </c>
      <c r="AN348" s="886">
        <f t="shared" si="1152"/>
        <v>3521</v>
      </c>
      <c r="AO348" s="886">
        <f t="shared" si="1152"/>
        <v>3571</v>
      </c>
      <c r="AP348" s="886">
        <f t="shared" si="1152"/>
        <v>3621</v>
      </c>
      <c r="AQ348" s="886">
        <f t="shared" si="1152"/>
        <v>3671</v>
      </c>
      <c r="AR348" s="887">
        <f t="shared" si="1152"/>
        <v>3672</v>
      </c>
      <c r="AS348" s="888">
        <f t="shared" si="1152"/>
        <v>3695</v>
      </c>
      <c r="AT348" s="886">
        <f t="shared" si="1152"/>
        <v>3718</v>
      </c>
      <c r="AU348" s="886">
        <f t="shared" si="1152"/>
        <v>3741</v>
      </c>
      <c r="AV348" s="886">
        <f t="shared" si="1152"/>
        <v>3764</v>
      </c>
      <c r="AW348" s="886">
        <f t="shared" si="1152"/>
        <v>3780</v>
      </c>
      <c r="AX348" s="886">
        <f t="shared" si="1152"/>
        <v>3796</v>
      </c>
      <c r="AY348" s="886">
        <f t="shared" si="1152"/>
        <v>3812</v>
      </c>
      <c r="AZ348" s="886">
        <f t="shared" si="1152"/>
        <v>3828</v>
      </c>
      <c r="BA348" s="886">
        <f t="shared" si="1152"/>
        <v>3844</v>
      </c>
      <c r="BB348" s="886">
        <f t="shared" si="1152"/>
        <v>3860</v>
      </c>
      <c r="BC348" s="886">
        <f t="shared" si="1152"/>
        <v>3876</v>
      </c>
      <c r="BD348" s="887">
        <f t="shared" si="1152"/>
        <v>3892</v>
      </c>
      <c r="BE348" s="888">
        <f t="shared" si="1152"/>
        <v>3908</v>
      </c>
      <c r="BF348" s="886">
        <f t="shared" si="1152"/>
        <v>3924</v>
      </c>
      <c r="BG348" s="886">
        <f t="shared" si="1152"/>
        <v>3947</v>
      </c>
      <c r="BH348" s="886">
        <f t="shared" si="1152"/>
        <v>3970</v>
      </c>
      <c r="BI348" s="886">
        <f t="shared" si="1152"/>
        <v>3993</v>
      </c>
      <c r="BJ348" s="886">
        <f t="shared" si="1152"/>
        <v>4016</v>
      </c>
      <c r="BK348" s="886">
        <f t="shared" si="1152"/>
        <v>4039</v>
      </c>
      <c r="BL348" s="886">
        <f t="shared" si="1152"/>
        <v>4062</v>
      </c>
      <c r="BM348" s="886">
        <f t="shared" si="1152"/>
        <v>4085</v>
      </c>
      <c r="BN348" s="886">
        <f t="shared" si="1152"/>
        <v>4108</v>
      </c>
      <c r="BO348" s="886">
        <f t="shared" si="1152"/>
        <v>4131</v>
      </c>
      <c r="BP348" s="887">
        <f t="shared" si="1152"/>
        <v>4154</v>
      </c>
      <c r="BQ348" s="888">
        <f t="shared" si="1152"/>
        <v>4177</v>
      </c>
      <c r="BR348" s="886">
        <f t="shared" si="1152"/>
        <v>4200</v>
      </c>
      <c r="BS348" s="886">
        <f t="shared" si="1152"/>
        <v>4223</v>
      </c>
      <c r="BT348" s="886">
        <f t="shared" si="1152"/>
        <v>4246</v>
      </c>
      <c r="BU348" s="886">
        <f t="shared" si="1152"/>
        <v>4269</v>
      </c>
      <c r="BV348" s="886">
        <f t="shared" si="1152"/>
        <v>4292</v>
      </c>
      <c r="BW348" s="886">
        <f t="shared" si="1152"/>
        <v>4315</v>
      </c>
      <c r="BX348" s="886">
        <f t="shared" si="1152"/>
        <v>4338</v>
      </c>
      <c r="BY348" s="886">
        <f t="shared" si="1152"/>
        <v>4361</v>
      </c>
      <c r="BZ348" s="886">
        <f t="shared" si="1152"/>
        <v>4384</v>
      </c>
      <c r="CA348" s="886">
        <f t="shared" si="1152"/>
        <v>4407</v>
      </c>
      <c r="CB348" s="887">
        <f t="shared" si="1152"/>
        <v>4407</v>
      </c>
      <c r="CC348" s="888">
        <f t="shared" si="1152"/>
        <v>4407</v>
      </c>
      <c r="CD348" s="886">
        <f t="shared" si="1152"/>
        <v>4407</v>
      </c>
      <c r="CE348" s="886">
        <f t="shared" si="1152"/>
        <v>4407</v>
      </c>
      <c r="CF348" s="886">
        <f t="shared" si="1152"/>
        <v>4407</v>
      </c>
      <c r="CG348" s="886">
        <f t="shared" si="1152"/>
        <v>4407</v>
      </c>
      <c r="CH348" s="886">
        <f t="shared" si="1152"/>
        <v>4407</v>
      </c>
      <c r="CI348" s="886">
        <f t="shared" si="1152"/>
        <v>4407</v>
      </c>
      <c r="CJ348" s="886">
        <f t="shared" si="1152"/>
        <v>4407</v>
      </c>
      <c r="CK348" s="886">
        <f t="shared" si="1152"/>
        <v>4407</v>
      </c>
      <c r="CL348" s="886">
        <f t="shared" si="1152"/>
        <v>4407</v>
      </c>
      <c r="CM348" s="886">
        <f t="shared" si="1152"/>
        <v>4407</v>
      </c>
      <c r="CN348" s="887">
        <f t="shared" si="1152"/>
        <v>4430</v>
      </c>
      <c r="CO348" s="888">
        <f t="shared" si="1152"/>
        <v>4453</v>
      </c>
      <c r="CP348" s="886">
        <f t="shared" si="1152"/>
        <v>4476</v>
      </c>
      <c r="CQ348" s="886">
        <f t="shared" si="1152"/>
        <v>4499</v>
      </c>
      <c r="CR348" s="886">
        <f t="shared" si="1151"/>
        <v>4522</v>
      </c>
      <c r="CS348" s="886">
        <f t="shared" si="1151"/>
        <v>4545</v>
      </c>
      <c r="CT348" s="886">
        <f t="shared" si="1151"/>
        <v>4568</v>
      </c>
      <c r="CU348" s="886">
        <f t="shared" si="1151"/>
        <v>4569</v>
      </c>
      <c r="CV348" s="886">
        <f t="shared" si="1151"/>
        <v>4619</v>
      </c>
      <c r="CW348" s="886">
        <f t="shared" si="1151"/>
        <v>4669</v>
      </c>
      <c r="CX348" s="886">
        <f t="shared" si="1151"/>
        <v>4719</v>
      </c>
      <c r="CY348" s="886">
        <f t="shared" si="1151"/>
        <v>4769</v>
      </c>
      <c r="CZ348" s="887">
        <f t="shared" si="1151"/>
        <v>4770</v>
      </c>
      <c r="DA348" s="888">
        <f t="shared" si="1151"/>
        <v>4793</v>
      </c>
      <c r="DB348" s="886">
        <f t="shared" si="1151"/>
        <v>4816</v>
      </c>
      <c r="DC348" s="886">
        <f t="shared" si="1151"/>
        <v>4839</v>
      </c>
      <c r="DD348" s="886">
        <f t="shared" si="1151"/>
        <v>4862</v>
      </c>
      <c r="DE348" s="886">
        <f t="shared" si="1151"/>
        <v>4885</v>
      </c>
      <c r="DF348" s="886">
        <f t="shared" si="1151"/>
        <v>4908</v>
      </c>
      <c r="DG348" s="886">
        <f t="shared" si="1151"/>
        <v>4931</v>
      </c>
      <c r="DH348" s="886">
        <f t="shared" si="1151"/>
        <v>4954</v>
      </c>
      <c r="DI348" s="886">
        <f t="shared" si="1151"/>
        <v>4977</v>
      </c>
      <c r="DJ348" s="886">
        <f t="shared" si="1151"/>
        <v>5000</v>
      </c>
      <c r="DK348" s="886">
        <f t="shared" si="1151"/>
        <v>5023</v>
      </c>
      <c r="DL348" s="887">
        <f t="shared" si="1151"/>
        <v>5046</v>
      </c>
      <c r="DM348" s="888">
        <f t="shared" si="1151"/>
        <v>5069</v>
      </c>
      <c r="DN348" s="886">
        <f t="shared" si="1151"/>
        <v>5092</v>
      </c>
      <c r="DO348" s="886">
        <f t="shared" si="1151"/>
        <v>5115</v>
      </c>
      <c r="DP348" s="886">
        <f t="shared" si="1151"/>
        <v>5138</v>
      </c>
      <c r="DQ348" s="886">
        <f t="shared" si="1151"/>
        <v>5161</v>
      </c>
      <c r="DR348" s="886">
        <f t="shared" si="1151"/>
        <v>5184</v>
      </c>
      <c r="DS348" s="886">
        <f t="shared" si="1151"/>
        <v>5207</v>
      </c>
      <c r="DT348" s="886">
        <f t="shared" si="1151"/>
        <v>5230</v>
      </c>
      <c r="DU348" s="886">
        <f t="shared" si="1151"/>
        <v>5253</v>
      </c>
      <c r="DV348" s="886">
        <f t="shared" si="1151"/>
        <v>5276</v>
      </c>
      <c r="DW348" s="886">
        <f t="shared" si="1151"/>
        <v>5299</v>
      </c>
      <c r="DX348" s="887">
        <f t="shared" si="1151"/>
        <v>5322</v>
      </c>
      <c r="DY348" s="888">
        <f t="shared" si="1151"/>
        <v>5345</v>
      </c>
      <c r="DZ348" s="886">
        <f t="shared" si="1151"/>
        <v>5368</v>
      </c>
      <c r="EA348" s="886">
        <f t="shared" si="1151"/>
        <v>5391</v>
      </c>
      <c r="EB348" s="886">
        <f t="shared" si="1151"/>
        <v>5414</v>
      </c>
      <c r="EC348" s="886">
        <f t="shared" si="1151"/>
        <v>5437</v>
      </c>
      <c r="ED348" s="886">
        <f t="shared" si="1151"/>
        <v>5460</v>
      </c>
      <c r="EE348" s="886">
        <f t="shared" si="1151"/>
        <v>5483</v>
      </c>
      <c r="EF348" s="886">
        <f t="shared" si="1151"/>
        <v>5506</v>
      </c>
      <c r="EG348" s="886">
        <f t="shared" si="1151"/>
        <v>5529</v>
      </c>
      <c r="EH348" s="886">
        <f t="shared" si="1151"/>
        <v>5529</v>
      </c>
      <c r="EI348" s="886">
        <f t="shared" si="1151"/>
        <v>5529</v>
      </c>
      <c r="EJ348" s="887">
        <f t="shared" si="1151"/>
        <v>5529</v>
      </c>
      <c r="EK348" s="888">
        <f t="shared" si="1151"/>
        <v>5529</v>
      </c>
      <c r="EL348" s="886">
        <f t="shared" si="1151"/>
        <v>5529</v>
      </c>
      <c r="EM348" s="886">
        <f t="shared" si="1151"/>
        <v>5552</v>
      </c>
      <c r="EN348" s="886">
        <f t="shared" si="1151"/>
        <v>5575</v>
      </c>
      <c r="EO348" s="886">
        <f t="shared" si="1151"/>
        <v>5598</v>
      </c>
      <c r="EP348" s="886">
        <f t="shared" si="1151"/>
        <v>5621</v>
      </c>
      <c r="EQ348" s="886">
        <f t="shared" si="1151"/>
        <v>5644</v>
      </c>
      <c r="ER348" s="886">
        <f t="shared" si="1151"/>
        <v>5667</v>
      </c>
      <c r="ES348" s="886">
        <f t="shared" si="1151"/>
        <v>5690</v>
      </c>
      <c r="ET348" s="886">
        <f t="shared" si="1151"/>
        <v>5713</v>
      </c>
      <c r="EU348" s="886">
        <f t="shared" si="1151"/>
        <v>5736</v>
      </c>
      <c r="EV348" s="892">
        <f t="shared" si="1151"/>
        <v>5759</v>
      </c>
      <c r="EW348" s="888">
        <f t="shared" si="1151"/>
        <v>5782</v>
      </c>
      <c r="EX348" s="886">
        <f t="shared" si="1151"/>
        <v>5805</v>
      </c>
      <c r="EY348" s="886">
        <f t="shared" si="1151"/>
        <v>5828</v>
      </c>
      <c r="EZ348" s="886">
        <f t="shared" si="1151"/>
        <v>5851</v>
      </c>
      <c r="FA348" s="886">
        <f t="shared" si="1151"/>
        <v>5874</v>
      </c>
      <c r="FB348" s="886">
        <f t="shared" si="1151"/>
        <v>5897</v>
      </c>
      <c r="FC348" s="886">
        <f t="shared" si="1150"/>
        <v>5920</v>
      </c>
      <c r="FD348" s="886">
        <f t="shared" si="1150"/>
        <v>5943</v>
      </c>
      <c r="FE348" s="886">
        <f t="shared" si="1150"/>
        <v>5966</v>
      </c>
      <c r="FF348" s="886">
        <f t="shared" si="1150"/>
        <v>5989</v>
      </c>
      <c r="FG348" s="886">
        <f t="shared" si="1150"/>
        <v>6012</v>
      </c>
      <c r="FH348" s="887">
        <f t="shared" si="1150"/>
        <v>6035</v>
      </c>
      <c r="FI348" s="888">
        <f t="shared" si="1150"/>
        <v>6058</v>
      </c>
      <c r="FJ348" s="886">
        <f t="shared" si="1150"/>
        <v>6081</v>
      </c>
      <c r="FK348" s="886">
        <f t="shared" si="1150"/>
        <v>6104</v>
      </c>
      <c r="FL348" s="886">
        <f t="shared" si="1150"/>
        <v>6127</v>
      </c>
      <c r="FM348" s="886">
        <f t="shared" si="1150"/>
        <v>6150</v>
      </c>
      <c r="FN348" s="886">
        <f t="shared" si="1150"/>
        <v>6173</v>
      </c>
      <c r="FO348" s="886">
        <f t="shared" si="1150"/>
        <v>6196</v>
      </c>
      <c r="FP348" s="886">
        <f t="shared" si="1150"/>
        <v>6219</v>
      </c>
      <c r="FQ348" s="886">
        <f t="shared" si="1150"/>
        <v>6242</v>
      </c>
      <c r="FR348" s="886">
        <f t="shared" si="1150"/>
        <v>6265</v>
      </c>
      <c r="FS348" s="886">
        <f t="shared" si="1150"/>
        <v>6288</v>
      </c>
      <c r="FT348" s="887">
        <f t="shared" si="1150"/>
        <v>6311</v>
      </c>
      <c r="FU348" s="888">
        <f t="shared" si="1150"/>
        <v>6334</v>
      </c>
      <c r="FV348" s="886">
        <f t="shared" si="1150"/>
        <v>6357</v>
      </c>
      <c r="FW348" s="886">
        <f t="shared" si="1150"/>
        <v>6380</v>
      </c>
      <c r="FX348" s="886">
        <f t="shared" si="1150"/>
        <v>6403</v>
      </c>
      <c r="FY348" s="886">
        <f t="shared" si="1150"/>
        <v>6426</v>
      </c>
      <c r="FZ348" s="886">
        <f t="shared" si="1150"/>
        <v>6449</v>
      </c>
      <c r="GA348" s="886">
        <f t="shared" si="1150"/>
        <v>6472</v>
      </c>
      <c r="GB348" s="886">
        <f t="shared" si="1150"/>
        <v>6495</v>
      </c>
      <c r="GC348" s="886">
        <f t="shared" si="1150"/>
        <v>6518</v>
      </c>
      <c r="GD348" s="886">
        <f t="shared" si="1150"/>
        <v>6541</v>
      </c>
      <c r="GE348" s="886">
        <f t="shared" si="1150"/>
        <v>6564</v>
      </c>
      <c r="GF348" s="887">
        <f t="shared" si="1150"/>
        <v>6587</v>
      </c>
      <c r="GG348" s="888">
        <f t="shared" si="1150"/>
        <v>6610</v>
      </c>
      <c r="GH348" s="886">
        <f t="shared" si="1150"/>
        <v>6633</v>
      </c>
      <c r="GI348" s="886">
        <f t="shared" si="1150"/>
        <v>6656</v>
      </c>
      <c r="GJ348" s="886">
        <f t="shared" si="1150"/>
        <v>6679</v>
      </c>
      <c r="GK348" s="886">
        <f t="shared" si="1150"/>
        <v>6679</v>
      </c>
      <c r="GL348" s="886">
        <f t="shared" si="1150"/>
        <v>6679</v>
      </c>
      <c r="GM348" s="886">
        <f t="shared" si="1150"/>
        <v>6679</v>
      </c>
      <c r="GN348" s="886">
        <f t="shared" si="1150"/>
        <v>6679</v>
      </c>
      <c r="GO348" s="886">
        <f t="shared" si="1150"/>
        <v>6679</v>
      </c>
      <c r="GP348" s="886">
        <f t="shared" si="1150"/>
        <v>6679</v>
      </c>
      <c r="GQ348" s="886">
        <f t="shared" si="1150"/>
        <v>6679</v>
      </c>
      <c r="GR348" s="887">
        <f t="shared" si="1146"/>
        <v>6679</v>
      </c>
      <c r="GS348" s="6"/>
      <c r="GT348" s="6"/>
      <c r="GU348" s="6"/>
      <c r="GV348" s="6"/>
    </row>
    <row r="349" spans="2:204" ht="15.75" thickBot="1" x14ac:dyDescent="0.25">
      <c r="B349" s="848" t="s">
        <v>561</v>
      </c>
      <c r="C349" s="849">
        <v>4172.7299999999996</v>
      </c>
      <c r="D349" s="850">
        <v>35466</v>
      </c>
      <c r="E349" s="882">
        <f t="shared" si="1113"/>
        <v>46416</v>
      </c>
      <c r="F349" s="859">
        <f t="shared" si="1119"/>
        <v>48241</v>
      </c>
      <c r="G349" s="859">
        <f t="shared" si="1120"/>
        <v>50066</v>
      </c>
      <c r="AC349" s="877" t="s">
        <v>149</v>
      </c>
      <c r="AD349" s="856">
        <v>4172.7299999999996</v>
      </c>
      <c r="AE349" s="886">
        <f t="shared" si="1121"/>
        <v>4222.7299999999996</v>
      </c>
      <c r="AF349" s="887">
        <f t="shared" si="1152"/>
        <v>4272.7299999999996</v>
      </c>
      <c r="AG349" s="888">
        <f t="shared" si="1152"/>
        <v>4322.7299999999996</v>
      </c>
      <c r="AH349" s="886">
        <f t="shared" si="1152"/>
        <v>4323.7299999999996</v>
      </c>
      <c r="AI349" s="886">
        <f t="shared" si="1152"/>
        <v>4346.7299999999996</v>
      </c>
      <c r="AJ349" s="886">
        <f t="shared" si="1152"/>
        <v>4369.7299999999996</v>
      </c>
      <c r="AK349" s="886">
        <f t="shared" si="1152"/>
        <v>4392.7299999999996</v>
      </c>
      <c r="AL349" s="886">
        <f t="shared" si="1152"/>
        <v>4415.7299999999996</v>
      </c>
      <c r="AM349" s="886">
        <f t="shared" si="1152"/>
        <v>4438.7299999999996</v>
      </c>
      <c r="AN349" s="886">
        <f t="shared" si="1152"/>
        <v>4461.7299999999996</v>
      </c>
      <c r="AO349" s="886">
        <f t="shared" si="1152"/>
        <v>4484.7299999999996</v>
      </c>
      <c r="AP349" s="886">
        <f t="shared" si="1152"/>
        <v>4507.7299999999996</v>
      </c>
      <c r="AQ349" s="886">
        <f t="shared" si="1152"/>
        <v>4530.7299999999996</v>
      </c>
      <c r="AR349" s="887">
        <f t="shared" si="1152"/>
        <v>4553.7299999999996</v>
      </c>
      <c r="AS349" s="888">
        <f t="shared" si="1152"/>
        <v>4576.7299999999996</v>
      </c>
      <c r="AT349" s="886">
        <f t="shared" si="1152"/>
        <v>4599.7299999999996</v>
      </c>
      <c r="AU349" s="886">
        <f t="shared" si="1152"/>
        <v>4599.7299999999996</v>
      </c>
      <c r="AV349" s="886">
        <f t="shared" si="1152"/>
        <v>4599.7299999999996</v>
      </c>
      <c r="AW349" s="886">
        <f t="shared" si="1152"/>
        <v>4599.7299999999996</v>
      </c>
      <c r="AX349" s="886">
        <f t="shared" si="1152"/>
        <v>4599.7299999999996</v>
      </c>
      <c r="AY349" s="886">
        <f t="shared" si="1152"/>
        <v>4599.7299999999996</v>
      </c>
      <c r="AZ349" s="886">
        <f t="shared" si="1152"/>
        <v>4599.7299999999996</v>
      </c>
      <c r="BA349" s="886">
        <f t="shared" si="1152"/>
        <v>4599.7299999999996</v>
      </c>
      <c r="BB349" s="886">
        <f t="shared" si="1152"/>
        <v>4622.7299999999996</v>
      </c>
      <c r="BC349" s="886">
        <f t="shared" si="1152"/>
        <v>4645.7299999999996</v>
      </c>
      <c r="BD349" s="887">
        <f t="shared" si="1152"/>
        <v>4668.7299999999996</v>
      </c>
      <c r="BE349" s="888">
        <f t="shared" si="1152"/>
        <v>4691.7299999999996</v>
      </c>
      <c r="BF349" s="886">
        <f t="shared" si="1152"/>
        <v>4714.7299999999996</v>
      </c>
      <c r="BG349" s="886">
        <f t="shared" si="1152"/>
        <v>4737.7299999999996</v>
      </c>
      <c r="BH349" s="886">
        <f t="shared" si="1152"/>
        <v>4760.7299999999996</v>
      </c>
      <c r="BI349" s="886">
        <f t="shared" si="1152"/>
        <v>4783.7299999999996</v>
      </c>
      <c r="BJ349" s="886">
        <f t="shared" si="1152"/>
        <v>4806.7299999999996</v>
      </c>
      <c r="BK349" s="886">
        <f t="shared" si="1152"/>
        <v>4806.7299999999996</v>
      </c>
      <c r="BL349" s="886">
        <f t="shared" si="1152"/>
        <v>4806.7299999999996</v>
      </c>
      <c r="BM349" s="886">
        <f t="shared" si="1152"/>
        <v>4806.7299999999996</v>
      </c>
      <c r="BN349" s="886">
        <f t="shared" si="1152"/>
        <v>4806.7299999999996</v>
      </c>
      <c r="BO349" s="886">
        <f t="shared" si="1152"/>
        <v>4806.7299999999996</v>
      </c>
      <c r="BP349" s="887">
        <f t="shared" si="1152"/>
        <v>4806.7299999999996</v>
      </c>
      <c r="BQ349" s="888">
        <f t="shared" si="1152"/>
        <v>4829.7299999999996</v>
      </c>
      <c r="BR349" s="886">
        <f t="shared" si="1152"/>
        <v>4852.7299999999996</v>
      </c>
      <c r="BS349" s="886">
        <f t="shared" si="1152"/>
        <v>4852.7299999999996</v>
      </c>
      <c r="BT349" s="886">
        <f t="shared" si="1152"/>
        <v>4852.7299999999996</v>
      </c>
      <c r="BU349" s="886">
        <f t="shared" si="1152"/>
        <v>4852.7299999999996</v>
      </c>
      <c r="BV349" s="886">
        <f t="shared" si="1152"/>
        <v>4852.7299999999996</v>
      </c>
      <c r="BW349" s="886">
        <f t="shared" si="1152"/>
        <v>4852.7299999999996</v>
      </c>
      <c r="BX349" s="886">
        <f t="shared" si="1152"/>
        <v>4852.7299999999996</v>
      </c>
      <c r="BY349" s="886">
        <f t="shared" si="1152"/>
        <v>4852.7299999999996</v>
      </c>
      <c r="BZ349" s="886">
        <f t="shared" si="1152"/>
        <v>4852.7299999999996</v>
      </c>
      <c r="CA349" s="886">
        <f t="shared" si="1152"/>
        <v>4875.7299999999996</v>
      </c>
      <c r="CB349" s="887">
        <f t="shared" si="1152"/>
        <v>4898.7299999999996</v>
      </c>
      <c r="CC349" s="888">
        <f t="shared" si="1152"/>
        <v>4921.7299999999996</v>
      </c>
      <c r="CD349" s="886">
        <f t="shared" si="1152"/>
        <v>4944.7299999999996</v>
      </c>
      <c r="CE349" s="886">
        <f t="shared" si="1152"/>
        <v>4967.7299999999996</v>
      </c>
      <c r="CF349" s="886">
        <f t="shared" si="1152"/>
        <v>4990.7299999999996</v>
      </c>
      <c r="CG349" s="886">
        <f t="shared" si="1152"/>
        <v>5013.7299999999996</v>
      </c>
      <c r="CH349" s="886">
        <f t="shared" si="1152"/>
        <v>5036.7299999999996</v>
      </c>
      <c r="CI349" s="886">
        <f t="shared" si="1152"/>
        <v>5037.7299999999996</v>
      </c>
      <c r="CJ349" s="886">
        <f t="shared" si="1152"/>
        <v>5087.7299999999996</v>
      </c>
      <c r="CK349" s="886">
        <f t="shared" si="1152"/>
        <v>5137.7299999999996</v>
      </c>
      <c r="CL349" s="886">
        <f t="shared" si="1152"/>
        <v>5187.7299999999996</v>
      </c>
      <c r="CM349" s="886">
        <f t="shared" si="1152"/>
        <v>5237.7299999999996</v>
      </c>
      <c r="CN349" s="887">
        <f t="shared" si="1152"/>
        <v>5238.7299999999996</v>
      </c>
      <c r="CO349" s="888">
        <f t="shared" si="1152"/>
        <v>5261.73</v>
      </c>
      <c r="CP349" s="886">
        <f t="shared" si="1152"/>
        <v>5284.73</v>
      </c>
      <c r="CQ349" s="886">
        <f t="shared" si="1152"/>
        <v>5307.73</v>
      </c>
      <c r="CR349" s="886">
        <f t="shared" si="1151"/>
        <v>5330.73</v>
      </c>
      <c r="CS349" s="886">
        <f t="shared" si="1151"/>
        <v>5353.73</v>
      </c>
      <c r="CT349" s="886">
        <f t="shared" si="1151"/>
        <v>5376.73</v>
      </c>
      <c r="CU349" s="886">
        <f t="shared" si="1151"/>
        <v>5399.73</v>
      </c>
      <c r="CV349" s="886">
        <f t="shared" si="1151"/>
        <v>5422.73</v>
      </c>
      <c r="CW349" s="886">
        <f t="shared" si="1151"/>
        <v>5445.73</v>
      </c>
      <c r="CX349" s="886">
        <f t="shared" si="1151"/>
        <v>5468.73</v>
      </c>
      <c r="CY349" s="886">
        <f t="shared" si="1151"/>
        <v>5491.73</v>
      </c>
      <c r="CZ349" s="887">
        <f t="shared" si="1151"/>
        <v>5514.73</v>
      </c>
      <c r="DA349" s="888">
        <f t="shared" si="1151"/>
        <v>5537.73</v>
      </c>
      <c r="DB349" s="886">
        <f t="shared" si="1151"/>
        <v>5560.73</v>
      </c>
      <c r="DC349" s="886">
        <f t="shared" si="1151"/>
        <v>5583.73</v>
      </c>
      <c r="DD349" s="886">
        <f t="shared" si="1151"/>
        <v>5606.73</v>
      </c>
      <c r="DE349" s="886">
        <f t="shared" si="1151"/>
        <v>5629.73</v>
      </c>
      <c r="DF349" s="886">
        <f t="shared" si="1151"/>
        <v>5652.73</v>
      </c>
      <c r="DG349" s="886">
        <f t="shared" si="1151"/>
        <v>5675.73</v>
      </c>
      <c r="DH349" s="886">
        <f t="shared" si="1151"/>
        <v>5698.73</v>
      </c>
      <c r="DI349" s="886">
        <f t="shared" si="1151"/>
        <v>5698.73</v>
      </c>
      <c r="DJ349" s="886">
        <f t="shared" si="1151"/>
        <v>5698.73</v>
      </c>
      <c r="DK349" s="886">
        <f t="shared" si="1151"/>
        <v>5698.73</v>
      </c>
      <c r="DL349" s="887">
        <f t="shared" si="1151"/>
        <v>5698.73</v>
      </c>
      <c r="DM349" s="888">
        <f t="shared" si="1151"/>
        <v>5698.73</v>
      </c>
      <c r="DN349" s="886">
        <f t="shared" si="1151"/>
        <v>5721.73</v>
      </c>
      <c r="DO349" s="886">
        <f t="shared" si="1151"/>
        <v>5744.73</v>
      </c>
      <c r="DP349" s="886">
        <f t="shared" si="1151"/>
        <v>5767.73</v>
      </c>
      <c r="DQ349" s="886">
        <f t="shared" si="1151"/>
        <v>5790.73</v>
      </c>
      <c r="DR349" s="886">
        <f t="shared" si="1151"/>
        <v>5813.73</v>
      </c>
      <c r="DS349" s="886">
        <f t="shared" si="1151"/>
        <v>5836.73</v>
      </c>
      <c r="DT349" s="886">
        <f t="shared" si="1151"/>
        <v>5859.73</v>
      </c>
      <c r="DU349" s="886">
        <f t="shared" si="1151"/>
        <v>5882.73</v>
      </c>
      <c r="DV349" s="886">
        <f t="shared" si="1151"/>
        <v>5905.73</v>
      </c>
      <c r="DW349" s="886">
        <f t="shared" si="1151"/>
        <v>5906.73</v>
      </c>
      <c r="DX349" s="887">
        <f t="shared" si="1151"/>
        <v>5956.73</v>
      </c>
      <c r="DY349" s="888">
        <f t="shared" si="1151"/>
        <v>5979.73</v>
      </c>
      <c r="DZ349" s="886">
        <f t="shared" si="1151"/>
        <v>6002.73</v>
      </c>
      <c r="EA349" s="886">
        <f t="shared" si="1151"/>
        <v>6025.73</v>
      </c>
      <c r="EB349" s="886">
        <f t="shared" si="1151"/>
        <v>6048.73</v>
      </c>
      <c r="EC349" s="886">
        <f t="shared" si="1151"/>
        <v>6071.73</v>
      </c>
      <c r="ED349" s="886">
        <f t="shared" si="1151"/>
        <v>6094.73</v>
      </c>
      <c r="EE349" s="886">
        <f t="shared" si="1151"/>
        <v>6117.73</v>
      </c>
      <c r="EF349" s="886">
        <f t="shared" si="1151"/>
        <v>6140.73</v>
      </c>
      <c r="EG349" s="886">
        <f t="shared" si="1151"/>
        <v>6163.73</v>
      </c>
      <c r="EH349" s="886">
        <f t="shared" si="1151"/>
        <v>6186.73</v>
      </c>
      <c r="EI349" s="886">
        <f t="shared" si="1151"/>
        <v>6209.73</v>
      </c>
      <c r="EJ349" s="887">
        <f t="shared" si="1151"/>
        <v>6232.73</v>
      </c>
      <c r="EK349" s="888">
        <f t="shared" si="1151"/>
        <v>6255.73</v>
      </c>
      <c r="EL349" s="886">
        <f t="shared" si="1151"/>
        <v>6278.73</v>
      </c>
      <c r="EM349" s="886">
        <f t="shared" si="1151"/>
        <v>6301.73</v>
      </c>
      <c r="EN349" s="886">
        <f t="shared" si="1151"/>
        <v>6324.73</v>
      </c>
      <c r="EO349" s="886">
        <f t="shared" si="1151"/>
        <v>6347.73</v>
      </c>
      <c r="EP349" s="886">
        <f t="shared" si="1151"/>
        <v>6370.73</v>
      </c>
      <c r="EQ349" s="886">
        <f t="shared" si="1151"/>
        <v>6393.73</v>
      </c>
      <c r="ER349" s="886">
        <f t="shared" si="1151"/>
        <v>6416.73</v>
      </c>
      <c r="ES349" s="886">
        <f t="shared" si="1151"/>
        <v>6439.73</v>
      </c>
      <c r="ET349" s="886">
        <f t="shared" si="1151"/>
        <v>6462.73</v>
      </c>
      <c r="EU349" s="886">
        <f t="shared" si="1151"/>
        <v>6485.73</v>
      </c>
      <c r="EV349" s="887">
        <f t="shared" si="1151"/>
        <v>6508.73</v>
      </c>
      <c r="EW349" s="888">
        <f t="shared" si="1151"/>
        <v>6531.73</v>
      </c>
      <c r="EX349" s="889">
        <f t="shared" si="1151"/>
        <v>6554.73</v>
      </c>
      <c r="EY349" s="886">
        <f t="shared" si="1151"/>
        <v>6577.73</v>
      </c>
      <c r="EZ349" s="97">
        <f t="shared" si="1151"/>
        <v>6600.73</v>
      </c>
      <c r="FA349" s="886">
        <f t="shared" si="1151"/>
        <v>6623.73</v>
      </c>
      <c r="FB349" s="886">
        <f t="shared" si="1151"/>
        <v>6646.73</v>
      </c>
      <c r="FC349" s="886">
        <f t="shared" si="1150"/>
        <v>6669.73</v>
      </c>
      <c r="FD349" s="886">
        <f t="shared" si="1150"/>
        <v>6692.73</v>
      </c>
      <c r="FE349" s="886">
        <f t="shared" si="1150"/>
        <v>6715.73</v>
      </c>
      <c r="FF349" s="886">
        <f t="shared" ref="FF349:GQ349" si="1153">IF(COUNT(FF43)=1,FE349+FF43,FE349)</f>
        <v>6738.73</v>
      </c>
      <c r="FG349" s="886">
        <f t="shared" si="1153"/>
        <v>6761.73</v>
      </c>
      <c r="FH349" s="887">
        <f t="shared" si="1153"/>
        <v>6784.73</v>
      </c>
      <c r="FI349" s="888">
        <f t="shared" si="1153"/>
        <v>6807.73</v>
      </c>
      <c r="FJ349" s="886">
        <f t="shared" si="1153"/>
        <v>6830.73</v>
      </c>
      <c r="FK349" s="886">
        <f t="shared" si="1153"/>
        <v>6853.73</v>
      </c>
      <c r="FL349" s="886">
        <f t="shared" si="1153"/>
        <v>6853.73</v>
      </c>
      <c r="FM349" s="886">
        <f t="shared" si="1153"/>
        <v>6853.73</v>
      </c>
      <c r="FN349" s="886">
        <f t="shared" si="1153"/>
        <v>6853.73</v>
      </c>
      <c r="FO349" s="886">
        <f t="shared" si="1153"/>
        <v>6853.73</v>
      </c>
      <c r="FP349" s="886">
        <f t="shared" si="1153"/>
        <v>6853.73</v>
      </c>
      <c r="FQ349" s="886">
        <f t="shared" si="1153"/>
        <v>6853.73</v>
      </c>
      <c r="FR349" s="886">
        <f t="shared" si="1153"/>
        <v>6876.73</v>
      </c>
      <c r="FS349" s="886">
        <f t="shared" si="1153"/>
        <v>6899.73</v>
      </c>
      <c r="FT349" s="887">
        <f t="shared" si="1153"/>
        <v>6922.73</v>
      </c>
      <c r="FU349" s="888">
        <f t="shared" si="1153"/>
        <v>6945.73</v>
      </c>
      <c r="FV349" s="886">
        <f t="shared" si="1153"/>
        <v>6968.73</v>
      </c>
      <c r="FW349" s="886">
        <f t="shared" si="1153"/>
        <v>6991.73</v>
      </c>
      <c r="FX349" s="886">
        <f t="shared" si="1153"/>
        <v>7014.73</v>
      </c>
      <c r="FY349" s="886">
        <f t="shared" si="1153"/>
        <v>7037.73</v>
      </c>
      <c r="FZ349" s="886">
        <f t="shared" si="1153"/>
        <v>7060.73</v>
      </c>
      <c r="GA349" s="886">
        <f t="shared" si="1153"/>
        <v>7083.73</v>
      </c>
      <c r="GB349" s="886">
        <f t="shared" si="1153"/>
        <v>7106.73</v>
      </c>
      <c r="GC349" s="886">
        <f t="shared" si="1153"/>
        <v>7129.73</v>
      </c>
      <c r="GD349" s="886">
        <f t="shared" si="1153"/>
        <v>7152.73</v>
      </c>
      <c r="GE349" s="886">
        <f t="shared" si="1153"/>
        <v>7175.73</v>
      </c>
      <c r="GF349" s="887">
        <f t="shared" si="1153"/>
        <v>7198.73</v>
      </c>
      <c r="GG349" s="888">
        <f t="shared" si="1153"/>
        <v>7221.73</v>
      </c>
      <c r="GH349" s="886">
        <f t="shared" si="1153"/>
        <v>7244.73</v>
      </c>
      <c r="GI349" s="886">
        <f t="shared" si="1153"/>
        <v>7267.73</v>
      </c>
      <c r="GJ349" s="886">
        <f t="shared" si="1153"/>
        <v>7290.73</v>
      </c>
      <c r="GK349" s="886">
        <f t="shared" si="1153"/>
        <v>7313.73</v>
      </c>
      <c r="GL349" s="886">
        <f t="shared" si="1153"/>
        <v>7336.73</v>
      </c>
      <c r="GM349" s="886">
        <f t="shared" si="1153"/>
        <v>7359.73</v>
      </c>
      <c r="GN349" s="886">
        <f t="shared" si="1153"/>
        <v>7382.73</v>
      </c>
      <c r="GO349" s="886">
        <f t="shared" si="1153"/>
        <v>7382.73</v>
      </c>
      <c r="GP349" s="886">
        <f t="shared" si="1153"/>
        <v>7382.73</v>
      </c>
      <c r="GQ349" s="886">
        <f t="shared" si="1153"/>
        <v>7382.73</v>
      </c>
      <c r="GR349" s="887">
        <f t="shared" si="1146"/>
        <v>7382.73</v>
      </c>
      <c r="GS349" s="6"/>
      <c r="GT349" s="6"/>
      <c r="GU349" s="6"/>
      <c r="GV349" s="6"/>
    </row>
    <row r="350" spans="2:204" ht="15.75" thickBot="1" x14ac:dyDescent="0.25">
      <c r="B350" s="848" t="s">
        <v>562</v>
      </c>
      <c r="C350" s="849">
        <v>3688.65</v>
      </c>
      <c r="D350" s="850">
        <v>35522</v>
      </c>
      <c r="E350" s="882">
        <f t="shared" si="1113"/>
        <v>46472</v>
      </c>
      <c r="F350" s="859">
        <f t="shared" si="1119"/>
        <v>48297</v>
      </c>
      <c r="G350" s="859">
        <f t="shared" si="1120"/>
        <v>50122</v>
      </c>
      <c r="AC350" s="877" t="s">
        <v>150</v>
      </c>
      <c r="AD350" s="856">
        <v>3688.65</v>
      </c>
      <c r="AE350" s="886">
        <f t="shared" si="1121"/>
        <v>3711.65</v>
      </c>
      <c r="AF350" s="887">
        <f t="shared" si="1152"/>
        <v>3734.65</v>
      </c>
      <c r="AG350" s="888">
        <f t="shared" si="1152"/>
        <v>3757.65</v>
      </c>
      <c r="AH350" s="886">
        <f t="shared" si="1152"/>
        <v>3780.65</v>
      </c>
      <c r="AI350" s="886">
        <f t="shared" si="1152"/>
        <v>3803.65</v>
      </c>
      <c r="AJ350" s="886">
        <f t="shared" si="1152"/>
        <v>3826.65</v>
      </c>
      <c r="AK350" s="886">
        <f t="shared" si="1152"/>
        <v>3849.65</v>
      </c>
      <c r="AL350" s="886">
        <f t="shared" si="1152"/>
        <v>3872.65</v>
      </c>
      <c r="AM350" s="886">
        <f t="shared" si="1152"/>
        <v>3873.65</v>
      </c>
      <c r="AN350" s="886">
        <f t="shared" si="1152"/>
        <v>3923.65</v>
      </c>
      <c r="AO350" s="886">
        <f t="shared" si="1152"/>
        <v>3973.65</v>
      </c>
      <c r="AP350" s="886">
        <f t="shared" si="1152"/>
        <v>4023.65</v>
      </c>
      <c r="AQ350" s="886">
        <f t="shared" si="1152"/>
        <v>4073.65</v>
      </c>
      <c r="AR350" s="887">
        <f t="shared" si="1152"/>
        <v>4074.65</v>
      </c>
      <c r="AS350" s="888">
        <f t="shared" si="1152"/>
        <v>4097.6499999999996</v>
      </c>
      <c r="AT350" s="886">
        <f t="shared" si="1152"/>
        <v>4120.6499999999996</v>
      </c>
      <c r="AU350" s="886">
        <f t="shared" si="1152"/>
        <v>4143.6499999999996</v>
      </c>
      <c r="AV350" s="886">
        <f t="shared" si="1152"/>
        <v>4166.6499999999996</v>
      </c>
      <c r="AW350" s="886">
        <f t="shared" si="1152"/>
        <v>4166.6499999999996</v>
      </c>
      <c r="AX350" s="886">
        <f t="shared" si="1152"/>
        <v>4166.6499999999996</v>
      </c>
      <c r="AY350" s="886">
        <f t="shared" si="1152"/>
        <v>4189.6499999999996</v>
      </c>
      <c r="AZ350" s="886">
        <f t="shared" si="1152"/>
        <v>4212.6499999999996</v>
      </c>
      <c r="BA350" s="886">
        <f t="shared" si="1152"/>
        <v>4235.6499999999996</v>
      </c>
      <c r="BB350" s="886">
        <f t="shared" si="1152"/>
        <v>4258.6499999999996</v>
      </c>
      <c r="BC350" s="886">
        <f t="shared" si="1152"/>
        <v>4259.6499999999996</v>
      </c>
      <c r="BD350" s="887">
        <f t="shared" si="1152"/>
        <v>4319.6499999999996</v>
      </c>
      <c r="BE350" s="888">
        <f t="shared" si="1152"/>
        <v>4379.6499999999996</v>
      </c>
      <c r="BF350" s="886">
        <f t="shared" si="1152"/>
        <v>4439.6499999999996</v>
      </c>
      <c r="BG350" s="886">
        <f t="shared" si="1152"/>
        <v>4499.6499999999996</v>
      </c>
      <c r="BH350" s="886">
        <f t="shared" si="1152"/>
        <v>4500.6499999999996</v>
      </c>
      <c r="BI350" s="886">
        <f t="shared" si="1152"/>
        <v>4523.6499999999996</v>
      </c>
      <c r="BJ350" s="886">
        <f t="shared" si="1152"/>
        <v>4546.6499999999996</v>
      </c>
      <c r="BK350" s="886">
        <f t="shared" si="1152"/>
        <v>4569.6499999999996</v>
      </c>
      <c r="BL350" s="886">
        <f t="shared" si="1152"/>
        <v>4592.6499999999996</v>
      </c>
      <c r="BM350" s="886">
        <f t="shared" si="1152"/>
        <v>4615.6499999999996</v>
      </c>
      <c r="BN350" s="886">
        <f t="shared" si="1152"/>
        <v>4638.6499999999996</v>
      </c>
      <c r="BO350" s="886">
        <f t="shared" si="1152"/>
        <v>4661.6499999999996</v>
      </c>
      <c r="BP350" s="887">
        <f t="shared" si="1152"/>
        <v>4684.6499999999996</v>
      </c>
      <c r="BQ350" s="888">
        <f t="shared" si="1152"/>
        <v>4707.6499999999996</v>
      </c>
      <c r="BR350" s="886">
        <f t="shared" si="1152"/>
        <v>4730.6499999999996</v>
      </c>
      <c r="BS350" s="886">
        <f t="shared" si="1152"/>
        <v>4753.6499999999996</v>
      </c>
      <c r="BT350" s="886">
        <f t="shared" si="1152"/>
        <v>4776.6499999999996</v>
      </c>
      <c r="BU350" s="886">
        <f t="shared" si="1152"/>
        <v>4799.6499999999996</v>
      </c>
      <c r="BV350" s="886">
        <f t="shared" si="1152"/>
        <v>4822.6499999999996</v>
      </c>
      <c r="BW350" s="886">
        <f t="shared" si="1152"/>
        <v>4845.6499999999996</v>
      </c>
      <c r="BX350" s="886">
        <f t="shared" si="1152"/>
        <v>4845.6499999999996</v>
      </c>
      <c r="BY350" s="886">
        <f t="shared" si="1152"/>
        <v>4845.6499999999996</v>
      </c>
      <c r="BZ350" s="886">
        <f t="shared" si="1152"/>
        <v>4845.6499999999996</v>
      </c>
      <c r="CA350" s="886">
        <f t="shared" si="1152"/>
        <v>4845.6499999999996</v>
      </c>
      <c r="CB350" s="887">
        <f t="shared" si="1152"/>
        <v>4845.6499999999996</v>
      </c>
      <c r="CC350" s="888">
        <f t="shared" si="1152"/>
        <v>4845.6499999999996</v>
      </c>
      <c r="CD350" s="886">
        <f t="shared" si="1152"/>
        <v>4845.6499999999996</v>
      </c>
      <c r="CE350" s="886">
        <f t="shared" si="1152"/>
        <v>4845.6499999999996</v>
      </c>
      <c r="CF350" s="886">
        <f t="shared" si="1152"/>
        <v>4845.6499999999996</v>
      </c>
      <c r="CG350" s="886">
        <f t="shared" si="1152"/>
        <v>4845.6499999999996</v>
      </c>
      <c r="CH350" s="886">
        <f t="shared" si="1152"/>
        <v>4845.6499999999996</v>
      </c>
      <c r="CI350" s="886">
        <f t="shared" si="1152"/>
        <v>4845.6499999999996</v>
      </c>
      <c r="CJ350" s="886">
        <f t="shared" si="1152"/>
        <v>4868.6499999999996</v>
      </c>
      <c r="CK350" s="886">
        <f t="shared" si="1152"/>
        <v>4891.6499999999996</v>
      </c>
      <c r="CL350" s="886">
        <f t="shared" si="1152"/>
        <v>4907.6499999999996</v>
      </c>
      <c r="CM350" s="886">
        <f t="shared" si="1152"/>
        <v>4923.6499999999996</v>
      </c>
      <c r="CN350" s="887">
        <f t="shared" si="1152"/>
        <v>4939.6499999999996</v>
      </c>
      <c r="CO350" s="888">
        <f t="shared" si="1152"/>
        <v>4955.6499999999996</v>
      </c>
      <c r="CP350" s="886">
        <f t="shared" si="1152"/>
        <v>4971.6499999999996</v>
      </c>
      <c r="CQ350" s="886">
        <f t="shared" ref="CQ350:FB353" si="1154">IF(COUNT(CQ44)=1,CP350+CQ44,CP350)</f>
        <v>4987.6499999999996</v>
      </c>
      <c r="CR350" s="886">
        <f t="shared" si="1154"/>
        <v>5003.6499999999996</v>
      </c>
      <c r="CS350" s="886">
        <f t="shared" si="1154"/>
        <v>5019.6499999999996</v>
      </c>
      <c r="CT350" s="886">
        <f t="shared" si="1154"/>
        <v>5035.6499999999996</v>
      </c>
      <c r="CU350" s="886">
        <f t="shared" si="1154"/>
        <v>5051.6499999999996</v>
      </c>
      <c r="CV350" s="886">
        <f t="shared" si="1154"/>
        <v>5067.6499999999996</v>
      </c>
      <c r="CW350" s="886">
        <f t="shared" si="1154"/>
        <v>5083.6499999999996</v>
      </c>
      <c r="CX350" s="886">
        <f t="shared" si="1154"/>
        <v>5099.6499999999996</v>
      </c>
      <c r="CY350" s="886">
        <f t="shared" si="1154"/>
        <v>5115.6499999999996</v>
      </c>
      <c r="CZ350" s="887">
        <f t="shared" si="1154"/>
        <v>5131.6499999999996</v>
      </c>
      <c r="DA350" s="888">
        <f t="shared" si="1154"/>
        <v>5147.6499999999996</v>
      </c>
      <c r="DB350" s="886">
        <f t="shared" si="1154"/>
        <v>5163.6499999999996</v>
      </c>
      <c r="DC350" s="886">
        <f t="shared" si="1154"/>
        <v>5179.6499999999996</v>
      </c>
      <c r="DD350" s="886">
        <f t="shared" si="1154"/>
        <v>5195.6499999999996</v>
      </c>
      <c r="DE350" s="886">
        <f t="shared" si="1154"/>
        <v>5211.6499999999996</v>
      </c>
      <c r="DF350" s="886">
        <f t="shared" si="1154"/>
        <v>5227.6499999999996</v>
      </c>
      <c r="DG350" s="886">
        <f t="shared" si="1154"/>
        <v>5250.65</v>
      </c>
      <c r="DH350" s="886">
        <f t="shared" si="1154"/>
        <v>5273.65</v>
      </c>
      <c r="DI350" s="886">
        <f t="shared" si="1154"/>
        <v>5296.65</v>
      </c>
      <c r="DJ350" s="886">
        <f t="shared" si="1154"/>
        <v>5319.65</v>
      </c>
      <c r="DK350" s="886">
        <f t="shared" si="1154"/>
        <v>5342.65</v>
      </c>
      <c r="DL350" s="887">
        <f t="shared" si="1154"/>
        <v>5365.65</v>
      </c>
      <c r="DM350" s="888">
        <f t="shared" si="1154"/>
        <v>5388.65</v>
      </c>
      <c r="DN350" s="886">
        <f t="shared" si="1154"/>
        <v>5411.65</v>
      </c>
      <c r="DO350" s="886">
        <f t="shared" si="1154"/>
        <v>5434.65</v>
      </c>
      <c r="DP350" s="886">
        <f t="shared" si="1154"/>
        <v>5457.65</v>
      </c>
      <c r="DQ350" s="886">
        <f t="shared" si="1154"/>
        <v>5480.65</v>
      </c>
      <c r="DR350" s="886">
        <f t="shared" si="1154"/>
        <v>5503.65</v>
      </c>
      <c r="DS350" s="886">
        <f t="shared" si="1154"/>
        <v>5526.65</v>
      </c>
      <c r="DT350" s="886">
        <f t="shared" si="1154"/>
        <v>5549.65</v>
      </c>
      <c r="DU350" s="886">
        <f t="shared" si="1154"/>
        <v>5572.65</v>
      </c>
      <c r="DV350" s="886">
        <f t="shared" si="1154"/>
        <v>5595.65</v>
      </c>
      <c r="DW350" s="886">
        <f t="shared" si="1154"/>
        <v>5596.65</v>
      </c>
      <c r="DX350" s="887">
        <f t="shared" si="1154"/>
        <v>5646.65</v>
      </c>
      <c r="DY350" s="888">
        <f t="shared" si="1154"/>
        <v>5669.65</v>
      </c>
      <c r="DZ350" s="886">
        <f t="shared" si="1154"/>
        <v>5692.65</v>
      </c>
      <c r="EA350" s="886">
        <f t="shared" si="1154"/>
        <v>5715.65</v>
      </c>
      <c r="EB350" s="886">
        <f t="shared" si="1154"/>
        <v>5738.65</v>
      </c>
      <c r="EC350" s="886">
        <f t="shared" si="1154"/>
        <v>5761.65</v>
      </c>
      <c r="ED350" s="886">
        <f t="shared" si="1154"/>
        <v>5784.65</v>
      </c>
      <c r="EE350" s="886">
        <f t="shared" si="1154"/>
        <v>5807.65</v>
      </c>
      <c r="EF350" s="886">
        <f t="shared" si="1154"/>
        <v>5830.65</v>
      </c>
      <c r="EG350" s="886">
        <f t="shared" si="1154"/>
        <v>5853.65</v>
      </c>
      <c r="EH350" s="886">
        <f t="shared" si="1154"/>
        <v>5876.65</v>
      </c>
      <c r="EI350" s="886">
        <f t="shared" si="1154"/>
        <v>5876.65</v>
      </c>
      <c r="EJ350" s="887">
        <f t="shared" si="1154"/>
        <v>5876.65</v>
      </c>
      <c r="EK350" s="888">
        <f t="shared" si="1154"/>
        <v>5876.65</v>
      </c>
      <c r="EL350" s="886">
        <f t="shared" si="1154"/>
        <v>5876.65</v>
      </c>
      <c r="EM350" s="886">
        <f t="shared" si="1154"/>
        <v>5876.65</v>
      </c>
      <c r="EN350" s="886">
        <f t="shared" si="1154"/>
        <v>5899.65</v>
      </c>
      <c r="EO350" s="886">
        <f t="shared" si="1154"/>
        <v>5922.65</v>
      </c>
      <c r="EP350" s="886">
        <f t="shared" si="1154"/>
        <v>5945.65</v>
      </c>
      <c r="EQ350" s="886">
        <f t="shared" si="1154"/>
        <v>5968.65</v>
      </c>
      <c r="ER350" s="886">
        <f t="shared" si="1154"/>
        <v>5991.65</v>
      </c>
      <c r="ES350" s="886">
        <f t="shared" si="1154"/>
        <v>6014.65</v>
      </c>
      <c r="ET350" s="886">
        <f t="shared" si="1154"/>
        <v>6037.65</v>
      </c>
      <c r="EU350" s="886">
        <f t="shared" si="1154"/>
        <v>6060.65</v>
      </c>
      <c r="EV350" s="887">
        <f t="shared" si="1154"/>
        <v>6083.65</v>
      </c>
      <c r="EW350" s="888">
        <f t="shared" si="1154"/>
        <v>6106.65</v>
      </c>
      <c r="EX350" s="886">
        <f t="shared" si="1154"/>
        <v>6129.65</v>
      </c>
      <c r="EY350" s="886">
        <f t="shared" si="1154"/>
        <v>6152.65</v>
      </c>
      <c r="EZ350" s="889">
        <f t="shared" si="1154"/>
        <v>6175.65</v>
      </c>
      <c r="FA350" s="886">
        <f t="shared" si="1154"/>
        <v>6198.65</v>
      </c>
      <c r="FB350" s="886">
        <f t="shared" si="1154"/>
        <v>6221.65</v>
      </c>
      <c r="FC350" s="886">
        <f t="shared" ref="FC350:GQ356" si="1155">IF(COUNT(FC44)=1,FB350+FC44,FB350)</f>
        <v>6244.65</v>
      </c>
      <c r="FD350" s="886">
        <f t="shared" si="1155"/>
        <v>6267.65</v>
      </c>
      <c r="FE350" s="886">
        <f t="shared" si="1155"/>
        <v>6290.65</v>
      </c>
      <c r="FF350" s="886">
        <f t="shared" si="1155"/>
        <v>6313.65</v>
      </c>
      <c r="FG350" s="886">
        <f t="shared" si="1155"/>
        <v>6336.65</v>
      </c>
      <c r="FH350" s="887">
        <f t="shared" si="1155"/>
        <v>6359.65</v>
      </c>
      <c r="FI350" s="888">
        <f t="shared" si="1155"/>
        <v>6382.65</v>
      </c>
      <c r="FJ350" s="886">
        <f t="shared" si="1155"/>
        <v>6405.65</v>
      </c>
      <c r="FK350" s="886">
        <f t="shared" si="1155"/>
        <v>6428.65</v>
      </c>
      <c r="FL350" s="886">
        <f t="shared" si="1155"/>
        <v>6451.65</v>
      </c>
      <c r="FM350" s="886">
        <f t="shared" si="1155"/>
        <v>6474.65</v>
      </c>
      <c r="FN350" s="886">
        <f t="shared" si="1155"/>
        <v>6497.65</v>
      </c>
      <c r="FO350" s="886">
        <f t="shared" si="1155"/>
        <v>6520.65</v>
      </c>
      <c r="FP350" s="886">
        <f t="shared" si="1155"/>
        <v>6543.65</v>
      </c>
      <c r="FQ350" s="886">
        <f t="shared" si="1155"/>
        <v>6566.65</v>
      </c>
      <c r="FR350" s="886">
        <f t="shared" si="1155"/>
        <v>6589.65</v>
      </c>
      <c r="FS350" s="886">
        <f t="shared" si="1155"/>
        <v>6612.65</v>
      </c>
      <c r="FT350" s="887">
        <f t="shared" si="1155"/>
        <v>6635.65</v>
      </c>
      <c r="FU350" s="888">
        <f t="shared" si="1155"/>
        <v>6658.65</v>
      </c>
      <c r="FV350" s="886">
        <f t="shared" si="1155"/>
        <v>6681.65</v>
      </c>
      <c r="FW350" s="886">
        <f t="shared" si="1155"/>
        <v>6704.65</v>
      </c>
      <c r="FX350" s="886">
        <f t="shared" si="1155"/>
        <v>6727.65</v>
      </c>
      <c r="FY350" s="886">
        <f t="shared" si="1155"/>
        <v>6750.65</v>
      </c>
      <c r="FZ350" s="886">
        <f t="shared" si="1155"/>
        <v>6773.65</v>
      </c>
      <c r="GA350" s="886">
        <f t="shared" si="1155"/>
        <v>6796.65</v>
      </c>
      <c r="GB350" s="886">
        <f t="shared" si="1155"/>
        <v>6819.65</v>
      </c>
      <c r="GC350" s="886">
        <f t="shared" si="1155"/>
        <v>6842.65</v>
      </c>
      <c r="GD350" s="886">
        <f t="shared" si="1155"/>
        <v>6865.65</v>
      </c>
      <c r="GE350" s="886">
        <f t="shared" si="1155"/>
        <v>6888.65</v>
      </c>
      <c r="GF350" s="887">
        <f t="shared" si="1155"/>
        <v>6911.65</v>
      </c>
      <c r="GG350" s="888">
        <f t="shared" si="1155"/>
        <v>6934.65</v>
      </c>
      <c r="GH350" s="886">
        <f t="shared" si="1155"/>
        <v>6957.65</v>
      </c>
      <c r="GI350" s="886">
        <f t="shared" si="1155"/>
        <v>6980.65</v>
      </c>
      <c r="GJ350" s="886">
        <f t="shared" si="1155"/>
        <v>7003.65</v>
      </c>
      <c r="GK350" s="886">
        <f t="shared" si="1155"/>
        <v>7003.65</v>
      </c>
      <c r="GL350" s="886">
        <f t="shared" si="1155"/>
        <v>7003.65</v>
      </c>
      <c r="GM350" s="886">
        <f t="shared" si="1155"/>
        <v>7003.65</v>
      </c>
      <c r="GN350" s="886">
        <f t="shared" si="1155"/>
        <v>7003.65</v>
      </c>
      <c r="GO350" s="886">
        <f t="shared" si="1155"/>
        <v>7003.65</v>
      </c>
      <c r="GP350" s="886">
        <f t="shared" si="1155"/>
        <v>7003.65</v>
      </c>
      <c r="GQ350" s="886">
        <f t="shared" si="1155"/>
        <v>7003.65</v>
      </c>
      <c r="GR350" s="887">
        <f t="shared" si="1146"/>
        <v>7003.65</v>
      </c>
      <c r="GS350" s="6"/>
      <c r="GT350" s="6"/>
      <c r="GU350" s="6"/>
      <c r="GV350" s="6"/>
    </row>
    <row r="351" spans="2:204" ht="15.75" thickBot="1" x14ac:dyDescent="0.25">
      <c r="B351" s="848" t="s">
        <v>563</v>
      </c>
      <c r="C351" s="849">
        <v>4174</v>
      </c>
      <c r="D351" s="850">
        <v>35585</v>
      </c>
      <c r="E351" s="882">
        <f t="shared" si="1113"/>
        <v>46535</v>
      </c>
      <c r="F351" s="859">
        <f t="shared" si="1119"/>
        <v>48360</v>
      </c>
      <c r="G351" s="859">
        <f t="shared" si="1120"/>
        <v>50185</v>
      </c>
      <c r="AC351" s="877" t="s">
        <v>151</v>
      </c>
      <c r="AD351" s="856">
        <v>4174</v>
      </c>
      <c r="AE351" s="886">
        <f t="shared" si="1121"/>
        <v>4197</v>
      </c>
      <c r="AF351" s="887">
        <f t="shared" ref="AF351:CQ354" si="1156">IF(COUNT(AF45)=1,AE351+AF45,AE351)</f>
        <v>4220</v>
      </c>
      <c r="AG351" s="888">
        <f t="shared" si="1156"/>
        <v>4243</v>
      </c>
      <c r="AH351" s="886">
        <f t="shared" si="1156"/>
        <v>4266</v>
      </c>
      <c r="AI351" s="886">
        <f t="shared" si="1156"/>
        <v>4289</v>
      </c>
      <c r="AJ351" s="886">
        <f t="shared" si="1156"/>
        <v>4312</v>
      </c>
      <c r="AK351" s="886">
        <f t="shared" si="1156"/>
        <v>4335</v>
      </c>
      <c r="AL351" s="886">
        <f t="shared" si="1156"/>
        <v>4358</v>
      </c>
      <c r="AM351" s="886">
        <f t="shared" si="1156"/>
        <v>4358</v>
      </c>
      <c r="AN351" s="886">
        <f t="shared" si="1156"/>
        <v>4358</v>
      </c>
      <c r="AO351" s="886">
        <f t="shared" si="1156"/>
        <v>4381</v>
      </c>
      <c r="AP351" s="886">
        <f t="shared" si="1156"/>
        <v>4404</v>
      </c>
      <c r="AQ351" s="886">
        <f t="shared" si="1156"/>
        <v>4427</v>
      </c>
      <c r="AR351" s="887">
        <f t="shared" si="1156"/>
        <v>4450</v>
      </c>
      <c r="AS351" s="888">
        <f t="shared" si="1156"/>
        <v>4473</v>
      </c>
      <c r="AT351" s="886">
        <f t="shared" si="1156"/>
        <v>4496</v>
      </c>
      <c r="AU351" s="886">
        <f t="shared" si="1156"/>
        <v>4519</v>
      </c>
      <c r="AV351" s="886">
        <f t="shared" si="1156"/>
        <v>4542</v>
      </c>
      <c r="AW351" s="886">
        <f t="shared" si="1156"/>
        <v>4565</v>
      </c>
      <c r="AX351" s="886">
        <f t="shared" si="1156"/>
        <v>4588</v>
      </c>
      <c r="AY351" s="886">
        <f t="shared" si="1156"/>
        <v>4611</v>
      </c>
      <c r="AZ351" s="886">
        <f t="shared" si="1156"/>
        <v>4634</v>
      </c>
      <c r="BA351" s="886">
        <f t="shared" si="1156"/>
        <v>4657</v>
      </c>
      <c r="BB351" s="886">
        <f t="shared" si="1156"/>
        <v>4680</v>
      </c>
      <c r="BC351" s="886">
        <f t="shared" si="1156"/>
        <v>4703</v>
      </c>
      <c r="BD351" s="887">
        <f t="shared" si="1156"/>
        <v>4726</v>
      </c>
      <c r="BE351" s="888">
        <f t="shared" si="1156"/>
        <v>4726</v>
      </c>
      <c r="BF351" s="886">
        <f t="shared" si="1156"/>
        <v>4726</v>
      </c>
      <c r="BG351" s="886">
        <f t="shared" si="1156"/>
        <v>4726</v>
      </c>
      <c r="BH351" s="886">
        <f t="shared" si="1156"/>
        <v>4726</v>
      </c>
      <c r="BI351" s="886">
        <f t="shared" si="1156"/>
        <v>4726</v>
      </c>
      <c r="BJ351" s="886">
        <f t="shared" si="1156"/>
        <v>4726</v>
      </c>
      <c r="BK351" s="886">
        <f t="shared" si="1156"/>
        <v>4749</v>
      </c>
      <c r="BL351" s="886">
        <f t="shared" si="1156"/>
        <v>4772</v>
      </c>
      <c r="BM351" s="886">
        <f t="shared" si="1156"/>
        <v>4795</v>
      </c>
      <c r="BN351" s="886">
        <f t="shared" si="1156"/>
        <v>4818</v>
      </c>
      <c r="BO351" s="886">
        <f t="shared" si="1156"/>
        <v>4818</v>
      </c>
      <c r="BP351" s="887">
        <f t="shared" si="1156"/>
        <v>4818</v>
      </c>
      <c r="BQ351" s="888">
        <f t="shared" si="1156"/>
        <v>4818</v>
      </c>
      <c r="BR351" s="886">
        <f t="shared" si="1156"/>
        <v>4818</v>
      </c>
      <c r="BS351" s="886">
        <f t="shared" si="1156"/>
        <v>4818</v>
      </c>
      <c r="BT351" s="886">
        <f t="shared" si="1156"/>
        <v>4818</v>
      </c>
      <c r="BU351" s="886">
        <f t="shared" si="1156"/>
        <v>4818</v>
      </c>
      <c r="BV351" s="886">
        <f t="shared" si="1156"/>
        <v>4818</v>
      </c>
      <c r="BW351" s="886">
        <f t="shared" si="1156"/>
        <v>4818</v>
      </c>
      <c r="BX351" s="886">
        <f t="shared" si="1156"/>
        <v>4818</v>
      </c>
      <c r="BY351" s="886">
        <f t="shared" si="1156"/>
        <v>4841</v>
      </c>
      <c r="BZ351" s="886">
        <f t="shared" si="1156"/>
        <v>4864</v>
      </c>
      <c r="CA351" s="886">
        <f t="shared" si="1156"/>
        <v>4887</v>
      </c>
      <c r="CB351" s="887">
        <f t="shared" si="1156"/>
        <v>4910</v>
      </c>
      <c r="CC351" s="888">
        <f t="shared" si="1156"/>
        <v>4911</v>
      </c>
      <c r="CD351" s="886">
        <f t="shared" si="1156"/>
        <v>4971</v>
      </c>
      <c r="CE351" s="886">
        <f t="shared" si="1156"/>
        <v>5031</v>
      </c>
      <c r="CF351" s="886">
        <f t="shared" si="1156"/>
        <v>5091</v>
      </c>
      <c r="CG351" s="886">
        <f t="shared" si="1156"/>
        <v>5151</v>
      </c>
      <c r="CH351" s="886">
        <f t="shared" si="1156"/>
        <v>5152</v>
      </c>
      <c r="CI351" s="886">
        <f t="shared" si="1156"/>
        <v>5175</v>
      </c>
      <c r="CJ351" s="886">
        <f t="shared" si="1156"/>
        <v>5198</v>
      </c>
      <c r="CK351" s="886">
        <f t="shared" si="1156"/>
        <v>5221</v>
      </c>
      <c r="CL351" s="886">
        <f t="shared" si="1156"/>
        <v>5244</v>
      </c>
      <c r="CM351" s="886">
        <f t="shared" si="1156"/>
        <v>5267</v>
      </c>
      <c r="CN351" s="887">
        <f t="shared" si="1156"/>
        <v>5290</v>
      </c>
      <c r="CO351" s="888">
        <f t="shared" si="1156"/>
        <v>5313</v>
      </c>
      <c r="CP351" s="886">
        <f t="shared" si="1156"/>
        <v>5336</v>
      </c>
      <c r="CQ351" s="886">
        <f t="shared" si="1156"/>
        <v>5359</v>
      </c>
      <c r="CR351" s="886">
        <f t="shared" si="1154"/>
        <v>5382</v>
      </c>
      <c r="CS351" s="886">
        <f t="shared" si="1154"/>
        <v>5405</v>
      </c>
      <c r="CT351" s="886">
        <f t="shared" si="1154"/>
        <v>5428</v>
      </c>
      <c r="CU351" s="886">
        <f t="shared" si="1154"/>
        <v>5451</v>
      </c>
      <c r="CV351" s="886">
        <f t="shared" si="1154"/>
        <v>5474</v>
      </c>
      <c r="CW351" s="886">
        <f t="shared" si="1154"/>
        <v>5497</v>
      </c>
      <c r="CX351" s="886">
        <f t="shared" si="1154"/>
        <v>5520</v>
      </c>
      <c r="CY351" s="886">
        <f t="shared" si="1154"/>
        <v>5521</v>
      </c>
      <c r="CZ351" s="887">
        <f t="shared" si="1154"/>
        <v>5571</v>
      </c>
      <c r="DA351" s="888">
        <f t="shared" si="1154"/>
        <v>5621</v>
      </c>
      <c r="DB351" s="886">
        <f t="shared" si="1154"/>
        <v>5671</v>
      </c>
      <c r="DC351" s="886">
        <f t="shared" si="1154"/>
        <v>5721</v>
      </c>
      <c r="DD351" s="886">
        <f t="shared" si="1154"/>
        <v>5722</v>
      </c>
      <c r="DE351" s="886">
        <f t="shared" si="1154"/>
        <v>5745</v>
      </c>
      <c r="DF351" s="886">
        <f t="shared" si="1154"/>
        <v>5768</v>
      </c>
      <c r="DG351" s="886">
        <f t="shared" si="1154"/>
        <v>5791</v>
      </c>
      <c r="DH351" s="886">
        <f t="shared" si="1154"/>
        <v>5814</v>
      </c>
      <c r="DI351" s="886">
        <f t="shared" si="1154"/>
        <v>5837</v>
      </c>
      <c r="DJ351" s="886">
        <f t="shared" si="1154"/>
        <v>5860</v>
      </c>
      <c r="DK351" s="886">
        <f t="shared" si="1154"/>
        <v>5883</v>
      </c>
      <c r="DL351" s="887">
        <f t="shared" si="1154"/>
        <v>5883</v>
      </c>
      <c r="DM351" s="888">
        <f t="shared" si="1154"/>
        <v>5883</v>
      </c>
      <c r="DN351" s="886">
        <f t="shared" si="1154"/>
        <v>5883</v>
      </c>
      <c r="DO351" s="886">
        <f t="shared" si="1154"/>
        <v>5883</v>
      </c>
      <c r="DP351" s="886">
        <f t="shared" si="1154"/>
        <v>5883</v>
      </c>
      <c r="DQ351" s="886">
        <f t="shared" si="1154"/>
        <v>5906</v>
      </c>
      <c r="DR351" s="886">
        <f t="shared" si="1154"/>
        <v>5929</v>
      </c>
      <c r="DS351" s="886">
        <f t="shared" si="1154"/>
        <v>5952</v>
      </c>
      <c r="DT351" s="886">
        <f t="shared" si="1154"/>
        <v>5975</v>
      </c>
      <c r="DU351" s="886">
        <f t="shared" si="1154"/>
        <v>5998</v>
      </c>
      <c r="DV351" s="886">
        <f t="shared" si="1154"/>
        <v>6021</v>
      </c>
      <c r="DW351" s="886">
        <f t="shared" si="1154"/>
        <v>6044</v>
      </c>
      <c r="DX351" s="887">
        <f t="shared" si="1154"/>
        <v>6067</v>
      </c>
      <c r="DY351" s="888">
        <f t="shared" si="1154"/>
        <v>6090</v>
      </c>
      <c r="DZ351" s="886">
        <f t="shared" si="1154"/>
        <v>6113</v>
      </c>
      <c r="EA351" s="886">
        <f t="shared" si="1154"/>
        <v>6136</v>
      </c>
      <c r="EB351" s="886">
        <f t="shared" si="1154"/>
        <v>6159</v>
      </c>
      <c r="EC351" s="886">
        <f t="shared" si="1154"/>
        <v>6182</v>
      </c>
      <c r="ED351" s="886">
        <f t="shared" si="1154"/>
        <v>6205</v>
      </c>
      <c r="EE351" s="886">
        <f t="shared" si="1154"/>
        <v>6228</v>
      </c>
      <c r="EF351" s="886">
        <f t="shared" si="1154"/>
        <v>6251</v>
      </c>
      <c r="EG351" s="886">
        <f t="shared" si="1154"/>
        <v>6274</v>
      </c>
      <c r="EH351" s="886">
        <f t="shared" si="1154"/>
        <v>6297</v>
      </c>
      <c r="EI351" s="886">
        <f t="shared" si="1154"/>
        <v>6320</v>
      </c>
      <c r="EJ351" s="887">
        <f t="shared" si="1154"/>
        <v>6343</v>
      </c>
      <c r="EK351" s="888">
        <f t="shared" si="1154"/>
        <v>6366</v>
      </c>
      <c r="EL351" s="886">
        <f t="shared" si="1154"/>
        <v>6389</v>
      </c>
      <c r="EM351" s="886">
        <f t="shared" si="1154"/>
        <v>6412</v>
      </c>
      <c r="EN351" s="886">
        <f t="shared" si="1154"/>
        <v>6435</v>
      </c>
      <c r="EO351" s="886">
        <f t="shared" si="1154"/>
        <v>6458</v>
      </c>
      <c r="EP351" s="886">
        <f t="shared" si="1154"/>
        <v>6481</v>
      </c>
      <c r="EQ351" s="886">
        <f t="shared" si="1154"/>
        <v>6504</v>
      </c>
      <c r="ER351" s="886">
        <f t="shared" si="1154"/>
        <v>6527</v>
      </c>
      <c r="ES351" s="886">
        <f t="shared" si="1154"/>
        <v>6550</v>
      </c>
      <c r="ET351" s="886">
        <f t="shared" si="1154"/>
        <v>6573</v>
      </c>
      <c r="EU351" s="886">
        <f t="shared" si="1154"/>
        <v>6596</v>
      </c>
      <c r="EV351" s="887">
        <f t="shared" si="1154"/>
        <v>6619</v>
      </c>
      <c r="EW351" s="888">
        <f t="shared" si="1154"/>
        <v>6642</v>
      </c>
      <c r="EX351" s="886">
        <f t="shared" si="1154"/>
        <v>6665</v>
      </c>
      <c r="EY351" s="886">
        <f t="shared" si="1154"/>
        <v>6688</v>
      </c>
      <c r="EZ351" s="886">
        <f t="shared" si="1154"/>
        <v>6711</v>
      </c>
      <c r="FA351" s="886">
        <f t="shared" si="1154"/>
        <v>6734</v>
      </c>
      <c r="FB351" s="889">
        <f t="shared" si="1154"/>
        <v>6757</v>
      </c>
      <c r="FC351" s="886">
        <f t="shared" si="1155"/>
        <v>6780</v>
      </c>
      <c r="FD351" s="886">
        <f t="shared" si="1155"/>
        <v>6803</v>
      </c>
      <c r="FE351" s="886">
        <f t="shared" si="1155"/>
        <v>6826</v>
      </c>
      <c r="FF351" s="886">
        <f t="shared" si="1155"/>
        <v>6849</v>
      </c>
      <c r="FG351" s="886">
        <f t="shared" si="1155"/>
        <v>6872</v>
      </c>
      <c r="FH351" s="887">
        <f t="shared" si="1155"/>
        <v>6895</v>
      </c>
      <c r="FI351" s="888">
        <f t="shared" si="1155"/>
        <v>6918</v>
      </c>
      <c r="FJ351" s="886">
        <f t="shared" si="1155"/>
        <v>6941</v>
      </c>
      <c r="FK351" s="886">
        <f t="shared" si="1155"/>
        <v>6964</v>
      </c>
      <c r="FL351" s="886">
        <f t="shared" si="1155"/>
        <v>6987</v>
      </c>
      <c r="FM351" s="886">
        <f t="shared" si="1155"/>
        <v>7010</v>
      </c>
      <c r="FN351" s="886">
        <f t="shared" si="1155"/>
        <v>7033</v>
      </c>
      <c r="FO351" s="886">
        <f t="shared" si="1155"/>
        <v>7033</v>
      </c>
      <c r="FP351" s="886">
        <f t="shared" si="1155"/>
        <v>7033</v>
      </c>
      <c r="FQ351" s="886">
        <f t="shared" si="1155"/>
        <v>7033</v>
      </c>
      <c r="FR351" s="886">
        <f t="shared" si="1155"/>
        <v>7033</v>
      </c>
      <c r="FS351" s="886">
        <f t="shared" si="1155"/>
        <v>7033</v>
      </c>
      <c r="FT351" s="887">
        <f t="shared" si="1155"/>
        <v>7056</v>
      </c>
      <c r="FU351" s="888">
        <f t="shared" si="1155"/>
        <v>7056</v>
      </c>
      <c r="FV351" s="886">
        <f t="shared" si="1155"/>
        <v>7056</v>
      </c>
      <c r="FW351" s="886">
        <f t="shared" si="1155"/>
        <v>7056</v>
      </c>
      <c r="FX351" s="886">
        <f t="shared" si="1155"/>
        <v>7056</v>
      </c>
      <c r="FY351" s="886">
        <f t="shared" si="1155"/>
        <v>7056</v>
      </c>
      <c r="FZ351" s="886">
        <f t="shared" si="1155"/>
        <v>7056</v>
      </c>
      <c r="GA351" s="886">
        <f t="shared" si="1155"/>
        <v>7079</v>
      </c>
      <c r="GB351" s="886">
        <f t="shared" si="1155"/>
        <v>7102</v>
      </c>
      <c r="GC351" s="886">
        <f t="shared" si="1155"/>
        <v>7125</v>
      </c>
      <c r="GD351" s="886">
        <f t="shared" si="1155"/>
        <v>7148</v>
      </c>
      <c r="GE351" s="886">
        <f t="shared" si="1155"/>
        <v>7171</v>
      </c>
      <c r="GF351" s="887">
        <f t="shared" si="1155"/>
        <v>7194</v>
      </c>
      <c r="GG351" s="888">
        <f t="shared" si="1155"/>
        <v>7217</v>
      </c>
      <c r="GH351" s="886">
        <f t="shared" si="1155"/>
        <v>7240</v>
      </c>
      <c r="GI351" s="886">
        <f t="shared" si="1155"/>
        <v>7263</v>
      </c>
      <c r="GJ351" s="886">
        <f t="shared" si="1155"/>
        <v>7286</v>
      </c>
      <c r="GK351" s="886">
        <f t="shared" si="1155"/>
        <v>7309</v>
      </c>
      <c r="GL351" s="886">
        <f t="shared" si="1155"/>
        <v>7332</v>
      </c>
      <c r="GM351" s="886">
        <f t="shared" si="1155"/>
        <v>7355</v>
      </c>
      <c r="GN351" s="886">
        <f t="shared" si="1155"/>
        <v>7378</v>
      </c>
      <c r="GO351" s="886">
        <f t="shared" si="1155"/>
        <v>7378</v>
      </c>
      <c r="GP351" s="886">
        <f t="shared" si="1155"/>
        <v>7378</v>
      </c>
      <c r="GQ351" s="886">
        <f t="shared" si="1155"/>
        <v>7378</v>
      </c>
      <c r="GR351" s="887">
        <f t="shared" si="1146"/>
        <v>7378</v>
      </c>
      <c r="GS351" s="6"/>
      <c r="GT351" s="6"/>
      <c r="GU351" s="6"/>
      <c r="GV351" s="6"/>
    </row>
    <row r="352" spans="2:204" ht="15.75" thickBot="1" x14ac:dyDescent="0.25">
      <c r="B352" s="848" t="s">
        <v>564</v>
      </c>
      <c r="C352" s="849">
        <v>3809.3</v>
      </c>
      <c r="D352" s="850">
        <v>35615</v>
      </c>
      <c r="E352" s="882">
        <f t="shared" si="1113"/>
        <v>46565</v>
      </c>
      <c r="F352" s="859">
        <f t="shared" si="1119"/>
        <v>48390</v>
      </c>
      <c r="G352" s="859">
        <f t="shared" si="1120"/>
        <v>50215</v>
      </c>
      <c r="AC352" s="877" t="s">
        <v>152</v>
      </c>
      <c r="AD352" s="856">
        <v>3809.3</v>
      </c>
      <c r="AE352" s="886">
        <f t="shared" si="1121"/>
        <v>3832.3</v>
      </c>
      <c r="AF352" s="887">
        <f t="shared" si="1156"/>
        <v>3855.3</v>
      </c>
      <c r="AG352" s="888">
        <f t="shared" si="1156"/>
        <v>3856.3</v>
      </c>
      <c r="AH352" s="886">
        <f t="shared" si="1156"/>
        <v>3906.3</v>
      </c>
      <c r="AI352" s="886">
        <f t="shared" si="1156"/>
        <v>3956.3</v>
      </c>
      <c r="AJ352" s="886">
        <f t="shared" si="1156"/>
        <v>4006.3</v>
      </c>
      <c r="AK352" s="886">
        <f t="shared" si="1156"/>
        <v>4056.3</v>
      </c>
      <c r="AL352" s="886">
        <f t="shared" si="1156"/>
        <v>4057.3</v>
      </c>
      <c r="AM352" s="886">
        <f t="shared" si="1156"/>
        <v>4080.3</v>
      </c>
      <c r="AN352" s="886">
        <f t="shared" si="1156"/>
        <v>4103.3</v>
      </c>
      <c r="AO352" s="886">
        <f t="shared" si="1156"/>
        <v>4126.3</v>
      </c>
      <c r="AP352" s="886">
        <f t="shared" si="1156"/>
        <v>4149.3</v>
      </c>
      <c r="AQ352" s="886">
        <f t="shared" si="1156"/>
        <v>4172.3</v>
      </c>
      <c r="AR352" s="887">
        <f t="shared" si="1156"/>
        <v>4173.3</v>
      </c>
      <c r="AS352" s="888">
        <f t="shared" si="1156"/>
        <v>4196.3</v>
      </c>
      <c r="AT352" s="886">
        <f t="shared" si="1156"/>
        <v>4219.3</v>
      </c>
      <c r="AU352" s="886">
        <f t="shared" si="1156"/>
        <v>4242.3</v>
      </c>
      <c r="AV352" s="886">
        <f t="shared" si="1156"/>
        <v>4265.3</v>
      </c>
      <c r="AW352" s="886">
        <f t="shared" si="1156"/>
        <v>4288.3</v>
      </c>
      <c r="AX352" s="886">
        <f t="shared" si="1156"/>
        <v>4311.3</v>
      </c>
      <c r="AY352" s="886">
        <f t="shared" si="1156"/>
        <v>4312.3</v>
      </c>
      <c r="AZ352" s="886">
        <f t="shared" si="1156"/>
        <v>4372.3</v>
      </c>
      <c r="BA352" s="886">
        <f t="shared" si="1156"/>
        <v>4432.3</v>
      </c>
      <c r="BB352" s="886">
        <f t="shared" si="1156"/>
        <v>4492.3</v>
      </c>
      <c r="BC352" s="886">
        <f t="shared" si="1156"/>
        <v>4552.3</v>
      </c>
      <c r="BD352" s="887">
        <f t="shared" si="1156"/>
        <v>4553.3</v>
      </c>
      <c r="BE352" s="888">
        <f t="shared" si="1156"/>
        <v>4576.3</v>
      </c>
      <c r="BF352" s="886">
        <f t="shared" si="1156"/>
        <v>4599.3</v>
      </c>
      <c r="BG352" s="886">
        <f t="shared" si="1156"/>
        <v>4622.3</v>
      </c>
      <c r="BH352" s="886">
        <f t="shared" si="1156"/>
        <v>4645.3</v>
      </c>
      <c r="BI352" s="886">
        <f t="shared" si="1156"/>
        <v>4668.3</v>
      </c>
      <c r="BJ352" s="886">
        <f t="shared" si="1156"/>
        <v>4691.3</v>
      </c>
      <c r="BK352" s="886">
        <f t="shared" si="1156"/>
        <v>4714.3</v>
      </c>
      <c r="BL352" s="886">
        <f t="shared" si="1156"/>
        <v>4737.3</v>
      </c>
      <c r="BM352" s="886">
        <f t="shared" si="1156"/>
        <v>4760.3</v>
      </c>
      <c r="BN352" s="886">
        <f t="shared" si="1156"/>
        <v>4783.3</v>
      </c>
      <c r="BO352" s="886">
        <f t="shared" si="1156"/>
        <v>4806.3</v>
      </c>
      <c r="BP352" s="887">
        <f t="shared" si="1156"/>
        <v>4829.3</v>
      </c>
      <c r="BQ352" s="888">
        <f t="shared" si="1156"/>
        <v>4829.3</v>
      </c>
      <c r="BR352" s="886">
        <f t="shared" si="1156"/>
        <v>4829.3</v>
      </c>
      <c r="BS352" s="886">
        <f t="shared" si="1156"/>
        <v>4829.3</v>
      </c>
      <c r="BT352" s="886">
        <f t="shared" si="1156"/>
        <v>4829.3</v>
      </c>
      <c r="BU352" s="886">
        <f t="shared" si="1156"/>
        <v>4852.3</v>
      </c>
      <c r="BV352" s="886">
        <f t="shared" si="1156"/>
        <v>4875.3</v>
      </c>
      <c r="BW352" s="886">
        <f t="shared" si="1156"/>
        <v>4898.3</v>
      </c>
      <c r="BX352" s="886">
        <f t="shared" si="1156"/>
        <v>4898.3</v>
      </c>
      <c r="BY352" s="886">
        <f t="shared" si="1156"/>
        <v>4898.3</v>
      </c>
      <c r="BZ352" s="886">
        <f t="shared" si="1156"/>
        <v>4898.3</v>
      </c>
      <c r="CA352" s="886">
        <f t="shared" si="1156"/>
        <v>4898.3</v>
      </c>
      <c r="CB352" s="887">
        <f t="shared" si="1156"/>
        <v>4898.3</v>
      </c>
      <c r="CC352" s="888">
        <f t="shared" si="1156"/>
        <v>4898.3</v>
      </c>
      <c r="CD352" s="886">
        <f t="shared" si="1156"/>
        <v>4898.3</v>
      </c>
      <c r="CE352" s="886">
        <f t="shared" si="1156"/>
        <v>4898.3</v>
      </c>
      <c r="CF352" s="886">
        <f t="shared" si="1156"/>
        <v>4898.3</v>
      </c>
      <c r="CG352" s="886">
        <f t="shared" si="1156"/>
        <v>4898.3</v>
      </c>
      <c r="CH352" s="886">
        <f t="shared" si="1156"/>
        <v>4898.3</v>
      </c>
      <c r="CI352" s="886">
        <f t="shared" si="1156"/>
        <v>4898.3</v>
      </c>
      <c r="CJ352" s="886">
        <f t="shared" si="1156"/>
        <v>4921.3</v>
      </c>
      <c r="CK352" s="886">
        <f t="shared" si="1156"/>
        <v>4944.3</v>
      </c>
      <c r="CL352" s="886">
        <f t="shared" si="1156"/>
        <v>4967.3</v>
      </c>
      <c r="CM352" s="886">
        <f t="shared" si="1156"/>
        <v>4990.3</v>
      </c>
      <c r="CN352" s="887">
        <f t="shared" si="1156"/>
        <v>5013.3</v>
      </c>
      <c r="CO352" s="888">
        <f t="shared" si="1156"/>
        <v>5036.3</v>
      </c>
      <c r="CP352" s="886">
        <f t="shared" si="1156"/>
        <v>5059.3</v>
      </c>
      <c r="CQ352" s="886">
        <f t="shared" si="1156"/>
        <v>5060.3</v>
      </c>
      <c r="CR352" s="886">
        <f t="shared" si="1154"/>
        <v>5110.3</v>
      </c>
      <c r="CS352" s="886">
        <f t="shared" si="1154"/>
        <v>5160.3</v>
      </c>
      <c r="CT352" s="886">
        <f t="shared" si="1154"/>
        <v>5210.3</v>
      </c>
      <c r="CU352" s="886">
        <f t="shared" si="1154"/>
        <v>5260.3</v>
      </c>
      <c r="CV352" s="886">
        <f t="shared" si="1154"/>
        <v>5261.3</v>
      </c>
      <c r="CW352" s="886">
        <f t="shared" si="1154"/>
        <v>5284.3</v>
      </c>
      <c r="CX352" s="886">
        <f t="shared" si="1154"/>
        <v>5307.3</v>
      </c>
      <c r="CY352" s="886">
        <f t="shared" si="1154"/>
        <v>5330.3</v>
      </c>
      <c r="CZ352" s="887">
        <f t="shared" si="1154"/>
        <v>5353.3</v>
      </c>
      <c r="DA352" s="888">
        <f t="shared" si="1154"/>
        <v>5376.3</v>
      </c>
      <c r="DB352" s="886">
        <f t="shared" si="1154"/>
        <v>5399.3</v>
      </c>
      <c r="DC352" s="886">
        <f t="shared" si="1154"/>
        <v>5422.3</v>
      </c>
      <c r="DD352" s="886">
        <f t="shared" si="1154"/>
        <v>5445.3</v>
      </c>
      <c r="DE352" s="886">
        <f t="shared" si="1154"/>
        <v>5468.3</v>
      </c>
      <c r="DF352" s="886">
        <f t="shared" si="1154"/>
        <v>5491.3</v>
      </c>
      <c r="DG352" s="886">
        <f t="shared" si="1154"/>
        <v>5514.3</v>
      </c>
      <c r="DH352" s="886">
        <f t="shared" si="1154"/>
        <v>5537.3</v>
      </c>
      <c r="DI352" s="886">
        <f t="shared" si="1154"/>
        <v>5560.3</v>
      </c>
      <c r="DJ352" s="886">
        <f t="shared" si="1154"/>
        <v>5583.3</v>
      </c>
      <c r="DK352" s="886">
        <f t="shared" si="1154"/>
        <v>5606.3</v>
      </c>
      <c r="DL352" s="887">
        <f t="shared" si="1154"/>
        <v>5629.3</v>
      </c>
      <c r="DM352" s="888">
        <f t="shared" si="1154"/>
        <v>5630.3</v>
      </c>
      <c r="DN352" s="886">
        <f t="shared" si="1154"/>
        <v>5690.3</v>
      </c>
      <c r="DO352" s="886">
        <f t="shared" si="1154"/>
        <v>5750.3</v>
      </c>
      <c r="DP352" s="886">
        <f t="shared" si="1154"/>
        <v>5810.3</v>
      </c>
      <c r="DQ352" s="886">
        <f t="shared" si="1154"/>
        <v>5870.3</v>
      </c>
      <c r="DR352" s="886">
        <f t="shared" si="1154"/>
        <v>5871.3</v>
      </c>
      <c r="DS352" s="886">
        <f t="shared" si="1154"/>
        <v>5894.3</v>
      </c>
      <c r="DT352" s="886">
        <f t="shared" si="1154"/>
        <v>5917.3</v>
      </c>
      <c r="DU352" s="886">
        <f t="shared" si="1154"/>
        <v>5940.3</v>
      </c>
      <c r="DV352" s="886">
        <f t="shared" si="1154"/>
        <v>5963.3</v>
      </c>
      <c r="DW352" s="886">
        <f t="shared" si="1154"/>
        <v>5986.3</v>
      </c>
      <c r="DX352" s="887">
        <f t="shared" si="1154"/>
        <v>6009.3</v>
      </c>
      <c r="DY352" s="888">
        <f t="shared" si="1154"/>
        <v>6032.3</v>
      </c>
      <c r="DZ352" s="886">
        <f t="shared" si="1154"/>
        <v>6055.3</v>
      </c>
      <c r="EA352" s="886">
        <f t="shared" si="1154"/>
        <v>6055.3</v>
      </c>
      <c r="EB352" s="886">
        <f t="shared" si="1154"/>
        <v>6055.3</v>
      </c>
      <c r="EC352" s="886">
        <f t="shared" si="1154"/>
        <v>6055.3</v>
      </c>
      <c r="ED352" s="886">
        <f t="shared" si="1154"/>
        <v>6055.3</v>
      </c>
      <c r="EE352" s="886">
        <f t="shared" si="1154"/>
        <v>6055.3</v>
      </c>
      <c r="EF352" s="886">
        <f t="shared" si="1154"/>
        <v>6078.3</v>
      </c>
      <c r="EG352" s="886">
        <f t="shared" si="1154"/>
        <v>6101.3</v>
      </c>
      <c r="EH352" s="886">
        <f t="shared" si="1154"/>
        <v>6124.3</v>
      </c>
      <c r="EI352" s="886">
        <f t="shared" si="1154"/>
        <v>6147.3</v>
      </c>
      <c r="EJ352" s="887">
        <f t="shared" si="1154"/>
        <v>6170.3</v>
      </c>
      <c r="EK352" s="888">
        <f t="shared" si="1154"/>
        <v>6193.3</v>
      </c>
      <c r="EL352" s="886">
        <f t="shared" si="1154"/>
        <v>6216.3</v>
      </c>
      <c r="EM352" s="886">
        <f t="shared" si="1154"/>
        <v>6239.3</v>
      </c>
      <c r="EN352" s="886">
        <f t="shared" si="1154"/>
        <v>6262.3</v>
      </c>
      <c r="EO352" s="886">
        <f t="shared" si="1154"/>
        <v>6285.3</v>
      </c>
      <c r="EP352" s="886">
        <f t="shared" si="1154"/>
        <v>6308.3</v>
      </c>
      <c r="EQ352" s="886">
        <f t="shared" si="1154"/>
        <v>6331.3</v>
      </c>
      <c r="ER352" s="886">
        <f t="shared" si="1154"/>
        <v>6354.3</v>
      </c>
      <c r="ES352" s="886">
        <f t="shared" si="1154"/>
        <v>6377.3</v>
      </c>
      <c r="ET352" s="886">
        <f t="shared" si="1154"/>
        <v>6400.3</v>
      </c>
      <c r="EU352" s="886">
        <f t="shared" si="1154"/>
        <v>6423.3</v>
      </c>
      <c r="EV352" s="887">
        <f t="shared" si="1154"/>
        <v>6446.3</v>
      </c>
      <c r="EW352" s="888">
        <f t="shared" si="1154"/>
        <v>6469.3</v>
      </c>
      <c r="EX352" s="886">
        <f t="shared" si="1154"/>
        <v>6492.3</v>
      </c>
      <c r="EY352" s="886">
        <f t="shared" si="1154"/>
        <v>6515.3</v>
      </c>
      <c r="EZ352" s="886">
        <f t="shared" si="1154"/>
        <v>6538.3</v>
      </c>
      <c r="FA352" s="886">
        <f t="shared" si="1154"/>
        <v>6561.3</v>
      </c>
      <c r="FB352" s="886">
        <f t="shared" si="1154"/>
        <v>6584.3</v>
      </c>
      <c r="FC352" s="889">
        <f t="shared" si="1155"/>
        <v>6607.3</v>
      </c>
      <c r="FD352" s="886">
        <f t="shared" si="1155"/>
        <v>6630.3</v>
      </c>
      <c r="FE352" s="886">
        <f t="shared" si="1155"/>
        <v>6653.3</v>
      </c>
      <c r="FF352" s="886">
        <f t="shared" si="1155"/>
        <v>6676.3</v>
      </c>
      <c r="FG352" s="886">
        <f t="shared" si="1155"/>
        <v>6699.3</v>
      </c>
      <c r="FH352" s="887">
        <f t="shared" si="1155"/>
        <v>6722.3</v>
      </c>
      <c r="FI352" s="888">
        <f t="shared" si="1155"/>
        <v>6745.3</v>
      </c>
      <c r="FJ352" s="886">
        <f t="shared" si="1155"/>
        <v>6768.3</v>
      </c>
      <c r="FK352" s="886">
        <f t="shared" si="1155"/>
        <v>6791.3</v>
      </c>
      <c r="FL352" s="886">
        <f t="shared" si="1155"/>
        <v>6814.3</v>
      </c>
      <c r="FM352" s="886">
        <f t="shared" si="1155"/>
        <v>6837.3</v>
      </c>
      <c r="FN352" s="886">
        <f t="shared" si="1155"/>
        <v>6860.3</v>
      </c>
      <c r="FO352" s="886">
        <f t="shared" si="1155"/>
        <v>6883.3</v>
      </c>
      <c r="FP352" s="886">
        <f t="shared" si="1155"/>
        <v>6906.3</v>
      </c>
      <c r="FQ352" s="886">
        <f t="shared" si="1155"/>
        <v>6929.3</v>
      </c>
      <c r="FR352" s="886">
        <f t="shared" si="1155"/>
        <v>6952.3</v>
      </c>
      <c r="FS352" s="886">
        <f t="shared" si="1155"/>
        <v>6975.3</v>
      </c>
      <c r="FT352" s="887">
        <f t="shared" si="1155"/>
        <v>6998.3</v>
      </c>
      <c r="FU352" s="888">
        <f t="shared" si="1155"/>
        <v>7021.3</v>
      </c>
      <c r="FV352" s="886">
        <f t="shared" si="1155"/>
        <v>7044.3</v>
      </c>
      <c r="FW352" s="886">
        <f t="shared" si="1155"/>
        <v>7067.3</v>
      </c>
      <c r="FX352" s="886">
        <f t="shared" si="1155"/>
        <v>7090.3</v>
      </c>
      <c r="FY352" s="886">
        <f t="shared" si="1155"/>
        <v>7113.3</v>
      </c>
      <c r="FZ352" s="886">
        <f t="shared" si="1155"/>
        <v>7136.3</v>
      </c>
      <c r="GA352" s="886">
        <f t="shared" si="1155"/>
        <v>7159.3</v>
      </c>
      <c r="GB352" s="886">
        <f t="shared" si="1155"/>
        <v>7182.3</v>
      </c>
      <c r="GC352" s="886">
        <f t="shared" si="1155"/>
        <v>7182.3</v>
      </c>
      <c r="GD352" s="886">
        <f t="shared" si="1155"/>
        <v>7182.3</v>
      </c>
      <c r="GE352" s="886">
        <f t="shared" si="1155"/>
        <v>7182.3</v>
      </c>
      <c r="GF352" s="887">
        <f t="shared" si="1155"/>
        <v>7182.3</v>
      </c>
      <c r="GG352" s="888">
        <f t="shared" si="1155"/>
        <v>7182.3</v>
      </c>
      <c r="GH352" s="886">
        <f t="shared" si="1155"/>
        <v>7182.3</v>
      </c>
      <c r="GI352" s="886">
        <f t="shared" si="1155"/>
        <v>7182.3</v>
      </c>
      <c r="GJ352" s="886">
        <f t="shared" si="1155"/>
        <v>7205.3</v>
      </c>
      <c r="GK352" s="886">
        <f t="shared" si="1155"/>
        <v>7228.3</v>
      </c>
      <c r="GL352" s="886">
        <f t="shared" si="1155"/>
        <v>7251.3</v>
      </c>
      <c r="GM352" s="886">
        <f t="shared" si="1155"/>
        <v>7274.3</v>
      </c>
      <c r="GN352" s="886">
        <f t="shared" si="1155"/>
        <v>7297.3</v>
      </c>
      <c r="GO352" s="886">
        <f t="shared" si="1155"/>
        <v>7297.3</v>
      </c>
      <c r="GP352" s="886">
        <f t="shared" si="1155"/>
        <v>7297.3</v>
      </c>
      <c r="GQ352" s="886">
        <f t="shared" si="1155"/>
        <v>7297.3</v>
      </c>
      <c r="GR352" s="887">
        <f t="shared" si="1146"/>
        <v>7297.3</v>
      </c>
      <c r="GS352" s="6"/>
      <c r="GT352" s="6"/>
      <c r="GU352" s="6"/>
      <c r="GV352" s="6"/>
    </row>
    <row r="353" spans="2:204" ht="15.75" thickBot="1" x14ac:dyDescent="0.25">
      <c r="B353" s="848" t="s">
        <v>565</v>
      </c>
      <c r="C353" s="849">
        <v>4335.74</v>
      </c>
      <c r="D353" s="850">
        <v>35711</v>
      </c>
      <c r="E353" s="882">
        <f t="shared" si="1113"/>
        <v>46661</v>
      </c>
      <c r="F353" s="859">
        <f t="shared" si="1119"/>
        <v>48486</v>
      </c>
      <c r="G353" s="859">
        <f t="shared" si="1120"/>
        <v>50311</v>
      </c>
      <c r="AC353" s="877" t="s">
        <v>153</v>
      </c>
      <c r="AD353" s="856">
        <v>4335.74</v>
      </c>
      <c r="AE353" s="886">
        <f t="shared" si="1121"/>
        <v>4336.74</v>
      </c>
      <c r="AF353" s="887">
        <f t="shared" si="1156"/>
        <v>4386.74</v>
      </c>
      <c r="AG353" s="888">
        <f t="shared" si="1156"/>
        <v>4436.74</v>
      </c>
      <c r="AH353" s="886">
        <f t="shared" si="1156"/>
        <v>4486.74</v>
      </c>
      <c r="AI353" s="886">
        <f t="shared" si="1156"/>
        <v>4536.74</v>
      </c>
      <c r="AJ353" s="886">
        <f t="shared" si="1156"/>
        <v>4537.74</v>
      </c>
      <c r="AK353" s="886">
        <f t="shared" si="1156"/>
        <v>4560.74</v>
      </c>
      <c r="AL353" s="886">
        <f t="shared" si="1156"/>
        <v>4583.74</v>
      </c>
      <c r="AM353" s="886">
        <f t="shared" si="1156"/>
        <v>4606.74</v>
      </c>
      <c r="AN353" s="886">
        <f t="shared" si="1156"/>
        <v>4629.74</v>
      </c>
      <c r="AO353" s="886">
        <f t="shared" si="1156"/>
        <v>4652.74</v>
      </c>
      <c r="AP353" s="886">
        <f t="shared" si="1156"/>
        <v>4675.74</v>
      </c>
      <c r="AQ353" s="886">
        <f t="shared" si="1156"/>
        <v>4698.74</v>
      </c>
      <c r="AR353" s="887">
        <f t="shared" si="1156"/>
        <v>4721.74</v>
      </c>
      <c r="AS353" s="888">
        <f t="shared" si="1156"/>
        <v>4744.74</v>
      </c>
      <c r="AT353" s="886">
        <f t="shared" si="1156"/>
        <v>4767.74</v>
      </c>
      <c r="AU353" s="886">
        <f t="shared" si="1156"/>
        <v>4790.74</v>
      </c>
      <c r="AV353" s="886">
        <f t="shared" si="1156"/>
        <v>4813.74</v>
      </c>
      <c r="AW353" s="886">
        <f t="shared" si="1156"/>
        <v>4836.74</v>
      </c>
      <c r="AX353" s="886">
        <f t="shared" si="1156"/>
        <v>4859.74</v>
      </c>
      <c r="AY353" s="886">
        <f t="shared" si="1156"/>
        <v>4882.74</v>
      </c>
      <c r="AZ353" s="886">
        <f t="shared" si="1156"/>
        <v>4905.74</v>
      </c>
      <c r="BA353" s="886">
        <f t="shared" si="1156"/>
        <v>4928.74</v>
      </c>
      <c r="BB353" s="886">
        <f t="shared" si="1156"/>
        <v>4951.74</v>
      </c>
      <c r="BC353" s="886">
        <f t="shared" si="1156"/>
        <v>4972.74</v>
      </c>
      <c r="BD353" s="887">
        <f t="shared" si="1156"/>
        <v>4972.74</v>
      </c>
      <c r="BE353" s="888">
        <f t="shared" si="1156"/>
        <v>4972.74</v>
      </c>
      <c r="BF353" s="886">
        <f t="shared" si="1156"/>
        <v>4972.74</v>
      </c>
      <c r="BG353" s="886">
        <f t="shared" si="1156"/>
        <v>4972.74</v>
      </c>
      <c r="BH353" s="886">
        <f t="shared" si="1156"/>
        <v>4972.74</v>
      </c>
      <c r="BI353" s="886">
        <f t="shared" si="1156"/>
        <v>4972.74</v>
      </c>
      <c r="BJ353" s="886">
        <f t="shared" si="1156"/>
        <v>4995.74</v>
      </c>
      <c r="BK353" s="886">
        <f t="shared" si="1156"/>
        <v>5018.74</v>
      </c>
      <c r="BL353" s="886">
        <f t="shared" si="1156"/>
        <v>5041.74</v>
      </c>
      <c r="BM353" s="886">
        <f t="shared" si="1156"/>
        <v>5064.74</v>
      </c>
      <c r="BN353" s="886">
        <f t="shared" si="1156"/>
        <v>5087.74</v>
      </c>
      <c r="BO353" s="886">
        <f t="shared" si="1156"/>
        <v>5110.74</v>
      </c>
      <c r="BP353" s="887">
        <f t="shared" si="1156"/>
        <v>5133.74</v>
      </c>
      <c r="BQ353" s="888">
        <f t="shared" si="1156"/>
        <v>5156.74</v>
      </c>
      <c r="BR353" s="886">
        <f t="shared" si="1156"/>
        <v>5179.74</v>
      </c>
      <c r="BS353" s="886">
        <f t="shared" si="1156"/>
        <v>5202.74</v>
      </c>
      <c r="BT353" s="886">
        <f t="shared" si="1156"/>
        <v>5225.74</v>
      </c>
      <c r="BU353" s="886">
        <f t="shared" si="1156"/>
        <v>5248.74</v>
      </c>
      <c r="BV353" s="886">
        <f t="shared" si="1156"/>
        <v>5271.74</v>
      </c>
      <c r="BW353" s="886">
        <f t="shared" si="1156"/>
        <v>5294.74</v>
      </c>
      <c r="BX353" s="886">
        <f t="shared" si="1156"/>
        <v>5317.74</v>
      </c>
      <c r="BY353" s="886">
        <f t="shared" si="1156"/>
        <v>5318.74</v>
      </c>
      <c r="BZ353" s="886">
        <f t="shared" si="1156"/>
        <v>5388.74</v>
      </c>
      <c r="CA353" s="886">
        <f t="shared" si="1156"/>
        <v>5458.74</v>
      </c>
      <c r="CB353" s="887">
        <f t="shared" si="1156"/>
        <v>5528.74</v>
      </c>
      <c r="CC353" s="888">
        <f t="shared" si="1156"/>
        <v>5588.74</v>
      </c>
      <c r="CD353" s="886">
        <f t="shared" si="1156"/>
        <v>5589.74</v>
      </c>
      <c r="CE353" s="886">
        <f t="shared" si="1156"/>
        <v>5612.74</v>
      </c>
      <c r="CF353" s="886">
        <f t="shared" si="1156"/>
        <v>5635.74</v>
      </c>
      <c r="CG353" s="886">
        <f t="shared" si="1156"/>
        <v>5658.74</v>
      </c>
      <c r="CH353" s="886">
        <f t="shared" si="1156"/>
        <v>5681.74</v>
      </c>
      <c r="CI353" s="886">
        <f t="shared" si="1156"/>
        <v>5704.74</v>
      </c>
      <c r="CJ353" s="886">
        <f t="shared" si="1156"/>
        <v>5727.74</v>
      </c>
      <c r="CK353" s="886">
        <f t="shared" si="1156"/>
        <v>5750.74</v>
      </c>
      <c r="CL353" s="886">
        <f t="shared" si="1156"/>
        <v>5773.74</v>
      </c>
      <c r="CM353" s="886">
        <f t="shared" si="1156"/>
        <v>5796.74</v>
      </c>
      <c r="CN353" s="887">
        <f t="shared" si="1156"/>
        <v>5819.74</v>
      </c>
      <c r="CO353" s="888">
        <f t="shared" si="1156"/>
        <v>5842.74</v>
      </c>
      <c r="CP353" s="886">
        <f t="shared" si="1156"/>
        <v>5865.74</v>
      </c>
      <c r="CQ353" s="886">
        <f t="shared" si="1156"/>
        <v>5888.74</v>
      </c>
      <c r="CR353" s="886">
        <f t="shared" si="1154"/>
        <v>5911.74</v>
      </c>
      <c r="CS353" s="886">
        <f t="shared" si="1154"/>
        <v>5934.74</v>
      </c>
      <c r="CT353" s="886">
        <f t="shared" si="1154"/>
        <v>5957.74</v>
      </c>
      <c r="CU353" s="886">
        <f t="shared" si="1154"/>
        <v>5980.74</v>
      </c>
      <c r="CV353" s="886">
        <f t="shared" si="1154"/>
        <v>6003.74</v>
      </c>
      <c r="CW353" s="886">
        <f t="shared" si="1154"/>
        <v>6026.74</v>
      </c>
      <c r="CX353" s="886">
        <f t="shared" si="1154"/>
        <v>6049.74</v>
      </c>
      <c r="CY353" s="886">
        <f t="shared" si="1154"/>
        <v>6072.74</v>
      </c>
      <c r="CZ353" s="887">
        <f t="shared" si="1154"/>
        <v>6095.74</v>
      </c>
      <c r="DA353" s="888">
        <f t="shared" si="1154"/>
        <v>6118.74</v>
      </c>
      <c r="DB353" s="886">
        <f t="shared" si="1154"/>
        <v>6141.74</v>
      </c>
      <c r="DC353" s="886">
        <f t="shared" si="1154"/>
        <v>6141.74</v>
      </c>
      <c r="DD353" s="886">
        <f t="shared" si="1154"/>
        <v>6141.74</v>
      </c>
      <c r="DE353" s="886">
        <f t="shared" si="1154"/>
        <v>6141.74</v>
      </c>
      <c r="DF353" s="886">
        <f t="shared" si="1154"/>
        <v>6141.74</v>
      </c>
      <c r="DG353" s="886">
        <f t="shared" si="1154"/>
        <v>6141.74</v>
      </c>
      <c r="DH353" s="886">
        <f t="shared" si="1154"/>
        <v>6141.74</v>
      </c>
      <c r="DI353" s="886">
        <f t="shared" si="1154"/>
        <v>6141.74</v>
      </c>
      <c r="DJ353" s="886">
        <f t="shared" si="1154"/>
        <v>6141.74</v>
      </c>
      <c r="DK353" s="886">
        <f t="shared" si="1154"/>
        <v>6141.74</v>
      </c>
      <c r="DL353" s="887">
        <f t="shared" si="1154"/>
        <v>6141.74</v>
      </c>
      <c r="DM353" s="888">
        <f t="shared" si="1154"/>
        <v>6141.74</v>
      </c>
      <c r="DN353" s="886">
        <f t="shared" si="1154"/>
        <v>6164.74</v>
      </c>
      <c r="DO353" s="886">
        <f t="shared" si="1154"/>
        <v>6187.74</v>
      </c>
      <c r="DP353" s="886">
        <f t="shared" si="1154"/>
        <v>6210.74</v>
      </c>
      <c r="DQ353" s="886">
        <f t="shared" si="1154"/>
        <v>6233.74</v>
      </c>
      <c r="DR353" s="886">
        <f t="shared" si="1154"/>
        <v>6256.74</v>
      </c>
      <c r="DS353" s="886">
        <f t="shared" si="1154"/>
        <v>6279.74</v>
      </c>
      <c r="DT353" s="886">
        <f t="shared" si="1154"/>
        <v>6302.74</v>
      </c>
      <c r="DU353" s="886">
        <f t="shared" si="1154"/>
        <v>6303.74</v>
      </c>
      <c r="DV353" s="886">
        <f t="shared" si="1154"/>
        <v>6363.74</v>
      </c>
      <c r="DW353" s="886">
        <f t="shared" si="1154"/>
        <v>6423.74</v>
      </c>
      <c r="DX353" s="887">
        <f t="shared" si="1154"/>
        <v>6483.74</v>
      </c>
      <c r="DY353" s="888">
        <f t="shared" si="1154"/>
        <v>6543.74</v>
      </c>
      <c r="DZ353" s="886">
        <f t="shared" si="1154"/>
        <v>6544.74</v>
      </c>
      <c r="EA353" s="886">
        <f t="shared" si="1154"/>
        <v>6567.74</v>
      </c>
      <c r="EB353" s="886">
        <f t="shared" si="1154"/>
        <v>6590.74</v>
      </c>
      <c r="EC353" s="886">
        <f t="shared" si="1154"/>
        <v>6613.74</v>
      </c>
      <c r="ED353" s="886">
        <f t="shared" si="1154"/>
        <v>6636.74</v>
      </c>
      <c r="EE353" s="886">
        <f t="shared" si="1154"/>
        <v>6659.74</v>
      </c>
      <c r="EF353" s="886">
        <f t="shared" si="1154"/>
        <v>6682.74</v>
      </c>
      <c r="EG353" s="886">
        <f t="shared" si="1154"/>
        <v>6705.74</v>
      </c>
      <c r="EH353" s="886">
        <f t="shared" si="1154"/>
        <v>6728.74</v>
      </c>
      <c r="EI353" s="886">
        <f t="shared" si="1154"/>
        <v>6751.74</v>
      </c>
      <c r="EJ353" s="887">
        <f t="shared" si="1154"/>
        <v>6774.74</v>
      </c>
      <c r="EK353" s="888">
        <f t="shared" si="1154"/>
        <v>6797.74</v>
      </c>
      <c r="EL353" s="886">
        <f t="shared" si="1154"/>
        <v>6820.74</v>
      </c>
      <c r="EM353" s="886">
        <f t="shared" si="1154"/>
        <v>6843.74</v>
      </c>
      <c r="EN353" s="886">
        <f t="shared" si="1154"/>
        <v>6866.74</v>
      </c>
      <c r="EO353" s="886">
        <f t="shared" si="1154"/>
        <v>6889.74</v>
      </c>
      <c r="EP353" s="886">
        <f t="shared" si="1154"/>
        <v>6912.74</v>
      </c>
      <c r="EQ353" s="886">
        <f t="shared" si="1154"/>
        <v>6935.74</v>
      </c>
      <c r="ER353" s="886">
        <f t="shared" si="1154"/>
        <v>6958.74</v>
      </c>
      <c r="ES353" s="886">
        <f t="shared" si="1154"/>
        <v>6981.74</v>
      </c>
      <c r="ET353" s="886">
        <f t="shared" si="1154"/>
        <v>7004.74</v>
      </c>
      <c r="EU353" s="886">
        <f t="shared" si="1154"/>
        <v>7027.74</v>
      </c>
      <c r="EV353" s="887">
        <f t="shared" si="1154"/>
        <v>7050.74</v>
      </c>
      <c r="EW353" s="888">
        <f t="shared" si="1154"/>
        <v>7073.74</v>
      </c>
      <c r="EX353" s="886">
        <f t="shared" si="1154"/>
        <v>7096.74</v>
      </c>
      <c r="EY353" s="886">
        <f t="shared" si="1154"/>
        <v>7119.74</v>
      </c>
      <c r="EZ353" s="886">
        <f t="shared" si="1154"/>
        <v>7142.74</v>
      </c>
      <c r="FA353" s="886">
        <f t="shared" si="1154"/>
        <v>7165.74</v>
      </c>
      <c r="FB353" s="886">
        <f t="shared" si="1154"/>
        <v>7188.74</v>
      </c>
      <c r="FC353" s="886">
        <f t="shared" si="1155"/>
        <v>7211.74</v>
      </c>
      <c r="FD353" s="886">
        <f t="shared" si="1155"/>
        <v>7234.74</v>
      </c>
      <c r="FE353" s="886">
        <f t="shared" si="1155"/>
        <v>7257.74</v>
      </c>
      <c r="FF353" s="889">
        <f t="shared" si="1155"/>
        <v>7280.74</v>
      </c>
      <c r="FG353" s="886">
        <f t="shared" si="1155"/>
        <v>7303.74</v>
      </c>
      <c r="FH353" s="887">
        <f t="shared" si="1155"/>
        <v>7326.74</v>
      </c>
      <c r="FI353" s="888">
        <f t="shared" si="1155"/>
        <v>7326.74</v>
      </c>
      <c r="FJ353" s="886">
        <f t="shared" si="1155"/>
        <v>7326.74</v>
      </c>
      <c r="FK353" s="886">
        <f t="shared" si="1155"/>
        <v>7326.74</v>
      </c>
      <c r="FL353" s="886">
        <f t="shared" si="1155"/>
        <v>7326.74</v>
      </c>
      <c r="FM353" s="886">
        <f t="shared" si="1155"/>
        <v>7326.74</v>
      </c>
      <c r="FN353" s="886">
        <f t="shared" si="1155"/>
        <v>7326.74</v>
      </c>
      <c r="FO353" s="886">
        <f t="shared" si="1155"/>
        <v>7349.74</v>
      </c>
      <c r="FP353" s="886">
        <f t="shared" si="1155"/>
        <v>7372.74</v>
      </c>
      <c r="FQ353" s="886">
        <f t="shared" si="1155"/>
        <v>7395.74</v>
      </c>
      <c r="FR353" s="886">
        <f t="shared" si="1155"/>
        <v>7418.74</v>
      </c>
      <c r="FS353" s="886">
        <f t="shared" si="1155"/>
        <v>7441.74</v>
      </c>
      <c r="FT353" s="887">
        <f t="shared" si="1155"/>
        <v>7464.74</v>
      </c>
      <c r="FU353" s="888">
        <f t="shared" si="1155"/>
        <v>7487.74</v>
      </c>
      <c r="FV353" s="886">
        <f t="shared" si="1155"/>
        <v>7510.74</v>
      </c>
      <c r="FW353" s="886">
        <f t="shared" si="1155"/>
        <v>7533.74</v>
      </c>
      <c r="FX353" s="886">
        <f t="shared" si="1155"/>
        <v>7556.74</v>
      </c>
      <c r="FY353" s="886">
        <f t="shared" si="1155"/>
        <v>7579.74</v>
      </c>
      <c r="FZ353" s="886">
        <f t="shared" si="1155"/>
        <v>7602.74</v>
      </c>
      <c r="GA353" s="886">
        <f t="shared" si="1155"/>
        <v>7625.74</v>
      </c>
      <c r="GB353" s="886">
        <f t="shared" si="1155"/>
        <v>7648.74</v>
      </c>
      <c r="GC353" s="886">
        <f t="shared" si="1155"/>
        <v>7671.74</v>
      </c>
      <c r="GD353" s="886">
        <f t="shared" si="1155"/>
        <v>7694.74</v>
      </c>
      <c r="GE353" s="886">
        <f t="shared" si="1155"/>
        <v>7717.74</v>
      </c>
      <c r="GF353" s="887">
        <f t="shared" si="1155"/>
        <v>7740.74</v>
      </c>
      <c r="GG353" s="888">
        <f t="shared" si="1155"/>
        <v>7763.74</v>
      </c>
      <c r="GH353" s="886">
        <f t="shared" si="1155"/>
        <v>7786.74</v>
      </c>
      <c r="GI353" s="886">
        <f t="shared" si="1155"/>
        <v>7809.74</v>
      </c>
      <c r="GJ353" s="886">
        <f t="shared" si="1155"/>
        <v>7832.74</v>
      </c>
      <c r="GK353" s="886">
        <f t="shared" si="1155"/>
        <v>7855.74</v>
      </c>
      <c r="GL353" s="886">
        <f t="shared" si="1155"/>
        <v>7878.74</v>
      </c>
      <c r="GM353" s="886">
        <f t="shared" si="1155"/>
        <v>7901.74</v>
      </c>
      <c r="GN353" s="886">
        <f t="shared" si="1155"/>
        <v>7924.74</v>
      </c>
      <c r="GO353" s="886">
        <f t="shared" si="1155"/>
        <v>7924.74</v>
      </c>
      <c r="GP353" s="886">
        <f t="shared" si="1155"/>
        <v>7924.74</v>
      </c>
      <c r="GQ353" s="886">
        <f t="shared" si="1155"/>
        <v>7924.74</v>
      </c>
      <c r="GR353" s="887">
        <f t="shared" si="1146"/>
        <v>7924.74</v>
      </c>
      <c r="GS353" s="6"/>
      <c r="GT353" s="6"/>
      <c r="GU353" s="6"/>
      <c r="GV353" s="6"/>
    </row>
    <row r="354" spans="2:204" ht="15.75" thickBot="1" x14ac:dyDescent="0.25">
      <c r="B354" s="848" t="s">
        <v>566</v>
      </c>
      <c r="C354" s="849"/>
      <c r="D354" s="849"/>
      <c r="E354" s="882">
        <f t="shared" si="1113"/>
        <v>10950</v>
      </c>
      <c r="F354" s="859"/>
      <c r="G354" s="859">
        <f t="shared" si="1120"/>
        <v>14600</v>
      </c>
      <c r="AC354" s="880" t="s">
        <v>154</v>
      </c>
      <c r="AD354" s="856"/>
      <c r="AE354" s="886">
        <f t="shared" si="1121"/>
        <v>0</v>
      </c>
      <c r="AF354" s="887">
        <f t="shared" si="1156"/>
        <v>0</v>
      </c>
      <c r="AG354" s="888">
        <f t="shared" si="1156"/>
        <v>0</v>
      </c>
      <c r="AH354" s="886">
        <f t="shared" si="1156"/>
        <v>0</v>
      </c>
      <c r="AI354" s="886">
        <f t="shared" si="1156"/>
        <v>0</v>
      </c>
      <c r="AJ354" s="886">
        <f t="shared" si="1156"/>
        <v>0</v>
      </c>
      <c r="AK354" s="886">
        <f t="shared" si="1156"/>
        <v>0</v>
      </c>
      <c r="AL354" s="886">
        <f t="shared" si="1156"/>
        <v>0</v>
      </c>
      <c r="AM354" s="886">
        <f t="shared" si="1156"/>
        <v>0</v>
      </c>
      <c r="AN354" s="886">
        <f t="shared" si="1156"/>
        <v>0</v>
      </c>
      <c r="AO354" s="886">
        <f t="shared" si="1156"/>
        <v>0</v>
      </c>
      <c r="AP354" s="886">
        <f t="shared" si="1156"/>
        <v>0</v>
      </c>
      <c r="AQ354" s="886">
        <f t="shared" si="1156"/>
        <v>0</v>
      </c>
      <c r="AR354" s="887">
        <f t="shared" si="1156"/>
        <v>0</v>
      </c>
      <c r="AS354" s="888">
        <f t="shared" si="1156"/>
        <v>0</v>
      </c>
      <c r="AT354" s="886">
        <f t="shared" si="1156"/>
        <v>0</v>
      </c>
      <c r="AU354" s="886">
        <f t="shared" si="1156"/>
        <v>0</v>
      </c>
      <c r="AV354" s="886">
        <f t="shared" si="1156"/>
        <v>0</v>
      </c>
      <c r="AW354" s="886">
        <f t="shared" si="1156"/>
        <v>0</v>
      </c>
      <c r="AX354" s="886">
        <f t="shared" si="1156"/>
        <v>0</v>
      </c>
      <c r="AY354" s="886">
        <f t="shared" si="1156"/>
        <v>0</v>
      </c>
      <c r="AZ354" s="886">
        <f t="shared" si="1156"/>
        <v>0</v>
      </c>
      <c r="BA354" s="886">
        <f t="shared" si="1156"/>
        <v>0</v>
      </c>
      <c r="BB354" s="886">
        <f t="shared" si="1156"/>
        <v>0</v>
      </c>
      <c r="BC354" s="886">
        <f t="shared" si="1156"/>
        <v>0</v>
      </c>
      <c r="BD354" s="887">
        <f t="shared" si="1156"/>
        <v>0</v>
      </c>
      <c r="BE354" s="888">
        <f t="shared" si="1156"/>
        <v>0</v>
      </c>
      <c r="BF354" s="886">
        <f t="shared" si="1156"/>
        <v>0</v>
      </c>
      <c r="BG354" s="886">
        <f t="shared" si="1156"/>
        <v>0</v>
      </c>
      <c r="BH354" s="886">
        <f t="shared" si="1156"/>
        <v>0</v>
      </c>
      <c r="BI354" s="886">
        <f t="shared" si="1156"/>
        <v>0</v>
      </c>
      <c r="BJ354" s="886">
        <f t="shared" si="1156"/>
        <v>0</v>
      </c>
      <c r="BK354" s="886">
        <f t="shared" si="1156"/>
        <v>0</v>
      </c>
      <c r="BL354" s="886">
        <f t="shared" si="1156"/>
        <v>0</v>
      </c>
      <c r="BM354" s="886">
        <f t="shared" si="1156"/>
        <v>0</v>
      </c>
      <c r="BN354" s="886">
        <f t="shared" si="1156"/>
        <v>0</v>
      </c>
      <c r="BO354" s="886">
        <f t="shared" si="1156"/>
        <v>0</v>
      </c>
      <c r="BP354" s="887">
        <f t="shared" si="1156"/>
        <v>0</v>
      </c>
      <c r="BQ354" s="888">
        <f t="shared" si="1156"/>
        <v>0</v>
      </c>
      <c r="BR354" s="886">
        <f t="shared" si="1156"/>
        <v>0</v>
      </c>
      <c r="BS354" s="886">
        <f t="shared" si="1156"/>
        <v>0</v>
      </c>
      <c r="BT354" s="886">
        <f t="shared" si="1156"/>
        <v>0</v>
      </c>
      <c r="BU354" s="886">
        <f t="shared" si="1156"/>
        <v>0</v>
      </c>
      <c r="BV354" s="886">
        <f t="shared" si="1156"/>
        <v>0</v>
      </c>
      <c r="BW354" s="886">
        <f t="shared" si="1156"/>
        <v>0</v>
      </c>
      <c r="BX354" s="886">
        <f t="shared" si="1156"/>
        <v>0</v>
      </c>
      <c r="BY354" s="886">
        <f t="shared" si="1156"/>
        <v>0</v>
      </c>
      <c r="BZ354" s="886">
        <f t="shared" si="1156"/>
        <v>0</v>
      </c>
      <c r="CA354" s="886">
        <f t="shared" si="1156"/>
        <v>0</v>
      </c>
      <c r="CB354" s="887">
        <f t="shared" si="1156"/>
        <v>0</v>
      </c>
      <c r="CC354" s="888">
        <f t="shared" si="1156"/>
        <v>0</v>
      </c>
      <c r="CD354" s="886">
        <f t="shared" si="1156"/>
        <v>0</v>
      </c>
      <c r="CE354" s="886">
        <f t="shared" si="1156"/>
        <v>0</v>
      </c>
      <c r="CF354" s="886">
        <f t="shared" si="1156"/>
        <v>0</v>
      </c>
      <c r="CG354" s="886">
        <f t="shared" si="1156"/>
        <v>0</v>
      </c>
      <c r="CH354" s="886">
        <f t="shared" si="1156"/>
        <v>0</v>
      </c>
      <c r="CI354" s="886">
        <f t="shared" si="1156"/>
        <v>0</v>
      </c>
      <c r="CJ354" s="886">
        <f t="shared" si="1156"/>
        <v>0</v>
      </c>
      <c r="CK354" s="886">
        <f t="shared" si="1156"/>
        <v>0</v>
      </c>
      <c r="CL354" s="886">
        <f t="shared" si="1156"/>
        <v>0</v>
      </c>
      <c r="CM354" s="886">
        <f t="shared" si="1156"/>
        <v>0</v>
      </c>
      <c r="CN354" s="887">
        <f t="shared" si="1156"/>
        <v>0</v>
      </c>
      <c r="CO354" s="888">
        <f t="shared" si="1156"/>
        <v>0</v>
      </c>
      <c r="CP354" s="886">
        <f t="shared" si="1156"/>
        <v>0</v>
      </c>
      <c r="CQ354" s="886">
        <f t="shared" ref="CQ354:FB357" si="1157">IF(COUNT(CQ48)=1,CP354+CQ48,CP354)</f>
        <v>0</v>
      </c>
      <c r="CR354" s="886">
        <f t="shared" si="1157"/>
        <v>0</v>
      </c>
      <c r="CS354" s="886">
        <f t="shared" si="1157"/>
        <v>0</v>
      </c>
      <c r="CT354" s="886">
        <f t="shared" si="1157"/>
        <v>0</v>
      </c>
      <c r="CU354" s="886">
        <f t="shared" si="1157"/>
        <v>0</v>
      </c>
      <c r="CV354" s="886">
        <f t="shared" si="1157"/>
        <v>0</v>
      </c>
      <c r="CW354" s="886">
        <f t="shared" si="1157"/>
        <v>0</v>
      </c>
      <c r="CX354" s="886">
        <f t="shared" si="1157"/>
        <v>0</v>
      </c>
      <c r="CY354" s="886">
        <f t="shared" si="1157"/>
        <v>0</v>
      </c>
      <c r="CZ354" s="887">
        <f t="shared" si="1157"/>
        <v>0</v>
      </c>
      <c r="DA354" s="888">
        <f t="shared" si="1157"/>
        <v>0</v>
      </c>
      <c r="DB354" s="886">
        <f t="shared" si="1157"/>
        <v>0</v>
      </c>
      <c r="DC354" s="886">
        <f t="shared" si="1157"/>
        <v>0</v>
      </c>
      <c r="DD354" s="886">
        <f t="shared" si="1157"/>
        <v>0</v>
      </c>
      <c r="DE354" s="886">
        <f t="shared" si="1157"/>
        <v>0</v>
      </c>
      <c r="DF354" s="886">
        <f t="shared" si="1157"/>
        <v>0</v>
      </c>
      <c r="DG354" s="886">
        <f t="shared" si="1157"/>
        <v>0</v>
      </c>
      <c r="DH354" s="886">
        <f t="shared" si="1157"/>
        <v>0</v>
      </c>
      <c r="DI354" s="886">
        <f t="shared" si="1157"/>
        <v>0</v>
      </c>
      <c r="DJ354" s="886">
        <f t="shared" si="1157"/>
        <v>0</v>
      </c>
      <c r="DK354" s="886">
        <f t="shared" si="1157"/>
        <v>0</v>
      </c>
      <c r="DL354" s="887">
        <f t="shared" si="1157"/>
        <v>0</v>
      </c>
      <c r="DM354" s="888">
        <f t="shared" si="1157"/>
        <v>0</v>
      </c>
      <c r="DN354" s="886">
        <f t="shared" si="1157"/>
        <v>0</v>
      </c>
      <c r="DO354" s="886">
        <f t="shared" si="1157"/>
        <v>0</v>
      </c>
      <c r="DP354" s="886">
        <f t="shared" si="1157"/>
        <v>0</v>
      </c>
      <c r="DQ354" s="886">
        <f t="shared" si="1157"/>
        <v>0</v>
      </c>
      <c r="DR354" s="886">
        <f t="shared" si="1157"/>
        <v>0</v>
      </c>
      <c r="DS354" s="886">
        <f t="shared" si="1157"/>
        <v>0</v>
      </c>
      <c r="DT354" s="886">
        <f t="shared" si="1157"/>
        <v>0</v>
      </c>
      <c r="DU354" s="886">
        <f t="shared" si="1157"/>
        <v>0</v>
      </c>
      <c r="DV354" s="886">
        <f t="shared" si="1157"/>
        <v>0</v>
      </c>
      <c r="DW354" s="886">
        <f t="shared" si="1157"/>
        <v>0</v>
      </c>
      <c r="DX354" s="887">
        <f t="shared" si="1157"/>
        <v>0</v>
      </c>
      <c r="DY354" s="888">
        <f t="shared" si="1157"/>
        <v>0</v>
      </c>
      <c r="DZ354" s="886">
        <f t="shared" si="1157"/>
        <v>0</v>
      </c>
      <c r="EA354" s="886">
        <f t="shared" si="1157"/>
        <v>0</v>
      </c>
      <c r="EB354" s="886">
        <f t="shared" si="1157"/>
        <v>0</v>
      </c>
      <c r="EC354" s="886">
        <f t="shared" si="1157"/>
        <v>0</v>
      </c>
      <c r="ED354" s="886">
        <f t="shared" si="1157"/>
        <v>0</v>
      </c>
      <c r="EE354" s="886">
        <f t="shared" si="1157"/>
        <v>0</v>
      </c>
      <c r="EF354" s="886">
        <f t="shared" si="1157"/>
        <v>0</v>
      </c>
      <c r="EG354" s="886">
        <f t="shared" si="1157"/>
        <v>0</v>
      </c>
      <c r="EH354" s="886">
        <f t="shared" si="1157"/>
        <v>0</v>
      </c>
      <c r="EI354" s="886">
        <f t="shared" si="1157"/>
        <v>0</v>
      </c>
      <c r="EJ354" s="887">
        <f t="shared" si="1157"/>
        <v>0</v>
      </c>
      <c r="EK354" s="888">
        <f t="shared" si="1157"/>
        <v>0</v>
      </c>
      <c r="EL354" s="886">
        <f t="shared" si="1157"/>
        <v>0</v>
      </c>
      <c r="EM354" s="886">
        <f t="shared" si="1157"/>
        <v>0</v>
      </c>
      <c r="EN354" s="886">
        <f t="shared" si="1157"/>
        <v>0</v>
      </c>
      <c r="EO354" s="886">
        <f t="shared" si="1157"/>
        <v>0</v>
      </c>
      <c r="EP354" s="886">
        <f t="shared" si="1157"/>
        <v>0</v>
      </c>
      <c r="EQ354" s="886">
        <f t="shared" si="1157"/>
        <v>0</v>
      </c>
      <c r="ER354" s="886">
        <f t="shared" si="1157"/>
        <v>0</v>
      </c>
      <c r="ES354" s="886">
        <f t="shared" si="1157"/>
        <v>0</v>
      </c>
      <c r="ET354" s="886">
        <f t="shared" si="1157"/>
        <v>0</v>
      </c>
      <c r="EU354" s="886">
        <f t="shared" si="1157"/>
        <v>0</v>
      </c>
      <c r="EV354" s="887">
        <f t="shared" si="1157"/>
        <v>0</v>
      </c>
      <c r="EW354" s="888">
        <f t="shared" si="1157"/>
        <v>0</v>
      </c>
      <c r="EX354" s="886">
        <f t="shared" si="1157"/>
        <v>0</v>
      </c>
      <c r="EY354" s="886">
        <f t="shared" si="1157"/>
        <v>0</v>
      </c>
      <c r="EZ354" s="886">
        <f t="shared" si="1157"/>
        <v>0</v>
      </c>
      <c r="FA354" s="886">
        <f t="shared" si="1157"/>
        <v>0</v>
      </c>
      <c r="FB354" s="886">
        <f t="shared" si="1157"/>
        <v>0</v>
      </c>
      <c r="FC354" s="886">
        <f t="shared" si="1155"/>
        <v>0</v>
      </c>
      <c r="FD354" s="886">
        <f t="shared" si="1155"/>
        <v>0</v>
      </c>
      <c r="FE354" s="886">
        <f t="shared" si="1155"/>
        <v>0</v>
      </c>
      <c r="FF354" s="886">
        <f t="shared" si="1155"/>
        <v>0</v>
      </c>
      <c r="FG354" s="886">
        <f t="shared" si="1155"/>
        <v>0</v>
      </c>
      <c r="FH354" s="887">
        <f t="shared" si="1155"/>
        <v>0</v>
      </c>
      <c r="FI354" s="888">
        <f t="shared" si="1155"/>
        <v>0</v>
      </c>
      <c r="FJ354" s="886">
        <f t="shared" si="1155"/>
        <v>0</v>
      </c>
      <c r="FK354" s="886">
        <f t="shared" si="1155"/>
        <v>0</v>
      </c>
      <c r="FL354" s="886">
        <f t="shared" si="1155"/>
        <v>0</v>
      </c>
      <c r="FM354" s="886">
        <f t="shared" si="1155"/>
        <v>0</v>
      </c>
      <c r="FN354" s="886">
        <f t="shared" si="1155"/>
        <v>0</v>
      </c>
      <c r="FO354" s="886">
        <f t="shared" si="1155"/>
        <v>0</v>
      </c>
      <c r="FP354" s="886">
        <f t="shared" si="1155"/>
        <v>0</v>
      </c>
      <c r="FQ354" s="886">
        <f t="shared" si="1155"/>
        <v>0</v>
      </c>
      <c r="FR354" s="886">
        <f t="shared" si="1155"/>
        <v>0</v>
      </c>
      <c r="FS354" s="886">
        <f t="shared" si="1155"/>
        <v>0</v>
      </c>
      <c r="FT354" s="887">
        <f t="shared" si="1155"/>
        <v>0</v>
      </c>
      <c r="FU354" s="888">
        <f t="shared" si="1155"/>
        <v>0</v>
      </c>
      <c r="FV354" s="886">
        <f t="shared" si="1155"/>
        <v>0</v>
      </c>
      <c r="FW354" s="886">
        <f t="shared" si="1155"/>
        <v>0</v>
      </c>
      <c r="FX354" s="886">
        <f t="shared" si="1155"/>
        <v>0</v>
      </c>
      <c r="FY354" s="886">
        <f t="shared" si="1155"/>
        <v>0</v>
      </c>
      <c r="FZ354" s="886">
        <f t="shared" si="1155"/>
        <v>0</v>
      </c>
      <c r="GA354" s="886">
        <f t="shared" si="1155"/>
        <v>0</v>
      </c>
      <c r="GB354" s="886">
        <f t="shared" si="1155"/>
        <v>0</v>
      </c>
      <c r="GC354" s="886">
        <f t="shared" si="1155"/>
        <v>0</v>
      </c>
      <c r="GD354" s="886">
        <f t="shared" si="1155"/>
        <v>0</v>
      </c>
      <c r="GE354" s="886">
        <f t="shared" si="1155"/>
        <v>0</v>
      </c>
      <c r="GF354" s="887">
        <f t="shared" si="1155"/>
        <v>0</v>
      </c>
      <c r="GG354" s="888">
        <f t="shared" si="1155"/>
        <v>0</v>
      </c>
      <c r="GH354" s="886">
        <f t="shared" si="1155"/>
        <v>0</v>
      </c>
      <c r="GI354" s="886">
        <f t="shared" si="1155"/>
        <v>0</v>
      </c>
      <c r="GJ354" s="886">
        <f t="shared" si="1155"/>
        <v>0</v>
      </c>
      <c r="GK354" s="886">
        <f t="shared" si="1155"/>
        <v>0</v>
      </c>
      <c r="GL354" s="886">
        <f t="shared" si="1155"/>
        <v>0</v>
      </c>
      <c r="GM354" s="886">
        <f t="shared" si="1155"/>
        <v>0</v>
      </c>
      <c r="GN354" s="886">
        <f t="shared" si="1155"/>
        <v>0</v>
      </c>
      <c r="GO354" s="886">
        <f t="shared" si="1155"/>
        <v>0</v>
      </c>
      <c r="GP354" s="886">
        <f t="shared" si="1155"/>
        <v>0</v>
      </c>
      <c r="GQ354" s="886">
        <f t="shared" si="1155"/>
        <v>0</v>
      </c>
      <c r="GR354" s="887">
        <f t="shared" si="1146"/>
        <v>0</v>
      </c>
      <c r="GS354" s="6"/>
      <c r="GT354" s="6"/>
      <c r="GU354" s="6"/>
      <c r="GV354" s="6"/>
    </row>
    <row r="355" spans="2:204" ht="15.75" thickBot="1" x14ac:dyDescent="0.25">
      <c r="B355" s="848" t="s">
        <v>567</v>
      </c>
      <c r="C355" s="849">
        <v>3876.97</v>
      </c>
      <c r="D355" s="850">
        <v>35865</v>
      </c>
      <c r="E355" s="882">
        <f t="shared" si="1113"/>
        <v>46815</v>
      </c>
      <c r="F355" s="859">
        <f t="shared" si="1119"/>
        <v>48640</v>
      </c>
      <c r="G355" s="859">
        <f t="shared" si="1120"/>
        <v>50465</v>
      </c>
      <c r="AC355" s="876" t="s">
        <v>155</v>
      </c>
      <c r="AD355" s="856">
        <v>3876.97</v>
      </c>
      <c r="AE355" s="886">
        <f t="shared" si="1121"/>
        <v>3899.97</v>
      </c>
      <c r="AF355" s="887">
        <f t="shared" ref="AF355:CQ358" si="1158">IF(COUNT(AF49)=1,AE355+AF49,AE355)</f>
        <v>3922.97</v>
      </c>
      <c r="AG355" s="888">
        <f t="shared" si="1158"/>
        <v>3945.97</v>
      </c>
      <c r="AH355" s="886">
        <f t="shared" si="1158"/>
        <v>3968.97</v>
      </c>
      <c r="AI355" s="886">
        <f t="shared" si="1158"/>
        <v>3991.97</v>
      </c>
      <c r="AJ355" s="886">
        <f t="shared" si="1158"/>
        <v>4014.97</v>
      </c>
      <c r="AK355" s="886">
        <f t="shared" si="1158"/>
        <v>4037.97</v>
      </c>
      <c r="AL355" s="886">
        <f t="shared" si="1158"/>
        <v>4060.97</v>
      </c>
      <c r="AM355" s="886">
        <f t="shared" si="1158"/>
        <v>4083.97</v>
      </c>
      <c r="AN355" s="886">
        <f t="shared" si="1158"/>
        <v>4083.97</v>
      </c>
      <c r="AO355" s="886">
        <f t="shared" si="1158"/>
        <v>4083.97</v>
      </c>
      <c r="AP355" s="886">
        <f t="shared" si="1158"/>
        <v>4106.9699999999993</v>
      </c>
      <c r="AQ355" s="886">
        <f t="shared" si="1158"/>
        <v>4129.9699999999993</v>
      </c>
      <c r="AR355" s="887">
        <f t="shared" si="1158"/>
        <v>4152.9699999999993</v>
      </c>
      <c r="AS355" s="888">
        <f t="shared" si="1158"/>
        <v>4175.9699999999993</v>
      </c>
      <c r="AT355" s="886">
        <f t="shared" si="1158"/>
        <v>4198.9699999999993</v>
      </c>
      <c r="AU355" s="886">
        <f t="shared" si="1158"/>
        <v>4221.9699999999993</v>
      </c>
      <c r="AV355" s="886">
        <f t="shared" si="1158"/>
        <v>4221.9699999999993</v>
      </c>
      <c r="AW355" s="886">
        <f t="shared" si="1158"/>
        <v>4221.9699999999993</v>
      </c>
      <c r="AX355" s="886">
        <f t="shared" si="1158"/>
        <v>4221.9699999999993</v>
      </c>
      <c r="AY355" s="886">
        <f t="shared" si="1158"/>
        <v>4221.9699999999993</v>
      </c>
      <c r="AZ355" s="886">
        <f t="shared" si="1158"/>
        <v>4221.9699999999993</v>
      </c>
      <c r="BA355" s="886">
        <f t="shared" si="1158"/>
        <v>4221.9699999999993</v>
      </c>
      <c r="BB355" s="886">
        <f t="shared" si="1158"/>
        <v>4244.9699999999993</v>
      </c>
      <c r="BC355" s="886">
        <f t="shared" si="1158"/>
        <v>4267.9699999999993</v>
      </c>
      <c r="BD355" s="887">
        <f t="shared" si="1158"/>
        <v>4290.9699999999993</v>
      </c>
      <c r="BE355" s="888">
        <f t="shared" si="1158"/>
        <v>4313.9699999999993</v>
      </c>
      <c r="BF355" s="886">
        <f t="shared" si="1158"/>
        <v>4336.9699999999993</v>
      </c>
      <c r="BG355" s="886">
        <f t="shared" si="1158"/>
        <v>4359.9699999999993</v>
      </c>
      <c r="BH355" s="886">
        <f t="shared" si="1158"/>
        <v>4382.9699999999993</v>
      </c>
      <c r="BI355" s="886">
        <f t="shared" si="1158"/>
        <v>4405.9699999999993</v>
      </c>
      <c r="BJ355" s="886">
        <f t="shared" si="1158"/>
        <v>4428.9699999999993</v>
      </c>
      <c r="BK355" s="886">
        <f t="shared" si="1158"/>
        <v>4451.9699999999993</v>
      </c>
      <c r="BL355" s="886">
        <f t="shared" si="1158"/>
        <v>4474.9699999999993</v>
      </c>
      <c r="BM355" s="886">
        <f t="shared" si="1158"/>
        <v>4497.9699999999993</v>
      </c>
      <c r="BN355" s="886">
        <f t="shared" si="1158"/>
        <v>4520.9699999999993</v>
      </c>
      <c r="BO355" s="886">
        <f t="shared" si="1158"/>
        <v>4543.9699999999993</v>
      </c>
      <c r="BP355" s="887">
        <f t="shared" si="1158"/>
        <v>4566.9699999999993</v>
      </c>
      <c r="BQ355" s="888">
        <f t="shared" si="1158"/>
        <v>4589.9699999999993</v>
      </c>
      <c r="BR355" s="886">
        <f t="shared" si="1158"/>
        <v>4612.9699999999993</v>
      </c>
      <c r="BS355" s="886">
        <f t="shared" si="1158"/>
        <v>4635.9699999999993</v>
      </c>
      <c r="BT355" s="886">
        <f t="shared" si="1158"/>
        <v>4658.9699999999993</v>
      </c>
      <c r="BU355" s="886">
        <f t="shared" si="1158"/>
        <v>4681.9699999999993</v>
      </c>
      <c r="BV355" s="886">
        <f t="shared" si="1158"/>
        <v>4704.9699999999993</v>
      </c>
      <c r="BW355" s="886">
        <f t="shared" si="1158"/>
        <v>4727.9699999999993</v>
      </c>
      <c r="BX355" s="886">
        <f t="shared" si="1158"/>
        <v>4750.9699999999993</v>
      </c>
      <c r="BY355" s="886">
        <f t="shared" si="1158"/>
        <v>4773.9699999999993</v>
      </c>
      <c r="BZ355" s="886">
        <f t="shared" si="1158"/>
        <v>4796.9699999999993</v>
      </c>
      <c r="CA355" s="886">
        <f t="shared" si="1158"/>
        <v>4819.9699999999993</v>
      </c>
      <c r="CB355" s="887">
        <f t="shared" si="1158"/>
        <v>4819.9699999999993</v>
      </c>
      <c r="CC355" s="888">
        <f t="shared" si="1158"/>
        <v>4819.9699999999993</v>
      </c>
      <c r="CD355" s="886">
        <f t="shared" si="1158"/>
        <v>4819.9699999999993</v>
      </c>
      <c r="CE355" s="886">
        <f t="shared" si="1158"/>
        <v>4819.9699999999993</v>
      </c>
      <c r="CF355" s="886">
        <f t="shared" si="1158"/>
        <v>4819.9699999999993</v>
      </c>
      <c r="CG355" s="886">
        <f t="shared" si="1158"/>
        <v>4819.9699999999993</v>
      </c>
      <c r="CH355" s="886">
        <f t="shared" si="1158"/>
        <v>4819.9699999999993</v>
      </c>
      <c r="CI355" s="886">
        <f t="shared" si="1158"/>
        <v>4819.9699999999993</v>
      </c>
      <c r="CJ355" s="886">
        <f t="shared" si="1158"/>
        <v>4819.9699999999993</v>
      </c>
      <c r="CK355" s="886">
        <f t="shared" si="1158"/>
        <v>4819.9699999999993</v>
      </c>
      <c r="CL355" s="886">
        <f t="shared" si="1158"/>
        <v>4819.9699999999993</v>
      </c>
      <c r="CM355" s="886">
        <f t="shared" si="1158"/>
        <v>4819.9699999999993</v>
      </c>
      <c r="CN355" s="887">
        <f t="shared" si="1158"/>
        <v>4819.9699999999993</v>
      </c>
      <c r="CO355" s="888">
        <f t="shared" si="1158"/>
        <v>4819.9699999999993</v>
      </c>
      <c r="CP355" s="886">
        <f t="shared" si="1158"/>
        <v>4819.9699999999993</v>
      </c>
      <c r="CQ355" s="886">
        <f t="shared" si="1158"/>
        <v>4819.9699999999993</v>
      </c>
      <c r="CR355" s="886">
        <f t="shared" si="1157"/>
        <v>4819.9699999999993</v>
      </c>
      <c r="CS355" s="886">
        <f t="shared" si="1157"/>
        <v>4819.9699999999993</v>
      </c>
      <c r="CT355" s="886">
        <f t="shared" si="1157"/>
        <v>4819.9699999999993</v>
      </c>
      <c r="CU355" s="886">
        <f t="shared" si="1157"/>
        <v>4819.9699999999993</v>
      </c>
      <c r="CV355" s="886">
        <f t="shared" si="1157"/>
        <v>4819.9699999999993</v>
      </c>
      <c r="CW355" s="886">
        <f t="shared" si="1157"/>
        <v>4819.9699999999993</v>
      </c>
      <c r="CX355" s="886">
        <f t="shared" si="1157"/>
        <v>4819.9699999999993</v>
      </c>
      <c r="CY355" s="886">
        <f t="shared" si="1157"/>
        <v>4819.9699999999993</v>
      </c>
      <c r="CZ355" s="887">
        <f t="shared" si="1157"/>
        <v>4819.9699999999993</v>
      </c>
      <c r="DA355" s="888">
        <f t="shared" si="1157"/>
        <v>4819.9699999999993</v>
      </c>
      <c r="DB355" s="886">
        <f t="shared" si="1157"/>
        <v>4819.9699999999993</v>
      </c>
      <c r="DC355" s="886">
        <f t="shared" si="1157"/>
        <v>4819.9699999999993</v>
      </c>
      <c r="DD355" s="886">
        <f t="shared" si="1157"/>
        <v>4819.9699999999993</v>
      </c>
      <c r="DE355" s="886">
        <f t="shared" si="1157"/>
        <v>4819.9699999999993</v>
      </c>
      <c r="DF355" s="886">
        <f t="shared" si="1157"/>
        <v>4819.9699999999993</v>
      </c>
      <c r="DG355" s="886">
        <f t="shared" si="1157"/>
        <v>4819.9699999999993</v>
      </c>
      <c r="DH355" s="886">
        <f t="shared" si="1157"/>
        <v>4819.9699999999993</v>
      </c>
      <c r="DI355" s="886">
        <f t="shared" si="1157"/>
        <v>4819.9699999999993</v>
      </c>
      <c r="DJ355" s="886">
        <f t="shared" si="1157"/>
        <v>4819.9699999999993</v>
      </c>
      <c r="DK355" s="886">
        <f t="shared" si="1157"/>
        <v>4819.9699999999993</v>
      </c>
      <c r="DL355" s="887">
        <f t="shared" si="1157"/>
        <v>4819.9699999999993</v>
      </c>
      <c r="DM355" s="888">
        <f t="shared" si="1157"/>
        <v>4819.9699999999993</v>
      </c>
      <c r="DN355" s="886">
        <f t="shared" si="1157"/>
        <v>4819.9699999999993</v>
      </c>
      <c r="DO355" s="886">
        <f t="shared" si="1157"/>
        <v>4819.9699999999993</v>
      </c>
      <c r="DP355" s="886">
        <f t="shared" si="1157"/>
        <v>4819.9699999999993</v>
      </c>
      <c r="DQ355" s="886">
        <f t="shared" si="1157"/>
        <v>4819.9699999999993</v>
      </c>
      <c r="DR355" s="886">
        <f t="shared" si="1157"/>
        <v>4819.9699999999993</v>
      </c>
      <c r="DS355" s="886">
        <f t="shared" si="1157"/>
        <v>4819.9699999999993</v>
      </c>
      <c r="DT355" s="886">
        <f t="shared" si="1157"/>
        <v>4819.9699999999993</v>
      </c>
      <c r="DU355" s="886">
        <f t="shared" si="1157"/>
        <v>4819.9699999999993</v>
      </c>
      <c r="DV355" s="886">
        <f t="shared" si="1157"/>
        <v>4819.9699999999993</v>
      </c>
      <c r="DW355" s="886">
        <f t="shared" si="1157"/>
        <v>4819.9699999999993</v>
      </c>
      <c r="DX355" s="887">
        <f t="shared" si="1157"/>
        <v>4819.9699999999993</v>
      </c>
      <c r="DY355" s="888">
        <f t="shared" si="1157"/>
        <v>4819.9699999999993</v>
      </c>
      <c r="DZ355" s="886">
        <f t="shared" si="1157"/>
        <v>4819.9699999999993</v>
      </c>
      <c r="EA355" s="886">
        <f t="shared" si="1157"/>
        <v>4819.9699999999993</v>
      </c>
      <c r="EB355" s="886">
        <f t="shared" si="1157"/>
        <v>4819.9699999999993</v>
      </c>
      <c r="EC355" s="886">
        <f t="shared" si="1157"/>
        <v>4819.9699999999993</v>
      </c>
      <c r="ED355" s="886">
        <f t="shared" si="1157"/>
        <v>4819.9699999999993</v>
      </c>
      <c r="EE355" s="886">
        <f t="shared" si="1157"/>
        <v>4819.9699999999993</v>
      </c>
      <c r="EF355" s="886">
        <f t="shared" si="1157"/>
        <v>4819.9699999999993</v>
      </c>
      <c r="EG355" s="886">
        <f t="shared" si="1157"/>
        <v>4819.9699999999993</v>
      </c>
      <c r="EH355" s="886">
        <f t="shared" si="1157"/>
        <v>4819.9699999999993</v>
      </c>
      <c r="EI355" s="886">
        <f t="shared" si="1157"/>
        <v>4819.9699999999993</v>
      </c>
      <c r="EJ355" s="887">
        <f t="shared" si="1157"/>
        <v>4819.9699999999993</v>
      </c>
      <c r="EK355" s="888">
        <f t="shared" si="1157"/>
        <v>4819.9699999999993</v>
      </c>
      <c r="EL355" s="886">
        <f t="shared" si="1157"/>
        <v>4819.9699999999993</v>
      </c>
      <c r="EM355" s="886">
        <f t="shared" si="1157"/>
        <v>4819.9699999999993</v>
      </c>
      <c r="EN355" s="886">
        <f t="shared" si="1157"/>
        <v>4819.9699999999993</v>
      </c>
      <c r="EO355" s="886">
        <f t="shared" si="1157"/>
        <v>4819.9699999999993</v>
      </c>
      <c r="EP355" s="886">
        <f t="shared" si="1157"/>
        <v>4819.9699999999993</v>
      </c>
      <c r="EQ355" s="886">
        <f t="shared" si="1157"/>
        <v>4819.9699999999993</v>
      </c>
      <c r="ER355" s="886">
        <f t="shared" si="1157"/>
        <v>4819.9699999999993</v>
      </c>
      <c r="ES355" s="886">
        <f t="shared" si="1157"/>
        <v>4819.9699999999993</v>
      </c>
      <c r="ET355" s="886">
        <f t="shared" si="1157"/>
        <v>4819.9699999999993</v>
      </c>
      <c r="EU355" s="886">
        <f t="shared" si="1157"/>
        <v>4819.9699999999993</v>
      </c>
      <c r="EV355" s="887">
        <f t="shared" si="1157"/>
        <v>4819.9699999999993</v>
      </c>
      <c r="EW355" s="888">
        <f t="shared" si="1157"/>
        <v>4819.9699999999993</v>
      </c>
      <c r="EX355" s="886">
        <f t="shared" si="1157"/>
        <v>4819.9699999999993</v>
      </c>
      <c r="EY355" s="886">
        <f t="shared" si="1157"/>
        <v>4819.9699999999993</v>
      </c>
      <c r="EZ355" s="886">
        <f t="shared" si="1157"/>
        <v>4819.9699999999993</v>
      </c>
      <c r="FA355" s="886">
        <f t="shared" si="1157"/>
        <v>4819.9699999999993</v>
      </c>
      <c r="FB355" s="886">
        <f t="shared" si="1157"/>
        <v>4819.9699999999993</v>
      </c>
      <c r="FC355" s="886">
        <f t="shared" si="1155"/>
        <v>4819.9699999999993</v>
      </c>
      <c r="FD355" s="886">
        <f t="shared" si="1155"/>
        <v>4819.9699999999993</v>
      </c>
      <c r="FE355" s="886">
        <f t="shared" si="1155"/>
        <v>4819.9699999999993</v>
      </c>
      <c r="FF355" s="886">
        <f t="shared" si="1155"/>
        <v>4819.9699999999993</v>
      </c>
      <c r="FG355" s="886">
        <f t="shared" si="1155"/>
        <v>4819.9699999999993</v>
      </c>
      <c r="FH355" s="887">
        <f t="shared" si="1155"/>
        <v>4819.9699999999993</v>
      </c>
      <c r="FI355" s="888">
        <f t="shared" si="1155"/>
        <v>4819.9699999999993</v>
      </c>
      <c r="FJ355" s="886">
        <f t="shared" si="1155"/>
        <v>4819.9699999999993</v>
      </c>
      <c r="FK355" s="889">
        <f t="shared" si="1155"/>
        <v>4819.9699999999993</v>
      </c>
      <c r="FL355" s="886">
        <f t="shared" si="1155"/>
        <v>4819.9699999999993</v>
      </c>
      <c r="FM355" s="886">
        <f t="shared" si="1155"/>
        <v>4819.9699999999993</v>
      </c>
      <c r="FN355" s="886">
        <f t="shared" si="1155"/>
        <v>4819.9699999999993</v>
      </c>
      <c r="FO355" s="886">
        <f t="shared" si="1155"/>
        <v>4819.9699999999993</v>
      </c>
      <c r="FP355" s="886">
        <f t="shared" si="1155"/>
        <v>4819.9699999999993</v>
      </c>
      <c r="FQ355" s="886">
        <f t="shared" si="1155"/>
        <v>4819.9699999999993</v>
      </c>
      <c r="FR355" s="886">
        <f t="shared" si="1155"/>
        <v>4819.9699999999993</v>
      </c>
      <c r="FS355" s="886">
        <f t="shared" si="1155"/>
        <v>4819.9699999999993</v>
      </c>
      <c r="FT355" s="887">
        <f t="shared" si="1155"/>
        <v>4819.9699999999993</v>
      </c>
      <c r="FU355" s="888">
        <f t="shared" si="1155"/>
        <v>4819.9699999999993</v>
      </c>
      <c r="FV355" s="886">
        <f t="shared" si="1155"/>
        <v>4819.9699999999993</v>
      </c>
      <c r="FW355" s="886">
        <f t="shared" si="1155"/>
        <v>4819.9699999999993</v>
      </c>
      <c r="FX355" s="886">
        <f t="shared" si="1155"/>
        <v>4819.9699999999993</v>
      </c>
      <c r="FY355" s="886">
        <f t="shared" si="1155"/>
        <v>4819.9699999999993</v>
      </c>
      <c r="FZ355" s="886">
        <f t="shared" si="1155"/>
        <v>4819.9699999999993</v>
      </c>
      <c r="GA355" s="886">
        <f t="shared" si="1155"/>
        <v>4819.9699999999993</v>
      </c>
      <c r="GB355" s="886">
        <f t="shared" si="1155"/>
        <v>4819.9699999999993</v>
      </c>
      <c r="GC355" s="886">
        <f t="shared" si="1155"/>
        <v>4819.9699999999993</v>
      </c>
      <c r="GD355" s="886">
        <f t="shared" si="1155"/>
        <v>4819.9699999999993</v>
      </c>
      <c r="GE355" s="886">
        <f t="shared" si="1155"/>
        <v>4819.9699999999993</v>
      </c>
      <c r="GF355" s="887">
        <f t="shared" si="1155"/>
        <v>4819.9699999999993</v>
      </c>
      <c r="GG355" s="888">
        <f t="shared" si="1155"/>
        <v>4819.9699999999993</v>
      </c>
      <c r="GH355" s="886">
        <f t="shared" si="1155"/>
        <v>4819.9699999999993</v>
      </c>
      <c r="GI355" s="886">
        <f t="shared" si="1155"/>
        <v>4819.9699999999993</v>
      </c>
      <c r="GJ355" s="886">
        <f t="shared" si="1155"/>
        <v>4819.9699999999993</v>
      </c>
      <c r="GK355" s="886">
        <f t="shared" si="1155"/>
        <v>4819.9699999999993</v>
      </c>
      <c r="GL355" s="886">
        <f t="shared" si="1155"/>
        <v>4819.9699999999993</v>
      </c>
      <c r="GM355" s="886">
        <f t="shared" si="1155"/>
        <v>4819.9699999999993</v>
      </c>
      <c r="GN355" s="886">
        <f t="shared" si="1155"/>
        <v>4819.9699999999993</v>
      </c>
      <c r="GO355" s="886">
        <f t="shared" si="1155"/>
        <v>4819.9699999999993</v>
      </c>
      <c r="GP355" s="886">
        <f t="shared" si="1155"/>
        <v>4819.9699999999993</v>
      </c>
      <c r="GQ355" s="886">
        <f t="shared" si="1155"/>
        <v>4819.9699999999993</v>
      </c>
      <c r="GR355" s="887">
        <f t="shared" si="1146"/>
        <v>4819.9699999999993</v>
      </c>
      <c r="GS355" s="6"/>
      <c r="GT355" s="6"/>
      <c r="GU355" s="6"/>
      <c r="GV355" s="6"/>
    </row>
    <row r="356" spans="2:204" ht="15.75" thickBot="1" x14ac:dyDescent="0.25">
      <c r="B356" s="848" t="s">
        <v>568</v>
      </c>
      <c r="C356" s="849">
        <v>3471.72</v>
      </c>
      <c r="D356" s="850">
        <v>35949</v>
      </c>
      <c r="E356" s="882">
        <f t="shared" si="1113"/>
        <v>46899</v>
      </c>
      <c r="F356" s="859">
        <f t="shared" si="1119"/>
        <v>48724</v>
      </c>
      <c r="G356" s="859">
        <f t="shared" si="1120"/>
        <v>50549</v>
      </c>
      <c r="AC356" s="877" t="s">
        <v>156</v>
      </c>
      <c r="AD356" s="856">
        <v>3471.72</v>
      </c>
      <c r="AE356" s="886">
        <f t="shared" si="1121"/>
        <v>3494.72</v>
      </c>
      <c r="AF356" s="887">
        <f t="shared" si="1158"/>
        <v>3517.72</v>
      </c>
      <c r="AG356" s="888">
        <f t="shared" si="1158"/>
        <v>3540.72</v>
      </c>
      <c r="AH356" s="886">
        <f t="shared" si="1158"/>
        <v>3563.72</v>
      </c>
      <c r="AI356" s="886">
        <f t="shared" si="1158"/>
        <v>3586.72</v>
      </c>
      <c r="AJ356" s="886">
        <f t="shared" si="1158"/>
        <v>3609.72</v>
      </c>
      <c r="AK356" s="886">
        <f t="shared" si="1158"/>
        <v>3624.72</v>
      </c>
      <c r="AL356" s="886">
        <f t="shared" si="1158"/>
        <v>3624.72</v>
      </c>
      <c r="AM356" s="886">
        <f t="shared" si="1158"/>
        <v>3624.72</v>
      </c>
      <c r="AN356" s="886">
        <f t="shared" si="1158"/>
        <v>3624.72</v>
      </c>
      <c r="AO356" s="886">
        <f t="shared" si="1158"/>
        <v>3624.72</v>
      </c>
      <c r="AP356" s="886">
        <f t="shared" si="1158"/>
        <v>3624.72</v>
      </c>
      <c r="AQ356" s="886">
        <f t="shared" si="1158"/>
        <v>3624.72</v>
      </c>
      <c r="AR356" s="887">
        <f t="shared" si="1158"/>
        <v>3624.72</v>
      </c>
      <c r="AS356" s="888">
        <f t="shared" si="1158"/>
        <v>3647.72</v>
      </c>
      <c r="AT356" s="886">
        <f t="shared" si="1158"/>
        <v>3670.72</v>
      </c>
      <c r="AU356" s="886">
        <f t="shared" si="1158"/>
        <v>3693.72</v>
      </c>
      <c r="AV356" s="886">
        <f t="shared" si="1158"/>
        <v>3716.72</v>
      </c>
      <c r="AW356" s="886">
        <f t="shared" si="1158"/>
        <v>3739.72</v>
      </c>
      <c r="AX356" s="886">
        <f t="shared" si="1158"/>
        <v>3762.72</v>
      </c>
      <c r="AY356" s="886">
        <f t="shared" si="1158"/>
        <v>3763.72</v>
      </c>
      <c r="AZ356" s="886">
        <f t="shared" si="1158"/>
        <v>3823.72</v>
      </c>
      <c r="BA356" s="886">
        <f t="shared" si="1158"/>
        <v>3883.72</v>
      </c>
      <c r="BB356" s="886">
        <f t="shared" si="1158"/>
        <v>3943.72</v>
      </c>
      <c r="BC356" s="886">
        <f t="shared" si="1158"/>
        <v>4003.72</v>
      </c>
      <c r="BD356" s="887">
        <f t="shared" si="1158"/>
        <v>4004.72</v>
      </c>
      <c r="BE356" s="888">
        <f t="shared" si="1158"/>
        <v>4027.72</v>
      </c>
      <c r="BF356" s="886">
        <f t="shared" si="1158"/>
        <v>4050.72</v>
      </c>
      <c r="BG356" s="886">
        <f t="shared" si="1158"/>
        <v>4073.72</v>
      </c>
      <c r="BH356" s="886">
        <f t="shared" si="1158"/>
        <v>4096.7199999999993</v>
      </c>
      <c r="BI356" s="886">
        <f t="shared" si="1158"/>
        <v>4119.7199999999993</v>
      </c>
      <c r="BJ356" s="886">
        <f t="shared" si="1158"/>
        <v>4142.7199999999993</v>
      </c>
      <c r="BK356" s="886">
        <f t="shared" si="1158"/>
        <v>4165.7199999999993</v>
      </c>
      <c r="BL356" s="886">
        <f t="shared" si="1158"/>
        <v>4188.7199999999993</v>
      </c>
      <c r="BM356" s="886">
        <f t="shared" si="1158"/>
        <v>4211.7199999999993</v>
      </c>
      <c r="BN356" s="886">
        <f t="shared" si="1158"/>
        <v>4234.7199999999993</v>
      </c>
      <c r="BO356" s="886">
        <f t="shared" si="1158"/>
        <v>4257.7199999999993</v>
      </c>
      <c r="BP356" s="887">
        <f t="shared" si="1158"/>
        <v>4280.7199999999993</v>
      </c>
      <c r="BQ356" s="888">
        <f t="shared" si="1158"/>
        <v>4303.7199999999993</v>
      </c>
      <c r="BR356" s="886">
        <f t="shared" si="1158"/>
        <v>4326.7199999999993</v>
      </c>
      <c r="BS356" s="886">
        <f t="shared" si="1158"/>
        <v>4349.7199999999993</v>
      </c>
      <c r="BT356" s="886">
        <f t="shared" si="1158"/>
        <v>4372.7199999999993</v>
      </c>
      <c r="BU356" s="886">
        <f t="shared" si="1158"/>
        <v>4395.7199999999993</v>
      </c>
      <c r="BV356" s="886">
        <f t="shared" si="1158"/>
        <v>4418.7199999999993</v>
      </c>
      <c r="BW356" s="886">
        <f t="shared" si="1158"/>
        <v>4441.7199999999993</v>
      </c>
      <c r="BX356" s="886">
        <f t="shared" si="1158"/>
        <v>4464.7199999999993</v>
      </c>
      <c r="BY356" s="886">
        <f t="shared" si="1158"/>
        <v>4487.7199999999993</v>
      </c>
      <c r="BZ356" s="886">
        <f t="shared" si="1158"/>
        <v>4510.7199999999993</v>
      </c>
      <c r="CA356" s="886">
        <f t="shared" si="1158"/>
        <v>4533.7199999999993</v>
      </c>
      <c r="CB356" s="887">
        <f t="shared" si="1158"/>
        <v>4556.7199999999993</v>
      </c>
      <c r="CC356" s="888">
        <f t="shared" si="1158"/>
        <v>4579.7199999999993</v>
      </c>
      <c r="CD356" s="886">
        <f t="shared" si="1158"/>
        <v>4602.7199999999993</v>
      </c>
      <c r="CE356" s="886">
        <f t="shared" si="1158"/>
        <v>4625.7199999999993</v>
      </c>
      <c r="CF356" s="886">
        <f t="shared" si="1158"/>
        <v>4648.7199999999993</v>
      </c>
      <c r="CG356" s="886">
        <f t="shared" si="1158"/>
        <v>4671.7199999999993</v>
      </c>
      <c r="CH356" s="886">
        <f t="shared" si="1158"/>
        <v>4694.7199999999993</v>
      </c>
      <c r="CI356" s="886">
        <f t="shared" si="1158"/>
        <v>4717.7199999999993</v>
      </c>
      <c r="CJ356" s="886">
        <f t="shared" si="1158"/>
        <v>4740.7199999999993</v>
      </c>
      <c r="CK356" s="886">
        <f t="shared" si="1158"/>
        <v>4763.7199999999993</v>
      </c>
      <c r="CL356" s="886">
        <f t="shared" si="1158"/>
        <v>4786.7199999999993</v>
      </c>
      <c r="CM356" s="886">
        <f t="shared" si="1158"/>
        <v>4786.7199999999993</v>
      </c>
      <c r="CN356" s="887">
        <f t="shared" si="1158"/>
        <v>4786.7199999999993</v>
      </c>
      <c r="CO356" s="888">
        <f t="shared" si="1158"/>
        <v>4786.7199999999993</v>
      </c>
      <c r="CP356" s="886">
        <f t="shared" si="1158"/>
        <v>4786.7199999999993</v>
      </c>
      <c r="CQ356" s="886">
        <f t="shared" si="1158"/>
        <v>4786.7199999999993</v>
      </c>
      <c r="CR356" s="886">
        <f t="shared" si="1157"/>
        <v>4786.7199999999993</v>
      </c>
      <c r="CS356" s="886">
        <f t="shared" si="1157"/>
        <v>4786.7199999999993</v>
      </c>
      <c r="CT356" s="886">
        <f t="shared" si="1157"/>
        <v>4786.7199999999993</v>
      </c>
      <c r="CU356" s="886">
        <f t="shared" si="1157"/>
        <v>4786.7199999999993</v>
      </c>
      <c r="CV356" s="886">
        <f t="shared" si="1157"/>
        <v>4786.7199999999993</v>
      </c>
      <c r="CW356" s="886">
        <f t="shared" si="1157"/>
        <v>4786.7199999999993</v>
      </c>
      <c r="CX356" s="886">
        <f t="shared" si="1157"/>
        <v>4786.7199999999993</v>
      </c>
      <c r="CY356" s="886">
        <f t="shared" si="1157"/>
        <v>4786.7199999999993</v>
      </c>
      <c r="CZ356" s="887">
        <f t="shared" si="1157"/>
        <v>4786.7199999999993</v>
      </c>
      <c r="DA356" s="888">
        <f t="shared" si="1157"/>
        <v>4786.7199999999993</v>
      </c>
      <c r="DB356" s="886">
        <f t="shared" si="1157"/>
        <v>4809.7199999999993</v>
      </c>
      <c r="DC356" s="886">
        <f t="shared" si="1157"/>
        <v>4809.7199999999993</v>
      </c>
      <c r="DD356" s="886">
        <f t="shared" si="1157"/>
        <v>4809.7199999999993</v>
      </c>
      <c r="DE356" s="886">
        <f t="shared" si="1157"/>
        <v>4809.7199999999993</v>
      </c>
      <c r="DF356" s="886">
        <f t="shared" si="1157"/>
        <v>4809.7199999999993</v>
      </c>
      <c r="DG356" s="886">
        <f t="shared" si="1157"/>
        <v>4809.7199999999993</v>
      </c>
      <c r="DH356" s="886">
        <f t="shared" si="1157"/>
        <v>4809.7199999999993</v>
      </c>
      <c r="DI356" s="886">
        <f t="shared" si="1157"/>
        <v>4809.7199999999993</v>
      </c>
      <c r="DJ356" s="886">
        <f t="shared" si="1157"/>
        <v>4809.7199999999993</v>
      </c>
      <c r="DK356" s="886">
        <f t="shared" si="1157"/>
        <v>4809.7199999999993</v>
      </c>
      <c r="DL356" s="887">
        <f t="shared" si="1157"/>
        <v>4809.7199999999993</v>
      </c>
      <c r="DM356" s="888">
        <f t="shared" si="1157"/>
        <v>4809.7199999999993</v>
      </c>
      <c r="DN356" s="886">
        <f t="shared" si="1157"/>
        <v>4809.7199999999993</v>
      </c>
      <c r="DO356" s="886">
        <f t="shared" si="1157"/>
        <v>4832.7199999999993</v>
      </c>
      <c r="DP356" s="886">
        <f t="shared" si="1157"/>
        <v>4855.7199999999993</v>
      </c>
      <c r="DQ356" s="886">
        <f t="shared" si="1157"/>
        <v>4878.7199999999993</v>
      </c>
      <c r="DR356" s="886">
        <f t="shared" si="1157"/>
        <v>4901.7199999999993</v>
      </c>
      <c r="DS356" s="886">
        <f t="shared" si="1157"/>
        <v>4924.7199999999993</v>
      </c>
      <c r="DT356" s="886">
        <f t="shared" si="1157"/>
        <v>4947.7199999999993</v>
      </c>
      <c r="DU356" s="886">
        <f t="shared" si="1157"/>
        <v>4948.7199999999993</v>
      </c>
      <c r="DV356" s="886">
        <f t="shared" si="1157"/>
        <v>5008.7199999999993</v>
      </c>
      <c r="DW356" s="886">
        <f t="shared" si="1157"/>
        <v>5068.7199999999993</v>
      </c>
      <c r="DX356" s="887">
        <f t="shared" si="1157"/>
        <v>5128.7199999999993</v>
      </c>
      <c r="DY356" s="888">
        <f t="shared" si="1157"/>
        <v>5188.7199999999993</v>
      </c>
      <c r="DZ356" s="886">
        <f t="shared" si="1157"/>
        <v>5189.7199999999993</v>
      </c>
      <c r="EA356" s="886">
        <f t="shared" si="1157"/>
        <v>5212.7199999999993</v>
      </c>
      <c r="EB356" s="886">
        <f t="shared" si="1157"/>
        <v>5235.7199999999993</v>
      </c>
      <c r="EC356" s="886">
        <f t="shared" si="1157"/>
        <v>5258.7199999999993</v>
      </c>
      <c r="ED356" s="886">
        <f t="shared" si="1157"/>
        <v>5281.7199999999993</v>
      </c>
      <c r="EE356" s="886">
        <f t="shared" si="1157"/>
        <v>5304.7199999999993</v>
      </c>
      <c r="EF356" s="886">
        <f t="shared" si="1157"/>
        <v>5327.7199999999993</v>
      </c>
      <c r="EG356" s="886">
        <f t="shared" si="1157"/>
        <v>5350.7199999999993</v>
      </c>
      <c r="EH356" s="886">
        <f t="shared" si="1157"/>
        <v>5373.7199999999993</v>
      </c>
      <c r="EI356" s="886">
        <f t="shared" si="1157"/>
        <v>5396.7199999999993</v>
      </c>
      <c r="EJ356" s="887">
        <f t="shared" si="1157"/>
        <v>5419.7199999999993</v>
      </c>
      <c r="EK356" s="888">
        <f t="shared" si="1157"/>
        <v>5442.7199999999993</v>
      </c>
      <c r="EL356" s="886">
        <f t="shared" si="1157"/>
        <v>5465.7199999999993</v>
      </c>
      <c r="EM356" s="886">
        <f t="shared" si="1157"/>
        <v>5488.7199999999993</v>
      </c>
      <c r="EN356" s="886">
        <f t="shared" si="1157"/>
        <v>5511.7199999999993</v>
      </c>
      <c r="EO356" s="886">
        <f t="shared" si="1157"/>
        <v>5534.7199999999993</v>
      </c>
      <c r="EP356" s="886">
        <f t="shared" si="1157"/>
        <v>5557.7199999999993</v>
      </c>
      <c r="EQ356" s="886">
        <f t="shared" si="1157"/>
        <v>5580.7199999999993</v>
      </c>
      <c r="ER356" s="886">
        <f t="shared" si="1157"/>
        <v>5603.7199999999993</v>
      </c>
      <c r="ES356" s="886">
        <f t="shared" si="1157"/>
        <v>5626.7199999999993</v>
      </c>
      <c r="ET356" s="886">
        <f t="shared" si="1157"/>
        <v>5649.7199999999993</v>
      </c>
      <c r="EU356" s="886">
        <f t="shared" si="1157"/>
        <v>5672.7199999999993</v>
      </c>
      <c r="EV356" s="887">
        <f t="shared" si="1157"/>
        <v>5695.7199999999993</v>
      </c>
      <c r="EW356" s="888">
        <f t="shared" si="1157"/>
        <v>5718.7199999999993</v>
      </c>
      <c r="EX356" s="886">
        <f t="shared" si="1157"/>
        <v>5741.7199999999993</v>
      </c>
      <c r="EY356" s="886">
        <f t="shared" si="1157"/>
        <v>5764.7199999999993</v>
      </c>
      <c r="EZ356" s="886">
        <f t="shared" si="1157"/>
        <v>5787.7199999999993</v>
      </c>
      <c r="FA356" s="886">
        <f t="shared" si="1157"/>
        <v>5810.7199999999993</v>
      </c>
      <c r="FB356" s="886">
        <f t="shared" si="1157"/>
        <v>5833.7199999999993</v>
      </c>
      <c r="FC356" s="886">
        <f t="shared" si="1155"/>
        <v>5856.7199999999993</v>
      </c>
      <c r="FD356" s="886">
        <f t="shared" si="1155"/>
        <v>5879.7199999999993</v>
      </c>
      <c r="FE356" s="886">
        <f t="shared" si="1155"/>
        <v>5902.7199999999993</v>
      </c>
      <c r="FF356" s="886">
        <f t="shared" ref="FF356:GQ356" si="1159">IF(COUNT(FF50)=1,FE356+FF50,FE356)</f>
        <v>5925.7199999999993</v>
      </c>
      <c r="FG356" s="886">
        <f t="shared" si="1159"/>
        <v>5948.7199999999993</v>
      </c>
      <c r="FH356" s="887">
        <f t="shared" si="1159"/>
        <v>5971.7199999999993</v>
      </c>
      <c r="FI356" s="888">
        <f t="shared" si="1159"/>
        <v>5994.7199999999993</v>
      </c>
      <c r="FJ356" s="886">
        <f t="shared" si="1159"/>
        <v>5994.7199999999993</v>
      </c>
      <c r="FK356" s="886">
        <f t="shared" si="1159"/>
        <v>5994.7199999999993</v>
      </c>
      <c r="FL356" s="886">
        <f t="shared" si="1159"/>
        <v>5994.7199999999993</v>
      </c>
      <c r="FM356" s="886">
        <f t="shared" si="1159"/>
        <v>5994.7199999999993</v>
      </c>
      <c r="FN356" s="889">
        <f t="shared" si="1159"/>
        <v>5994.7199999999993</v>
      </c>
      <c r="FO356" s="886">
        <f t="shared" si="1159"/>
        <v>6017.7199999999993</v>
      </c>
      <c r="FP356" s="886">
        <f t="shared" si="1159"/>
        <v>6040.7199999999993</v>
      </c>
      <c r="FQ356" s="886">
        <f t="shared" si="1159"/>
        <v>6063.7199999999993</v>
      </c>
      <c r="FR356" s="886">
        <f t="shared" si="1159"/>
        <v>6086.7199999999993</v>
      </c>
      <c r="FS356" s="886">
        <f t="shared" si="1159"/>
        <v>6109.7199999999993</v>
      </c>
      <c r="FT356" s="887">
        <f t="shared" si="1159"/>
        <v>6132.7199999999993</v>
      </c>
      <c r="FU356" s="888">
        <f t="shared" si="1159"/>
        <v>6155.7199999999993</v>
      </c>
      <c r="FV356" s="886">
        <f t="shared" si="1159"/>
        <v>6178.7199999999993</v>
      </c>
      <c r="FW356" s="886">
        <f t="shared" si="1159"/>
        <v>6201.7199999999993</v>
      </c>
      <c r="FX356" s="886">
        <f t="shared" si="1159"/>
        <v>6224.7199999999993</v>
      </c>
      <c r="FY356" s="886">
        <f t="shared" si="1159"/>
        <v>6247.7199999999993</v>
      </c>
      <c r="FZ356" s="886">
        <f t="shared" si="1159"/>
        <v>6270.7199999999993</v>
      </c>
      <c r="GA356" s="886">
        <f t="shared" si="1159"/>
        <v>6293.7199999999993</v>
      </c>
      <c r="GB356" s="886">
        <f t="shared" si="1159"/>
        <v>6316.7199999999993</v>
      </c>
      <c r="GC356" s="886">
        <f t="shared" si="1159"/>
        <v>6339.7199999999993</v>
      </c>
      <c r="GD356" s="886">
        <f t="shared" si="1159"/>
        <v>6362.7199999999993</v>
      </c>
      <c r="GE356" s="886">
        <f t="shared" si="1159"/>
        <v>6385.7199999999993</v>
      </c>
      <c r="GF356" s="887">
        <f t="shared" si="1159"/>
        <v>6408.7199999999993</v>
      </c>
      <c r="GG356" s="888">
        <f t="shared" si="1159"/>
        <v>6431.7199999999993</v>
      </c>
      <c r="GH356" s="886">
        <f t="shared" si="1159"/>
        <v>6454.7199999999993</v>
      </c>
      <c r="GI356" s="886">
        <f t="shared" si="1159"/>
        <v>6477.7199999999993</v>
      </c>
      <c r="GJ356" s="886">
        <f t="shared" si="1159"/>
        <v>6500.7199999999993</v>
      </c>
      <c r="GK356" s="886">
        <f t="shared" si="1159"/>
        <v>6523.7199999999993</v>
      </c>
      <c r="GL356" s="886">
        <f t="shared" si="1159"/>
        <v>6546.7199999999993</v>
      </c>
      <c r="GM356" s="886">
        <f t="shared" si="1159"/>
        <v>6569.7199999999993</v>
      </c>
      <c r="GN356" s="886">
        <f t="shared" si="1159"/>
        <v>6592.7199999999993</v>
      </c>
      <c r="GO356" s="886">
        <f t="shared" si="1159"/>
        <v>6592.7199999999993</v>
      </c>
      <c r="GP356" s="886">
        <f t="shared" si="1159"/>
        <v>6592.7199999999993</v>
      </c>
      <c r="GQ356" s="886">
        <f t="shared" si="1159"/>
        <v>6592.7199999999993</v>
      </c>
      <c r="GR356" s="887">
        <f t="shared" si="1146"/>
        <v>6592.7199999999993</v>
      </c>
      <c r="GS356" s="6"/>
      <c r="GT356" s="6"/>
      <c r="GU356" s="6"/>
      <c r="GV356" s="6"/>
    </row>
    <row r="357" spans="2:204" ht="15.75" thickBot="1" x14ac:dyDescent="0.25">
      <c r="B357" s="848" t="s">
        <v>569</v>
      </c>
      <c r="C357" s="849">
        <v>4587.25</v>
      </c>
      <c r="D357" s="850">
        <v>36041</v>
      </c>
      <c r="E357" s="882">
        <f t="shared" si="1113"/>
        <v>46991</v>
      </c>
      <c r="F357" s="859">
        <f t="shared" si="1119"/>
        <v>48816</v>
      </c>
      <c r="G357" s="859">
        <f t="shared" si="1120"/>
        <v>50641</v>
      </c>
      <c r="AC357" s="877" t="s">
        <v>157</v>
      </c>
      <c r="AD357" s="856">
        <v>4587.25</v>
      </c>
      <c r="AE357" s="886">
        <f t="shared" si="1121"/>
        <v>4612.25</v>
      </c>
      <c r="AF357" s="887">
        <f t="shared" si="1158"/>
        <v>4637.25</v>
      </c>
      <c r="AG357" s="888">
        <f t="shared" si="1158"/>
        <v>4662.25</v>
      </c>
      <c r="AH357" s="886">
        <f t="shared" si="1158"/>
        <v>4662.25</v>
      </c>
      <c r="AI357" s="886">
        <f t="shared" si="1158"/>
        <v>4662.25</v>
      </c>
      <c r="AJ357" s="886">
        <f t="shared" si="1158"/>
        <v>4687.25</v>
      </c>
      <c r="AK357" s="886">
        <f t="shared" si="1158"/>
        <v>4712.25</v>
      </c>
      <c r="AL357" s="886">
        <f t="shared" si="1158"/>
        <v>4737.25</v>
      </c>
      <c r="AM357" s="886">
        <f t="shared" si="1158"/>
        <v>4737.25</v>
      </c>
      <c r="AN357" s="886">
        <f t="shared" si="1158"/>
        <v>4737.25</v>
      </c>
      <c r="AO357" s="886">
        <f t="shared" si="1158"/>
        <v>4737.25</v>
      </c>
      <c r="AP357" s="886">
        <f t="shared" si="1158"/>
        <v>4737.25</v>
      </c>
      <c r="AQ357" s="886">
        <f t="shared" si="1158"/>
        <v>4737.25</v>
      </c>
      <c r="AR357" s="887">
        <f t="shared" si="1158"/>
        <v>4737.25</v>
      </c>
      <c r="AS357" s="888">
        <f t="shared" si="1158"/>
        <v>4737.25</v>
      </c>
      <c r="AT357" s="886">
        <f t="shared" si="1158"/>
        <v>4760.25</v>
      </c>
      <c r="AU357" s="886">
        <f t="shared" si="1158"/>
        <v>4783.25</v>
      </c>
      <c r="AV357" s="886">
        <f t="shared" si="1158"/>
        <v>4806.25</v>
      </c>
      <c r="AW357" s="886">
        <f t="shared" si="1158"/>
        <v>4829.25</v>
      </c>
      <c r="AX357" s="886">
        <f t="shared" si="1158"/>
        <v>4852.25</v>
      </c>
      <c r="AY357" s="886">
        <f t="shared" si="1158"/>
        <v>4875.25</v>
      </c>
      <c r="AZ357" s="886">
        <f t="shared" si="1158"/>
        <v>4898.25</v>
      </c>
      <c r="BA357" s="886">
        <f t="shared" si="1158"/>
        <v>4921.25</v>
      </c>
      <c r="BB357" s="886">
        <f t="shared" si="1158"/>
        <v>4944.25</v>
      </c>
      <c r="BC357" s="886">
        <f t="shared" si="1158"/>
        <v>4967.25</v>
      </c>
      <c r="BD357" s="887">
        <f t="shared" si="1158"/>
        <v>4967.25</v>
      </c>
      <c r="BE357" s="888">
        <f t="shared" si="1158"/>
        <v>4967.25</v>
      </c>
      <c r="BF357" s="886">
        <f t="shared" si="1158"/>
        <v>4967.25</v>
      </c>
      <c r="BG357" s="886">
        <f t="shared" si="1158"/>
        <v>4990.25</v>
      </c>
      <c r="BH357" s="886">
        <f t="shared" si="1158"/>
        <v>5013.25</v>
      </c>
      <c r="BI357" s="886">
        <f t="shared" si="1158"/>
        <v>5014.25</v>
      </c>
      <c r="BJ357" s="886">
        <f t="shared" si="1158"/>
        <v>5094.25</v>
      </c>
      <c r="BK357" s="886">
        <f t="shared" si="1158"/>
        <v>5174.25</v>
      </c>
      <c r="BL357" s="886">
        <f t="shared" si="1158"/>
        <v>5254.25</v>
      </c>
      <c r="BM357" s="886">
        <f t="shared" si="1158"/>
        <v>5334.25</v>
      </c>
      <c r="BN357" s="886">
        <f t="shared" si="1158"/>
        <v>5335.25</v>
      </c>
      <c r="BO357" s="886">
        <f t="shared" si="1158"/>
        <v>5358.25</v>
      </c>
      <c r="BP357" s="887">
        <f t="shared" si="1158"/>
        <v>5381.25</v>
      </c>
      <c r="BQ357" s="888">
        <f t="shared" si="1158"/>
        <v>5404.25</v>
      </c>
      <c r="BR357" s="886">
        <f t="shared" si="1158"/>
        <v>5427.25</v>
      </c>
      <c r="BS357" s="886">
        <f t="shared" si="1158"/>
        <v>5450.25</v>
      </c>
      <c r="BT357" s="886">
        <f t="shared" si="1158"/>
        <v>5473.25</v>
      </c>
      <c r="BU357" s="886">
        <f t="shared" si="1158"/>
        <v>5496.25</v>
      </c>
      <c r="BV357" s="886">
        <f t="shared" si="1158"/>
        <v>5519.25</v>
      </c>
      <c r="BW357" s="886">
        <f t="shared" si="1158"/>
        <v>5542.25</v>
      </c>
      <c r="BX357" s="886">
        <f t="shared" si="1158"/>
        <v>5565.25</v>
      </c>
      <c r="BY357" s="886">
        <f t="shared" si="1158"/>
        <v>5588.25</v>
      </c>
      <c r="BZ357" s="886">
        <f t="shared" si="1158"/>
        <v>5611.25</v>
      </c>
      <c r="CA357" s="886">
        <f t="shared" si="1158"/>
        <v>5634.25</v>
      </c>
      <c r="CB357" s="887">
        <f t="shared" si="1158"/>
        <v>5657.25</v>
      </c>
      <c r="CC357" s="888">
        <f t="shared" si="1158"/>
        <v>5680.25</v>
      </c>
      <c r="CD357" s="886">
        <f t="shared" si="1158"/>
        <v>5703.25</v>
      </c>
      <c r="CE357" s="886">
        <f t="shared" si="1158"/>
        <v>5726.25</v>
      </c>
      <c r="CF357" s="886">
        <f t="shared" si="1158"/>
        <v>5749.25</v>
      </c>
      <c r="CG357" s="886">
        <f t="shared" si="1158"/>
        <v>5772.25</v>
      </c>
      <c r="CH357" s="886">
        <f t="shared" si="1158"/>
        <v>5795.25</v>
      </c>
      <c r="CI357" s="886">
        <f t="shared" si="1158"/>
        <v>5818.25</v>
      </c>
      <c r="CJ357" s="886">
        <f t="shared" si="1158"/>
        <v>5841.25</v>
      </c>
      <c r="CK357" s="886">
        <f t="shared" si="1158"/>
        <v>5864.25</v>
      </c>
      <c r="CL357" s="886">
        <f t="shared" si="1158"/>
        <v>5887.25</v>
      </c>
      <c r="CM357" s="886">
        <f t="shared" si="1158"/>
        <v>5910.25</v>
      </c>
      <c r="CN357" s="887">
        <f t="shared" si="1158"/>
        <v>5910.25</v>
      </c>
      <c r="CO357" s="888">
        <f t="shared" si="1158"/>
        <v>5910.25</v>
      </c>
      <c r="CP357" s="886">
        <f t="shared" si="1158"/>
        <v>5910.25</v>
      </c>
      <c r="CQ357" s="886">
        <f t="shared" si="1158"/>
        <v>5910.25</v>
      </c>
      <c r="CR357" s="886">
        <f t="shared" si="1157"/>
        <v>5910.25</v>
      </c>
      <c r="CS357" s="886">
        <f t="shared" si="1157"/>
        <v>5910.25</v>
      </c>
      <c r="CT357" s="886">
        <f t="shared" si="1157"/>
        <v>5910.25</v>
      </c>
      <c r="CU357" s="886">
        <f t="shared" si="1157"/>
        <v>5910.25</v>
      </c>
      <c r="CV357" s="886">
        <f t="shared" si="1157"/>
        <v>5910.25</v>
      </c>
      <c r="CW357" s="886">
        <f t="shared" si="1157"/>
        <v>5910.25</v>
      </c>
      <c r="CX357" s="886">
        <f t="shared" si="1157"/>
        <v>5910.25</v>
      </c>
      <c r="CY357" s="886">
        <f t="shared" si="1157"/>
        <v>5933.25</v>
      </c>
      <c r="CZ357" s="887">
        <f t="shared" si="1157"/>
        <v>5956.25</v>
      </c>
      <c r="DA357" s="888">
        <f t="shared" si="1157"/>
        <v>5979.25</v>
      </c>
      <c r="DB357" s="886">
        <f t="shared" si="1157"/>
        <v>6002.25</v>
      </c>
      <c r="DC357" s="886">
        <f t="shared" si="1157"/>
        <v>6025.25</v>
      </c>
      <c r="DD357" s="886">
        <f t="shared" si="1157"/>
        <v>6048.25</v>
      </c>
      <c r="DE357" s="886">
        <f t="shared" si="1157"/>
        <v>6071.25</v>
      </c>
      <c r="DF357" s="886">
        <f t="shared" si="1157"/>
        <v>6094.25</v>
      </c>
      <c r="DG357" s="886">
        <f t="shared" si="1157"/>
        <v>6117.25</v>
      </c>
      <c r="DH357" s="886">
        <f t="shared" si="1157"/>
        <v>6140.25</v>
      </c>
      <c r="DI357" s="886">
        <f t="shared" si="1157"/>
        <v>6163.25</v>
      </c>
      <c r="DJ357" s="886">
        <f t="shared" si="1157"/>
        <v>6186.25</v>
      </c>
      <c r="DK357" s="886">
        <f t="shared" si="1157"/>
        <v>6209.25</v>
      </c>
      <c r="DL357" s="887">
        <f t="shared" si="1157"/>
        <v>6232.25</v>
      </c>
      <c r="DM357" s="888">
        <f t="shared" si="1157"/>
        <v>6233.25</v>
      </c>
      <c r="DN357" s="886">
        <f t="shared" si="1157"/>
        <v>6293.25</v>
      </c>
      <c r="DO357" s="886">
        <f t="shared" si="1157"/>
        <v>6353.25</v>
      </c>
      <c r="DP357" s="886">
        <f t="shared" si="1157"/>
        <v>6413.25</v>
      </c>
      <c r="DQ357" s="886">
        <f t="shared" si="1157"/>
        <v>6473.25</v>
      </c>
      <c r="DR357" s="886">
        <f t="shared" si="1157"/>
        <v>6474.25</v>
      </c>
      <c r="DS357" s="886">
        <f t="shared" si="1157"/>
        <v>6497.25</v>
      </c>
      <c r="DT357" s="886">
        <f t="shared" si="1157"/>
        <v>6520.25</v>
      </c>
      <c r="DU357" s="886">
        <f t="shared" si="1157"/>
        <v>6543.25</v>
      </c>
      <c r="DV357" s="886">
        <f t="shared" si="1157"/>
        <v>6566.25</v>
      </c>
      <c r="DW357" s="886">
        <f t="shared" si="1157"/>
        <v>6589.25</v>
      </c>
      <c r="DX357" s="887">
        <f t="shared" si="1157"/>
        <v>6612.25</v>
      </c>
      <c r="DY357" s="888">
        <f t="shared" si="1157"/>
        <v>6635.25</v>
      </c>
      <c r="DZ357" s="886">
        <f t="shared" si="1157"/>
        <v>6658.25</v>
      </c>
      <c r="EA357" s="886">
        <f t="shared" si="1157"/>
        <v>6681.25</v>
      </c>
      <c r="EB357" s="886">
        <f t="shared" si="1157"/>
        <v>6704.25</v>
      </c>
      <c r="EC357" s="886">
        <f t="shared" si="1157"/>
        <v>6727.25</v>
      </c>
      <c r="ED357" s="886">
        <f t="shared" si="1157"/>
        <v>6750.25</v>
      </c>
      <c r="EE357" s="886">
        <f t="shared" si="1157"/>
        <v>6773.25</v>
      </c>
      <c r="EF357" s="886">
        <f t="shared" si="1157"/>
        <v>6796.25</v>
      </c>
      <c r="EG357" s="886">
        <f t="shared" si="1157"/>
        <v>6819.25</v>
      </c>
      <c r="EH357" s="886">
        <f t="shared" si="1157"/>
        <v>6842.25</v>
      </c>
      <c r="EI357" s="886">
        <f t="shared" si="1157"/>
        <v>6865.25</v>
      </c>
      <c r="EJ357" s="887">
        <f t="shared" si="1157"/>
        <v>6888.25</v>
      </c>
      <c r="EK357" s="888">
        <f t="shared" si="1157"/>
        <v>6911.25</v>
      </c>
      <c r="EL357" s="886">
        <f t="shared" si="1157"/>
        <v>6934.25</v>
      </c>
      <c r="EM357" s="886">
        <f t="shared" si="1157"/>
        <v>6957.25</v>
      </c>
      <c r="EN357" s="886">
        <f t="shared" si="1157"/>
        <v>6980.25</v>
      </c>
      <c r="EO357" s="886">
        <f t="shared" si="1157"/>
        <v>7003.25</v>
      </c>
      <c r="EP357" s="886">
        <f t="shared" si="1157"/>
        <v>7026.25</v>
      </c>
      <c r="EQ357" s="886">
        <f t="shared" si="1157"/>
        <v>7049.25</v>
      </c>
      <c r="ER357" s="886">
        <f t="shared" si="1157"/>
        <v>7072.25</v>
      </c>
      <c r="ES357" s="886">
        <f t="shared" si="1157"/>
        <v>7095.25</v>
      </c>
      <c r="ET357" s="886">
        <f t="shared" si="1157"/>
        <v>7095.25</v>
      </c>
      <c r="EU357" s="886">
        <f t="shared" si="1157"/>
        <v>7095.25</v>
      </c>
      <c r="EV357" s="887">
        <f t="shared" si="1157"/>
        <v>7095.25</v>
      </c>
      <c r="EW357" s="888">
        <f t="shared" si="1157"/>
        <v>7095.25</v>
      </c>
      <c r="EX357" s="886">
        <f t="shared" si="1157"/>
        <v>7095.25</v>
      </c>
      <c r="EY357" s="886">
        <f t="shared" si="1157"/>
        <v>7095.25</v>
      </c>
      <c r="EZ357" s="886">
        <f t="shared" si="1157"/>
        <v>7118.25</v>
      </c>
      <c r="FA357" s="886">
        <f t="shared" si="1157"/>
        <v>7141.25</v>
      </c>
      <c r="FB357" s="886">
        <f t="shared" si="1157"/>
        <v>7164.25</v>
      </c>
      <c r="FC357" s="886">
        <f t="shared" ref="FC357:GQ363" si="1160">IF(COUNT(FC51)=1,FB357+FC51,FB357)</f>
        <v>7187.25</v>
      </c>
      <c r="FD357" s="886">
        <f t="shared" si="1160"/>
        <v>7210.25</v>
      </c>
      <c r="FE357" s="886">
        <f t="shared" si="1160"/>
        <v>7233.25</v>
      </c>
      <c r="FF357" s="886">
        <f t="shared" si="1160"/>
        <v>7256.25</v>
      </c>
      <c r="FG357" s="886">
        <f t="shared" si="1160"/>
        <v>7279.25</v>
      </c>
      <c r="FH357" s="887">
        <f t="shared" si="1160"/>
        <v>7302.25</v>
      </c>
      <c r="FI357" s="888">
        <f t="shared" si="1160"/>
        <v>7325.25</v>
      </c>
      <c r="FJ357" s="886">
        <f t="shared" si="1160"/>
        <v>7348.25</v>
      </c>
      <c r="FK357" s="886">
        <f t="shared" si="1160"/>
        <v>7371.25</v>
      </c>
      <c r="FL357" s="886">
        <f t="shared" si="1160"/>
        <v>7394.25</v>
      </c>
      <c r="FM357" s="886">
        <f t="shared" si="1160"/>
        <v>7417.25</v>
      </c>
      <c r="FN357" s="886">
        <f t="shared" si="1160"/>
        <v>7440.25</v>
      </c>
      <c r="FO357" s="886">
        <f t="shared" si="1160"/>
        <v>7463.25</v>
      </c>
      <c r="FP357" s="886">
        <f t="shared" si="1160"/>
        <v>7486.25</v>
      </c>
      <c r="FQ357" s="889">
        <f t="shared" si="1160"/>
        <v>7509.25</v>
      </c>
      <c r="FR357" s="886">
        <f t="shared" si="1160"/>
        <v>7532.25</v>
      </c>
      <c r="FS357" s="886">
        <f t="shared" si="1160"/>
        <v>7555.25</v>
      </c>
      <c r="FT357" s="887">
        <f t="shared" si="1160"/>
        <v>7578.25</v>
      </c>
      <c r="FU357" s="888">
        <f t="shared" si="1160"/>
        <v>7601.25</v>
      </c>
      <c r="FV357" s="886">
        <f t="shared" si="1160"/>
        <v>7624.25</v>
      </c>
      <c r="FW357" s="886">
        <f t="shared" si="1160"/>
        <v>7647.25</v>
      </c>
      <c r="FX357" s="886">
        <f t="shared" si="1160"/>
        <v>7670.25</v>
      </c>
      <c r="FY357" s="886">
        <f t="shared" si="1160"/>
        <v>7693.25</v>
      </c>
      <c r="FZ357" s="886">
        <f t="shared" si="1160"/>
        <v>7716.25</v>
      </c>
      <c r="GA357" s="886">
        <f t="shared" si="1160"/>
        <v>7739.25</v>
      </c>
      <c r="GB357" s="886">
        <f t="shared" si="1160"/>
        <v>7762.25</v>
      </c>
      <c r="GC357" s="886">
        <f t="shared" si="1160"/>
        <v>7785.25</v>
      </c>
      <c r="GD357" s="886">
        <f t="shared" si="1160"/>
        <v>7808.25</v>
      </c>
      <c r="GE357" s="886">
        <f t="shared" si="1160"/>
        <v>7831.25</v>
      </c>
      <c r="GF357" s="887">
        <f t="shared" si="1160"/>
        <v>7854.25</v>
      </c>
      <c r="GG357" s="888">
        <f t="shared" si="1160"/>
        <v>7877.25</v>
      </c>
      <c r="GH357" s="886">
        <f t="shared" si="1160"/>
        <v>7900.25</v>
      </c>
      <c r="GI357" s="886">
        <f t="shared" si="1160"/>
        <v>7923.25</v>
      </c>
      <c r="GJ357" s="886">
        <f t="shared" si="1160"/>
        <v>7946.25</v>
      </c>
      <c r="GK357" s="886">
        <f t="shared" si="1160"/>
        <v>7969.25</v>
      </c>
      <c r="GL357" s="886">
        <f t="shared" si="1160"/>
        <v>7992.25</v>
      </c>
      <c r="GM357" s="886">
        <f t="shared" si="1160"/>
        <v>8015.25</v>
      </c>
      <c r="GN357" s="886">
        <f t="shared" si="1160"/>
        <v>8038.25</v>
      </c>
      <c r="GO357" s="886">
        <f t="shared" si="1160"/>
        <v>8038.25</v>
      </c>
      <c r="GP357" s="886">
        <f t="shared" si="1160"/>
        <v>8038.25</v>
      </c>
      <c r="GQ357" s="886">
        <f t="shared" si="1160"/>
        <v>8038.25</v>
      </c>
      <c r="GR357" s="887">
        <f t="shared" si="1146"/>
        <v>8038.25</v>
      </c>
      <c r="GS357" s="6"/>
      <c r="GT357" s="6"/>
      <c r="GU357" s="6"/>
      <c r="GV357" s="6"/>
    </row>
    <row r="358" spans="2:204" ht="15.75" thickBot="1" x14ac:dyDescent="0.25">
      <c r="B358" s="848" t="s">
        <v>570</v>
      </c>
      <c r="C358" s="849">
        <v>3703.89</v>
      </c>
      <c r="D358" s="850">
        <v>36073</v>
      </c>
      <c r="E358" s="882">
        <f t="shared" si="1113"/>
        <v>47023</v>
      </c>
      <c r="F358" s="859">
        <f t="shared" si="1119"/>
        <v>48848</v>
      </c>
      <c r="G358" s="859">
        <f t="shared" si="1120"/>
        <v>50673</v>
      </c>
      <c r="AC358" s="877" t="s">
        <v>158</v>
      </c>
      <c r="AD358" s="856">
        <v>3703.89</v>
      </c>
      <c r="AE358" s="886">
        <f t="shared" si="1121"/>
        <v>3753.89</v>
      </c>
      <c r="AF358" s="887">
        <f t="shared" si="1158"/>
        <v>3803.89</v>
      </c>
      <c r="AG358" s="888">
        <f t="shared" si="1158"/>
        <v>3853.89</v>
      </c>
      <c r="AH358" s="886">
        <f t="shared" si="1158"/>
        <v>3854.89</v>
      </c>
      <c r="AI358" s="886">
        <f t="shared" si="1158"/>
        <v>3877.89</v>
      </c>
      <c r="AJ358" s="886">
        <f t="shared" si="1158"/>
        <v>3900.89</v>
      </c>
      <c r="AK358" s="886">
        <f t="shared" si="1158"/>
        <v>3923.89</v>
      </c>
      <c r="AL358" s="886">
        <f t="shared" si="1158"/>
        <v>3946.89</v>
      </c>
      <c r="AM358" s="886">
        <f t="shared" si="1158"/>
        <v>3969.89</v>
      </c>
      <c r="AN358" s="886">
        <f t="shared" si="1158"/>
        <v>3992.89</v>
      </c>
      <c r="AO358" s="886">
        <f t="shared" si="1158"/>
        <v>3993.89</v>
      </c>
      <c r="AP358" s="886">
        <f t="shared" si="1158"/>
        <v>4043.89</v>
      </c>
      <c r="AQ358" s="886">
        <f t="shared" si="1158"/>
        <v>4093.89</v>
      </c>
      <c r="AR358" s="887">
        <f t="shared" si="1158"/>
        <v>4143.8899999999994</v>
      </c>
      <c r="AS358" s="888">
        <f t="shared" si="1158"/>
        <v>4223.8899999999994</v>
      </c>
      <c r="AT358" s="886">
        <f t="shared" si="1158"/>
        <v>4224.8899999999994</v>
      </c>
      <c r="AU358" s="886">
        <f t="shared" si="1158"/>
        <v>4247.8899999999994</v>
      </c>
      <c r="AV358" s="886">
        <f t="shared" si="1158"/>
        <v>4270.8899999999994</v>
      </c>
      <c r="AW358" s="886">
        <f t="shared" si="1158"/>
        <v>4293.8899999999994</v>
      </c>
      <c r="AX358" s="886">
        <f t="shared" si="1158"/>
        <v>4316.8899999999994</v>
      </c>
      <c r="AY358" s="886">
        <f t="shared" si="1158"/>
        <v>4339.8899999999994</v>
      </c>
      <c r="AZ358" s="886">
        <f t="shared" si="1158"/>
        <v>4362.8899999999994</v>
      </c>
      <c r="BA358" s="886">
        <f t="shared" si="1158"/>
        <v>4362.8899999999994</v>
      </c>
      <c r="BB358" s="886">
        <f t="shared" si="1158"/>
        <v>4362.8899999999994</v>
      </c>
      <c r="BC358" s="886">
        <f t="shared" si="1158"/>
        <v>4362.8899999999994</v>
      </c>
      <c r="BD358" s="887">
        <f t="shared" si="1158"/>
        <v>4362.8899999999994</v>
      </c>
      <c r="BE358" s="888">
        <f t="shared" si="1158"/>
        <v>4362.8899999999994</v>
      </c>
      <c r="BF358" s="886">
        <f t="shared" si="1158"/>
        <v>4362.8899999999994</v>
      </c>
      <c r="BG358" s="886">
        <f t="shared" si="1158"/>
        <v>4362.8899999999994</v>
      </c>
      <c r="BH358" s="886">
        <f t="shared" si="1158"/>
        <v>4362.8899999999994</v>
      </c>
      <c r="BI358" s="886">
        <f t="shared" si="1158"/>
        <v>4362.8899999999994</v>
      </c>
      <c r="BJ358" s="886">
        <f t="shared" si="1158"/>
        <v>4362.8899999999994</v>
      </c>
      <c r="BK358" s="886">
        <f t="shared" si="1158"/>
        <v>4362.8899999999994</v>
      </c>
      <c r="BL358" s="886">
        <f t="shared" si="1158"/>
        <v>4362.8899999999994</v>
      </c>
      <c r="BM358" s="886">
        <f t="shared" si="1158"/>
        <v>4385.8899999999994</v>
      </c>
      <c r="BN358" s="886">
        <f t="shared" si="1158"/>
        <v>4408.8899999999994</v>
      </c>
      <c r="BO358" s="886">
        <f t="shared" si="1158"/>
        <v>4431.8899999999994</v>
      </c>
      <c r="BP358" s="887">
        <f t="shared" si="1158"/>
        <v>4454.8899999999994</v>
      </c>
      <c r="BQ358" s="888">
        <f t="shared" si="1158"/>
        <v>4477.8899999999994</v>
      </c>
      <c r="BR358" s="886">
        <f t="shared" si="1158"/>
        <v>4500.8899999999994</v>
      </c>
      <c r="BS358" s="886">
        <f t="shared" si="1158"/>
        <v>4523.8899999999994</v>
      </c>
      <c r="BT358" s="886">
        <f t="shared" si="1158"/>
        <v>4546.8899999999994</v>
      </c>
      <c r="BU358" s="886">
        <f t="shared" si="1158"/>
        <v>4569.8899999999994</v>
      </c>
      <c r="BV358" s="886">
        <f t="shared" si="1158"/>
        <v>4592.8899999999994</v>
      </c>
      <c r="BW358" s="886">
        <f t="shared" si="1158"/>
        <v>4615.8899999999994</v>
      </c>
      <c r="BX358" s="886">
        <f t="shared" si="1158"/>
        <v>4638.8899999999994</v>
      </c>
      <c r="BY358" s="886">
        <f t="shared" si="1158"/>
        <v>4661.8899999999994</v>
      </c>
      <c r="BZ358" s="886">
        <f t="shared" si="1158"/>
        <v>4661.8899999999994</v>
      </c>
      <c r="CA358" s="886">
        <f t="shared" si="1158"/>
        <v>4661.8899999999994</v>
      </c>
      <c r="CB358" s="887">
        <f t="shared" si="1158"/>
        <v>4661.8899999999994</v>
      </c>
      <c r="CC358" s="888">
        <f t="shared" si="1158"/>
        <v>4661.8899999999994</v>
      </c>
      <c r="CD358" s="886">
        <f t="shared" si="1158"/>
        <v>4661.8899999999994</v>
      </c>
      <c r="CE358" s="886">
        <f t="shared" si="1158"/>
        <v>4661.8899999999994</v>
      </c>
      <c r="CF358" s="886">
        <f t="shared" si="1158"/>
        <v>4661.8899999999994</v>
      </c>
      <c r="CG358" s="886">
        <f t="shared" si="1158"/>
        <v>4661.8899999999994</v>
      </c>
      <c r="CH358" s="886">
        <f t="shared" si="1158"/>
        <v>4661.8899999999994</v>
      </c>
      <c r="CI358" s="886">
        <f t="shared" si="1158"/>
        <v>4661.8899999999994</v>
      </c>
      <c r="CJ358" s="886">
        <f t="shared" si="1158"/>
        <v>4661.8899999999994</v>
      </c>
      <c r="CK358" s="886">
        <f t="shared" si="1158"/>
        <v>4661.8899999999994</v>
      </c>
      <c r="CL358" s="886">
        <f t="shared" si="1158"/>
        <v>4684.8899999999994</v>
      </c>
      <c r="CM358" s="886">
        <f t="shared" si="1158"/>
        <v>4707.8899999999994</v>
      </c>
      <c r="CN358" s="887">
        <f t="shared" si="1158"/>
        <v>4730.8899999999994</v>
      </c>
      <c r="CO358" s="888">
        <f t="shared" si="1158"/>
        <v>4753.8899999999994</v>
      </c>
      <c r="CP358" s="886">
        <f t="shared" si="1158"/>
        <v>4776.8899999999994</v>
      </c>
      <c r="CQ358" s="886">
        <f t="shared" ref="CQ358:FB361" si="1161">IF(COUNT(CQ52)=1,CP358+CQ52,CP358)</f>
        <v>4799.8899999999994</v>
      </c>
      <c r="CR358" s="886">
        <f t="shared" si="1161"/>
        <v>4822.8899999999994</v>
      </c>
      <c r="CS358" s="886">
        <f t="shared" si="1161"/>
        <v>4823.8899999999994</v>
      </c>
      <c r="CT358" s="886">
        <f t="shared" si="1161"/>
        <v>4883.8899999999994</v>
      </c>
      <c r="CU358" s="886">
        <f t="shared" si="1161"/>
        <v>4943.8899999999994</v>
      </c>
      <c r="CV358" s="886">
        <f t="shared" si="1161"/>
        <v>5003.8899999999994</v>
      </c>
      <c r="CW358" s="886">
        <f t="shared" si="1161"/>
        <v>5063.8899999999994</v>
      </c>
      <c r="CX358" s="886">
        <f t="shared" si="1161"/>
        <v>5064.8899999999994</v>
      </c>
      <c r="CY358" s="886">
        <f t="shared" si="1161"/>
        <v>5087.8899999999994</v>
      </c>
      <c r="CZ358" s="887">
        <f t="shared" si="1161"/>
        <v>5110.8899999999994</v>
      </c>
      <c r="DA358" s="888">
        <f t="shared" si="1161"/>
        <v>5133.8899999999994</v>
      </c>
      <c r="DB358" s="886">
        <f t="shared" si="1161"/>
        <v>5156.8899999999994</v>
      </c>
      <c r="DC358" s="886">
        <f t="shared" si="1161"/>
        <v>5157.8899999999994</v>
      </c>
      <c r="DD358" s="886">
        <f t="shared" si="1161"/>
        <v>5207.8899999999994</v>
      </c>
      <c r="DE358" s="886">
        <f t="shared" si="1161"/>
        <v>5257.8899999999994</v>
      </c>
      <c r="DF358" s="886">
        <f t="shared" si="1161"/>
        <v>5307.8899999999994</v>
      </c>
      <c r="DG358" s="886">
        <f t="shared" si="1161"/>
        <v>5357.8899999999994</v>
      </c>
      <c r="DH358" s="886">
        <f t="shared" si="1161"/>
        <v>5358.8899999999994</v>
      </c>
      <c r="DI358" s="886">
        <f t="shared" si="1161"/>
        <v>5381.8899999999994</v>
      </c>
      <c r="DJ358" s="886">
        <f t="shared" si="1161"/>
        <v>5404.8899999999994</v>
      </c>
      <c r="DK358" s="886">
        <f t="shared" si="1161"/>
        <v>5427.8899999999994</v>
      </c>
      <c r="DL358" s="887">
        <f t="shared" si="1161"/>
        <v>5450.8899999999994</v>
      </c>
      <c r="DM358" s="888">
        <f t="shared" si="1161"/>
        <v>5473.8899999999994</v>
      </c>
      <c r="DN358" s="886">
        <f t="shared" si="1161"/>
        <v>5496.8899999999994</v>
      </c>
      <c r="DO358" s="886">
        <f t="shared" si="1161"/>
        <v>5519.8899999999994</v>
      </c>
      <c r="DP358" s="886">
        <f t="shared" si="1161"/>
        <v>5542.8899999999994</v>
      </c>
      <c r="DQ358" s="886">
        <f t="shared" si="1161"/>
        <v>5565.8899999999994</v>
      </c>
      <c r="DR358" s="886">
        <f t="shared" si="1161"/>
        <v>5588.8899999999994</v>
      </c>
      <c r="DS358" s="886">
        <f t="shared" si="1161"/>
        <v>5611.8899999999994</v>
      </c>
      <c r="DT358" s="886">
        <f t="shared" si="1161"/>
        <v>5634.8899999999994</v>
      </c>
      <c r="DU358" s="886">
        <f t="shared" si="1161"/>
        <v>5657.8899999999994</v>
      </c>
      <c r="DV358" s="886">
        <f t="shared" si="1161"/>
        <v>5680.8899999999994</v>
      </c>
      <c r="DW358" s="886">
        <f t="shared" si="1161"/>
        <v>5703.8899999999994</v>
      </c>
      <c r="DX358" s="887">
        <f t="shared" si="1161"/>
        <v>5726.8899999999994</v>
      </c>
      <c r="DY358" s="888">
        <f t="shared" si="1161"/>
        <v>5749.8899999999994</v>
      </c>
      <c r="DZ358" s="886">
        <f t="shared" si="1161"/>
        <v>5772.8899999999994</v>
      </c>
      <c r="EA358" s="886">
        <f t="shared" si="1161"/>
        <v>5795.8899999999994</v>
      </c>
      <c r="EB358" s="886">
        <f t="shared" si="1161"/>
        <v>5818.8899999999994</v>
      </c>
      <c r="EC358" s="886">
        <f t="shared" si="1161"/>
        <v>5818.8899999999994</v>
      </c>
      <c r="ED358" s="886">
        <f t="shared" si="1161"/>
        <v>5818.8899999999994</v>
      </c>
      <c r="EE358" s="886">
        <f t="shared" si="1161"/>
        <v>5818.8899999999994</v>
      </c>
      <c r="EF358" s="886">
        <f t="shared" si="1161"/>
        <v>5818.8899999999994</v>
      </c>
      <c r="EG358" s="886">
        <f t="shared" si="1161"/>
        <v>5818.8899999999994</v>
      </c>
      <c r="EH358" s="886">
        <f t="shared" si="1161"/>
        <v>5841.8899999999994</v>
      </c>
      <c r="EI358" s="886">
        <f t="shared" si="1161"/>
        <v>5864.8899999999994</v>
      </c>
      <c r="EJ358" s="887">
        <f t="shared" si="1161"/>
        <v>5887.8899999999994</v>
      </c>
      <c r="EK358" s="888">
        <f t="shared" si="1161"/>
        <v>5910.8899999999994</v>
      </c>
      <c r="EL358" s="886">
        <f t="shared" si="1161"/>
        <v>5933.8899999999994</v>
      </c>
      <c r="EM358" s="886">
        <f t="shared" si="1161"/>
        <v>5956.8899999999994</v>
      </c>
      <c r="EN358" s="886">
        <f t="shared" si="1161"/>
        <v>5979.8899999999994</v>
      </c>
      <c r="EO358" s="886">
        <f t="shared" si="1161"/>
        <v>6002.8899999999994</v>
      </c>
      <c r="EP358" s="886">
        <f t="shared" si="1161"/>
        <v>6025.8899999999994</v>
      </c>
      <c r="EQ358" s="886">
        <f t="shared" si="1161"/>
        <v>6048.8899999999994</v>
      </c>
      <c r="ER358" s="886">
        <f t="shared" si="1161"/>
        <v>6071.8899999999994</v>
      </c>
      <c r="ES358" s="886">
        <f t="shared" si="1161"/>
        <v>6094.8899999999994</v>
      </c>
      <c r="ET358" s="886">
        <f t="shared" si="1161"/>
        <v>6117.8899999999994</v>
      </c>
      <c r="EU358" s="886">
        <f t="shared" si="1161"/>
        <v>6140.8899999999994</v>
      </c>
      <c r="EV358" s="887">
        <f t="shared" si="1161"/>
        <v>6163.8899999999994</v>
      </c>
      <c r="EW358" s="888">
        <f t="shared" si="1161"/>
        <v>6186.8899999999994</v>
      </c>
      <c r="EX358" s="886">
        <f t="shared" si="1161"/>
        <v>6209.8899999999994</v>
      </c>
      <c r="EY358" s="886">
        <f t="shared" si="1161"/>
        <v>6232.8899999999994</v>
      </c>
      <c r="EZ358" s="886">
        <f t="shared" si="1161"/>
        <v>6255.8899999999994</v>
      </c>
      <c r="FA358" s="886">
        <f t="shared" si="1161"/>
        <v>6278.8899999999994</v>
      </c>
      <c r="FB358" s="886">
        <f t="shared" si="1161"/>
        <v>6301.8899999999994</v>
      </c>
      <c r="FC358" s="886">
        <f t="shared" si="1160"/>
        <v>6324.8899999999994</v>
      </c>
      <c r="FD358" s="886">
        <f t="shared" si="1160"/>
        <v>6347.8899999999994</v>
      </c>
      <c r="FE358" s="886">
        <f t="shared" si="1160"/>
        <v>6370.8899999999994</v>
      </c>
      <c r="FF358" s="886">
        <f t="shared" si="1160"/>
        <v>6393.8899999999994</v>
      </c>
      <c r="FG358" s="886">
        <f t="shared" si="1160"/>
        <v>6416.8899999999994</v>
      </c>
      <c r="FH358" s="887">
        <f t="shared" si="1160"/>
        <v>6439.8899999999994</v>
      </c>
      <c r="FI358" s="888">
        <f t="shared" si="1160"/>
        <v>6462.8899999999994</v>
      </c>
      <c r="FJ358" s="886">
        <f t="shared" si="1160"/>
        <v>6485.8899999999994</v>
      </c>
      <c r="FK358" s="886">
        <f t="shared" si="1160"/>
        <v>6508.8899999999994</v>
      </c>
      <c r="FL358" s="886">
        <f t="shared" si="1160"/>
        <v>6531.8899999999994</v>
      </c>
      <c r="FM358" s="886">
        <f t="shared" si="1160"/>
        <v>6554.8899999999994</v>
      </c>
      <c r="FN358" s="886">
        <f t="shared" si="1160"/>
        <v>6577.8899999999994</v>
      </c>
      <c r="FO358" s="886">
        <f t="shared" si="1160"/>
        <v>6600.8899999999994</v>
      </c>
      <c r="FP358" s="886">
        <f t="shared" si="1160"/>
        <v>6623.8899999999994</v>
      </c>
      <c r="FQ358" s="886">
        <f t="shared" si="1160"/>
        <v>6646.8899999999994</v>
      </c>
      <c r="FR358" s="889">
        <f t="shared" si="1160"/>
        <v>6669.8899999999994</v>
      </c>
      <c r="FS358" s="886">
        <f t="shared" si="1160"/>
        <v>6692.8899999999994</v>
      </c>
      <c r="FT358" s="887">
        <f t="shared" si="1160"/>
        <v>6715.8899999999994</v>
      </c>
      <c r="FU358" s="888">
        <f t="shared" si="1160"/>
        <v>6738.8899999999994</v>
      </c>
      <c r="FV358" s="886">
        <f t="shared" si="1160"/>
        <v>6761.8899999999994</v>
      </c>
      <c r="FW358" s="886">
        <f t="shared" si="1160"/>
        <v>6784.8899999999994</v>
      </c>
      <c r="FX358" s="886">
        <f t="shared" si="1160"/>
        <v>6807.8899999999994</v>
      </c>
      <c r="FY358" s="886">
        <f t="shared" si="1160"/>
        <v>6830.8899999999994</v>
      </c>
      <c r="FZ358" s="886">
        <f t="shared" si="1160"/>
        <v>6853.8899999999994</v>
      </c>
      <c r="GA358" s="886">
        <f t="shared" si="1160"/>
        <v>6876.8899999999994</v>
      </c>
      <c r="GB358" s="886">
        <f t="shared" si="1160"/>
        <v>6899.8899999999994</v>
      </c>
      <c r="GC358" s="886">
        <f t="shared" si="1160"/>
        <v>6922.8899999999994</v>
      </c>
      <c r="GD358" s="886">
        <f t="shared" si="1160"/>
        <v>6945.8899999999994</v>
      </c>
      <c r="GE358" s="886">
        <f t="shared" si="1160"/>
        <v>6968.8899999999994</v>
      </c>
      <c r="GF358" s="887">
        <f t="shared" si="1160"/>
        <v>6991.8899999999994</v>
      </c>
      <c r="GG358" s="888">
        <f t="shared" si="1160"/>
        <v>6991.8899999999994</v>
      </c>
      <c r="GH358" s="886">
        <f t="shared" si="1160"/>
        <v>6991.8899999999994</v>
      </c>
      <c r="GI358" s="886">
        <f t="shared" si="1160"/>
        <v>6991.8899999999994</v>
      </c>
      <c r="GJ358" s="886">
        <f t="shared" si="1160"/>
        <v>6991.8899999999994</v>
      </c>
      <c r="GK358" s="886">
        <f t="shared" si="1160"/>
        <v>6991.8899999999994</v>
      </c>
      <c r="GL358" s="886">
        <f t="shared" si="1160"/>
        <v>6991.8899999999994</v>
      </c>
      <c r="GM358" s="886">
        <f t="shared" si="1160"/>
        <v>6991.8899999999994</v>
      </c>
      <c r="GN358" s="886">
        <f t="shared" si="1160"/>
        <v>6991.8899999999994</v>
      </c>
      <c r="GO358" s="886">
        <f t="shared" si="1160"/>
        <v>6991.8899999999994</v>
      </c>
      <c r="GP358" s="886">
        <f t="shared" si="1160"/>
        <v>6991.8899999999994</v>
      </c>
      <c r="GQ358" s="886">
        <f t="shared" si="1160"/>
        <v>6991.8899999999994</v>
      </c>
      <c r="GR358" s="887">
        <f t="shared" si="1146"/>
        <v>6991.8899999999994</v>
      </c>
      <c r="GS358" s="6"/>
      <c r="GT358" s="6"/>
      <c r="GU358" s="6"/>
      <c r="GV358" s="6"/>
    </row>
    <row r="359" spans="2:204" ht="15.75" thickBot="1" x14ac:dyDescent="0.25">
      <c r="B359" s="848" t="s">
        <v>571</v>
      </c>
      <c r="C359" s="849">
        <v>3883.84</v>
      </c>
      <c r="D359" s="850">
        <v>36130</v>
      </c>
      <c r="E359" s="882">
        <f t="shared" si="1113"/>
        <v>47080</v>
      </c>
      <c r="F359" s="859">
        <f t="shared" si="1119"/>
        <v>48905</v>
      </c>
      <c r="G359" s="859">
        <f t="shared" si="1120"/>
        <v>50730</v>
      </c>
      <c r="AC359" s="877" t="s">
        <v>159</v>
      </c>
      <c r="AD359" s="856">
        <v>3883.84</v>
      </c>
      <c r="AE359" s="886">
        <f t="shared" si="1121"/>
        <v>3888.84</v>
      </c>
      <c r="AF359" s="887">
        <f t="shared" ref="AF359:CQ362" si="1162">IF(COUNT(AF53)=1,AE359+AF53,AE359)</f>
        <v>3888.84</v>
      </c>
      <c r="AG359" s="888">
        <f t="shared" si="1162"/>
        <v>3888.84</v>
      </c>
      <c r="AH359" s="886">
        <f t="shared" si="1162"/>
        <v>3888.84</v>
      </c>
      <c r="AI359" s="886">
        <f t="shared" si="1162"/>
        <v>3888.84</v>
      </c>
      <c r="AJ359" s="886">
        <f t="shared" si="1162"/>
        <v>3888.84</v>
      </c>
      <c r="AK359" s="886">
        <f t="shared" si="1162"/>
        <v>3888.84</v>
      </c>
      <c r="AL359" s="886">
        <f t="shared" si="1162"/>
        <v>3911.84</v>
      </c>
      <c r="AM359" s="886">
        <f t="shared" si="1162"/>
        <v>3934.84</v>
      </c>
      <c r="AN359" s="886">
        <f t="shared" si="1162"/>
        <v>3957.84</v>
      </c>
      <c r="AO359" s="886">
        <f t="shared" si="1162"/>
        <v>3980.84</v>
      </c>
      <c r="AP359" s="886">
        <f t="shared" si="1162"/>
        <v>4003.84</v>
      </c>
      <c r="AQ359" s="886">
        <f t="shared" si="1162"/>
        <v>4026.84</v>
      </c>
      <c r="AR359" s="887">
        <f t="shared" si="1162"/>
        <v>4049.84</v>
      </c>
      <c r="AS359" s="888">
        <f t="shared" si="1162"/>
        <v>4072.84</v>
      </c>
      <c r="AT359" s="886">
        <f t="shared" si="1162"/>
        <v>4095.84</v>
      </c>
      <c r="AU359" s="886">
        <f t="shared" si="1162"/>
        <v>4118.84</v>
      </c>
      <c r="AV359" s="886">
        <f t="shared" si="1162"/>
        <v>4141.84</v>
      </c>
      <c r="AW359" s="886">
        <f t="shared" si="1162"/>
        <v>4164.84</v>
      </c>
      <c r="AX359" s="886">
        <f t="shared" si="1162"/>
        <v>4187.84</v>
      </c>
      <c r="AY359" s="886">
        <f t="shared" si="1162"/>
        <v>4203.84</v>
      </c>
      <c r="AZ359" s="886">
        <f t="shared" si="1162"/>
        <v>4219.84</v>
      </c>
      <c r="BA359" s="886">
        <f t="shared" si="1162"/>
        <v>4235.84</v>
      </c>
      <c r="BB359" s="886">
        <f t="shared" si="1162"/>
        <v>4251.84</v>
      </c>
      <c r="BC359" s="886">
        <f t="shared" si="1162"/>
        <v>4267.84</v>
      </c>
      <c r="BD359" s="887">
        <f t="shared" si="1162"/>
        <v>4283.84</v>
      </c>
      <c r="BE359" s="888">
        <f t="shared" si="1162"/>
        <v>4299.84</v>
      </c>
      <c r="BF359" s="886">
        <f t="shared" si="1162"/>
        <v>4315.84</v>
      </c>
      <c r="BG359" s="886">
        <f t="shared" si="1162"/>
        <v>4331.84</v>
      </c>
      <c r="BH359" s="886">
        <f t="shared" si="1162"/>
        <v>4347.84</v>
      </c>
      <c r="BI359" s="886">
        <f t="shared" si="1162"/>
        <v>4363.84</v>
      </c>
      <c r="BJ359" s="886">
        <f t="shared" si="1162"/>
        <v>4379.84</v>
      </c>
      <c r="BK359" s="886">
        <f t="shared" si="1162"/>
        <v>4395.84</v>
      </c>
      <c r="BL359" s="886">
        <f t="shared" si="1162"/>
        <v>4411.84</v>
      </c>
      <c r="BM359" s="886">
        <f t="shared" si="1162"/>
        <v>4427.84</v>
      </c>
      <c r="BN359" s="886">
        <f t="shared" si="1162"/>
        <v>4443.84</v>
      </c>
      <c r="BO359" s="886">
        <f t="shared" si="1162"/>
        <v>4459.84</v>
      </c>
      <c r="BP359" s="887">
        <f t="shared" si="1162"/>
        <v>4475.84</v>
      </c>
      <c r="BQ359" s="888">
        <f t="shared" si="1162"/>
        <v>4491.84</v>
      </c>
      <c r="BR359" s="886">
        <f t="shared" si="1162"/>
        <v>4507.84</v>
      </c>
      <c r="BS359" s="886">
        <f t="shared" si="1162"/>
        <v>4523.84</v>
      </c>
      <c r="BT359" s="886">
        <f t="shared" si="1162"/>
        <v>4539.84</v>
      </c>
      <c r="BU359" s="886">
        <f t="shared" si="1162"/>
        <v>4555.84</v>
      </c>
      <c r="BV359" s="886">
        <f t="shared" si="1162"/>
        <v>4571.84</v>
      </c>
      <c r="BW359" s="886">
        <f t="shared" si="1162"/>
        <v>4587.84</v>
      </c>
      <c r="BX359" s="886">
        <f t="shared" si="1162"/>
        <v>4603.84</v>
      </c>
      <c r="BY359" s="886">
        <f t="shared" si="1162"/>
        <v>4626.84</v>
      </c>
      <c r="BZ359" s="886">
        <f t="shared" si="1162"/>
        <v>4649.84</v>
      </c>
      <c r="CA359" s="886">
        <f t="shared" si="1162"/>
        <v>4672.84</v>
      </c>
      <c r="CB359" s="887">
        <f t="shared" si="1162"/>
        <v>4695.84</v>
      </c>
      <c r="CC359" s="888">
        <f t="shared" si="1162"/>
        <v>4718.84</v>
      </c>
      <c r="CD359" s="886">
        <f t="shared" si="1162"/>
        <v>4741.84</v>
      </c>
      <c r="CE359" s="886">
        <f t="shared" si="1162"/>
        <v>4764.84</v>
      </c>
      <c r="CF359" s="886">
        <f t="shared" si="1162"/>
        <v>4787.84</v>
      </c>
      <c r="CG359" s="886">
        <f t="shared" si="1162"/>
        <v>4810.84</v>
      </c>
      <c r="CH359" s="886">
        <f t="shared" si="1162"/>
        <v>4833.84</v>
      </c>
      <c r="CI359" s="886">
        <f t="shared" si="1162"/>
        <v>4834.84</v>
      </c>
      <c r="CJ359" s="886">
        <f t="shared" si="1162"/>
        <v>4884.84</v>
      </c>
      <c r="CK359" s="886">
        <f t="shared" si="1162"/>
        <v>4934.84</v>
      </c>
      <c r="CL359" s="886">
        <f t="shared" si="1162"/>
        <v>4984.84</v>
      </c>
      <c r="CM359" s="886">
        <f t="shared" si="1162"/>
        <v>5034.84</v>
      </c>
      <c r="CN359" s="887">
        <f t="shared" si="1162"/>
        <v>5035.84</v>
      </c>
      <c r="CO359" s="888">
        <f t="shared" si="1162"/>
        <v>5058.84</v>
      </c>
      <c r="CP359" s="886">
        <f t="shared" si="1162"/>
        <v>5058.84</v>
      </c>
      <c r="CQ359" s="886">
        <f t="shared" si="1162"/>
        <v>5058.84</v>
      </c>
      <c r="CR359" s="886">
        <f t="shared" si="1161"/>
        <v>5058.84</v>
      </c>
      <c r="CS359" s="886">
        <f t="shared" si="1161"/>
        <v>5058.84</v>
      </c>
      <c r="CT359" s="886">
        <f t="shared" si="1161"/>
        <v>5058.84</v>
      </c>
      <c r="CU359" s="886">
        <f t="shared" si="1161"/>
        <v>5058.84</v>
      </c>
      <c r="CV359" s="886">
        <f t="shared" si="1161"/>
        <v>5058.84</v>
      </c>
      <c r="CW359" s="886">
        <f t="shared" si="1161"/>
        <v>5058.84</v>
      </c>
      <c r="CX359" s="886">
        <f t="shared" si="1161"/>
        <v>5058.84</v>
      </c>
      <c r="CY359" s="886">
        <f t="shared" si="1161"/>
        <v>5058.84</v>
      </c>
      <c r="CZ359" s="887">
        <f t="shared" si="1161"/>
        <v>5058.84</v>
      </c>
      <c r="DA359" s="888">
        <f t="shared" si="1161"/>
        <v>5058.84</v>
      </c>
      <c r="DB359" s="886">
        <f t="shared" si="1161"/>
        <v>5081.84</v>
      </c>
      <c r="DC359" s="886">
        <f t="shared" si="1161"/>
        <v>5104.84</v>
      </c>
      <c r="DD359" s="886">
        <f t="shared" si="1161"/>
        <v>5127.84</v>
      </c>
      <c r="DE359" s="886">
        <f t="shared" si="1161"/>
        <v>5150.84</v>
      </c>
      <c r="DF359" s="886">
        <f t="shared" si="1161"/>
        <v>5173.84</v>
      </c>
      <c r="DG359" s="886">
        <f t="shared" si="1161"/>
        <v>5196.84</v>
      </c>
      <c r="DH359" s="886">
        <f t="shared" si="1161"/>
        <v>5219.84</v>
      </c>
      <c r="DI359" s="886">
        <f t="shared" si="1161"/>
        <v>5220.84</v>
      </c>
      <c r="DJ359" s="886">
        <f t="shared" si="1161"/>
        <v>5280.84</v>
      </c>
      <c r="DK359" s="886">
        <f t="shared" si="1161"/>
        <v>5340.84</v>
      </c>
      <c r="DL359" s="887">
        <f t="shared" si="1161"/>
        <v>5400.84</v>
      </c>
      <c r="DM359" s="888">
        <f t="shared" si="1161"/>
        <v>5460.84</v>
      </c>
      <c r="DN359" s="886">
        <f t="shared" si="1161"/>
        <v>5461.84</v>
      </c>
      <c r="DO359" s="886">
        <f t="shared" si="1161"/>
        <v>5484.84</v>
      </c>
      <c r="DP359" s="886">
        <f t="shared" si="1161"/>
        <v>5507.84</v>
      </c>
      <c r="DQ359" s="886">
        <f t="shared" si="1161"/>
        <v>5530.84</v>
      </c>
      <c r="DR359" s="886">
        <f t="shared" si="1161"/>
        <v>5553.84</v>
      </c>
      <c r="DS359" s="886">
        <f t="shared" si="1161"/>
        <v>5576.84</v>
      </c>
      <c r="DT359" s="886">
        <f t="shared" si="1161"/>
        <v>5599.84</v>
      </c>
      <c r="DU359" s="886">
        <f t="shared" si="1161"/>
        <v>5622.84</v>
      </c>
      <c r="DV359" s="886">
        <f t="shared" si="1161"/>
        <v>5645.84</v>
      </c>
      <c r="DW359" s="886">
        <f t="shared" si="1161"/>
        <v>5668.84</v>
      </c>
      <c r="DX359" s="887">
        <f t="shared" si="1161"/>
        <v>5691.84</v>
      </c>
      <c r="DY359" s="888">
        <f t="shared" si="1161"/>
        <v>5714.84</v>
      </c>
      <c r="DZ359" s="886">
        <f t="shared" si="1161"/>
        <v>5737.84</v>
      </c>
      <c r="EA359" s="886">
        <f t="shared" si="1161"/>
        <v>5760.84</v>
      </c>
      <c r="EB359" s="886">
        <f t="shared" si="1161"/>
        <v>5783.84</v>
      </c>
      <c r="EC359" s="886">
        <f t="shared" si="1161"/>
        <v>5806.84</v>
      </c>
      <c r="ED359" s="886">
        <f t="shared" si="1161"/>
        <v>5829.84</v>
      </c>
      <c r="EE359" s="886">
        <f t="shared" si="1161"/>
        <v>5852.84</v>
      </c>
      <c r="EF359" s="886">
        <f t="shared" si="1161"/>
        <v>5875.84</v>
      </c>
      <c r="EG359" s="886">
        <f t="shared" si="1161"/>
        <v>5898.84</v>
      </c>
      <c r="EH359" s="886">
        <f t="shared" si="1161"/>
        <v>5921.84</v>
      </c>
      <c r="EI359" s="886">
        <f t="shared" si="1161"/>
        <v>5944.84</v>
      </c>
      <c r="EJ359" s="887">
        <f t="shared" si="1161"/>
        <v>5967.84</v>
      </c>
      <c r="EK359" s="888">
        <f t="shared" si="1161"/>
        <v>5990.84</v>
      </c>
      <c r="EL359" s="886">
        <f t="shared" si="1161"/>
        <v>6013.84</v>
      </c>
      <c r="EM359" s="886">
        <f t="shared" si="1161"/>
        <v>6036.84</v>
      </c>
      <c r="EN359" s="886">
        <f t="shared" si="1161"/>
        <v>6059.84</v>
      </c>
      <c r="EO359" s="886">
        <f t="shared" si="1161"/>
        <v>6082.84</v>
      </c>
      <c r="EP359" s="886">
        <f t="shared" si="1161"/>
        <v>6105.84</v>
      </c>
      <c r="EQ359" s="886">
        <f t="shared" si="1161"/>
        <v>6128.84</v>
      </c>
      <c r="ER359" s="886">
        <f t="shared" si="1161"/>
        <v>6151.84</v>
      </c>
      <c r="ES359" s="886">
        <f t="shared" si="1161"/>
        <v>6174.84</v>
      </c>
      <c r="ET359" s="886">
        <f t="shared" si="1161"/>
        <v>6197.84</v>
      </c>
      <c r="EU359" s="886">
        <f t="shared" si="1161"/>
        <v>6220.84</v>
      </c>
      <c r="EV359" s="887">
        <f t="shared" si="1161"/>
        <v>6220.84</v>
      </c>
      <c r="EW359" s="888">
        <f t="shared" si="1161"/>
        <v>6220.84</v>
      </c>
      <c r="EX359" s="886">
        <f t="shared" si="1161"/>
        <v>6220.84</v>
      </c>
      <c r="EY359" s="886">
        <f t="shared" si="1161"/>
        <v>6220.84</v>
      </c>
      <c r="EZ359" s="886">
        <f t="shared" si="1161"/>
        <v>6220.84</v>
      </c>
      <c r="FA359" s="886">
        <f t="shared" si="1161"/>
        <v>6243.84</v>
      </c>
      <c r="FB359" s="886">
        <f t="shared" si="1161"/>
        <v>6266.84</v>
      </c>
      <c r="FC359" s="886">
        <f t="shared" si="1160"/>
        <v>6289.84</v>
      </c>
      <c r="FD359" s="886">
        <f t="shared" si="1160"/>
        <v>6312.84</v>
      </c>
      <c r="FE359" s="886">
        <f t="shared" si="1160"/>
        <v>6335.84</v>
      </c>
      <c r="FF359" s="886">
        <f t="shared" si="1160"/>
        <v>6358.84</v>
      </c>
      <c r="FG359" s="886">
        <f t="shared" si="1160"/>
        <v>6381.84</v>
      </c>
      <c r="FH359" s="887">
        <f t="shared" si="1160"/>
        <v>6404.84</v>
      </c>
      <c r="FI359" s="888">
        <f t="shared" si="1160"/>
        <v>6427.84</v>
      </c>
      <c r="FJ359" s="886">
        <f t="shared" si="1160"/>
        <v>6450.84</v>
      </c>
      <c r="FK359" s="886">
        <f t="shared" si="1160"/>
        <v>6473.84</v>
      </c>
      <c r="FL359" s="886">
        <f t="shared" si="1160"/>
        <v>6496.84</v>
      </c>
      <c r="FM359" s="886">
        <f t="shared" si="1160"/>
        <v>6519.84</v>
      </c>
      <c r="FN359" s="886">
        <f t="shared" si="1160"/>
        <v>6542.84</v>
      </c>
      <c r="FO359" s="886">
        <f t="shared" si="1160"/>
        <v>6565.84</v>
      </c>
      <c r="FP359" s="886">
        <f t="shared" si="1160"/>
        <v>6588.84</v>
      </c>
      <c r="FQ359" s="886">
        <f t="shared" si="1160"/>
        <v>6611.84</v>
      </c>
      <c r="FR359" s="886">
        <f t="shared" si="1160"/>
        <v>6634.84</v>
      </c>
      <c r="FS359" s="886">
        <f t="shared" si="1160"/>
        <v>6657.84</v>
      </c>
      <c r="FT359" s="892">
        <f t="shared" si="1160"/>
        <v>6680.84</v>
      </c>
      <c r="FU359" s="888">
        <f t="shared" si="1160"/>
        <v>6703.84</v>
      </c>
      <c r="FV359" s="886">
        <f t="shared" si="1160"/>
        <v>6726.84</v>
      </c>
      <c r="FW359" s="886">
        <f t="shared" si="1160"/>
        <v>6749.84</v>
      </c>
      <c r="FX359" s="886">
        <f t="shared" si="1160"/>
        <v>6772.84</v>
      </c>
      <c r="FY359" s="886">
        <f t="shared" si="1160"/>
        <v>6795.84</v>
      </c>
      <c r="FZ359" s="886">
        <f t="shared" si="1160"/>
        <v>6818.84</v>
      </c>
      <c r="GA359" s="886">
        <f t="shared" si="1160"/>
        <v>6841.84</v>
      </c>
      <c r="GB359" s="886">
        <f t="shared" si="1160"/>
        <v>6864.84</v>
      </c>
      <c r="GC359" s="886">
        <f t="shared" si="1160"/>
        <v>6887.84</v>
      </c>
      <c r="GD359" s="886">
        <f t="shared" si="1160"/>
        <v>6910.84</v>
      </c>
      <c r="GE359" s="886">
        <f t="shared" si="1160"/>
        <v>6933.84</v>
      </c>
      <c r="GF359" s="887">
        <f t="shared" si="1160"/>
        <v>6956.84</v>
      </c>
      <c r="GG359" s="888">
        <f t="shared" si="1160"/>
        <v>6979.84</v>
      </c>
      <c r="GH359" s="886">
        <f t="shared" si="1160"/>
        <v>7002.84</v>
      </c>
      <c r="GI359" s="886">
        <f t="shared" si="1160"/>
        <v>7025.84</v>
      </c>
      <c r="GJ359" s="886">
        <f t="shared" si="1160"/>
        <v>7048.84</v>
      </c>
      <c r="GK359" s="886">
        <f t="shared" si="1160"/>
        <v>7071.84</v>
      </c>
      <c r="GL359" s="886">
        <f t="shared" si="1160"/>
        <v>7094.84</v>
      </c>
      <c r="GM359" s="886">
        <f t="shared" si="1160"/>
        <v>7117.84</v>
      </c>
      <c r="GN359" s="886">
        <f t="shared" si="1160"/>
        <v>7140.84</v>
      </c>
      <c r="GO359" s="886">
        <f t="shared" si="1160"/>
        <v>7140.84</v>
      </c>
      <c r="GP359" s="886">
        <f t="shared" si="1160"/>
        <v>7140.84</v>
      </c>
      <c r="GQ359" s="886">
        <f t="shared" si="1160"/>
        <v>7140.84</v>
      </c>
      <c r="GR359" s="887">
        <f t="shared" si="1146"/>
        <v>7140.84</v>
      </c>
      <c r="GS359" s="6"/>
      <c r="GT359" s="6"/>
      <c r="GU359" s="6"/>
      <c r="GV359" s="6"/>
    </row>
    <row r="360" spans="2:204" ht="15.75" thickBot="1" x14ac:dyDescent="0.25">
      <c r="B360" s="848" t="s">
        <v>572</v>
      </c>
      <c r="C360" s="849">
        <v>3680.01</v>
      </c>
      <c r="D360" s="850">
        <v>36152</v>
      </c>
      <c r="E360" s="882">
        <f t="shared" si="1113"/>
        <v>47102</v>
      </c>
      <c r="F360" s="859">
        <f t="shared" si="1119"/>
        <v>48927</v>
      </c>
      <c r="G360" s="859">
        <f t="shared" si="1120"/>
        <v>50752</v>
      </c>
      <c r="AC360" s="877" t="s">
        <v>160</v>
      </c>
      <c r="AD360" s="856">
        <v>3680.01</v>
      </c>
      <c r="AE360" s="886">
        <f t="shared" si="1121"/>
        <v>3680.01</v>
      </c>
      <c r="AF360" s="887">
        <f t="shared" si="1162"/>
        <v>3703.01</v>
      </c>
      <c r="AG360" s="888">
        <f t="shared" si="1162"/>
        <v>3726.01</v>
      </c>
      <c r="AH360" s="886">
        <f t="shared" si="1162"/>
        <v>3749.01</v>
      </c>
      <c r="AI360" s="886">
        <f t="shared" si="1162"/>
        <v>3772.01</v>
      </c>
      <c r="AJ360" s="886">
        <f t="shared" si="1162"/>
        <v>3795.01</v>
      </c>
      <c r="AK360" s="886">
        <f t="shared" si="1162"/>
        <v>3818.01</v>
      </c>
      <c r="AL360" s="886">
        <f t="shared" si="1162"/>
        <v>3841.01</v>
      </c>
      <c r="AM360" s="886">
        <f t="shared" si="1162"/>
        <v>3841.01</v>
      </c>
      <c r="AN360" s="886">
        <f t="shared" si="1162"/>
        <v>3841.01</v>
      </c>
      <c r="AO360" s="886">
        <f t="shared" si="1162"/>
        <v>3864.01</v>
      </c>
      <c r="AP360" s="886">
        <f t="shared" si="1162"/>
        <v>3887.01</v>
      </c>
      <c r="AQ360" s="886">
        <f t="shared" si="1162"/>
        <v>3910.01</v>
      </c>
      <c r="AR360" s="887">
        <f t="shared" si="1162"/>
        <v>3933.01</v>
      </c>
      <c r="AS360" s="888">
        <f t="shared" si="1162"/>
        <v>3934.01</v>
      </c>
      <c r="AT360" s="886">
        <f t="shared" si="1162"/>
        <v>4014.01</v>
      </c>
      <c r="AU360" s="886">
        <f t="shared" si="1162"/>
        <v>4094.01</v>
      </c>
      <c r="AV360" s="886">
        <f t="shared" si="1162"/>
        <v>4174.01</v>
      </c>
      <c r="AW360" s="886">
        <f t="shared" si="1162"/>
        <v>4254.01</v>
      </c>
      <c r="AX360" s="886">
        <f t="shared" si="1162"/>
        <v>4255.01</v>
      </c>
      <c r="AY360" s="886">
        <f t="shared" si="1162"/>
        <v>4278.01</v>
      </c>
      <c r="AZ360" s="886">
        <f t="shared" si="1162"/>
        <v>4301.01</v>
      </c>
      <c r="BA360" s="886">
        <f t="shared" si="1162"/>
        <v>4324.01</v>
      </c>
      <c r="BB360" s="886">
        <f t="shared" si="1162"/>
        <v>4347.01</v>
      </c>
      <c r="BC360" s="886">
        <f t="shared" si="1162"/>
        <v>4370.01</v>
      </c>
      <c r="BD360" s="887">
        <f t="shared" si="1162"/>
        <v>4393.01</v>
      </c>
      <c r="BE360" s="888">
        <f t="shared" si="1162"/>
        <v>4416.01</v>
      </c>
      <c r="BF360" s="886">
        <f t="shared" si="1162"/>
        <v>4439.01</v>
      </c>
      <c r="BG360" s="886">
        <f t="shared" si="1162"/>
        <v>4462.01</v>
      </c>
      <c r="BH360" s="886">
        <f t="shared" si="1162"/>
        <v>4485.01</v>
      </c>
      <c r="BI360" s="886">
        <f t="shared" si="1162"/>
        <v>4508.01</v>
      </c>
      <c r="BJ360" s="886">
        <f t="shared" si="1162"/>
        <v>4531.01</v>
      </c>
      <c r="BK360" s="886">
        <f t="shared" si="1162"/>
        <v>4554.01</v>
      </c>
      <c r="BL360" s="886">
        <f t="shared" si="1162"/>
        <v>4577.01</v>
      </c>
      <c r="BM360" s="886">
        <f t="shared" si="1162"/>
        <v>4600.01</v>
      </c>
      <c r="BN360" s="886">
        <f t="shared" si="1162"/>
        <v>4623.01</v>
      </c>
      <c r="BO360" s="886">
        <f t="shared" si="1162"/>
        <v>4646.01</v>
      </c>
      <c r="BP360" s="887">
        <f t="shared" si="1162"/>
        <v>4669.01</v>
      </c>
      <c r="BQ360" s="888">
        <f t="shared" si="1162"/>
        <v>4692.01</v>
      </c>
      <c r="BR360" s="886">
        <f t="shared" si="1162"/>
        <v>4692.01</v>
      </c>
      <c r="BS360" s="886">
        <f t="shared" si="1162"/>
        <v>4692.01</v>
      </c>
      <c r="BT360" s="886">
        <f t="shared" si="1162"/>
        <v>4692.01</v>
      </c>
      <c r="BU360" s="886">
        <f t="shared" si="1162"/>
        <v>4692.01</v>
      </c>
      <c r="BV360" s="886">
        <f t="shared" si="1162"/>
        <v>4692.01</v>
      </c>
      <c r="BW360" s="886">
        <f t="shared" si="1162"/>
        <v>4692.01</v>
      </c>
      <c r="BX360" s="886">
        <f t="shared" si="1162"/>
        <v>4715.01</v>
      </c>
      <c r="BY360" s="886">
        <f t="shared" si="1162"/>
        <v>4738.01</v>
      </c>
      <c r="BZ360" s="886">
        <f t="shared" si="1162"/>
        <v>4761.01</v>
      </c>
      <c r="CA360" s="886">
        <f t="shared" si="1162"/>
        <v>4784.01</v>
      </c>
      <c r="CB360" s="887">
        <f t="shared" si="1162"/>
        <v>4807.01</v>
      </c>
      <c r="CC360" s="888">
        <f t="shared" si="1162"/>
        <v>4830.01</v>
      </c>
      <c r="CD360" s="886">
        <f t="shared" si="1162"/>
        <v>4830.01</v>
      </c>
      <c r="CE360" s="886">
        <f t="shared" si="1162"/>
        <v>4830.01</v>
      </c>
      <c r="CF360" s="886">
        <f t="shared" si="1162"/>
        <v>4830.01</v>
      </c>
      <c r="CG360" s="886">
        <f t="shared" si="1162"/>
        <v>4830.01</v>
      </c>
      <c r="CH360" s="886">
        <f t="shared" si="1162"/>
        <v>4830.01</v>
      </c>
      <c r="CI360" s="886">
        <f t="shared" si="1162"/>
        <v>4830.01</v>
      </c>
      <c r="CJ360" s="886">
        <f t="shared" si="1162"/>
        <v>4830.01</v>
      </c>
      <c r="CK360" s="886">
        <f t="shared" si="1162"/>
        <v>4830.01</v>
      </c>
      <c r="CL360" s="886">
        <f t="shared" si="1162"/>
        <v>4830.01</v>
      </c>
      <c r="CM360" s="886">
        <f t="shared" si="1162"/>
        <v>4830.01</v>
      </c>
      <c r="CN360" s="887">
        <f t="shared" si="1162"/>
        <v>4830.01</v>
      </c>
      <c r="CO360" s="888">
        <f t="shared" si="1162"/>
        <v>4830.01</v>
      </c>
      <c r="CP360" s="886">
        <f t="shared" si="1162"/>
        <v>4853.01</v>
      </c>
      <c r="CQ360" s="886">
        <f t="shared" si="1162"/>
        <v>4876.01</v>
      </c>
      <c r="CR360" s="886">
        <f t="shared" si="1161"/>
        <v>4899.01</v>
      </c>
      <c r="CS360" s="886">
        <f t="shared" si="1161"/>
        <v>4900.01</v>
      </c>
      <c r="CT360" s="886">
        <f t="shared" si="1161"/>
        <v>4960.01</v>
      </c>
      <c r="CU360" s="886">
        <f t="shared" si="1161"/>
        <v>5020.01</v>
      </c>
      <c r="CV360" s="886">
        <f t="shared" si="1161"/>
        <v>5080.01</v>
      </c>
      <c r="CW360" s="886">
        <f t="shared" si="1161"/>
        <v>5140.01</v>
      </c>
      <c r="CX360" s="886">
        <f t="shared" si="1161"/>
        <v>5141.01</v>
      </c>
      <c r="CY360" s="886">
        <f t="shared" si="1161"/>
        <v>5164.01</v>
      </c>
      <c r="CZ360" s="887">
        <f t="shared" si="1161"/>
        <v>5187.01</v>
      </c>
      <c r="DA360" s="888">
        <f t="shared" si="1161"/>
        <v>5210.01</v>
      </c>
      <c r="DB360" s="886">
        <f t="shared" si="1161"/>
        <v>5233.01</v>
      </c>
      <c r="DC360" s="886">
        <f t="shared" si="1161"/>
        <v>5234.01</v>
      </c>
      <c r="DD360" s="886">
        <f t="shared" si="1161"/>
        <v>5284.01</v>
      </c>
      <c r="DE360" s="886">
        <f t="shared" si="1161"/>
        <v>5334.01</v>
      </c>
      <c r="DF360" s="886">
        <f t="shared" si="1161"/>
        <v>5384.01</v>
      </c>
      <c r="DG360" s="886">
        <f t="shared" si="1161"/>
        <v>5434.01</v>
      </c>
      <c r="DH360" s="886">
        <f t="shared" si="1161"/>
        <v>5435.01</v>
      </c>
      <c r="DI360" s="886">
        <f t="shared" si="1161"/>
        <v>5458.01</v>
      </c>
      <c r="DJ360" s="886">
        <f t="shared" si="1161"/>
        <v>5481.01</v>
      </c>
      <c r="DK360" s="886">
        <f t="shared" si="1161"/>
        <v>5504.01</v>
      </c>
      <c r="DL360" s="887">
        <f t="shared" si="1161"/>
        <v>5527.01</v>
      </c>
      <c r="DM360" s="888">
        <f t="shared" si="1161"/>
        <v>5550.01</v>
      </c>
      <c r="DN360" s="886">
        <f t="shared" si="1161"/>
        <v>5573.01</v>
      </c>
      <c r="DO360" s="886">
        <f t="shared" si="1161"/>
        <v>5596.01</v>
      </c>
      <c r="DP360" s="886">
        <f t="shared" si="1161"/>
        <v>5619.01</v>
      </c>
      <c r="DQ360" s="886">
        <f t="shared" si="1161"/>
        <v>5642.01</v>
      </c>
      <c r="DR360" s="886">
        <f t="shared" si="1161"/>
        <v>5665.01</v>
      </c>
      <c r="DS360" s="886">
        <f t="shared" si="1161"/>
        <v>5688.01</v>
      </c>
      <c r="DT360" s="886">
        <f t="shared" si="1161"/>
        <v>5711.01</v>
      </c>
      <c r="DU360" s="886">
        <f t="shared" si="1161"/>
        <v>5734.01</v>
      </c>
      <c r="DV360" s="886">
        <f t="shared" si="1161"/>
        <v>5757.01</v>
      </c>
      <c r="DW360" s="886">
        <f t="shared" si="1161"/>
        <v>5780.01</v>
      </c>
      <c r="DX360" s="887">
        <f t="shared" si="1161"/>
        <v>5803.01</v>
      </c>
      <c r="DY360" s="888">
        <f t="shared" si="1161"/>
        <v>5826.01</v>
      </c>
      <c r="DZ360" s="886">
        <f t="shared" si="1161"/>
        <v>5849.01</v>
      </c>
      <c r="EA360" s="886">
        <f t="shared" si="1161"/>
        <v>5872.01</v>
      </c>
      <c r="EB360" s="886">
        <f t="shared" si="1161"/>
        <v>5895.01</v>
      </c>
      <c r="EC360" s="886">
        <f t="shared" si="1161"/>
        <v>5918.01</v>
      </c>
      <c r="ED360" s="886">
        <f t="shared" si="1161"/>
        <v>5941.01</v>
      </c>
      <c r="EE360" s="886">
        <f t="shared" si="1161"/>
        <v>5964.01</v>
      </c>
      <c r="EF360" s="886">
        <f t="shared" si="1161"/>
        <v>5964.01</v>
      </c>
      <c r="EG360" s="886">
        <f t="shared" si="1161"/>
        <v>5964.01</v>
      </c>
      <c r="EH360" s="886">
        <f t="shared" si="1161"/>
        <v>5964.01</v>
      </c>
      <c r="EI360" s="886">
        <f t="shared" si="1161"/>
        <v>5964.01</v>
      </c>
      <c r="EJ360" s="887">
        <f t="shared" si="1161"/>
        <v>5964.01</v>
      </c>
      <c r="EK360" s="888">
        <f t="shared" si="1161"/>
        <v>5987.01</v>
      </c>
      <c r="EL360" s="886">
        <f t="shared" si="1161"/>
        <v>6010.01</v>
      </c>
      <c r="EM360" s="886">
        <f t="shared" si="1161"/>
        <v>6033.01</v>
      </c>
      <c r="EN360" s="886">
        <f t="shared" si="1161"/>
        <v>6056.01</v>
      </c>
      <c r="EO360" s="886">
        <f t="shared" si="1161"/>
        <v>6079.01</v>
      </c>
      <c r="EP360" s="886">
        <f t="shared" si="1161"/>
        <v>6102.01</v>
      </c>
      <c r="EQ360" s="886">
        <f t="shared" si="1161"/>
        <v>6125.01</v>
      </c>
      <c r="ER360" s="886">
        <f t="shared" si="1161"/>
        <v>6148.01</v>
      </c>
      <c r="ES360" s="886">
        <f t="shared" si="1161"/>
        <v>6171.01</v>
      </c>
      <c r="ET360" s="886">
        <f t="shared" si="1161"/>
        <v>6194.01</v>
      </c>
      <c r="EU360" s="886">
        <f t="shared" si="1161"/>
        <v>6217.01</v>
      </c>
      <c r="EV360" s="887">
        <f t="shared" si="1161"/>
        <v>6240.01</v>
      </c>
      <c r="EW360" s="888">
        <f t="shared" si="1161"/>
        <v>6263.01</v>
      </c>
      <c r="EX360" s="886">
        <f t="shared" si="1161"/>
        <v>6286.01</v>
      </c>
      <c r="EY360" s="886">
        <f t="shared" si="1161"/>
        <v>6309.01</v>
      </c>
      <c r="EZ360" s="886">
        <f t="shared" si="1161"/>
        <v>6332.01</v>
      </c>
      <c r="FA360" s="886">
        <f t="shared" si="1161"/>
        <v>6355.01</v>
      </c>
      <c r="FB360" s="886">
        <f t="shared" si="1161"/>
        <v>6378.01</v>
      </c>
      <c r="FC360" s="886">
        <f t="shared" si="1160"/>
        <v>6401.01</v>
      </c>
      <c r="FD360" s="886">
        <f t="shared" si="1160"/>
        <v>6424.01</v>
      </c>
      <c r="FE360" s="886">
        <f t="shared" si="1160"/>
        <v>6447.01</v>
      </c>
      <c r="FF360" s="886">
        <f t="shared" si="1160"/>
        <v>6470.01</v>
      </c>
      <c r="FG360" s="886">
        <f t="shared" si="1160"/>
        <v>6493.01</v>
      </c>
      <c r="FH360" s="887">
        <f t="shared" si="1160"/>
        <v>6516.01</v>
      </c>
      <c r="FI360" s="888">
        <f t="shared" si="1160"/>
        <v>6539.01</v>
      </c>
      <c r="FJ360" s="886">
        <f t="shared" si="1160"/>
        <v>6562.01</v>
      </c>
      <c r="FK360" s="886">
        <f t="shared" si="1160"/>
        <v>6585.01</v>
      </c>
      <c r="FL360" s="886">
        <f t="shared" si="1160"/>
        <v>6608.01</v>
      </c>
      <c r="FM360" s="886">
        <f t="shared" si="1160"/>
        <v>6631.01</v>
      </c>
      <c r="FN360" s="886">
        <f t="shared" si="1160"/>
        <v>6654.01</v>
      </c>
      <c r="FO360" s="886">
        <f t="shared" si="1160"/>
        <v>6677.01</v>
      </c>
      <c r="FP360" s="886">
        <f t="shared" si="1160"/>
        <v>6700.01</v>
      </c>
      <c r="FQ360" s="886">
        <f t="shared" si="1160"/>
        <v>6723.01</v>
      </c>
      <c r="FR360" s="886">
        <f t="shared" si="1160"/>
        <v>6746.01</v>
      </c>
      <c r="FS360" s="886">
        <f t="shared" si="1160"/>
        <v>6769.01</v>
      </c>
      <c r="FT360" s="892">
        <f t="shared" si="1160"/>
        <v>6792.01</v>
      </c>
      <c r="FU360" s="888">
        <f t="shared" si="1160"/>
        <v>6815.01</v>
      </c>
      <c r="FV360" s="886">
        <f t="shared" si="1160"/>
        <v>6838.01</v>
      </c>
      <c r="FW360" s="886">
        <f t="shared" si="1160"/>
        <v>6861.01</v>
      </c>
      <c r="FX360" s="886">
        <f t="shared" si="1160"/>
        <v>6884.01</v>
      </c>
      <c r="FY360" s="886">
        <f t="shared" si="1160"/>
        <v>6907.01</v>
      </c>
      <c r="FZ360" s="886">
        <f t="shared" si="1160"/>
        <v>6930.01</v>
      </c>
      <c r="GA360" s="886">
        <f t="shared" si="1160"/>
        <v>6953.01</v>
      </c>
      <c r="GB360" s="886">
        <f t="shared" si="1160"/>
        <v>6976.01</v>
      </c>
      <c r="GC360" s="886">
        <f t="shared" si="1160"/>
        <v>6999.01</v>
      </c>
      <c r="GD360" s="886">
        <f t="shared" si="1160"/>
        <v>7022.01</v>
      </c>
      <c r="GE360" s="886">
        <f t="shared" si="1160"/>
        <v>7045.01</v>
      </c>
      <c r="GF360" s="887">
        <f t="shared" si="1160"/>
        <v>7068.01</v>
      </c>
      <c r="GG360" s="888">
        <f t="shared" si="1160"/>
        <v>7091.01</v>
      </c>
      <c r="GH360" s="886">
        <f t="shared" si="1160"/>
        <v>7091.01</v>
      </c>
      <c r="GI360" s="886">
        <f t="shared" si="1160"/>
        <v>7091.01</v>
      </c>
      <c r="GJ360" s="886">
        <f t="shared" si="1160"/>
        <v>7091.01</v>
      </c>
      <c r="GK360" s="886">
        <f t="shared" si="1160"/>
        <v>7091.01</v>
      </c>
      <c r="GL360" s="886">
        <f t="shared" si="1160"/>
        <v>7091.01</v>
      </c>
      <c r="GM360" s="886">
        <f t="shared" si="1160"/>
        <v>7091.01</v>
      </c>
      <c r="GN360" s="886">
        <f t="shared" si="1160"/>
        <v>7091.01</v>
      </c>
      <c r="GO360" s="886">
        <f t="shared" si="1160"/>
        <v>7091.01</v>
      </c>
      <c r="GP360" s="886">
        <f t="shared" si="1160"/>
        <v>7091.01</v>
      </c>
      <c r="GQ360" s="886">
        <f t="shared" si="1160"/>
        <v>7091.01</v>
      </c>
      <c r="GR360" s="887">
        <f t="shared" si="1146"/>
        <v>7091.01</v>
      </c>
      <c r="GS360" s="6"/>
      <c r="GT360" s="6"/>
      <c r="GU360" s="6"/>
      <c r="GV360" s="6"/>
    </row>
    <row r="361" spans="2:204" ht="15.75" thickBot="1" x14ac:dyDescent="0.25">
      <c r="B361" s="848" t="s">
        <v>573</v>
      </c>
      <c r="C361" s="849">
        <v>3868.31</v>
      </c>
      <c r="D361" s="850">
        <v>36231</v>
      </c>
      <c r="E361" s="882">
        <f t="shared" si="1113"/>
        <v>47181</v>
      </c>
      <c r="F361" s="859">
        <f t="shared" si="1119"/>
        <v>49006</v>
      </c>
      <c r="G361" s="859">
        <f t="shared" si="1120"/>
        <v>50831</v>
      </c>
      <c r="AC361" s="877" t="s">
        <v>161</v>
      </c>
      <c r="AD361" s="856">
        <v>3868.31</v>
      </c>
      <c r="AE361" s="886">
        <f t="shared" si="1121"/>
        <v>3891.31</v>
      </c>
      <c r="AF361" s="887">
        <f t="shared" si="1162"/>
        <v>3914.31</v>
      </c>
      <c r="AG361" s="888">
        <f t="shared" si="1162"/>
        <v>3937.31</v>
      </c>
      <c r="AH361" s="886">
        <f t="shared" si="1162"/>
        <v>3960.31</v>
      </c>
      <c r="AI361" s="886">
        <f t="shared" si="1162"/>
        <v>3980.31</v>
      </c>
      <c r="AJ361" s="886">
        <f t="shared" si="1162"/>
        <v>3980.31</v>
      </c>
      <c r="AK361" s="886">
        <f t="shared" si="1162"/>
        <v>3980.31</v>
      </c>
      <c r="AL361" s="886">
        <f t="shared" si="1162"/>
        <v>3980.31</v>
      </c>
      <c r="AM361" s="886">
        <f t="shared" si="1162"/>
        <v>3980.31</v>
      </c>
      <c r="AN361" s="886">
        <f t="shared" si="1162"/>
        <v>3980.31</v>
      </c>
      <c r="AO361" s="886">
        <f t="shared" si="1162"/>
        <v>3980.31</v>
      </c>
      <c r="AP361" s="886">
        <f t="shared" si="1162"/>
        <v>3980.31</v>
      </c>
      <c r="AQ361" s="886">
        <f t="shared" si="1162"/>
        <v>4003.31</v>
      </c>
      <c r="AR361" s="887">
        <f t="shared" si="1162"/>
        <v>4026.31</v>
      </c>
      <c r="AS361" s="888">
        <f t="shared" si="1162"/>
        <v>4049.31</v>
      </c>
      <c r="AT361" s="886">
        <f t="shared" si="1162"/>
        <v>4072.31</v>
      </c>
      <c r="AU361" s="886">
        <f t="shared" si="1162"/>
        <v>4073.31</v>
      </c>
      <c r="AV361" s="886">
        <f t="shared" si="1162"/>
        <v>4133.3099999999995</v>
      </c>
      <c r="AW361" s="886">
        <f t="shared" si="1162"/>
        <v>4193.3099999999995</v>
      </c>
      <c r="AX361" s="886">
        <f t="shared" si="1162"/>
        <v>4253.3099999999995</v>
      </c>
      <c r="AY361" s="886">
        <f t="shared" si="1162"/>
        <v>4313.3099999999995</v>
      </c>
      <c r="AZ361" s="886">
        <f t="shared" si="1162"/>
        <v>4314.3099999999995</v>
      </c>
      <c r="BA361" s="886">
        <f t="shared" si="1162"/>
        <v>4337.3099999999995</v>
      </c>
      <c r="BB361" s="886">
        <f t="shared" si="1162"/>
        <v>4360.3099999999995</v>
      </c>
      <c r="BC361" s="886">
        <f t="shared" si="1162"/>
        <v>4383.3099999999995</v>
      </c>
      <c r="BD361" s="887">
        <f t="shared" si="1162"/>
        <v>4406.3099999999995</v>
      </c>
      <c r="BE361" s="888">
        <f t="shared" si="1162"/>
        <v>4407.3099999999995</v>
      </c>
      <c r="BF361" s="886">
        <f t="shared" si="1162"/>
        <v>4487.3099999999995</v>
      </c>
      <c r="BG361" s="886">
        <f t="shared" si="1162"/>
        <v>4567.3099999999995</v>
      </c>
      <c r="BH361" s="886">
        <f t="shared" si="1162"/>
        <v>4647.3099999999995</v>
      </c>
      <c r="BI361" s="886">
        <f t="shared" si="1162"/>
        <v>4727.3099999999995</v>
      </c>
      <c r="BJ361" s="886">
        <f t="shared" si="1162"/>
        <v>4728.3099999999995</v>
      </c>
      <c r="BK361" s="886">
        <f t="shared" si="1162"/>
        <v>4751.3099999999995</v>
      </c>
      <c r="BL361" s="886">
        <f t="shared" si="1162"/>
        <v>4774.3099999999995</v>
      </c>
      <c r="BM361" s="886">
        <f t="shared" si="1162"/>
        <v>4797.3099999999995</v>
      </c>
      <c r="BN361" s="886">
        <f t="shared" si="1162"/>
        <v>4820.3099999999995</v>
      </c>
      <c r="BO361" s="886">
        <f t="shared" si="1162"/>
        <v>4843.3099999999995</v>
      </c>
      <c r="BP361" s="887">
        <f t="shared" si="1162"/>
        <v>4844.3099999999995</v>
      </c>
      <c r="BQ361" s="888">
        <f t="shared" si="1162"/>
        <v>4867.3099999999995</v>
      </c>
      <c r="BR361" s="886">
        <f t="shared" si="1162"/>
        <v>4890.3099999999995</v>
      </c>
      <c r="BS361" s="886">
        <f t="shared" si="1162"/>
        <v>4913.3099999999995</v>
      </c>
      <c r="BT361" s="886">
        <f t="shared" si="1162"/>
        <v>4936.3099999999995</v>
      </c>
      <c r="BU361" s="886">
        <f t="shared" si="1162"/>
        <v>4959.3099999999995</v>
      </c>
      <c r="BV361" s="886">
        <f t="shared" si="1162"/>
        <v>4982.3099999999995</v>
      </c>
      <c r="BW361" s="886">
        <f t="shared" si="1162"/>
        <v>5005.3099999999995</v>
      </c>
      <c r="BX361" s="886">
        <f t="shared" si="1162"/>
        <v>5028.3099999999995</v>
      </c>
      <c r="BY361" s="886">
        <f t="shared" si="1162"/>
        <v>5051.3099999999995</v>
      </c>
      <c r="BZ361" s="886">
        <f t="shared" si="1162"/>
        <v>5074.3099999999995</v>
      </c>
      <c r="CA361" s="886">
        <f t="shared" si="1162"/>
        <v>5097.3099999999995</v>
      </c>
      <c r="CB361" s="887">
        <f t="shared" si="1162"/>
        <v>5120.3099999999995</v>
      </c>
      <c r="CC361" s="888">
        <f t="shared" si="1162"/>
        <v>5143.3099999999995</v>
      </c>
      <c r="CD361" s="886">
        <f t="shared" si="1162"/>
        <v>5166.3099999999995</v>
      </c>
      <c r="CE361" s="886">
        <f t="shared" si="1162"/>
        <v>5166.3099999999995</v>
      </c>
      <c r="CF361" s="886">
        <f t="shared" si="1162"/>
        <v>5166.3099999999995</v>
      </c>
      <c r="CG361" s="886">
        <f t="shared" si="1162"/>
        <v>5166.3099999999995</v>
      </c>
      <c r="CH361" s="886">
        <f t="shared" si="1162"/>
        <v>5166.3099999999995</v>
      </c>
      <c r="CI361" s="886">
        <f t="shared" si="1162"/>
        <v>5166.3099999999995</v>
      </c>
      <c r="CJ361" s="886">
        <f t="shared" si="1162"/>
        <v>5166.3099999999995</v>
      </c>
      <c r="CK361" s="886">
        <f t="shared" si="1162"/>
        <v>5166.3099999999995</v>
      </c>
      <c r="CL361" s="886">
        <f t="shared" si="1162"/>
        <v>5166.3099999999995</v>
      </c>
      <c r="CM361" s="886">
        <f t="shared" si="1162"/>
        <v>5166.3099999999995</v>
      </c>
      <c r="CN361" s="887">
        <f t="shared" si="1162"/>
        <v>5166.3099999999995</v>
      </c>
      <c r="CO361" s="888">
        <f t="shared" si="1162"/>
        <v>5166.3099999999995</v>
      </c>
      <c r="CP361" s="886">
        <f t="shared" si="1162"/>
        <v>5166.3099999999995</v>
      </c>
      <c r="CQ361" s="886">
        <f t="shared" si="1162"/>
        <v>5189.3099999999995</v>
      </c>
      <c r="CR361" s="886">
        <f t="shared" si="1161"/>
        <v>5212.3099999999995</v>
      </c>
      <c r="CS361" s="886">
        <f t="shared" si="1161"/>
        <v>5235.3099999999995</v>
      </c>
      <c r="CT361" s="886">
        <f t="shared" si="1161"/>
        <v>5258.3099999999995</v>
      </c>
      <c r="CU361" s="886">
        <f t="shared" si="1161"/>
        <v>5281.3099999999995</v>
      </c>
      <c r="CV361" s="886">
        <f t="shared" si="1161"/>
        <v>5304.3099999999995</v>
      </c>
      <c r="CW361" s="886">
        <f t="shared" si="1161"/>
        <v>5327.3099999999995</v>
      </c>
      <c r="CX361" s="886">
        <f t="shared" si="1161"/>
        <v>5350.3099999999995</v>
      </c>
      <c r="CY361" s="886">
        <f t="shared" si="1161"/>
        <v>5373.3099999999995</v>
      </c>
      <c r="CZ361" s="887">
        <f t="shared" si="1161"/>
        <v>5396.3099999999995</v>
      </c>
      <c r="DA361" s="888">
        <f t="shared" si="1161"/>
        <v>5419.3099999999995</v>
      </c>
      <c r="DB361" s="886">
        <f t="shared" si="1161"/>
        <v>5442.3099999999995</v>
      </c>
      <c r="DC361" s="886">
        <f t="shared" si="1161"/>
        <v>5465.3099999999995</v>
      </c>
      <c r="DD361" s="886">
        <f t="shared" si="1161"/>
        <v>5488.3099999999995</v>
      </c>
      <c r="DE361" s="886">
        <f t="shared" si="1161"/>
        <v>5511.3099999999995</v>
      </c>
      <c r="DF361" s="886">
        <f t="shared" si="1161"/>
        <v>5534.3099999999995</v>
      </c>
      <c r="DG361" s="886">
        <f t="shared" si="1161"/>
        <v>5557.3099999999995</v>
      </c>
      <c r="DH361" s="886">
        <f t="shared" si="1161"/>
        <v>5580.3099999999995</v>
      </c>
      <c r="DI361" s="886">
        <f t="shared" si="1161"/>
        <v>5603.3099999999995</v>
      </c>
      <c r="DJ361" s="886">
        <f t="shared" si="1161"/>
        <v>5626.3099999999995</v>
      </c>
      <c r="DK361" s="886">
        <f t="shared" si="1161"/>
        <v>5649.3099999999995</v>
      </c>
      <c r="DL361" s="887">
        <f t="shared" si="1161"/>
        <v>5672.3099999999995</v>
      </c>
      <c r="DM361" s="888">
        <f t="shared" si="1161"/>
        <v>5695.3099999999995</v>
      </c>
      <c r="DN361" s="886">
        <f t="shared" si="1161"/>
        <v>5718.3099999999995</v>
      </c>
      <c r="DO361" s="886">
        <f t="shared" si="1161"/>
        <v>5741.3099999999995</v>
      </c>
      <c r="DP361" s="886">
        <f t="shared" si="1161"/>
        <v>5764.3099999999995</v>
      </c>
      <c r="DQ361" s="886">
        <f t="shared" si="1161"/>
        <v>5765.3099999999995</v>
      </c>
      <c r="DR361" s="886">
        <f t="shared" si="1161"/>
        <v>5825.3099999999995</v>
      </c>
      <c r="DS361" s="886">
        <f t="shared" si="1161"/>
        <v>5885.3099999999995</v>
      </c>
      <c r="DT361" s="886">
        <f t="shared" si="1161"/>
        <v>5945.3099999999995</v>
      </c>
      <c r="DU361" s="886">
        <f t="shared" si="1161"/>
        <v>6005.3099999999995</v>
      </c>
      <c r="DV361" s="886">
        <f t="shared" si="1161"/>
        <v>6006.3099999999995</v>
      </c>
      <c r="DW361" s="886">
        <f t="shared" si="1161"/>
        <v>6029.3099999999995</v>
      </c>
      <c r="DX361" s="887">
        <f t="shared" si="1161"/>
        <v>6052.3099999999995</v>
      </c>
      <c r="DY361" s="888">
        <f t="shared" si="1161"/>
        <v>6075.3099999999995</v>
      </c>
      <c r="DZ361" s="886">
        <f t="shared" si="1161"/>
        <v>6098.3099999999995</v>
      </c>
      <c r="EA361" s="886">
        <f t="shared" si="1161"/>
        <v>6121.3099999999995</v>
      </c>
      <c r="EB361" s="886">
        <f t="shared" si="1161"/>
        <v>6144.3099999999995</v>
      </c>
      <c r="EC361" s="886">
        <f t="shared" si="1161"/>
        <v>6167.3099999999995</v>
      </c>
      <c r="ED361" s="886">
        <f t="shared" si="1161"/>
        <v>6190.3099999999995</v>
      </c>
      <c r="EE361" s="886">
        <f t="shared" si="1161"/>
        <v>6213.3099999999995</v>
      </c>
      <c r="EF361" s="886">
        <f t="shared" si="1161"/>
        <v>6236.3099999999995</v>
      </c>
      <c r="EG361" s="886">
        <f t="shared" si="1161"/>
        <v>6259.3099999999995</v>
      </c>
      <c r="EH361" s="886">
        <f t="shared" si="1161"/>
        <v>6282.3099999999995</v>
      </c>
      <c r="EI361" s="886">
        <f t="shared" si="1161"/>
        <v>6305.3099999999995</v>
      </c>
      <c r="EJ361" s="887">
        <f t="shared" si="1161"/>
        <v>6328.3099999999995</v>
      </c>
      <c r="EK361" s="888">
        <f t="shared" si="1161"/>
        <v>6328.3099999999995</v>
      </c>
      <c r="EL361" s="886">
        <f t="shared" si="1161"/>
        <v>6328.3099999999995</v>
      </c>
      <c r="EM361" s="886">
        <f t="shared" si="1161"/>
        <v>6328.3099999999995</v>
      </c>
      <c r="EN361" s="886">
        <f t="shared" si="1161"/>
        <v>6328.3099999999995</v>
      </c>
      <c r="EO361" s="886">
        <f t="shared" si="1161"/>
        <v>6328.3099999999995</v>
      </c>
      <c r="EP361" s="886">
        <f t="shared" si="1161"/>
        <v>6351.3099999999995</v>
      </c>
      <c r="EQ361" s="886">
        <f t="shared" si="1161"/>
        <v>6374.3099999999995</v>
      </c>
      <c r="ER361" s="886">
        <f t="shared" si="1161"/>
        <v>6397.3099999999995</v>
      </c>
      <c r="ES361" s="886">
        <f t="shared" si="1161"/>
        <v>6420.3099999999995</v>
      </c>
      <c r="ET361" s="886">
        <f t="shared" si="1161"/>
        <v>6443.3099999999995</v>
      </c>
      <c r="EU361" s="886">
        <f t="shared" si="1161"/>
        <v>6466.3099999999995</v>
      </c>
      <c r="EV361" s="887">
        <f t="shared" si="1161"/>
        <v>6489.3099999999995</v>
      </c>
      <c r="EW361" s="888">
        <f t="shared" si="1161"/>
        <v>6512.3099999999995</v>
      </c>
      <c r="EX361" s="886">
        <f t="shared" si="1161"/>
        <v>6535.3099999999995</v>
      </c>
      <c r="EY361" s="886">
        <f t="shared" si="1161"/>
        <v>6558.3099999999995</v>
      </c>
      <c r="EZ361" s="886">
        <f t="shared" si="1161"/>
        <v>6581.3099999999995</v>
      </c>
      <c r="FA361" s="886">
        <f t="shared" si="1161"/>
        <v>6604.3099999999995</v>
      </c>
      <c r="FB361" s="886">
        <f t="shared" si="1161"/>
        <v>6627.3099999999995</v>
      </c>
      <c r="FC361" s="886">
        <f t="shared" si="1160"/>
        <v>6650.3099999999995</v>
      </c>
      <c r="FD361" s="886">
        <f t="shared" si="1160"/>
        <v>6673.3099999999995</v>
      </c>
      <c r="FE361" s="886">
        <f t="shared" si="1160"/>
        <v>6696.3099999999995</v>
      </c>
      <c r="FF361" s="886">
        <f t="shared" si="1160"/>
        <v>6719.3099999999995</v>
      </c>
      <c r="FG361" s="886">
        <f t="shared" si="1160"/>
        <v>6742.3099999999995</v>
      </c>
      <c r="FH361" s="887">
        <f t="shared" si="1160"/>
        <v>6765.3099999999995</v>
      </c>
      <c r="FI361" s="888">
        <f t="shared" si="1160"/>
        <v>6788.3099999999995</v>
      </c>
      <c r="FJ361" s="886">
        <f t="shared" si="1160"/>
        <v>6811.3099999999995</v>
      </c>
      <c r="FK361" s="886">
        <f t="shared" si="1160"/>
        <v>6834.3099999999995</v>
      </c>
      <c r="FL361" s="886">
        <f t="shared" si="1160"/>
        <v>6857.3099999999995</v>
      </c>
      <c r="FM361" s="886">
        <f t="shared" si="1160"/>
        <v>6880.3099999999995</v>
      </c>
      <c r="FN361" s="886">
        <f t="shared" si="1160"/>
        <v>6903.3099999999995</v>
      </c>
      <c r="FO361" s="886">
        <f t="shared" si="1160"/>
        <v>6926.3099999999995</v>
      </c>
      <c r="FP361" s="886">
        <f t="shared" si="1160"/>
        <v>6949.3099999999995</v>
      </c>
      <c r="FQ361" s="886">
        <f t="shared" si="1160"/>
        <v>6972.3099999999995</v>
      </c>
      <c r="FR361" s="886">
        <f t="shared" si="1160"/>
        <v>6995.3099999999995</v>
      </c>
      <c r="FS361" s="886">
        <f t="shared" si="1160"/>
        <v>7018.3099999999995</v>
      </c>
      <c r="FT361" s="887">
        <f t="shared" si="1160"/>
        <v>7041.3099999999995</v>
      </c>
      <c r="FU361" s="888">
        <f t="shared" si="1160"/>
        <v>7064.3099999999995</v>
      </c>
      <c r="FV361" s="886">
        <f t="shared" si="1160"/>
        <v>7087.3099999999995</v>
      </c>
      <c r="FW361" s="889">
        <f t="shared" si="1160"/>
        <v>7110.3099999999995</v>
      </c>
      <c r="FX361" s="886">
        <f t="shared" si="1160"/>
        <v>7133.3099999999995</v>
      </c>
      <c r="FY361" s="886">
        <f t="shared" si="1160"/>
        <v>7156.3099999999995</v>
      </c>
      <c r="FZ361" s="886">
        <f t="shared" si="1160"/>
        <v>7179.3099999999995</v>
      </c>
      <c r="GA361" s="886">
        <f t="shared" si="1160"/>
        <v>7202.3099999999995</v>
      </c>
      <c r="GB361" s="886">
        <f t="shared" si="1160"/>
        <v>7225.3099999999995</v>
      </c>
      <c r="GC361" s="886">
        <f t="shared" si="1160"/>
        <v>7248.3099999999995</v>
      </c>
      <c r="GD361" s="886">
        <f t="shared" si="1160"/>
        <v>7271.3099999999995</v>
      </c>
      <c r="GE361" s="886">
        <f t="shared" si="1160"/>
        <v>7294.3099999999995</v>
      </c>
      <c r="GF361" s="887">
        <f t="shared" si="1160"/>
        <v>7317.3099999999995</v>
      </c>
      <c r="GG361" s="888">
        <f t="shared" si="1160"/>
        <v>7340.3099999999995</v>
      </c>
      <c r="GH361" s="886">
        <f t="shared" si="1160"/>
        <v>7363.3099999999995</v>
      </c>
      <c r="GI361" s="886">
        <f t="shared" si="1160"/>
        <v>7386.3099999999995</v>
      </c>
      <c r="GJ361" s="886">
        <f t="shared" si="1160"/>
        <v>7409.3099999999995</v>
      </c>
      <c r="GK361" s="886">
        <f t="shared" si="1160"/>
        <v>7432.3099999999995</v>
      </c>
      <c r="GL361" s="886">
        <f t="shared" si="1160"/>
        <v>7455.3099999999995</v>
      </c>
      <c r="GM361" s="886">
        <f t="shared" si="1160"/>
        <v>7478.3099999999995</v>
      </c>
      <c r="GN361" s="886">
        <f t="shared" si="1160"/>
        <v>7501.3099999999995</v>
      </c>
      <c r="GO361" s="886">
        <f t="shared" si="1160"/>
        <v>7501.3099999999995</v>
      </c>
      <c r="GP361" s="886">
        <f t="shared" si="1160"/>
        <v>7501.3099999999995</v>
      </c>
      <c r="GQ361" s="886">
        <f t="shared" si="1160"/>
        <v>7501.3099999999995</v>
      </c>
      <c r="GR361" s="887">
        <f t="shared" si="1146"/>
        <v>7501.3099999999995</v>
      </c>
      <c r="GS361" s="6"/>
      <c r="GT361" s="6"/>
      <c r="GU361" s="6"/>
      <c r="GV361" s="6"/>
    </row>
    <row r="362" spans="2:204" ht="15.75" thickBot="1" x14ac:dyDescent="0.25">
      <c r="B362" s="848" t="s">
        <v>574</v>
      </c>
      <c r="C362" s="849">
        <v>4864.67</v>
      </c>
      <c r="D362" s="850">
        <v>36256</v>
      </c>
      <c r="E362" s="882">
        <f t="shared" si="1113"/>
        <v>47206</v>
      </c>
      <c r="F362" s="859">
        <f t="shared" si="1119"/>
        <v>49031</v>
      </c>
      <c r="G362" s="859">
        <f t="shared" si="1120"/>
        <v>50856</v>
      </c>
      <c r="AC362" s="877" t="s">
        <v>162</v>
      </c>
      <c r="AD362" s="856">
        <v>4864.67</v>
      </c>
      <c r="AE362" s="886">
        <f t="shared" si="1121"/>
        <v>4887.67</v>
      </c>
      <c r="AF362" s="887">
        <f t="shared" si="1162"/>
        <v>4910.67</v>
      </c>
      <c r="AG362" s="888">
        <f t="shared" si="1162"/>
        <v>4933.67</v>
      </c>
      <c r="AH362" s="886">
        <f t="shared" si="1162"/>
        <v>4956.67</v>
      </c>
      <c r="AI362" s="886">
        <f t="shared" si="1162"/>
        <v>4957.67</v>
      </c>
      <c r="AJ362" s="886">
        <f t="shared" si="1162"/>
        <v>5007.67</v>
      </c>
      <c r="AK362" s="886">
        <f t="shared" si="1162"/>
        <v>5057.67</v>
      </c>
      <c r="AL362" s="886">
        <f t="shared" si="1162"/>
        <v>5107.67</v>
      </c>
      <c r="AM362" s="886">
        <f t="shared" si="1162"/>
        <v>5157.67</v>
      </c>
      <c r="AN362" s="886">
        <f t="shared" si="1162"/>
        <v>5158.67</v>
      </c>
      <c r="AO362" s="886">
        <f t="shared" si="1162"/>
        <v>5181.67</v>
      </c>
      <c r="AP362" s="886">
        <f t="shared" si="1162"/>
        <v>5204.67</v>
      </c>
      <c r="AQ362" s="886">
        <f t="shared" si="1162"/>
        <v>5227.67</v>
      </c>
      <c r="AR362" s="887">
        <f t="shared" si="1162"/>
        <v>5250.67</v>
      </c>
      <c r="AS362" s="888">
        <f t="shared" si="1162"/>
        <v>5273.67</v>
      </c>
      <c r="AT362" s="886">
        <f t="shared" si="1162"/>
        <v>5296.67</v>
      </c>
      <c r="AU362" s="886">
        <f t="shared" si="1162"/>
        <v>5319.67</v>
      </c>
      <c r="AV362" s="886">
        <f t="shared" si="1162"/>
        <v>5342.67</v>
      </c>
      <c r="AW362" s="886">
        <f t="shared" si="1162"/>
        <v>5365.67</v>
      </c>
      <c r="AX362" s="886">
        <f t="shared" si="1162"/>
        <v>5388.67</v>
      </c>
      <c r="AY362" s="886">
        <f t="shared" si="1162"/>
        <v>5411.67</v>
      </c>
      <c r="AZ362" s="886">
        <f t="shared" si="1162"/>
        <v>5434.67</v>
      </c>
      <c r="BA362" s="886">
        <f t="shared" si="1162"/>
        <v>5457.67</v>
      </c>
      <c r="BB362" s="886">
        <f t="shared" si="1162"/>
        <v>5480.67</v>
      </c>
      <c r="BC362" s="886">
        <f t="shared" si="1162"/>
        <v>5503.67</v>
      </c>
      <c r="BD362" s="887">
        <f t="shared" si="1162"/>
        <v>5519.67</v>
      </c>
      <c r="BE362" s="888">
        <f t="shared" si="1162"/>
        <v>5535.67</v>
      </c>
      <c r="BF362" s="886">
        <f t="shared" si="1162"/>
        <v>5551.67</v>
      </c>
      <c r="BG362" s="886">
        <f t="shared" si="1162"/>
        <v>5567.67</v>
      </c>
      <c r="BH362" s="886">
        <f t="shared" si="1162"/>
        <v>5583.67</v>
      </c>
      <c r="BI362" s="886">
        <f t="shared" si="1162"/>
        <v>5599.67</v>
      </c>
      <c r="BJ362" s="886">
        <f t="shared" si="1162"/>
        <v>5615.67</v>
      </c>
      <c r="BK362" s="886">
        <f t="shared" si="1162"/>
        <v>5631.67</v>
      </c>
      <c r="BL362" s="886">
        <f t="shared" si="1162"/>
        <v>5647.67</v>
      </c>
      <c r="BM362" s="886">
        <f t="shared" si="1162"/>
        <v>5663.67</v>
      </c>
      <c r="BN362" s="886">
        <f t="shared" si="1162"/>
        <v>5679.67</v>
      </c>
      <c r="BO362" s="886">
        <f t="shared" si="1162"/>
        <v>5695.67</v>
      </c>
      <c r="BP362" s="887">
        <f t="shared" si="1162"/>
        <v>5711.67</v>
      </c>
      <c r="BQ362" s="888">
        <f t="shared" si="1162"/>
        <v>5727.67</v>
      </c>
      <c r="BR362" s="886">
        <f t="shared" si="1162"/>
        <v>5743.67</v>
      </c>
      <c r="BS362" s="886">
        <f t="shared" si="1162"/>
        <v>5759.67</v>
      </c>
      <c r="BT362" s="886">
        <f t="shared" si="1162"/>
        <v>5775.67</v>
      </c>
      <c r="BU362" s="886">
        <f t="shared" si="1162"/>
        <v>5791.67</v>
      </c>
      <c r="BV362" s="886">
        <f t="shared" si="1162"/>
        <v>5807.67</v>
      </c>
      <c r="BW362" s="886">
        <f t="shared" si="1162"/>
        <v>5823.67</v>
      </c>
      <c r="BX362" s="886">
        <f t="shared" si="1162"/>
        <v>5839.67</v>
      </c>
      <c r="BY362" s="886">
        <f t="shared" si="1162"/>
        <v>5862.67</v>
      </c>
      <c r="BZ362" s="886">
        <f t="shared" si="1162"/>
        <v>5885.67</v>
      </c>
      <c r="CA362" s="886">
        <f t="shared" si="1162"/>
        <v>5908.67</v>
      </c>
      <c r="CB362" s="887">
        <f t="shared" si="1162"/>
        <v>5931.67</v>
      </c>
      <c r="CC362" s="888">
        <f t="shared" si="1162"/>
        <v>5954.67</v>
      </c>
      <c r="CD362" s="886">
        <f t="shared" si="1162"/>
        <v>5977.67</v>
      </c>
      <c r="CE362" s="886">
        <f t="shared" si="1162"/>
        <v>6000.67</v>
      </c>
      <c r="CF362" s="886">
        <f t="shared" si="1162"/>
        <v>6000.67</v>
      </c>
      <c r="CG362" s="886">
        <f t="shared" si="1162"/>
        <v>6000.67</v>
      </c>
      <c r="CH362" s="886">
        <f t="shared" si="1162"/>
        <v>6000.67</v>
      </c>
      <c r="CI362" s="886">
        <f t="shared" si="1162"/>
        <v>6000.67</v>
      </c>
      <c r="CJ362" s="886">
        <f t="shared" si="1162"/>
        <v>6000.67</v>
      </c>
      <c r="CK362" s="886">
        <f t="shared" si="1162"/>
        <v>6000.67</v>
      </c>
      <c r="CL362" s="886">
        <f t="shared" si="1162"/>
        <v>6000.67</v>
      </c>
      <c r="CM362" s="886">
        <f t="shared" si="1162"/>
        <v>6000.67</v>
      </c>
      <c r="CN362" s="887">
        <f t="shared" si="1162"/>
        <v>6000.67</v>
      </c>
      <c r="CO362" s="888">
        <f t="shared" si="1162"/>
        <v>6000.67</v>
      </c>
      <c r="CP362" s="886">
        <f t="shared" si="1162"/>
        <v>6000.67</v>
      </c>
      <c r="CQ362" s="886">
        <f t="shared" ref="CQ362:FB365" si="1163">IF(COUNT(CQ56)=1,CP362+CQ56,CP362)</f>
        <v>6016.67</v>
      </c>
      <c r="CR362" s="886">
        <f t="shared" si="1163"/>
        <v>6032.67</v>
      </c>
      <c r="CS362" s="886">
        <f t="shared" si="1163"/>
        <v>6048.67</v>
      </c>
      <c r="CT362" s="886">
        <f t="shared" si="1163"/>
        <v>6064.67</v>
      </c>
      <c r="CU362" s="886">
        <f t="shared" si="1163"/>
        <v>6080.67</v>
      </c>
      <c r="CV362" s="886">
        <f t="shared" si="1163"/>
        <v>6096.67</v>
      </c>
      <c r="CW362" s="886">
        <f t="shared" si="1163"/>
        <v>6112.67</v>
      </c>
      <c r="CX362" s="886">
        <f t="shared" si="1163"/>
        <v>6128.67</v>
      </c>
      <c r="CY362" s="886">
        <f t="shared" si="1163"/>
        <v>6144.67</v>
      </c>
      <c r="CZ362" s="887">
        <f t="shared" si="1163"/>
        <v>6160.67</v>
      </c>
      <c r="DA362" s="888">
        <f t="shared" si="1163"/>
        <v>6176.67</v>
      </c>
      <c r="DB362" s="886">
        <f t="shared" si="1163"/>
        <v>6192.67</v>
      </c>
      <c r="DC362" s="886">
        <f t="shared" si="1163"/>
        <v>6208.67</v>
      </c>
      <c r="DD362" s="886">
        <f t="shared" si="1163"/>
        <v>6224.67</v>
      </c>
      <c r="DE362" s="886">
        <f t="shared" si="1163"/>
        <v>6240.67</v>
      </c>
      <c r="DF362" s="886">
        <f t="shared" si="1163"/>
        <v>6256.67</v>
      </c>
      <c r="DG362" s="886">
        <f t="shared" si="1163"/>
        <v>6272.67</v>
      </c>
      <c r="DH362" s="886">
        <f t="shared" si="1163"/>
        <v>6288.67</v>
      </c>
      <c r="DI362" s="886">
        <f t="shared" si="1163"/>
        <v>6304.67</v>
      </c>
      <c r="DJ362" s="886">
        <f t="shared" si="1163"/>
        <v>6320.67</v>
      </c>
      <c r="DK362" s="886">
        <f t="shared" si="1163"/>
        <v>6343.67</v>
      </c>
      <c r="DL362" s="887">
        <f t="shared" si="1163"/>
        <v>6366.67</v>
      </c>
      <c r="DM362" s="888">
        <f t="shared" si="1163"/>
        <v>6389.67</v>
      </c>
      <c r="DN362" s="886">
        <f t="shared" si="1163"/>
        <v>6412.67</v>
      </c>
      <c r="DO362" s="886">
        <f t="shared" si="1163"/>
        <v>6435.67</v>
      </c>
      <c r="DP362" s="886">
        <f t="shared" si="1163"/>
        <v>6458.67</v>
      </c>
      <c r="DQ362" s="886">
        <f t="shared" si="1163"/>
        <v>6481.67</v>
      </c>
      <c r="DR362" s="886">
        <f t="shared" si="1163"/>
        <v>6504.67</v>
      </c>
      <c r="DS362" s="886">
        <f t="shared" si="1163"/>
        <v>6505.67</v>
      </c>
      <c r="DT362" s="886">
        <f t="shared" si="1163"/>
        <v>6555.67</v>
      </c>
      <c r="DU362" s="886">
        <f t="shared" si="1163"/>
        <v>6605.67</v>
      </c>
      <c r="DV362" s="886">
        <f t="shared" si="1163"/>
        <v>6655.67</v>
      </c>
      <c r="DW362" s="886">
        <f t="shared" si="1163"/>
        <v>6705.67</v>
      </c>
      <c r="DX362" s="887">
        <f t="shared" si="1163"/>
        <v>6706.67</v>
      </c>
      <c r="DY362" s="888">
        <f t="shared" si="1163"/>
        <v>6729.67</v>
      </c>
      <c r="DZ362" s="886">
        <f t="shared" si="1163"/>
        <v>6752.67</v>
      </c>
      <c r="EA362" s="886">
        <f t="shared" si="1163"/>
        <v>6775.67</v>
      </c>
      <c r="EB362" s="886">
        <f t="shared" si="1163"/>
        <v>6798.67</v>
      </c>
      <c r="EC362" s="886">
        <f t="shared" si="1163"/>
        <v>6821.67</v>
      </c>
      <c r="ED362" s="886">
        <f t="shared" si="1163"/>
        <v>6844.67</v>
      </c>
      <c r="EE362" s="886">
        <f t="shared" si="1163"/>
        <v>6867.67</v>
      </c>
      <c r="EF362" s="886">
        <f t="shared" si="1163"/>
        <v>6890.67</v>
      </c>
      <c r="EG362" s="886">
        <f t="shared" si="1163"/>
        <v>6913.67</v>
      </c>
      <c r="EH362" s="886">
        <f t="shared" si="1163"/>
        <v>6936.67</v>
      </c>
      <c r="EI362" s="886">
        <f t="shared" si="1163"/>
        <v>6959.67</v>
      </c>
      <c r="EJ362" s="887">
        <f t="shared" si="1163"/>
        <v>6982.67</v>
      </c>
      <c r="EK362" s="888">
        <f t="shared" si="1163"/>
        <v>7005.67</v>
      </c>
      <c r="EL362" s="886">
        <f t="shared" si="1163"/>
        <v>7028.67</v>
      </c>
      <c r="EM362" s="886">
        <f t="shared" si="1163"/>
        <v>7051.67</v>
      </c>
      <c r="EN362" s="886">
        <f t="shared" si="1163"/>
        <v>7074.67</v>
      </c>
      <c r="EO362" s="886">
        <f t="shared" si="1163"/>
        <v>7074.67</v>
      </c>
      <c r="EP362" s="886">
        <f t="shared" si="1163"/>
        <v>7074.67</v>
      </c>
      <c r="EQ362" s="886">
        <f t="shared" si="1163"/>
        <v>7074.67</v>
      </c>
      <c r="ER362" s="886">
        <f t="shared" si="1163"/>
        <v>7074.67</v>
      </c>
      <c r="ES362" s="886">
        <f t="shared" si="1163"/>
        <v>7074.67</v>
      </c>
      <c r="ET362" s="886">
        <f t="shared" si="1163"/>
        <v>7074.67</v>
      </c>
      <c r="EU362" s="886">
        <f t="shared" si="1163"/>
        <v>7097.67</v>
      </c>
      <c r="EV362" s="887">
        <f t="shared" si="1163"/>
        <v>7120.67</v>
      </c>
      <c r="EW362" s="888">
        <f t="shared" si="1163"/>
        <v>7143.67</v>
      </c>
      <c r="EX362" s="886">
        <f t="shared" si="1163"/>
        <v>7166.67</v>
      </c>
      <c r="EY362" s="886">
        <f t="shared" si="1163"/>
        <v>7189.67</v>
      </c>
      <c r="EZ362" s="886">
        <f t="shared" si="1163"/>
        <v>7212.67</v>
      </c>
      <c r="FA362" s="886">
        <f t="shared" si="1163"/>
        <v>7235.67</v>
      </c>
      <c r="FB362" s="886">
        <f t="shared" si="1163"/>
        <v>7258.67</v>
      </c>
      <c r="FC362" s="886">
        <f t="shared" si="1160"/>
        <v>7281.67</v>
      </c>
      <c r="FD362" s="886">
        <f t="shared" si="1160"/>
        <v>7304.67</v>
      </c>
      <c r="FE362" s="886">
        <f t="shared" si="1160"/>
        <v>7327.67</v>
      </c>
      <c r="FF362" s="886">
        <f t="shared" si="1160"/>
        <v>7350.67</v>
      </c>
      <c r="FG362" s="886">
        <f t="shared" si="1160"/>
        <v>7373.67</v>
      </c>
      <c r="FH362" s="887">
        <f t="shared" si="1160"/>
        <v>7396.67</v>
      </c>
      <c r="FI362" s="888">
        <f t="shared" si="1160"/>
        <v>7419.67</v>
      </c>
      <c r="FJ362" s="886">
        <f t="shared" si="1160"/>
        <v>7442.67</v>
      </c>
      <c r="FK362" s="886">
        <f t="shared" si="1160"/>
        <v>7465.67</v>
      </c>
      <c r="FL362" s="886">
        <f t="shared" si="1160"/>
        <v>7488.67</v>
      </c>
      <c r="FM362" s="886">
        <f t="shared" si="1160"/>
        <v>7511.67</v>
      </c>
      <c r="FN362" s="886">
        <f t="shared" si="1160"/>
        <v>7534.67</v>
      </c>
      <c r="FO362" s="886">
        <f t="shared" si="1160"/>
        <v>7557.67</v>
      </c>
      <c r="FP362" s="886">
        <f t="shared" si="1160"/>
        <v>7580.67</v>
      </c>
      <c r="FQ362" s="886">
        <f t="shared" si="1160"/>
        <v>7603.67</v>
      </c>
      <c r="FR362" s="886">
        <f t="shared" si="1160"/>
        <v>7626.67</v>
      </c>
      <c r="FS362" s="886">
        <f t="shared" si="1160"/>
        <v>7649.67</v>
      </c>
      <c r="FT362" s="887">
        <f t="shared" si="1160"/>
        <v>7672.67</v>
      </c>
      <c r="FU362" s="888">
        <f t="shared" si="1160"/>
        <v>7695.67</v>
      </c>
      <c r="FV362" s="886">
        <f t="shared" si="1160"/>
        <v>7718.67</v>
      </c>
      <c r="FW362" s="886">
        <f t="shared" si="1160"/>
        <v>7741.67</v>
      </c>
      <c r="FX362" s="889">
        <f t="shared" si="1160"/>
        <v>7764.67</v>
      </c>
      <c r="FY362" s="97">
        <f t="shared" si="1160"/>
        <v>7787.67</v>
      </c>
      <c r="FZ362" s="886">
        <f t="shared" si="1160"/>
        <v>7810.67</v>
      </c>
      <c r="GA362" s="886">
        <f t="shared" si="1160"/>
        <v>7833.67</v>
      </c>
      <c r="GB362" s="886">
        <f t="shared" si="1160"/>
        <v>7856.67</v>
      </c>
      <c r="GC362" s="886">
        <f t="shared" si="1160"/>
        <v>7879.67</v>
      </c>
      <c r="GD362" s="886">
        <f t="shared" si="1160"/>
        <v>7902.67</v>
      </c>
      <c r="GE362" s="886">
        <f t="shared" si="1160"/>
        <v>7925.67</v>
      </c>
      <c r="GF362" s="887">
        <f t="shared" si="1160"/>
        <v>7948.67</v>
      </c>
      <c r="GG362" s="888">
        <f t="shared" si="1160"/>
        <v>7971.67</v>
      </c>
      <c r="GH362" s="886">
        <f t="shared" si="1160"/>
        <v>7994.67</v>
      </c>
      <c r="GI362" s="886">
        <f t="shared" si="1160"/>
        <v>8017.67</v>
      </c>
      <c r="GJ362" s="886">
        <f t="shared" si="1160"/>
        <v>8040.67</v>
      </c>
      <c r="GK362" s="886">
        <f t="shared" si="1160"/>
        <v>8063.67</v>
      </c>
      <c r="GL362" s="886">
        <f t="shared" si="1160"/>
        <v>8086.67</v>
      </c>
      <c r="GM362" s="886">
        <f t="shared" si="1160"/>
        <v>8109.67</v>
      </c>
      <c r="GN362" s="886">
        <f t="shared" si="1160"/>
        <v>8132.67</v>
      </c>
      <c r="GO362" s="886">
        <f t="shared" si="1160"/>
        <v>8132.67</v>
      </c>
      <c r="GP362" s="886">
        <f t="shared" si="1160"/>
        <v>8132.67</v>
      </c>
      <c r="GQ362" s="886">
        <f t="shared" si="1160"/>
        <v>8132.67</v>
      </c>
      <c r="GR362" s="887">
        <f t="shared" si="1146"/>
        <v>8132.67</v>
      </c>
      <c r="GS362" s="6"/>
      <c r="GT362" s="6"/>
      <c r="GU362" s="6"/>
      <c r="GV362" s="6"/>
    </row>
    <row r="363" spans="2:204" ht="15.75" thickBot="1" x14ac:dyDescent="0.25">
      <c r="B363" s="848" t="s">
        <v>575</v>
      </c>
      <c r="C363" s="849">
        <v>3736.49</v>
      </c>
      <c r="D363" s="850">
        <v>36290</v>
      </c>
      <c r="E363" s="882">
        <f t="shared" si="1113"/>
        <v>47240</v>
      </c>
      <c r="F363" s="859">
        <f t="shared" si="1119"/>
        <v>49065</v>
      </c>
      <c r="G363" s="859">
        <f t="shared" si="1120"/>
        <v>50890</v>
      </c>
      <c r="AC363" s="877" t="s">
        <v>163</v>
      </c>
      <c r="AD363" s="856">
        <v>3736.49</v>
      </c>
      <c r="AE363" s="886">
        <f t="shared" si="1121"/>
        <v>3759.49</v>
      </c>
      <c r="AF363" s="887">
        <f t="shared" ref="AF363:CQ366" si="1164">IF(COUNT(AF57)=1,AE363+AF57,AE363)</f>
        <v>3782.49</v>
      </c>
      <c r="AG363" s="888">
        <f t="shared" si="1164"/>
        <v>3805.49</v>
      </c>
      <c r="AH363" s="886">
        <f t="shared" si="1164"/>
        <v>3828.49</v>
      </c>
      <c r="AI363" s="886">
        <f t="shared" si="1164"/>
        <v>3844.49</v>
      </c>
      <c r="AJ363" s="886">
        <f t="shared" si="1164"/>
        <v>3860.49</v>
      </c>
      <c r="AK363" s="886">
        <f t="shared" si="1164"/>
        <v>3876.49</v>
      </c>
      <c r="AL363" s="886">
        <f t="shared" si="1164"/>
        <v>3892.49</v>
      </c>
      <c r="AM363" s="886">
        <f t="shared" si="1164"/>
        <v>3908.49</v>
      </c>
      <c r="AN363" s="886">
        <f t="shared" si="1164"/>
        <v>3924.49</v>
      </c>
      <c r="AO363" s="886">
        <f t="shared" si="1164"/>
        <v>3940.49</v>
      </c>
      <c r="AP363" s="886">
        <f t="shared" si="1164"/>
        <v>3956.49</v>
      </c>
      <c r="AQ363" s="886">
        <f t="shared" si="1164"/>
        <v>3956.49</v>
      </c>
      <c r="AR363" s="887">
        <f t="shared" si="1164"/>
        <v>3956.49</v>
      </c>
      <c r="AS363" s="888">
        <f t="shared" si="1164"/>
        <v>3956.49</v>
      </c>
      <c r="AT363" s="886">
        <f t="shared" si="1164"/>
        <v>3956.49</v>
      </c>
      <c r="AU363" s="886">
        <f t="shared" si="1164"/>
        <v>3956.49</v>
      </c>
      <c r="AV363" s="886">
        <f t="shared" si="1164"/>
        <v>3956.49</v>
      </c>
      <c r="AW363" s="886">
        <f t="shared" si="1164"/>
        <v>3956.49</v>
      </c>
      <c r="AX363" s="886">
        <f t="shared" si="1164"/>
        <v>3979.49</v>
      </c>
      <c r="AY363" s="886">
        <f t="shared" si="1164"/>
        <v>4002.49</v>
      </c>
      <c r="AZ363" s="886">
        <f t="shared" si="1164"/>
        <v>4025.49</v>
      </c>
      <c r="BA363" s="886">
        <f t="shared" si="1164"/>
        <v>4048.49</v>
      </c>
      <c r="BB363" s="886">
        <f t="shared" si="1164"/>
        <v>4071.49</v>
      </c>
      <c r="BC363" s="886">
        <f t="shared" si="1164"/>
        <v>4094.49</v>
      </c>
      <c r="BD363" s="887">
        <f t="shared" si="1164"/>
        <v>4117.49</v>
      </c>
      <c r="BE363" s="888">
        <f t="shared" si="1164"/>
        <v>4140.49</v>
      </c>
      <c r="BF363" s="886">
        <f t="shared" si="1164"/>
        <v>4163.49</v>
      </c>
      <c r="BG363" s="886">
        <f t="shared" si="1164"/>
        <v>4186.49</v>
      </c>
      <c r="BH363" s="886">
        <f t="shared" si="1164"/>
        <v>4209.49</v>
      </c>
      <c r="BI363" s="886">
        <f t="shared" si="1164"/>
        <v>4232.49</v>
      </c>
      <c r="BJ363" s="886">
        <f t="shared" si="1164"/>
        <v>4255.49</v>
      </c>
      <c r="BK363" s="886">
        <f t="shared" si="1164"/>
        <v>4278.49</v>
      </c>
      <c r="BL363" s="886">
        <f t="shared" si="1164"/>
        <v>4301.49</v>
      </c>
      <c r="BM363" s="886">
        <f t="shared" si="1164"/>
        <v>4324.49</v>
      </c>
      <c r="BN363" s="886">
        <f t="shared" si="1164"/>
        <v>4347.49</v>
      </c>
      <c r="BO363" s="886">
        <f t="shared" si="1164"/>
        <v>4370.49</v>
      </c>
      <c r="BP363" s="887">
        <f t="shared" si="1164"/>
        <v>4393.49</v>
      </c>
      <c r="BQ363" s="888">
        <f t="shared" si="1164"/>
        <v>4394.49</v>
      </c>
      <c r="BR363" s="886">
        <f t="shared" si="1164"/>
        <v>4464.49</v>
      </c>
      <c r="BS363" s="886">
        <f t="shared" si="1164"/>
        <v>4534.49</v>
      </c>
      <c r="BT363" s="886">
        <f t="shared" si="1164"/>
        <v>4604.49</v>
      </c>
      <c r="BU363" s="886">
        <f t="shared" si="1164"/>
        <v>4674.49</v>
      </c>
      <c r="BV363" s="886">
        <f t="shared" si="1164"/>
        <v>4675.49</v>
      </c>
      <c r="BW363" s="886">
        <f t="shared" si="1164"/>
        <v>4698.49</v>
      </c>
      <c r="BX363" s="886">
        <f t="shared" si="1164"/>
        <v>4721.49</v>
      </c>
      <c r="BY363" s="886">
        <f t="shared" si="1164"/>
        <v>4744.49</v>
      </c>
      <c r="BZ363" s="886">
        <f t="shared" si="1164"/>
        <v>4767.49</v>
      </c>
      <c r="CA363" s="886">
        <f t="shared" si="1164"/>
        <v>4790.49</v>
      </c>
      <c r="CB363" s="887">
        <f t="shared" si="1164"/>
        <v>4813.49</v>
      </c>
      <c r="CC363" s="888">
        <f t="shared" si="1164"/>
        <v>4836.49</v>
      </c>
      <c r="CD363" s="886">
        <f t="shared" si="1164"/>
        <v>4859.49</v>
      </c>
      <c r="CE363" s="886">
        <f t="shared" si="1164"/>
        <v>4882.49</v>
      </c>
      <c r="CF363" s="886">
        <f t="shared" si="1164"/>
        <v>4905.49</v>
      </c>
      <c r="CG363" s="886">
        <f t="shared" si="1164"/>
        <v>4928.49</v>
      </c>
      <c r="CH363" s="886">
        <f t="shared" si="1164"/>
        <v>4951.49</v>
      </c>
      <c r="CI363" s="886">
        <f t="shared" si="1164"/>
        <v>4974.49</v>
      </c>
      <c r="CJ363" s="886">
        <f t="shared" si="1164"/>
        <v>4997.49</v>
      </c>
      <c r="CK363" s="886">
        <f t="shared" si="1164"/>
        <v>5020.49</v>
      </c>
      <c r="CL363" s="886">
        <f t="shared" si="1164"/>
        <v>5043.49</v>
      </c>
      <c r="CM363" s="886">
        <f t="shared" si="1164"/>
        <v>5066.49</v>
      </c>
      <c r="CN363" s="887">
        <f t="shared" si="1164"/>
        <v>5089.49</v>
      </c>
      <c r="CO363" s="888">
        <f t="shared" si="1164"/>
        <v>5112.49</v>
      </c>
      <c r="CP363" s="886">
        <f t="shared" si="1164"/>
        <v>5112.49</v>
      </c>
      <c r="CQ363" s="886">
        <f t="shared" si="1164"/>
        <v>5112.49</v>
      </c>
      <c r="CR363" s="886">
        <f t="shared" si="1163"/>
        <v>5112.49</v>
      </c>
      <c r="CS363" s="886">
        <f t="shared" si="1163"/>
        <v>5112.49</v>
      </c>
      <c r="CT363" s="886">
        <f t="shared" si="1163"/>
        <v>5112.49</v>
      </c>
      <c r="CU363" s="886">
        <f t="shared" si="1163"/>
        <v>5112.49</v>
      </c>
      <c r="CV363" s="886">
        <f t="shared" si="1163"/>
        <v>5112.49</v>
      </c>
      <c r="CW363" s="886">
        <f t="shared" si="1163"/>
        <v>5112.49</v>
      </c>
      <c r="CX363" s="886">
        <f t="shared" si="1163"/>
        <v>5112.49</v>
      </c>
      <c r="CY363" s="886">
        <f t="shared" si="1163"/>
        <v>5112.49</v>
      </c>
      <c r="CZ363" s="887">
        <f t="shared" si="1163"/>
        <v>5112.49</v>
      </c>
      <c r="DA363" s="888">
        <f t="shared" si="1163"/>
        <v>5112.49</v>
      </c>
      <c r="DB363" s="886">
        <f t="shared" si="1163"/>
        <v>5135.49</v>
      </c>
      <c r="DC363" s="886">
        <f t="shared" si="1163"/>
        <v>5158.49</v>
      </c>
      <c r="DD363" s="886">
        <f t="shared" si="1163"/>
        <v>5181.49</v>
      </c>
      <c r="DE363" s="886">
        <f t="shared" si="1163"/>
        <v>5204.49</v>
      </c>
      <c r="DF363" s="886">
        <f t="shared" si="1163"/>
        <v>5227.49</v>
      </c>
      <c r="DG363" s="886">
        <f t="shared" si="1163"/>
        <v>5250.49</v>
      </c>
      <c r="DH363" s="886">
        <f t="shared" si="1163"/>
        <v>5273.49</v>
      </c>
      <c r="DI363" s="886">
        <f t="shared" si="1163"/>
        <v>5296.49</v>
      </c>
      <c r="DJ363" s="886">
        <f t="shared" si="1163"/>
        <v>5319.49</v>
      </c>
      <c r="DK363" s="886">
        <f t="shared" si="1163"/>
        <v>5342.49</v>
      </c>
      <c r="DL363" s="887">
        <f t="shared" si="1163"/>
        <v>5365.49</v>
      </c>
      <c r="DM363" s="888">
        <f t="shared" si="1163"/>
        <v>5388.49</v>
      </c>
      <c r="DN363" s="886">
        <f t="shared" si="1163"/>
        <v>5411.49</v>
      </c>
      <c r="DO363" s="886">
        <f t="shared" si="1163"/>
        <v>5434.49</v>
      </c>
      <c r="DP363" s="886">
        <f t="shared" si="1163"/>
        <v>5457.49</v>
      </c>
      <c r="DQ363" s="886">
        <f t="shared" si="1163"/>
        <v>5458.49</v>
      </c>
      <c r="DR363" s="886">
        <f t="shared" si="1163"/>
        <v>5518.49</v>
      </c>
      <c r="DS363" s="886">
        <f t="shared" si="1163"/>
        <v>5578.49</v>
      </c>
      <c r="DT363" s="886">
        <f t="shared" si="1163"/>
        <v>5638.49</v>
      </c>
      <c r="DU363" s="886">
        <f t="shared" si="1163"/>
        <v>5698.49</v>
      </c>
      <c r="DV363" s="886">
        <f t="shared" si="1163"/>
        <v>5699.49</v>
      </c>
      <c r="DW363" s="886">
        <f t="shared" si="1163"/>
        <v>5722.49</v>
      </c>
      <c r="DX363" s="887">
        <f t="shared" si="1163"/>
        <v>5745.49</v>
      </c>
      <c r="DY363" s="888">
        <f t="shared" si="1163"/>
        <v>5768.49</v>
      </c>
      <c r="DZ363" s="886">
        <f t="shared" si="1163"/>
        <v>5791.49</v>
      </c>
      <c r="EA363" s="886">
        <f t="shared" si="1163"/>
        <v>5814.49</v>
      </c>
      <c r="EB363" s="886">
        <f t="shared" si="1163"/>
        <v>5837.49</v>
      </c>
      <c r="EC363" s="886">
        <f t="shared" si="1163"/>
        <v>5860.49</v>
      </c>
      <c r="ED363" s="886">
        <f t="shared" si="1163"/>
        <v>5883.49</v>
      </c>
      <c r="EE363" s="886">
        <f t="shared" si="1163"/>
        <v>5906.49</v>
      </c>
      <c r="EF363" s="886">
        <f t="shared" si="1163"/>
        <v>5929.49</v>
      </c>
      <c r="EG363" s="886">
        <f t="shared" si="1163"/>
        <v>5952.49</v>
      </c>
      <c r="EH363" s="886">
        <f t="shared" si="1163"/>
        <v>5975.49</v>
      </c>
      <c r="EI363" s="886">
        <f t="shared" si="1163"/>
        <v>5998.49</v>
      </c>
      <c r="EJ363" s="887">
        <f t="shared" si="1163"/>
        <v>6021.49</v>
      </c>
      <c r="EK363" s="888">
        <f t="shared" si="1163"/>
        <v>6044.49</v>
      </c>
      <c r="EL363" s="886">
        <f t="shared" si="1163"/>
        <v>6067.49</v>
      </c>
      <c r="EM363" s="886">
        <f t="shared" si="1163"/>
        <v>6090.49</v>
      </c>
      <c r="EN363" s="886">
        <f t="shared" si="1163"/>
        <v>6113.49</v>
      </c>
      <c r="EO363" s="886">
        <f t="shared" si="1163"/>
        <v>6136.49</v>
      </c>
      <c r="EP363" s="886">
        <f t="shared" si="1163"/>
        <v>6159.49</v>
      </c>
      <c r="EQ363" s="886">
        <f t="shared" si="1163"/>
        <v>6182.49</v>
      </c>
      <c r="ER363" s="886">
        <f t="shared" si="1163"/>
        <v>6205.49</v>
      </c>
      <c r="ES363" s="886">
        <f t="shared" si="1163"/>
        <v>6228.49</v>
      </c>
      <c r="ET363" s="886">
        <f t="shared" si="1163"/>
        <v>6251.49</v>
      </c>
      <c r="EU363" s="886">
        <f t="shared" si="1163"/>
        <v>6274.49</v>
      </c>
      <c r="EV363" s="887">
        <f t="shared" si="1163"/>
        <v>6297.49</v>
      </c>
      <c r="EW363" s="888">
        <f t="shared" si="1163"/>
        <v>6297.49</v>
      </c>
      <c r="EX363" s="886">
        <f t="shared" si="1163"/>
        <v>6297.49</v>
      </c>
      <c r="EY363" s="886">
        <f t="shared" si="1163"/>
        <v>6297.49</v>
      </c>
      <c r="EZ363" s="886">
        <f t="shared" si="1163"/>
        <v>6297.49</v>
      </c>
      <c r="FA363" s="886">
        <f t="shared" si="1163"/>
        <v>6297.49</v>
      </c>
      <c r="FB363" s="886">
        <f t="shared" si="1163"/>
        <v>6320.49</v>
      </c>
      <c r="FC363" s="886">
        <f t="shared" si="1160"/>
        <v>6343.49</v>
      </c>
      <c r="FD363" s="886">
        <f t="shared" si="1160"/>
        <v>6366.49</v>
      </c>
      <c r="FE363" s="886">
        <f t="shared" si="1160"/>
        <v>6389.49</v>
      </c>
      <c r="FF363" s="886">
        <f t="shared" ref="FF363:GQ363" si="1165">IF(COUNT(FF57)=1,FE363+FF57,FE363)</f>
        <v>6412.49</v>
      </c>
      <c r="FG363" s="886">
        <f t="shared" si="1165"/>
        <v>6435.49</v>
      </c>
      <c r="FH363" s="887">
        <f t="shared" si="1165"/>
        <v>6458.49</v>
      </c>
      <c r="FI363" s="888">
        <f t="shared" si="1165"/>
        <v>6481.49</v>
      </c>
      <c r="FJ363" s="886">
        <f t="shared" si="1165"/>
        <v>6504.49</v>
      </c>
      <c r="FK363" s="886">
        <f t="shared" si="1165"/>
        <v>6527.49</v>
      </c>
      <c r="FL363" s="886">
        <f t="shared" si="1165"/>
        <v>6550.49</v>
      </c>
      <c r="FM363" s="886">
        <f t="shared" si="1165"/>
        <v>6573.49</v>
      </c>
      <c r="FN363" s="886">
        <f t="shared" si="1165"/>
        <v>6596.49</v>
      </c>
      <c r="FO363" s="886">
        <f t="shared" si="1165"/>
        <v>6619.49</v>
      </c>
      <c r="FP363" s="886">
        <f t="shared" si="1165"/>
        <v>6642.49</v>
      </c>
      <c r="FQ363" s="886">
        <f t="shared" si="1165"/>
        <v>6665.49</v>
      </c>
      <c r="FR363" s="886">
        <f t="shared" si="1165"/>
        <v>6688.49</v>
      </c>
      <c r="FS363" s="886">
        <f t="shared" si="1165"/>
        <v>6711.49</v>
      </c>
      <c r="FT363" s="887">
        <f t="shared" si="1165"/>
        <v>6734.49</v>
      </c>
      <c r="FU363" s="888">
        <f t="shared" si="1165"/>
        <v>6757.49</v>
      </c>
      <c r="FV363" s="886">
        <f t="shared" si="1165"/>
        <v>6780.49</v>
      </c>
      <c r="FW363" s="886">
        <f t="shared" si="1165"/>
        <v>6803.49</v>
      </c>
      <c r="FX363" s="97">
        <f t="shared" si="1165"/>
        <v>6826.49</v>
      </c>
      <c r="FY363" s="889">
        <f t="shared" si="1165"/>
        <v>6849.49</v>
      </c>
      <c r="FZ363" s="886">
        <f t="shared" si="1165"/>
        <v>6872.49</v>
      </c>
      <c r="GA363" s="886">
        <f t="shared" si="1165"/>
        <v>6895.49</v>
      </c>
      <c r="GB363" s="886">
        <f t="shared" si="1165"/>
        <v>6918.49</v>
      </c>
      <c r="GC363" s="886">
        <f t="shared" si="1165"/>
        <v>6941.49</v>
      </c>
      <c r="GD363" s="886">
        <f t="shared" si="1165"/>
        <v>6964.49</v>
      </c>
      <c r="GE363" s="886">
        <f t="shared" si="1165"/>
        <v>6987.49</v>
      </c>
      <c r="GF363" s="887">
        <f t="shared" si="1165"/>
        <v>7010.49</v>
      </c>
      <c r="GG363" s="888">
        <f t="shared" si="1165"/>
        <v>7033.49</v>
      </c>
      <c r="GH363" s="886">
        <f t="shared" si="1165"/>
        <v>7056.49</v>
      </c>
      <c r="GI363" s="886">
        <f t="shared" si="1165"/>
        <v>7079.49</v>
      </c>
      <c r="GJ363" s="886">
        <f t="shared" si="1165"/>
        <v>7102.49</v>
      </c>
      <c r="GK363" s="886">
        <f t="shared" si="1165"/>
        <v>7125.49</v>
      </c>
      <c r="GL363" s="886">
        <f t="shared" si="1165"/>
        <v>7148.49</v>
      </c>
      <c r="GM363" s="886">
        <f t="shared" si="1165"/>
        <v>7171.49</v>
      </c>
      <c r="GN363" s="886">
        <f t="shared" si="1165"/>
        <v>7194.49</v>
      </c>
      <c r="GO363" s="886">
        <f t="shared" si="1165"/>
        <v>7194.49</v>
      </c>
      <c r="GP363" s="886">
        <f t="shared" si="1165"/>
        <v>7194.49</v>
      </c>
      <c r="GQ363" s="886">
        <f t="shared" si="1165"/>
        <v>7194.49</v>
      </c>
      <c r="GR363" s="887">
        <f t="shared" si="1146"/>
        <v>7194.49</v>
      </c>
      <c r="GS363" s="6"/>
      <c r="GT363" s="6"/>
      <c r="GU363" s="6"/>
      <c r="GV363" s="6"/>
    </row>
    <row r="364" spans="2:204" ht="15.75" thickBot="1" x14ac:dyDescent="0.25">
      <c r="B364" s="848" t="s">
        <v>576</v>
      </c>
      <c r="C364" s="849">
        <v>3883.22</v>
      </c>
      <c r="D364" s="850">
        <v>36290</v>
      </c>
      <c r="E364" s="882">
        <f t="shared" si="1113"/>
        <v>47240</v>
      </c>
      <c r="F364" s="859">
        <f t="shared" si="1119"/>
        <v>49065</v>
      </c>
      <c r="G364" s="859">
        <f t="shared" si="1120"/>
        <v>50890</v>
      </c>
      <c r="AC364" s="877" t="s">
        <v>164</v>
      </c>
      <c r="AD364" s="856">
        <v>3883.22</v>
      </c>
      <c r="AE364" s="886">
        <f t="shared" si="1121"/>
        <v>3906.22</v>
      </c>
      <c r="AF364" s="887">
        <f t="shared" si="1164"/>
        <v>3906.22</v>
      </c>
      <c r="AG364" s="888">
        <f t="shared" si="1164"/>
        <v>3906.22</v>
      </c>
      <c r="AH364" s="886">
        <f t="shared" si="1164"/>
        <v>3906.22</v>
      </c>
      <c r="AI364" s="886">
        <f t="shared" si="1164"/>
        <v>3906.22</v>
      </c>
      <c r="AJ364" s="886">
        <f t="shared" si="1164"/>
        <v>3906.22</v>
      </c>
      <c r="AK364" s="886">
        <f t="shared" si="1164"/>
        <v>3906.22</v>
      </c>
      <c r="AL364" s="886">
        <f t="shared" si="1164"/>
        <v>3906.22</v>
      </c>
      <c r="AM364" s="886">
        <f t="shared" si="1164"/>
        <v>3929.22</v>
      </c>
      <c r="AN364" s="886">
        <f t="shared" si="1164"/>
        <v>3952.22</v>
      </c>
      <c r="AO364" s="886">
        <f t="shared" si="1164"/>
        <v>3975.22</v>
      </c>
      <c r="AP364" s="886">
        <f t="shared" si="1164"/>
        <v>3998.22</v>
      </c>
      <c r="AQ364" s="886">
        <f t="shared" si="1164"/>
        <v>4021.22</v>
      </c>
      <c r="AR364" s="887">
        <f t="shared" si="1164"/>
        <v>4044.22</v>
      </c>
      <c r="AS364" s="888">
        <f t="shared" si="1164"/>
        <v>4067.22</v>
      </c>
      <c r="AT364" s="886">
        <f t="shared" si="1164"/>
        <v>4090.22</v>
      </c>
      <c r="AU364" s="886">
        <f t="shared" si="1164"/>
        <v>4113.2199999999993</v>
      </c>
      <c r="AV364" s="886">
        <f t="shared" si="1164"/>
        <v>4136.2199999999993</v>
      </c>
      <c r="AW364" s="886">
        <f t="shared" si="1164"/>
        <v>4159.2199999999993</v>
      </c>
      <c r="AX364" s="886">
        <f t="shared" si="1164"/>
        <v>4182.2199999999993</v>
      </c>
      <c r="AY364" s="886">
        <f t="shared" si="1164"/>
        <v>4205.2199999999993</v>
      </c>
      <c r="AZ364" s="886">
        <f t="shared" si="1164"/>
        <v>4228.2199999999993</v>
      </c>
      <c r="BA364" s="886">
        <f t="shared" si="1164"/>
        <v>4251.2199999999993</v>
      </c>
      <c r="BB364" s="886">
        <f t="shared" si="1164"/>
        <v>4274.2199999999993</v>
      </c>
      <c r="BC364" s="886">
        <f t="shared" si="1164"/>
        <v>4297.2199999999993</v>
      </c>
      <c r="BD364" s="887">
        <f t="shared" si="1164"/>
        <v>4320.2199999999993</v>
      </c>
      <c r="BE364" s="888">
        <f t="shared" si="1164"/>
        <v>4343.2199999999993</v>
      </c>
      <c r="BF364" s="886">
        <f t="shared" si="1164"/>
        <v>4366.2199999999993</v>
      </c>
      <c r="BG364" s="886">
        <f t="shared" si="1164"/>
        <v>4389.2199999999993</v>
      </c>
      <c r="BH364" s="886">
        <f t="shared" si="1164"/>
        <v>4412.2199999999993</v>
      </c>
      <c r="BI364" s="886">
        <f t="shared" si="1164"/>
        <v>4435.2199999999993</v>
      </c>
      <c r="BJ364" s="886">
        <f t="shared" si="1164"/>
        <v>4458.2199999999993</v>
      </c>
      <c r="BK364" s="886">
        <f t="shared" si="1164"/>
        <v>4481.2199999999993</v>
      </c>
      <c r="BL364" s="886">
        <f t="shared" si="1164"/>
        <v>4504.2199999999993</v>
      </c>
      <c r="BM364" s="886">
        <f t="shared" si="1164"/>
        <v>4527.2199999999993</v>
      </c>
      <c r="BN364" s="886">
        <f t="shared" si="1164"/>
        <v>4550.2199999999993</v>
      </c>
      <c r="BO364" s="886">
        <f t="shared" si="1164"/>
        <v>4573.2199999999993</v>
      </c>
      <c r="BP364" s="887">
        <f t="shared" si="1164"/>
        <v>4596.2199999999993</v>
      </c>
      <c r="BQ364" s="888">
        <f t="shared" si="1164"/>
        <v>4619.2199999999993</v>
      </c>
      <c r="BR364" s="886">
        <f t="shared" si="1164"/>
        <v>4642.2199999999993</v>
      </c>
      <c r="BS364" s="886">
        <f t="shared" si="1164"/>
        <v>4658.2199999999993</v>
      </c>
      <c r="BT364" s="886">
        <f t="shared" si="1164"/>
        <v>4674.2199999999993</v>
      </c>
      <c r="BU364" s="886">
        <f t="shared" si="1164"/>
        <v>4690.2199999999993</v>
      </c>
      <c r="BV364" s="886">
        <f t="shared" si="1164"/>
        <v>4706.2199999999993</v>
      </c>
      <c r="BW364" s="886">
        <f t="shared" si="1164"/>
        <v>4722.2199999999993</v>
      </c>
      <c r="BX364" s="886">
        <f t="shared" si="1164"/>
        <v>4738.2199999999993</v>
      </c>
      <c r="BY364" s="886">
        <f t="shared" si="1164"/>
        <v>4754.2199999999993</v>
      </c>
      <c r="BZ364" s="886">
        <f t="shared" si="1164"/>
        <v>4770.2199999999993</v>
      </c>
      <c r="CA364" s="886">
        <f t="shared" si="1164"/>
        <v>4786.2199999999993</v>
      </c>
      <c r="CB364" s="887">
        <f t="shared" si="1164"/>
        <v>4802.2199999999993</v>
      </c>
      <c r="CC364" s="888">
        <f t="shared" si="1164"/>
        <v>4818.2199999999993</v>
      </c>
      <c r="CD364" s="886">
        <f t="shared" si="1164"/>
        <v>4834.2199999999993</v>
      </c>
      <c r="CE364" s="886">
        <f t="shared" si="1164"/>
        <v>4850.2199999999993</v>
      </c>
      <c r="CF364" s="886">
        <f t="shared" si="1164"/>
        <v>4866.2199999999993</v>
      </c>
      <c r="CG364" s="886">
        <f t="shared" si="1164"/>
        <v>4882.2199999999993</v>
      </c>
      <c r="CH364" s="886">
        <f t="shared" si="1164"/>
        <v>4898.2199999999993</v>
      </c>
      <c r="CI364" s="886">
        <f t="shared" si="1164"/>
        <v>4914.2199999999993</v>
      </c>
      <c r="CJ364" s="886">
        <f t="shared" si="1164"/>
        <v>4930.2199999999993</v>
      </c>
      <c r="CK364" s="886">
        <f t="shared" si="1164"/>
        <v>4946.2199999999993</v>
      </c>
      <c r="CL364" s="886">
        <f t="shared" si="1164"/>
        <v>4962.2199999999993</v>
      </c>
      <c r="CM364" s="886">
        <f t="shared" si="1164"/>
        <v>4978.2199999999993</v>
      </c>
      <c r="CN364" s="887">
        <f t="shared" si="1164"/>
        <v>4994.2199999999993</v>
      </c>
      <c r="CO364" s="888">
        <f t="shared" si="1164"/>
        <v>5010.2199999999993</v>
      </c>
      <c r="CP364" s="886">
        <f t="shared" si="1164"/>
        <v>5026.2199999999993</v>
      </c>
      <c r="CQ364" s="886">
        <f t="shared" si="1164"/>
        <v>5026.2199999999993</v>
      </c>
      <c r="CR364" s="886">
        <f t="shared" si="1163"/>
        <v>5026.2199999999993</v>
      </c>
      <c r="CS364" s="886">
        <f t="shared" si="1163"/>
        <v>5026.2199999999993</v>
      </c>
      <c r="CT364" s="886">
        <f t="shared" si="1163"/>
        <v>5026.2199999999993</v>
      </c>
      <c r="CU364" s="886">
        <f t="shared" si="1163"/>
        <v>5026.2199999999993</v>
      </c>
      <c r="CV364" s="886">
        <f t="shared" si="1163"/>
        <v>5026.2199999999993</v>
      </c>
      <c r="CW364" s="886">
        <f t="shared" si="1163"/>
        <v>5026.2199999999993</v>
      </c>
      <c r="CX364" s="886">
        <f t="shared" si="1163"/>
        <v>5026.2199999999993</v>
      </c>
      <c r="CY364" s="886">
        <f t="shared" si="1163"/>
        <v>5026.2199999999993</v>
      </c>
      <c r="CZ364" s="887">
        <f t="shared" si="1163"/>
        <v>5026.2199999999993</v>
      </c>
      <c r="DA364" s="888">
        <f t="shared" si="1163"/>
        <v>5026.2199999999993</v>
      </c>
      <c r="DB364" s="886">
        <f t="shared" si="1163"/>
        <v>5026.2199999999993</v>
      </c>
      <c r="DC364" s="886">
        <f t="shared" si="1163"/>
        <v>5049.2199999999993</v>
      </c>
      <c r="DD364" s="886">
        <f t="shared" si="1163"/>
        <v>5072.2199999999993</v>
      </c>
      <c r="DE364" s="886">
        <f t="shared" si="1163"/>
        <v>5073.2199999999993</v>
      </c>
      <c r="DF364" s="886">
        <f t="shared" si="1163"/>
        <v>5133.2199999999993</v>
      </c>
      <c r="DG364" s="886">
        <f t="shared" si="1163"/>
        <v>5193.2199999999993</v>
      </c>
      <c r="DH364" s="886">
        <f t="shared" si="1163"/>
        <v>5253.2199999999993</v>
      </c>
      <c r="DI364" s="886">
        <f t="shared" si="1163"/>
        <v>5313.2199999999993</v>
      </c>
      <c r="DJ364" s="886">
        <f t="shared" si="1163"/>
        <v>5314.2199999999993</v>
      </c>
      <c r="DK364" s="886">
        <f t="shared" si="1163"/>
        <v>5337.2199999999993</v>
      </c>
      <c r="DL364" s="887">
        <f t="shared" si="1163"/>
        <v>5360.2199999999993</v>
      </c>
      <c r="DM364" s="888">
        <f t="shared" si="1163"/>
        <v>5383.2199999999993</v>
      </c>
      <c r="DN364" s="886">
        <f t="shared" si="1163"/>
        <v>5406.2199999999993</v>
      </c>
      <c r="DO364" s="886">
        <f t="shared" si="1163"/>
        <v>5429.2199999999993</v>
      </c>
      <c r="DP364" s="886">
        <f t="shared" si="1163"/>
        <v>5452.2199999999993</v>
      </c>
      <c r="DQ364" s="886">
        <f t="shared" si="1163"/>
        <v>5475.2199999999993</v>
      </c>
      <c r="DR364" s="886">
        <f t="shared" si="1163"/>
        <v>5498.2199999999993</v>
      </c>
      <c r="DS364" s="886">
        <f t="shared" si="1163"/>
        <v>5521.2199999999993</v>
      </c>
      <c r="DT364" s="886">
        <f t="shared" si="1163"/>
        <v>5544.2199999999993</v>
      </c>
      <c r="DU364" s="886">
        <f t="shared" si="1163"/>
        <v>5567.2199999999993</v>
      </c>
      <c r="DV364" s="886">
        <f t="shared" si="1163"/>
        <v>5590.2199999999993</v>
      </c>
      <c r="DW364" s="886">
        <f t="shared" si="1163"/>
        <v>5613.2199999999993</v>
      </c>
      <c r="DX364" s="887">
        <f t="shared" si="1163"/>
        <v>5636.2199999999993</v>
      </c>
      <c r="DY364" s="888">
        <f t="shared" si="1163"/>
        <v>5659.2199999999993</v>
      </c>
      <c r="DZ364" s="886">
        <f t="shared" si="1163"/>
        <v>5682.2199999999993</v>
      </c>
      <c r="EA364" s="886">
        <f t="shared" si="1163"/>
        <v>5705.2199999999993</v>
      </c>
      <c r="EB364" s="886">
        <f t="shared" si="1163"/>
        <v>5728.2199999999993</v>
      </c>
      <c r="EC364" s="886">
        <f t="shared" si="1163"/>
        <v>5751.2199999999993</v>
      </c>
      <c r="ED364" s="886">
        <f t="shared" si="1163"/>
        <v>5774.2199999999993</v>
      </c>
      <c r="EE364" s="886">
        <f t="shared" si="1163"/>
        <v>5797.2199999999993</v>
      </c>
      <c r="EF364" s="886">
        <f t="shared" si="1163"/>
        <v>5820.2199999999993</v>
      </c>
      <c r="EG364" s="886">
        <f t="shared" si="1163"/>
        <v>5843.2199999999993</v>
      </c>
      <c r="EH364" s="886">
        <f t="shared" si="1163"/>
        <v>5866.2199999999993</v>
      </c>
      <c r="EI364" s="886">
        <f t="shared" si="1163"/>
        <v>5889.2199999999993</v>
      </c>
      <c r="EJ364" s="887">
        <f t="shared" si="1163"/>
        <v>5912.2199999999993</v>
      </c>
      <c r="EK364" s="888">
        <f t="shared" si="1163"/>
        <v>5935.2199999999993</v>
      </c>
      <c r="EL364" s="886">
        <f t="shared" si="1163"/>
        <v>5958.2199999999993</v>
      </c>
      <c r="EM364" s="886">
        <f t="shared" si="1163"/>
        <v>5981.2199999999993</v>
      </c>
      <c r="EN364" s="886">
        <f t="shared" si="1163"/>
        <v>6004.2199999999993</v>
      </c>
      <c r="EO364" s="886">
        <f t="shared" si="1163"/>
        <v>6027.2199999999993</v>
      </c>
      <c r="EP364" s="886">
        <f t="shared" si="1163"/>
        <v>6050.2199999999993</v>
      </c>
      <c r="EQ364" s="886">
        <f t="shared" si="1163"/>
        <v>6073.2199999999993</v>
      </c>
      <c r="ER364" s="886">
        <f t="shared" si="1163"/>
        <v>6096.2199999999993</v>
      </c>
      <c r="ES364" s="886">
        <f t="shared" si="1163"/>
        <v>6119.2199999999993</v>
      </c>
      <c r="ET364" s="886">
        <f t="shared" si="1163"/>
        <v>6142.2199999999993</v>
      </c>
      <c r="EU364" s="886">
        <f t="shared" si="1163"/>
        <v>6165.2199999999993</v>
      </c>
      <c r="EV364" s="887">
        <f t="shared" si="1163"/>
        <v>6188.2199999999993</v>
      </c>
      <c r="EW364" s="888">
        <f t="shared" si="1163"/>
        <v>6211.2199999999993</v>
      </c>
      <c r="EX364" s="886">
        <f t="shared" si="1163"/>
        <v>6211.2199999999993</v>
      </c>
      <c r="EY364" s="886">
        <f t="shared" si="1163"/>
        <v>6211.2199999999993</v>
      </c>
      <c r="EZ364" s="886">
        <f t="shared" si="1163"/>
        <v>6211.2199999999993</v>
      </c>
      <c r="FA364" s="886">
        <f t="shared" si="1163"/>
        <v>6211.2199999999993</v>
      </c>
      <c r="FB364" s="886">
        <f t="shared" si="1163"/>
        <v>6211.2199999999993</v>
      </c>
      <c r="FC364" s="886">
        <f t="shared" ref="FC364:GQ370" si="1166">IF(COUNT(FC58)=1,FB364+FC58,FB364)</f>
        <v>6234.2199999999993</v>
      </c>
      <c r="FD364" s="886">
        <f t="shared" si="1166"/>
        <v>6257.2199999999993</v>
      </c>
      <c r="FE364" s="886">
        <f t="shared" si="1166"/>
        <v>6280.2199999999993</v>
      </c>
      <c r="FF364" s="886">
        <f t="shared" si="1166"/>
        <v>6303.2199999999993</v>
      </c>
      <c r="FG364" s="886">
        <f t="shared" si="1166"/>
        <v>6326.2199999999993</v>
      </c>
      <c r="FH364" s="887">
        <f t="shared" si="1166"/>
        <v>6349.2199999999993</v>
      </c>
      <c r="FI364" s="888">
        <f t="shared" si="1166"/>
        <v>6372.2199999999993</v>
      </c>
      <c r="FJ364" s="886">
        <f t="shared" si="1166"/>
        <v>6395.2199999999993</v>
      </c>
      <c r="FK364" s="886">
        <f t="shared" si="1166"/>
        <v>6418.2199999999993</v>
      </c>
      <c r="FL364" s="886">
        <f t="shared" si="1166"/>
        <v>6441.2199999999993</v>
      </c>
      <c r="FM364" s="886">
        <f t="shared" si="1166"/>
        <v>6464.2199999999993</v>
      </c>
      <c r="FN364" s="886">
        <f t="shared" si="1166"/>
        <v>6487.2199999999993</v>
      </c>
      <c r="FO364" s="886">
        <f t="shared" si="1166"/>
        <v>6510.2199999999993</v>
      </c>
      <c r="FP364" s="886">
        <f t="shared" si="1166"/>
        <v>6533.2199999999993</v>
      </c>
      <c r="FQ364" s="886">
        <f t="shared" si="1166"/>
        <v>6556.2199999999993</v>
      </c>
      <c r="FR364" s="886">
        <f t="shared" si="1166"/>
        <v>6579.2199999999993</v>
      </c>
      <c r="FS364" s="886">
        <f t="shared" si="1166"/>
        <v>6602.2199999999993</v>
      </c>
      <c r="FT364" s="887">
        <f t="shared" si="1166"/>
        <v>6625.2199999999993</v>
      </c>
      <c r="FU364" s="888">
        <f t="shared" si="1166"/>
        <v>6648.2199999999993</v>
      </c>
      <c r="FV364" s="886">
        <f t="shared" si="1166"/>
        <v>6671.2199999999993</v>
      </c>
      <c r="FW364" s="886">
        <f t="shared" si="1166"/>
        <v>6694.2199999999993</v>
      </c>
      <c r="FX364" s="886">
        <f t="shared" si="1166"/>
        <v>6717.2199999999993</v>
      </c>
      <c r="FY364" s="889">
        <f t="shared" si="1166"/>
        <v>6740.2199999999993</v>
      </c>
      <c r="FZ364" s="886">
        <f t="shared" si="1166"/>
        <v>6763.2199999999993</v>
      </c>
      <c r="GA364" s="886">
        <f t="shared" si="1166"/>
        <v>6786.2199999999993</v>
      </c>
      <c r="GB364" s="886">
        <f t="shared" si="1166"/>
        <v>6809.2199999999993</v>
      </c>
      <c r="GC364" s="886">
        <f t="shared" si="1166"/>
        <v>6832.2199999999993</v>
      </c>
      <c r="GD364" s="886">
        <f t="shared" si="1166"/>
        <v>6855.2199999999993</v>
      </c>
      <c r="GE364" s="886">
        <f t="shared" si="1166"/>
        <v>6878.2199999999993</v>
      </c>
      <c r="GF364" s="887">
        <f t="shared" si="1166"/>
        <v>6901.2199999999993</v>
      </c>
      <c r="GG364" s="888">
        <f t="shared" si="1166"/>
        <v>6924.2199999999993</v>
      </c>
      <c r="GH364" s="886">
        <f t="shared" si="1166"/>
        <v>6947.2199999999993</v>
      </c>
      <c r="GI364" s="886">
        <f t="shared" si="1166"/>
        <v>6970.2199999999993</v>
      </c>
      <c r="GJ364" s="886">
        <f t="shared" si="1166"/>
        <v>6993.2199999999993</v>
      </c>
      <c r="GK364" s="886">
        <f t="shared" si="1166"/>
        <v>7016.2199999999993</v>
      </c>
      <c r="GL364" s="886">
        <f t="shared" si="1166"/>
        <v>7039.2199999999993</v>
      </c>
      <c r="GM364" s="886">
        <f t="shared" si="1166"/>
        <v>7062.2199999999993</v>
      </c>
      <c r="GN364" s="886">
        <f t="shared" si="1166"/>
        <v>7085.2199999999993</v>
      </c>
      <c r="GO364" s="886">
        <f t="shared" si="1166"/>
        <v>7085.2199999999993</v>
      </c>
      <c r="GP364" s="886">
        <f t="shared" si="1166"/>
        <v>7085.2199999999993</v>
      </c>
      <c r="GQ364" s="886">
        <f t="shared" si="1166"/>
        <v>7085.2199999999993</v>
      </c>
      <c r="GR364" s="887">
        <f t="shared" si="1146"/>
        <v>7085.2199999999993</v>
      </c>
      <c r="GS364" s="6"/>
      <c r="GT364" s="6"/>
      <c r="GU364" s="6"/>
      <c r="GV364" s="6"/>
    </row>
    <row r="365" spans="2:204" ht="15.75" thickBot="1" x14ac:dyDescent="0.25">
      <c r="B365" s="848" t="s">
        <v>577</v>
      </c>
      <c r="C365" s="849">
        <v>3622.2</v>
      </c>
      <c r="D365" s="850">
        <v>36356</v>
      </c>
      <c r="E365" s="882">
        <f t="shared" si="1113"/>
        <v>47306</v>
      </c>
      <c r="F365" s="859">
        <f t="shared" si="1119"/>
        <v>49131</v>
      </c>
      <c r="G365" s="859">
        <f t="shared" si="1120"/>
        <v>50956</v>
      </c>
      <c r="AC365" s="877" t="s">
        <v>165</v>
      </c>
      <c r="AD365" s="856">
        <v>3622.2</v>
      </c>
      <c r="AE365" s="886">
        <f t="shared" si="1121"/>
        <v>3622.2</v>
      </c>
      <c r="AF365" s="887">
        <f t="shared" si="1164"/>
        <v>3622.2</v>
      </c>
      <c r="AG365" s="888">
        <f t="shared" si="1164"/>
        <v>3622.2</v>
      </c>
      <c r="AH365" s="886">
        <f t="shared" si="1164"/>
        <v>3623.2</v>
      </c>
      <c r="AI365" s="886">
        <f t="shared" si="1164"/>
        <v>3623.2</v>
      </c>
      <c r="AJ365" s="886">
        <f t="shared" si="1164"/>
        <v>3623.2</v>
      </c>
      <c r="AK365" s="886">
        <f t="shared" si="1164"/>
        <v>3646.2</v>
      </c>
      <c r="AL365" s="886">
        <f t="shared" si="1164"/>
        <v>3669.2</v>
      </c>
      <c r="AM365" s="886">
        <f t="shared" si="1164"/>
        <v>3692.2</v>
      </c>
      <c r="AN365" s="886">
        <f t="shared" si="1164"/>
        <v>3715.2</v>
      </c>
      <c r="AO365" s="886">
        <f t="shared" si="1164"/>
        <v>3738.2</v>
      </c>
      <c r="AP365" s="886">
        <f t="shared" si="1164"/>
        <v>3761.2</v>
      </c>
      <c r="AQ365" s="886">
        <f t="shared" si="1164"/>
        <v>3784.2</v>
      </c>
      <c r="AR365" s="887">
        <f t="shared" si="1164"/>
        <v>3807.2</v>
      </c>
      <c r="AS365" s="888">
        <f t="shared" si="1164"/>
        <v>3830.2</v>
      </c>
      <c r="AT365" s="886">
        <f t="shared" si="1164"/>
        <v>3853.2</v>
      </c>
      <c r="AU365" s="886">
        <f t="shared" si="1164"/>
        <v>3876.2</v>
      </c>
      <c r="AV365" s="886">
        <f t="shared" si="1164"/>
        <v>3899.2</v>
      </c>
      <c r="AW365" s="886">
        <f t="shared" si="1164"/>
        <v>3900.2</v>
      </c>
      <c r="AX365" s="886">
        <f t="shared" si="1164"/>
        <v>3980.2</v>
      </c>
      <c r="AY365" s="886">
        <f t="shared" si="1164"/>
        <v>4060.2</v>
      </c>
      <c r="AZ365" s="886">
        <f t="shared" si="1164"/>
        <v>4140.2</v>
      </c>
      <c r="BA365" s="886">
        <f t="shared" si="1164"/>
        <v>4220.2</v>
      </c>
      <c r="BB365" s="886">
        <f t="shared" si="1164"/>
        <v>4221.2</v>
      </c>
      <c r="BC365" s="886">
        <f t="shared" si="1164"/>
        <v>4244.2</v>
      </c>
      <c r="BD365" s="887">
        <f t="shared" si="1164"/>
        <v>4267.2</v>
      </c>
      <c r="BE365" s="888">
        <f t="shared" si="1164"/>
        <v>4290.2</v>
      </c>
      <c r="BF365" s="886">
        <f t="shared" si="1164"/>
        <v>4313.2</v>
      </c>
      <c r="BG365" s="886">
        <f t="shared" si="1164"/>
        <v>4329.2</v>
      </c>
      <c r="BH365" s="886">
        <f t="shared" si="1164"/>
        <v>4345.2</v>
      </c>
      <c r="BI365" s="886">
        <f t="shared" si="1164"/>
        <v>4361.2</v>
      </c>
      <c r="BJ365" s="886">
        <f t="shared" si="1164"/>
        <v>4377.2</v>
      </c>
      <c r="BK365" s="886">
        <f t="shared" si="1164"/>
        <v>4393.2</v>
      </c>
      <c r="BL365" s="886">
        <f t="shared" si="1164"/>
        <v>4409.2</v>
      </c>
      <c r="BM365" s="886">
        <f t="shared" si="1164"/>
        <v>4425.2</v>
      </c>
      <c r="BN365" s="886">
        <f t="shared" si="1164"/>
        <v>4441.2</v>
      </c>
      <c r="BO365" s="886">
        <f t="shared" si="1164"/>
        <v>4457.2</v>
      </c>
      <c r="BP365" s="887">
        <f t="shared" si="1164"/>
        <v>4473.2</v>
      </c>
      <c r="BQ365" s="888">
        <f t="shared" si="1164"/>
        <v>4489.2</v>
      </c>
      <c r="BR365" s="886">
        <f t="shared" si="1164"/>
        <v>4505.2</v>
      </c>
      <c r="BS365" s="886">
        <f t="shared" si="1164"/>
        <v>4521.2</v>
      </c>
      <c r="BT365" s="886">
        <f t="shared" si="1164"/>
        <v>4537.2</v>
      </c>
      <c r="BU365" s="886">
        <f t="shared" si="1164"/>
        <v>4553.2</v>
      </c>
      <c r="BV365" s="886">
        <f t="shared" si="1164"/>
        <v>4569.2</v>
      </c>
      <c r="BW365" s="886">
        <f t="shared" si="1164"/>
        <v>4585.2</v>
      </c>
      <c r="BX365" s="886">
        <f t="shared" si="1164"/>
        <v>4601.2</v>
      </c>
      <c r="BY365" s="886">
        <f t="shared" si="1164"/>
        <v>4617.2</v>
      </c>
      <c r="BZ365" s="886">
        <f t="shared" si="1164"/>
        <v>4633.2</v>
      </c>
      <c r="CA365" s="886">
        <f t="shared" si="1164"/>
        <v>4649.2</v>
      </c>
      <c r="CB365" s="887">
        <f t="shared" si="1164"/>
        <v>4665.2</v>
      </c>
      <c r="CC365" s="888">
        <f t="shared" si="1164"/>
        <v>4681.2</v>
      </c>
      <c r="CD365" s="886">
        <f t="shared" si="1164"/>
        <v>4681.2</v>
      </c>
      <c r="CE365" s="886">
        <f t="shared" si="1164"/>
        <v>4681.2</v>
      </c>
      <c r="CF365" s="886">
        <f t="shared" si="1164"/>
        <v>4704.2</v>
      </c>
      <c r="CG365" s="886">
        <f t="shared" si="1164"/>
        <v>4727.2</v>
      </c>
      <c r="CH365" s="886">
        <f t="shared" si="1164"/>
        <v>4727.2</v>
      </c>
      <c r="CI365" s="886">
        <f t="shared" si="1164"/>
        <v>4727.2</v>
      </c>
      <c r="CJ365" s="886">
        <f t="shared" si="1164"/>
        <v>4727.2</v>
      </c>
      <c r="CK365" s="886">
        <f t="shared" si="1164"/>
        <v>4727.2</v>
      </c>
      <c r="CL365" s="886">
        <f t="shared" si="1164"/>
        <v>4727.2</v>
      </c>
      <c r="CM365" s="886">
        <f t="shared" si="1164"/>
        <v>4727.2</v>
      </c>
      <c r="CN365" s="887">
        <f t="shared" si="1164"/>
        <v>4727.2</v>
      </c>
      <c r="CO365" s="888">
        <f t="shared" si="1164"/>
        <v>4727.2</v>
      </c>
      <c r="CP365" s="886">
        <f t="shared" si="1164"/>
        <v>4727.2</v>
      </c>
      <c r="CQ365" s="886">
        <f t="shared" si="1164"/>
        <v>4727.2</v>
      </c>
      <c r="CR365" s="886">
        <f t="shared" si="1163"/>
        <v>4727.2</v>
      </c>
      <c r="CS365" s="886">
        <f t="shared" si="1163"/>
        <v>4727.2</v>
      </c>
      <c r="CT365" s="886">
        <f t="shared" si="1163"/>
        <v>4743.2</v>
      </c>
      <c r="CU365" s="886">
        <f t="shared" si="1163"/>
        <v>4759.2</v>
      </c>
      <c r="CV365" s="886">
        <f t="shared" si="1163"/>
        <v>4775.2</v>
      </c>
      <c r="CW365" s="886">
        <f t="shared" si="1163"/>
        <v>4791.2</v>
      </c>
      <c r="CX365" s="886">
        <f t="shared" si="1163"/>
        <v>4807.2</v>
      </c>
      <c r="CY365" s="886">
        <f t="shared" si="1163"/>
        <v>4823.2</v>
      </c>
      <c r="CZ365" s="887">
        <f t="shared" si="1163"/>
        <v>4839.2</v>
      </c>
      <c r="DA365" s="888">
        <f t="shared" si="1163"/>
        <v>4855.2</v>
      </c>
      <c r="DB365" s="886">
        <f t="shared" si="1163"/>
        <v>4871.2</v>
      </c>
      <c r="DC365" s="886">
        <f t="shared" si="1163"/>
        <v>4887.2</v>
      </c>
      <c r="DD365" s="886">
        <f t="shared" si="1163"/>
        <v>4903.2</v>
      </c>
      <c r="DE365" s="886">
        <f t="shared" si="1163"/>
        <v>4919.2</v>
      </c>
      <c r="DF365" s="886">
        <f t="shared" si="1163"/>
        <v>4935.2</v>
      </c>
      <c r="DG365" s="886">
        <f t="shared" si="1163"/>
        <v>4958.2</v>
      </c>
      <c r="DH365" s="886">
        <f t="shared" si="1163"/>
        <v>4981.2</v>
      </c>
      <c r="DI365" s="886">
        <f t="shared" si="1163"/>
        <v>5004.2</v>
      </c>
      <c r="DJ365" s="886">
        <f t="shared" si="1163"/>
        <v>5027.2</v>
      </c>
      <c r="DK365" s="886">
        <f t="shared" si="1163"/>
        <v>5050.2</v>
      </c>
      <c r="DL365" s="887">
        <f t="shared" si="1163"/>
        <v>5073.2</v>
      </c>
      <c r="DM365" s="888">
        <f t="shared" si="1163"/>
        <v>5096.2</v>
      </c>
      <c r="DN365" s="886">
        <f t="shared" si="1163"/>
        <v>5119.2</v>
      </c>
      <c r="DO365" s="886">
        <f t="shared" si="1163"/>
        <v>5142.2</v>
      </c>
      <c r="DP365" s="886">
        <f t="shared" si="1163"/>
        <v>5165.2</v>
      </c>
      <c r="DQ365" s="886">
        <f t="shared" si="1163"/>
        <v>5166.2</v>
      </c>
      <c r="DR365" s="886">
        <f t="shared" si="1163"/>
        <v>5226.2</v>
      </c>
      <c r="DS365" s="886">
        <f t="shared" si="1163"/>
        <v>5286.2</v>
      </c>
      <c r="DT365" s="886">
        <f t="shared" si="1163"/>
        <v>5346.2</v>
      </c>
      <c r="DU365" s="886">
        <f t="shared" si="1163"/>
        <v>5406.2</v>
      </c>
      <c r="DV365" s="886">
        <f t="shared" si="1163"/>
        <v>5407.2</v>
      </c>
      <c r="DW365" s="886">
        <f t="shared" si="1163"/>
        <v>5430.2</v>
      </c>
      <c r="DX365" s="887">
        <f t="shared" si="1163"/>
        <v>5453.2</v>
      </c>
      <c r="DY365" s="888">
        <f t="shared" si="1163"/>
        <v>5476.2</v>
      </c>
      <c r="DZ365" s="886">
        <f t="shared" si="1163"/>
        <v>5499.2</v>
      </c>
      <c r="EA365" s="886">
        <f t="shared" si="1163"/>
        <v>5522.2</v>
      </c>
      <c r="EB365" s="886">
        <f t="shared" si="1163"/>
        <v>5545.2</v>
      </c>
      <c r="EC365" s="886">
        <f t="shared" si="1163"/>
        <v>5568.2</v>
      </c>
      <c r="ED365" s="886">
        <f t="shared" si="1163"/>
        <v>5591.2</v>
      </c>
      <c r="EE365" s="886">
        <f t="shared" si="1163"/>
        <v>5614.2</v>
      </c>
      <c r="EF365" s="886">
        <f t="shared" si="1163"/>
        <v>5637.2</v>
      </c>
      <c r="EG365" s="886">
        <f t="shared" si="1163"/>
        <v>5660.2</v>
      </c>
      <c r="EH365" s="886">
        <f t="shared" si="1163"/>
        <v>5683.2</v>
      </c>
      <c r="EI365" s="886">
        <f t="shared" si="1163"/>
        <v>5706.2</v>
      </c>
      <c r="EJ365" s="887">
        <f t="shared" si="1163"/>
        <v>5729.2</v>
      </c>
      <c r="EK365" s="888">
        <f t="shared" si="1163"/>
        <v>5752.2</v>
      </c>
      <c r="EL365" s="886">
        <f t="shared" si="1163"/>
        <v>5775.2</v>
      </c>
      <c r="EM365" s="886">
        <f t="shared" si="1163"/>
        <v>5798.2</v>
      </c>
      <c r="EN365" s="886">
        <f t="shared" si="1163"/>
        <v>5798.2</v>
      </c>
      <c r="EO365" s="886">
        <f t="shared" si="1163"/>
        <v>5798.2</v>
      </c>
      <c r="EP365" s="886">
        <f t="shared" si="1163"/>
        <v>5798.2</v>
      </c>
      <c r="EQ365" s="886">
        <f t="shared" si="1163"/>
        <v>5798.2</v>
      </c>
      <c r="ER365" s="886">
        <f t="shared" si="1163"/>
        <v>5798.2</v>
      </c>
      <c r="ES365" s="886">
        <f t="shared" si="1163"/>
        <v>5821.2</v>
      </c>
      <c r="ET365" s="886">
        <f t="shared" si="1163"/>
        <v>5844.2</v>
      </c>
      <c r="EU365" s="886">
        <f t="shared" si="1163"/>
        <v>5867.2</v>
      </c>
      <c r="EV365" s="887">
        <f t="shared" si="1163"/>
        <v>5890.2</v>
      </c>
      <c r="EW365" s="888">
        <f t="shared" si="1163"/>
        <v>5913.2</v>
      </c>
      <c r="EX365" s="886">
        <f t="shared" si="1163"/>
        <v>5936.2</v>
      </c>
      <c r="EY365" s="886">
        <f t="shared" si="1163"/>
        <v>5959.2</v>
      </c>
      <c r="EZ365" s="886">
        <f t="shared" si="1163"/>
        <v>5982.2</v>
      </c>
      <c r="FA365" s="886">
        <f t="shared" si="1163"/>
        <v>6005.2</v>
      </c>
      <c r="FB365" s="886">
        <f t="shared" si="1163"/>
        <v>6028.2</v>
      </c>
      <c r="FC365" s="886">
        <f t="shared" si="1166"/>
        <v>6051.2</v>
      </c>
      <c r="FD365" s="886">
        <f t="shared" si="1166"/>
        <v>6074.2</v>
      </c>
      <c r="FE365" s="886">
        <f t="shared" si="1166"/>
        <v>6097.2</v>
      </c>
      <c r="FF365" s="886">
        <f t="shared" si="1166"/>
        <v>6120.2</v>
      </c>
      <c r="FG365" s="886">
        <f t="shared" si="1166"/>
        <v>6143.2</v>
      </c>
      <c r="FH365" s="887">
        <f t="shared" si="1166"/>
        <v>6166.2</v>
      </c>
      <c r="FI365" s="888">
        <f t="shared" si="1166"/>
        <v>6189.2</v>
      </c>
      <c r="FJ365" s="886">
        <f t="shared" si="1166"/>
        <v>6212.2</v>
      </c>
      <c r="FK365" s="886">
        <f t="shared" si="1166"/>
        <v>6235.2</v>
      </c>
      <c r="FL365" s="886">
        <f t="shared" si="1166"/>
        <v>6258.2</v>
      </c>
      <c r="FM365" s="886">
        <f t="shared" si="1166"/>
        <v>6281.2</v>
      </c>
      <c r="FN365" s="886">
        <f t="shared" si="1166"/>
        <v>6304.2</v>
      </c>
      <c r="FO365" s="886">
        <f t="shared" si="1166"/>
        <v>6327.2</v>
      </c>
      <c r="FP365" s="886">
        <f t="shared" si="1166"/>
        <v>6350.2</v>
      </c>
      <c r="FQ365" s="886">
        <f t="shared" si="1166"/>
        <v>6373.2</v>
      </c>
      <c r="FR365" s="886">
        <f t="shared" si="1166"/>
        <v>6396.2</v>
      </c>
      <c r="FS365" s="886">
        <f t="shared" si="1166"/>
        <v>6419.2</v>
      </c>
      <c r="FT365" s="887">
        <f t="shared" si="1166"/>
        <v>6442.2</v>
      </c>
      <c r="FU365" s="888">
        <f t="shared" si="1166"/>
        <v>6465.2</v>
      </c>
      <c r="FV365" s="886">
        <f t="shared" si="1166"/>
        <v>6488.2</v>
      </c>
      <c r="FW365" s="886">
        <f t="shared" si="1166"/>
        <v>6511.2</v>
      </c>
      <c r="FX365" s="886">
        <f t="shared" si="1166"/>
        <v>6534.2</v>
      </c>
      <c r="FY365" s="886">
        <f t="shared" si="1166"/>
        <v>6557.2</v>
      </c>
      <c r="FZ365" s="886">
        <f t="shared" si="1166"/>
        <v>6580.2</v>
      </c>
      <c r="GA365" s="889">
        <f t="shared" si="1166"/>
        <v>6603.2</v>
      </c>
      <c r="GB365" s="886">
        <f t="shared" si="1166"/>
        <v>6626.2</v>
      </c>
      <c r="GC365" s="886">
        <f t="shared" si="1166"/>
        <v>6649.2</v>
      </c>
      <c r="GD365" s="886">
        <f t="shared" si="1166"/>
        <v>6672.2</v>
      </c>
      <c r="GE365" s="886">
        <f t="shared" si="1166"/>
        <v>6695.2</v>
      </c>
      <c r="GF365" s="887">
        <f t="shared" si="1166"/>
        <v>6718.2</v>
      </c>
      <c r="GG365" s="888">
        <f t="shared" si="1166"/>
        <v>6741.2</v>
      </c>
      <c r="GH365" s="886">
        <f t="shared" si="1166"/>
        <v>6764.2</v>
      </c>
      <c r="GI365" s="886">
        <f t="shared" si="1166"/>
        <v>6787.2</v>
      </c>
      <c r="GJ365" s="886">
        <f t="shared" si="1166"/>
        <v>6810.2</v>
      </c>
      <c r="GK365" s="886">
        <f t="shared" si="1166"/>
        <v>6833.2</v>
      </c>
      <c r="GL365" s="886">
        <f t="shared" si="1166"/>
        <v>6856.2</v>
      </c>
      <c r="GM365" s="886">
        <f t="shared" si="1166"/>
        <v>6879.2</v>
      </c>
      <c r="GN365" s="886">
        <f t="shared" si="1166"/>
        <v>6902.2</v>
      </c>
      <c r="GO365" s="886">
        <f t="shared" si="1166"/>
        <v>6902.2</v>
      </c>
      <c r="GP365" s="886">
        <f t="shared" si="1166"/>
        <v>6902.2</v>
      </c>
      <c r="GQ365" s="886">
        <f t="shared" si="1166"/>
        <v>6902.2</v>
      </c>
      <c r="GR365" s="887">
        <f t="shared" si="1146"/>
        <v>6902.2</v>
      </c>
      <c r="GS365" s="6"/>
      <c r="GT365" s="6"/>
      <c r="GU365" s="6"/>
      <c r="GV365" s="6"/>
    </row>
    <row r="366" spans="2:204" ht="15.75" thickBot="1" x14ac:dyDescent="0.25">
      <c r="B366" s="848" t="s">
        <v>578</v>
      </c>
      <c r="C366" s="849">
        <v>3569.18</v>
      </c>
      <c r="D366" s="850">
        <v>36438</v>
      </c>
      <c r="E366" s="882">
        <f t="shared" si="1113"/>
        <v>47388</v>
      </c>
      <c r="F366" s="859">
        <f t="shared" si="1119"/>
        <v>49213</v>
      </c>
      <c r="G366" s="859">
        <f t="shared" si="1120"/>
        <v>51038</v>
      </c>
      <c r="AC366" s="877" t="s">
        <v>166</v>
      </c>
      <c r="AD366" s="856">
        <v>3569.18</v>
      </c>
      <c r="AE366" s="886">
        <f t="shared" si="1121"/>
        <v>3592.18</v>
      </c>
      <c r="AF366" s="887">
        <f t="shared" si="1164"/>
        <v>3592.18</v>
      </c>
      <c r="AG366" s="888">
        <f t="shared" si="1164"/>
        <v>3592.18</v>
      </c>
      <c r="AH366" s="886">
        <f t="shared" si="1164"/>
        <v>3592.18</v>
      </c>
      <c r="AI366" s="886">
        <f t="shared" si="1164"/>
        <v>3592.18</v>
      </c>
      <c r="AJ366" s="886">
        <f t="shared" si="1164"/>
        <v>3592.18</v>
      </c>
      <c r="AK366" s="886">
        <f t="shared" si="1164"/>
        <v>3592.18</v>
      </c>
      <c r="AL366" s="886">
        <f t="shared" si="1164"/>
        <v>3615.18</v>
      </c>
      <c r="AM366" s="886">
        <f t="shared" si="1164"/>
        <v>3638.18</v>
      </c>
      <c r="AN366" s="886">
        <f t="shared" si="1164"/>
        <v>3661.18</v>
      </c>
      <c r="AO366" s="886">
        <f t="shared" si="1164"/>
        <v>3684.18</v>
      </c>
      <c r="AP366" s="886">
        <f t="shared" si="1164"/>
        <v>3707.18</v>
      </c>
      <c r="AQ366" s="886">
        <f t="shared" si="1164"/>
        <v>3730.18</v>
      </c>
      <c r="AR366" s="887">
        <f t="shared" si="1164"/>
        <v>3753.18</v>
      </c>
      <c r="AS366" s="888">
        <f t="shared" si="1164"/>
        <v>3754.18</v>
      </c>
      <c r="AT366" s="886">
        <f t="shared" si="1164"/>
        <v>3834.18</v>
      </c>
      <c r="AU366" s="886">
        <f t="shared" si="1164"/>
        <v>3914.18</v>
      </c>
      <c r="AV366" s="886">
        <f t="shared" si="1164"/>
        <v>3994.18</v>
      </c>
      <c r="AW366" s="886">
        <f t="shared" si="1164"/>
        <v>4074.18</v>
      </c>
      <c r="AX366" s="886">
        <f t="shared" si="1164"/>
        <v>4075.18</v>
      </c>
      <c r="AY366" s="886">
        <f t="shared" si="1164"/>
        <v>4098.18</v>
      </c>
      <c r="AZ366" s="886">
        <f t="shared" si="1164"/>
        <v>4121.18</v>
      </c>
      <c r="BA366" s="886">
        <f t="shared" si="1164"/>
        <v>4144.18</v>
      </c>
      <c r="BB366" s="886">
        <f t="shared" si="1164"/>
        <v>4167.18</v>
      </c>
      <c r="BC366" s="886">
        <f t="shared" si="1164"/>
        <v>4190.18</v>
      </c>
      <c r="BD366" s="887">
        <f t="shared" si="1164"/>
        <v>4213.18</v>
      </c>
      <c r="BE366" s="888">
        <f t="shared" si="1164"/>
        <v>4236.18</v>
      </c>
      <c r="BF366" s="886">
        <f t="shared" si="1164"/>
        <v>4259.18</v>
      </c>
      <c r="BG366" s="886">
        <f t="shared" si="1164"/>
        <v>4282.18</v>
      </c>
      <c r="BH366" s="886">
        <f t="shared" si="1164"/>
        <v>4305.18</v>
      </c>
      <c r="BI366" s="886">
        <f t="shared" si="1164"/>
        <v>4328.18</v>
      </c>
      <c r="BJ366" s="886">
        <f t="shared" si="1164"/>
        <v>4351.18</v>
      </c>
      <c r="BK366" s="886">
        <f t="shared" si="1164"/>
        <v>4374.18</v>
      </c>
      <c r="BL366" s="886">
        <f t="shared" si="1164"/>
        <v>4397.18</v>
      </c>
      <c r="BM366" s="886">
        <f t="shared" si="1164"/>
        <v>4420.18</v>
      </c>
      <c r="BN366" s="886">
        <f t="shared" si="1164"/>
        <v>4443.18</v>
      </c>
      <c r="BO366" s="886">
        <f t="shared" si="1164"/>
        <v>4466.18</v>
      </c>
      <c r="BP366" s="887">
        <f t="shared" si="1164"/>
        <v>4489.18</v>
      </c>
      <c r="BQ366" s="888">
        <f t="shared" si="1164"/>
        <v>4512.18</v>
      </c>
      <c r="BR366" s="886">
        <f t="shared" si="1164"/>
        <v>4512.18</v>
      </c>
      <c r="BS366" s="886">
        <f t="shared" si="1164"/>
        <v>4512.18</v>
      </c>
      <c r="BT366" s="886">
        <f t="shared" si="1164"/>
        <v>4512.18</v>
      </c>
      <c r="BU366" s="886">
        <f t="shared" si="1164"/>
        <v>4512.18</v>
      </c>
      <c r="BV366" s="886">
        <f t="shared" si="1164"/>
        <v>4512.18</v>
      </c>
      <c r="BW366" s="886">
        <f t="shared" si="1164"/>
        <v>4512.18</v>
      </c>
      <c r="BX366" s="886">
        <f t="shared" si="1164"/>
        <v>4535.18</v>
      </c>
      <c r="BY366" s="886">
        <f t="shared" si="1164"/>
        <v>4558.18</v>
      </c>
      <c r="BZ366" s="886">
        <f t="shared" si="1164"/>
        <v>4581.18</v>
      </c>
      <c r="CA366" s="886">
        <f t="shared" si="1164"/>
        <v>4604.18</v>
      </c>
      <c r="CB366" s="887">
        <f t="shared" si="1164"/>
        <v>4627.18</v>
      </c>
      <c r="CC366" s="888">
        <f t="shared" si="1164"/>
        <v>4650.18</v>
      </c>
      <c r="CD366" s="886">
        <f t="shared" si="1164"/>
        <v>4673.18</v>
      </c>
      <c r="CE366" s="886">
        <f t="shared" si="1164"/>
        <v>4696.18</v>
      </c>
      <c r="CF366" s="886">
        <f t="shared" si="1164"/>
        <v>4719.18</v>
      </c>
      <c r="CG366" s="886">
        <f t="shared" si="1164"/>
        <v>4742.18</v>
      </c>
      <c r="CH366" s="886">
        <f t="shared" si="1164"/>
        <v>4742.18</v>
      </c>
      <c r="CI366" s="886">
        <f t="shared" si="1164"/>
        <v>4742.18</v>
      </c>
      <c r="CJ366" s="886">
        <f t="shared" si="1164"/>
        <v>4742.18</v>
      </c>
      <c r="CK366" s="886">
        <f t="shared" si="1164"/>
        <v>4742.18</v>
      </c>
      <c r="CL366" s="886">
        <f t="shared" si="1164"/>
        <v>4742.18</v>
      </c>
      <c r="CM366" s="886">
        <f t="shared" si="1164"/>
        <v>4742.18</v>
      </c>
      <c r="CN366" s="887">
        <f t="shared" si="1164"/>
        <v>4742.18</v>
      </c>
      <c r="CO366" s="888">
        <f t="shared" si="1164"/>
        <v>4742.18</v>
      </c>
      <c r="CP366" s="886">
        <f t="shared" si="1164"/>
        <v>4742.18</v>
      </c>
      <c r="CQ366" s="886">
        <f t="shared" ref="CQ366:FB369" si="1167">IF(COUNT(CQ60)=1,CP366+CQ60,CP366)</f>
        <v>4742.18</v>
      </c>
      <c r="CR366" s="886">
        <f t="shared" si="1167"/>
        <v>4742.18</v>
      </c>
      <c r="CS366" s="886">
        <f t="shared" si="1167"/>
        <v>4742.18</v>
      </c>
      <c r="CT366" s="886">
        <f t="shared" si="1167"/>
        <v>4765.18</v>
      </c>
      <c r="CU366" s="886">
        <f t="shared" si="1167"/>
        <v>4788.18</v>
      </c>
      <c r="CV366" s="886">
        <f t="shared" si="1167"/>
        <v>4811.18</v>
      </c>
      <c r="CW366" s="886">
        <f t="shared" si="1167"/>
        <v>4834.18</v>
      </c>
      <c r="CX366" s="886">
        <f t="shared" si="1167"/>
        <v>4857.18</v>
      </c>
      <c r="CY366" s="886">
        <f t="shared" si="1167"/>
        <v>4858.18</v>
      </c>
      <c r="CZ366" s="887">
        <f t="shared" si="1167"/>
        <v>4908.18</v>
      </c>
      <c r="DA366" s="888">
        <f t="shared" si="1167"/>
        <v>4958.18</v>
      </c>
      <c r="DB366" s="886">
        <f t="shared" si="1167"/>
        <v>5008.18</v>
      </c>
      <c r="DC366" s="886">
        <f t="shared" si="1167"/>
        <v>5058.18</v>
      </c>
      <c r="DD366" s="886">
        <f t="shared" si="1167"/>
        <v>5059.18</v>
      </c>
      <c r="DE366" s="886">
        <f t="shared" si="1167"/>
        <v>5082.18</v>
      </c>
      <c r="DF366" s="886">
        <f t="shared" si="1167"/>
        <v>5105.18</v>
      </c>
      <c r="DG366" s="886">
        <f t="shared" si="1167"/>
        <v>5128.18</v>
      </c>
      <c r="DH366" s="886">
        <f t="shared" si="1167"/>
        <v>5151.18</v>
      </c>
      <c r="DI366" s="886">
        <f t="shared" si="1167"/>
        <v>5174.18</v>
      </c>
      <c r="DJ366" s="886">
        <f t="shared" si="1167"/>
        <v>5197.18</v>
      </c>
      <c r="DK366" s="886">
        <f t="shared" si="1167"/>
        <v>5220.18</v>
      </c>
      <c r="DL366" s="887">
        <f t="shared" si="1167"/>
        <v>5243.18</v>
      </c>
      <c r="DM366" s="888">
        <f t="shared" si="1167"/>
        <v>5266.18</v>
      </c>
      <c r="DN366" s="886">
        <f t="shared" si="1167"/>
        <v>5289.18</v>
      </c>
      <c r="DO366" s="886">
        <f t="shared" si="1167"/>
        <v>5312.18</v>
      </c>
      <c r="DP366" s="886">
        <f t="shared" si="1167"/>
        <v>5335.18</v>
      </c>
      <c r="DQ366" s="886">
        <f t="shared" si="1167"/>
        <v>5358.18</v>
      </c>
      <c r="DR366" s="886">
        <f t="shared" si="1167"/>
        <v>5381.18</v>
      </c>
      <c r="DS366" s="886">
        <f t="shared" si="1167"/>
        <v>5382.18</v>
      </c>
      <c r="DT366" s="886">
        <f t="shared" si="1167"/>
        <v>5432.18</v>
      </c>
      <c r="DU366" s="886">
        <f t="shared" si="1167"/>
        <v>5482.18</v>
      </c>
      <c r="DV366" s="886">
        <f t="shared" si="1167"/>
        <v>5532.18</v>
      </c>
      <c r="DW366" s="886">
        <f t="shared" si="1167"/>
        <v>5582.18</v>
      </c>
      <c r="DX366" s="887">
        <f t="shared" si="1167"/>
        <v>5583.18</v>
      </c>
      <c r="DY366" s="888">
        <f t="shared" si="1167"/>
        <v>5606.18</v>
      </c>
      <c r="DZ366" s="886">
        <f t="shared" si="1167"/>
        <v>5629.18</v>
      </c>
      <c r="EA366" s="886">
        <f t="shared" si="1167"/>
        <v>5652.18</v>
      </c>
      <c r="EB366" s="886">
        <f t="shared" si="1167"/>
        <v>5675.18</v>
      </c>
      <c r="EC366" s="886">
        <f t="shared" si="1167"/>
        <v>5698.18</v>
      </c>
      <c r="ED366" s="886">
        <f t="shared" si="1167"/>
        <v>5721.18</v>
      </c>
      <c r="EE366" s="886">
        <f t="shared" si="1167"/>
        <v>5744.18</v>
      </c>
      <c r="EF366" s="886">
        <f t="shared" si="1167"/>
        <v>5767.18</v>
      </c>
      <c r="EG366" s="886">
        <f t="shared" si="1167"/>
        <v>5790.18</v>
      </c>
      <c r="EH366" s="886">
        <f t="shared" si="1167"/>
        <v>5813.18</v>
      </c>
      <c r="EI366" s="886">
        <f t="shared" si="1167"/>
        <v>5836.18</v>
      </c>
      <c r="EJ366" s="887">
        <f t="shared" si="1167"/>
        <v>5859.18</v>
      </c>
      <c r="EK366" s="888">
        <f t="shared" si="1167"/>
        <v>5859.18</v>
      </c>
      <c r="EL366" s="886">
        <f t="shared" si="1167"/>
        <v>5859.18</v>
      </c>
      <c r="EM366" s="886">
        <f t="shared" si="1167"/>
        <v>5859.18</v>
      </c>
      <c r="EN366" s="886">
        <f t="shared" si="1167"/>
        <v>5859.18</v>
      </c>
      <c r="EO366" s="886">
        <f t="shared" si="1167"/>
        <v>5859.18</v>
      </c>
      <c r="EP366" s="886">
        <f t="shared" si="1167"/>
        <v>5882.18</v>
      </c>
      <c r="EQ366" s="886">
        <f t="shared" si="1167"/>
        <v>5905.18</v>
      </c>
      <c r="ER366" s="886">
        <f t="shared" si="1167"/>
        <v>5928.18</v>
      </c>
      <c r="ES366" s="886">
        <f t="shared" si="1167"/>
        <v>5951.18</v>
      </c>
      <c r="ET366" s="886">
        <f t="shared" si="1167"/>
        <v>5974.18</v>
      </c>
      <c r="EU366" s="886">
        <f t="shared" si="1167"/>
        <v>5997.18</v>
      </c>
      <c r="EV366" s="887">
        <f t="shared" si="1167"/>
        <v>6020.18</v>
      </c>
      <c r="EW366" s="888">
        <f t="shared" si="1167"/>
        <v>6043.18</v>
      </c>
      <c r="EX366" s="886">
        <f t="shared" si="1167"/>
        <v>6066.18</v>
      </c>
      <c r="EY366" s="886">
        <f t="shared" si="1167"/>
        <v>6089.18</v>
      </c>
      <c r="EZ366" s="886">
        <f t="shared" si="1167"/>
        <v>6112.18</v>
      </c>
      <c r="FA366" s="886">
        <f t="shared" si="1167"/>
        <v>6135.18</v>
      </c>
      <c r="FB366" s="886">
        <f t="shared" si="1167"/>
        <v>6158.18</v>
      </c>
      <c r="FC366" s="886">
        <f t="shared" si="1166"/>
        <v>6181.18</v>
      </c>
      <c r="FD366" s="886">
        <f t="shared" si="1166"/>
        <v>6204.18</v>
      </c>
      <c r="FE366" s="886">
        <f t="shared" si="1166"/>
        <v>6227.18</v>
      </c>
      <c r="FF366" s="886">
        <f t="shared" si="1166"/>
        <v>6250.18</v>
      </c>
      <c r="FG366" s="886">
        <f t="shared" si="1166"/>
        <v>6273.18</v>
      </c>
      <c r="FH366" s="887">
        <f t="shared" si="1166"/>
        <v>6296.18</v>
      </c>
      <c r="FI366" s="888">
        <f t="shared" si="1166"/>
        <v>6319.18</v>
      </c>
      <c r="FJ366" s="886">
        <f t="shared" si="1166"/>
        <v>6342.18</v>
      </c>
      <c r="FK366" s="886">
        <f t="shared" si="1166"/>
        <v>6365.18</v>
      </c>
      <c r="FL366" s="886">
        <f t="shared" si="1166"/>
        <v>6388.18</v>
      </c>
      <c r="FM366" s="886">
        <f t="shared" si="1166"/>
        <v>6411.18</v>
      </c>
      <c r="FN366" s="886">
        <f t="shared" si="1166"/>
        <v>6434.18</v>
      </c>
      <c r="FO366" s="886">
        <f t="shared" si="1166"/>
        <v>6457.18</v>
      </c>
      <c r="FP366" s="886">
        <f t="shared" si="1166"/>
        <v>6480.18</v>
      </c>
      <c r="FQ366" s="886">
        <f t="shared" si="1166"/>
        <v>6503.18</v>
      </c>
      <c r="FR366" s="886">
        <f t="shared" si="1166"/>
        <v>6526.18</v>
      </c>
      <c r="FS366" s="886">
        <f t="shared" si="1166"/>
        <v>6549.18</v>
      </c>
      <c r="FT366" s="887">
        <f t="shared" si="1166"/>
        <v>6572.18</v>
      </c>
      <c r="FU366" s="888">
        <f t="shared" si="1166"/>
        <v>6595.18</v>
      </c>
      <c r="FV366" s="886">
        <f t="shared" si="1166"/>
        <v>6618.18</v>
      </c>
      <c r="FW366" s="886">
        <f t="shared" si="1166"/>
        <v>6641.18</v>
      </c>
      <c r="FX366" s="886">
        <f t="shared" si="1166"/>
        <v>6664.18</v>
      </c>
      <c r="FY366" s="886">
        <f t="shared" si="1166"/>
        <v>6687.18</v>
      </c>
      <c r="FZ366" s="886">
        <f t="shared" si="1166"/>
        <v>6710.18</v>
      </c>
      <c r="GA366" s="886">
        <f t="shared" si="1166"/>
        <v>6733.18</v>
      </c>
      <c r="GB366" s="886">
        <f t="shared" si="1166"/>
        <v>6756.18</v>
      </c>
      <c r="GC366" s="886">
        <f t="shared" si="1166"/>
        <v>6779.18</v>
      </c>
      <c r="GD366" s="889">
        <f t="shared" si="1166"/>
        <v>6802.18</v>
      </c>
      <c r="GE366" s="886">
        <f t="shared" si="1166"/>
        <v>6825.18</v>
      </c>
      <c r="GF366" s="887">
        <f t="shared" si="1166"/>
        <v>6848.18</v>
      </c>
      <c r="GG366" s="888">
        <f t="shared" si="1166"/>
        <v>6871.18</v>
      </c>
      <c r="GH366" s="886">
        <f t="shared" si="1166"/>
        <v>6894.18</v>
      </c>
      <c r="GI366" s="886">
        <f t="shared" si="1166"/>
        <v>6917.18</v>
      </c>
      <c r="GJ366" s="886">
        <f t="shared" si="1166"/>
        <v>6940.18</v>
      </c>
      <c r="GK366" s="886">
        <f t="shared" si="1166"/>
        <v>6963.18</v>
      </c>
      <c r="GL366" s="886">
        <f t="shared" si="1166"/>
        <v>6986.18</v>
      </c>
      <c r="GM366" s="886">
        <f t="shared" si="1166"/>
        <v>7009.18</v>
      </c>
      <c r="GN366" s="886">
        <f t="shared" si="1166"/>
        <v>7032.18</v>
      </c>
      <c r="GO366" s="886">
        <f t="shared" si="1166"/>
        <v>7032.18</v>
      </c>
      <c r="GP366" s="886">
        <f t="shared" si="1166"/>
        <v>7032.18</v>
      </c>
      <c r="GQ366" s="886">
        <f t="shared" si="1166"/>
        <v>7032.18</v>
      </c>
      <c r="GR366" s="887">
        <f t="shared" si="1146"/>
        <v>7032.18</v>
      </c>
      <c r="GS366" s="6"/>
      <c r="GT366" s="6"/>
      <c r="GU366" s="6"/>
      <c r="GV366" s="6"/>
    </row>
    <row r="367" spans="2:204" ht="15.75" thickBot="1" x14ac:dyDescent="0.25">
      <c r="B367" s="848" t="s">
        <v>579</v>
      </c>
      <c r="C367" s="849">
        <v>3708.68</v>
      </c>
      <c r="D367" s="850">
        <v>36468</v>
      </c>
      <c r="E367" s="882">
        <f t="shared" si="1113"/>
        <v>47418</v>
      </c>
      <c r="F367" s="859">
        <f t="shared" si="1119"/>
        <v>49243</v>
      </c>
      <c r="G367" s="859">
        <f t="shared" si="1120"/>
        <v>51068</v>
      </c>
      <c r="AC367" s="877" t="s">
        <v>167</v>
      </c>
      <c r="AD367" s="856">
        <v>3708.68</v>
      </c>
      <c r="AE367" s="886">
        <f t="shared" si="1121"/>
        <v>3731.68</v>
      </c>
      <c r="AF367" s="887">
        <f t="shared" ref="AF367:CQ370" si="1168">IF(COUNT(AF61)=1,AE367+AF61,AE367)</f>
        <v>3754.68</v>
      </c>
      <c r="AG367" s="888">
        <f t="shared" si="1168"/>
        <v>3777.68</v>
      </c>
      <c r="AH367" s="886">
        <f t="shared" si="1168"/>
        <v>3800.68</v>
      </c>
      <c r="AI367" s="886">
        <f t="shared" si="1168"/>
        <v>3823.68</v>
      </c>
      <c r="AJ367" s="886">
        <f t="shared" si="1168"/>
        <v>3846.68</v>
      </c>
      <c r="AK367" s="886">
        <f t="shared" si="1168"/>
        <v>3847.68</v>
      </c>
      <c r="AL367" s="886">
        <f t="shared" si="1168"/>
        <v>3897.68</v>
      </c>
      <c r="AM367" s="886">
        <f t="shared" si="1168"/>
        <v>3947.68</v>
      </c>
      <c r="AN367" s="886">
        <f t="shared" si="1168"/>
        <v>3997.68</v>
      </c>
      <c r="AO367" s="886">
        <f t="shared" si="1168"/>
        <v>4047.68</v>
      </c>
      <c r="AP367" s="886">
        <f t="shared" si="1168"/>
        <v>4048.68</v>
      </c>
      <c r="AQ367" s="886">
        <f t="shared" si="1168"/>
        <v>4064.68</v>
      </c>
      <c r="AR367" s="887">
        <f t="shared" si="1168"/>
        <v>4080.68</v>
      </c>
      <c r="AS367" s="888">
        <f t="shared" si="1168"/>
        <v>4096.68</v>
      </c>
      <c r="AT367" s="886">
        <f t="shared" si="1168"/>
        <v>4112.68</v>
      </c>
      <c r="AU367" s="886">
        <f t="shared" si="1168"/>
        <v>4128.68</v>
      </c>
      <c r="AV367" s="886">
        <f t="shared" si="1168"/>
        <v>4144.68</v>
      </c>
      <c r="AW367" s="886">
        <f t="shared" si="1168"/>
        <v>4160.68</v>
      </c>
      <c r="AX367" s="886">
        <f t="shared" si="1168"/>
        <v>4176.68</v>
      </c>
      <c r="AY367" s="886">
        <f t="shared" si="1168"/>
        <v>4192.68</v>
      </c>
      <c r="AZ367" s="886">
        <f t="shared" si="1168"/>
        <v>4208.68</v>
      </c>
      <c r="BA367" s="886">
        <f t="shared" si="1168"/>
        <v>4224.68</v>
      </c>
      <c r="BB367" s="886">
        <f t="shared" si="1168"/>
        <v>4240.68</v>
      </c>
      <c r="BC367" s="886">
        <f t="shared" si="1168"/>
        <v>4256.68</v>
      </c>
      <c r="BD367" s="887">
        <f t="shared" si="1168"/>
        <v>4279.68</v>
      </c>
      <c r="BE367" s="888">
        <f t="shared" si="1168"/>
        <v>4302.68</v>
      </c>
      <c r="BF367" s="886">
        <f t="shared" si="1168"/>
        <v>4325.68</v>
      </c>
      <c r="BG367" s="886">
        <f t="shared" si="1168"/>
        <v>4348.68</v>
      </c>
      <c r="BH367" s="886">
        <f t="shared" si="1168"/>
        <v>4371.68</v>
      </c>
      <c r="BI367" s="886">
        <f t="shared" si="1168"/>
        <v>4394.68</v>
      </c>
      <c r="BJ367" s="886">
        <f t="shared" si="1168"/>
        <v>4417.68</v>
      </c>
      <c r="BK367" s="886">
        <f t="shared" si="1168"/>
        <v>4440.68</v>
      </c>
      <c r="BL367" s="886">
        <f t="shared" si="1168"/>
        <v>4463.68</v>
      </c>
      <c r="BM367" s="886">
        <f t="shared" si="1168"/>
        <v>4486.68</v>
      </c>
      <c r="BN367" s="886">
        <f t="shared" si="1168"/>
        <v>4509.68</v>
      </c>
      <c r="BO367" s="886">
        <f t="shared" si="1168"/>
        <v>4532.68</v>
      </c>
      <c r="BP367" s="887">
        <f t="shared" si="1168"/>
        <v>4555.68</v>
      </c>
      <c r="BQ367" s="888">
        <f t="shared" si="1168"/>
        <v>4578.68</v>
      </c>
      <c r="BR367" s="886">
        <f t="shared" si="1168"/>
        <v>4601.68</v>
      </c>
      <c r="BS367" s="886">
        <f t="shared" si="1168"/>
        <v>4624.68</v>
      </c>
      <c r="BT367" s="886">
        <f t="shared" si="1168"/>
        <v>4647.68</v>
      </c>
      <c r="BU367" s="886">
        <f t="shared" si="1168"/>
        <v>4670.68</v>
      </c>
      <c r="BV367" s="886">
        <f t="shared" si="1168"/>
        <v>4693.68</v>
      </c>
      <c r="BW367" s="886">
        <f t="shared" si="1168"/>
        <v>4716.68</v>
      </c>
      <c r="BX367" s="886">
        <f t="shared" si="1168"/>
        <v>4739.68</v>
      </c>
      <c r="BY367" s="886">
        <f t="shared" si="1168"/>
        <v>4762.68</v>
      </c>
      <c r="BZ367" s="886">
        <f t="shared" si="1168"/>
        <v>4785.68</v>
      </c>
      <c r="CA367" s="886">
        <f t="shared" si="1168"/>
        <v>4785.68</v>
      </c>
      <c r="CB367" s="887">
        <f t="shared" si="1168"/>
        <v>4785.68</v>
      </c>
      <c r="CC367" s="888">
        <f t="shared" si="1168"/>
        <v>4785.68</v>
      </c>
      <c r="CD367" s="886">
        <f t="shared" si="1168"/>
        <v>4785.68</v>
      </c>
      <c r="CE367" s="886">
        <f t="shared" si="1168"/>
        <v>4785.68</v>
      </c>
      <c r="CF367" s="886">
        <f t="shared" si="1168"/>
        <v>4785.68</v>
      </c>
      <c r="CG367" s="886">
        <f t="shared" si="1168"/>
        <v>4785.68</v>
      </c>
      <c r="CH367" s="886">
        <f t="shared" si="1168"/>
        <v>4785.68</v>
      </c>
      <c r="CI367" s="886">
        <f t="shared" si="1168"/>
        <v>4785.68</v>
      </c>
      <c r="CJ367" s="886">
        <f t="shared" si="1168"/>
        <v>4785.68</v>
      </c>
      <c r="CK367" s="886">
        <f t="shared" si="1168"/>
        <v>4785.68</v>
      </c>
      <c r="CL367" s="886">
        <f t="shared" si="1168"/>
        <v>4785.68</v>
      </c>
      <c r="CM367" s="886">
        <f t="shared" si="1168"/>
        <v>4808.68</v>
      </c>
      <c r="CN367" s="887">
        <f t="shared" si="1168"/>
        <v>4824.68</v>
      </c>
      <c r="CO367" s="888">
        <f t="shared" si="1168"/>
        <v>4840.68</v>
      </c>
      <c r="CP367" s="886">
        <f t="shared" si="1168"/>
        <v>4856.68</v>
      </c>
      <c r="CQ367" s="886">
        <f t="shared" si="1168"/>
        <v>4872.68</v>
      </c>
      <c r="CR367" s="886">
        <f t="shared" si="1167"/>
        <v>4888.68</v>
      </c>
      <c r="CS367" s="886">
        <f t="shared" si="1167"/>
        <v>4904.68</v>
      </c>
      <c r="CT367" s="886">
        <f t="shared" si="1167"/>
        <v>4920.68</v>
      </c>
      <c r="CU367" s="886">
        <f t="shared" si="1167"/>
        <v>4936.68</v>
      </c>
      <c r="CV367" s="886">
        <f t="shared" si="1167"/>
        <v>4952.68</v>
      </c>
      <c r="CW367" s="886">
        <f t="shared" si="1167"/>
        <v>4968.68</v>
      </c>
      <c r="CX367" s="886">
        <f t="shared" si="1167"/>
        <v>4984.68</v>
      </c>
      <c r="CY367" s="886">
        <f t="shared" si="1167"/>
        <v>5000.68</v>
      </c>
      <c r="CZ367" s="887">
        <f t="shared" si="1167"/>
        <v>5016.68</v>
      </c>
      <c r="DA367" s="888">
        <f t="shared" si="1167"/>
        <v>5032.68</v>
      </c>
      <c r="DB367" s="886">
        <f t="shared" si="1167"/>
        <v>5048.68</v>
      </c>
      <c r="DC367" s="886">
        <f t="shared" si="1167"/>
        <v>5064.68</v>
      </c>
      <c r="DD367" s="886">
        <f t="shared" si="1167"/>
        <v>5080.68</v>
      </c>
      <c r="DE367" s="886">
        <f t="shared" si="1167"/>
        <v>5096.68</v>
      </c>
      <c r="DF367" s="886">
        <f t="shared" si="1167"/>
        <v>5112.68</v>
      </c>
      <c r="DG367" s="886">
        <f t="shared" si="1167"/>
        <v>5128.68</v>
      </c>
      <c r="DH367" s="886">
        <f t="shared" si="1167"/>
        <v>5144.68</v>
      </c>
      <c r="DI367" s="886">
        <f t="shared" si="1167"/>
        <v>5160.68</v>
      </c>
      <c r="DJ367" s="886">
        <f t="shared" si="1167"/>
        <v>5176.68</v>
      </c>
      <c r="DK367" s="886">
        <f t="shared" si="1167"/>
        <v>5192.68</v>
      </c>
      <c r="DL367" s="887">
        <f t="shared" si="1167"/>
        <v>5208.68</v>
      </c>
      <c r="DM367" s="888">
        <f t="shared" si="1167"/>
        <v>5224.68</v>
      </c>
      <c r="DN367" s="886">
        <f t="shared" si="1167"/>
        <v>5240.68</v>
      </c>
      <c r="DO367" s="886">
        <f t="shared" si="1167"/>
        <v>5256.68</v>
      </c>
      <c r="DP367" s="886">
        <f t="shared" si="1167"/>
        <v>5272.68</v>
      </c>
      <c r="DQ367" s="886">
        <f t="shared" si="1167"/>
        <v>5288.68</v>
      </c>
      <c r="DR367" s="886">
        <f t="shared" si="1167"/>
        <v>5304.68</v>
      </c>
      <c r="DS367" s="886">
        <f t="shared" si="1167"/>
        <v>5320.68</v>
      </c>
      <c r="DT367" s="886">
        <f t="shared" si="1167"/>
        <v>5343.68</v>
      </c>
      <c r="DU367" s="886">
        <f t="shared" si="1167"/>
        <v>5366.68</v>
      </c>
      <c r="DV367" s="886">
        <f t="shared" si="1167"/>
        <v>5389.68</v>
      </c>
      <c r="DW367" s="886">
        <f t="shared" si="1167"/>
        <v>5412.68</v>
      </c>
      <c r="DX367" s="887">
        <f t="shared" si="1167"/>
        <v>5435.68</v>
      </c>
      <c r="DY367" s="888">
        <f t="shared" si="1167"/>
        <v>5458.68</v>
      </c>
      <c r="DZ367" s="886">
        <f t="shared" si="1167"/>
        <v>5481.68</v>
      </c>
      <c r="EA367" s="886">
        <f t="shared" si="1167"/>
        <v>5504.68</v>
      </c>
      <c r="EB367" s="886">
        <f t="shared" si="1167"/>
        <v>5527.68</v>
      </c>
      <c r="EC367" s="886">
        <f t="shared" si="1167"/>
        <v>5550.68</v>
      </c>
      <c r="ED367" s="886">
        <f t="shared" si="1167"/>
        <v>5573.68</v>
      </c>
      <c r="EE367" s="886">
        <f t="shared" si="1167"/>
        <v>5596.68</v>
      </c>
      <c r="EF367" s="886">
        <f t="shared" si="1167"/>
        <v>5619.68</v>
      </c>
      <c r="EG367" s="886">
        <f t="shared" si="1167"/>
        <v>5642.68</v>
      </c>
      <c r="EH367" s="886">
        <f t="shared" si="1167"/>
        <v>5665.68</v>
      </c>
      <c r="EI367" s="886">
        <f t="shared" si="1167"/>
        <v>5688.68</v>
      </c>
      <c r="EJ367" s="887">
        <f t="shared" si="1167"/>
        <v>5711.68</v>
      </c>
      <c r="EK367" s="888">
        <f t="shared" si="1167"/>
        <v>5734.68</v>
      </c>
      <c r="EL367" s="886">
        <f t="shared" si="1167"/>
        <v>5757.68</v>
      </c>
      <c r="EM367" s="886">
        <f t="shared" si="1167"/>
        <v>5780.68</v>
      </c>
      <c r="EN367" s="886">
        <f t="shared" si="1167"/>
        <v>5780.68</v>
      </c>
      <c r="EO367" s="886">
        <f t="shared" si="1167"/>
        <v>5780.68</v>
      </c>
      <c r="EP367" s="886">
        <f t="shared" si="1167"/>
        <v>5780.68</v>
      </c>
      <c r="EQ367" s="886">
        <f t="shared" si="1167"/>
        <v>5780.68</v>
      </c>
      <c r="ER367" s="886">
        <f t="shared" si="1167"/>
        <v>5780.68</v>
      </c>
      <c r="ES367" s="886">
        <f t="shared" si="1167"/>
        <v>5803.68</v>
      </c>
      <c r="ET367" s="886">
        <f t="shared" si="1167"/>
        <v>5826.68</v>
      </c>
      <c r="EU367" s="886">
        <f t="shared" si="1167"/>
        <v>5849.68</v>
      </c>
      <c r="EV367" s="887">
        <f t="shared" si="1167"/>
        <v>5872.68</v>
      </c>
      <c r="EW367" s="888">
        <f t="shared" si="1167"/>
        <v>5895.68</v>
      </c>
      <c r="EX367" s="886">
        <f t="shared" si="1167"/>
        <v>5918.68</v>
      </c>
      <c r="EY367" s="886">
        <f t="shared" si="1167"/>
        <v>5941.68</v>
      </c>
      <c r="EZ367" s="886">
        <f t="shared" si="1167"/>
        <v>5964.68</v>
      </c>
      <c r="FA367" s="886">
        <f t="shared" si="1167"/>
        <v>5987.68</v>
      </c>
      <c r="FB367" s="886">
        <f t="shared" si="1167"/>
        <v>6010.68</v>
      </c>
      <c r="FC367" s="886">
        <f t="shared" si="1166"/>
        <v>6033.68</v>
      </c>
      <c r="FD367" s="886">
        <f t="shared" si="1166"/>
        <v>6056.68</v>
      </c>
      <c r="FE367" s="886">
        <f t="shared" si="1166"/>
        <v>6079.68</v>
      </c>
      <c r="FF367" s="886">
        <f t="shared" si="1166"/>
        <v>6102.68</v>
      </c>
      <c r="FG367" s="886">
        <f t="shared" si="1166"/>
        <v>6125.68</v>
      </c>
      <c r="FH367" s="887">
        <f t="shared" si="1166"/>
        <v>6148.68</v>
      </c>
      <c r="FI367" s="888">
        <f t="shared" si="1166"/>
        <v>6171.68</v>
      </c>
      <c r="FJ367" s="886">
        <f t="shared" si="1166"/>
        <v>6194.68</v>
      </c>
      <c r="FK367" s="886">
        <f t="shared" si="1166"/>
        <v>6217.68</v>
      </c>
      <c r="FL367" s="886">
        <f t="shared" si="1166"/>
        <v>6240.68</v>
      </c>
      <c r="FM367" s="886">
        <f t="shared" si="1166"/>
        <v>6263.68</v>
      </c>
      <c r="FN367" s="886">
        <f t="shared" si="1166"/>
        <v>6286.68</v>
      </c>
      <c r="FO367" s="886">
        <f t="shared" si="1166"/>
        <v>6309.68</v>
      </c>
      <c r="FP367" s="886">
        <f t="shared" si="1166"/>
        <v>6332.68</v>
      </c>
      <c r="FQ367" s="886">
        <f t="shared" si="1166"/>
        <v>6355.68</v>
      </c>
      <c r="FR367" s="886">
        <f t="shared" si="1166"/>
        <v>6378.68</v>
      </c>
      <c r="FS367" s="886">
        <f t="shared" si="1166"/>
        <v>6401.68</v>
      </c>
      <c r="FT367" s="887">
        <f t="shared" si="1166"/>
        <v>6424.68</v>
      </c>
      <c r="FU367" s="888">
        <f t="shared" si="1166"/>
        <v>6447.68</v>
      </c>
      <c r="FV367" s="886">
        <f t="shared" si="1166"/>
        <v>6470.68</v>
      </c>
      <c r="FW367" s="886">
        <f t="shared" si="1166"/>
        <v>6493.68</v>
      </c>
      <c r="FX367" s="886">
        <f t="shared" si="1166"/>
        <v>6516.68</v>
      </c>
      <c r="FY367" s="886">
        <f t="shared" si="1166"/>
        <v>6539.68</v>
      </c>
      <c r="FZ367" s="886">
        <f t="shared" si="1166"/>
        <v>6562.68</v>
      </c>
      <c r="GA367" s="886">
        <f t="shared" si="1166"/>
        <v>6585.68</v>
      </c>
      <c r="GB367" s="886">
        <f t="shared" si="1166"/>
        <v>6608.68</v>
      </c>
      <c r="GC367" s="886">
        <f t="shared" si="1166"/>
        <v>6631.68</v>
      </c>
      <c r="GD367" s="886">
        <f t="shared" si="1166"/>
        <v>6654.68</v>
      </c>
      <c r="GE367" s="889">
        <f t="shared" si="1166"/>
        <v>6677.68</v>
      </c>
      <c r="GF367" s="887">
        <f t="shared" si="1166"/>
        <v>6700.68</v>
      </c>
      <c r="GG367" s="888">
        <f t="shared" si="1166"/>
        <v>6723.68</v>
      </c>
      <c r="GH367" s="886">
        <f t="shared" si="1166"/>
        <v>6746.68</v>
      </c>
      <c r="GI367" s="886">
        <f t="shared" si="1166"/>
        <v>6769.68</v>
      </c>
      <c r="GJ367" s="886">
        <f t="shared" si="1166"/>
        <v>6792.68</v>
      </c>
      <c r="GK367" s="886">
        <f t="shared" si="1166"/>
        <v>6815.68</v>
      </c>
      <c r="GL367" s="886">
        <f t="shared" si="1166"/>
        <v>6838.68</v>
      </c>
      <c r="GM367" s="886">
        <f t="shared" si="1166"/>
        <v>6861.68</v>
      </c>
      <c r="GN367" s="886">
        <f t="shared" si="1166"/>
        <v>6884.68</v>
      </c>
      <c r="GO367" s="886">
        <f t="shared" si="1166"/>
        <v>6884.68</v>
      </c>
      <c r="GP367" s="886">
        <f t="shared" si="1166"/>
        <v>6884.68</v>
      </c>
      <c r="GQ367" s="886">
        <f t="shared" si="1166"/>
        <v>6884.68</v>
      </c>
      <c r="GR367" s="887">
        <f t="shared" si="1146"/>
        <v>6884.68</v>
      </c>
      <c r="GS367" s="6"/>
      <c r="GT367" s="6"/>
      <c r="GU367" s="6"/>
      <c r="GV367" s="6"/>
    </row>
    <row r="368" spans="2:204" ht="15.75" thickBot="1" x14ac:dyDescent="0.25">
      <c r="B368" s="848" t="s">
        <v>580</v>
      </c>
      <c r="C368" s="849">
        <v>3044.59</v>
      </c>
      <c r="D368" s="850">
        <v>36496</v>
      </c>
      <c r="E368" s="882">
        <f t="shared" si="1113"/>
        <v>47446</v>
      </c>
      <c r="F368" s="859">
        <f t="shared" si="1119"/>
        <v>49271</v>
      </c>
      <c r="G368" s="859">
        <f t="shared" si="1120"/>
        <v>51096</v>
      </c>
      <c r="AC368" s="877" t="s">
        <v>168</v>
      </c>
      <c r="AD368" s="856">
        <v>3044.59</v>
      </c>
      <c r="AE368" s="886">
        <f t="shared" si="1121"/>
        <v>3094.59</v>
      </c>
      <c r="AF368" s="887">
        <f t="shared" si="1168"/>
        <v>3095.59</v>
      </c>
      <c r="AG368" s="888">
        <f t="shared" si="1168"/>
        <v>3118.59</v>
      </c>
      <c r="AH368" s="886">
        <f t="shared" si="1168"/>
        <v>3141.59</v>
      </c>
      <c r="AI368" s="886">
        <f t="shared" si="1168"/>
        <v>3164.59</v>
      </c>
      <c r="AJ368" s="886">
        <f t="shared" si="1168"/>
        <v>3164.59</v>
      </c>
      <c r="AK368" s="886">
        <f t="shared" si="1168"/>
        <v>3164.59</v>
      </c>
      <c r="AL368" s="886">
        <f t="shared" si="1168"/>
        <v>3187.59</v>
      </c>
      <c r="AM368" s="886">
        <f t="shared" si="1168"/>
        <v>3210.59</v>
      </c>
      <c r="AN368" s="886">
        <f t="shared" si="1168"/>
        <v>3233.59</v>
      </c>
      <c r="AO368" s="886">
        <f t="shared" si="1168"/>
        <v>3256.59</v>
      </c>
      <c r="AP368" s="886">
        <f t="shared" si="1168"/>
        <v>3279.59</v>
      </c>
      <c r="AQ368" s="886">
        <f t="shared" si="1168"/>
        <v>3302.59</v>
      </c>
      <c r="AR368" s="887">
        <f t="shared" si="1168"/>
        <v>3325.59</v>
      </c>
      <c r="AS368" s="888">
        <f t="shared" si="1168"/>
        <v>3348.59</v>
      </c>
      <c r="AT368" s="886">
        <f t="shared" si="1168"/>
        <v>3371.59</v>
      </c>
      <c r="AU368" s="886">
        <f t="shared" si="1168"/>
        <v>3394.59</v>
      </c>
      <c r="AV368" s="886">
        <f t="shared" si="1168"/>
        <v>3417.59</v>
      </c>
      <c r="AW368" s="886">
        <f t="shared" si="1168"/>
        <v>3440.59</v>
      </c>
      <c r="AX368" s="886">
        <f t="shared" si="1168"/>
        <v>3463.59</v>
      </c>
      <c r="AY368" s="886">
        <f t="shared" si="1168"/>
        <v>3486.59</v>
      </c>
      <c r="AZ368" s="886">
        <f t="shared" si="1168"/>
        <v>3509.59</v>
      </c>
      <c r="BA368" s="886">
        <f t="shared" si="1168"/>
        <v>3509.59</v>
      </c>
      <c r="BB368" s="886">
        <f t="shared" si="1168"/>
        <v>3509.59</v>
      </c>
      <c r="BC368" s="886">
        <f t="shared" si="1168"/>
        <v>3509.59</v>
      </c>
      <c r="BD368" s="887">
        <f t="shared" si="1168"/>
        <v>3509.59</v>
      </c>
      <c r="BE368" s="888">
        <f t="shared" si="1168"/>
        <v>3509.59</v>
      </c>
      <c r="BF368" s="886">
        <f t="shared" si="1168"/>
        <v>3509.59</v>
      </c>
      <c r="BG368" s="886">
        <f t="shared" si="1168"/>
        <v>3509.59</v>
      </c>
      <c r="BH368" s="886">
        <f t="shared" si="1168"/>
        <v>3532.59</v>
      </c>
      <c r="BI368" s="886">
        <f t="shared" si="1168"/>
        <v>3555.59</v>
      </c>
      <c r="BJ368" s="886">
        <f t="shared" si="1168"/>
        <v>3578.59</v>
      </c>
      <c r="BK368" s="886">
        <f t="shared" si="1168"/>
        <v>3601.59</v>
      </c>
      <c r="BL368" s="886">
        <f t="shared" si="1168"/>
        <v>3624.59</v>
      </c>
      <c r="BM368" s="886">
        <f t="shared" si="1168"/>
        <v>3647.59</v>
      </c>
      <c r="BN368" s="886">
        <f t="shared" si="1168"/>
        <v>3670.59</v>
      </c>
      <c r="BO368" s="886">
        <f t="shared" si="1168"/>
        <v>3693.59</v>
      </c>
      <c r="BP368" s="887">
        <f t="shared" si="1168"/>
        <v>3716.59</v>
      </c>
      <c r="BQ368" s="888">
        <f t="shared" si="1168"/>
        <v>3739.59</v>
      </c>
      <c r="BR368" s="886">
        <f t="shared" si="1168"/>
        <v>3762.59</v>
      </c>
      <c r="BS368" s="886">
        <f t="shared" si="1168"/>
        <v>3785.59</v>
      </c>
      <c r="BT368" s="886">
        <f t="shared" si="1168"/>
        <v>3808.59</v>
      </c>
      <c r="BU368" s="886">
        <f t="shared" si="1168"/>
        <v>3831.59</v>
      </c>
      <c r="BV368" s="886">
        <f t="shared" si="1168"/>
        <v>3854.59</v>
      </c>
      <c r="BW368" s="886">
        <f t="shared" si="1168"/>
        <v>3877.59</v>
      </c>
      <c r="BX368" s="886">
        <f t="shared" si="1168"/>
        <v>3900.59</v>
      </c>
      <c r="BY368" s="886">
        <f t="shared" si="1168"/>
        <v>3923.59</v>
      </c>
      <c r="BZ368" s="886">
        <f t="shared" si="1168"/>
        <v>3946.59</v>
      </c>
      <c r="CA368" s="886">
        <f t="shared" si="1168"/>
        <v>3969.59</v>
      </c>
      <c r="CB368" s="887">
        <f t="shared" si="1168"/>
        <v>3992.59</v>
      </c>
      <c r="CC368" s="888">
        <f t="shared" si="1168"/>
        <v>4015.59</v>
      </c>
      <c r="CD368" s="886">
        <f t="shared" si="1168"/>
        <v>4038.59</v>
      </c>
      <c r="CE368" s="886">
        <f t="shared" si="1168"/>
        <v>4061.59</v>
      </c>
      <c r="CF368" s="886">
        <f t="shared" si="1168"/>
        <v>4084.59</v>
      </c>
      <c r="CG368" s="886">
        <f t="shared" si="1168"/>
        <v>4107.59</v>
      </c>
      <c r="CH368" s="886">
        <f t="shared" si="1168"/>
        <v>4130.59</v>
      </c>
      <c r="CI368" s="886">
        <f t="shared" si="1168"/>
        <v>4153.59</v>
      </c>
      <c r="CJ368" s="886">
        <f t="shared" si="1168"/>
        <v>4176.59</v>
      </c>
      <c r="CK368" s="886">
        <f t="shared" si="1168"/>
        <v>4199.59</v>
      </c>
      <c r="CL368" s="886">
        <f t="shared" si="1168"/>
        <v>4222.59</v>
      </c>
      <c r="CM368" s="886">
        <f t="shared" si="1168"/>
        <v>4245.59</v>
      </c>
      <c r="CN368" s="887">
        <f t="shared" si="1168"/>
        <v>4268.59</v>
      </c>
      <c r="CO368" s="888">
        <f t="shared" si="1168"/>
        <v>4291.59</v>
      </c>
      <c r="CP368" s="886">
        <f t="shared" si="1168"/>
        <v>4314.59</v>
      </c>
      <c r="CQ368" s="886">
        <f t="shared" si="1168"/>
        <v>4337.59</v>
      </c>
      <c r="CR368" s="886">
        <f t="shared" si="1167"/>
        <v>4360.59</v>
      </c>
      <c r="CS368" s="886">
        <f t="shared" si="1167"/>
        <v>4361.59</v>
      </c>
      <c r="CT368" s="886">
        <f t="shared" si="1167"/>
        <v>4421.59</v>
      </c>
      <c r="CU368" s="886">
        <f t="shared" si="1167"/>
        <v>4481.59</v>
      </c>
      <c r="CV368" s="886">
        <f t="shared" si="1167"/>
        <v>4541.59</v>
      </c>
      <c r="CW368" s="886">
        <f t="shared" si="1167"/>
        <v>4601.59</v>
      </c>
      <c r="CX368" s="886">
        <f t="shared" si="1167"/>
        <v>4602.59</v>
      </c>
      <c r="CY368" s="886">
        <f t="shared" si="1167"/>
        <v>4625.59</v>
      </c>
      <c r="CZ368" s="887">
        <f t="shared" si="1167"/>
        <v>4648.59</v>
      </c>
      <c r="DA368" s="888">
        <f t="shared" si="1167"/>
        <v>4671.59</v>
      </c>
      <c r="DB368" s="886">
        <f t="shared" si="1167"/>
        <v>4671.59</v>
      </c>
      <c r="DC368" s="886">
        <f t="shared" si="1167"/>
        <v>4671.59</v>
      </c>
      <c r="DD368" s="886">
        <f t="shared" si="1167"/>
        <v>4671.59</v>
      </c>
      <c r="DE368" s="886">
        <f t="shared" si="1167"/>
        <v>4671.59</v>
      </c>
      <c r="DF368" s="886">
        <f t="shared" si="1167"/>
        <v>4671.59</v>
      </c>
      <c r="DG368" s="886">
        <f t="shared" si="1167"/>
        <v>4671.59</v>
      </c>
      <c r="DH368" s="886">
        <f t="shared" si="1167"/>
        <v>4671.59</v>
      </c>
      <c r="DI368" s="886">
        <f t="shared" si="1167"/>
        <v>4671.59</v>
      </c>
      <c r="DJ368" s="886">
        <f t="shared" si="1167"/>
        <v>4671.59</v>
      </c>
      <c r="DK368" s="886">
        <f t="shared" si="1167"/>
        <v>4671.59</v>
      </c>
      <c r="DL368" s="887">
        <f t="shared" si="1167"/>
        <v>4671.59</v>
      </c>
      <c r="DM368" s="888">
        <f t="shared" si="1167"/>
        <v>4671.59</v>
      </c>
      <c r="DN368" s="886">
        <f t="shared" si="1167"/>
        <v>4694.59</v>
      </c>
      <c r="DO368" s="886">
        <f t="shared" si="1167"/>
        <v>4717.59</v>
      </c>
      <c r="DP368" s="886">
        <f t="shared" si="1167"/>
        <v>4740.59</v>
      </c>
      <c r="DQ368" s="886">
        <f t="shared" si="1167"/>
        <v>4763.59</v>
      </c>
      <c r="DR368" s="886">
        <f t="shared" si="1167"/>
        <v>4786.59</v>
      </c>
      <c r="DS368" s="886">
        <f t="shared" si="1167"/>
        <v>4809.59</v>
      </c>
      <c r="DT368" s="886">
        <f t="shared" si="1167"/>
        <v>4832.59</v>
      </c>
      <c r="DU368" s="886">
        <f t="shared" si="1167"/>
        <v>4855.59</v>
      </c>
      <c r="DV368" s="886">
        <f t="shared" si="1167"/>
        <v>4878.59</v>
      </c>
      <c r="DW368" s="886">
        <f t="shared" si="1167"/>
        <v>4901.59</v>
      </c>
      <c r="DX368" s="887">
        <f t="shared" si="1167"/>
        <v>4924.59</v>
      </c>
      <c r="DY368" s="888">
        <f t="shared" si="1167"/>
        <v>4947.59</v>
      </c>
      <c r="DZ368" s="886">
        <f t="shared" si="1167"/>
        <v>4970.59</v>
      </c>
      <c r="EA368" s="886">
        <f t="shared" si="1167"/>
        <v>4993.59</v>
      </c>
      <c r="EB368" s="886">
        <f t="shared" si="1167"/>
        <v>5016.59</v>
      </c>
      <c r="EC368" s="886">
        <f t="shared" si="1167"/>
        <v>5039.59</v>
      </c>
      <c r="ED368" s="886">
        <f t="shared" si="1167"/>
        <v>5062.59</v>
      </c>
      <c r="EE368" s="886">
        <f t="shared" si="1167"/>
        <v>5085.59</v>
      </c>
      <c r="EF368" s="886">
        <f t="shared" si="1167"/>
        <v>5108.59</v>
      </c>
      <c r="EG368" s="886">
        <f t="shared" si="1167"/>
        <v>5131.59</v>
      </c>
      <c r="EH368" s="886">
        <f t="shared" si="1167"/>
        <v>5154.59</v>
      </c>
      <c r="EI368" s="886">
        <f t="shared" si="1167"/>
        <v>5177.59</v>
      </c>
      <c r="EJ368" s="887">
        <f t="shared" si="1167"/>
        <v>5200.59</v>
      </c>
      <c r="EK368" s="888">
        <f t="shared" si="1167"/>
        <v>5223.59</v>
      </c>
      <c r="EL368" s="886">
        <f t="shared" si="1167"/>
        <v>5246.59</v>
      </c>
      <c r="EM368" s="886">
        <f t="shared" si="1167"/>
        <v>5269.59</v>
      </c>
      <c r="EN368" s="886">
        <f t="shared" si="1167"/>
        <v>5292.59</v>
      </c>
      <c r="EO368" s="886">
        <f t="shared" si="1167"/>
        <v>5315.59</v>
      </c>
      <c r="EP368" s="886">
        <f t="shared" si="1167"/>
        <v>5338.59</v>
      </c>
      <c r="EQ368" s="886">
        <f t="shared" si="1167"/>
        <v>5361.59</v>
      </c>
      <c r="ER368" s="886">
        <f t="shared" si="1167"/>
        <v>5384.59</v>
      </c>
      <c r="ES368" s="886">
        <f t="shared" si="1167"/>
        <v>5407.59</v>
      </c>
      <c r="ET368" s="886">
        <f t="shared" si="1167"/>
        <v>5430.59</v>
      </c>
      <c r="EU368" s="886">
        <f t="shared" si="1167"/>
        <v>5453.59</v>
      </c>
      <c r="EV368" s="887">
        <f t="shared" si="1167"/>
        <v>5476.59</v>
      </c>
      <c r="EW368" s="888">
        <f t="shared" si="1167"/>
        <v>5499.59</v>
      </c>
      <c r="EX368" s="886">
        <f t="shared" si="1167"/>
        <v>5522.59</v>
      </c>
      <c r="EY368" s="886">
        <f t="shared" si="1167"/>
        <v>5545.59</v>
      </c>
      <c r="EZ368" s="886">
        <f t="shared" si="1167"/>
        <v>5568.59</v>
      </c>
      <c r="FA368" s="886">
        <f t="shared" si="1167"/>
        <v>5591.59</v>
      </c>
      <c r="FB368" s="886">
        <f t="shared" si="1167"/>
        <v>5614.59</v>
      </c>
      <c r="FC368" s="886">
        <f t="shared" si="1166"/>
        <v>5614.59</v>
      </c>
      <c r="FD368" s="886">
        <f t="shared" si="1166"/>
        <v>5614.59</v>
      </c>
      <c r="FE368" s="886">
        <f t="shared" si="1166"/>
        <v>5614.59</v>
      </c>
      <c r="FF368" s="886">
        <f t="shared" si="1166"/>
        <v>5614.59</v>
      </c>
      <c r="FG368" s="886">
        <f t="shared" si="1166"/>
        <v>5614.59</v>
      </c>
      <c r="FH368" s="887">
        <f t="shared" si="1166"/>
        <v>5637.59</v>
      </c>
      <c r="FI368" s="888">
        <f t="shared" si="1166"/>
        <v>5660.59</v>
      </c>
      <c r="FJ368" s="886">
        <f t="shared" si="1166"/>
        <v>5683.59</v>
      </c>
      <c r="FK368" s="886">
        <f t="shared" si="1166"/>
        <v>5706.59</v>
      </c>
      <c r="FL368" s="886">
        <f t="shared" si="1166"/>
        <v>5729.59</v>
      </c>
      <c r="FM368" s="886">
        <f t="shared" si="1166"/>
        <v>5752.59</v>
      </c>
      <c r="FN368" s="886">
        <f t="shared" si="1166"/>
        <v>5775.59</v>
      </c>
      <c r="FO368" s="886">
        <f t="shared" si="1166"/>
        <v>5798.59</v>
      </c>
      <c r="FP368" s="886">
        <f t="shared" si="1166"/>
        <v>5821.59</v>
      </c>
      <c r="FQ368" s="886">
        <f t="shared" si="1166"/>
        <v>5844.59</v>
      </c>
      <c r="FR368" s="886">
        <f t="shared" si="1166"/>
        <v>5867.59</v>
      </c>
      <c r="FS368" s="886">
        <f t="shared" si="1166"/>
        <v>5890.59</v>
      </c>
      <c r="FT368" s="887">
        <f t="shared" si="1166"/>
        <v>5913.59</v>
      </c>
      <c r="FU368" s="888">
        <f t="shared" si="1166"/>
        <v>5936.59</v>
      </c>
      <c r="FV368" s="886">
        <f t="shared" si="1166"/>
        <v>5959.59</v>
      </c>
      <c r="FW368" s="886">
        <f t="shared" si="1166"/>
        <v>5982.59</v>
      </c>
      <c r="FX368" s="886">
        <f t="shared" si="1166"/>
        <v>6005.59</v>
      </c>
      <c r="FY368" s="886">
        <f t="shared" si="1166"/>
        <v>6028.59</v>
      </c>
      <c r="FZ368" s="886">
        <f t="shared" si="1166"/>
        <v>6051.59</v>
      </c>
      <c r="GA368" s="886">
        <f t="shared" si="1166"/>
        <v>6074.59</v>
      </c>
      <c r="GB368" s="886">
        <f t="shared" si="1166"/>
        <v>6097.59</v>
      </c>
      <c r="GC368" s="886">
        <f t="shared" si="1166"/>
        <v>6120.59</v>
      </c>
      <c r="GD368" s="886">
        <f t="shared" si="1166"/>
        <v>6143.59</v>
      </c>
      <c r="GE368" s="886">
        <f t="shared" si="1166"/>
        <v>6166.59</v>
      </c>
      <c r="GF368" s="892">
        <f t="shared" si="1166"/>
        <v>6189.59</v>
      </c>
      <c r="GG368" s="888">
        <f t="shared" si="1166"/>
        <v>6212.59</v>
      </c>
      <c r="GH368" s="886">
        <f t="shared" si="1166"/>
        <v>6235.59</v>
      </c>
      <c r="GI368" s="886">
        <f t="shared" si="1166"/>
        <v>6258.59</v>
      </c>
      <c r="GJ368" s="886">
        <f t="shared" si="1166"/>
        <v>6281.59</v>
      </c>
      <c r="GK368" s="886">
        <f t="shared" si="1166"/>
        <v>6304.59</v>
      </c>
      <c r="GL368" s="886">
        <f t="shared" si="1166"/>
        <v>6327.59</v>
      </c>
      <c r="GM368" s="886">
        <f t="shared" si="1166"/>
        <v>6350.59</v>
      </c>
      <c r="GN368" s="886">
        <f t="shared" si="1166"/>
        <v>6373.59</v>
      </c>
      <c r="GO368" s="886">
        <f t="shared" si="1166"/>
        <v>6373.59</v>
      </c>
      <c r="GP368" s="886">
        <f t="shared" si="1166"/>
        <v>6373.59</v>
      </c>
      <c r="GQ368" s="886">
        <f t="shared" si="1166"/>
        <v>6373.59</v>
      </c>
      <c r="GR368" s="887">
        <f t="shared" si="1146"/>
        <v>6373.59</v>
      </c>
      <c r="GS368" s="6"/>
      <c r="GT368" s="6"/>
      <c r="GU368" s="6"/>
      <c r="GV368" s="6"/>
    </row>
    <row r="369" spans="2:204" ht="15.75" thickBot="1" x14ac:dyDescent="0.25">
      <c r="B369" s="848" t="s">
        <v>581</v>
      </c>
      <c r="C369" s="849"/>
      <c r="D369" s="849"/>
      <c r="E369" s="882">
        <f t="shared" si="1113"/>
        <v>10950</v>
      </c>
      <c r="F369" s="859">
        <f t="shared" si="1119"/>
        <v>12775</v>
      </c>
      <c r="G369" s="859">
        <f t="shared" si="1120"/>
        <v>14600</v>
      </c>
      <c r="AC369" s="881" t="s">
        <v>169</v>
      </c>
      <c r="AD369" s="856"/>
      <c r="AE369" s="886">
        <f t="shared" si="1121"/>
        <v>0</v>
      </c>
      <c r="AF369" s="887">
        <f t="shared" si="1168"/>
        <v>0</v>
      </c>
      <c r="AG369" s="888">
        <f t="shared" si="1168"/>
        <v>0</v>
      </c>
      <c r="AH369" s="886">
        <f t="shared" si="1168"/>
        <v>0</v>
      </c>
      <c r="AI369" s="886">
        <f t="shared" si="1168"/>
        <v>0</v>
      </c>
      <c r="AJ369" s="886">
        <f t="shared" si="1168"/>
        <v>0</v>
      </c>
      <c r="AK369" s="886">
        <f t="shared" si="1168"/>
        <v>0</v>
      </c>
      <c r="AL369" s="886">
        <f t="shared" si="1168"/>
        <v>0</v>
      </c>
      <c r="AM369" s="886">
        <f t="shared" si="1168"/>
        <v>0</v>
      </c>
      <c r="AN369" s="886">
        <f t="shared" si="1168"/>
        <v>0</v>
      </c>
      <c r="AO369" s="886">
        <f t="shared" si="1168"/>
        <v>0</v>
      </c>
      <c r="AP369" s="886">
        <f t="shared" si="1168"/>
        <v>0</v>
      </c>
      <c r="AQ369" s="886">
        <f t="shared" si="1168"/>
        <v>0</v>
      </c>
      <c r="AR369" s="887">
        <f t="shared" si="1168"/>
        <v>0</v>
      </c>
      <c r="AS369" s="888">
        <f t="shared" si="1168"/>
        <v>0</v>
      </c>
      <c r="AT369" s="886">
        <f t="shared" si="1168"/>
        <v>0</v>
      </c>
      <c r="AU369" s="886">
        <f t="shared" si="1168"/>
        <v>0</v>
      </c>
      <c r="AV369" s="886">
        <f t="shared" si="1168"/>
        <v>0</v>
      </c>
      <c r="AW369" s="886">
        <f t="shared" si="1168"/>
        <v>0</v>
      </c>
      <c r="AX369" s="886">
        <f t="shared" si="1168"/>
        <v>0</v>
      </c>
      <c r="AY369" s="886">
        <f t="shared" si="1168"/>
        <v>0</v>
      </c>
      <c r="AZ369" s="886">
        <f t="shared" si="1168"/>
        <v>0</v>
      </c>
      <c r="BA369" s="886">
        <f t="shared" si="1168"/>
        <v>0</v>
      </c>
      <c r="BB369" s="886">
        <f t="shared" si="1168"/>
        <v>0</v>
      </c>
      <c r="BC369" s="886">
        <f t="shared" si="1168"/>
        <v>0</v>
      </c>
      <c r="BD369" s="887">
        <f t="shared" si="1168"/>
        <v>0</v>
      </c>
      <c r="BE369" s="888">
        <f t="shared" si="1168"/>
        <v>0</v>
      </c>
      <c r="BF369" s="886">
        <f t="shared" si="1168"/>
        <v>0</v>
      </c>
      <c r="BG369" s="886">
        <f t="shared" si="1168"/>
        <v>0</v>
      </c>
      <c r="BH369" s="886">
        <f t="shared" si="1168"/>
        <v>0</v>
      </c>
      <c r="BI369" s="886">
        <f t="shared" si="1168"/>
        <v>0</v>
      </c>
      <c r="BJ369" s="886">
        <f t="shared" si="1168"/>
        <v>0</v>
      </c>
      <c r="BK369" s="886">
        <f t="shared" si="1168"/>
        <v>0</v>
      </c>
      <c r="BL369" s="886">
        <f t="shared" si="1168"/>
        <v>0</v>
      </c>
      <c r="BM369" s="886">
        <f t="shared" si="1168"/>
        <v>0</v>
      </c>
      <c r="BN369" s="886">
        <f t="shared" si="1168"/>
        <v>0</v>
      </c>
      <c r="BO369" s="886">
        <f t="shared" si="1168"/>
        <v>0</v>
      </c>
      <c r="BP369" s="887">
        <f t="shared" si="1168"/>
        <v>0</v>
      </c>
      <c r="BQ369" s="888">
        <f t="shared" si="1168"/>
        <v>0</v>
      </c>
      <c r="BR369" s="886">
        <f t="shared" si="1168"/>
        <v>0</v>
      </c>
      <c r="BS369" s="886">
        <f t="shared" si="1168"/>
        <v>0</v>
      </c>
      <c r="BT369" s="886">
        <f t="shared" si="1168"/>
        <v>0</v>
      </c>
      <c r="BU369" s="886">
        <f t="shared" si="1168"/>
        <v>0</v>
      </c>
      <c r="BV369" s="886">
        <f t="shared" si="1168"/>
        <v>0</v>
      </c>
      <c r="BW369" s="886">
        <f t="shared" si="1168"/>
        <v>0</v>
      </c>
      <c r="BX369" s="886">
        <f t="shared" si="1168"/>
        <v>0</v>
      </c>
      <c r="BY369" s="886">
        <f t="shared" si="1168"/>
        <v>0</v>
      </c>
      <c r="BZ369" s="886">
        <f t="shared" si="1168"/>
        <v>0</v>
      </c>
      <c r="CA369" s="886">
        <f t="shared" si="1168"/>
        <v>0</v>
      </c>
      <c r="CB369" s="887">
        <f t="shared" si="1168"/>
        <v>0</v>
      </c>
      <c r="CC369" s="888">
        <f t="shared" si="1168"/>
        <v>0</v>
      </c>
      <c r="CD369" s="886">
        <f t="shared" si="1168"/>
        <v>0</v>
      </c>
      <c r="CE369" s="886">
        <f t="shared" si="1168"/>
        <v>0</v>
      </c>
      <c r="CF369" s="886">
        <f t="shared" si="1168"/>
        <v>0</v>
      </c>
      <c r="CG369" s="886">
        <f t="shared" si="1168"/>
        <v>0</v>
      </c>
      <c r="CH369" s="886">
        <f t="shared" si="1168"/>
        <v>0</v>
      </c>
      <c r="CI369" s="886">
        <f t="shared" si="1168"/>
        <v>0</v>
      </c>
      <c r="CJ369" s="886">
        <f t="shared" si="1168"/>
        <v>0</v>
      </c>
      <c r="CK369" s="886">
        <f t="shared" si="1168"/>
        <v>0</v>
      </c>
      <c r="CL369" s="886">
        <f t="shared" si="1168"/>
        <v>0</v>
      </c>
      <c r="CM369" s="886">
        <f t="shared" si="1168"/>
        <v>0</v>
      </c>
      <c r="CN369" s="887">
        <f t="shared" si="1168"/>
        <v>0</v>
      </c>
      <c r="CO369" s="888">
        <f t="shared" si="1168"/>
        <v>0</v>
      </c>
      <c r="CP369" s="886">
        <f t="shared" si="1168"/>
        <v>0</v>
      </c>
      <c r="CQ369" s="886">
        <f t="shared" si="1168"/>
        <v>0</v>
      </c>
      <c r="CR369" s="886">
        <f t="shared" si="1167"/>
        <v>0</v>
      </c>
      <c r="CS369" s="886">
        <f t="shared" si="1167"/>
        <v>0</v>
      </c>
      <c r="CT369" s="886">
        <f t="shared" si="1167"/>
        <v>0</v>
      </c>
      <c r="CU369" s="886">
        <f t="shared" si="1167"/>
        <v>0</v>
      </c>
      <c r="CV369" s="886">
        <f t="shared" si="1167"/>
        <v>0</v>
      </c>
      <c r="CW369" s="886">
        <f t="shared" si="1167"/>
        <v>0</v>
      </c>
      <c r="CX369" s="886">
        <f t="shared" si="1167"/>
        <v>0</v>
      </c>
      <c r="CY369" s="886">
        <f t="shared" si="1167"/>
        <v>0</v>
      </c>
      <c r="CZ369" s="887">
        <f t="shared" si="1167"/>
        <v>0</v>
      </c>
      <c r="DA369" s="888">
        <f t="shared" si="1167"/>
        <v>0</v>
      </c>
      <c r="DB369" s="886">
        <f t="shared" si="1167"/>
        <v>0</v>
      </c>
      <c r="DC369" s="886">
        <f t="shared" si="1167"/>
        <v>0</v>
      </c>
      <c r="DD369" s="886">
        <f t="shared" si="1167"/>
        <v>0</v>
      </c>
      <c r="DE369" s="886">
        <f t="shared" si="1167"/>
        <v>0</v>
      </c>
      <c r="DF369" s="886">
        <f t="shared" si="1167"/>
        <v>0</v>
      </c>
      <c r="DG369" s="886">
        <f t="shared" si="1167"/>
        <v>0</v>
      </c>
      <c r="DH369" s="886">
        <f t="shared" si="1167"/>
        <v>0</v>
      </c>
      <c r="DI369" s="886">
        <f t="shared" si="1167"/>
        <v>0</v>
      </c>
      <c r="DJ369" s="886">
        <f t="shared" si="1167"/>
        <v>0</v>
      </c>
      <c r="DK369" s="886">
        <f t="shared" si="1167"/>
        <v>0</v>
      </c>
      <c r="DL369" s="887">
        <f t="shared" si="1167"/>
        <v>0</v>
      </c>
      <c r="DM369" s="888">
        <f t="shared" si="1167"/>
        <v>0</v>
      </c>
      <c r="DN369" s="886">
        <f t="shared" si="1167"/>
        <v>0</v>
      </c>
      <c r="DO369" s="886">
        <f t="shared" si="1167"/>
        <v>0</v>
      </c>
      <c r="DP369" s="886">
        <f t="shared" si="1167"/>
        <v>0</v>
      </c>
      <c r="DQ369" s="886">
        <f t="shared" si="1167"/>
        <v>0</v>
      </c>
      <c r="DR369" s="886">
        <f t="shared" si="1167"/>
        <v>0</v>
      </c>
      <c r="DS369" s="886">
        <f t="shared" si="1167"/>
        <v>0</v>
      </c>
      <c r="DT369" s="886">
        <f t="shared" si="1167"/>
        <v>0</v>
      </c>
      <c r="DU369" s="886">
        <f t="shared" si="1167"/>
        <v>0</v>
      </c>
      <c r="DV369" s="886">
        <f t="shared" si="1167"/>
        <v>0</v>
      </c>
      <c r="DW369" s="886">
        <f t="shared" si="1167"/>
        <v>0</v>
      </c>
      <c r="DX369" s="887">
        <f t="shared" si="1167"/>
        <v>0</v>
      </c>
      <c r="DY369" s="888">
        <f t="shared" si="1167"/>
        <v>0</v>
      </c>
      <c r="DZ369" s="886">
        <f t="shared" si="1167"/>
        <v>0</v>
      </c>
      <c r="EA369" s="886">
        <f t="shared" si="1167"/>
        <v>0</v>
      </c>
      <c r="EB369" s="886">
        <f t="shared" si="1167"/>
        <v>0</v>
      </c>
      <c r="EC369" s="886">
        <f t="shared" si="1167"/>
        <v>0</v>
      </c>
      <c r="ED369" s="886">
        <f t="shared" si="1167"/>
        <v>0</v>
      </c>
      <c r="EE369" s="886">
        <f t="shared" si="1167"/>
        <v>0</v>
      </c>
      <c r="EF369" s="886">
        <f t="shared" si="1167"/>
        <v>0</v>
      </c>
      <c r="EG369" s="886">
        <f t="shared" si="1167"/>
        <v>0</v>
      </c>
      <c r="EH369" s="886">
        <f t="shared" si="1167"/>
        <v>0</v>
      </c>
      <c r="EI369" s="886">
        <f t="shared" si="1167"/>
        <v>0</v>
      </c>
      <c r="EJ369" s="887">
        <f t="shared" si="1167"/>
        <v>0</v>
      </c>
      <c r="EK369" s="888">
        <f t="shared" si="1167"/>
        <v>0</v>
      </c>
      <c r="EL369" s="886">
        <f t="shared" si="1167"/>
        <v>0</v>
      </c>
      <c r="EM369" s="886">
        <f t="shared" si="1167"/>
        <v>0</v>
      </c>
      <c r="EN369" s="886">
        <f t="shared" si="1167"/>
        <v>0</v>
      </c>
      <c r="EO369" s="886">
        <f t="shared" si="1167"/>
        <v>0</v>
      </c>
      <c r="EP369" s="886">
        <f t="shared" si="1167"/>
        <v>0</v>
      </c>
      <c r="EQ369" s="886">
        <f t="shared" si="1167"/>
        <v>0</v>
      </c>
      <c r="ER369" s="886">
        <f t="shared" si="1167"/>
        <v>0</v>
      </c>
      <c r="ES369" s="886">
        <f t="shared" si="1167"/>
        <v>0</v>
      </c>
      <c r="ET369" s="886">
        <f t="shared" si="1167"/>
        <v>0</v>
      </c>
      <c r="EU369" s="886">
        <f t="shared" si="1167"/>
        <v>0</v>
      </c>
      <c r="EV369" s="887">
        <f t="shared" si="1167"/>
        <v>0</v>
      </c>
      <c r="EW369" s="888">
        <f t="shared" si="1167"/>
        <v>0</v>
      </c>
      <c r="EX369" s="886">
        <f t="shared" si="1167"/>
        <v>0</v>
      </c>
      <c r="EY369" s="886">
        <f t="shared" si="1167"/>
        <v>0</v>
      </c>
      <c r="EZ369" s="886">
        <f t="shared" si="1167"/>
        <v>0</v>
      </c>
      <c r="FA369" s="886">
        <f t="shared" si="1167"/>
        <v>0</v>
      </c>
      <c r="FB369" s="886">
        <f t="shared" si="1167"/>
        <v>0</v>
      </c>
      <c r="FC369" s="886">
        <f t="shared" si="1166"/>
        <v>0</v>
      </c>
      <c r="FD369" s="886">
        <f t="shared" si="1166"/>
        <v>0</v>
      </c>
      <c r="FE369" s="886">
        <f t="shared" si="1166"/>
        <v>0</v>
      </c>
      <c r="FF369" s="886">
        <f t="shared" si="1166"/>
        <v>0</v>
      </c>
      <c r="FG369" s="886">
        <f t="shared" si="1166"/>
        <v>0</v>
      </c>
      <c r="FH369" s="887">
        <f t="shared" si="1166"/>
        <v>0</v>
      </c>
      <c r="FI369" s="888">
        <f t="shared" si="1166"/>
        <v>0</v>
      </c>
      <c r="FJ369" s="886">
        <f t="shared" si="1166"/>
        <v>0</v>
      </c>
      <c r="FK369" s="886">
        <f t="shared" si="1166"/>
        <v>0</v>
      </c>
      <c r="FL369" s="886">
        <f t="shared" si="1166"/>
        <v>0</v>
      </c>
      <c r="FM369" s="886">
        <f t="shared" si="1166"/>
        <v>0</v>
      </c>
      <c r="FN369" s="886">
        <f t="shared" si="1166"/>
        <v>0</v>
      </c>
      <c r="FO369" s="886">
        <f t="shared" si="1166"/>
        <v>0</v>
      </c>
      <c r="FP369" s="886">
        <f t="shared" si="1166"/>
        <v>0</v>
      </c>
      <c r="FQ369" s="886">
        <f t="shared" si="1166"/>
        <v>0</v>
      </c>
      <c r="FR369" s="886">
        <f t="shared" si="1166"/>
        <v>0</v>
      </c>
      <c r="FS369" s="886">
        <f t="shared" si="1166"/>
        <v>0</v>
      </c>
      <c r="FT369" s="887">
        <f t="shared" si="1166"/>
        <v>0</v>
      </c>
      <c r="FU369" s="888">
        <f t="shared" si="1166"/>
        <v>0</v>
      </c>
      <c r="FV369" s="886">
        <f t="shared" si="1166"/>
        <v>0</v>
      </c>
      <c r="FW369" s="886">
        <f t="shared" si="1166"/>
        <v>0</v>
      </c>
      <c r="FX369" s="886">
        <f t="shared" si="1166"/>
        <v>0</v>
      </c>
      <c r="FY369" s="886">
        <f t="shared" si="1166"/>
        <v>0</v>
      </c>
      <c r="FZ369" s="886">
        <f t="shared" si="1166"/>
        <v>0</v>
      </c>
      <c r="GA369" s="886">
        <f t="shared" si="1166"/>
        <v>0</v>
      </c>
      <c r="GB369" s="886">
        <f t="shared" si="1166"/>
        <v>0</v>
      </c>
      <c r="GC369" s="886">
        <f t="shared" si="1166"/>
        <v>0</v>
      </c>
      <c r="GD369" s="886">
        <f t="shared" si="1166"/>
        <v>0</v>
      </c>
      <c r="GE369" s="886">
        <f t="shared" si="1166"/>
        <v>0</v>
      </c>
      <c r="GF369" s="887">
        <f t="shared" si="1166"/>
        <v>0</v>
      </c>
      <c r="GG369" s="888">
        <f t="shared" si="1166"/>
        <v>0</v>
      </c>
      <c r="GH369" s="886">
        <f t="shared" si="1166"/>
        <v>0</v>
      </c>
      <c r="GI369" s="886">
        <f t="shared" si="1166"/>
        <v>0</v>
      </c>
      <c r="GJ369" s="886">
        <f t="shared" si="1166"/>
        <v>0</v>
      </c>
      <c r="GK369" s="886">
        <f t="shared" si="1166"/>
        <v>0</v>
      </c>
      <c r="GL369" s="886">
        <f t="shared" si="1166"/>
        <v>0</v>
      </c>
      <c r="GM369" s="886">
        <f t="shared" si="1166"/>
        <v>0</v>
      </c>
      <c r="GN369" s="886">
        <f t="shared" si="1166"/>
        <v>0</v>
      </c>
      <c r="GO369" s="886">
        <f t="shared" si="1166"/>
        <v>0</v>
      </c>
      <c r="GP369" s="886">
        <f t="shared" si="1166"/>
        <v>0</v>
      </c>
      <c r="GQ369" s="886">
        <f t="shared" si="1166"/>
        <v>0</v>
      </c>
      <c r="GR369" s="887">
        <f t="shared" si="1146"/>
        <v>0</v>
      </c>
      <c r="GS369" s="6"/>
      <c r="GT369" s="6"/>
      <c r="GU369" s="6"/>
      <c r="GV369" s="6"/>
    </row>
    <row r="370" spans="2:204" ht="15.75" thickBot="1" x14ac:dyDescent="0.25">
      <c r="B370" s="848" t="s">
        <v>582</v>
      </c>
      <c r="C370" s="849">
        <v>3266.16</v>
      </c>
      <c r="D370" s="850">
        <v>36559</v>
      </c>
      <c r="E370" s="882">
        <f t="shared" si="1113"/>
        <v>47509</v>
      </c>
      <c r="F370" s="859">
        <f t="shared" si="1119"/>
        <v>49334</v>
      </c>
      <c r="G370" s="859">
        <f t="shared" si="1120"/>
        <v>51159</v>
      </c>
      <c r="AC370" s="877" t="s">
        <v>170</v>
      </c>
      <c r="AD370" s="856">
        <v>3266.16</v>
      </c>
      <c r="AE370" s="886">
        <f t="shared" si="1121"/>
        <v>3267.16</v>
      </c>
      <c r="AF370" s="887">
        <f t="shared" si="1168"/>
        <v>3317.16</v>
      </c>
      <c r="AG370" s="888">
        <f t="shared" si="1168"/>
        <v>3367.16</v>
      </c>
      <c r="AH370" s="886">
        <f t="shared" si="1168"/>
        <v>3417.16</v>
      </c>
      <c r="AI370" s="886">
        <f t="shared" si="1168"/>
        <v>3467.16</v>
      </c>
      <c r="AJ370" s="886">
        <f t="shared" si="1168"/>
        <v>3468.16</v>
      </c>
      <c r="AK370" s="886">
        <f t="shared" si="1168"/>
        <v>3468.16</v>
      </c>
      <c r="AL370" s="886">
        <f t="shared" si="1168"/>
        <v>3468.16</v>
      </c>
      <c r="AM370" s="886">
        <f t="shared" si="1168"/>
        <v>3491.16</v>
      </c>
      <c r="AN370" s="886">
        <f t="shared" si="1168"/>
        <v>3514.16</v>
      </c>
      <c r="AO370" s="886">
        <f t="shared" si="1168"/>
        <v>3537.16</v>
      </c>
      <c r="AP370" s="886">
        <f t="shared" si="1168"/>
        <v>3560.16</v>
      </c>
      <c r="AQ370" s="886">
        <f t="shared" si="1168"/>
        <v>3583.16</v>
      </c>
      <c r="AR370" s="887">
        <f t="shared" si="1168"/>
        <v>3606.16</v>
      </c>
      <c r="AS370" s="888">
        <f t="shared" si="1168"/>
        <v>3629.16</v>
      </c>
      <c r="AT370" s="886">
        <f t="shared" si="1168"/>
        <v>3652.16</v>
      </c>
      <c r="AU370" s="886">
        <f t="shared" si="1168"/>
        <v>3675.16</v>
      </c>
      <c r="AV370" s="886">
        <f t="shared" si="1168"/>
        <v>3698.16</v>
      </c>
      <c r="AW370" s="886">
        <f t="shared" si="1168"/>
        <v>3721.16</v>
      </c>
      <c r="AX370" s="886">
        <f t="shared" si="1168"/>
        <v>3744.16</v>
      </c>
      <c r="AY370" s="886">
        <f t="shared" si="1168"/>
        <v>3767.16</v>
      </c>
      <c r="AZ370" s="886">
        <f t="shared" si="1168"/>
        <v>3790.16</v>
      </c>
      <c r="BA370" s="886">
        <f t="shared" si="1168"/>
        <v>3813.16</v>
      </c>
      <c r="BB370" s="886">
        <f t="shared" si="1168"/>
        <v>3813.16</v>
      </c>
      <c r="BC370" s="886">
        <f t="shared" si="1168"/>
        <v>3813.16</v>
      </c>
      <c r="BD370" s="887">
        <f t="shared" si="1168"/>
        <v>3813.16</v>
      </c>
      <c r="BE370" s="888">
        <f t="shared" si="1168"/>
        <v>3813.16</v>
      </c>
      <c r="BF370" s="886">
        <f t="shared" si="1168"/>
        <v>3813.16</v>
      </c>
      <c r="BG370" s="886">
        <f t="shared" si="1168"/>
        <v>3813.16</v>
      </c>
      <c r="BH370" s="886">
        <f t="shared" si="1168"/>
        <v>3813.16</v>
      </c>
      <c r="BI370" s="886">
        <f t="shared" si="1168"/>
        <v>3836.16</v>
      </c>
      <c r="BJ370" s="886">
        <f t="shared" si="1168"/>
        <v>3859.16</v>
      </c>
      <c r="BK370" s="886">
        <f t="shared" si="1168"/>
        <v>3882.16</v>
      </c>
      <c r="BL370" s="886">
        <f t="shared" si="1168"/>
        <v>3905.16</v>
      </c>
      <c r="BM370" s="886">
        <f t="shared" si="1168"/>
        <v>3906.16</v>
      </c>
      <c r="BN370" s="886">
        <f t="shared" si="1168"/>
        <v>3986.16</v>
      </c>
      <c r="BO370" s="886">
        <f t="shared" si="1168"/>
        <v>4066.16</v>
      </c>
      <c r="BP370" s="887">
        <f t="shared" si="1168"/>
        <v>4146.16</v>
      </c>
      <c r="BQ370" s="888">
        <f t="shared" si="1168"/>
        <v>4216.16</v>
      </c>
      <c r="BR370" s="886">
        <f t="shared" si="1168"/>
        <v>4217.16</v>
      </c>
      <c r="BS370" s="886">
        <f t="shared" si="1168"/>
        <v>4240.16</v>
      </c>
      <c r="BT370" s="886">
        <f t="shared" si="1168"/>
        <v>4263.16</v>
      </c>
      <c r="BU370" s="886">
        <f t="shared" si="1168"/>
        <v>4286.16</v>
      </c>
      <c r="BV370" s="886">
        <f t="shared" si="1168"/>
        <v>4309.16</v>
      </c>
      <c r="BW370" s="886">
        <f t="shared" si="1168"/>
        <v>4332.16</v>
      </c>
      <c r="BX370" s="886">
        <f t="shared" si="1168"/>
        <v>4355.16</v>
      </c>
      <c r="BY370" s="886">
        <f t="shared" si="1168"/>
        <v>4356.16</v>
      </c>
      <c r="BZ370" s="886">
        <f t="shared" si="1168"/>
        <v>4426.16</v>
      </c>
      <c r="CA370" s="886">
        <f t="shared" si="1168"/>
        <v>4496.16</v>
      </c>
      <c r="CB370" s="887">
        <f t="shared" si="1168"/>
        <v>4566.16</v>
      </c>
      <c r="CC370" s="888">
        <f t="shared" si="1168"/>
        <v>4626.16</v>
      </c>
      <c r="CD370" s="886">
        <f t="shared" si="1168"/>
        <v>4627.16</v>
      </c>
      <c r="CE370" s="886">
        <f t="shared" si="1168"/>
        <v>4650.16</v>
      </c>
      <c r="CF370" s="886">
        <f t="shared" si="1168"/>
        <v>4673.16</v>
      </c>
      <c r="CG370" s="886">
        <f t="shared" si="1168"/>
        <v>4696.16</v>
      </c>
      <c r="CH370" s="886">
        <f t="shared" si="1168"/>
        <v>4719.16</v>
      </c>
      <c r="CI370" s="886">
        <f t="shared" si="1168"/>
        <v>4742.16</v>
      </c>
      <c r="CJ370" s="886">
        <f t="shared" si="1168"/>
        <v>4765.16</v>
      </c>
      <c r="CK370" s="886">
        <f t="shared" si="1168"/>
        <v>4788.16</v>
      </c>
      <c r="CL370" s="886">
        <f t="shared" si="1168"/>
        <v>4811.16</v>
      </c>
      <c r="CM370" s="886">
        <f t="shared" si="1168"/>
        <v>4834.16</v>
      </c>
      <c r="CN370" s="887">
        <f t="shared" si="1168"/>
        <v>4857.16</v>
      </c>
      <c r="CO370" s="888">
        <f t="shared" si="1168"/>
        <v>4880.16</v>
      </c>
      <c r="CP370" s="886">
        <f t="shared" si="1168"/>
        <v>4903.16</v>
      </c>
      <c r="CQ370" s="886">
        <f t="shared" ref="CQ370:FB374" si="1169">IF(COUNT(CQ64)=1,CP370+CQ64,CP370)</f>
        <v>4926.16</v>
      </c>
      <c r="CR370" s="886">
        <f t="shared" si="1169"/>
        <v>4949.16</v>
      </c>
      <c r="CS370" s="886">
        <f t="shared" si="1169"/>
        <v>4972.16</v>
      </c>
      <c r="CT370" s="886">
        <f t="shared" si="1169"/>
        <v>4982.16</v>
      </c>
      <c r="CU370" s="886">
        <f t="shared" si="1169"/>
        <v>4982.16</v>
      </c>
      <c r="CV370" s="886">
        <f t="shared" si="1169"/>
        <v>4982.16</v>
      </c>
      <c r="CW370" s="886">
        <f t="shared" si="1169"/>
        <v>4982.16</v>
      </c>
      <c r="CX370" s="886">
        <f t="shared" si="1169"/>
        <v>4982.16</v>
      </c>
      <c r="CY370" s="886">
        <f t="shared" si="1169"/>
        <v>4982.16</v>
      </c>
      <c r="CZ370" s="887">
        <f t="shared" si="1169"/>
        <v>4982.16</v>
      </c>
      <c r="DA370" s="888">
        <f t="shared" si="1169"/>
        <v>4982.16</v>
      </c>
      <c r="DB370" s="886">
        <f t="shared" si="1169"/>
        <v>4982.16</v>
      </c>
      <c r="DC370" s="886">
        <f t="shared" si="1169"/>
        <v>4982.16</v>
      </c>
      <c r="DD370" s="886">
        <f t="shared" si="1169"/>
        <v>4982.16</v>
      </c>
      <c r="DE370" s="886">
        <f t="shared" si="1169"/>
        <v>4982.16</v>
      </c>
      <c r="DF370" s="886">
        <f t="shared" si="1169"/>
        <v>4982.16</v>
      </c>
      <c r="DG370" s="886">
        <f t="shared" si="1169"/>
        <v>4982.16</v>
      </c>
      <c r="DH370" s="886">
        <f t="shared" si="1169"/>
        <v>4982.16</v>
      </c>
      <c r="DI370" s="886">
        <f t="shared" si="1169"/>
        <v>4982.16</v>
      </c>
      <c r="DJ370" s="886">
        <f t="shared" si="1169"/>
        <v>4982.16</v>
      </c>
      <c r="DK370" s="886">
        <f t="shared" si="1169"/>
        <v>4982.16</v>
      </c>
      <c r="DL370" s="887">
        <f t="shared" si="1169"/>
        <v>4982.16</v>
      </c>
      <c r="DM370" s="888">
        <f t="shared" si="1169"/>
        <v>4982.16</v>
      </c>
      <c r="DN370" s="886">
        <f t="shared" si="1169"/>
        <v>5005.16</v>
      </c>
      <c r="DO370" s="886">
        <f t="shared" si="1169"/>
        <v>5006.16</v>
      </c>
      <c r="DP370" s="886">
        <f t="shared" si="1169"/>
        <v>5056.16</v>
      </c>
      <c r="DQ370" s="886">
        <f t="shared" si="1169"/>
        <v>5106.16</v>
      </c>
      <c r="DR370" s="886">
        <f t="shared" si="1169"/>
        <v>5156.16</v>
      </c>
      <c r="DS370" s="886">
        <f t="shared" si="1169"/>
        <v>5206.16</v>
      </c>
      <c r="DT370" s="886">
        <f t="shared" si="1169"/>
        <v>5207.16</v>
      </c>
      <c r="DU370" s="886">
        <f t="shared" si="1169"/>
        <v>5230.16</v>
      </c>
      <c r="DV370" s="886">
        <f t="shared" si="1169"/>
        <v>5253.16</v>
      </c>
      <c r="DW370" s="886">
        <f t="shared" si="1169"/>
        <v>5276.16</v>
      </c>
      <c r="DX370" s="887">
        <f t="shared" si="1169"/>
        <v>5299.16</v>
      </c>
      <c r="DY370" s="888">
        <f t="shared" si="1169"/>
        <v>5322.16</v>
      </c>
      <c r="DZ370" s="886">
        <f t="shared" si="1169"/>
        <v>5345.16</v>
      </c>
      <c r="EA370" s="886">
        <f t="shared" si="1169"/>
        <v>5368.16</v>
      </c>
      <c r="EB370" s="886">
        <f t="shared" si="1169"/>
        <v>5391.16</v>
      </c>
      <c r="EC370" s="886">
        <f t="shared" si="1169"/>
        <v>5414.16</v>
      </c>
      <c r="ED370" s="886">
        <f t="shared" si="1169"/>
        <v>5437.16</v>
      </c>
      <c r="EE370" s="886">
        <f t="shared" si="1169"/>
        <v>5460.16</v>
      </c>
      <c r="EF370" s="886">
        <f t="shared" si="1169"/>
        <v>5483.16</v>
      </c>
      <c r="EG370" s="886">
        <f t="shared" si="1169"/>
        <v>5506.16</v>
      </c>
      <c r="EH370" s="886">
        <f t="shared" si="1169"/>
        <v>5529.16</v>
      </c>
      <c r="EI370" s="886">
        <f t="shared" si="1169"/>
        <v>5552.16</v>
      </c>
      <c r="EJ370" s="887">
        <f t="shared" si="1169"/>
        <v>5575.16</v>
      </c>
      <c r="EK370" s="888">
        <f t="shared" si="1169"/>
        <v>5598.16</v>
      </c>
      <c r="EL370" s="886">
        <f t="shared" si="1169"/>
        <v>5621.16</v>
      </c>
      <c r="EM370" s="886">
        <f t="shared" si="1169"/>
        <v>5644.16</v>
      </c>
      <c r="EN370" s="886">
        <f t="shared" si="1169"/>
        <v>5667.16</v>
      </c>
      <c r="EO370" s="886">
        <f t="shared" si="1169"/>
        <v>5690.16</v>
      </c>
      <c r="EP370" s="886">
        <f t="shared" si="1169"/>
        <v>5713.16</v>
      </c>
      <c r="EQ370" s="886">
        <f t="shared" si="1169"/>
        <v>5736.16</v>
      </c>
      <c r="ER370" s="886">
        <f t="shared" si="1169"/>
        <v>5759.16</v>
      </c>
      <c r="ES370" s="886">
        <f t="shared" si="1169"/>
        <v>5782.16</v>
      </c>
      <c r="ET370" s="886">
        <f t="shared" si="1169"/>
        <v>5805.16</v>
      </c>
      <c r="EU370" s="886">
        <f t="shared" si="1169"/>
        <v>5828.16</v>
      </c>
      <c r="EV370" s="887">
        <f t="shared" si="1169"/>
        <v>5851.16</v>
      </c>
      <c r="EW370" s="888">
        <f t="shared" si="1169"/>
        <v>5874.16</v>
      </c>
      <c r="EX370" s="886">
        <f t="shared" si="1169"/>
        <v>5897.16</v>
      </c>
      <c r="EY370" s="886">
        <f t="shared" si="1169"/>
        <v>5920.16</v>
      </c>
      <c r="EZ370" s="886">
        <f t="shared" si="1169"/>
        <v>5943.16</v>
      </c>
      <c r="FA370" s="886">
        <f t="shared" si="1169"/>
        <v>5966.16</v>
      </c>
      <c r="FB370" s="886">
        <f t="shared" si="1169"/>
        <v>5989.16</v>
      </c>
      <c r="FC370" s="886">
        <f t="shared" si="1166"/>
        <v>6012.16</v>
      </c>
      <c r="FD370" s="886">
        <f t="shared" si="1166"/>
        <v>6012.16</v>
      </c>
      <c r="FE370" s="886">
        <f t="shared" si="1166"/>
        <v>6012.16</v>
      </c>
      <c r="FF370" s="886">
        <f t="shared" ref="FF370:GQ370" si="1170">IF(COUNT(FF64)=1,FE370+FF64,FE370)</f>
        <v>6012.16</v>
      </c>
      <c r="FG370" s="886">
        <f t="shared" si="1170"/>
        <v>6012.16</v>
      </c>
      <c r="FH370" s="887">
        <f t="shared" si="1170"/>
        <v>6012.16</v>
      </c>
      <c r="FI370" s="888">
        <f t="shared" si="1170"/>
        <v>6035.16</v>
      </c>
      <c r="FJ370" s="886">
        <f t="shared" si="1170"/>
        <v>6058.16</v>
      </c>
      <c r="FK370" s="886">
        <f t="shared" si="1170"/>
        <v>6081.16</v>
      </c>
      <c r="FL370" s="886">
        <f t="shared" si="1170"/>
        <v>6104.16</v>
      </c>
      <c r="FM370" s="886">
        <f t="shared" si="1170"/>
        <v>6127.16</v>
      </c>
      <c r="FN370" s="886">
        <f t="shared" si="1170"/>
        <v>6150.16</v>
      </c>
      <c r="FO370" s="886">
        <f t="shared" si="1170"/>
        <v>6173.16</v>
      </c>
      <c r="FP370" s="886">
        <f t="shared" si="1170"/>
        <v>6196.16</v>
      </c>
      <c r="FQ370" s="886">
        <f t="shared" si="1170"/>
        <v>6219.16</v>
      </c>
      <c r="FR370" s="886">
        <f t="shared" si="1170"/>
        <v>6242.16</v>
      </c>
      <c r="FS370" s="886">
        <f t="shared" si="1170"/>
        <v>6265.16</v>
      </c>
      <c r="FT370" s="887">
        <f t="shared" si="1170"/>
        <v>6288.16</v>
      </c>
      <c r="FU370" s="888">
        <f t="shared" si="1170"/>
        <v>6311.16</v>
      </c>
      <c r="FV370" s="886">
        <f t="shared" si="1170"/>
        <v>6334.16</v>
      </c>
      <c r="FW370" s="886">
        <f t="shared" si="1170"/>
        <v>6357.16</v>
      </c>
      <c r="FX370" s="886">
        <f t="shared" si="1170"/>
        <v>6380.16</v>
      </c>
      <c r="FY370" s="886">
        <f t="shared" si="1170"/>
        <v>6403.16</v>
      </c>
      <c r="FZ370" s="886">
        <f t="shared" si="1170"/>
        <v>6426.16</v>
      </c>
      <c r="GA370" s="886">
        <f t="shared" si="1170"/>
        <v>6449.16</v>
      </c>
      <c r="GB370" s="886">
        <f t="shared" si="1170"/>
        <v>6472.16</v>
      </c>
      <c r="GC370" s="886">
        <f t="shared" si="1170"/>
        <v>6495.16</v>
      </c>
      <c r="GD370" s="886">
        <f t="shared" si="1170"/>
        <v>6518.16</v>
      </c>
      <c r="GE370" s="886">
        <f t="shared" si="1170"/>
        <v>6541.16</v>
      </c>
      <c r="GF370" s="887">
        <f t="shared" si="1170"/>
        <v>6564.16</v>
      </c>
      <c r="GG370" s="893">
        <f t="shared" si="1170"/>
        <v>6587.16</v>
      </c>
      <c r="GH370" s="886">
        <f t="shared" si="1170"/>
        <v>6610.16</v>
      </c>
      <c r="GI370" s="886">
        <f t="shared" si="1170"/>
        <v>6633.16</v>
      </c>
      <c r="GJ370" s="886">
        <f t="shared" si="1170"/>
        <v>6656.16</v>
      </c>
      <c r="GK370" s="886">
        <f t="shared" si="1170"/>
        <v>6679.16</v>
      </c>
      <c r="GL370" s="886">
        <f t="shared" si="1170"/>
        <v>6702.16</v>
      </c>
      <c r="GM370" s="886">
        <f t="shared" si="1170"/>
        <v>6725.16</v>
      </c>
      <c r="GN370" s="886">
        <f t="shared" si="1170"/>
        <v>6748.16</v>
      </c>
      <c r="GO370" s="886">
        <f t="shared" si="1170"/>
        <v>6748.16</v>
      </c>
      <c r="GP370" s="886">
        <f t="shared" si="1170"/>
        <v>6748.16</v>
      </c>
      <c r="GQ370" s="886">
        <f t="shared" si="1170"/>
        <v>6748.16</v>
      </c>
      <c r="GR370" s="887">
        <f t="shared" si="1146"/>
        <v>6748.16</v>
      </c>
      <c r="GS370" s="6"/>
      <c r="GT370" s="6"/>
      <c r="GU370" s="6"/>
      <c r="GV370" s="6"/>
    </row>
    <row r="371" spans="2:204" ht="15.75" thickBot="1" x14ac:dyDescent="0.25">
      <c r="B371" s="848" t="s">
        <v>583</v>
      </c>
      <c r="C371" s="849">
        <v>4564.42</v>
      </c>
      <c r="D371" s="850">
        <v>36627</v>
      </c>
      <c r="E371" s="882">
        <f t="shared" si="1113"/>
        <v>47577</v>
      </c>
      <c r="F371" s="859">
        <f t="shared" si="1119"/>
        <v>49402</v>
      </c>
      <c r="G371" s="859">
        <f t="shared" si="1120"/>
        <v>51227</v>
      </c>
      <c r="AC371" s="877" t="s">
        <v>171</v>
      </c>
      <c r="AD371" s="856">
        <v>4564.42</v>
      </c>
      <c r="AE371" s="886">
        <f t="shared" si="1121"/>
        <v>4583.42</v>
      </c>
      <c r="AF371" s="887">
        <f t="shared" ref="AF371:CQ374" si="1171">IF(COUNT(AF65)=1,AE371+AF65,AE371)</f>
        <v>4602.42</v>
      </c>
      <c r="AG371" s="888">
        <f t="shared" si="1171"/>
        <v>4621.42</v>
      </c>
      <c r="AH371" s="886">
        <f t="shared" si="1171"/>
        <v>4640.42</v>
      </c>
      <c r="AI371" s="886">
        <f t="shared" si="1171"/>
        <v>4650.42</v>
      </c>
      <c r="AJ371" s="886">
        <f t="shared" si="1171"/>
        <v>4660.42</v>
      </c>
      <c r="AK371" s="886">
        <f t="shared" si="1171"/>
        <v>4661.42</v>
      </c>
      <c r="AL371" s="886">
        <f t="shared" si="1171"/>
        <v>4661.42</v>
      </c>
      <c r="AM371" s="886">
        <f t="shared" si="1171"/>
        <v>4661.42</v>
      </c>
      <c r="AN371" s="886">
        <f t="shared" si="1171"/>
        <v>4661.42</v>
      </c>
      <c r="AO371" s="886">
        <f t="shared" si="1171"/>
        <v>4661.42</v>
      </c>
      <c r="AP371" s="886">
        <f t="shared" si="1171"/>
        <v>4661.42</v>
      </c>
      <c r="AQ371" s="886">
        <f t="shared" si="1171"/>
        <v>4661.42</v>
      </c>
      <c r="AR371" s="887">
        <f t="shared" si="1171"/>
        <v>4661.42</v>
      </c>
      <c r="AS371" s="888">
        <f t="shared" si="1171"/>
        <v>4661.42</v>
      </c>
      <c r="AT371" s="886">
        <f t="shared" si="1171"/>
        <v>4684.42</v>
      </c>
      <c r="AU371" s="886">
        <f t="shared" si="1171"/>
        <v>4707.42</v>
      </c>
      <c r="AV371" s="886">
        <f t="shared" si="1171"/>
        <v>4730.42</v>
      </c>
      <c r="AW371" s="886">
        <f t="shared" si="1171"/>
        <v>4753.42</v>
      </c>
      <c r="AX371" s="886">
        <f t="shared" si="1171"/>
        <v>4776.42</v>
      </c>
      <c r="AY371" s="886">
        <f t="shared" si="1171"/>
        <v>4799.42</v>
      </c>
      <c r="AZ371" s="886">
        <f t="shared" si="1171"/>
        <v>4822.42</v>
      </c>
      <c r="BA371" s="886">
        <f t="shared" si="1171"/>
        <v>4845.42</v>
      </c>
      <c r="BB371" s="886">
        <f t="shared" si="1171"/>
        <v>4868.42</v>
      </c>
      <c r="BC371" s="886">
        <f t="shared" si="1171"/>
        <v>4891.42</v>
      </c>
      <c r="BD371" s="887">
        <f t="shared" si="1171"/>
        <v>4914.42</v>
      </c>
      <c r="BE371" s="888">
        <f t="shared" si="1171"/>
        <v>4937.42</v>
      </c>
      <c r="BF371" s="886">
        <f t="shared" si="1171"/>
        <v>4960.42</v>
      </c>
      <c r="BG371" s="886">
        <f t="shared" si="1171"/>
        <v>4983.42</v>
      </c>
      <c r="BH371" s="886">
        <f t="shared" si="1171"/>
        <v>5006.42</v>
      </c>
      <c r="BI371" s="886">
        <f t="shared" si="1171"/>
        <v>5029.42</v>
      </c>
      <c r="BJ371" s="886">
        <f t="shared" si="1171"/>
        <v>5052.42</v>
      </c>
      <c r="BK371" s="886">
        <f t="shared" si="1171"/>
        <v>5075.42</v>
      </c>
      <c r="BL371" s="886">
        <f t="shared" si="1171"/>
        <v>5098.42</v>
      </c>
      <c r="BM371" s="886">
        <f t="shared" si="1171"/>
        <v>5121.42</v>
      </c>
      <c r="BN371" s="886">
        <f t="shared" si="1171"/>
        <v>5144.42</v>
      </c>
      <c r="BO371" s="886">
        <f t="shared" si="1171"/>
        <v>5167.42</v>
      </c>
      <c r="BP371" s="887">
        <f t="shared" si="1171"/>
        <v>5190.42</v>
      </c>
      <c r="BQ371" s="888">
        <f t="shared" si="1171"/>
        <v>5213.42</v>
      </c>
      <c r="BR371" s="886">
        <f t="shared" si="1171"/>
        <v>5236.42</v>
      </c>
      <c r="BS371" s="886">
        <f t="shared" si="1171"/>
        <v>5259.42</v>
      </c>
      <c r="BT371" s="886">
        <f t="shared" si="1171"/>
        <v>5282.42</v>
      </c>
      <c r="BU371" s="886">
        <f t="shared" si="1171"/>
        <v>5305.42</v>
      </c>
      <c r="BV371" s="886">
        <f t="shared" si="1171"/>
        <v>5328.42</v>
      </c>
      <c r="BW371" s="886">
        <f t="shared" si="1171"/>
        <v>5351.42</v>
      </c>
      <c r="BX371" s="886">
        <f t="shared" si="1171"/>
        <v>5374.42</v>
      </c>
      <c r="BY371" s="886">
        <f t="shared" si="1171"/>
        <v>5397.42</v>
      </c>
      <c r="BZ371" s="886">
        <f t="shared" si="1171"/>
        <v>5420.42</v>
      </c>
      <c r="CA371" s="886">
        <f t="shared" si="1171"/>
        <v>5443.42</v>
      </c>
      <c r="CB371" s="887">
        <f t="shared" si="1171"/>
        <v>5466.42</v>
      </c>
      <c r="CC371" s="888">
        <f t="shared" si="1171"/>
        <v>5489.42</v>
      </c>
      <c r="CD371" s="886">
        <f t="shared" si="1171"/>
        <v>5505.42</v>
      </c>
      <c r="CE371" s="886">
        <f t="shared" si="1171"/>
        <v>5521.42</v>
      </c>
      <c r="CF371" s="886">
        <f t="shared" si="1171"/>
        <v>5537.42</v>
      </c>
      <c r="CG371" s="886">
        <f t="shared" si="1171"/>
        <v>5553.42</v>
      </c>
      <c r="CH371" s="886">
        <f t="shared" si="1171"/>
        <v>5569.42</v>
      </c>
      <c r="CI371" s="886">
        <f t="shared" si="1171"/>
        <v>5585.42</v>
      </c>
      <c r="CJ371" s="886">
        <f t="shared" si="1171"/>
        <v>5601.42</v>
      </c>
      <c r="CK371" s="886">
        <f t="shared" si="1171"/>
        <v>5617.42</v>
      </c>
      <c r="CL371" s="886">
        <f t="shared" si="1171"/>
        <v>5633.42</v>
      </c>
      <c r="CM371" s="886">
        <f t="shared" si="1171"/>
        <v>5649.42</v>
      </c>
      <c r="CN371" s="887">
        <f t="shared" si="1171"/>
        <v>5665.42</v>
      </c>
      <c r="CO371" s="888">
        <f t="shared" si="1171"/>
        <v>5681.42</v>
      </c>
      <c r="CP371" s="886">
        <f t="shared" si="1171"/>
        <v>5697.42</v>
      </c>
      <c r="CQ371" s="886">
        <f t="shared" si="1171"/>
        <v>5713.42</v>
      </c>
      <c r="CR371" s="886">
        <f t="shared" si="1169"/>
        <v>5729.42</v>
      </c>
      <c r="CS371" s="886">
        <f t="shared" si="1169"/>
        <v>5745.42</v>
      </c>
      <c r="CT371" s="886">
        <f t="shared" si="1169"/>
        <v>5768.42</v>
      </c>
      <c r="CU371" s="886">
        <f t="shared" si="1169"/>
        <v>5791.42</v>
      </c>
      <c r="CV371" s="886">
        <f t="shared" si="1169"/>
        <v>5791.42</v>
      </c>
      <c r="CW371" s="886">
        <f t="shared" si="1169"/>
        <v>5791.42</v>
      </c>
      <c r="CX371" s="886">
        <f t="shared" si="1169"/>
        <v>5791.42</v>
      </c>
      <c r="CY371" s="886">
        <f t="shared" si="1169"/>
        <v>5791.42</v>
      </c>
      <c r="CZ371" s="887">
        <f t="shared" si="1169"/>
        <v>5791.42</v>
      </c>
      <c r="DA371" s="888">
        <f t="shared" si="1169"/>
        <v>5791.42</v>
      </c>
      <c r="DB371" s="886">
        <f t="shared" si="1169"/>
        <v>5791.42</v>
      </c>
      <c r="DC371" s="886">
        <f t="shared" si="1169"/>
        <v>5791.42</v>
      </c>
      <c r="DD371" s="886">
        <f t="shared" si="1169"/>
        <v>5791.42</v>
      </c>
      <c r="DE371" s="886">
        <f t="shared" si="1169"/>
        <v>5791.42</v>
      </c>
      <c r="DF371" s="886">
        <f t="shared" si="1169"/>
        <v>5791.42</v>
      </c>
      <c r="DG371" s="886">
        <f t="shared" si="1169"/>
        <v>5814.42</v>
      </c>
      <c r="DH371" s="886">
        <f t="shared" si="1169"/>
        <v>5837.42</v>
      </c>
      <c r="DI371" s="886">
        <f t="shared" si="1169"/>
        <v>5838.42</v>
      </c>
      <c r="DJ371" s="886">
        <f t="shared" si="1169"/>
        <v>5898.42</v>
      </c>
      <c r="DK371" s="886">
        <f t="shared" si="1169"/>
        <v>5958.42</v>
      </c>
      <c r="DL371" s="887">
        <f t="shared" si="1169"/>
        <v>6018.42</v>
      </c>
      <c r="DM371" s="888">
        <f t="shared" si="1169"/>
        <v>6078.42</v>
      </c>
      <c r="DN371" s="886">
        <f t="shared" si="1169"/>
        <v>6079.42</v>
      </c>
      <c r="DO371" s="886">
        <f t="shared" si="1169"/>
        <v>6102.42</v>
      </c>
      <c r="DP371" s="886">
        <f t="shared" si="1169"/>
        <v>6125.42</v>
      </c>
      <c r="DQ371" s="886">
        <f t="shared" si="1169"/>
        <v>6148.42</v>
      </c>
      <c r="DR371" s="886">
        <f t="shared" si="1169"/>
        <v>6171.42</v>
      </c>
      <c r="DS371" s="886">
        <f t="shared" si="1169"/>
        <v>6194.42</v>
      </c>
      <c r="DT371" s="886">
        <f t="shared" si="1169"/>
        <v>6217.42</v>
      </c>
      <c r="DU371" s="886">
        <f t="shared" si="1169"/>
        <v>6240.42</v>
      </c>
      <c r="DV371" s="886">
        <f t="shared" si="1169"/>
        <v>6263.42</v>
      </c>
      <c r="DW371" s="886">
        <f t="shared" si="1169"/>
        <v>6286.42</v>
      </c>
      <c r="DX371" s="887">
        <f t="shared" si="1169"/>
        <v>6309.42</v>
      </c>
      <c r="DY371" s="888">
        <f t="shared" si="1169"/>
        <v>6332.42</v>
      </c>
      <c r="DZ371" s="886">
        <f t="shared" si="1169"/>
        <v>6355.42</v>
      </c>
      <c r="EA371" s="886">
        <f t="shared" si="1169"/>
        <v>6378.42</v>
      </c>
      <c r="EB371" s="886">
        <f t="shared" si="1169"/>
        <v>6401.42</v>
      </c>
      <c r="EC371" s="886">
        <f t="shared" si="1169"/>
        <v>6424.42</v>
      </c>
      <c r="ED371" s="886">
        <f t="shared" si="1169"/>
        <v>6447.42</v>
      </c>
      <c r="EE371" s="886">
        <f t="shared" si="1169"/>
        <v>6470.42</v>
      </c>
      <c r="EF371" s="886">
        <f t="shared" si="1169"/>
        <v>6493.42</v>
      </c>
      <c r="EG371" s="886">
        <f t="shared" si="1169"/>
        <v>6516.42</v>
      </c>
      <c r="EH371" s="886">
        <f t="shared" si="1169"/>
        <v>6539.42</v>
      </c>
      <c r="EI371" s="886">
        <f t="shared" si="1169"/>
        <v>6562.42</v>
      </c>
      <c r="EJ371" s="887">
        <f t="shared" si="1169"/>
        <v>6585.42</v>
      </c>
      <c r="EK371" s="888">
        <f t="shared" si="1169"/>
        <v>6608.42</v>
      </c>
      <c r="EL371" s="886">
        <f t="shared" si="1169"/>
        <v>6631.42</v>
      </c>
      <c r="EM371" s="886">
        <f t="shared" si="1169"/>
        <v>6654.42</v>
      </c>
      <c r="EN371" s="886">
        <f t="shared" si="1169"/>
        <v>6677.42</v>
      </c>
      <c r="EO371" s="886">
        <f t="shared" si="1169"/>
        <v>6700.42</v>
      </c>
      <c r="EP371" s="886">
        <f t="shared" si="1169"/>
        <v>6723.42</v>
      </c>
      <c r="EQ371" s="886">
        <f t="shared" si="1169"/>
        <v>6746.42</v>
      </c>
      <c r="ER371" s="886">
        <f t="shared" si="1169"/>
        <v>6769.42</v>
      </c>
      <c r="ES371" s="886">
        <f t="shared" si="1169"/>
        <v>6792.42</v>
      </c>
      <c r="ET371" s="886">
        <f t="shared" si="1169"/>
        <v>6815.42</v>
      </c>
      <c r="EU371" s="886">
        <f t="shared" si="1169"/>
        <v>6838.42</v>
      </c>
      <c r="EV371" s="887">
        <f t="shared" si="1169"/>
        <v>6861.42</v>
      </c>
      <c r="EW371" s="888">
        <f t="shared" si="1169"/>
        <v>6861.42</v>
      </c>
      <c r="EX371" s="886">
        <f t="shared" si="1169"/>
        <v>6861.42</v>
      </c>
      <c r="EY371" s="886">
        <f t="shared" si="1169"/>
        <v>6861.42</v>
      </c>
      <c r="EZ371" s="886">
        <f t="shared" si="1169"/>
        <v>6861.42</v>
      </c>
      <c r="FA371" s="886">
        <f t="shared" si="1169"/>
        <v>6861.42</v>
      </c>
      <c r="FB371" s="886">
        <f t="shared" si="1169"/>
        <v>6861.42</v>
      </c>
      <c r="FC371" s="886">
        <f t="shared" ref="FC371:GQ377" si="1172">IF(COUNT(FC65)=1,FB371+FC65,FB371)</f>
        <v>6884.42</v>
      </c>
      <c r="FD371" s="886">
        <f t="shared" si="1172"/>
        <v>6907.42</v>
      </c>
      <c r="FE371" s="886">
        <f t="shared" si="1172"/>
        <v>6930.42</v>
      </c>
      <c r="FF371" s="886">
        <f t="shared" si="1172"/>
        <v>6953.42</v>
      </c>
      <c r="FG371" s="886">
        <f t="shared" si="1172"/>
        <v>6976.42</v>
      </c>
      <c r="FH371" s="887">
        <f t="shared" si="1172"/>
        <v>6999.42</v>
      </c>
      <c r="FI371" s="888">
        <f t="shared" si="1172"/>
        <v>7022.42</v>
      </c>
      <c r="FJ371" s="886">
        <f t="shared" si="1172"/>
        <v>7045.42</v>
      </c>
      <c r="FK371" s="886">
        <f t="shared" si="1172"/>
        <v>7068.42</v>
      </c>
      <c r="FL371" s="886">
        <f t="shared" si="1172"/>
        <v>7091.42</v>
      </c>
      <c r="FM371" s="886">
        <f t="shared" si="1172"/>
        <v>7114.42</v>
      </c>
      <c r="FN371" s="886">
        <f t="shared" si="1172"/>
        <v>7137.42</v>
      </c>
      <c r="FO371" s="886">
        <f t="shared" si="1172"/>
        <v>7160.42</v>
      </c>
      <c r="FP371" s="886">
        <f t="shared" si="1172"/>
        <v>7183.42</v>
      </c>
      <c r="FQ371" s="886">
        <f t="shared" si="1172"/>
        <v>7206.42</v>
      </c>
      <c r="FR371" s="886">
        <f t="shared" si="1172"/>
        <v>7229.42</v>
      </c>
      <c r="FS371" s="886">
        <f t="shared" si="1172"/>
        <v>7252.42</v>
      </c>
      <c r="FT371" s="887">
        <f t="shared" si="1172"/>
        <v>7275.42</v>
      </c>
      <c r="FU371" s="888">
        <f t="shared" si="1172"/>
        <v>7298.42</v>
      </c>
      <c r="FV371" s="886">
        <f t="shared" si="1172"/>
        <v>7321.42</v>
      </c>
      <c r="FW371" s="886">
        <f t="shared" si="1172"/>
        <v>7344.42</v>
      </c>
      <c r="FX371" s="886">
        <f t="shared" si="1172"/>
        <v>7367.42</v>
      </c>
      <c r="FY371" s="886">
        <f t="shared" si="1172"/>
        <v>7390.42</v>
      </c>
      <c r="FZ371" s="886">
        <f t="shared" si="1172"/>
        <v>7413.42</v>
      </c>
      <c r="GA371" s="886">
        <f t="shared" si="1172"/>
        <v>7436.42</v>
      </c>
      <c r="GB371" s="886">
        <f t="shared" si="1172"/>
        <v>7459.42</v>
      </c>
      <c r="GC371" s="886">
        <f t="shared" si="1172"/>
        <v>7482.42</v>
      </c>
      <c r="GD371" s="886">
        <f t="shared" si="1172"/>
        <v>7505.42</v>
      </c>
      <c r="GE371" s="886">
        <f t="shared" si="1172"/>
        <v>7528.42</v>
      </c>
      <c r="GF371" s="887">
        <f t="shared" si="1172"/>
        <v>7551.42</v>
      </c>
      <c r="GG371" s="888">
        <f t="shared" si="1172"/>
        <v>7574.42</v>
      </c>
      <c r="GH371" s="886">
        <f t="shared" si="1172"/>
        <v>7597.42</v>
      </c>
      <c r="GI371" s="97">
        <f t="shared" si="1172"/>
        <v>7620.42</v>
      </c>
      <c r="GJ371" s="889">
        <f t="shared" si="1172"/>
        <v>7643.42</v>
      </c>
      <c r="GK371" s="886">
        <f t="shared" si="1172"/>
        <v>7666.42</v>
      </c>
      <c r="GL371" s="886">
        <f t="shared" si="1172"/>
        <v>7689.42</v>
      </c>
      <c r="GM371" s="886">
        <f t="shared" si="1172"/>
        <v>7712.42</v>
      </c>
      <c r="GN371" s="886">
        <f t="shared" si="1172"/>
        <v>7735.42</v>
      </c>
      <c r="GO371" s="886">
        <f t="shared" si="1172"/>
        <v>7735.42</v>
      </c>
      <c r="GP371" s="886">
        <f t="shared" si="1172"/>
        <v>7735.42</v>
      </c>
      <c r="GQ371" s="886">
        <f t="shared" si="1172"/>
        <v>7735.42</v>
      </c>
      <c r="GR371" s="887">
        <f t="shared" si="1146"/>
        <v>7735.42</v>
      </c>
    </row>
    <row r="372" spans="2:204" ht="15.75" thickBot="1" x14ac:dyDescent="0.25">
      <c r="B372" s="848" t="s">
        <v>584</v>
      </c>
      <c r="C372" s="849">
        <v>3698.25</v>
      </c>
      <c r="D372" s="850">
        <v>36608</v>
      </c>
      <c r="E372" s="882">
        <f t="shared" si="1113"/>
        <v>47558</v>
      </c>
      <c r="F372" s="859">
        <f t="shared" si="1119"/>
        <v>49383</v>
      </c>
      <c r="G372" s="859">
        <f t="shared" si="1120"/>
        <v>51208</v>
      </c>
      <c r="AC372" s="877" t="s">
        <v>172</v>
      </c>
      <c r="AD372" s="856">
        <v>3698.25</v>
      </c>
      <c r="AE372" s="886">
        <f t="shared" si="1121"/>
        <v>3698.25</v>
      </c>
      <c r="AF372" s="887">
        <f t="shared" si="1171"/>
        <v>3698.25</v>
      </c>
      <c r="AG372" s="888">
        <f t="shared" si="1171"/>
        <v>3698.25</v>
      </c>
      <c r="AH372" s="886">
        <f t="shared" si="1171"/>
        <v>3698.25</v>
      </c>
      <c r="AI372" s="886">
        <f t="shared" si="1171"/>
        <v>3698.25</v>
      </c>
      <c r="AJ372" s="886">
        <f t="shared" si="1171"/>
        <v>3698.25</v>
      </c>
      <c r="AK372" s="886">
        <f t="shared" si="1171"/>
        <v>3721.25</v>
      </c>
      <c r="AL372" s="886">
        <f t="shared" si="1171"/>
        <v>3744.25</v>
      </c>
      <c r="AM372" s="886">
        <f t="shared" si="1171"/>
        <v>3767.25</v>
      </c>
      <c r="AN372" s="886">
        <f t="shared" si="1171"/>
        <v>3790.25</v>
      </c>
      <c r="AO372" s="886">
        <f t="shared" si="1171"/>
        <v>3791.25</v>
      </c>
      <c r="AP372" s="886">
        <f t="shared" si="1171"/>
        <v>3841.25</v>
      </c>
      <c r="AQ372" s="886">
        <f t="shared" si="1171"/>
        <v>3891.25</v>
      </c>
      <c r="AR372" s="887">
        <f t="shared" si="1171"/>
        <v>3941.25</v>
      </c>
      <c r="AS372" s="888">
        <f t="shared" si="1171"/>
        <v>4021.25</v>
      </c>
      <c r="AT372" s="886">
        <f t="shared" si="1171"/>
        <v>4022.25</v>
      </c>
      <c r="AU372" s="886">
        <f t="shared" si="1171"/>
        <v>4045.25</v>
      </c>
      <c r="AV372" s="886">
        <f t="shared" si="1171"/>
        <v>4068.25</v>
      </c>
      <c r="AW372" s="886">
        <f t="shared" si="1171"/>
        <v>4091.25</v>
      </c>
      <c r="AX372" s="886">
        <f t="shared" si="1171"/>
        <v>4114.25</v>
      </c>
      <c r="AY372" s="886">
        <f t="shared" si="1171"/>
        <v>4137.25</v>
      </c>
      <c r="AZ372" s="886">
        <f t="shared" si="1171"/>
        <v>4160.25</v>
      </c>
      <c r="BA372" s="886">
        <f t="shared" si="1171"/>
        <v>4183.25</v>
      </c>
      <c r="BB372" s="886">
        <f t="shared" si="1171"/>
        <v>4206.25</v>
      </c>
      <c r="BC372" s="886">
        <f t="shared" si="1171"/>
        <v>4229.25</v>
      </c>
      <c r="BD372" s="887">
        <f t="shared" si="1171"/>
        <v>4245.25</v>
      </c>
      <c r="BE372" s="888">
        <f t="shared" si="1171"/>
        <v>4261.25</v>
      </c>
      <c r="BF372" s="886">
        <f t="shared" si="1171"/>
        <v>4277.25</v>
      </c>
      <c r="BG372" s="886">
        <f t="shared" si="1171"/>
        <v>4293.25</v>
      </c>
      <c r="BH372" s="886">
        <f t="shared" si="1171"/>
        <v>4309.25</v>
      </c>
      <c r="BI372" s="886">
        <f t="shared" si="1171"/>
        <v>4325.25</v>
      </c>
      <c r="BJ372" s="886">
        <f t="shared" si="1171"/>
        <v>4341.25</v>
      </c>
      <c r="BK372" s="886">
        <f t="shared" si="1171"/>
        <v>4357.25</v>
      </c>
      <c r="BL372" s="886">
        <f t="shared" si="1171"/>
        <v>4373.25</v>
      </c>
      <c r="BM372" s="886">
        <f t="shared" si="1171"/>
        <v>4389.25</v>
      </c>
      <c r="BN372" s="886">
        <f t="shared" si="1171"/>
        <v>4405.25</v>
      </c>
      <c r="BO372" s="886">
        <f t="shared" si="1171"/>
        <v>4421.25</v>
      </c>
      <c r="BP372" s="887">
        <f t="shared" si="1171"/>
        <v>4437.25</v>
      </c>
      <c r="BQ372" s="888">
        <f t="shared" si="1171"/>
        <v>4453.25</v>
      </c>
      <c r="BR372" s="886">
        <f t="shared" si="1171"/>
        <v>4469.25</v>
      </c>
      <c r="BS372" s="886">
        <f t="shared" si="1171"/>
        <v>4492.25</v>
      </c>
      <c r="BT372" s="886">
        <f t="shared" si="1171"/>
        <v>4515.25</v>
      </c>
      <c r="BU372" s="886">
        <f t="shared" si="1171"/>
        <v>4538.25</v>
      </c>
      <c r="BV372" s="886">
        <f t="shared" si="1171"/>
        <v>4561.25</v>
      </c>
      <c r="BW372" s="886">
        <f t="shared" si="1171"/>
        <v>4584.25</v>
      </c>
      <c r="BX372" s="886">
        <f t="shared" si="1171"/>
        <v>4607.25</v>
      </c>
      <c r="BY372" s="886">
        <f t="shared" si="1171"/>
        <v>4630.25</v>
      </c>
      <c r="BZ372" s="886">
        <f t="shared" si="1171"/>
        <v>4653.25</v>
      </c>
      <c r="CA372" s="886">
        <f t="shared" si="1171"/>
        <v>4676.25</v>
      </c>
      <c r="CB372" s="887">
        <f t="shared" si="1171"/>
        <v>4699.25</v>
      </c>
      <c r="CC372" s="888">
        <f t="shared" si="1171"/>
        <v>4722.25</v>
      </c>
      <c r="CD372" s="886">
        <f t="shared" si="1171"/>
        <v>4745.25</v>
      </c>
      <c r="CE372" s="886">
        <f t="shared" si="1171"/>
        <v>4768.25</v>
      </c>
      <c r="CF372" s="886">
        <f t="shared" si="1171"/>
        <v>4791.25</v>
      </c>
      <c r="CG372" s="886">
        <f t="shared" si="1171"/>
        <v>4814.25</v>
      </c>
      <c r="CH372" s="886">
        <f t="shared" si="1171"/>
        <v>4814.25</v>
      </c>
      <c r="CI372" s="886">
        <f t="shared" si="1171"/>
        <v>4814.25</v>
      </c>
      <c r="CJ372" s="886">
        <f t="shared" si="1171"/>
        <v>4814.25</v>
      </c>
      <c r="CK372" s="886">
        <f t="shared" si="1171"/>
        <v>4814.25</v>
      </c>
      <c r="CL372" s="886">
        <f t="shared" si="1171"/>
        <v>4814.25</v>
      </c>
      <c r="CM372" s="886">
        <f t="shared" si="1171"/>
        <v>4814.25</v>
      </c>
      <c r="CN372" s="887">
        <f t="shared" si="1171"/>
        <v>4814.25</v>
      </c>
      <c r="CO372" s="888">
        <f t="shared" si="1171"/>
        <v>4814.25</v>
      </c>
      <c r="CP372" s="886">
        <f t="shared" si="1171"/>
        <v>4814.25</v>
      </c>
      <c r="CQ372" s="886">
        <f t="shared" si="1171"/>
        <v>4814.25</v>
      </c>
      <c r="CR372" s="886">
        <f t="shared" si="1169"/>
        <v>4814.25</v>
      </c>
      <c r="CS372" s="886">
        <f t="shared" si="1169"/>
        <v>4814.25</v>
      </c>
      <c r="CT372" s="886">
        <f t="shared" si="1169"/>
        <v>4837.25</v>
      </c>
      <c r="CU372" s="886">
        <f t="shared" si="1169"/>
        <v>4860.25</v>
      </c>
      <c r="CV372" s="886">
        <f t="shared" si="1169"/>
        <v>4883.25</v>
      </c>
      <c r="CW372" s="886">
        <f t="shared" si="1169"/>
        <v>4906.25</v>
      </c>
      <c r="CX372" s="886">
        <f t="shared" si="1169"/>
        <v>4929.25</v>
      </c>
      <c r="CY372" s="886">
        <f t="shared" si="1169"/>
        <v>4952.25</v>
      </c>
      <c r="CZ372" s="887">
        <f t="shared" si="1169"/>
        <v>4975.25</v>
      </c>
      <c r="DA372" s="888">
        <f t="shared" si="1169"/>
        <v>4976.25</v>
      </c>
      <c r="DB372" s="886">
        <f t="shared" si="1169"/>
        <v>5036.25</v>
      </c>
      <c r="DC372" s="886">
        <f t="shared" si="1169"/>
        <v>5096.25</v>
      </c>
      <c r="DD372" s="886">
        <f t="shared" si="1169"/>
        <v>5156.25</v>
      </c>
      <c r="DE372" s="886">
        <f t="shared" si="1169"/>
        <v>5216.25</v>
      </c>
      <c r="DF372" s="886">
        <f t="shared" si="1169"/>
        <v>5217.25</v>
      </c>
      <c r="DG372" s="886">
        <f t="shared" si="1169"/>
        <v>5240.25</v>
      </c>
      <c r="DH372" s="886">
        <f t="shared" si="1169"/>
        <v>5263.25</v>
      </c>
      <c r="DI372" s="886">
        <f t="shared" si="1169"/>
        <v>5286.25</v>
      </c>
      <c r="DJ372" s="886">
        <f t="shared" si="1169"/>
        <v>5309.25</v>
      </c>
      <c r="DK372" s="886">
        <f t="shared" si="1169"/>
        <v>5332.25</v>
      </c>
      <c r="DL372" s="887">
        <f t="shared" si="1169"/>
        <v>5355.25</v>
      </c>
      <c r="DM372" s="888">
        <f t="shared" si="1169"/>
        <v>5378.25</v>
      </c>
      <c r="DN372" s="886">
        <f t="shared" si="1169"/>
        <v>5401.25</v>
      </c>
      <c r="DO372" s="886">
        <f t="shared" si="1169"/>
        <v>5402.25</v>
      </c>
      <c r="DP372" s="886">
        <f t="shared" si="1169"/>
        <v>5452.25</v>
      </c>
      <c r="DQ372" s="886">
        <f t="shared" si="1169"/>
        <v>5502.25</v>
      </c>
      <c r="DR372" s="886">
        <f t="shared" si="1169"/>
        <v>5552.25</v>
      </c>
      <c r="DS372" s="886">
        <f t="shared" si="1169"/>
        <v>5602.25</v>
      </c>
      <c r="DT372" s="886">
        <f t="shared" si="1169"/>
        <v>5603.25</v>
      </c>
      <c r="DU372" s="886">
        <f t="shared" si="1169"/>
        <v>5626.25</v>
      </c>
      <c r="DV372" s="886">
        <f t="shared" si="1169"/>
        <v>5649.25</v>
      </c>
      <c r="DW372" s="886">
        <f t="shared" si="1169"/>
        <v>5672.25</v>
      </c>
      <c r="DX372" s="887">
        <f t="shared" si="1169"/>
        <v>5695.25</v>
      </c>
      <c r="DY372" s="888">
        <f t="shared" si="1169"/>
        <v>5718.25</v>
      </c>
      <c r="DZ372" s="886">
        <f t="shared" si="1169"/>
        <v>5741.25</v>
      </c>
      <c r="EA372" s="886">
        <f t="shared" si="1169"/>
        <v>5764.25</v>
      </c>
      <c r="EB372" s="886">
        <f t="shared" si="1169"/>
        <v>5787.25</v>
      </c>
      <c r="EC372" s="886">
        <f t="shared" si="1169"/>
        <v>5810.25</v>
      </c>
      <c r="ED372" s="886">
        <f t="shared" si="1169"/>
        <v>5833.25</v>
      </c>
      <c r="EE372" s="886">
        <f t="shared" si="1169"/>
        <v>5856.25</v>
      </c>
      <c r="EF372" s="886">
        <f t="shared" si="1169"/>
        <v>5879.25</v>
      </c>
      <c r="EG372" s="886">
        <f t="shared" si="1169"/>
        <v>5902.25</v>
      </c>
      <c r="EH372" s="886">
        <f t="shared" si="1169"/>
        <v>5925.25</v>
      </c>
      <c r="EI372" s="886">
        <f t="shared" si="1169"/>
        <v>5948.25</v>
      </c>
      <c r="EJ372" s="887">
        <f t="shared" si="1169"/>
        <v>5971.25</v>
      </c>
      <c r="EK372" s="888">
        <f t="shared" si="1169"/>
        <v>5971.25</v>
      </c>
      <c r="EL372" s="886">
        <f t="shared" si="1169"/>
        <v>5971.25</v>
      </c>
      <c r="EM372" s="886">
        <f t="shared" si="1169"/>
        <v>5971.25</v>
      </c>
      <c r="EN372" s="886">
        <f t="shared" si="1169"/>
        <v>5971.25</v>
      </c>
      <c r="EO372" s="886">
        <f t="shared" si="1169"/>
        <v>5971.25</v>
      </c>
      <c r="EP372" s="886">
        <f t="shared" si="1169"/>
        <v>5994.25</v>
      </c>
      <c r="EQ372" s="886">
        <f t="shared" si="1169"/>
        <v>6017.25</v>
      </c>
      <c r="ER372" s="886">
        <f t="shared" si="1169"/>
        <v>6040.25</v>
      </c>
      <c r="ES372" s="886">
        <f t="shared" si="1169"/>
        <v>6063.25</v>
      </c>
      <c r="ET372" s="886">
        <f t="shared" si="1169"/>
        <v>6086.25</v>
      </c>
      <c r="EU372" s="886">
        <f t="shared" si="1169"/>
        <v>6109.25</v>
      </c>
      <c r="EV372" s="887">
        <f t="shared" si="1169"/>
        <v>6132.25</v>
      </c>
      <c r="EW372" s="888">
        <f t="shared" si="1169"/>
        <v>6155.25</v>
      </c>
      <c r="EX372" s="886">
        <f t="shared" si="1169"/>
        <v>6178.25</v>
      </c>
      <c r="EY372" s="886">
        <f t="shared" si="1169"/>
        <v>6201.25</v>
      </c>
      <c r="EZ372" s="886">
        <f t="shared" si="1169"/>
        <v>6224.25</v>
      </c>
      <c r="FA372" s="886">
        <f t="shared" si="1169"/>
        <v>6247.25</v>
      </c>
      <c r="FB372" s="886">
        <f t="shared" si="1169"/>
        <v>6270.25</v>
      </c>
      <c r="FC372" s="886">
        <f t="shared" si="1172"/>
        <v>6293.25</v>
      </c>
      <c r="FD372" s="886">
        <f t="shared" si="1172"/>
        <v>6316.25</v>
      </c>
      <c r="FE372" s="886">
        <f t="shared" si="1172"/>
        <v>6339.25</v>
      </c>
      <c r="FF372" s="886">
        <f t="shared" si="1172"/>
        <v>6362.25</v>
      </c>
      <c r="FG372" s="886">
        <f t="shared" si="1172"/>
        <v>6385.25</v>
      </c>
      <c r="FH372" s="887">
        <f t="shared" si="1172"/>
        <v>6408.25</v>
      </c>
      <c r="FI372" s="888">
        <f t="shared" si="1172"/>
        <v>6431.25</v>
      </c>
      <c r="FJ372" s="886">
        <f t="shared" si="1172"/>
        <v>6454.25</v>
      </c>
      <c r="FK372" s="886">
        <f t="shared" si="1172"/>
        <v>6477.25</v>
      </c>
      <c r="FL372" s="886">
        <f t="shared" si="1172"/>
        <v>6500.25</v>
      </c>
      <c r="FM372" s="886">
        <f t="shared" si="1172"/>
        <v>6523.25</v>
      </c>
      <c r="FN372" s="886">
        <f t="shared" si="1172"/>
        <v>6546.25</v>
      </c>
      <c r="FO372" s="886">
        <f t="shared" si="1172"/>
        <v>6569.25</v>
      </c>
      <c r="FP372" s="886">
        <f t="shared" si="1172"/>
        <v>6592.25</v>
      </c>
      <c r="FQ372" s="886">
        <f t="shared" si="1172"/>
        <v>6615.25</v>
      </c>
      <c r="FR372" s="886">
        <f t="shared" si="1172"/>
        <v>6638.25</v>
      </c>
      <c r="FS372" s="886">
        <f t="shared" si="1172"/>
        <v>6661.25</v>
      </c>
      <c r="FT372" s="887">
        <f t="shared" si="1172"/>
        <v>6684.25</v>
      </c>
      <c r="FU372" s="888">
        <f t="shared" si="1172"/>
        <v>6707.25</v>
      </c>
      <c r="FV372" s="886">
        <f t="shared" si="1172"/>
        <v>6730.25</v>
      </c>
      <c r="FW372" s="886">
        <f t="shared" si="1172"/>
        <v>6753.25</v>
      </c>
      <c r="FX372" s="886">
        <f t="shared" si="1172"/>
        <v>6776.25</v>
      </c>
      <c r="FY372" s="886">
        <f t="shared" si="1172"/>
        <v>6799.25</v>
      </c>
      <c r="FZ372" s="886">
        <f t="shared" si="1172"/>
        <v>6822.25</v>
      </c>
      <c r="GA372" s="886">
        <f t="shared" si="1172"/>
        <v>6845.25</v>
      </c>
      <c r="GB372" s="886">
        <f t="shared" si="1172"/>
        <v>6868.25</v>
      </c>
      <c r="GC372" s="886">
        <f t="shared" si="1172"/>
        <v>6891.25</v>
      </c>
      <c r="GD372" s="886">
        <f t="shared" si="1172"/>
        <v>6914.25</v>
      </c>
      <c r="GE372" s="886">
        <f t="shared" si="1172"/>
        <v>6937.25</v>
      </c>
      <c r="GF372" s="887">
        <f t="shared" si="1172"/>
        <v>6960.25</v>
      </c>
      <c r="GG372" s="888">
        <f t="shared" si="1172"/>
        <v>6983.25</v>
      </c>
      <c r="GH372" s="97">
        <f t="shared" si="1172"/>
        <v>7006.25</v>
      </c>
      <c r="GI372" s="889">
        <f t="shared" si="1172"/>
        <v>7029.25</v>
      </c>
      <c r="GJ372" s="886">
        <f t="shared" si="1172"/>
        <v>7052.25</v>
      </c>
      <c r="GK372" s="886">
        <f t="shared" si="1172"/>
        <v>7075.25</v>
      </c>
      <c r="GL372" s="886">
        <f t="shared" si="1172"/>
        <v>7098.25</v>
      </c>
      <c r="GM372" s="886">
        <f t="shared" si="1172"/>
        <v>7121.25</v>
      </c>
      <c r="GN372" s="886">
        <f t="shared" si="1172"/>
        <v>7144.25</v>
      </c>
      <c r="GO372" s="886">
        <f t="shared" si="1172"/>
        <v>7144.25</v>
      </c>
      <c r="GP372" s="886">
        <f t="shared" si="1172"/>
        <v>7144.25</v>
      </c>
      <c r="GQ372" s="886">
        <f t="shared" si="1172"/>
        <v>7144.25</v>
      </c>
      <c r="GR372" s="887">
        <f t="shared" si="1146"/>
        <v>7144.25</v>
      </c>
    </row>
    <row r="373" spans="2:204" ht="15.75" thickBot="1" x14ac:dyDescent="0.25">
      <c r="B373" s="848" t="s">
        <v>585</v>
      </c>
      <c r="C373" s="849">
        <v>1167.95</v>
      </c>
      <c r="D373" s="850">
        <v>36691</v>
      </c>
      <c r="E373" s="882">
        <f t="shared" si="1113"/>
        <v>47641</v>
      </c>
      <c r="F373" s="859">
        <f t="shared" si="1119"/>
        <v>49466</v>
      </c>
      <c r="G373" s="859">
        <f t="shared" si="1120"/>
        <v>51291</v>
      </c>
      <c r="AC373" s="879" t="s">
        <v>173</v>
      </c>
      <c r="AD373" s="856"/>
      <c r="AE373" s="886">
        <f t="shared" si="1121"/>
        <v>0</v>
      </c>
      <c r="AF373" s="887">
        <f t="shared" si="1171"/>
        <v>0</v>
      </c>
      <c r="AG373" s="888">
        <f t="shared" si="1171"/>
        <v>0</v>
      </c>
      <c r="AH373" s="886">
        <f t="shared" si="1171"/>
        <v>0</v>
      </c>
      <c r="AI373" s="886">
        <f t="shared" si="1171"/>
        <v>0</v>
      </c>
      <c r="AJ373" s="886">
        <f t="shared" si="1171"/>
        <v>0</v>
      </c>
      <c r="AK373" s="886">
        <f t="shared" si="1171"/>
        <v>0</v>
      </c>
      <c r="AL373" s="886">
        <f t="shared" si="1171"/>
        <v>0</v>
      </c>
      <c r="AM373" s="886">
        <f t="shared" si="1171"/>
        <v>0</v>
      </c>
      <c r="AN373" s="886">
        <f t="shared" si="1171"/>
        <v>0</v>
      </c>
      <c r="AO373" s="886">
        <f t="shared" si="1171"/>
        <v>0</v>
      </c>
      <c r="AP373" s="886">
        <f t="shared" si="1171"/>
        <v>0</v>
      </c>
      <c r="AQ373" s="886">
        <f t="shared" si="1171"/>
        <v>0</v>
      </c>
      <c r="AR373" s="887">
        <f t="shared" si="1171"/>
        <v>0</v>
      </c>
      <c r="AS373" s="888">
        <f t="shared" si="1171"/>
        <v>0</v>
      </c>
      <c r="AT373" s="886">
        <f t="shared" si="1171"/>
        <v>0</v>
      </c>
      <c r="AU373" s="886">
        <f t="shared" si="1171"/>
        <v>0</v>
      </c>
      <c r="AV373" s="886">
        <f t="shared" si="1171"/>
        <v>0</v>
      </c>
      <c r="AW373" s="886">
        <f t="shared" si="1171"/>
        <v>0</v>
      </c>
      <c r="AX373" s="886">
        <f t="shared" si="1171"/>
        <v>0</v>
      </c>
      <c r="AY373" s="886">
        <f t="shared" si="1171"/>
        <v>0</v>
      </c>
      <c r="AZ373" s="886">
        <f t="shared" si="1171"/>
        <v>0</v>
      </c>
      <c r="BA373" s="886">
        <f t="shared" si="1171"/>
        <v>0</v>
      </c>
      <c r="BB373" s="886">
        <f t="shared" si="1171"/>
        <v>0</v>
      </c>
      <c r="BC373" s="886">
        <f t="shared" si="1171"/>
        <v>0</v>
      </c>
      <c r="BD373" s="887">
        <f t="shared" si="1171"/>
        <v>0</v>
      </c>
      <c r="BE373" s="888">
        <f t="shared" si="1171"/>
        <v>0</v>
      </c>
      <c r="BF373" s="886">
        <f t="shared" si="1171"/>
        <v>0</v>
      </c>
      <c r="BG373" s="886">
        <f t="shared" si="1171"/>
        <v>0</v>
      </c>
      <c r="BH373" s="886">
        <f t="shared" si="1171"/>
        <v>0</v>
      </c>
      <c r="BI373" s="886">
        <f t="shared" si="1171"/>
        <v>0</v>
      </c>
      <c r="BJ373" s="886">
        <f t="shared" si="1171"/>
        <v>0</v>
      </c>
      <c r="BK373" s="886">
        <f t="shared" si="1171"/>
        <v>0</v>
      </c>
      <c r="BL373" s="886">
        <f t="shared" si="1171"/>
        <v>0</v>
      </c>
      <c r="BM373" s="886">
        <f t="shared" si="1171"/>
        <v>0</v>
      </c>
      <c r="BN373" s="886">
        <f t="shared" si="1171"/>
        <v>0</v>
      </c>
      <c r="BO373" s="886">
        <f t="shared" si="1171"/>
        <v>0</v>
      </c>
      <c r="BP373" s="887">
        <f t="shared" si="1171"/>
        <v>0</v>
      </c>
      <c r="BQ373" s="888">
        <f t="shared" si="1171"/>
        <v>0</v>
      </c>
      <c r="BR373" s="886">
        <f t="shared" si="1171"/>
        <v>0</v>
      </c>
      <c r="BS373" s="886">
        <f t="shared" si="1171"/>
        <v>0</v>
      </c>
      <c r="BT373" s="886">
        <f t="shared" si="1171"/>
        <v>0</v>
      </c>
      <c r="BU373" s="886">
        <f t="shared" si="1171"/>
        <v>0</v>
      </c>
      <c r="BV373" s="886">
        <f t="shared" si="1171"/>
        <v>0</v>
      </c>
      <c r="BW373" s="886">
        <f t="shared" si="1171"/>
        <v>0</v>
      </c>
      <c r="BX373" s="886">
        <f t="shared" si="1171"/>
        <v>0</v>
      </c>
      <c r="BY373" s="886">
        <f t="shared" si="1171"/>
        <v>0</v>
      </c>
      <c r="BZ373" s="886">
        <f t="shared" si="1171"/>
        <v>0</v>
      </c>
      <c r="CA373" s="886">
        <f t="shared" si="1171"/>
        <v>0</v>
      </c>
      <c r="CB373" s="887">
        <f t="shared" si="1171"/>
        <v>0</v>
      </c>
      <c r="CC373" s="888">
        <f t="shared" si="1171"/>
        <v>0</v>
      </c>
      <c r="CD373" s="886">
        <f t="shared" si="1171"/>
        <v>0</v>
      </c>
      <c r="CE373" s="886">
        <f t="shared" si="1171"/>
        <v>0</v>
      </c>
      <c r="CF373" s="886">
        <f t="shared" si="1171"/>
        <v>0</v>
      </c>
      <c r="CG373" s="886">
        <f t="shared" si="1171"/>
        <v>0</v>
      </c>
      <c r="CH373" s="886">
        <f t="shared" si="1171"/>
        <v>0</v>
      </c>
      <c r="CI373" s="886">
        <f t="shared" si="1171"/>
        <v>0</v>
      </c>
      <c r="CJ373" s="886">
        <f t="shared" si="1171"/>
        <v>0</v>
      </c>
      <c r="CK373" s="886">
        <f t="shared" si="1171"/>
        <v>0</v>
      </c>
      <c r="CL373" s="886">
        <f t="shared" si="1171"/>
        <v>0</v>
      </c>
      <c r="CM373" s="886">
        <f t="shared" si="1171"/>
        <v>0</v>
      </c>
      <c r="CN373" s="887">
        <f t="shared" si="1171"/>
        <v>0</v>
      </c>
      <c r="CO373" s="888">
        <f t="shared" si="1171"/>
        <v>0</v>
      </c>
      <c r="CP373" s="886">
        <f t="shared" si="1171"/>
        <v>0</v>
      </c>
      <c r="CQ373" s="886">
        <f t="shared" si="1171"/>
        <v>0</v>
      </c>
      <c r="CR373" s="886">
        <f t="shared" si="1169"/>
        <v>0</v>
      </c>
      <c r="CS373" s="886">
        <f t="shared" si="1169"/>
        <v>0</v>
      </c>
      <c r="CT373" s="886">
        <f t="shared" si="1169"/>
        <v>0</v>
      </c>
      <c r="CU373" s="886">
        <f t="shared" si="1169"/>
        <v>0</v>
      </c>
      <c r="CV373" s="886">
        <f t="shared" si="1169"/>
        <v>0</v>
      </c>
      <c r="CW373" s="886">
        <f t="shared" si="1169"/>
        <v>0</v>
      </c>
      <c r="CX373" s="886">
        <f t="shared" si="1169"/>
        <v>0</v>
      </c>
      <c r="CY373" s="886">
        <f t="shared" si="1169"/>
        <v>0</v>
      </c>
      <c r="CZ373" s="887">
        <f t="shared" si="1169"/>
        <v>0</v>
      </c>
      <c r="DA373" s="888">
        <f t="shared" si="1169"/>
        <v>0</v>
      </c>
      <c r="DB373" s="886">
        <f t="shared" si="1169"/>
        <v>0</v>
      </c>
      <c r="DC373" s="886">
        <f t="shared" si="1169"/>
        <v>0</v>
      </c>
      <c r="DD373" s="886">
        <f t="shared" si="1169"/>
        <v>0</v>
      </c>
      <c r="DE373" s="886">
        <f t="shared" si="1169"/>
        <v>0</v>
      </c>
      <c r="DF373" s="886">
        <f t="shared" si="1169"/>
        <v>0</v>
      </c>
      <c r="DG373" s="886">
        <f t="shared" si="1169"/>
        <v>0</v>
      </c>
      <c r="DH373" s="886">
        <f t="shared" si="1169"/>
        <v>0</v>
      </c>
      <c r="DI373" s="886">
        <f t="shared" si="1169"/>
        <v>0</v>
      </c>
      <c r="DJ373" s="886">
        <f t="shared" si="1169"/>
        <v>0</v>
      </c>
      <c r="DK373" s="886">
        <f t="shared" si="1169"/>
        <v>0</v>
      </c>
      <c r="DL373" s="887">
        <f t="shared" si="1169"/>
        <v>0</v>
      </c>
      <c r="DM373" s="888">
        <f t="shared" si="1169"/>
        <v>0</v>
      </c>
      <c r="DN373" s="886">
        <f t="shared" si="1169"/>
        <v>0</v>
      </c>
      <c r="DO373" s="886">
        <f t="shared" si="1169"/>
        <v>0</v>
      </c>
      <c r="DP373" s="886">
        <f t="shared" si="1169"/>
        <v>0</v>
      </c>
      <c r="DQ373" s="886">
        <f t="shared" si="1169"/>
        <v>0</v>
      </c>
      <c r="DR373" s="886">
        <f t="shared" si="1169"/>
        <v>0</v>
      </c>
      <c r="DS373" s="886">
        <f t="shared" si="1169"/>
        <v>0</v>
      </c>
      <c r="DT373" s="886">
        <f t="shared" si="1169"/>
        <v>0</v>
      </c>
      <c r="DU373" s="886">
        <f t="shared" si="1169"/>
        <v>0</v>
      </c>
      <c r="DV373" s="886">
        <f t="shared" si="1169"/>
        <v>0</v>
      </c>
      <c r="DW373" s="886">
        <f t="shared" si="1169"/>
        <v>0</v>
      </c>
      <c r="DX373" s="887">
        <f t="shared" si="1169"/>
        <v>0</v>
      </c>
      <c r="DY373" s="888">
        <f t="shared" si="1169"/>
        <v>0</v>
      </c>
      <c r="DZ373" s="886">
        <f t="shared" si="1169"/>
        <v>0</v>
      </c>
      <c r="EA373" s="886">
        <f t="shared" si="1169"/>
        <v>0</v>
      </c>
      <c r="EB373" s="886">
        <f t="shared" si="1169"/>
        <v>0</v>
      </c>
      <c r="EC373" s="886">
        <f t="shared" si="1169"/>
        <v>0</v>
      </c>
      <c r="ED373" s="886">
        <f t="shared" si="1169"/>
        <v>0</v>
      </c>
      <c r="EE373" s="886">
        <f t="shared" si="1169"/>
        <v>0</v>
      </c>
      <c r="EF373" s="886">
        <f t="shared" si="1169"/>
        <v>0</v>
      </c>
      <c r="EG373" s="886">
        <f t="shared" si="1169"/>
        <v>0</v>
      </c>
      <c r="EH373" s="886">
        <f t="shared" si="1169"/>
        <v>0</v>
      </c>
      <c r="EI373" s="886">
        <f t="shared" si="1169"/>
        <v>0</v>
      </c>
      <c r="EJ373" s="887">
        <f t="shared" si="1169"/>
        <v>0</v>
      </c>
      <c r="EK373" s="888">
        <f t="shared" si="1169"/>
        <v>0</v>
      </c>
      <c r="EL373" s="886">
        <f t="shared" si="1169"/>
        <v>0</v>
      </c>
      <c r="EM373" s="886">
        <f t="shared" si="1169"/>
        <v>0</v>
      </c>
      <c r="EN373" s="886">
        <f t="shared" si="1169"/>
        <v>0</v>
      </c>
      <c r="EO373" s="886">
        <f t="shared" si="1169"/>
        <v>0</v>
      </c>
      <c r="EP373" s="886">
        <f t="shared" si="1169"/>
        <v>0</v>
      </c>
      <c r="EQ373" s="886">
        <f t="shared" si="1169"/>
        <v>0</v>
      </c>
      <c r="ER373" s="886">
        <f t="shared" si="1169"/>
        <v>0</v>
      </c>
      <c r="ES373" s="886">
        <f t="shared" si="1169"/>
        <v>0</v>
      </c>
      <c r="ET373" s="886">
        <f t="shared" si="1169"/>
        <v>0</v>
      </c>
      <c r="EU373" s="886">
        <f t="shared" si="1169"/>
        <v>0</v>
      </c>
      <c r="EV373" s="887">
        <f t="shared" si="1169"/>
        <v>0</v>
      </c>
      <c r="EW373" s="888">
        <f t="shared" si="1169"/>
        <v>0</v>
      </c>
      <c r="EX373" s="886">
        <f t="shared" si="1169"/>
        <v>0</v>
      </c>
      <c r="EY373" s="886">
        <f t="shared" si="1169"/>
        <v>0</v>
      </c>
      <c r="EZ373" s="886">
        <f t="shared" si="1169"/>
        <v>0</v>
      </c>
      <c r="FA373" s="886">
        <f t="shared" si="1169"/>
        <v>0</v>
      </c>
      <c r="FB373" s="886">
        <f t="shared" si="1169"/>
        <v>0</v>
      </c>
      <c r="FC373" s="886">
        <f t="shared" si="1172"/>
        <v>0</v>
      </c>
      <c r="FD373" s="886">
        <f t="shared" si="1172"/>
        <v>0</v>
      </c>
      <c r="FE373" s="886">
        <f t="shared" si="1172"/>
        <v>0</v>
      </c>
      <c r="FF373" s="886">
        <f t="shared" si="1172"/>
        <v>0</v>
      </c>
      <c r="FG373" s="886">
        <f t="shared" si="1172"/>
        <v>0</v>
      </c>
      <c r="FH373" s="887">
        <f t="shared" si="1172"/>
        <v>0</v>
      </c>
      <c r="FI373" s="888">
        <f t="shared" si="1172"/>
        <v>0</v>
      </c>
      <c r="FJ373" s="886">
        <f t="shared" si="1172"/>
        <v>0</v>
      </c>
      <c r="FK373" s="886">
        <f t="shared" si="1172"/>
        <v>0</v>
      </c>
      <c r="FL373" s="886">
        <f t="shared" si="1172"/>
        <v>0</v>
      </c>
      <c r="FM373" s="886">
        <f t="shared" si="1172"/>
        <v>0</v>
      </c>
      <c r="FN373" s="886">
        <f t="shared" si="1172"/>
        <v>0</v>
      </c>
      <c r="FO373" s="886">
        <f t="shared" si="1172"/>
        <v>0</v>
      </c>
      <c r="FP373" s="886">
        <f t="shared" si="1172"/>
        <v>0</v>
      </c>
      <c r="FQ373" s="886">
        <f t="shared" si="1172"/>
        <v>0</v>
      </c>
      <c r="FR373" s="886">
        <f t="shared" si="1172"/>
        <v>0</v>
      </c>
      <c r="FS373" s="886">
        <f t="shared" si="1172"/>
        <v>0</v>
      </c>
      <c r="FT373" s="887">
        <f t="shared" si="1172"/>
        <v>0</v>
      </c>
      <c r="FU373" s="888">
        <f t="shared" si="1172"/>
        <v>0</v>
      </c>
      <c r="FV373" s="886">
        <f t="shared" si="1172"/>
        <v>0</v>
      </c>
      <c r="FW373" s="886">
        <f t="shared" si="1172"/>
        <v>0</v>
      </c>
      <c r="FX373" s="886">
        <f t="shared" si="1172"/>
        <v>0</v>
      </c>
      <c r="FY373" s="886">
        <f t="shared" si="1172"/>
        <v>0</v>
      </c>
      <c r="FZ373" s="886">
        <f t="shared" si="1172"/>
        <v>0</v>
      </c>
      <c r="GA373" s="886">
        <f t="shared" si="1172"/>
        <v>0</v>
      </c>
      <c r="GB373" s="886">
        <f t="shared" si="1172"/>
        <v>0</v>
      </c>
      <c r="GC373" s="886">
        <f t="shared" si="1172"/>
        <v>0</v>
      </c>
      <c r="GD373" s="886">
        <f t="shared" si="1172"/>
        <v>0</v>
      </c>
      <c r="GE373" s="886">
        <f t="shared" si="1172"/>
        <v>0</v>
      </c>
      <c r="GF373" s="887">
        <f t="shared" si="1172"/>
        <v>0</v>
      </c>
      <c r="GG373" s="888">
        <f t="shared" si="1172"/>
        <v>0</v>
      </c>
      <c r="GH373" s="886">
        <f t="shared" si="1172"/>
        <v>0</v>
      </c>
      <c r="GI373" s="886">
        <f t="shared" si="1172"/>
        <v>0</v>
      </c>
      <c r="GJ373" s="886">
        <f t="shared" si="1172"/>
        <v>0</v>
      </c>
      <c r="GK373" s="886">
        <f t="shared" si="1172"/>
        <v>0</v>
      </c>
      <c r="GL373" s="889">
        <f t="shared" si="1172"/>
        <v>0</v>
      </c>
      <c r="GM373" s="886">
        <f t="shared" si="1172"/>
        <v>0</v>
      </c>
      <c r="GN373" s="886">
        <f t="shared" si="1172"/>
        <v>0</v>
      </c>
      <c r="GO373" s="886">
        <f t="shared" si="1172"/>
        <v>0</v>
      </c>
      <c r="GP373" s="886">
        <f t="shared" si="1172"/>
        <v>0</v>
      </c>
      <c r="GQ373" s="886">
        <f t="shared" si="1172"/>
        <v>0</v>
      </c>
      <c r="GR373" s="887">
        <f t="shared" ref="GR373:GR385" si="1173">IF(COUNT(GR67)=1,GQ373+GR67,GQ373)</f>
        <v>0</v>
      </c>
    </row>
    <row r="374" spans="2:204" ht="15.75" thickBot="1" x14ac:dyDescent="0.25">
      <c r="B374" s="848" t="s">
        <v>586</v>
      </c>
      <c r="C374" s="849">
        <v>2859.67</v>
      </c>
      <c r="D374" s="850">
        <v>36691</v>
      </c>
      <c r="E374" s="882">
        <f t="shared" ref="E374:E385" si="1174">D374+10950</f>
        <v>47641</v>
      </c>
      <c r="F374" s="859">
        <f t="shared" ref="F374:F385" si="1175">D374+12775</f>
        <v>49466</v>
      </c>
      <c r="G374" s="859">
        <f t="shared" ref="G374:G385" si="1176">D374+14600</f>
        <v>51291</v>
      </c>
      <c r="AC374" s="877" t="s">
        <v>174</v>
      </c>
      <c r="AD374" s="856">
        <v>2859.67</v>
      </c>
      <c r="AE374" s="886">
        <f t="shared" ref="AE374:AT385" si="1177">IF(COUNT(AE68)=1,AD374+AE68,AD374)</f>
        <v>2875.67</v>
      </c>
      <c r="AF374" s="887">
        <f t="shared" si="1177"/>
        <v>2891.67</v>
      </c>
      <c r="AG374" s="888">
        <f t="shared" si="1177"/>
        <v>2907.67</v>
      </c>
      <c r="AH374" s="886">
        <f t="shared" si="1177"/>
        <v>2923.67</v>
      </c>
      <c r="AI374" s="886">
        <f t="shared" si="1177"/>
        <v>2939.67</v>
      </c>
      <c r="AJ374" s="886">
        <f t="shared" si="1177"/>
        <v>2955.67</v>
      </c>
      <c r="AK374" s="886">
        <f t="shared" si="1177"/>
        <v>2971.67</v>
      </c>
      <c r="AL374" s="886">
        <f t="shared" si="1177"/>
        <v>2987.67</v>
      </c>
      <c r="AM374" s="886">
        <f t="shared" si="1177"/>
        <v>3003.67</v>
      </c>
      <c r="AN374" s="886">
        <f t="shared" si="1177"/>
        <v>3019.67</v>
      </c>
      <c r="AO374" s="886">
        <f t="shared" si="1177"/>
        <v>3035.67</v>
      </c>
      <c r="AP374" s="886">
        <f t="shared" si="1177"/>
        <v>3051.67</v>
      </c>
      <c r="AQ374" s="886">
        <f t="shared" si="1177"/>
        <v>3067.67</v>
      </c>
      <c r="AR374" s="887">
        <f t="shared" si="1177"/>
        <v>3083.67</v>
      </c>
      <c r="AS374" s="888">
        <f t="shared" si="1177"/>
        <v>3099.67</v>
      </c>
      <c r="AT374" s="886">
        <f t="shared" si="1177"/>
        <v>3115.67</v>
      </c>
      <c r="AU374" s="886">
        <f t="shared" si="1171"/>
        <v>3131.67</v>
      </c>
      <c r="AV374" s="886">
        <f t="shared" si="1171"/>
        <v>3147.67</v>
      </c>
      <c r="AW374" s="886">
        <f t="shared" si="1171"/>
        <v>3163.67</v>
      </c>
      <c r="AX374" s="886">
        <f t="shared" si="1171"/>
        <v>3179.67</v>
      </c>
      <c r="AY374" s="886">
        <f t="shared" si="1171"/>
        <v>3202.67</v>
      </c>
      <c r="AZ374" s="886">
        <f t="shared" si="1171"/>
        <v>3225.67</v>
      </c>
      <c r="BA374" s="886">
        <f t="shared" si="1171"/>
        <v>3248.67</v>
      </c>
      <c r="BB374" s="886">
        <f t="shared" si="1171"/>
        <v>3271.67</v>
      </c>
      <c r="BC374" s="886">
        <f t="shared" si="1171"/>
        <v>3294.67</v>
      </c>
      <c r="BD374" s="887">
        <f t="shared" si="1171"/>
        <v>3317.67</v>
      </c>
      <c r="BE374" s="888">
        <f t="shared" si="1171"/>
        <v>3340.67</v>
      </c>
      <c r="BF374" s="886">
        <f t="shared" si="1171"/>
        <v>3363.67</v>
      </c>
      <c r="BG374" s="886">
        <f t="shared" si="1171"/>
        <v>3386.67</v>
      </c>
      <c r="BH374" s="886">
        <f t="shared" si="1171"/>
        <v>3409.67</v>
      </c>
      <c r="BI374" s="886">
        <f t="shared" si="1171"/>
        <v>3432.67</v>
      </c>
      <c r="BJ374" s="886">
        <f t="shared" si="1171"/>
        <v>3455.67</v>
      </c>
      <c r="BK374" s="886">
        <f t="shared" si="1171"/>
        <v>3478.67</v>
      </c>
      <c r="BL374" s="886">
        <f t="shared" si="1171"/>
        <v>3501.67</v>
      </c>
      <c r="BM374" s="886">
        <f t="shared" si="1171"/>
        <v>3524.67</v>
      </c>
      <c r="BN374" s="886">
        <f t="shared" si="1171"/>
        <v>3547.67</v>
      </c>
      <c r="BO374" s="886">
        <f t="shared" si="1171"/>
        <v>3570.67</v>
      </c>
      <c r="BP374" s="887">
        <f t="shared" si="1171"/>
        <v>3593.67</v>
      </c>
      <c r="BQ374" s="888">
        <f t="shared" si="1171"/>
        <v>3616.67</v>
      </c>
      <c r="BR374" s="886">
        <f t="shared" si="1171"/>
        <v>3639.67</v>
      </c>
      <c r="BS374" s="886">
        <f t="shared" si="1171"/>
        <v>3662.67</v>
      </c>
      <c r="BT374" s="886">
        <f t="shared" si="1171"/>
        <v>3685.67</v>
      </c>
      <c r="BU374" s="886">
        <f t="shared" si="1171"/>
        <v>3685.67</v>
      </c>
      <c r="BV374" s="886">
        <f t="shared" si="1171"/>
        <v>3685.67</v>
      </c>
      <c r="BW374" s="886">
        <f t="shared" si="1171"/>
        <v>3685.67</v>
      </c>
      <c r="BX374" s="886">
        <f t="shared" si="1171"/>
        <v>3685.67</v>
      </c>
      <c r="BY374" s="886">
        <f t="shared" si="1171"/>
        <v>3685.67</v>
      </c>
      <c r="BZ374" s="886">
        <f t="shared" si="1171"/>
        <v>3685.67</v>
      </c>
      <c r="CA374" s="886">
        <f t="shared" si="1171"/>
        <v>3685.67</v>
      </c>
      <c r="CB374" s="887">
        <f t="shared" si="1171"/>
        <v>3685.67</v>
      </c>
      <c r="CC374" s="888">
        <f t="shared" si="1171"/>
        <v>3685.67</v>
      </c>
      <c r="CD374" s="886">
        <f t="shared" si="1171"/>
        <v>3685.67</v>
      </c>
      <c r="CE374" s="886">
        <f t="shared" si="1171"/>
        <v>3685.67</v>
      </c>
      <c r="CF374" s="886">
        <f t="shared" si="1171"/>
        <v>3708.67</v>
      </c>
      <c r="CG374" s="886">
        <f t="shared" si="1171"/>
        <v>3731.67</v>
      </c>
      <c r="CH374" s="886">
        <f t="shared" si="1171"/>
        <v>3754.67</v>
      </c>
      <c r="CI374" s="886">
        <f t="shared" si="1171"/>
        <v>3777.67</v>
      </c>
      <c r="CJ374" s="886">
        <f t="shared" si="1171"/>
        <v>3800.67</v>
      </c>
      <c r="CK374" s="886">
        <f t="shared" si="1171"/>
        <v>3823.67</v>
      </c>
      <c r="CL374" s="886">
        <f t="shared" si="1171"/>
        <v>3846.67</v>
      </c>
      <c r="CM374" s="886">
        <f t="shared" si="1171"/>
        <v>3847.67</v>
      </c>
      <c r="CN374" s="887">
        <f t="shared" si="1171"/>
        <v>3897.67</v>
      </c>
      <c r="CO374" s="888">
        <f t="shared" si="1171"/>
        <v>3947.67</v>
      </c>
      <c r="CP374" s="886">
        <f t="shared" si="1171"/>
        <v>3997.67</v>
      </c>
      <c r="CQ374" s="886">
        <f t="shared" si="1171"/>
        <v>4047.67</v>
      </c>
      <c r="CR374" s="886">
        <f t="shared" si="1169"/>
        <v>4048.67</v>
      </c>
      <c r="CS374" s="886">
        <f t="shared" si="1169"/>
        <v>4071.67</v>
      </c>
      <c r="CT374" s="886">
        <f t="shared" ref="CT374:FE385" si="1178">IF(COUNT(CT68)=1,CS374+CT68,CS374)</f>
        <v>4094.67</v>
      </c>
      <c r="CU374" s="886">
        <f t="shared" si="1178"/>
        <v>4117.67</v>
      </c>
      <c r="CV374" s="886">
        <f t="shared" si="1178"/>
        <v>4140.67</v>
      </c>
      <c r="CW374" s="886">
        <f t="shared" si="1178"/>
        <v>4163.67</v>
      </c>
      <c r="CX374" s="886">
        <f t="shared" si="1178"/>
        <v>4186.67</v>
      </c>
      <c r="CY374" s="886">
        <f t="shared" si="1178"/>
        <v>4209.67</v>
      </c>
      <c r="CZ374" s="887">
        <f t="shared" si="1178"/>
        <v>4232.67</v>
      </c>
      <c r="DA374" s="888">
        <f t="shared" si="1178"/>
        <v>4255.67</v>
      </c>
      <c r="DB374" s="886">
        <f t="shared" si="1178"/>
        <v>4278.67</v>
      </c>
      <c r="DC374" s="886">
        <f t="shared" si="1178"/>
        <v>4301.67</v>
      </c>
      <c r="DD374" s="886">
        <f t="shared" si="1178"/>
        <v>4324.67</v>
      </c>
      <c r="DE374" s="886">
        <f t="shared" si="1178"/>
        <v>4347.67</v>
      </c>
      <c r="DF374" s="886">
        <f t="shared" si="1178"/>
        <v>4370.67</v>
      </c>
      <c r="DG374" s="886">
        <f t="shared" si="1178"/>
        <v>4393.67</v>
      </c>
      <c r="DH374" s="886">
        <f t="shared" si="1178"/>
        <v>4416.67</v>
      </c>
      <c r="DI374" s="886">
        <f t="shared" si="1178"/>
        <v>4439.67</v>
      </c>
      <c r="DJ374" s="886">
        <f t="shared" si="1178"/>
        <v>4462.67</v>
      </c>
      <c r="DK374" s="886">
        <f t="shared" si="1178"/>
        <v>4485.67</v>
      </c>
      <c r="DL374" s="887">
        <f t="shared" si="1178"/>
        <v>4508.67</v>
      </c>
      <c r="DM374" s="888">
        <f t="shared" si="1178"/>
        <v>4508.67</v>
      </c>
      <c r="DN374" s="886">
        <f t="shared" si="1178"/>
        <v>4508.67</v>
      </c>
      <c r="DO374" s="886">
        <f t="shared" si="1178"/>
        <v>4508.67</v>
      </c>
      <c r="DP374" s="886">
        <f t="shared" si="1178"/>
        <v>4508.67</v>
      </c>
      <c r="DQ374" s="886">
        <f t="shared" si="1178"/>
        <v>4508.67</v>
      </c>
      <c r="DR374" s="886">
        <f t="shared" si="1178"/>
        <v>4531.67</v>
      </c>
      <c r="DS374" s="886">
        <f t="shared" si="1178"/>
        <v>4554.67</v>
      </c>
      <c r="DT374" s="886">
        <f t="shared" si="1178"/>
        <v>4570.67</v>
      </c>
      <c r="DU374" s="886">
        <f t="shared" si="1178"/>
        <v>4586.67</v>
      </c>
      <c r="DV374" s="886">
        <f t="shared" si="1178"/>
        <v>4602.67</v>
      </c>
      <c r="DW374" s="886">
        <f t="shared" si="1178"/>
        <v>4618.67</v>
      </c>
      <c r="DX374" s="887">
        <f t="shared" si="1178"/>
        <v>4634.67</v>
      </c>
      <c r="DY374" s="888">
        <f t="shared" si="1178"/>
        <v>4650.67</v>
      </c>
      <c r="DZ374" s="886">
        <f t="shared" si="1178"/>
        <v>4666.67</v>
      </c>
      <c r="EA374" s="886">
        <f t="shared" si="1178"/>
        <v>4682.67</v>
      </c>
      <c r="EB374" s="886">
        <f t="shared" si="1178"/>
        <v>4698.67</v>
      </c>
      <c r="EC374" s="886">
        <f t="shared" si="1178"/>
        <v>4714.67</v>
      </c>
      <c r="ED374" s="886">
        <f t="shared" si="1178"/>
        <v>4730.67</v>
      </c>
      <c r="EE374" s="886">
        <f t="shared" si="1178"/>
        <v>4746.67</v>
      </c>
      <c r="EF374" s="886">
        <f t="shared" si="1178"/>
        <v>4762.67</v>
      </c>
      <c r="EG374" s="886">
        <f t="shared" si="1178"/>
        <v>4778.67</v>
      </c>
      <c r="EH374" s="886">
        <f t="shared" si="1178"/>
        <v>4794.67</v>
      </c>
      <c r="EI374" s="886">
        <f t="shared" si="1178"/>
        <v>4810.67</v>
      </c>
      <c r="EJ374" s="887">
        <f t="shared" si="1178"/>
        <v>4826.67</v>
      </c>
      <c r="EK374" s="888">
        <f t="shared" si="1178"/>
        <v>4842.67</v>
      </c>
      <c r="EL374" s="886">
        <f t="shared" si="1178"/>
        <v>4858.67</v>
      </c>
      <c r="EM374" s="886">
        <f t="shared" si="1178"/>
        <v>4874.67</v>
      </c>
      <c r="EN374" s="886">
        <f t="shared" si="1178"/>
        <v>4890.67</v>
      </c>
      <c r="EO374" s="886">
        <f t="shared" si="1178"/>
        <v>4906.67</v>
      </c>
      <c r="EP374" s="886">
        <f t="shared" si="1178"/>
        <v>4922.67</v>
      </c>
      <c r="EQ374" s="886">
        <f t="shared" si="1178"/>
        <v>4945.67</v>
      </c>
      <c r="ER374" s="886">
        <f t="shared" si="1178"/>
        <v>4968.67</v>
      </c>
      <c r="ES374" s="886">
        <f t="shared" si="1178"/>
        <v>4991.67</v>
      </c>
      <c r="ET374" s="886">
        <f t="shared" si="1178"/>
        <v>5014.67</v>
      </c>
      <c r="EU374" s="886">
        <f t="shared" si="1178"/>
        <v>5037.67</v>
      </c>
      <c r="EV374" s="887">
        <f t="shared" si="1178"/>
        <v>5060.67</v>
      </c>
      <c r="EW374" s="888">
        <f t="shared" si="1178"/>
        <v>5083.67</v>
      </c>
      <c r="EX374" s="886">
        <f t="shared" si="1178"/>
        <v>5106.67</v>
      </c>
      <c r="EY374" s="886">
        <f t="shared" si="1178"/>
        <v>5129.67</v>
      </c>
      <c r="EZ374" s="886">
        <f t="shared" si="1178"/>
        <v>5152.67</v>
      </c>
      <c r="FA374" s="886">
        <f t="shared" si="1178"/>
        <v>5175.67</v>
      </c>
      <c r="FB374" s="886">
        <f t="shared" si="1178"/>
        <v>5198.67</v>
      </c>
      <c r="FC374" s="886">
        <f t="shared" si="1178"/>
        <v>5221.67</v>
      </c>
      <c r="FD374" s="886">
        <f t="shared" si="1178"/>
        <v>5244.67</v>
      </c>
      <c r="FE374" s="886">
        <f t="shared" si="1178"/>
        <v>5267.67</v>
      </c>
      <c r="FF374" s="886">
        <f t="shared" si="1172"/>
        <v>5290.67</v>
      </c>
      <c r="FG374" s="886">
        <f t="shared" si="1172"/>
        <v>5313.67</v>
      </c>
      <c r="FH374" s="887">
        <f t="shared" si="1172"/>
        <v>5336.67</v>
      </c>
      <c r="FI374" s="888">
        <f t="shared" si="1172"/>
        <v>5359.67</v>
      </c>
      <c r="FJ374" s="886">
        <f t="shared" si="1172"/>
        <v>5382.67</v>
      </c>
      <c r="FK374" s="886">
        <f t="shared" si="1172"/>
        <v>5405.67</v>
      </c>
      <c r="FL374" s="886">
        <f t="shared" si="1172"/>
        <v>5428.67</v>
      </c>
      <c r="FM374" s="886">
        <f t="shared" si="1172"/>
        <v>5451.67</v>
      </c>
      <c r="FN374" s="886">
        <f t="shared" si="1172"/>
        <v>5474.67</v>
      </c>
      <c r="FO374" s="886">
        <f t="shared" si="1172"/>
        <v>5497.67</v>
      </c>
      <c r="FP374" s="886">
        <f t="shared" si="1172"/>
        <v>5497.67</v>
      </c>
      <c r="FQ374" s="886">
        <f t="shared" si="1172"/>
        <v>5497.67</v>
      </c>
      <c r="FR374" s="886">
        <f t="shared" si="1172"/>
        <v>5497.67</v>
      </c>
      <c r="FS374" s="886">
        <f t="shared" si="1172"/>
        <v>5497.67</v>
      </c>
      <c r="FT374" s="887">
        <f t="shared" si="1172"/>
        <v>5497.67</v>
      </c>
      <c r="FU374" s="888">
        <f t="shared" si="1172"/>
        <v>5520.67</v>
      </c>
      <c r="FV374" s="886">
        <f t="shared" si="1172"/>
        <v>5543.67</v>
      </c>
      <c r="FW374" s="886">
        <f t="shared" si="1172"/>
        <v>5566.67</v>
      </c>
      <c r="FX374" s="886">
        <f t="shared" si="1172"/>
        <v>5589.67</v>
      </c>
      <c r="FY374" s="886">
        <f t="shared" si="1172"/>
        <v>5612.67</v>
      </c>
      <c r="FZ374" s="886">
        <f t="shared" si="1172"/>
        <v>5635.67</v>
      </c>
      <c r="GA374" s="886">
        <f t="shared" si="1172"/>
        <v>5658.67</v>
      </c>
      <c r="GB374" s="886">
        <f t="shared" si="1172"/>
        <v>5681.67</v>
      </c>
      <c r="GC374" s="886">
        <f t="shared" si="1172"/>
        <v>5704.67</v>
      </c>
      <c r="GD374" s="886">
        <f t="shared" si="1172"/>
        <v>5727.67</v>
      </c>
      <c r="GE374" s="886">
        <f t="shared" si="1172"/>
        <v>5750.67</v>
      </c>
      <c r="GF374" s="887">
        <f t="shared" si="1172"/>
        <v>5773.67</v>
      </c>
      <c r="GG374" s="888">
        <f t="shared" si="1172"/>
        <v>5796.67</v>
      </c>
      <c r="GH374" s="886">
        <f t="shared" si="1172"/>
        <v>5819.67</v>
      </c>
      <c r="GI374" s="886">
        <f t="shared" si="1172"/>
        <v>5842.67</v>
      </c>
      <c r="GJ374" s="886">
        <f t="shared" si="1172"/>
        <v>5865.67</v>
      </c>
      <c r="GK374" s="886">
        <f t="shared" si="1172"/>
        <v>5888.67</v>
      </c>
      <c r="GL374" s="889">
        <f t="shared" si="1172"/>
        <v>5911.67</v>
      </c>
      <c r="GM374" s="886">
        <f t="shared" si="1172"/>
        <v>5934.67</v>
      </c>
      <c r="GN374" s="886">
        <f t="shared" si="1172"/>
        <v>5957.67</v>
      </c>
      <c r="GO374" s="886">
        <f t="shared" si="1172"/>
        <v>5957.67</v>
      </c>
      <c r="GP374" s="886">
        <f t="shared" si="1172"/>
        <v>5957.67</v>
      </c>
      <c r="GQ374" s="886">
        <f t="shared" si="1172"/>
        <v>5957.67</v>
      </c>
      <c r="GR374" s="887">
        <f t="shared" si="1173"/>
        <v>5957.67</v>
      </c>
    </row>
    <row r="375" spans="2:204" ht="15.75" thickBot="1" x14ac:dyDescent="0.25">
      <c r="B375" s="848" t="s">
        <v>587</v>
      </c>
      <c r="C375" s="849">
        <v>3724.08</v>
      </c>
      <c r="D375" s="850">
        <v>36881</v>
      </c>
      <c r="E375" s="882">
        <f t="shared" si="1174"/>
        <v>47831</v>
      </c>
      <c r="F375" s="859">
        <f t="shared" si="1175"/>
        <v>49656</v>
      </c>
      <c r="G375" s="859">
        <f t="shared" si="1176"/>
        <v>51481</v>
      </c>
      <c r="AC375" s="877" t="s">
        <v>175</v>
      </c>
      <c r="AD375" s="856">
        <v>3724.08</v>
      </c>
      <c r="AE375" s="886">
        <f t="shared" si="1177"/>
        <v>3743.08</v>
      </c>
      <c r="AF375" s="887">
        <f t="shared" ref="AF375:CQ378" si="1179">IF(COUNT(AF69)=1,AE375+AF69,AE375)</f>
        <v>3762.08</v>
      </c>
      <c r="AG375" s="888">
        <f t="shared" si="1179"/>
        <v>3762.08</v>
      </c>
      <c r="AH375" s="886">
        <f t="shared" si="1179"/>
        <v>3762.08</v>
      </c>
      <c r="AI375" s="886">
        <f t="shared" si="1179"/>
        <v>3762.08</v>
      </c>
      <c r="AJ375" s="886">
        <f t="shared" si="1179"/>
        <v>3762.08</v>
      </c>
      <c r="AK375" s="886">
        <f t="shared" si="1179"/>
        <v>3762.08</v>
      </c>
      <c r="AL375" s="886">
        <f t="shared" si="1179"/>
        <v>3762.08</v>
      </c>
      <c r="AM375" s="886">
        <f t="shared" si="1179"/>
        <v>3762.08</v>
      </c>
      <c r="AN375" s="886">
        <f t="shared" si="1179"/>
        <v>3762.08</v>
      </c>
      <c r="AO375" s="886">
        <f t="shared" si="1179"/>
        <v>3785.08</v>
      </c>
      <c r="AP375" s="886">
        <f t="shared" si="1179"/>
        <v>3808.08</v>
      </c>
      <c r="AQ375" s="886">
        <f t="shared" si="1179"/>
        <v>3831.08</v>
      </c>
      <c r="AR375" s="887">
        <f t="shared" si="1179"/>
        <v>3854.08</v>
      </c>
      <c r="AS375" s="888">
        <f t="shared" si="1179"/>
        <v>3877.08</v>
      </c>
      <c r="AT375" s="886">
        <f t="shared" si="1179"/>
        <v>3900.08</v>
      </c>
      <c r="AU375" s="886">
        <f t="shared" si="1179"/>
        <v>3923.08</v>
      </c>
      <c r="AV375" s="886">
        <f t="shared" si="1179"/>
        <v>3946.08</v>
      </c>
      <c r="AW375" s="886">
        <f t="shared" si="1179"/>
        <v>3947.08</v>
      </c>
      <c r="AX375" s="886">
        <f t="shared" si="1179"/>
        <v>4027.08</v>
      </c>
      <c r="AY375" s="886">
        <f t="shared" si="1179"/>
        <v>4107.08</v>
      </c>
      <c r="AZ375" s="886">
        <f t="shared" si="1179"/>
        <v>4187.08</v>
      </c>
      <c r="BA375" s="886">
        <f t="shared" si="1179"/>
        <v>4267.08</v>
      </c>
      <c r="BB375" s="886">
        <f t="shared" si="1179"/>
        <v>4268.08</v>
      </c>
      <c r="BC375" s="886">
        <f t="shared" si="1179"/>
        <v>4291.08</v>
      </c>
      <c r="BD375" s="887">
        <f t="shared" si="1179"/>
        <v>4314.08</v>
      </c>
      <c r="BE375" s="888">
        <f t="shared" si="1179"/>
        <v>4337.08</v>
      </c>
      <c r="BF375" s="886">
        <f t="shared" si="1179"/>
        <v>4360.08</v>
      </c>
      <c r="BG375" s="886">
        <f t="shared" si="1179"/>
        <v>4383.08</v>
      </c>
      <c r="BH375" s="886">
        <f t="shared" si="1179"/>
        <v>4406.08</v>
      </c>
      <c r="BI375" s="886">
        <f t="shared" si="1179"/>
        <v>4429.08</v>
      </c>
      <c r="BJ375" s="886">
        <f t="shared" si="1179"/>
        <v>4429.08</v>
      </c>
      <c r="BK375" s="886">
        <f t="shared" si="1179"/>
        <v>4429.08</v>
      </c>
      <c r="BL375" s="886">
        <f t="shared" si="1179"/>
        <v>4429.08</v>
      </c>
      <c r="BM375" s="886">
        <f t="shared" si="1179"/>
        <v>4429.08</v>
      </c>
      <c r="BN375" s="886">
        <f t="shared" si="1179"/>
        <v>4429.08</v>
      </c>
      <c r="BO375" s="886">
        <f t="shared" si="1179"/>
        <v>4429.08</v>
      </c>
      <c r="BP375" s="887">
        <f t="shared" si="1179"/>
        <v>4429.08</v>
      </c>
      <c r="BQ375" s="888">
        <f t="shared" si="1179"/>
        <v>4452.08</v>
      </c>
      <c r="BR375" s="886">
        <f t="shared" si="1179"/>
        <v>4475.08</v>
      </c>
      <c r="BS375" s="886">
        <f t="shared" si="1179"/>
        <v>4498.08</v>
      </c>
      <c r="BT375" s="886">
        <f t="shared" si="1179"/>
        <v>4521.08</v>
      </c>
      <c r="BU375" s="886">
        <f t="shared" si="1179"/>
        <v>4544.08</v>
      </c>
      <c r="BV375" s="886">
        <f t="shared" si="1179"/>
        <v>4567.08</v>
      </c>
      <c r="BW375" s="886">
        <f t="shared" si="1179"/>
        <v>4590.08</v>
      </c>
      <c r="BX375" s="886">
        <f t="shared" si="1179"/>
        <v>4613.08</v>
      </c>
      <c r="BY375" s="886">
        <f t="shared" si="1179"/>
        <v>4636.08</v>
      </c>
      <c r="BZ375" s="886">
        <f t="shared" si="1179"/>
        <v>4659.08</v>
      </c>
      <c r="CA375" s="886">
        <f t="shared" si="1179"/>
        <v>4682.08</v>
      </c>
      <c r="CB375" s="887">
        <f t="shared" si="1179"/>
        <v>4705.08</v>
      </c>
      <c r="CC375" s="888">
        <f t="shared" si="1179"/>
        <v>4728.08</v>
      </c>
      <c r="CD375" s="886">
        <f t="shared" si="1179"/>
        <v>4751.08</v>
      </c>
      <c r="CE375" s="886">
        <f t="shared" si="1179"/>
        <v>4774.08</v>
      </c>
      <c r="CF375" s="886">
        <f t="shared" si="1179"/>
        <v>4797.08</v>
      </c>
      <c r="CG375" s="886">
        <f t="shared" si="1179"/>
        <v>4820.08</v>
      </c>
      <c r="CH375" s="886">
        <f t="shared" si="1179"/>
        <v>4843.08</v>
      </c>
      <c r="CI375" s="886">
        <f t="shared" si="1179"/>
        <v>4866.08</v>
      </c>
      <c r="CJ375" s="886">
        <f t="shared" si="1179"/>
        <v>4889.08</v>
      </c>
      <c r="CK375" s="886">
        <f t="shared" si="1179"/>
        <v>4912.08</v>
      </c>
      <c r="CL375" s="886">
        <f t="shared" si="1179"/>
        <v>4935.08</v>
      </c>
      <c r="CM375" s="886">
        <f t="shared" si="1179"/>
        <v>4958.08</v>
      </c>
      <c r="CN375" s="887">
        <f t="shared" si="1179"/>
        <v>4958.08</v>
      </c>
      <c r="CO375" s="888">
        <f t="shared" si="1179"/>
        <v>4958.08</v>
      </c>
      <c r="CP375" s="886">
        <f t="shared" si="1179"/>
        <v>4958.08</v>
      </c>
      <c r="CQ375" s="886">
        <f t="shared" si="1179"/>
        <v>4958.08</v>
      </c>
      <c r="CR375" s="886">
        <f t="shared" ref="CR375:FC385" si="1180">IF(COUNT(CR69)=1,CQ375+CR69,CQ375)</f>
        <v>4958.08</v>
      </c>
      <c r="CS375" s="886">
        <f t="shared" si="1180"/>
        <v>4958.08</v>
      </c>
      <c r="CT375" s="886">
        <f t="shared" si="1180"/>
        <v>4958.08</v>
      </c>
      <c r="CU375" s="886">
        <f t="shared" si="1180"/>
        <v>4958.08</v>
      </c>
      <c r="CV375" s="886">
        <f t="shared" si="1180"/>
        <v>4958.08</v>
      </c>
      <c r="CW375" s="886">
        <f t="shared" si="1180"/>
        <v>4958.08</v>
      </c>
      <c r="CX375" s="886">
        <f t="shared" si="1180"/>
        <v>4958.08</v>
      </c>
      <c r="CY375" s="886">
        <f t="shared" si="1180"/>
        <v>4958.08</v>
      </c>
      <c r="CZ375" s="887">
        <f t="shared" si="1180"/>
        <v>4981.08</v>
      </c>
      <c r="DA375" s="888">
        <f t="shared" si="1180"/>
        <v>4982.08</v>
      </c>
      <c r="DB375" s="886">
        <f t="shared" si="1180"/>
        <v>5042.08</v>
      </c>
      <c r="DC375" s="886">
        <f t="shared" si="1180"/>
        <v>5102.08</v>
      </c>
      <c r="DD375" s="886">
        <f t="shared" si="1180"/>
        <v>5162.08</v>
      </c>
      <c r="DE375" s="886">
        <f t="shared" si="1180"/>
        <v>5222.08</v>
      </c>
      <c r="DF375" s="886">
        <f t="shared" si="1180"/>
        <v>5223.08</v>
      </c>
      <c r="DG375" s="886">
        <f t="shared" si="1180"/>
        <v>5246.08</v>
      </c>
      <c r="DH375" s="886">
        <f t="shared" si="1180"/>
        <v>5269.08</v>
      </c>
      <c r="DI375" s="886">
        <f t="shared" si="1180"/>
        <v>5292.08</v>
      </c>
      <c r="DJ375" s="886">
        <f t="shared" si="1180"/>
        <v>5315.08</v>
      </c>
      <c r="DK375" s="886">
        <f t="shared" si="1180"/>
        <v>5316.08</v>
      </c>
      <c r="DL375" s="887">
        <f t="shared" si="1180"/>
        <v>5366.08</v>
      </c>
      <c r="DM375" s="888">
        <f t="shared" si="1180"/>
        <v>5416.08</v>
      </c>
      <c r="DN375" s="886">
        <f t="shared" si="1180"/>
        <v>5466.08</v>
      </c>
      <c r="DO375" s="886">
        <f t="shared" si="1180"/>
        <v>5516.08</v>
      </c>
      <c r="DP375" s="886">
        <f t="shared" si="1180"/>
        <v>5517.08</v>
      </c>
      <c r="DQ375" s="886">
        <f t="shared" si="1180"/>
        <v>5540.08</v>
      </c>
      <c r="DR375" s="886">
        <f t="shared" si="1180"/>
        <v>5563.08</v>
      </c>
      <c r="DS375" s="886">
        <f t="shared" si="1180"/>
        <v>5586.08</v>
      </c>
      <c r="DT375" s="886">
        <f t="shared" si="1180"/>
        <v>5609.08</v>
      </c>
      <c r="DU375" s="886">
        <f t="shared" si="1180"/>
        <v>5632.08</v>
      </c>
      <c r="DV375" s="886">
        <f t="shared" si="1180"/>
        <v>5655.08</v>
      </c>
      <c r="DW375" s="886">
        <f t="shared" si="1180"/>
        <v>5678.08</v>
      </c>
      <c r="DX375" s="887">
        <f t="shared" si="1180"/>
        <v>5701.08</v>
      </c>
      <c r="DY375" s="888">
        <f t="shared" si="1180"/>
        <v>5724.08</v>
      </c>
      <c r="DZ375" s="886">
        <f t="shared" si="1180"/>
        <v>5747.08</v>
      </c>
      <c r="EA375" s="886">
        <f t="shared" si="1180"/>
        <v>5770.08</v>
      </c>
      <c r="EB375" s="886">
        <f t="shared" si="1180"/>
        <v>5793.08</v>
      </c>
      <c r="EC375" s="886">
        <f t="shared" si="1180"/>
        <v>5816.08</v>
      </c>
      <c r="ED375" s="886">
        <f t="shared" si="1180"/>
        <v>5839.08</v>
      </c>
      <c r="EE375" s="886">
        <f t="shared" si="1180"/>
        <v>5862.08</v>
      </c>
      <c r="EF375" s="886">
        <f t="shared" si="1180"/>
        <v>5885.08</v>
      </c>
      <c r="EG375" s="886">
        <f t="shared" si="1180"/>
        <v>5908.08</v>
      </c>
      <c r="EH375" s="886">
        <f t="shared" si="1180"/>
        <v>5931.08</v>
      </c>
      <c r="EI375" s="886">
        <f t="shared" si="1180"/>
        <v>5954.08</v>
      </c>
      <c r="EJ375" s="887">
        <f t="shared" si="1180"/>
        <v>5977.08</v>
      </c>
      <c r="EK375" s="888">
        <f t="shared" si="1180"/>
        <v>6000.08</v>
      </c>
      <c r="EL375" s="886">
        <f t="shared" si="1180"/>
        <v>6023.08</v>
      </c>
      <c r="EM375" s="886">
        <f t="shared" si="1180"/>
        <v>6046.08</v>
      </c>
      <c r="EN375" s="886">
        <f t="shared" si="1180"/>
        <v>6046.08</v>
      </c>
      <c r="EO375" s="886">
        <f t="shared" si="1180"/>
        <v>6046.08</v>
      </c>
      <c r="EP375" s="886">
        <f t="shared" si="1180"/>
        <v>6046.08</v>
      </c>
      <c r="EQ375" s="886">
        <f t="shared" si="1180"/>
        <v>6046.08</v>
      </c>
      <c r="ER375" s="886">
        <f t="shared" si="1180"/>
        <v>6046.08</v>
      </c>
      <c r="ES375" s="886">
        <f t="shared" si="1180"/>
        <v>6069.08</v>
      </c>
      <c r="ET375" s="886">
        <f t="shared" si="1180"/>
        <v>6092.08</v>
      </c>
      <c r="EU375" s="886">
        <f t="shared" si="1180"/>
        <v>6115.08</v>
      </c>
      <c r="EV375" s="887">
        <f t="shared" si="1180"/>
        <v>6138.08</v>
      </c>
      <c r="EW375" s="888">
        <f t="shared" si="1180"/>
        <v>6161.08</v>
      </c>
      <c r="EX375" s="886">
        <f t="shared" si="1180"/>
        <v>6184.08</v>
      </c>
      <c r="EY375" s="886">
        <f t="shared" si="1180"/>
        <v>6207.08</v>
      </c>
      <c r="EZ375" s="886">
        <f t="shared" si="1180"/>
        <v>6230.08</v>
      </c>
      <c r="FA375" s="886">
        <f t="shared" si="1180"/>
        <v>6253.08</v>
      </c>
      <c r="FB375" s="886">
        <f t="shared" si="1180"/>
        <v>6276.08</v>
      </c>
      <c r="FC375" s="886">
        <f t="shared" si="1180"/>
        <v>6299.08</v>
      </c>
      <c r="FD375" s="886">
        <f t="shared" si="1178"/>
        <v>6322.08</v>
      </c>
      <c r="FE375" s="886">
        <f t="shared" si="1178"/>
        <v>6345.08</v>
      </c>
      <c r="FF375" s="886">
        <f t="shared" si="1172"/>
        <v>6368.08</v>
      </c>
      <c r="FG375" s="886">
        <f t="shared" si="1172"/>
        <v>6391.08</v>
      </c>
      <c r="FH375" s="887">
        <f t="shared" si="1172"/>
        <v>6414.08</v>
      </c>
      <c r="FI375" s="888">
        <f t="shared" si="1172"/>
        <v>6437.08</v>
      </c>
      <c r="FJ375" s="886">
        <f t="shared" si="1172"/>
        <v>6460.08</v>
      </c>
      <c r="FK375" s="886">
        <f t="shared" si="1172"/>
        <v>6483.08</v>
      </c>
      <c r="FL375" s="886">
        <f t="shared" si="1172"/>
        <v>6506.08</v>
      </c>
      <c r="FM375" s="886">
        <f t="shared" si="1172"/>
        <v>6529.08</v>
      </c>
      <c r="FN375" s="886">
        <f t="shared" si="1172"/>
        <v>6552.08</v>
      </c>
      <c r="FO375" s="886">
        <f t="shared" si="1172"/>
        <v>6575.08</v>
      </c>
      <c r="FP375" s="886">
        <f t="shared" si="1172"/>
        <v>6598.08</v>
      </c>
      <c r="FQ375" s="886">
        <f t="shared" si="1172"/>
        <v>6621.08</v>
      </c>
      <c r="FR375" s="886">
        <f t="shared" si="1172"/>
        <v>6644.08</v>
      </c>
      <c r="FS375" s="886">
        <f t="shared" si="1172"/>
        <v>6667.08</v>
      </c>
      <c r="FT375" s="887">
        <f t="shared" si="1172"/>
        <v>6690.08</v>
      </c>
      <c r="FU375" s="888">
        <f t="shared" si="1172"/>
        <v>6713.08</v>
      </c>
      <c r="FV375" s="886">
        <f t="shared" si="1172"/>
        <v>6736.08</v>
      </c>
      <c r="FW375" s="886">
        <f t="shared" si="1172"/>
        <v>6759.08</v>
      </c>
      <c r="FX375" s="886">
        <f t="shared" si="1172"/>
        <v>6782.08</v>
      </c>
      <c r="FY375" s="886">
        <f t="shared" si="1172"/>
        <v>6805.08</v>
      </c>
      <c r="FZ375" s="886">
        <f t="shared" si="1172"/>
        <v>6828.08</v>
      </c>
      <c r="GA375" s="886">
        <f t="shared" si="1172"/>
        <v>6851.08</v>
      </c>
      <c r="GB375" s="886">
        <f t="shared" si="1172"/>
        <v>6874.08</v>
      </c>
      <c r="GC375" s="886">
        <f t="shared" si="1172"/>
        <v>6897.08</v>
      </c>
      <c r="GD375" s="886">
        <f t="shared" si="1172"/>
        <v>6920.08</v>
      </c>
      <c r="GE375" s="886">
        <f t="shared" si="1172"/>
        <v>6943.08</v>
      </c>
      <c r="GF375" s="887">
        <f t="shared" si="1172"/>
        <v>6966.08</v>
      </c>
      <c r="GG375" s="888">
        <f t="shared" si="1172"/>
        <v>6989.08</v>
      </c>
      <c r="GH375" s="886">
        <f t="shared" si="1172"/>
        <v>7012.08</v>
      </c>
      <c r="GI375" s="886">
        <f t="shared" si="1172"/>
        <v>7035.08</v>
      </c>
      <c r="GJ375" s="886">
        <f t="shared" si="1172"/>
        <v>7058.08</v>
      </c>
      <c r="GK375" s="886">
        <f t="shared" si="1172"/>
        <v>7081.08</v>
      </c>
      <c r="GL375" s="886">
        <f t="shared" si="1172"/>
        <v>7104.08</v>
      </c>
      <c r="GM375" s="886">
        <f t="shared" si="1172"/>
        <v>7127.08</v>
      </c>
      <c r="GN375" s="886">
        <f t="shared" si="1172"/>
        <v>7150.08</v>
      </c>
      <c r="GO375" s="886">
        <f t="shared" si="1172"/>
        <v>7150.08</v>
      </c>
      <c r="GP375" s="886">
        <f t="shared" si="1172"/>
        <v>7150.08</v>
      </c>
      <c r="GQ375" s="886">
        <f t="shared" si="1172"/>
        <v>7150.08</v>
      </c>
      <c r="GR375" s="892">
        <f t="shared" si="1173"/>
        <v>7150.08</v>
      </c>
    </row>
    <row r="376" spans="2:204" ht="15.75" thickBot="1" x14ac:dyDescent="0.25">
      <c r="B376" s="848" t="s">
        <v>588</v>
      </c>
      <c r="C376" s="849">
        <v>1150.0999999999999</v>
      </c>
      <c r="D376" s="850">
        <v>36724</v>
      </c>
      <c r="E376" s="882">
        <f t="shared" si="1174"/>
        <v>47674</v>
      </c>
      <c r="F376" s="859">
        <f t="shared" si="1175"/>
        <v>49499</v>
      </c>
      <c r="G376" s="859">
        <f t="shared" si="1176"/>
        <v>51324</v>
      </c>
      <c r="AC376" s="879" t="s">
        <v>176</v>
      </c>
      <c r="AD376" s="856"/>
      <c r="AE376" s="886">
        <f t="shared" si="1177"/>
        <v>0</v>
      </c>
      <c r="AF376" s="887">
        <f t="shared" si="1179"/>
        <v>0</v>
      </c>
      <c r="AG376" s="888">
        <f t="shared" si="1179"/>
        <v>0</v>
      </c>
      <c r="AH376" s="886">
        <f t="shared" si="1179"/>
        <v>0</v>
      </c>
      <c r="AI376" s="886">
        <f t="shared" si="1179"/>
        <v>0</v>
      </c>
      <c r="AJ376" s="886">
        <f t="shared" si="1179"/>
        <v>0</v>
      </c>
      <c r="AK376" s="886">
        <f t="shared" si="1179"/>
        <v>0</v>
      </c>
      <c r="AL376" s="886">
        <f t="shared" si="1179"/>
        <v>0</v>
      </c>
      <c r="AM376" s="886">
        <f t="shared" si="1179"/>
        <v>0</v>
      </c>
      <c r="AN376" s="886">
        <f t="shared" si="1179"/>
        <v>0</v>
      </c>
      <c r="AO376" s="886">
        <f t="shared" si="1179"/>
        <v>0</v>
      </c>
      <c r="AP376" s="886">
        <f t="shared" si="1179"/>
        <v>0</v>
      </c>
      <c r="AQ376" s="886">
        <f t="shared" si="1179"/>
        <v>0</v>
      </c>
      <c r="AR376" s="887">
        <f t="shared" si="1179"/>
        <v>0</v>
      </c>
      <c r="AS376" s="888">
        <f t="shared" si="1179"/>
        <v>0</v>
      </c>
      <c r="AT376" s="886">
        <f t="shared" si="1179"/>
        <v>0</v>
      </c>
      <c r="AU376" s="886">
        <f t="shared" si="1179"/>
        <v>0</v>
      </c>
      <c r="AV376" s="886">
        <f t="shared" si="1179"/>
        <v>0</v>
      </c>
      <c r="AW376" s="886">
        <f t="shared" si="1179"/>
        <v>0</v>
      </c>
      <c r="AX376" s="886">
        <f t="shared" si="1179"/>
        <v>0</v>
      </c>
      <c r="AY376" s="886">
        <f t="shared" si="1179"/>
        <v>0</v>
      </c>
      <c r="AZ376" s="886">
        <f t="shared" si="1179"/>
        <v>0</v>
      </c>
      <c r="BA376" s="886">
        <f t="shared" si="1179"/>
        <v>0</v>
      </c>
      <c r="BB376" s="886">
        <f t="shared" si="1179"/>
        <v>0</v>
      </c>
      <c r="BC376" s="886">
        <f t="shared" si="1179"/>
        <v>0</v>
      </c>
      <c r="BD376" s="887">
        <f t="shared" si="1179"/>
        <v>0</v>
      </c>
      <c r="BE376" s="888">
        <f t="shared" si="1179"/>
        <v>0</v>
      </c>
      <c r="BF376" s="886">
        <f t="shared" si="1179"/>
        <v>0</v>
      </c>
      <c r="BG376" s="886">
        <f t="shared" si="1179"/>
        <v>0</v>
      </c>
      <c r="BH376" s="886">
        <f t="shared" si="1179"/>
        <v>0</v>
      </c>
      <c r="BI376" s="886">
        <f t="shared" si="1179"/>
        <v>0</v>
      </c>
      <c r="BJ376" s="886">
        <f t="shared" si="1179"/>
        <v>0</v>
      </c>
      <c r="BK376" s="886">
        <f t="shared" si="1179"/>
        <v>0</v>
      </c>
      <c r="BL376" s="886">
        <f t="shared" si="1179"/>
        <v>0</v>
      </c>
      <c r="BM376" s="886">
        <f t="shared" si="1179"/>
        <v>0</v>
      </c>
      <c r="BN376" s="886">
        <f t="shared" si="1179"/>
        <v>0</v>
      </c>
      <c r="BO376" s="886">
        <f t="shared" si="1179"/>
        <v>0</v>
      </c>
      <c r="BP376" s="887">
        <f t="shared" si="1179"/>
        <v>0</v>
      </c>
      <c r="BQ376" s="888">
        <f t="shared" si="1179"/>
        <v>0</v>
      </c>
      <c r="BR376" s="886">
        <f t="shared" si="1179"/>
        <v>0</v>
      </c>
      <c r="BS376" s="886">
        <f t="shared" si="1179"/>
        <v>0</v>
      </c>
      <c r="BT376" s="886">
        <f t="shared" si="1179"/>
        <v>0</v>
      </c>
      <c r="BU376" s="886">
        <f t="shared" si="1179"/>
        <v>0</v>
      </c>
      <c r="BV376" s="886">
        <f t="shared" si="1179"/>
        <v>0</v>
      </c>
      <c r="BW376" s="886">
        <f t="shared" si="1179"/>
        <v>0</v>
      </c>
      <c r="BX376" s="886">
        <f t="shared" si="1179"/>
        <v>0</v>
      </c>
      <c r="BY376" s="886">
        <f t="shared" si="1179"/>
        <v>0</v>
      </c>
      <c r="BZ376" s="886">
        <f t="shared" si="1179"/>
        <v>0</v>
      </c>
      <c r="CA376" s="886">
        <f t="shared" si="1179"/>
        <v>0</v>
      </c>
      <c r="CB376" s="887">
        <f t="shared" si="1179"/>
        <v>0</v>
      </c>
      <c r="CC376" s="888">
        <f t="shared" si="1179"/>
        <v>0</v>
      </c>
      <c r="CD376" s="886">
        <f t="shared" si="1179"/>
        <v>0</v>
      </c>
      <c r="CE376" s="886">
        <f t="shared" si="1179"/>
        <v>0</v>
      </c>
      <c r="CF376" s="886">
        <f t="shared" si="1179"/>
        <v>0</v>
      </c>
      <c r="CG376" s="886">
        <f t="shared" si="1179"/>
        <v>0</v>
      </c>
      <c r="CH376" s="886">
        <f t="shared" si="1179"/>
        <v>0</v>
      </c>
      <c r="CI376" s="886">
        <f t="shared" si="1179"/>
        <v>0</v>
      </c>
      <c r="CJ376" s="886">
        <f t="shared" si="1179"/>
        <v>0</v>
      </c>
      <c r="CK376" s="886">
        <f t="shared" si="1179"/>
        <v>0</v>
      </c>
      <c r="CL376" s="886">
        <f t="shared" si="1179"/>
        <v>0</v>
      </c>
      <c r="CM376" s="886">
        <f t="shared" si="1179"/>
        <v>0</v>
      </c>
      <c r="CN376" s="887">
        <f t="shared" si="1179"/>
        <v>0</v>
      </c>
      <c r="CO376" s="888">
        <f t="shared" si="1179"/>
        <v>0</v>
      </c>
      <c r="CP376" s="886">
        <f t="shared" si="1179"/>
        <v>0</v>
      </c>
      <c r="CQ376" s="886">
        <f t="shared" si="1179"/>
        <v>0</v>
      </c>
      <c r="CR376" s="886">
        <f t="shared" si="1180"/>
        <v>0</v>
      </c>
      <c r="CS376" s="886">
        <f t="shared" si="1180"/>
        <v>0</v>
      </c>
      <c r="CT376" s="886">
        <f t="shared" si="1180"/>
        <v>0</v>
      </c>
      <c r="CU376" s="886">
        <f t="shared" si="1180"/>
        <v>0</v>
      </c>
      <c r="CV376" s="886">
        <f t="shared" si="1180"/>
        <v>0</v>
      </c>
      <c r="CW376" s="886">
        <f t="shared" si="1180"/>
        <v>0</v>
      </c>
      <c r="CX376" s="886">
        <f t="shared" si="1180"/>
        <v>0</v>
      </c>
      <c r="CY376" s="886">
        <f t="shared" si="1180"/>
        <v>0</v>
      </c>
      <c r="CZ376" s="887">
        <f t="shared" si="1180"/>
        <v>0</v>
      </c>
      <c r="DA376" s="888">
        <f t="shared" si="1180"/>
        <v>0</v>
      </c>
      <c r="DB376" s="886">
        <f t="shared" si="1180"/>
        <v>0</v>
      </c>
      <c r="DC376" s="886">
        <f t="shared" si="1180"/>
        <v>0</v>
      </c>
      <c r="DD376" s="886">
        <f t="shared" si="1180"/>
        <v>0</v>
      </c>
      <c r="DE376" s="886">
        <f t="shared" si="1180"/>
        <v>0</v>
      </c>
      <c r="DF376" s="886">
        <f t="shared" si="1180"/>
        <v>0</v>
      </c>
      <c r="DG376" s="886">
        <f t="shared" si="1180"/>
        <v>0</v>
      </c>
      <c r="DH376" s="886">
        <f t="shared" si="1180"/>
        <v>0</v>
      </c>
      <c r="DI376" s="886">
        <f t="shared" si="1180"/>
        <v>0</v>
      </c>
      <c r="DJ376" s="886">
        <f t="shared" si="1180"/>
        <v>0</v>
      </c>
      <c r="DK376" s="886">
        <f t="shared" si="1180"/>
        <v>0</v>
      </c>
      <c r="DL376" s="887">
        <f t="shared" si="1180"/>
        <v>0</v>
      </c>
      <c r="DM376" s="888">
        <f t="shared" si="1180"/>
        <v>0</v>
      </c>
      <c r="DN376" s="886">
        <f t="shared" si="1180"/>
        <v>0</v>
      </c>
      <c r="DO376" s="886">
        <f t="shared" si="1180"/>
        <v>0</v>
      </c>
      <c r="DP376" s="886">
        <f t="shared" si="1180"/>
        <v>0</v>
      </c>
      <c r="DQ376" s="886">
        <f t="shared" si="1180"/>
        <v>0</v>
      </c>
      <c r="DR376" s="886">
        <f t="shared" si="1180"/>
        <v>0</v>
      </c>
      <c r="DS376" s="886">
        <f t="shared" si="1180"/>
        <v>0</v>
      </c>
      <c r="DT376" s="886">
        <f t="shared" si="1180"/>
        <v>0</v>
      </c>
      <c r="DU376" s="886">
        <f t="shared" si="1180"/>
        <v>0</v>
      </c>
      <c r="DV376" s="886">
        <f t="shared" si="1180"/>
        <v>0</v>
      </c>
      <c r="DW376" s="886">
        <f t="shared" si="1180"/>
        <v>0</v>
      </c>
      <c r="DX376" s="887">
        <f t="shared" si="1180"/>
        <v>0</v>
      </c>
      <c r="DY376" s="888">
        <f t="shared" si="1180"/>
        <v>0</v>
      </c>
      <c r="DZ376" s="886">
        <f t="shared" si="1180"/>
        <v>0</v>
      </c>
      <c r="EA376" s="886">
        <f t="shared" si="1180"/>
        <v>0</v>
      </c>
      <c r="EB376" s="886">
        <f t="shared" si="1180"/>
        <v>0</v>
      </c>
      <c r="EC376" s="886">
        <f t="shared" si="1180"/>
        <v>0</v>
      </c>
      <c r="ED376" s="886">
        <f t="shared" si="1180"/>
        <v>0</v>
      </c>
      <c r="EE376" s="886">
        <f t="shared" si="1180"/>
        <v>0</v>
      </c>
      <c r="EF376" s="886">
        <f t="shared" si="1180"/>
        <v>0</v>
      </c>
      <c r="EG376" s="886">
        <f t="shared" si="1180"/>
        <v>0</v>
      </c>
      <c r="EH376" s="886">
        <f t="shared" si="1180"/>
        <v>0</v>
      </c>
      <c r="EI376" s="886">
        <f t="shared" si="1180"/>
        <v>0</v>
      </c>
      <c r="EJ376" s="887">
        <f t="shared" si="1180"/>
        <v>0</v>
      </c>
      <c r="EK376" s="888">
        <f t="shared" si="1180"/>
        <v>0</v>
      </c>
      <c r="EL376" s="886">
        <f t="shared" si="1180"/>
        <v>0</v>
      </c>
      <c r="EM376" s="886">
        <f t="shared" si="1180"/>
        <v>0</v>
      </c>
      <c r="EN376" s="886">
        <f t="shared" si="1180"/>
        <v>0</v>
      </c>
      <c r="EO376" s="886">
        <f t="shared" si="1180"/>
        <v>0</v>
      </c>
      <c r="EP376" s="886">
        <f t="shared" si="1180"/>
        <v>0</v>
      </c>
      <c r="EQ376" s="886">
        <f t="shared" si="1180"/>
        <v>0</v>
      </c>
      <c r="ER376" s="886">
        <f t="shared" si="1180"/>
        <v>0</v>
      </c>
      <c r="ES376" s="886">
        <f t="shared" si="1180"/>
        <v>0</v>
      </c>
      <c r="ET376" s="886">
        <f t="shared" si="1180"/>
        <v>0</v>
      </c>
      <c r="EU376" s="886">
        <f t="shared" si="1180"/>
        <v>0</v>
      </c>
      <c r="EV376" s="887">
        <f t="shared" si="1180"/>
        <v>0</v>
      </c>
      <c r="EW376" s="888">
        <f t="shared" si="1180"/>
        <v>0</v>
      </c>
      <c r="EX376" s="886">
        <f t="shared" si="1180"/>
        <v>0</v>
      </c>
      <c r="EY376" s="886">
        <f t="shared" si="1180"/>
        <v>0</v>
      </c>
      <c r="EZ376" s="886">
        <f t="shared" si="1180"/>
        <v>0</v>
      </c>
      <c r="FA376" s="886">
        <f t="shared" si="1180"/>
        <v>0</v>
      </c>
      <c r="FB376" s="886">
        <f t="shared" si="1180"/>
        <v>0</v>
      </c>
      <c r="FC376" s="886">
        <f t="shared" si="1180"/>
        <v>0</v>
      </c>
      <c r="FD376" s="886">
        <f t="shared" si="1178"/>
        <v>0</v>
      </c>
      <c r="FE376" s="886">
        <f t="shared" si="1178"/>
        <v>0</v>
      </c>
      <c r="FF376" s="886">
        <f t="shared" si="1172"/>
        <v>0</v>
      </c>
      <c r="FG376" s="886">
        <f t="shared" si="1172"/>
        <v>0</v>
      </c>
      <c r="FH376" s="887">
        <f t="shared" si="1172"/>
        <v>0</v>
      </c>
      <c r="FI376" s="888">
        <f t="shared" si="1172"/>
        <v>0</v>
      </c>
      <c r="FJ376" s="886">
        <f t="shared" si="1172"/>
        <v>0</v>
      </c>
      <c r="FK376" s="886">
        <f t="shared" si="1172"/>
        <v>0</v>
      </c>
      <c r="FL376" s="886">
        <f t="shared" si="1172"/>
        <v>0</v>
      </c>
      <c r="FM376" s="886">
        <f t="shared" si="1172"/>
        <v>0</v>
      </c>
      <c r="FN376" s="886">
        <f t="shared" si="1172"/>
        <v>0</v>
      </c>
      <c r="FO376" s="886">
        <f t="shared" si="1172"/>
        <v>0</v>
      </c>
      <c r="FP376" s="886">
        <f t="shared" si="1172"/>
        <v>0</v>
      </c>
      <c r="FQ376" s="886">
        <f t="shared" si="1172"/>
        <v>0</v>
      </c>
      <c r="FR376" s="886">
        <f t="shared" si="1172"/>
        <v>0</v>
      </c>
      <c r="FS376" s="886">
        <f t="shared" si="1172"/>
        <v>0</v>
      </c>
      <c r="FT376" s="887">
        <f t="shared" si="1172"/>
        <v>0</v>
      </c>
      <c r="FU376" s="888">
        <f t="shared" si="1172"/>
        <v>0</v>
      </c>
      <c r="FV376" s="886">
        <f t="shared" si="1172"/>
        <v>0</v>
      </c>
      <c r="FW376" s="886">
        <f t="shared" si="1172"/>
        <v>0</v>
      </c>
      <c r="FX376" s="886">
        <f t="shared" si="1172"/>
        <v>0</v>
      </c>
      <c r="FY376" s="886">
        <f t="shared" si="1172"/>
        <v>0</v>
      </c>
      <c r="FZ376" s="886">
        <f t="shared" si="1172"/>
        <v>0</v>
      </c>
      <c r="GA376" s="886">
        <f t="shared" si="1172"/>
        <v>0</v>
      </c>
      <c r="GB376" s="886">
        <f t="shared" si="1172"/>
        <v>0</v>
      </c>
      <c r="GC376" s="886">
        <f t="shared" si="1172"/>
        <v>0</v>
      </c>
      <c r="GD376" s="886">
        <f t="shared" si="1172"/>
        <v>0</v>
      </c>
      <c r="GE376" s="886">
        <f t="shared" si="1172"/>
        <v>0</v>
      </c>
      <c r="GF376" s="887">
        <f t="shared" si="1172"/>
        <v>0</v>
      </c>
      <c r="GG376" s="888">
        <f t="shared" si="1172"/>
        <v>0</v>
      </c>
      <c r="GH376" s="886">
        <f t="shared" si="1172"/>
        <v>0</v>
      </c>
      <c r="GI376" s="886">
        <f t="shared" si="1172"/>
        <v>0</v>
      </c>
      <c r="GJ376" s="886">
        <f t="shared" si="1172"/>
        <v>0</v>
      </c>
      <c r="GK376" s="886">
        <f t="shared" si="1172"/>
        <v>0</v>
      </c>
      <c r="GL376" s="886">
        <f t="shared" si="1172"/>
        <v>0</v>
      </c>
      <c r="GM376" s="889">
        <f t="shared" si="1172"/>
        <v>0</v>
      </c>
      <c r="GN376" s="886">
        <f t="shared" si="1172"/>
        <v>0</v>
      </c>
      <c r="GO376" s="886">
        <f t="shared" si="1172"/>
        <v>0</v>
      </c>
      <c r="GP376" s="886">
        <f t="shared" si="1172"/>
        <v>0</v>
      </c>
      <c r="GQ376" s="886">
        <f t="shared" si="1172"/>
        <v>0</v>
      </c>
      <c r="GR376" s="887">
        <f t="shared" si="1173"/>
        <v>0</v>
      </c>
    </row>
    <row r="377" spans="2:204" ht="15.75" thickBot="1" x14ac:dyDescent="0.25">
      <c r="B377" s="848" t="s">
        <v>589</v>
      </c>
      <c r="C377" s="849">
        <v>3868.11</v>
      </c>
      <c r="D377" s="850">
        <v>36881</v>
      </c>
      <c r="E377" s="882">
        <f t="shared" si="1174"/>
        <v>47831</v>
      </c>
      <c r="F377" s="859">
        <f t="shared" si="1175"/>
        <v>49656</v>
      </c>
      <c r="G377" s="859">
        <f t="shared" si="1176"/>
        <v>51481</v>
      </c>
      <c r="AC377" s="877" t="s">
        <v>177</v>
      </c>
      <c r="AD377" s="856">
        <v>3868.11</v>
      </c>
      <c r="AE377" s="886">
        <f t="shared" si="1177"/>
        <v>3918.11</v>
      </c>
      <c r="AF377" s="887">
        <f t="shared" si="1179"/>
        <v>3919.11</v>
      </c>
      <c r="AG377" s="888">
        <f t="shared" si="1179"/>
        <v>3942.11</v>
      </c>
      <c r="AH377" s="886">
        <f t="shared" si="1179"/>
        <v>3942.11</v>
      </c>
      <c r="AI377" s="886">
        <f t="shared" si="1179"/>
        <v>3942.11</v>
      </c>
      <c r="AJ377" s="886">
        <f t="shared" si="1179"/>
        <v>3942.11</v>
      </c>
      <c r="AK377" s="886">
        <f t="shared" si="1179"/>
        <v>3942.11</v>
      </c>
      <c r="AL377" s="886">
        <f t="shared" si="1179"/>
        <v>3942.11</v>
      </c>
      <c r="AM377" s="886">
        <f t="shared" si="1179"/>
        <v>3942.11</v>
      </c>
      <c r="AN377" s="886">
        <f t="shared" si="1179"/>
        <v>3942.11</v>
      </c>
      <c r="AO377" s="886">
        <f t="shared" si="1179"/>
        <v>3942.11</v>
      </c>
      <c r="AP377" s="886">
        <f t="shared" si="1179"/>
        <v>3965.11</v>
      </c>
      <c r="AQ377" s="886">
        <f t="shared" si="1179"/>
        <v>3988.11</v>
      </c>
      <c r="AR377" s="887">
        <f t="shared" si="1179"/>
        <v>4011.11</v>
      </c>
      <c r="AS377" s="888">
        <f t="shared" si="1179"/>
        <v>4034.11</v>
      </c>
      <c r="AT377" s="886">
        <f t="shared" si="1179"/>
        <v>4057.11</v>
      </c>
      <c r="AU377" s="886">
        <f t="shared" si="1179"/>
        <v>4080.11</v>
      </c>
      <c r="AV377" s="886">
        <f t="shared" si="1179"/>
        <v>4103.1100000000006</v>
      </c>
      <c r="AW377" s="886">
        <f t="shared" si="1179"/>
        <v>4126.1100000000006</v>
      </c>
      <c r="AX377" s="886">
        <f t="shared" si="1179"/>
        <v>4149.1100000000006</v>
      </c>
      <c r="AY377" s="886">
        <f t="shared" si="1179"/>
        <v>4172.1100000000006</v>
      </c>
      <c r="AZ377" s="886">
        <f t="shared" si="1179"/>
        <v>4195.1100000000006</v>
      </c>
      <c r="BA377" s="886">
        <f t="shared" si="1179"/>
        <v>4218.1100000000006</v>
      </c>
      <c r="BB377" s="886">
        <f t="shared" si="1179"/>
        <v>4241.1100000000006</v>
      </c>
      <c r="BC377" s="886">
        <f t="shared" si="1179"/>
        <v>4264.1100000000006</v>
      </c>
      <c r="BD377" s="887">
        <f t="shared" si="1179"/>
        <v>4287.1100000000006</v>
      </c>
      <c r="BE377" s="888">
        <f t="shared" si="1179"/>
        <v>4310.1100000000006</v>
      </c>
      <c r="BF377" s="886">
        <f t="shared" si="1179"/>
        <v>4333.1100000000006</v>
      </c>
      <c r="BG377" s="886">
        <f t="shared" si="1179"/>
        <v>4356.1100000000006</v>
      </c>
      <c r="BH377" s="886">
        <f t="shared" si="1179"/>
        <v>4379.1100000000006</v>
      </c>
      <c r="BI377" s="886">
        <f t="shared" si="1179"/>
        <v>4402.1100000000006</v>
      </c>
      <c r="BJ377" s="886">
        <f t="shared" si="1179"/>
        <v>4425.1100000000006</v>
      </c>
      <c r="BK377" s="886">
        <f t="shared" si="1179"/>
        <v>4448.1100000000006</v>
      </c>
      <c r="BL377" s="886">
        <f t="shared" si="1179"/>
        <v>4471.1100000000006</v>
      </c>
      <c r="BM377" s="886">
        <f t="shared" si="1179"/>
        <v>4494.1100000000006</v>
      </c>
      <c r="BN377" s="886">
        <f t="shared" si="1179"/>
        <v>4517.1100000000006</v>
      </c>
      <c r="BO377" s="886">
        <f t="shared" si="1179"/>
        <v>4540.1100000000006</v>
      </c>
      <c r="BP377" s="887">
        <f t="shared" si="1179"/>
        <v>4563.1100000000006</v>
      </c>
      <c r="BQ377" s="888">
        <f t="shared" si="1179"/>
        <v>4586.1100000000006</v>
      </c>
      <c r="BR377" s="886">
        <f t="shared" si="1179"/>
        <v>4609.1100000000006</v>
      </c>
      <c r="BS377" s="886">
        <f t="shared" si="1179"/>
        <v>4632.1100000000006</v>
      </c>
      <c r="BT377" s="886">
        <f t="shared" si="1179"/>
        <v>4655.1100000000006</v>
      </c>
      <c r="BU377" s="886">
        <f t="shared" si="1179"/>
        <v>4678.1100000000006</v>
      </c>
      <c r="BV377" s="886">
        <f t="shared" si="1179"/>
        <v>4701.1100000000006</v>
      </c>
      <c r="BW377" s="886">
        <f t="shared" si="1179"/>
        <v>4724.1100000000006</v>
      </c>
      <c r="BX377" s="886">
        <f t="shared" si="1179"/>
        <v>4747.1100000000006</v>
      </c>
      <c r="BY377" s="886">
        <f t="shared" si="1179"/>
        <v>4770.1100000000006</v>
      </c>
      <c r="BZ377" s="886">
        <f t="shared" si="1179"/>
        <v>4793.1100000000006</v>
      </c>
      <c r="CA377" s="886">
        <f t="shared" si="1179"/>
        <v>4816.1100000000006</v>
      </c>
      <c r="CB377" s="887">
        <f t="shared" si="1179"/>
        <v>4839.1100000000006</v>
      </c>
      <c r="CC377" s="888">
        <f t="shared" si="1179"/>
        <v>4862.1100000000006</v>
      </c>
      <c r="CD377" s="886">
        <f t="shared" si="1179"/>
        <v>4885.1100000000006</v>
      </c>
      <c r="CE377" s="886">
        <f t="shared" si="1179"/>
        <v>4908.1100000000006</v>
      </c>
      <c r="CF377" s="886">
        <f t="shared" si="1179"/>
        <v>4931.1100000000006</v>
      </c>
      <c r="CG377" s="886">
        <f t="shared" si="1179"/>
        <v>4954.1100000000006</v>
      </c>
      <c r="CH377" s="886">
        <f t="shared" si="1179"/>
        <v>4977.1100000000006</v>
      </c>
      <c r="CI377" s="886">
        <f t="shared" si="1179"/>
        <v>5000.1100000000006</v>
      </c>
      <c r="CJ377" s="886">
        <f t="shared" si="1179"/>
        <v>5023.1100000000006</v>
      </c>
      <c r="CK377" s="886">
        <f t="shared" si="1179"/>
        <v>5046.1100000000006</v>
      </c>
      <c r="CL377" s="886">
        <f t="shared" si="1179"/>
        <v>5069.1100000000006</v>
      </c>
      <c r="CM377" s="886">
        <f t="shared" si="1179"/>
        <v>5092.1100000000006</v>
      </c>
      <c r="CN377" s="887">
        <f t="shared" si="1179"/>
        <v>5115.1100000000006</v>
      </c>
      <c r="CO377" s="888">
        <f t="shared" si="1179"/>
        <v>5138.1100000000006</v>
      </c>
      <c r="CP377" s="886">
        <f t="shared" si="1179"/>
        <v>5138.1100000000006</v>
      </c>
      <c r="CQ377" s="886">
        <f t="shared" si="1179"/>
        <v>5138.1100000000006</v>
      </c>
      <c r="CR377" s="886">
        <f t="shared" si="1180"/>
        <v>5138.1100000000006</v>
      </c>
      <c r="CS377" s="886">
        <f t="shared" si="1180"/>
        <v>5138.1100000000006</v>
      </c>
      <c r="CT377" s="886">
        <f t="shared" si="1180"/>
        <v>5138.1100000000006</v>
      </c>
      <c r="CU377" s="886">
        <f t="shared" si="1180"/>
        <v>5138.1100000000006</v>
      </c>
      <c r="CV377" s="886">
        <f t="shared" si="1180"/>
        <v>5138.1100000000006</v>
      </c>
      <c r="CW377" s="886">
        <f t="shared" si="1180"/>
        <v>5138.1100000000006</v>
      </c>
      <c r="CX377" s="886">
        <f t="shared" si="1180"/>
        <v>5138.1100000000006</v>
      </c>
      <c r="CY377" s="886">
        <f t="shared" si="1180"/>
        <v>5138.1100000000006</v>
      </c>
      <c r="CZ377" s="887">
        <f t="shared" si="1180"/>
        <v>5138.1100000000006</v>
      </c>
      <c r="DA377" s="888">
        <f t="shared" si="1180"/>
        <v>5138.1100000000006</v>
      </c>
      <c r="DB377" s="886">
        <f t="shared" si="1180"/>
        <v>5161.1100000000006</v>
      </c>
      <c r="DC377" s="886">
        <f t="shared" si="1180"/>
        <v>5184.1100000000006</v>
      </c>
      <c r="DD377" s="886">
        <f t="shared" si="1180"/>
        <v>5207.1100000000006</v>
      </c>
      <c r="DE377" s="886">
        <f t="shared" si="1180"/>
        <v>5208.1100000000006</v>
      </c>
      <c r="DF377" s="886">
        <f t="shared" si="1180"/>
        <v>5268.1100000000006</v>
      </c>
      <c r="DG377" s="886">
        <f t="shared" si="1180"/>
        <v>5328.1100000000006</v>
      </c>
      <c r="DH377" s="886">
        <f t="shared" si="1180"/>
        <v>5388.1100000000006</v>
      </c>
      <c r="DI377" s="886">
        <f t="shared" si="1180"/>
        <v>5448.1100000000006</v>
      </c>
      <c r="DJ377" s="886">
        <f t="shared" si="1180"/>
        <v>5449.1100000000006</v>
      </c>
      <c r="DK377" s="886">
        <f t="shared" si="1180"/>
        <v>5472.1100000000006</v>
      </c>
      <c r="DL377" s="887">
        <f t="shared" si="1180"/>
        <v>5495.1100000000006</v>
      </c>
      <c r="DM377" s="888">
        <f t="shared" si="1180"/>
        <v>5518.1100000000006</v>
      </c>
      <c r="DN377" s="886">
        <f t="shared" si="1180"/>
        <v>5541.1100000000006</v>
      </c>
      <c r="DO377" s="886">
        <f t="shared" si="1180"/>
        <v>5564.1100000000006</v>
      </c>
      <c r="DP377" s="886">
        <f t="shared" si="1180"/>
        <v>5587.1100000000006</v>
      </c>
      <c r="DQ377" s="886">
        <f t="shared" si="1180"/>
        <v>5610.1100000000006</v>
      </c>
      <c r="DR377" s="886">
        <f t="shared" si="1180"/>
        <v>5633.1100000000006</v>
      </c>
      <c r="DS377" s="886">
        <f t="shared" si="1180"/>
        <v>5656.1100000000006</v>
      </c>
      <c r="DT377" s="886">
        <f t="shared" si="1180"/>
        <v>5679.1100000000006</v>
      </c>
      <c r="DU377" s="886">
        <f t="shared" si="1180"/>
        <v>5702.1100000000006</v>
      </c>
      <c r="DV377" s="886">
        <f t="shared" si="1180"/>
        <v>5725.1100000000006</v>
      </c>
      <c r="DW377" s="886">
        <f t="shared" si="1180"/>
        <v>5748.1100000000006</v>
      </c>
      <c r="DX377" s="887">
        <f t="shared" si="1180"/>
        <v>5771.1100000000006</v>
      </c>
      <c r="DY377" s="888">
        <f t="shared" si="1180"/>
        <v>5794.1100000000006</v>
      </c>
      <c r="DZ377" s="886">
        <f t="shared" si="1180"/>
        <v>5817.1100000000006</v>
      </c>
      <c r="EA377" s="886">
        <f t="shared" si="1180"/>
        <v>5840.1100000000006</v>
      </c>
      <c r="EB377" s="886">
        <f t="shared" si="1180"/>
        <v>5863.1100000000006</v>
      </c>
      <c r="EC377" s="886">
        <f t="shared" si="1180"/>
        <v>5886.1100000000006</v>
      </c>
      <c r="ED377" s="886">
        <f t="shared" si="1180"/>
        <v>5909.1100000000006</v>
      </c>
      <c r="EE377" s="886">
        <f t="shared" si="1180"/>
        <v>5932.1100000000006</v>
      </c>
      <c r="EF377" s="886">
        <f t="shared" si="1180"/>
        <v>5955.1100000000006</v>
      </c>
      <c r="EG377" s="886">
        <f t="shared" si="1180"/>
        <v>5978.1100000000006</v>
      </c>
      <c r="EH377" s="886">
        <f t="shared" si="1180"/>
        <v>6001.1100000000006</v>
      </c>
      <c r="EI377" s="886">
        <f t="shared" si="1180"/>
        <v>6024.1100000000006</v>
      </c>
      <c r="EJ377" s="887">
        <f t="shared" si="1180"/>
        <v>6047.1100000000006</v>
      </c>
      <c r="EK377" s="888">
        <f t="shared" si="1180"/>
        <v>6070.1100000000006</v>
      </c>
      <c r="EL377" s="886">
        <f t="shared" si="1180"/>
        <v>6093.1100000000006</v>
      </c>
      <c r="EM377" s="886">
        <f t="shared" si="1180"/>
        <v>6116.1100000000006</v>
      </c>
      <c r="EN377" s="886">
        <f t="shared" si="1180"/>
        <v>6139.1100000000006</v>
      </c>
      <c r="EO377" s="886">
        <f t="shared" si="1180"/>
        <v>6162.1100000000006</v>
      </c>
      <c r="EP377" s="886">
        <f t="shared" si="1180"/>
        <v>6185.1100000000006</v>
      </c>
      <c r="EQ377" s="886">
        <f t="shared" si="1180"/>
        <v>6208.1100000000006</v>
      </c>
      <c r="ER377" s="886">
        <f t="shared" si="1180"/>
        <v>6208.1100000000006</v>
      </c>
      <c r="ES377" s="886">
        <f t="shared" si="1180"/>
        <v>6208.1100000000006</v>
      </c>
      <c r="ET377" s="886">
        <f t="shared" si="1180"/>
        <v>6208.1100000000006</v>
      </c>
      <c r="EU377" s="886">
        <f t="shared" si="1180"/>
        <v>6208.1100000000006</v>
      </c>
      <c r="EV377" s="887">
        <f t="shared" si="1180"/>
        <v>6208.1100000000006</v>
      </c>
      <c r="EW377" s="888">
        <f t="shared" si="1180"/>
        <v>6231.1100000000006</v>
      </c>
      <c r="EX377" s="886">
        <f t="shared" si="1180"/>
        <v>6254.1100000000006</v>
      </c>
      <c r="EY377" s="886">
        <f t="shared" si="1180"/>
        <v>6277.1100000000006</v>
      </c>
      <c r="EZ377" s="886">
        <f t="shared" si="1180"/>
        <v>6300.1100000000006</v>
      </c>
      <c r="FA377" s="886">
        <f t="shared" si="1180"/>
        <v>6323.1100000000006</v>
      </c>
      <c r="FB377" s="886">
        <f t="shared" si="1180"/>
        <v>6346.1100000000006</v>
      </c>
      <c r="FC377" s="886">
        <f t="shared" si="1180"/>
        <v>6369.1100000000006</v>
      </c>
      <c r="FD377" s="886">
        <f t="shared" si="1178"/>
        <v>6392.1100000000006</v>
      </c>
      <c r="FE377" s="886">
        <f t="shared" si="1178"/>
        <v>6415.1100000000006</v>
      </c>
      <c r="FF377" s="886">
        <f t="shared" si="1172"/>
        <v>6438.1100000000006</v>
      </c>
      <c r="FG377" s="886">
        <f t="shared" si="1172"/>
        <v>6461.1100000000006</v>
      </c>
      <c r="FH377" s="887">
        <f t="shared" si="1172"/>
        <v>6484.1100000000006</v>
      </c>
      <c r="FI377" s="888">
        <f t="shared" si="1172"/>
        <v>6507.1100000000006</v>
      </c>
      <c r="FJ377" s="886">
        <f t="shared" si="1172"/>
        <v>6530.1100000000006</v>
      </c>
      <c r="FK377" s="886">
        <f t="shared" si="1172"/>
        <v>6553.1100000000006</v>
      </c>
      <c r="FL377" s="886">
        <f t="shared" si="1172"/>
        <v>6576.1100000000006</v>
      </c>
      <c r="FM377" s="886">
        <f t="shared" si="1172"/>
        <v>6599.1100000000006</v>
      </c>
      <c r="FN377" s="886">
        <f t="shared" si="1172"/>
        <v>6622.1100000000006</v>
      </c>
      <c r="FO377" s="886">
        <f t="shared" si="1172"/>
        <v>6645.1100000000006</v>
      </c>
      <c r="FP377" s="886">
        <f t="shared" si="1172"/>
        <v>6668.1100000000006</v>
      </c>
      <c r="FQ377" s="886">
        <f t="shared" si="1172"/>
        <v>6691.1100000000006</v>
      </c>
      <c r="FR377" s="886">
        <f t="shared" ref="FR377:GQ377" si="1181">IF(COUNT(FR71)=1,FQ377+FR71,FQ377)</f>
        <v>6714.1100000000006</v>
      </c>
      <c r="FS377" s="886">
        <f t="shared" si="1181"/>
        <v>6737.1100000000006</v>
      </c>
      <c r="FT377" s="887">
        <f t="shared" si="1181"/>
        <v>6760.1100000000006</v>
      </c>
      <c r="FU377" s="888">
        <f t="shared" si="1181"/>
        <v>6783.1100000000006</v>
      </c>
      <c r="FV377" s="886">
        <f t="shared" si="1181"/>
        <v>6806.1100000000006</v>
      </c>
      <c r="FW377" s="886">
        <f t="shared" si="1181"/>
        <v>6829.1100000000006</v>
      </c>
      <c r="FX377" s="886">
        <f t="shared" si="1181"/>
        <v>6852.1100000000006</v>
      </c>
      <c r="FY377" s="886">
        <f t="shared" si="1181"/>
        <v>6875.1100000000006</v>
      </c>
      <c r="FZ377" s="886">
        <f t="shared" si="1181"/>
        <v>6898.1100000000006</v>
      </c>
      <c r="GA377" s="886">
        <f t="shared" si="1181"/>
        <v>6921.1100000000006</v>
      </c>
      <c r="GB377" s="886">
        <f t="shared" si="1181"/>
        <v>6944.1100000000006</v>
      </c>
      <c r="GC377" s="886">
        <f t="shared" si="1181"/>
        <v>6967.1100000000006</v>
      </c>
      <c r="GD377" s="886">
        <f t="shared" si="1181"/>
        <v>6990.1100000000006</v>
      </c>
      <c r="GE377" s="886">
        <f t="shared" si="1181"/>
        <v>7013.1100000000006</v>
      </c>
      <c r="GF377" s="887">
        <f t="shared" si="1181"/>
        <v>7036.1100000000006</v>
      </c>
      <c r="GG377" s="888">
        <f t="shared" si="1181"/>
        <v>7059.1100000000006</v>
      </c>
      <c r="GH377" s="886">
        <f t="shared" si="1181"/>
        <v>7082.1100000000006</v>
      </c>
      <c r="GI377" s="886">
        <f t="shared" si="1181"/>
        <v>7105.1100000000006</v>
      </c>
      <c r="GJ377" s="886">
        <f t="shared" si="1181"/>
        <v>7128.1100000000006</v>
      </c>
      <c r="GK377" s="886">
        <f t="shared" si="1181"/>
        <v>7151.1100000000006</v>
      </c>
      <c r="GL377" s="886">
        <f t="shared" si="1181"/>
        <v>7174.1100000000006</v>
      </c>
      <c r="GM377" s="886">
        <f t="shared" si="1181"/>
        <v>7197.1100000000006</v>
      </c>
      <c r="GN377" s="886">
        <f t="shared" si="1181"/>
        <v>7220.1100000000006</v>
      </c>
      <c r="GO377" s="886">
        <f t="shared" si="1181"/>
        <v>7220.1100000000006</v>
      </c>
      <c r="GP377" s="886">
        <f t="shared" si="1181"/>
        <v>7220.1100000000006</v>
      </c>
      <c r="GQ377" s="886">
        <f t="shared" si="1181"/>
        <v>7220.1100000000006</v>
      </c>
      <c r="GR377" s="892">
        <f t="shared" si="1173"/>
        <v>7220.1100000000006</v>
      </c>
    </row>
    <row r="378" spans="2:204" ht="15.75" thickBot="1" x14ac:dyDescent="0.25">
      <c r="B378" s="848" t="s">
        <v>590</v>
      </c>
      <c r="C378" s="849">
        <v>2839.23</v>
      </c>
      <c r="D378" s="850">
        <v>36895</v>
      </c>
      <c r="E378" s="882">
        <f t="shared" si="1174"/>
        <v>47845</v>
      </c>
      <c r="F378" s="859">
        <f t="shared" si="1175"/>
        <v>49670</v>
      </c>
      <c r="G378" s="859">
        <f t="shared" si="1176"/>
        <v>51495</v>
      </c>
      <c r="AC378" s="877" t="s">
        <v>178</v>
      </c>
      <c r="AD378" s="856">
        <v>2839.23</v>
      </c>
      <c r="AE378" s="886">
        <f t="shared" si="1177"/>
        <v>2864.23</v>
      </c>
      <c r="AF378" s="887">
        <f t="shared" si="1179"/>
        <v>2889.23</v>
      </c>
      <c r="AG378" s="888">
        <f t="shared" si="1179"/>
        <v>2914.23</v>
      </c>
      <c r="AH378" s="886">
        <f t="shared" si="1179"/>
        <v>2939.23</v>
      </c>
      <c r="AI378" s="886">
        <f t="shared" si="1179"/>
        <v>2939.23</v>
      </c>
      <c r="AJ378" s="886">
        <f t="shared" si="1179"/>
        <v>2939.23</v>
      </c>
      <c r="AK378" s="886">
        <f t="shared" si="1179"/>
        <v>2939.23</v>
      </c>
      <c r="AL378" s="886">
        <f t="shared" si="1179"/>
        <v>2939.23</v>
      </c>
      <c r="AM378" s="886">
        <f t="shared" si="1179"/>
        <v>2939.23</v>
      </c>
      <c r="AN378" s="886">
        <f t="shared" si="1179"/>
        <v>2939.23</v>
      </c>
      <c r="AO378" s="886">
        <f t="shared" si="1179"/>
        <v>2939.23</v>
      </c>
      <c r="AP378" s="886">
        <f t="shared" si="1179"/>
        <v>2939.23</v>
      </c>
      <c r="AQ378" s="886">
        <f t="shared" si="1179"/>
        <v>2939.23</v>
      </c>
      <c r="AR378" s="887">
        <f t="shared" si="1179"/>
        <v>2939.23</v>
      </c>
      <c r="AS378" s="888">
        <f t="shared" si="1179"/>
        <v>2939.23</v>
      </c>
      <c r="AT378" s="886">
        <f t="shared" si="1179"/>
        <v>2939.23</v>
      </c>
      <c r="AU378" s="886">
        <f t="shared" si="1179"/>
        <v>2939.23</v>
      </c>
      <c r="AV378" s="886">
        <f t="shared" si="1179"/>
        <v>2939.23</v>
      </c>
      <c r="AW378" s="886">
        <f t="shared" si="1179"/>
        <v>2939.23</v>
      </c>
      <c r="AX378" s="886">
        <f t="shared" si="1179"/>
        <v>2939.23</v>
      </c>
      <c r="AY378" s="886">
        <f t="shared" si="1179"/>
        <v>2939.23</v>
      </c>
      <c r="AZ378" s="886">
        <f t="shared" si="1179"/>
        <v>2939.23</v>
      </c>
      <c r="BA378" s="886">
        <f t="shared" si="1179"/>
        <v>2939.23</v>
      </c>
      <c r="BB378" s="886">
        <f t="shared" si="1179"/>
        <v>2939.23</v>
      </c>
      <c r="BC378" s="886">
        <f t="shared" si="1179"/>
        <v>2939.23</v>
      </c>
      <c r="BD378" s="887">
        <f t="shared" si="1179"/>
        <v>2939.23</v>
      </c>
      <c r="BE378" s="888">
        <f t="shared" si="1179"/>
        <v>2939.23</v>
      </c>
      <c r="BF378" s="886">
        <f t="shared" si="1179"/>
        <v>2939.23</v>
      </c>
      <c r="BG378" s="886">
        <f t="shared" si="1179"/>
        <v>2939.23</v>
      </c>
      <c r="BH378" s="886">
        <f t="shared" si="1179"/>
        <v>2939.23</v>
      </c>
      <c r="BI378" s="886">
        <f t="shared" si="1179"/>
        <v>2939.23</v>
      </c>
      <c r="BJ378" s="886">
        <f t="shared" si="1179"/>
        <v>2939.23</v>
      </c>
      <c r="BK378" s="886">
        <f t="shared" si="1179"/>
        <v>2939.23</v>
      </c>
      <c r="BL378" s="886">
        <f t="shared" si="1179"/>
        <v>2939.23</v>
      </c>
      <c r="BM378" s="886">
        <f t="shared" si="1179"/>
        <v>2939.23</v>
      </c>
      <c r="BN378" s="886">
        <f t="shared" si="1179"/>
        <v>2939.23</v>
      </c>
      <c r="BO378" s="886">
        <f t="shared" si="1179"/>
        <v>2939.23</v>
      </c>
      <c r="BP378" s="887">
        <f t="shared" si="1179"/>
        <v>2939.23</v>
      </c>
      <c r="BQ378" s="888">
        <f t="shared" si="1179"/>
        <v>2939.23</v>
      </c>
      <c r="BR378" s="886">
        <f t="shared" si="1179"/>
        <v>2939.23</v>
      </c>
      <c r="BS378" s="886">
        <f t="shared" si="1179"/>
        <v>2939.23</v>
      </c>
      <c r="BT378" s="886">
        <f t="shared" si="1179"/>
        <v>2962.23</v>
      </c>
      <c r="BU378" s="886">
        <f t="shared" si="1179"/>
        <v>2985.23</v>
      </c>
      <c r="BV378" s="886">
        <f t="shared" si="1179"/>
        <v>3008.23</v>
      </c>
      <c r="BW378" s="886">
        <f t="shared" si="1179"/>
        <v>3031.23</v>
      </c>
      <c r="BX378" s="886">
        <f t="shared" si="1179"/>
        <v>3054.23</v>
      </c>
      <c r="BY378" s="886">
        <f t="shared" si="1179"/>
        <v>3077.23</v>
      </c>
      <c r="BZ378" s="886">
        <f t="shared" si="1179"/>
        <v>3100.23</v>
      </c>
      <c r="CA378" s="886">
        <f t="shared" si="1179"/>
        <v>3123.23</v>
      </c>
      <c r="CB378" s="887">
        <f t="shared" si="1179"/>
        <v>3146.23</v>
      </c>
      <c r="CC378" s="888">
        <f t="shared" si="1179"/>
        <v>3169.23</v>
      </c>
      <c r="CD378" s="886">
        <f t="shared" si="1179"/>
        <v>3192.23</v>
      </c>
      <c r="CE378" s="886">
        <f t="shared" si="1179"/>
        <v>3215.23</v>
      </c>
      <c r="CF378" s="886">
        <f t="shared" si="1179"/>
        <v>3238.23</v>
      </c>
      <c r="CG378" s="886">
        <f t="shared" si="1179"/>
        <v>3261.23</v>
      </c>
      <c r="CH378" s="886">
        <f t="shared" si="1179"/>
        <v>3284.23</v>
      </c>
      <c r="CI378" s="886">
        <f t="shared" si="1179"/>
        <v>3307.23</v>
      </c>
      <c r="CJ378" s="886">
        <f t="shared" si="1179"/>
        <v>3330.23</v>
      </c>
      <c r="CK378" s="886">
        <f t="shared" si="1179"/>
        <v>3353.23</v>
      </c>
      <c r="CL378" s="886">
        <f t="shared" si="1179"/>
        <v>3376.23</v>
      </c>
      <c r="CM378" s="886">
        <f t="shared" si="1179"/>
        <v>3399.23</v>
      </c>
      <c r="CN378" s="887">
        <f t="shared" si="1179"/>
        <v>3422.23</v>
      </c>
      <c r="CO378" s="888">
        <f t="shared" si="1179"/>
        <v>3422.23</v>
      </c>
      <c r="CP378" s="886">
        <f t="shared" si="1179"/>
        <v>3422.23</v>
      </c>
      <c r="CQ378" s="886">
        <f t="shared" ref="CQ378:FB381" si="1182">IF(COUNT(CQ72)=1,CP378+CQ72,CP378)</f>
        <v>3422.23</v>
      </c>
      <c r="CR378" s="886">
        <f t="shared" si="1182"/>
        <v>3422.23</v>
      </c>
      <c r="CS378" s="886">
        <f t="shared" si="1182"/>
        <v>3422.23</v>
      </c>
      <c r="CT378" s="886">
        <f t="shared" si="1182"/>
        <v>3445.23</v>
      </c>
      <c r="CU378" s="886">
        <f t="shared" si="1182"/>
        <v>3468.23</v>
      </c>
      <c r="CV378" s="886">
        <f t="shared" si="1182"/>
        <v>3491.23</v>
      </c>
      <c r="CW378" s="886">
        <f t="shared" si="1182"/>
        <v>3514.23</v>
      </c>
      <c r="CX378" s="886">
        <f t="shared" si="1182"/>
        <v>3537.23</v>
      </c>
      <c r="CY378" s="886">
        <f t="shared" si="1182"/>
        <v>3560.23</v>
      </c>
      <c r="CZ378" s="887">
        <f t="shared" si="1182"/>
        <v>3583.23</v>
      </c>
      <c r="DA378" s="888">
        <f t="shared" si="1182"/>
        <v>3584.23</v>
      </c>
      <c r="DB378" s="886">
        <f t="shared" si="1182"/>
        <v>3644.23</v>
      </c>
      <c r="DC378" s="886">
        <f t="shared" si="1182"/>
        <v>3704.23</v>
      </c>
      <c r="DD378" s="886">
        <f t="shared" si="1182"/>
        <v>3764.23</v>
      </c>
      <c r="DE378" s="886">
        <f t="shared" si="1182"/>
        <v>3824.23</v>
      </c>
      <c r="DF378" s="886">
        <f t="shared" si="1182"/>
        <v>3825.23</v>
      </c>
      <c r="DG378" s="886">
        <f t="shared" si="1182"/>
        <v>3848.23</v>
      </c>
      <c r="DH378" s="886">
        <f t="shared" si="1182"/>
        <v>3871.23</v>
      </c>
      <c r="DI378" s="886">
        <f t="shared" si="1182"/>
        <v>3894.23</v>
      </c>
      <c r="DJ378" s="886">
        <f t="shared" si="1182"/>
        <v>3917.23</v>
      </c>
      <c r="DK378" s="886">
        <f t="shared" si="1182"/>
        <v>3933.23</v>
      </c>
      <c r="DL378" s="887">
        <f t="shared" si="1182"/>
        <v>3949.23</v>
      </c>
      <c r="DM378" s="888">
        <f t="shared" si="1182"/>
        <v>3965.23</v>
      </c>
      <c r="DN378" s="886">
        <f t="shared" si="1182"/>
        <v>3981.23</v>
      </c>
      <c r="DO378" s="886">
        <f t="shared" si="1182"/>
        <v>3997.23</v>
      </c>
      <c r="DP378" s="886">
        <f t="shared" si="1182"/>
        <v>4013.23</v>
      </c>
      <c r="DQ378" s="886">
        <f t="shared" si="1182"/>
        <v>4029.23</v>
      </c>
      <c r="DR378" s="886">
        <f t="shared" si="1182"/>
        <v>4045.23</v>
      </c>
      <c r="DS378" s="886">
        <f t="shared" si="1182"/>
        <v>4061.23</v>
      </c>
      <c r="DT378" s="886">
        <f t="shared" si="1182"/>
        <v>4077.23</v>
      </c>
      <c r="DU378" s="886">
        <f t="shared" si="1182"/>
        <v>4093.23</v>
      </c>
      <c r="DV378" s="886">
        <f t="shared" si="1182"/>
        <v>4109.2299999999996</v>
      </c>
      <c r="DW378" s="886">
        <f t="shared" si="1182"/>
        <v>4125.2299999999996</v>
      </c>
      <c r="DX378" s="887">
        <f t="shared" si="1182"/>
        <v>4141.2299999999996</v>
      </c>
      <c r="DY378" s="888">
        <f t="shared" si="1182"/>
        <v>4157.2299999999996</v>
      </c>
      <c r="DZ378" s="886">
        <f t="shared" si="1182"/>
        <v>4173.2299999999996</v>
      </c>
      <c r="EA378" s="886">
        <f t="shared" si="1182"/>
        <v>4189.2299999999996</v>
      </c>
      <c r="EB378" s="886">
        <f t="shared" si="1182"/>
        <v>4205.2299999999996</v>
      </c>
      <c r="EC378" s="886">
        <f t="shared" si="1182"/>
        <v>4221.2299999999996</v>
      </c>
      <c r="ED378" s="886">
        <f t="shared" si="1182"/>
        <v>4237.2299999999996</v>
      </c>
      <c r="EE378" s="886">
        <f t="shared" si="1182"/>
        <v>4253.2299999999996</v>
      </c>
      <c r="EF378" s="886">
        <f t="shared" si="1182"/>
        <v>4269.2299999999996</v>
      </c>
      <c r="EG378" s="886">
        <f t="shared" si="1182"/>
        <v>4285.2299999999996</v>
      </c>
      <c r="EH378" s="886">
        <f t="shared" si="1182"/>
        <v>4301.2299999999996</v>
      </c>
      <c r="EI378" s="886">
        <f t="shared" si="1182"/>
        <v>4317.2299999999996</v>
      </c>
      <c r="EJ378" s="887">
        <f t="shared" si="1182"/>
        <v>4333.2299999999996</v>
      </c>
      <c r="EK378" s="888">
        <f t="shared" si="1182"/>
        <v>4349.2299999999996</v>
      </c>
      <c r="EL378" s="886">
        <f t="shared" si="1182"/>
        <v>4365.2299999999996</v>
      </c>
      <c r="EM378" s="886">
        <f t="shared" si="1182"/>
        <v>4381.2299999999996</v>
      </c>
      <c r="EN378" s="886">
        <f t="shared" si="1182"/>
        <v>4397.2299999999996</v>
      </c>
      <c r="EO378" s="886">
        <f t="shared" si="1182"/>
        <v>4413.2299999999996</v>
      </c>
      <c r="EP378" s="886">
        <f t="shared" si="1182"/>
        <v>4429.2299999999996</v>
      </c>
      <c r="EQ378" s="886">
        <f t="shared" si="1182"/>
        <v>4452.2299999999996</v>
      </c>
      <c r="ER378" s="886">
        <f t="shared" si="1182"/>
        <v>4475.2299999999996</v>
      </c>
      <c r="ES378" s="886">
        <f t="shared" si="1182"/>
        <v>4498.2299999999996</v>
      </c>
      <c r="ET378" s="886">
        <f t="shared" si="1182"/>
        <v>4521.2299999999996</v>
      </c>
      <c r="EU378" s="886">
        <f t="shared" si="1182"/>
        <v>4544.2299999999996</v>
      </c>
      <c r="EV378" s="887">
        <f t="shared" si="1182"/>
        <v>4567.2299999999996</v>
      </c>
      <c r="EW378" s="888">
        <f t="shared" si="1182"/>
        <v>4567.2299999999996</v>
      </c>
      <c r="EX378" s="886">
        <f t="shared" si="1182"/>
        <v>4567.2299999999996</v>
      </c>
      <c r="EY378" s="886">
        <f t="shared" si="1182"/>
        <v>4567.2299999999996</v>
      </c>
      <c r="EZ378" s="886">
        <f t="shared" si="1182"/>
        <v>4567.2299999999996</v>
      </c>
      <c r="FA378" s="886">
        <f t="shared" si="1182"/>
        <v>4567.2299999999996</v>
      </c>
      <c r="FB378" s="886">
        <f t="shared" si="1182"/>
        <v>4567.2299999999996</v>
      </c>
      <c r="FC378" s="886">
        <f t="shared" si="1180"/>
        <v>4590.2299999999996</v>
      </c>
      <c r="FD378" s="886">
        <f t="shared" si="1178"/>
        <v>4613.2299999999996</v>
      </c>
      <c r="FE378" s="886">
        <f t="shared" si="1178"/>
        <v>4636.2299999999996</v>
      </c>
      <c r="FF378" s="886">
        <f t="shared" ref="FF378:GQ384" si="1183">IF(COUNT(FF72)=1,FE378+FF72,FE378)</f>
        <v>4659.2299999999996</v>
      </c>
      <c r="FG378" s="886">
        <f t="shared" si="1183"/>
        <v>4682.2299999999996</v>
      </c>
      <c r="FH378" s="887">
        <f t="shared" si="1183"/>
        <v>4705.2299999999996</v>
      </c>
      <c r="FI378" s="888">
        <f t="shared" si="1183"/>
        <v>4728.2299999999996</v>
      </c>
      <c r="FJ378" s="886">
        <f t="shared" si="1183"/>
        <v>4751.2299999999996</v>
      </c>
      <c r="FK378" s="886">
        <f t="shared" si="1183"/>
        <v>4774.2299999999996</v>
      </c>
      <c r="FL378" s="886">
        <f t="shared" si="1183"/>
        <v>4797.2299999999996</v>
      </c>
      <c r="FM378" s="886">
        <f t="shared" si="1183"/>
        <v>4820.2299999999996</v>
      </c>
      <c r="FN378" s="886">
        <f t="shared" si="1183"/>
        <v>4843.2299999999996</v>
      </c>
      <c r="FO378" s="886">
        <f t="shared" si="1183"/>
        <v>4866.2299999999996</v>
      </c>
      <c r="FP378" s="886">
        <f t="shared" si="1183"/>
        <v>4889.2299999999996</v>
      </c>
      <c r="FQ378" s="886">
        <f t="shared" si="1183"/>
        <v>4912.2299999999996</v>
      </c>
      <c r="FR378" s="886">
        <f t="shared" si="1183"/>
        <v>4935.2299999999996</v>
      </c>
      <c r="FS378" s="886">
        <f t="shared" si="1183"/>
        <v>4958.2299999999996</v>
      </c>
      <c r="FT378" s="887">
        <f t="shared" si="1183"/>
        <v>4981.2299999999996</v>
      </c>
      <c r="FU378" s="888">
        <f t="shared" si="1183"/>
        <v>5004.2299999999996</v>
      </c>
      <c r="FV378" s="886">
        <f t="shared" si="1183"/>
        <v>5027.2299999999996</v>
      </c>
      <c r="FW378" s="886">
        <f t="shared" si="1183"/>
        <v>5050.2299999999996</v>
      </c>
      <c r="FX378" s="886">
        <f t="shared" si="1183"/>
        <v>5073.2299999999996</v>
      </c>
      <c r="FY378" s="886">
        <f t="shared" si="1183"/>
        <v>5096.2299999999996</v>
      </c>
      <c r="FZ378" s="886">
        <f t="shared" si="1183"/>
        <v>5119.2299999999996</v>
      </c>
      <c r="GA378" s="886">
        <f t="shared" si="1183"/>
        <v>5142.2299999999996</v>
      </c>
      <c r="GB378" s="886">
        <f t="shared" si="1183"/>
        <v>5165.2299999999996</v>
      </c>
      <c r="GC378" s="886">
        <f t="shared" si="1183"/>
        <v>5188.2299999999996</v>
      </c>
      <c r="GD378" s="886">
        <f t="shared" si="1183"/>
        <v>5211.2299999999996</v>
      </c>
      <c r="GE378" s="886">
        <f t="shared" si="1183"/>
        <v>5234.2299999999996</v>
      </c>
      <c r="GF378" s="887">
        <f t="shared" si="1183"/>
        <v>5257.23</v>
      </c>
      <c r="GG378" s="888">
        <f t="shared" si="1183"/>
        <v>5280.23</v>
      </c>
      <c r="GH378" s="886">
        <f t="shared" si="1183"/>
        <v>5303.23</v>
      </c>
      <c r="GI378" s="886">
        <f t="shared" si="1183"/>
        <v>5326.23</v>
      </c>
      <c r="GJ378" s="886">
        <f t="shared" si="1183"/>
        <v>5349.23</v>
      </c>
      <c r="GK378" s="886">
        <f t="shared" si="1183"/>
        <v>5372.23</v>
      </c>
      <c r="GL378" s="886">
        <f t="shared" si="1183"/>
        <v>5395.23</v>
      </c>
      <c r="GM378" s="886">
        <f t="shared" si="1183"/>
        <v>5418.23</v>
      </c>
      <c r="GN378" s="886">
        <f t="shared" si="1183"/>
        <v>5441.23</v>
      </c>
      <c r="GO378" s="886">
        <f t="shared" si="1183"/>
        <v>5441.23</v>
      </c>
      <c r="GP378" s="886">
        <f t="shared" si="1183"/>
        <v>5441.23</v>
      </c>
      <c r="GQ378" s="886">
        <f t="shared" si="1183"/>
        <v>5441.23</v>
      </c>
      <c r="GR378" s="887">
        <f t="shared" si="1173"/>
        <v>5441.23</v>
      </c>
    </row>
    <row r="379" spans="2:204" ht="15.75" thickBot="1" x14ac:dyDescent="0.25">
      <c r="B379" s="848" t="s">
        <v>591</v>
      </c>
      <c r="C379" s="849">
        <v>3288.74</v>
      </c>
      <c r="D379" s="850">
        <v>36895</v>
      </c>
      <c r="E379" s="882">
        <f t="shared" si="1174"/>
        <v>47845</v>
      </c>
      <c r="F379" s="859">
        <f t="shared" si="1175"/>
        <v>49670</v>
      </c>
      <c r="G379" s="859">
        <f t="shared" si="1176"/>
        <v>51495</v>
      </c>
      <c r="AC379" s="877" t="s">
        <v>179</v>
      </c>
      <c r="AD379" s="856">
        <v>3288.74</v>
      </c>
      <c r="AE379" s="886">
        <f t="shared" si="1177"/>
        <v>3311.74</v>
      </c>
      <c r="AF379" s="887">
        <f t="shared" ref="AF379:CQ382" si="1184">IF(COUNT(AF73)=1,AE379+AF73,AE379)</f>
        <v>3334.74</v>
      </c>
      <c r="AG379" s="888">
        <f t="shared" si="1184"/>
        <v>3357.74</v>
      </c>
      <c r="AH379" s="886">
        <f t="shared" si="1184"/>
        <v>3380.74</v>
      </c>
      <c r="AI379" s="886">
        <f t="shared" si="1184"/>
        <v>3403.74</v>
      </c>
      <c r="AJ379" s="886">
        <f t="shared" si="1184"/>
        <v>3426.74</v>
      </c>
      <c r="AK379" s="886">
        <f t="shared" si="1184"/>
        <v>3449.74</v>
      </c>
      <c r="AL379" s="886">
        <f t="shared" si="1184"/>
        <v>3472.74</v>
      </c>
      <c r="AM379" s="886">
        <f t="shared" si="1184"/>
        <v>3495.74</v>
      </c>
      <c r="AN379" s="886">
        <f t="shared" si="1184"/>
        <v>3518.74</v>
      </c>
      <c r="AO379" s="886">
        <f t="shared" si="1184"/>
        <v>3519.74</v>
      </c>
      <c r="AP379" s="886">
        <f t="shared" si="1184"/>
        <v>3569.74</v>
      </c>
      <c r="AQ379" s="886">
        <f t="shared" si="1184"/>
        <v>3619.74</v>
      </c>
      <c r="AR379" s="887">
        <f t="shared" si="1184"/>
        <v>3669.74</v>
      </c>
      <c r="AS379" s="888">
        <f t="shared" si="1184"/>
        <v>3749.74</v>
      </c>
      <c r="AT379" s="886">
        <f t="shared" si="1184"/>
        <v>3750.74</v>
      </c>
      <c r="AU379" s="886">
        <f t="shared" si="1184"/>
        <v>3773.74</v>
      </c>
      <c r="AV379" s="886">
        <f t="shared" si="1184"/>
        <v>3796.74</v>
      </c>
      <c r="AW379" s="886">
        <f t="shared" si="1184"/>
        <v>3819.74</v>
      </c>
      <c r="AX379" s="886">
        <f t="shared" si="1184"/>
        <v>3842.74</v>
      </c>
      <c r="AY379" s="886">
        <f t="shared" si="1184"/>
        <v>3865.74</v>
      </c>
      <c r="AZ379" s="886">
        <f t="shared" si="1184"/>
        <v>3888.74</v>
      </c>
      <c r="BA379" s="886">
        <f t="shared" si="1184"/>
        <v>3911.74</v>
      </c>
      <c r="BB379" s="886">
        <f t="shared" si="1184"/>
        <v>3934.74</v>
      </c>
      <c r="BC379" s="886">
        <f t="shared" si="1184"/>
        <v>3944.74</v>
      </c>
      <c r="BD379" s="887">
        <f t="shared" si="1184"/>
        <v>3944.74</v>
      </c>
      <c r="BE379" s="888">
        <f t="shared" si="1184"/>
        <v>3944.74</v>
      </c>
      <c r="BF379" s="886">
        <f t="shared" si="1184"/>
        <v>3944.74</v>
      </c>
      <c r="BG379" s="886">
        <f t="shared" si="1184"/>
        <v>3944.74</v>
      </c>
      <c r="BH379" s="886">
        <f t="shared" si="1184"/>
        <v>3944.74</v>
      </c>
      <c r="BI379" s="886">
        <f t="shared" si="1184"/>
        <v>3944.74</v>
      </c>
      <c r="BJ379" s="886">
        <f t="shared" si="1184"/>
        <v>3944.74</v>
      </c>
      <c r="BK379" s="886">
        <f t="shared" si="1184"/>
        <v>3944.74</v>
      </c>
      <c r="BL379" s="886">
        <f t="shared" si="1184"/>
        <v>3967.74</v>
      </c>
      <c r="BM379" s="886">
        <f t="shared" si="1184"/>
        <v>3990.74</v>
      </c>
      <c r="BN379" s="886">
        <f t="shared" si="1184"/>
        <v>4013.74</v>
      </c>
      <c r="BO379" s="886">
        <f t="shared" si="1184"/>
        <v>4036.74</v>
      </c>
      <c r="BP379" s="887">
        <f t="shared" si="1184"/>
        <v>4059.74</v>
      </c>
      <c r="BQ379" s="888">
        <f t="shared" si="1184"/>
        <v>4082.74</v>
      </c>
      <c r="BR379" s="886">
        <f t="shared" si="1184"/>
        <v>4105.74</v>
      </c>
      <c r="BS379" s="886">
        <f t="shared" si="1184"/>
        <v>4128.74</v>
      </c>
      <c r="BT379" s="886">
        <f t="shared" si="1184"/>
        <v>4151.74</v>
      </c>
      <c r="BU379" s="886">
        <f t="shared" si="1184"/>
        <v>4174.74</v>
      </c>
      <c r="BV379" s="886">
        <f t="shared" si="1184"/>
        <v>4197.74</v>
      </c>
      <c r="BW379" s="886">
        <f t="shared" si="1184"/>
        <v>4220.74</v>
      </c>
      <c r="BX379" s="886">
        <f t="shared" si="1184"/>
        <v>4243.74</v>
      </c>
      <c r="BY379" s="886">
        <f t="shared" si="1184"/>
        <v>4243.74</v>
      </c>
      <c r="BZ379" s="886">
        <f t="shared" si="1184"/>
        <v>4243.74</v>
      </c>
      <c r="CA379" s="886">
        <f t="shared" si="1184"/>
        <v>4243.74</v>
      </c>
      <c r="CB379" s="887">
        <f t="shared" si="1184"/>
        <v>4243.74</v>
      </c>
      <c r="CC379" s="888">
        <f t="shared" si="1184"/>
        <v>4266.74</v>
      </c>
      <c r="CD379" s="886">
        <f t="shared" si="1184"/>
        <v>4289.74</v>
      </c>
      <c r="CE379" s="886">
        <f t="shared" si="1184"/>
        <v>4312.74</v>
      </c>
      <c r="CF379" s="886">
        <f t="shared" si="1184"/>
        <v>4335.74</v>
      </c>
      <c r="CG379" s="886">
        <f t="shared" si="1184"/>
        <v>4358.74</v>
      </c>
      <c r="CH379" s="886">
        <f t="shared" si="1184"/>
        <v>4381.74</v>
      </c>
      <c r="CI379" s="886">
        <f t="shared" si="1184"/>
        <v>4404.74</v>
      </c>
      <c r="CJ379" s="886">
        <f t="shared" si="1184"/>
        <v>4427.74</v>
      </c>
      <c r="CK379" s="886">
        <f t="shared" si="1184"/>
        <v>4450.74</v>
      </c>
      <c r="CL379" s="886">
        <f t="shared" si="1184"/>
        <v>4473.74</v>
      </c>
      <c r="CM379" s="886">
        <f t="shared" si="1184"/>
        <v>4474.74</v>
      </c>
      <c r="CN379" s="887">
        <f t="shared" si="1184"/>
        <v>4524.74</v>
      </c>
      <c r="CO379" s="888">
        <f t="shared" si="1184"/>
        <v>4574.74</v>
      </c>
      <c r="CP379" s="886">
        <f t="shared" si="1184"/>
        <v>4624.74</v>
      </c>
      <c r="CQ379" s="886">
        <f t="shared" si="1184"/>
        <v>4674.74</v>
      </c>
      <c r="CR379" s="886">
        <f t="shared" si="1182"/>
        <v>4675.74</v>
      </c>
      <c r="CS379" s="886">
        <f t="shared" si="1182"/>
        <v>4698.74</v>
      </c>
      <c r="CT379" s="886">
        <f t="shared" si="1182"/>
        <v>4721.74</v>
      </c>
      <c r="CU379" s="886">
        <f t="shared" si="1182"/>
        <v>4744.74</v>
      </c>
      <c r="CV379" s="886">
        <f t="shared" si="1182"/>
        <v>4767.74</v>
      </c>
      <c r="CW379" s="886">
        <f t="shared" si="1182"/>
        <v>4790.74</v>
      </c>
      <c r="CX379" s="886">
        <f t="shared" si="1182"/>
        <v>4813.74</v>
      </c>
      <c r="CY379" s="886">
        <f t="shared" si="1182"/>
        <v>4836.74</v>
      </c>
      <c r="CZ379" s="887">
        <f t="shared" si="1182"/>
        <v>4859.74</v>
      </c>
      <c r="DA379" s="888">
        <f t="shared" si="1182"/>
        <v>4882.74</v>
      </c>
      <c r="DB379" s="886">
        <f t="shared" si="1182"/>
        <v>4905.74</v>
      </c>
      <c r="DC379" s="886">
        <f t="shared" si="1182"/>
        <v>4928.74</v>
      </c>
      <c r="DD379" s="886">
        <f t="shared" si="1182"/>
        <v>4951.74</v>
      </c>
      <c r="DE379" s="886">
        <f t="shared" si="1182"/>
        <v>4974.74</v>
      </c>
      <c r="DF379" s="886">
        <f t="shared" si="1182"/>
        <v>4997.74</v>
      </c>
      <c r="DG379" s="886">
        <f t="shared" si="1182"/>
        <v>5020.74</v>
      </c>
      <c r="DH379" s="886">
        <f t="shared" si="1182"/>
        <v>5043.74</v>
      </c>
      <c r="DI379" s="886">
        <f t="shared" si="1182"/>
        <v>5066.74</v>
      </c>
      <c r="DJ379" s="886">
        <f t="shared" si="1182"/>
        <v>5089.74</v>
      </c>
      <c r="DK379" s="886">
        <f t="shared" si="1182"/>
        <v>5112.74</v>
      </c>
      <c r="DL379" s="887">
        <f t="shared" si="1182"/>
        <v>5135.74</v>
      </c>
      <c r="DM379" s="888">
        <f t="shared" si="1182"/>
        <v>5135.74</v>
      </c>
      <c r="DN379" s="886">
        <f t="shared" si="1182"/>
        <v>5135.74</v>
      </c>
      <c r="DO379" s="886">
        <f t="shared" si="1182"/>
        <v>5135.74</v>
      </c>
      <c r="DP379" s="886">
        <f t="shared" si="1182"/>
        <v>5135.74</v>
      </c>
      <c r="DQ379" s="886">
        <f t="shared" si="1182"/>
        <v>5135.74</v>
      </c>
      <c r="DR379" s="886">
        <f t="shared" si="1182"/>
        <v>5135.74</v>
      </c>
      <c r="DS379" s="886">
        <f t="shared" si="1182"/>
        <v>5135.74</v>
      </c>
      <c r="DT379" s="886">
        <f t="shared" si="1182"/>
        <v>5135.74</v>
      </c>
      <c r="DU379" s="886">
        <f t="shared" si="1182"/>
        <v>5135.74</v>
      </c>
      <c r="DV379" s="886">
        <f t="shared" si="1182"/>
        <v>5135.74</v>
      </c>
      <c r="DW379" s="886">
        <f t="shared" si="1182"/>
        <v>5135.74</v>
      </c>
      <c r="DX379" s="887">
        <f t="shared" si="1182"/>
        <v>5158.74</v>
      </c>
      <c r="DY379" s="888">
        <f t="shared" si="1182"/>
        <v>5181.74</v>
      </c>
      <c r="DZ379" s="886">
        <f t="shared" si="1182"/>
        <v>5204.74</v>
      </c>
      <c r="EA379" s="886">
        <f t="shared" si="1182"/>
        <v>5227.74</v>
      </c>
      <c r="EB379" s="886">
        <f t="shared" si="1182"/>
        <v>5250.74</v>
      </c>
      <c r="EC379" s="886">
        <f t="shared" si="1182"/>
        <v>5273.74</v>
      </c>
      <c r="ED379" s="886">
        <f t="shared" si="1182"/>
        <v>5296.74</v>
      </c>
      <c r="EE379" s="886">
        <f t="shared" si="1182"/>
        <v>5319.74</v>
      </c>
      <c r="EF379" s="886">
        <f t="shared" si="1182"/>
        <v>5342.74</v>
      </c>
      <c r="EG379" s="886">
        <f t="shared" si="1182"/>
        <v>5365.74</v>
      </c>
      <c r="EH379" s="886">
        <f t="shared" si="1182"/>
        <v>5388.74</v>
      </c>
      <c r="EI379" s="886">
        <f t="shared" si="1182"/>
        <v>5411.74</v>
      </c>
      <c r="EJ379" s="887">
        <f t="shared" si="1182"/>
        <v>5434.74</v>
      </c>
      <c r="EK379" s="888">
        <f t="shared" si="1182"/>
        <v>5457.74</v>
      </c>
      <c r="EL379" s="886">
        <f t="shared" si="1182"/>
        <v>5480.74</v>
      </c>
      <c r="EM379" s="886">
        <f t="shared" si="1182"/>
        <v>5503.74</v>
      </c>
      <c r="EN379" s="886">
        <f t="shared" si="1182"/>
        <v>5526.74</v>
      </c>
      <c r="EO379" s="886">
        <f t="shared" si="1182"/>
        <v>5549.74</v>
      </c>
      <c r="EP379" s="886">
        <f t="shared" si="1182"/>
        <v>5572.74</v>
      </c>
      <c r="EQ379" s="886">
        <f t="shared" si="1182"/>
        <v>5595.74</v>
      </c>
      <c r="ER379" s="886">
        <f t="shared" si="1182"/>
        <v>5618.74</v>
      </c>
      <c r="ES379" s="886">
        <f t="shared" si="1182"/>
        <v>5641.74</v>
      </c>
      <c r="ET379" s="886">
        <f t="shared" si="1182"/>
        <v>5664.74</v>
      </c>
      <c r="EU379" s="886">
        <f t="shared" si="1182"/>
        <v>5687.74</v>
      </c>
      <c r="EV379" s="887">
        <f t="shared" si="1182"/>
        <v>5710.74</v>
      </c>
      <c r="EW379" s="888">
        <f t="shared" si="1182"/>
        <v>5733.74</v>
      </c>
      <c r="EX379" s="886">
        <f t="shared" si="1182"/>
        <v>5756.74</v>
      </c>
      <c r="EY379" s="886">
        <f t="shared" si="1182"/>
        <v>5779.74</v>
      </c>
      <c r="EZ379" s="886">
        <f t="shared" si="1182"/>
        <v>5802.74</v>
      </c>
      <c r="FA379" s="886">
        <f t="shared" si="1182"/>
        <v>5825.74</v>
      </c>
      <c r="FB379" s="886">
        <f t="shared" si="1182"/>
        <v>5848.74</v>
      </c>
      <c r="FC379" s="886">
        <f t="shared" si="1180"/>
        <v>5871.74</v>
      </c>
      <c r="FD379" s="886">
        <f t="shared" si="1178"/>
        <v>5894.74</v>
      </c>
      <c r="FE379" s="886">
        <f t="shared" si="1178"/>
        <v>5917.74</v>
      </c>
      <c r="FF379" s="886">
        <f t="shared" si="1183"/>
        <v>5940.74</v>
      </c>
      <c r="FG379" s="886">
        <f t="shared" si="1183"/>
        <v>5963.74</v>
      </c>
      <c r="FH379" s="887">
        <f t="shared" si="1183"/>
        <v>5986.74</v>
      </c>
      <c r="FI379" s="888">
        <f t="shared" si="1183"/>
        <v>6009.74</v>
      </c>
      <c r="FJ379" s="886">
        <f t="shared" si="1183"/>
        <v>6032.74</v>
      </c>
      <c r="FK379" s="886">
        <f t="shared" si="1183"/>
        <v>6055.74</v>
      </c>
      <c r="FL379" s="886">
        <f t="shared" si="1183"/>
        <v>6078.74</v>
      </c>
      <c r="FM379" s="886">
        <f t="shared" si="1183"/>
        <v>6101.74</v>
      </c>
      <c r="FN379" s="886">
        <f t="shared" si="1183"/>
        <v>6124.74</v>
      </c>
      <c r="FO379" s="886">
        <f t="shared" si="1183"/>
        <v>6147.74</v>
      </c>
      <c r="FP379" s="886">
        <f t="shared" si="1183"/>
        <v>6170.74</v>
      </c>
      <c r="FQ379" s="886">
        <f t="shared" si="1183"/>
        <v>6193.74</v>
      </c>
      <c r="FR379" s="886">
        <f t="shared" si="1183"/>
        <v>6193.74</v>
      </c>
      <c r="FS379" s="886">
        <f t="shared" si="1183"/>
        <v>6193.74</v>
      </c>
      <c r="FT379" s="887">
        <f t="shared" si="1183"/>
        <v>6193.74</v>
      </c>
      <c r="FU379" s="888">
        <f t="shared" si="1183"/>
        <v>6193.74</v>
      </c>
      <c r="FV379" s="886">
        <f t="shared" si="1183"/>
        <v>6193.74</v>
      </c>
      <c r="FW379" s="886">
        <f t="shared" si="1183"/>
        <v>6216.74</v>
      </c>
      <c r="FX379" s="886">
        <f t="shared" si="1183"/>
        <v>6239.74</v>
      </c>
      <c r="FY379" s="886">
        <f t="shared" si="1183"/>
        <v>6262.74</v>
      </c>
      <c r="FZ379" s="886">
        <f t="shared" si="1183"/>
        <v>6285.74</v>
      </c>
      <c r="GA379" s="886">
        <f t="shared" si="1183"/>
        <v>6308.74</v>
      </c>
      <c r="GB379" s="886">
        <f t="shared" si="1183"/>
        <v>6331.74</v>
      </c>
      <c r="GC379" s="886">
        <f t="shared" si="1183"/>
        <v>6354.74</v>
      </c>
      <c r="GD379" s="886">
        <f t="shared" si="1183"/>
        <v>6377.74</v>
      </c>
      <c r="GE379" s="886">
        <f t="shared" si="1183"/>
        <v>6400.74</v>
      </c>
      <c r="GF379" s="887">
        <f t="shared" si="1183"/>
        <v>6423.74</v>
      </c>
      <c r="GG379" s="888">
        <f t="shared" si="1183"/>
        <v>6446.74</v>
      </c>
      <c r="GH379" s="886">
        <f t="shared" si="1183"/>
        <v>6469.74</v>
      </c>
      <c r="GI379" s="886">
        <f t="shared" si="1183"/>
        <v>6492.74</v>
      </c>
      <c r="GJ379" s="886">
        <f t="shared" si="1183"/>
        <v>6515.74</v>
      </c>
      <c r="GK379" s="886">
        <f t="shared" si="1183"/>
        <v>6538.74</v>
      </c>
      <c r="GL379" s="886">
        <f t="shared" si="1183"/>
        <v>6561.74</v>
      </c>
      <c r="GM379" s="886">
        <f t="shared" si="1183"/>
        <v>6584.74</v>
      </c>
      <c r="GN379" s="886">
        <f t="shared" si="1183"/>
        <v>6607.74</v>
      </c>
      <c r="GO379" s="886">
        <f t="shared" si="1183"/>
        <v>6607.74</v>
      </c>
      <c r="GP379" s="886">
        <f t="shared" si="1183"/>
        <v>6607.74</v>
      </c>
      <c r="GQ379" s="886">
        <f t="shared" si="1183"/>
        <v>6607.74</v>
      </c>
      <c r="GR379" s="887">
        <f t="shared" si="1173"/>
        <v>6607.74</v>
      </c>
    </row>
    <row r="380" spans="2:204" ht="15.75" thickBot="1" x14ac:dyDescent="0.25">
      <c r="B380" s="848" t="s">
        <v>592</v>
      </c>
      <c r="C380" s="849">
        <v>3774.42</v>
      </c>
      <c r="D380" s="850">
        <v>36992</v>
      </c>
      <c r="E380" s="882">
        <f t="shared" si="1174"/>
        <v>47942</v>
      </c>
      <c r="F380" s="859">
        <f t="shared" si="1175"/>
        <v>49767</v>
      </c>
      <c r="G380" s="859">
        <f t="shared" si="1176"/>
        <v>51592</v>
      </c>
      <c r="AC380" s="877" t="s">
        <v>180</v>
      </c>
      <c r="AD380" s="856">
        <v>3774.42</v>
      </c>
      <c r="AE380" s="886">
        <f t="shared" si="1177"/>
        <v>3793.42</v>
      </c>
      <c r="AF380" s="887">
        <f t="shared" si="1184"/>
        <v>3812.42</v>
      </c>
      <c r="AG380" s="888">
        <f t="shared" si="1184"/>
        <v>3831.42</v>
      </c>
      <c r="AH380" s="886">
        <f t="shared" si="1184"/>
        <v>3850.42</v>
      </c>
      <c r="AI380" s="886">
        <f t="shared" si="1184"/>
        <v>3860.42</v>
      </c>
      <c r="AJ380" s="886">
        <f t="shared" si="1184"/>
        <v>3865.42</v>
      </c>
      <c r="AK380" s="886">
        <f t="shared" si="1184"/>
        <v>3866.42</v>
      </c>
      <c r="AL380" s="886">
        <f t="shared" si="1184"/>
        <v>3867.42</v>
      </c>
      <c r="AM380" s="886">
        <f t="shared" si="1184"/>
        <v>3867.42</v>
      </c>
      <c r="AN380" s="886">
        <f t="shared" si="1184"/>
        <v>3867.42</v>
      </c>
      <c r="AO380" s="886">
        <f t="shared" si="1184"/>
        <v>3867.42</v>
      </c>
      <c r="AP380" s="886">
        <f t="shared" si="1184"/>
        <v>3867.42</v>
      </c>
      <c r="AQ380" s="886">
        <f t="shared" si="1184"/>
        <v>3867.42</v>
      </c>
      <c r="AR380" s="887">
        <f t="shared" si="1184"/>
        <v>3867.42</v>
      </c>
      <c r="AS380" s="888">
        <f t="shared" si="1184"/>
        <v>3867.42</v>
      </c>
      <c r="AT380" s="886">
        <f t="shared" si="1184"/>
        <v>3867.42</v>
      </c>
      <c r="AU380" s="886">
        <f t="shared" si="1184"/>
        <v>3890.42</v>
      </c>
      <c r="AV380" s="886">
        <f t="shared" si="1184"/>
        <v>3913.42</v>
      </c>
      <c r="AW380" s="886">
        <f t="shared" si="1184"/>
        <v>3936.42</v>
      </c>
      <c r="AX380" s="886">
        <f t="shared" si="1184"/>
        <v>3959.42</v>
      </c>
      <c r="AY380" s="886">
        <f t="shared" si="1184"/>
        <v>3982.42</v>
      </c>
      <c r="AZ380" s="886">
        <f t="shared" si="1184"/>
        <v>4005.42</v>
      </c>
      <c r="BA380" s="886">
        <f t="shared" si="1184"/>
        <v>4028.42</v>
      </c>
      <c r="BB380" s="886">
        <f t="shared" si="1184"/>
        <v>4051.42</v>
      </c>
      <c r="BC380" s="886">
        <f t="shared" si="1184"/>
        <v>4074.42</v>
      </c>
      <c r="BD380" s="887">
        <f t="shared" si="1184"/>
        <v>4097.42</v>
      </c>
      <c r="BE380" s="888">
        <f t="shared" si="1184"/>
        <v>4120.42</v>
      </c>
      <c r="BF380" s="886">
        <f t="shared" si="1184"/>
        <v>4143.42</v>
      </c>
      <c r="BG380" s="886">
        <f t="shared" si="1184"/>
        <v>4166.42</v>
      </c>
      <c r="BH380" s="886">
        <f t="shared" si="1184"/>
        <v>4189.42</v>
      </c>
      <c r="BI380" s="886">
        <f t="shared" si="1184"/>
        <v>4212.42</v>
      </c>
      <c r="BJ380" s="886">
        <f t="shared" si="1184"/>
        <v>4235.42</v>
      </c>
      <c r="BK380" s="886">
        <f t="shared" si="1184"/>
        <v>4258.42</v>
      </c>
      <c r="BL380" s="886">
        <f t="shared" si="1184"/>
        <v>4281.42</v>
      </c>
      <c r="BM380" s="886">
        <f t="shared" si="1184"/>
        <v>4304.42</v>
      </c>
      <c r="BN380" s="886">
        <f t="shared" si="1184"/>
        <v>4327.42</v>
      </c>
      <c r="BO380" s="886">
        <f t="shared" si="1184"/>
        <v>4350.42</v>
      </c>
      <c r="BP380" s="887">
        <f t="shared" si="1184"/>
        <v>4373.42</v>
      </c>
      <c r="BQ380" s="888">
        <f t="shared" si="1184"/>
        <v>4396.42</v>
      </c>
      <c r="BR380" s="886">
        <f t="shared" si="1184"/>
        <v>4419.42</v>
      </c>
      <c r="BS380" s="886">
        <f t="shared" si="1184"/>
        <v>4442.42</v>
      </c>
      <c r="BT380" s="886">
        <f t="shared" si="1184"/>
        <v>4442.42</v>
      </c>
      <c r="BU380" s="886">
        <f t="shared" si="1184"/>
        <v>4442.42</v>
      </c>
      <c r="BV380" s="886">
        <f t="shared" si="1184"/>
        <v>4442.42</v>
      </c>
      <c r="BW380" s="886">
        <f t="shared" si="1184"/>
        <v>4465.42</v>
      </c>
      <c r="BX380" s="886">
        <f t="shared" si="1184"/>
        <v>4488.42</v>
      </c>
      <c r="BY380" s="886">
        <f t="shared" si="1184"/>
        <v>4511.42</v>
      </c>
      <c r="BZ380" s="886">
        <f t="shared" si="1184"/>
        <v>4534.42</v>
      </c>
      <c r="CA380" s="886">
        <f t="shared" si="1184"/>
        <v>4557.42</v>
      </c>
      <c r="CB380" s="887">
        <f t="shared" si="1184"/>
        <v>4580.42</v>
      </c>
      <c r="CC380" s="888">
        <f t="shared" si="1184"/>
        <v>4581.42</v>
      </c>
      <c r="CD380" s="886">
        <f t="shared" si="1184"/>
        <v>4641.42</v>
      </c>
      <c r="CE380" s="886">
        <f t="shared" si="1184"/>
        <v>4701.42</v>
      </c>
      <c r="CF380" s="886">
        <f t="shared" si="1184"/>
        <v>4761.42</v>
      </c>
      <c r="CG380" s="886">
        <f t="shared" si="1184"/>
        <v>4821.42</v>
      </c>
      <c r="CH380" s="886">
        <f t="shared" si="1184"/>
        <v>4822.42</v>
      </c>
      <c r="CI380" s="886">
        <f t="shared" si="1184"/>
        <v>4845.42</v>
      </c>
      <c r="CJ380" s="886">
        <f t="shared" si="1184"/>
        <v>4868.42</v>
      </c>
      <c r="CK380" s="886">
        <f t="shared" si="1184"/>
        <v>4891.42</v>
      </c>
      <c r="CL380" s="886">
        <f t="shared" si="1184"/>
        <v>4914.42</v>
      </c>
      <c r="CM380" s="886">
        <f t="shared" si="1184"/>
        <v>4937.42</v>
      </c>
      <c r="CN380" s="887">
        <f t="shared" si="1184"/>
        <v>4960.42</v>
      </c>
      <c r="CO380" s="888">
        <f t="shared" si="1184"/>
        <v>4983.42</v>
      </c>
      <c r="CP380" s="886">
        <f t="shared" si="1184"/>
        <v>5006.42</v>
      </c>
      <c r="CQ380" s="886">
        <f t="shared" si="1184"/>
        <v>5029.42</v>
      </c>
      <c r="CR380" s="886">
        <f t="shared" si="1182"/>
        <v>5029.42</v>
      </c>
      <c r="CS380" s="886">
        <f t="shared" si="1182"/>
        <v>5029.42</v>
      </c>
      <c r="CT380" s="886">
        <f t="shared" si="1182"/>
        <v>5029.42</v>
      </c>
      <c r="CU380" s="886">
        <f t="shared" si="1182"/>
        <v>5029.42</v>
      </c>
      <c r="CV380" s="886">
        <f t="shared" si="1182"/>
        <v>5029.42</v>
      </c>
      <c r="CW380" s="886">
        <f t="shared" si="1182"/>
        <v>5029.42</v>
      </c>
      <c r="CX380" s="886">
        <f t="shared" si="1182"/>
        <v>5029.42</v>
      </c>
      <c r="CY380" s="886">
        <f t="shared" si="1182"/>
        <v>5029.42</v>
      </c>
      <c r="CZ380" s="887">
        <f t="shared" si="1182"/>
        <v>5029.42</v>
      </c>
      <c r="DA380" s="888">
        <f t="shared" si="1182"/>
        <v>5029.42</v>
      </c>
      <c r="DB380" s="886">
        <f t="shared" si="1182"/>
        <v>5029.42</v>
      </c>
      <c r="DC380" s="886">
        <f t="shared" si="1182"/>
        <v>5029.42</v>
      </c>
      <c r="DD380" s="886">
        <f t="shared" si="1182"/>
        <v>5052.42</v>
      </c>
      <c r="DE380" s="886">
        <f t="shared" si="1182"/>
        <v>5053.42</v>
      </c>
      <c r="DF380" s="886">
        <f t="shared" si="1182"/>
        <v>5113.42</v>
      </c>
      <c r="DG380" s="886">
        <f t="shared" si="1182"/>
        <v>5173.42</v>
      </c>
      <c r="DH380" s="886">
        <f t="shared" si="1182"/>
        <v>5233.42</v>
      </c>
      <c r="DI380" s="886">
        <f t="shared" si="1182"/>
        <v>5293.42</v>
      </c>
      <c r="DJ380" s="886">
        <f t="shared" si="1182"/>
        <v>5294.42</v>
      </c>
      <c r="DK380" s="886">
        <f t="shared" si="1182"/>
        <v>5317.42</v>
      </c>
      <c r="DL380" s="887">
        <f t="shared" si="1182"/>
        <v>5340.42</v>
      </c>
      <c r="DM380" s="888">
        <f t="shared" si="1182"/>
        <v>5363.42</v>
      </c>
      <c r="DN380" s="886">
        <f t="shared" si="1182"/>
        <v>5386.42</v>
      </c>
      <c r="DO380" s="886">
        <f t="shared" si="1182"/>
        <v>5409.42</v>
      </c>
      <c r="DP380" s="886">
        <f t="shared" si="1182"/>
        <v>5432.42</v>
      </c>
      <c r="DQ380" s="886">
        <f t="shared" si="1182"/>
        <v>5455.42</v>
      </c>
      <c r="DR380" s="886">
        <f t="shared" si="1182"/>
        <v>5478.42</v>
      </c>
      <c r="DS380" s="886">
        <f t="shared" si="1182"/>
        <v>5501.42</v>
      </c>
      <c r="DT380" s="886">
        <f t="shared" si="1182"/>
        <v>5524.42</v>
      </c>
      <c r="DU380" s="886">
        <f t="shared" si="1182"/>
        <v>5547.42</v>
      </c>
      <c r="DV380" s="886">
        <f t="shared" si="1182"/>
        <v>5570.42</v>
      </c>
      <c r="DW380" s="886">
        <f t="shared" si="1182"/>
        <v>5593.42</v>
      </c>
      <c r="DX380" s="887">
        <f t="shared" si="1182"/>
        <v>5616.42</v>
      </c>
      <c r="DY380" s="888">
        <f t="shared" si="1182"/>
        <v>5639.42</v>
      </c>
      <c r="DZ380" s="886">
        <f t="shared" si="1182"/>
        <v>5662.42</v>
      </c>
      <c r="EA380" s="886">
        <f t="shared" si="1182"/>
        <v>5685.42</v>
      </c>
      <c r="EB380" s="886">
        <f t="shared" si="1182"/>
        <v>5708.42</v>
      </c>
      <c r="EC380" s="886">
        <f t="shared" si="1182"/>
        <v>5731.42</v>
      </c>
      <c r="ED380" s="886">
        <f t="shared" si="1182"/>
        <v>5754.42</v>
      </c>
      <c r="EE380" s="886">
        <f t="shared" si="1182"/>
        <v>5777.42</v>
      </c>
      <c r="EF380" s="886">
        <f t="shared" si="1182"/>
        <v>5800.42</v>
      </c>
      <c r="EG380" s="886">
        <f t="shared" si="1182"/>
        <v>5823.42</v>
      </c>
      <c r="EH380" s="886">
        <f t="shared" si="1182"/>
        <v>5846.42</v>
      </c>
      <c r="EI380" s="886">
        <f t="shared" si="1182"/>
        <v>5869.42</v>
      </c>
      <c r="EJ380" s="887">
        <f t="shared" si="1182"/>
        <v>5892.42</v>
      </c>
      <c r="EK380" s="888">
        <f t="shared" si="1182"/>
        <v>5915.42</v>
      </c>
      <c r="EL380" s="886">
        <f t="shared" si="1182"/>
        <v>5938.42</v>
      </c>
      <c r="EM380" s="886">
        <f t="shared" si="1182"/>
        <v>5961.42</v>
      </c>
      <c r="EN380" s="886">
        <f t="shared" si="1182"/>
        <v>5984.42</v>
      </c>
      <c r="EO380" s="886">
        <f t="shared" si="1182"/>
        <v>6007.42</v>
      </c>
      <c r="EP380" s="886">
        <f t="shared" si="1182"/>
        <v>6030.42</v>
      </c>
      <c r="EQ380" s="886">
        <f t="shared" si="1182"/>
        <v>6053.42</v>
      </c>
      <c r="ER380" s="886">
        <f t="shared" si="1182"/>
        <v>6053.42</v>
      </c>
      <c r="ES380" s="886">
        <f t="shared" si="1182"/>
        <v>6053.42</v>
      </c>
      <c r="ET380" s="886">
        <f t="shared" si="1182"/>
        <v>6053.42</v>
      </c>
      <c r="EU380" s="886">
        <f t="shared" si="1182"/>
        <v>6053.42</v>
      </c>
      <c r="EV380" s="887">
        <f t="shared" si="1182"/>
        <v>6053.42</v>
      </c>
      <c r="EW380" s="888">
        <f t="shared" si="1182"/>
        <v>6076.42</v>
      </c>
      <c r="EX380" s="886">
        <f t="shared" si="1182"/>
        <v>6099.42</v>
      </c>
      <c r="EY380" s="886">
        <f t="shared" si="1182"/>
        <v>6122.42</v>
      </c>
      <c r="EZ380" s="886">
        <f t="shared" si="1182"/>
        <v>6145.42</v>
      </c>
      <c r="FA380" s="886">
        <f t="shared" si="1182"/>
        <v>6168.42</v>
      </c>
      <c r="FB380" s="886">
        <f t="shared" si="1182"/>
        <v>6191.42</v>
      </c>
      <c r="FC380" s="886">
        <f t="shared" si="1180"/>
        <v>6214.42</v>
      </c>
      <c r="FD380" s="886">
        <f t="shared" si="1178"/>
        <v>6237.42</v>
      </c>
      <c r="FE380" s="886">
        <f t="shared" si="1178"/>
        <v>6260.42</v>
      </c>
      <c r="FF380" s="886">
        <f t="shared" si="1183"/>
        <v>6283.42</v>
      </c>
      <c r="FG380" s="886">
        <f t="shared" si="1183"/>
        <v>6306.42</v>
      </c>
      <c r="FH380" s="887">
        <f t="shared" si="1183"/>
        <v>6329.42</v>
      </c>
      <c r="FI380" s="888">
        <f t="shared" si="1183"/>
        <v>6352.42</v>
      </c>
      <c r="FJ380" s="886">
        <f t="shared" si="1183"/>
        <v>6375.42</v>
      </c>
      <c r="FK380" s="886">
        <f t="shared" si="1183"/>
        <v>6398.42</v>
      </c>
      <c r="FL380" s="886">
        <f t="shared" si="1183"/>
        <v>6421.42</v>
      </c>
      <c r="FM380" s="886">
        <f t="shared" si="1183"/>
        <v>6444.42</v>
      </c>
      <c r="FN380" s="886">
        <f t="shared" si="1183"/>
        <v>6467.42</v>
      </c>
      <c r="FO380" s="886">
        <f t="shared" si="1183"/>
        <v>6490.42</v>
      </c>
      <c r="FP380" s="886">
        <f t="shared" si="1183"/>
        <v>6513.42</v>
      </c>
      <c r="FQ380" s="886">
        <f t="shared" si="1183"/>
        <v>6536.42</v>
      </c>
      <c r="FR380" s="886">
        <f t="shared" si="1183"/>
        <v>6559.42</v>
      </c>
      <c r="FS380" s="886">
        <f t="shared" si="1183"/>
        <v>6582.42</v>
      </c>
      <c r="FT380" s="887">
        <f t="shared" si="1183"/>
        <v>6605.42</v>
      </c>
      <c r="FU380" s="888">
        <f t="shared" si="1183"/>
        <v>6628.42</v>
      </c>
      <c r="FV380" s="886">
        <f t="shared" si="1183"/>
        <v>6651.42</v>
      </c>
      <c r="FW380" s="886">
        <f t="shared" si="1183"/>
        <v>6674.42</v>
      </c>
      <c r="FX380" s="886">
        <f t="shared" si="1183"/>
        <v>6697.42</v>
      </c>
      <c r="FY380" s="886">
        <f t="shared" si="1183"/>
        <v>6720.42</v>
      </c>
      <c r="FZ380" s="886">
        <f t="shared" si="1183"/>
        <v>6743.42</v>
      </c>
      <c r="GA380" s="886">
        <f t="shared" si="1183"/>
        <v>6766.42</v>
      </c>
      <c r="GB380" s="886">
        <f t="shared" si="1183"/>
        <v>6789.42</v>
      </c>
      <c r="GC380" s="886">
        <f t="shared" si="1183"/>
        <v>6812.42</v>
      </c>
      <c r="GD380" s="886">
        <f t="shared" si="1183"/>
        <v>6835.42</v>
      </c>
      <c r="GE380" s="886">
        <f t="shared" si="1183"/>
        <v>6858.42</v>
      </c>
      <c r="GF380" s="887">
        <f t="shared" si="1183"/>
        <v>6881.42</v>
      </c>
      <c r="GG380" s="888">
        <f t="shared" si="1183"/>
        <v>6904.42</v>
      </c>
      <c r="GH380" s="886">
        <f t="shared" si="1183"/>
        <v>6927.42</v>
      </c>
      <c r="GI380" s="886">
        <f t="shared" si="1183"/>
        <v>6950.42</v>
      </c>
      <c r="GJ380" s="886">
        <f t="shared" si="1183"/>
        <v>6973.42</v>
      </c>
      <c r="GK380" s="886">
        <f t="shared" si="1183"/>
        <v>6996.42</v>
      </c>
      <c r="GL380" s="886">
        <f t="shared" si="1183"/>
        <v>7019.42</v>
      </c>
      <c r="GM380" s="886">
        <f t="shared" si="1183"/>
        <v>7042.42</v>
      </c>
      <c r="GN380" s="886">
        <f t="shared" si="1183"/>
        <v>7065.42</v>
      </c>
      <c r="GO380" s="886">
        <f t="shared" si="1183"/>
        <v>7065.42</v>
      </c>
      <c r="GP380" s="886">
        <f t="shared" si="1183"/>
        <v>7065.42</v>
      </c>
      <c r="GQ380" s="886">
        <f t="shared" si="1183"/>
        <v>7065.42</v>
      </c>
      <c r="GR380" s="887">
        <f t="shared" si="1173"/>
        <v>7065.42</v>
      </c>
    </row>
    <row r="381" spans="2:204" ht="15.75" thickBot="1" x14ac:dyDescent="0.25">
      <c r="B381" s="848" t="s">
        <v>593</v>
      </c>
      <c r="C381" s="849">
        <v>3510.58</v>
      </c>
      <c r="D381" s="850">
        <v>37021</v>
      </c>
      <c r="E381" s="882">
        <f t="shared" si="1174"/>
        <v>47971</v>
      </c>
      <c r="F381" s="859">
        <f t="shared" si="1175"/>
        <v>49796</v>
      </c>
      <c r="G381" s="859">
        <f t="shared" si="1176"/>
        <v>51621</v>
      </c>
      <c r="AC381" s="877" t="s">
        <v>181</v>
      </c>
      <c r="AD381" s="856">
        <v>3510.58</v>
      </c>
      <c r="AE381" s="886">
        <f t="shared" si="1177"/>
        <v>3510.58</v>
      </c>
      <c r="AF381" s="887">
        <f t="shared" si="1184"/>
        <v>3510.58</v>
      </c>
      <c r="AG381" s="888">
        <f t="shared" si="1184"/>
        <v>3510.58</v>
      </c>
      <c r="AH381" s="886">
        <f t="shared" si="1184"/>
        <v>3510.58</v>
      </c>
      <c r="AI381" s="886">
        <f t="shared" si="1184"/>
        <v>3533.58</v>
      </c>
      <c r="AJ381" s="886">
        <f t="shared" si="1184"/>
        <v>3556.58</v>
      </c>
      <c r="AK381" s="886">
        <f t="shared" si="1184"/>
        <v>3579.58</v>
      </c>
      <c r="AL381" s="886">
        <f t="shared" si="1184"/>
        <v>3602.58</v>
      </c>
      <c r="AM381" s="886">
        <f t="shared" si="1184"/>
        <v>3625.58</v>
      </c>
      <c r="AN381" s="886">
        <f t="shared" si="1184"/>
        <v>3648.58</v>
      </c>
      <c r="AO381" s="886">
        <f t="shared" si="1184"/>
        <v>3671.58</v>
      </c>
      <c r="AP381" s="886">
        <f t="shared" si="1184"/>
        <v>3694.58</v>
      </c>
      <c r="AQ381" s="886">
        <f t="shared" si="1184"/>
        <v>3717.58</v>
      </c>
      <c r="AR381" s="887">
        <f t="shared" si="1184"/>
        <v>3740.58</v>
      </c>
      <c r="AS381" s="888">
        <f t="shared" si="1184"/>
        <v>3763.58</v>
      </c>
      <c r="AT381" s="886">
        <f t="shared" si="1184"/>
        <v>3786.58</v>
      </c>
      <c r="AU381" s="886">
        <f t="shared" si="1184"/>
        <v>3809.58</v>
      </c>
      <c r="AV381" s="886">
        <f t="shared" si="1184"/>
        <v>3832.58</v>
      </c>
      <c r="AW381" s="886">
        <f t="shared" si="1184"/>
        <v>3855.58</v>
      </c>
      <c r="AX381" s="886">
        <f t="shared" si="1184"/>
        <v>3878.58</v>
      </c>
      <c r="AY381" s="886">
        <f t="shared" si="1184"/>
        <v>3901.58</v>
      </c>
      <c r="AZ381" s="886">
        <f t="shared" si="1184"/>
        <v>3924.58</v>
      </c>
      <c r="BA381" s="886">
        <f t="shared" si="1184"/>
        <v>3947.58</v>
      </c>
      <c r="BB381" s="886">
        <f t="shared" si="1184"/>
        <v>3970.58</v>
      </c>
      <c r="BC381" s="886">
        <f t="shared" si="1184"/>
        <v>3993.58</v>
      </c>
      <c r="BD381" s="887">
        <f t="shared" si="1184"/>
        <v>4016.58</v>
      </c>
      <c r="BE381" s="888">
        <f t="shared" si="1184"/>
        <v>4039.58</v>
      </c>
      <c r="BF381" s="886">
        <f t="shared" si="1184"/>
        <v>4062.58</v>
      </c>
      <c r="BG381" s="886">
        <f t="shared" si="1184"/>
        <v>4085.58</v>
      </c>
      <c r="BH381" s="886">
        <f t="shared" si="1184"/>
        <v>4108.58</v>
      </c>
      <c r="BI381" s="886">
        <f t="shared" si="1184"/>
        <v>4131.58</v>
      </c>
      <c r="BJ381" s="886">
        <f t="shared" si="1184"/>
        <v>4154.58</v>
      </c>
      <c r="BK381" s="886">
        <f t="shared" si="1184"/>
        <v>4177.58</v>
      </c>
      <c r="BL381" s="886">
        <f t="shared" si="1184"/>
        <v>4200.58</v>
      </c>
      <c r="BM381" s="886">
        <f t="shared" si="1184"/>
        <v>4223.58</v>
      </c>
      <c r="BN381" s="886">
        <f t="shared" si="1184"/>
        <v>4246.58</v>
      </c>
      <c r="BO381" s="886">
        <f t="shared" si="1184"/>
        <v>4269.58</v>
      </c>
      <c r="BP381" s="887">
        <f t="shared" si="1184"/>
        <v>4292.58</v>
      </c>
      <c r="BQ381" s="888">
        <f t="shared" si="1184"/>
        <v>4293.58</v>
      </c>
      <c r="BR381" s="886">
        <f t="shared" si="1184"/>
        <v>4363.58</v>
      </c>
      <c r="BS381" s="886">
        <f t="shared" si="1184"/>
        <v>4433.58</v>
      </c>
      <c r="BT381" s="886">
        <f t="shared" si="1184"/>
        <v>4503.58</v>
      </c>
      <c r="BU381" s="886">
        <f t="shared" si="1184"/>
        <v>4573.58</v>
      </c>
      <c r="BV381" s="886">
        <f t="shared" si="1184"/>
        <v>4574.58</v>
      </c>
      <c r="BW381" s="886">
        <f t="shared" si="1184"/>
        <v>4597.58</v>
      </c>
      <c r="BX381" s="886">
        <f t="shared" si="1184"/>
        <v>4620.58</v>
      </c>
      <c r="BY381" s="886">
        <f t="shared" si="1184"/>
        <v>4620.58</v>
      </c>
      <c r="BZ381" s="886">
        <f t="shared" si="1184"/>
        <v>4620.58</v>
      </c>
      <c r="CA381" s="886">
        <f t="shared" si="1184"/>
        <v>4620.58</v>
      </c>
      <c r="CB381" s="887">
        <f t="shared" si="1184"/>
        <v>4620.58</v>
      </c>
      <c r="CC381" s="888">
        <f t="shared" si="1184"/>
        <v>4620.58</v>
      </c>
      <c r="CD381" s="886">
        <f t="shared" si="1184"/>
        <v>4620.58</v>
      </c>
      <c r="CE381" s="886">
        <f t="shared" si="1184"/>
        <v>4620.58</v>
      </c>
      <c r="CF381" s="886">
        <f t="shared" si="1184"/>
        <v>4620.58</v>
      </c>
      <c r="CG381" s="886">
        <f t="shared" si="1184"/>
        <v>4620.58</v>
      </c>
      <c r="CH381" s="886">
        <f t="shared" si="1184"/>
        <v>4620.58</v>
      </c>
      <c r="CI381" s="886">
        <f t="shared" si="1184"/>
        <v>4620.58</v>
      </c>
      <c r="CJ381" s="886">
        <f t="shared" si="1184"/>
        <v>4620.58</v>
      </c>
      <c r="CK381" s="886">
        <f t="shared" si="1184"/>
        <v>4643.58</v>
      </c>
      <c r="CL381" s="886">
        <f t="shared" si="1184"/>
        <v>4666.58</v>
      </c>
      <c r="CM381" s="886">
        <f t="shared" si="1184"/>
        <v>4689.58</v>
      </c>
      <c r="CN381" s="887">
        <f t="shared" si="1184"/>
        <v>4712.58</v>
      </c>
      <c r="CO381" s="888">
        <f t="shared" si="1184"/>
        <v>4735.58</v>
      </c>
      <c r="CP381" s="886">
        <f t="shared" si="1184"/>
        <v>4758.58</v>
      </c>
      <c r="CQ381" s="886">
        <f t="shared" si="1184"/>
        <v>4759.58</v>
      </c>
      <c r="CR381" s="886">
        <f t="shared" si="1182"/>
        <v>4809.58</v>
      </c>
      <c r="CS381" s="886">
        <f t="shared" si="1182"/>
        <v>4859.58</v>
      </c>
      <c r="CT381" s="886">
        <f t="shared" si="1182"/>
        <v>4909.58</v>
      </c>
      <c r="CU381" s="886">
        <f t="shared" si="1182"/>
        <v>4959.58</v>
      </c>
      <c r="CV381" s="886">
        <f t="shared" si="1182"/>
        <v>4960.58</v>
      </c>
      <c r="CW381" s="886">
        <f t="shared" si="1182"/>
        <v>4983.58</v>
      </c>
      <c r="CX381" s="886">
        <f t="shared" si="1182"/>
        <v>5006.58</v>
      </c>
      <c r="CY381" s="886">
        <f t="shared" si="1182"/>
        <v>5029.58</v>
      </c>
      <c r="CZ381" s="887">
        <f t="shared" si="1182"/>
        <v>5052.58</v>
      </c>
      <c r="DA381" s="888">
        <f t="shared" si="1182"/>
        <v>5075.58</v>
      </c>
      <c r="DB381" s="886">
        <f t="shared" si="1182"/>
        <v>5098.58</v>
      </c>
      <c r="DC381" s="886">
        <f t="shared" si="1182"/>
        <v>5121.58</v>
      </c>
      <c r="DD381" s="886">
        <f t="shared" si="1182"/>
        <v>5144.58</v>
      </c>
      <c r="DE381" s="886">
        <f t="shared" si="1182"/>
        <v>5167.58</v>
      </c>
      <c r="DF381" s="886">
        <f t="shared" si="1182"/>
        <v>5190.58</v>
      </c>
      <c r="DG381" s="886">
        <f t="shared" si="1182"/>
        <v>5213.58</v>
      </c>
      <c r="DH381" s="886">
        <f t="shared" si="1182"/>
        <v>5236.58</v>
      </c>
      <c r="DI381" s="886">
        <f t="shared" si="1182"/>
        <v>5259.58</v>
      </c>
      <c r="DJ381" s="886">
        <f t="shared" si="1182"/>
        <v>5282.58</v>
      </c>
      <c r="DK381" s="886">
        <f t="shared" si="1182"/>
        <v>5283.58</v>
      </c>
      <c r="DL381" s="887">
        <f t="shared" si="1182"/>
        <v>5333.58</v>
      </c>
      <c r="DM381" s="888">
        <f t="shared" si="1182"/>
        <v>5383.58</v>
      </c>
      <c r="DN381" s="886">
        <f t="shared" si="1182"/>
        <v>5433.58</v>
      </c>
      <c r="DO381" s="886">
        <f t="shared" si="1182"/>
        <v>5483.58</v>
      </c>
      <c r="DP381" s="886">
        <f t="shared" si="1182"/>
        <v>5484.58</v>
      </c>
      <c r="DQ381" s="886">
        <f t="shared" si="1182"/>
        <v>5507.58</v>
      </c>
      <c r="DR381" s="886">
        <f t="shared" si="1182"/>
        <v>5530.58</v>
      </c>
      <c r="DS381" s="886">
        <f t="shared" si="1182"/>
        <v>5553.58</v>
      </c>
      <c r="DT381" s="886">
        <f t="shared" si="1182"/>
        <v>5576.58</v>
      </c>
      <c r="DU381" s="886">
        <f t="shared" si="1182"/>
        <v>5599.58</v>
      </c>
      <c r="DV381" s="886">
        <f t="shared" si="1182"/>
        <v>5622.58</v>
      </c>
      <c r="DW381" s="886">
        <f t="shared" si="1182"/>
        <v>5645.58</v>
      </c>
      <c r="DX381" s="887">
        <f t="shared" si="1182"/>
        <v>5668.58</v>
      </c>
      <c r="DY381" s="888">
        <f t="shared" si="1182"/>
        <v>5691.58</v>
      </c>
      <c r="DZ381" s="886">
        <f t="shared" si="1182"/>
        <v>5714.58</v>
      </c>
      <c r="EA381" s="886">
        <f t="shared" si="1182"/>
        <v>5737.58</v>
      </c>
      <c r="EB381" s="886">
        <f t="shared" si="1182"/>
        <v>5760.58</v>
      </c>
      <c r="EC381" s="886">
        <f t="shared" si="1182"/>
        <v>5783.58</v>
      </c>
      <c r="ED381" s="886">
        <f t="shared" si="1182"/>
        <v>5783.58</v>
      </c>
      <c r="EE381" s="886">
        <f t="shared" si="1182"/>
        <v>5783.58</v>
      </c>
      <c r="EF381" s="886">
        <f t="shared" si="1182"/>
        <v>5783.58</v>
      </c>
      <c r="EG381" s="886">
        <f t="shared" si="1182"/>
        <v>5783.58</v>
      </c>
      <c r="EH381" s="886">
        <f t="shared" si="1182"/>
        <v>5783.58</v>
      </c>
      <c r="EI381" s="886">
        <f t="shared" si="1182"/>
        <v>5806.58</v>
      </c>
      <c r="EJ381" s="887">
        <f t="shared" si="1182"/>
        <v>5829.58</v>
      </c>
      <c r="EK381" s="888">
        <f t="shared" si="1182"/>
        <v>5852.58</v>
      </c>
      <c r="EL381" s="886">
        <f t="shared" si="1182"/>
        <v>5875.58</v>
      </c>
      <c r="EM381" s="886">
        <f t="shared" si="1182"/>
        <v>5898.58</v>
      </c>
      <c r="EN381" s="886">
        <f t="shared" si="1182"/>
        <v>5921.58</v>
      </c>
      <c r="EO381" s="886">
        <f t="shared" si="1182"/>
        <v>5944.58</v>
      </c>
      <c r="EP381" s="886">
        <f t="shared" si="1182"/>
        <v>5967.58</v>
      </c>
      <c r="EQ381" s="886">
        <f t="shared" si="1182"/>
        <v>5990.58</v>
      </c>
      <c r="ER381" s="886">
        <f t="shared" si="1182"/>
        <v>6013.58</v>
      </c>
      <c r="ES381" s="886">
        <f t="shared" si="1182"/>
        <v>6036.58</v>
      </c>
      <c r="ET381" s="886">
        <f t="shared" si="1182"/>
        <v>6059.58</v>
      </c>
      <c r="EU381" s="886">
        <f t="shared" si="1182"/>
        <v>6082.58</v>
      </c>
      <c r="EV381" s="887">
        <f t="shared" si="1182"/>
        <v>6105.58</v>
      </c>
      <c r="EW381" s="888">
        <f t="shared" si="1182"/>
        <v>6128.58</v>
      </c>
      <c r="EX381" s="886">
        <f t="shared" si="1182"/>
        <v>6151.58</v>
      </c>
      <c r="EY381" s="886">
        <f t="shared" si="1182"/>
        <v>6174.58</v>
      </c>
      <c r="EZ381" s="886">
        <f t="shared" si="1182"/>
        <v>6197.58</v>
      </c>
      <c r="FA381" s="886">
        <f t="shared" si="1182"/>
        <v>6220.58</v>
      </c>
      <c r="FB381" s="886">
        <f t="shared" si="1182"/>
        <v>6243.58</v>
      </c>
      <c r="FC381" s="886">
        <f t="shared" si="1180"/>
        <v>6266.58</v>
      </c>
      <c r="FD381" s="886">
        <f t="shared" si="1178"/>
        <v>6289.58</v>
      </c>
      <c r="FE381" s="886">
        <f t="shared" si="1178"/>
        <v>6312.58</v>
      </c>
      <c r="FF381" s="886">
        <f t="shared" si="1183"/>
        <v>6335.58</v>
      </c>
      <c r="FG381" s="886">
        <f t="shared" si="1183"/>
        <v>6358.58</v>
      </c>
      <c r="FH381" s="887">
        <f t="shared" si="1183"/>
        <v>6381.58</v>
      </c>
      <c r="FI381" s="888">
        <f t="shared" si="1183"/>
        <v>6404.58</v>
      </c>
      <c r="FJ381" s="886">
        <f t="shared" si="1183"/>
        <v>6427.58</v>
      </c>
      <c r="FK381" s="886">
        <f t="shared" si="1183"/>
        <v>6450.58</v>
      </c>
      <c r="FL381" s="886">
        <f t="shared" si="1183"/>
        <v>6473.58</v>
      </c>
      <c r="FM381" s="886">
        <f t="shared" si="1183"/>
        <v>6496.58</v>
      </c>
      <c r="FN381" s="886">
        <f t="shared" si="1183"/>
        <v>6519.58</v>
      </c>
      <c r="FO381" s="886">
        <f t="shared" si="1183"/>
        <v>6542.58</v>
      </c>
      <c r="FP381" s="886">
        <f t="shared" si="1183"/>
        <v>6565.58</v>
      </c>
      <c r="FQ381" s="886">
        <f t="shared" si="1183"/>
        <v>6588.58</v>
      </c>
      <c r="FR381" s="886">
        <f t="shared" si="1183"/>
        <v>6611.58</v>
      </c>
      <c r="FS381" s="886">
        <f t="shared" si="1183"/>
        <v>6634.58</v>
      </c>
      <c r="FT381" s="887">
        <f t="shared" si="1183"/>
        <v>6657.58</v>
      </c>
      <c r="FU381" s="888">
        <f t="shared" si="1183"/>
        <v>6680.58</v>
      </c>
      <c r="FV381" s="886">
        <f t="shared" si="1183"/>
        <v>6703.58</v>
      </c>
      <c r="FW381" s="886">
        <f t="shared" si="1183"/>
        <v>6726.58</v>
      </c>
      <c r="FX381" s="886">
        <f t="shared" si="1183"/>
        <v>6749.58</v>
      </c>
      <c r="FY381" s="886">
        <f t="shared" si="1183"/>
        <v>6772.58</v>
      </c>
      <c r="FZ381" s="886">
        <f t="shared" si="1183"/>
        <v>6795.58</v>
      </c>
      <c r="GA381" s="886">
        <f t="shared" si="1183"/>
        <v>6818.58</v>
      </c>
      <c r="GB381" s="886">
        <f t="shared" si="1183"/>
        <v>6841.58</v>
      </c>
      <c r="GC381" s="886">
        <f t="shared" si="1183"/>
        <v>6864.58</v>
      </c>
      <c r="GD381" s="886">
        <f t="shared" si="1183"/>
        <v>6887.58</v>
      </c>
      <c r="GE381" s="886">
        <f t="shared" si="1183"/>
        <v>6910.58</v>
      </c>
      <c r="GF381" s="887">
        <f t="shared" si="1183"/>
        <v>6933.58</v>
      </c>
      <c r="GG381" s="888">
        <f t="shared" si="1183"/>
        <v>6956.58</v>
      </c>
      <c r="GH381" s="886">
        <f t="shared" si="1183"/>
        <v>6956.58</v>
      </c>
      <c r="GI381" s="886">
        <f t="shared" si="1183"/>
        <v>6956.58</v>
      </c>
      <c r="GJ381" s="886">
        <f t="shared" si="1183"/>
        <v>6956.58</v>
      </c>
      <c r="GK381" s="886">
        <f t="shared" si="1183"/>
        <v>6956.58</v>
      </c>
      <c r="GL381" s="886">
        <f t="shared" si="1183"/>
        <v>6956.58</v>
      </c>
      <c r="GM381" s="886">
        <f t="shared" si="1183"/>
        <v>6956.58</v>
      </c>
      <c r="GN381" s="886">
        <f t="shared" si="1183"/>
        <v>6956.58</v>
      </c>
      <c r="GO381" s="886">
        <f t="shared" si="1183"/>
        <v>6956.58</v>
      </c>
      <c r="GP381" s="886">
        <f t="shared" si="1183"/>
        <v>6956.58</v>
      </c>
      <c r="GQ381" s="886">
        <f t="shared" si="1183"/>
        <v>6956.58</v>
      </c>
      <c r="GR381" s="887">
        <f t="shared" si="1173"/>
        <v>6956.58</v>
      </c>
    </row>
    <row r="382" spans="2:204" ht="15.75" thickBot="1" x14ac:dyDescent="0.25">
      <c r="B382" s="848" t="s">
        <v>594</v>
      </c>
      <c r="C382" s="849">
        <v>3705.24</v>
      </c>
      <c r="D382" s="850">
        <v>37021</v>
      </c>
      <c r="E382" s="882">
        <f t="shared" si="1174"/>
        <v>47971</v>
      </c>
      <c r="F382" s="859">
        <f t="shared" si="1175"/>
        <v>49796</v>
      </c>
      <c r="G382" s="859">
        <f t="shared" si="1176"/>
        <v>51621</v>
      </c>
      <c r="AC382" s="877" t="s">
        <v>182</v>
      </c>
      <c r="AD382" s="856">
        <v>3705.24</v>
      </c>
      <c r="AE382" s="886">
        <f t="shared" si="1177"/>
        <v>3728.24</v>
      </c>
      <c r="AF382" s="887">
        <f t="shared" si="1184"/>
        <v>3751.24</v>
      </c>
      <c r="AG382" s="888">
        <f t="shared" si="1184"/>
        <v>3774.24</v>
      </c>
      <c r="AH382" s="886">
        <f t="shared" si="1184"/>
        <v>3774.24</v>
      </c>
      <c r="AI382" s="886">
        <f t="shared" si="1184"/>
        <v>3774.24</v>
      </c>
      <c r="AJ382" s="886">
        <f t="shared" si="1184"/>
        <v>3797.24</v>
      </c>
      <c r="AK382" s="886">
        <f t="shared" si="1184"/>
        <v>3822.24</v>
      </c>
      <c r="AL382" s="886">
        <f t="shared" si="1184"/>
        <v>3847.24</v>
      </c>
      <c r="AM382" s="886">
        <f t="shared" si="1184"/>
        <v>3872.24</v>
      </c>
      <c r="AN382" s="886">
        <f t="shared" si="1184"/>
        <v>3897.24</v>
      </c>
      <c r="AO382" s="886">
        <f t="shared" si="1184"/>
        <v>3922.24</v>
      </c>
      <c r="AP382" s="886">
        <f t="shared" si="1184"/>
        <v>3945.24</v>
      </c>
      <c r="AQ382" s="886">
        <f t="shared" si="1184"/>
        <v>3945.24</v>
      </c>
      <c r="AR382" s="887">
        <f t="shared" si="1184"/>
        <v>3945.24</v>
      </c>
      <c r="AS382" s="888">
        <f t="shared" si="1184"/>
        <v>3945.24</v>
      </c>
      <c r="AT382" s="886">
        <f t="shared" si="1184"/>
        <v>3945.24</v>
      </c>
      <c r="AU382" s="886">
        <f t="shared" si="1184"/>
        <v>3945.24</v>
      </c>
      <c r="AV382" s="886">
        <f t="shared" si="1184"/>
        <v>3945.24</v>
      </c>
      <c r="AW382" s="886">
        <f t="shared" si="1184"/>
        <v>3945.24</v>
      </c>
      <c r="AX382" s="886">
        <f t="shared" si="1184"/>
        <v>3968.24</v>
      </c>
      <c r="AY382" s="886">
        <f t="shared" si="1184"/>
        <v>3991.24</v>
      </c>
      <c r="AZ382" s="886">
        <f t="shared" si="1184"/>
        <v>4014.24</v>
      </c>
      <c r="BA382" s="886">
        <f t="shared" si="1184"/>
        <v>4037.24</v>
      </c>
      <c r="BB382" s="886">
        <f t="shared" si="1184"/>
        <v>4060.24</v>
      </c>
      <c r="BC382" s="886">
        <f t="shared" si="1184"/>
        <v>4083.24</v>
      </c>
      <c r="BD382" s="887">
        <f t="shared" si="1184"/>
        <v>4106.24</v>
      </c>
      <c r="BE382" s="888">
        <f t="shared" si="1184"/>
        <v>4129.24</v>
      </c>
      <c r="BF382" s="886">
        <f t="shared" si="1184"/>
        <v>4152.24</v>
      </c>
      <c r="BG382" s="886">
        <f t="shared" si="1184"/>
        <v>4175.24</v>
      </c>
      <c r="BH382" s="886">
        <f t="shared" si="1184"/>
        <v>4198.24</v>
      </c>
      <c r="BI382" s="886">
        <f t="shared" si="1184"/>
        <v>4221.24</v>
      </c>
      <c r="BJ382" s="886">
        <f t="shared" si="1184"/>
        <v>4244.24</v>
      </c>
      <c r="BK382" s="886">
        <f t="shared" si="1184"/>
        <v>4267.24</v>
      </c>
      <c r="BL382" s="886">
        <f t="shared" si="1184"/>
        <v>4290.24</v>
      </c>
      <c r="BM382" s="886">
        <f t="shared" si="1184"/>
        <v>4313.24</v>
      </c>
      <c r="BN382" s="886">
        <f t="shared" si="1184"/>
        <v>4336.24</v>
      </c>
      <c r="BO382" s="886">
        <f t="shared" si="1184"/>
        <v>4359.24</v>
      </c>
      <c r="BP382" s="887">
        <f t="shared" si="1184"/>
        <v>4382.24</v>
      </c>
      <c r="BQ382" s="888">
        <f t="shared" si="1184"/>
        <v>4405.24</v>
      </c>
      <c r="BR382" s="886">
        <f t="shared" si="1184"/>
        <v>4428.24</v>
      </c>
      <c r="BS382" s="886">
        <f t="shared" si="1184"/>
        <v>4451.24</v>
      </c>
      <c r="BT382" s="886">
        <f t="shared" si="1184"/>
        <v>4474.24</v>
      </c>
      <c r="BU382" s="886">
        <f t="shared" si="1184"/>
        <v>4475.24</v>
      </c>
      <c r="BV382" s="886">
        <f t="shared" si="1184"/>
        <v>4545.24</v>
      </c>
      <c r="BW382" s="886">
        <f t="shared" si="1184"/>
        <v>4615.24</v>
      </c>
      <c r="BX382" s="886">
        <f t="shared" si="1184"/>
        <v>4685.24</v>
      </c>
      <c r="BY382" s="886">
        <f t="shared" si="1184"/>
        <v>4755.24</v>
      </c>
      <c r="BZ382" s="886">
        <f t="shared" si="1184"/>
        <v>4756.24</v>
      </c>
      <c r="CA382" s="886">
        <f t="shared" si="1184"/>
        <v>4779.24</v>
      </c>
      <c r="CB382" s="887">
        <f t="shared" si="1184"/>
        <v>4802.24</v>
      </c>
      <c r="CC382" s="888">
        <f t="shared" si="1184"/>
        <v>4825.24</v>
      </c>
      <c r="CD382" s="886">
        <f t="shared" si="1184"/>
        <v>4848.24</v>
      </c>
      <c r="CE382" s="886">
        <f t="shared" si="1184"/>
        <v>4871.24</v>
      </c>
      <c r="CF382" s="886">
        <f t="shared" si="1184"/>
        <v>4894.24</v>
      </c>
      <c r="CG382" s="886">
        <f t="shared" si="1184"/>
        <v>4917.24</v>
      </c>
      <c r="CH382" s="886">
        <f t="shared" si="1184"/>
        <v>4940.24</v>
      </c>
      <c r="CI382" s="886">
        <f t="shared" si="1184"/>
        <v>4963.24</v>
      </c>
      <c r="CJ382" s="886">
        <f t="shared" si="1184"/>
        <v>4986.24</v>
      </c>
      <c r="CK382" s="886">
        <f t="shared" si="1184"/>
        <v>5009.24</v>
      </c>
      <c r="CL382" s="886">
        <f t="shared" si="1184"/>
        <v>5032.24</v>
      </c>
      <c r="CM382" s="886">
        <f t="shared" si="1184"/>
        <v>5055.24</v>
      </c>
      <c r="CN382" s="887">
        <f t="shared" si="1184"/>
        <v>5078.24</v>
      </c>
      <c r="CO382" s="888">
        <f t="shared" si="1184"/>
        <v>5101.24</v>
      </c>
      <c r="CP382" s="886">
        <f t="shared" si="1184"/>
        <v>5124.24</v>
      </c>
      <c r="CQ382" s="886">
        <f t="shared" ref="CQ382:FB385" si="1185">IF(COUNT(CQ76)=1,CP382+CQ76,CP382)</f>
        <v>5124.24</v>
      </c>
      <c r="CR382" s="886">
        <f t="shared" si="1185"/>
        <v>5124.24</v>
      </c>
      <c r="CS382" s="886">
        <f t="shared" si="1185"/>
        <v>5124.24</v>
      </c>
      <c r="CT382" s="886">
        <f t="shared" si="1185"/>
        <v>5124.24</v>
      </c>
      <c r="CU382" s="886">
        <f t="shared" si="1185"/>
        <v>5124.24</v>
      </c>
      <c r="CV382" s="886">
        <f t="shared" si="1185"/>
        <v>5124.24</v>
      </c>
      <c r="CW382" s="886">
        <f t="shared" si="1185"/>
        <v>5124.24</v>
      </c>
      <c r="CX382" s="886">
        <f t="shared" si="1185"/>
        <v>5124.24</v>
      </c>
      <c r="CY382" s="886">
        <f t="shared" si="1185"/>
        <v>5124.24</v>
      </c>
      <c r="CZ382" s="887">
        <f t="shared" si="1185"/>
        <v>5124.24</v>
      </c>
      <c r="DA382" s="888">
        <f t="shared" si="1185"/>
        <v>5124.24</v>
      </c>
      <c r="DB382" s="886">
        <f t="shared" si="1185"/>
        <v>5124.24</v>
      </c>
      <c r="DC382" s="886">
        <f t="shared" si="1185"/>
        <v>5124.24</v>
      </c>
      <c r="DD382" s="886">
        <f t="shared" si="1185"/>
        <v>5124.24</v>
      </c>
      <c r="DE382" s="886">
        <f t="shared" si="1185"/>
        <v>5124.24</v>
      </c>
      <c r="DF382" s="886">
        <f t="shared" si="1185"/>
        <v>5124.24</v>
      </c>
      <c r="DG382" s="886">
        <f t="shared" si="1185"/>
        <v>5124.24</v>
      </c>
      <c r="DH382" s="886">
        <f t="shared" si="1185"/>
        <v>5124.24</v>
      </c>
      <c r="DI382" s="886">
        <f t="shared" si="1185"/>
        <v>5124.24</v>
      </c>
      <c r="DJ382" s="886">
        <f t="shared" si="1185"/>
        <v>5124.24</v>
      </c>
      <c r="DK382" s="886">
        <f t="shared" si="1185"/>
        <v>5124.24</v>
      </c>
      <c r="DL382" s="887">
        <f t="shared" si="1185"/>
        <v>5124.24</v>
      </c>
      <c r="DM382" s="888">
        <f t="shared" si="1185"/>
        <v>5124.24</v>
      </c>
      <c r="DN382" s="886">
        <f t="shared" si="1185"/>
        <v>5124.24</v>
      </c>
      <c r="DO382" s="886">
        <f t="shared" si="1185"/>
        <v>5147.24</v>
      </c>
      <c r="DP382" s="886">
        <f t="shared" si="1185"/>
        <v>5170.24</v>
      </c>
      <c r="DQ382" s="886">
        <f t="shared" si="1185"/>
        <v>5193.24</v>
      </c>
      <c r="DR382" s="886">
        <f t="shared" si="1185"/>
        <v>5216.24</v>
      </c>
      <c r="DS382" s="886">
        <f t="shared" si="1185"/>
        <v>5239.24</v>
      </c>
      <c r="DT382" s="886">
        <f t="shared" si="1185"/>
        <v>5262.24</v>
      </c>
      <c r="DU382" s="886">
        <f t="shared" si="1185"/>
        <v>5285.24</v>
      </c>
      <c r="DV382" s="886">
        <f t="shared" si="1185"/>
        <v>5308.24</v>
      </c>
      <c r="DW382" s="886">
        <f t="shared" si="1185"/>
        <v>5331.24</v>
      </c>
      <c r="DX382" s="887">
        <f t="shared" si="1185"/>
        <v>5354.24</v>
      </c>
      <c r="DY382" s="888">
        <f t="shared" si="1185"/>
        <v>5377.24</v>
      </c>
      <c r="DZ382" s="886">
        <f t="shared" si="1185"/>
        <v>5400.24</v>
      </c>
      <c r="EA382" s="886">
        <f t="shared" si="1185"/>
        <v>5423.24</v>
      </c>
      <c r="EB382" s="886">
        <f t="shared" si="1185"/>
        <v>5446.24</v>
      </c>
      <c r="EC382" s="886">
        <f t="shared" si="1185"/>
        <v>5469.24</v>
      </c>
      <c r="ED382" s="886">
        <f t="shared" si="1185"/>
        <v>5492.24</v>
      </c>
      <c r="EE382" s="886">
        <f t="shared" si="1185"/>
        <v>5515.24</v>
      </c>
      <c r="EF382" s="886">
        <f t="shared" si="1185"/>
        <v>5538.24</v>
      </c>
      <c r="EG382" s="886">
        <f t="shared" si="1185"/>
        <v>5561.24</v>
      </c>
      <c r="EH382" s="886">
        <f t="shared" si="1185"/>
        <v>5584.24</v>
      </c>
      <c r="EI382" s="886">
        <f t="shared" si="1185"/>
        <v>5607.24</v>
      </c>
      <c r="EJ382" s="887">
        <f t="shared" si="1185"/>
        <v>5630.24</v>
      </c>
      <c r="EK382" s="888">
        <f t="shared" si="1185"/>
        <v>5653.24</v>
      </c>
      <c r="EL382" s="886">
        <f t="shared" si="1185"/>
        <v>5676.24</v>
      </c>
      <c r="EM382" s="886">
        <f t="shared" si="1185"/>
        <v>5699.24</v>
      </c>
      <c r="EN382" s="886">
        <f t="shared" si="1185"/>
        <v>5722.24</v>
      </c>
      <c r="EO382" s="886">
        <f t="shared" si="1185"/>
        <v>5745.24</v>
      </c>
      <c r="EP382" s="886">
        <f t="shared" si="1185"/>
        <v>5768.24</v>
      </c>
      <c r="EQ382" s="886">
        <f t="shared" si="1185"/>
        <v>5791.24</v>
      </c>
      <c r="ER382" s="886">
        <f t="shared" si="1185"/>
        <v>5814.24</v>
      </c>
      <c r="ES382" s="886">
        <f t="shared" si="1185"/>
        <v>5837.24</v>
      </c>
      <c r="ET382" s="886">
        <f t="shared" si="1185"/>
        <v>5860.24</v>
      </c>
      <c r="EU382" s="886">
        <f t="shared" si="1185"/>
        <v>5883.24</v>
      </c>
      <c r="EV382" s="887">
        <f t="shared" si="1185"/>
        <v>5906.24</v>
      </c>
      <c r="EW382" s="888">
        <f t="shared" si="1185"/>
        <v>5929.24</v>
      </c>
      <c r="EX382" s="886">
        <f t="shared" si="1185"/>
        <v>5952.24</v>
      </c>
      <c r="EY382" s="886">
        <f t="shared" si="1185"/>
        <v>5952.24</v>
      </c>
      <c r="EZ382" s="886">
        <f t="shared" si="1185"/>
        <v>5952.24</v>
      </c>
      <c r="FA382" s="886">
        <f t="shared" si="1185"/>
        <v>5952.24</v>
      </c>
      <c r="FB382" s="886">
        <f t="shared" si="1185"/>
        <v>5952.24</v>
      </c>
      <c r="FC382" s="886">
        <f t="shared" si="1180"/>
        <v>5952.24</v>
      </c>
      <c r="FD382" s="886">
        <f t="shared" si="1178"/>
        <v>5975.24</v>
      </c>
      <c r="FE382" s="886">
        <f t="shared" si="1178"/>
        <v>5998.24</v>
      </c>
      <c r="FF382" s="886">
        <f t="shared" si="1183"/>
        <v>6021.24</v>
      </c>
      <c r="FG382" s="886">
        <f t="shared" si="1183"/>
        <v>6044.24</v>
      </c>
      <c r="FH382" s="887">
        <f t="shared" si="1183"/>
        <v>6067.24</v>
      </c>
      <c r="FI382" s="888">
        <f t="shared" si="1183"/>
        <v>6090.24</v>
      </c>
      <c r="FJ382" s="886">
        <f t="shared" si="1183"/>
        <v>6113.24</v>
      </c>
      <c r="FK382" s="886">
        <f t="shared" si="1183"/>
        <v>6136.24</v>
      </c>
      <c r="FL382" s="886">
        <f t="shared" si="1183"/>
        <v>6159.24</v>
      </c>
      <c r="FM382" s="886">
        <f t="shared" si="1183"/>
        <v>6182.24</v>
      </c>
      <c r="FN382" s="886">
        <f t="shared" si="1183"/>
        <v>6205.24</v>
      </c>
      <c r="FO382" s="886">
        <f t="shared" si="1183"/>
        <v>6228.24</v>
      </c>
      <c r="FP382" s="886">
        <f t="shared" si="1183"/>
        <v>6251.24</v>
      </c>
      <c r="FQ382" s="886">
        <f t="shared" si="1183"/>
        <v>6274.24</v>
      </c>
      <c r="FR382" s="886">
        <f t="shared" si="1183"/>
        <v>6297.24</v>
      </c>
      <c r="FS382" s="886">
        <f t="shared" si="1183"/>
        <v>6320.24</v>
      </c>
      <c r="FT382" s="887">
        <f t="shared" si="1183"/>
        <v>6343.24</v>
      </c>
      <c r="FU382" s="888">
        <f t="shared" si="1183"/>
        <v>6366.24</v>
      </c>
      <c r="FV382" s="886">
        <f t="shared" si="1183"/>
        <v>6389.24</v>
      </c>
      <c r="FW382" s="886">
        <f t="shared" si="1183"/>
        <v>6412.24</v>
      </c>
      <c r="FX382" s="886">
        <f t="shared" si="1183"/>
        <v>6435.24</v>
      </c>
      <c r="FY382" s="886">
        <f t="shared" si="1183"/>
        <v>6458.24</v>
      </c>
      <c r="FZ382" s="886">
        <f t="shared" si="1183"/>
        <v>6481.24</v>
      </c>
      <c r="GA382" s="886">
        <f t="shared" si="1183"/>
        <v>6504.24</v>
      </c>
      <c r="GB382" s="886">
        <f t="shared" si="1183"/>
        <v>6527.24</v>
      </c>
      <c r="GC382" s="886">
        <f t="shared" si="1183"/>
        <v>6550.24</v>
      </c>
      <c r="GD382" s="886">
        <f t="shared" si="1183"/>
        <v>6573.24</v>
      </c>
      <c r="GE382" s="886">
        <f t="shared" si="1183"/>
        <v>6596.24</v>
      </c>
      <c r="GF382" s="887">
        <f t="shared" si="1183"/>
        <v>6619.24</v>
      </c>
      <c r="GG382" s="888">
        <f t="shared" si="1183"/>
        <v>6642.24</v>
      </c>
      <c r="GH382" s="886">
        <f t="shared" si="1183"/>
        <v>6665.24</v>
      </c>
      <c r="GI382" s="886">
        <f t="shared" si="1183"/>
        <v>6688.24</v>
      </c>
      <c r="GJ382" s="886">
        <f t="shared" si="1183"/>
        <v>6711.24</v>
      </c>
      <c r="GK382" s="886">
        <f t="shared" si="1183"/>
        <v>6734.24</v>
      </c>
      <c r="GL382" s="886">
        <f t="shared" si="1183"/>
        <v>6757.24</v>
      </c>
      <c r="GM382" s="886">
        <f t="shared" si="1183"/>
        <v>6780.24</v>
      </c>
      <c r="GN382" s="886">
        <f t="shared" si="1183"/>
        <v>6803.24</v>
      </c>
      <c r="GO382" s="886">
        <f t="shared" si="1183"/>
        <v>6803.24</v>
      </c>
      <c r="GP382" s="886">
        <f t="shared" si="1183"/>
        <v>6803.24</v>
      </c>
      <c r="GQ382" s="886">
        <f t="shared" si="1183"/>
        <v>6803.24</v>
      </c>
      <c r="GR382" s="887">
        <f t="shared" si="1173"/>
        <v>6803.24</v>
      </c>
    </row>
    <row r="383" spans="2:204" ht="15.75" thickBot="1" x14ac:dyDescent="0.25">
      <c r="B383" s="848" t="s">
        <v>595</v>
      </c>
      <c r="C383" s="849">
        <v>3607.58</v>
      </c>
      <c r="D383" s="850">
        <v>37000</v>
      </c>
      <c r="E383" s="882">
        <f t="shared" si="1174"/>
        <v>47950</v>
      </c>
      <c r="F383" s="859">
        <f t="shared" si="1175"/>
        <v>49775</v>
      </c>
      <c r="G383" s="859">
        <f t="shared" si="1176"/>
        <v>51600</v>
      </c>
      <c r="AC383" s="877" t="s">
        <v>183</v>
      </c>
      <c r="AD383" s="856">
        <v>3607.58</v>
      </c>
      <c r="AE383" s="886">
        <f t="shared" si="1177"/>
        <v>3607.58</v>
      </c>
      <c r="AF383" s="887">
        <f t="shared" ref="AF383:CQ385" si="1186">IF(COUNT(AF77)=1,AE383+AF77,AE383)</f>
        <v>3607.58</v>
      </c>
      <c r="AG383" s="888">
        <f t="shared" si="1186"/>
        <v>3607.58</v>
      </c>
      <c r="AH383" s="886">
        <f t="shared" si="1186"/>
        <v>3607.58</v>
      </c>
      <c r="AI383" s="886">
        <f t="shared" si="1186"/>
        <v>3607.58</v>
      </c>
      <c r="AJ383" s="886">
        <f t="shared" si="1186"/>
        <v>3607.58</v>
      </c>
      <c r="AK383" s="886">
        <f t="shared" si="1186"/>
        <v>3630.58</v>
      </c>
      <c r="AL383" s="886">
        <f t="shared" si="1186"/>
        <v>3653.58</v>
      </c>
      <c r="AM383" s="886">
        <f t="shared" si="1186"/>
        <v>3676.58</v>
      </c>
      <c r="AN383" s="886">
        <f t="shared" si="1186"/>
        <v>3699.58</v>
      </c>
      <c r="AO383" s="886">
        <f t="shared" si="1186"/>
        <v>3722.58</v>
      </c>
      <c r="AP383" s="886">
        <f t="shared" si="1186"/>
        <v>3745.58</v>
      </c>
      <c r="AQ383" s="886">
        <f t="shared" si="1186"/>
        <v>3768.58</v>
      </c>
      <c r="AR383" s="887">
        <f t="shared" si="1186"/>
        <v>3791.58</v>
      </c>
      <c r="AS383" s="888">
        <f t="shared" si="1186"/>
        <v>3792.58</v>
      </c>
      <c r="AT383" s="886">
        <f t="shared" si="1186"/>
        <v>3872.58</v>
      </c>
      <c r="AU383" s="886">
        <f t="shared" si="1186"/>
        <v>3952.58</v>
      </c>
      <c r="AV383" s="886">
        <f t="shared" si="1186"/>
        <v>4032.58</v>
      </c>
      <c r="AW383" s="886">
        <f t="shared" si="1186"/>
        <v>4112.58</v>
      </c>
      <c r="AX383" s="886">
        <f t="shared" si="1186"/>
        <v>4113.58</v>
      </c>
      <c r="AY383" s="886">
        <f t="shared" si="1186"/>
        <v>4136.58</v>
      </c>
      <c r="AZ383" s="886">
        <f t="shared" si="1186"/>
        <v>4159.58</v>
      </c>
      <c r="BA383" s="886">
        <f t="shared" si="1186"/>
        <v>4182.58</v>
      </c>
      <c r="BB383" s="886">
        <f t="shared" si="1186"/>
        <v>4205.58</v>
      </c>
      <c r="BC383" s="886">
        <f t="shared" si="1186"/>
        <v>4228.58</v>
      </c>
      <c r="BD383" s="887">
        <f t="shared" si="1186"/>
        <v>4251.58</v>
      </c>
      <c r="BE383" s="888">
        <f t="shared" si="1186"/>
        <v>4274.58</v>
      </c>
      <c r="BF383" s="886">
        <f t="shared" si="1186"/>
        <v>4297.58</v>
      </c>
      <c r="BG383" s="886">
        <f t="shared" si="1186"/>
        <v>4320.58</v>
      </c>
      <c r="BH383" s="886">
        <f t="shared" si="1186"/>
        <v>4343.58</v>
      </c>
      <c r="BI383" s="886">
        <f t="shared" si="1186"/>
        <v>4366.58</v>
      </c>
      <c r="BJ383" s="886">
        <f t="shared" si="1186"/>
        <v>4389.58</v>
      </c>
      <c r="BK383" s="886">
        <f t="shared" si="1186"/>
        <v>4412.58</v>
      </c>
      <c r="BL383" s="886">
        <f t="shared" si="1186"/>
        <v>4435.58</v>
      </c>
      <c r="BM383" s="886">
        <f t="shared" si="1186"/>
        <v>4458.58</v>
      </c>
      <c r="BN383" s="886">
        <f t="shared" si="1186"/>
        <v>4481.58</v>
      </c>
      <c r="BO383" s="886">
        <f t="shared" si="1186"/>
        <v>4504.58</v>
      </c>
      <c r="BP383" s="887">
        <f t="shared" si="1186"/>
        <v>4527.58</v>
      </c>
      <c r="BQ383" s="888">
        <f t="shared" si="1186"/>
        <v>4550.58</v>
      </c>
      <c r="BR383" s="886">
        <f t="shared" si="1186"/>
        <v>4573.58</v>
      </c>
      <c r="BS383" s="886">
        <f t="shared" si="1186"/>
        <v>4596.58</v>
      </c>
      <c r="BT383" s="886">
        <f t="shared" si="1186"/>
        <v>4619.58</v>
      </c>
      <c r="BU383" s="886">
        <f t="shared" si="1186"/>
        <v>4642.58</v>
      </c>
      <c r="BV383" s="886">
        <f t="shared" si="1186"/>
        <v>4665.58</v>
      </c>
      <c r="BW383" s="886">
        <f t="shared" si="1186"/>
        <v>4688.58</v>
      </c>
      <c r="BX383" s="886">
        <f t="shared" si="1186"/>
        <v>4711.58</v>
      </c>
      <c r="BY383" s="886">
        <f t="shared" si="1186"/>
        <v>4734.58</v>
      </c>
      <c r="BZ383" s="886">
        <f t="shared" si="1186"/>
        <v>4757.58</v>
      </c>
      <c r="CA383" s="886">
        <f t="shared" si="1186"/>
        <v>4780.58</v>
      </c>
      <c r="CB383" s="887">
        <f t="shared" si="1186"/>
        <v>4780.58</v>
      </c>
      <c r="CC383" s="888">
        <f t="shared" si="1186"/>
        <v>4780.58</v>
      </c>
      <c r="CD383" s="886">
        <f t="shared" si="1186"/>
        <v>4780.58</v>
      </c>
      <c r="CE383" s="886">
        <f t="shared" si="1186"/>
        <v>4780.58</v>
      </c>
      <c r="CF383" s="886">
        <f t="shared" si="1186"/>
        <v>4780.58</v>
      </c>
      <c r="CG383" s="886">
        <f t="shared" si="1186"/>
        <v>4780.58</v>
      </c>
      <c r="CH383" s="886">
        <f t="shared" si="1186"/>
        <v>4803.58</v>
      </c>
      <c r="CI383" s="886">
        <f t="shared" si="1186"/>
        <v>4803.58</v>
      </c>
      <c r="CJ383" s="886">
        <f t="shared" si="1186"/>
        <v>4803.58</v>
      </c>
      <c r="CK383" s="886">
        <f t="shared" si="1186"/>
        <v>4803.58</v>
      </c>
      <c r="CL383" s="886">
        <f t="shared" si="1186"/>
        <v>4803.58</v>
      </c>
      <c r="CM383" s="886">
        <f t="shared" si="1186"/>
        <v>4803.58</v>
      </c>
      <c r="CN383" s="887">
        <f t="shared" si="1186"/>
        <v>4803.58</v>
      </c>
      <c r="CO383" s="888">
        <f t="shared" si="1186"/>
        <v>4803.58</v>
      </c>
      <c r="CP383" s="886">
        <f t="shared" si="1186"/>
        <v>4803.58</v>
      </c>
      <c r="CQ383" s="886">
        <f t="shared" si="1186"/>
        <v>4803.58</v>
      </c>
      <c r="CR383" s="886">
        <f t="shared" si="1185"/>
        <v>4803.58</v>
      </c>
      <c r="CS383" s="886">
        <f t="shared" si="1185"/>
        <v>4803.58</v>
      </c>
      <c r="CT383" s="886">
        <f t="shared" si="1185"/>
        <v>4803.58</v>
      </c>
      <c r="CU383" s="886">
        <f t="shared" si="1185"/>
        <v>4826.58</v>
      </c>
      <c r="CV383" s="886">
        <f t="shared" si="1185"/>
        <v>4849.58</v>
      </c>
      <c r="CW383" s="886">
        <f t="shared" si="1185"/>
        <v>4872.58</v>
      </c>
      <c r="CX383" s="886">
        <f t="shared" si="1185"/>
        <v>4895.58</v>
      </c>
      <c r="CY383" s="886">
        <f t="shared" si="1185"/>
        <v>4918.58</v>
      </c>
      <c r="CZ383" s="887">
        <f t="shared" si="1185"/>
        <v>4941.58</v>
      </c>
      <c r="DA383" s="888">
        <f t="shared" si="1185"/>
        <v>4964.58</v>
      </c>
      <c r="DB383" s="886">
        <f t="shared" si="1185"/>
        <v>4987.58</v>
      </c>
      <c r="DC383" s="886">
        <f t="shared" si="1185"/>
        <v>5010.58</v>
      </c>
      <c r="DD383" s="886">
        <f t="shared" si="1185"/>
        <v>5033.58</v>
      </c>
      <c r="DE383" s="886">
        <f t="shared" si="1185"/>
        <v>5056.58</v>
      </c>
      <c r="DF383" s="886">
        <f t="shared" si="1185"/>
        <v>5079.58</v>
      </c>
      <c r="DG383" s="886">
        <f t="shared" si="1185"/>
        <v>5102.58</v>
      </c>
      <c r="DH383" s="886">
        <f t="shared" si="1185"/>
        <v>5125.58</v>
      </c>
      <c r="DI383" s="886">
        <f t="shared" si="1185"/>
        <v>5126.58</v>
      </c>
      <c r="DJ383" s="886">
        <f t="shared" si="1185"/>
        <v>5186.58</v>
      </c>
      <c r="DK383" s="886">
        <f t="shared" si="1185"/>
        <v>5246.58</v>
      </c>
      <c r="DL383" s="887">
        <f t="shared" si="1185"/>
        <v>5306.58</v>
      </c>
      <c r="DM383" s="888">
        <f t="shared" si="1185"/>
        <v>5366.58</v>
      </c>
      <c r="DN383" s="886">
        <f t="shared" si="1185"/>
        <v>5367.58</v>
      </c>
      <c r="DO383" s="886">
        <f t="shared" si="1185"/>
        <v>5390.58</v>
      </c>
      <c r="DP383" s="886">
        <f t="shared" si="1185"/>
        <v>5413.58</v>
      </c>
      <c r="DQ383" s="886">
        <f t="shared" si="1185"/>
        <v>5436.58</v>
      </c>
      <c r="DR383" s="886">
        <f t="shared" si="1185"/>
        <v>5459.58</v>
      </c>
      <c r="DS383" s="886">
        <f t="shared" si="1185"/>
        <v>5482.58</v>
      </c>
      <c r="DT383" s="886">
        <f t="shared" si="1185"/>
        <v>5505.58</v>
      </c>
      <c r="DU383" s="886">
        <f t="shared" si="1185"/>
        <v>5528.58</v>
      </c>
      <c r="DV383" s="886">
        <f t="shared" si="1185"/>
        <v>5551.58</v>
      </c>
      <c r="DW383" s="886">
        <f t="shared" si="1185"/>
        <v>5574.58</v>
      </c>
      <c r="DX383" s="887">
        <f t="shared" si="1185"/>
        <v>5597.58</v>
      </c>
      <c r="DY383" s="888">
        <f t="shared" si="1185"/>
        <v>5620.58</v>
      </c>
      <c r="DZ383" s="886">
        <f t="shared" si="1185"/>
        <v>5643.58</v>
      </c>
      <c r="EA383" s="886">
        <f t="shared" si="1185"/>
        <v>5666.58</v>
      </c>
      <c r="EB383" s="886">
        <f t="shared" si="1185"/>
        <v>5689.58</v>
      </c>
      <c r="EC383" s="886">
        <f t="shared" si="1185"/>
        <v>5712.58</v>
      </c>
      <c r="ED383" s="886">
        <f t="shared" si="1185"/>
        <v>5735.58</v>
      </c>
      <c r="EE383" s="886">
        <f t="shared" si="1185"/>
        <v>5758.58</v>
      </c>
      <c r="EF383" s="886">
        <f t="shared" si="1185"/>
        <v>5781.58</v>
      </c>
      <c r="EG383" s="886">
        <f t="shared" si="1185"/>
        <v>5804.58</v>
      </c>
      <c r="EH383" s="886">
        <f t="shared" si="1185"/>
        <v>5827.58</v>
      </c>
      <c r="EI383" s="886">
        <f t="shared" si="1185"/>
        <v>5850.58</v>
      </c>
      <c r="EJ383" s="887">
        <f t="shared" si="1185"/>
        <v>5873.58</v>
      </c>
      <c r="EK383" s="888">
        <f t="shared" si="1185"/>
        <v>5896.58</v>
      </c>
      <c r="EL383" s="886">
        <f t="shared" si="1185"/>
        <v>5896.58</v>
      </c>
      <c r="EM383" s="886">
        <f t="shared" si="1185"/>
        <v>5896.58</v>
      </c>
      <c r="EN383" s="886">
        <f t="shared" si="1185"/>
        <v>5896.58</v>
      </c>
      <c r="EO383" s="886">
        <f t="shared" si="1185"/>
        <v>5896.58</v>
      </c>
      <c r="EP383" s="886">
        <f t="shared" si="1185"/>
        <v>5896.58</v>
      </c>
      <c r="EQ383" s="886">
        <f t="shared" si="1185"/>
        <v>5919.58</v>
      </c>
      <c r="ER383" s="886">
        <f t="shared" si="1185"/>
        <v>5942.58</v>
      </c>
      <c r="ES383" s="886">
        <f t="shared" si="1185"/>
        <v>5965.58</v>
      </c>
      <c r="ET383" s="886">
        <f t="shared" si="1185"/>
        <v>5988.58</v>
      </c>
      <c r="EU383" s="886">
        <f t="shared" si="1185"/>
        <v>6011.58</v>
      </c>
      <c r="EV383" s="887">
        <f t="shared" si="1185"/>
        <v>6034.58</v>
      </c>
      <c r="EW383" s="888">
        <f t="shared" si="1185"/>
        <v>6057.58</v>
      </c>
      <c r="EX383" s="886">
        <f t="shared" si="1185"/>
        <v>6080.58</v>
      </c>
      <c r="EY383" s="886">
        <f t="shared" si="1185"/>
        <v>6103.58</v>
      </c>
      <c r="EZ383" s="886">
        <f t="shared" si="1185"/>
        <v>6126.58</v>
      </c>
      <c r="FA383" s="886">
        <f t="shared" si="1185"/>
        <v>6149.58</v>
      </c>
      <c r="FB383" s="886">
        <f t="shared" si="1185"/>
        <v>6172.58</v>
      </c>
      <c r="FC383" s="886">
        <f t="shared" si="1180"/>
        <v>6195.58</v>
      </c>
      <c r="FD383" s="886">
        <f t="shared" si="1178"/>
        <v>6218.58</v>
      </c>
      <c r="FE383" s="886">
        <f t="shared" si="1178"/>
        <v>6241.58</v>
      </c>
      <c r="FF383" s="886">
        <f t="shared" si="1183"/>
        <v>6264.58</v>
      </c>
      <c r="FG383" s="886">
        <f t="shared" si="1183"/>
        <v>6287.58</v>
      </c>
      <c r="FH383" s="887">
        <f t="shared" si="1183"/>
        <v>6310.58</v>
      </c>
      <c r="FI383" s="888">
        <f t="shared" si="1183"/>
        <v>6333.58</v>
      </c>
      <c r="FJ383" s="886">
        <f t="shared" si="1183"/>
        <v>6356.58</v>
      </c>
      <c r="FK383" s="886">
        <f t="shared" si="1183"/>
        <v>6379.58</v>
      </c>
      <c r="FL383" s="886">
        <f t="shared" si="1183"/>
        <v>6402.58</v>
      </c>
      <c r="FM383" s="886">
        <f t="shared" si="1183"/>
        <v>6425.58</v>
      </c>
      <c r="FN383" s="886">
        <f t="shared" si="1183"/>
        <v>6448.58</v>
      </c>
      <c r="FO383" s="886">
        <f t="shared" si="1183"/>
        <v>6471.58</v>
      </c>
      <c r="FP383" s="886">
        <f t="shared" si="1183"/>
        <v>6494.58</v>
      </c>
      <c r="FQ383" s="886">
        <f t="shared" si="1183"/>
        <v>6517.58</v>
      </c>
      <c r="FR383" s="886">
        <f t="shared" si="1183"/>
        <v>6540.58</v>
      </c>
      <c r="FS383" s="886">
        <f t="shared" si="1183"/>
        <v>6563.58</v>
      </c>
      <c r="FT383" s="887">
        <f t="shared" si="1183"/>
        <v>6586.58</v>
      </c>
      <c r="FU383" s="888">
        <f t="shared" si="1183"/>
        <v>6609.58</v>
      </c>
      <c r="FV383" s="886">
        <f t="shared" si="1183"/>
        <v>6632.58</v>
      </c>
      <c r="FW383" s="886">
        <f t="shared" si="1183"/>
        <v>6655.58</v>
      </c>
      <c r="FX383" s="886">
        <f t="shared" si="1183"/>
        <v>6678.58</v>
      </c>
      <c r="FY383" s="886">
        <f t="shared" si="1183"/>
        <v>6701.58</v>
      </c>
      <c r="FZ383" s="886">
        <f t="shared" si="1183"/>
        <v>6724.58</v>
      </c>
      <c r="GA383" s="886">
        <f t="shared" si="1183"/>
        <v>6747.58</v>
      </c>
      <c r="GB383" s="886">
        <f t="shared" si="1183"/>
        <v>6770.58</v>
      </c>
      <c r="GC383" s="886">
        <f t="shared" si="1183"/>
        <v>6793.58</v>
      </c>
      <c r="GD383" s="886">
        <f t="shared" si="1183"/>
        <v>6816.58</v>
      </c>
      <c r="GE383" s="886">
        <f t="shared" si="1183"/>
        <v>6839.58</v>
      </c>
      <c r="GF383" s="887">
        <f t="shared" si="1183"/>
        <v>6862.58</v>
      </c>
      <c r="GG383" s="888">
        <f t="shared" si="1183"/>
        <v>6885.58</v>
      </c>
      <c r="GH383" s="886">
        <f t="shared" si="1183"/>
        <v>6908.58</v>
      </c>
      <c r="GI383" s="886">
        <f t="shared" si="1183"/>
        <v>6931.58</v>
      </c>
      <c r="GJ383" s="886">
        <f t="shared" si="1183"/>
        <v>6954.58</v>
      </c>
      <c r="GK383" s="886">
        <f t="shared" si="1183"/>
        <v>6977.58</v>
      </c>
      <c r="GL383" s="886">
        <f t="shared" si="1183"/>
        <v>7000.58</v>
      </c>
      <c r="GM383" s="886">
        <f t="shared" si="1183"/>
        <v>7023.58</v>
      </c>
      <c r="GN383" s="886">
        <f t="shared" si="1183"/>
        <v>7046.58</v>
      </c>
      <c r="GO383" s="886">
        <f t="shared" si="1183"/>
        <v>7046.58</v>
      </c>
      <c r="GP383" s="886">
        <f t="shared" si="1183"/>
        <v>7046.58</v>
      </c>
      <c r="GQ383" s="886">
        <f t="shared" si="1183"/>
        <v>7046.58</v>
      </c>
      <c r="GR383" s="887">
        <f t="shared" si="1173"/>
        <v>7046.58</v>
      </c>
    </row>
    <row r="384" spans="2:204" ht="15.75" thickBot="1" x14ac:dyDescent="0.25">
      <c r="B384" s="848" t="s">
        <v>596</v>
      </c>
      <c r="C384" s="849">
        <v>2955.12</v>
      </c>
      <c r="D384" s="850">
        <v>37194</v>
      </c>
      <c r="E384" s="882">
        <f t="shared" si="1174"/>
        <v>48144</v>
      </c>
      <c r="F384" s="859">
        <f t="shared" si="1175"/>
        <v>49969</v>
      </c>
      <c r="G384" s="859">
        <f t="shared" si="1176"/>
        <v>51794</v>
      </c>
      <c r="AC384" s="877" t="s">
        <v>184</v>
      </c>
      <c r="AD384" s="856">
        <v>2955.12</v>
      </c>
      <c r="AE384" s="886">
        <f t="shared" si="1177"/>
        <v>2978.12</v>
      </c>
      <c r="AF384" s="887">
        <f t="shared" si="1186"/>
        <v>3001.12</v>
      </c>
      <c r="AG384" s="888">
        <f t="shared" si="1186"/>
        <v>3024.12</v>
      </c>
      <c r="AH384" s="886">
        <f t="shared" si="1186"/>
        <v>3047.12</v>
      </c>
      <c r="AI384" s="886">
        <f t="shared" si="1186"/>
        <v>3070.12</v>
      </c>
      <c r="AJ384" s="886">
        <f t="shared" si="1186"/>
        <v>3093.12</v>
      </c>
      <c r="AK384" s="886">
        <f t="shared" si="1186"/>
        <v>3116.12</v>
      </c>
      <c r="AL384" s="886">
        <f t="shared" si="1186"/>
        <v>3139.12</v>
      </c>
      <c r="AM384" s="886">
        <f t="shared" si="1186"/>
        <v>3162.12</v>
      </c>
      <c r="AN384" s="886">
        <f t="shared" si="1186"/>
        <v>3185.12</v>
      </c>
      <c r="AO384" s="886">
        <f t="shared" si="1186"/>
        <v>3208.12</v>
      </c>
      <c r="AP384" s="886">
        <f t="shared" si="1186"/>
        <v>3231.12</v>
      </c>
      <c r="AQ384" s="886">
        <f t="shared" si="1186"/>
        <v>3254.12</v>
      </c>
      <c r="AR384" s="887">
        <f t="shared" si="1186"/>
        <v>3277.12</v>
      </c>
      <c r="AS384" s="888">
        <f t="shared" si="1186"/>
        <v>3300.12</v>
      </c>
      <c r="AT384" s="886">
        <f t="shared" si="1186"/>
        <v>3323.12</v>
      </c>
      <c r="AU384" s="886">
        <f t="shared" si="1186"/>
        <v>3346.12</v>
      </c>
      <c r="AV384" s="886">
        <f t="shared" si="1186"/>
        <v>3346.12</v>
      </c>
      <c r="AW384" s="886">
        <f t="shared" si="1186"/>
        <v>3346.12</v>
      </c>
      <c r="AX384" s="886">
        <f t="shared" si="1186"/>
        <v>3346.12</v>
      </c>
      <c r="AY384" s="886">
        <f t="shared" si="1186"/>
        <v>3346.12</v>
      </c>
      <c r="AZ384" s="886">
        <f t="shared" si="1186"/>
        <v>3346.12</v>
      </c>
      <c r="BA384" s="886">
        <f t="shared" si="1186"/>
        <v>3369.12</v>
      </c>
      <c r="BB384" s="886">
        <f t="shared" si="1186"/>
        <v>3392.12</v>
      </c>
      <c r="BC384" s="886">
        <f t="shared" si="1186"/>
        <v>3415.12</v>
      </c>
      <c r="BD384" s="887">
        <f t="shared" si="1186"/>
        <v>3438.12</v>
      </c>
      <c r="BE384" s="888">
        <f t="shared" si="1186"/>
        <v>3461.12</v>
      </c>
      <c r="BF384" s="886">
        <f t="shared" si="1186"/>
        <v>3484.12</v>
      </c>
      <c r="BG384" s="886">
        <f t="shared" si="1186"/>
        <v>3507.12</v>
      </c>
      <c r="BH384" s="886">
        <f t="shared" si="1186"/>
        <v>3530.12</v>
      </c>
      <c r="BI384" s="886">
        <f t="shared" si="1186"/>
        <v>3531.12</v>
      </c>
      <c r="BJ384" s="886">
        <f t="shared" si="1186"/>
        <v>3611.12</v>
      </c>
      <c r="BK384" s="886">
        <f t="shared" si="1186"/>
        <v>3691.12</v>
      </c>
      <c r="BL384" s="886">
        <f t="shared" si="1186"/>
        <v>3771.12</v>
      </c>
      <c r="BM384" s="886">
        <f t="shared" si="1186"/>
        <v>3851.12</v>
      </c>
      <c r="BN384" s="886">
        <f t="shared" si="1186"/>
        <v>3852.12</v>
      </c>
      <c r="BO384" s="886">
        <f t="shared" si="1186"/>
        <v>3875.12</v>
      </c>
      <c r="BP384" s="887">
        <f t="shared" si="1186"/>
        <v>3898.12</v>
      </c>
      <c r="BQ384" s="888">
        <f t="shared" si="1186"/>
        <v>3921.12</v>
      </c>
      <c r="BR384" s="886">
        <f t="shared" si="1186"/>
        <v>3944.12</v>
      </c>
      <c r="BS384" s="886">
        <f t="shared" si="1186"/>
        <v>3967.12</v>
      </c>
      <c r="BT384" s="886">
        <f t="shared" si="1186"/>
        <v>3990.12</v>
      </c>
      <c r="BU384" s="886">
        <f t="shared" si="1186"/>
        <v>4013.12</v>
      </c>
      <c r="BV384" s="886">
        <f t="shared" si="1186"/>
        <v>4036.12</v>
      </c>
      <c r="BW384" s="886">
        <f t="shared" si="1186"/>
        <v>4059.12</v>
      </c>
      <c r="BX384" s="886">
        <f t="shared" si="1186"/>
        <v>4082.12</v>
      </c>
      <c r="BY384" s="886">
        <f t="shared" si="1186"/>
        <v>4082.12</v>
      </c>
      <c r="BZ384" s="886">
        <f t="shared" si="1186"/>
        <v>4082.12</v>
      </c>
      <c r="CA384" s="886">
        <f t="shared" si="1186"/>
        <v>4082.12</v>
      </c>
      <c r="CB384" s="887">
        <f t="shared" si="1186"/>
        <v>4082.12</v>
      </c>
      <c r="CC384" s="888">
        <f t="shared" si="1186"/>
        <v>4082.12</v>
      </c>
      <c r="CD384" s="886">
        <f t="shared" si="1186"/>
        <v>4082.12</v>
      </c>
      <c r="CE384" s="886">
        <f t="shared" si="1186"/>
        <v>4082.12</v>
      </c>
      <c r="CF384" s="886">
        <f t="shared" si="1186"/>
        <v>4082.12</v>
      </c>
      <c r="CG384" s="886">
        <f t="shared" si="1186"/>
        <v>4082.12</v>
      </c>
      <c r="CH384" s="886">
        <f t="shared" si="1186"/>
        <v>4082.12</v>
      </c>
      <c r="CI384" s="886">
        <f t="shared" si="1186"/>
        <v>4082.12</v>
      </c>
      <c r="CJ384" s="886">
        <f t="shared" si="1186"/>
        <v>4105.12</v>
      </c>
      <c r="CK384" s="886">
        <f t="shared" si="1186"/>
        <v>4106.12</v>
      </c>
      <c r="CL384" s="886">
        <f t="shared" si="1186"/>
        <v>4166.12</v>
      </c>
      <c r="CM384" s="886">
        <f t="shared" si="1186"/>
        <v>4226.12</v>
      </c>
      <c r="CN384" s="887">
        <f t="shared" si="1186"/>
        <v>4286.12</v>
      </c>
      <c r="CO384" s="888">
        <f t="shared" si="1186"/>
        <v>4346.12</v>
      </c>
      <c r="CP384" s="886">
        <f t="shared" si="1186"/>
        <v>4347.12</v>
      </c>
      <c r="CQ384" s="886">
        <f t="shared" si="1186"/>
        <v>4370.12</v>
      </c>
      <c r="CR384" s="886">
        <f t="shared" si="1185"/>
        <v>4393.12</v>
      </c>
      <c r="CS384" s="886">
        <f t="shared" si="1185"/>
        <v>4416.12</v>
      </c>
      <c r="CT384" s="886">
        <f t="shared" si="1185"/>
        <v>4439.12</v>
      </c>
      <c r="CU384" s="886">
        <f t="shared" si="1185"/>
        <v>4462.12</v>
      </c>
      <c r="CV384" s="886">
        <f t="shared" si="1185"/>
        <v>4485.12</v>
      </c>
      <c r="CW384" s="886">
        <f t="shared" si="1185"/>
        <v>4508.12</v>
      </c>
      <c r="CX384" s="886">
        <f t="shared" si="1185"/>
        <v>4531.12</v>
      </c>
      <c r="CY384" s="886">
        <f t="shared" si="1185"/>
        <v>4554.12</v>
      </c>
      <c r="CZ384" s="887">
        <f t="shared" si="1185"/>
        <v>4577.12</v>
      </c>
      <c r="DA384" s="888">
        <f t="shared" si="1185"/>
        <v>4600.12</v>
      </c>
      <c r="DB384" s="886">
        <f t="shared" si="1185"/>
        <v>4623.12</v>
      </c>
      <c r="DC384" s="886">
        <f t="shared" si="1185"/>
        <v>4646.12</v>
      </c>
      <c r="DD384" s="886">
        <f t="shared" si="1185"/>
        <v>4669.12</v>
      </c>
      <c r="DE384" s="886">
        <f t="shared" si="1185"/>
        <v>4692.12</v>
      </c>
      <c r="DF384" s="886">
        <f t="shared" si="1185"/>
        <v>4715.12</v>
      </c>
      <c r="DG384" s="886">
        <f t="shared" si="1185"/>
        <v>4716.12</v>
      </c>
      <c r="DH384" s="886">
        <f t="shared" si="1185"/>
        <v>4766.12</v>
      </c>
      <c r="DI384" s="886">
        <f t="shared" si="1185"/>
        <v>4816.12</v>
      </c>
      <c r="DJ384" s="886">
        <f t="shared" si="1185"/>
        <v>4866.12</v>
      </c>
      <c r="DK384" s="886">
        <f t="shared" si="1185"/>
        <v>4916.12</v>
      </c>
      <c r="DL384" s="887">
        <f t="shared" si="1185"/>
        <v>4917.12</v>
      </c>
      <c r="DM384" s="888">
        <f t="shared" si="1185"/>
        <v>4940.12</v>
      </c>
      <c r="DN384" s="886">
        <f t="shared" si="1185"/>
        <v>4963.12</v>
      </c>
      <c r="DO384" s="886">
        <f t="shared" si="1185"/>
        <v>4986.12</v>
      </c>
      <c r="DP384" s="886">
        <f t="shared" si="1185"/>
        <v>5009.12</v>
      </c>
      <c r="DQ384" s="886">
        <f t="shared" si="1185"/>
        <v>5032.12</v>
      </c>
      <c r="DR384" s="886">
        <f t="shared" si="1185"/>
        <v>5055.12</v>
      </c>
      <c r="DS384" s="886">
        <f t="shared" si="1185"/>
        <v>5078.12</v>
      </c>
      <c r="DT384" s="886">
        <f t="shared" si="1185"/>
        <v>5101.12</v>
      </c>
      <c r="DU384" s="886">
        <f t="shared" si="1185"/>
        <v>5124.12</v>
      </c>
      <c r="DV384" s="886">
        <f t="shared" si="1185"/>
        <v>5147.12</v>
      </c>
      <c r="DW384" s="886">
        <f t="shared" si="1185"/>
        <v>5170.12</v>
      </c>
      <c r="DX384" s="887">
        <f t="shared" si="1185"/>
        <v>5188.12</v>
      </c>
      <c r="DY384" s="888">
        <f t="shared" si="1185"/>
        <v>5188.12</v>
      </c>
      <c r="DZ384" s="886">
        <f t="shared" si="1185"/>
        <v>5188.12</v>
      </c>
      <c r="EA384" s="886">
        <f t="shared" si="1185"/>
        <v>5188.12</v>
      </c>
      <c r="EB384" s="886">
        <f t="shared" si="1185"/>
        <v>5188.12</v>
      </c>
      <c r="EC384" s="886">
        <f t="shared" si="1185"/>
        <v>5188.12</v>
      </c>
      <c r="ED384" s="886">
        <f t="shared" si="1185"/>
        <v>5188.12</v>
      </c>
      <c r="EE384" s="886">
        <f t="shared" si="1185"/>
        <v>5211.12</v>
      </c>
      <c r="EF384" s="886">
        <f t="shared" si="1185"/>
        <v>5234.12</v>
      </c>
      <c r="EG384" s="886">
        <f t="shared" si="1185"/>
        <v>5257.12</v>
      </c>
      <c r="EH384" s="886">
        <f t="shared" si="1185"/>
        <v>5280.12</v>
      </c>
      <c r="EI384" s="886">
        <f t="shared" si="1185"/>
        <v>5303.12</v>
      </c>
      <c r="EJ384" s="887">
        <f t="shared" si="1185"/>
        <v>5326.12</v>
      </c>
      <c r="EK384" s="888">
        <f t="shared" si="1185"/>
        <v>5349.12</v>
      </c>
      <c r="EL384" s="886">
        <f t="shared" si="1185"/>
        <v>5372.12</v>
      </c>
      <c r="EM384" s="886">
        <f t="shared" si="1185"/>
        <v>5395.12</v>
      </c>
      <c r="EN384" s="886">
        <f t="shared" si="1185"/>
        <v>5418.12</v>
      </c>
      <c r="EO384" s="886">
        <f t="shared" si="1185"/>
        <v>5441.12</v>
      </c>
      <c r="EP384" s="886">
        <f t="shared" si="1185"/>
        <v>5464.12</v>
      </c>
      <c r="EQ384" s="886">
        <f t="shared" si="1185"/>
        <v>5487.12</v>
      </c>
      <c r="ER384" s="886">
        <f t="shared" si="1185"/>
        <v>5510.12</v>
      </c>
      <c r="ES384" s="886">
        <f t="shared" si="1185"/>
        <v>5533.12</v>
      </c>
      <c r="ET384" s="886">
        <f t="shared" si="1185"/>
        <v>5556.12</v>
      </c>
      <c r="EU384" s="886">
        <f t="shared" si="1185"/>
        <v>5579.12</v>
      </c>
      <c r="EV384" s="887">
        <f t="shared" si="1185"/>
        <v>5602.12</v>
      </c>
      <c r="EW384" s="888">
        <f t="shared" si="1185"/>
        <v>5625.12</v>
      </c>
      <c r="EX384" s="886">
        <f t="shared" si="1185"/>
        <v>5648.12</v>
      </c>
      <c r="EY384" s="886">
        <f t="shared" si="1185"/>
        <v>5671.12</v>
      </c>
      <c r="EZ384" s="886">
        <f t="shared" si="1185"/>
        <v>5694.12</v>
      </c>
      <c r="FA384" s="886">
        <f t="shared" si="1185"/>
        <v>5717.12</v>
      </c>
      <c r="FB384" s="886">
        <f t="shared" si="1185"/>
        <v>5740.12</v>
      </c>
      <c r="FC384" s="886">
        <f t="shared" si="1180"/>
        <v>5763.12</v>
      </c>
      <c r="FD384" s="886">
        <f t="shared" si="1178"/>
        <v>5786.12</v>
      </c>
      <c r="FE384" s="886">
        <f t="shared" si="1178"/>
        <v>5809.12</v>
      </c>
      <c r="FF384" s="886">
        <f t="shared" si="1183"/>
        <v>5832.12</v>
      </c>
      <c r="FG384" s="886">
        <f t="shared" si="1183"/>
        <v>5855.12</v>
      </c>
      <c r="FH384" s="887">
        <f t="shared" si="1183"/>
        <v>5878.12</v>
      </c>
      <c r="FI384" s="888">
        <f t="shared" si="1183"/>
        <v>5901.12</v>
      </c>
      <c r="FJ384" s="886">
        <f t="shared" si="1183"/>
        <v>5924.12</v>
      </c>
      <c r="FK384" s="886">
        <f t="shared" si="1183"/>
        <v>5947.12</v>
      </c>
      <c r="FL384" s="886">
        <f t="shared" si="1183"/>
        <v>5970.12</v>
      </c>
      <c r="FM384" s="886">
        <f t="shared" si="1183"/>
        <v>5993.12</v>
      </c>
      <c r="FN384" s="886">
        <f t="shared" si="1183"/>
        <v>6016.12</v>
      </c>
      <c r="FO384" s="886">
        <f t="shared" si="1183"/>
        <v>6039.12</v>
      </c>
      <c r="FP384" s="886">
        <f t="shared" si="1183"/>
        <v>6062.12</v>
      </c>
      <c r="FQ384" s="886">
        <f t="shared" si="1183"/>
        <v>6085.12</v>
      </c>
      <c r="FR384" s="886">
        <f t="shared" si="1183"/>
        <v>6108.12</v>
      </c>
      <c r="FS384" s="886">
        <f t="shared" si="1183"/>
        <v>6131.12</v>
      </c>
      <c r="FT384" s="887">
        <f t="shared" si="1183"/>
        <v>6154.12</v>
      </c>
      <c r="FU384" s="888">
        <f t="shared" si="1183"/>
        <v>6177.12</v>
      </c>
      <c r="FV384" s="886">
        <f t="shared" si="1183"/>
        <v>6200.12</v>
      </c>
      <c r="FW384" s="886">
        <f t="shared" si="1183"/>
        <v>6223.12</v>
      </c>
      <c r="FX384" s="886">
        <f t="shared" si="1183"/>
        <v>6246.12</v>
      </c>
      <c r="FY384" s="886">
        <f t="shared" si="1183"/>
        <v>6269.12</v>
      </c>
      <c r="FZ384" s="886">
        <f t="shared" si="1183"/>
        <v>6292.12</v>
      </c>
      <c r="GA384" s="886">
        <f t="shared" ref="GA384:GQ384" si="1187">IF(COUNT(GA78)=1,FZ384+GA78,FZ384)</f>
        <v>6315.12</v>
      </c>
      <c r="GB384" s="886">
        <f t="shared" si="1187"/>
        <v>6338.12</v>
      </c>
      <c r="GC384" s="886">
        <f t="shared" si="1187"/>
        <v>6361.12</v>
      </c>
      <c r="GD384" s="886">
        <f t="shared" si="1187"/>
        <v>6361.12</v>
      </c>
      <c r="GE384" s="886">
        <f t="shared" si="1187"/>
        <v>6361.12</v>
      </c>
      <c r="GF384" s="887">
        <f t="shared" si="1187"/>
        <v>6361.12</v>
      </c>
      <c r="GG384" s="888">
        <f t="shared" si="1187"/>
        <v>6361.12</v>
      </c>
      <c r="GH384" s="886">
        <f t="shared" si="1187"/>
        <v>6361.12</v>
      </c>
      <c r="GI384" s="886">
        <f t="shared" si="1187"/>
        <v>6384.12</v>
      </c>
      <c r="GJ384" s="886">
        <f t="shared" si="1187"/>
        <v>6407.12</v>
      </c>
      <c r="GK384" s="886">
        <f t="shared" si="1187"/>
        <v>6430.12</v>
      </c>
      <c r="GL384" s="886">
        <f t="shared" si="1187"/>
        <v>6453.12</v>
      </c>
      <c r="GM384" s="886">
        <f t="shared" si="1187"/>
        <v>6476.12</v>
      </c>
      <c r="GN384" s="886">
        <f t="shared" si="1187"/>
        <v>6499.12</v>
      </c>
      <c r="GO384" s="886">
        <f t="shared" si="1187"/>
        <v>6499.12</v>
      </c>
      <c r="GP384" s="886">
        <f t="shared" si="1187"/>
        <v>6499.12</v>
      </c>
      <c r="GQ384" s="886">
        <f t="shared" si="1187"/>
        <v>6499.12</v>
      </c>
      <c r="GR384" s="887">
        <f t="shared" si="1173"/>
        <v>6499.12</v>
      </c>
    </row>
    <row r="385" spans="2:200" ht="15.75" thickBot="1" x14ac:dyDescent="0.25">
      <c r="B385" s="848" t="s">
        <v>597</v>
      </c>
      <c r="C385" s="849">
        <v>2838</v>
      </c>
      <c r="D385" s="850">
        <v>37293</v>
      </c>
      <c r="E385" s="882">
        <f t="shared" si="1174"/>
        <v>48243</v>
      </c>
      <c r="F385" s="859">
        <f t="shared" si="1175"/>
        <v>50068</v>
      </c>
      <c r="G385" s="859">
        <f t="shared" si="1176"/>
        <v>51893</v>
      </c>
      <c r="AC385" s="877" t="s">
        <v>185</v>
      </c>
      <c r="AD385" s="856">
        <v>2838</v>
      </c>
      <c r="AE385" s="886">
        <f t="shared" si="1177"/>
        <v>2838</v>
      </c>
      <c r="AF385" s="887">
        <f t="shared" si="1186"/>
        <v>2861</v>
      </c>
      <c r="AG385" s="888">
        <f t="shared" si="1186"/>
        <v>2884</v>
      </c>
      <c r="AH385" s="886">
        <f t="shared" si="1186"/>
        <v>2907</v>
      </c>
      <c r="AI385" s="886">
        <f t="shared" si="1186"/>
        <v>2930</v>
      </c>
      <c r="AJ385" s="886">
        <f t="shared" si="1186"/>
        <v>2953</v>
      </c>
      <c r="AK385" s="886">
        <f t="shared" si="1186"/>
        <v>2954</v>
      </c>
      <c r="AL385" s="886">
        <f t="shared" si="1186"/>
        <v>3004</v>
      </c>
      <c r="AM385" s="886">
        <f t="shared" si="1186"/>
        <v>3054</v>
      </c>
      <c r="AN385" s="886">
        <f t="shared" si="1186"/>
        <v>3104</v>
      </c>
      <c r="AO385" s="886">
        <f t="shared" si="1186"/>
        <v>3154</v>
      </c>
      <c r="AP385" s="886">
        <f t="shared" si="1186"/>
        <v>3155</v>
      </c>
      <c r="AQ385" s="886">
        <f t="shared" si="1186"/>
        <v>3178</v>
      </c>
      <c r="AR385" s="887">
        <f t="shared" si="1186"/>
        <v>3201</v>
      </c>
      <c r="AS385" s="888">
        <f t="shared" si="1186"/>
        <v>3224</v>
      </c>
      <c r="AT385" s="886">
        <f t="shared" si="1186"/>
        <v>3247</v>
      </c>
      <c r="AU385" s="886">
        <f t="shared" si="1186"/>
        <v>3270</v>
      </c>
      <c r="AV385" s="886">
        <f t="shared" si="1186"/>
        <v>3293</v>
      </c>
      <c r="AW385" s="886">
        <f t="shared" si="1186"/>
        <v>3316</v>
      </c>
      <c r="AX385" s="886">
        <f t="shared" si="1186"/>
        <v>3339</v>
      </c>
      <c r="AY385" s="886">
        <f t="shared" si="1186"/>
        <v>3362</v>
      </c>
      <c r="AZ385" s="886">
        <f t="shared" si="1186"/>
        <v>3385</v>
      </c>
      <c r="BA385" s="886">
        <f t="shared" si="1186"/>
        <v>3408</v>
      </c>
      <c r="BB385" s="886">
        <f t="shared" si="1186"/>
        <v>3431</v>
      </c>
      <c r="BC385" s="886">
        <f t="shared" si="1186"/>
        <v>3454</v>
      </c>
      <c r="BD385" s="886">
        <f t="shared" si="1186"/>
        <v>3477</v>
      </c>
      <c r="BE385" s="886">
        <f t="shared" si="1186"/>
        <v>3500</v>
      </c>
      <c r="BF385" s="886">
        <f t="shared" si="1186"/>
        <v>3523</v>
      </c>
      <c r="BG385" s="886">
        <f t="shared" si="1186"/>
        <v>3546</v>
      </c>
      <c r="BH385" s="886">
        <f t="shared" si="1186"/>
        <v>3569</v>
      </c>
      <c r="BI385" s="886">
        <f t="shared" si="1186"/>
        <v>3592</v>
      </c>
      <c r="BJ385" s="886">
        <f t="shared" si="1186"/>
        <v>3615</v>
      </c>
      <c r="BK385" s="886">
        <f t="shared" si="1186"/>
        <v>3638</v>
      </c>
      <c r="BL385" s="886">
        <f t="shared" si="1186"/>
        <v>3661</v>
      </c>
      <c r="BM385" s="886">
        <f t="shared" si="1186"/>
        <v>3684</v>
      </c>
      <c r="BN385" s="886">
        <f t="shared" si="1186"/>
        <v>3707</v>
      </c>
      <c r="BO385" s="886">
        <f t="shared" si="1186"/>
        <v>3730</v>
      </c>
      <c r="BP385" s="887">
        <f t="shared" si="1186"/>
        <v>3753</v>
      </c>
      <c r="BQ385" s="888">
        <f t="shared" si="1186"/>
        <v>3776</v>
      </c>
      <c r="BR385" s="886">
        <f t="shared" si="1186"/>
        <v>3799</v>
      </c>
      <c r="BS385" s="886">
        <f t="shared" si="1186"/>
        <v>3822</v>
      </c>
      <c r="BT385" s="886">
        <f t="shared" si="1186"/>
        <v>3845</v>
      </c>
      <c r="BU385" s="886">
        <f t="shared" si="1186"/>
        <v>3868</v>
      </c>
      <c r="BV385" s="886">
        <f t="shared" si="1186"/>
        <v>3891</v>
      </c>
      <c r="BW385" s="886">
        <f t="shared" si="1186"/>
        <v>3914</v>
      </c>
      <c r="BX385" s="886">
        <f t="shared" si="1186"/>
        <v>3938</v>
      </c>
      <c r="BY385" s="886">
        <f t="shared" si="1186"/>
        <v>3938</v>
      </c>
      <c r="BZ385" s="886">
        <f t="shared" si="1186"/>
        <v>3938</v>
      </c>
      <c r="CA385" s="886">
        <f t="shared" si="1186"/>
        <v>3938</v>
      </c>
      <c r="CB385" s="887">
        <f t="shared" si="1186"/>
        <v>3938</v>
      </c>
      <c r="CC385" s="888">
        <f t="shared" si="1186"/>
        <v>3938</v>
      </c>
      <c r="CD385" s="886">
        <f t="shared" si="1186"/>
        <v>3938</v>
      </c>
      <c r="CE385" s="886">
        <f t="shared" si="1186"/>
        <v>3938</v>
      </c>
      <c r="CF385" s="886">
        <f t="shared" si="1186"/>
        <v>3938</v>
      </c>
      <c r="CG385" s="886">
        <f t="shared" si="1186"/>
        <v>3938</v>
      </c>
      <c r="CH385" s="886">
        <f t="shared" si="1186"/>
        <v>3938</v>
      </c>
      <c r="CI385" s="886">
        <f t="shared" si="1186"/>
        <v>3938</v>
      </c>
      <c r="CJ385" s="886">
        <f t="shared" si="1186"/>
        <v>3961</v>
      </c>
      <c r="CK385" s="886">
        <f t="shared" si="1186"/>
        <v>3962</v>
      </c>
      <c r="CL385" s="886">
        <f t="shared" si="1186"/>
        <v>4022</v>
      </c>
      <c r="CM385" s="886">
        <f t="shared" si="1186"/>
        <v>4082</v>
      </c>
      <c r="CN385" s="887">
        <f t="shared" si="1186"/>
        <v>4142</v>
      </c>
      <c r="CO385" s="888">
        <f t="shared" si="1186"/>
        <v>4202</v>
      </c>
      <c r="CP385" s="886">
        <f t="shared" si="1186"/>
        <v>4203</v>
      </c>
      <c r="CQ385" s="886">
        <f t="shared" si="1186"/>
        <v>4226</v>
      </c>
      <c r="CR385" s="886">
        <f t="shared" si="1185"/>
        <v>4249</v>
      </c>
      <c r="CS385" s="886">
        <f t="shared" si="1185"/>
        <v>4272</v>
      </c>
      <c r="CT385" s="886">
        <f t="shared" si="1185"/>
        <v>4295</v>
      </c>
      <c r="CU385" s="886">
        <f t="shared" si="1185"/>
        <v>4318</v>
      </c>
      <c r="CV385" s="886">
        <f t="shared" si="1185"/>
        <v>4341</v>
      </c>
      <c r="CW385" s="886">
        <f t="shared" si="1185"/>
        <v>4364</v>
      </c>
      <c r="CX385" s="886">
        <f t="shared" si="1185"/>
        <v>4387</v>
      </c>
      <c r="CY385" s="886">
        <f t="shared" si="1185"/>
        <v>4410</v>
      </c>
      <c r="CZ385" s="887">
        <f t="shared" si="1185"/>
        <v>4433</v>
      </c>
      <c r="DA385" s="888">
        <f t="shared" si="1185"/>
        <v>4456</v>
      </c>
      <c r="DB385" s="886">
        <f t="shared" si="1185"/>
        <v>4479</v>
      </c>
      <c r="DC385" s="886">
        <f t="shared" si="1185"/>
        <v>4502</v>
      </c>
      <c r="DD385" s="886">
        <f t="shared" si="1185"/>
        <v>4525</v>
      </c>
      <c r="DE385" s="886">
        <f t="shared" si="1185"/>
        <v>4548</v>
      </c>
      <c r="DF385" s="886">
        <f t="shared" si="1185"/>
        <v>4571</v>
      </c>
      <c r="DG385" s="886">
        <f t="shared" si="1185"/>
        <v>4572</v>
      </c>
      <c r="DH385" s="886">
        <f t="shared" si="1185"/>
        <v>4622</v>
      </c>
      <c r="DI385" s="886">
        <f t="shared" si="1185"/>
        <v>4672</v>
      </c>
      <c r="DJ385" s="886">
        <f t="shared" si="1185"/>
        <v>4722</v>
      </c>
      <c r="DK385" s="886">
        <f t="shared" si="1185"/>
        <v>4772</v>
      </c>
      <c r="DL385" s="887">
        <f t="shared" si="1185"/>
        <v>4773</v>
      </c>
      <c r="DM385" s="888">
        <f t="shared" si="1185"/>
        <v>4795</v>
      </c>
      <c r="DN385" s="886">
        <f t="shared" si="1185"/>
        <v>4817</v>
      </c>
      <c r="DO385" s="886">
        <f t="shared" si="1185"/>
        <v>4839</v>
      </c>
      <c r="DP385" s="886">
        <f t="shared" si="1185"/>
        <v>4861</v>
      </c>
      <c r="DQ385" s="886">
        <f t="shared" si="1185"/>
        <v>4883</v>
      </c>
      <c r="DR385" s="886">
        <f t="shared" si="1185"/>
        <v>4905</v>
      </c>
      <c r="DS385" s="886">
        <f t="shared" si="1185"/>
        <v>4927</v>
      </c>
      <c r="DT385" s="886">
        <f t="shared" si="1185"/>
        <v>4949</v>
      </c>
      <c r="DU385" s="886">
        <f t="shared" si="1185"/>
        <v>4971</v>
      </c>
      <c r="DV385" s="886">
        <f t="shared" si="1185"/>
        <v>4993</v>
      </c>
      <c r="DW385" s="886">
        <f t="shared" si="1185"/>
        <v>5015</v>
      </c>
      <c r="DX385" s="887">
        <f t="shared" si="1185"/>
        <v>5037</v>
      </c>
      <c r="DY385" s="888">
        <f t="shared" si="1185"/>
        <v>5059</v>
      </c>
      <c r="DZ385" s="886">
        <f t="shared" si="1185"/>
        <v>5081</v>
      </c>
      <c r="EA385" s="886">
        <f t="shared" si="1185"/>
        <v>5081</v>
      </c>
      <c r="EB385" s="886">
        <f t="shared" si="1185"/>
        <v>5081</v>
      </c>
      <c r="EC385" s="886">
        <f t="shared" si="1185"/>
        <v>5081</v>
      </c>
      <c r="ED385" s="886">
        <f t="shared" si="1185"/>
        <v>5081</v>
      </c>
      <c r="EE385" s="886">
        <f t="shared" si="1185"/>
        <v>5081</v>
      </c>
      <c r="EF385" s="886">
        <f t="shared" si="1185"/>
        <v>5081</v>
      </c>
      <c r="EG385" s="886">
        <f t="shared" si="1185"/>
        <v>5104</v>
      </c>
      <c r="EH385" s="886">
        <f t="shared" si="1185"/>
        <v>5127</v>
      </c>
      <c r="EI385" s="886">
        <f t="shared" si="1185"/>
        <v>5150</v>
      </c>
      <c r="EJ385" s="887">
        <f t="shared" si="1185"/>
        <v>5173</v>
      </c>
      <c r="EK385" s="888">
        <f t="shared" si="1185"/>
        <v>5195</v>
      </c>
      <c r="EL385" s="886">
        <f t="shared" si="1185"/>
        <v>5217</v>
      </c>
      <c r="EM385" s="886">
        <f t="shared" si="1185"/>
        <v>5239</v>
      </c>
      <c r="EN385" s="886">
        <f t="shared" si="1185"/>
        <v>5261</v>
      </c>
      <c r="EO385" s="886">
        <f t="shared" si="1185"/>
        <v>5283</v>
      </c>
      <c r="EP385" s="886">
        <f t="shared" si="1185"/>
        <v>5305</v>
      </c>
      <c r="EQ385" s="886">
        <f t="shared" si="1185"/>
        <v>5327</v>
      </c>
      <c r="ER385" s="886">
        <f t="shared" si="1185"/>
        <v>5349</v>
      </c>
      <c r="ES385" s="886">
        <f t="shared" si="1185"/>
        <v>5371</v>
      </c>
      <c r="ET385" s="886">
        <f t="shared" si="1185"/>
        <v>5393</v>
      </c>
      <c r="EU385" s="886">
        <f t="shared" si="1185"/>
        <v>5415</v>
      </c>
      <c r="EV385" s="887">
        <f t="shared" si="1185"/>
        <v>5437</v>
      </c>
      <c r="EW385" s="888">
        <f t="shared" si="1185"/>
        <v>5459</v>
      </c>
      <c r="EX385" s="886">
        <f t="shared" si="1185"/>
        <v>5481</v>
      </c>
      <c r="EY385" s="886">
        <f t="shared" si="1185"/>
        <v>5503</v>
      </c>
      <c r="EZ385" s="886">
        <f t="shared" si="1185"/>
        <v>5525</v>
      </c>
      <c r="FA385" s="886">
        <f t="shared" si="1185"/>
        <v>5547</v>
      </c>
      <c r="FB385" s="886">
        <f t="shared" si="1185"/>
        <v>5569</v>
      </c>
      <c r="FC385" s="886">
        <f t="shared" si="1180"/>
        <v>5591</v>
      </c>
      <c r="FD385" s="886">
        <f t="shared" si="1178"/>
        <v>5613</v>
      </c>
      <c r="FE385" s="886">
        <f t="shared" si="1178"/>
        <v>5635</v>
      </c>
      <c r="FF385" s="886">
        <f t="shared" ref="FF385:GQ385" si="1188">IF(COUNT(FF79)=1,FE385+FF79,FE385)</f>
        <v>5657</v>
      </c>
      <c r="FG385" s="886">
        <f t="shared" si="1188"/>
        <v>5679</v>
      </c>
      <c r="FH385" s="887">
        <f t="shared" si="1188"/>
        <v>5701</v>
      </c>
      <c r="FI385" s="888">
        <f t="shared" si="1188"/>
        <v>5723</v>
      </c>
      <c r="FJ385" s="886">
        <f t="shared" si="1188"/>
        <v>5745</v>
      </c>
      <c r="FK385" s="886">
        <f t="shared" si="1188"/>
        <v>5767</v>
      </c>
      <c r="FL385" s="886">
        <f t="shared" si="1188"/>
        <v>5789</v>
      </c>
      <c r="FM385" s="886">
        <f t="shared" si="1188"/>
        <v>5812</v>
      </c>
      <c r="FN385" s="886">
        <f t="shared" si="1188"/>
        <v>5835</v>
      </c>
      <c r="FO385" s="886">
        <f t="shared" si="1188"/>
        <v>5858</v>
      </c>
      <c r="FP385" s="886">
        <f t="shared" si="1188"/>
        <v>5881</v>
      </c>
      <c r="FQ385" s="886">
        <f t="shared" si="1188"/>
        <v>5904</v>
      </c>
      <c r="FR385" s="886">
        <f t="shared" si="1188"/>
        <v>5927</v>
      </c>
      <c r="FS385" s="886">
        <f t="shared" si="1188"/>
        <v>5950</v>
      </c>
      <c r="FT385" s="887">
        <f t="shared" si="1188"/>
        <v>5973</v>
      </c>
      <c r="FU385" s="888">
        <f t="shared" si="1188"/>
        <v>5996</v>
      </c>
      <c r="FV385" s="886">
        <f t="shared" si="1188"/>
        <v>6019</v>
      </c>
      <c r="FW385" s="886">
        <f t="shared" si="1188"/>
        <v>6042</v>
      </c>
      <c r="FX385" s="886">
        <f t="shared" si="1188"/>
        <v>6065</v>
      </c>
      <c r="FY385" s="886">
        <f t="shared" si="1188"/>
        <v>6088</v>
      </c>
      <c r="FZ385" s="886">
        <f t="shared" si="1188"/>
        <v>6111</v>
      </c>
      <c r="GA385" s="886">
        <f t="shared" si="1188"/>
        <v>6134</v>
      </c>
      <c r="GB385" s="886">
        <f t="shared" si="1188"/>
        <v>6157</v>
      </c>
      <c r="GC385" s="886">
        <f t="shared" si="1188"/>
        <v>6180</v>
      </c>
      <c r="GD385" s="886">
        <f t="shared" si="1188"/>
        <v>6203</v>
      </c>
      <c r="GE385" s="886">
        <f t="shared" si="1188"/>
        <v>6226</v>
      </c>
      <c r="GF385" s="887">
        <f t="shared" si="1188"/>
        <v>6249</v>
      </c>
      <c r="GG385" s="888">
        <f t="shared" si="1188"/>
        <v>6272</v>
      </c>
      <c r="GH385" s="886">
        <f t="shared" si="1188"/>
        <v>6272</v>
      </c>
      <c r="GI385" s="886">
        <f t="shared" si="1188"/>
        <v>6272</v>
      </c>
      <c r="GJ385" s="886">
        <f t="shared" si="1188"/>
        <v>6272</v>
      </c>
      <c r="GK385" s="886">
        <f t="shared" si="1188"/>
        <v>6272</v>
      </c>
      <c r="GL385" s="886">
        <f t="shared" si="1188"/>
        <v>6272</v>
      </c>
      <c r="GM385" s="886">
        <f t="shared" si="1188"/>
        <v>6295</v>
      </c>
      <c r="GN385" s="886">
        <f t="shared" si="1188"/>
        <v>6318</v>
      </c>
      <c r="GO385" s="886">
        <f t="shared" si="1188"/>
        <v>6318</v>
      </c>
      <c r="GP385" s="886">
        <f t="shared" si="1188"/>
        <v>6318</v>
      </c>
      <c r="GQ385" s="886">
        <f t="shared" si="1188"/>
        <v>6318</v>
      </c>
      <c r="GR385" s="887">
        <f t="shared" si="1173"/>
        <v>6318</v>
      </c>
    </row>
    <row r="386" spans="2:200" x14ac:dyDescent="0.2">
      <c r="E386" s="837"/>
      <c r="AC386" s="843"/>
      <c r="AD386" s="24"/>
      <c r="AE386" s="838"/>
    </row>
    <row r="387" spans="2:200" x14ac:dyDescent="0.2">
      <c r="E387" s="837"/>
    </row>
    <row r="388" spans="2:200" x14ac:dyDescent="0.2">
      <c r="E388" s="837"/>
    </row>
    <row r="389" spans="2:200" x14ac:dyDescent="0.2">
      <c r="E389" s="837"/>
    </row>
    <row r="390" spans="2:200" x14ac:dyDescent="0.2">
      <c r="E390" s="837"/>
    </row>
    <row r="391" spans="2:200" x14ac:dyDescent="0.2">
      <c r="E391" s="837"/>
    </row>
    <row r="392" spans="2:200" x14ac:dyDescent="0.2">
      <c r="E392" s="837"/>
    </row>
    <row r="393" spans="2:200" x14ac:dyDescent="0.2">
      <c r="E393" s="837"/>
    </row>
  </sheetData>
  <autoFilter ref="A2:H97"/>
  <mergeCells count="196">
    <mergeCell ref="U93:AB93"/>
    <mergeCell ref="AC93:AR93"/>
    <mergeCell ref="AS93:AZ93"/>
    <mergeCell ref="BA93:BL93"/>
    <mergeCell ref="BM93:BP93"/>
    <mergeCell ref="BQ93:BX93"/>
    <mergeCell ref="BY93:CB93"/>
    <mergeCell ref="CC93:CJ93"/>
    <mergeCell ref="CK93:CN93"/>
    <mergeCell ref="HK169:HL169"/>
    <mergeCell ref="AG86:AR86"/>
    <mergeCell ref="AS86:BD86"/>
    <mergeCell ref="CC86:CN86"/>
    <mergeCell ref="CO86:CZ86"/>
    <mergeCell ref="U86:AF86"/>
    <mergeCell ref="BQ85:CB85"/>
    <mergeCell ref="CC85:CN85"/>
    <mergeCell ref="CO85:CZ85"/>
    <mergeCell ref="DA85:DL85"/>
    <mergeCell ref="U85:AF85"/>
    <mergeCell ref="AG85:AR85"/>
    <mergeCell ref="AS85:BD85"/>
    <mergeCell ref="BE85:BP85"/>
    <mergeCell ref="GG86:GR86"/>
    <mergeCell ref="DM86:DX86"/>
    <mergeCell ref="DY86:EJ86"/>
    <mergeCell ref="EK86:EV86"/>
    <mergeCell ref="EW86:FH86"/>
    <mergeCell ref="FI86:FT86"/>
    <mergeCell ref="BE86:BP86"/>
    <mergeCell ref="BQ86:CB86"/>
    <mergeCell ref="DY88:EJ88"/>
    <mergeCell ref="EK88:EV88"/>
    <mergeCell ref="EW88:FH88"/>
    <mergeCell ref="FI88:FT88"/>
    <mergeCell ref="FU88:GF88"/>
    <mergeCell ref="GG88:GR88"/>
    <mergeCell ref="FU86:GF86"/>
    <mergeCell ref="DA86:DL86"/>
    <mergeCell ref="FU85:GF85"/>
    <mergeCell ref="GG85:GR85"/>
    <mergeCell ref="DM85:DX85"/>
    <mergeCell ref="DY85:EJ85"/>
    <mergeCell ref="EK85:EV85"/>
    <mergeCell ref="EW85:FH85"/>
    <mergeCell ref="FI85:FT85"/>
    <mergeCell ref="FO83:FT83"/>
    <mergeCell ref="FU83:FZ83"/>
    <mergeCell ref="GA83:GF83"/>
    <mergeCell ref="DM83:DR83"/>
    <mergeCell ref="DS83:DX83"/>
    <mergeCell ref="DY83:ED83"/>
    <mergeCell ref="EE83:EJ83"/>
    <mergeCell ref="EK83:EP83"/>
    <mergeCell ref="EQ83:EV83"/>
    <mergeCell ref="EW83:FB83"/>
    <mergeCell ref="FC83:FH83"/>
    <mergeCell ref="AS83:AX83"/>
    <mergeCell ref="AY83:BD83"/>
    <mergeCell ref="BE83:BJ83"/>
    <mergeCell ref="GG81:GR81"/>
    <mergeCell ref="BK83:BP83"/>
    <mergeCell ref="BQ83:BV83"/>
    <mergeCell ref="BW83:CB83"/>
    <mergeCell ref="CC83:CH83"/>
    <mergeCell ref="CI83:CN83"/>
    <mergeCell ref="FU82:GF82"/>
    <mergeCell ref="GG82:GR82"/>
    <mergeCell ref="CO82:CZ82"/>
    <mergeCell ref="DA82:DL82"/>
    <mergeCell ref="DM82:DX82"/>
    <mergeCell ref="DY82:EJ82"/>
    <mergeCell ref="EK82:EV82"/>
    <mergeCell ref="EW82:FH82"/>
    <mergeCell ref="GG83:GL83"/>
    <mergeCell ref="GM83:GR83"/>
    <mergeCell ref="CO83:CT83"/>
    <mergeCell ref="CU83:CZ83"/>
    <mergeCell ref="DA83:DF83"/>
    <mergeCell ref="DG83:DL83"/>
    <mergeCell ref="FI83:FN83"/>
    <mergeCell ref="U83:Z83"/>
    <mergeCell ref="AA83:AF83"/>
    <mergeCell ref="AG83:AL83"/>
    <mergeCell ref="FU1:GF1"/>
    <mergeCell ref="GG1:GR1"/>
    <mergeCell ref="U81:AF81"/>
    <mergeCell ref="AG81:AR81"/>
    <mergeCell ref="AS81:BD81"/>
    <mergeCell ref="DA1:DL1"/>
    <mergeCell ref="DM1:DX1"/>
    <mergeCell ref="DY1:EJ1"/>
    <mergeCell ref="EK1:EV1"/>
    <mergeCell ref="BE81:BP81"/>
    <mergeCell ref="BQ81:CB81"/>
    <mergeCell ref="CC81:CN81"/>
    <mergeCell ref="CO81:CZ81"/>
    <mergeCell ref="DA81:DL81"/>
    <mergeCell ref="DM81:DX81"/>
    <mergeCell ref="DY81:EJ81"/>
    <mergeCell ref="EK81:EV81"/>
    <mergeCell ref="EW81:FH81"/>
    <mergeCell ref="FI81:FT81"/>
    <mergeCell ref="FU81:GF81"/>
    <mergeCell ref="AM83:AR83"/>
    <mergeCell ref="I1:T1"/>
    <mergeCell ref="U1:AE1"/>
    <mergeCell ref="I82:T82"/>
    <mergeCell ref="EW1:FH1"/>
    <mergeCell ref="FI1:FT1"/>
    <mergeCell ref="AG1:AQ1"/>
    <mergeCell ref="AS1:BC1"/>
    <mergeCell ref="BE1:BO1"/>
    <mergeCell ref="BQ1:CA1"/>
    <mergeCell ref="CO1:CZ1"/>
    <mergeCell ref="U82:AF82"/>
    <mergeCell ref="AG82:AR82"/>
    <mergeCell ref="AS82:BD82"/>
    <mergeCell ref="BE82:BP82"/>
    <mergeCell ref="BQ82:CB82"/>
    <mergeCell ref="CC82:CN82"/>
    <mergeCell ref="FI82:FT82"/>
    <mergeCell ref="I81:T81"/>
    <mergeCell ref="CC1:CM1"/>
    <mergeCell ref="E278:F278"/>
    <mergeCell ref="F289:H289"/>
    <mergeCell ref="F284:H284"/>
    <mergeCell ref="F280:H280"/>
    <mergeCell ref="F281:H281"/>
    <mergeCell ref="F282:H282"/>
    <mergeCell ref="F283:H283"/>
    <mergeCell ref="E270:H270"/>
    <mergeCell ref="E271:H271"/>
    <mergeCell ref="E272:H272"/>
    <mergeCell ref="E273:H273"/>
    <mergeCell ref="E274:H274"/>
    <mergeCell ref="E275:H275"/>
    <mergeCell ref="E276:H276"/>
    <mergeCell ref="E279:H279"/>
    <mergeCell ref="F98:G98"/>
    <mergeCell ref="A84:H84"/>
    <mergeCell ref="A85:H85"/>
    <mergeCell ref="A86:H86"/>
    <mergeCell ref="A83:H83"/>
    <mergeCell ref="A96:B96"/>
    <mergeCell ref="H90:H91"/>
    <mergeCell ref="I88:T88"/>
    <mergeCell ref="E277:F277"/>
    <mergeCell ref="G105:G181"/>
    <mergeCell ref="G184:G260"/>
    <mergeCell ref="E261:H261"/>
    <mergeCell ref="E262:H262"/>
    <mergeCell ref="E263:H263"/>
    <mergeCell ref="E264:H264"/>
    <mergeCell ref="E265:H265"/>
    <mergeCell ref="E266:H266"/>
    <mergeCell ref="I83:N83"/>
    <mergeCell ref="O83:T83"/>
    <mergeCell ref="M104:N104"/>
    <mergeCell ref="I86:T86"/>
    <mergeCell ref="I85:T85"/>
    <mergeCell ref="U88:AF88"/>
    <mergeCell ref="AG88:AR88"/>
    <mergeCell ref="AS88:BD88"/>
    <mergeCell ref="BE88:BP88"/>
    <mergeCell ref="BQ88:CB88"/>
    <mergeCell ref="CC88:CN88"/>
    <mergeCell ref="CO88:CZ88"/>
    <mergeCell ref="DA88:DL88"/>
    <mergeCell ref="DM88:DX88"/>
    <mergeCell ref="DY93:EB93"/>
    <mergeCell ref="EC93:EF93"/>
    <mergeCell ref="EG93:EJ93"/>
    <mergeCell ref="CO93:CR93"/>
    <mergeCell ref="CS93:CV93"/>
    <mergeCell ref="CW93:CZ93"/>
    <mergeCell ref="DA93:DD93"/>
    <mergeCell ref="DE93:DH93"/>
    <mergeCell ref="DI93:DL93"/>
    <mergeCell ref="DM93:DP93"/>
    <mergeCell ref="DQ93:DT93"/>
    <mergeCell ref="DU93:DX93"/>
    <mergeCell ref="EK307:EV307"/>
    <mergeCell ref="EW307:FH307"/>
    <mergeCell ref="FI307:FT307"/>
    <mergeCell ref="FU307:GF307"/>
    <mergeCell ref="GG307:GR307"/>
    <mergeCell ref="AG307:AQ307"/>
    <mergeCell ref="AS307:BC307"/>
    <mergeCell ref="BE307:BO307"/>
    <mergeCell ref="BQ307:CA307"/>
    <mergeCell ref="CC307:CM307"/>
    <mergeCell ref="CO307:CZ307"/>
    <mergeCell ref="DA307:DL307"/>
    <mergeCell ref="DM307:DX307"/>
    <mergeCell ref="DY307:EJ307"/>
  </mergeCells>
  <conditionalFormatting sqref="V182:EE183 U200:AQ200 W105:GR181">
    <cfRule type="colorScale" priority="2086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W105:GR181">
    <cfRule type="cellIs" dxfId="1221" priority="2082" stopIfTrue="1" operator="lessThan">
      <formula>0</formula>
    </cfRule>
  </conditionalFormatting>
  <conditionalFormatting sqref="G105">
    <cfRule type="cellIs" dxfId="1220" priority="2066" stopIfTrue="1" operator="equal">
      <formula>"RMV"</formula>
    </cfRule>
    <cfRule type="cellIs" dxfId="1219" priority="2067" stopIfTrue="1" operator="equal">
      <formula>"X"</formula>
    </cfRule>
    <cfRule type="cellIs" dxfId="1218" priority="2068" stopIfTrue="1" operator="equal">
      <formula>"VD"</formula>
    </cfRule>
    <cfRule type="cellIs" dxfId="1217" priority="2069" stopIfTrue="1" operator="equal">
      <formula>"CV"</formula>
    </cfRule>
    <cfRule type="expression" dxfId="1216" priority="2070" stopIfTrue="1">
      <formula>IF(LEFT(G105,1)="V",1,0)</formula>
    </cfRule>
    <cfRule type="cellIs" dxfId="1215" priority="2071" stopIfTrue="1" operator="equal">
      <formula>"AIA"</formula>
    </cfRule>
    <cfRule type="cellIs" dxfId="1214" priority="2072" stopIfTrue="1" operator="equal">
      <formula>"STK"</formula>
    </cfRule>
  </conditionalFormatting>
  <conditionalFormatting sqref="G184">
    <cfRule type="cellIs" dxfId="1213" priority="2059" stopIfTrue="1" operator="equal">
      <formula>"RMV"</formula>
    </cfRule>
    <cfRule type="cellIs" dxfId="1212" priority="2060" stopIfTrue="1" operator="equal">
      <formula>"X"</formula>
    </cfRule>
    <cfRule type="cellIs" dxfId="1211" priority="2061" stopIfTrue="1" operator="equal">
      <formula>"VD"</formula>
    </cfRule>
    <cfRule type="cellIs" dxfId="1210" priority="2062" stopIfTrue="1" operator="equal">
      <formula>"CV"</formula>
    </cfRule>
    <cfRule type="expression" dxfId="1209" priority="2063" stopIfTrue="1">
      <formula>IF(LEFT(G184,1)="V",1,0)</formula>
    </cfRule>
    <cfRule type="cellIs" dxfId="1208" priority="2064" stopIfTrue="1" operator="equal">
      <formula>"AIA"</formula>
    </cfRule>
    <cfRule type="cellIs" dxfId="1207" priority="2065" stopIfTrue="1" operator="equal">
      <formula>"STK"</formula>
    </cfRule>
  </conditionalFormatting>
  <conditionalFormatting sqref="B261:C264">
    <cfRule type="cellIs" dxfId="1206" priority="2052" stopIfTrue="1" operator="equal">
      <formula>"RMV"</formula>
    </cfRule>
    <cfRule type="cellIs" dxfId="1205" priority="2053" stopIfTrue="1" operator="equal">
      <formula>"X"</formula>
    </cfRule>
    <cfRule type="cellIs" dxfId="1204" priority="2054" stopIfTrue="1" operator="equal">
      <formula>"VD"</formula>
    </cfRule>
    <cfRule type="cellIs" dxfId="1203" priority="2055" stopIfTrue="1" operator="equal">
      <formula>"CV"</formula>
    </cfRule>
    <cfRule type="expression" dxfId="1202" priority="2056" stopIfTrue="1">
      <formula>IF(LEFT(B261,1)="V",1,0)</formula>
    </cfRule>
    <cfRule type="cellIs" dxfId="1201" priority="2057" stopIfTrue="1" operator="equal">
      <formula>"AIA"</formula>
    </cfRule>
    <cfRule type="cellIs" dxfId="1200" priority="2058" stopIfTrue="1" operator="equal">
      <formula>"STK"</formula>
    </cfRule>
  </conditionalFormatting>
  <conditionalFormatting sqref="H183">
    <cfRule type="cellIs" dxfId="1199" priority="2045" stopIfTrue="1" operator="equal">
      <formula>"RMV"</formula>
    </cfRule>
    <cfRule type="cellIs" dxfId="1198" priority="2046" stopIfTrue="1" operator="equal">
      <formula>"X"</formula>
    </cfRule>
    <cfRule type="cellIs" dxfId="1197" priority="2047" stopIfTrue="1" operator="equal">
      <formula>"VD"</formula>
    </cfRule>
    <cfRule type="cellIs" dxfId="1196" priority="2048" stopIfTrue="1" operator="equal">
      <formula>"CV"</formula>
    </cfRule>
    <cfRule type="expression" dxfId="1195" priority="2049" stopIfTrue="1">
      <formula>IF(LEFT(H183,1)="V",1,0)</formula>
    </cfRule>
    <cfRule type="cellIs" dxfId="1194" priority="2050" stopIfTrue="1" operator="equal">
      <formula>"AIA"</formula>
    </cfRule>
    <cfRule type="cellIs" dxfId="1193" priority="2051" stopIfTrue="1" operator="equal">
      <formula>"STK"</formula>
    </cfRule>
  </conditionalFormatting>
  <conditionalFormatting sqref="F99:G100 F98">
    <cfRule type="cellIs" dxfId="1192" priority="2031" stopIfTrue="1" operator="equal">
      <formula>"RMV"</formula>
    </cfRule>
    <cfRule type="cellIs" dxfId="1191" priority="2032" stopIfTrue="1" operator="equal">
      <formula>"X"</formula>
    </cfRule>
    <cfRule type="cellIs" dxfId="1190" priority="2033" stopIfTrue="1" operator="equal">
      <formula>"VD"</formula>
    </cfRule>
    <cfRule type="cellIs" dxfId="1189" priority="2034" stopIfTrue="1" operator="equal">
      <formula>"CV"</formula>
    </cfRule>
    <cfRule type="expression" dxfId="1188" priority="2035" stopIfTrue="1">
      <formula>IF(LEFT(F98,1)="V",1,0)</formula>
    </cfRule>
    <cfRule type="cellIs" dxfId="1187" priority="2036" stopIfTrue="1" operator="equal">
      <formula>"AIA"</formula>
    </cfRule>
    <cfRule type="cellIs" dxfId="1186" priority="2037" stopIfTrue="1" operator="equal">
      <formula>"STK"</formula>
    </cfRule>
  </conditionalFormatting>
  <conditionalFormatting sqref="U279:GR279">
    <cfRule type="cellIs" dxfId="1185" priority="2026" operator="notEqual">
      <formula>4</formula>
    </cfRule>
  </conditionalFormatting>
  <conditionalFormatting sqref="I92:GR92">
    <cfRule type="cellIs" dxfId="1184" priority="2022" operator="notEqual">
      <formula>4</formula>
    </cfRule>
  </conditionalFormatting>
  <conditionalFormatting sqref="U266:GN266">
    <cfRule type="cellIs" dxfId="1183" priority="1953" operator="greaterThan">
      <formula>4</formula>
    </cfRule>
  </conditionalFormatting>
  <conditionalFormatting sqref="HP90:HP93">
    <cfRule type="cellIs" dxfId="1182" priority="1938" stopIfTrue="1" operator="equal">
      <formula>0</formula>
    </cfRule>
  </conditionalFormatting>
  <conditionalFormatting sqref="HP94:HP100">
    <cfRule type="cellIs" dxfId="1181" priority="1937" stopIfTrue="1" operator="equal">
      <formula>0</formula>
    </cfRule>
  </conditionalFormatting>
  <conditionalFormatting sqref="HI91:HN167">
    <cfRule type="cellIs" dxfId="1180" priority="1935" stopIfTrue="1" operator="lessThan">
      <formula>$S$101-30</formula>
    </cfRule>
    <cfRule type="cellIs" dxfId="1179" priority="1936" stopIfTrue="1" operator="greaterThan">
      <formula>$S$101</formula>
    </cfRule>
  </conditionalFormatting>
  <conditionalFormatting sqref="HH97">
    <cfRule type="cellIs" dxfId="1178" priority="1934" stopIfTrue="1" operator="equal">
      <formula>0</formula>
    </cfRule>
  </conditionalFormatting>
  <conditionalFormatting sqref="HQ97">
    <cfRule type="cellIs" dxfId="1177" priority="1933" stopIfTrue="1" operator="equal">
      <formula>0</formula>
    </cfRule>
  </conditionalFormatting>
  <conditionalFormatting sqref="HQ129">
    <cfRule type="cellIs" dxfId="1176" priority="1932" stopIfTrue="1" operator="equal">
      <formula>0</formula>
    </cfRule>
  </conditionalFormatting>
  <conditionalFormatting sqref="HH129">
    <cfRule type="cellIs" dxfId="1175" priority="1931" stopIfTrue="1" operator="equal">
      <formula>0</formula>
    </cfRule>
  </conditionalFormatting>
  <conditionalFormatting sqref="HH155">
    <cfRule type="cellIs" dxfId="1174" priority="1930" stopIfTrue="1" operator="equal">
      <formula>0</formula>
    </cfRule>
  </conditionalFormatting>
  <conditionalFormatting sqref="HH158">
    <cfRule type="cellIs" dxfId="1173" priority="1929" stopIfTrue="1" operator="equal">
      <formula>0</formula>
    </cfRule>
  </conditionalFormatting>
  <conditionalFormatting sqref="HQ155">
    <cfRule type="cellIs" dxfId="1172" priority="1928" stopIfTrue="1" operator="equal">
      <formula>0</formula>
    </cfRule>
  </conditionalFormatting>
  <conditionalFormatting sqref="HQ158">
    <cfRule type="cellIs" dxfId="1171" priority="1927" stopIfTrue="1" operator="equal">
      <formula>0</formula>
    </cfRule>
  </conditionalFormatting>
  <conditionalFormatting sqref="HY97">
    <cfRule type="cellIs" dxfId="1170" priority="1925" stopIfTrue="1" operator="equal">
      <formula>0</formula>
    </cfRule>
  </conditionalFormatting>
  <conditionalFormatting sqref="HY129">
    <cfRule type="cellIs" dxfId="1169" priority="1924" stopIfTrue="1" operator="equal">
      <formula>0</formula>
    </cfRule>
  </conditionalFormatting>
  <conditionalFormatting sqref="HY155">
    <cfRule type="cellIs" dxfId="1168" priority="1923" stopIfTrue="1" operator="equal">
      <formula>0</formula>
    </cfRule>
  </conditionalFormatting>
  <conditionalFormatting sqref="HY158">
    <cfRule type="cellIs" dxfId="1167" priority="1922" stopIfTrue="1" operator="equal">
      <formula>0</formula>
    </cfRule>
  </conditionalFormatting>
  <conditionalFormatting sqref="HZ91:IE167">
    <cfRule type="cellIs" dxfId="1166" priority="1920" operator="greaterThan">
      <formula>60</formula>
    </cfRule>
  </conditionalFormatting>
  <conditionalFormatting sqref="I87:EJ87">
    <cfRule type="cellIs" dxfId="1165" priority="1912" stopIfTrue="1" operator="equal">
      <formula>"RMV"</formula>
    </cfRule>
    <cfRule type="cellIs" dxfId="1164" priority="1913" stopIfTrue="1" operator="equal">
      <formula>"X"</formula>
    </cfRule>
    <cfRule type="cellIs" dxfId="1163" priority="1914" stopIfTrue="1" operator="equal">
      <formula>"VD"</formula>
    </cfRule>
    <cfRule type="cellIs" dxfId="1162" priority="1915" stopIfTrue="1" operator="equal">
      <formula>"CV"</formula>
    </cfRule>
    <cfRule type="expression" dxfId="1161" priority="1916" stopIfTrue="1">
      <formula>IF(LEFT(I87,1)="V",1,0)</formula>
    </cfRule>
    <cfRule type="cellIs" dxfId="1160" priority="1917" stopIfTrue="1" operator="equal">
      <formula>"AIA"</formula>
    </cfRule>
    <cfRule type="cellIs" dxfId="1159" priority="1918" stopIfTrue="1" operator="equal">
      <formula>"STK"</formula>
    </cfRule>
  </conditionalFormatting>
  <conditionalFormatting sqref="HR91:HR167">
    <cfRule type="expression" dxfId="1158" priority="1903">
      <formula>HR91+HW91&gt;24</formula>
    </cfRule>
  </conditionalFormatting>
  <conditionalFormatting sqref="HS91:HS167">
    <cfRule type="expression" dxfId="1157" priority="1902">
      <formula>HS91+HT91&gt;24</formula>
    </cfRule>
  </conditionalFormatting>
  <conditionalFormatting sqref="HT91:HT167">
    <cfRule type="expression" dxfId="1156" priority="1901">
      <formula>HT91+HS91&gt;24</formula>
    </cfRule>
  </conditionalFormatting>
  <conditionalFormatting sqref="HU91:HU167">
    <cfRule type="expression" dxfId="1155" priority="1900">
      <formula>HU91+HV91&gt;24</formula>
    </cfRule>
  </conditionalFormatting>
  <conditionalFormatting sqref="HV91:HV167">
    <cfRule type="expression" dxfId="1154" priority="1899">
      <formula>HU91+HV91&gt;24</formula>
    </cfRule>
  </conditionalFormatting>
  <conditionalFormatting sqref="M103:N104">
    <cfRule type="cellIs" dxfId="1153" priority="1884" stopIfTrue="1" operator="equal">
      <formula>"RMV"</formula>
    </cfRule>
    <cfRule type="cellIs" dxfId="1152" priority="1885" stopIfTrue="1" operator="equal">
      <formula>"X"</formula>
    </cfRule>
    <cfRule type="cellIs" dxfId="1151" priority="1886" stopIfTrue="1" operator="equal">
      <formula>"VD"</formula>
    </cfRule>
    <cfRule type="cellIs" dxfId="1150" priority="1887" stopIfTrue="1" operator="equal">
      <formula>"CV"</formula>
    </cfRule>
    <cfRule type="expression" dxfId="1149" priority="1888" stopIfTrue="1">
      <formula>IF(LEFT(M103,1)="V",1,0)</formula>
    </cfRule>
    <cfRule type="cellIs" dxfId="1148" priority="1889" stopIfTrue="1" operator="equal">
      <formula>"AIA"</formula>
    </cfRule>
    <cfRule type="cellIs" dxfId="1147" priority="1890" stopIfTrue="1" operator="equal">
      <formula>"STK"</formula>
    </cfRule>
  </conditionalFormatting>
  <conditionalFormatting sqref="U105:U181">
    <cfRule type="cellIs" dxfId="1146" priority="1877" stopIfTrue="1" operator="equal">
      <formula>"RMV"</formula>
    </cfRule>
    <cfRule type="cellIs" dxfId="1145" priority="1878" stopIfTrue="1" operator="equal">
      <formula>"X"</formula>
    </cfRule>
    <cfRule type="cellIs" dxfId="1144" priority="1879" stopIfTrue="1" operator="equal">
      <formula>"VD"</formula>
    </cfRule>
    <cfRule type="cellIs" dxfId="1143" priority="1880" stopIfTrue="1" operator="equal">
      <formula>"CV"</formula>
    </cfRule>
    <cfRule type="expression" dxfId="1142" priority="1881" stopIfTrue="1">
      <formula>IF(LEFT(U105,1)="V",1,0)</formula>
    </cfRule>
    <cfRule type="cellIs" dxfId="1141" priority="1882" stopIfTrue="1" operator="equal">
      <formula>"AIA"</formula>
    </cfRule>
    <cfRule type="cellIs" dxfId="1140" priority="1883" stopIfTrue="1" operator="equal">
      <formula>"STK"</formula>
    </cfRule>
  </conditionalFormatting>
  <conditionalFormatting sqref="V105:V181 U200:AQ200">
    <cfRule type="cellIs" dxfId="1139" priority="1869" stopIfTrue="1" operator="equal">
      <formula>"RMV"</formula>
    </cfRule>
    <cfRule type="cellIs" dxfId="1138" priority="1870" stopIfTrue="1" operator="equal">
      <formula>"X"</formula>
    </cfRule>
    <cfRule type="cellIs" dxfId="1137" priority="1871" stopIfTrue="1" operator="equal">
      <formula>"VD"</formula>
    </cfRule>
    <cfRule type="cellIs" dxfId="1136" priority="1873" stopIfTrue="1" operator="equal">
      <formula>"CV"</formula>
    </cfRule>
    <cfRule type="expression" dxfId="1135" priority="1874" stopIfTrue="1">
      <formula>IF(LEFT(U105,1)="V",1,0)</formula>
    </cfRule>
    <cfRule type="cellIs" dxfId="1134" priority="1875" stopIfTrue="1" operator="equal">
      <formula>"AIA"</formula>
    </cfRule>
    <cfRule type="cellIs" dxfId="1133" priority="1876" stopIfTrue="1" operator="equal">
      <formula>"STK"</formula>
    </cfRule>
  </conditionalFormatting>
  <conditionalFormatting sqref="V105:V181">
    <cfRule type="colorScale" priority="1872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V105:V181">
    <cfRule type="cellIs" dxfId="1132" priority="1868" stopIfTrue="1" operator="lessThan">
      <formula>0</formula>
    </cfRule>
  </conditionalFormatting>
  <conditionalFormatting sqref="F3:F47 F49:F62 F64:F79">
    <cfRule type="cellIs" dxfId="1131" priority="1865" operator="lessThan">
      <formula>G3</formula>
    </cfRule>
  </conditionalFormatting>
  <conditionalFormatting sqref="GT3:GT79">
    <cfRule type="cellIs" dxfId="1130" priority="1864" operator="greaterThan">
      <formula>9000</formula>
    </cfRule>
  </conditionalFormatting>
  <conditionalFormatting sqref="GU4:GV4">
    <cfRule type="cellIs" dxfId="1129" priority="1863" operator="greaterThan">
      <formula>0</formula>
    </cfRule>
  </conditionalFormatting>
  <conditionalFormatting sqref="GU7:GV7">
    <cfRule type="cellIs" dxfId="1128" priority="1862" operator="greaterThan">
      <formula>0</formula>
    </cfRule>
  </conditionalFormatting>
  <conditionalFormatting sqref="GU9:GV9">
    <cfRule type="cellIs" dxfId="1127" priority="1861" operator="greaterThan">
      <formula>0</formula>
    </cfRule>
  </conditionalFormatting>
  <conditionalFormatting sqref="GU13:GV13">
    <cfRule type="cellIs" dxfId="1126" priority="1860" operator="greaterThan">
      <formula>0</formula>
    </cfRule>
  </conditionalFormatting>
  <conditionalFormatting sqref="GU16:GV16">
    <cfRule type="cellIs" dxfId="1125" priority="1859" operator="greaterThan">
      <formula>0</formula>
    </cfRule>
  </conditionalFormatting>
  <conditionalFormatting sqref="GU18:GV19">
    <cfRule type="cellIs" dxfId="1124" priority="1858" operator="greaterThan">
      <formula>0</formula>
    </cfRule>
  </conditionalFormatting>
  <conditionalFormatting sqref="GU22:GV22">
    <cfRule type="cellIs" dxfId="1123" priority="1857" operator="greaterThan">
      <formula>0</formula>
    </cfRule>
  </conditionalFormatting>
  <conditionalFormatting sqref="GU26:GV26">
    <cfRule type="cellIs" dxfId="1122" priority="1856" operator="greaterThan">
      <formula>0</formula>
    </cfRule>
  </conditionalFormatting>
  <conditionalFormatting sqref="GU35:GV35">
    <cfRule type="cellIs" dxfId="1121" priority="1855" operator="greaterThan">
      <formula>0</formula>
    </cfRule>
  </conditionalFormatting>
  <conditionalFormatting sqref="GU41:GV41">
    <cfRule type="cellIs" dxfId="1120" priority="1854" operator="greaterThan">
      <formula>0</formula>
    </cfRule>
  </conditionalFormatting>
  <conditionalFormatting sqref="GU48:GV49">
    <cfRule type="cellIs" dxfId="1119" priority="1853" operator="greaterThan">
      <formula>0</formula>
    </cfRule>
  </conditionalFormatting>
  <conditionalFormatting sqref="GU63:GV63">
    <cfRule type="cellIs" dxfId="1118" priority="1852" operator="greaterThan">
      <formula>0</formula>
    </cfRule>
  </conditionalFormatting>
  <conditionalFormatting sqref="GU67:GV67">
    <cfRule type="cellIs" dxfId="1117" priority="1851" operator="greaterThan">
      <formula>0</formula>
    </cfRule>
  </conditionalFormatting>
  <conditionalFormatting sqref="GU70:GV70">
    <cfRule type="cellIs" dxfId="1116" priority="1850" operator="greaterThan">
      <formula>0</formula>
    </cfRule>
  </conditionalFormatting>
  <conditionalFormatting sqref="AO200:GR200 U201:GR260 U184:GR199 AS185:GR260">
    <cfRule type="cellIs" dxfId="1115" priority="1842" stopIfTrue="1" operator="equal">
      <formula>"RMV"</formula>
    </cfRule>
    <cfRule type="cellIs" dxfId="1114" priority="1843" stopIfTrue="1" operator="equal">
      <formula>"X"</formula>
    </cfRule>
    <cfRule type="cellIs" dxfId="1113" priority="1844" stopIfTrue="1" operator="equal">
      <formula>"VD"</formula>
    </cfRule>
    <cfRule type="cellIs" dxfId="1112" priority="1846" stopIfTrue="1" operator="equal">
      <formula>"CV"</formula>
    </cfRule>
    <cfRule type="expression" dxfId="1111" priority="1847" stopIfTrue="1">
      <formula>IF(LEFT(U184,1)="V",1,0)</formula>
    </cfRule>
    <cfRule type="cellIs" dxfId="1110" priority="1848" stopIfTrue="1" operator="equal">
      <formula>"AIA"</formula>
    </cfRule>
    <cfRule type="cellIs" dxfId="1109" priority="1849" stopIfTrue="1" operator="equal">
      <formula>"STK"</formula>
    </cfRule>
  </conditionalFormatting>
  <conditionalFormatting sqref="AO200:GR200 U201:GR260 U184:GR199 AS185:GR260">
    <cfRule type="colorScale" priority="1845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U184:GR260">
    <cfRule type="cellIs" dxfId="1108" priority="1840" operator="equal">
      <formula>"OPEX"</formula>
    </cfRule>
    <cfRule type="cellIs" dxfId="1107" priority="1841" operator="equal">
      <formula>"CEAM"</formula>
    </cfRule>
  </conditionalFormatting>
  <conditionalFormatting sqref="F101:G102">
    <cfRule type="cellIs" dxfId="1106" priority="1833" stopIfTrue="1" operator="equal">
      <formula>"RMV"</formula>
    </cfRule>
    <cfRule type="cellIs" dxfId="1105" priority="1834" stopIfTrue="1" operator="equal">
      <formula>"X"</formula>
    </cfRule>
    <cfRule type="cellIs" dxfId="1104" priority="1835" stopIfTrue="1" operator="equal">
      <formula>"VD"</formula>
    </cfRule>
    <cfRule type="cellIs" dxfId="1103" priority="1836" stopIfTrue="1" operator="equal">
      <formula>"CV"</formula>
    </cfRule>
    <cfRule type="expression" dxfId="1102" priority="1837" stopIfTrue="1">
      <formula>IF(LEFT(F101,1)="V",1,0)</formula>
    </cfRule>
    <cfRule type="cellIs" dxfId="1101" priority="1838" stopIfTrue="1" operator="equal">
      <formula>"AIA"</formula>
    </cfRule>
    <cfRule type="cellIs" dxfId="1100" priority="1839" stopIfTrue="1" operator="equal">
      <formula>"STK"</formula>
    </cfRule>
  </conditionalFormatting>
  <conditionalFormatting sqref="HW91:HW167">
    <cfRule type="expression" dxfId="1099" priority="1832">
      <formula>HR91+HW91&gt;24</formula>
    </cfRule>
  </conditionalFormatting>
  <conditionalFormatting sqref="I3:AD79">
    <cfRule type="cellIs" dxfId="1098" priority="857" stopIfTrue="1" operator="equal">
      <formula>"F"</formula>
    </cfRule>
    <cfRule type="cellIs" dxfId="1097" priority="858" stopIfTrue="1" operator="equal">
      <formula>$G$100</formula>
    </cfRule>
    <cfRule type="cellIs" dxfId="1096" priority="859" stopIfTrue="1" operator="equal">
      <formula>$G$99</formula>
    </cfRule>
    <cfRule type="cellIs" dxfId="1095" priority="860" stopIfTrue="1" operator="equal">
      <formula>"SB"</formula>
    </cfRule>
    <cfRule type="cellIs" dxfId="1094" priority="861" stopIfTrue="1" operator="equal">
      <formula>"SSB"</formula>
    </cfRule>
    <cfRule type="cellIs" dxfId="1093" priority="862" stopIfTrue="1" operator="equal">
      <formula>"RMV"</formula>
    </cfRule>
    <cfRule type="cellIs" dxfId="1092" priority="863" stopIfTrue="1" operator="equal">
      <formula>"X"</formula>
    </cfRule>
    <cfRule type="cellIs" dxfId="1091" priority="864" stopIfTrue="1" operator="equal">
      <formula>"VD"</formula>
    </cfRule>
    <cfRule type="cellIs" dxfId="1090" priority="865" stopIfTrue="1" operator="equal">
      <formula>"CV"</formula>
    </cfRule>
    <cfRule type="expression" dxfId="1089" priority="866" stopIfTrue="1">
      <formula>IF(LEFT(I3,1)="V",1,0)</formula>
    </cfRule>
    <cfRule type="cellIs" dxfId="1088" priority="867" stopIfTrue="1" operator="equal">
      <formula>"AIA"</formula>
    </cfRule>
    <cfRule type="cellIs" dxfId="1087" priority="868" stopIfTrue="1" operator="equal">
      <formula>"STK"</formula>
    </cfRule>
  </conditionalFormatting>
  <conditionalFormatting sqref="GG83:GL83 FU83:FZ83 FI83:FN83 EW83:FB83 EK83:EP83 DY83:ED83 DM83:DR83 DA83:DF83 CO83:CT83 CC83:CH83 BQ83:BV83 BE83:BJ83 AS83:AX83 AG83:AL83 U83:Z83 I83:N83">
    <cfRule type="cellIs" dxfId="1086" priority="854" operator="lessThan">
      <formula>0</formula>
    </cfRule>
    <cfRule type="cellIs" dxfId="1085" priority="855" operator="lessThan">
      <formula>0.08</formula>
    </cfRule>
    <cfRule type="cellIs" dxfId="1084" priority="856" operator="greaterThan">
      <formula>0.079</formula>
    </cfRule>
  </conditionalFormatting>
  <conditionalFormatting sqref="U3:AD79">
    <cfRule type="expression" dxfId="1083" priority="869" stopIfTrue="1">
      <formula>IF(U105&lt;10,1,0)</formula>
    </cfRule>
    <cfRule type="expression" dxfId="1082" priority="870" stopIfTrue="1">
      <formula>IF(U105&lt;50,1,0)</formula>
    </cfRule>
  </conditionalFormatting>
  <conditionalFormatting sqref="AD19">
    <cfRule type="expression" dxfId="1081" priority="2379" stopIfTrue="1">
      <formula>IF(AO121&lt;10,1,0)</formula>
    </cfRule>
    <cfRule type="expression" dxfId="1080" priority="2380" stopIfTrue="1">
      <formula>IF(AO121&lt;50,1,0)</formula>
    </cfRule>
  </conditionalFormatting>
  <conditionalFormatting sqref="AD19">
    <cfRule type="expression" dxfId="1079" priority="734" stopIfTrue="1">
      <formula>IF(AD121&lt;10,1,0)</formula>
    </cfRule>
    <cfRule type="expression" dxfId="1078" priority="735" stopIfTrue="1">
      <formula>IF(AD121&lt;50,1,0)</formula>
    </cfRule>
  </conditionalFormatting>
  <conditionalFormatting sqref="HX91:HX167">
    <cfRule type="cellIs" dxfId="1077" priority="710" stopIfTrue="1" operator="greaterThan">
      <formula>24</formula>
    </cfRule>
    <cfRule type="colorScale" priority="711">
      <colorScale>
        <cfvo type="num" val="0"/>
        <cfvo type="num" val="12"/>
        <cfvo type="num" val="24"/>
        <color rgb="FFFFFF00"/>
        <color rgb="FFFFC000"/>
        <color rgb="FFFF0000"/>
      </colorScale>
    </cfRule>
  </conditionalFormatting>
  <conditionalFormatting sqref="U183">
    <cfRule type="colorScale" priority="709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AI24:AJ24 AP19:GR19 BG23:BN23 CK36:GR36 CS68:GR68 CW75:DJ75 DA42:GR42 DY56:GR56 AW4:GR4 DE3:GR3 BG24:BZ24 DY60:GR60 DQ69:GR69 DU66:GR66 DU64:GR64 CK40:GR40 DE60:DR60 CW46:DD46 DA6:GR6 CS73:GR73 CO53:GR53 CO43:GR43 DI54:GR54 CA43:CH43 AE52:DB52 AE78:DF79 AE68:CL68 AE35:AX37 AE53:CH53 AE7:GR7 AE22:BN22 AE8:AZ8 AE19:AL19 AE24:AG24 AE65:GR65 AE74:GR74 AO24:AZ24 AE4:AO4 AE57:GR59 AE67:GR67 AE3:CP3 BA35:GR35 AE64:DN64 AE73:CL73 AE56:DR56 DE45:GR46 DM78:GR79 AE41:GR41 BA36:CD36 AE40:CD40 AE45:CX45 AE43:BY43 BG8:GR8 BU22:GR23 AE60:CX60 AE54:DB54 AE69:DJ69 AE42:CT42 AE75:CP75 AE76:GR77 BA37:CT37 AE66:DN66 AE25:BZ25 AE23:AZ23 DI52:GR52 DQ75:GR75 AE70:GR72 DA37:GR37 AE61:GR63 AE20:GR21 CG24:GR25 AE5:BW6 AE55:GR55 AE47:GR51 AE46:CP46 AE26:GR34 AE38:GR39 AE44:GR44 CB6:CK6 AE9:GR18 CB5:GR5">
    <cfRule type="cellIs" dxfId="1076" priority="619" stopIfTrue="1" operator="equal">
      <formula>"F"</formula>
    </cfRule>
    <cfRule type="cellIs" dxfId="1075" priority="620" stopIfTrue="1" operator="equal">
      <formula>$G$100</formula>
    </cfRule>
    <cfRule type="cellIs" dxfId="1074" priority="621" stopIfTrue="1" operator="equal">
      <formula>$G$99</formula>
    </cfRule>
    <cfRule type="cellIs" dxfId="1073" priority="622" stopIfTrue="1" operator="equal">
      <formula>"SB"</formula>
    </cfRule>
    <cfRule type="cellIs" dxfId="1072" priority="623" stopIfTrue="1" operator="equal">
      <formula>"SSB"</formula>
    </cfRule>
    <cfRule type="cellIs" dxfId="1071" priority="624" stopIfTrue="1" operator="equal">
      <formula>"RMV"</formula>
    </cfRule>
    <cfRule type="cellIs" dxfId="1070" priority="625" stopIfTrue="1" operator="equal">
      <formula>"X"</formula>
    </cfRule>
    <cfRule type="cellIs" dxfId="1069" priority="626" stopIfTrue="1" operator="equal">
      <formula>"VD"</formula>
    </cfRule>
    <cfRule type="cellIs" dxfId="1068" priority="627" stopIfTrue="1" operator="equal">
      <formula>"CV"</formula>
    </cfRule>
    <cfRule type="expression" dxfId="1067" priority="628" stopIfTrue="1">
      <formula>IF(LEFT(AE3,1)="V",1,0)</formula>
    </cfRule>
    <cfRule type="cellIs" dxfId="1066" priority="629" stopIfTrue="1" operator="equal">
      <formula>"AIA"</formula>
    </cfRule>
    <cfRule type="cellIs" dxfId="1065" priority="630" stopIfTrue="1" operator="equal">
      <formula>"STK"</formula>
    </cfRule>
  </conditionalFormatting>
  <conditionalFormatting sqref="AR19:GR19 AJ24 AQ36:AX36 AO35 AW4:AY4 AR35:AX35 BG23:BN23 CK36:GR36 CS68:GR68 CW75:DJ75 DA42:GR42 DY56:GR56 BB4:GR4 DE3:GR3 BG24:BZ24 DY60:GR60 DQ69:GR69 DU66:GR66 DU64:GR64 CK40:GR40 AM54:DB54 DE60:DR60 CW46:DD46 DA6:GR6 CS73:GR73 CO53:GR53 CO43:GR43 DI54:GR54 BU43:BY43 CA43:CH43 AE61:GR61 AE52:DB52 AE78:DF79 AE68:CL68 AE37:AX37 AE53:CH53 AE7:GR7 AE22:BN22 AE63:GR63 AE8:AZ8 AE34:AV34 AE40:AP40 AE19:AL19 AE62:AM62 AE54:AJ54 AE24:AG24 AE35:AN36 AE65:GR65 AE74:GR74 AO24:AZ24 AE4:AO4 AE57:GR59 AE67:GR67 AE3:CP3 AY34:GR34 BA35:GR35 AE64:DN64 AE73:CL73 AE56:DR56 DE45:GR46 DM78:GR79 AE41:GR41 BA36:CD36 AV40:CD40 AE45:CX45 AE43:BS43 BG8:GR8 BU22:GR23 AE60:CX60 AE69:DJ69 AE42:CT42 AE75:CP75 AE76:GR77 BA37:CT37 AE66:DN66 AE25:BZ25 AE23:AZ23 DI52:GR52 DQ75:GR75 AE70:GR72 DA37:GR37 AP62:GR62 AE20:GR21 CG24:GR25 AE5:BW6 AE55:GR55 AE47:GR51 AE46:CP46 AE26:GR33 AE38:GR39 AE44:GR44 CB6:CK6 AE9:GR18 CB5:GR5">
    <cfRule type="expression" dxfId="1064" priority="631" stopIfTrue="1">
      <formula>IF(AE105&lt;10,1,0)</formula>
    </cfRule>
    <cfRule type="expression" dxfId="1063" priority="632" stopIfTrue="1">
      <formula>IF(AE105&lt;50,1,0)</formula>
    </cfRule>
  </conditionalFormatting>
  <conditionalFormatting sqref="AI51:AM51 AJ24 AS40:AU40">
    <cfRule type="expression" dxfId="1062" priority="633" stopIfTrue="1">
      <formula>IF(AG126&lt;10,1,0)</formula>
    </cfRule>
    <cfRule type="expression" dxfId="1061" priority="634" stopIfTrue="1">
      <formula>IF(AG126&lt;50,1,0)</formula>
    </cfRule>
  </conditionalFormatting>
  <conditionalFormatting sqref="AI24">
    <cfRule type="expression" dxfId="1060" priority="635" stopIfTrue="1">
      <formula>IF(AK126&lt;10,1,0)</formula>
    </cfRule>
    <cfRule type="expression" dxfId="1059" priority="636" stopIfTrue="1">
      <formula>IF(AK126&lt;50,1,0)</formula>
    </cfRule>
  </conditionalFormatting>
  <conditionalFormatting sqref="AK24:AN24">
    <cfRule type="cellIs" dxfId="1058" priority="605" stopIfTrue="1" operator="equal">
      <formula>"F"</formula>
    </cfRule>
    <cfRule type="cellIs" dxfId="1057" priority="606" stopIfTrue="1" operator="equal">
      <formula>$G$100</formula>
    </cfRule>
    <cfRule type="cellIs" dxfId="1056" priority="607" stopIfTrue="1" operator="equal">
      <formula>$G$99</formula>
    </cfRule>
    <cfRule type="cellIs" dxfId="1055" priority="608" stopIfTrue="1" operator="equal">
      <formula>"SB"</formula>
    </cfRule>
    <cfRule type="cellIs" dxfId="1054" priority="609" stopIfTrue="1" operator="equal">
      <formula>"SSB"</formula>
    </cfRule>
    <cfRule type="cellIs" dxfId="1053" priority="610" stopIfTrue="1" operator="equal">
      <formula>"RMV"</formula>
    </cfRule>
    <cfRule type="cellIs" dxfId="1052" priority="611" stopIfTrue="1" operator="equal">
      <formula>"X"</formula>
    </cfRule>
    <cfRule type="cellIs" dxfId="1051" priority="612" stopIfTrue="1" operator="equal">
      <formula>"VD"</formula>
    </cfRule>
    <cfRule type="cellIs" dxfId="1050" priority="613" stopIfTrue="1" operator="equal">
      <formula>"CV"</formula>
    </cfRule>
    <cfRule type="expression" dxfId="1049" priority="614" stopIfTrue="1">
      <formula>IF(LEFT(AK24,1)="V",1,0)</formula>
    </cfRule>
    <cfRule type="cellIs" dxfId="1048" priority="615" stopIfTrue="1" operator="equal">
      <formula>"AIA"</formula>
    </cfRule>
    <cfRule type="cellIs" dxfId="1047" priority="616" stopIfTrue="1" operator="equal">
      <formula>"STK"</formula>
    </cfRule>
  </conditionalFormatting>
  <conditionalFormatting sqref="AK24:AN24">
    <cfRule type="expression" dxfId="1046" priority="617" stopIfTrue="1">
      <formula>IF(AK126&lt;10,1,0)</formula>
    </cfRule>
    <cfRule type="expression" dxfId="1045" priority="618" stopIfTrue="1">
      <formula>IF(AK126&lt;50,1,0)</formula>
    </cfRule>
  </conditionalFormatting>
  <conditionalFormatting sqref="AL64">
    <cfRule type="expression" dxfId="1044" priority="603" stopIfTrue="1">
      <formula>IF(AJ166&lt;10,1,0)</formula>
    </cfRule>
    <cfRule type="expression" dxfId="1043" priority="604" stopIfTrue="1">
      <formula>IF(AJ166&lt;50,1,0)</formula>
    </cfRule>
  </conditionalFormatting>
  <conditionalFormatting sqref="AM50">
    <cfRule type="expression" dxfId="1042" priority="637" stopIfTrue="1">
      <formula>IF(BL152&lt;10,1,0)</formula>
    </cfRule>
    <cfRule type="expression" dxfId="1041" priority="638" stopIfTrue="1">
      <formula>IF(BL152&lt;50,1,0)</formula>
    </cfRule>
  </conditionalFormatting>
  <conditionalFormatting sqref="AM45:AN45">
    <cfRule type="expression" dxfId="1040" priority="639" stopIfTrue="1">
      <formula>IF(AZ147&lt;10,1,0)</formula>
    </cfRule>
    <cfRule type="expression" dxfId="1039" priority="640" stopIfTrue="1">
      <formula>IF(AZ147&lt;50,1,0)</formula>
    </cfRule>
  </conditionalFormatting>
  <conditionalFormatting sqref="AO36:AQ36 AW34:AX34 AK54:AL54">
    <cfRule type="expression" dxfId="1038" priority="641" stopIfTrue="1">
      <formula>IF(AU136&lt;10,1,0)</formula>
    </cfRule>
    <cfRule type="expression" dxfId="1037" priority="642" stopIfTrue="1">
      <formula>IF(AU136&lt;50,1,0)</formula>
    </cfRule>
  </conditionalFormatting>
  <conditionalFormatting sqref="AY35:AZ35">
    <cfRule type="cellIs" dxfId="1036" priority="589" stopIfTrue="1" operator="equal">
      <formula>"F"</formula>
    </cfRule>
    <cfRule type="cellIs" dxfId="1035" priority="590" stopIfTrue="1" operator="equal">
      <formula>$G$100</formula>
    </cfRule>
    <cfRule type="cellIs" dxfId="1034" priority="591" stopIfTrue="1" operator="equal">
      <formula>$G$99</formula>
    </cfRule>
    <cfRule type="cellIs" dxfId="1033" priority="592" stopIfTrue="1" operator="equal">
      <formula>"SB"</formula>
    </cfRule>
    <cfRule type="cellIs" dxfId="1032" priority="593" stopIfTrue="1" operator="equal">
      <formula>"SSB"</formula>
    </cfRule>
    <cfRule type="cellIs" dxfId="1031" priority="594" stopIfTrue="1" operator="equal">
      <formula>"RMV"</formula>
    </cfRule>
    <cfRule type="cellIs" dxfId="1030" priority="595" stopIfTrue="1" operator="equal">
      <formula>"X"</formula>
    </cfRule>
    <cfRule type="cellIs" dxfId="1029" priority="596" stopIfTrue="1" operator="equal">
      <formula>"VD"</formula>
    </cfRule>
    <cfRule type="cellIs" dxfId="1028" priority="597" stopIfTrue="1" operator="equal">
      <formula>"CV"</formula>
    </cfRule>
    <cfRule type="expression" dxfId="1027" priority="598" stopIfTrue="1">
      <formula>IF(LEFT(AY35,1)="V",1,0)</formula>
    </cfRule>
    <cfRule type="cellIs" dxfId="1026" priority="599" stopIfTrue="1" operator="equal">
      <formula>"AIA"</formula>
    </cfRule>
    <cfRule type="cellIs" dxfId="1025" priority="600" stopIfTrue="1" operator="equal">
      <formula>"STK"</formula>
    </cfRule>
  </conditionalFormatting>
  <conditionalFormatting sqref="AY35:AZ35">
    <cfRule type="expression" dxfId="1024" priority="601" stopIfTrue="1">
      <formula>IF(AY137&lt;10,1,0)</formula>
    </cfRule>
    <cfRule type="expression" dxfId="1023" priority="602" stopIfTrue="1">
      <formula>IF(AY137&lt;50,1,0)</formula>
    </cfRule>
  </conditionalFormatting>
  <conditionalFormatting sqref="AY36:AZ37">
    <cfRule type="cellIs" dxfId="1022" priority="575" stopIfTrue="1" operator="equal">
      <formula>"F"</formula>
    </cfRule>
    <cfRule type="cellIs" dxfId="1021" priority="576" stopIfTrue="1" operator="equal">
      <formula>$G$100</formula>
    </cfRule>
    <cfRule type="cellIs" dxfId="1020" priority="577" stopIfTrue="1" operator="equal">
      <formula>$G$99</formula>
    </cfRule>
    <cfRule type="cellIs" dxfId="1019" priority="578" stopIfTrue="1" operator="equal">
      <formula>"SB"</formula>
    </cfRule>
    <cfRule type="cellIs" dxfId="1018" priority="579" stopIfTrue="1" operator="equal">
      <formula>"SSB"</formula>
    </cfRule>
    <cfRule type="cellIs" dxfId="1017" priority="580" stopIfTrue="1" operator="equal">
      <formula>"RMV"</formula>
    </cfRule>
    <cfRule type="cellIs" dxfId="1016" priority="581" stopIfTrue="1" operator="equal">
      <formula>"X"</formula>
    </cfRule>
    <cfRule type="cellIs" dxfId="1015" priority="582" stopIfTrue="1" operator="equal">
      <formula>"VD"</formula>
    </cfRule>
    <cfRule type="cellIs" dxfId="1014" priority="583" stopIfTrue="1" operator="equal">
      <formula>"CV"</formula>
    </cfRule>
    <cfRule type="expression" dxfId="1013" priority="584" stopIfTrue="1">
      <formula>IF(LEFT(AY36,1)="V",1,0)</formula>
    </cfRule>
    <cfRule type="cellIs" dxfId="1012" priority="585" stopIfTrue="1" operator="equal">
      <formula>"AIA"</formula>
    </cfRule>
    <cfRule type="cellIs" dxfId="1011" priority="586" stopIfTrue="1" operator="equal">
      <formula>"STK"</formula>
    </cfRule>
  </conditionalFormatting>
  <conditionalFormatting sqref="AY36:AZ37">
    <cfRule type="expression" dxfId="1010" priority="587" stopIfTrue="1">
      <formula>IF(AY138&lt;10,1,0)</formula>
    </cfRule>
    <cfRule type="expression" dxfId="1009" priority="588" stopIfTrue="1">
      <formula>IF(AY138&lt;50,1,0)</formula>
    </cfRule>
  </conditionalFormatting>
  <conditionalFormatting sqref="AE19">
    <cfRule type="expression" dxfId="1008" priority="643" stopIfTrue="1">
      <formula>IF(AP121&lt;10,1,0)</formula>
    </cfRule>
    <cfRule type="expression" dxfId="1007" priority="644" stopIfTrue="1">
      <formula>IF(AP121&lt;50,1,0)</formula>
    </cfRule>
  </conditionalFormatting>
  <conditionalFormatting sqref="AO19">
    <cfRule type="cellIs" dxfId="1006" priority="561" stopIfTrue="1" operator="equal">
      <formula>"F"</formula>
    </cfRule>
    <cfRule type="cellIs" dxfId="1005" priority="562" stopIfTrue="1" operator="equal">
      <formula>$G$100</formula>
    </cfRule>
    <cfRule type="cellIs" dxfId="1004" priority="563" stopIfTrue="1" operator="equal">
      <formula>$G$99</formula>
    </cfRule>
    <cfRule type="cellIs" dxfId="1003" priority="564" stopIfTrue="1" operator="equal">
      <formula>"SB"</formula>
    </cfRule>
    <cfRule type="cellIs" dxfId="1002" priority="565" stopIfTrue="1" operator="equal">
      <formula>"SSB"</formula>
    </cfRule>
    <cfRule type="cellIs" dxfId="1001" priority="566" stopIfTrue="1" operator="equal">
      <formula>"RMV"</formula>
    </cfRule>
    <cfRule type="cellIs" dxfId="1000" priority="567" stopIfTrue="1" operator="equal">
      <formula>"X"</formula>
    </cfRule>
    <cfRule type="cellIs" dxfId="999" priority="568" stopIfTrue="1" operator="equal">
      <formula>"VD"</formula>
    </cfRule>
    <cfRule type="cellIs" dxfId="998" priority="569" stopIfTrue="1" operator="equal">
      <formula>"CV"</formula>
    </cfRule>
    <cfRule type="expression" dxfId="997" priority="570" stopIfTrue="1">
      <formula>IF(LEFT(AO19,1)="V",1,0)</formula>
    </cfRule>
    <cfRule type="cellIs" dxfId="996" priority="571" stopIfTrue="1" operator="equal">
      <formula>"AIA"</formula>
    </cfRule>
    <cfRule type="cellIs" dxfId="995" priority="572" stopIfTrue="1" operator="equal">
      <formula>"STK"</formula>
    </cfRule>
  </conditionalFormatting>
  <conditionalFormatting sqref="AO19">
    <cfRule type="expression" dxfId="994" priority="573" stopIfTrue="1">
      <formula>IF(AO121&lt;10,1,0)</formula>
    </cfRule>
    <cfRule type="expression" dxfId="993" priority="574" stopIfTrue="1">
      <formula>IF(AO121&lt;50,1,0)</formula>
    </cfRule>
  </conditionalFormatting>
  <conditionalFormatting sqref="AE34:AR34">
    <cfRule type="expression" dxfId="992" priority="645" stopIfTrue="1">
      <formula>IF(AU136&lt;10,1,0)</formula>
    </cfRule>
    <cfRule type="expression" dxfId="991" priority="646" stopIfTrue="1">
      <formula>IF(AU136&lt;50,1,0)</formula>
    </cfRule>
  </conditionalFormatting>
  <conditionalFormatting sqref="AE19">
    <cfRule type="expression" dxfId="990" priority="559" stopIfTrue="1">
      <formula>IF(AE121&lt;10,1,0)</formula>
    </cfRule>
    <cfRule type="expression" dxfId="989" priority="560" stopIfTrue="1">
      <formula>IF(AE121&lt;50,1,0)</formula>
    </cfRule>
  </conditionalFormatting>
  <conditionalFormatting sqref="AW34:AX34">
    <cfRule type="expression" dxfId="988" priority="557" stopIfTrue="1">
      <formula>IF(BG136&lt;10,1,0)</formula>
    </cfRule>
    <cfRule type="expression" dxfId="987" priority="558" stopIfTrue="1">
      <formula>IF(BG136&lt;50,1,0)</formula>
    </cfRule>
  </conditionalFormatting>
  <conditionalFormatting sqref="AQ40:AR40">
    <cfRule type="expression" dxfId="986" priority="555" stopIfTrue="1">
      <formula>IF(BH142&lt;10,1,0)</formula>
    </cfRule>
    <cfRule type="expression" dxfId="985" priority="556" stopIfTrue="1">
      <formula>IF(BH142&lt;50,1,0)</formula>
    </cfRule>
  </conditionalFormatting>
  <conditionalFormatting sqref="AO36">
    <cfRule type="expression" dxfId="984" priority="553" stopIfTrue="1">
      <formula>IF(AO138&lt;10,1,0)</formula>
    </cfRule>
    <cfRule type="expression" dxfId="983" priority="554" stopIfTrue="1">
      <formula>IF(AO138&lt;50,1,0)</formula>
    </cfRule>
  </conditionalFormatting>
  <conditionalFormatting sqref="AS34:AV34 AY34:BG34">
    <cfRule type="expression" dxfId="982" priority="551" stopIfTrue="1">
      <formula>IF(BI136&lt;10,1,0)</formula>
    </cfRule>
    <cfRule type="expression" dxfId="981" priority="552" stopIfTrue="1">
      <formula>IF(BI136&lt;50,1,0)</formula>
    </cfRule>
  </conditionalFormatting>
  <conditionalFormatting sqref="AX34">
    <cfRule type="expression" dxfId="980" priority="549" stopIfTrue="1">
      <formula>IF(BH136&lt;10,1,0)</formula>
    </cfRule>
    <cfRule type="expression" dxfId="979" priority="550" stopIfTrue="1">
      <formula>IF(BH136&lt;50,1,0)</formula>
    </cfRule>
  </conditionalFormatting>
  <conditionalFormatting sqref="AW34:AX34">
    <cfRule type="expression" dxfId="978" priority="547" stopIfTrue="1">
      <formula>IF(BG136&lt;10,1,0)</formula>
    </cfRule>
    <cfRule type="expression" dxfId="977" priority="548" stopIfTrue="1">
      <formula>IF(BG136&lt;50,1,0)</formula>
    </cfRule>
  </conditionalFormatting>
  <conditionalFormatting sqref="AS34:AV34 AY34:BG34">
    <cfRule type="expression" dxfId="976" priority="545" stopIfTrue="1">
      <formula>IF(BI136&lt;10,1,0)</formula>
    </cfRule>
    <cfRule type="expression" dxfId="975" priority="546" stopIfTrue="1">
      <formula>IF(BI136&lt;50,1,0)</formula>
    </cfRule>
  </conditionalFormatting>
  <conditionalFormatting sqref="AS34:AV34 AY34:BG34">
    <cfRule type="expression" dxfId="974" priority="543" stopIfTrue="1">
      <formula>IF(AS136&lt;10,1,0)</formula>
    </cfRule>
    <cfRule type="expression" dxfId="973" priority="544" stopIfTrue="1">
      <formula>IF(AS136&lt;50,1,0)</formula>
    </cfRule>
  </conditionalFormatting>
  <conditionalFormatting sqref="AF34">
    <cfRule type="expression" dxfId="972" priority="541" stopIfTrue="1">
      <formula>IF(AF136&lt;10,1,0)</formula>
    </cfRule>
    <cfRule type="expression" dxfId="971" priority="542" stopIfTrue="1">
      <formula>IF(AF136&lt;50,1,0)</formula>
    </cfRule>
  </conditionalFormatting>
  <conditionalFormatting sqref="BD34:BG34">
    <cfRule type="expression" dxfId="970" priority="539" stopIfTrue="1">
      <formula>IF(BT136&lt;10,1,0)</formula>
    </cfRule>
    <cfRule type="expression" dxfId="969" priority="540" stopIfTrue="1">
      <formula>IF(BT136&lt;50,1,0)</formula>
    </cfRule>
  </conditionalFormatting>
  <conditionalFormatting sqref="AQ40:AR40">
    <cfRule type="expression" dxfId="968" priority="647" stopIfTrue="1">
      <formula>IF(AR142&lt;10,1,0)</formula>
    </cfRule>
    <cfRule type="expression" dxfId="967" priority="648" stopIfTrue="1">
      <formula>IF(AR142&lt;50,1,0)</formula>
    </cfRule>
  </conditionalFormatting>
  <conditionalFormatting sqref="AL49:AO49">
    <cfRule type="expression" dxfId="966" priority="649" stopIfTrue="1">
      <formula>IF(BA151&lt;10,1,0)</formula>
    </cfRule>
    <cfRule type="expression" dxfId="965" priority="650" stopIfTrue="1">
      <formula>IF(BA151&lt;50,1,0)</formula>
    </cfRule>
  </conditionalFormatting>
  <conditionalFormatting sqref="AN62:AO62">
    <cfRule type="expression" dxfId="964" priority="651" stopIfTrue="1">
      <formula>IF(AO164&lt;10,1,0)</formula>
    </cfRule>
    <cfRule type="expression" dxfId="963" priority="652" stopIfTrue="1">
      <formula>IF(AO164&lt;50,1,0)</formula>
    </cfRule>
  </conditionalFormatting>
  <conditionalFormatting sqref="AP35:AQ35">
    <cfRule type="expression" dxfId="962" priority="653" stopIfTrue="1">
      <formula>IF(AS137&lt;10,1,0)</formula>
    </cfRule>
    <cfRule type="expression" dxfId="961" priority="654" stopIfTrue="1">
      <formula>IF(AS137&lt;50,1,0)</formula>
    </cfRule>
  </conditionalFormatting>
  <conditionalFormatting sqref="AP19:AQ19">
    <cfRule type="expression" dxfId="960" priority="655" stopIfTrue="1">
      <formula>IF(AM121&lt;10,1,0)</formula>
    </cfRule>
    <cfRule type="expression" dxfId="959" priority="656" stopIfTrue="1">
      <formula>IF(AM121&lt;50,1,0)</formula>
    </cfRule>
  </conditionalFormatting>
  <conditionalFormatting sqref="AM19:AN19">
    <cfRule type="cellIs" dxfId="958" priority="525" stopIfTrue="1" operator="equal">
      <formula>"F"</formula>
    </cfRule>
    <cfRule type="cellIs" dxfId="957" priority="526" stopIfTrue="1" operator="equal">
      <formula>$G$100</formula>
    </cfRule>
    <cfRule type="cellIs" dxfId="956" priority="527" stopIfTrue="1" operator="equal">
      <formula>$G$99</formula>
    </cfRule>
    <cfRule type="cellIs" dxfId="955" priority="528" stopIfTrue="1" operator="equal">
      <formula>"SB"</formula>
    </cfRule>
    <cfRule type="cellIs" dxfId="954" priority="529" stopIfTrue="1" operator="equal">
      <formula>"SSB"</formula>
    </cfRule>
    <cfRule type="cellIs" dxfId="953" priority="530" stopIfTrue="1" operator="equal">
      <formula>"RMV"</formula>
    </cfRule>
    <cfRule type="cellIs" dxfId="952" priority="531" stopIfTrue="1" operator="equal">
      <formula>"X"</formula>
    </cfRule>
    <cfRule type="cellIs" dxfId="951" priority="532" stopIfTrue="1" operator="equal">
      <formula>"VD"</formula>
    </cfRule>
    <cfRule type="cellIs" dxfId="950" priority="533" stopIfTrue="1" operator="equal">
      <formula>"CV"</formula>
    </cfRule>
    <cfRule type="expression" dxfId="949" priority="534" stopIfTrue="1">
      <formula>IF(LEFT(AM19,1)="V",1,0)</formula>
    </cfRule>
    <cfRule type="cellIs" dxfId="948" priority="535" stopIfTrue="1" operator="equal">
      <formula>"AIA"</formula>
    </cfRule>
    <cfRule type="cellIs" dxfId="947" priority="536" stopIfTrue="1" operator="equal">
      <formula>"STK"</formula>
    </cfRule>
  </conditionalFormatting>
  <conditionalFormatting sqref="AM19:AN19">
    <cfRule type="expression" dxfId="946" priority="537" stopIfTrue="1">
      <formula>IF(AM121&lt;10,1,0)</formula>
    </cfRule>
    <cfRule type="expression" dxfId="945" priority="538" stopIfTrue="1">
      <formula>IF(AM121&lt;50,1,0)</formula>
    </cfRule>
  </conditionalFormatting>
  <conditionalFormatting sqref="AW34:AX34">
    <cfRule type="expression" dxfId="944" priority="523" stopIfTrue="1">
      <formula>IF(AT136&lt;10,1,0)</formula>
    </cfRule>
    <cfRule type="expression" dxfId="943" priority="524" stopIfTrue="1">
      <formula>IF(AT136&lt;50,1,0)</formula>
    </cfRule>
  </conditionalFormatting>
  <conditionalFormatting sqref="AZ4:BA4">
    <cfRule type="expression" dxfId="942" priority="657" stopIfTrue="1">
      <formula>IF(AO106&lt;10,1,0)</formula>
    </cfRule>
    <cfRule type="expression" dxfId="941" priority="658" stopIfTrue="1">
      <formula>IF(AO106&lt;50,1,0)</formula>
    </cfRule>
  </conditionalFormatting>
  <conditionalFormatting sqref="AW34:AX34">
    <cfRule type="expression" dxfId="940" priority="659" stopIfTrue="1">
      <formula>IF(AQ136&lt;10,1,0)</formula>
    </cfRule>
    <cfRule type="expression" dxfId="939" priority="660" stopIfTrue="1">
      <formula>IF(AQ136&lt;50,1,0)</formula>
    </cfRule>
  </conditionalFormatting>
  <conditionalFormatting sqref="BA23:BF24">
    <cfRule type="cellIs" dxfId="938" priority="509" stopIfTrue="1" operator="equal">
      <formula>"F"</formula>
    </cfRule>
    <cfRule type="cellIs" dxfId="937" priority="510" stopIfTrue="1" operator="equal">
      <formula>$G$100</formula>
    </cfRule>
    <cfRule type="cellIs" dxfId="936" priority="511" stopIfTrue="1" operator="equal">
      <formula>$G$99</formula>
    </cfRule>
    <cfRule type="cellIs" dxfId="935" priority="512" stopIfTrue="1" operator="equal">
      <formula>"SB"</formula>
    </cfRule>
    <cfRule type="cellIs" dxfId="934" priority="513" stopIfTrue="1" operator="equal">
      <formula>"SSB"</formula>
    </cfRule>
    <cfRule type="cellIs" dxfId="933" priority="514" stopIfTrue="1" operator="equal">
      <formula>"RMV"</formula>
    </cfRule>
    <cfRule type="cellIs" dxfId="932" priority="515" stopIfTrue="1" operator="equal">
      <formula>"X"</formula>
    </cfRule>
    <cfRule type="cellIs" dxfId="931" priority="516" stopIfTrue="1" operator="equal">
      <formula>"VD"</formula>
    </cfRule>
    <cfRule type="cellIs" dxfId="930" priority="517" stopIfTrue="1" operator="equal">
      <formula>"CV"</formula>
    </cfRule>
    <cfRule type="expression" dxfId="929" priority="518" stopIfTrue="1">
      <formula>IF(LEFT(BA23,1)="V",1,0)</formula>
    </cfRule>
    <cfRule type="cellIs" dxfId="928" priority="519" stopIfTrue="1" operator="equal">
      <formula>"AIA"</formula>
    </cfRule>
    <cfRule type="cellIs" dxfId="927" priority="520" stopIfTrue="1" operator="equal">
      <formula>"STK"</formula>
    </cfRule>
  </conditionalFormatting>
  <conditionalFormatting sqref="BA23:BF24">
    <cfRule type="expression" dxfId="926" priority="521" stopIfTrue="1">
      <formula>IF(BA125&lt;10,1,0)</formula>
    </cfRule>
    <cfRule type="expression" dxfId="925" priority="522" stopIfTrue="1">
      <formula>IF(BA125&lt;50,1,0)</formula>
    </cfRule>
  </conditionalFormatting>
  <conditionalFormatting sqref="BA8:BF8">
    <cfRule type="cellIs" dxfId="924" priority="495" stopIfTrue="1" operator="equal">
      <formula>"F"</formula>
    </cfRule>
    <cfRule type="cellIs" dxfId="923" priority="496" stopIfTrue="1" operator="equal">
      <formula>$G$100</formula>
    </cfRule>
    <cfRule type="cellIs" dxfId="922" priority="497" stopIfTrue="1" operator="equal">
      <formula>$G$99</formula>
    </cfRule>
    <cfRule type="cellIs" dxfId="921" priority="498" stopIfTrue="1" operator="equal">
      <formula>"SB"</formula>
    </cfRule>
    <cfRule type="cellIs" dxfId="920" priority="499" stopIfTrue="1" operator="equal">
      <formula>"SSB"</formula>
    </cfRule>
    <cfRule type="cellIs" dxfId="919" priority="500" stopIfTrue="1" operator="equal">
      <formula>"RMV"</formula>
    </cfRule>
    <cfRule type="cellIs" dxfId="918" priority="501" stopIfTrue="1" operator="equal">
      <formula>"X"</formula>
    </cfRule>
    <cfRule type="cellIs" dxfId="917" priority="502" stopIfTrue="1" operator="equal">
      <formula>"VD"</formula>
    </cfRule>
    <cfRule type="cellIs" dxfId="916" priority="503" stopIfTrue="1" operator="equal">
      <formula>"CV"</formula>
    </cfRule>
    <cfRule type="expression" dxfId="915" priority="504" stopIfTrue="1">
      <formula>IF(LEFT(BA8,1)="V",1,0)</formula>
    </cfRule>
    <cfRule type="cellIs" dxfId="914" priority="505" stopIfTrue="1" operator="equal">
      <formula>"AIA"</formula>
    </cfRule>
    <cfRule type="cellIs" dxfId="913" priority="506" stopIfTrue="1" operator="equal">
      <formula>"STK"</formula>
    </cfRule>
  </conditionalFormatting>
  <conditionalFormatting sqref="BA8:BF8">
    <cfRule type="expression" dxfId="912" priority="507" stopIfTrue="1">
      <formula>IF(BA110&lt;10,1,0)</formula>
    </cfRule>
    <cfRule type="expression" dxfId="911" priority="508" stopIfTrue="1">
      <formula>IF(BA110&lt;50,1,0)</formula>
    </cfRule>
  </conditionalFormatting>
  <conditionalFormatting sqref="BO22:BO23 BT22:BT23">
    <cfRule type="cellIs" dxfId="910" priority="481" stopIfTrue="1" operator="equal">
      <formula>"F"</formula>
    </cfRule>
    <cfRule type="cellIs" dxfId="909" priority="482" stopIfTrue="1" operator="equal">
      <formula>$G$100</formula>
    </cfRule>
    <cfRule type="cellIs" dxfId="908" priority="483" stopIfTrue="1" operator="equal">
      <formula>$G$99</formula>
    </cfRule>
    <cfRule type="cellIs" dxfId="907" priority="484" stopIfTrue="1" operator="equal">
      <formula>"SB"</formula>
    </cfRule>
    <cfRule type="cellIs" dxfId="906" priority="485" stopIfTrue="1" operator="equal">
      <formula>"SSB"</formula>
    </cfRule>
    <cfRule type="cellIs" dxfId="905" priority="486" stopIfTrue="1" operator="equal">
      <formula>"RMV"</formula>
    </cfRule>
    <cfRule type="cellIs" dxfId="904" priority="487" stopIfTrue="1" operator="equal">
      <formula>"X"</formula>
    </cfRule>
    <cfRule type="cellIs" dxfId="903" priority="488" stopIfTrue="1" operator="equal">
      <formula>"VD"</formula>
    </cfRule>
    <cfRule type="cellIs" dxfId="902" priority="489" stopIfTrue="1" operator="equal">
      <formula>"CV"</formula>
    </cfRule>
    <cfRule type="expression" dxfId="901" priority="490" stopIfTrue="1">
      <formula>IF(LEFT(BO22,1)="V",1,0)</formula>
    </cfRule>
    <cfRule type="cellIs" dxfId="900" priority="491" stopIfTrue="1" operator="equal">
      <formula>"AIA"</formula>
    </cfRule>
    <cfRule type="cellIs" dxfId="899" priority="492" stopIfTrue="1" operator="equal">
      <formula>"STK"</formula>
    </cfRule>
  </conditionalFormatting>
  <conditionalFormatting sqref="BO22:BO23 BT22:BT23">
    <cfRule type="expression" dxfId="898" priority="493" stopIfTrue="1">
      <formula>IF(BO124&lt;10,1,0)</formula>
    </cfRule>
    <cfRule type="expression" dxfId="897" priority="494" stopIfTrue="1">
      <formula>IF(BO124&lt;50,1,0)</formula>
    </cfRule>
  </conditionalFormatting>
  <conditionalFormatting sqref="CA24:CF25">
    <cfRule type="cellIs" dxfId="896" priority="467" stopIfTrue="1" operator="equal">
      <formula>"F"</formula>
    </cfRule>
    <cfRule type="cellIs" dxfId="895" priority="468" stopIfTrue="1" operator="equal">
      <formula>$G$100</formula>
    </cfRule>
    <cfRule type="cellIs" dxfId="894" priority="469" stopIfTrue="1" operator="equal">
      <formula>$G$99</formula>
    </cfRule>
    <cfRule type="cellIs" dxfId="893" priority="470" stopIfTrue="1" operator="equal">
      <formula>"SB"</formula>
    </cfRule>
    <cfRule type="cellIs" dxfId="892" priority="471" stopIfTrue="1" operator="equal">
      <formula>"SSB"</formula>
    </cfRule>
    <cfRule type="cellIs" dxfId="891" priority="472" stopIfTrue="1" operator="equal">
      <formula>"RMV"</formula>
    </cfRule>
    <cfRule type="cellIs" dxfId="890" priority="473" stopIfTrue="1" operator="equal">
      <formula>"X"</formula>
    </cfRule>
    <cfRule type="cellIs" dxfId="889" priority="474" stopIfTrue="1" operator="equal">
      <formula>"VD"</formula>
    </cfRule>
    <cfRule type="cellIs" dxfId="888" priority="475" stopIfTrue="1" operator="equal">
      <formula>"CV"</formula>
    </cfRule>
    <cfRule type="expression" dxfId="887" priority="476" stopIfTrue="1">
      <formula>IF(LEFT(CA24,1)="V",1,0)</formula>
    </cfRule>
    <cfRule type="cellIs" dxfId="886" priority="477" stopIfTrue="1" operator="equal">
      <formula>"AIA"</formula>
    </cfRule>
    <cfRule type="cellIs" dxfId="885" priority="478" stopIfTrue="1" operator="equal">
      <formula>"STK"</formula>
    </cfRule>
  </conditionalFormatting>
  <conditionalFormatting sqref="CA24:CF25">
    <cfRule type="expression" dxfId="884" priority="479" stopIfTrue="1">
      <formula>IF(CA126&lt;10,1,0)</formula>
    </cfRule>
    <cfRule type="expression" dxfId="883" priority="480" stopIfTrue="1">
      <formula>IF(CA126&lt;50,1,0)</formula>
    </cfRule>
  </conditionalFormatting>
  <conditionalFormatting sqref="CE36:CJ36">
    <cfRule type="cellIs" dxfId="882" priority="453" stopIfTrue="1" operator="equal">
      <formula>"F"</formula>
    </cfRule>
    <cfRule type="cellIs" dxfId="881" priority="454" stopIfTrue="1" operator="equal">
      <formula>$G$100</formula>
    </cfRule>
    <cfRule type="cellIs" dxfId="880" priority="455" stopIfTrue="1" operator="equal">
      <formula>$G$99</formula>
    </cfRule>
    <cfRule type="cellIs" dxfId="879" priority="456" stopIfTrue="1" operator="equal">
      <formula>"SB"</formula>
    </cfRule>
    <cfRule type="cellIs" dxfId="878" priority="457" stopIfTrue="1" operator="equal">
      <formula>"SSB"</formula>
    </cfRule>
    <cfRule type="cellIs" dxfId="877" priority="458" stopIfTrue="1" operator="equal">
      <formula>"RMV"</formula>
    </cfRule>
    <cfRule type="cellIs" dxfId="876" priority="459" stopIfTrue="1" operator="equal">
      <formula>"X"</formula>
    </cfRule>
    <cfRule type="cellIs" dxfId="875" priority="460" stopIfTrue="1" operator="equal">
      <formula>"VD"</formula>
    </cfRule>
    <cfRule type="cellIs" dxfId="874" priority="461" stopIfTrue="1" operator="equal">
      <formula>"CV"</formula>
    </cfRule>
    <cfRule type="expression" dxfId="873" priority="462" stopIfTrue="1">
      <formula>IF(LEFT(CE36,1)="V",1,0)</formula>
    </cfRule>
    <cfRule type="cellIs" dxfId="872" priority="463" stopIfTrue="1" operator="equal">
      <formula>"AIA"</formula>
    </cfRule>
    <cfRule type="cellIs" dxfId="871" priority="464" stopIfTrue="1" operator="equal">
      <formula>"STK"</formula>
    </cfRule>
  </conditionalFormatting>
  <conditionalFormatting sqref="CE36:CJ36">
    <cfRule type="expression" dxfId="870" priority="465" stopIfTrue="1">
      <formula>IF(CE138&lt;10,1,0)</formula>
    </cfRule>
    <cfRule type="expression" dxfId="869" priority="466" stopIfTrue="1">
      <formula>IF(CE138&lt;50,1,0)</formula>
    </cfRule>
  </conditionalFormatting>
  <conditionalFormatting sqref="CE40:CJ40">
    <cfRule type="cellIs" dxfId="868" priority="439" stopIfTrue="1" operator="equal">
      <formula>"F"</formula>
    </cfRule>
    <cfRule type="cellIs" dxfId="867" priority="440" stopIfTrue="1" operator="equal">
      <formula>$G$100</formula>
    </cfRule>
    <cfRule type="cellIs" dxfId="866" priority="441" stopIfTrue="1" operator="equal">
      <formula>$G$99</formula>
    </cfRule>
    <cfRule type="cellIs" dxfId="865" priority="442" stopIfTrue="1" operator="equal">
      <formula>"SB"</formula>
    </cfRule>
    <cfRule type="cellIs" dxfId="864" priority="443" stopIfTrue="1" operator="equal">
      <formula>"SSB"</formula>
    </cfRule>
    <cfRule type="cellIs" dxfId="863" priority="444" stopIfTrue="1" operator="equal">
      <formula>"RMV"</formula>
    </cfRule>
    <cfRule type="cellIs" dxfId="862" priority="445" stopIfTrue="1" operator="equal">
      <formula>"X"</formula>
    </cfRule>
    <cfRule type="cellIs" dxfId="861" priority="446" stopIfTrue="1" operator="equal">
      <formula>"VD"</formula>
    </cfRule>
    <cfRule type="cellIs" dxfId="860" priority="447" stopIfTrue="1" operator="equal">
      <formula>"CV"</formula>
    </cfRule>
    <cfRule type="expression" dxfId="859" priority="448" stopIfTrue="1">
      <formula>IF(LEFT(CE40,1)="V",1,0)</formula>
    </cfRule>
    <cfRule type="cellIs" dxfId="858" priority="449" stopIfTrue="1" operator="equal">
      <formula>"AIA"</formula>
    </cfRule>
    <cfRule type="cellIs" dxfId="857" priority="450" stopIfTrue="1" operator="equal">
      <formula>"STK"</formula>
    </cfRule>
  </conditionalFormatting>
  <conditionalFormatting sqref="CE40:CJ40">
    <cfRule type="expression" dxfId="856" priority="451" stopIfTrue="1">
      <formula>IF(CE142&lt;10,1,0)</formula>
    </cfRule>
    <cfRule type="expression" dxfId="855" priority="452" stopIfTrue="1">
      <formula>IF(CE142&lt;50,1,0)</formula>
    </cfRule>
  </conditionalFormatting>
  <conditionalFormatting sqref="CI43:CN43">
    <cfRule type="cellIs" dxfId="854" priority="425" stopIfTrue="1" operator="equal">
      <formula>"F"</formula>
    </cfRule>
    <cfRule type="cellIs" dxfId="853" priority="426" stopIfTrue="1" operator="equal">
      <formula>$G$100</formula>
    </cfRule>
    <cfRule type="cellIs" dxfId="852" priority="427" stopIfTrue="1" operator="equal">
      <formula>$G$99</formula>
    </cfRule>
    <cfRule type="cellIs" dxfId="851" priority="428" stopIfTrue="1" operator="equal">
      <formula>"SB"</formula>
    </cfRule>
    <cfRule type="cellIs" dxfId="850" priority="429" stopIfTrue="1" operator="equal">
      <formula>"SSB"</formula>
    </cfRule>
    <cfRule type="cellIs" dxfId="849" priority="430" stopIfTrue="1" operator="equal">
      <formula>"RMV"</formula>
    </cfRule>
    <cfRule type="cellIs" dxfId="848" priority="431" stopIfTrue="1" operator="equal">
      <formula>"X"</formula>
    </cfRule>
    <cfRule type="cellIs" dxfId="847" priority="432" stopIfTrue="1" operator="equal">
      <formula>"VD"</formula>
    </cfRule>
    <cfRule type="cellIs" dxfId="846" priority="433" stopIfTrue="1" operator="equal">
      <formula>"CV"</formula>
    </cfRule>
    <cfRule type="expression" dxfId="845" priority="434" stopIfTrue="1">
      <formula>IF(LEFT(CI43,1)="V",1,0)</formula>
    </cfRule>
    <cfRule type="cellIs" dxfId="844" priority="435" stopIfTrue="1" operator="equal">
      <formula>"AIA"</formula>
    </cfRule>
    <cfRule type="cellIs" dxfId="843" priority="436" stopIfTrue="1" operator="equal">
      <formula>"STK"</formula>
    </cfRule>
  </conditionalFormatting>
  <conditionalFormatting sqref="CI43:CN43">
    <cfRule type="expression" dxfId="842" priority="437" stopIfTrue="1">
      <formula>IF(CI145&lt;10,1,0)</formula>
    </cfRule>
    <cfRule type="expression" dxfId="841" priority="438" stopIfTrue="1">
      <formula>IF(CI145&lt;50,1,0)</formula>
    </cfRule>
  </conditionalFormatting>
  <conditionalFormatting sqref="CI53:CN53">
    <cfRule type="cellIs" dxfId="840" priority="411" stopIfTrue="1" operator="equal">
      <formula>"F"</formula>
    </cfRule>
    <cfRule type="cellIs" dxfId="839" priority="412" stopIfTrue="1" operator="equal">
      <formula>$G$100</formula>
    </cfRule>
    <cfRule type="cellIs" dxfId="838" priority="413" stopIfTrue="1" operator="equal">
      <formula>$G$99</formula>
    </cfRule>
    <cfRule type="cellIs" dxfId="837" priority="414" stopIfTrue="1" operator="equal">
      <formula>"SB"</formula>
    </cfRule>
    <cfRule type="cellIs" dxfId="836" priority="415" stopIfTrue="1" operator="equal">
      <formula>"SSB"</formula>
    </cfRule>
    <cfRule type="cellIs" dxfId="835" priority="416" stopIfTrue="1" operator="equal">
      <formula>"RMV"</formula>
    </cfRule>
    <cfRule type="cellIs" dxfId="834" priority="417" stopIfTrue="1" operator="equal">
      <formula>"X"</formula>
    </cfRule>
    <cfRule type="cellIs" dxfId="833" priority="418" stopIfTrue="1" operator="equal">
      <formula>"VD"</formula>
    </cfRule>
    <cfRule type="cellIs" dxfId="832" priority="419" stopIfTrue="1" operator="equal">
      <formula>"CV"</formula>
    </cfRule>
    <cfRule type="expression" dxfId="831" priority="420" stopIfTrue="1">
      <formula>IF(LEFT(CI53,1)="V",1,0)</formula>
    </cfRule>
    <cfRule type="cellIs" dxfId="830" priority="421" stopIfTrue="1" operator="equal">
      <formula>"AIA"</formula>
    </cfRule>
    <cfRule type="cellIs" dxfId="829" priority="422" stopIfTrue="1" operator="equal">
      <formula>"STK"</formula>
    </cfRule>
  </conditionalFormatting>
  <conditionalFormatting sqref="CI53:CN53">
    <cfRule type="expression" dxfId="828" priority="423" stopIfTrue="1">
      <formula>IF(CI155&lt;10,1,0)</formula>
    </cfRule>
    <cfRule type="expression" dxfId="827" priority="424" stopIfTrue="1">
      <formula>IF(CI155&lt;50,1,0)</formula>
    </cfRule>
  </conditionalFormatting>
  <conditionalFormatting sqref="CM68:CR68">
    <cfRule type="cellIs" dxfId="826" priority="397" stopIfTrue="1" operator="equal">
      <formula>"F"</formula>
    </cfRule>
    <cfRule type="cellIs" dxfId="825" priority="398" stopIfTrue="1" operator="equal">
      <formula>$G$100</formula>
    </cfRule>
    <cfRule type="cellIs" dxfId="824" priority="399" stopIfTrue="1" operator="equal">
      <formula>$G$99</formula>
    </cfRule>
    <cfRule type="cellIs" dxfId="823" priority="400" stopIfTrue="1" operator="equal">
      <formula>"SB"</formula>
    </cfRule>
    <cfRule type="cellIs" dxfId="822" priority="401" stopIfTrue="1" operator="equal">
      <formula>"SSB"</formula>
    </cfRule>
    <cfRule type="cellIs" dxfId="821" priority="402" stopIfTrue="1" operator="equal">
      <formula>"RMV"</formula>
    </cfRule>
    <cfRule type="cellIs" dxfId="820" priority="403" stopIfTrue="1" operator="equal">
      <formula>"X"</formula>
    </cfRule>
    <cfRule type="cellIs" dxfId="819" priority="404" stopIfTrue="1" operator="equal">
      <formula>"VD"</formula>
    </cfRule>
    <cfRule type="cellIs" dxfId="818" priority="405" stopIfTrue="1" operator="equal">
      <formula>"CV"</formula>
    </cfRule>
    <cfRule type="expression" dxfId="817" priority="406" stopIfTrue="1">
      <formula>IF(LEFT(CM68,1)="V",1,0)</formula>
    </cfRule>
    <cfRule type="cellIs" dxfId="816" priority="407" stopIfTrue="1" operator="equal">
      <formula>"AIA"</formula>
    </cfRule>
    <cfRule type="cellIs" dxfId="815" priority="408" stopIfTrue="1" operator="equal">
      <formula>"STK"</formula>
    </cfRule>
  </conditionalFormatting>
  <conditionalFormatting sqref="CM68:CR68">
    <cfRule type="expression" dxfId="814" priority="409" stopIfTrue="1">
      <formula>IF(CM170&lt;10,1,0)</formula>
    </cfRule>
    <cfRule type="expression" dxfId="813" priority="410" stopIfTrue="1">
      <formula>IF(CM170&lt;50,1,0)</formula>
    </cfRule>
  </conditionalFormatting>
  <conditionalFormatting sqref="CM73:CR73">
    <cfRule type="cellIs" dxfId="812" priority="383" stopIfTrue="1" operator="equal">
      <formula>"F"</formula>
    </cfRule>
    <cfRule type="cellIs" dxfId="811" priority="384" stopIfTrue="1" operator="equal">
      <formula>$G$100</formula>
    </cfRule>
    <cfRule type="cellIs" dxfId="810" priority="385" stopIfTrue="1" operator="equal">
      <formula>$G$99</formula>
    </cfRule>
    <cfRule type="cellIs" dxfId="809" priority="386" stopIfTrue="1" operator="equal">
      <formula>"SB"</formula>
    </cfRule>
    <cfRule type="cellIs" dxfId="808" priority="387" stopIfTrue="1" operator="equal">
      <formula>"SSB"</formula>
    </cfRule>
    <cfRule type="cellIs" dxfId="807" priority="388" stopIfTrue="1" operator="equal">
      <formula>"RMV"</formula>
    </cfRule>
    <cfRule type="cellIs" dxfId="806" priority="389" stopIfTrue="1" operator="equal">
      <formula>"X"</formula>
    </cfRule>
    <cfRule type="cellIs" dxfId="805" priority="390" stopIfTrue="1" operator="equal">
      <formula>"VD"</formula>
    </cfRule>
    <cfRule type="cellIs" dxfId="804" priority="391" stopIfTrue="1" operator="equal">
      <formula>"CV"</formula>
    </cfRule>
    <cfRule type="expression" dxfId="803" priority="392" stopIfTrue="1">
      <formula>IF(LEFT(CM73,1)="V",1,0)</formula>
    </cfRule>
    <cfRule type="cellIs" dxfId="802" priority="393" stopIfTrue="1" operator="equal">
      <formula>"AIA"</formula>
    </cfRule>
    <cfRule type="cellIs" dxfId="801" priority="394" stopIfTrue="1" operator="equal">
      <formula>"STK"</formula>
    </cfRule>
  </conditionalFormatting>
  <conditionalFormatting sqref="CM73:CR73">
    <cfRule type="expression" dxfId="800" priority="395" stopIfTrue="1">
      <formula>IF(CM175&lt;10,1,0)</formula>
    </cfRule>
    <cfRule type="expression" dxfId="799" priority="396" stopIfTrue="1">
      <formula>IF(CM175&lt;50,1,0)</formula>
    </cfRule>
  </conditionalFormatting>
  <conditionalFormatting sqref="CQ75:CV75">
    <cfRule type="cellIs" dxfId="798" priority="369" stopIfTrue="1" operator="equal">
      <formula>"F"</formula>
    </cfRule>
    <cfRule type="cellIs" dxfId="797" priority="370" stopIfTrue="1" operator="equal">
      <formula>$G$100</formula>
    </cfRule>
    <cfRule type="cellIs" dxfId="796" priority="371" stopIfTrue="1" operator="equal">
      <formula>$G$99</formula>
    </cfRule>
    <cfRule type="cellIs" dxfId="795" priority="372" stopIfTrue="1" operator="equal">
      <formula>"SB"</formula>
    </cfRule>
    <cfRule type="cellIs" dxfId="794" priority="373" stopIfTrue="1" operator="equal">
      <formula>"SSB"</formula>
    </cfRule>
    <cfRule type="cellIs" dxfId="793" priority="374" stopIfTrue="1" operator="equal">
      <formula>"RMV"</formula>
    </cfRule>
    <cfRule type="cellIs" dxfId="792" priority="375" stopIfTrue="1" operator="equal">
      <formula>"X"</formula>
    </cfRule>
    <cfRule type="cellIs" dxfId="791" priority="376" stopIfTrue="1" operator="equal">
      <formula>"VD"</formula>
    </cfRule>
    <cfRule type="cellIs" dxfId="790" priority="377" stopIfTrue="1" operator="equal">
      <formula>"CV"</formula>
    </cfRule>
    <cfRule type="expression" dxfId="789" priority="378" stopIfTrue="1">
      <formula>IF(LEFT(CQ75,1)="V",1,0)</formula>
    </cfRule>
    <cfRule type="cellIs" dxfId="788" priority="379" stopIfTrue="1" operator="equal">
      <formula>"AIA"</formula>
    </cfRule>
    <cfRule type="cellIs" dxfId="787" priority="380" stopIfTrue="1" operator="equal">
      <formula>"STK"</formula>
    </cfRule>
  </conditionalFormatting>
  <conditionalFormatting sqref="CQ75:CV75">
    <cfRule type="expression" dxfId="786" priority="381" stopIfTrue="1">
      <formula>IF(CQ177&lt;10,1,0)</formula>
    </cfRule>
    <cfRule type="expression" dxfId="785" priority="382" stopIfTrue="1">
      <formula>IF(CQ177&lt;50,1,0)</formula>
    </cfRule>
  </conditionalFormatting>
  <conditionalFormatting sqref="CU37:CZ37">
    <cfRule type="cellIs" dxfId="784" priority="355" stopIfTrue="1" operator="equal">
      <formula>"F"</formula>
    </cfRule>
    <cfRule type="cellIs" dxfId="783" priority="356" stopIfTrue="1" operator="equal">
      <formula>$G$100</formula>
    </cfRule>
    <cfRule type="cellIs" dxfId="782" priority="357" stopIfTrue="1" operator="equal">
      <formula>$G$99</formula>
    </cfRule>
    <cfRule type="cellIs" dxfId="781" priority="358" stopIfTrue="1" operator="equal">
      <formula>"SB"</formula>
    </cfRule>
    <cfRule type="cellIs" dxfId="780" priority="359" stopIfTrue="1" operator="equal">
      <formula>"SSB"</formula>
    </cfRule>
    <cfRule type="cellIs" dxfId="779" priority="360" stopIfTrue="1" operator="equal">
      <formula>"RMV"</formula>
    </cfRule>
    <cfRule type="cellIs" dxfId="778" priority="361" stopIfTrue="1" operator="equal">
      <formula>"X"</formula>
    </cfRule>
    <cfRule type="cellIs" dxfId="777" priority="362" stopIfTrue="1" operator="equal">
      <formula>"VD"</formula>
    </cfRule>
    <cfRule type="cellIs" dxfId="776" priority="363" stopIfTrue="1" operator="equal">
      <formula>"CV"</formula>
    </cfRule>
    <cfRule type="expression" dxfId="775" priority="364" stopIfTrue="1">
      <formula>IF(LEFT(CU37,1)="V",1,0)</formula>
    </cfRule>
    <cfRule type="cellIs" dxfId="774" priority="365" stopIfTrue="1" operator="equal">
      <formula>"AIA"</formula>
    </cfRule>
    <cfRule type="cellIs" dxfId="773" priority="366" stopIfTrue="1" operator="equal">
      <formula>"STK"</formula>
    </cfRule>
  </conditionalFormatting>
  <conditionalFormatting sqref="CU37:CZ37">
    <cfRule type="expression" dxfId="772" priority="367" stopIfTrue="1">
      <formula>IF(CU139&lt;10,1,0)</formula>
    </cfRule>
    <cfRule type="expression" dxfId="771" priority="368" stopIfTrue="1">
      <formula>IF(CU139&lt;50,1,0)</formula>
    </cfRule>
  </conditionalFormatting>
  <conditionalFormatting sqref="CU42:CZ42">
    <cfRule type="cellIs" dxfId="770" priority="341" stopIfTrue="1" operator="equal">
      <formula>"F"</formula>
    </cfRule>
    <cfRule type="cellIs" dxfId="769" priority="342" stopIfTrue="1" operator="equal">
      <formula>$G$100</formula>
    </cfRule>
    <cfRule type="cellIs" dxfId="768" priority="343" stopIfTrue="1" operator="equal">
      <formula>$G$99</formula>
    </cfRule>
    <cfRule type="cellIs" dxfId="767" priority="344" stopIfTrue="1" operator="equal">
      <formula>"SB"</formula>
    </cfRule>
    <cfRule type="cellIs" dxfId="766" priority="345" stopIfTrue="1" operator="equal">
      <formula>"SSB"</formula>
    </cfRule>
    <cfRule type="cellIs" dxfId="765" priority="346" stopIfTrue="1" operator="equal">
      <formula>"RMV"</formula>
    </cfRule>
    <cfRule type="cellIs" dxfId="764" priority="347" stopIfTrue="1" operator="equal">
      <formula>"X"</formula>
    </cfRule>
    <cfRule type="cellIs" dxfId="763" priority="348" stopIfTrue="1" operator="equal">
      <formula>"VD"</formula>
    </cfRule>
    <cfRule type="cellIs" dxfId="762" priority="349" stopIfTrue="1" operator="equal">
      <formula>"CV"</formula>
    </cfRule>
    <cfRule type="expression" dxfId="761" priority="350" stopIfTrue="1">
      <formula>IF(LEFT(CU42,1)="V",1,0)</formula>
    </cfRule>
    <cfRule type="cellIs" dxfId="760" priority="351" stopIfTrue="1" operator="equal">
      <formula>"AIA"</formula>
    </cfRule>
    <cfRule type="cellIs" dxfId="759" priority="352" stopIfTrue="1" operator="equal">
      <formula>"STK"</formula>
    </cfRule>
  </conditionalFormatting>
  <conditionalFormatting sqref="CU42:CZ42">
    <cfRule type="expression" dxfId="758" priority="353" stopIfTrue="1">
      <formula>IF(CU144&lt;10,1,0)</formula>
    </cfRule>
    <cfRule type="expression" dxfId="757" priority="354" stopIfTrue="1">
      <formula>IF(CU144&lt;50,1,0)</formula>
    </cfRule>
  </conditionalFormatting>
  <conditionalFormatting sqref="CY45:DD45">
    <cfRule type="cellIs" dxfId="756" priority="327" stopIfTrue="1" operator="equal">
      <formula>"F"</formula>
    </cfRule>
    <cfRule type="cellIs" dxfId="755" priority="328" stopIfTrue="1" operator="equal">
      <formula>$G$100</formula>
    </cfRule>
    <cfRule type="cellIs" dxfId="754" priority="329" stopIfTrue="1" operator="equal">
      <formula>$G$99</formula>
    </cfRule>
    <cfRule type="cellIs" dxfId="753" priority="330" stopIfTrue="1" operator="equal">
      <formula>"SB"</formula>
    </cfRule>
    <cfRule type="cellIs" dxfId="752" priority="331" stopIfTrue="1" operator="equal">
      <formula>"SSB"</formula>
    </cfRule>
    <cfRule type="cellIs" dxfId="751" priority="332" stopIfTrue="1" operator="equal">
      <formula>"RMV"</formula>
    </cfRule>
    <cfRule type="cellIs" dxfId="750" priority="333" stopIfTrue="1" operator="equal">
      <formula>"X"</formula>
    </cfRule>
    <cfRule type="cellIs" dxfId="749" priority="334" stopIfTrue="1" operator="equal">
      <formula>"VD"</formula>
    </cfRule>
    <cfRule type="cellIs" dxfId="748" priority="335" stopIfTrue="1" operator="equal">
      <formula>"CV"</formula>
    </cfRule>
    <cfRule type="expression" dxfId="747" priority="336" stopIfTrue="1">
      <formula>IF(LEFT(CY45,1)="V",1,0)</formula>
    </cfRule>
    <cfRule type="cellIs" dxfId="746" priority="337" stopIfTrue="1" operator="equal">
      <formula>"AIA"</formula>
    </cfRule>
    <cfRule type="cellIs" dxfId="745" priority="338" stopIfTrue="1" operator="equal">
      <formula>"STK"</formula>
    </cfRule>
  </conditionalFormatting>
  <conditionalFormatting sqref="CY45:DD45">
    <cfRule type="expression" dxfId="744" priority="339" stopIfTrue="1">
      <formula>IF(CY147&lt;10,1,0)</formula>
    </cfRule>
    <cfRule type="expression" dxfId="743" priority="340" stopIfTrue="1">
      <formula>IF(CY147&lt;50,1,0)</formula>
    </cfRule>
  </conditionalFormatting>
  <conditionalFormatting sqref="DC52:DH52">
    <cfRule type="cellIs" dxfId="742" priority="313" stopIfTrue="1" operator="equal">
      <formula>"F"</formula>
    </cfRule>
    <cfRule type="cellIs" dxfId="741" priority="314" stopIfTrue="1" operator="equal">
      <formula>$G$100</formula>
    </cfRule>
    <cfRule type="cellIs" dxfId="740" priority="315" stopIfTrue="1" operator="equal">
      <formula>$G$99</formula>
    </cfRule>
    <cfRule type="cellIs" dxfId="739" priority="316" stopIfTrue="1" operator="equal">
      <formula>"SB"</formula>
    </cfRule>
    <cfRule type="cellIs" dxfId="738" priority="317" stopIfTrue="1" operator="equal">
      <formula>"SSB"</formula>
    </cfRule>
    <cfRule type="cellIs" dxfId="737" priority="318" stopIfTrue="1" operator="equal">
      <formula>"RMV"</formula>
    </cfRule>
    <cfRule type="cellIs" dxfId="736" priority="319" stopIfTrue="1" operator="equal">
      <formula>"X"</formula>
    </cfRule>
    <cfRule type="cellIs" dxfId="735" priority="320" stopIfTrue="1" operator="equal">
      <formula>"VD"</formula>
    </cfRule>
    <cfRule type="cellIs" dxfId="734" priority="321" stopIfTrue="1" operator="equal">
      <formula>"CV"</formula>
    </cfRule>
    <cfRule type="expression" dxfId="733" priority="322" stopIfTrue="1">
      <formula>IF(LEFT(DC52,1)="V",1,0)</formula>
    </cfRule>
    <cfRule type="cellIs" dxfId="732" priority="323" stopIfTrue="1" operator="equal">
      <formula>"AIA"</formula>
    </cfRule>
    <cfRule type="cellIs" dxfId="731" priority="324" stopIfTrue="1" operator="equal">
      <formula>"STK"</formula>
    </cfRule>
  </conditionalFormatting>
  <conditionalFormatting sqref="DC52:DH52">
    <cfRule type="expression" dxfId="730" priority="325" stopIfTrue="1">
      <formula>IF(DC154&lt;10,1,0)</formula>
    </cfRule>
    <cfRule type="expression" dxfId="729" priority="326" stopIfTrue="1">
      <formula>IF(DC154&lt;50,1,0)</formula>
    </cfRule>
  </conditionalFormatting>
  <conditionalFormatting sqref="DC54:DH54">
    <cfRule type="cellIs" dxfId="728" priority="299" stopIfTrue="1" operator="equal">
      <formula>"F"</formula>
    </cfRule>
    <cfRule type="cellIs" dxfId="727" priority="300" stopIfTrue="1" operator="equal">
      <formula>$G$100</formula>
    </cfRule>
    <cfRule type="cellIs" dxfId="726" priority="301" stopIfTrue="1" operator="equal">
      <formula>$G$99</formula>
    </cfRule>
    <cfRule type="cellIs" dxfId="725" priority="302" stopIfTrue="1" operator="equal">
      <formula>"SB"</formula>
    </cfRule>
    <cfRule type="cellIs" dxfId="724" priority="303" stopIfTrue="1" operator="equal">
      <formula>"SSB"</formula>
    </cfRule>
    <cfRule type="cellIs" dxfId="723" priority="304" stopIfTrue="1" operator="equal">
      <formula>"RMV"</formula>
    </cfRule>
    <cfRule type="cellIs" dxfId="722" priority="305" stopIfTrue="1" operator="equal">
      <formula>"X"</formula>
    </cfRule>
    <cfRule type="cellIs" dxfId="721" priority="306" stopIfTrue="1" operator="equal">
      <formula>"VD"</formula>
    </cfRule>
    <cfRule type="cellIs" dxfId="720" priority="307" stopIfTrue="1" operator="equal">
      <formula>"CV"</formula>
    </cfRule>
    <cfRule type="expression" dxfId="719" priority="308" stopIfTrue="1">
      <formula>IF(LEFT(DC54,1)="V",1,0)</formula>
    </cfRule>
    <cfRule type="cellIs" dxfId="718" priority="309" stopIfTrue="1" operator="equal">
      <formula>"AIA"</formula>
    </cfRule>
    <cfRule type="cellIs" dxfId="717" priority="310" stopIfTrue="1" operator="equal">
      <formula>"STK"</formula>
    </cfRule>
  </conditionalFormatting>
  <conditionalFormatting sqref="DC54:DH54">
    <cfRule type="expression" dxfId="716" priority="311" stopIfTrue="1">
      <formula>IF(DC156&lt;10,1,0)</formula>
    </cfRule>
    <cfRule type="expression" dxfId="715" priority="312" stopIfTrue="1">
      <formula>IF(DC156&lt;50,1,0)</formula>
    </cfRule>
  </conditionalFormatting>
  <conditionalFormatting sqref="DG78:DL79">
    <cfRule type="cellIs" dxfId="714" priority="285" stopIfTrue="1" operator="equal">
      <formula>"F"</formula>
    </cfRule>
    <cfRule type="cellIs" dxfId="713" priority="286" stopIfTrue="1" operator="equal">
      <formula>$G$100</formula>
    </cfRule>
    <cfRule type="cellIs" dxfId="712" priority="287" stopIfTrue="1" operator="equal">
      <formula>$G$99</formula>
    </cfRule>
    <cfRule type="cellIs" dxfId="711" priority="288" stopIfTrue="1" operator="equal">
      <formula>"SB"</formula>
    </cfRule>
    <cfRule type="cellIs" dxfId="710" priority="289" stopIfTrue="1" operator="equal">
      <formula>"SSB"</formula>
    </cfRule>
    <cfRule type="cellIs" dxfId="709" priority="290" stopIfTrue="1" operator="equal">
      <formula>"RMV"</formula>
    </cfRule>
    <cfRule type="cellIs" dxfId="708" priority="291" stopIfTrue="1" operator="equal">
      <formula>"X"</formula>
    </cfRule>
    <cfRule type="cellIs" dxfId="707" priority="292" stopIfTrue="1" operator="equal">
      <formula>"VD"</formula>
    </cfRule>
    <cfRule type="cellIs" dxfId="706" priority="293" stopIfTrue="1" operator="equal">
      <formula>"CV"</formula>
    </cfRule>
    <cfRule type="expression" dxfId="705" priority="294" stopIfTrue="1">
      <formula>IF(LEFT(DG78,1)="V",1,0)</formula>
    </cfRule>
    <cfRule type="cellIs" dxfId="704" priority="295" stopIfTrue="1" operator="equal">
      <formula>"AIA"</formula>
    </cfRule>
    <cfRule type="cellIs" dxfId="703" priority="296" stopIfTrue="1" operator="equal">
      <formula>"STK"</formula>
    </cfRule>
  </conditionalFormatting>
  <conditionalFormatting sqref="DG78:DL79">
    <cfRule type="expression" dxfId="702" priority="297" stopIfTrue="1">
      <formula>IF(DG180&lt;10,1,0)</formula>
    </cfRule>
    <cfRule type="expression" dxfId="701" priority="298" stopIfTrue="1">
      <formula>IF(DG180&lt;50,1,0)</formula>
    </cfRule>
  </conditionalFormatting>
  <conditionalFormatting sqref="DK75:DP75">
    <cfRule type="cellIs" dxfId="700" priority="271" stopIfTrue="1" operator="equal">
      <formula>"F"</formula>
    </cfRule>
    <cfRule type="cellIs" dxfId="699" priority="272" stopIfTrue="1" operator="equal">
      <formula>$G$100</formula>
    </cfRule>
    <cfRule type="cellIs" dxfId="698" priority="273" stopIfTrue="1" operator="equal">
      <formula>$G$99</formula>
    </cfRule>
    <cfRule type="cellIs" dxfId="697" priority="274" stopIfTrue="1" operator="equal">
      <formula>"SB"</formula>
    </cfRule>
    <cfRule type="cellIs" dxfId="696" priority="275" stopIfTrue="1" operator="equal">
      <formula>"SSB"</formula>
    </cfRule>
    <cfRule type="cellIs" dxfId="695" priority="276" stopIfTrue="1" operator="equal">
      <formula>"RMV"</formula>
    </cfRule>
    <cfRule type="cellIs" dxfId="694" priority="277" stopIfTrue="1" operator="equal">
      <formula>"X"</formula>
    </cfRule>
    <cfRule type="cellIs" dxfId="693" priority="278" stopIfTrue="1" operator="equal">
      <formula>"VD"</formula>
    </cfRule>
    <cfRule type="cellIs" dxfId="692" priority="279" stopIfTrue="1" operator="equal">
      <formula>"CV"</formula>
    </cfRule>
    <cfRule type="expression" dxfId="691" priority="280" stopIfTrue="1">
      <formula>IF(LEFT(DK75,1)="V",1,0)</formula>
    </cfRule>
    <cfRule type="cellIs" dxfId="690" priority="281" stopIfTrue="1" operator="equal">
      <formula>"AIA"</formula>
    </cfRule>
    <cfRule type="cellIs" dxfId="689" priority="282" stopIfTrue="1" operator="equal">
      <formula>"STK"</formula>
    </cfRule>
  </conditionalFormatting>
  <conditionalFormatting sqref="DK75:DP75">
    <cfRule type="expression" dxfId="688" priority="283" stopIfTrue="1">
      <formula>IF(DK177&lt;10,1,0)</formula>
    </cfRule>
    <cfRule type="expression" dxfId="687" priority="284" stopIfTrue="1">
      <formula>IF(DK177&lt;50,1,0)</formula>
    </cfRule>
  </conditionalFormatting>
  <conditionalFormatting sqref="DK69:DP69">
    <cfRule type="cellIs" dxfId="686" priority="257" stopIfTrue="1" operator="equal">
      <formula>"F"</formula>
    </cfRule>
    <cfRule type="cellIs" dxfId="685" priority="258" stopIfTrue="1" operator="equal">
      <formula>$G$100</formula>
    </cfRule>
    <cfRule type="cellIs" dxfId="684" priority="259" stopIfTrue="1" operator="equal">
      <formula>$G$99</formula>
    </cfRule>
    <cfRule type="cellIs" dxfId="683" priority="260" stopIfTrue="1" operator="equal">
      <formula>"SB"</formula>
    </cfRule>
    <cfRule type="cellIs" dxfId="682" priority="261" stopIfTrue="1" operator="equal">
      <formula>"SSB"</formula>
    </cfRule>
    <cfRule type="cellIs" dxfId="681" priority="262" stopIfTrue="1" operator="equal">
      <formula>"RMV"</formula>
    </cfRule>
    <cfRule type="cellIs" dxfId="680" priority="263" stopIfTrue="1" operator="equal">
      <formula>"X"</formula>
    </cfRule>
    <cfRule type="cellIs" dxfId="679" priority="264" stopIfTrue="1" operator="equal">
      <formula>"VD"</formula>
    </cfRule>
    <cfRule type="cellIs" dxfId="678" priority="265" stopIfTrue="1" operator="equal">
      <formula>"CV"</formula>
    </cfRule>
    <cfRule type="expression" dxfId="677" priority="266" stopIfTrue="1">
      <formula>IF(LEFT(DK69,1)="V",1,0)</formula>
    </cfRule>
    <cfRule type="cellIs" dxfId="676" priority="267" stopIfTrue="1" operator="equal">
      <formula>"AIA"</formula>
    </cfRule>
    <cfRule type="cellIs" dxfId="675" priority="268" stopIfTrue="1" operator="equal">
      <formula>"STK"</formula>
    </cfRule>
  </conditionalFormatting>
  <conditionalFormatting sqref="DK69:DP69">
    <cfRule type="expression" dxfId="674" priority="269" stopIfTrue="1">
      <formula>IF(DK171&lt;10,1,0)</formula>
    </cfRule>
    <cfRule type="expression" dxfId="673" priority="270" stopIfTrue="1">
      <formula>IF(DK171&lt;50,1,0)</formula>
    </cfRule>
  </conditionalFormatting>
  <conditionalFormatting sqref="DO66:DT66">
    <cfRule type="cellIs" dxfId="672" priority="243" stopIfTrue="1" operator="equal">
      <formula>"F"</formula>
    </cfRule>
    <cfRule type="cellIs" dxfId="671" priority="244" stopIfTrue="1" operator="equal">
      <formula>$G$100</formula>
    </cfRule>
    <cfRule type="cellIs" dxfId="670" priority="245" stopIfTrue="1" operator="equal">
      <formula>$G$99</formula>
    </cfRule>
    <cfRule type="cellIs" dxfId="669" priority="246" stopIfTrue="1" operator="equal">
      <formula>"SB"</formula>
    </cfRule>
    <cfRule type="cellIs" dxfId="668" priority="247" stopIfTrue="1" operator="equal">
      <formula>"SSB"</formula>
    </cfRule>
    <cfRule type="cellIs" dxfId="667" priority="248" stopIfTrue="1" operator="equal">
      <formula>"RMV"</formula>
    </cfRule>
    <cfRule type="cellIs" dxfId="666" priority="249" stopIfTrue="1" operator="equal">
      <formula>"X"</formula>
    </cfRule>
    <cfRule type="cellIs" dxfId="665" priority="250" stopIfTrue="1" operator="equal">
      <formula>"VD"</formula>
    </cfRule>
    <cfRule type="cellIs" dxfId="664" priority="251" stopIfTrue="1" operator="equal">
      <formula>"CV"</formula>
    </cfRule>
    <cfRule type="expression" dxfId="663" priority="252" stopIfTrue="1">
      <formula>IF(LEFT(DO66,1)="V",1,0)</formula>
    </cfRule>
    <cfRule type="cellIs" dxfId="662" priority="253" stopIfTrue="1" operator="equal">
      <formula>"AIA"</formula>
    </cfRule>
    <cfRule type="cellIs" dxfId="661" priority="254" stopIfTrue="1" operator="equal">
      <formula>"STK"</formula>
    </cfRule>
  </conditionalFormatting>
  <conditionalFormatting sqref="DO66:DT66">
    <cfRule type="expression" dxfId="660" priority="255" stopIfTrue="1">
      <formula>IF(DO168&lt;10,1,0)</formula>
    </cfRule>
    <cfRule type="expression" dxfId="659" priority="256" stopIfTrue="1">
      <formula>IF(DO168&lt;50,1,0)</formula>
    </cfRule>
  </conditionalFormatting>
  <conditionalFormatting sqref="DO64:DT64">
    <cfRule type="cellIs" dxfId="658" priority="229" stopIfTrue="1" operator="equal">
      <formula>"F"</formula>
    </cfRule>
    <cfRule type="cellIs" dxfId="657" priority="230" stopIfTrue="1" operator="equal">
      <formula>$G$100</formula>
    </cfRule>
    <cfRule type="cellIs" dxfId="656" priority="231" stopIfTrue="1" operator="equal">
      <formula>$G$99</formula>
    </cfRule>
    <cfRule type="cellIs" dxfId="655" priority="232" stopIfTrue="1" operator="equal">
      <formula>"SB"</formula>
    </cfRule>
    <cfRule type="cellIs" dxfId="654" priority="233" stopIfTrue="1" operator="equal">
      <formula>"SSB"</formula>
    </cfRule>
    <cfRule type="cellIs" dxfId="653" priority="234" stopIfTrue="1" operator="equal">
      <formula>"RMV"</formula>
    </cfRule>
    <cfRule type="cellIs" dxfId="652" priority="235" stopIfTrue="1" operator="equal">
      <formula>"X"</formula>
    </cfRule>
    <cfRule type="cellIs" dxfId="651" priority="236" stopIfTrue="1" operator="equal">
      <formula>"VD"</formula>
    </cfRule>
    <cfRule type="cellIs" dxfId="650" priority="237" stopIfTrue="1" operator="equal">
      <formula>"CV"</formula>
    </cfRule>
    <cfRule type="expression" dxfId="649" priority="238" stopIfTrue="1">
      <formula>IF(LEFT(DO64,1)="V",1,0)</formula>
    </cfRule>
    <cfRule type="cellIs" dxfId="648" priority="239" stopIfTrue="1" operator="equal">
      <formula>"AIA"</formula>
    </cfRule>
    <cfRule type="cellIs" dxfId="647" priority="240" stopIfTrue="1" operator="equal">
      <formula>"STK"</formula>
    </cfRule>
  </conditionalFormatting>
  <conditionalFormatting sqref="DO64:DT64">
    <cfRule type="expression" dxfId="646" priority="241" stopIfTrue="1">
      <formula>IF(DO166&lt;10,1,0)</formula>
    </cfRule>
    <cfRule type="expression" dxfId="645" priority="242" stopIfTrue="1">
      <formula>IF(DO166&lt;50,1,0)</formula>
    </cfRule>
  </conditionalFormatting>
  <conditionalFormatting sqref="DS60:DX60">
    <cfRule type="cellIs" dxfId="644" priority="215" stopIfTrue="1" operator="equal">
      <formula>"F"</formula>
    </cfRule>
    <cfRule type="cellIs" dxfId="643" priority="216" stopIfTrue="1" operator="equal">
      <formula>$G$100</formula>
    </cfRule>
    <cfRule type="cellIs" dxfId="642" priority="217" stopIfTrue="1" operator="equal">
      <formula>$G$99</formula>
    </cfRule>
    <cfRule type="cellIs" dxfId="641" priority="218" stopIfTrue="1" operator="equal">
      <formula>"SB"</formula>
    </cfRule>
    <cfRule type="cellIs" dxfId="640" priority="219" stopIfTrue="1" operator="equal">
      <formula>"SSB"</formula>
    </cfRule>
    <cfRule type="cellIs" dxfId="639" priority="220" stopIfTrue="1" operator="equal">
      <formula>"RMV"</formula>
    </cfRule>
    <cfRule type="cellIs" dxfId="638" priority="221" stopIfTrue="1" operator="equal">
      <formula>"X"</formula>
    </cfRule>
    <cfRule type="cellIs" dxfId="637" priority="222" stopIfTrue="1" operator="equal">
      <formula>"VD"</formula>
    </cfRule>
    <cfRule type="cellIs" dxfId="636" priority="223" stopIfTrue="1" operator="equal">
      <formula>"CV"</formula>
    </cfRule>
    <cfRule type="expression" dxfId="635" priority="224" stopIfTrue="1">
      <formula>IF(LEFT(DS60,1)="V",1,0)</formula>
    </cfRule>
    <cfRule type="cellIs" dxfId="634" priority="225" stopIfTrue="1" operator="equal">
      <formula>"AIA"</formula>
    </cfRule>
    <cfRule type="cellIs" dxfId="633" priority="226" stopIfTrue="1" operator="equal">
      <formula>"STK"</formula>
    </cfRule>
  </conditionalFormatting>
  <conditionalFormatting sqref="DS60:DX60">
    <cfRule type="expression" dxfId="632" priority="227" stopIfTrue="1">
      <formula>IF(DS162&lt;10,1,0)</formula>
    </cfRule>
    <cfRule type="expression" dxfId="631" priority="228" stopIfTrue="1">
      <formula>IF(DS162&lt;50,1,0)</formula>
    </cfRule>
  </conditionalFormatting>
  <conditionalFormatting sqref="DS56:DX56">
    <cfRule type="cellIs" dxfId="630" priority="201" stopIfTrue="1" operator="equal">
      <formula>"F"</formula>
    </cfRule>
    <cfRule type="cellIs" dxfId="629" priority="202" stopIfTrue="1" operator="equal">
      <formula>$G$100</formula>
    </cfRule>
    <cfRule type="cellIs" dxfId="628" priority="203" stopIfTrue="1" operator="equal">
      <formula>$G$99</formula>
    </cfRule>
    <cfRule type="cellIs" dxfId="627" priority="204" stopIfTrue="1" operator="equal">
      <formula>"SB"</formula>
    </cfRule>
    <cfRule type="cellIs" dxfId="626" priority="205" stopIfTrue="1" operator="equal">
      <formula>"SSB"</formula>
    </cfRule>
    <cfRule type="cellIs" dxfId="625" priority="206" stopIfTrue="1" operator="equal">
      <formula>"RMV"</formula>
    </cfRule>
    <cfRule type="cellIs" dxfId="624" priority="207" stopIfTrue="1" operator="equal">
      <formula>"X"</formula>
    </cfRule>
    <cfRule type="cellIs" dxfId="623" priority="208" stopIfTrue="1" operator="equal">
      <formula>"VD"</formula>
    </cfRule>
    <cfRule type="cellIs" dxfId="622" priority="209" stopIfTrue="1" operator="equal">
      <formula>"CV"</formula>
    </cfRule>
    <cfRule type="expression" dxfId="621" priority="210" stopIfTrue="1">
      <formula>IF(LEFT(DS56,1)="V",1,0)</formula>
    </cfRule>
    <cfRule type="cellIs" dxfId="620" priority="211" stopIfTrue="1" operator="equal">
      <formula>"AIA"</formula>
    </cfRule>
    <cfRule type="cellIs" dxfId="619" priority="212" stopIfTrue="1" operator="equal">
      <formula>"STK"</formula>
    </cfRule>
  </conditionalFormatting>
  <conditionalFormatting sqref="DS56:DX56">
    <cfRule type="expression" dxfId="618" priority="213" stopIfTrue="1">
      <formula>IF(DS158&lt;10,1,0)</formula>
    </cfRule>
    <cfRule type="expression" dxfId="617" priority="214" stopIfTrue="1">
      <formula>IF(DS158&lt;50,1,0)</formula>
    </cfRule>
  </conditionalFormatting>
  <conditionalFormatting sqref="CQ3:DD3">
    <cfRule type="cellIs" dxfId="616" priority="187" stopIfTrue="1" operator="equal">
      <formula>"F"</formula>
    </cfRule>
    <cfRule type="cellIs" dxfId="615" priority="188" stopIfTrue="1" operator="equal">
      <formula>$G$100</formula>
    </cfRule>
    <cfRule type="cellIs" dxfId="614" priority="189" stopIfTrue="1" operator="equal">
      <formula>$G$99</formula>
    </cfRule>
    <cfRule type="cellIs" dxfId="613" priority="190" stopIfTrue="1" operator="equal">
      <formula>"SB"</formula>
    </cfRule>
    <cfRule type="cellIs" dxfId="612" priority="191" stopIfTrue="1" operator="equal">
      <formula>"SSB"</formula>
    </cfRule>
    <cfRule type="cellIs" dxfId="611" priority="192" stopIfTrue="1" operator="equal">
      <formula>"RMV"</formula>
    </cfRule>
    <cfRule type="cellIs" dxfId="610" priority="193" stopIfTrue="1" operator="equal">
      <formula>"X"</formula>
    </cfRule>
    <cfRule type="cellIs" dxfId="609" priority="194" stopIfTrue="1" operator="equal">
      <formula>"VD"</formula>
    </cfRule>
    <cfRule type="cellIs" dxfId="608" priority="195" stopIfTrue="1" operator="equal">
      <formula>"CV"</formula>
    </cfRule>
    <cfRule type="expression" dxfId="607" priority="196" stopIfTrue="1">
      <formula>IF(LEFT(CQ3,1)="V",1,0)</formula>
    </cfRule>
    <cfRule type="cellIs" dxfId="606" priority="197" stopIfTrue="1" operator="equal">
      <formula>"AIA"</formula>
    </cfRule>
    <cfRule type="cellIs" dxfId="605" priority="198" stopIfTrue="1" operator="equal">
      <formula>"STK"</formula>
    </cfRule>
  </conditionalFormatting>
  <conditionalFormatting sqref="CQ3:DD3">
    <cfRule type="expression" dxfId="604" priority="199" stopIfTrue="1">
      <formula>IF(CQ105&lt;10,1,0)</formula>
    </cfRule>
    <cfRule type="expression" dxfId="603" priority="200" stopIfTrue="1">
      <formula>IF(CQ105&lt;50,1,0)</formula>
    </cfRule>
  </conditionalFormatting>
  <conditionalFormatting sqref="CP6:CZ6">
    <cfRule type="cellIs" dxfId="602" priority="173" stopIfTrue="1" operator="equal">
      <formula>"F"</formula>
    </cfRule>
    <cfRule type="cellIs" dxfId="601" priority="174" stopIfTrue="1" operator="equal">
      <formula>$G$100</formula>
    </cfRule>
    <cfRule type="cellIs" dxfId="600" priority="175" stopIfTrue="1" operator="equal">
      <formula>$G$99</formula>
    </cfRule>
    <cfRule type="cellIs" dxfId="599" priority="176" stopIfTrue="1" operator="equal">
      <formula>"SB"</formula>
    </cfRule>
    <cfRule type="cellIs" dxfId="598" priority="177" stopIfTrue="1" operator="equal">
      <formula>"SSB"</formula>
    </cfRule>
    <cfRule type="cellIs" dxfId="597" priority="178" stopIfTrue="1" operator="equal">
      <formula>"RMV"</formula>
    </cfRule>
    <cfRule type="cellIs" dxfId="596" priority="179" stopIfTrue="1" operator="equal">
      <formula>"X"</formula>
    </cfRule>
    <cfRule type="cellIs" dxfId="595" priority="180" stopIfTrue="1" operator="equal">
      <formula>"VD"</formula>
    </cfRule>
    <cfRule type="cellIs" dxfId="594" priority="181" stopIfTrue="1" operator="equal">
      <formula>"CV"</formula>
    </cfRule>
    <cfRule type="expression" dxfId="593" priority="182" stopIfTrue="1">
      <formula>IF(LEFT(CP6,1)="V",1,0)</formula>
    </cfRule>
    <cfRule type="cellIs" dxfId="592" priority="183" stopIfTrue="1" operator="equal">
      <formula>"AIA"</formula>
    </cfRule>
    <cfRule type="cellIs" dxfId="591" priority="184" stopIfTrue="1" operator="equal">
      <formula>"STK"</formula>
    </cfRule>
  </conditionalFormatting>
  <conditionalFormatting sqref="CP6:CZ6">
    <cfRule type="expression" dxfId="590" priority="185" stopIfTrue="1">
      <formula>IF(CP108&lt;10,1,0)</formula>
    </cfRule>
    <cfRule type="expression" dxfId="589" priority="186" stopIfTrue="1">
      <formula>IF(CP108&lt;50,1,0)</formula>
    </cfRule>
  </conditionalFormatting>
  <conditionalFormatting sqref="CO6">
    <cfRule type="cellIs" dxfId="588" priority="159" stopIfTrue="1" operator="equal">
      <formula>"F"</formula>
    </cfRule>
    <cfRule type="cellIs" dxfId="587" priority="160" stopIfTrue="1" operator="equal">
      <formula>$G$100</formula>
    </cfRule>
    <cfRule type="cellIs" dxfId="586" priority="161" stopIfTrue="1" operator="equal">
      <formula>$G$99</formula>
    </cfRule>
    <cfRule type="cellIs" dxfId="585" priority="162" stopIfTrue="1" operator="equal">
      <formula>"SB"</formula>
    </cfRule>
    <cfRule type="cellIs" dxfId="584" priority="163" stopIfTrue="1" operator="equal">
      <formula>"SSB"</formula>
    </cfRule>
    <cfRule type="cellIs" dxfId="583" priority="164" stopIfTrue="1" operator="equal">
      <formula>"RMV"</formula>
    </cfRule>
    <cfRule type="cellIs" dxfId="582" priority="165" stopIfTrue="1" operator="equal">
      <formula>"X"</formula>
    </cfRule>
    <cfRule type="cellIs" dxfId="581" priority="166" stopIfTrue="1" operator="equal">
      <formula>"VD"</formula>
    </cfRule>
    <cfRule type="cellIs" dxfId="580" priority="167" stopIfTrue="1" operator="equal">
      <formula>"CV"</formula>
    </cfRule>
    <cfRule type="expression" dxfId="579" priority="168" stopIfTrue="1">
      <formula>IF(LEFT(CO6,1)="V",1,0)</formula>
    </cfRule>
    <cfRule type="cellIs" dxfId="578" priority="169" stopIfTrue="1" operator="equal">
      <formula>"AIA"</formula>
    </cfRule>
    <cfRule type="cellIs" dxfId="577" priority="170" stopIfTrue="1" operator="equal">
      <formula>"STK"</formula>
    </cfRule>
  </conditionalFormatting>
  <conditionalFormatting sqref="CO6">
    <cfRule type="expression" dxfId="576" priority="171" stopIfTrue="1">
      <formula>IF(CO108&lt;10,1,0)</formula>
    </cfRule>
    <cfRule type="expression" dxfId="575" priority="172" stopIfTrue="1">
      <formula>IF(CO108&lt;50,1,0)</formula>
    </cfRule>
  </conditionalFormatting>
  <conditionalFormatting sqref="CL6:CN6">
    <cfRule type="cellIs" dxfId="574" priority="145" stopIfTrue="1" operator="equal">
      <formula>"F"</formula>
    </cfRule>
    <cfRule type="cellIs" dxfId="573" priority="146" stopIfTrue="1" operator="equal">
      <formula>$G$100</formula>
    </cfRule>
    <cfRule type="cellIs" dxfId="572" priority="147" stopIfTrue="1" operator="equal">
      <formula>$G$99</formula>
    </cfRule>
    <cfRule type="cellIs" dxfId="571" priority="148" stopIfTrue="1" operator="equal">
      <formula>"SB"</formula>
    </cfRule>
    <cfRule type="cellIs" dxfId="570" priority="149" stopIfTrue="1" operator="equal">
      <formula>"SSB"</formula>
    </cfRule>
    <cfRule type="cellIs" dxfId="569" priority="150" stopIfTrue="1" operator="equal">
      <formula>"RMV"</formula>
    </cfRule>
    <cfRule type="cellIs" dxfId="568" priority="151" stopIfTrue="1" operator="equal">
      <formula>"X"</formula>
    </cfRule>
    <cfRule type="cellIs" dxfId="567" priority="152" stopIfTrue="1" operator="equal">
      <formula>"VD"</formula>
    </cfRule>
    <cfRule type="cellIs" dxfId="566" priority="153" stopIfTrue="1" operator="equal">
      <formula>"CV"</formula>
    </cfRule>
    <cfRule type="expression" dxfId="565" priority="154" stopIfTrue="1">
      <formula>IF(LEFT(CL6,1)="V",1,0)</formula>
    </cfRule>
    <cfRule type="cellIs" dxfId="564" priority="155" stopIfTrue="1" operator="equal">
      <formula>"AIA"</formula>
    </cfRule>
    <cfRule type="cellIs" dxfId="563" priority="156" stopIfTrue="1" operator="equal">
      <formula>"STK"</formula>
    </cfRule>
  </conditionalFormatting>
  <conditionalFormatting sqref="CL6:CN6">
    <cfRule type="expression" dxfId="562" priority="157" stopIfTrue="1">
      <formula>IF(CL108&lt;10,1,0)</formula>
    </cfRule>
    <cfRule type="expression" dxfId="561" priority="158" stopIfTrue="1">
      <formula>IF(CL108&lt;50,1,0)</formula>
    </cfRule>
  </conditionalFormatting>
  <conditionalFormatting sqref="BI34:BL34">
    <cfRule type="expression" dxfId="560" priority="143" stopIfTrue="1">
      <formula>IF(BY136&lt;10,1,0)</formula>
    </cfRule>
    <cfRule type="expression" dxfId="559" priority="144" stopIfTrue="1">
      <formula>IF(BY136&lt;50,1,0)</formula>
    </cfRule>
  </conditionalFormatting>
  <conditionalFormatting sqref="CY60:DD60">
    <cfRule type="cellIs" dxfId="558" priority="115" stopIfTrue="1" operator="equal">
      <formula>"F"</formula>
    </cfRule>
    <cfRule type="cellIs" dxfId="557" priority="116" stopIfTrue="1" operator="equal">
      <formula>$G$100</formula>
    </cfRule>
    <cfRule type="cellIs" dxfId="556" priority="117" stopIfTrue="1" operator="equal">
      <formula>$G$99</formula>
    </cfRule>
    <cfRule type="cellIs" dxfId="555" priority="118" stopIfTrue="1" operator="equal">
      <formula>"SB"</formula>
    </cfRule>
    <cfRule type="cellIs" dxfId="554" priority="119" stopIfTrue="1" operator="equal">
      <formula>"SSB"</formula>
    </cfRule>
    <cfRule type="cellIs" dxfId="553" priority="120" stopIfTrue="1" operator="equal">
      <formula>"RMV"</formula>
    </cfRule>
    <cfRule type="cellIs" dxfId="552" priority="121" stopIfTrue="1" operator="equal">
      <formula>"X"</formula>
    </cfRule>
    <cfRule type="cellIs" dxfId="551" priority="122" stopIfTrue="1" operator="equal">
      <formula>"VD"</formula>
    </cfRule>
    <cfRule type="cellIs" dxfId="550" priority="123" stopIfTrue="1" operator="equal">
      <formula>"CV"</formula>
    </cfRule>
    <cfRule type="expression" dxfId="549" priority="124" stopIfTrue="1">
      <formula>IF(LEFT(CY60,1)="V",1,0)</formula>
    </cfRule>
    <cfRule type="cellIs" dxfId="548" priority="125" stopIfTrue="1" operator="equal">
      <formula>"AIA"</formula>
    </cfRule>
    <cfRule type="cellIs" dxfId="547" priority="126" stopIfTrue="1" operator="equal">
      <formula>"STK"</formula>
    </cfRule>
  </conditionalFormatting>
  <conditionalFormatting sqref="CQ46:CV46">
    <cfRule type="cellIs" dxfId="546" priority="129" stopIfTrue="1" operator="equal">
      <formula>"F"</formula>
    </cfRule>
    <cfRule type="cellIs" dxfId="545" priority="130" stopIfTrue="1" operator="equal">
      <formula>$G$100</formula>
    </cfRule>
    <cfRule type="cellIs" dxfId="544" priority="131" stopIfTrue="1" operator="equal">
      <formula>$G$99</formula>
    </cfRule>
    <cfRule type="cellIs" dxfId="543" priority="132" stopIfTrue="1" operator="equal">
      <formula>"SB"</formula>
    </cfRule>
    <cfRule type="cellIs" dxfId="542" priority="133" stopIfTrue="1" operator="equal">
      <formula>"SSB"</formula>
    </cfRule>
    <cfRule type="cellIs" dxfId="541" priority="134" stopIfTrue="1" operator="equal">
      <formula>"RMV"</formula>
    </cfRule>
    <cfRule type="cellIs" dxfId="540" priority="135" stopIfTrue="1" operator="equal">
      <formula>"X"</formula>
    </cfRule>
    <cfRule type="cellIs" dxfId="539" priority="136" stopIfTrue="1" operator="equal">
      <formula>"VD"</formula>
    </cfRule>
    <cfRule type="cellIs" dxfId="538" priority="137" stopIfTrue="1" operator="equal">
      <formula>"CV"</formula>
    </cfRule>
    <cfRule type="expression" dxfId="537" priority="138" stopIfTrue="1">
      <formula>IF(LEFT(CQ46,1)="V",1,0)</formula>
    </cfRule>
    <cfRule type="cellIs" dxfId="536" priority="139" stopIfTrue="1" operator="equal">
      <formula>"AIA"</formula>
    </cfRule>
    <cfRule type="cellIs" dxfId="535" priority="140" stopIfTrue="1" operator="equal">
      <formula>"STK"</formula>
    </cfRule>
  </conditionalFormatting>
  <conditionalFormatting sqref="CQ46:CV46">
    <cfRule type="expression" dxfId="534" priority="141" stopIfTrue="1">
      <formula>IF(CQ148&lt;10,1,0)</formula>
    </cfRule>
    <cfRule type="expression" dxfId="533" priority="142" stopIfTrue="1">
      <formula>IF(CQ148&lt;50,1,0)</formula>
    </cfRule>
  </conditionalFormatting>
  <conditionalFormatting sqref="CY60:DD60">
    <cfRule type="expression" dxfId="532" priority="127" stopIfTrue="1">
      <formula>IF(CY162&lt;10,1,0)</formula>
    </cfRule>
    <cfRule type="expression" dxfId="531" priority="128" stopIfTrue="1">
      <formula>IF(CY162&lt;50,1,0)</formula>
    </cfRule>
  </conditionalFormatting>
  <conditionalFormatting sqref="BT43">
    <cfRule type="expression" dxfId="530" priority="661" stopIfTrue="1">
      <formula>IF(BZ145&lt;10,1,0)</formula>
    </cfRule>
    <cfRule type="expression" dxfId="529" priority="662" stopIfTrue="1">
      <formula>IF(BZ145&lt;50,1,0)</formula>
    </cfRule>
  </conditionalFormatting>
  <conditionalFormatting sqref="BE34:BH34">
    <cfRule type="expression" dxfId="528" priority="113" stopIfTrue="1">
      <formula>IF(BU136&lt;10,1,0)</formula>
    </cfRule>
    <cfRule type="expression" dxfId="527" priority="114" stopIfTrue="1">
      <formula>IF(BU136&lt;50,1,0)</formula>
    </cfRule>
  </conditionalFormatting>
  <conditionalFormatting sqref="AL50">
    <cfRule type="expression" dxfId="526" priority="111" stopIfTrue="1">
      <formula>IF(BK152&lt;10,1,0)</formula>
    </cfRule>
    <cfRule type="expression" dxfId="525" priority="112" stopIfTrue="1">
      <formula>IF(BK152&lt;50,1,0)</formula>
    </cfRule>
  </conditionalFormatting>
  <conditionalFormatting sqref="AP4:AU4">
    <cfRule type="cellIs" dxfId="524" priority="97" stopIfTrue="1" operator="equal">
      <formula>"F"</formula>
    </cfRule>
    <cfRule type="cellIs" dxfId="523" priority="98" stopIfTrue="1" operator="equal">
      <formula>$G$100</formula>
    </cfRule>
    <cfRule type="cellIs" dxfId="522" priority="99" stopIfTrue="1" operator="equal">
      <formula>$G$99</formula>
    </cfRule>
    <cfRule type="cellIs" dxfId="521" priority="100" stopIfTrue="1" operator="equal">
      <formula>"SB"</formula>
    </cfRule>
    <cfRule type="cellIs" dxfId="520" priority="101" stopIfTrue="1" operator="equal">
      <formula>"SSB"</formula>
    </cfRule>
    <cfRule type="cellIs" dxfId="519" priority="102" stopIfTrue="1" operator="equal">
      <formula>"RMV"</formula>
    </cfRule>
    <cfRule type="cellIs" dxfId="518" priority="103" stopIfTrue="1" operator="equal">
      <formula>"X"</formula>
    </cfRule>
    <cfRule type="cellIs" dxfId="517" priority="104" stopIfTrue="1" operator="equal">
      <formula>"VD"</formula>
    </cfRule>
    <cfRule type="cellIs" dxfId="516" priority="105" stopIfTrue="1" operator="equal">
      <formula>"CV"</formula>
    </cfRule>
    <cfRule type="expression" dxfId="515" priority="106" stopIfTrue="1">
      <formula>IF(LEFT(AP4,1)="V",1,0)</formula>
    </cfRule>
    <cfRule type="cellIs" dxfId="514" priority="107" stopIfTrue="1" operator="equal">
      <formula>"AIA"</formula>
    </cfRule>
    <cfRule type="cellIs" dxfId="513" priority="108" stopIfTrue="1" operator="equal">
      <formula>"STK"</formula>
    </cfRule>
  </conditionalFormatting>
  <conditionalFormatting sqref="AP4:AU4">
    <cfRule type="expression" dxfId="512" priority="109" stopIfTrue="1">
      <formula>IF(AP106&lt;10,1,0)</formula>
    </cfRule>
    <cfRule type="expression" dxfId="511" priority="110" stopIfTrue="1">
      <formula>IF(AP106&lt;50,1,0)</formula>
    </cfRule>
  </conditionalFormatting>
  <conditionalFormatting sqref="AV4">
    <cfRule type="cellIs" dxfId="510" priority="83" stopIfTrue="1" operator="equal">
      <formula>"F"</formula>
    </cfRule>
    <cfRule type="cellIs" dxfId="509" priority="84" stopIfTrue="1" operator="equal">
      <formula>$G$100</formula>
    </cfRule>
    <cfRule type="cellIs" dxfId="508" priority="85" stopIfTrue="1" operator="equal">
      <formula>$G$99</formula>
    </cfRule>
    <cfRule type="cellIs" dxfId="507" priority="86" stopIfTrue="1" operator="equal">
      <formula>"SB"</formula>
    </cfRule>
    <cfRule type="cellIs" dxfId="506" priority="87" stopIfTrue="1" operator="equal">
      <formula>"SSB"</formula>
    </cfRule>
    <cfRule type="cellIs" dxfId="505" priority="88" stopIfTrue="1" operator="equal">
      <formula>"RMV"</formula>
    </cfRule>
    <cfRule type="cellIs" dxfId="504" priority="89" stopIfTrue="1" operator="equal">
      <formula>"X"</formula>
    </cfRule>
    <cfRule type="cellIs" dxfId="503" priority="90" stopIfTrue="1" operator="equal">
      <formula>"VD"</formula>
    </cfRule>
    <cfRule type="cellIs" dxfId="502" priority="91" stopIfTrue="1" operator="equal">
      <formula>"CV"</formula>
    </cfRule>
    <cfRule type="expression" dxfId="501" priority="92" stopIfTrue="1">
      <formula>IF(LEFT(AV4,1)="V",1,0)</formula>
    </cfRule>
    <cfRule type="cellIs" dxfId="500" priority="93" stopIfTrue="1" operator="equal">
      <formula>"AIA"</formula>
    </cfRule>
    <cfRule type="cellIs" dxfId="499" priority="94" stopIfTrue="1" operator="equal">
      <formula>"STK"</formula>
    </cfRule>
  </conditionalFormatting>
  <conditionalFormatting sqref="AV4">
    <cfRule type="expression" dxfId="498" priority="95" stopIfTrue="1">
      <formula>IF(AV106&lt;10,1,0)</formula>
    </cfRule>
    <cfRule type="expression" dxfId="497" priority="96" stopIfTrue="1">
      <formula>IF(AV106&lt;50,1,0)</formula>
    </cfRule>
  </conditionalFormatting>
  <conditionalFormatting sqref="BI34">
    <cfRule type="expression" dxfId="496" priority="81" stopIfTrue="1">
      <formula>IF(BY136&lt;10,1,0)</formula>
    </cfRule>
    <cfRule type="expression" dxfId="495" priority="82" stopIfTrue="1">
      <formula>IF(BY136&lt;50,1,0)</formula>
    </cfRule>
  </conditionalFormatting>
  <conditionalFormatting sqref="BP22:BS22">
    <cfRule type="cellIs" dxfId="494" priority="67" stopIfTrue="1" operator="equal">
      <formula>"F"</formula>
    </cfRule>
    <cfRule type="cellIs" dxfId="493" priority="68" stopIfTrue="1" operator="equal">
      <formula>$G$100</formula>
    </cfRule>
    <cfRule type="cellIs" dxfId="492" priority="69" stopIfTrue="1" operator="equal">
      <formula>$G$99</formula>
    </cfRule>
    <cfRule type="cellIs" dxfId="491" priority="70" stopIfTrue="1" operator="equal">
      <formula>"SB"</formula>
    </cfRule>
    <cfRule type="cellIs" dxfId="490" priority="71" stopIfTrue="1" operator="equal">
      <formula>"SSB"</formula>
    </cfRule>
    <cfRule type="cellIs" dxfId="489" priority="72" stopIfTrue="1" operator="equal">
      <formula>"RMV"</formula>
    </cfRule>
    <cfRule type="cellIs" dxfId="488" priority="73" stopIfTrue="1" operator="equal">
      <formula>"X"</formula>
    </cfRule>
    <cfRule type="cellIs" dxfId="487" priority="74" stopIfTrue="1" operator="equal">
      <formula>"VD"</formula>
    </cfRule>
    <cfRule type="cellIs" dxfId="486" priority="75" stopIfTrue="1" operator="equal">
      <formula>"CV"</formula>
    </cfRule>
    <cfRule type="expression" dxfId="485" priority="76" stopIfTrue="1">
      <formula>IF(LEFT(BP22,1)="V",1,0)</formula>
    </cfRule>
    <cfRule type="cellIs" dxfId="484" priority="77" stopIfTrue="1" operator="equal">
      <formula>"AIA"</formula>
    </cfRule>
    <cfRule type="cellIs" dxfId="483" priority="78" stopIfTrue="1" operator="equal">
      <formula>"STK"</formula>
    </cfRule>
  </conditionalFormatting>
  <conditionalFormatting sqref="BP22:BS22">
    <cfRule type="expression" dxfId="482" priority="79" stopIfTrue="1">
      <formula>IF(BP124&lt;10,1,0)</formula>
    </cfRule>
    <cfRule type="expression" dxfId="481" priority="80" stopIfTrue="1">
      <formula>IF(BP124&lt;50,1,0)</formula>
    </cfRule>
  </conditionalFormatting>
  <conditionalFormatting sqref="BP23:BS23">
    <cfRule type="cellIs" dxfId="480" priority="53" stopIfTrue="1" operator="equal">
      <formula>"F"</formula>
    </cfRule>
    <cfRule type="cellIs" dxfId="479" priority="54" stopIfTrue="1" operator="equal">
      <formula>$G$100</formula>
    </cfRule>
    <cfRule type="cellIs" dxfId="478" priority="55" stopIfTrue="1" operator="equal">
      <formula>$G$99</formula>
    </cfRule>
    <cfRule type="cellIs" dxfId="477" priority="56" stopIfTrue="1" operator="equal">
      <formula>"SB"</formula>
    </cfRule>
    <cfRule type="cellIs" dxfId="476" priority="57" stopIfTrue="1" operator="equal">
      <formula>"SSB"</formula>
    </cfRule>
    <cfRule type="cellIs" dxfId="475" priority="58" stopIfTrue="1" operator="equal">
      <formula>"RMV"</formula>
    </cfRule>
    <cfRule type="cellIs" dxfId="474" priority="59" stopIfTrue="1" operator="equal">
      <formula>"X"</formula>
    </cfRule>
    <cfRule type="cellIs" dxfId="473" priority="60" stopIfTrue="1" operator="equal">
      <formula>"VD"</formula>
    </cfRule>
    <cfRule type="cellIs" dxfId="472" priority="61" stopIfTrue="1" operator="equal">
      <formula>"CV"</formula>
    </cfRule>
    <cfRule type="expression" dxfId="471" priority="62" stopIfTrue="1">
      <formula>IF(LEFT(BP23,1)="V",1,0)</formula>
    </cfRule>
    <cfRule type="cellIs" dxfId="470" priority="63" stopIfTrue="1" operator="equal">
      <formula>"AIA"</formula>
    </cfRule>
    <cfRule type="cellIs" dxfId="469" priority="64" stopIfTrue="1" operator="equal">
      <formula>"STK"</formula>
    </cfRule>
  </conditionalFormatting>
  <conditionalFormatting sqref="BP23:BS23">
    <cfRule type="expression" dxfId="468" priority="65" stopIfTrue="1">
      <formula>IF(BP125&lt;10,1,0)</formula>
    </cfRule>
    <cfRule type="expression" dxfId="467" priority="66" stopIfTrue="1">
      <formula>IF(BP125&lt;50,1,0)</formula>
    </cfRule>
  </conditionalFormatting>
  <conditionalFormatting sqref="BX5:CA6">
    <cfRule type="cellIs" dxfId="466" priority="39" stopIfTrue="1" operator="equal">
      <formula>"F"</formula>
    </cfRule>
    <cfRule type="cellIs" dxfId="465" priority="40" stopIfTrue="1" operator="equal">
      <formula>$G$100</formula>
    </cfRule>
    <cfRule type="cellIs" dxfId="464" priority="41" stopIfTrue="1" operator="equal">
      <formula>$G$99</formula>
    </cfRule>
    <cfRule type="cellIs" dxfId="463" priority="42" stopIfTrue="1" operator="equal">
      <formula>"SB"</formula>
    </cfRule>
    <cfRule type="cellIs" dxfId="462" priority="43" stopIfTrue="1" operator="equal">
      <formula>"SSB"</formula>
    </cfRule>
    <cfRule type="cellIs" dxfId="461" priority="44" stopIfTrue="1" operator="equal">
      <formula>"RMV"</formula>
    </cfRule>
    <cfRule type="cellIs" dxfId="460" priority="45" stopIfTrue="1" operator="equal">
      <formula>"X"</formula>
    </cfRule>
    <cfRule type="cellIs" dxfId="459" priority="46" stopIfTrue="1" operator="equal">
      <formula>"VD"</formula>
    </cfRule>
    <cfRule type="cellIs" dxfId="458" priority="47" stopIfTrue="1" operator="equal">
      <formula>"CV"</formula>
    </cfRule>
    <cfRule type="expression" dxfId="457" priority="48" stopIfTrue="1">
      <formula>IF(LEFT(BX5,1)="V",1,0)</formula>
    </cfRule>
    <cfRule type="cellIs" dxfId="456" priority="49" stopIfTrue="1" operator="equal">
      <formula>"AIA"</formula>
    </cfRule>
    <cfRule type="cellIs" dxfId="455" priority="50" stopIfTrue="1" operator="equal">
      <formula>"STK"</formula>
    </cfRule>
  </conditionalFormatting>
  <conditionalFormatting sqref="BX5:CA6">
    <cfRule type="expression" dxfId="454" priority="51" stopIfTrue="1">
      <formula>IF(BX107&lt;10,1,0)</formula>
    </cfRule>
    <cfRule type="expression" dxfId="453" priority="52" stopIfTrue="1">
      <formula>IF(BX107&lt;50,1,0)</formula>
    </cfRule>
  </conditionalFormatting>
  <conditionalFormatting sqref="BQ91:CB91">
    <cfRule type="cellIs" dxfId="452" priority="11" stopIfTrue="1" operator="equal">
      <formula>"F"</formula>
    </cfRule>
    <cfRule type="cellIs" dxfId="451" priority="12" stopIfTrue="1" operator="equal">
      <formula>$G$100</formula>
    </cfRule>
    <cfRule type="cellIs" dxfId="450" priority="13" stopIfTrue="1" operator="equal">
      <formula>$G$99</formula>
    </cfRule>
    <cfRule type="cellIs" dxfId="449" priority="14" stopIfTrue="1" operator="equal">
      <formula>"SB"</formula>
    </cfRule>
    <cfRule type="cellIs" dxfId="448" priority="15" stopIfTrue="1" operator="equal">
      <formula>"SSB"</formula>
    </cfRule>
    <cfRule type="cellIs" dxfId="447" priority="16" stopIfTrue="1" operator="equal">
      <formula>"RMV"</formula>
    </cfRule>
    <cfRule type="cellIs" dxfId="446" priority="17" stopIfTrue="1" operator="equal">
      <formula>"X"</formula>
    </cfRule>
    <cfRule type="cellIs" dxfId="445" priority="18" stopIfTrue="1" operator="equal">
      <formula>"VD"</formula>
    </cfRule>
    <cfRule type="cellIs" dxfId="444" priority="19" stopIfTrue="1" operator="equal">
      <formula>"CV"</formula>
    </cfRule>
    <cfRule type="expression" dxfId="443" priority="20" stopIfTrue="1">
      <formula>IF(LEFT(BQ91,1)="V",1,0)</formula>
    </cfRule>
    <cfRule type="cellIs" dxfId="442" priority="21" stopIfTrue="1" operator="equal">
      <formula>"AIA"</formula>
    </cfRule>
    <cfRule type="cellIs" dxfId="441" priority="22" stopIfTrue="1" operator="equal">
      <formula>"STK"</formula>
    </cfRule>
  </conditionalFormatting>
  <conditionalFormatting sqref="BQ91:CB91">
    <cfRule type="expression" dxfId="440" priority="23" stopIfTrue="1">
      <formula>IF(BQ193&lt;10,1,0)</formula>
    </cfRule>
    <cfRule type="expression" dxfId="439" priority="24" stopIfTrue="1">
      <formula>IF(BQ193&lt;50,1,0)</formula>
    </cfRule>
  </conditionalFormatting>
  <conditionalFormatting sqref="H301">
    <cfRule type="expression" dxfId="438" priority="10" stopIfTrue="1">
      <formula>AND(H301&gt;0,H301&lt;E301)</formula>
    </cfRule>
  </conditionalFormatting>
  <conditionalFormatting sqref="H302">
    <cfRule type="expression" dxfId="437" priority="9" stopIfTrue="1">
      <formula>AND(H302&gt;0,H302&lt;E302)</formula>
    </cfRule>
  </conditionalFormatting>
  <conditionalFormatting sqref="H303">
    <cfRule type="expression" dxfId="436" priority="8" stopIfTrue="1">
      <formula>AND(H303&gt;0,H303&lt;E303)</formula>
    </cfRule>
  </conditionalFormatting>
  <conditionalFormatting sqref="H304">
    <cfRule type="expression" dxfId="435" priority="7" stopIfTrue="1">
      <formula>AND(H304&gt;0,H304&lt;E304)</formula>
    </cfRule>
  </conditionalFormatting>
  <conditionalFormatting sqref="H305">
    <cfRule type="expression" dxfId="434" priority="6" stopIfTrue="1">
      <formula>AND(H305&gt;0,H305&lt;E305)</formula>
    </cfRule>
  </conditionalFormatting>
  <conditionalFormatting sqref="H306">
    <cfRule type="expression" dxfId="433" priority="5" stopIfTrue="1">
      <formula>AND(H306&gt;0,H306&lt;E306)</formula>
    </cfRule>
  </conditionalFormatting>
  <conditionalFormatting sqref="AE309:GR385">
    <cfRule type="cellIs" dxfId="432" priority="3" operator="greaterThan">
      <formula>7499</formula>
    </cfRule>
    <cfRule type="cellIs" dxfId="431" priority="4" operator="greaterThan">
      <formula>6999</formula>
    </cfRule>
  </conditionalFormatting>
  <conditionalFormatting sqref="E307">
    <cfRule type="cellIs" dxfId="430" priority="1" operator="greaterThan">
      <formula>7499</formula>
    </cfRule>
    <cfRule type="cellIs" dxfId="429" priority="2" operator="greaterThan">
      <formula>6999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IE243"/>
  <sheetViews>
    <sheetView showZeros="0" zoomScale="70" zoomScaleNormal="70" workbookViewId="0">
      <pane xSplit="8" ySplit="2" topLeftCell="W3" activePane="bottomRight" state="frozen"/>
      <selection pane="topRight" activeCell="E1" sqref="E1"/>
      <selection pane="bottomLeft" activeCell="A3" sqref="A3"/>
      <selection pane="bottomRight" activeCell="Y149" sqref="Y149"/>
    </sheetView>
  </sheetViews>
  <sheetFormatPr baseColWidth="10" defaultColWidth="8.7109375" defaultRowHeight="15" x14ac:dyDescent="0.2"/>
  <cols>
    <col min="1" max="1" width="7.140625" style="4" customWidth="1"/>
    <col min="2" max="2" width="9.5703125" style="4" customWidth="1"/>
    <col min="3" max="3" width="11.28515625" style="4" customWidth="1"/>
    <col min="4" max="4" width="14.5703125" style="201" bestFit="1" customWidth="1"/>
    <col min="5" max="5" width="9.140625" style="201" customWidth="1"/>
    <col min="6" max="6" width="16.42578125" style="4" customWidth="1"/>
    <col min="7" max="7" width="9.7109375" style="4" customWidth="1"/>
    <col min="8" max="8" width="10.28515625" style="2" customWidth="1"/>
    <col min="9" max="13" width="4.7109375" style="6" customWidth="1"/>
    <col min="14" max="14" width="4.28515625" style="6" customWidth="1"/>
    <col min="15" max="15" width="5.140625" style="6" customWidth="1"/>
    <col min="16" max="16" width="5.42578125" style="6" customWidth="1"/>
    <col min="17" max="18" width="5.28515625" style="6" customWidth="1"/>
    <col min="19" max="19" width="5.5703125" style="6" customWidth="1"/>
    <col min="20" max="20" width="5.140625" style="6" customWidth="1"/>
    <col min="21" max="98" width="5" style="6" customWidth="1"/>
    <col min="99" max="110" width="5" style="4" customWidth="1"/>
    <col min="111" max="116" width="5" style="7" customWidth="1"/>
    <col min="117" max="117" width="5" style="8" customWidth="1"/>
    <col min="118" max="118" width="5" style="12" customWidth="1"/>
    <col min="119" max="200" width="5" style="4" customWidth="1"/>
    <col min="201" max="201" width="9.5703125" style="4" customWidth="1"/>
    <col min="202" max="202" width="10.5703125" style="4" customWidth="1"/>
    <col min="203" max="203" width="11" style="3" bestFit="1" customWidth="1"/>
    <col min="204" max="204" width="6" style="4" bestFit="1" customWidth="1"/>
    <col min="205" max="223" width="8.7109375" style="4" customWidth="1"/>
    <col min="224" max="224" width="9.140625" style="4" customWidth="1"/>
    <col min="225" max="16384" width="8.7109375" style="4"/>
  </cols>
  <sheetData>
    <row r="1" spans="1:224" s="18" customFormat="1" ht="17.100000000000001" customHeight="1" x14ac:dyDescent="0.2">
      <c r="A1" s="633" t="s">
        <v>440</v>
      </c>
      <c r="B1" s="485">
        <v>42675</v>
      </c>
      <c r="C1" s="634">
        <f>'[2]AT 1292-15'!$Z$2</f>
        <v>42688</v>
      </c>
      <c r="D1" s="640" t="s">
        <v>203</v>
      </c>
      <c r="E1" s="1077" t="s">
        <v>375</v>
      </c>
      <c r="F1" s="438" t="s">
        <v>376</v>
      </c>
      <c r="G1" s="437"/>
      <c r="H1" s="437"/>
      <c r="I1" s="998">
        <v>2015</v>
      </c>
      <c r="J1" s="999"/>
      <c r="K1" s="999"/>
      <c r="L1" s="999"/>
      <c r="M1" s="999"/>
      <c r="N1" s="999"/>
      <c r="O1" s="999"/>
      <c r="P1" s="999"/>
      <c r="Q1" s="999"/>
      <c r="R1" s="999"/>
      <c r="S1" s="999"/>
      <c r="T1" s="1095"/>
      <c r="U1" s="998">
        <v>2016</v>
      </c>
      <c r="V1" s="999"/>
      <c r="W1" s="999"/>
      <c r="X1" s="999"/>
      <c r="Y1" s="999"/>
      <c r="Z1" s="999"/>
      <c r="AA1" s="999"/>
      <c r="AB1" s="999"/>
      <c r="AC1" s="999"/>
      <c r="AD1" s="999"/>
      <c r="AE1" s="999"/>
      <c r="AF1" s="713">
        <f>COUNTIFS($HN13:$HN42,"&gt;=42370",$HN13:$HN42,"&lt;42736")</f>
        <v>1</v>
      </c>
      <c r="AG1" s="998">
        <v>2017</v>
      </c>
      <c r="AH1" s="999"/>
      <c r="AI1" s="999"/>
      <c r="AJ1" s="999"/>
      <c r="AK1" s="999"/>
      <c r="AL1" s="999"/>
      <c r="AM1" s="999"/>
      <c r="AN1" s="999"/>
      <c r="AO1" s="999"/>
      <c r="AP1" s="999"/>
      <c r="AQ1" s="999"/>
      <c r="AR1" s="713">
        <f>COUNTIFS($HN13:$HN42,"&gt;=42736",$HN13:$HN42,"&lt;43101")</f>
        <v>3</v>
      </c>
      <c r="AS1" s="998">
        <v>2018</v>
      </c>
      <c r="AT1" s="999"/>
      <c r="AU1" s="999"/>
      <c r="AV1" s="999"/>
      <c r="AW1" s="999"/>
      <c r="AX1" s="999"/>
      <c r="AY1" s="999"/>
      <c r="AZ1" s="999"/>
      <c r="BA1" s="999"/>
      <c r="BB1" s="999"/>
      <c r="BC1" s="999"/>
      <c r="BD1" s="713">
        <f>COUNTIFS($HN13:$HN42,"&gt;=43101",$HN13:$HN42,"&lt;43466")</f>
        <v>0</v>
      </c>
      <c r="BE1" s="998">
        <v>2019</v>
      </c>
      <c r="BF1" s="999"/>
      <c r="BG1" s="999"/>
      <c r="BH1" s="999"/>
      <c r="BI1" s="999"/>
      <c r="BJ1" s="999"/>
      <c r="BK1" s="999"/>
      <c r="BL1" s="999"/>
      <c r="BM1" s="999"/>
      <c r="BN1" s="999"/>
      <c r="BO1" s="999"/>
      <c r="BP1" s="713">
        <f>COUNTIFS($HN13:$HN42,"&gt;=43466",$HN13:$HN42,"&lt;43831")</f>
        <v>0</v>
      </c>
      <c r="BQ1" s="998">
        <v>2020</v>
      </c>
      <c r="BR1" s="999"/>
      <c r="BS1" s="999"/>
      <c r="BT1" s="999"/>
      <c r="BU1" s="999"/>
      <c r="BV1" s="999"/>
      <c r="BW1" s="999"/>
      <c r="BX1" s="999"/>
      <c r="BY1" s="999"/>
      <c r="BZ1" s="999"/>
      <c r="CA1" s="999"/>
      <c r="CB1" s="713">
        <f>COUNTIFS($HN13:$HN42,"&gt;=43831",$HN13:$HN42,"&lt;44197")</f>
        <v>0</v>
      </c>
      <c r="CC1" s="998">
        <v>2021</v>
      </c>
      <c r="CD1" s="999"/>
      <c r="CE1" s="999"/>
      <c r="CF1" s="999"/>
      <c r="CG1" s="999"/>
      <c r="CH1" s="999"/>
      <c r="CI1" s="999"/>
      <c r="CJ1" s="999"/>
      <c r="CK1" s="999"/>
      <c r="CL1" s="999"/>
      <c r="CM1" s="999"/>
      <c r="CN1" s="713">
        <f>COUNTIFS($HN13:$HN42,"&gt;=44197",$HN13:$HN42,"&lt;44562")</f>
        <v>0</v>
      </c>
      <c r="CO1" s="995">
        <v>2022</v>
      </c>
      <c r="CP1" s="995"/>
      <c r="CQ1" s="995"/>
      <c r="CR1" s="995"/>
      <c r="CS1" s="995"/>
      <c r="CT1" s="995"/>
      <c r="CU1" s="995"/>
      <c r="CV1" s="995"/>
      <c r="CW1" s="995"/>
      <c r="CX1" s="995"/>
      <c r="CY1" s="995"/>
      <c r="CZ1" s="995"/>
      <c r="DA1" s="995">
        <v>2023</v>
      </c>
      <c r="DB1" s="995"/>
      <c r="DC1" s="995"/>
      <c r="DD1" s="995"/>
      <c r="DE1" s="995"/>
      <c r="DF1" s="995"/>
      <c r="DG1" s="995"/>
      <c r="DH1" s="995"/>
      <c r="DI1" s="995"/>
      <c r="DJ1" s="995"/>
      <c r="DK1" s="995"/>
      <c r="DL1" s="995"/>
      <c r="DM1" s="995">
        <v>2024</v>
      </c>
      <c r="DN1" s="995"/>
      <c r="DO1" s="995"/>
      <c r="DP1" s="995"/>
      <c r="DQ1" s="995"/>
      <c r="DR1" s="995"/>
      <c r="DS1" s="995"/>
      <c r="DT1" s="995"/>
      <c r="DU1" s="995"/>
      <c r="DV1" s="995"/>
      <c r="DW1" s="995"/>
      <c r="DX1" s="995"/>
      <c r="DY1" s="995">
        <v>2025</v>
      </c>
      <c r="DZ1" s="995"/>
      <c r="EA1" s="995"/>
      <c r="EB1" s="995"/>
      <c r="EC1" s="995"/>
      <c r="ED1" s="995"/>
      <c r="EE1" s="995"/>
      <c r="EF1" s="995"/>
      <c r="EG1" s="995"/>
      <c r="EH1" s="995"/>
      <c r="EI1" s="995"/>
      <c r="EJ1" s="995"/>
      <c r="EK1" s="995">
        <v>2026</v>
      </c>
      <c r="EL1" s="995"/>
      <c r="EM1" s="995"/>
      <c r="EN1" s="995"/>
      <c r="EO1" s="995"/>
      <c r="EP1" s="995"/>
      <c r="EQ1" s="995"/>
      <c r="ER1" s="995"/>
      <c r="ES1" s="995"/>
      <c r="ET1" s="995"/>
      <c r="EU1" s="995"/>
      <c r="EV1" s="995"/>
      <c r="EW1" s="995">
        <v>2027</v>
      </c>
      <c r="EX1" s="995"/>
      <c r="EY1" s="995"/>
      <c r="EZ1" s="995"/>
      <c r="FA1" s="995"/>
      <c r="FB1" s="995"/>
      <c r="FC1" s="995"/>
      <c r="FD1" s="995"/>
      <c r="FE1" s="995"/>
      <c r="FF1" s="995"/>
      <c r="FG1" s="995"/>
      <c r="FH1" s="995"/>
      <c r="FI1" s="995">
        <v>2028</v>
      </c>
      <c r="FJ1" s="995"/>
      <c r="FK1" s="995"/>
      <c r="FL1" s="995"/>
      <c r="FM1" s="995"/>
      <c r="FN1" s="995"/>
      <c r="FO1" s="995"/>
      <c r="FP1" s="995"/>
      <c r="FQ1" s="995"/>
      <c r="FR1" s="995"/>
      <c r="FS1" s="995"/>
      <c r="FT1" s="995"/>
      <c r="FU1" s="995">
        <v>2029</v>
      </c>
      <c r="FV1" s="995"/>
      <c r="FW1" s="995"/>
      <c r="FX1" s="995"/>
      <c r="FY1" s="995"/>
      <c r="FZ1" s="995"/>
      <c r="GA1" s="995"/>
      <c r="GB1" s="995"/>
      <c r="GC1" s="995"/>
      <c r="GD1" s="995"/>
      <c r="GE1" s="995"/>
      <c r="GF1" s="995"/>
      <c r="GG1" s="995">
        <v>2030</v>
      </c>
      <c r="GH1" s="995"/>
      <c r="GI1" s="995"/>
      <c r="GJ1" s="995"/>
      <c r="GK1" s="995"/>
      <c r="GL1" s="995"/>
      <c r="GM1" s="995"/>
      <c r="GN1" s="995"/>
      <c r="GO1" s="995"/>
      <c r="GP1" s="995"/>
      <c r="GQ1" s="995"/>
      <c r="GR1" s="995"/>
      <c r="GS1" s="564" t="s">
        <v>191</v>
      </c>
      <c r="GT1" s="564" t="s">
        <v>191</v>
      </c>
      <c r="GU1" s="564" t="s">
        <v>441</v>
      </c>
      <c r="GV1" s="4"/>
      <c r="HP1" s="550">
        <v>47849</v>
      </c>
    </row>
    <row r="2" spans="1:224" s="3" customFormat="1" ht="30" customHeight="1" x14ac:dyDescent="0.2">
      <c r="A2" s="580" t="s">
        <v>332</v>
      </c>
      <c r="B2" s="580" t="s">
        <v>372</v>
      </c>
      <c r="C2" s="748" t="s">
        <v>374</v>
      </c>
      <c r="D2" s="641" t="s">
        <v>373</v>
      </c>
      <c r="E2" s="1078"/>
      <c r="F2" s="553" t="s">
        <v>19</v>
      </c>
      <c r="G2" s="553" t="s">
        <v>34</v>
      </c>
      <c r="H2" s="187" t="s">
        <v>18</v>
      </c>
      <c r="I2" s="636" t="s">
        <v>0</v>
      </c>
      <c r="J2" s="636" t="s">
        <v>1</v>
      </c>
      <c r="K2" s="636" t="s">
        <v>2</v>
      </c>
      <c r="L2" s="636" t="s">
        <v>3</v>
      </c>
      <c r="M2" s="636" t="s">
        <v>4</v>
      </c>
      <c r="N2" s="636" t="s">
        <v>5</v>
      </c>
      <c r="O2" s="636" t="s">
        <v>6</v>
      </c>
      <c r="P2" s="636" t="s">
        <v>7</v>
      </c>
      <c r="Q2" s="636" t="s">
        <v>8</v>
      </c>
      <c r="R2" s="636" t="s">
        <v>9</v>
      </c>
      <c r="S2" s="636" t="s">
        <v>10</v>
      </c>
      <c r="T2" s="636" t="s">
        <v>11</v>
      </c>
      <c r="U2" s="636" t="s">
        <v>0</v>
      </c>
      <c r="V2" s="636" t="s">
        <v>1</v>
      </c>
      <c r="W2" s="636" t="s">
        <v>2</v>
      </c>
      <c r="X2" s="636" t="s">
        <v>3</v>
      </c>
      <c r="Y2" s="636" t="s">
        <v>4</v>
      </c>
      <c r="Z2" s="636" t="s">
        <v>5</v>
      </c>
      <c r="AA2" s="636" t="s">
        <v>6</v>
      </c>
      <c r="AB2" s="551" t="s">
        <v>7</v>
      </c>
      <c r="AC2" s="551" t="s">
        <v>8</v>
      </c>
      <c r="AD2" s="551" t="s">
        <v>9</v>
      </c>
      <c r="AE2" s="551" t="s">
        <v>10</v>
      </c>
      <c r="AF2" s="816" t="s">
        <v>11</v>
      </c>
      <c r="AG2" s="815" t="s">
        <v>0</v>
      </c>
      <c r="AH2" s="551" t="s">
        <v>1</v>
      </c>
      <c r="AI2" s="551" t="s">
        <v>2</v>
      </c>
      <c r="AJ2" s="551" t="s">
        <v>3</v>
      </c>
      <c r="AK2" s="551" t="s">
        <v>4</v>
      </c>
      <c r="AL2" s="551" t="s">
        <v>5</v>
      </c>
      <c r="AM2" s="551" t="s">
        <v>6</v>
      </c>
      <c r="AN2" s="551" t="s">
        <v>7</v>
      </c>
      <c r="AO2" s="551" t="s">
        <v>8</v>
      </c>
      <c r="AP2" s="551" t="s">
        <v>9</v>
      </c>
      <c r="AQ2" s="551" t="s">
        <v>10</v>
      </c>
      <c r="AR2" s="816" t="s">
        <v>11</v>
      </c>
      <c r="AS2" s="815" t="s">
        <v>0</v>
      </c>
      <c r="AT2" s="551" t="s">
        <v>1</v>
      </c>
      <c r="AU2" s="551" t="s">
        <v>2</v>
      </c>
      <c r="AV2" s="551" t="s">
        <v>3</v>
      </c>
      <c r="AW2" s="551" t="s">
        <v>4</v>
      </c>
      <c r="AX2" s="551" t="s">
        <v>5</v>
      </c>
      <c r="AY2" s="551" t="s">
        <v>6</v>
      </c>
      <c r="AZ2" s="551" t="s">
        <v>7</v>
      </c>
      <c r="BA2" s="551" t="s">
        <v>8</v>
      </c>
      <c r="BB2" s="551" t="s">
        <v>9</v>
      </c>
      <c r="BC2" s="551" t="s">
        <v>10</v>
      </c>
      <c r="BD2" s="816" t="s">
        <v>11</v>
      </c>
      <c r="BE2" s="815" t="s">
        <v>0</v>
      </c>
      <c r="BF2" s="551" t="s">
        <v>1</v>
      </c>
      <c r="BG2" s="551" t="s">
        <v>2</v>
      </c>
      <c r="BH2" s="551" t="s">
        <v>3</v>
      </c>
      <c r="BI2" s="551" t="s">
        <v>4</v>
      </c>
      <c r="BJ2" s="551" t="s">
        <v>5</v>
      </c>
      <c r="BK2" s="551" t="s">
        <v>6</v>
      </c>
      <c r="BL2" s="551" t="s">
        <v>7</v>
      </c>
      <c r="BM2" s="551" t="s">
        <v>8</v>
      </c>
      <c r="BN2" s="551" t="s">
        <v>9</v>
      </c>
      <c r="BO2" s="551" t="s">
        <v>10</v>
      </c>
      <c r="BP2" s="816" t="s">
        <v>11</v>
      </c>
      <c r="BQ2" s="815" t="s">
        <v>0</v>
      </c>
      <c r="BR2" s="551" t="s">
        <v>1</v>
      </c>
      <c r="BS2" s="551" t="s">
        <v>2</v>
      </c>
      <c r="BT2" s="551" t="s">
        <v>3</v>
      </c>
      <c r="BU2" s="551" t="s">
        <v>4</v>
      </c>
      <c r="BV2" s="551" t="s">
        <v>5</v>
      </c>
      <c r="BW2" s="551" t="s">
        <v>6</v>
      </c>
      <c r="BX2" s="551" t="s">
        <v>7</v>
      </c>
      <c r="BY2" s="551" t="s">
        <v>8</v>
      </c>
      <c r="BZ2" s="551" t="s">
        <v>9</v>
      </c>
      <c r="CA2" s="551" t="s">
        <v>10</v>
      </c>
      <c r="CB2" s="551" t="s">
        <v>11</v>
      </c>
      <c r="CC2" s="551" t="s">
        <v>0</v>
      </c>
      <c r="CD2" s="551" t="s">
        <v>1</v>
      </c>
      <c r="CE2" s="551" t="s">
        <v>2</v>
      </c>
      <c r="CF2" s="551" t="s">
        <v>3</v>
      </c>
      <c r="CG2" s="551" t="s">
        <v>4</v>
      </c>
      <c r="CH2" s="551" t="s">
        <v>5</v>
      </c>
      <c r="CI2" s="551" t="s">
        <v>6</v>
      </c>
      <c r="CJ2" s="551" t="s">
        <v>7</v>
      </c>
      <c r="CK2" s="551" t="s">
        <v>8</v>
      </c>
      <c r="CL2" s="551" t="s">
        <v>9</v>
      </c>
      <c r="CM2" s="551" t="s">
        <v>10</v>
      </c>
      <c r="CN2" s="551" t="s">
        <v>11</v>
      </c>
      <c r="CO2" s="551" t="s">
        <v>0</v>
      </c>
      <c r="CP2" s="551" t="s">
        <v>1</v>
      </c>
      <c r="CQ2" s="551" t="s">
        <v>2</v>
      </c>
      <c r="CR2" s="551" t="s">
        <v>3</v>
      </c>
      <c r="CS2" s="551" t="s">
        <v>4</v>
      </c>
      <c r="CT2" s="551" t="s">
        <v>5</v>
      </c>
      <c r="CU2" s="551" t="s">
        <v>6</v>
      </c>
      <c r="CV2" s="551" t="s">
        <v>7</v>
      </c>
      <c r="CW2" s="551" t="s">
        <v>8</v>
      </c>
      <c r="CX2" s="551" t="s">
        <v>9</v>
      </c>
      <c r="CY2" s="551" t="s">
        <v>10</v>
      </c>
      <c r="CZ2" s="551" t="s">
        <v>11</v>
      </c>
      <c r="DA2" s="551" t="s">
        <v>0</v>
      </c>
      <c r="DB2" s="551" t="s">
        <v>1</v>
      </c>
      <c r="DC2" s="551" t="s">
        <v>2</v>
      </c>
      <c r="DD2" s="551" t="s">
        <v>3</v>
      </c>
      <c r="DE2" s="551" t="s">
        <v>4</v>
      </c>
      <c r="DF2" s="551" t="s">
        <v>5</v>
      </c>
      <c r="DG2" s="551" t="s">
        <v>6</v>
      </c>
      <c r="DH2" s="551" t="s">
        <v>7</v>
      </c>
      <c r="DI2" s="551" t="s">
        <v>8</v>
      </c>
      <c r="DJ2" s="551" t="s">
        <v>9</v>
      </c>
      <c r="DK2" s="551" t="s">
        <v>10</v>
      </c>
      <c r="DL2" s="551" t="s">
        <v>11</v>
      </c>
      <c r="DM2" s="551" t="s">
        <v>0</v>
      </c>
      <c r="DN2" s="551" t="s">
        <v>1</v>
      </c>
      <c r="DO2" s="551" t="s">
        <v>2</v>
      </c>
      <c r="DP2" s="551" t="s">
        <v>3</v>
      </c>
      <c r="DQ2" s="551" t="s">
        <v>4</v>
      </c>
      <c r="DR2" s="551" t="s">
        <v>5</v>
      </c>
      <c r="DS2" s="551" t="s">
        <v>6</v>
      </c>
      <c r="DT2" s="551" t="s">
        <v>7</v>
      </c>
      <c r="DU2" s="551" t="s">
        <v>8</v>
      </c>
      <c r="DV2" s="551" t="s">
        <v>9</v>
      </c>
      <c r="DW2" s="551" t="s">
        <v>10</v>
      </c>
      <c r="DX2" s="551" t="s">
        <v>11</v>
      </c>
      <c r="DY2" s="551" t="s">
        <v>0</v>
      </c>
      <c r="DZ2" s="551" t="s">
        <v>1</v>
      </c>
      <c r="EA2" s="551" t="s">
        <v>2</v>
      </c>
      <c r="EB2" s="551" t="s">
        <v>3</v>
      </c>
      <c r="EC2" s="551" t="s">
        <v>4</v>
      </c>
      <c r="ED2" s="551" t="s">
        <v>5</v>
      </c>
      <c r="EE2" s="551" t="s">
        <v>6</v>
      </c>
      <c r="EF2" s="551" t="s">
        <v>7</v>
      </c>
      <c r="EG2" s="551" t="s">
        <v>8</v>
      </c>
      <c r="EH2" s="551" t="s">
        <v>9</v>
      </c>
      <c r="EI2" s="551" t="s">
        <v>10</v>
      </c>
      <c r="EJ2" s="551" t="s">
        <v>11</v>
      </c>
      <c r="EK2" s="551" t="s">
        <v>0</v>
      </c>
      <c r="EL2" s="551" t="s">
        <v>1</v>
      </c>
      <c r="EM2" s="551" t="s">
        <v>2</v>
      </c>
      <c r="EN2" s="551" t="s">
        <v>3</v>
      </c>
      <c r="EO2" s="551" t="s">
        <v>4</v>
      </c>
      <c r="EP2" s="551" t="s">
        <v>5</v>
      </c>
      <c r="EQ2" s="551" t="s">
        <v>6</v>
      </c>
      <c r="ER2" s="551" t="s">
        <v>7</v>
      </c>
      <c r="ES2" s="551" t="s">
        <v>8</v>
      </c>
      <c r="ET2" s="551" t="s">
        <v>9</v>
      </c>
      <c r="EU2" s="551" t="s">
        <v>10</v>
      </c>
      <c r="EV2" s="551" t="s">
        <v>11</v>
      </c>
      <c r="EW2" s="551" t="s">
        <v>0</v>
      </c>
      <c r="EX2" s="551" t="s">
        <v>1</v>
      </c>
      <c r="EY2" s="551" t="s">
        <v>2</v>
      </c>
      <c r="EZ2" s="551" t="s">
        <v>3</v>
      </c>
      <c r="FA2" s="551" t="s">
        <v>4</v>
      </c>
      <c r="FB2" s="551" t="s">
        <v>5</v>
      </c>
      <c r="FC2" s="551" t="s">
        <v>6</v>
      </c>
      <c r="FD2" s="551" t="s">
        <v>7</v>
      </c>
      <c r="FE2" s="551" t="s">
        <v>8</v>
      </c>
      <c r="FF2" s="551" t="s">
        <v>9</v>
      </c>
      <c r="FG2" s="551" t="s">
        <v>10</v>
      </c>
      <c r="FH2" s="551" t="s">
        <v>11</v>
      </c>
      <c r="FI2" s="551" t="s">
        <v>0</v>
      </c>
      <c r="FJ2" s="551" t="s">
        <v>1</v>
      </c>
      <c r="FK2" s="551" t="s">
        <v>2</v>
      </c>
      <c r="FL2" s="551" t="s">
        <v>3</v>
      </c>
      <c r="FM2" s="551" t="s">
        <v>4</v>
      </c>
      <c r="FN2" s="551" t="s">
        <v>5</v>
      </c>
      <c r="FO2" s="551" t="s">
        <v>6</v>
      </c>
      <c r="FP2" s="551" t="s">
        <v>7</v>
      </c>
      <c r="FQ2" s="551" t="s">
        <v>8</v>
      </c>
      <c r="FR2" s="551" t="s">
        <v>9</v>
      </c>
      <c r="FS2" s="551" t="s">
        <v>10</v>
      </c>
      <c r="FT2" s="551" t="s">
        <v>11</v>
      </c>
      <c r="FU2" s="551" t="s">
        <v>0</v>
      </c>
      <c r="FV2" s="551" t="s">
        <v>1</v>
      </c>
      <c r="FW2" s="551" t="s">
        <v>2</v>
      </c>
      <c r="FX2" s="551" t="s">
        <v>3</v>
      </c>
      <c r="FY2" s="551" t="s">
        <v>4</v>
      </c>
      <c r="FZ2" s="551" t="s">
        <v>5</v>
      </c>
      <c r="GA2" s="551" t="s">
        <v>6</v>
      </c>
      <c r="GB2" s="551" t="s">
        <v>7</v>
      </c>
      <c r="GC2" s="551" t="s">
        <v>8</v>
      </c>
      <c r="GD2" s="551" t="s">
        <v>9</v>
      </c>
      <c r="GE2" s="551" t="s">
        <v>10</v>
      </c>
      <c r="GF2" s="551" t="s">
        <v>11</v>
      </c>
      <c r="GG2" s="551" t="s">
        <v>0</v>
      </c>
      <c r="GH2" s="551" t="s">
        <v>1</v>
      </c>
      <c r="GI2" s="551" t="s">
        <v>2</v>
      </c>
      <c r="GJ2" s="551" t="s">
        <v>3</v>
      </c>
      <c r="GK2" s="551" t="s">
        <v>4</v>
      </c>
      <c r="GL2" s="551" t="s">
        <v>5</v>
      </c>
      <c r="GM2" s="551" t="s">
        <v>6</v>
      </c>
      <c r="GN2" s="551" t="s">
        <v>7</v>
      </c>
      <c r="GO2" s="551" t="s">
        <v>8</v>
      </c>
      <c r="GP2" s="551" t="s">
        <v>9</v>
      </c>
      <c r="GQ2" s="551" t="s">
        <v>10</v>
      </c>
      <c r="GR2" s="551" t="s">
        <v>11</v>
      </c>
      <c r="GS2" s="565">
        <v>42005</v>
      </c>
      <c r="GT2" s="565">
        <v>46997</v>
      </c>
      <c r="GU2" s="565" t="s">
        <v>442</v>
      </c>
      <c r="GV2" s="4"/>
      <c r="GW2" s="26"/>
      <c r="GX2" s="18"/>
      <c r="GY2" s="549">
        <v>41275</v>
      </c>
      <c r="GZ2" s="549">
        <v>41640</v>
      </c>
      <c r="HA2" s="549">
        <v>42005</v>
      </c>
      <c r="HB2" s="549">
        <v>42370</v>
      </c>
      <c r="HC2" s="549">
        <v>42736</v>
      </c>
      <c r="HD2" s="549">
        <v>43101</v>
      </c>
      <c r="HE2" s="549">
        <v>43466</v>
      </c>
      <c r="HF2" s="549">
        <v>43831</v>
      </c>
      <c r="HG2" s="549">
        <v>44197</v>
      </c>
      <c r="HH2" s="549">
        <v>44562</v>
      </c>
      <c r="HI2" s="549">
        <v>44927</v>
      </c>
      <c r="HJ2" s="549">
        <v>45292</v>
      </c>
      <c r="HK2" s="549">
        <v>45658</v>
      </c>
      <c r="HL2" s="549">
        <v>46023</v>
      </c>
      <c r="HM2" s="549">
        <v>46388</v>
      </c>
      <c r="HN2" s="549">
        <v>46753</v>
      </c>
      <c r="HO2" s="549">
        <v>47119</v>
      </c>
      <c r="HP2" s="549">
        <v>47484</v>
      </c>
    </row>
    <row r="3" spans="1:224" ht="15.75" customHeight="1" x14ac:dyDescent="0.2">
      <c r="A3" s="5" t="str">
        <f>[7]Résumé!$I$2</f>
        <v>V10</v>
      </c>
      <c r="B3" s="36">
        <f>[7]Résumé!$L$2</f>
        <v>905.44000000000051</v>
      </c>
      <c r="C3" s="36" t="str">
        <f>'[2]AT 1292-15'!$AC107</f>
        <v>Bagué</v>
      </c>
      <c r="D3" s="490">
        <f ca="1">6700-HLOOKUP("H°°OK",U$148:GR$178,T149,FALSE)</f>
        <v>1151</v>
      </c>
      <c r="E3" s="212" t="s">
        <v>31</v>
      </c>
      <c r="F3" s="5">
        <f>[7]Résumé!$J$2</f>
        <v>43312</v>
      </c>
      <c r="G3" s="14">
        <f t="shared" ref="G3:G32" si="0">GY13</f>
        <v>43313</v>
      </c>
      <c r="H3" s="723" t="s">
        <v>90</v>
      </c>
      <c r="I3" s="493">
        <v>3</v>
      </c>
      <c r="J3" s="493">
        <v>1</v>
      </c>
      <c r="K3" s="493">
        <v>0</v>
      </c>
      <c r="L3" s="493">
        <v>0</v>
      </c>
      <c r="M3" s="493">
        <v>0</v>
      </c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744"/>
      <c r="Z3" s="744"/>
      <c r="AA3" s="744"/>
      <c r="AB3" s="791"/>
      <c r="AC3" s="484"/>
      <c r="AD3" s="484"/>
      <c r="AE3" s="484"/>
      <c r="AF3" s="819"/>
      <c r="AG3" s="280">
        <v>28</v>
      </c>
      <c r="AH3" s="791">
        <v>28</v>
      </c>
      <c r="AI3" s="791">
        <v>28</v>
      </c>
      <c r="AJ3" s="791">
        <v>28</v>
      </c>
      <c r="AK3" s="791">
        <v>28</v>
      </c>
      <c r="AL3" s="791">
        <v>28</v>
      </c>
      <c r="AM3" s="791">
        <v>28</v>
      </c>
      <c r="AN3" s="791">
        <v>28</v>
      </c>
      <c r="AO3" s="791">
        <v>28</v>
      </c>
      <c r="AP3" s="791">
        <v>28</v>
      </c>
      <c r="AQ3" s="791">
        <v>28</v>
      </c>
      <c r="AR3" s="810">
        <v>28</v>
      </c>
      <c r="AS3" s="280">
        <v>28</v>
      </c>
      <c r="AT3" s="791">
        <v>28</v>
      </c>
      <c r="AU3" s="791">
        <v>28</v>
      </c>
      <c r="AV3" s="791">
        <v>28</v>
      </c>
      <c r="AW3" s="791">
        <v>28</v>
      </c>
      <c r="AX3" s="791">
        <v>28</v>
      </c>
      <c r="AY3" s="791">
        <v>28</v>
      </c>
      <c r="AZ3" s="791" t="s">
        <v>12</v>
      </c>
      <c r="BA3" s="791" t="s">
        <v>12</v>
      </c>
      <c r="BB3" s="791" t="s">
        <v>12</v>
      </c>
      <c r="BC3" s="791" t="s">
        <v>12</v>
      </c>
      <c r="BD3" s="810" t="s">
        <v>12</v>
      </c>
      <c r="BE3" s="280" t="s">
        <v>12</v>
      </c>
      <c r="BF3" s="791">
        <v>22</v>
      </c>
      <c r="BG3" s="791">
        <v>22</v>
      </c>
      <c r="BH3" s="791">
        <v>22</v>
      </c>
      <c r="BI3" s="791">
        <v>22</v>
      </c>
      <c r="BJ3" s="791">
        <v>22</v>
      </c>
      <c r="BK3" s="791">
        <v>22</v>
      </c>
      <c r="BL3" s="791">
        <v>22</v>
      </c>
      <c r="BM3" s="791">
        <v>22</v>
      </c>
      <c r="BN3" s="791">
        <v>22</v>
      </c>
      <c r="BO3" s="791">
        <v>22</v>
      </c>
      <c r="BP3" s="810">
        <v>22</v>
      </c>
      <c r="BQ3" s="280">
        <v>23</v>
      </c>
      <c r="BR3" s="791">
        <v>23</v>
      </c>
      <c r="BS3" s="791">
        <v>23</v>
      </c>
      <c r="BT3" s="791">
        <v>23</v>
      </c>
      <c r="BU3" s="791">
        <v>23</v>
      </c>
      <c r="BV3" s="791">
        <v>23</v>
      </c>
      <c r="BW3" s="791">
        <v>23</v>
      </c>
      <c r="BX3" s="791">
        <v>23</v>
      </c>
      <c r="BY3" s="791">
        <v>23</v>
      </c>
      <c r="BZ3" s="791">
        <v>23</v>
      </c>
      <c r="CA3" s="791">
        <v>23</v>
      </c>
      <c r="CB3" s="791">
        <v>23</v>
      </c>
      <c r="CC3" s="791">
        <v>23</v>
      </c>
      <c r="CD3" s="791">
        <v>23</v>
      </c>
      <c r="CE3" s="791">
        <v>23</v>
      </c>
      <c r="CF3" s="791">
        <v>23</v>
      </c>
      <c r="CG3" s="791">
        <v>23</v>
      </c>
      <c r="CH3" s="791">
        <v>23</v>
      </c>
      <c r="CI3" s="791">
        <v>23</v>
      </c>
      <c r="CJ3" s="791">
        <v>23</v>
      </c>
      <c r="CK3" s="791">
        <v>23</v>
      </c>
      <c r="CL3" s="791">
        <v>23</v>
      </c>
      <c r="CM3" s="791">
        <v>23</v>
      </c>
      <c r="CN3" s="791">
        <v>23</v>
      </c>
      <c r="CO3" s="791">
        <v>23</v>
      </c>
      <c r="CP3" s="791">
        <v>23</v>
      </c>
      <c r="CQ3" s="791">
        <v>23</v>
      </c>
      <c r="CR3" s="791">
        <v>23</v>
      </c>
      <c r="CS3" s="791">
        <v>23</v>
      </c>
      <c r="CT3" s="791">
        <v>23</v>
      </c>
      <c r="CU3" s="791">
        <v>23</v>
      </c>
      <c r="CV3" s="791">
        <v>23</v>
      </c>
      <c r="CW3" s="791">
        <v>23</v>
      </c>
      <c r="CX3" s="791">
        <v>23</v>
      </c>
      <c r="CY3" s="791">
        <v>23</v>
      </c>
      <c r="CZ3" s="791">
        <v>23</v>
      </c>
      <c r="DA3" s="791">
        <v>23</v>
      </c>
      <c r="DB3" s="791">
        <v>23</v>
      </c>
      <c r="DC3" s="791">
        <v>23</v>
      </c>
      <c r="DD3" s="791">
        <v>23</v>
      </c>
      <c r="DE3" s="791">
        <v>23</v>
      </c>
      <c r="DF3" s="791" t="s">
        <v>13</v>
      </c>
      <c r="DG3" s="791" t="s">
        <v>13</v>
      </c>
      <c r="DH3" s="791" t="s">
        <v>13</v>
      </c>
      <c r="DI3" s="791" t="s">
        <v>13</v>
      </c>
      <c r="DJ3" s="791" t="s">
        <v>13</v>
      </c>
      <c r="DK3" s="791">
        <v>23</v>
      </c>
      <c r="DL3" s="791">
        <v>23</v>
      </c>
      <c r="DM3" s="791">
        <v>23</v>
      </c>
      <c r="DN3" s="791">
        <v>23</v>
      </c>
      <c r="DO3" s="791">
        <v>23</v>
      </c>
      <c r="DP3" s="791">
        <v>23</v>
      </c>
      <c r="DQ3" s="791">
        <v>23</v>
      </c>
      <c r="DR3" s="791">
        <v>23</v>
      </c>
      <c r="DS3" s="791">
        <v>23</v>
      </c>
      <c r="DT3" s="791">
        <v>23</v>
      </c>
      <c r="DU3" s="791">
        <v>23</v>
      </c>
      <c r="DV3" s="791">
        <v>23</v>
      </c>
      <c r="DW3" s="791">
        <v>23</v>
      </c>
      <c r="DX3" s="791">
        <v>23</v>
      </c>
      <c r="DY3" s="791">
        <v>23</v>
      </c>
      <c r="DZ3" s="791">
        <v>23</v>
      </c>
      <c r="EA3" s="791">
        <v>23</v>
      </c>
      <c r="EB3" s="791">
        <v>23</v>
      </c>
      <c r="EC3" s="791">
        <v>23</v>
      </c>
      <c r="ED3" s="791">
        <v>23</v>
      </c>
      <c r="EE3" s="791">
        <v>23</v>
      </c>
      <c r="EF3" s="791">
        <v>23</v>
      </c>
      <c r="EG3" s="791">
        <v>23</v>
      </c>
      <c r="EH3" s="791">
        <v>23</v>
      </c>
      <c r="EI3" s="791">
        <v>23</v>
      </c>
      <c r="EJ3" s="791">
        <v>23</v>
      </c>
      <c r="EK3" s="791">
        <v>23</v>
      </c>
      <c r="EL3" s="791">
        <v>23</v>
      </c>
      <c r="EM3" s="791">
        <v>23</v>
      </c>
      <c r="EN3" s="791">
        <v>23</v>
      </c>
      <c r="EO3" s="791">
        <v>23</v>
      </c>
      <c r="EP3" s="791">
        <v>23</v>
      </c>
      <c r="EQ3" s="791">
        <v>23</v>
      </c>
      <c r="ER3" s="791">
        <v>23</v>
      </c>
      <c r="ES3" s="791">
        <v>23</v>
      </c>
      <c r="ET3" s="791">
        <v>23</v>
      </c>
      <c r="EU3" s="791">
        <v>23</v>
      </c>
      <c r="EV3" s="791">
        <v>23</v>
      </c>
      <c r="EW3" s="791">
        <v>23</v>
      </c>
      <c r="EX3" s="791">
        <v>23</v>
      </c>
      <c r="EY3" s="791">
        <v>23</v>
      </c>
      <c r="EZ3" s="791">
        <v>23</v>
      </c>
      <c r="FA3" s="791">
        <v>23</v>
      </c>
      <c r="FB3" s="791">
        <v>23</v>
      </c>
      <c r="FC3" s="791">
        <v>23</v>
      </c>
      <c r="FD3" s="791">
        <v>23</v>
      </c>
      <c r="FE3" s="791">
        <v>23</v>
      </c>
      <c r="FF3" s="791">
        <v>23</v>
      </c>
      <c r="FG3" s="791">
        <v>23</v>
      </c>
      <c r="FH3" s="791">
        <v>23</v>
      </c>
      <c r="FI3" s="791">
        <v>23</v>
      </c>
      <c r="FJ3" s="791" t="s">
        <v>195</v>
      </c>
      <c r="FK3" s="791" t="s">
        <v>195</v>
      </c>
      <c r="FL3" s="791" t="s">
        <v>195</v>
      </c>
      <c r="FM3" s="791" t="s">
        <v>195</v>
      </c>
      <c r="FN3" s="791" t="s">
        <v>195</v>
      </c>
      <c r="FO3" s="791" t="s">
        <v>195</v>
      </c>
      <c r="FP3" s="791" t="s">
        <v>195</v>
      </c>
      <c r="FQ3" s="791" t="s">
        <v>195</v>
      </c>
      <c r="FR3" s="791" t="s">
        <v>195</v>
      </c>
      <c r="FS3" s="791" t="s">
        <v>195</v>
      </c>
      <c r="FT3" s="791" t="s">
        <v>195</v>
      </c>
      <c r="FU3" s="791" t="s">
        <v>195</v>
      </c>
      <c r="FV3" s="791" t="s">
        <v>195</v>
      </c>
      <c r="FW3" s="791" t="s">
        <v>195</v>
      </c>
      <c r="FX3" s="791" t="s">
        <v>195</v>
      </c>
      <c r="FY3" s="791" t="s">
        <v>195</v>
      </c>
      <c r="FZ3" s="791" t="s">
        <v>195</v>
      </c>
      <c r="GA3" s="791" t="s">
        <v>195</v>
      </c>
      <c r="GB3" s="791" t="s">
        <v>195</v>
      </c>
      <c r="GC3" s="791" t="s">
        <v>195</v>
      </c>
      <c r="GD3" s="791" t="s">
        <v>195</v>
      </c>
      <c r="GE3" s="791" t="s">
        <v>195</v>
      </c>
      <c r="GF3" s="791" t="s">
        <v>195</v>
      </c>
      <c r="GG3" s="791" t="s">
        <v>195</v>
      </c>
      <c r="GH3" s="791" t="s">
        <v>195</v>
      </c>
      <c r="GI3" s="791" t="s">
        <v>195</v>
      </c>
      <c r="GJ3" s="791" t="s">
        <v>195</v>
      </c>
      <c r="GK3" s="791" t="s">
        <v>195</v>
      </c>
      <c r="GL3" s="791" t="s">
        <v>195</v>
      </c>
      <c r="GM3" s="791" t="s">
        <v>195</v>
      </c>
      <c r="GN3" s="791" t="s">
        <v>195</v>
      </c>
      <c r="GO3" s="791" t="s">
        <v>195</v>
      </c>
      <c r="GP3" s="791" t="s">
        <v>195</v>
      </c>
      <c r="GQ3" s="791" t="s">
        <v>195</v>
      </c>
      <c r="GR3" s="791" t="s">
        <v>195</v>
      </c>
      <c r="GS3" s="62">
        <v>5545</v>
      </c>
      <c r="GT3" s="62">
        <f>GS3+SUM(I3:FP3)</f>
        <v>8439</v>
      </c>
      <c r="GU3" s="487" t="e">
        <f>ROUND(#REF!/30.4,0)</f>
        <v>#REF!</v>
      </c>
      <c r="GW3" s="176"/>
      <c r="GX3" s="548" t="s">
        <v>17</v>
      </c>
      <c r="GY3" s="23">
        <f t="array" ref="GY3">SUM(($GZ13:$GZ42&gt;=GY2)*($GZ13:$GZ42&lt;GZ2))</f>
        <v>0</v>
      </c>
      <c r="GZ3" s="23">
        <f t="array" ref="GZ3">SUM(($GZ13:$GZ42&gt;=GZ2)*($GZ13:$GZ42&lt;HA2))</f>
        <v>0</v>
      </c>
      <c r="HA3" s="23">
        <f t="array" ref="HA3">SUM(($GZ13:$GZ42&gt;=HA2)*($GZ13:$GZ42&lt;HB2))</f>
        <v>1</v>
      </c>
      <c r="HB3" s="23">
        <f t="array" ref="HB3">SUM(($GZ13:$GZ42&gt;=HB2)*($GZ13:$GZ42&lt;HC2))</f>
        <v>0</v>
      </c>
      <c r="HC3" s="23">
        <f t="array" ref="HC3">SUM(($GZ13:$GZ42&gt;=HC2)*($GZ13:$GZ42&lt;HD2))</f>
        <v>0</v>
      </c>
      <c r="HD3" s="23">
        <f t="array" ref="HD3">SUM(($GZ13:$GZ42&gt;=HD2)*($GZ13:$GZ42&lt;HE2))</f>
        <v>0</v>
      </c>
      <c r="HE3" s="23">
        <f t="array" ref="HE3">SUM(($GZ13:$GZ42&gt;=HE2)*($GZ13:$GZ42&lt;HF2))</f>
        <v>1</v>
      </c>
      <c r="HF3" s="23">
        <f t="array" ref="HF3">SUM(($GZ13:$GZ42&gt;=HF2)*($GZ13:$GZ42&lt;HG2))</f>
        <v>3</v>
      </c>
      <c r="HG3" s="23">
        <f t="array" ref="HG3">SUM(($GZ13:$GZ42&gt;=HG2)*($GZ13:$GZ42&lt;HH2))</f>
        <v>0</v>
      </c>
      <c r="HH3" s="23">
        <f t="array" ref="HH3">SUM(($GZ13:$GZ42&gt;=HH2)*($GZ13:$GZ42&lt;HI2))</f>
        <v>0</v>
      </c>
      <c r="HI3" s="23">
        <f t="array" ref="HI3">SUM(($GZ13:$GZ42&gt;=HI2)*($GZ13:$GZ42&lt;HJ2))</f>
        <v>0</v>
      </c>
      <c r="HJ3" s="23">
        <f t="array" ref="HJ3">SUM(($GZ13:$GZ42&gt;=HJ2)*($GZ13:$GZ42&lt;HK2))</f>
        <v>0</v>
      </c>
      <c r="HK3" s="23">
        <f t="array" ref="HK3">SUM(($GZ13:$GZ42&gt;=HK2)*($GZ13:$GZ42&lt;HL2))</f>
        <v>0</v>
      </c>
      <c r="HL3" s="23">
        <f t="array" ref="HL3">SUM(($GZ13:$GZ42&gt;=HL2)*($GZ13:$GZ42&lt;HM2))</f>
        <v>0</v>
      </c>
      <c r="HM3" s="23">
        <f t="array" ref="HM3">SUM(($GZ13:$GZ42&gt;=HM2)*($GZ13:$GZ42&lt;HN2))</f>
        <v>0</v>
      </c>
      <c r="HN3" s="23">
        <f t="array" ref="HN3">SUM(($GZ13:$GZ42&gt;=HN2)*($GZ13:$GZ42&lt;HO2))</f>
        <v>0</v>
      </c>
      <c r="HO3" s="23">
        <f t="array" ref="HO3">SUM(($GZ13:$GZ42&gt;=HO2)*($GZ13:$GZ42&lt;HP2))</f>
        <v>0</v>
      </c>
      <c r="HP3" s="23">
        <f t="array" ref="HP3">SUM(($GZ13:$GZ42&gt;=HP2)*($GZ13:$GZ42&lt;HP1))</f>
        <v>0</v>
      </c>
    </row>
    <row r="4" spans="1:224" ht="15.75" customHeight="1" x14ac:dyDescent="0.2">
      <c r="A4" s="5" t="str">
        <f>[7]Résumé!$I$4</f>
        <v>V10</v>
      </c>
      <c r="B4" s="36">
        <f>[7]Résumé!$L$4</f>
        <v>679.75</v>
      </c>
      <c r="C4" s="36" t="str">
        <f>'[2]AT 1292-15'!$AC108</f>
        <v>Bagué</v>
      </c>
      <c r="D4" s="490">
        <f t="shared" ref="D4:D32" ca="1" si="1">6700-HLOOKUP("H°°OK",U$148:GR$178,T150,FALSE)</f>
        <v>745</v>
      </c>
      <c r="E4" s="212" t="s">
        <v>31</v>
      </c>
      <c r="F4" s="5">
        <f>[7]Résumé!$J$4</f>
        <v>43601</v>
      </c>
      <c r="G4" s="14">
        <f t="shared" si="0"/>
        <v>43556</v>
      </c>
      <c r="H4" s="723" t="s">
        <v>91</v>
      </c>
      <c r="I4" s="493">
        <v>19</v>
      </c>
      <c r="J4" s="493">
        <v>51</v>
      </c>
      <c r="K4" s="493">
        <v>34</v>
      </c>
      <c r="L4" s="493">
        <v>13</v>
      </c>
      <c r="M4" s="493">
        <v>0</v>
      </c>
      <c r="N4" s="493">
        <v>0</v>
      </c>
      <c r="O4" s="493">
        <v>0</v>
      </c>
      <c r="P4" s="493">
        <v>0</v>
      </c>
      <c r="Q4" s="493">
        <v>0</v>
      </c>
      <c r="R4" s="493">
        <v>0</v>
      </c>
      <c r="S4" s="493">
        <v>0</v>
      </c>
      <c r="T4" s="493">
        <v>0</v>
      </c>
      <c r="U4" s="493"/>
      <c r="V4" s="493"/>
      <c r="W4" s="493"/>
      <c r="X4" s="493"/>
      <c r="Y4" s="493">
        <v>19</v>
      </c>
      <c r="Z4" s="493">
        <v>34</v>
      </c>
      <c r="AA4" s="493">
        <v>27</v>
      </c>
      <c r="AB4" s="781">
        <v>23</v>
      </c>
      <c r="AC4" s="781">
        <v>28</v>
      </c>
      <c r="AD4" s="493">
        <v>18</v>
      </c>
      <c r="AE4" s="791">
        <v>21</v>
      </c>
      <c r="AF4" s="810">
        <v>21</v>
      </c>
      <c r="AG4" s="280">
        <v>21</v>
      </c>
      <c r="AH4" s="791">
        <v>21</v>
      </c>
      <c r="AI4" s="791">
        <v>21</v>
      </c>
      <c r="AJ4" s="791">
        <v>21</v>
      </c>
      <c r="AK4" s="791">
        <v>21</v>
      </c>
      <c r="AL4" s="791">
        <v>21</v>
      </c>
      <c r="AM4" s="791">
        <v>21</v>
      </c>
      <c r="AN4" s="791">
        <v>21</v>
      </c>
      <c r="AO4" s="791">
        <v>21</v>
      </c>
      <c r="AP4" s="791">
        <v>21</v>
      </c>
      <c r="AQ4" s="791">
        <v>21</v>
      </c>
      <c r="AR4" s="810">
        <v>21</v>
      </c>
      <c r="AS4" s="280">
        <v>21</v>
      </c>
      <c r="AT4" s="791">
        <v>21</v>
      </c>
      <c r="AU4" s="791">
        <v>21</v>
      </c>
      <c r="AV4" s="791">
        <v>21</v>
      </c>
      <c r="AW4" s="791">
        <v>21</v>
      </c>
      <c r="AX4" s="791">
        <v>21</v>
      </c>
      <c r="AY4" s="791">
        <v>21</v>
      </c>
      <c r="AZ4" s="791">
        <v>21</v>
      </c>
      <c r="BA4" s="791">
        <v>21</v>
      </c>
      <c r="BB4" s="791">
        <v>21</v>
      </c>
      <c r="BC4" s="791">
        <v>21</v>
      </c>
      <c r="BD4" s="810">
        <v>21</v>
      </c>
      <c r="BE4" s="280">
        <v>21</v>
      </c>
      <c r="BF4" s="791">
        <v>21</v>
      </c>
      <c r="BG4" s="791">
        <v>21</v>
      </c>
      <c r="BH4" s="791" t="s">
        <v>12</v>
      </c>
      <c r="BI4" s="791" t="s">
        <v>12</v>
      </c>
      <c r="BJ4" s="791" t="s">
        <v>12</v>
      </c>
      <c r="BK4" s="791" t="s">
        <v>12</v>
      </c>
      <c r="BL4" s="791" t="s">
        <v>12</v>
      </c>
      <c r="BM4" s="791" t="s">
        <v>12</v>
      </c>
      <c r="BN4" s="791">
        <v>23</v>
      </c>
      <c r="BO4" s="791">
        <v>23</v>
      </c>
      <c r="BP4" s="810">
        <v>23</v>
      </c>
      <c r="BQ4" s="280">
        <v>23</v>
      </c>
      <c r="BR4" s="791">
        <v>23</v>
      </c>
      <c r="BS4" s="791">
        <v>23</v>
      </c>
      <c r="BT4" s="791">
        <v>23</v>
      </c>
      <c r="BU4" s="791">
        <v>23</v>
      </c>
      <c r="BV4" s="791">
        <v>23</v>
      </c>
      <c r="BW4" s="791">
        <v>23</v>
      </c>
      <c r="BX4" s="791">
        <v>23</v>
      </c>
      <c r="BY4" s="791">
        <v>23</v>
      </c>
      <c r="BZ4" s="791">
        <v>23</v>
      </c>
      <c r="CA4" s="791">
        <v>23</v>
      </c>
      <c r="CB4" s="791">
        <v>23</v>
      </c>
      <c r="CC4" s="791">
        <v>23</v>
      </c>
      <c r="CD4" s="791">
        <v>23</v>
      </c>
      <c r="CE4" s="791">
        <v>23</v>
      </c>
      <c r="CF4" s="791">
        <v>23</v>
      </c>
      <c r="CG4" s="791">
        <v>23</v>
      </c>
      <c r="CH4" s="791">
        <v>23</v>
      </c>
      <c r="CI4" s="791">
        <v>23</v>
      </c>
      <c r="CJ4" s="791">
        <v>23</v>
      </c>
      <c r="CK4" s="791">
        <v>23</v>
      </c>
      <c r="CL4" s="791">
        <v>23</v>
      </c>
      <c r="CM4" s="791">
        <v>23</v>
      </c>
      <c r="CN4" s="791">
        <v>23</v>
      </c>
      <c r="CO4" s="791">
        <v>23</v>
      </c>
      <c r="CP4" s="791">
        <v>23</v>
      </c>
      <c r="CQ4" s="791">
        <v>23</v>
      </c>
      <c r="CR4" s="791">
        <v>23</v>
      </c>
      <c r="CS4" s="791">
        <v>23</v>
      </c>
      <c r="CT4" s="791">
        <v>23</v>
      </c>
      <c r="CU4" s="791">
        <v>23</v>
      </c>
      <c r="CV4" s="791">
        <v>23</v>
      </c>
      <c r="CW4" s="791">
        <v>23</v>
      </c>
      <c r="CX4" s="791">
        <v>23</v>
      </c>
      <c r="CY4" s="791">
        <v>23</v>
      </c>
      <c r="CZ4" s="791">
        <v>23</v>
      </c>
      <c r="DA4" s="791">
        <v>23</v>
      </c>
      <c r="DB4" s="791">
        <v>23</v>
      </c>
      <c r="DC4" s="791">
        <v>23</v>
      </c>
      <c r="DD4" s="791">
        <v>23</v>
      </c>
      <c r="DE4" s="791">
        <v>23</v>
      </c>
      <c r="DF4" s="791">
        <v>23</v>
      </c>
      <c r="DG4" s="791">
        <v>23</v>
      </c>
      <c r="DH4" s="791">
        <v>23</v>
      </c>
      <c r="DI4" s="791">
        <v>23</v>
      </c>
      <c r="DJ4" s="791" t="s">
        <v>13</v>
      </c>
      <c r="DK4" s="791" t="s">
        <v>13</v>
      </c>
      <c r="DL4" s="791" t="s">
        <v>13</v>
      </c>
      <c r="DM4" s="791" t="s">
        <v>13</v>
      </c>
      <c r="DN4" s="791" t="s">
        <v>13</v>
      </c>
      <c r="DO4" s="791">
        <v>23</v>
      </c>
      <c r="DP4" s="791">
        <v>23</v>
      </c>
      <c r="DQ4" s="791">
        <v>23</v>
      </c>
      <c r="DR4" s="791">
        <v>23</v>
      </c>
      <c r="DS4" s="791">
        <v>23</v>
      </c>
      <c r="DT4" s="791">
        <v>23</v>
      </c>
      <c r="DU4" s="791">
        <v>23</v>
      </c>
      <c r="DV4" s="791">
        <v>23</v>
      </c>
      <c r="DW4" s="791">
        <v>23</v>
      </c>
      <c r="DX4" s="791">
        <v>23</v>
      </c>
      <c r="DY4" s="791">
        <v>23</v>
      </c>
      <c r="DZ4" s="791">
        <v>23</v>
      </c>
      <c r="EA4" s="791">
        <v>23</v>
      </c>
      <c r="EB4" s="791">
        <v>23</v>
      </c>
      <c r="EC4" s="791">
        <v>23</v>
      </c>
      <c r="ED4" s="791">
        <v>23</v>
      </c>
      <c r="EE4" s="791">
        <v>23</v>
      </c>
      <c r="EF4" s="791">
        <v>23</v>
      </c>
      <c r="EG4" s="791">
        <v>23</v>
      </c>
      <c r="EH4" s="791">
        <v>23</v>
      </c>
      <c r="EI4" s="791">
        <v>23</v>
      </c>
      <c r="EJ4" s="791">
        <v>23</v>
      </c>
      <c r="EK4" s="791">
        <v>23</v>
      </c>
      <c r="EL4" s="791">
        <v>23</v>
      </c>
      <c r="EM4" s="791">
        <v>23</v>
      </c>
      <c r="EN4" s="791">
        <v>23</v>
      </c>
      <c r="EO4" s="791">
        <v>23</v>
      </c>
      <c r="EP4" s="791">
        <v>23</v>
      </c>
      <c r="EQ4" s="791">
        <v>23</v>
      </c>
      <c r="ER4" s="791">
        <v>23</v>
      </c>
      <c r="ES4" s="791">
        <v>23</v>
      </c>
      <c r="ET4" s="791">
        <v>23</v>
      </c>
      <c r="EU4" s="791">
        <v>23</v>
      </c>
      <c r="EV4" s="791">
        <v>23</v>
      </c>
      <c r="EW4" s="791">
        <v>23</v>
      </c>
      <c r="EX4" s="791">
        <v>23</v>
      </c>
      <c r="EY4" s="791">
        <v>23</v>
      </c>
      <c r="EZ4" s="791">
        <v>23</v>
      </c>
      <c r="FA4" s="791">
        <v>23</v>
      </c>
      <c r="FB4" s="791">
        <v>23</v>
      </c>
      <c r="FC4" s="791">
        <v>23</v>
      </c>
      <c r="FD4" s="791">
        <v>23</v>
      </c>
      <c r="FE4" s="791">
        <v>23</v>
      </c>
      <c r="FF4" s="791">
        <v>23</v>
      </c>
      <c r="FG4" s="791">
        <v>23</v>
      </c>
      <c r="FH4" s="791">
        <v>23</v>
      </c>
      <c r="FI4" s="791">
        <v>23</v>
      </c>
      <c r="FJ4" s="791">
        <v>23</v>
      </c>
      <c r="FK4" s="791">
        <v>23</v>
      </c>
      <c r="FL4" s="791">
        <v>23</v>
      </c>
      <c r="FM4" s="791">
        <v>23</v>
      </c>
      <c r="FN4" s="791" t="s">
        <v>195</v>
      </c>
      <c r="FO4" s="791" t="s">
        <v>195</v>
      </c>
      <c r="FP4" s="791" t="s">
        <v>195</v>
      </c>
      <c r="FQ4" s="791" t="s">
        <v>195</v>
      </c>
      <c r="FR4" s="791" t="s">
        <v>195</v>
      </c>
      <c r="FS4" s="791" t="s">
        <v>195</v>
      </c>
      <c r="FT4" s="791" t="s">
        <v>195</v>
      </c>
      <c r="FU4" s="791" t="s">
        <v>195</v>
      </c>
      <c r="FV4" s="791" t="s">
        <v>195</v>
      </c>
      <c r="FW4" s="791" t="s">
        <v>195</v>
      </c>
      <c r="FX4" s="791" t="s">
        <v>195</v>
      </c>
      <c r="FY4" s="791" t="s">
        <v>195</v>
      </c>
      <c r="FZ4" s="791" t="s">
        <v>195</v>
      </c>
      <c r="GA4" s="791" t="s">
        <v>195</v>
      </c>
      <c r="GB4" s="791" t="s">
        <v>195</v>
      </c>
      <c r="GC4" s="791" t="s">
        <v>195</v>
      </c>
      <c r="GD4" s="791" t="s">
        <v>195</v>
      </c>
      <c r="GE4" s="791" t="s">
        <v>195</v>
      </c>
      <c r="GF4" s="791" t="s">
        <v>195</v>
      </c>
      <c r="GG4" s="791" t="s">
        <v>195</v>
      </c>
      <c r="GH4" s="791" t="s">
        <v>195</v>
      </c>
      <c r="GI4" s="791" t="s">
        <v>195</v>
      </c>
      <c r="GJ4" s="791" t="s">
        <v>195</v>
      </c>
      <c r="GK4" s="791" t="s">
        <v>195</v>
      </c>
      <c r="GL4" s="791" t="s">
        <v>195</v>
      </c>
      <c r="GM4" s="791" t="s">
        <v>195</v>
      </c>
      <c r="GN4" s="791" t="s">
        <v>195</v>
      </c>
      <c r="GO4" s="791" t="s">
        <v>195</v>
      </c>
      <c r="GP4" s="791" t="s">
        <v>195</v>
      </c>
      <c r="GQ4" s="791" t="s">
        <v>195</v>
      </c>
      <c r="GR4" s="791" t="s">
        <v>195</v>
      </c>
      <c r="GS4" s="62">
        <v>5688</v>
      </c>
      <c r="GT4" s="62">
        <f t="shared" ref="GT4:GT32" si="2">GS4+SUM(I4:FP4)</f>
        <v>8840</v>
      </c>
      <c r="GU4" s="487" t="e">
        <f>ROUND(#REF!/30.4,0)</f>
        <v>#REF!</v>
      </c>
      <c r="GW4" s="176"/>
      <c r="GX4" s="548" t="s">
        <v>12</v>
      </c>
      <c r="GY4" s="23">
        <f t="array" ref="GY4">SUM(($HA13:$HA42&gt;=GY2)*($HA13:$HA42&lt;GZ2))</f>
        <v>0</v>
      </c>
      <c r="GZ4" s="23">
        <f t="array" ref="GZ4">SUM(($HA13:$HA42&gt;=GZ2)*($HA13:$HA42&lt;HA2))</f>
        <v>0</v>
      </c>
      <c r="HA4" s="23">
        <f t="array" ref="HA4">SUM(($HA13:$HA42&gt;=HA2)*($HA13:$HA42&lt;HB2))</f>
        <v>0</v>
      </c>
      <c r="HB4" s="23">
        <f t="array" ref="HB4">SUM(($HA13:$HA42&gt;=HB2)*($HA13:$HA42&lt;HC2))</f>
        <v>1</v>
      </c>
      <c r="HC4" s="23">
        <f t="array" ref="HC4">SUM(($HA13:$HA42&gt;=HC2)*($HA13:$HA42&lt;HD2))</f>
        <v>0</v>
      </c>
      <c r="HD4" s="23">
        <f t="array" ref="HD4">SUM(($HA13:$HA42&gt;=HD2)*($HA13:$HA42&lt;HE2))</f>
        <v>3</v>
      </c>
      <c r="HE4" s="23">
        <f t="array" ref="HE4">SUM(($HA13:$HA42&gt;=HE2)*($HA13:$HA42&lt;HF2))</f>
        <v>3</v>
      </c>
      <c r="HF4" s="23">
        <f t="array" ref="HF4">SUM(($HA13:$HA42&gt;=HF2)*($HA13:$HA42&lt;HG2))</f>
        <v>0</v>
      </c>
      <c r="HG4" s="23">
        <f t="array" ref="HG4">SUM(($HA13:$HA42&gt;=HG2)*($HA13:$HA42&lt;HH2))</f>
        <v>0</v>
      </c>
      <c r="HH4" s="23">
        <f t="array" ref="HH4">SUM(($HA13:$HA42&gt;=HH2)*($HA13:$HA42&lt;HI2))</f>
        <v>0</v>
      </c>
      <c r="HI4" s="23">
        <f t="array" ref="HI4">SUM(($HA13:$HA42&gt;=HI2)*($HA13:$HA42&lt;HJ2))</f>
        <v>0</v>
      </c>
      <c r="HJ4" s="23">
        <f t="array" ref="HJ4">SUM(($HA13:$HA42&gt;=HJ2)*($HA13:$HA42&lt;HK2))</f>
        <v>2</v>
      </c>
      <c r="HK4" s="23">
        <f t="array" ref="HK4">SUM(($HA13:$HA42&gt;=HK2)*($HA13:$HA42&lt;HL2))</f>
        <v>2</v>
      </c>
      <c r="HL4" s="23">
        <f t="array" ref="HL4">SUM(($HA13:$HA42&gt;=HL2)*($HA13:$HA42&lt;HM2))</f>
        <v>0</v>
      </c>
      <c r="HM4" s="23">
        <f t="array" ref="HM4">SUM(($HA13:$HA42&gt;=HM2)*($HA13:$HA42&lt;HN2))</f>
        <v>0</v>
      </c>
      <c r="HN4" s="23">
        <f t="array" ref="HN4">SUM(($HA13:$HA42&gt;=HN2)*($HA13:$HA42&lt;HO2))</f>
        <v>0</v>
      </c>
      <c r="HO4" s="23">
        <f t="array" ref="HO4">SUM(($HA13:$HA42&gt;=HO2)*($HA13:$HA42&lt;HP2))</f>
        <v>0</v>
      </c>
      <c r="HP4" s="23">
        <f t="array" ref="HP4">SUM(($HA13:$HA42&gt;=HP2)*($HA13:$HA42&lt;HP1))</f>
        <v>0</v>
      </c>
    </row>
    <row r="5" spans="1:224" ht="15.75" customHeight="1" x14ac:dyDescent="0.2">
      <c r="A5" s="5" t="str">
        <f>[7]Résumé!$I$5</f>
        <v>V20</v>
      </c>
      <c r="B5" s="36">
        <f>[7]Résumé!$L$5</f>
        <v>1023.1899999999996</v>
      </c>
      <c r="C5" s="36" t="str">
        <f>'[2]AT 1292-15'!$AC109</f>
        <v>-</v>
      </c>
      <c r="D5" s="490">
        <f t="shared" ca="1" si="1"/>
        <v>540</v>
      </c>
      <c r="E5" s="212" t="s">
        <v>31</v>
      </c>
      <c r="F5" s="5">
        <f>[7]Résumé!$J$5</f>
        <v>44267</v>
      </c>
      <c r="G5" s="14">
        <f t="shared" si="0"/>
        <v>44044</v>
      </c>
      <c r="H5" s="723" t="s">
        <v>340</v>
      </c>
      <c r="I5" s="493">
        <v>12</v>
      </c>
      <c r="J5" s="493">
        <v>18</v>
      </c>
      <c r="K5" s="493">
        <v>44</v>
      </c>
      <c r="L5" s="493">
        <v>12</v>
      </c>
      <c r="M5" s="493">
        <v>14</v>
      </c>
      <c r="N5" s="493">
        <v>7</v>
      </c>
      <c r="O5" s="493">
        <v>0</v>
      </c>
      <c r="P5" s="493">
        <v>1</v>
      </c>
      <c r="Q5" s="493">
        <v>0</v>
      </c>
      <c r="R5" s="493" t="s">
        <v>13</v>
      </c>
      <c r="S5" s="493" t="s">
        <v>13</v>
      </c>
      <c r="T5" s="493" t="s">
        <v>13</v>
      </c>
      <c r="U5" s="493" t="s">
        <v>13</v>
      </c>
      <c r="V5" s="493" t="s">
        <v>13</v>
      </c>
      <c r="W5" s="493" t="s">
        <v>13</v>
      </c>
      <c r="X5" s="493"/>
      <c r="Y5" s="744"/>
      <c r="Z5" s="493">
        <v>31</v>
      </c>
      <c r="AA5" s="493">
        <v>37</v>
      </c>
      <c r="AB5" s="493">
        <v>34</v>
      </c>
      <c r="AC5" s="493">
        <v>39</v>
      </c>
      <c r="AD5" s="493">
        <v>32</v>
      </c>
      <c r="AE5" s="791">
        <v>23</v>
      </c>
      <c r="AF5" s="810">
        <v>23</v>
      </c>
      <c r="AG5" s="280">
        <v>23</v>
      </c>
      <c r="AH5" s="791">
        <v>23</v>
      </c>
      <c r="AI5" s="791">
        <v>23</v>
      </c>
      <c r="AJ5" s="791">
        <v>23</v>
      </c>
      <c r="AK5" s="791">
        <v>23</v>
      </c>
      <c r="AL5" s="791">
        <v>23</v>
      </c>
      <c r="AM5" s="791">
        <v>23</v>
      </c>
      <c r="AN5" s="791">
        <v>23</v>
      </c>
      <c r="AO5" s="791">
        <v>23</v>
      </c>
      <c r="AP5" s="791">
        <v>23</v>
      </c>
      <c r="AQ5" s="791">
        <v>23</v>
      </c>
      <c r="AR5" s="810">
        <v>23</v>
      </c>
      <c r="AS5" s="280">
        <v>23</v>
      </c>
      <c r="AT5" s="791">
        <v>23</v>
      </c>
      <c r="AU5" s="791">
        <v>23</v>
      </c>
      <c r="AV5" s="791">
        <v>23</v>
      </c>
      <c r="AW5" s="791">
        <v>23</v>
      </c>
      <c r="AX5" s="791">
        <v>23</v>
      </c>
      <c r="AY5" s="791">
        <v>23</v>
      </c>
      <c r="AZ5" s="791">
        <v>23</v>
      </c>
      <c r="BA5" s="791">
        <v>23</v>
      </c>
      <c r="BB5" s="791">
        <v>23</v>
      </c>
      <c r="BC5" s="791">
        <v>23</v>
      </c>
      <c r="BD5" s="810">
        <v>23</v>
      </c>
      <c r="BE5" s="280">
        <v>23</v>
      </c>
      <c r="BF5" s="791">
        <v>23</v>
      </c>
      <c r="BG5" s="791">
        <v>23</v>
      </c>
      <c r="BH5" s="791">
        <v>23</v>
      </c>
      <c r="BI5" s="791">
        <v>23</v>
      </c>
      <c r="BJ5" s="791">
        <v>23</v>
      </c>
      <c r="BK5" s="791">
        <v>23</v>
      </c>
      <c r="BL5" s="791">
        <v>23</v>
      </c>
      <c r="BM5" s="791">
        <v>23</v>
      </c>
      <c r="BN5" s="791">
        <v>23</v>
      </c>
      <c r="BO5" s="791">
        <v>23</v>
      </c>
      <c r="BP5" s="810">
        <v>23</v>
      </c>
      <c r="BQ5" s="280">
        <v>23</v>
      </c>
      <c r="BR5" s="791">
        <v>23</v>
      </c>
      <c r="BS5" s="791">
        <v>23</v>
      </c>
      <c r="BT5" s="791">
        <v>23</v>
      </c>
      <c r="BU5" s="791">
        <v>23</v>
      </c>
      <c r="BV5" s="791">
        <v>23</v>
      </c>
      <c r="BW5" s="791">
        <v>15</v>
      </c>
      <c r="BX5" s="791" t="s">
        <v>14</v>
      </c>
      <c r="BY5" s="791" t="s">
        <v>14</v>
      </c>
      <c r="BZ5" s="791" t="s">
        <v>14</v>
      </c>
      <c r="CA5" s="791" t="s">
        <v>14</v>
      </c>
      <c r="CB5" s="791" t="s">
        <v>14</v>
      </c>
      <c r="CC5" s="791" t="s">
        <v>14</v>
      </c>
      <c r="CD5" s="791">
        <v>21</v>
      </c>
      <c r="CE5" s="791">
        <v>21</v>
      </c>
      <c r="CF5" s="791">
        <v>21</v>
      </c>
      <c r="CG5" s="791">
        <v>21</v>
      </c>
      <c r="CH5" s="791">
        <v>21</v>
      </c>
      <c r="CI5" s="791">
        <v>21</v>
      </c>
      <c r="CJ5" s="791">
        <v>21</v>
      </c>
      <c r="CK5" s="791">
        <v>21</v>
      </c>
      <c r="CL5" s="791">
        <v>21</v>
      </c>
      <c r="CM5" s="791">
        <v>21</v>
      </c>
      <c r="CN5" s="791">
        <v>21</v>
      </c>
      <c r="CO5" s="791">
        <v>21</v>
      </c>
      <c r="CP5" s="791">
        <v>21</v>
      </c>
      <c r="CQ5" s="791">
        <v>21</v>
      </c>
      <c r="CR5" s="791">
        <v>21</v>
      </c>
      <c r="CS5" s="791">
        <v>21</v>
      </c>
      <c r="CT5" s="791">
        <v>21</v>
      </c>
      <c r="CU5" s="791">
        <v>21</v>
      </c>
      <c r="CV5" s="791">
        <v>21</v>
      </c>
      <c r="CW5" s="791">
        <v>21</v>
      </c>
      <c r="CX5" s="791">
        <v>21</v>
      </c>
      <c r="CY5" s="791">
        <v>21</v>
      </c>
      <c r="CZ5" s="791">
        <v>21</v>
      </c>
      <c r="DA5" s="791">
        <v>21</v>
      </c>
      <c r="DB5" s="791">
        <v>21</v>
      </c>
      <c r="DC5" s="791">
        <v>21</v>
      </c>
      <c r="DD5" s="791">
        <v>21</v>
      </c>
      <c r="DE5" s="791">
        <v>21</v>
      </c>
      <c r="DF5" s="791">
        <v>21</v>
      </c>
      <c r="DG5" s="791">
        <v>21</v>
      </c>
      <c r="DH5" s="791">
        <v>21</v>
      </c>
      <c r="DI5" s="791">
        <v>21</v>
      </c>
      <c r="DJ5" s="791">
        <v>21</v>
      </c>
      <c r="DK5" s="791">
        <v>21</v>
      </c>
      <c r="DL5" s="791">
        <v>21</v>
      </c>
      <c r="DM5" s="791">
        <v>21</v>
      </c>
      <c r="DN5" s="791">
        <v>21</v>
      </c>
      <c r="DO5" s="791">
        <v>21</v>
      </c>
      <c r="DP5" s="791">
        <v>21</v>
      </c>
      <c r="DQ5" s="791">
        <v>21</v>
      </c>
      <c r="DR5" s="791">
        <v>21</v>
      </c>
      <c r="DS5" s="791">
        <v>21</v>
      </c>
      <c r="DT5" s="791">
        <v>21</v>
      </c>
      <c r="DU5" s="791">
        <v>21</v>
      </c>
      <c r="DV5" s="791">
        <v>21</v>
      </c>
      <c r="DW5" s="791">
        <v>21</v>
      </c>
      <c r="DX5" s="791">
        <v>21</v>
      </c>
      <c r="DY5" s="791">
        <v>21</v>
      </c>
      <c r="DZ5" s="791">
        <v>21</v>
      </c>
      <c r="EA5" s="791">
        <v>21</v>
      </c>
      <c r="EB5" s="791">
        <v>21</v>
      </c>
      <c r="EC5" s="791">
        <v>21</v>
      </c>
      <c r="ED5" s="791">
        <v>21</v>
      </c>
      <c r="EE5" s="791" t="s">
        <v>15</v>
      </c>
      <c r="EF5" s="791" t="s">
        <v>15</v>
      </c>
      <c r="EG5" s="791" t="s">
        <v>15</v>
      </c>
      <c r="EH5" s="791" t="s">
        <v>15</v>
      </c>
      <c r="EI5" s="791" t="s">
        <v>15</v>
      </c>
      <c r="EJ5" s="791">
        <v>23</v>
      </c>
      <c r="EK5" s="791">
        <v>23</v>
      </c>
      <c r="EL5" s="791">
        <v>23</v>
      </c>
      <c r="EM5" s="791">
        <v>23</v>
      </c>
      <c r="EN5" s="791">
        <v>23</v>
      </c>
      <c r="EO5" s="791">
        <v>23</v>
      </c>
      <c r="EP5" s="791">
        <v>23</v>
      </c>
      <c r="EQ5" s="791">
        <v>23</v>
      </c>
      <c r="ER5" s="791">
        <v>23</v>
      </c>
      <c r="ES5" s="791">
        <v>23</v>
      </c>
      <c r="ET5" s="791">
        <v>23</v>
      </c>
      <c r="EU5" s="791">
        <v>23</v>
      </c>
      <c r="EV5" s="791">
        <v>23</v>
      </c>
      <c r="EW5" s="791">
        <v>23</v>
      </c>
      <c r="EX5" s="791">
        <v>23</v>
      </c>
      <c r="EY5" s="791">
        <v>23</v>
      </c>
      <c r="EZ5" s="791">
        <v>23</v>
      </c>
      <c r="FA5" s="791">
        <v>23</v>
      </c>
      <c r="FB5" s="791">
        <v>23</v>
      </c>
      <c r="FC5" s="791">
        <v>23</v>
      </c>
      <c r="FD5" s="791">
        <v>23</v>
      </c>
      <c r="FE5" s="791">
        <v>23</v>
      </c>
      <c r="FF5" s="791">
        <v>23</v>
      </c>
      <c r="FG5" s="791">
        <v>23</v>
      </c>
      <c r="FH5" s="791">
        <v>23</v>
      </c>
      <c r="FI5" s="791" t="s">
        <v>195</v>
      </c>
      <c r="FJ5" s="791" t="s">
        <v>195</v>
      </c>
      <c r="FK5" s="791" t="s">
        <v>195</v>
      </c>
      <c r="FL5" s="791" t="s">
        <v>195</v>
      </c>
      <c r="FM5" s="791" t="s">
        <v>195</v>
      </c>
      <c r="FN5" s="791" t="s">
        <v>195</v>
      </c>
      <c r="FO5" s="791" t="s">
        <v>195</v>
      </c>
      <c r="FP5" s="791" t="s">
        <v>195</v>
      </c>
      <c r="FQ5" s="791" t="s">
        <v>195</v>
      </c>
      <c r="FR5" s="791" t="s">
        <v>195</v>
      </c>
      <c r="FS5" s="791" t="s">
        <v>195</v>
      </c>
      <c r="FT5" s="791" t="s">
        <v>195</v>
      </c>
      <c r="FU5" s="791" t="s">
        <v>195</v>
      </c>
      <c r="FV5" s="791" t="s">
        <v>195</v>
      </c>
      <c r="FW5" s="791" t="s">
        <v>195</v>
      </c>
      <c r="FX5" s="791" t="s">
        <v>195</v>
      </c>
      <c r="FY5" s="791" t="s">
        <v>195</v>
      </c>
      <c r="FZ5" s="791" t="s">
        <v>195</v>
      </c>
      <c r="GA5" s="791" t="s">
        <v>195</v>
      </c>
      <c r="GB5" s="791" t="s">
        <v>195</v>
      </c>
      <c r="GC5" s="791" t="s">
        <v>195</v>
      </c>
      <c r="GD5" s="791" t="s">
        <v>195</v>
      </c>
      <c r="GE5" s="791" t="s">
        <v>195</v>
      </c>
      <c r="GF5" s="791" t="s">
        <v>195</v>
      </c>
      <c r="GG5" s="791" t="s">
        <v>195</v>
      </c>
      <c r="GH5" s="791" t="s">
        <v>195</v>
      </c>
      <c r="GI5" s="791" t="s">
        <v>195</v>
      </c>
      <c r="GJ5" s="791" t="s">
        <v>195</v>
      </c>
      <c r="GK5" s="791" t="s">
        <v>195</v>
      </c>
      <c r="GL5" s="791" t="s">
        <v>195</v>
      </c>
      <c r="GM5" s="791" t="s">
        <v>195</v>
      </c>
      <c r="GN5" s="791" t="s">
        <v>195</v>
      </c>
      <c r="GO5" s="791" t="s">
        <v>195</v>
      </c>
      <c r="GP5" s="791" t="s">
        <v>195</v>
      </c>
      <c r="GQ5" s="791" t="s">
        <v>195</v>
      </c>
      <c r="GR5" s="791" t="s">
        <v>195</v>
      </c>
      <c r="GS5" s="62">
        <v>5879</v>
      </c>
      <c r="GT5" s="62">
        <f t="shared" si="2"/>
        <v>8875</v>
      </c>
      <c r="GU5" s="487" t="e">
        <f>ROUND(#REF!/30.4,0)</f>
        <v>#REF!</v>
      </c>
      <c r="GW5" s="176"/>
      <c r="GX5" s="548" t="s">
        <v>13</v>
      </c>
      <c r="GY5" s="23">
        <f t="array" ref="GY5">SUM(($HB13:$HB42&gt;=GY2)*($HB13:$HB42&lt;GZ2))</f>
        <v>0</v>
      </c>
      <c r="GZ5" s="23">
        <f t="array" ref="GZ5">SUM(($HB13:$HB42&gt;=GZ2)*($HB13:$HB42&lt;HA2))</f>
        <v>0</v>
      </c>
      <c r="HA5" s="23">
        <f t="array" ref="HA5">SUM(($HB13:$HB42&gt;=HA2)*($HB13:$HB42&lt;HB2))</f>
        <v>5</v>
      </c>
      <c r="HB5" s="23">
        <f t="array" ref="HB5">SUM(($HB13:$HB42&gt;=HB2)*($HB13:$HB42&lt;HC2))</f>
        <v>3</v>
      </c>
      <c r="HC5" s="23">
        <f t="array" ref="HC5">SUM(($HB13:$HB42&gt;=HC2)*($HB13:$HB42&lt;HD2))</f>
        <v>6</v>
      </c>
      <c r="HD5" s="23">
        <f t="array" ref="HD5">SUM(($HB13:$HB42&gt;=HD2)*($HB13:$HB42&lt;HE2))</f>
        <v>4</v>
      </c>
      <c r="HE5" s="23">
        <f t="array" ref="HE5">SUM(($HB13:$HB42&gt;=HE2)*($HB13:$HB42&lt;HF2))</f>
        <v>0</v>
      </c>
      <c r="HF5" s="23">
        <f t="array" ref="HF5">SUM(($HB13:$HB42&gt;=HF2)*($HB13:$HB42&lt;HG2))</f>
        <v>0</v>
      </c>
      <c r="HG5" s="23">
        <f t="array" ref="HG5">SUM(($HB13:$HB42&gt;=HG2)*($HB13:$HB42&lt;HH2))</f>
        <v>1</v>
      </c>
      <c r="HH5" s="23">
        <f t="array" ref="HH5">SUM(($HB13:$HB42&gt;=HH2)*($HB13:$HB42&lt;HI2))</f>
        <v>0</v>
      </c>
      <c r="HI5" s="23">
        <f t="array" ref="HI5">SUM(($HB13:$HB42&gt;=HI2)*($HB13:$HB42&lt;HJ2))</f>
        <v>4</v>
      </c>
      <c r="HJ5" s="23">
        <f t="array" ref="HJ5">SUM(($HB13:$HB42&gt;=HJ2)*($HB13:$HB42&lt;HK2))</f>
        <v>2</v>
      </c>
      <c r="HK5" s="23">
        <f t="array" ref="HK5">SUM(($HB13:$HB42&gt;=HK2)*($HB13:$HB42&lt;HL2))</f>
        <v>0</v>
      </c>
      <c r="HL5" s="23">
        <f t="array" ref="HL5">SUM(($HB13:$HB42&gt;=HL2)*($HB13:$HB42&lt;HM2))</f>
        <v>0</v>
      </c>
      <c r="HM5" s="23">
        <f t="array" ref="HM5">SUM(($HB13:$HB42&gt;=HM2)*($HB13:$HB42&lt;HN2))</f>
        <v>0</v>
      </c>
      <c r="HN5" s="23">
        <f t="array" ref="HN5">SUM(($HB13:$HB42&gt;=HN2)*($HB13:$HB42&lt;HO2))</f>
        <v>0</v>
      </c>
      <c r="HO5" s="23">
        <f t="array" ref="HO5">SUM(($HB13:$HB42&gt;=HO2)*($HB13:$HB42&lt;HP2))</f>
        <v>0</v>
      </c>
      <c r="HP5" s="23">
        <f t="array" ref="HP5">SUM(($HB13:$HB42&gt;=HP2)*($HB13:$HB42&lt;HP1))</f>
        <v>0</v>
      </c>
    </row>
    <row r="6" spans="1:224" ht="15.75" customHeight="1" x14ac:dyDescent="0.2">
      <c r="A6" s="5" t="str">
        <f>[7]Résumé!$I$6</f>
        <v>V15</v>
      </c>
      <c r="B6" s="36">
        <f>[7]Résumé!$L$6</f>
        <v>104.67000000000007</v>
      </c>
      <c r="C6" s="36" t="str">
        <f>'[2]AT 1292-15'!$AC110</f>
        <v>Bagué</v>
      </c>
      <c r="D6" s="490">
        <f t="shared" ca="1" si="1"/>
        <v>1001</v>
      </c>
      <c r="E6" s="212" t="s">
        <v>31</v>
      </c>
      <c r="F6" s="5">
        <f>[7]Résumé!$J$6</f>
        <v>42938</v>
      </c>
      <c r="G6" s="14">
        <f t="shared" si="0"/>
        <v>42767</v>
      </c>
      <c r="H6" s="723" t="s">
        <v>341</v>
      </c>
      <c r="I6" s="505">
        <v>34</v>
      </c>
      <c r="J6" s="505">
        <v>9</v>
      </c>
      <c r="K6" s="505">
        <v>24</v>
      </c>
      <c r="L6" s="505">
        <v>24</v>
      </c>
      <c r="M6" s="505">
        <v>29</v>
      </c>
      <c r="N6" s="505">
        <v>15</v>
      </c>
      <c r="O6" s="505">
        <v>19</v>
      </c>
      <c r="P6" s="493">
        <v>53</v>
      </c>
      <c r="Q6" s="493">
        <v>36</v>
      </c>
      <c r="R6" s="493">
        <v>23</v>
      </c>
      <c r="S6" s="493">
        <v>44</v>
      </c>
      <c r="T6" s="493">
        <v>24</v>
      </c>
      <c r="U6" s="493">
        <v>23</v>
      </c>
      <c r="V6" s="493">
        <v>19</v>
      </c>
      <c r="W6" s="493">
        <v>7</v>
      </c>
      <c r="X6" s="493">
        <v>3</v>
      </c>
      <c r="Y6" s="493">
        <v>32</v>
      </c>
      <c r="Z6" s="493">
        <v>84</v>
      </c>
      <c r="AA6" s="493">
        <v>8</v>
      </c>
      <c r="AB6" s="493">
        <v>22</v>
      </c>
      <c r="AC6" s="493">
        <v>15</v>
      </c>
      <c r="AD6" s="493">
        <v>5</v>
      </c>
      <c r="AE6" s="791">
        <v>23</v>
      </c>
      <c r="AF6" s="810">
        <v>23</v>
      </c>
      <c r="AG6" s="280">
        <v>23</v>
      </c>
      <c r="AH6" s="791" t="s">
        <v>13</v>
      </c>
      <c r="AI6" s="791" t="s">
        <v>13</v>
      </c>
      <c r="AJ6" s="791" t="s">
        <v>13</v>
      </c>
      <c r="AK6" s="791" t="s">
        <v>13</v>
      </c>
      <c r="AL6" s="791" t="s">
        <v>13</v>
      </c>
      <c r="AM6" s="791" t="s">
        <v>13</v>
      </c>
      <c r="AN6" s="791">
        <v>23</v>
      </c>
      <c r="AO6" s="791">
        <v>23</v>
      </c>
      <c r="AP6" s="791">
        <v>23</v>
      </c>
      <c r="AQ6" s="791">
        <v>23</v>
      </c>
      <c r="AR6" s="810">
        <v>23</v>
      </c>
      <c r="AS6" s="280">
        <v>23</v>
      </c>
      <c r="AT6" s="791">
        <v>23</v>
      </c>
      <c r="AU6" s="791">
        <v>23</v>
      </c>
      <c r="AV6" s="791">
        <v>23</v>
      </c>
      <c r="AW6" s="791">
        <v>23</v>
      </c>
      <c r="AX6" s="791">
        <v>23</v>
      </c>
      <c r="AY6" s="791">
        <v>23</v>
      </c>
      <c r="AZ6" s="791">
        <v>23</v>
      </c>
      <c r="BA6" s="791">
        <v>23</v>
      </c>
      <c r="BB6" s="791">
        <v>23</v>
      </c>
      <c r="BC6" s="791">
        <v>23</v>
      </c>
      <c r="BD6" s="810">
        <v>23</v>
      </c>
      <c r="BE6" s="280">
        <v>23</v>
      </c>
      <c r="BF6" s="791">
        <v>23</v>
      </c>
      <c r="BG6" s="791">
        <v>23</v>
      </c>
      <c r="BH6" s="791">
        <v>23</v>
      </c>
      <c r="BI6" s="791">
        <v>23</v>
      </c>
      <c r="BJ6" s="791">
        <v>23</v>
      </c>
      <c r="BK6" s="791">
        <v>23</v>
      </c>
      <c r="BL6" s="791">
        <v>23</v>
      </c>
      <c r="BM6" s="791">
        <v>23</v>
      </c>
      <c r="BN6" s="791">
        <v>23</v>
      </c>
      <c r="BO6" s="791">
        <v>23</v>
      </c>
      <c r="BP6" s="810">
        <v>23</v>
      </c>
      <c r="BQ6" s="280">
        <v>23</v>
      </c>
      <c r="BR6" s="791">
        <v>23</v>
      </c>
      <c r="BS6" s="791">
        <v>23</v>
      </c>
      <c r="BT6" s="791">
        <v>23</v>
      </c>
      <c r="BU6" s="791">
        <v>23</v>
      </c>
      <c r="BV6" s="791">
        <v>23</v>
      </c>
      <c r="BW6" s="791">
        <v>23</v>
      </c>
      <c r="BX6" s="791">
        <v>23</v>
      </c>
      <c r="BY6" s="791">
        <v>23</v>
      </c>
      <c r="BZ6" s="791">
        <v>23</v>
      </c>
      <c r="CA6" s="791">
        <v>23</v>
      </c>
      <c r="CB6" s="791">
        <v>23</v>
      </c>
      <c r="CC6" s="791">
        <v>23</v>
      </c>
      <c r="CD6" s="791">
        <v>23</v>
      </c>
      <c r="CE6" s="791">
        <v>23</v>
      </c>
      <c r="CF6" s="791">
        <v>23</v>
      </c>
      <c r="CG6" s="791">
        <v>23</v>
      </c>
      <c r="CH6" s="791">
        <v>23</v>
      </c>
      <c r="CI6" s="791" t="s">
        <v>14</v>
      </c>
      <c r="CJ6" s="791" t="s">
        <v>14</v>
      </c>
      <c r="CK6" s="791" t="s">
        <v>14</v>
      </c>
      <c r="CL6" s="791" t="s">
        <v>14</v>
      </c>
      <c r="CM6" s="791" t="s">
        <v>14</v>
      </c>
      <c r="CN6" s="791" t="s">
        <v>14</v>
      </c>
      <c r="CO6" s="791">
        <v>19</v>
      </c>
      <c r="CP6" s="791">
        <v>19</v>
      </c>
      <c r="CQ6" s="791">
        <v>19</v>
      </c>
      <c r="CR6" s="791">
        <v>19</v>
      </c>
      <c r="CS6" s="791">
        <v>19</v>
      </c>
      <c r="CT6" s="791">
        <v>19</v>
      </c>
      <c r="CU6" s="791">
        <v>19</v>
      </c>
      <c r="CV6" s="791">
        <v>19</v>
      </c>
      <c r="CW6" s="791">
        <v>19</v>
      </c>
      <c r="CX6" s="791">
        <v>19</v>
      </c>
      <c r="CY6" s="791">
        <v>19</v>
      </c>
      <c r="CZ6" s="791">
        <v>19</v>
      </c>
      <c r="DA6" s="791">
        <v>19</v>
      </c>
      <c r="DB6" s="791">
        <v>19</v>
      </c>
      <c r="DC6" s="791">
        <v>19</v>
      </c>
      <c r="DD6" s="791">
        <v>19</v>
      </c>
      <c r="DE6" s="791">
        <v>19</v>
      </c>
      <c r="DF6" s="791">
        <v>19</v>
      </c>
      <c r="DG6" s="791">
        <v>19</v>
      </c>
      <c r="DH6" s="791">
        <v>19</v>
      </c>
      <c r="DI6" s="791">
        <v>19</v>
      </c>
      <c r="DJ6" s="791">
        <v>19</v>
      </c>
      <c r="DK6" s="791">
        <v>19</v>
      </c>
      <c r="DL6" s="791">
        <v>19</v>
      </c>
      <c r="DM6" s="791">
        <v>19</v>
      </c>
      <c r="DN6" s="791">
        <v>19</v>
      </c>
      <c r="DO6" s="791">
        <v>19</v>
      </c>
      <c r="DP6" s="791">
        <v>19</v>
      </c>
      <c r="DQ6" s="791">
        <v>19</v>
      </c>
      <c r="DR6" s="791">
        <v>19</v>
      </c>
      <c r="DS6" s="791">
        <v>19</v>
      </c>
      <c r="DT6" s="791">
        <v>19</v>
      </c>
      <c r="DU6" s="791">
        <v>19</v>
      </c>
      <c r="DV6" s="791">
        <v>19</v>
      </c>
      <c r="DW6" s="791">
        <v>19</v>
      </c>
      <c r="DX6" s="791">
        <v>19</v>
      </c>
      <c r="DY6" s="791">
        <v>19</v>
      </c>
      <c r="DZ6" s="791">
        <v>19</v>
      </c>
      <c r="EA6" s="791">
        <v>19</v>
      </c>
      <c r="EB6" s="791">
        <v>19</v>
      </c>
      <c r="EC6" s="791">
        <v>19</v>
      </c>
      <c r="ED6" s="791">
        <v>19</v>
      </c>
      <c r="EE6" s="791">
        <v>19</v>
      </c>
      <c r="EF6" s="791">
        <v>19</v>
      </c>
      <c r="EG6" s="791">
        <v>19</v>
      </c>
      <c r="EH6" s="791">
        <v>19</v>
      </c>
      <c r="EI6" s="791">
        <v>19</v>
      </c>
      <c r="EJ6" s="791">
        <v>19</v>
      </c>
      <c r="EK6" s="791">
        <v>19</v>
      </c>
      <c r="EL6" s="791">
        <v>19</v>
      </c>
      <c r="EM6" s="791">
        <v>19</v>
      </c>
      <c r="EN6" s="791">
        <v>19</v>
      </c>
      <c r="EO6" s="791">
        <v>19</v>
      </c>
      <c r="EP6" s="791">
        <v>19</v>
      </c>
      <c r="EQ6" s="791">
        <v>19</v>
      </c>
      <c r="ER6" s="791">
        <v>19</v>
      </c>
      <c r="ES6" s="791">
        <v>19</v>
      </c>
      <c r="ET6" s="791">
        <v>19</v>
      </c>
      <c r="EU6" s="791">
        <v>19</v>
      </c>
      <c r="EV6" s="791" t="s">
        <v>15</v>
      </c>
      <c r="EW6" s="791" t="s">
        <v>15</v>
      </c>
      <c r="EX6" s="791" t="s">
        <v>15</v>
      </c>
      <c r="EY6" s="791" t="s">
        <v>15</v>
      </c>
      <c r="EZ6" s="791" t="s">
        <v>15</v>
      </c>
      <c r="FA6" s="791">
        <v>23</v>
      </c>
      <c r="FB6" s="791">
        <v>23</v>
      </c>
      <c r="FC6" s="791">
        <v>23</v>
      </c>
      <c r="FD6" s="791">
        <v>23</v>
      </c>
      <c r="FE6" s="791">
        <v>23</v>
      </c>
      <c r="FF6" s="791">
        <v>23</v>
      </c>
      <c r="FG6" s="791">
        <v>23</v>
      </c>
      <c r="FH6" s="791">
        <v>23</v>
      </c>
      <c r="FI6" s="791">
        <v>23</v>
      </c>
      <c r="FJ6" s="791">
        <v>23</v>
      </c>
      <c r="FK6" s="791">
        <v>23</v>
      </c>
      <c r="FL6" s="791">
        <v>23</v>
      </c>
      <c r="FM6" s="791">
        <v>23</v>
      </c>
      <c r="FN6" s="791">
        <v>23</v>
      </c>
      <c r="FO6" s="791">
        <v>23</v>
      </c>
      <c r="FP6" s="791">
        <v>23</v>
      </c>
      <c r="FQ6" s="791">
        <v>23</v>
      </c>
      <c r="FR6" s="791">
        <v>23</v>
      </c>
      <c r="FS6" s="791">
        <v>23</v>
      </c>
      <c r="FT6" s="791">
        <v>23</v>
      </c>
      <c r="FU6" s="791">
        <v>23</v>
      </c>
      <c r="FV6" s="791">
        <v>23</v>
      </c>
      <c r="FW6" s="791">
        <v>23</v>
      </c>
      <c r="FX6" s="791">
        <v>23</v>
      </c>
      <c r="FY6" s="791">
        <v>23</v>
      </c>
      <c r="FZ6" s="791">
        <v>23</v>
      </c>
      <c r="GA6" s="791">
        <v>23</v>
      </c>
      <c r="GB6" s="791">
        <v>23</v>
      </c>
      <c r="GC6" s="791">
        <v>23</v>
      </c>
      <c r="GD6" s="791">
        <v>23</v>
      </c>
      <c r="GE6" s="791">
        <v>23</v>
      </c>
      <c r="GF6" s="791">
        <v>23</v>
      </c>
      <c r="GG6" s="791">
        <v>23</v>
      </c>
      <c r="GH6" s="791">
        <v>23</v>
      </c>
      <c r="GI6" s="791">
        <v>23</v>
      </c>
      <c r="GJ6" s="791">
        <v>23</v>
      </c>
      <c r="GK6" s="791">
        <v>23</v>
      </c>
      <c r="GL6" s="791">
        <v>23</v>
      </c>
      <c r="GM6" s="791">
        <v>23</v>
      </c>
      <c r="GN6" s="791">
        <v>23</v>
      </c>
      <c r="GO6" s="791" t="s">
        <v>195</v>
      </c>
      <c r="GP6" s="791" t="s">
        <v>195</v>
      </c>
      <c r="GQ6" s="791" t="s">
        <v>195</v>
      </c>
      <c r="GR6" s="791" t="s">
        <v>195</v>
      </c>
      <c r="GS6" s="62">
        <v>5146</v>
      </c>
      <c r="GT6" s="62">
        <f t="shared" si="2"/>
        <v>8337</v>
      </c>
      <c r="GU6" s="487" t="e">
        <f>ROUND(#REF!/30.4,0)</f>
        <v>#REF!</v>
      </c>
      <c r="GW6" s="176"/>
      <c r="GX6" s="548" t="s">
        <v>14</v>
      </c>
      <c r="GY6" s="23">
        <f t="array" ref="GY6">SUM(($HC13:$HC42&gt;=GY2)*($HC13:$HC42&lt;GZ2))</f>
        <v>0</v>
      </c>
      <c r="GZ6" s="23">
        <f t="array" ref="GZ6">SUM(($HC13:$HC42&gt;=GZ2)*($HC13:$HC42&lt;HA2))</f>
        <v>0</v>
      </c>
      <c r="HA6" s="23">
        <f t="array" ref="HA6">SUM(($HC13:$HC42&gt;=HA2)*($HC13:$HC42&lt;HB2))</f>
        <v>0</v>
      </c>
      <c r="HB6" s="23">
        <f t="array" ref="HB6">SUM(($HC13:$HC42&gt;=HB2)*($HC13:$HC42&lt;HC2))</f>
        <v>0</v>
      </c>
      <c r="HC6" s="23">
        <f t="array" ref="HC6">SUM(($HC13:$HC42&gt;=HC2)*($HC13:$HC42&lt;HD2))</f>
        <v>0</v>
      </c>
      <c r="HD6" s="23">
        <f t="array" ref="HD6">SUM(($HC13:$HC42&gt;=HD2)*($HC13:$HC42&lt;HE2))</f>
        <v>0</v>
      </c>
      <c r="HE6" s="23">
        <f t="array" ref="HE6">SUM(($HC13:$HC42&gt;=HE2)*($HC13:$HC42&lt;HF2))</f>
        <v>2</v>
      </c>
      <c r="HF6" s="23">
        <f t="array" ref="HF6">SUM(($HC13:$HC42&gt;=HF2)*($HC13:$HC42&lt;HG2))</f>
        <v>3</v>
      </c>
      <c r="HG6" s="23">
        <f t="array" ref="HG6">SUM(($HC13:$HC42&gt;=HG2)*($HC13:$HC42&lt;HH2))</f>
        <v>6</v>
      </c>
      <c r="HH6" s="23">
        <f t="array" ref="HH6">SUM(($HC13:$HC42&gt;=HH2)*($HC13:$HC42&lt;HI2))</f>
        <v>5</v>
      </c>
      <c r="HI6" s="23">
        <f t="array" ref="HI6">SUM(($HC13:$HC42&gt;=HI2)*($HC13:$HC42&lt;HJ2))</f>
        <v>2</v>
      </c>
      <c r="HJ6" s="23">
        <f t="array" ref="HJ6">SUM(($HC13:$HC42&gt;=HJ2)*($HC13:$HC42&lt;HK2))</f>
        <v>0</v>
      </c>
      <c r="HK6" s="23">
        <f t="array" ref="HK6">SUM(($HC13:$HC42&gt;=HK2)*($HC13:$HC42&lt;HL2))</f>
        <v>0</v>
      </c>
      <c r="HL6" s="23">
        <f t="array" ref="HL6">SUM(($HC13:$HC42&gt;=HL2)*($HC13:$HC42&lt;HM2))</f>
        <v>0</v>
      </c>
      <c r="HM6" s="23">
        <f t="array" ref="HM6">SUM(($HC13:$HC42&gt;=HM2)*($HC13:$HC42&lt;HN2))</f>
        <v>1</v>
      </c>
      <c r="HN6" s="23">
        <f t="array" ref="HN6">SUM(($HC13:$HC42&gt;=HN2)*($HC13:$HC42&lt;HO2))</f>
        <v>0</v>
      </c>
      <c r="HO6" s="23">
        <f t="array" ref="HO6">SUM(($HC13:$HC42&gt;=HO2)*($HC13:$HC42&lt;HP2))</f>
        <v>0</v>
      </c>
      <c r="HP6" s="23">
        <f t="array" ref="HP6">SUM(($HC13:$HC42&gt;=HP2)*($HC13:$HC42&lt;HP1))</f>
        <v>0</v>
      </c>
    </row>
    <row r="7" spans="1:224" ht="15.75" customHeight="1" x14ac:dyDescent="0.2">
      <c r="A7" s="5" t="str">
        <f>[7]Résumé!$I$7</f>
        <v>V15</v>
      </c>
      <c r="B7" s="36">
        <f>[7]Résumé!$L$7</f>
        <v>267.92000000000007</v>
      </c>
      <c r="C7" s="36" t="str">
        <f>'[2]AT 1292-15'!$AC111</f>
        <v>Bagué</v>
      </c>
      <c r="D7" s="490">
        <f t="shared" ca="1" si="1"/>
        <v>1194</v>
      </c>
      <c r="E7" s="212" t="s">
        <v>31</v>
      </c>
      <c r="F7" s="5">
        <f>[7]Résumé!$J$7</f>
        <v>43202</v>
      </c>
      <c r="G7" s="14">
        <f t="shared" si="0"/>
        <v>43101</v>
      </c>
      <c r="H7" s="723" t="s">
        <v>92</v>
      </c>
      <c r="I7" s="493">
        <v>0</v>
      </c>
      <c r="J7" s="493">
        <v>0</v>
      </c>
      <c r="K7" s="493">
        <v>0</v>
      </c>
      <c r="L7" s="493">
        <v>0</v>
      </c>
      <c r="M7" s="493">
        <v>0</v>
      </c>
      <c r="N7" s="493">
        <v>0</v>
      </c>
      <c r="O7" s="493">
        <v>0</v>
      </c>
      <c r="P7" s="493">
        <v>0</v>
      </c>
      <c r="Q7" s="493">
        <v>0</v>
      </c>
      <c r="R7" s="493">
        <v>0</v>
      </c>
      <c r="S7" s="493">
        <v>0</v>
      </c>
      <c r="T7" s="493">
        <v>0</v>
      </c>
      <c r="U7" s="493">
        <v>32</v>
      </c>
      <c r="V7" s="493">
        <v>40</v>
      </c>
      <c r="W7" s="493">
        <v>43</v>
      </c>
      <c r="X7" s="493">
        <v>40</v>
      </c>
      <c r="Y7" s="493">
        <v>42</v>
      </c>
      <c r="Z7" s="493">
        <v>81</v>
      </c>
      <c r="AA7" s="493">
        <v>34</v>
      </c>
      <c r="AB7" s="493">
        <v>25</v>
      </c>
      <c r="AC7" s="493">
        <v>52</v>
      </c>
      <c r="AD7" s="781">
        <v>27</v>
      </c>
      <c r="AE7" s="764">
        <v>50</v>
      </c>
      <c r="AF7" s="820">
        <v>50</v>
      </c>
      <c r="AG7" s="817">
        <v>17</v>
      </c>
      <c r="AH7" s="791">
        <v>17</v>
      </c>
      <c r="AI7" s="791">
        <v>17</v>
      </c>
      <c r="AJ7" s="791">
        <v>17</v>
      </c>
      <c r="AK7" s="791">
        <v>17</v>
      </c>
      <c r="AL7" s="791">
        <v>17</v>
      </c>
      <c r="AM7" s="791">
        <v>17</v>
      </c>
      <c r="AN7" s="791">
        <v>17</v>
      </c>
      <c r="AO7" s="791">
        <v>17</v>
      </c>
      <c r="AP7" s="791">
        <v>17</v>
      </c>
      <c r="AQ7" s="791"/>
      <c r="AR7" s="810"/>
      <c r="AS7" s="280" t="s">
        <v>13</v>
      </c>
      <c r="AT7" s="791" t="s">
        <v>13</v>
      </c>
      <c r="AU7" s="791" t="s">
        <v>13</v>
      </c>
      <c r="AV7" s="791" t="s">
        <v>13</v>
      </c>
      <c r="AW7" s="791" t="s">
        <v>13</v>
      </c>
      <c r="AX7" s="791">
        <v>23</v>
      </c>
      <c r="AY7" s="791">
        <v>23</v>
      </c>
      <c r="AZ7" s="791">
        <v>23</v>
      </c>
      <c r="BA7" s="791">
        <v>23</v>
      </c>
      <c r="BB7" s="791">
        <v>23</v>
      </c>
      <c r="BC7" s="791">
        <v>23</v>
      </c>
      <c r="BD7" s="810">
        <v>23</v>
      </c>
      <c r="BE7" s="280">
        <v>23</v>
      </c>
      <c r="BF7" s="791">
        <v>23</v>
      </c>
      <c r="BG7" s="791">
        <v>23</v>
      </c>
      <c r="BH7" s="791">
        <v>23</v>
      </c>
      <c r="BI7" s="791">
        <v>23</v>
      </c>
      <c r="BJ7" s="791">
        <v>23</v>
      </c>
      <c r="BK7" s="791">
        <v>23</v>
      </c>
      <c r="BL7" s="791">
        <v>23</v>
      </c>
      <c r="BM7" s="791">
        <v>23</v>
      </c>
      <c r="BN7" s="791">
        <v>23</v>
      </c>
      <c r="BO7" s="791">
        <v>23</v>
      </c>
      <c r="BP7" s="810">
        <v>23</v>
      </c>
      <c r="BQ7" s="280">
        <v>23</v>
      </c>
      <c r="BR7" s="791">
        <v>23</v>
      </c>
      <c r="BS7" s="791">
        <v>23</v>
      </c>
      <c r="BT7" s="791">
        <v>23</v>
      </c>
      <c r="BU7" s="791">
        <v>23</v>
      </c>
      <c r="BV7" s="791">
        <v>23</v>
      </c>
      <c r="BW7" s="791">
        <v>23</v>
      </c>
      <c r="BX7" s="791">
        <v>23</v>
      </c>
      <c r="BY7" s="791">
        <v>23</v>
      </c>
      <c r="BZ7" s="791">
        <v>23</v>
      </c>
      <c r="CA7" s="791">
        <v>23</v>
      </c>
      <c r="CB7" s="791">
        <v>23</v>
      </c>
      <c r="CC7" s="791">
        <v>23</v>
      </c>
      <c r="CD7" s="791">
        <v>23</v>
      </c>
      <c r="CE7" s="791">
        <v>23</v>
      </c>
      <c r="CF7" s="791">
        <v>23</v>
      </c>
      <c r="CG7" s="791">
        <v>23</v>
      </c>
      <c r="CH7" s="791">
        <v>23</v>
      </c>
      <c r="CI7" s="791">
        <v>23</v>
      </c>
      <c r="CJ7" s="791">
        <v>23</v>
      </c>
      <c r="CK7" s="791">
        <v>23</v>
      </c>
      <c r="CL7" s="791">
        <v>23</v>
      </c>
      <c r="CM7" s="791">
        <v>23</v>
      </c>
      <c r="CN7" s="791">
        <v>23</v>
      </c>
      <c r="CO7" s="791">
        <v>23</v>
      </c>
      <c r="CP7" s="791">
        <v>23</v>
      </c>
      <c r="CQ7" s="791">
        <v>23</v>
      </c>
      <c r="CR7" s="791">
        <v>23</v>
      </c>
      <c r="CS7" s="791">
        <v>23</v>
      </c>
      <c r="CT7" s="791">
        <v>23</v>
      </c>
      <c r="CU7" s="791">
        <v>23</v>
      </c>
      <c r="CV7" s="791">
        <v>23</v>
      </c>
      <c r="CW7" s="791">
        <v>23</v>
      </c>
      <c r="CX7" s="791" t="s">
        <v>14</v>
      </c>
      <c r="CY7" s="791" t="s">
        <v>14</v>
      </c>
      <c r="CZ7" s="791" t="s">
        <v>14</v>
      </c>
      <c r="DA7" s="791" t="s">
        <v>14</v>
      </c>
      <c r="DB7" s="791" t="s">
        <v>14</v>
      </c>
      <c r="DC7" s="791" t="s">
        <v>14</v>
      </c>
      <c r="DD7" s="791">
        <v>22</v>
      </c>
      <c r="DE7" s="791">
        <v>22</v>
      </c>
      <c r="DF7" s="791">
        <v>22</v>
      </c>
      <c r="DG7" s="791">
        <v>22</v>
      </c>
      <c r="DH7" s="791">
        <v>22</v>
      </c>
      <c r="DI7" s="791">
        <v>22</v>
      </c>
      <c r="DJ7" s="791">
        <v>22</v>
      </c>
      <c r="DK7" s="791">
        <v>22</v>
      </c>
      <c r="DL7" s="791">
        <v>22</v>
      </c>
      <c r="DM7" s="791">
        <v>22</v>
      </c>
      <c r="DN7" s="791">
        <v>22</v>
      </c>
      <c r="DO7" s="791">
        <v>22</v>
      </c>
      <c r="DP7" s="791">
        <v>22</v>
      </c>
      <c r="DQ7" s="791">
        <v>22</v>
      </c>
      <c r="DR7" s="791">
        <v>22</v>
      </c>
      <c r="DS7" s="791">
        <v>22</v>
      </c>
      <c r="DT7" s="791">
        <v>22</v>
      </c>
      <c r="DU7" s="791">
        <v>22</v>
      </c>
      <c r="DV7" s="791">
        <v>22</v>
      </c>
      <c r="DW7" s="791">
        <v>22</v>
      </c>
      <c r="DX7" s="791">
        <v>22</v>
      </c>
      <c r="DY7" s="791">
        <v>22</v>
      </c>
      <c r="DZ7" s="791">
        <v>22</v>
      </c>
      <c r="EA7" s="791">
        <v>22</v>
      </c>
      <c r="EB7" s="791">
        <v>22</v>
      </c>
      <c r="EC7" s="791">
        <v>22</v>
      </c>
      <c r="ED7" s="791">
        <v>22</v>
      </c>
      <c r="EE7" s="791">
        <v>22</v>
      </c>
      <c r="EF7" s="791">
        <v>22</v>
      </c>
      <c r="EG7" s="791">
        <v>22</v>
      </c>
      <c r="EH7" s="791">
        <v>22</v>
      </c>
      <c r="EI7" s="791">
        <v>22</v>
      </c>
      <c r="EJ7" s="791">
        <v>22</v>
      </c>
      <c r="EK7" s="791">
        <v>22</v>
      </c>
      <c r="EL7" s="791">
        <v>22</v>
      </c>
      <c r="EM7" s="791">
        <v>22</v>
      </c>
      <c r="EN7" s="791">
        <v>22</v>
      </c>
      <c r="EO7" s="791">
        <v>22</v>
      </c>
      <c r="EP7" s="791">
        <v>22</v>
      </c>
      <c r="EQ7" s="791">
        <v>22</v>
      </c>
      <c r="ER7" s="791">
        <v>22</v>
      </c>
      <c r="ES7" s="791">
        <v>22</v>
      </c>
      <c r="ET7" s="791">
        <v>22</v>
      </c>
      <c r="EU7" s="791">
        <v>22</v>
      </c>
      <c r="EV7" s="791">
        <v>22</v>
      </c>
      <c r="EW7" s="791">
        <v>22</v>
      </c>
      <c r="EX7" s="791">
        <v>22</v>
      </c>
      <c r="EY7" s="791">
        <v>22</v>
      </c>
      <c r="EZ7" s="791">
        <v>22</v>
      </c>
      <c r="FA7" s="791">
        <v>22</v>
      </c>
      <c r="FB7" s="791">
        <v>22</v>
      </c>
      <c r="FC7" s="791">
        <v>22</v>
      </c>
      <c r="FD7" s="791">
        <v>22</v>
      </c>
      <c r="FE7" s="791" t="s">
        <v>15</v>
      </c>
      <c r="FF7" s="791" t="s">
        <v>15</v>
      </c>
      <c r="FG7" s="791" t="s">
        <v>15</v>
      </c>
      <c r="FH7" s="791" t="s">
        <v>15</v>
      </c>
      <c r="FI7" s="791" t="s">
        <v>15</v>
      </c>
      <c r="FJ7" s="791">
        <v>23</v>
      </c>
      <c r="FK7" s="791">
        <v>23</v>
      </c>
      <c r="FL7" s="791">
        <v>23</v>
      </c>
      <c r="FM7" s="791">
        <v>23</v>
      </c>
      <c r="FN7" s="791">
        <v>23</v>
      </c>
      <c r="FO7" s="791">
        <v>23</v>
      </c>
      <c r="FP7" s="791">
        <v>23</v>
      </c>
      <c r="FQ7" s="791">
        <v>23</v>
      </c>
      <c r="FR7" s="791">
        <v>23</v>
      </c>
      <c r="FS7" s="791">
        <v>23</v>
      </c>
      <c r="FT7" s="791">
        <v>23</v>
      </c>
      <c r="FU7" s="791">
        <v>23</v>
      </c>
      <c r="FV7" s="791">
        <v>23</v>
      </c>
      <c r="FW7" s="791">
        <v>23</v>
      </c>
      <c r="FX7" s="791">
        <v>23</v>
      </c>
      <c r="FY7" s="791">
        <v>23</v>
      </c>
      <c r="FZ7" s="791">
        <v>23</v>
      </c>
      <c r="GA7" s="791">
        <v>23</v>
      </c>
      <c r="GB7" s="791">
        <v>23</v>
      </c>
      <c r="GC7" s="791">
        <v>23</v>
      </c>
      <c r="GD7" s="791">
        <v>23</v>
      </c>
      <c r="GE7" s="791">
        <v>23</v>
      </c>
      <c r="GF7" s="791">
        <v>23</v>
      </c>
      <c r="GG7" s="791">
        <v>23</v>
      </c>
      <c r="GH7" s="791">
        <v>23</v>
      </c>
      <c r="GI7" s="791">
        <v>23</v>
      </c>
      <c r="GJ7" s="791">
        <v>23</v>
      </c>
      <c r="GK7" s="791">
        <v>23</v>
      </c>
      <c r="GL7" s="791">
        <v>23</v>
      </c>
      <c r="GM7" s="791">
        <v>23</v>
      </c>
      <c r="GN7" s="791">
        <v>23</v>
      </c>
      <c r="GO7" s="791" t="s">
        <v>195</v>
      </c>
      <c r="GP7" s="791" t="s">
        <v>195</v>
      </c>
      <c r="GQ7" s="791" t="s">
        <v>195</v>
      </c>
      <c r="GR7" s="791" t="s">
        <v>195</v>
      </c>
      <c r="GS7" s="62">
        <v>5090</v>
      </c>
      <c r="GT7" s="62">
        <f t="shared" si="2"/>
        <v>8299</v>
      </c>
      <c r="GU7" s="487" t="e">
        <f>ROUND(#REF!/30.4,0)</f>
        <v>#REF!</v>
      </c>
      <c r="GW7" s="176"/>
      <c r="GX7" s="548" t="s">
        <v>15</v>
      </c>
      <c r="GY7" s="23">
        <f t="array" ref="GY7">SUM(($HD13:$HD42&gt;=GY2)*($HD13:$HD42&lt;GZ2))</f>
        <v>0</v>
      </c>
      <c r="GZ7" s="23">
        <f t="array" ref="GZ7">SUM(($HD13:$HD42&gt;=GZ2)*($HD13:$HD42&lt;HA2))</f>
        <v>0</v>
      </c>
      <c r="HA7" s="23">
        <f t="array" ref="HA7">SUM(($HD13:$HD42&gt;=HA2)*($HD13:$HD42&lt;HB2))</f>
        <v>0</v>
      </c>
      <c r="HB7" s="23">
        <f t="array" ref="HB7">SUM(($HD13:$HD42&gt;=HB2)*($HD13:$HD42&lt;HC2))</f>
        <v>0</v>
      </c>
      <c r="HC7" s="23">
        <f t="array" ref="HC7">SUM(($HD13:$HD42&gt;=HC2)*($HD13:$HD42&lt;HD2))</f>
        <v>0</v>
      </c>
      <c r="HD7" s="23">
        <f t="array" ref="HD7">SUM(($HD13:$HD42&gt;=HD2)*($HD13:$HD42&lt;HE2))</f>
        <v>0</v>
      </c>
      <c r="HE7" s="23">
        <f t="array" ref="HE7">SUM(($HD13:$HD42&gt;=HE2)*($HD13:$HD42&lt;HF2))</f>
        <v>0</v>
      </c>
      <c r="HF7" s="23">
        <f t="array" ref="HF7">SUM(($HD13:$HD42&gt;=HF2)*($HD13:$HD42&lt;HG2))</f>
        <v>0</v>
      </c>
      <c r="HG7" s="23">
        <f t="array" ref="HG7">SUM(($HD13:$HD42&gt;=HG2)*($HD13:$HD42&lt;HH2))</f>
        <v>0</v>
      </c>
      <c r="HH7" s="23">
        <f t="array" ref="HH7">SUM(($HD13:$HD42&gt;=HH2)*($HD13:$HD42&lt;HI2))</f>
        <v>0</v>
      </c>
      <c r="HI7" s="23">
        <f t="array" ref="HI7">SUM(($HD13:$HD42&gt;=HI2)*($HD13:$HD42&lt;HJ2))</f>
        <v>0</v>
      </c>
      <c r="HJ7" s="23">
        <f t="array" ref="HJ7">SUM(($HD13:$HD42&gt;=HJ2)*($HD13:$HD42&lt;HK2))</f>
        <v>2</v>
      </c>
      <c r="HK7" s="23">
        <f t="array" ref="HK7">SUM(($HD13:$HD42&gt;=HK2)*($HD13:$HD42&lt;HL2))</f>
        <v>3</v>
      </c>
      <c r="HL7" s="23">
        <f t="array" ref="HL7">SUM(($HD13:$HD42&gt;=HL2)*($HD13:$HD42&lt;HM2))</f>
        <v>5</v>
      </c>
      <c r="HM7" s="23">
        <f t="array" ref="HM7">SUM(($HD13:$HD42&gt;=HM2)*($HD13:$HD42&lt;HN2))</f>
        <v>7</v>
      </c>
      <c r="HN7" s="23">
        <f t="array" ref="HN7">SUM(($HD13:$HD42&gt;=HN2)*($HD13:$HD42&lt;HO2))</f>
        <v>1</v>
      </c>
      <c r="HO7" s="23">
        <f t="array" ref="HO7">SUM(($HD13:$HD42&gt;=HO2)*($HD13:$HD42&lt;HP2))</f>
        <v>0</v>
      </c>
      <c r="HP7" s="23">
        <f t="array" ref="HP7">SUM(($HD13:$HD42&gt;=HP2)*($HD13:$HD42&lt;HP1))</f>
        <v>0</v>
      </c>
    </row>
    <row r="8" spans="1:224" ht="15.75" customHeight="1" x14ac:dyDescent="0.2">
      <c r="A8" s="5" t="str">
        <f>[7]Résumé!$I$8</f>
        <v>V15</v>
      </c>
      <c r="B8" s="36">
        <f>[7]Résumé!$L$8</f>
        <v>367.04999999999927</v>
      </c>
      <c r="C8" s="36" t="str">
        <f>'[2]AT 1292-15'!$AC112</f>
        <v>Bagué</v>
      </c>
      <c r="D8" s="490">
        <f t="shared" ca="1" si="1"/>
        <v>1233</v>
      </c>
      <c r="E8" s="212" t="s">
        <v>31</v>
      </c>
      <c r="F8" s="5">
        <f>[7]Résumé!$J$8</f>
        <v>42914</v>
      </c>
      <c r="G8" s="14">
        <f t="shared" si="0"/>
        <v>42856</v>
      </c>
      <c r="H8" s="723" t="s">
        <v>342</v>
      </c>
      <c r="I8" s="493">
        <v>0</v>
      </c>
      <c r="J8" s="493">
        <v>0</v>
      </c>
      <c r="K8" s="493">
        <v>23</v>
      </c>
      <c r="L8" s="505">
        <v>9</v>
      </c>
      <c r="M8" s="505">
        <v>9</v>
      </c>
      <c r="N8" s="505">
        <v>25</v>
      </c>
      <c r="O8" s="505"/>
      <c r="P8" s="505">
        <v>7</v>
      </c>
      <c r="Q8" s="505">
        <v>12</v>
      </c>
      <c r="R8" s="505">
        <v>9</v>
      </c>
      <c r="S8" s="493">
        <v>10</v>
      </c>
      <c r="T8" s="493">
        <v>5</v>
      </c>
      <c r="U8" s="493">
        <v>1</v>
      </c>
      <c r="V8" s="493">
        <v>1</v>
      </c>
      <c r="W8" s="493">
        <v>27</v>
      </c>
      <c r="X8" s="493">
        <v>41</v>
      </c>
      <c r="Y8" s="493">
        <v>20</v>
      </c>
      <c r="Z8" s="744"/>
      <c r="AA8" s="493">
        <v>7</v>
      </c>
      <c r="AB8" s="493">
        <v>51</v>
      </c>
      <c r="AC8" s="493">
        <v>23</v>
      </c>
      <c r="AD8" s="791"/>
      <c r="AE8" s="791">
        <v>31</v>
      </c>
      <c r="AF8" s="810">
        <v>31</v>
      </c>
      <c r="AG8" s="280">
        <v>31</v>
      </c>
      <c r="AH8" s="791">
        <v>31</v>
      </c>
      <c r="AI8" s="791">
        <v>31</v>
      </c>
      <c r="AJ8" s="791">
        <v>31</v>
      </c>
      <c r="AK8" s="791" t="s">
        <v>13</v>
      </c>
      <c r="AL8" s="791" t="s">
        <v>13</v>
      </c>
      <c r="AM8" s="791" t="s">
        <v>13</v>
      </c>
      <c r="AN8" s="791" t="s">
        <v>13</v>
      </c>
      <c r="AO8" s="791" t="s">
        <v>13</v>
      </c>
      <c r="AP8" s="791" t="s">
        <v>13</v>
      </c>
      <c r="AQ8" s="791" t="s">
        <v>13</v>
      </c>
      <c r="AR8" s="810">
        <v>23</v>
      </c>
      <c r="AS8" s="280">
        <v>23</v>
      </c>
      <c r="AT8" s="791">
        <v>23</v>
      </c>
      <c r="AU8" s="791">
        <v>23</v>
      </c>
      <c r="AV8" s="791">
        <v>23</v>
      </c>
      <c r="AW8" s="791">
        <v>23</v>
      </c>
      <c r="AX8" s="791">
        <v>23</v>
      </c>
      <c r="AY8" s="791">
        <v>23</v>
      </c>
      <c r="AZ8" s="791">
        <v>23</v>
      </c>
      <c r="BA8" s="791">
        <v>23</v>
      </c>
      <c r="BB8" s="791">
        <v>23</v>
      </c>
      <c r="BC8" s="791">
        <v>23</v>
      </c>
      <c r="BD8" s="810">
        <v>23</v>
      </c>
      <c r="BE8" s="280">
        <v>23</v>
      </c>
      <c r="BF8" s="791">
        <v>23</v>
      </c>
      <c r="BG8" s="791">
        <v>23</v>
      </c>
      <c r="BH8" s="791">
        <v>23</v>
      </c>
      <c r="BI8" s="791">
        <v>23</v>
      </c>
      <c r="BJ8" s="791">
        <v>23</v>
      </c>
      <c r="BK8" s="791">
        <v>23</v>
      </c>
      <c r="BL8" s="791">
        <v>23</v>
      </c>
      <c r="BM8" s="791">
        <v>23</v>
      </c>
      <c r="BN8" s="791">
        <v>23</v>
      </c>
      <c r="BO8" s="791">
        <v>23</v>
      </c>
      <c r="BP8" s="810">
        <v>23</v>
      </c>
      <c r="BQ8" s="280">
        <v>23</v>
      </c>
      <c r="BR8" s="791">
        <v>23</v>
      </c>
      <c r="BS8" s="791">
        <v>23</v>
      </c>
      <c r="BT8" s="791">
        <v>23</v>
      </c>
      <c r="BU8" s="791">
        <v>23</v>
      </c>
      <c r="BV8" s="791">
        <v>23</v>
      </c>
      <c r="BW8" s="791">
        <v>23</v>
      </c>
      <c r="BX8" s="791">
        <v>23</v>
      </c>
      <c r="BY8" s="791">
        <v>23</v>
      </c>
      <c r="BZ8" s="791">
        <v>23</v>
      </c>
      <c r="CA8" s="791">
        <v>23</v>
      </c>
      <c r="CB8" s="791">
        <v>23</v>
      </c>
      <c r="CC8" s="791">
        <v>23</v>
      </c>
      <c r="CD8" s="791">
        <v>23</v>
      </c>
      <c r="CE8" s="791">
        <v>23</v>
      </c>
      <c r="CF8" s="791">
        <v>23</v>
      </c>
      <c r="CG8" s="791">
        <v>23</v>
      </c>
      <c r="CH8" s="791">
        <v>23</v>
      </c>
      <c r="CI8" s="791">
        <v>23</v>
      </c>
      <c r="CJ8" s="791">
        <v>23</v>
      </c>
      <c r="CK8" s="791">
        <v>23</v>
      </c>
      <c r="CL8" s="791">
        <v>23</v>
      </c>
      <c r="CM8" s="791">
        <v>23</v>
      </c>
      <c r="CN8" s="791">
        <v>23</v>
      </c>
      <c r="CO8" s="791">
        <v>23</v>
      </c>
      <c r="CP8" s="791">
        <v>23</v>
      </c>
      <c r="CQ8" s="791" t="s">
        <v>14</v>
      </c>
      <c r="CR8" s="791" t="s">
        <v>14</v>
      </c>
      <c r="CS8" s="791" t="s">
        <v>14</v>
      </c>
      <c r="CT8" s="791" t="s">
        <v>14</v>
      </c>
      <c r="CU8" s="791" t="s">
        <v>14</v>
      </c>
      <c r="CV8" s="791" t="s">
        <v>14</v>
      </c>
      <c r="CW8" s="791">
        <v>22</v>
      </c>
      <c r="CX8" s="791">
        <v>22</v>
      </c>
      <c r="CY8" s="791">
        <v>22</v>
      </c>
      <c r="CZ8" s="791">
        <v>22</v>
      </c>
      <c r="DA8" s="791">
        <v>22</v>
      </c>
      <c r="DB8" s="791">
        <v>22</v>
      </c>
      <c r="DC8" s="791">
        <v>22</v>
      </c>
      <c r="DD8" s="791">
        <v>22</v>
      </c>
      <c r="DE8" s="791">
        <v>22</v>
      </c>
      <c r="DF8" s="791">
        <v>22</v>
      </c>
      <c r="DG8" s="791">
        <v>22</v>
      </c>
      <c r="DH8" s="791">
        <v>22</v>
      </c>
      <c r="DI8" s="791">
        <v>22</v>
      </c>
      <c r="DJ8" s="791">
        <v>22</v>
      </c>
      <c r="DK8" s="791">
        <v>22</v>
      </c>
      <c r="DL8" s="791">
        <v>22</v>
      </c>
      <c r="DM8" s="791">
        <v>22</v>
      </c>
      <c r="DN8" s="791">
        <v>22</v>
      </c>
      <c r="DO8" s="791">
        <v>22</v>
      </c>
      <c r="DP8" s="791">
        <v>22</v>
      </c>
      <c r="DQ8" s="791">
        <v>22</v>
      </c>
      <c r="DR8" s="791">
        <v>22</v>
      </c>
      <c r="DS8" s="791">
        <v>22</v>
      </c>
      <c r="DT8" s="791">
        <v>22</v>
      </c>
      <c r="DU8" s="791">
        <v>22</v>
      </c>
      <c r="DV8" s="791">
        <v>22</v>
      </c>
      <c r="DW8" s="791">
        <v>22</v>
      </c>
      <c r="DX8" s="791">
        <v>22</v>
      </c>
      <c r="DY8" s="791">
        <v>22</v>
      </c>
      <c r="DZ8" s="791">
        <v>22</v>
      </c>
      <c r="EA8" s="791">
        <v>22</v>
      </c>
      <c r="EB8" s="791">
        <v>22</v>
      </c>
      <c r="EC8" s="791">
        <v>22</v>
      </c>
      <c r="ED8" s="791">
        <v>22</v>
      </c>
      <c r="EE8" s="791">
        <v>22</v>
      </c>
      <c r="EF8" s="791">
        <v>22</v>
      </c>
      <c r="EG8" s="791">
        <v>22</v>
      </c>
      <c r="EH8" s="791">
        <v>22</v>
      </c>
      <c r="EI8" s="791">
        <v>22</v>
      </c>
      <c r="EJ8" s="791">
        <v>22</v>
      </c>
      <c r="EK8" s="791">
        <v>22</v>
      </c>
      <c r="EL8" s="791">
        <v>22</v>
      </c>
      <c r="EM8" s="791">
        <v>22</v>
      </c>
      <c r="EN8" s="791">
        <v>22</v>
      </c>
      <c r="EO8" s="791">
        <v>22</v>
      </c>
      <c r="EP8" s="791">
        <v>22</v>
      </c>
      <c r="EQ8" s="791">
        <v>22</v>
      </c>
      <c r="ER8" s="791">
        <v>22</v>
      </c>
      <c r="ES8" s="791">
        <v>22</v>
      </c>
      <c r="ET8" s="791">
        <v>22</v>
      </c>
      <c r="EU8" s="791">
        <v>22</v>
      </c>
      <c r="EV8" s="791">
        <v>22</v>
      </c>
      <c r="EW8" s="791">
        <v>22</v>
      </c>
      <c r="EX8" s="791" t="s">
        <v>15</v>
      </c>
      <c r="EY8" s="791" t="s">
        <v>15</v>
      </c>
      <c r="EZ8" s="791" t="s">
        <v>15</v>
      </c>
      <c r="FA8" s="791" t="s">
        <v>15</v>
      </c>
      <c r="FB8" s="791" t="s">
        <v>15</v>
      </c>
      <c r="FC8" s="791">
        <v>23</v>
      </c>
      <c r="FD8" s="791">
        <v>23</v>
      </c>
      <c r="FE8" s="791">
        <v>23</v>
      </c>
      <c r="FF8" s="791">
        <v>23</v>
      </c>
      <c r="FG8" s="791">
        <v>23</v>
      </c>
      <c r="FH8" s="791">
        <v>23</v>
      </c>
      <c r="FI8" s="791">
        <v>23</v>
      </c>
      <c r="FJ8" s="791">
        <v>23</v>
      </c>
      <c r="FK8" s="791">
        <v>23</v>
      </c>
      <c r="FL8" s="791">
        <v>23</v>
      </c>
      <c r="FM8" s="791">
        <v>23</v>
      </c>
      <c r="FN8" s="791">
        <v>23</v>
      </c>
      <c r="FO8" s="791">
        <v>23</v>
      </c>
      <c r="FP8" s="791">
        <v>23</v>
      </c>
      <c r="FQ8" s="791">
        <v>23</v>
      </c>
      <c r="FR8" s="791">
        <v>23</v>
      </c>
      <c r="FS8" s="791">
        <v>23</v>
      </c>
      <c r="FT8" s="791">
        <v>23</v>
      </c>
      <c r="FU8" s="791">
        <v>23</v>
      </c>
      <c r="FV8" s="791">
        <v>23</v>
      </c>
      <c r="FW8" s="791">
        <v>23</v>
      </c>
      <c r="FX8" s="791">
        <v>23</v>
      </c>
      <c r="FY8" s="791">
        <v>23</v>
      </c>
      <c r="FZ8" s="791">
        <v>23</v>
      </c>
      <c r="GA8" s="791">
        <v>23</v>
      </c>
      <c r="GB8" s="791">
        <v>23</v>
      </c>
      <c r="GC8" s="791">
        <v>23</v>
      </c>
      <c r="GD8" s="791">
        <v>23</v>
      </c>
      <c r="GE8" s="791">
        <v>23</v>
      </c>
      <c r="GF8" s="791">
        <v>23</v>
      </c>
      <c r="GG8" s="791">
        <v>23</v>
      </c>
      <c r="GH8" s="791">
        <v>23</v>
      </c>
      <c r="GI8" s="791">
        <v>23</v>
      </c>
      <c r="GJ8" s="791">
        <v>23</v>
      </c>
      <c r="GK8" s="791">
        <v>23</v>
      </c>
      <c r="GL8" s="791">
        <v>23</v>
      </c>
      <c r="GM8" s="791">
        <v>23</v>
      </c>
      <c r="GN8" s="791">
        <v>23</v>
      </c>
      <c r="GO8" s="791" t="s">
        <v>195</v>
      </c>
      <c r="GP8" s="791" t="s">
        <v>195</v>
      </c>
      <c r="GQ8" s="791" t="s">
        <v>195</v>
      </c>
      <c r="GR8" s="791" t="s">
        <v>195</v>
      </c>
      <c r="GS8" s="62">
        <v>5187</v>
      </c>
      <c r="GT8" s="62">
        <f t="shared" si="2"/>
        <v>8314</v>
      </c>
      <c r="GU8" s="487" t="e">
        <f>ROUND(#REF!/30.4,0)</f>
        <v>#REF!</v>
      </c>
      <c r="GW8" s="176"/>
      <c r="GX8" s="548" t="s">
        <v>16</v>
      </c>
      <c r="GY8" s="23">
        <f t="array" ref="GY8">SUM(($HE13:$HE42&gt;=GY2)*($HE13:$HE42&lt;GZ2))</f>
        <v>0</v>
      </c>
      <c r="GZ8" s="23">
        <f t="array" ref="GZ8">SUM(($HE13:$HE42&gt;=GZ2)*($HE13:$HE42&lt;HA2))</f>
        <v>0</v>
      </c>
      <c r="HA8" s="23">
        <f t="array" ref="HA8">SUM(($HE13:$HE42&gt;=HA2)*($HE13:$HE42&lt;HB2))</f>
        <v>3</v>
      </c>
      <c r="HB8" s="23">
        <f t="array" ref="HB8">SUM(($HE13:$HE42&gt;=HB2)*($HE13:$HE42&lt;HC2))</f>
        <v>0</v>
      </c>
      <c r="HC8" s="23">
        <f t="array" ref="HC8">SUM(($HE13:$HE42&gt;=HC2)*($HE13:$HE42&lt;HD2))</f>
        <v>0</v>
      </c>
      <c r="HD8" s="23">
        <f t="array" ref="HD8">SUM(($HE13:$HE42&gt;=HD2)*($HE13:$HE42&lt;HE2))</f>
        <v>0</v>
      </c>
      <c r="HE8" s="23">
        <f t="array" ref="HE8">SUM(($HE13:$HE42&gt;=HE2)*($HE13:$HE42&lt;HF2))</f>
        <v>0</v>
      </c>
      <c r="HF8" s="23">
        <f t="array" ref="HF8">SUM(($HE13:$HE42&gt;=HF2)*($HE13:$HE42&lt;HG2))</f>
        <v>0</v>
      </c>
      <c r="HG8" s="23">
        <f t="array" ref="HG8">SUM(($HE13:$HE42&gt;=HG2)*($HE13:$HE42&lt;HH2))</f>
        <v>0</v>
      </c>
      <c r="HH8" s="23">
        <f t="array" ref="HH8">SUM(($HE13:$HE42&gt;=HH2)*($HE13:$HE42&lt;HI2))</f>
        <v>0</v>
      </c>
      <c r="HI8" s="23">
        <f t="array" ref="HI8">SUM(($HE13:$HE42&gt;=HI2)*($HE13:$HE42&lt;HJ2))</f>
        <v>0</v>
      </c>
      <c r="HJ8" s="23">
        <f t="array" ref="HJ8">SUM(($HE13:$HE42&gt;=HJ2)*($HE13:$HE42&lt;HK2))</f>
        <v>0</v>
      </c>
      <c r="HK8" s="23">
        <f t="array" ref="HK8">SUM(($HE13:$HE42&gt;=HK2)*($HE13:$HE42&lt;HL2))</f>
        <v>0</v>
      </c>
      <c r="HL8" s="23">
        <f t="array" ref="HL8">SUM(($HE13:$HE42&gt;=HL2)*($HE13:$HE42&lt;HM2))</f>
        <v>0</v>
      </c>
      <c r="HM8" s="23">
        <f t="array" ref="HM8">SUM(($HE13:$HE42&gt;=HM2)*($HE13:$HE42&lt;HN2))</f>
        <v>0</v>
      </c>
      <c r="HN8" s="23">
        <f t="array" ref="HN8">SUM(($HE13:$HE42&gt;=HN2)*($HE13:$HE42&lt;HO2))</f>
        <v>0</v>
      </c>
      <c r="HO8" s="23">
        <f t="array" ref="HO8">SUM(($HE13:$HE42&gt;=HO2)*($HE13:$HE42&lt;HP2))</f>
        <v>0</v>
      </c>
      <c r="HP8" s="23">
        <f t="array" ref="HP8">SUM(($HE13:$HE42&gt;=HP2)*($HE13:$HE42&lt;HP1))</f>
        <v>0</v>
      </c>
    </row>
    <row r="9" spans="1:224" ht="15.75" customHeight="1" x14ac:dyDescent="0.2">
      <c r="A9" s="5" t="str">
        <f>[7]Résumé!$I$9</f>
        <v>V15</v>
      </c>
      <c r="B9" s="36">
        <f>[7]Résumé!$L$9</f>
        <v>193.63000000000011</v>
      </c>
      <c r="C9" s="36" t="str">
        <f>'[2]AT 1292-15'!$AC113</f>
        <v>-</v>
      </c>
      <c r="D9" s="490">
        <f t="shared" ca="1" si="1"/>
        <v>706</v>
      </c>
      <c r="E9" s="212" t="s">
        <v>31</v>
      </c>
      <c r="F9" s="5">
        <f>[7]Résumé!$J$9</f>
        <v>42621</v>
      </c>
      <c r="G9" s="14">
        <f t="shared" si="0"/>
        <v>42461</v>
      </c>
      <c r="H9" s="723" t="s">
        <v>93</v>
      </c>
      <c r="I9" s="493">
        <v>5</v>
      </c>
      <c r="J9" s="493">
        <v>59</v>
      </c>
      <c r="K9" s="493">
        <v>23</v>
      </c>
      <c r="L9" s="493">
        <v>68</v>
      </c>
      <c r="M9" s="493">
        <v>47</v>
      </c>
      <c r="N9" s="493">
        <v>35</v>
      </c>
      <c r="O9" s="493">
        <v>38</v>
      </c>
      <c r="P9" s="493"/>
      <c r="Q9" s="493"/>
      <c r="R9" s="493">
        <v>9</v>
      </c>
      <c r="S9" s="493">
        <v>11</v>
      </c>
      <c r="T9" s="493">
        <v>7</v>
      </c>
      <c r="U9" s="493">
        <v>17</v>
      </c>
      <c r="V9" s="493">
        <v>57</v>
      </c>
      <c r="W9" s="493">
        <v>21</v>
      </c>
      <c r="X9" s="493" t="s">
        <v>13</v>
      </c>
      <c r="Y9" s="744" t="s">
        <v>13</v>
      </c>
      <c r="Z9" s="744" t="s">
        <v>13</v>
      </c>
      <c r="AA9" s="744" t="s">
        <v>13</v>
      </c>
      <c r="AB9" s="791" t="s">
        <v>13</v>
      </c>
      <c r="AC9" s="493">
        <v>1</v>
      </c>
      <c r="AD9" s="493">
        <v>13</v>
      </c>
      <c r="AE9" s="791">
        <v>23</v>
      </c>
      <c r="AF9" s="810">
        <v>23</v>
      </c>
      <c r="AG9" s="280">
        <v>23</v>
      </c>
      <c r="AH9" s="791">
        <v>23</v>
      </c>
      <c r="AI9" s="791">
        <v>23</v>
      </c>
      <c r="AJ9" s="791">
        <v>23</v>
      </c>
      <c r="AK9" s="791">
        <v>23</v>
      </c>
      <c r="AL9" s="791">
        <v>23</v>
      </c>
      <c r="AM9" s="791">
        <v>23</v>
      </c>
      <c r="AN9" s="791">
        <v>23</v>
      </c>
      <c r="AO9" s="791">
        <v>23</v>
      </c>
      <c r="AP9" s="791">
        <v>23</v>
      </c>
      <c r="AQ9" s="791">
        <v>23</v>
      </c>
      <c r="AR9" s="810">
        <v>23</v>
      </c>
      <c r="AS9" s="280">
        <v>23</v>
      </c>
      <c r="AT9" s="791">
        <v>23</v>
      </c>
      <c r="AU9" s="791">
        <v>23</v>
      </c>
      <c r="AV9" s="791">
        <v>23</v>
      </c>
      <c r="AW9" s="791">
        <v>23</v>
      </c>
      <c r="AX9" s="791">
        <v>23</v>
      </c>
      <c r="AY9" s="791">
        <v>23</v>
      </c>
      <c r="AZ9" s="791">
        <v>23</v>
      </c>
      <c r="BA9" s="791">
        <v>23</v>
      </c>
      <c r="BB9" s="791">
        <v>23</v>
      </c>
      <c r="BC9" s="791">
        <v>23</v>
      </c>
      <c r="BD9" s="810">
        <v>23</v>
      </c>
      <c r="BE9" s="280">
        <v>23</v>
      </c>
      <c r="BF9" s="791">
        <v>23</v>
      </c>
      <c r="BG9" s="791">
        <v>23</v>
      </c>
      <c r="BH9" s="791">
        <v>23</v>
      </c>
      <c r="BI9" s="791">
        <v>23</v>
      </c>
      <c r="BJ9" s="791">
        <v>23</v>
      </c>
      <c r="BK9" s="791">
        <v>23</v>
      </c>
      <c r="BL9" s="791">
        <v>23</v>
      </c>
      <c r="BM9" s="791">
        <v>23</v>
      </c>
      <c r="BN9" s="791">
        <v>23</v>
      </c>
      <c r="BO9" s="791">
        <v>23</v>
      </c>
      <c r="BP9" s="810">
        <v>23</v>
      </c>
      <c r="BQ9" s="280">
        <v>23</v>
      </c>
      <c r="BR9" s="791">
        <v>23</v>
      </c>
      <c r="BS9" s="791">
        <v>23</v>
      </c>
      <c r="BT9" s="791">
        <v>23</v>
      </c>
      <c r="BU9" s="791">
        <v>23</v>
      </c>
      <c r="BV9" s="791">
        <v>23</v>
      </c>
      <c r="BW9" s="791">
        <v>23</v>
      </c>
      <c r="BX9" s="791">
        <v>23</v>
      </c>
      <c r="BY9" s="791">
        <v>23</v>
      </c>
      <c r="BZ9" s="791">
        <v>23</v>
      </c>
      <c r="CA9" s="791">
        <v>23</v>
      </c>
      <c r="CB9" s="791">
        <v>23</v>
      </c>
      <c r="CC9" s="791" t="s">
        <v>14</v>
      </c>
      <c r="CD9" s="791" t="s">
        <v>14</v>
      </c>
      <c r="CE9" s="791" t="s">
        <v>14</v>
      </c>
      <c r="CF9" s="791" t="s">
        <v>14</v>
      </c>
      <c r="CG9" s="791" t="s">
        <v>14</v>
      </c>
      <c r="CH9" s="791" t="s">
        <v>14</v>
      </c>
      <c r="CI9" s="791">
        <v>22</v>
      </c>
      <c r="CJ9" s="791">
        <v>22</v>
      </c>
      <c r="CK9" s="791">
        <v>22</v>
      </c>
      <c r="CL9" s="791">
        <v>22</v>
      </c>
      <c r="CM9" s="791">
        <v>22</v>
      </c>
      <c r="CN9" s="791">
        <v>22</v>
      </c>
      <c r="CO9" s="791">
        <v>22</v>
      </c>
      <c r="CP9" s="791">
        <v>22</v>
      </c>
      <c r="CQ9" s="791">
        <v>22</v>
      </c>
      <c r="CR9" s="791">
        <v>22</v>
      </c>
      <c r="CS9" s="791">
        <v>22</v>
      </c>
      <c r="CT9" s="791">
        <v>22</v>
      </c>
      <c r="CU9" s="791">
        <v>22</v>
      </c>
      <c r="CV9" s="791">
        <v>22</v>
      </c>
      <c r="CW9" s="791">
        <v>22</v>
      </c>
      <c r="CX9" s="791">
        <v>22</v>
      </c>
      <c r="CY9" s="791">
        <v>22</v>
      </c>
      <c r="CZ9" s="791">
        <v>22</v>
      </c>
      <c r="DA9" s="791">
        <v>22</v>
      </c>
      <c r="DB9" s="791">
        <v>22</v>
      </c>
      <c r="DC9" s="791">
        <v>22</v>
      </c>
      <c r="DD9" s="791">
        <v>22</v>
      </c>
      <c r="DE9" s="791">
        <v>22</v>
      </c>
      <c r="DF9" s="791">
        <v>22</v>
      </c>
      <c r="DG9" s="791">
        <v>22</v>
      </c>
      <c r="DH9" s="791">
        <v>22</v>
      </c>
      <c r="DI9" s="791">
        <v>22</v>
      </c>
      <c r="DJ9" s="791">
        <v>22</v>
      </c>
      <c r="DK9" s="791">
        <v>22</v>
      </c>
      <c r="DL9" s="791">
        <v>22</v>
      </c>
      <c r="DM9" s="791">
        <v>22</v>
      </c>
      <c r="DN9" s="791">
        <v>22</v>
      </c>
      <c r="DO9" s="791">
        <v>22</v>
      </c>
      <c r="DP9" s="791">
        <v>22</v>
      </c>
      <c r="DQ9" s="791">
        <v>22</v>
      </c>
      <c r="DR9" s="791">
        <v>22</v>
      </c>
      <c r="DS9" s="791">
        <v>22</v>
      </c>
      <c r="DT9" s="791">
        <v>22</v>
      </c>
      <c r="DU9" s="791">
        <v>22</v>
      </c>
      <c r="DV9" s="791">
        <v>22</v>
      </c>
      <c r="DW9" s="791">
        <v>22</v>
      </c>
      <c r="DX9" s="791">
        <v>22</v>
      </c>
      <c r="DY9" s="791">
        <v>22</v>
      </c>
      <c r="DZ9" s="791">
        <v>22</v>
      </c>
      <c r="EA9" s="791">
        <v>22</v>
      </c>
      <c r="EB9" s="791">
        <v>22</v>
      </c>
      <c r="EC9" s="791">
        <v>22</v>
      </c>
      <c r="ED9" s="791">
        <v>22</v>
      </c>
      <c r="EE9" s="791">
        <v>22</v>
      </c>
      <c r="EF9" s="791">
        <v>22</v>
      </c>
      <c r="EG9" s="791">
        <v>22</v>
      </c>
      <c r="EH9" s="791">
        <v>22</v>
      </c>
      <c r="EI9" s="791">
        <v>22</v>
      </c>
      <c r="EJ9" s="791">
        <v>22</v>
      </c>
      <c r="EK9" s="791" t="s">
        <v>15</v>
      </c>
      <c r="EL9" s="791" t="s">
        <v>15</v>
      </c>
      <c r="EM9" s="791" t="s">
        <v>15</v>
      </c>
      <c r="EN9" s="791" t="s">
        <v>15</v>
      </c>
      <c r="EO9" s="791" t="s">
        <v>15</v>
      </c>
      <c r="EP9" s="791">
        <v>23</v>
      </c>
      <c r="EQ9" s="791">
        <v>23</v>
      </c>
      <c r="ER9" s="791">
        <v>23</v>
      </c>
      <c r="ES9" s="791">
        <v>23</v>
      </c>
      <c r="ET9" s="791">
        <v>23</v>
      </c>
      <c r="EU9" s="791">
        <v>23</v>
      </c>
      <c r="EV9" s="791">
        <v>23</v>
      </c>
      <c r="EW9" s="791">
        <v>23</v>
      </c>
      <c r="EX9" s="791">
        <v>23</v>
      </c>
      <c r="EY9" s="791">
        <v>23</v>
      </c>
      <c r="EZ9" s="791">
        <v>23</v>
      </c>
      <c r="FA9" s="791">
        <v>23</v>
      </c>
      <c r="FB9" s="791">
        <v>23</v>
      </c>
      <c r="FC9" s="791">
        <v>23</v>
      </c>
      <c r="FD9" s="791">
        <v>23</v>
      </c>
      <c r="FE9" s="791">
        <v>23</v>
      </c>
      <c r="FF9" s="791">
        <v>23</v>
      </c>
      <c r="FG9" s="791">
        <v>23</v>
      </c>
      <c r="FH9" s="791">
        <v>23</v>
      </c>
      <c r="FI9" s="791">
        <v>23</v>
      </c>
      <c r="FJ9" s="791">
        <v>23</v>
      </c>
      <c r="FK9" s="791">
        <v>23</v>
      </c>
      <c r="FL9" s="791">
        <v>23</v>
      </c>
      <c r="FM9" s="791">
        <v>23</v>
      </c>
      <c r="FN9" s="791">
        <v>23</v>
      </c>
      <c r="FO9" s="791">
        <v>23</v>
      </c>
      <c r="FP9" s="791">
        <v>23</v>
      </c>
      <c r="FQ9" s="791">
        <v>23</v>
      </c>
      <c r="FR9" s="791">
        <v>23</v>
      </c>
      <c r="FS9" s="791">
        <v>23</v>
      </c>
      <c r="FT9" s="791">
        <v>23</v>
      </c>
      <c r="FU9" s="791">
        <v>23</v>
      </c>
      <c r="FV9" s="791">
        <v>23</v>
      </c>
      <c r="FW9" s="791">
        <v>23</v>
      </c>
      <c r="FX9" s="791">
        <v>23</v>
      </c>
      <c r="FY9" s="791">
        <v>23</v>
      </c>
      <c r="FZ9" s="791">
        <v>23</v>
      </c>
      <c r="GA9" s="791">
        <v>23</v>
      </c>
      <c r="GB9" s="791">
        <v>23</v>
      </c>
      <c r="GC9" s="791">
        <v>23</v>
      </c>
      <c r="GD9" s="791">
        <v>23</v>
      </c>
      <c r="GE9" s="791">
        <v>23</v>
      </c>
      <c r="GF9" s="791">
        <v>23</v>
      </c>
      <c r="GG9" s="791">
        <v>23</v>
      </c>
      <c r="GH9" s="791">
        <v>23</v>
      </c>
      <c r="GI9" s="791">
        <v>23</v>
      </c>
      <c r="GJ9" s="791">
        <v>23</v>
      </c>
      <c r="GK9" s="791">
        <v>23</v>
      </c>
      <c r="GL9" s="791">
        <v>23</v>
      </c>
      <c r="GM9" s="791">
        <v>23</v>
      </c>
      <c r="GN9" s="791" t="s">
        <v>195</v>
      </c>
      <c r="GO9" s="791" t="s">
        <v>195</v>
      </c>
      <c r="GP9" s="791" t="s">
        <v>195</v>
      </c>
      <c r="GQ9" s="791" t="s">
        <v>195</v>
      </c>
      <c r="GR9" s="791" t="s">
        <v>195</v>
      </c>
      <c r="GS9" s="62">
        <v>5582</v>
      </c>
      <c r="GT9" s="62">
        <f t="shared" si="2"/>
        <v>8952</v>
      </c>
      <c r="GU9" s="487" t="e">
        <f>ROUND(#REF!/30.4,0)</f>
        <v>#REF!</v>
      </c>
      <c r="GW9" s="176"/>
      <c r="GX9" s="548" t="s">
        <v>26</v>
      </c>
      <c r="GY9" s="213">
        <f t="shared" ref="GY9:HP9" si="3">SUM(GY3:GY8)</f>
        <v>0</v>
      </c>
      <c r="GZ9" s="213">
        <f t="shared" si="3"/>
        <v>0</v>
      </c>
      <c r="HA9" s="213">
        <f t="shared" si="3"/>
        <v>9</v>
      </c>
      <c r="HB9" s="213">
        <f t="shared" si="3"/>
        <v>4</v>
      </c>
      <c r="HC9" s="213">
        <f t="shared" si="3"/>
        <v>6</v>
      </c>
      <c r="HD9" s="213">
        <f t="shared" si="3"/>
        <v>7</v>
      </c>
      <c r="HE9" s="213">
        <f t="shared" si="3"/>
        <v>6</v>
      </c>
      <c r="HF9" s="213">
        <f t="shared" si="3"/>
        <v>6</v>
      </c>
      <c r="HG9" s="213">
        <f t="shared" si="3"/>
        <v>7</v>
      </c>
      <c r="HH9" s="213">
        <f t="shared" si="3"/>
        <v>5</v>
      </c>
      <c r="HI9" s="213">
        <f t="shared" si="3"/>
        <v>6</v>
      </c>
      <c r="HJ9" s="213">
        <f t="shared" si="3"/>
        <v>6</v>
      </c>
      <c r="HK9" s="213">
        <f t="shared" si="3"/>
        <v>5</v>
      </c>
      <c r="HL9" s="213">
        <f t="shared" si="3"/>
        <v>5</v>
      </c>
      <c r="HM9" s="213">
        <f t="shared" si="3"/>
        <v>8</v>
      </c>
      <c r="HN9" s="213">
        <f t="shared" si="3"/>
        <v>1</v>
      </c>
      <c r="HO9" s="213">
        <f t="shared" si="3"/>
        <v>0</v>
      </c>
      <c r="HP9" s="213">
        <f t="shared" si="3"/>
        <v>0</v>
      </c>
    </row>
    <row r="10" spans="1:224" ht="15.75" customHeight="1" x14ac:dyDescent="0.2">
      <c r="A10" s="5" t="str">
        <f>[7]Résumé!$I$10</f>
        <v>V10</v>
      </c>
      <c r="B10" s="36">
        <f>[7]Résumé!$L$10</f>
        <v>591.36999999999989</v>
      </c>
      <c r="C10" s="36" t="str">
        <f>'[2]AT 1292-15'!$AC114</f>
        <v>Bagué</v>
      </c>
      <c r="D10" s="490">
        <f t="shared" ca="1" si="1"/>
        <v>298</v>
      </c>
      <c r="E10" s="212" t="s">
        <v>31</v>
      </c>
      <c r="F10" s="5">
        <f>[7]Résumé!$J$10</f>
        <v>43587</v>
      </c>
      <c r="G10" s="14">
        <f t="shared" si="0"/>
        <v>43374</v>
      </c>
      <c r="H10" s="723" t="s">
        <v>94</v>
      </c>
      <c r="I10" s="493">
        <v>9</v>
      </c>
      <c r="J10" s="493">
        <v>14</v>
      </c>
      <c r="K10" s="493">
        <v>18</v>
      </c>
      <c r="L10" s="493">
        <v>34</v>
      </c>
      <c r="M10" s="493">
        <v>0</v>
      </c>
      <c r="N10" s="493">
        <v>0</v>
      </c>
      <c r="O10" s="493">
        <v>44</v>
      </c>
      <c r="P10" s="493">
        <v>13</v>
      </c>
      <c r="Q10" s="493">
        <v>63</v>
      </c>
      <c r="R10" s="493">
        <v>30</v>
      </c>
      <c r="S10" s="505">
        <v>47</v>
      </c>
      <c r="T10" s="505">
        <v>7</v>
      </c>
      <c r="U10" s="505">
        <v>43</v>
      </c>
      <c r="V10" s="505">
        <v>9</v>
      </c>
      <c r="W10" s="505"/>
      <c r="X10" s="505">
        <v>27</v>
      </c>
      <c r="Y10" s="505">
        <v>25</v>
      </c>
      <c r="Z10" s="505">
        <v>26</v>
      </c>
      <c r="AA10" s="505">
        <v>18</v>
      </c>
      <c r="AB10" s="505">
        <v>27</v>
      </c>
      <c r="AC10" s="505">
        <v>23</v>
      </c>
      <c r="AD10" s="505">
        <v>11</v>
      </c>
      <c r="AE10" s="516">
        <v>23</v>
      </c>
      <c r="AF10" s="821">
        <v>23</v>
      </c>
      <c r="AG10" s="818">
        <v>23</v>
      </c>
      <c r="AH10" s="516">
        <v>23</v>
      </c>
      <c r="AI10" s="516">
        <v>23</v>
      </c>
      <c r="AJ10" s="516">
        <v>23</v>
      </c>
      <c r="AK10" s="43">
        <v>23</v>
      </c>
      <c r="AL10" s="43">
        <v>23</v>
      </c>
      <c r="AM10" s="43">
        <v>23</v>
      </c>
      <c r="AN10" s="43">
        <v>23</v>
      </c>
      <c r="AO10" s="43">
        <v>23</v>
      </c>
      <c r="AP10" s="43">
        <v>23</v>
      </c>
      <c r="AQ10" s="43">
        <v>23</v>
      </c>
      <c r="AR10" s="811">
        <v>23</v>
      </c>
      <c r="AS10" s="769">
        <v>23</v>
      </c>
      <c r="AT10" s="43">
        <v>23</v>
      </c>
      <c r="AU10" s="43">
        <v>23</v>
      </c>
      <c r="AV10" s="43">
        <v>23</v>
      </c>
      <c r="AW10" s="43">
        <v>23</v>
      </c>
      <c r="AX10" s="43">
        <v>23</v>
      </c>
      <c r="AY10" s="43">
        <v>23</v>
      </c>
      <c r="AZ10" s="43">
        <v>23</v>
      </c>
      <c r="BA10" s="43">
        <v>23</v>
      </c>
      <c r="BB10" s="791" t="s">
        <v>12</v>
      </c>
      <c r="BC10" s="791" t="s">
        <v>12</v>
      </c>
      <c r="BD10" s="810" t="s">
        <v>12</v>
      </c>
      <c r="BE10" s="280" t="s">
        <v>12</v>
      </c>
      <c r="BF10" s="791" t="s">
        <v>12</v>
      </c>
      <c r="BG10" s="791" t="s">
        <v>12</v>
      </c>
      <c r="BH10" s="791">
        <v>22</v>
      </c>
      <c r="BI10" s="791">
        <v>22</v>
      </c>
      <c r="BJ10" s="791">
        <v>22</v>
      </c>
      <c r="BK10" s="791">
        <v>22</v>
      </c>
      <c r="BL10" s="791">
        <v>22</v>
      </c>
      <c r="BM10" s="791">
        <v>22</v>
      </c>
      <c r="BN10" s="791">
        <v>22</v>
      </c>
      <c r="BO10" s="791">
        <v>22</v>
      </c>
      <c r="BP10" s="810">
        <v>22</v>
      </c>
      <c r="BQ10" s="280">
        <v>22</v>
      </c>
      <c r="BR10" s="791">
        <v>22</v>
      </c>
      <c r="BS10" s="791">
        <v>22</v>
      </c>
      <c r="BT10" s="791">
        <v>22</v>
      </c>
      <c r="BU10" s="791">
        <v>22</v>
      </c>
      <c r="BV10" s="791">
        <v>22</v>
      </c>
      <c r="BW10" s="791">
        <v>22</v>
      </c>
      <c r="BX10" s="791">
        <v>22</v>
      </c>
      <c r="BY10" s="791">
        <v>22</v>
      </c>
      <c r="BZ10" s="791">
        <v>22</v>
      </c>
      <c r="CA10" s="791">
        <v>22</v>
      </c>
      <c r="CB10" s="791">
        <v>22</v>
      </c>
      <c r="CC10" s="791">
        <v>22</v>
      </c>
      <c r="CD10" s="791">
        <v>22</v>
      </c>
      <c r="CE10" s="791">
        <v>22</v>
      </c>
      <c r="CF10" s="791">
        <v>22</v>
      </c>
      <c r="CG10" s="791">
        <v>22</v>
      </c>
      <c r="CH10" s="791">
        <v>22</v>
      </c>
      <c r="CI10" s="791">
        <v>22</v>
      </c>
      <c r="CJ10" s="791">
        <v>22</v>
      </c>
      <c r="CK10" s="791">
        <v>22</v>
      </c>
      <c r="CL10" s="791">
        <v>22</v>
      </c>
      <c r="CM10" s="791">
        <v>22</v>
      </c>
      <c r="CN10" s="791">
        <v>22</v>
      </c>
      <c r="CO10" s="791">
        <v>22</v>
      </c>
      <c r="CP10" s="791">
        <v>22</v>
      </c>
      <c r="CQ10" s="791">
        <v>22</v>
      </c>
      <c r="CR10" s="791">
        <v>22</v>
      </c>
      <c r="CS10" s="791">
        <v>22</v>
      </c>
      <c r="CT10" s="791">
        <v>22</v>
      </c>
      <c r="CU10" s="791">
        <v>22</v>
      </c>
      <c r="CV10" s="791">
        <v>22</v>
      </c>
      <c r="CW10" s="791">
        <v>22</v>
      </c>
      <c r="CX10" s="791">
        <v>22</v>
      </c>
      <c r="CY10" s="791">
        <v>22</v>
      </c>
      <c r="CZ10" s="791">
        <v>22</v>
      </c>
      <c r="DA10" s="791">
        <v>22</v>
      </c>
      <c r="DB10" s="791">
        <v>22</v>
      </c>
      <c r="DC10" s="791">
        <v>22</v>
      </c>
      <c r="DD10" s="791">
        <v>22</v>
      </c>
      <c r="DE10" s="791">
        <v>22</v>
      </c>
      <c r="DF10" s="791">
        <v>22</v>
      </c>
      <c r="DG10" s="791">
        <v>22</v>
      </c>
      <c r="DH10" s="791">
        <v>22</v>
      </c>
      <c r="DI10" s="791" t="s">
        <v>13</v>
      </c>
      <c r="DJ10" s="791" t="s">
        <v>13</v>
      </c>
      <c r="DK10" s="791" t="s">
        <v>13</v>
      </c>
      <c r="DL10" s="791" t="s">
        <v>13</v>
      </c>
      <c r="DM10" s="791" t="s">
        <v>13</v>
      </c>
      <c r="DN10" s="791">
        <v>23</v>
      </c>
      <c r="DO10" s="791">
        <v>23</v>
      </c>
      <c r="DP10" s="791">
        <v>23</v>
      </c>
      <c r="DQ10" s="791">
        <v>23</v>
      </c>
      <c r="DR10" s="791">
        <v>23</v>
      </c>
      <c r="DS10" s="791">
        <v>23</v>
      </c>
      <c r="DT10" s="791">
        <v>23</v>
      </c>
      <c r="DU10" s="791">
        <v>23</v>
      </c>
      <c r="DV10" s="791">
        <v>23</v>
      </c>
      <c r="DW10" s="791">
        <v>23</v>
      </c>
      <c r="DX10" s="791">
        <v>23</v>
      </c>
      <c r="DY10" s="791">
        <v>23</v>
      </c>
      <c r="DZ10" s="791">
        <v>23</v>
      </c>
      <c r="EA10" s="791">
        <v>23</v>
      </c>
      <c r="EB10" s="791">
        <v>23</v>
      </c>
      <c r="EC10" s="791">
        <v>23</v>
      </c>
      <c r="ED10" s="791">
        <v>23</v>
      </c>
      <c r="EE10" s="791">
        <v>23</v>
      </c>
      <c r="EF10" s="791">
        <v>23</v>
      </c>
      <c r="EG10" s="791">
        <v>23</v>
      </c>
      <c r="EH10" s="791">
        <v>23</v>
      </c>
      <c r="EI10" s="791">
        <v>23</v>
      </c>
      <c r="EJ10" s="791">
        <v>23</v>
      </c>
      <c r="EK10" s="791">
        <v>23</v>
      </c>
      <c r="EL10" s="791">
        <v>23</v>
      </c>
      <c r="EM10" s="791">
        <v>23</v>
      </c>
      <c r="EN10" s="791">
        <v>23</v>
      </c>
      <c r="EO10" s="791">
        <v>23</v>
      </c>
      <c r="EP10" s="791">
        <v>23</v>
      </c>
      <c r="EQ10" s="791">
        <v>23</v>
      </c>
      <c r="ER10" s="791">
        <v>23</v>
      </c>
      <c r="ES10" s="791">
        <v>23</v>
      </c>
      <c r="ET10" s="791">
        <v>23</v>
      </c>
      <c r="EU10" s="791">
        <v>23</v>
      </c>
      <c r="EV10" s="791">
        <v>23</v>
      </c>
      <c r="EW10" s="791">
        <v>23</v>
      </c>
      <c r="EX10" s="791">
        <v>23</v>
      </c>
      <c r="EY10" s="791" t="s">
        <v>195</v>
      </c>
      <c r="EZ10" s="791" t="s">
        <v>195</v>
      </c>
      <c r="FA10" s="791" t="s">
        <v>195</v>
      </c>
      <c r="FB10" s="791" t="s">
        <v>195</v>
      </c>
      <c r="FC10" s="791" t="s">
        <v>195</v>
      </c>
      <c r="FD10" s="791" t="s">
        <v>195</v>
      </c>
      <c r="FE10" s="791" t="s">
        <v>195</v>
      </c>
      <c r="FF10" s="791" t="s">
        <v>195</v>
      </c>
      <c r="FG10" s="791" t="s">
        <v>195</v>
      </c>
      <c r="FH10" s="791" t="s">
        <v>195</v>
      </c>
      <c r="FI10" s="791" t="s">
        <v>195</v>
      </c>
      <c r="FJ10" s="791" t="s">
        <v>195</v>
      </c>
      <c r="FK10" s="791" t="s">
        <v>195</v>
      </c>
      <c r="FL10" s="791" t="s">
        <v>195</v>
      </c>
      <c r="FM10" s="791" t="s">
        <v>195</v>
      </c>
      <c r="FN10" s="791" t="s">
        <v>195</v>
      </c>
      <c r="FO10" s="791" t="s">
        <v>195</v>
      </c>
      <c r="FP10" s="791" t="s">
        <v>195</v>
      </c>
      <c r="FQ10" s="791" t="s">
        <v>195</v>
      </c>
      <c r="FR10" s="791" t="s">
        <v>195</v>
      </c>
      <c r="FS10" s="791" t="s">
        <v>195</v>
      </c>
      <c r="FT10" s="791" t="s">
        <v>195</v>
      </c>
      <c r="FU10" s="791" t="s">
        <v>195</v>
      </c>
      <c r="FV10" s="791" t="s">
        <v>195</v>
      </c>
      <c r="FW10" s="791" t="s">
        <v>195</v>
      </c>
      <c r="FX10" s="791" t="s">
        <v>195</v>
      </c>
      <c r="FY10" s="791" t="s">
        <v>195</v>
      </c>
      <c r="FZ10" s="791" t="s">
        <v>195</v>
      </c>
      <c r="GA10" s="791" t="s">
        <v>195</v>
      </c>
      <c r="GB10" s="791" t="s">
        <v>195</v>
      </c>
      <c r="GC10" s="791" t="s">
        <v>195</v>
      </c>
      <c r="GD10" s="791" t="s">
        <v>195</v>
      </c>
      <c r="GE10" s="791" t="s">
        <v>195</v>
      </c>
      <c r="GF10" s="791" t="s">
        <v>195</v>
      </c>
      <c r="GG10" s="791" t="s">
        <v>195</v>
      </c>
      <c r="GH10" s="791" t="s">
        <v>195</v>
      </c>
      <c r="GI10" s="791" t="s">
        <v>195</v>
      </c>
      <c r="GJ10" s="791" t="s">
        <v>195</v>
      </c>
      <c r="GK10" s="791" t="s">
        <v>195</v>
      </c>
      <c r="GL10" s="791" t="s">
        <v>195</v>
      </c>
      <c r="GM10" s="791" t="s">
        <v>195</v>
      </c>
      <c r="GN10" s="791" t="s">
        <v>195</v>
      </c>
      <c r="GO10" s="791" t="s">
        <v>195</v>
      </c>
      <c r="GP10" s="791" t="s">
        <v>195</v>
      </c>
      <c r="GQ10" s="791" t="s">
        <v>195</v>
      </c>
      <c r="GR10" s="791" t="s">
        <v>195</v>
      </c>
      <c r="GS10" s="62">
        <v>5912</v>
      </c>
      <c r="GT10" s="62">
        <f t="shared" si="2"/>
        <v>8946</v>
      </c>
      <c r="GU10" s="487" t="e">
        <f>ROUND(#REF!/30.4,0)</f>
        <v>#REF!</v>
      </c>
      <c r="GW10" s="176"/>
      <c r="GX10" s="28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</row>
    <row r="11" spans="1:224" ht="15.75" customHeight="1" x14ac:dyDescent="0.2">
      <c r="A11" s="5" t="str">
        <f>[7]Résumé!$I$11</f>
        <v>V20</v>
      </c>
      <c r="B11" s="36">
        <f>[7]Résumé!$L$11</f>
        <v>1055.4499999999998</v>
      </c>
      <c r="C11" s="746">
        <f>'[2]AT 1292-15'!$AC115</f>
        <v>295.86776859504147</v>
      </c>
      <c r="D11" s="490">
        <f t="shared" ca="1" si="1"/>
        <v>947</v>
      </c>
      <c r="E11" s="212" t="s">
        <v>31</v>
      </c>
      <c r="F11" s="5">
        <f>[7]Résumé!$J$11</f>
        <v>43792</v>
      </c>
      <c r="G11" s="14">
        <f t="shared" si="0"/>
        <v>43770</v>
      </c>
      <c r="H11" s="723" t="s">
        <v>343</v>
      </c>
      <c r="I11" s="493" t="s">
        <v>13</v>
      </c>
      <c r="J11" s="493" t="s">
        <v>13</v>
      </c>
      <c r="K11" s="493">
        <v>1</v>
      </c>
      <c r="L11" s="493">
        <v>0</v>
      </c>
      <c r="M11" s="493" t="s">
        <v>27</v>
      </c>
      <c r="N11" s="493" t="s">
        <v>27</v>
      </c>
      <c r="O11" s="493" t="s">
        <v>27</v>
      </c>
      <c r="P11" s="493" t="s">
        <v>27</v>
      </c>
      <c r="Q11" s="493" t="s">
        <v>27</v>
      </c>
      <c r="R11" s="493" t="s">
        <v>27</v>
      </c>
      <c r="S11" s="493">
        <v>13</v>
      </c>
      <c r="T11" s="493">
        <v>6</v>
      </c>
      <c r="U11" s="493">
        <v>39</v>
      </c>
      <c r="V11" s="493">
        <v>38</v>
      </c>
      <c r="W11" s="493">
        <v>46</v>
      </c>
      <c r="X11" s="493"/>
      <c r="Y11" s="744"/>
      <c r="Z11" s="744"/>
      <c r="AA11" s="744"/>
      <c r="AB11" s="791"/>
      <c r="AC11" s="791"/>
      <c r="AD11" s="791"/>
      <c r="AE11" s="791">
        <v>28</v>
      </c>
      <c r="AF11" s="810">
        <v>28</v>
      </c>
      <c r="AG11" s="280">
        <v>28</v>
      </c>
      <c r="AH11" s="791">
        <v>28</v>
      </c>
      <c r="AI11" s="791">
        <v>28</v>
      </c>
      <c r="AJ11" s="806">
        <v>28</v>
      </c>
      <c r="AK11" s="806">
        <v>28</v>
      </c>
      <c r="AL11" s="791">
        <v>28</v>
      </c>
      <c r="AM11" s="769" t="s">
        <v>277</v>
      </c>
      <c r="AN11" s="769" t="s">
        <v>277</v>
      </c>
      <c r="AO11" s="791">
        <v>28</v>
      </c>
      <c r="AP11" s="791">
        <v>28</v>
      </c>
      <c r="AQ11" s="791">
        <v>28</v>
      </c>
      <c r="AR11" s="810">
        <v>28</v>
      </c>
      <c r="AS11" s="280">
        <v>27</v>
      </c>
      <c r="AT11" s="791">
        <v>27</v>
      </c>
      <c r="AU11" s="791">
        <v>27</v>
      </c>
      <c r="AV11" s="791">
        <v>27</v>
      </c>
      <c r="AW11" s="791">
        <v>27</v>
      </c>
      <c r="AX11" s="791">
        <v>27</v>
      </c>
      <c r="AY11" s="791">
        <v>27</v>
      </c>
      <c r="AZ11" s="791">
        <v>27</v>
      </c>
      <c r="BA11" s="791">
        <v>27</v>
      </c>
      <c r="BB11" s="791">
        <v>27</v>
      </c>
      <c r="BC11" s="791">
        <v>27</v>
      </c>
      <c r="BD11" s="810">
        <v>27</v>
      </c>
      <c r="BE11" s="280">
        <v>27</v>
      </c>
      <c r="BF11" s="791">
        <v>27</v>
      </c>
      <c r="BG11" s="791">
        <v>27</v>
      </c>
      <c r="BH11" s="791">
        <v>27</v>
      </c>
      <c r="BI11" s="791">
        <v>27</v>
      </c>
      <c r="BJ11" s="791">
        <v>27</v>
      </c>
      <c r="BK11" s="791">
        <v>27</v>
      </c>
      <c r="BL11" s="791">
        <v>27</v>
      </c>
      <c r="BM11" s="791">
        <v>27</v>
      </c>
      <c r="BN11" s="791">
        <v>27</v>
      </c>
      <c r="BO11" s="791" t="s">
        <v>14</v>
      </c>
      <c r="BP11" s="810" t="s">
        <v>14</v>
      </c>
      <c r="BQ11" s="280" t="s">
        <v>14</v>
      </c>
      <c r="BR11" s="791" t="s">
        <v>14</v>
      </c>
      <c r="BS11" s="791" t="s">
        <v>14</v>
      </c>
      <c r="BT11" s="791" t="s">
        <v>14</v>
      </c>
      <c r="BU11" s="791">
        <v>23</v>
      </c>
      <c r="BV11" s="791">
        <v>23</v>
      </c>
      <c r="BW11" s="791">
        <v>23</v>
      </c>
      <c r="BX11" s="791">
        <v>23</v>
      </c>
      <c r="BY11" s="791">
        <v>23</v>
      </c>
      <c r="BZ11" s="791">
        <v>23</v>
      </c>
      <c r="CA11" s="791">
        <v>23</v>
      </c>
      <c r="CB11" s="791">
        <v>23</v>
      </c>
      <c r="CC11" s="791">
        <v>23</v>
      </c>
      <c r="CD11" s="791">
        <v>23</v>
      </c>
      <c r="CE11" s="791">
        <v>23</v>
      </c>
      <c r="CF11" s="791">
        <v>23</v>
      </c>
      <c r="CG11" s="791">
        <v>23</v>
      </c>
      <c r="CH11" s="791">
        <v>23</v>
      </c>
      <c r="CI11" s="791">
        <v>23</v>
      </c>
      <c r="CJ11" s="791">
        <v>23</v>
      </c>
      <c r="CK11" s="791">
        <v>23</v>
      </c>
      <c r="CL11" s="791">
        <v>23</v>
      </c>
      <c r="CM11" s="791">
        <v>23</v>
      </c>
      <c r="CN11" s="791">
        <v>23</v>
      </c>
      <c r="CO11" s="791">
        <v>23</v>
      </c>
      <c r="CP11" s="791">
        <v>23</v>
      </c>
      <c r="CQ11" s="791">
        <v>23</v>
      </c>
      <c r="CR11" s="791">
        <v>23</v>
      </c>
      <c r="CS11" s="791">
        <v>23</v>
      </c>
      <c r="CT11" s="791">
        <v>23</v>
      </c>
      <c r="CU11" s="791">
        <v>23</v>
      </c>
      <c r="CV11" s="791">
        <v>23</v>
      </c>
      <c r="CW11" s="791">
        <v>23</v>
      </c>
      <c r="CX11" s="791">
        <v>23</v>
      </c>
      <c r="CY11" s="791">
        <v>23</v>
      </c>
      <c r="CZ11" s="791">
        <v>23</v>
      </c>
      <c r="DA11" s="791">
        <v>23</v>
      </c>
      <c r="DB11" s="791">
        <v>23</v>
      </c>
      <c r="DC11" s="791">
        <v>23</v>
      </c>
      <c r="DD11" s="791">
        <v>23</v>
      </c>
      <c r="DE11" s="791">
        <v>23</v>
      </c>
      <c r="DF11" s="791">
        <v>23</v>
      </c>
      <c r="DG11" s="791">
        <v>23</v>
      </c>
      <c r="DH11" s="791">
        <v>23</v>
      </c>
      <c r="DI11" s="791">
        <v>23</v>
      </c>
      <c r="DJ11" s="791">
        <v>23</v>
      </c>
      <c r="DK11" s="791">
        <v>23</v>
      </c>
      <c r="DL11" s="791">
        <v>23</v>
      </c>
      <c r="DM11" s="791">
        <v>23</v>
      </c>
      <c r="DN11" s="791">
        <v>23</v>
      </c>
      <c r="DO11" s="791">
        <v>23</v>
      </c>
      <c r="DP11" s="791">
        <v>23</v>
      </c>
      <c r="DQ11" s="791">
        <v>23</v>
      </c>
      <c r="DR11" s="791">
        <v>23</v>
      </c>
      <c r="DS11" s="791">
        <v>23</v>
      </c>
      <c r="DT11" s="791">
        <v>23</v>
      </c>
      <c r="DU11" s="791" t="s">
        <v>15</v>
      </c>
      <c r="DV11" s="791" t="s">
        <v>15</v>
      </c>
      <c r="DW11" s="791" t="s">
        <v>15</v>
      </c>
      <c r="DX11" s="791" t="s">
        <v>15</v>
      </c>
      <c r="DY11" s="791" t="s">
        <v>15</v>
      </c>
      <c r="DZ11" s="791">
        <v>23</v>
      </c>
      <c r="EA11" s="791">
        <v>23</v>
      </c>
      <c r="EB11" s="791">
        <v>23</v>
      </c>
      <c r="EC11" s="791">
        <v>23</v>
      </c>
      <c r="ED11" s="791">
        <v>23</v>
      </c>
      <c r="EE11" s="791">
        <v>23</v>
      </c>
      <c r="EF11" s="791">
        <v>23</v>
      </c>
      <c r="EG11" s="791">
        <v>23</v>
      </c>
      <c r="EH11" s="791">
        <v>23</v>
      </c>
      <c r="EI11" s="791">
        <v>23</v>
      </c>
      <c r="EJ11" s="791">
        <v>23</v>
      </c>
      <c r="EK11" s="791">
        <v>23</v>
      </c>
      <c r="EL11" s="791">
        <v>23</v>
      </c>
      <c r="EM11" s="791">
        <v>23</v>
      </c>
      <c r="EN11" s="791">
        <v>23</v>
      </c>
      <c r="EO11" s="791">
        <v>23</v>
      </c>
      <c r="EP11" s="791">
        <v>23</v>
      </c>
      <c r="EQ11" s="791">
        <v>23</v>
      </c>
      <c r="ER11" s="791">
        <v>23</v>
      </c>
      <c r="ES11" s="791">
        <v>23</v>
      </c>
      <c r="ET11" s="791">
        <v>23</v>
      </c>
      <c r="EU11" s="791">
        <v>23</v>
      </c>
      <c r="EV11" s="791">
        <v>23</v>
      </c>
      <c r="EW11" s="791">
        <v>23</v>
      </c>
      <c r="EX11" s="791">
        <v>23</v>
      </c>
      <c r="EY11" s="791">
        <v>23</v>
      </c>
      <c r="EZ11" s="791">
        <v>23</v>
      </c>
      <c r="FA11" s="791">
        <v>23</v>
      </c>
      <c r="FB11" s="791">
        <v>23</v>
      </c>
      <c r="FC11" s="791">
        <v>23</v>
      </c>
      <c r="FD11" s="791">
        <v>23</v>
      </c>
      <c r="FE11" s="791">
        <v>23</v>
      </c>
      <c r="FF11" s="791">
        <v>23</v>
      </c>
      <c r="FG11" s="791">
        <v>23</v>
      </c>
      <c r="FH11" s="791">
        <v>23</v>
      </c>
      <c r="FI11" s="791">
        <v>23</v>
      </c>
      <c r="FJ11" s="791">
        <v>23</v>
      </c>
      <c r="FK11" s="791">
        <v>23</v>
      </c>
      <c r="FL11" s="791">
        <v>23</v>
      </c>
      <c r="FM11" s="791">
        <v>23</v>
      </c>
      <c r="FN11" s="791">
        <v>23</v>
      </c>
      <c r="FO11" s="791">
        <v>23</v>
      </c>
      <c r="FP11" s="791">
        <v>23</v>
      </c>
      <c r="FQ11" s="791">
        <v>23</v>
      </c>
      <c r="FR11" s="791">
        <v>23</v>
      </c>
      <c r="FS11" s="791">
        <v>23</v>
      </c>
      <c r="FT11" s="791">
        <v>23</v>
      </c>
      <c r="FU11" s="791">
        <v>23</v>
      </c>
      <c r="FV11" s="791">
        <v>23</v>
      </c>
      <c r="FW11" s="791" t="s">
        <v>195</v>
      </c>
      <c r="FX11" s="791" t="s">
        <v>195</v>
      </c>
      <c r="FY11" s="791" t="s">
        <v>195</v>
      </c>
      <c r="FZ11" s="791" t="s">
        <v>195</v>
      </c>
      <c r="GA11" s="791" t="s">
        <v>195</v>
      </c>
      <c r="GB11" s="791" t="s">
        <v>195</v>
      </c>
      <c r="GC11" s="791" t="s">
        <v>195</v>
      </c>
      <c r="GD11" s="791" t="s">
        <v>195</v>
      </c>
      <c r="GE11" s="791" t="s">
        <v>195</v>
      </c>
      <c r="GF11" s="791" t="s">
        <v>195</v>
      </c>
      <c r="GG11" s="791" t="s">
        <v>195</v>
      </c>
      <c r="GH11" s="791" t="s">
        <v>195</v>
      </c>
      <c r="GI11" s="791" t="s">
        <v>195</v>
      </c>
      <c r="GJ11" s="791" t="s">
        <v>195</v>
      </c>
      <c r="GK11" s="791" t="s">
        <v>195</v>
      </c>
      <c r="GL11" s="791" t="s">
        <v>195</v>
      </c>
      <c r="GM11" s="791" t="s">
        <v>195</v>
      </c>
      <c r="GN11" s="791" t="s">
        <v>195</v>
      </c>
      <c r="GO11" s="791" t="s">
        <v>195</v>
      </c>
      <c r="GP11" s="791" t="s">
        <v>195</v>
      </c>
      <c r="GQ11" s="791" t="s">
        <v>195</v>
      </c>
      <c r="GR11" s="791" t="s">
        <v>195</v>
      </c>
      <c r="GS11" s="62">
        <v>5608</v>
      </c>
      <c r="GT11" s="62">
        <f t="shared" si="2"/>
        <v>8866</v>
      </c>
      <c r="GU11" s="487" t="e">
        <f>ROUND(#REF!/30.4,0)</f>
        <v>#REF!</v>
      </c>
      <c r="GW11" s="176"/>
      <c r="GX11" s="28"/>
      <c r="GZ11" s="543" t="s">
        <v>28</v>
      </c>
      <c r="HA11" s="544"/>
      <c r="HB11" s="544"/>
      <c r="HC11" s="544"/>
      <c r="HD11" s="544"/>
      <c r="HE11" s="545"/>
      <c r="HH11" s="543" t="s">
        <v>338</v>
      </c>
      <c r="HI11" s="544"/>
      <c r="HJ11" s="544"/>
      <c r="HK11" s="544"/>
      <c r="HL11" s="544"/>
      <c r="HM11" s="545"/>
    </row>
    <row r="12" spans="1:224" ht="15.75" customHeight="1" x14ac:dyDescent="0.2">
      <c r="A12" s="5" t="str">
        <f>[7]Résumé!$I$12</f>
        <v>V15</v>
      </c>
      <c r="B12" s="36">
        <f>[7]Résumé!$L$12</f>
        <v>410.30999999999949</v>
      </c>
      <c r="C12" s="36" t="str">
        <f>'[2]AT 1292-15'!$AC116</f>
        <v>Bagué</v>
      </c>
      <c r="D12" s="490">
        <f t="shared" ca="1" si="1"/>
        <v>1079</v>
      </c>
      <c r="E12" s="36" t="s">
        <v>31</v>
      </c>
      <c r="F12" s="5">
        <f>[7]Résumé!$J$12</f>
        <v>43456</v>
      </c>
      <c r="G12" s="14">
        <f t="shared" si="0"/>
        <v>43132</v>
      </c>
      <c r="H12" s="723" t="s">
        <v>95</v>
      </c>
      <c r="I12" s="505">
        <v>30</v>
      </c>
      <c r="J12" s="505">
        <v>28</v>
      </c>
      <c r="K12" s="505">
        <v>9</v>
      </c>
      <c r="L12" s="493">
        <v>11</v>
      </c>
      <c r="M12" s="493">
        <v>32</v>
      </c>
      <c r="N12" s="493">
        <v>0</v>
      </c>
      <c r="O12" s="493">
        <v>47</v>
      </c>
      <c r="P12" s="493">
        <v>42</v>
      </c>
      <c r="Q12" s="493">
        <v>47</v>
      </c>
      <c r="R12" s="493">
        <v>23</v>
      </c>
      <c r="S12" s="493">
        <v>30</v>
      </c>
      <c r="T12" s="493">
        <v>5</v>
      </c>
      <c r="U12" s="493">
        <v>11</v>
      </c>
      <c r="V12" s="493">
        <v>21</v>
      </c>
      <c r="W12" s="493">
        <v>44</v>
      </c>
      <c r="X12" s="493">
        <v>36</v>
      </c>
      <c r="Y12" s="493">
        <v>4</v>
      </c>
      <c r="Z12" s="493">
        <v>12</v>
      </c>
      <c r="AA12" s="493">
        <v>10</v>
      </c>
      <c r="AB12" s="493">
        <v>7</v>
      </c>
      <c r="AC12" s="493">
        <v>8</v>
      </c>
      <c r="AD12" s="493">
        <v>8</v>
      </c>
      <c r="AE12" s="791">
        <v>23</v>
      </c>
      <c r="AF12" s="810">
        <v>23</v>
      </c>
      <c r="AG12" s="280">
        <v>23</v>
      </c>
      <c r="AH12" s="791">
        <v>23</v>
      </c>
      <c r="AI12" s="791">
        <v>23</v>
      </c>
      <c r="AJ12" s="791">
        <v>23</v>
      </c>
      <c r="AK12" s="791">
        <v>23</v>
      </c>
      <c r="AL12" s="791">
        <v>23</v>
      </c>
      <c r="AM12" s="791">
        <v>23</v>
      </c>
      <c r="AN12" s="791">
        <v>23</v>
      </c>
      <c r="AO12" s="791">
        <v>23</v>
      </c>
      <c r="AP12" s="791">
        <v>23</v>
      </c>
      <c r="AQ12" s="791">
        <v>23</v>
      </c>
      <c r="AR12" s="810">
        <v>23</v>
      </c>
      <c r="AS12" s="280">
        <v>23</v>
      </c>
      <c r="AT12" s="791" t="s">
        <v>13</v>
      </c>
      <c r="AU12" s="791" t="s">
        <v>13</v>
      </c>
      <c r="AV12" s="791" t="s">
        <v>13</v>
      </c>
      <c r="AW12" s="791" t="s">
        <v>13</v>
      </c>
      <c r="AX12" s="791" t="s">
        <v>13</v>
      </c>
      <c r="AY12" s="791">
        <v>23</v>
      </c>
      <c r="AZ12" s="791">
        <v>23</v>
      </c>
      <c r="BA12" s="791">
        <v>23</v>
      </c>
      <c r="BB12" s="791">
        <v>23</v>
      </c>
      <c r="BC12" s="791">
        <v>23</v>
      </c>
      <c r="BD12" s="810">
        <v>23</v>
      </c>
      <c r="BE12" s="280">
        <v>23</v>
      </c>
      <c r="BF12" s="791">
        <v>23</v>
      </c>
      <c r="BG12" s="791">
        <v>23</v>
      </c>
      <c r="BH12" s="791">
        <v>23</v>
      </c>
      <c r="BI12" s="791">
        <v>23</v>
      </c>
      <c r="BJ12" s="791">
        <v>23</v>
      </c>
      <c r="BK12" s="791">
        <v>23</v>
      </c>
      <c r="BL12" s="791">
        <v>23</v>
      </c>
      <c r="BM12" s="791">
        <v>23</v>
      </c>
      <c r="BN12" s="791">
        <v>23</v>
      </c>
      <c r="BO12" s="791">
        <v>23</v>
      </c>
      <c r="BP12" s="810">
        <v>23</v>
      </c>
      <c r="BQ12" s="280">
        <v>23</v>
      </c>
      <c r="BR12" s="791">
        <v>23</v>
      </c>
      <c r="BS12" s="791">
        <v>23</v>
      </c>
      <c r="BT12" s="791">
        <v>23</v>
      </c>
      <c r="BU12" s="791">
        <v>23</v>
      </c>
      <c r="BV12" s="791">
        <v>23</v>
      </c>
      <c r="BW12" s="791">
        <v>23</v>
      </c>
      <c r="BX12" s="791">
        <v>23</v>
      </c>
      <c r="BY12" s="791">
        <v>23</v>
      </c>
      <c r="BZ12" s="791">
        <v>23</v>
      </c>
      <c r="CA12" s="791">
        <v>23</v>
      </c>
      <c r="CB12" s="791">
        <v>23</v>
      </c>
      <c r="CC12" s="791">
        <v>23</v>
      </c>
      <c r="CD12" s="791">
        <v>23</v>
      </c>
      <c r="CE12" s="791">
        <v>23</v>
      </c>
      <c r="CF12" s="791">
        <v>23</v>
      </c>
      <c r="CG12" s="791">
        <v>23</v>
      </c>
      <c r="CH12" s="791">
        <v>23</v>
      </c>
      <c r="CI12" s="791">
        <v>23</v>
      </c>
      <c r="CJ12" s="791">
        <v>23</v>
      </c>
      <c r="CK12" s="791">
        <v>23</v>
      </c>
      <c r="CL12" s="791">
        <v>23</v>
      </c>
      <c r="CM12" s="791">
        <v>23</v>
      </c>
      <c r="CN12" s="791">
        <v>23</v>
      </c>
      <c r="CO12" s="791">
        <v>23</v>
      </c>
      <c r="CP12" s="791">
        <v>23</v>
      </c>
      <c r="CQ12" s="791">
        <v>23</v>
      </c>
      <c r="CR12" s="791">
        <v>23</v>
      </c>
      <c r="CS12" s="791">
        <v>23</v>
      </c>
      <c r="CT12" s="791">
        <v>23</v>
      </c>
      <c r="CU12" s="791">
        <v>23</v>
      </c>
      <c r="CV12" s="791">
        <v>23</v>
      </c>
      <c r="CW12" s="791" t="s">
        <v>14</v>
      </c>
      <c r="CX12" s="791" t="s">
        <v>14</v>
      </c>
      <c r="CY12" s="791" t="s">
        <v>14</v>
      </c>
      <c r="CZ12" s="791" t="s">
        <v>14</v>
      </c>
      <c r="DA12" s="791" t="s">
        <v>14</v>
      </c>
      <c r="DB12" s="791" t="s">
        <v>14</v>
      </c>
      <c r="DC12" s="791">
        <v>22</v>
      </c>
      <c r="DD12" s="791">
        <v>22</v>
      </c>
      <c r="DE12" s="791">
        <v>22</v>
      </c>
      <c r="DF12" s="791">
        <v>22</v>
      </c>
      <c r="DG12" s="791">
        <v>22</v>
      </c>
      <c r="DH12" s="791">
        <v>22</v>
      </c>
      <c r="DI12" s="791">
        <v>22</v>
      </c>
      <c r="DJ12" s="791">
        <v>22</v>
      </c>
      <c r="DK12" s="791">
        <v>22</v>
      </c>
      <c r="DL12" s="791">
        <v>22</v>
      </c>
      <c r="DM12" s="791">
        <v>22</v>
      </c>
      <c r="DN12" s="791">
        <v>22</v>
      </c>
      <c r="DO12" s="791">
        <v>22</v>
      </c>
      <c r="DP12" s="791">
        <v>22</v>
      </c>
      <c r="DQ12" s="791">
        <v>22</v>
      </c>
      <c r="DR12" s="791">
        <v>22</v>
      </c>
      <c r="DS12" s="791">
        <v>22</v>
      </c>
      <c r="DT12" s="791">
        <v>22</v>
      </c>
      <c r="DU12" s="791">
        <v>22</v>
      </c>
      <c r="DV12" s="791">
        <v>22</v>
      </c>
      <c r="DW12" s="791">
        <v>22</v>
      </c>
      <c r="DX12" s="791">
        <v>22</v>
      </c>
      <c r="DY12" s="791">
        <v>22</v>
      </c>
      <c r="DZ12" s="791">
        <v>22</v>
      </c>
      <c r="EA12" s="791">
        <v>22</v>
      </c>
      <c r="EB12" s="791">
        <v>22</v>
      </c>
      <c r="EC12" s="791">
        <v>22</v>
      </c>
      <c r="ED12" s="791">
        <v>22</v>
      </c>
      <c r="EE12" s="791">
        <v>22</v>
      </c>
      <c r="EF12" s="791">
        <v>22</v>
      </c>
      <c r="EG12" s="791">
        <v>22</v>
      </c>
      <c r="EH12" s="791">
        <v>22</v>
      </c>
      <c r="EI12" s="791">
        <v>22</v>
      </c>
      <c r="EJ12" s="791">
        <v>22</v>
      </c>
      <c r="EK12" s="791">
        <v>22</v>
      </c>
      <c r="EL12" s="791">
        <v>22</v>
      </c>
      <c r="EM12" s="791">
        <v>22</v>
      </c>
      <c r="EN12" s="791">
        <v>22</v>
      </c>
      <c r="EO12" s="791">
        <v>22</v>
      </c>
      <c r="EP12" s="791">
        <v>22</v>
      </c>
      <c r="EQ12" s="791">
        <v>22</v>
      </c>
      <c r="ER12" s="791">
        <v>22</v>
      </c>
      <c r="ES12" s="791">
        <v>22</v>
      </c>
      <c r="ET12" s="791">
        <v>22</v>
      </c>
      <c r="EU12" s="791">
        <v>22</v>
      </c>
      <c r="EV12" s="791">
        <v>22</v>
      </c>
      <c r="EW12" s="791">
        <v>22</v>
      </c>
      <c r="EX12" s="791">
        <v>22</v>
      </c>
      <c r="EY12" s="791">
        <v>22</v>
      </c>
      <c r="EZ12" s="791">
        <v>22</v>
      </c>
      <c r="FA12" s="791">
        <v>22</v>
      </c>
      <c r="FB12" s="791">
        <v>22</v>
      </c>
      <c r="FC12" s="791">
        <v>22</v>
      </c>
      <c r="FD12" s="791">
        <v>22</v>
      </c>
      <c r="FE12" s="791" t="s">
        <v>15</v>
      </c>
      <c r="FF12" s="791" t="s">
        <v>15</v>
      </c>
      <c r="FG12" s="791" t="s">
        <v>15</v>
      </c>
      <c r="FH12" s="791" t="s">
        <v>15</v>
      </c>
      <c r="FI12" s="791" t="s">
        <v>15</v>
      </c>
      <c r="FJ12" s="791">
        <v>23</v>
      </c>
      <c r="FK12" s="791">
        <v>23</v>
      </c>
      <c r="FL12" s="791">
        <v>23</v>
      </c>
      <c r="FM12" s="791">
        <v>23</v>
      </c>
      <c r="FN12" s="791">
        <v>23</v>
      </c>
      <c r="FO12" s="791">
        <v>23</v>
      </c>
      <c r="FP12" s="791">
        <v>23</v>
      </c>
      <c r="FQ12" s="791">
        <v>23</v>
      </c>
      <c r="FR12" s="791">
        <v>23</v>
      </c>
      <c r="FS12" s="791">
        <v>23</v>
      </c>
      <c r="FT12" s="791">
        <v>23</v>
      </c>
      <c r="FU12" s="791">
        <v>23</v>
      </c>
      <c r="FV12" s="791">
        <v>23</v>
      </c>
      <c r="FW12" s="791">
        <v>23</v>
      </c>
      <c r="FX12" s="791">
        <v>23</v>
      </c>
      <c r="FY12" s="791">
        <v>23</v>
      </c>
      <c r="FZ12" s="791">
        <v>23</v>
      </c>
      <c r="GA12" s="791">
        <v>23</v>
      </c>
      <c r="GB12" s="791">
        <v>23</v>
      </c>
      <c r="GC12" s="791">
        <v>23</v>
      </c>
      <c r="GD12" s="791">
        <v>23</v>
      </c>
      <c r="GE12" s="791">
        <v>23</v>
      </c>
      <c r="GF12" s="791">
        <v>23</v>
      </c>
      <c r="GG12" s="791">
        <v>23</v>
      </c>
      <c r="GH12" s="791">
        <v>23</v>
      </c>
      <c r="GI12" s="791">
        <v>23</v>
      </c>
      <c r="GJ12" s="791">
        <v>23</v>
      </c>
      <c r="GK12" s="791">
        <v>23</v>
      </c>
      <c r="GL12" s="791">
        <v>23</v>
      </c>
      <c r="GM12" s="791">
        <v>23</v>
      </c>
      <c r="GN12" s="791">
        <v>23</v>
      </c>
      <c r="GO12" s="791" t="s">
        <v>195</v>
      </c>
      <c r="GP12" s="791" t="s">
        <v>195</v>
      </c>
      <c r="GQ12" s="791" t="s">
        <v>195</v>
      </c>
      <c r="GR12" s="791" t="s">
        <v>195</v>
      </c>
      <c r="GS12" s="62">
        <v>5154</v>
      </c>
      <c r="GT12" s="62">
        <f t="shared" si="2"/>
        <v>8463</v>
      </c>
      <c r="GU12" s="487" t="e">
        <f>ROUND(#REF!/30.4,0)</f>
        <v>#REF!</v>
      </c>
      <c r="GW12" s="176"/>
      <c r="GX12" s="29"/>
      <c r="GY12" s="547" t="s">
        <v>33</v>
      </c>
      <c r="GZ12" s="546" t="s">
        <v>17</v>
      </c>
      <c r="HA12" s="546" t="s">
        <v>12</v>
      </c>
      <c r="HB12" s="546" t="s">
        <v>13</v>
      </c>
      <c r="HC12" s="546" t="s">
        <v>14</v>
      </c>
      <c r="HD12" s="546" t="s">
        <v>15</v>
      </c>
      <c r="HE12" s="546" t="s">
        <v>16</v>
      </c>
      <c r="HG12" s="567">
        <f>'Visu totale'!C1</f>
        <v>42370</v>
      </c>
      <c r="HH12" s="546" t="s">
        <v>17</v>
      </c>
      <c r="HI12" s="546" t="s">
        <v>12</v>
      </c>
      <c r="HJ12" s="546" t="s">
        <v>13</v>
      </c>
      <c r="HK12" s="546" t="s">
        <v>14</v>
      </c>
      <c r="HL12" s="546" t="s">
        <v>15</v>
      </c>
      <c r="HM12" s="546" t="s">
        <v>16</v>
      </c>
      <c r="HN12" s="592" t="s">
        <v>198</v>
      </c>
    </row>
    <row r="13" spans="1:224" ht="15.75" customHeight="1" x14ac:dyDescent="0.2">
      <c r="A13" s="5" t="str">
        <f>[7]Résumé!$I$13</f>
        <v>V10</v>
      </c>
      <c r="B13" s="36">
        <f>[7]Résumé!$L$13</f>
        <v>687.64000000000033</v>
      </c>
      <c r="C13" s="36" t="str">
        <f>'[2]AT 1292-15'!$AC117</f>
        <v>Bagué</v>
      </c>
      <c r="D13" s="490">
        <f t="shared" ca="1" si="1"/>
        <v>136</v>
      </c>
      <c r="E13" s="212" t="s">
        <v>31</v>
      </c>
      <c r="F13" s="5">
        <f>[7]Résumé!$J$13</f>
        <v>43524</v>
      </c>
      <c r="G13" s="14">
        <f t="shared" si="0"/>
        <v>43435</v>
      </c>
      <c r="H13" s="723" t="s">
        <v>96</v>
      </c>
      <c r="I13" s="493">
        <v>19</v>
      </c>
      <c r="J13" s="493">
        <v>5</v>
      </c>
      <c r="K13" s="493">
        <v>3</v>
      </c>
      <c r="L13" s="493">
        <v>12</v>
      </c>
      <c r="M13" s="493">
        <v>14</v>
      </c>
      <c r="N13" s="493">
        <v>5</v>
      </c>
      <c r="O13" s="493">
        <v>40</v>
      </c>
      <c r="P13" s="493">
        <v>17</v>
      </c>
      <c r="Q13" s="493"/>
      <c r="R13" s="493">
        <v>23</v>
      </c>
      <c r="S13" s="493">
        <v>41</v>
      </c>
      <c r="T13" s="493">
        <v>41</v>
      </c>
      <c r="U13" s="493">
        <v>1</v>
      </c>
      <c r="V13" s="493">
        <v>1</v>
      </c>
      <c r="W13" s="493"/>
      <c r="X13" s="493"/>
      <c r="Y13" s="744"/>
      <c r="Z13" s="744"/>
      <c r="AA13" s="493"/>
      <c r="AB13" s="791"/>
      <c r="AC13" s="791"/>
      <c r="AD13" s="791">
        <v>0</v>
      </c>
      <c r="AE13" s="791">
        <v>23</v>
      </c>
      <c r="AF13" s="810">
        <v>23</v>
      </c>
      <c r="AG13" s="280">
        <v>23</v>
      </c>
      <c r="AH13" s="791">
        <v>23</v>
      </c>
      <c r="AI13" s="791">
        <v>23</v>
      </c>
      <c r="AJ13" s="791">
        <v>23</v>
      </c>
      <c r="AK13" s="791">
        <v>23</v>
      </c>
      <c r="AL13" s="791">
        <v>23</v>
      </c>
      <c r="AM13" s="791">
        <v>23</v>
      </c>
      <c r="AN13" s="791">
        <v>23</v>
      </c>
      <c r="AO13" s="791">
        <v>23</v>
      </c>
      <c r="AP13" s="791">
        <v>23</v>
      </c>
      <c r="AQ13" s="791">
        <v>23</v>
      </c>
      <c r="AR13" s="810">
        <v>23</v>
      </c>
      <c r="AS13" s="280">
        <v>23</v>
      </c>
      <c r="AT13" s="791">
        <v>23</v>
      </c>
      <c r="AU13" s="791">
        <v>23</v>
      </c>
      <c r="AV13" s="791">
        <v>23</v>
      </c>
      <c r="AW13" s="791">
        <v>23</v>
      </c>
      <c r="AX13" s="791">
        <v>23</v>
      </c>
      <c r="AY13" s="791">
        <v>23</v>
      </c>
      <c r="AZ13" s="791">
        <v>23</v>
      </c>
      <c r="BA13" s="791">
        <v>23</v>
      </c>
      <c r="BB13" s="791">
        <v>23</v>
      </c>
      <c r="BC13" s="791">
        <v>23</v>
      </c>
      <c r="BD13" s="810" t="s">
        <v>12</v>
      </c>
      <c r="BE13" s="280" t="s">
        <v>12</v>
      </c>
      <c r="BF13" s="791" t="s">
        <v>12</v>
      </c>
      <c r="BG13" s="791" t="s">
        <v>12</v>
      </c>
      <c r="BH13" s="791" t="s">
        <v>12</v>
      </c>
      <c r="BI13" s="791" t="s">
        <v>12</v>
      </c>
      <c r="BJ13" s="791">
        <v>23</v>
      </c>
      <c r="BK13" s="791">
        <v>23</v>
      </c>
      <c r="BL13" s="791">
        <v>23</v>
      </c>
      <c r="BM13" s="791">
        <v>23</v>
      </c>
      <c r="BN13" s="791">
        <v>23</v>
      </c>
      <c r="BO13" s="791">
        <v>23</v>
      </c>
      <c r="BP13" s="810">
        <v>23</v>
      </c>
      <c r="BQ13" s="280">
        <v>23</v>
      </c>
      <c r="BR13" s="791">
        <v>23</v>
      </c>
      <c r="BS13" s="791">
        <v>23</v>
      </c>
      <c r="BT13" s="791">
        <v>23</v>
      </c>
      <c r="BU13" s="791">
        <v>23</v>
      </c>
      <c r="BV13" s="791">
        <v>23</v>
      </c>
      <c r="BW13" s="791">
        <v>23</v>
      </c>
      <c r="BX13" s="791">
        <v>23</v>
      </c>
      <c r="BY13" s="791">
        <v>23</v>
      </c>
      <c r="BZ13" s="791">
        <v>23</v>
      </c>
      <c r="CA13" s="791">
        <v>23</v>
      </c>
      <c r="CB13" s="791">
        <v>23</v>
      </c>
      <c r="CC13" s="791">
        <v>23</v>
      </c>
      <c r="CD13" s="791">
        <v>23</v>
      </c>
      <c r="CE13" s="791">
        <v>23</v>
      </c>
      <c r="CF13" s="791">
        <v>23</v>
      </c>
      <c r="CG13" s="791">
        <v>23</v>
      </c>
      <c r="CH13" s="791">
        <v>23</v>
      </c>
      <c r="CI13" s="791">
        <v>23</v>
      </c>
      <c r="CJ13" s="791">
        <v>23</v>
      </c>
      <c r="CK13" s="791">
        <v>23</v>
      </c>
      <c r="CL13" s="791">
        <v>23</v>
      </c>
      <c r="CM13" s="791">
        <v>23</v>
      </c>
      <c r="CN13" s="791">
        <v>23</v>
      </c>
      <c r="CO13" s="791">
        <v>23</v>
      </c>
      <c r="CP13" s="791">
        <v>23</v>
      </c>
      <c r="CQ13" s="791">
        <v>23</v>
      </c>
      <c r="CR13" s="791">
        <v>23</v>
      </c>
      <c r="CS13" s="791">
        <v>23</v>
      </c>
      <c r="CT13" s="791">
        <v>23</v>
      </c>
      <c r="CU13" s="791">
        <v>23</v>
      </c>
      <c r="CV13" s="791">
        <v>23</v>
      </c>
      <c r="CW13" s="791">
        <v>23</v>
      </c>
      <c r="CX13" s="791">
        <v>23</v>
      </c>
      <c r="CY13" s="791">
        <v>23</v>
      </c>
      <c r="CZ13" s="791">
        <v>23</v>
      </c>
      <c r="DA13" s="791">
        <v>23</v>
      </c>
      <c r="DB13" s="791">
        <v>23</v>
      </c>
      <c r="DC13" s="791">
        <v>23</v>
      </c>
      <c r="DD13" s="791">
        <v>23</v>
      </c>
      <c r="DE13" s="791">
        <v>23</v>
      </c>
      <c r="DF13" s="791">
        <v>23</v>
      </c>
      <c r="DG13" s="791">
        <v>23</v>
      </c>
      <c r="DH13" s="791">
        <v>23</v>
      </c>
      <c r="DI13" s="791">
        <v>23</v>
      </c>
      <c r="DJ13" s="791" t="s">
        <v>13</v>
      </c>
      <c r="DK13" s="791" t="s">
        <v>13</v>
      </c>
      <c r="DL13" s="791" t="s">
        <v>13</v>
      </c>
      <c r="DM13" s="791" t="s">
        <v>13</v>
      </c>
      <c r="DN13" s="791" t="s">
        <v>13</v>
      </c>
      <c r="DO13" s="791">
        <v>23</v>
      </c>
      <c r="DP13" s="791">
        <v>23</v>
      </c>
      <c r="DQ13" s="791">
        <v>23</v>
      </c>
      <c r="DR13" s="791">
        <v>23</v>
      </c>
      <c r="DS13" s="791">
        <v>23</v>
      </c>
      <c r="DT13" s="791">
        <v>23</v>
      </c>
      <c r="DU13" s="791">
        <v>23</v>
      </c>
      <c r="DV13" s="791">
        <v>23</v>
      </c>
      <c r="DW13" s="791">
        <v>23</v>
      </c>
      <c r="DX13" s="791">
        <v>23</v>
      </c>
      <c r="DY13" s="791">
        <v>23</v>
      </c>
      <c r="DZ13" s="791">
        <v>23</v>
      </c>
      <c r="EA13" s="791">
        <v>23</v>
      </c>
      <c r="EB13" s="791">
        <v>23</v>
      </c>
      <c r="EC13" s="791">
        <v>23</v>
      </c>
      <c r="ED13" s="791">
        <v>23</v>
      </c>
      <c r="EE13" s="791">
        <v>23</v>
      </c>
      <c r="EF13" s="791">
        <v>23</v>
      </c>
      <c r="EG13" s="791">
        <v>23</v>
      </c>
      <c r="EH13" s="791">
        <v>23</v>
      </c>
      <c r="EI13" s="791">
        <v>23</v>
      </c>
      <c r="EJ13" s="791">
        <v>23</v>
      </c>
      <c r="EK13" s="791">
        <v>23</v>
      </c>
      <c r="EL13" s="791">
        <v>23</v>
      </c>
      <c r="EM13" s="791">
        <v>23</v>
      </c>
      <c r="EN13" s="791" t="s">
        <v>195</v>
      </c>
      <c r="EO13" s="791" t="s">
        <v>195</v>
      </c>
      <c r="EP13" s="791" t="s">
        <v>195</v>
      </c>
      <c r="EQ13" s="791" t="s">
        <v>195</v>
      </c>
      <c r="ER13" s="791" t="s">
        <v>195</v>
      </c>
      <c r="ES13" s="791" t="s">
        <v>195</v>
      </c>
      <c r="ET13" s="791" t="s">
        <v>195</v>
      </c>
      <c r="EU13" s="791" t="s">
        <v>195</v>
      </c>
      <c r="EV13" s="791" t="s">
        <v>195</v>
      </c>
      <c r="EW13" s="791" t="s">
        <v>195</v>
      </c>
      <c r="EX13" s="791" t="s">
        <v>195</v>
      </c>
      <c r="EY13" s="791" t="s">
        <v>195</v>
      </c>
      <c r="EZ13" s="791" t="s">
        <v>195</v>
      </c>
      <c r="FA13" s="791" t="s">
        <v>195</v>
      </c>
      <c r="FB13" s="791" t="s">
        <v>195</v>
      </c>
      <c r="FC13" s="791" t="s">
        <v>195</v>
      </c>
      <c r="FD13" s="791" t="s">
        <v>195</v>
      </c>
      <c r="FE13" s="791" t="s">
        <v>195</v>
      </c>
      <c r="FF13" s="791" t="s">
        <v>195</v>
      </c>
      <c r="FG13" s="791" t="s">
        <v>195</v>
      </c>
      <c r="FH13" s="791" t="s">
        <v>195</v>
      </c>
      <c r="FI13" s="791" t="s">
        <v>195</v>
      </c>
      <c r="FJ13" s="791" t="s">
        <v>195</v>
      </c>
      <c r="FK13" s="791" t="s">
        <v>195</v>
      </c>
      <c r="FL13" s="791" t="s">
        <v>195</v>
      </c>
      <c r="FM13" s="791" t="s">
        <v>195</v>
      </c>
      <c r="FN13" s="791" t="s">
        <v>195</v>
      </c>
      <c r="FO13" s="791" t="s">
        <v>195</v>
      </c>
      <c r="FP13" s="791" t="s">
        <v>195</v>
      </c>
      <c r="FQ13" s="791" t="s">
        <v>195</v>
      </c>
      <c r="FR13" s="791" t="s">
        <v>195</v>
      </c>
      <c r="FS13" s="791" t="s">
        <v>195</v>
      </c>
      <c r="FT13" s="791" t="s">
        <v>195</v>
      </c>
      <c r="FU13" s="791" t="s">
        <v>195</v>
      </c>
      <c r="FV13" s="791" t="s">
        <v>195</v>
      </c>
      <c r="FW13" s="791" t="s">
        <v>195</v>
      </c>
      <c r="FX13" s="791" t="s">
        <v>195</v>
      </c>
      <c r="FY13" s="791" t="s">
        <v>195</v>
      </c>
      <c r="FZ13" s="791" t="s">
        <v>195</v>
      </c>
      <c r="GA13" s="791" t="s">
        <v>195</v>
      </c>
      <c r="GB13" s="791" t="s">
        <v>195</v>
      </c>
      <c r="GC13" s="791" t="s">
        <v>195</v>
      </c>
      <c r="GD13" s="791" t="s">
        <v>195</v>
      </c>
      <c r="GE13" s="791" t="s">
        <v>195</v>
      </c>
      <c r="GF13" s="791" t="s">
        <v>195</v>
      </c>
      <c r="GG13" s="791" t="s">
        <v>195</v>
      </c>
      <c r="GH13" s="791" t="s">
        <v>195</v>
      </c>
      <c r="GI13" s="791" t="s">
        <v>195</v>
      </c>
      <c r="GJ13" s="791" t="s">
        <v>195</v>
      </c>
      <c r="GK13" s="791" t="s">
        <v>195</v>
      </c>
      <c r="GL13" s="791" t="s">
        <v>195</v>
      </c>
      <c r="GM13" s="791" t="s">
        <v>195</v>
      </c>
      <c r="GN13" s="791" t="s">
        <v>195</v>
      </c>
      <c r="GO13" s="791" t="s">
        <v>195</v>
      </c>
      <c r="GP13" s="791" t="s">
        <v>195</v>
      </c>
      <c r="GQ13" s="791" t="s">
        <v>195</v>
      </c>
      <c r="GR13" s="791" t="s">
        <v>195</v>
      </c>
      <c r="GS13" s="62">
        <v>6344</v>
      </c>
      <c r="GT13" s="62">
        <f t="shared" si="2"/>
        <v>8912</v>
      </c>
      <c r="GU13" s="487" t="e">
        <f>ROUND(#REF!/30.4,0)</f>
        <v>#REF!</v>
      </c>
      <c r="GW13" s="176"/>
      <c r="GX13" s="606" t="str">
        <f>H3</f>
        <v>5F038</v>
      </c>
      <c r="GY13" s="30">
        <f>IF(MIN(HH13:HM13)=0,48000,MIN(HH13:HM13))</f>
        <v>43313</v>
      </c>
      <c r="GZ13" s="30" t="str">
        <f>IF(COUNTIF($I3:$GR3,$GZ$12)=0,"N",HLOOKUP($GZ$12,$H3:$GR$33,$HG13,FALSE))</f>
        <v>N</v>
      </c>
      <c r="HA13" s="30">
        <f>IF(COUNTIF($H3:$GR3,$HA$12)=0,"N",HLOOKUP($HA$12,$H3:$GR$33,$HG13,FALSE))</f>
        <v>43313</v>
      </c>
      <c r="HB13" s="30">
        <f>IF(COUNTIF($H3:$GR3,$HB$12)=0,"N",HLOOKUP($HB$12,$H3:$GR$33,$HG13,FALSE))</f>
        <v>45078</v>
      </c>
      <c r="HC13" s="30" t="str">
        <f>IF(COUNTIF($H3:$GR3,$HC$12)=0,"N",HLOOKUP($HC$12,$H3:$GR$33,$HG13,FALSE))</f>
        <v>N</v>
      </c>
      <c r="HD13" s="30" t="str">
        <f>IF(COUNTIF($H3:$GR3,$HD$12)=0,"N",HLOOKUP($HD$12,$H3:$GR$33,$HG13,FALSE))</f>
        <v>N</v>
      </c>
      <c r="HE13" s="30" t="str">
        <f>IF(COUNTIF($H3:$GR3,$HE$12)=0,"N",HLOOKUP($HE$12,$H3:$GR$33,$HG13,FALSE))</f>
        <v>N</v>
      </c>
      <c r="HG13" s="554">
        <v>31</v>
      </c>
      <c r="HH13" s="30" t="str">
        <f t="shared" ref="HH13:HH41" si="4">IF(GZ13&gt;=$HG$12,GZ13,"N")</f>
        <v>N</v>
      </c>
      <c r="HI13" s="30">
        <f t="shared" ref="HI13:HI41" si="5">IF(HA13&gt;=$HG$12,HA13,"N")</f>
        <v>43313</v>
      </c>
      <c r="HJ13" s="30">
        <f t="shared" ref="HJ13:HJ41" si="6">IF(HB13&gt;=$HG$12,HB13,"N")</f>
        <v>45078</v>
      </c>
      <c r="HK13" s="30" t="str">
        <f t="shared" ref="HK13:HK41" si="7">IF(HC13&gt;=$HG$12,HC13,"N")</f>
        <v>N</v>
      </c>
      <c r="HL13" s="30" t="str">
        <f t="shared" ref="HL13:HL41" si="8">IF(HD13&gt;=$HG$12,HD13,"N")</f>
        <v>N</v>
      </c>
      <c r="HM13" s="30" t="str">
        <f t="shared" ref="HM13:HM41" si="9">IF(HE13&gt;=$HG$12,HE13,"N")</f>
        <v>N</v>
      </c>
      <c r="HN13" s="30" t="str">
        <f>IF(COUNTIF($I3:$GR3,"F")=0,"N",HLOOKUP("F",$H3:$GR$33,$HG13,FALSE))</f>
        <v>N</v>
      </c>
    </row>
    <row r="14" spans="1:224" ht="15.75" customHeight="1" x14ac:dyDescent="0.2">
      <c r="A14" s="5" t="str">
        <f>[7]Résumé!$I$14</f>
        <v>V15</v>
      </c>
      <c r="B14" s="36">
        <f>[7]Résumé!$L$14</f>
        <v>613.41999999999962</v>
      </c>
      <c r="C14" s="36" t="str">
        <f>'[2]AT 1292-15'!$AC118</f>
        <v>-</v>
      </c>
      <c r="D14" s="490">
        <f t="shared" ca="1" si="1"/>
        <v>2747</v>
      </c>
      <c r="E14" s="212" t="s">
        <v>31</v>
      </c>
      <c r="F14" s="5">
        <f>[7]Résumé!$J$14</f>
        <v>42531</v>
      </c>
      <c r="G14" s="14">
        <f t="shared" si="0"/>
        <v>42522</v>
      </c>
      <c r="H14" s="723" t="s">
        <v>97</v>
      </c>
      <c r="I14" s="493">
        <v>0</v>
      </c>
      <c r="J14" s="493">
        <v>0</v>
      </c>
      <c r="K14" s="493">
        <v>0</v>
      </c>
      <c r="L14" s="493">
        <v>0</v>
      </c>
      <c r="M14" s="493">
        <v>0</v>
      </c>
      <c r="N14" s="493">
        <v>10</v>
      </c>
      <c r="O14" s="493">
        <v>3</v>
      </c>
      <c r="P14" s="493">
        <v>22</v>
      </c>
      <c r="Q14" s="506" t="s">
        <v>194</v>
      </c>
      <c r="R14" s="506" t="s">
        <v>194</v>
      </c>
      <c r="S14" s="506" t="s">
        <v>194</v>
      </c>
      <c r="T14" s="501" t="s">
        <v>194</v>
      </c>
      <c r="U14" s="501" t="s">
        <v>194</v>
      </c>
      <c r="V14" s="501" t="s">
        <v>194</v>
      </c>
      <c r="W14" s="501" t="s">
        <v>194</v>
      </c>
      <c r="X14" s="501" t="s">
        <v>194</v>
      </c>
      <c r="Y14" s="501" t="s">
        <v>194</v>
      </c>
      <c r="Z14" s="126" t="s">
        <v>13</v>
      </c>
      <c r="AA14" s="493" t="s">
        <v>13</v>
      </c>
      <c r="AB14" s="126" t="s">
        <v>13</v>
      </c>
      <c r="AC14" s="126" t="s">
        <v>13</v>
      </c>
      <c r="AD14" s="126" t="s">
        <v>13</v>
      </c>
      <c r="AE14" s="126" t="s">
        <v>13</v>
      </c>
      <c r="AF14" s="812" t="s">
        <v>194</v>
      </c>
      <c r="AG14" s="808" t="s">
        <v>194</v>
      </c>
      <c r="AH14" s="126" t="s">
        <v>194</v>
      </c>
      <c r="AI14" s="126" t="s">
        <v>194</v>
      </c>
      <c r="AJ14" s="126" t="s">
        <v>194</v>
      </c>
      <c r="AK14" s="126" t="s">
        <v>194</v>
      </c>
      <c r="AL14" s="126" t="s">
        <v>194</v>
      </c>
      <c r="AM14" s="126" t="s">
        <v>194</v>
      </c>
      <c r="AN14" s="126" t="s">
        <v>194</v>
      </c>
      <c r="AO14" s="126" t="s">
        <v>194</v>
      </c>
      <c r="AP14" s="126" t="s">
        <v>194</v>
      </c>
      <c r="AQ14" s="126" t="s">
        <v>194</v>
      </c>
      <c r="AR14" s="812" t="s">
        <v>194</v>
      </c>
      <c r="AS14" s="808" t="s">
        <v>194</v>
      </c>
      <c r="AT14" s="126" t="s">
        <v>194</v>
      </c>
      <c r="AU14" s="126" t="s">
        <v>194</v>
      </c>
      <c r="AV14" s="126" t="s">
        <v>194</v>
      </c>
      <c r="AW14" s="126" t="s">
        <v>194</v>
      </c>
      <c r="AX14" s="126" t="s">
        <v>194</v>
      </c>
      <c r="AY14" s="126" t="s">
        <v>194</v>
      </c>
      <c r="AZ14" s="126" t="s">
        <v>194</v>
      </c>
      <c r="BA14" s="126" t="s">
        <v>194</v>
      </c>
      <c r="BB14" s="126" t="s">
        <v>194</v>
      </c>
      <c r="BC14" s="126" t="s">
        <v>194</v>
      </c>
      <c r="BD14" s="812" t="s">
        <v>194</v>
      </c>
      <c r="BE14" s="808" t="s">
        <v>194</v>
      </c>
      <c r="BF14" s="126" t="s">
        <v>194</v>
      </c>
      <c r="BG14" s="126" t="s">
        <v>194</v>
      </c>
      <c r="BH14" s="126" t="s">
        <v>194</v>
      </c>
      <c r="BI14" s="126" t="s">
        <v>194</v>
      </c>
      <c r="BJ14" s="126" t="s">
        <v>194</v>
      </c>
      <c r="BK14" s="126" t="s">
        <v>194</v>
      </c>
      <c r="BL14" s="126" t="s">
        <v>194</v>
      </c>
      <c r="BM14" s="126" t="s">
        <v>194</v>
      </c>
      <c r="BN14" s="126" t="s">
        <v>194</v>
      </c>
      <c r="BO14" s="126" t="s">
        <v>194</v>
      </c>
      <c r="BP14" s="812" t="s">
        <v>194</v>
      </c>
      <c r="BQ14" s="808" t="s">
        <v>194</v>
      </c>
      <c r="BR14" s="126" t="s">
        <v>194</v>
      </c>
      <c r="BS14" s="126" t="s">
        <v>194</v>
      </c>
      <c r="BT14" s="126" t="s">
        <v>194</v>
      </c>
      <c r="BU14" s="126" t="s">
        <v>194</v>
      </c>
      <c r="BV14" s="126" t="s">
        <v>194</v>
      </c>
      <c r="BW14" s="126" t="s">
        <v>194</v>
      </c>
      <c r="BX14" s="126" t="s">
        <v>194</v>
      </c>
      <c r="BY14" s="126" t="s">
        <v>194</v>
      </c>
      <c r="BZ14" s="126" t="s">
        <v>194</v>
      </c>
      <c r="CA14" s="126" t="s">
        <v>194</v>
      </c>
      <c r="CB14" s="126" t="s">
        <v>194</v>
      </c>
      <c r="CC14" s="126" t="s">
        <v>194</v>
      </c>
      <c r="CD14" s="126" t="s">
        <v>194</v>
      </c>
      <c r="CE14" s="126" t="s">
        <v>194</v>
      </c>
      <c r="CF14" s="126" t="s">
        <v>194</v>
      </c>
      <c r="CG14" s="126" t="s">
        <v>194</v>
      </c>
      <c r="CH14" s="126" t="s">
        <v>194</v>
      </c>
      <c r="CI14" s="126" t="s">
        <v>194</v>
      </c>
      <c r="CJ14" s="126" t="s">
        <v>194</v>
      </c>
      <c r="CK14" s="126" t="s">
        <v>194</v>
      </c>
      <c r="CL14" s="126" t="s">
        <v>194</v>
      </c>
      <c r="CM14" s="126" t="s">
        <v>14</v>
      </c>
      <c r="CN14" s="126" t="s">
        <v>14</v>
      </c>
      <c r="CO14" s="126" t="s">
        <v>14</v>
      </c>
      <c r="CP14" s="126" t="s">
        <v>14</v>
      </c>
      <c r="CQ14" s="126" t="s">
        <v>14</v>
      </c>
      <c r="CR14" s="126" t="s">
        <v>14</v>
      </c>
      <c r="CS14" s="126" t="s">
        <v>194</v>
      </c>
      <c r="CT14" s="126" t="s">
        <v>194</v>
      </c>
      <c r="CU14" s="126" t="s">
        <v>194</v>
      </c>
      <c r="CV14" s="126" t="s">
        <v>194</v>
      </c>
      <c r="CW14" s="126" t="s">
        <v>194</v>
      </c>
      <c r="CX14" s="126" t="s">
        <v>194</v>
      </c>
      <c r="CY14" s="126" t="s">
        <v>194</v>
      </c>
      <c r="CZ14" s="126" t="s">
        <v>194</v>
      </c>
      <c r="DA14" s="126" t="s">
        <v>194</v>
      </c>
      <c r="DB14" s="126" t="s">
        <v>194</v>
      </c>
      <c r="DC14" s="126" t="s">
        <v>194</v>
      </c>
      <c r="DD14" s="126" t="s">
        <v>194</v>
      </c>
      <c r="DE14" s="126" t="s">
        <v>194</v>
      </c>
      <c r="DF14" s="126" t="s">
        <v>194</v>
      </c>
      <c r="DG14" s="126" t="s">
        <v>194</v>
      </c>
      <c r="DH14" s="126" t="s">
        <v>194</v>
      </c>
      <c r="DI14" s="126" t="s">
        <v>194</v>
      </c>
      <c r="DJ14" s="126" t="s">
        <v>194</v>
      </c>
      <c r="DK14" s="126" t="s">
        <v>194</v>
      </c>
      <c r="DL14" s="126" t="s">
        <v>194</v>
      </c>
      <c r="DM14" s="126" t="s">
        <v>194</v>
      </c>
      <c r="DN14" s="126" t="s">
        <v>194</v>
      </c>
      <c r="DO14" s="126" t="s">
        <v>194</v>
      </c>
      <c r="DP14" s="126" t="s">
        <v>194</v>
      </c>
      <c r="DQ14" s="126" t="s">
        <v>194</v>
      </c>
      <c r="DR14" s="126" t="s">
        <v>194</v>
      </c>
      <c r="DS14" s="126" t="s">
        <v>194</v>
      </c>
      <c r="DT14" s="126" t="s">
        <v>194</v>
      </c>
      <c r="DU14" s="126" t="s">
        <v>194</v>
      </c>
      <c r="DV14" s="126" t="s">
        <v>194</v>
      </c>
      <c r="DW14" s="126" t="s">
        <v>194</v>
      </c>
      <c r="DX14" s="126" t="s">
        <v>194</v>
      </c>
      <c r="DY14" s="126" t="s">
        <v>194</v>
      </c>
      <c r="DZ14" s="126" t="s">
        <v>194</v>
      </c>
      <c r="EA14" s="126" t="s">
        <v>194</v>
      </c>
      <c r="EB14" s="126" t="s">
        <v>194</v>
      </c>
      <c r="EC14" s="126" t="s">
        <v>194</v>
      </c>
      <c r="ED14" s="126" t="s">
        <v>194</v>
      </c>
      <c r="EE14" s="126" t="s">
        <v>194</v>
      </c>
      <c r="EF14" s="126" t="s">
        <v>194</v>
      </c>
      <c r="EG14" s="126" t="s">
        <v>194</v>
      </c>
      <c r="EH14" s="126" t="s">
        <v>194</v>
      </c>
      <c r="EI14" s="126" t="s">
        <v>194</v>
      </c>
      <c r="EJ14" s="126" t="s">
        <v>194</v>
      </c>
      <c r="EK14" s="126" t="s">
        <v>194</v>
      </c>
      <c r="EL14" s="126" t="s">
        <v>194</v>
      </c>
      <c r="EM14" s="126" t="s">
        <v>194</v>
      </c>
      <c r="EN14" s="126" t="s">
        <v>194</v>
      </c>
      <c r="EO14" s="126" t="s">
        <v>194</v>
      </c>
      <c r="EP14" s="126" t="s">
        <v>194</v>
      </c>
      <c r="EQ14" s="126" t="s">
        <v>194</v>
      </c>
      <c r="ER14" s="126" t="s">
        <v>194</v>
      </c>
      <c r="ES14" s="126" t="s">
        <v>194</v>
      </c>
      <c r="ET14" s="126" t="s">
        <v>194</v>
      </c>
      <c r="EU14" s="126" t="s">
        <v>194</v>
      </c>
      <c r="EV14" s="126" t="s">
        <v>194</v>
      </c>
      <c r="EW14" s="126" t="s">
        <v>194</v>
      </c>
      <c r="EX14" s="126" t="s">
        <v>194</v>
      </c>
      <c r="EY14" s="126" t="s">
        <v>194</v>
      </c>
      <c r="EZ14" s="791" t="s">
        <v>15</v>
      </c>
      <c r="FA14" s="791" t="s">
        <v>15</v>
      </c>
      <c r="FB14" s="791" t="s">
        <v>15</v>
      </c>
      <c r="FC14" s="791" t="s">
        <v>15</v>
      </c>
      <c r="FD14" s="126" t="s">
        <v>15</v>
      </c>
      <c r="FE14" s="126" t="s">
        <v>194</v>
      </c>
      <c r="FF14" s="126" t="s">
        <v>194</v>
      </c>
      <c r="FG14" s="126" t="s">
        <v>194</v>
      </c>
      <c r="FH14" s="126" t="s">
        <v>194</v>
      </c>
      <c r="FI14" s="126" t="s">
        <v>194</v>
      </c>
      <c r="FJ14" s="126" t="s">
        <v>194</v>
      </c>
      <c r="FK14" s="126" t="s">
        <v>194</v>
      </c>
      <c r="FL14" s="126" t="s">
        <v>194</v>
      </c>
      <c r="FM14" s="126" t="s">
        <v>194</v>
      </c>
      <c r="FN14" s="126" t="s">
        <v>194</v>
      </c>
      <c r="FO14" s="126" t="s">
        <v>194</v>
      </c>
      <c r="FP14" s="126" t="s">
        <v>194</v>
      </c>
      <c r="FQ14" s="126" t="s">
        <v>194</v>
      </c>
      <c r="FR14" s="126" t="s">
        <v>194</v>
      </c>
      <c r="FS14" s="126" t="s">
        <v>194</v>
      </c>
      <c r="FT14" s="126" t="s">
        <v>194</v>
      </c>
      <c r="FU14" s="126" t="s">
        <v>194</v>
      </c>
      <c r="FV14" s="126" t="s">
        <v>194</v>
      </c>
      <c r="FW14" s="126" t="s">
        <v>194</v>
      </c>
      <c r="FX14" s="126" t="s">
        <v>194</v>
      </c>
      <c r="FY14" s="126" t="s">
        <v>194</v>
      </c>
      <c r="FZ14" s="126" t="s">
        <v>194</v>
      </c>
      <c r="GA14" s="126" t="s">
        <v>194</v>
      </c>
      <c r="GB14" s="126" t="s">
        <v>194</v>
      </c>
      <c r="GC14" s="126" t="s">
        <v>194</v>
      </c>
      <c r="GD14" s="126" t="s">
        <v>194</v>
      </c>
      <c r="GE14" s="126" t="s">
        <v>194</v>
      </c>
      <c r="GF14" s="126" t="s">
        <v>194</v>
      </c>
      <c r="GG14" s="126" t="s">
        <v>194</v>
      </c>
      <c r="GH14" s="126" t="s">
        <v>194</v>
      </c>
      <c r="GI14" s="126" t="s">
        <v>194</v>
      </c>
      <c r="GJ14" s="126" t="s">
        <v>194</v>
      </c>
      <c r="GK14" s="126" t="s">
        <v>194</v>
      </c>
      <c r="GL14" s="126" t="s">
        <v>194</v>
      </c>
      <c r="GM14" s="126" t="s">
        <v>194</v>
      </c>
      <c r="GN14" s="126" t="s">
        <v>194</v>
      </c>
      <c r="GO14" s="791" t="s">
        <v>195</v>
      </c>
      <c r="GP14" s="791" t="s">
        <v>195</v>
      </c>
      <c r="GQ14" s="791" t="s">
        <v>195</v>
      </c>
      <c r="GR14" s="791" t="s">
        <v>195</v>
      </c>
      <c r="GS14" s="62">
        <v>3884</v>
      </c>
      <c r="GT14" s="62">
        <f t="shared" si="2"/>
        <v>3919</v>
      </c>
      <c r="GU14" s="487" t="e">
        <f>ROUND(#REF!/30.4,0)</f>
        <v>#REF!</v>
      </c>
      <c r="GW14" s="176"/>
      <c r="GX14" s="606" t="str">
        <f t="shared" ref="GX14:GX42" si="10">H4</f>
        <v>5F040</v>
      </c>
      <c r="GY14" s="30">
        <f t="shared" ref="GY14:GY42" si="11">IF(MIN(HH14:HM14)=0,48000,MIN(HH14:HM14))</f>
        <v>43556</v>
      </c>
      <c r="GZ14" s="30" t="str">
        <f>IF(COUNTIF($I4:$GR4,$GZ$12)=0,"N",HLOOKUP($GZ$12,$H4:$GR$33,$HG14,FALSE))</f>
        <v>N</v>
      </c>
      <c r="HA14" s="30">
        <f>IF(COUNTIF($H4:$GR4,$HA$12)=0,"N",HLOOKUP($HA$12,$H4:$GR$33,$HG14,FALSE))</f>
        <v>43556</v>
      </c>
      <c r="HB14" s="30">
        <f>IF(COUNTIF($H4:$GR4,$HB$12)=0,"N",HLOOKUP($HB$12,$H4:$GR$33,$HG14,FALSE))</f>
        <v>45200</v>
      </c>
      <c r="HC14" s="30" t="str">
        <f>IF(COUNTIF($H4:$GR4,$HC$12)=0,"N",HLOOKUP($HC$12,$H4:$GR$33,$HG14,FALSE))</f>
        <v>N</v>
      </c>
      <c r="HD14" s="30" t="str">
        <f>IF(COUNTIF($H4:$GR4,$HD$12)=0,"N",HLOOKUP($HD$12,$H4:$GR$33,$HG14,FALSE))</f>
        <v>N</v>
      </c>
      <c r="HE14" s="30" t="str">
        <f>IF(COUNTIF($H4:$GR4,$HE$12)=0,"N",HLOOKUP($HE$12,$H4:$GR$33,$HG14,FALSE))</f>
        <v>N</v>
      </c>
      <c r="HG14" s="554">
        <v>30</v>
      </c>
      <c r="HH14" s="30" t="str">
        <f t="shared" si="4"/>
        <v>N</v>
      </c>
      <c r="HI14" s="30">
        <f t="shared" si="5"/>
        <v>43556</v>
      </c>
      <c r="HJ14" s="30">
        <f t="shared" si="6"/>
        <v>45200</v>
      </c>
      <c r="HK14" s="30" t="str">
        <f t="shared" si="7"/>
        <v>N</v>
      </c>
      <c r="HL14" s="30" t="str">
        <f t="shared" si="8"/>
        <v>N</v>
      </c>
      <c r="HM14" s="30" t="str">
        <f t="shared" si="9"/>
        <v>N</v>
      </c>
      <c r="HN14" s="30" t="str">
        <f>IF(COUNTIF($I4:$GR4,"F")=0,"N",HLOOKUP("F",$H4:$GR$33,$HG14,FALSE))</f>
        <v>N</v>
      </c>
    </row>
    <row r="15" spans="1:224" ht="15.75" customHeight="1" x14ac:dyDescent="0.2">
      <c r="A15" s="5" t="str">
        <f>[7]Résumé!$I$15</f>
        <v>V10</v>
      </c>
      <c r="B15" s="36">
        <f>[7]Résumé!$L$15</f>
        <v>671.06999999999971</v>
      </c>
      <c r="C15" s="36" t="str">
        <f>'[2]AT 1292-15'!$AC119</f>
        <v>Bagué</v>
      </c>
      <c r="D15" s="490">
        <f t="shared" ca="1" si="1"/>
        <v>54</v>
      </c>
      <c r="E15" s="212" t="s">
        <v>31</v>
      </c>
      <c r="F15" s="5">
        <f>[7]Résumé!$J$15</f>
        <v>43538</v>
      </c>
      <c r="G15" s="14">
        <f t="shared" si="0"/>
        <v>43525</v>
      </c>
      <c r="H15" s="723" t="s">
        <v>98</v>
      </c>
      <c r="I15" s="493">
        <v>23</v>
      </c>
      <c r="J15" s="493">
        <v>28</v>
      </c>
      <c r="K15" s="493">
        <v>0</v>
      </c>
      <c r="L15" s="493">
        <v>42</v>
      </c>
      <c r="M15" s="493">
        <v>47</v>
      </c>
      <c r="N15" s="493">
        <v>18</v>
      </c>
      <c r="O15" s="493">
        <v>49</v>
      </c>
      <c r="P15" s="493">
        <v>21</v>
      </c>
      <c r="Q15" s="493">
        <v>6</v>
      </c>
      <c r="R15" s="493">
        <v>15</v>
      </c>
      <c r="S15" s="493">
        <v>2</v>
      </c>
      <c r="T15" s="493">
        <v>1</v>
      </c>
      <c r="U15" s="493">
        <v>1</v>
      </c>
      <c r="V15" s="493">
        <v>1</v>
      </c>
      <c r="W15" s="493"/>
      <c r="X15" s="493"/>
      <c r="Y15" s="744"/>
      <c r="Z15" s="744"/>
      <c r="AA15" s="493"/>
      <c r="AB15" s="791"/>
      <c r="AC15" s="484"/>
      <c r="AD15" s="484"/>
      <c r="AE15" s="484"/>
      <c r="AF15" s="819"/>
      <c r="AG15" s="280">
        <v>25</v>
      </c>
      <c r="AH15" s="791">
        <v>25</v>
      </c>
      <c r="AI15" s="791">
        <v>25</v>
      </c>
      <c r="AJ15" s="791">
        <v>25</v>
      </c>
      <c r="AK15" s="791">
        <v>25</v>
      </c>
      <c r="AL15" s="791">
        <v>25</v>
      </c>
      <c r="AM15" s="791">
        <v>25</v>
      </c>
      <c r="AN15" s="791">
        <v>25</v>
      </c>
      <c r="AO15" s="791">
        <v>25</v>
      </c>
      <c r="AP15" s="791">
        <v>25</v>
      </c>
      <c r="AQ15" s="791">
        <v>25</v>
      </c>
      <c r="AR15" s="810">
        <v>25</v>
      </c>
      <c r="AS15" s="280">
        <v>25</v>
      </c>
      <c r="AT15" s="791">
        <v>25</v>
      </c>
      <c r="AU15" s="791">
        <v>25</v>
      </c>
      <c r="AV15" s="791">
        <v>25</v>
      </c>
      <c r="AW15" s="791">
        <v>25</v>
      </c>
      <c r="AX15" s="791">
        <v>25</v>
      </c>
      <c r="AY15" s="791">
        <v>25</v>
      </c>
      <c r="AZ15" s="791">
        <v>25</v>
      </c>
      <c r="BA15" s="791">
        <v>25</v>
      </c>
      <c r="BB15" s="791">
        <v>25</v>
      </c>
      <c r="BC15" s="791">
        <v>25</v>
      </c>
      <c r="BD15" s="810">
        <v>25</v>
      </c>
      <c r="BE15" s="280">
        <v>25</v>
      </c>
      <c r="BF15" s="791">
        <v>25</v>
      </c>
      <c r="BG15" s="791" t="s">
        <v>12</v>
      </c>
      <c r="BH15" s="791" t="s">
        <v>12</v>
      </c>
      <c r="BI15" s="791" t="s">
        <v>12</v>
      </c>
      <c r="BJ15" s="791" t="s">
        <v>12</v>
      </c>
      <c r="BK15" s="791" t="s">
        <v>12</v>
      </c>
      <c r="BL15" s="791" t="s">
        <v>12</v>
      </c>
      <c r="BM15" s="791">
        <v>23</v>
      </c>
      <c r="BN15" s="791">
        <v>23</v>
      </c>
      <c r="BO15" s="791">
        <v>23</v>
      </c>
      <c r="BP15" s="810">
        <v>23</v>
      </c>
      <c r="BQ15" s="280">
        <v>23</v>
      </c>
      <c r="BR15" s="791">
        <v>23</v>
      </c>
      <c r="BS15" s="791">
        <v>23</v>
      </c>
      <c r="BT15" s="791">
        <v>23</v>
      </c>
      <c r="BU15" s="791">
        <v>23</v>
      </c>
      <c r="BV15" s="791">
        <v>23</v>
      </c>
      <c r="BW15" s="791">
        <v>23</v>
      </c>
      <c r="BX15" s="791">
        <v>23</v>
      </c>
      <c r="BY15" s="791">
        <v>23</v>
      </c>
      <c r="BZ15" s="791">
        <v>23</v>
      </c>
      <c r="CA15" s="791">
        <v>23</v>
      </c>
      <c r="CB15" s="791">
        <v>23</v>
      </c>
      <c r="CC15" s="791">
        <v>23</v>
      </c>
      <c r="CD15" s="791">
        <v>23</v>
      </c>
      <c r="CE15" s="791">
        <v>23</v>
      </c>
      <c r="CF15" s="791">
        <v>23</v>
      </c>
      <c r="CG15" s="791">
        <v>23</v>
      </c>
      <c r="CH15" s="791">
        <v>23</v>
      </c>
      <c r="CI15" s="791">
        <v>23</v>
      </c>
      <c r="CJ15" s="791">
        <v>23</v>
      </c>
      <c r="CK15" s="791">
        <v>23</v>
      </c>
      <c r="CL15" s="791">
        <v>23</v>
      </c>
      <c r="CM15" s="791">
        <v>23</v>
      </c>
      <c r="CN15" s="791">
        <v>23</v>
      </c>
      <c r="CO15" s="791">
        <v>23</v>
      </c>
      <c r="CP15" s="791">
        <v>23</v>
      </c>
      <c r="CQ15" s="791">
        <v>23</v>
      </c>
      <c r="CR15" s="791">
        <v>23</v>
      </c>
      <c r="CS15" s="791">
        <v>23</v>
      </c>
      <c r="CT15" s="791">
        <v>23</v>
      </c>
      <c r="CU15" s="791">
        <v>23</v>
      </c>
      <c r="CV15" s="791">
        <v>23</v>
      </c>
      <c r="CW15" s="791">
        <v>23</v>
      </c>
      <c r="CX15" s="791">
        <v>23</v>
      </c>
      <c r="CY15" s="791">
        <v>23</v>
      </c>
      <c r="CZ15" s="791">
        <v>23</v>
      </c>
      <c r="DA15" s="791">
        <v>23</v>
      </c>
      <c r="DB15" s="791">
        <v>23</v>
      </c>
      <c r="DC15" s="791">
        <v>23</v>
      </c>
      <c r="DD15" s="791">
        <v>23</v>
      </c>
      <c r="DE15" s="791">
        <v>23</v>
      </c>
      <c r="DF15" s="791">
        <v>23</v>
      </c>
      <c r="DG15" s="791">
        <v>23</v>
      </c>
      <c r="DH15" s="791">
        <v>23</v>
      </c>
      <c r="DI15" s="791">
        <v>23</v>
      </c>
      <c r="DJ15" s="791">
        <v>23</v>
      </c>
      <c r="DK15" s="791">
        <v>23</v>
      </c>
      <c r="DL15" s="791">
        <v>23</v>
      </c>
      <c r="DM15" s="791" t="s">
        <v>13</v>
      </c>
      <c r="DN15" s="791" t="s">
        <v>13</v>
      </c>
      <c r="DO15" s="791" t="s">
        <v>13</v>
      </c>
      <c r="DP15" s="791" t="s">
        <v>13</v>
      </c>
      <c r="DQ15" s="791" t="s">
        <v>13</v>
      </c>
      <c r="DR15" s="791">
        <v>23</v>
      </c>
      <c r="DS15" s="791">
        <v>23</v>
      </c>
      <c r="DT15" s="791">
        <v>23</v>
      </c>
      <c r="DU15" s="791">
        <v>23</v>
      </c>
      <c r="DV15" s="791">
        <v>23</v>
      </c>
      <c r="DW15" s="791">
        <v>23</v>
      </c>
      <c r="DX15" s="791">
        <v>23</v>
      </c>
      <c r="DY15" s="791">
        <v>23</v>
      </c>
      <c r="DZ15" s="791">
        <v>23</v>
      </c>
      <c r="EA15" s="791">
        <v>23</v>
      </c>
      <c r="EB15" s="791">
        <v>23</v>
      </c>
      <c r="EC15" s="791">
        <v>23</v>
      </c>
      <c r="ED15" s="791">
        <v>23</v>
      </c>
      <c r="EE15" s="791">
        <v>23</v>
      </c>
      <c r="EF15" s="791">
        <v>23</v>
      </c>
      <c r="EG15" s="791">
        <v>23</v>
      </c>
      <c r="EH15" s="791">
        <v>23</v>
      </c>
      <c r="EI15" s="791">
        <v>23</v>
      </c>
      <c r="EJ15" s="791">
        <v>23</v>
      </c>
      <c r="EK15" s="791">
        <v>23</v>
      </c>
      <c r="EL15" s="791">
        <v>23</v>
      </c>
      <c r="EM15" s="791">
        <v>23</v>
      </c>
      <c r="EN15" s="791" t="s">
        <v>195</v>
      </c>
      <c r="EO15" s="791" t="s">
        <v>195</v>
      </c>
      <c r="EP15" s="791" t="s">
        <v>195</v>
      </c>
      <c r="EQ15" s="791" t="s">
        <v>195</v>
      </c>
      <c r="ER15" s="791" t="s">
        <v>195</v>
      </c>
      <c r="ES15" s="791" t="s">
        <v>195</v>
      </c>
      <c r="ET15" s="791" t="s">
        <v>195</v>
      </c>
      <c r="EU15" s="791" t="s">
        <v>195</v>
      </c>
      <c r="EV15" s="791" t="s">
        <v>195</v>
      </c>
      <c r="EW15" s="791" t="s">
        <v>195</v>
      </c>
      <c r="EX15" s="791" t="s">
        <v>195</v>
      </c>
      <c r="EY15" s="791" t="s">
        <v>195</v>
      </c>
      <c r="EZ15" s="791" t="s">
        <v>195</v>
      </c>
      <c r="FA15" s="791" t="s">
        <v>195</v>
      </c>
      <c r="FB15" s="791" t="s">
        <v>195</v>
      </c>
      <c r="FC15" s="791" t="s">
        <v>195</v>
      </c>
      <c r="FD15" s="791" t="s">
        <v>195</v>
      </c>
      <c r="FE15" s="791" t="s">
        <v>195</v>
      </c>
      <c r="FF15" s="791" t="s">
        <v>195</v>
      </c>
      <c r="FG15" s="791" t="s">
        <v>195</v>
      </c>
      <c r="FH15" s="791" t="s">
        <v>195</v>
      </c>
      <c r="FI15" s="791" t="s">
        <v>195</v>
      </c>
      <c r="FJ15" s="791" t="s">
        <v>195</v>
      </c>
      <c r="FK15" s="791" t="s">
        <v>195</v>
      </c>
      <c r="FL15" s="791" t="s">
        <v>195</v>
      </c>
      <c r="FM15" s="791" t="s">
        <v>195</v>
      </c>
      <c r="FN15" s="791" t="s">
        <v>195</v>
      </c>
      <c r="FO15" s="791" t="s">
        <v>195</v>
      </c>
      <c r="FP15" s="791" t="s">
        <v>195</v>
      </c>
      <c r="FQ15" s="791" t="s">
        <v>195</v>
      </c>
      <c r="FR15" s="791" t="s">
        <v>195</v>
      </c>
      <c r="FS15" s="791" t="s">
        <v>195</v>
      </c>
      <c r="FT15" s="791" t="s">
        <v>195</v>
      </c>
      <c r="FU15" s="791" t="s">
        <v>195</v>
      </c>
      <c r="FV15" s="791" t="s">
        <v>195</v>
      </c>
      <c r="FW15" s="791" t="s">
        <v>195</v>
      </c>
      <c r="FX15" s="791" t="s">
        <v>195</v>
      </c>
      <c r="FY15" s="791" t="s">
        <v>195</v>
      </c>
      <c r="FZ15" s="791" t="s">
        <v>195</v>
      </c>
      <c r="GA15" s="791" t="s">
        <v>195</v>
      </c>
      <c r="GB15" s="791" t="s">
        <v>195</v>
      </c>
      <c r="GC15" s="791" t="s">
        <v>195</v>
      </c>
      <c r="GD15" s="791" t="s">
        <v>195</v>
      </c>
      <c r="GE15" s="791" t="s">
        <v>195</v>
      </c>
      <c r="GF15" s="791" t="s">
        <v>195</v>
      </c>
      <c r="GG15" s="791" t="s">
        <v>195</v>
      </c>
      <c r="GH15" s="791" t="s">
        <v>195</v>
      </c>
      <c r="GI15" s="791" t="s">
        <v>195</v>
      </c>
      <c r="GJ15" s="791" t="s">
        <v>195</v>
      </c>
      <c r="GK15" s="791" t="s">
        <v>195</v>
      </c>
      <c r="GL15" s="791" t="s">
        <v>195</v>
      </c>
      <c r="GM15" s="791" t="s">
        <v>195</v>
      </c>
      <c r="GN15" s="791" t="s">
        <v>195</v>
      </c>
      <c r="GO15" s="791" t="s">
        <v>195</v>
      </c>
      <c r="GP15" s="791" t="s">
        <v>195</v>
      </c>
      <c r="GQ15" s="791" t="s">
        <v>195</v>
      </c>
      <c r="GR15" s="791" t="s">
        <v>195</v>
      </c>
      <c r="GS15" s="62">
        <v>6394</v>
      </c>
      <c r="GT15" s="62">
        <f t="shared" si="2"/>
        <v>9000</v>
      </c>
      <c r="GU15" s="487" t="e">
        <f>ROUND(#REF!/30.4,0)</f>
        <v>#REF!</v>
      </c>
      <c r="GW15" s="176"/>
      <c r="GX15" s="606" t="str">
        <f t="shared" si="10"/>
        <v>5F041</v>
      </c>
      <c r="GY15" s="30">
        <f t="shared" si="11"/>
        <v>44044</v>
      </c>
      <c r="GZ15" s="30" t="str">
        <f>IF(COUNTIF($I5:$GR5,$GZ$12)=0,"N",HLOOKUP($GZ$12,$H5:$GR$33,$HG15,FALSE))</f>
        <v>N</v>
      </c>
      <c r="HA15" s="30" t="str">
        <f>IF(COUNTIF($H5:$GR5,$HA$12)=0,"N",HLOOKUP($HA$12,$H5:$GR$33,$HG15,FALSE))</f>
        <v>N</v>
      </c>
      <c r="HB15" s="30">
        <f>IF(COUNTIF($H5:$GR5,$HB$12)=0,"N",HLOOKUP($HB$12,$H5:$GR$33,$HG15,FALSE))</f>
        <v>42278</v>
      </c>
      <c r="HC15" s="30">
        <f>IF(COUNTIF($H5:$GR5,$HC$12)=0,"N",HLOOKUP($HC$12,$H5:$GR$33,$HG15,FALSE))</f>
        <v>44044</v>
      </c>
      <c r="HD15" s="30">
        <f>IF(COUNTIF($H5:$GR5,$HD$12)=0,"N",HLOOKUP($HD$12,$H5:$GR$33,$HG15,FALSE))</f>
        <v>45839</v>
      </c>
      <c r="HE15" s="30" t="str">
        <f>IF(COUNTIF($H5:$GR5,$HE$12)=0,"N",HLOOKUP($HE$12,$H5:$GR$33,$HG15,FALSE))</f>
        <v>N</v>
      </c>
      <c r="HG15" s="554">
        <v>29</v>
      </c>
      <c r="HH15" s="30" t="str">
        <f t="shared" si="4"/>
        <v>N</v>
      </c>
      <c r="HI15" s="30" t="str">
        <f t="shared" si="5"/>
        <v>N</v>
      </c>
      <c r="HJ15" s="30" t="str">
        <f t="shared" si="6"/>
        <v>N</v>
      </c>
      <c r="HK15" s="30">
        <f t="shared" si="7"/>
        <v>44044</v>
      </c>
      <c r="HL15" s="30">
        <f t="shared" si="8"/>
        <v>45839</v>
      </c>
      <c r="HM15" s="30" t="str">
        <f t="shared" si="9"/>
        <v>N</v>
      </c>
      <c r="HN15" s="30" t="str">
        <f>IF(COUNTIF($I5:$GR5,"F")=0,"N",HLOOKUP("F",$H5:$GR$33,$HG15,FALSE))</f>
        <v>N</v>
      </c>
    </row>
    <row r="16" spans="1:224" ht="15.75" customHeight="1" x14ac:dyDescent="0.2">
      <c r="A16" s="5" t="str">
        <f>[7]Résumé!$I$17</f>
        <v>V15</v>
      </c>
      <c r="B16" s="36">
        <f>[7]Résumé!$L$17</f>
        <v>127.60000000000036</v>
      </c>
      <c r="C16" s="36" t="str">
        <f>'[2]AT 1292-15'!$AC120</f>
        <v>Bagué</v>
      </c>
      <c r="D16" s="490">
        <f t="shared" ca="1" si="1"/>
        <v>900</v>
      </c>
      <c r="E16" s="36" t="s">
        <v>31</v>
      </c>
      <c r="F16" s="5">
        <f>[7]Résumé!$J$17</f>
        <v>42886</v>
      </c>
      <c r="G16" s="14">
        <f t="shared" si="0"/>
        <v>42856</v>
      </c>
      <c r="H16" s="723" t="s">
        <v>344</v>
      </c>
      <c r="I16" s="505">
        <v>19</v>
      </c>
      <c r="J16" s="505">
        <v>9</v>
      </c>
      <c r="K16" s="505">
        <v>41</v>
      </c>
      <c r="L16" s="505">
        <v>33</v>
      </c>
      <c r="M16" s="505">
        <v>38</v>
      </c>
      <c r="N16" s="505">
        <v>10</v>
      </c>
      <c r="O16" s="505">
        <v>20</v>
      </c>
      <c r="P16" s="493">
        <v>34</v>
      </c>
      <c r="Q16" s="493">
        <v>21</v>
      </c>
      <c r="R16" s="493">
        <v>12</v>
      </c>
      <c r="S16" s="493">
        <v>52</v>
      </c>
      <c r="T16" s="493">
        <v>14</v>
      </c>
      <c r="U16" s="493">
        <v>8</v>
      </c>
      <c r="V16" s="493">
        <v>8</v>
      </c>
      <c r="W16" s="493">
        <v>15</v>
      </c>
      <c r="X16" s="493">
        <v>14</v>
      </c>
      <c r="Y16" s="493">
        <v>7</v>
      </c>
      <c r="Z16" s="493">
        <v>26</v>
      </c>
      <c r="AA16" s="493">
        <v>17</v>
      </c>
      <c r="AB16" s="493">
        <v>28</v>
      </c>
      <c r="AC16" s="493">
        <v>20</v>
      </c>
      <c r="AD16" s="493">
        <v>48</v>
      </c>
      <c r="AE16" s="791">
        <v>23</v>
      </c>
      <c r="AF16" s="810">
        <v>23</v>
      </c>
      <c r="AG16" s="280">
        <v>23</v>
      </c>
      <c r="AH16" s="791">
        <v>23</v>
      </c>
      <c r="AI16" s="791">
        <v>23</v>
      </c>
      <c r="AJ16" s="791">
        <v>15</v>
      </c>
      <c r="AK16" s="791" t="s">
        <v>13</v>
      </c>
      <c r="AL16" s="791" t="s">
        <v>13</v>
      </c>
      <c r="AM16" s="791" t="s">
        <v>13</v>
      </c>
      <c r="AN16" s="791" t="s">
        <v>13</v>
      </c>
      <c r="AO16" s="791" t="s">
        <v>13</v>
      </c>
      <c r="AP16" s="791" t="s">
        <v>13</v>
      </c>
      <c r="AQ16" s="791" t="s">
        <v>13</v>
      </c>
      <c r="AR16" s="810">
        <v>23</v>
      </c>
      <c r="AS16" s="280">
        <v>23</v>
      </c>
      <c r="AT16" s="791">
        <v>23</v>
      </c>
      <c r="AU16" s="791">
        <v>23</v>
      </c>
      <c r="AV16" s="791">
        <v>23</v>
      </c>
      <c r="AW16" s="791">
        <v>23</v>
      </c>
      <c r="AX16" s="791">
        <v>23</v>
      </c>
      <c r="AY16" s="791">
        <v>23</v>
      </c>
      <c r="AZ16" s="791">
        <v>23</v>
      </c>
      <c r="BA16" s="791">
        <v>23</v>
      </c>
      <c r="BB16" s="791">
        <v>23</v>
      </c>
      <c r="BC16" s="791">
        <v>23</v>
      </c>
      <c r="BD16" s="810">
        <v>23</v>
      </c>
      <c r="BE16" s="280">
        <v>23</v>
      </c>
      <c r="BF16" s="791">
        <v>23</v>
      </c>
      <c r="BG16" s="791">
        <v>23</v>
      </c>
      <c r="BH16" s="791">
        <v>23</v>
      </c>
      <c r="BI16" s="791">
        <v>23</v>
      </c>
      <c r="BJ16" s="791">
        <v>23</v>
      </c>
      <c r="BK16" s="791">
        <v>23</v>
      </c>
      <c r="BL16" s="791">
        <v>23</v>
      </c>
      <c r="BM16" s="791">
        <v>23</v>
      </c>
      <c r="BN16" s="791">
        <v>23</v>
      </c>
      <c r="BO16" s="791">
        <v>23</v>
      </c>
      <c r="BP16" s="810">
        <v>23</v>
      </c>
      <c r="BQ16" s="280">
        <v>23</v>
      </c>
      <c r="BR16" s="791">
        <v>23</v>
      </c>
      <c r="BS16" s="791">
        <v>23</v>
      </c>
      <c r="BT16" s="791">
        <v>23</v>
      </c>
      <c r="BU16" s="791">
        <v>23</v>
      </c>
      <c r="BV16" s="791">
        <v>23</v>
      </c>
      <c r="BW16" s="791">
        <v>23</v>
      </c>
      <c r="BX16" s="791">
        <v>23</v>
      </c>
      <c r="BY16" s="791">
        <v>23</v>
      </c>
      <c r="BZ16" s="791">
        <v>23</v>
      </c>
      <c r="CA16" s="791">
        <v>23</v>
      </c>
      <c r="CB16" s="791">
        <v>23</v>
      </c>
      <c r="CC16" s="791">
        <v>23</v>
      </c>
      <c r="CD16" s="791">
        <v>23</v>
      </c>
      <c r="CE16" s="791">
        <v>23</v>
      </c>
      <c r="CF16" s="791">
        <v>23</v>
      </c>
      <c r="CG16" s="791">
        <v>23</v>
      </c>
      <c r="CH16" s="791">
        <v>23</v>
      </c>
      <c r="CI16" s="791">
        <v>23</v>
      </c>
      <c r="CJ16" s="791">
        <v>23</v>
      </c>
      <c r="CK16" s="791">
        <v>23</v>
      </c>
      <c r="CL16" s="791">
        <v>23</v>
      </c>
      <c r="CM16" s="791">
        <v>23</v>
      </c>
      <c r="CN16" s="791" t="s">
        <v>14</v>
      </c>
      <c r="CO16" s="791" t="s">
        <v>14</v>
      </c>
      <c r="CP16" s="791" t="s">
        <v>14</v>
      </c>
      <c r="CQ16" s="791" t="s">
        <v>14</v>
      </c>
      <c r="CR16" s="791" t="s">
        <v>14</v>
      </c>
      <c r="CS16" s="791" t="s">
        <v>14</v>
      </c>
      <c r="CT16" s="791">
        <v>23</v>
      </c>
      <c r="CU16" s="791">
        <v>23</v>
      </c>
      <c r="CV16" s="791">
        <v>23</v>
      </c>
      <c r="CW16" s="791">
        <v>23</v>
      </c>
      <c r="CX16" s="791">
        <v>23</v>
      </c>
      <c r="CY16" s="791">
        <v>23</v>
      </c>
      <c r="CZ16" s="791">
        <v>23</v>
      </c>
      <c r="DA16" s="791">
        <v>23</v>
      </c>
      <c r="DB16" s="791">
        <v>23</v>
      </c>
      <c r="DC16" s="791">
        <v>23</v>
      </c>
      <c r="DD16" s="791">
        <v>23</v>
      </c>
      <c r="DE16" s="791">
        <v>23</v>
      </c>
      <c r="DF16" s="791">
        <v>23</v>
      </c>
      <c r="DG16" s="791">
        <v>23</v>
      </c>
      <c r="DH16" s="791">
        <v>23</v>
      </c>
      <c r="DI16" s="791">
        <v>23</v>
      </c>
      <c r="DJ16" s="791">
        <v>23</v>
      </c>
      <c r="DK16" s="791">
        <v>23</v>
      </c>
      <c r="DL16" s="791">
        <v>23</v>
      </c>
      <c r="DM16" s="791">
        <v>23</v>
      </c>
      <c r="DN16" s="791">
        <v>23</v>
      </c>
      <c r="DO16" s="791">
        <v>23</v>
      </c>
      <c r="DP16" s="791">
        <v>23</v>
      </c>
      <c r="DQ16" s="791">
        <v>23</v>
      </c>
      <c r="DR16" s="791">
        <v>23</v>
      </c>
      <c r="DS16" s="791">
        <v>23</v>
      </c>
      <c r="DT16" s="791">
        <v>23</v>
      </c>
      <c r="DU16" s="791">
        <v>23</v>
      </c>
      <c r="DV16" s="791">
        <v>23</v>
      </c>
      <c r="DW16" s="791">
        <v>23</v>
      </c>
      <c r="DX16" s="791">
        <v>23</v>
      </c>
      <c r="DY16" s="791">
        <v>23</v>
      </c>
      <c r="DZ16" s="791">
        <v>23</v>
      </c>
      <c r="EA16" s="791">
        <v>23</v>
      </c>
      <c r="EB16" s="791">
        <v>23</v>
      </c>
      <c r="EC16" s="791">
        <v>23</v>
      </c>
      <c r="ED16" s="791">
        <v>23</v>
      </c>
      <c r="EE16" s="791">
        <v>23</v>
      </c>
      <c r="EF16" s="791">
        <v>23</v>
      </c>
      <c r="EG16" s="791">
        <v>23</v>
      </c>
      <c r="EH16" s="791">
        <v>23</v>
      </c>
      <c r="EI16" s="791">
        <v>23</v>
      </c>
      <c r="EJ16" s="791">
        <v>23</v>
      </c>
      <c r="EK16" s="791">
        <v>23</v>
      </c>
      <c r="EL16" s="791">
        <v>23</v>
      </c>
      <c r="EM16" s="791">
        <v>23</v>
      </c>
      <c r="EN16" s="791">
        <v>23</v>
      </c>
      <c r="EO16" s="791">
        <v>23</v>
      </c>
      <c r="EP16" s="791">
        <v>23</v>
      </c>
      <c r="EQ16" s="791">
        <v>23</v>
      </c>
      <c r="ER16" s="791">
        <v>23</v>
      </c>
      <c r="ES16" s="791">
        <v>23</v>
      </c>
      <c r="ET16" s="791" t="s">
        <v>15</v>
      </c>
      <c r="EU16" s="791" t="s">
        <v>15</v>
      </c>
      <c r="EV16" s="791" t="s">
        <v>15</v>
      </c>
      <c r="EW16" s="791" t="s">
        <v>15</v>
      </c>
      <c r="EX16" s="791" t="s">
        <v>15</v>
      </c>
      <c r="EY16" s="791">
        <v>23</v>
      </c>
      <c r="EZ16" s="791">
        <v>23</v>
      </c>
      <c r="FA16" s="791">
        <v>23</v>
      </c>
      <c r="FB16" s="791">
        <v>23</v>
      </c>
      <c r="FC16" s="791">
        <v>23</v>
      </c>
      <c r="FD16" s="791">
        <v>23</v>
      </c>
      <c r="FE16" s="791">
        <v>23</v>
      </c>
      <c r="FF16" s="791">
        <v>23</v>
      </c>
      <c r="FG16" s="791">
        <v>23</v>
      </c>
      <c r="FH16" s="791">
        <v>23</v>
      </c>
      <c r="FI16" s="791">
        <v>23</v>
      </c>
      <c r="FJ16" s="791">
        <v>23</v>
      </c>
      <c r="FK16" s="791">
        <v>23</v>
      </c>
      <c r="FL16" s="791">
        <v>23</v>
      </c>
      <c r="FM16" s="791">
        <v>23</v>
      </c>
      <c r="FN16" s="791">
        <v>23</v>
      </c>
      <c r="FO16" s="791">
        <v>23</v>
      </c>
      <c r="FP16" s="791">
        <v>23</v>
      </c>
      <c r="FQ16" s="791">
        <v>23</v>
      </c>
      <c r="FR16" s="791">
        <v>23</v>
      </c>
      <c r="FS16" s="791">
        <v>23</v>
      </c>
      <c r="FT16" s="791">
        <v>23</v>
      </c>
      <c r="FU16" s="791">
        <v>23</v>
      </c>
      <c r="FV16" s="791">
        <v>23</v>
      </c>
      <c r="FW16" s="791">
        <v>23</v>
      </c>
      <c r="FX16" s="791">
        <v>23</v>
      </c>
      <c r="FY16" s="791">
        <v>23</v>
      </c>
      <c r="FZ16" s="791">
        <v>23</v>
      </c>
      <c r="GA16" s="791">
        <v>23</v>
      </c>
      <c r="GB16" s="791">
        <v>23</v>
      </c>
      <c r="GC16" s="791">
        <v>23</v>
      </c>
      <c r="GD16" s="791">
        <v>23</v>
      </c>
      <c r="GE16" s="791">
        <v>23</v>
      </c>
      <c r="GF16" s="791">
        <v>23</v>
      </c>
      <c r="GG16" s="791">
        <v>23</v>
      </c>
      <c r="GH16" s="791">
        <v>23</v>
      </c>
      <c r="GI16" s="791">
        <v>23</v>
      </c>
      <c r="GJ16" s="791">
        <v>23</v>
      </c>
      <c r="GK16" s="791">
        <v>23</v>
      </c>
      <c r="GL16" s="791">
        <v>23</v>
      </c>
      <c r="GM16" s="791">
        <v>23</v>
      </c>
      <c r="GN16" s="791">
        <v>23</v>
      </c>
      <c r="GO16" s="791" t="s">
        <v>195</v>
      </c>
      <c r="GP16" s="791" t="s">
        <v>195</v>
      </c>
      <c r="GQ16" s="791" t="s">
        <v>195</v>
      </c>
      <c r="GR16" s="791" t="s">
        <v>195</v>
      </c>
      <c r="GS16" s="62">
        <v>5304</v>
      </c>
      <c r="GT16" s="62">
        <f t="shared" si="2"/>
        <v>8642</v>
      </c>
      <c r="GU16" s="487" t="e">
        <f>ROUND(#REF!/30.4,0)</f>
        <v>#REF!</v>
      </c>
      <c r="GW16" s="176"/>
      <c r="GX16" s="606" t="str">
        <f t="shared" si="10"/>
        <v>5F042</v>
      </c>
      <c r="GY16" s="30">
        <f t="shared" si="11"/>
        <v>42767</v>
      </c>
      <c r="GZ16" s="30" t="str">
        <f>IF(COUNTIF($I6:$GR6,$GZ$12)=0,"N",HLOOKUP($GZ$12,$H6:$GR$33,$HG16,FALSE))</f>
        <v>N</v>
      </c>
      <c r="HA16" s="30" t="str">
        <f>IF(COUNTIF($H6:$GR6,$HA$12)=0,"N",HLOOKUP($HA$12,$H6:$GR$33,$HG16,FALSE))</f>
        <v>N</v>
      </c>
      <c r="HB16" s="30">
        <f>IF(COUNTIF($H6:$GR6,$HB$12)=0,"N",HLOOKUP($HB$12,$H6:$GR$33,$HG16,FALSE))</f>
        <v>42767</v>
      </c>
      <c r="HC16" s="30">
        <f>IF(COUNTIF($H6:$GR6,$HC$12)=0,"N",HLOOKUP($HC$12,$H6:$GR$33,$HG16,FALSE))</f>
        <v>44378</v>
      </c>
      <c r="HD16" s="30">
        <f>IF(COUNTIF($H6:$GR6,$HD$12)=0,"N",HLOOKUP($HD$12,$H6:$GR$33,$HG16,FALSE))</f>
        <v>46357</v>
      </c>
      <c r="HE16" s="30" t="str">
        <f>IF(COUNTIF($H6:$GR6,$HE$12)=0,"N",HLOOKUP($HE$12,$H6:$GR$33,$HG16,FALSE))</f>
        <v>N</v>
      </c>
      <c r="HG16" s="554">
        <v>28</v>
      </c>
      <c r="HH16" s="30" t="str">
        <f t="shared" si="4"/>
        <v>N</v>
      </c>
      <c r="HI16" s="30" t="str">
        <f t="shared" si="5"/>
        <v>N</v>
      </c>
      <c r="HJ16" s="30">
        <f t="shared" si="6"/>
        <v>42767</v>
      </c>
      <c r="HK16" s="30">
        <f t="shared" si="7"/>
        <v>44378</v>
      </c>
      <c r="HL16" s="30">
        <f t="shared" si="8"/>
        <v>46357</v>
      </c>
      <c r="HM16" s="30" t="str">
        <f t="shared" si="9"/>
        <v>N</v>
      </c>
      <c r="HN16" s="30" t="str">
        <f>IF(COUNTIF($I6:$GR6,"F")=0,"N",HLOOKUP("F",$H6:$GR$33,$HG16,FALSE))</f>
        <v>N</v>
      </c>
    </row>
    <row r="17" spans="1:222" ht="15.75" customHeight="1" x14ac:dyDescent="0.2">
      <c r="A17" s="5" t="str">
        <f>[7]Résumé!$I$18</f>
        <v>V10</v>
      </c>
      <c r="B17" s="36">
        <f>[7]Résumé!$L$18</f>
        <v>782.5</v>
      </c>
      <c r="C17" s="746">
        <f>'[2]AT 1292-15'!$AC121</f>
        <v>74.107438016529017</v>
      </c>
      <c r="D17" s="490">
        <f t="shared" ca="1" si="1"/>
        <v>116</v>
      </c>
      <c r="E17" s="212" t="s">
        <v>31</v>
      </c>
      <c r="F17" s="5">
        <f>[7]Résumé!$J$18</f>
        <v>44021</v>
      </c>
      <c r="G17" s="14">
        <f t="shared" si="0"/>
        <v>43800</v>
      </c>
      <c r="H17" s="723" t="s">
        <v>345</v>
      </c>
      <c r="I17" s="493">
        <v>11</v>
      </c>
      <c r="J17" s="493" t="s">
        <v>17</v>
      </c>
      <c r="K17" s="493" t="s">
        <v>17</v>
      </c>
      <c r="L17" s="493" t="s">
        <v>27</v>
      </c>
      <c r="M17" s="493" t="s">
        <v>27</v>
      </c>
      <c r="N17" s="493" t="s">
        <v>27</v>
      </c>
      <c r="O17" s="493" t="s">
        <v>27</v>
      </c>
      <c r="P17" s="493" t="s">
        <v>27</v>
      </c>
      <c r="Q17" s="493" t="s">
        <v>27</v>
      </c>
      <c r="R17" s="493">
        <v>18</v>
      </c>
      <c r="S17" s="493">
        <v>42</v>
      </c>
      <c r="T17" s="493">
        <v>32</v>
      </c>
      <c r="U17" s="493">
        <v>43</v>
      </c>
      <c r="V17" s="493">
        <v>59</v>
      </c>
      <c r="W17" s="493">
        <v>46</v>
      </c>
      <c r="X17" s="493">
        <v>58</v>
      </c>
      <c r="Y17" s="493">
        <v>34</v>
      </c>
      <c r="Z17" s="493">
        <v>18</v>
      </c>
      <c r="AA17" s="493">
        <v>5</v>
      </c>
      <c r="AB17" s="493">
        <v>22</v>
      </c>
      <c r="AC17" s="493">
        <v>31</v>
      </c>
      <c r="AD17" s="493">
        <v>6</v>
      </c>
      <c r="AE17" s="791">
        <v>21</v>
      </c>
      <c r="AF17" s="810">
        <v>21</v>
      </c>
      <c r="AG17" s="769" t="s">
        <v>277</v>
      </c>
      <c r="AH17" s="43" t="s">
        <v>277</v>
      </c>
      <c r="AI17" s="791">
        <v>22</v>
      </c>
      <c r="AJ17" s="791">
        <v>22</v>
      </c>
      <c r="AK17" s="791">
        <v>22</v>
      </c>
      <c r="AL17" s="791">
        <v>22</v>
      </c>
      <c r="AM17" s="791">
        <v>22</v>
      </c>
      <c r="AN17" s="791">
        <v>22</v>
      </c>
      <c r="AO17" s="791">
        <v>22</v>
      </c>
      <c r="AP17" s="791">
        <v>22</v>
      </c>
      <c r="AQ17" s="791">
        <v>22</v>
      </c>
      <c r="AR17" s="810">
        <v>22</v>
      </c>
      <c r="AS17" s="280">
        <v>22</v>
      </c>
      <c r="AT17" s="791">
        <v>22</v>
      </c>
      <c r="AU17" s="791">
        <v>22</v>
      </c>
      <c r="AV17" s="791">
        <v>22</v>
      </c>
      <c r="AW17" s="791">
        <v>22</v>
      </c>
      <c r="AX17" s="791">
        <v>22</v>
      </c>
      <c r="AY17" s="791">
        <v>22</v>
      </c>
      <c r="AZ17" s="791">
        <v>22</v>
      </c>
      <c r="BA17" s="791">
        <v>22</v>
      </c>
      <c r="BB17" s="791">
        <v>22</v>
      </c>
      <c r="BC17" s="791">
        <v>22</v>
      </c>
      <c r="BD17" s="810">
        <v>22</v>
      </c>
      <c r="BE17" s="280">
        <v>21</v>
      </c>
      <c r="BF17" s="791">
        <v>21</v>
      </c>
      <c r="BG17" s="791">
        <v>21</v>
      </c>
      <c r="BH17" s="791">
        <v>21</v>
      </c>
      <c r="BI17" s="791">
        <v>21</v>
      </c>
      <c r="BJ17" s="791">
        <v>21</v>
      </c>
      <c r="BK17" s="791">
        <v>21</v>
      </c>
      <c r="BL17" s="791">
        <v>21</v>
      </c>
      <c r="BM17" s="791">
        <v>21</v>
      </c>
      <c r="BN17" s="791">
        <v>21</v>
      </c>
      <c r="BO17" s="791">
        <v>21</v>
      </c>
      <c r="BP17" s="810" t="s">
        <v>12</v>
      </c>
      <c r="BQ17" s="280" t="s">
        <v>12</v>
      </c>
      <c r="BR17" s="791" t="s">
        <v>12</v>
      </c>
      <c r="BS17" s="791" t="s">
        <v>12</v>
      </c>
      <c r="BT17" s="791" t="s">
        <v>12</v>
      </c>
      <c r="BU17" s="791" t="s">
        <v>12</v>
      </c>
      <c r="BV17" s="791">
        <v>23</v>
      </c>
      <c r="BW17" s="791">
        <v>23</v>
      </c>
      <c r="BX17" s="791">
        <v>23</v>
      </c>
      <c r="BY17" s="791">
        <v>23</v>
      </c>
      <c r="BZ17" s="791">
        <v>23</v>
      </c>
      <c r="CA17" s="791">
        <v>23</v>
      </c>
      <c r="CB17" s="791">
        <v>23</v>
      </c>
      <c r="CC17" s="791">
        <v>23</v>
      </c>
      <c r="CD17" s="791">
        <v>23</v>
      </c>
      <c r="CE17" s="791">
        <v>23</v>
      </c>
      <c r="CF17" s="791">
        <v>23</v>
      </c>
      <c r="CG17" s="791">
        <v>23</v>
      </c>
      <c r="CH17" s="791">
        <v>23</v>
      </c>
      <c r="CI17" s="791">
        <v>23</v>
      </c>
      <c r="CJ17" s="791">
        <v>23</v>
      </c>
      <c r="CK17" s="791">
        <v>23</v>
      </c>
      <c r="CL17" s="791">
        <v>23</v>
      </c>
      <c r="CM17" s="791">
        <v>23</v>
      </c>
      <c r="CN17" s="791">
        <v>23</v>
      </c>
      <c r="CO17" s="791">
        <v>23</v>
      </c>
      <c r="CP17" s="791">
        <v>23</v>
      </c>
      <c r="CQ17" s="791">
        <v>23</v>
      </c>
      <c r="CR17" s="791">
        <v>23</v>
      </c>
      <c r="CS17" s="791">
        <v>23</v>
      </c>
      <c r="CT17" s="791">
        <v>23</v>
      </c>
      <c r="CU17" s="791">
        <v>23</v>
      </c>
      <c r="CV17" s="791">
        <v>23</v>
      </c>
      <c r="CW17" s="791">
        <v>23</v>
      </c>
      <c r="CX17" s="791">
        <v>23</v>
      </c>
      <c r="CY17" s="791">
        <v>23</v>
      </c>
      <c r="CZ17" s="791">
        <v>23</v>
      </c>
      <c r="DA17" s="791">
        <v>23</v>
      </c>
      <c r="DB17" s="791">
        <v>23</v>
      </c>
      <c r="DC17" s="791">
        <v>23</v>
      </c>
      <c r="DD17" s="791">
        <v>23</v>
      </c>
      <c r="DE17" s="791">
        <v>23</v>
      </c>
      <c r="DF17" s="791">
        <v>23</v>
      </c>
      <c r="DG17" s="791">
        <v>23</v>
      </c>
      <c r="DH17" s="791">
        <v>23</v>
      </c>
      <c r="DI17" s="791">
        <v>23</v>
      </c>
      <c r="DJ17" s="791">
        <v>23</v>
      </c>
      <c r="DK17" s="791">
        <v>23</v>
      </c>
      <c r="DL17" s="791">
        <v>23</v>
      </c>
      <c r="DM17" s="791">
        <v>23</v>
      </c>
      <c r="DN17" s="791">
        <v>23</v>
      </c>
      <c r="DO17" s="791">
        <v>23</v>
      </c>
      <c r="DP17" s="791">
        <v>23</v>
      </c>
      <c r="DQ17" s="791">
        <v>23</v>
      </c>
      <c r="DR17" s="791">
        <v>23</v>
      </c>
      <c r="DS17" s="791">
        <v>23</v>
      </c>
      <c r="DT17" s="791">
        <v>23</v>
      </c>
      <c r="DU17" s="791">
        <v>23</v>
      </c>
      <c r="DV17" s="791" t="s">
        <v>13</v>
      </c>
      <c r="DW17" s="791" t="s">
        <v>13</v>
      </c>
      <c r="DX17" s="791" t="s">
        <v>13</v>
      </c>
      <c r="DY17" s="791" t="s">
        <v>13</v>
      </c>
      <c r="DZ17" s="791" t="s">
        <v>13</v>
      </c>
      <c r="EA17" s="791">
        <v>23</v>
      </c>
      <c r="EB17" s="791">
        <v>23</v>
      </c>
      <c r="EC17" s="791">
        <v>23</v>
      </c>
      <c r="ED17" s="791">
        <v>23</v>
      </c>
      <c r="EE17" s="791">
        <v>23</v>
      </c>
      <c r="EF17" s="791">
        <v>23</v>
      </c>
      <c r="EG17" s="791">
        <v>23</v>
      </c>
      <c r="EH17" s="791">
        <v>23</v>
      </c>
      <c r="EI17" s="791">
        <v>23</v>
      </c>
      <c r="EJ17" s="791">
        <v>23</v>
      </c>
      <c r="EK17" s="791">
        <v>23</v>
      </c>
      <c r="EL17" s="791">
        <v>23</v>
      </c>
      <c r="EM17" s="791">
        <v>23</v>
      </c>
      <c r="EN17" s="791">
        <v>23</v>
      </c>
      <c r="EO17" s="791">
        <v>23</v>
      </c>
      <c r="EP17" s="791">
        <v>23</v>
      </c>
      <c r="EQ17" s="791">
        <v>23</v>
      </c>
      <c r="ER17" s="791">
        <v>23</v>
      </c>
      <c r="ES17" s="791">
        <v>23</v>
      </c>
      <c r="ET17" s="791">
        <v>23</v>
      </c>
      <c r="EU17" s="791" t="s">
        <v>195</v>
      </c>
      <c r="EV17" s="791" t="s">
        <v>195</v>
      </c>
      <c r="EW17" s="791" t="s">
        <v>195</v>
      </c>
      <c r="EX17" s="791" t="s">
        <v>195</v>
      </c>
      <c r="EY17" s="791" t="s">
        <v>195</v>
      </c>
      <c r="EZ17" s="791" t="s">
        <v>195</v>
      </c>
      <c r="FA17" s="791" t="s">
        <v>195</v>
      </c>
      <c r="FB17" s="791" t="s">
        <v>195</v>
      </c>
      <c r="FC17" s="791" t="s">
        <v>195</v>
      </c>
      <c r="FD17" s="791" t="s">
        <v>195</v>
      </c>
      <c r="FE17" s="791" t="s">
        <v>195</v>
      </c>
      <c r="FF17" s="791" t="s">
        <v>195</v>
      </c>
      <c r="FG17" s="791" t="s">
        <v>195</v>
      </c>
      <c r="FH17" s="791" t="s">
        <v>195</v>
      </c>
      <c r="FI17" s="791" t="s">
        <v>195</v>
      </c>
      <c r="FJ17" s="791" t="s">
        <v>195</v>
      </c>
      <c r="FK17" s="791" t="s">
        <v>195</v>
      </c>
      <c r="FL17" s="791" t="s">
        <v>195</v>
      </c>
      <c r="FM17" s="791" t="s">
        <v>195</v>
      </c>
      <c r="FN17" s="791" t="s">
        <v>195</v>
      </c>
      <c r="FO17" s="791" t="s">
        <v>195</v>
      </c>
      <c r="FP17" s="791" t="s">
        <v>195</v>
      </c>
      <c r="FQ17" s="791" t="s">
        <v>195</v>
      </c>
      <c r="FR17" s="791" t="s">
        <v>195</v>
      </c>
      <c r="FS17" s="791" t="s">
        <v>195</v>
      </c>
      <c r="FT17" s="791" t="s">
        <v>195</v>
      </c>
      <c r="FU17" s="791" t="s">
        <v>195</v>
      </c>
      <c r="FV17" s="791" t="s">
        <v>195</v>
      </c>
      <c r="FW17" s="791" t="s">
        <v>195</v>
      </c>
      <c r="FX17" s="791" t="s">
        <v>195</v>
      </c>
      <c r="FY17" s="791" t="s">
        <v>195</v>
      </c>
      <c r="FZ17" s="791" t="s">
        <v>195</v>
      </c>
      <c r="GA17" s="791" t="s">
        <v>195</v>
      </c>
      <c r="GB17" s="791" t="s">
        <v>195</v>
      </c>
      <c r="GC17" s="791" t="s">
        <v>195</v>
      </c>
      <c r="GD17" s="791" t="s">
        <v>195</v>
      </c>
      <c r="GE17" s="791" t="s">
        <v>195</v>
      </c>
      <c r="GF17" s="791" t="s">
        <v>195</v>
      </c>
      <c r="GG17" s="791" t="s">
        <v>195</v>
      </c>
      <c r="GH17" s="791" t="s">
        <v>195</v>
      </c>
      <c r="GI17" s="791" t="s">
        <v>195</v>
      </c>
      <c r="GJ17" s="791" t="s">
        <v>195</v>
      </c>
      <c r="GK17" s="791" t="s">
        <v>195</v>
      </c>
      <c r="GL17" s="791" t="s">
        <v>195</v>
      </c>
      <c r="GM17" s="791" t="s">
        <v>195</v>
      </c>
      <c r="GN17" s="791" t="s">
        <v>195</v>
      </c>
      <c r="GO17" s="791" t="s">
        <v>195</v>
      </c>
      <c r="GP17" s="791" t="s">
        <v>195</v>
      </c>
      <c r="GQ17" s="791" t="s">
        <v>195</v>
      </c>
      <c r="GR17" s="791" t="s">
        <v>195</v>
      </c>
      <c r="GS17" s="62">
        <v>6159</v>
      </c>
      <c r="GT17" s="62">
        <f t="shared" si="2"/>
        <v>8997</v>
      </c>
      <c r="GU17" s="487" t="e">
        <f>ROUND(#REF!/30.4,0)</f>
        <v>#REF!</v>
      </c>
      <c r="GW17" s="176"/>
      <c r="GX17" s="606" t="str">
        <f t="shared" si="10"/>
        <v>5F043</v>
      </c>
      <c r="GY17" s="30">
        <f t="shared" si="11"/>
        <v>43101</v>
      </c>
      <c r="GZ17" s="30" t="str">
        <f>IF(COUNTIF($I7:$GR7,$GZ$12)=0,"N",HLOOKUP($GZ$12,$H7:$GR$33,$HG17,FALSE))</f>
        <v>N</v>
      </c>
      <c r="HA17" s="30" t="str">
        <f>IF(COUNTIF($H7:$GR7,$HA$12)=0,"N",HLOOKUP($HA$12,$H7:$GR$33,$HG17,FALSE))</f>
        <v>N</v>
      </c>
      <c r="HB17" s="30">
        <f>IF(COUNTIF($H7:$GR7,$HB$12)=0,"N",HLOOKUP($HB$12,$H7:$GR$33,$HG17,FALSE))</f>
        <v>43101</v>
      </c>
      <c r="HC17" s="30">
        <f>IF(COUNTIF($H7:$GR7,$HC$12)=0,"N",HLOOKUP($HC$12,$H7:$GR$33,$HG17,FALSE))</f>
        <v>44835</v>
      </c>
      <c r="HD17" s="30">
        <f>IF(COUNTIF($H7:$GR7,$HD$12)=0,"N",HLOOKUP($HD$12,$H7:$GR$33,$HG17,FALSE))</f>
        <v>46631</v>
      </c>
      <c r="HE17" s="30" t="str">
        <f>IF(COUNTIF($H7:$GR7,$HE$12)=0,"N",HLOOKUP($HE$12,$H7:$GR$33,$HG17,FALSE))</f>
        <v>N</v>
      </c>
      <c r="HG17" s="554">
        <v>27</v>
      </c>
      <c r="HH17" s="30" t="str">
        <f t="shared" si="4"/>
        <v>N</v>
      </c>
      <c r="HI17" s="30" t="str">
        <f t="shared" si="5"/>
        <v>N</v>
      </c>
      <c r="HJ17" s="30">
        <f t="shared" si="6"/>
        <v>43101</v>
      </c>
      <c r="HK17" s="30">
        <f t="shared" si="7"/>
        <v>44835</v>
      </c>
      <c r="HL17" s="30">
        <f t="shared" si="8"/>
        <v>46631</v>
      </c>
      <c r="HM17" s="30" t="str">
        <f t="shared" si="9"/>
        <v>N</v>
      </c>
      <c r="HN17" s="30" t="str">
        <f>IF(COUNTIF($I7:$GR7,"F")=0,"N",HLOOKUP("F",$H7:$GR$33,$HG17,FALSE))</f>
        <v>N</v>
      </c>
    </row>
    <row r="18" spans="1:222" ht="15.75" customHeight="1" x14ac:dyDescent="0.2">
      <c r="A18" s="5" t="str">
        <f>[7]Résumé!$I$19</f>
        <v>V15</v>
      </c>
      <c r="B18" s="36">
        <f>[7]Résumé!$L$19</f>
        <v>195.86999999999989</v>
      </c>
      <c r="C18" s="36" t="str">
        <f>'[2]AT 1292-15'!$AC122</f>
        <v>Bagué</v>
      </c>
      <c r="D18" s="490">
        <f t="shared" ca="1" si="1"/>
        <v>546</v>
      </c>
      <c r="E18" s="212" t="s">
        <v>31</v>
      </c>
      <c r="F18" s="5">
        <f>[7]Résumé!$J$19</f>
        <v>43081</v>
      </c>
      <c r="G18" s="14">
        <f t="shared" si="0"/>
        <v>42826</v>
      </c>
      <c r="H18" s="723" t="s">
        <v>99</v>
      </c>
      <c r="I18" s="493">
        <v>12</v>
      </c>
      <c r="J18" s="493">
        <v>0</v>
      </c>
      <c r="K18" s="493">
        <v>16</v>
      </c>
      <c r="L18" s="493">
        <v>2</v>
      </c>
      <c r="M18" s="493">
        <v>0</v>
      </c>
      <c r="N18" s="493"/>
      <c r="O18" s="493">
        <v>17</v>
      </c>
      <c r="P18" s="493">
        <v>32</v>
      </c>
      <c r="Q18" s="493">
        <v>31</v>
      </c>
      <c r="R18" s="493">
        <v>43</v>
      </c>
      <c r="S18" s="493">
        <v>15</v>
      </c>
      <c r="T18" s="493">
        <v>28</v>
      </c>
      <c r="U18" s="493">
        <v>28</v>
      </c>
      <c r="V18" s="493">
        <v>55</v>
      </c>
      <c r="W18" s="493">
        <v>33</v>
      </c>
      <c r="X18" s="493">
        <v>33</v>
      </c>
      <c r="Y18" s="493">
        <v>16</v>
      </c>
      <c r="Z18" s="493">
        <v>35</v>
      </c>
      <c r="AA18" s="493">
        <v>22</v>
      </c>
      <c r="AB18" s="493">
        <v>11</v>
      </c>
      <c r="AC18" s="493">
        <v>26</v>
      </c>
      <c r="AD18" s="781">
        <v>12</v>
      </c>
      <c r="AE18" s="764">
        <v>50</v>
      </c>
      <c r="AF18" s="820">
        <v>50</v>
      </c>
      <c r="AG18" s="817">
        <v>20</v>
      </c>
      <c r="AH18" s="791">
        <v>23</v>
      </c>
      <c r="AI18" s="791">
        <v>23</v>
      </c>
      <c r="AJ18" s="791" t="s">
        <v>13</v>
      </c>
      <c r="AK18" s="791" t="s">
        <v>13</v>
      </c>
      <c r="AL18" s="791" t="s">
        <v>13</v>
      </c>
      <c r="AM18" s="791" t="s">
        <v>13</v>
      </c>
      <c r="AN18" s="791" t="s">
        <v>13</v>
      </c>
      <c r="AO18" s="791" t="s">
        <v>13</v>
      </c>
      <c r="AP18" s="791" t="s">
        <v>13</v>
      </c>
      <c r="AQ18" s="791">
        <v>23</v>
      </c>
      <c r="AR18" s="810">
        <v>23</v>
      </c>
      <c r="AS18" s="280">
        <v>23</v>
      </c>
      <c r="AT18" s="791">
        <v>23</v>
      </c>
      <c r="AU18" s="791">
        <v>23</v>
      </c>
      <c r="AV18" s="791">
        <v>23</v>
      </c>
      <c r="AW18" s="791">
        <v>23</v>
      </c>
      <c r="AX18" s="791">
        <v>23</v>
      </c>
      <c r="AY18" s="791">
        <v>23</v>
      </c>
      <c r="AZ18" s="791">
        <v>23</v>
      </c>
      <c r="BA18" s="791">
        <v>23</v>
      </c>
      <c r="BB18" s="791">
        <v>23</v>
      </c>
      <c r="BC18" s="791">
        <v>23</v>
      </c>
      <c r="BD18" s="810">
        <v>23</v>
      </c>
      <c r="BE18" s="280">
        <v>23</v>
      </c>
      <c r="BF18" s="791">
        <v>23</v>
      </c>
      <c r="BG18" s="791">
        <v>23</v>
      </c>
      <c r="BH18" s="791">
        <v>23</v>
      </c>
      <c r="BI18" s="791">
        <v>23</v>
      </c>
      <c r="BJ18" s="791">
        <v>23</v>
      </c>
      <c r="BK18" s="791">
        <v>23</v>
      </c>
      <c r="BL18" s="791">
        <v>23</v>
      </c>
      <c r="BM18" s="791">
        <v>23</v>
      </c>
      <c r="BN18" s="791">
        <v>23</v>
      </c>
      <c r="BO18" s="791">
        <v>23</v>
      </c>
      <c r="BP18" s="810">
        <v>23</v>
      </c>
      <c r="BQ18" s="280">
        <v>23</v>
      </c>
      <c r="BR18" s="791">
        <v>23</v>
      </c>
      <c r="BS18" s="791">
        <v>23</v>
      </c>
      <c r="BT18" s="791">
        <v>23</v>
      </c>
      <c r="BU18" s="791">
        <v>23</v>
      </c>
      <c r="BV18" s="791">
        <v>23</v>
      </c>
      <c r="BW18" s="791">
        <v>23</v>
      </c>
      <c r="BX18" s="791">
        <v>23</v>
      </c>
      <c r="BY18" s="791">
        <v>23</v>
      </c>
      <c r="BZ18" s="791">
        <v>23</v>
      </c>
      <c r="CA18" s="791">
        <v>23</v>
      </c>
      <c r="CB18" s="791">
        <v>23</v>
      </c>
      <c r="CC18" s="791">
        <v>23</v>
      </c>
      <c r="CD18" s="791">
        <v>23</v>
      </c>
      <c r="CE18" s="791">
        <v>23</v>
      </c>
      <c r="CF18" s="791">
        <v>23</v>
      </c>
      <c r="CG18" s="791">
        <v>23</v>
      </c>
      <c r="CH18" s="791">
        <v>23</v>
      </c>
      <c r="CI18" s="791">
        <v>23</v>
      </c>
      <c r="CJ18" s="791">
        <v>23</v>
      </c>
      <c r="CK18" s="791">
        <v>23</v>
      </c>
      <c r="CL18" s="791">
        <v>23</v>
      </c>
      <c r="CM18" s="791">
        <v>23</v>
      </c>
      <c r="CN18" s="791" t="s">
        <v>14</v>
      </c>
      <c r="CO18" s="791" t="s">
        <v>14</v>
      </c>
      <c r="CP18" s="791" t="s">
        <v>14</v>
      </c>
      <c r="CQ18" s="791" t="s">
        <v>14</v>
      </c>
      <c r="CR18" s="791" t="s">
        <v>14</v>
      </c>
      <c r="CS18" s="791" t="s">
        <v>14</v>
      </c>
      <c r="CT18" s="791">
        <v>23</v>
      </c>
      <c r="CU18" s="791">
        <v>23</v>
      </c>
      <c r="CV18" s="791">
        <v>23</v>
      </c>
      <c r="CW18" s="791">
        <v>23</v>
      </c>
      <c r="CX18" s="791">
        <v>23</v>
      </c>
      <c r="CY18" s="791">
        <v>23</v>
      </c>
      <c r="CZ18" s="791">
        <v>23</v>
      </c>
      <c r="DA18" s="791">
        <v>23</v>
      </c>
      <c r="DB18" s="791">
        <v>23</v>
      </c>
      <c r="DC18" s="791">
        <v>23</v>
      </c>
      <c r="DD18" s="791">
        <v>23</v>
      </c>
      <c r="DE18" s="791">
        <v>23</v>
      </c>
      <c r="DF18" s="791">
        <v>23</v>
      </c>
      <c r="DG18" s="791">
        <v>23</v>
      </c>
      <c r="DH18" s="791">
        <v>23</v>
      </c>
      <c r="DI18" s="791">
        <v>23</v>
      </c>
      <c r="DJ18" s="791">
        <v>23</v>
      </c>
      <c r="DK18" s="791">
        <v>23</v>
      </c>
      <c r="DL18" s="791">
        <v>23</v>
      </c>
      <c r="DM18" s="791">
        <v>23</v>
      </c>
      <c r="DN18" s="791">
        <v>23</v>
      </c>
      <c r="DO18" s="791">
        <v>23</v>
      </c>
      <c r="DP18" s="791">
        <v>23</v>
      </c>
      <c r="DQ18" s="791">
        <v>23</v>
      </c>
      <c r="DR18" s="791">
        <v>23</v>
      </c>
      <c r="DS18" s="791">
        <v>23</v>
      </c>
      <c r="DT18" s="791">
        <v>23</v>
      </c>
      <c r="DU18" s="791">
        <v>23</v>
      </c>
      <c r="DV18" s="791">
        <v>23</v>
      </c>
      <c r="DW18" s="791">
        <v>23</v>
      </c>
      <c r="DX18" s="791">
        <v>23</v>
      </c>
      <c r="DY18" s="791">
        <v>23</v>
      </c>
      <c r="DZ18" s="791">
        <v>23</v>
      </c>
      <c r="EA18" s="791">
        <v>23</v>
      </c>
      <c r="EB18" s="791">
        <v>23</v>
      </c>
      <c r="EC18" s="791">
        <v>23</v>
      </c>
      <c r="ED18" s="791">
        <v>23</v>
      </c>
      <c r="EE18" s="791">
        <v>23</v>
      </c>
      <c r="EF18" s="791">
        <v>23</v>
      </c>
      <c r="EG18" s="791">
        <v>23</v>
      </c>
      <c r="EH18" s="791">
        <v>23</v>
      </c>
      <c r="EI18" s="791">
        <v>23</v>
      </c>
      <c r="EJ18" s="791">
        <v>23</v>
      </c>
      <c r="EK18" s="791">
        <v>23</v>
      </c>
      <c r="EL18" s="791">
        <v>23</v>
      </c>
      <c r="EM18" s="791">
        <v>23</v>
      </c>
      <c r="EN18" s="791">
        <v>23</v>
      </c>
      <c r="EO18" s="791">
        <v>23</v>
      </c>
      <c r="EP18" s="791">
        <v>23</v>
      </c>
      <c r="EQ18" s="791">
        <v>23</v>
      </c>
      <c r="ER18" s="791">
        <v>23</v>
      </c>
      <c r="ES18" s="791">
        <v>23</v>
      </c>
      <c r="ET18" s="791" t="s">
        <v>15</v>
      </c>
      <c r="EU18" s="791" t="s">
        <v>15</v>
      </c>
      <c r="EV18" s="791" t="s">
        <v>15</v>
      </c>
      <c r="EW18" s="791" t="s">
        <v>15</v>
      </c>
      <c r="EX18" s="791" t="s">
        <v>15</v>
      </c>
      <c r="EY18" s="791">
        <v>23</v>
      </c>
      <c r="EZ18" s="791">
        <v>23</v>
      </c>
      <c r="FA18" s="791">
        <v>23</v>
      </c>
      <c r="FB18" s="791">
        <v>23</v>
      </c>
      <c r="FC18" s="791">
        <v>23</v>
      </c>
      <c r="FD18" s="791">
        <v>23</v>
      </c>
      <c r="FE18" s="791">
        <v>23</v>
      </c>
      <c r="FF18" s="791">
        <v>23</v>
      </c>
      <c r="FG18" s="791">
        <v>23</v>
      </c>
      <c r="FH18" s="791">
        <v>23</v>
      </c>
      <c r="FI18" s="791">
        <v>23</v>
      </c>
      <c r="FJ18" s="791">
        <v>23</v>
      </c>
      <c r="FK18" s="791">
        <v>23</v>
      </c>
      <c r="FL18" s="791">
        <v>23</v>
      </c>
      <c r="FM18" s="791">
        <v>23</v>
      </c>
      <c r="FN18" s="791">
        <v>23</v>
      </c>
      <c r="FO18" s="791" t="s">
        <v>195</v>
      </c>
      <c r="FP18" s="791" t="s">
        <v>195</v>
      </c>
      <c r="FQ18" s="791" t="s">
        <v>195</v>
      </c>
      <c r="FR18" s="791" t="s">
        <v>195</v>
      </c>
      <c r="FS18" s="791" t="s">
        <v>195</v>
      </c>
      <c r="FT18" s="791" t="s">
        <v>195</v>
      </c>
      <c r="FU18" s="791" t="s">
        <v>195</v>
      </c>
      <c r="FV18" s="791" t="s">
        <v>195</v>
      </c>
      <c r="FW18" s="791" t="s">
        <v>195</v>
      </c>
      <c r="FX18" s="791" t="s">
        <v>195</v>
      </c>
      <c r="FY18" s="791" t="s">
        <v>195</v>
      </c>
      <c r="FZ18" s="791" t="s">
        <v>195</v>
      </c>
      <c r="GA18" s="791" t="s">
        <v>195</v>
      </c>
      <c r="GB18" s="791" t="s">
        <v>195</v>
      </c>
      <c r="GC18" s="791" t="s">
        <v>195</v>
      </c>
      <c r="GD18" s="791" t="s">
        <v>195</v>
      </c>
      <c r="GE18" s="791" t="s">
        <v>195</v>
      </c>
      <c r="GF18" s="791" t="s">
        <v>195</v>
      </c>
      <c r="GG18" s="791" t="s">
        <v>195</v>
      </c>
      <c r="GH18" s="791" t="s">
        <v>195</v>
      </c>
      <c r="GI18" s="791" t="s">
        <v>195</v>
      </c>
      <c r="GJ18" s="791" t="s">
        <v>195</v>
      </c>
      <c r="GK18" s="791" t="s">
        <v>195</v>
      </c>
      <c r="GL18" s="791" t="s">
        <v>195</v>
      </c>
      <c r="GM18" s="791" t="s">
        <v>195</v>
      </c>
      <c r="GN18" s="791" t="s">
        <v>195</v>
      </c>
      <c r="GO18" s="791" t="s">
        <v>195</v>
      </c>
      <c r="GP18" s="791" t="s">
        <v>195</v>
      </c>
      <c r="GQ18" s="791" t="s">
        <v>195</v>
      </c>
      <c r="GR18" s="791" t="s">
        <v>195</v>
      </c>
      <c r="GS18" s="62">
        <v>5687</v>
      </c>
      <c r="GT18" s="62">
        <f t="shared" si="2"/>
        <v>9011</v>
      </c>
      <c r="GU18" s="487" t="e">
        <f>ROUND(#REF!/30.4,0)</f>
        <v>#REF!</v>
      </c>
      <c r="GW18" s="176"/>
      <c r="GX18" s="606" t="str">
        <f t="shared" si="10"/>
        <v>5F044</v>
      </c>
      <c r="GY18" s="30">
        <f t="shared" si="11"/>
        <v>42856</v>
      </c>
      <c r="GZ18" s="30" t="str">
        <f>IF(COUNTIF($I8:$GR8,$GZ$12)=0,"N",HLOOKUP($GZ$12,$H8:$GR$33,$HG18,FALSE))</f>
        <v>N</v>
      </c>
      <c r="HA18" s="30" t="str">
        <f>IF(COUNTIF($H8:$GR8,$HA$12)=0,"N",HLOOKUP($HA$12,$H8:$GR$33,$HG18,FALSE))</f>
        <v>N</v>
      </c>
      <c r="HB18" s="30">
        <f>IF(COUNTIF($H8:$GR8,$HB$12)=0,"N",HLOOKUP($HB$12,$H8:$GR$33,$HG18,FALSE))</f>
        <v>42856</v>
      </c>
      <c r="HC18" s="30">
        <f>IF(COUNTIF($H8:$GR8,$HC$12)=0,"N",HLOOKUP($HC$12,$H8:$GR$33,$HG18,FALSE))</f>
        <v>44621</v>
      </c>
      <c r="HD18" s="30">
        <f>IF(COUNTIF($H8:$GR8,$HD$12)=0,"N",HLOOKUP($HD$12,$H8:$GR$33,$HG18,FALSE))</f>
        <v>46419</v>
      </c>
      <c r="HE18" s="30" t="str">
        <f>IF(COUNTIF($H8:$GR8,$HE$12)=0,"N",HLOOKUP($HE$12,$H8:$GR$33,$HG18,FALSE))</f>
        <v>N</v>
      </c>
      <c r="HG18" s="554">
        <v>26</v>
      </c>
      <c r="HH18" s="30" t="str">
        <f t="shared" si="4"/>
        <v>N</v>
      </c>
      <c r="HI18" s="30" t="str">
        <f t="shared" si="5"/>
        <v>N</v>
      </c>
      <c r="HJ18" s="30">
        <f t="shared" si="6"/>
        <v>42856</v>
      </c>
      <c r="HK18" s="30">
        <f t="shared" si="7"/>
        <v>44621</v>
      </c>
      <c r="HL18" s="30">
        <f t="shared" si="8"/>
        <v>46419</v>
      </c>
      <c r="HM18" s="30" t="str">
        <f t="shared" si="9"/>
        <v>N</v>
      </c>
      <c r="HN18" s="30" t="str">
        <f>IF(COUNTIF($I8:$GR8,"F")=0,"N",HLOOKUP("F",$H8:$GR$33,$HG18,FALSE))</f>
        <v>N</v>
      </c>
    </row>
    <row r="19" spans="1:222" ht="15.75" customHeight="1" x14ac:dyDescent="0.2">
      <c r="A19" s="5" t="str">
        <f>[7]Résumé!$I$20</f>
        <v>V20</v>
      </c>
      <c r="B19" s="36">
        <f>[7]Résumé!$L$20</f>
        <v>1081.8899999999994</v>
      </c>
      <c r="C19" s="36" t="str">
        <f>'[2]AT 1292-15'!$AC123</f>
        <v>-</v>
      </c>
      <c r="D19" s="490">
        <f t="shared" ca="1" si="1"/>
        <v>445</v>
      </c>
      <c r="E19" s="212" t="s">
        <v>31</v>
      </c>
      <c r="F19" s="5">
        <f>[7]Résumé!$J$20</f>
        <v>44306</v>
      </c>
      <c r="G19" s="14">
        <f t="shared" si="0"/>
        <v>44075</v>
      </c>
      <c r="H19" s="723" t="s">
        <v>100</v>
      </c>
      <c r="I19" s="493" t="s">
        <v>27</v>
      </c>
      <c r="J19" s="493" t="s">
        <v>27</v>
      </c>
      <c r="K19" s="493">
        <v>34</v>
      </c>
      <c r="L19" s="493">
        <v>34</v>
      </c>
      <c r="M19" s="493">
        <v>63</v>
      </c>
      <c r="N19" s="493">
        <v>44</v>
      </c>
      <c r="O19" s="493">
        <v>7</v>
      </c>
      <c r="P19" s="493">
        <v>4</v>
      </c>
      <c r="Q19" s="493">
        <v>4</v>
      </c>
      <c r="R19" s="493">
        <v>4</v>
      </c>
      <c r="S19" s="493">
        <v>7</v>
      </c>
      <c r="T19" s="493" t="s">
        <v>13</v>
      </c>
      <c r="U19" s="493" t="s">
        <v>13</v>
      </c>
      <c r="V19" s="493" t="s">
        <v>13</v>
      </c>
      <c r="W19" s="493" t="s">
        <v>13</v>
      </c>
      <c r="X19" s="493" t="s">
        <v>13</v>
      </c>
      <c r="Y19" s="493">
        <v>1</v>
      </c>
      <c r="Z19" s="493">
        <v>8</v>
      </c>
      <c r="AA19" s="493">
        <v>18</v>
      </c>
      <c r="AB19" s="781">
        <v>18</v>
      </c>
      <c r="AC19" s="781">
        <v>33</v>
      </c>
      <c r="AD19" s="493">
        <v>38</v>
      </c>
      <c r="AE19" s="791">
        <v>21</v>
      </c>
      <c r="AF19" s="810">
        <v>21</v>
      </c>
      <c r="AG19" s="280">
        <v>22</v>
      </c>
      <c r="AH19" s="791">
        <v>22</v>
      </c>
      <c r="AI19" s="791">
        <v>22</v>
      </c>
      <c r="AJ19" s="791">
        <v>22</v>
      </c>
      <c r="AK19" s="791">
        <v>22</v>
      </c>
      <c r="AL19" s="791">
        <v>22</v>
      </c>
      <c r="AM19" s="791">
        <v>22</v>
      </c>
      <c r="AN19" s="791">
        <v>22</v>
      </c>
      <c r="AO19" s="791">
        <v>22</v>
      </c>
      <c r="AP19" s="791">
        <v>22</v>
      </c>
      <c r="AQ19" s="791">
        <v>22</v>
      </c>
      <c r="AR19" s="810">
        <v>22</v>
      </c>
      <c r="AS19" s="280">
        <v>22</v>
      </c>
      <c r="AT19" s="791">
        <v>22</v>
      </c>
      <c r="AU19" s="791">
        <v>22</v>
      </c>
      <c r="AV19" s="791">
        <v>22</v>
      </c>
      <c r="AW19" s="791">
        <v>22</v>
      </c>
      <c r="AX19" s="791">
        <v>22</v>
      </c>
      <c r="AY19" s="791">
        <v>22</v>
      </c>
      <c r="AZ19" s="791">
        <v>22</v>
      </c>
      <c r="BA19" s="791">
        <v>22</v>
      </c>
      <c r="BB19" s="791">
        <v>22</v>
      </c>
      <c r="BC19" s="791">
        <v>22</v>
      </c>
      <c r="BD19" s="810">
        <v>22</v>
      </c>
      <c r="BE19" s="280">
        <v>22</v>
      </c>
      <c r="BF19" s="791">
        <v>22</v>
      </c>
      <c r="BG19" s="791">
        <v>22</v>
      </c>
      <c r="BH19" s="791">
        <v>22</v>
      </c>
      <c r="BI19" s="791">
        <v>22</v>
      </c>
      <c r="BJ19" s="791">
        <v>22</v>
      </c>
      <c r="BK19" s="791">
        <v>22</v>
      </c>
      <c r="BL19" s="791">
        <v>22</v>
      </c>
      <c r="BM19" s="791">
        <v>22</v>
      </c>
      <c r="BN19" s="791">
        <v>22</v>
      </c>
      <c r="BO19" s="791">
        <v>22</v>
      </c>
      <c r="BP19" s="810">
        <v>22</v>
      </c>
      <c r="BQ19" s="280">
        <v>22</v>
      </c>
      <c r="BR19" s="791">
        <v>22</v>
      </c>
      <c r="BS19" s="791">
        <v>22</v>
      </c>
      <c r="BT19" s="791">
        <v>22</v>
      </c>
      <c r="BU19" s="791">
        <v>22</v>
      </c>
      <c r="BV19" s="791">
        <v>22</v>
      </c>
      <c r="BW19" s="791">
        <v>22</v>
      </c>
      <c r="BX19" s="791">
        <v>22</v>
      </c>
      <c r="BY19" s="791" t="s">
        <v>14</v>
      </c>
      <c r="BZ19" s="791" t="s">
        <v>14</v>
      </c>
      <c r="CA19" s="791" t="s">
        <v>14</v>
      </c>
      <c r="CB19" s="791" t="s">
        <v>14</v>
      </c>
      <c r="CC19" s="791" t="s">
        <v>14</v>
      </c>
      <c r="CD19" s="791" t="s">
        <v>14</v>
      </c>
      <c r="CE19" s="791">
        <v>22</v>
      </c>
      <c r="CF19" s="791">
        <v>22</v>
      </c>
      <c r="CG19" s="791">
        <v>22</v>
      </c>
      <c r="CH19" s="791">
        <v>22</v>
      </c>
      <c r="CI19" s="791">
        <v>22</v>
      </c>
      <c r="CJ19" s="791">
        <v>22</v>
      </c>
      <c r="CK19" s="791">
        <v>22</v>
      </c>
      <c r="CL19" s="791">
        <v>22</v>
      </c>
      <c r="CM19" s="791">
        <v>22</v>
      </c>
      <c r="CN19" s="791">
        <v>22</v>
      </c>
      <c r="CO19" s="791">
        <v>22</v>
      </c>
      <c r="CP19" s="791">
        <v>22</v>
      </c>
      <c r="CQ19" s="791">
        <v>22</v>
      </c>
      <c r="CR19" s="791">
        <v>22</v>
      </c>
      <c r="CS19" s="791">
        <v>22</v>
      </c>
      <c r="CT19" s="791">
        <v>22</v>
      </c>
      <c r="CU19" s="791">
        <v>22</v>
      </c>
      <c r="CV19" s="791">
        <v>22</v>
      </c>
      <c r="CW19" s="791">
        <v>22</v>
      </c>
      <c r="CX19" s="791">
        <v>22</v>
      </c>
      <c r="CY19" s="791">
        <v>22</v>
      </c>
      <c r="CZ19" s="791">
        <v>22</v>
      </c>
      <c r="DA19" s="791">
        <v>22</v>
      </c>
      <c r="DB19" s="791">
        <v>22</v>
      </c>
      <c r="DC19" s="791">
        <v>22</v>
      </c>
      <c r="DD19" s="791">
        <v>22</v>
      </c>
      <c r="DE19" s="791">
        <v>22</v>
      </c>
      <c r="DF19" s="791">
        <v>22</v>
      </c>
      <c r="DG19" s="791">
        <v>22</v>
      </c>
      <c r="DH19" s="791">
        <v>22</v>
      </c>
      <c r="DI19" s="791">
        <v>22</v>
      </c>
      <c r="DJ19" s="791">
        <v>22</v>
      </c>
      <c r="DK19" s="791">
        <v>22</v>
      </c>
      <c r="DL19" s="791">
        <v>22</v>
      </c>
      <c r="DM19" s="791">
        <v>22</v>
      </c>
      <c r="DN19" s="791">
        <v>22</v>
      </c>
      <c r="DO19" s="791">
        <v>22</v>
      </c>
      <c r="DP19" s="791">
        <v>22</v>
      </c>
      <c r="DQ19" s="791">
        <v>22</v>
      </c>
      <c r="DR19" s="791">
        <v>22</v>
      </c>
      <c r="DS19" s="791">
        <v>22</v>
      </c>
      <c r="DT19" s="791">
        <v>22</v>
      </c>
      <c r="DU19" s="791">
        <v>22</v>
      </c>
      <c r="DV19" s="791">
        <v>22</v>
      </c>
      <c r="DW19" s="791">
        <v>22</v>
      </c>
      <c r="DX19" s="791">
        <v>22</v>
      </c>
      <c r="DY19" s="791">
        <v>22</v>
      </c>
      <c r="DZ19" s="791">
        <v>22</v>
      </c>
      <c r="EA19" s="791">
        <v>22</v>
      </c>
      <c r="EB19" s="791">
        <v>22</v>
      </c>
      <c r="EC19" s="791">
        <v>22</v>
      </c>
      <c r="ED19" s="791">
        <v>22</v>
      </c>
      <c r="EE19" s="791">
        <v>22</v>
      </c>
      <c r="EF19" s="791" t="s">
        <v>15</v>
      </c>
      <c r="EG19" s="791" t="s">
        <v>15</v>
      </c>
      <c r="EH19" s="791" t="s">
        <v>15</v>
      </c>
      <c r="EI19" s="791" t="s">
        <v>15</v>
      </c>
      <c r="EJ19" s="791" t="s">
        <v>15</v>
      </c>
      <c r="EK19" s="791">
        <v>23</v>
      </c>
      <c r="EL19" s="791">
        <v>23</v>
      </c>
      <c r="EM19" s="791">
        <v>23</v>
      </c>
      <c r="EN19" s="791">
        <v>23</v>
      </c>
      <c r="EO19" s="791">
        <v>23</v>
      </c>
      <c r="EP19" s="791">
        <v>23</v>
      </c>
      <c r="EQ19" s="791">
        <v>23</v>
      </c>
      <c r="ER19" s="791">
        <v>23</v>
      </c>
      <c r="ES19" s="791">
        <v>23</v>
      </c>
      <c r="ET19" s="791">
        <v>23</v>
      </c>
      <c r="EU19" s="791">
        <v>23</v>
      </c>
      <c r="EV19" s="791">
        <v>23</v>
      </c>
      <c r="EW19" s="791">
        <v>23</v>
      </c>
      <c r="EX19" s="791">
        <v>23</v>
      </c>
      <c r="EY19" s="791">
        <v>23</v>
      </c>
      <c r="EZ19" s="791">
        <v>23</v>
      </c>
      <c r="FA19" s="791">
        <v>23</v>
      </c>
      <c r="FB19" s="791">
        <v>23</v>
      </c>
      <c r="FC19" s="791">
        <v>23</v>
      </c>
      <c r="FD19" s="791">
        <v>23</v>
      </c>
      <c r="FE19" s="791">
        <v>23</v>
      </c>
      <c r="FF19" s="791" t="s">
        <v>195</v>
      </c>
      <c r="FG19" s="791" t="s">
        <v>195</v>
      </c>
      <c r="FH19" s="791" t="s">
        <v>195</v>
      </c>
      <c r="FI19" s="791" t="s">
        <v>195</v>
      </c>
      <c r="FJ19" s="791" t="s">
        <v>195</v>
      </c>
      <c r="FK19" s="791" t="s">
        <v>195</v>
      </c>
      <c r="FL19" s="791" t="s">
        <v>195</v>
      </c>
      <c r="FM19" s="791" t="s">
        <v>195</v>
      </c>
      <c r="FN19" s="791" t="s">
        <v>195</v>
      </c>
      <c r="FO19" s="791" t="s">
        <v>195</v>
      </c>
      <c r="FP19" s="791" t="s">
        <v>195</v>
      </c>
      <c r="FQ19" s="791" t="s">
        <v>195</v>
      </c>
      <c r="FR19" s="791" t="s">
        <v>195</v>
      </c>
      <c r="FS19" s="791" t="s">
        <v>195</v>
      </c>
      <c r="FT19" s="791" t="s">
        <v>195</v>
      </c>
      <c r="FU19" s="791" t="s">
        <v>195</v>
      </c>
      <c r="FV19" s="791" t="s">
        <v>195</v>
      </c>
      <c r="FW19" s="791" t="s">
        <v>195</v>
      </c>
      <c r="FX19" s="791" t="s">
        <v>195</v>
      </c>
      <c r="FY19" s="791" t="s">
        <v>195</v>
      </c>
      <c r="FZ19" s="791" t="s">
        <v>195</v>
      </c>
      <c r="GA19" s="791" t="s">
        <v>195</v>
      </c>
      <c r="GB19" s="791" t="s">
        <v>195</v>
      </c>
      <c r="GC19" s="791" t="s">
        <v>195</v>
      </c>
      <c r="GD19" s="791" t="s">
        <v>195</v>
      </c>
      <c r="GE19" s="791" t="s">
        <v>195</v>
      </c>
      <c r="GF19" s="791" t="s">
        <v>195</v>
      </c>
      <c r="GG19" s="791" t="s">
        <v>195</v>
      </c>
      <c r="GH19" s="791" t="s">
        <v>195</v>
      </c>
      <c r="GI19" s="791" t="s">
        <v>195</v>
      </c>
      <c r="GJ19" s="791" t="s">
        <v>195</v>
      </c>
      <c r="GK19" s="791" t="s">
        <v>195</v>
      </c>
      <c r="GL19" s="791" t="s">
        <v>195</v>
      </c>
      <c r="GM19" s="791" t="s">
        <v>195</v>
      </c>
      <c r="GN19" s="791" t="s">
        <v>195</v>
      </c>
      <c r="GO19" s="791" t="s">
        <v>195</v>
      </c>
      <c r="GP19" s="791" t="s">
        <v>195</v>
      </c>
      <c r="GQ19" s="791" t="s">
        <v>195</v>
      </c>
      <c r="GR19" s="791" t="s">
        <v>195</v>
      </c>
      <c r="GS19" s="62">
        <v>5938</v>
      </c>
      <c r="GT19" s="62">
        <f>GS19+SUM(I19:FP19)</f>
        <v>8914</v>
      </c>
      <c r="GU19" s="487" t="e">
        <f>ROUND(#REF!/30.4,0)</f>
        <v>#REF!</v>
      </c>
      <c r="GW19" s="176"/>
      <c r="GX19" s="606" t="str">
        <f t="shared" si="10"/>
        <v>5F045</v>
      </c>
      <c r="GY19" s="30">
        <f t="shared" si="11"/>
        <v>42461</v>
      </c>
      <c r="GZ19" s="30" t="str">
        <f>IF(COUNTIF($I9:$GR9,$GZ$12)=0,"N",HLOOKUP($GZ$12,$H9:$GR$33,$HG19,FALSE))</f>
        <v>N</v>
      </c>
      <c r="HA19" s="30" t="str">
        <f>IF(COUNTIF($H9:$GR9,$HA$12)=0,"N",HLOOKUP($HA$12,$H9:$GR$33,$HG19,FALSE))</f>
        <v>N</v>
      </c>
      <c r="HB19" s="30">
        <f>IF(COUNTIF($H9:$GR9,$HB$12)=0,"N",HLOOKUP($HB$12,$H9:$GR$33,$HG19,FALSE))</f>
        <v>42461</v>
      </c>
      <c r="HC19" s="30">
        <f>IF(COUNTIF($H9:$GR9,$HC$12)=0,"N",HLOOKUP($HC$12,$H9:$GR$33,$HG19,FALSE))</f>
        <v>44197</v>
      </c>
      <c r="HD19" s="30">
        <f>IF(COUNTIF($H9:$GR9,$HD$12)=0,"N",HLOOKUP($HD$12,$H9:$GR$33,$HG19,FALSE))</f>
        <v>46023</v>
      </c>
      <c r="HE19" s="30" t="str">
        <f>IF(COUNTIF($H9:$GR9,$HE$12)=0,"N",HLOOKUP($HE$12,$H9:$GR$33,$HG19,FALSE))</f>
        <v>N</v>
      </c>
      <c r="HG19" s="554">
        <v>25</v>
      </c>
      <c r="HH19" s="30" t="str">
        <f t="shared" si="4"/>
        <v>N</v>
      </c>
      <c r="HI19" s="30" t="str">
        <f t="shared" si="5"/>
        <v>N</v>
      </c>
      <c r="HJ19" s="30">
        <f t="shared" si="6"/>
        <v>42461</v>
      </c>
      <c r="HK19" s="30">
        <f t="shared" si="7"/>
        <v>44197</v>
      </c>
      <c r="HL19" s="30">
        <f t="shared" si="8"/>
        <v>46023</v>
      </c>
      <c r="HM19" s="30" t="str">
        <f t="shared" si="9"/>
        <v>N</v>
      </c>
      <c r="HN19" s="30" t="str">
        <f>IF(COUNTIF($I9:$GR9,"F")=0,"N",HLOOKUP("F",$H9:$GR$33,$HG19,FALSE))</f>
        <v>N</v>
      </c>
    </row>
    <row r="20" spans="1:222" ht="15.75" customHeight="1" x14ac:dyDescent="0.2">
      <c r="A20" s="5" t="str">
        <f>[7]Résumé!$I$21</f>
        <v>V15</v>
      </c>
      <c r="B20" s="36">
        <f>[7]Résumé!$L$21</f>
        <v>600.42000000000007</v>
      </c>
      <c r="C20" s="36" t="str">
        <f>'[2]AT 1292-15'!$AC124</f>
        <v>Bagué</v>
      </c>
      <c r="D20" s="490">
        <f t="shared" ca="1" si="1"/>
        <v>1091</v>
      </c>
      <c r="E20" s="212" t="s">
        <v>31</v>
      </c>
      <c r="F20" s="5">
        <f>[7]Résumé!$J$21</f>
        <v>43258</v>
      </c>
      <c r="G20" s="14">
        <f t="shared" si="0"/>
        <v>43252</v>
      </c>
      <c r="H20" s="723" t="s">
        <v>101</v>
      </c>
      <c r="I20" s="493">
        <v>36</v>
      </c>
      <c r="J20" s="493">
        <v>35</v>
      </c>
      <c r="K20" s="493">
        <v>52</v>
      </c>
      <c r="L20" s="493">
        <v>0</v>
      </c>
      <c r="M20" s="493">
        <v>30</v>
      </c>
      <c r="N20" s="493">
        <v>56</v>
      </c>
      <c r="O20" s="505">
        <v>19</v>
      </c>
      <c r="P20" s="505">
        <v>31</v>
      </c>
      <c r="Q20" s="505">
        <v>45</v>
      </c>
      <c r="R20" s="505">
        <v>31</v>
      </c>
      <c r="S20" s="505">
        <v>26</v>
      </c>
      <c r="T20" s="505">
        <v>22</v>
      </c>
      <c r="U20" s="505">
        <v>6</v>
      </c>
      <c r="V20" s="505">
        <v>20</v>
      </c>
      <c r="W20" s="505">
        <v>37</v>
      </c>
      <c r="X20" s="505"/>
      <c r="Y20" s="505">
        <v>18</v>
      </c>
      <c r="Z20" s="505">
        <v>18</v>
      </c>
      <c r="AA20" s="493">
        <v>12</v>
      </c>
      <c r="AB20" s="493">
        <v>10</v>
      </c>
      <c r="AC20" s="791"/>
      <c r="AD20" s="781">
        <v>10</v>
      </c>
      <c r="AE20" s="764">
        <v>50</v>
      </c>
      <c r="AF20" s="820">
        <v>50</v>
      </c>
      <c r="AG20" s="817">
        <v>25</v>
      </c>
      <c r="AH20" s="791">
        <v>25</v>
      </c>
      <c r="AI20" s="791">
        <v>25</v>
      </c>
      <c r="AJ20" s="791">
        <v>25</v>
      </c>
      <c r="AK20" s="791">
        <v>25</v>
      </c>
      <c r="AL20" s="791">
        <v>25</v>
      </c>
      <c r="AM20" s="791">
        <v>25</v>
      </c>
      <c r="AN20" s="791">
        <v>25</v>
      </c>
      <c r="AO20" s="791">
        <v>25</v>
      </c>
      <c r="AP20" s="791">
        <v>25</v>
      </c>
      <c r="AQ20" s="791">
        <v>25</v>
      </c>
      <c r="AR20" s="810">
        <v>25</v>
      </c>
      <c r="AS20" s="280">
        <v>25</v>
      </c>
      <c r="AT20" s="791">
        <v>25</v>
      </c>
      <c r="AU20" s="791">
        <v>25</v>
      </c>
      <c r="AV20" s="791">
        <v>25</v>
      </c>
      <c r="AW20" s="791">
        <v>25</v>
      </c>
      <c r="AX20" s="791" t="s">
        <v>13</v>
      </c>
      <c r="AY20" s="791" t="s">
        <v>13</v>
      </c>
      <c r="AZ20" s="791" t="s">
        <v>13</v>
      </c>
      <c r="BA20" s="791" t="s">
        <v>13</v>
      </c>
      <c r="BB20" s="791" t="s">
        <v>13</v>
      </c>
      <c r="BC20" s="791">
        <v>23</v>
      </c>
      <c r="BD20" s="810">
        <v>23</v>
      </c>
      <c r="BE20" s="280">
        <v>23</v>
      </c>
      <c r="BF20" s="791">
        <v>23</v>
      </c>
      <c r="BG20" s="791">
        <v>23</v>
      </c>
      <c r="BH20" s="791">
        <v>23</v>
      </c>
      <c r="BI20" s="791">
        <v>23</v>
      </c>
      <c r="BJ20" s="791">
        <v>23</v>
      </c>
      <c r="BK20" s="791">
        <v>23</v>
      </c>
      <c r="BL20" s="791">
        <v>23</v>
      </c>
      <c r="BM20" s="791">
        <v>23</v>
      </c>
      <c r="BN20" s="791">
        <v>23</v>
      </c>
      <c r="BO20" s="791">
        <v>23</v>
      </c>
      <c r="BP20" s="810">
        <v>23</v>
      </c>
      <c r="BQ20" s="280">
        <v>23</v>
      </c>
      <c r="BR20" s="791">
        <v>23</v>
      </c>
      <c r="BS20" s="791">
        <v>23</v>
      </c>
      <c r="BT20" s="791">
        <v>23</v>
      </c>
      <c r="BU20" s="791">
        <v>23</v>
      </c>
      <c r="BV20" s="791">
        <v>23</v>
      </c>
      <c r="BW20" s="791">
        <v>23</v>
      </c>
      <c r="BX20" s="791">
        <v>23</v>
      </c>
      <c r="BY20" s="791">
        <v>23</v>
      </c>
      <c r="BZ20" s="791">
        <v>23</v>
      </c>
      <c r="CA20" s="791">
        <v>23</v>
      </c>
      <c r="CB20" s="791">
        <v>23</v>
      </c>
      <c r="CC20" s="791">
        <v>23</v>
      </c>
      <c r="CD20" s="791">
        <v>23</v>
      </c>
      <c r="CE20" s="791">
        <v>23</v>
      </c>
      <c r="CF20" s="791">
        <v>23</v>
      </c>
      <c r="CG20" s="791">
        <v>23</v>
      </c>
      <c r="CH20" s="791">
        <v>23</v>
      </c>
      <c r="CI20" s="791">
        <v>23</v>
      </c>
      <c r="CJ20" s="791">
        <v>23</v>
      </c>
      <c r="CK20" s="791">
        <v>23</v>
      </c>
      <c r="CL20" s="791">
        <v>23</v>
      </c>
      <c r="CM20" s="791">
        <v>23</v>
      </c>
      <c r="CN20" s="791">
        <v>23</v>
      </c>
      <c r="CO20" s="791">
        <v>23</v>
      </c>
      <c r="CP20" s="791">
        <v>23</v>
      </c>
      <c r="CQ20" s="791">
        <v>23</v>
      </c>
      <c r="CR20" s="791">
        <v>23</v>
      </c>
      <c r="CS20" s="791">
        <v>23</v>
      </c>
      <c r="CT20" s="791">
        <v>23</v>
      </c>
      <c r="CU20" s="791">
        <v>23</v>
      </c>
      <c r="CV20" s="791">
        <v>23</v>
      </c>
      <c r="CW20" s="791">
        <v>23</v>
      </c>
      <c r="CX20" s="791">
        <v>23</v>
      </c>
      <c r="CY20" s="791">
        <v>23</v>
      </c>
      <c r="CZ20" s="791">
        <v>23</v>
      </c>
      <c r="DA20" s="791" t="s">
        <v>14</v>
      </c>
      <c r="DB20" s="791" t="s">
        <v>14</v>
      </c>
      <c r="DC20" s="791" t="s">
        <v>14</v>
      </c>
      <c r="DD20" s="791" t="s">
        <v>14</v>
      </c>
      <c r="DE20" s="791" t="s">
        <v>14</v>
      </c>
      <c r="DF20" s="791" t="s">
        <v>14</v>
      </c>
      <c r="DG20" s="791">
        <v>21</v>
      </c>
      <c r="DH20" s="791">
        <v>21</v>
      </c>
      <c r="DI20" s="791">
        <v>21</v>
      </c>
      <c r="DJ20" s="791">
        <v>21</v>
      </c>
      <c r="DK20" s="791">
        <v>21</v>
      </c>
      <c r="DL20" s="791">
        <v>21</v>
      </c>
      <c r="DM20" s="791">
        <v>21</v>
      </c>
      <c r="DN20" s="791">
        <v>21</v>
      </c>
      <c r="DO20" s="791">
        <v>21</v>
      </c>
      <c r="DP20" s="791">
        <v>21</v>
      </c>
      <c r="DQ20" s="791">
        <v>21</v>
      </c>
      <c r="DR20" s="791">
        <v>21</v>
      </c>
      <c r="DS20" s="791">
        <v>21</v>
      </c>
      <c r="DT20" s="791">
        <v>21</v>
      </c>
      <c r="DU20" s="791">
        <v>21</v>
      </c>
      <c r="DV20" s="791">
        <v>21</v>
      </c>
      <c r="DW20" s="791">
        <v>21</v>
      </c>
      <c r="DX20" s="791">
        <v>21</v>
      </c>
      <c r="DY20" s="791">
        <v>21</v>
      </c>
      <c r="DZ20" s="791">
        <v>21</v>
      </c>
      <c r="EA20" s="791">
        <v>21</v>
      </c>
      <c r="EB20" s="791">
        <v>21</v>
      </c>
      <c r="EC20" s="791">
        <v>21</v>
      </c>
      <c r="ED20" s="791">
        <v>21</v>
      </c>
      <c r="EE20" s="791">
        <v>21</v>
      </c>
      <c r="EF20" s="791">
        <v>21</v>
      </c>
      <c r="EG20" s="791">
        <v>21</v>
      </c>
      <c r="EH20" s="791">
        <v>21</v>
      </c>
      <c r="EI20" s="791">
        <v>21</v>
      </c>
      <c r="EJ20" s="791">
        <v>21</v>
      </c>
      <c r="EK20" s="791">
        <v>21</v>
      </c>
      <c r="EL20" s="791">
        <v>21</v>
      </c>
      <c r="EM20" s="791">
        <v>21</v>
      </c>
      <c r="EN20" s="791">
        <v>21</v>
      </c>
      <c r="EO20" s="791">
        <v>21</v>
      </c>
      <c r="EP20" s="791">
        <v>21</v>
      </c>
      <c r="EQ20" s="791">
        <v>21</v>
      </c>
      <c r="ER20" s="791">
        <v>21</v>
      </c>
      <c r="ES20" s="791">
        <v>21</v>
      </c>
      <c r="ET20" s="791">
        <v>21</v>
      </c>
      <c r="EU20" s="791">
        <v>21</v>
      </c>
      <c r="EV20" s="791">
        <v>21</v>
      </c>
      <c r="EW20" s="791">
        <v>21</v>
      </c>
      <c r="EX20" s="791">
        <v>21</v>
      </c>
      <c r="EY20" s="791">
        <v>21</v>
      </c>
      <c r="EZ20" s="791">
        <v>21</v>
      </c>
      <c r="FA20" s="791">
        <v>21</v>
      </c>
      <c r="FB20" s="791">
        <v>21</v>
      </c>
      <c r="FC20" s="791">
        <v>21</v>
      </c>
      <c r="FD20" s="791">
        <v>21</v>
      </c>
      <c r="FE20" s="791">
        <v>21</v>
      </c>
      <c r="FF20" s="791">
        <v>21</v>
      </c>
      <c r="FG20" s="791">
        <v>21</v>
      </c>
      <c r="FH20" s="791">
        <v>21</v>
      </c>
      <c r="FI20" s="791" t="s">
        <v>15</v>
      </c>
      <c r="FJ20" s="791" t="s">
        <v>15</v>
      </c>
      <c r="FK20" s="791" t="s">
        <v>15</v>
      </c>
      <c r="FL20" s="791" t="s">
        <v>15</v>
      </c>
      <c r="FM20" s="791" t="s">
        <v>15</v>
      </c>
      <c r="FN20" s="791">
        <v>23</v>
      </c>
      <c r="FO20" s="791">
        <v>23</v>
      </c>
      <c r="FP20" s="791">
        <v>23</v>
      </c>
      <c r="FQ20" s="791">
        <v>23</v>
      </c>
      <c r="FR20" s="791">
        <v>23</v>
      </c>
      <c r="FS20" s="791">
        <v>23</v>
      </c>
      <c r="FT20" s="791">
        <v>23</v>
      </c>
      <c r="FU20" s="791">
        <v>23</v>
      </c>
      <c r="FV20" s="791">
        <v>23</v>
      </c>
      <c r="FW20" s="791">
        <v>23</v>
      </c>
      <c r="FX20" s="791">
        <v>23</v>
      </c>
      <c r="FY20" s="791">
        <v>23</v>
      </c>
      <c r="FZ20" s="791">
        <v>23</v>
      </c>
      <c r="GA20" s="791">
        <v>23</v>
      </c>
      <c r="GB20" s="791">
        <v>23</v>
      </c>
      <c r="GC20" s="791">
        <v>23</v>
      </c>
      <c r="GD20" s="791">
        <v>23</v>
      </c>
      <c r="GE20" s="791">
        <v>23</v>
      </c>
      <c r="GF20" s="791">
        <v>23</v>
      </c>
      <c r="GG20" s="791">
        <v>23</v>
      </c>
      <c r="GH20" s="791">
        <v>23</v>
      </c>
      <c r="GI20" s="791">
        <v>23</v>
      </c>
      <c r="GJ20" s="791">
        <v>23</v>
      </c>
      <c r="GK20" s="791">
        <v>23</v>
      </c>
      <c r="GL20" s="791">
        <v>23</v>
      </c>
      <c r="GM20" s="791">
        <v>23</v>
      </c>
      <c r="GN20" s="791">
        <v>23</v>
      </c>
      <c r="GO20" s="791" t="s">
        <v>195</v>
      </c>
      <c r="GP20" s="791" t="s">
        <v>195</v>
      </c>
      <c r="GQ20" s="791" t="s">
        <v>195</v>
      </c>
      <c r="GR20" s="791" t="s">
        <v>195</v>
      </c>
      <c r="GS20" s="62">
        <v>5094</v>
      </c>
      <c r="GT20" s="62">
        <f t="shared" si="2"/>
        <v>8486</v>
      </c>
      <c r="GU20" s="487" t="e">
        <f>ROUND(#REF!/30.4,0)</f>
        <v>#REF!</v>
      </c>
      <c r="GW20" s="176"/>
      <c r="GX20" s="606" t="str">
        <f t="shared" si="10"/>
        <v>5F046</v>
      </c>
      <c r="GY20" s="30">
        <f t="shared" si="11"/>
        <v>43374</v>
      </c>
      <c r="GZ20" s="30" t="str">
        <f>IF(COUNTIF($I10:$GR10,$GZ$12)=0,"N",HLOOKUP($GZ$12,$H10:$GR$33,$HG20,FALSE))</f>
        <v>N</v>
      </c>
      <c r="HA20" s="30">
        <f>IF(COUNTIF($H10:$GR10,$HA$12)=0,"N",HLOOKUP($HA$12,$H10:$GR$33,$HG20,FALSE))</f>
        <v>43374</v>
      </c>
      <c r="HB20" s="30">
        <f>IF(COUNTIF($H10:$GR10,$HB$12)=0,"N",HLOOKUP($HB$12,$H10:$GR$33,$HG20,FALSE))</f>
        <v>45170</v>
      </c>
      <c r="HC20" s="30" t="str">
        <f>IF(COUNTIF($H10:$GR10,$HC$12)=0,"N",HLOOKUP($HC$12,$H10:$GR$33,$HG20,FALSE))</f>
        <v>N</v>
      </c>
      <c r="HD20" s="30" t="str">
        <f>IF(COUNTIF($H10:$GR10,$HD$12)=0,"N",HLOOKUP($HD$12,$H10:$GR$33,$HG20,FALSE))</f>
        <v>N</v>
      </c>
      <c r="HE20" s="30" t="str">
        <f>IF(COUNTIF($H10:$GR10,$HE$12)=0,"N",HLOOKUP($HE$12,$H10:$GR$33,$HG20,FALSE))</f>
        <v>N</v>
      </c>
      <c r="HG20" s="554">
        <v>24</v>
      </c>
      <c r="HH20" s="30" t="str">
        <f t="shared" si="4"/>
        <v>N</v>
      </c>
      <c r="HI20" s="30">
        <f t="shared" si="5"/>
        <v>43374</v>
      </c>
      <c r="HJ20" s="30">
        <f t="shared" si="6"/>
        <v>45170</v>
      </c>
      <c r="HK20" s="30" t="str">
        <f t="shared" si="7"/>
        <v>N</v>
      </c>
      <c r="HL20" s="30" t="str">
        <f t="shared" si="8"/>
        <v>N</v>
      </c>
      <c r="HM20" s="30" t="str">
        <f t="shared" si="9"/>
        <v>N</v>
      </c>
      <c r="HN20" s="30" t="str">
        <f>IF(COUNTIF($I10:$GR10,"F")=0,"N",HLOOKUP("F",$H10:$GR$33,$HG20,FALSE))</f>
        <v>N</v>
      </c>
    </row>
    <row r="21" spans="1:222" ht="15.75" customHeight="1" x14ac:dyDescent="0.2">
      <c r="A21" s="5" t="str">
        <f>[7]Résumé!$I$22</f>
        <v>V20</v>
      </c>
      <c r="B21" s="36">
        <f>[7]Résumé!$L$22</f>
        <v>822.29</v>
      </c>
      <c r="C21" s="36" t="str">
        <f>'[2]AT 1292-15'!$AC125</f>
        <v>Bagué</v>
      </c>
      <c r="D21" s="490">
        <f t="shared" ca="1" si="1"/>
        <v>85</v>
      </c>
      <c r="E21" s="212" t="s">
        <v>31</v>
      </c>
      <c r="F21" s="5">
        <f>[7]Résumé!$J$22</f>
        <v>43945</v>
      </c>
      <c r="G21" s="14">
        <f t="shared" si="0"/>
        <v>43678</v>
      </c>
      <c r="H21" s="723" t="s">
        <v>102</v>
      </c>
      <c r="I21" s="493" t="s">
        <v>13</v>
      </c>
      <c r="J21" s="493" t="s">
        <v>27</v>
      </c>
      <c r="K21" s="493" t="s">
        <v>27</v>
      </c>
      <c r="L21" s="493" t="s">
        <v>27</v>
      </c>
      <c r="M21" s="493" t="s">
        <v>27</v>
      </c>
      <c r="N21" s="493" t="s">
        <v>27</v>
      </c>
      <c r="O21" s="493">
        <v>4</v>
      </c>
      <c r="P21" s="493">
        <v>51</v>
      </c>
      <c r="Q21" s="493">
        <v>56</v>
      </c>
      <c r="R21" s="493">
        <v>60</v>
      </c>
      <c r="S21" s="493">
        <v>20</v>
      </c>
      <c r="T21" s="493">
        <v>13</v>
      </c>
      <c r="U21" s="493">
        <v>48</v>
      </c>
      <c r="V21" s="493">
        <v>43</v>
      </c>
      <c r="W21" s="493">
        <v>39</v>
      </c>
      <c r="X21" s="493"/>
      <c r="Y21" s="43" t="s">
        <v>277</v>
      </c>
      <c r="Z21" s="43" t="s">
        <v>277</v>
      </c>
      <c r="AA21" s="493"/>
      <c r="AB21" s="791"/>
      <c r="AC21" s="493">
        <v>33</v>
      </c>
      <c r="AD21" s="493">
        <v>12</v>
      </c>
      <c r="AE21" s="791">
        <v>23</v>
      </c>
      <c r="AF21" s="810">
        <v>23</v>
      </c>
      <c r="AG21" s="280">
        <v>23</v>
      </c>
      <c r="AH21" s="791">
        <v>23</v>
      </c>
      <c r="AI21" s="791">
        <v>23</v>
      </c>
      <c r="AJ21" s="791">
        <v>23</v>
      </c>
      <c r="AK21" s="791">
        <v>23</v>
      </c>
      <c r="AL21" s="791">
        <v>23</v>
      </c>
      <c r="AM21" s="791">
        <v>23</v>
      </c>
      <c r="AN21" s="791">
        <v>23</v>
      </c>
      <c r="AO21" s="791">
        <v>23</v>
      </c>
      <c r="AP21" s="791">
        <v>23</v>
      </c>
      <c r="AQ21" s="791">
        <v>23</v>
      </c>
      <c r="AR21" s="810">
        <v>23</v>
      </c>
      <c r="AS21" s="280">
        <v>23</v>
      </c>
      <c r="AT21" s="791">
        <v>23</v>
      </c>
      <c r="AU21" s="791">
        <v>23</v>
      </c>
      <c r="AV21" s="791">
        <v>23</v>
      </c>
      <c r="AW21" s="791">
        <v>23</v>
      </c>
      <c r="AX21" s="791">
        <v>23</v>
      </c>
      <c r="AY21" s="791">
        <v>23</v>
      </c>
      <c r="AZ21" s="791">
        <v>23</v>
      </c>
      <c r="BA21" s="791">
        <v>23</v>
      </c>
      <c r="BB21" s="791">
        <v>23</v>
      </c>
      <c r="BC21" s="791">
        <v>23</v>
      </c>
      <c r="BD21" s="810">
        <v>23</v>
      </c>
      <c r="BE21" s="280">
        <v>23</v>
      </c>
      <c r="BF21" s="791">
        <v>23</v>
      </c>
      <c r="BG21" s="791">
        <v>23</v>
      </c>
      <c r="BH21" s="791">
        <v>23</v>
      </c>
      <c r="BI21" s="791">
        <v>23</v>
      </c>
      <c r="BJ21" s="791">
        <v>23</v>
      </c>
      <c r="BK21" s="791">
        <v>23</v>
      </c>
      <c r="BL21" s="791" t="s">
        <v>14</v>
      </c>
      <c r="BM21" s="791" t="s">
        <v>14</v>
      </c>
      <c r="BN21" s="791" t="s">
        <v>14</v>
      </c>
      <c r="BO21" s="791" t="s">
        <v>14</v>
      </c>
      <c r="BP21" s="810" t="s">
        <v>14</v>
      </c>
      <c r="BQ21" s="280" t="s">
        <v>14</v>
      </c>
      <c r="BR21" s="791">
        <v>23</v>
      </c>
      <c r="BS21" s="791">
        <v>23</v>
      </c>
      <c r="BT21" s="791">
        <v>23</v>
      </c>
      <c r="BU21" s="791">
        <v>23</v>
      </c>
      <c r="BV21" s="791">
        <v>23</v>
      </c>
      <c r="BW21" s="791">
        <v>23</v>
      </c>
      <c r="BX21" s="791">
        <v>23</v>
      </c>
      <c r="BY21" s="791">
        <v>23</v>
      </c>
      <c r="BZ21" s="791">
        <v>23</v>
      </c>
      <c r="CA21" s="791">
        <v>23</v>
      </c>
      <c r="CB21" s="791">
        <v>23</v>
      </c>
      <c r="CC21" s="791">
        <v>23</v>
      </c>
      <c r="CD21" s="791">
        <v>23</v>
      </c>
      <c r="CE21" s="791">
        <v>23</v>
      </c>
      <c r="CF21" s="791">
        <v>23</v>
      </c>
      <c r="CG21" s="791">
        <v>23</v>
      </c>
      <c r="CH21" s="791">
        <v>23</v>
      </c>
      <c r="CI21" s="791">
        <v>23</v>
      </c>
      <c r="CJ21" s="791">
        <v>23</v>
      </c>
      <c r="CK21" s="791">
        <v>23</v>
      </c>
      <c r="CL21" s="791">
        <v>23</v>
      </c>
      <c r="CM21" s="791">
        <v>23</v>
      </c>
      <c r="CN21" s="791">
        <v>23</v>
      </c>
      <c r="CO21" s="791">
        <v>23</v>
      </c>
      <c r="CP21" s="791">
        <v>23</v>
      </c>
      <c r="CQ21" s="791">
        <v>23</v>
      </c>
      <c r="CR21" s="791">
        <v>23</v>
      </c>
      <c r="CS21" s="791">
        <v>23</v>
      </c>
      <c r="CT21" s="791">
        <v>23</v>
      </c>
      <c r="CU21" s="791">
        <v>23</v>
      </c>
      <c r="CV21" s="791">
        <v>23</v>
      </c>
      <c r="CW21" s="791">
        <v>23</v>
      </c>
      <c r="CX21" s="791">
        <v>23</v>
      </c>
      <c r="CY21" s="791">
        <v>23</v>
      </c>
      <c r="CZ21" s="791">
        <v>23</v>
      </c>
      <c r="DA21" s="791">
        <v>23</v>
      </c>
      <c r="DB21" s="791">
        <v>23</v>
      </c>
      <c r="DC21" s="791">
        <v>23</v>
      </c>
      <c r="DD21" s="791">
        <v>23</v>
      </c>
      <c r="DE21" s="791">
        <v>23</v>
      </c>
      <c r="DF21" s="791">
        <v>23</v>
      </c>
      <c r="DG21" s="791">
        <v>23</v>
      </c>
      <c r="DH21" s="791">
        <v>23</v>
      </c>
      <c r="DI21" s="791">
        <v>23</v>
      </c>
      <c r="DJ21" s="791">
        <v>23</v>
      </c>
      <c r="DK21" s="791">
        <v>23</v>
      </c>
      <c r="DL21" s="791">
        <v>23</v>
      </c>
      <c r="DM21" s="791">
        <v>23</v>
      </c>
      <c r="DN21" s="791">
        <v>23</v>
      </c>
      <c r="DO21" s="791">
        <v>23</v>
      </c>
      <c r="DP21" s="791">
        <v>23</v>
      </c>
      <c r="DQ21" s="791">
        <v>23</v>
      </c>
      <c r="DR21" s="791" t="s">
        <v>15</v>
      </c>
      <c r="DS21" s="791" t="s">
        <v>15</v>
      </c>
      <c r="DT21" s="791" t="s">
        <v>15</v>
      </c>
      <c r="DU21" s="791" t="s">
        <v>15</v>
      </c>
      <c r="DV21" s="791" t="s">
        <v>15</v>
      </c>
      <c r="DW21" s="791">
        <v>23</v>
      </c>
      <c r="DX21" s="791">
        <v>23</v>
      </c>
      <c r="DY21" s="791">
        <v>23</v>
      </c>
      <c r="DZ21" s="791">
        <v>23</v>
      </c>
      <c r="EA21" s="791">
        <v>23</v>
      </c>
      <c r="EB21" s="791">
        <v>23</v>
      </c>
      <c r="EC21" s="791">
        <v>23</v>
      </c>
      <c r="ED21" s="791">
        <v>23</v>
      </c>
      <c r="EE21" s="791">
        <v>23</v>
      </c>
      <c r="EF21" s="791">
        <v>23</v>
      </c>
      <c r="EG21" s="791">
        <v>23</v>
      </c>
      <c r="EH21" s="791">
        <v>23</v>
      </c>
      <c r="EI21" s="791">
        <v>23</v>
      </c>
      <c r="EJ21" s="791">
        <v>23</v>
      </c>
      <c r="EK21" s="791">
        <v>23</v>
      </c>
      <c r="EL21" s="791">
        <v>23</v>
      </c>
      <c r="EM21" s="791" t="s">
        <v>195</v>
      </c>
      <c r="EN21" s="791" t="s">
        <v>195</v>
      </c>
      <c r="EO21" s="791" t="s">
        <v>195</v>
      </c>
      <c r="EP21" s="791" t="s">
        <v>195</v>
      </c>
      <c r="EQ21" s="791" t="s">
        <v>195</v>
      </c>
      <c r="ER21" s="791" t="s">
        <v>195</v>
      </c>
      <c r="ES21" s="791" t="s">
        <v>195</v>
      </c>
      <c r="ET21" s="791" t="s">
        <v>195</v>
      </c>
      <c r="EU21" s="791" t="s">
        <v>195</v>
      </c>
      <c r="EV21" s="791" t="s">
        <v>195</v>
      </c>
      <c r="EW21" s="791" t="s">
        <v>195</v>
      </c>
      <c r="EX21" s="791" t="s">
        <v>195</v>
      </c>
      <c r="EY21" s="791" t="s">
        <v>195</v>
      </c>
      <c r="EZ21" s="791" t="s">
        <v>195</v>
      </c>
      <c r="FA21" s="791" t="s">
        <v>195</v>
      </c>
      <c r="FB21" s="791" t="s">
        <v>195</v>
      </c>
      <c r="FC21" s="791" t="s">
        <v>195</v>
      </c>
      <c r="FD21" s="791" t="s">
        <v>195</v>
      </c>
      <c r="FE21" s="791" t="s">
        <v>195</v>
      </c>
      <c r="FF21" s="791" t="s">
        <v>195</v>
      </c>
      <c r="FG21" s="791" t="s">
        <v>195</v>
      </c>
      <c r="FH21" s="791" t="s">
        <v>195</v>
      </c>
      <c r="FI21" s="791" t="s">
        <v>195</v>
      </c>
      <c r="FJ21" s="791" t="s">
        <v>195</v>
      </c>
      <c r="FK21" s="791" t="s">
        <v>195</v>
      </c>
      <c r="FL21" s="791" t="s">
        <v>195</v>
      </c>
      <c r="FM21" s="791" t="s">
        <v>195</v>
      </c>
      <c r="FN21" s="791" t="s">
        <v>195</v>
      </c>
      <c r="FO21" s="791" t="s">
        <v>195</v>
      </c>
      <c r="FP21" s="791" t="s">
        <v>195</v>
      </c>
      <c r="FQ21" s="791" t="s">
        <v>195</v>
      </c>
      <c r="FR21" s="791" t="s">
        <v>195</v>
      </c>
      <c r="FS21" s="791" t="s">
        <v>195</v>
      </c>
      <c r="FT21" s="791" t="s">
        <v>195</v>
      </c>
      <c r="FU21" s="791" t="s">
        <v>195</v>
      </c>
      <c r="FV21" s="791" t="s">
        <v>195</v>
      </c>
      <c r="FW21" s="791" t="s">
        <v>195</v>
      </c>
      <c r="FX21" s="791" t="s">
        <v>195</v>
      </c>
      <c r="FY21" s="791" t="s">
        <v>195</v>
      </c>
      <c r="FZ21" s="791" t="s">
        <v>195</v>
      </c>
      <c r="GA21" s="791" t="s">
        <v>195</v>
      </c>
      <c r="GB21" s="791" t="s">
        <v>195</v>
      </c>
      <c r="GC21" s="791" t="s">
        <v>195</v>
      </c>
      <c r="GD21" s="791" t="s">
        <v>195</v>
      </c>
      <c r="GE21" s="791" t="s">
        <v>195</v>
      </c>
      <c r="GF21" s="791" t="s">
        <v>195</v>
      </c>
      <c r="GG21" s="791" t="s">
        <v>195</v>
      </c>
      <c r="GH21" s="791" t="s">
        <v>195</v>
      </c>
      <c r="GI21" s="791" t="s">
        <v>195</v>
      </c>
      <c r="GJ21" s="791" t="s">
        <v>195</v>
      </c>
      <c r="GK21" s="791" t="s">
        <v>195</v>
      </c>
      <c r="GL21" s="791" t="s">
        <v>195</v>
      </c>
      <c r="GM21" s="791" t="s">
        <v>195</v>
      </c>
      <c r="GN21" s="791" t="s">
        <v>195</v>
      </c>
      <c r="GO21" s="791" t="s">
        <v>195</v>
      </c>
      <c r="GP21" s="791" t="s">
        <v>195</v>
      </c>
      <c r="GQ21" s="791" t="s">
        <v>195</v>
      </c>
      <c r="GR21" s="791" t="s">
        <v>195</v>
      </c>
      <c r="GS21" s="62">
        <v>6236</v>
      </c>
      <c r="GT21" s="62">
        <f t="shared" si="2"/>
        <v>8938</v>
      </c>
      <c r="GU21" s="487" t="e">
        <f>ROUND(#REF!/30.4,0)</f>
        <v>#REF!</v>
      </c>
      <c r="GW21" s="176"/>
      <c r="GX21" s="606" t="str">
        <f t="shared" si="10"/>
        <v>5F047</v>
      </c>
      <c r="GY21" s="30">
        <f t="shared" si="11"/>
        <v>43770</v>
      </c>
      <c r="GZ21" s="30" t="str">
        <f>IF(COUNTIF($I11:$GR11,$GZ$12)=0,"N",HLOOKUP($GZ$12,$H11:$GR$33,$HG21,FALSE))</f>
        <v>N</v>
      </c>
      <c r="HA21" s="30" t="str">
        <f>IF(COUNTIF($H11:$GR11,$HA$12)=0,"N",HLOOKUP($HA$12,$H11:$GR$33,$HG21,FALSE))</f>
        <v>N</v>
      </c>
      <c r="HB21" s="30">
        <f>IF(COUNTIF($H11:$GR11,$HB$12)=0,"N",HLOOKUP($HB$12,$H11:$GR$33,$HG21,FALSE))</f>
        <v>42005</v>
      </c>
      <c r="HC21" s="30">
        <f>IF(COUNTIF($H11:$GR11,$HC$12)=0,"N",HLOOKUP($HC$12,$H11:$GR$33,$HG21,FALSE))</f>
        <v>43770</v>
      </c>
      <c r="HD21" s="30">
        <f>IF(COUNTIF($H11:$GR11,$HD$12)=0,"N",HLOOKUP($HD$12,$H11:$GR$33,$HG21,FALSE))</f>
        <v>45536</v>
      </c>
      <c r="HE21" s="30" t="str">
        <f>IF(COUNTIF($H11:$GR11,$HE$12)=0,"N",HLOOKUP($HE$12,$H11:$GR$33,$HG21,FALSE))</f>
        <v>N</v>
      </c>
      <c r="HG21" s="554">
        <v>23</v>
      </c>
      <c r="HH21" s="30" t="str">
        <f t="shared" si="4"/>
        <v>N</v>
      </c>
      <c r="HI21" s="30" t="str">
        <f t="shared" si="5"/>
        <v>N</v>
      </c>
      <c r="HJ21" s="30" t="str">
        <f t="shared" si="6"/>
        <v>N</v>
      </c>
      <c r="HK21" s="30">
        <f t="shared" si="7"/>
        <v>43770</v>
      </c>
      <c r="HL21" s="30">
        <f t="shared" si="8"/>
        <v>45536</v>
      </c>
      <c r="HM21" s="30" t="str">
        <f t="shared" si="9"/>
        <v>N</v>
      </c>
      <c r="HN21" s="30">
        <f>IF(COUNTIF($I11:$GR11,"F")=0,"N",HLOOKUP("F",$H11:$GR$33,$HG21,FALSE))</f>
        <v>42917</v>
      </c>
    </row>
    <row r="22" spans="1:222" ht="15.75" customHeight="1" x14ac:dyDescent="0.2">
      <c r="A22" s="5" t="str">
        <f>[7]Résumé!$I$23</f>
        <v>V15</v>
      </c>
      <c r="B22" s="36">
        <f>[7]Résumé!$L$23</f>
        <v>484.05000000000018</v>
      </c>
      <c r="C22" s="36" t="str">
        <f>'[2]AT 1292-15'!$AC126</f>
        <v>Bagué</v>
      </c>
      <c r="D22" s="490">
        <f t="shared" ca="1" si="1"/>
        <v>871</v>
      </c>
      <c r="E22" s="212" t="s">
        <v>31</v>
      </c>
      <c r="F22" s="5">
        <f>[7]Résumé!$J$23</f>
        <v>43034</v>
      </c>
      <c r="G22" s="14">
        <f t="shared" si="0"/>
        <v>43009</v>
      </c>
      <c r="H22" s="723" t="s">
        <v>103</v>
      </c>
      <c r="I22" s="493" t="s">
        <v>27</v>
      </c>
      <c r="J22" s="493" t="s">
        <v>27</v>
      </c>
      <c r="K22" s="493" t="s">
        <v>27</v>
      </c>
      <c r="L22" s="493" t="s">
        <v>27</v>
      </c>
      <c r="M22" s="493" t="s">
        <v>27</v>
      </c>
      <c r="N22" s="493" t="s">
        <v>27</v>
      </c>
      <c r="O22" s="493" t="s">
        <v>27</v>
      </c>
      <c r="P22" s="493">
        <v>5</v>
      </c>
      <c r="Q22" s="493"/>
      <c r="R22" s="493">
        <v>13</v>
      </c>
      <c r="S22" s="505">
        <v>16</v>
      </c>
      <c r="T22" s="505">
        <v>20</v>
      </c>
      <c r="U22" s="505">
        <v>10</v>
      </c>
      <c r="V22" s="505">
        <v>33</v>
      </c>
      <c r="W22" s="505">
        <v>17</v>
      </c>
      <c r="X22" s="505">
        <v>17</v>
      </c>
      <c r="Y22" s="505">
        <v>12</v>
      </c>
      <c r="Z22" s="505">
        <v>2</v>
      </c>
      <c r="AA22" s="505">
        <v>22</v>
      </c>
      <c r="AB22" s="505">
        <v>29</v>
      </c>
      <c r="AC22" s="505">
        <v>20</v>
      </c>
      <c r="AD22" s="505">
        <v>29</v>
      </c>
      <c r="AE22" s="516">
        <v>35</v>
      </c>
      <c r="AF22" s="821">
        <v>35</v>
      </c>
      <c r="AG22" s="818">
        <v>35</v>
      </c>
      <c r="AH22" s="516">
        <v>35</v>
      </c>
      <c r="AI22" s="516">
        <v>35</v>
      </c>
      <c r="AJ22" s="516">
        <v>35</v>
      </c>
      <c r="AK22" s="791">
        <v>35</v>
      </c>
      <c r="AL22" s="791">
        <v>35</v>
      </c>
      <c r="AM22" s="791">
        <v>35</v>
      </c>
      <c r="AN22" s="791">
        <v>35</v>
      </c>
      <c r="AO22" s="791">
        <v>15</v>
      </c>
      <c r="AP22" s="791" t="s">
        <v>13</v>
      </c>
      <c r="AQ22" s="791" t="s">
        <v>13</v>
      </c>
      <c r="AR22" s="810" t="s">
        <v>13</v>
      </c>
      <c r="AS22" s="280" t="s">
        <v>13</v>
      </c>
      <c r="AT22" s="791" t="s">
        <v>13</v>
      </c>
      <c r="AU22" s="791" t="s">
        <v>13</v>
      </c>
      <c r="AV22" s="791">
        <v>23</v>
      </c>
      <c r="AW22" s="791">
        <v>23</v>
      </c>
      <c r="AX22" s="791">
        <v>23</v>
      </c>
      <c r="AY22" s="791">
        <v>23</v>
      </c>
      <c r="AZ22" s="791">
        <v>23</v>
      </c>
      <c r="BA22" s="791">
        <v>23</v>
      </c>
      <c r="BB22" s="791">
        <v>23</v>
      </c>
      <c r="BC22" s="791">
        <v>23</v>
      </c>
      <c r="BD22" s="810">
        <v>23</v>
      </c>
      <c r="BE22" s="280">
        <v>23</v>
      </c>
      <c r="BF22" s="791">
        <v>23</v>
      </c>
      <c r="BG22" s="791">
        <v>23</v>
      </c>
      <c r="BH22" s="791">
        <v>23</v>
      </c>
      <c r="BI22" s="791">
        <v>23</v>
      </c>
      <c r="BJ22" s="791">
        <v>23</v>
      </c>
      <c r="BK22" s="791">
        <v>23</v>
      </c>
      <c r="BL22" s="791">
        <v>23</v>
      </c>
      <c r="BM22" s="791">
        <v>23</v>
      </c>
      <c r="BN22" s="791">
        <v>23</v>
      </c>
      <c r="BO22" s="791">
        <v>23</v>
      </c>
      <c r="BP22" s="810">
        <v>23</v>
      </c>
      <c r="BQ22" s="280">
        <v>23</v>
      </c>
      <c r="BR22" s="791">
        <v>23</v>
      </c>
      <c r="BS22" s="791">
        <v>23</v>
      </c>
      <c r="BT22" s="791">
        <v>23</v>
      </c>
      <c r="BU22" s="791">
        <v>23</v>
      </c>
      <c r="BV22" s="791">
        <v>23</v>
      </c>
      <c r="BW22" s="791">
        <v>23</v>
      </c>
      <c r="BX22" s="791">
        <v>23</v>
      </c>
      <c r="BY22" s="791">
        <v>23</v>
      </c>
      <c r="BZ22" s="791">
        <v>23</v>
      </c>
      <c r="CA22" s="791">
        <v>23</v>
      </c>
      <c r="CB22" s="791">
        <v>23</v>
      </c>
      <c r="CC22" s="791">
        <v>23</v>
      </c>
      <c r="CD22" s="791">
        <v>23</v>
      </c>
      <c r="CE22" s="791">
        <v>23</v>
      </c>
      <c r="CF22" s="791">
        <v>23</v>
      </c>
      <c r="CG22" s="791">
        <v>23</v>
      </c>
      <c r="CH22" s="791">
        <v>23</v>
      </c>
      <c r="CI22" s="791">
        <v>23</v>
      </c>
      <c r="CJ22" s="791">
        <v>23</v>
      </c>
      <c r="CK22" s="791">
        <v>23</v>
      </c>
      <c r="CL22" s="791">
        <v>23</v>
      </c>
      <c r="CM22" s="791">
        <v>23</v>
      </c>
      <c r="CN22" s="791">
        <v>23</v>
      </c>
      <c r="CO22" s="791">
        <v>23</v>
      </c>
      <c r="CP22" s="791">
        <v>23</v>
      </c>
      <c r="CQ22" s="791">
        <v>23</v>
      </c>
      <c r="CR22" s="791">
        <v>23</v>
      </c>
      <c r="CS22" s="791" t="s">
        <v>14</v>
      </c>
      <c r="CT22" s="791" t="s">
        <v>14</v>
      </c>
      <c r="CU22" s="791" t="s">
        <v>14</v>
      </c>
      <c r="CV22" s="791" t="s">
        <v>14</v>
      </c>
      <c r="CW22" s="791" t="s">
        <v>14</v>
      </c>
      <c r="CX22" s="791" t="s">
        <v>14</v>
      </c>
      <c r="CY22" s="791">
        <v>22</v>
      </c>
      <c r="CZ22" s="791">
        <v>22</v>
      </c>
      <c r="DA22" s="791">
        <v>22</v>
      </c>
      <c r="DB22" s="791">
        <v>22</v>
      </c>
      <c r="DC22" s="791">
        <v>22</v>
      </c>
      <c r="DD22" s="791">
        <v>22</v>
      </c>
      <c r="DE22" s="791">
        <v>22</v>
      </c>
      <c r="DF22" s="791">
        <v>22</v>
      </c>
      <c r="DG22" s="791">
        <v>22</v>
      </c>
      <c r="DH22" s="791">
        <v>22</v>
      </c>
      <c r="DI22" s="791">
        <v>22</v>
      </c>
      <c r="DJ22" s="791">
        <v>22</v>
      </c>
      <c r="DK22" s="791">
        <v>22</v>
      </c>
      <c r="DL22" s="791">
        <v>22</v>
      </c>
      <c r="DM22" s="791">
        <v>22</v>
      </c>
      <c r="DN22" s="791">
        <v>22</v>
      </c>
      <c r="DO22" s="791">
        <v>22</v>
      </c>
      <c r="DP22" s="791">
        <v>22</v>
      </c>
      <c r="DQ22" s="791">
        <v>22</v>
      </c>
      <c r="DR22" s="791">
        <v>22</v>
      </c>
      <c r="DS22" s="791">
        <v>22</v>
      </c>
      <c r="DT22" s="791">
        <v>22</v>
      </c>
      <c r="DU22" s="791">
        <v>22</v>
      </c>
      <c r="DV22" s="791">
        <v>22</v>
      </c>
      <c r="DW22" s="791">
        <v>22</v>
      </c>
      <c r="DX22" s="791">
        <v>22</v>
      </c>
      <c r="DY22" s="791">
        <v>22</v>
      </c>
      <c r="DZ22" s="791">
        <v>22</v>
      </c>
      <c r="EA22" s="791">
        <v>22</v>
      </c>
      <c r="EB22" s="791">
        <v>22</v>
      </c>
      <c r="EC22" s="791">
        <v>22</v>
      </c>
      <c r="ED22" s="791">
        <v>22</v>
      </c>
      <c r="EE22" s="791">
        <v>22</v>
      </c>
      <c r="EF22" s="791">
        <v>22</v>
      </c>
      <c r="EG22" s="791">
        <v>22</v>
      </c>
      <c r="EH22" s="791">
        <v>22</v>
      </c>
      <c r="EI22" s="791">
        <v>22</v>
      </c>
      <c r="EJ22" s="791">
        <v>22</v>
      </c>
      <c r="EK22" s="791">
        <v>22</v>
      </c>
      <c r="EL22" s="791">
        <v>22</v>
      </c>
      <c r="EM22" s="791">
        <v>22</v>
      </c>
      <c r="EN22" s="791">
        <v>22</v>
      </c>
      <c r="EO22" s="791">
        <v>22</v>
      </c>
      <c r="EP22" s="791">
        <v>22</v>
      </c>
      <c r="EQ22" s="791">
        <v>22</v>
      </c>
      <c r="ER22" s="791">
        <v>22</v>
      </c>
      <c r="ES22" s="791">
        <v>22</v>
      </c>
      <c r="ET22" s="791">
        <v>22</v>
      </c>
      <c r="EU22" s="791">
        <v>22</v>
      </c>
      <c r="EV22" s="791">
        <v>22</v>
      </c>
      <c r="EW22" s="791">
        <v>22</v>
      </c>
      <c r="EX22" s="791">
        <v>22</v>
      </c>
      <c r="EY22" s="791">
        <v>22</v>
      </c>
      <c r="EZ22" s="791">
        <v>22</v>
      </c>
      <c r="FA22" s="791" t="s">
        <v>15</v>
      </c>
      <c r="FB22" s="791" t="s">
        <v>15</v>
      </c>
      <c r="FC22" s="791" t="s">
        <v>15</v>
      </c>
      <c r="FD22" s="791" t="s">
        <v>15</v>
      </c>
      <c r="FE22" s="791" t="s">
        <v>15</v>
      </c>
      <c r="FF22" s="791">
        <v>23</v>
      </c>
      <c r="FG22" s="791">
        <v>23</v>
      </c>
      <c r="FH22" s="791">
        <v>23</v>
      </c>
      <c r="FI22" s="791">
        <v>23</v>
      </c>
      <c r="FJ22" s="791">
        <v>23</v>
      </c>
      <c r="FK22" s="791">
        <v>23</v>
      </c>
      <c r="FL22" s="791">
        <v>23</v>
      </c>
      <c r="FM22" s="791">
        <v>23</v>
      </c>
      <c r="FN22" s="791">
        <v>23</v>
      </c>
      <c r="FO22" s="791">
        <v>23</v>
      </c>
      <c r="FP22" s="791">
        <v>23</v>
      </c>
      <c r="FQ22" s="791">
        <v>23</v>
      </c>
      <c r="FR22" s="791">
        <v>23</v>
      </c>
      <c r="FS22" s="791">
        <v>23</v>
      </c>
      <c r="FT22" s="791">
        <v>23</v>
      </c>
      <c r="FU22" s="791">
        <v>23</v>
      </c>
      <c r="FV22" s="791">
        <v>23</v>
      </c>
      <c r="FW22" s="791">
        <v>23</v>
      </c>
      <c r="FX22" s="791">
        <v>23</v>
      </c>
      <c r="FY22" s="791">
        <v>23</v>
      </c>
      <c r="FZ22" s="791">
        <v>23</v>
      </c>
      <c r="GA22" s="791">
        <v>23</v>
      </c>
      <c r="GB22" s="791">
        <v>23</v>
      </c>
      <c r="GC22" s="791">
        <v>23</v>
      </c>
      <c r="GD22" s="791">
        <v>23</v>
      </c>
      <c r="GE22" s="791">
        <v>23</v>
      </c>
      <c r="GF22" s="791">
        <v>23</v>
      </c>
      <c r="GG22" s="791">
        <v>23</v>
      </c>
      <c r="GH22" s="791">
        <v>23</v>
      </c>
      <c r="GI22" s="791">
        <v>23</v>
      </c>
      <c r="GJ22" s="791">
        <v>23</v>
      </c>
      <c r="GK22" s="791">
        <v>23</v>
      </c>
      <c r="GL22" s="791">
        <v>23</v>
      </c>
      <c r="GM22" s="791">
        <v>23</v>
      </c>
      <c r="GN22" s="791">
        <v>23</v>
      </c>
      <c r="GO22" s="791" t="s">
        <v>195</v>
      </c>
      <c r="GP22" s="791" t="s">
        <v>195</v>
      </c>
      <c r="GQ22" s="791" t="s">
        <v>195</v>
      </c>
      <c r="GR22" s="791" t="s">
        <v>195</v>
      </c>
      <c r="GS22" s="62">
        <v>5583</v>
      </c>
      <c r="GT22" s="62">
        <f t="shared" si="2"/>
        <v>8761</v>
      </c>
      <c r="GU22" s="487" t="e">
        <f>ROUND(#REF!/30.4,0)</f>
        <v>#REF!</v>
      </c>
      <c r="GW22" s="176"/>
      <c r="GX22" s="606" t="str">
        <f t="shared" si="10"/>
        <v>5F048</v>
      </c>
      <c r="GY22" s="30">
        <f t="shared" si="11"/>
        <v>43132</v>
      </c>
      <c r="GZ22" s="30" t="str">
        <f>IF(COUNTIF($I12:$GR12,$GZ$12)=0,"N",HLOOKUP($GZ$12,$H12:$GR$33,$HG22,FALSE))</f>
        <v>N</v>
      </c>
      <c r="HA22" s="30" t="str">
        <f>IF(COUNTIF($H12:$GR12,$HA$12)=0,"N",HLOOKUP($HA$12,$H12:$GR$33,$HG22,FALSE))</f>
        <v>N</v>
      </c>
      <c r="HB22" s="30">
        <f>IF(COUNTIF($H12:$GR12,$HB$12)=0,"N",HLOOKUP($HB$12,$H12:$GR$33,$HG22,FALSE))</f>
        <v>43132</v>
      </c>
      <c r="HC22" s="30">
        <f>IF(COUNTIF($H12:$GR12,$HC$12)=0,"N",HLOOKUP($HC$12,$H12:$GR$33,$HG22,FALSE))</f>
        <v>44805</v>
      </c>
      <c r="HD22" s="30">
        <f>IF(COUNTIF($H12:$GR12,$HD$12)=0,"N",HLOOKUP($HD$12,$H12:$GR$33,$HG22,FALSE))</f>
        <v>46631</v>
      </c>
      <c r="HE22" s="30" t="str">
        <f>IF(COUNTIF($H12:$GR12,$HE$12)=0,"N",HLOOKUP($HE$12,$H12:$GR$33,$HG22,FALSE))</f>
        <v>N</v>
      </c>
      <c r="HG22" s="554">
        <v>22</v>
      </c>
      <c r="HH22" s="30" t="str">
        <f t="shared" si="4"/>
        <v>N</v>
      </c>
      <c r="HI22" s="30" t="str">
        <f t="shared" si="5"/>
        <v>N</v>
      </c>
      <c r="HJ22" s="30">
        <f t="shared" si="6"/>
        <v>43132</v>
      </c>
      <c r="HK22" s="30">
        <f t="shared" si="7"/>
        <v>44805</v>
      </c>
      <c r="HL22" s="30">
        <f t="shared" si="8"/>
        <v>46631</v>
      </c>
      <c r="HM22" s="30" t="str">
        <f t="shared" si="9"/>
        <v>N</v>
      </c>
      <c r="HN22" s="30" t="str">
        <f>IF(COUNTIF($I12:$GR12,"F")=0,"N",HLOOKUP("F",$H12:$GR$33,$HG22,FALSE))</f>
        <v>N</v>
      </c>
    </row>
    <row r="23" spans="1:222" ht="15.75" customHeight="1" x14ac:dyDescent="0.2">
      <c r="A23" s="5" t="str">
        <f>[7]Résumé!$I$24</f>
        <v>V20</v>
      </c>
      <c r="B23" s="36">
        <f>[7]Résumé!$L$24</f>
        <v>951.31999999999971</v>
      </c>
      <c r="C23" s="36" t="str">
        <f>'[2]AT 1292-15'!$AC127</f>
        <v>-</v>
      </c>
      <c r="D23" s="490">
        <f t="shared" ca="1" si="1"/>
        <v>311</v>
      </c>
      <c r="E23" s="212" t="s">
        <v>31</v>
      </c>
      <c r="F23" s="5">
        <f>[7]Résumé!$J$24</f>
        <v>44102</v>
      </c>
      <c r="G23" s="14">
        <f t="shared" si="0"/>
        <v>43891</v>
      </c>
      <c r="H23" s="723" t="s">
        <v>346</v>
      </c>
      <c r="I23" s="493">
        <v>15</v>
      </c>
      <c r="J23" s="493">
        <v>38</v>
      </c>
      <c r="K23" s="493">
        <v>5</v>
      </c>
      <c r="L23" s="493">
        <v>39</v>
      </c>
      <c r="M23" s="493" t="s">
        <v>13</v>
      </c>
      <c r="N23" s="493" t="s">
        <v>13</v>
      </c>
      <c r="O23" s="493" t="s">
        <v>13</v>
      </c>
      <c r="P23" s="493" t="s">
        <v>13</v>
      </c>
      <c r="Q23" s="493" t="s">
        <v>13</v>
      </c>
      <c r="R23" s="493" t="s">
        <v>13</v>
      </c>
      <c r="S23" s="493" t="s">
        <v>13</v>
      </c>
      <c r="T23" s="493">
        <v>1</v>
      </c>
      <c r="U23" s="493">
        <v>1</v>
      </c>
      <c r="V23" s="493">
        <v>38</v>
      </c>
      <c r="W23" s="493">
        <v>54</v>
      </c>
      <c r="X23" s="493">
        <v>44</v>
      </c>
      <c r="Y23" s="493">
        <v>8</v>
      </c>
      <c r="Z23" s="493">
        <v>12</v>
      </c>
      <c r="AA23" s="493">
        <v>10</v>
      </c>
      <c r="AB23" s="781">
        <v>25</v>
      </c>
      <c r="AC23" s="781">
        <v>23</v>
      </c>
      <c r="AD23" s="493">
        <v>34</v>
      </c>
      <c r="AE23" s="791">
        <v>22</v>
      </c>
      <c r="AF23" s="810">
        <v>22</v>
      </c>
      <c r="AG23" s="280">
        <v>22</v>
      </c>
      <c r="AH23" s="791">
        <v>22</v>
      </c>
      <c r="AI23" s="791">
        <v>22</v>
      </c>
      <c r="AJ23" s="791">
        <v>22</v>
      </c>
      <c r="AK23" s="791">
        <v>22</v>
      </c>
      <c r="AL23" s="791">
        <v>22</v>
      </c>
      <c r="AM23" s="791">
        <v>22</v>
      </c>
      <c r="AN23" s="791">
        <v>22</v>
      </c>
      <c r="AO23" s="791">
        <v>22</v>
      </c>
      <c r="AP23" s="791">
        <v>22</v>
      </c>
      <c r="AQ23" s="791">
        <v>22</v>
      </c>
      <c r="AR23" s="810">
        <v>22</v>
      </c>
      <c r="AS23" s="280">
        <v>22</v>
      </c>
      <c r="AT23" s="791">
        <v>22</v>
      </c>
      <c r="AU23" s="791">
        <v>22</v>
      </c>
      <c r="AV23" s="791">
        <v>22</v>
      </c>
      <c r="AW23" s="791">
        <v>22</v>
      </c>
      <c r="AX23" s="791">
        <v>22</v>
      </c>
      <c r="AY23" s="791">
        <v>22</v>
      </c>
      <c r="AZ23" s="791">
        <v>22</v>
      </c>
      <c r="BA23" s="791">
        <v>22</v>
      </c>
      <c r="BB23" s="791">
        <v>22</v>
      </c>
      <c r="BC23" s="791">
        <v>22</v>
      </c>
      <c r="BD23" s="810">
        <v>22</v>
      </c>
      <c r="BE23" s="280">
        <v>22</v>
      </c>
      <c r="BF23" s="791">
        <v>22</v>
      </c>
      <c r="BG23" s="791">
        <v>22</v>
      </c>
      <c r="BH23" s="791">
        <v>22</v>
      </c>
      <c r="BI23" s="791">
        <v>22</v>
      </c>
      <c r="BJ23" s="791">
        <v>22</v>
      </c>
      <c r="BK23" s="791">
        <v>22</v>
      </c>
      <c r="BL23" s="791">
        <v>22</v>
      </c>
      <c r="BM23" s="791">
        <v>22</v>
      </c>
      <c r="BN23" s="791">
        <v>22</v>
      </c>
      <c r="BO23" s="791">
        <v>22</v>
      </c>
      <c r="BP23" s="810">
        <v>22</v>
      </c>
      <c r="BQ23" s="280">
        <v>22</v>
      </c>
      <c r="BR23" s="791">
        <v>22</v>
      </c>
      <c r="BS23" s="791" t="s">
        <v>14</v>
      </c>
      <c r="BT23" s="791" t="s">
        <v>14</v>
      </c>
      <c r="BU23" s="791" t="s">
        <v>14</v>
      </c>
      <c r="BV23" s="791" t="s">
        <v>14</v>
      </c>
      <c r="BW23" s="791" t="s">
        <v>14</v>
      </c>
      <c r="BX23" s="791" t="s">
        <v>14</v>
      </c>
      <c r="BY23" s="791">
        <v>22</v>
      </c>
      <c r="BZ23" s="791">
        <v>22</v>
      </c>
      <c r="CA23" s="791">
        <v>22</v>
      </c>
      <c r="CB23" s="791">
        <v>22</v>
      </c>
      <c r="CC23" s="791">
        <v>22</v>
      </c>
      <c r="CD23" s="791">
        <v>22</v>
      </c>
      <c r="CE23" s="791">
        <v>22</v>
      </c>
      <c r="CF23" s="791">
        <v>22</v>
      </c>
      <c r="CG23" s="791">
        <v>22</v>
      </c>
      <c r="CH23" s="791">
        <v>22</v>
      </c>
      <c r="CI23" s="791">
        <v>22</v>
      </c>
      <c r="CJ23" s="791">
        <v>22</v>
      </c>
      <c r="CK23" s="791">
        <v>22</v>
      </c>
      <c r="CL23" s="791">
        <v>22</v>
      </c>
      <c r="CM23" s="791">
        <v>22</v>
      </c>
      <c r="CN23" s="791">
        <v>22</v>
      </c>
      <c r="CO23" s="791">
        <v>22</v>
      </c>
      <c r="CP23" s="791">
        <v>22</v>
      </c>
      <c r="CQ23" s="791">
        <v>22</v>
      </c>
      <c r="CR23" s="791">
        <v>22</v>
      </c>
      <c r="CS23" s="791">
        <v>22</v>
      </c>
      <c r="CT23" s="791">
        <v>22</v>
      </c>
      <c r="CU23" s="791">
        <v>22</v>
      </c>
      <c r="CV23" s="791">
        <v>22</v>
      </c>
      <c r="CW23" s="791">
        <v>22</v>
      </c>
      <c r="CX23" s="791">
        <v>22</v>
      </c>
      <c r="CY23" s="791">
        <v>22</v>
      </c>
      <c r="CZ23" s="791">
        <v>22</v>
      </c>
      <c r="DA23" s="791">
        <v>22</v>
      </c>
      <c r="DB23" s="791">
        <v>22</v>
      </c>
      <c r="DC23" s="791">
        <v>22</v>
      </c>
      <c r="DD23" s="791">
        <v>22</v>
      </c>
      <c r="DE23" s="791">
        <v>22</v>
      </c>
      <c r="DF23" s="791">
        <v>22</v>
      </c>
      <c r="DG23" s="791">
        <v>22</v>
      </c>
      <c r="DH23" s="791">
        <v>22</v>
      </c>
      <c r="DI23" s="791">
        <v>22</v>
      </c>
      <c r="DJ23" s="791">
        <v>22</v>
      </c>
      <c r="DK23" s="791">
        <v>22</v>
      </c>
      <c r="DL23" s="791">
        <v>22</v>
      </c>
      <c r="DM23" s="791">
        <v>22</v>
      </c>
      <c r="DN23" s="791">
        <v>22</v>
      </c>
      <c r="DO23" s="791">
        <v>22</v>
      </c>
      <c r="DP23" s="791">
        <v>22</v>
      </c>
      <c r="DQ23" s="791">
        <v>22</v>
      </c>
      <c r="DR23" s="791">
        <v>22</v>
      </c>
      <c r="DS23" s="791">
        <v>22</v>
      </c>
      <c r="DT23" s="791">
        <v>22</v>
      </c>
      <c r="DU23" s="791">
        <v>22</v>
      </c>
      <c r="DV23" s="791">
        <v>22</v>
      </c>
      <c r="DW23" s="791">
        <v>22</v>
      </c>
      <c r="DX23" s="791">
        <v>22</v>
      </c>
      <c r="DY23" s="791" t="s">
        <v>15</v>
      </c>
      <c r="DZ23" s="791" t="s">
        <v>15</v>
      </c>
      <c r="EA23" s="791" t="s">
        <v>15</v>
      </c>
      <c r="EB23" s="791" t="s">
        <v>15</v>
      </c>
      <c r="EC23" s="791" t="s">
        <v>15</v>
      </c>
      <c r="ED23" s="791">
        <v>23</v>
      </c>
      <c r="EE23" s="791">
        <v>23</v>
      </c>
      <c r="EF23" s="791">
        <v>23</v>
      </c>
      <c r="EG23" s="791">
        <v>23</v>
      </c>
      <c r="EH23" s="791">
        <v>23</v>
      </c>
      <c r="EI23" s="791">
        <v>23</v>
      </c>
      <c r="EJ23" s="791">
        <v>23</v>
      </c>
      <c r="EK23" s="791">
        <v>23</v>
      </c>
      <c r="EL23" s="791">
        <v>23</v>
      </c>
      <c r="EM23" s="791">
        <v>23</v>
      </c>
      <c r="EN23" s="791">
        <v>23</v>
      </c>
      <c r="EO23" s="791">
        <v>23</v>
      </c>
      <c r="EP23" s="791">
        <v>23</v>
      </c>
      <c r="EQ23" s="791">
        <v>23</v>
      </c>
      <c r="ER23" s="791">
        <v>23</v>
      </c>
      <c r="ES23" s="791">
        <v>23</v>
      </c>
      <c r="ET23" s="791">
        <v>23</v>
      </c>
      <c r="EU23" s="791">
        <v>23</v>
      </c>
      <c r="EV23" s="791">
        <v>23</v>
      </c>
      <c r="EW23" s="791">
        <v>23</v>
      </c>
      <c r="EX23" s="791">
        <v>23</v>
      </c>
      <c r="EY23" s="791" t="s">
        <v>195</v>
      </c>
      <c r="EZ23" s="791" t="s">
        <v>195</v>
      </c>
      <c r="FA23" s="791" t="s">
        <v>195</v>
      </c>
      <c r="FB23" s="791" t="s">
        <v>195</v>
      </c>
      <c r="FC23" s="791" t="s">
        <v>195</v>
      </c>
      <c r="FD23" s="791" t="s">
        <v>195</v>
      </c>
      <c r="FE23" s="791" t="s">
        <v>195</v>
      </c>
      <c r="FF23" s="791" t="s">
        <v>195</v>
      </c>
      <c r="FG23" s="791" t="s">
        <v>195</v>
      </c>
      <c r="FH23" s="791" t="s">
        <v>195</v>
      </c>
      <c r="FI23" s="791" t="s">
        <v>195</v>
      </c>
      <c r="FJ23" s="791" t="s">
        <v>195</v>
      </c>
      <c r="FK23" s="791" t="s">
        <v>195</v>
      </c>
      <c r="FL23" s="791" t="s">
        <v>195</v>
      </c>
      <c r="FM23" s="791" t="s">
        <v>195</v>
      </c>
      <c r="FN23" s="791" t="s">
        <v>195</v>
      </c>
      <c r="FO23" s="791" t="s">
        <v>195</v>
      </c>
      <c r="FP23" s="791" t="s">
        <v>195</v>
      </c>
      <c r="FQ23" s="791" t="s">
        <v>195</v>
      </c>
      <c r="FR23" s="791" t="s">
        <v>195</v>
      </c>
      <c r="FS23" s="791" t="s">
        <v>195</v>
      </c>
      <c r="FT23" s="791" t="s">
        <v>195</v>
      </c>
      <c r="FU23" s="791" t="s">
        <v>195</v>
      </c>
      <c r="FV23" s="791" t="s">
        <v>195</v>
      </c>
      <c r="FW23" s="791" t="s">
        <v>195</v>
      </c>
      <c r="FX23" s="791" t="s">
        <v>195</v>
      </c>
      <c r="FY23" s="791" t="s">
        <v>195</v>
      </c>
      <c r="FZ23" s="791" t="s">
        <v>195</v>
      </c>
      <c r="GA23" s="791" t="s">
        <v>195</v>
      </c>
      <c r="GB23" s="791" t="s">
        <v>195</v>
      </c>
      <c r="GC23" s="791" t="s">
        <v>195</v>
      </c>
      <c r="GD23" s="791" t="s">
        <v>195</v>
      </c>
      <c r="GE23" s="791" t="s">
        <v>195</v>
      </c>
      <c r="GF23" s="791" t="s">
        <v>195</v>
      </c>
      <c r="GG23" s="791" t="s">
        <v>195</v>
      </c>
      <c r="GH23" s="791" t="s">
        <v>195</v>
      </c>
      <c r="GI23" s="791" t="s">
        <v>195</v>
      </c>
      <c r="GJ23" s="791" t="s">
        <v>195</v>
      </c>
      <c r="GK23" s="791" t="s">
        <v>195</v>
      </c>
      <c r="GL23" s="791" t="s">
        <v>195</v>
      </c>
      <c r="GM23" s="791" t="s">
        <v>195</v>
      </c>
      <c r="GN23" s="791" t="s">
        <v>195</v>
      </c>
      <c r="GO23" s="791" t="s">
        <v>195</v>
      </c>
      <c r="GP23" s="791" t="s">
        <v>195</v>
      </c>
      <c r="GQ23" s="791" t="s">
        <v>195</v>
      </c>
      <c r="GR23" s="791" t="s">
        <v>195</v>
      </c>
      <c r="GS23" s="62">
        <v>6043</v>
      </c>
      <c r="GT23" s="62">
        <f t="shared" si="2"/>
        <v>8897</v>
      </c>
      <c r="GU23" s="487" t="e">
        <f>ROUND(#REF!/30.4,0)</f>
        <v>#REF!</v>
      </c>
      <c r="GW23" s="176"/>
      <c r="GX23" s="606" t="str">
        <f t="shared" si="10"/>
        <v>5F049</v>
      </c>
      <c r="GY23" s="30">
        <f t="shared" si="11"/>
        <v>43435</v>
      </c>
      <c r="GZ23" s="30" t="str">
        <f>IF(COUNTIF($I13:$GR13,$GZ$12)=0,"N",HLOOKUP($GZ$12,$H13:$GR$33,$HG23,FALSE))</f>
        <v>N</v>
      </c>
      <c r="HA23" s="30">
        <f>IF(COUNTIF($H13:$GR13,$HA$12)=0,"N",HLOOKUP($HA$12,$H13:$GR$33,$HG23,FALSE))</f>
        <v>43435</v>
      </c>
      <c r="HB23" s="30">
        <f>IF(COUNTIF($H13:$GR13,$HB$12)=0,"N",HLOOKUP($HB$12,$H13:$GR$33,$HG23,FALSE))</f>
        <v>45200</v>
      </c>
      <c r="HC23" s="30" t="str">
        <f>IF(COUNTIF($H13:$GR13,$HC$12)=0,"N",HLOOKUP($HC$12,$H13:$GR$33,$HG23,FALSE))</f>
        <v>N</v>
      </c>
      <c r="HD23" s="30" t="str">
        <f>IF(COUNTIF($H13:$GR13,$HD$12)=0,"N",HLOOKUP($HD$12,$H13:$GR$33,$HG23,FALSE))</f>
        <v>N</v>
      </c>
      <c r="HE23" s="30" t="str">
        <f>IF(COUNTIF($H13:$GR13,$HE$12)=0,"N",HLOOKUP($HE$12,$H13:$GR$33,$HG23,FALSE))</f>
        <v>N</v>
      </c>
      <c r="HG23" s="554">
        <v>21</v>
      </c>
      <c r="HH23" s="30" t="str">
        <f t="shared" si="4"/>
        <v>N</v>
      </c>
      <c r="HI23" s="30">
        <f t="shared" si="5"/>
        <v>43435</v>
      </c>
      <c r="HJ23" s="30">
        <f t="shared" si="6"/>
        <v>45200</v>
      </c>
      <c r="HK23" s="30" t="str">
        <f t="shared" si="7"/>
        <v>N</v>
      </c>
      <c r="HL23" s="30" t="str">
        <f t="shared" si="8"/>
        <v>N</v>
      </c>
      <c r="HM23" s="30" t="str">
        <f t="shared" si="9"/>
        <v>N</v>
      </c>
      <c r="HN23" s="30" t="str">
        <f>IF(COUNTIF($I13:$GR13,"F")=0,"N",HLOOKUP("F",$H13:$GR$33,$HG23,FALSE))</f>
        <v>N</v>
      </c>
    </row>
    <row r="24" spans="1:222" ht="15.75" customHeight="1" x14ac:dyDescent="0.2">
      <c r="A24" s="5" t="str">
        <f>[7]Résumé!$I$25</f>
        <v>V15</v>
      </c>
      <c r="B24" s="36">
        <f>[7]Résumé!$L$25</f>
        <v>259.45000000000073</v>
      </c>
      <c r="C24" s="36" t="str">
        <f>'[2]AT 1292-15'!$AC128</f>
        <v>Bagué</v>
      </c>
      <c r="D24" s="490">
        <f t="shared" ca="1" si="1"/>
        <v>693</v>
      </c>
      <c r="E24" s="212" t="s">
        <v>31</v>
      </c>
      <c r="F24" s="5">
        <f>[7]Résumé!$J$25</f>
        <v>43022</v>
      </c>
      <c r="G24" s="14">
        <f t="shared" si="0"/>
        <v>42979</v>
      </c>
      <c r="H24" s="723" t="s">
        <v>104</v>
      </c>
      <c r="I24" s="493">
        <v>0</v>
      </c>
      <c r="J24" s="493">
        <v>0</v>
      </c>
      <c r="K24" s="493">
        <v>0</v>
      </c>
      <c r="L24" s="493">
        <v>0</v>
      </c>
      <c r="M24" s="493">
        <v>20</v>
      </c>
      <c r="N24" s="493">
        <v>70</v>
      </c>
      <c r="O24" s="493">
        <v>45</v>
      </c>
      <c r="P24" s="493">
        <v>37</v>
      </c>
      <c r="Q24" s="493">
        <v>70</v>
      </c>
      <c r="R24" s="493">
        <v>75</v>
      </c>
      <c r="S24" s="493">
        <v>56</v>
      </c>
      <c r="T24" s="493">
        <v>26</v>
      </c>
      <c r="U24" s="493">
        <v>12</v>
      </c>
      <c r="V24" s="493">
        <v>1</v>
      </c>
      <c r="W24" s="493">
        <v>6</v>
      </c>
      <c r="X24" s="493">
        <v>2</v>
      </c>
      <c r="Y24" s="493">
        <v>3</v>
      </c>
      <c r="Z24" s="493">
        <v>3</v>
      </c>
      <c r="AA24" s="493">
        <v>4</v>
      </c>
      <c r="AB24" s="493">
        <v>2</v>
      </c>
      <c r="AC24" s="493">
        <v>2</v>
      </c>
      <c r="AD24" s="781">
        <v>33</v>
      </c>
      <c r="AE24" s="764">
        <v>50</v>
      </c>
      <c r="AF24" s="820">
        <v>50</v>
      </c>
      <c r="AG24" s="817">
        <v>17</v>
      </c>
      <c r="AH24" s="791">
        <v>17</v>
      </c>
      <c r="AI24" s="791">
        <v>17</v>
      </c>
      <c r="AJ24" s="791">
        <v>17</v>
      </c>
      <c r="AK24" s="791">
        <v>17</v>
      </c>
      <c r="AL24" s="791">
        <v>17</v>
      </c>
      <c r="AM24" s="791">
        <v>17</v>
      </c>
      <c r="AN24" s="791">
        <v>17</v>
      </c>
      <c r="AO24" s="791" t="s">
        <v>13</v>
      </c>
      <c r="AP24" s="791" t="s">
        <v>13</v>
      </c>
      <c r="AQ24" s="791" t="s">
        <v>13</v>
      </c>
      <c r="AR24" s="810" t="s">
        <v>13</v>
      </c>
      <c r="AS24" s="280" t="s">
        <v>13</v>
      </c>
      <c r="AT24" s="791" t="s">
        <v>13</v>
      </c>
      <c r="AU24" s="791">
        <v>23</v>
      </c>
      <c r="AV24" s="791">
        <v>23</v>
      </c>
      <c r="AW24" s="791">
        <v>23</v>
      </c>
      <c r="AX24" s="791">
        <v>23</v>
      </c>
      <c r="AY24" s="791">
        <v>23</v>
      </c>
      <c r="AZ24" s="791">
        <v>23</v>
      </c>
      <c r="BA24" s="791">
        <v>23</v>
      </c>
      <c r="BB24" s="791">
        <v>23</v>
      </c>
      <c r="BC24" s="791">
        <v>23</v>
      </c>
      <c r="BD24" s="810">
        <v>23</v>
      </c>
      <c r="BE24" s="280">
        <v>23</v>
      </c>
      <c r="BF24" s="791">
        <v>23</v>
      </c>
      <c r="BG24" s="791">
        <v>23</v>
      </c>
      <c r="BH24" s="791">
        <v>23</v>
      </c>
      <c r="BI24" s="791">
        <v>23</v>
      </c>
      <c r="BJ24" s="791">
        <v>23</v>
      </c>
      <c r="BK24" s="791">
        <v>23</v>
      </c>
      <c r="BL24" s="791">
        <v>23</v>
      </c>
      <c r="BM24" s="791">
        <v>23</v>
      </c>
      <c r="BN24" s="791">
        <v>23</v>
      </c>
      <c r="BO24" s="791">
        <v>23</v>
      </c>
      <c r="BP24" s="810">
        <v>23</v>
      </c>
      <c r="BQ24" s="280">
        <v>23</v>
      </c>
      <c r="BR24" s="791">
        <v>23</v>
      </c>
      <c r="BS24" s="791">
        <v>23</v>
      </c>
      <c r="BT24" s="791">
        <v>23</v>
      </c>
      <c r="BU24" s="791">
        <v>23</v>
      </c>
      <c r="BV24" s="791">
        <v>23</v>
      </c>
      <c r="BW24" s="791">
        <v>23</v>
      </c>
      <c r="BX24" s="791">
        <v>23</v>
      </c>
      <c r="BY24" s="791">
        <v>23</v>
      </c>
      <c r="BZ24" s="791">
        <v>23</v>
      </c>
      <c r="CA24" s="791">
        <v>23</v>
      </c>
      <c r="CB24" s="791">
        <v>23</v>
      </c>
      <c r="CC24" s="791">
        <v>23</v>
      </c>
      <c r="CD24" s="791">
        <v>23</v>
      </c>
      <c r="CE24" s="791">
        <v>23</v>
      </c>
      <c r="CF24" s="791">
        <v>23</v>
      </c>
      <c r="CG24" s="791">
        <v>23</v>
      </c>
      <c r="CH24" s="791">
        <v>23</v>
      </c>
      <c r="CI24" s="791">
        <v>23</v>
      </c>
      <c r="CJ24" s="791">
        <v>23</v>
      </c>
      <c r="CK24" s="791">
        <v>23</v>
      </c>
      <c r="CL24" s="791">
        <v>23</v>
      </c>
      <c r="CM24" s="791">
        <v>23</v>
      </c>
      <c r="CN24" s="791">
        <v>23</v>
      </c>
      <c r="CO24" s="791">
        <v>23</v>
      </c>
      <c r="CP24" s="791">
        <v>23</v>
      </c>
      <c r="CQ24" s="791">
        <v>23</v>
      </c>
      <c r="CR24" s="791" t="s">
        <v>14</v>
      </c>
      <c r="CS24" s="791" t="s">
        <v>14</v>
      </c>
      <c r="CT24" s="791" t="s">
        <v>14</v>
      </c>
      <c r="CU24" s="791" t="s">
        <v>14</v>
      </c>
      <c r="CV24" s="791" t="s">
        <v>14</v>
      </c>
      <c r="CW24" s="791" t="s">
        <v>14</v>
      </c>
      <c r="CX24" s="791">
        <v>21</v>
      </c>
      <c r="CY24" s="791">
        <v>21</v>
      </c>
      <c r="CZ24" s="791">
        <v>21</v>
      </c>
      <c r="DA24" s="791">
        <v>21</v>
      </c>
      <c r="DB24" s="791">
        <v>21</v>
      </c>
      <c r="DC24" s="791">
        <v>21</v>
      </c>
      <c r="DD24" s="791">
        <v>21</v>
      </c>
      <c r="DE24" s="791">
        <v>21</v>
      </c>
      <c r="DF24" s="791">
        <v>21</v>
      </c>
      <c r="DG24" s="791">
        <v>21</v>
      </c>
      <c r="DH24" s="791">
        <v>21</v>
      </c>
      <c r="DI24" s="791">
        <v>21</v>
      </c>
      <c r="DJ24" s="791">
        <v>21</v>
      </c>
      <c r="DK24" s="791">
        <v>21</v>
      </c>
      <c r="DL24" s="791">
        <v>21</v>
      </c>
      <c r="DM24" s="791">
        <v>21</v>
      </c>
      <c r="DN24" s="791">
        <v>21</v>
      </c>
      <c r="DO24" s="791">
        <v>21</v>
      </c>
      <c r="DP24" s="791">
        <v>21</v>
      </c>
      <c r="DQ24" s="791">
        <v>21</v>
      </c>
      <c r="DR24" s="791">
        <v>21</v>
      </c>
      <c r="DS24" s="791">
        <v>21</v>
      </c>
      <c r="DT24" s="791">
        <v>21</v>
      </c>
      <c r="DU24" s="791">
        <v>21</v>
      </c>
      <c r="DV24" s="791">
        <v>21</v>
      </c>
      <c r="DW24" s="791">
        <v>21</v>
      </c>
      <c r="DX24" s="791">
        <v>21</v>
      </c>
      <c r="DY24" s="791">
        <v>21</v>
      </c>
      <c r="DZ24" s="791">
        <v>21</v>
      </c>
      <c r="EA24" s="791">
        <v>21</v>
      </c>
      <c r="EB24" s="791">
        <v>21</v>
      </c>
      <c r="EC24" s="791">
        <v>21</v>
      </c>
      <c r="ED24" s="791">
        <v>21</v>
      </c>
      <c r="EE24" s="791">
        <v>21</v>
      </c>
      <c r="EF24" s="791">
        <v>21</v>
      </c>
      <c r="EG24" s="791">
        <v>21</v>
      </c>
      <c r="EH24" s="791">
        <v>21</v>
      </c>
      <c r="EI24" s="791">
        <v>21</v>
      </c>
      <c r="EJ24" s="791">
        <v>21</v>
      </c>
      <c r="EK24" s="791">
        <v>21</v>
      </c>
      <c r="EL24" s="791">
        <v>21</v>
      </c>
      <c r="EM24" s="791">
        <v>21</v>
      </c>
      <c r="EN24" s="791">
        <v>21</v>
      </c>
      <c r="EO24" s="791">
        <v>21</v>
      </c>
      <c r="EP24" s="791">
        <v>21</v>
      </c>
      <c r="EQ24" s="791">
        <v>21</v>
      </c>
      <c r="ER24" s="791">
        <v>21</v>
      </c>
      <c r="ES24" s="791">
        <v>21</v>
      </c>
      <c r="ET24" s="791">
        <v>21</v>
      </c>
      <c r="EU24" s="791">
        <v>21</v>
      </c>
      <c r="EV24" s="791">
        <v>21</v>
      </c>
      <c r="EW24" s="791">
        <v>21</v>
      </c>
      <c r="EX24" s="791">
        <v>21</v>
      </c>
      <c r="EY24" s="791">
        <v>21</v>
      </c>
      <c r="EZ24" s="791">
        <v>21</v>
      </c>
      <c r="FA24" s="791" t="s">
        <v>15</v>
      </c>
      <c r="FB24" s="791" t="s">
        <v>15</v>
      </c>
      <c r="FC24" s="791" t="s">
        <v>15</v>
      </c>
      <c r="FD24" s="791" t="s">
        <v>15</v>
      </c>
      <c r="FE24" s="791" t="s">
        <v>15</v>
      </c>
      <c r="FF24" s="791">
        <v>23</v>
      </c>
      <c r="FG24" s="791">
        <v>23</v>
      </c>
      <c r="FH24" s="791">
        <v>23</v>
      </c>
      <c r="FI24" s="791">
        <v>23</v>
      </c>
      <c r="FJ24" s="791">
        <v>23</v>
      </c>
      <c r="FK24" s="791">
        <v>23</v>
      </c>
      <c r="FL24" s="791">
        <v>23</v>
      </c>
      <c r="FM24" s="791">
        <v>23</v>
      </c>
      <c r="FN24" s="791">
        <v>23</v>
      </c>
      <c r="FO24" s="791">
        <v>23</v>
      </c>
      <c r="FP24" s="791">
        <v>23</v>
      </c>
      <c r="FQ24" s="791">
        <v>23</v>
      </c>
      <c r="FR24" s="791">
        <v>23</v>
      </c>
      <c r="FS24" s="791">
        <v>23</v>
      </c>
      <c r="FT24" s="791">
        <v>23</v>
      </c>
      <c r="FU24" s="791">
        <v>23</v>
      </c>
      <c r="FV24" s="791">
        <v>23</v>
      </c>
      <c r="FW24" s="791">
        <v>23</v>
      </c>
      <c r="FX24" s="791">
        <v>23</v>
      </c>
      <c r="FY24" s="791">
        <v>23</v>
      </c>
      <c r="FZ24" s="791">
        <v>23</v>
      </c>
      <c r="GA24" s="791">
        <v>23</v>
      </c>
      <c r="GB24" s="791">
        <v>23</v>
      </c>
      <c r="GC24" s="791">
        <v>23</v>
      </c>
      <c r="GD24" s="791">
        <v>23</v>
      </c>
      <c r="GE24" s="791">
        <v>23</v>
      </c>
      <c r="GF24" s="791">
        <v>23</v>
      </c>
      <c r="GG24" s="791">
        <v>23</v>
      </c>
      <c r="GH24" s="791">
        <v>23</v>
      </c>
      <c r="GI24" s="791">
        <v>23</v>
      </c>
      <c r="GJ24" s="791">
        <v>23</v>
      </c>
      <c r="GK24" s="791">
        <v>23</v>
      </c>
      <c r="GL24" s="791">
        <v>23</v>
      </c>
      <c r="GM24" s="791">
        <v>23</v>
      </c>
      <c r="GN24" s="791">
        <v>23</v>
      </c>
      <c r="GO24" s="791" t="s">
        <v>195</v>
      </c>
      <c r="GP24" s="791" t="s">
        <v>195</v>
      </c>
      <c r="GQ24" s="791" t="s">
        <v>195</v>
      </c>
      <c r="GR24" s="791" t="s">
        <v>195</v>
      </c>
      <c r="GS24" s="62">
        <v>5539</v>
      </c>
      <c r="GT24" s="62">
        <f t="shared" si="2"/>
        <v>8777</v>
      </c>
      <c r="GU24" s="487" t="e">
        <f>ROUND(#REF!/30.4,0)</f>
        <v>#REF!</v>
      </c>
      <c r="GW24" s="176"/>
      <c r="GX24" s="606" t="str">
        <f t="shared" si="10"/>
        <v>5F051</v>
      </c>
      <c r="GY24" s="30">
        <f t="shared" si="11"/>
        <v>42522</v>
      </c>
      <c r="GZ24" s="30" t="str">
        <f>IF(COUNTIF($I14:$GR14,$GZ$12)=0,"N",HLOOKUP($GZ$12,$H14:$GR$33,$HG24,FALSE))</f>
        <v>N</v>
      </c>
      <c r="HA24" s="30" t="str">
        <f>IF(COUNTIF($H14:$GR14,$HA$12)=0,"N",HLOOKUP($HA$12,$H14:$GR$33,$HG24,FALSE))</f>
        <v>N</v>
      </c>
      <c r="HB24" s="30">
        <f>IF(COUNTIF($H14:$GR14,$HB$12)=0,"N",HLOOKUP($HB$12,$H14:$GR$33,$HG24,FALSE))</f>
        <v>42522</v>
      </c>
      <c r="HC24" s="30">
        <f>IF(COUNTIF($H14:$GR14,$HC$12)=0,"N",HLOOKUP($HC$12,$H14:$GR$33,$HG24,FALSE))</f>
        <v>44501</v>
      </c>
      <c r="HD24" s="30">
        <f>IF(COUNTIF($H14:$GR14,$HD$12)=0,"N",HLOOKUP($HD$12,$H14:$GR$33,$HG24,FALSE))</f>
        <v>46478</v>
      </c>
      <c r="HE24" s="30" t="str">
        <f>IF(COUNTIF($H14:$GR14,$HE$12)=0,"N",HLOOKUP($HE$12,$H14:$GR$33,$HG24,FALSE))</f>
        <v>N</v>
      </c>
      <c r="HG24" s="554">
        <v>20</v>
      </c>
      <c r="HH24" s="30" t="str">
        <f t="shared" si="4"/>
        <v>N</v>
      </c>
      <c r="HI24" s="30" t="str">
        <f t="shared" si="5"/>
        <v>N</v>
      </c>
      <c r="HJ24" s="30">
        <f t="shared" si="6"/>
        <v>42522</v>
      </c>
      <c r="HK24" s="30">
        <f t="shared" si="7"/>
        <v>44501</v>
      </c>
      <c r="HL24" s="30">
        <f t="shared" si="8"/>
        <v>46478</v>
      </c>
      <c r="HM24" s="30" t="str">
        <f t="shared" si="9"/>
        <v>N</v>
      </c>
      <c r="HN24" s="30" t="str">
        <f>IF(COUNTIF($I14:$GR14,"F")=0,"N",HLOOKUP("F",$H14:$GR$33,$HG24,FALSE))</f>
        <v>N</v>
      </c>
    </row>
    <row r="25" spans="1:222" ht="15.75" customHeight="1" x14ac:dyDescent="0.2">
      <c r="A25" s="5" t="str">
        <f>[7]Résumé!$I$26</f>
        <v>V5</v>
      </c>
      <c r="B25" s="36">
        <f>[7]Résumé!$L$26</f>
        <v>975.4399999999996</v>
      </c>
      <c r="C25" s="746">
        <f>'[2]AT 1292-15'!$AC129</f>
        <v>325.63636363636363</v>
      </c>
      <c r="D25" s="490">
        <f t="shared" ca="1" si="1"/>
        <v>1221</v>
      </c>
      <c r="E25" s="212" t="s">
        <v>31</v>
      </c>
      <c r="F25" s="5">
        <f>[7]Résumé!$J$26</f>
        <v>44228</v>
      </c>
      <c r="G25" s="14">
        <f t="shared" si="0"/>
        <v>43952</v>
      </c>
      <c r="H25" s="723" t="s">
        <v>347</v>
      </c>
      <c r="I25" s="493">
        <v>20</v>
      </c>
      <c r="J25" s="493">
        <v>23</v>
      </c>
      <c r="K25" s="493">
        <v>23</v>
      </c>
      <c r="L25" s="493">
        <v>13</v>
      </c>
      <c r="M25" s="493">
        <v>6</v>
      </c>
      <c r="N25" s="493">
        <v>5</v>
      </c>
      <c r="O25" s="493">
        <v>9</v>
      </c>
      <c r="P25" s="493">
        <v>17</v>
      </c>
      <c r="Q25" s="493" t="s">
        <v>16</v>
      </c>
      <c r="R25" s="493" t="s">
        <v>16</v>
      </c>
      <c r="S25" s="493" t="s">
        <v>16</v>
      </c>
      <c r="T25" s="493" t="s">
        <v>16</v>
      </c>
      <c r="U25" s="493" t="s">
        <v>16</v>
      </c>
      <c r="V25" s="493" t="s">
        <v>16</v>
      </c>
      <c r="W25" s="493">
        <v>23</v>
      </c>
      <c r="X25" s="493">
        <v>36</v>
      </c>
      <c r="Y25" s="493">
        <v>34</v>
      </c>
      <c r="Z25" s="493">
        <v>92</v>
      </c>
      <c r="AA25" s="493">
        <v>11</v>
      </c>
      <c r="AB25" s="493">
        <v>3</v>
      </c>
      <c r="AC25" s="791"/>
      <c r="AD25" s="493">
        <v>24</v>
      </c>
      <c r="AE25" s="791">
        <v>23</v>
      </c>
      <c r="AF25" s="810">
        <v>23</v>
      </c>
      <c r="AG25" s="280">
        <v>23</v>
      </c>
      <c r="AH25" s="280">
        <v>23</v>
      </c>
      <c r="AI25" s="280">
        <v>23</v>
      </c>
      <c r="AJ25" s="791">
        <v>21</v>
      </c>
      <c r="AK25" s="769" t="s">
        <v>277</v>
      </c>
      <c r="AL25" s="769" t="s">
        <v>277</v>
      </c>
      <c r="AM25" s="791">
        <v>21</v>
      </c>
      <c r="AN25" s="791">
        <v>21</v>
      </c>
      <c r="AO25" s="791">
        <v>21</v>
      </c>
      <c r="AP25" s="791">
        <v>21</v>
      </c>
      <c r="AQ25" s="791">
        <v>21</v>
      </c>
      <c r="AR25" s="810">
        <v>21</v>
      </c>
      <c r="AS25" s="280">
        <v>21</v>
      </c>
      <c r="AT25" s="791">
        <v>21</v>
      </c>
      <c r="AU25" s="791">
        <v>21</v>
      </c>
      <c r="AV25" s="791">
        <v>21</v>
      </c>
      <c r="AW25" s="791">
        <v>21</v>
      </c>
      <c r="AX25" s="791">
        <v>21</v>
      </c>
      <c r="AY25" s="791">
        <v>21</v>
      </c>
      <c r="AZ25" s="791">
        <v>21</v>
      </c>
      <c r="BA25" s="791">
        <v>21</v>
      </c>
      <c r="BB25" s="791">
        <v>21</v>
      </c>
      <c r="BC25" s="791">
        <v>21</v>
      </c>
      <c r="BD25" s="810">
        <v>21</v>
      </c>
      <c r="BE25" s="280">
        <v>21</v>
      </c>
      <c r="BF25" s="791">
        <v>21</v>
      </c>
      <c r="BG25" s="791">
        <v>21</v>
      </c>
      <c r="BH25" s="791">
        <v>21</v>
      </c>
      <c r="BI25" s="791">
        <v>21</v>
      </c>
      <c r="BJ25" s="791">
        <v>21</v>
      </c>
      <c r="BK25" s="791">
        <v>21</v>
      </c>
      <c r="BL25" s="791">
        <v>21</v>
      </c>
      <c r="BM25" s="791">
        <v>21</v>
      </c>
      <c r="BN25" s="791">
        <v>21</v>
      </c>
      <c r="BO25" s="791">
        <v>21</v>
      </c>
      <c r="BP25" s="810">
        <v>21</v>
      </c>
      <c r="BQ25" s="280">
        <v>21</v>
      </c>
      <c r="BR25" s="791">
        <v>21</v>
      </c>
      <c r="BS25" s="791">
        <v>21</v>
      </c>
      <c r="BT25" s="791">
        <v>21</v>
      </c>
      <c r="BU25" s="791" t="s">
        <v>17</v>
      </c>
      <c r="BV25" s="791" t="s">
        <v>17</v>
      </c>
      <c r="BW25" s="791" t="s">
        <v>17</v>
      </c>
      <c r="BX25" s="791" t="s">
        <v>17</v>
      </c>
      <c r="BY25" s="791" t="s">
        <v>17</v>
      </c>
      <c r="BZ25" s="791">
        <v>23</v>
      </c>
      <c r="CA25" s="791">
        <v>23</v>
      </c>
      <c r="CB25" s="791">
        <v>23</v>
      </c>
      <c r="CC25" s="791">
        <v>23</v>
      </c>
      <c r="CD25" s="791">
        <v>23</v>
      </c>
      <c r="CE25" s="791">
        <v>23</v>
      </c>
      <c r="CF25" s="791">
        <v>23</v>
      </c>
      <c r="CG25" s="791">
        <v>23</v>
      </c>
      <c r="CH25" s="791">
        <v>23</v>
      </c>
      <c r="CI25" s="791">
        <v>23</v>
      </c>
      <c r="CJ25" s="791">
        <v>23</v>
      </c>
      <c r="CK25" s="791">
        <v>23</v>
      </c>
      <c r="CL25" s="791">
        <v>23</v>
      </c>
      <c r="CM25" s="791">
        <v>23</v>
      </c>
      <c r="CN25" s="791">
        <v>23</v>
      </c>
      <c r="CO25" s="791">
        <v>23</v>
      </c>
      <c r="CP25" s="791">
        <v>23</v>
      </c>
      <c r="CQ25" s="791">
        <v>23</v>
      </c>
      <c r="CR25" s="791">
        <v>23</v>
      </c>
      <c r="CS25" s="791">
        <v>23</v>
      </c>
      <c r="CT25" s="791">
        <v>23</v>
      </c>
      <c r="CU25" s="791">
        <v>23</v>
      </c>
      <c r="CV25" s="791">
        <v>23</v>
      </c>
      <c r="CW25" s="791">
        <v>23</v>
      </c>
      <c r="CX25" s="791">
        <v>23</v>
      </c>
      <c r="CY25" s="791">
        <v>23</v>
      </c>
      <c r="CZ25" s="791">
        <v>23</v>
      </c>
      <c r="DA25" s="791">
        <v>23</v>
      </c>
      <c r="DB25" s="791">
        <v>23</v>
      </c>
      <c r="DC25" s="791">
        <v>23</v>
      </c>
      <c r="DD25" s="791">
        <v>23</v>
      </c>
      <c r="DE25" s="791">
        <v>23</v>
      </c>
      <c r="DF25" s="791">
        <v>23</v>
      </c>
      <c r="DG25" s="791">
        <v>23</v>
      </c>
      <c r="DH25" s="791">
        <v>23</v>
      </c>
      <c r="DI25" s="791">
        <v>23</v>
      </c>
      <c r="DJ25" s="791">
        <v>23</v>
      </c>
      <c r="DK25" s="791">
        <v>23</v>
      </c>
      <c r="DL25" s="791">
        <v>23</v>
      </c>
      <c r="DM25" s="791">
        <v>23</v>
      </c>
      <c r="DN25" s="791">
        <v>23</v>
      </c>
      <c r="DO25" s="791">
        <v>23</v>
      </c>
      <c r="DP25" s="791">
        <v>23</v>
      </c>
      <c r="DQ25" s="791">
        <v>23</v>
      </c>
      <c r="DR25" s="791">
        <v>23</v>
      </c>
      <c r="DS25" s="791">
        <v>23</v>
      </c>
      <c r="DT25" s="791">
        <v>23</v>
      </c>
      <c r="DU25" s="791">
        <v>23</v>
      </c>
      <c r="DV25" s="791">
        <v>23</v>
      </c>
      <c r="DW25" s="791">
        <v>23</v>
      </c>
      <c r="DX25" s="791">
        <v>23</v>
      </c>
      <c r="DY25" s="791" t="s">
        <v>12</v>
      </c>
      <c r="DZ25" s="791" t="s">
        <v>12</v>
      </c>
      <c r="EA25" s="791" t="s">
        <v>12</v>
      </c>
      <c r="EB25" s="791" t="s">
        <v>12</v>
      </c>
      <c r="EC25" s="791" t="s">
        <v>12</v>
      </c>
      <c r="ED25" s="791" t="s">
        <v>12</v>
      </c>
      <c r="EE25" s="791">
        <v>23</v>
      </c>
      <c r="EF25" s="791">
        <v>23</v>
      </c>
      <c r="EG25" s="791">
        <v>23</v>
      </c>
      <c r="EH25" s="791">
        <v>23</v>
      </c>
      <c r="EI25" s="791">
        <v>23</v>
      </c>
      <c r="EJ25" s="791">
        <v>23</v>
      </c>
      <c r="EK25" s="791">
        <v>23</v>
      </c>
      <c r="EL25" s="791">
        <v>23</v>
      </c>
      <c r="EM25" s="791">
        <v>23</v>
      </c>
      <c r="EN25" s="791">
        <v>23</v>
      </c>
      <c r="EO25" s="791">
        <v>23</v>
      </c>
      <c r="EP25" s="791">
        <v>23</v>
      </c>
      <c r="EQ25" s="791">
        <v>23</v>
      </c>
      <c r="ER25" s="791">
        <v>23</v>
      </c>
      <c r="ES25" s="791">
        <v>23</v>
      </c>
      <c r="ET25" s="791">
        <v>23</v>
      </c>
      <c r="EU25" s="791">
        <v>23</v>
      </c>
      <c r="EV25" s="791">
        <v>23</v>
      </c>
      <c r="EW25" s="791">
        <v>23</v>
      </c>
      <c r="EX25" s="791">
        <v>23</v>
      </c>
      <c r="EY25" s="791">
        <v>23</v>
      </c>
      <c r="EZ25" s="791">
        <v>23</v>
      </c>
      <c r="FA25" s="791">
        <v>23</v>
      </c>
      <c r="FB25" s="791">
        <v>23</v>
      </c>
      <c r="FC25" s="791">
        <v>23</v>
      </c>
      <c r="FD25" s="791">
        <v>23</v>
      </c>
      <c r="FE25" s="791">
        <v>23</v>
      </c>
      <c r="FF25" s="791">
        <v>23</v>
      </c>
      <c r="FG25" s="791">
        <v>23</v>
      </c>
      <c r="FH25" s="791">
        <v>23</v>
      </c>
      <c r="FI25" s="791">
        <v>23</v>
      </c>
      <c r="FJ25" s="791">
        <v>23</v>
      </c>
      <c r="FK25" s="791">
        <v>23</v>
      </c>
      <c r="FL25" s="791">
        <v>23</v>
      </c>
      <c r="FM25" s="791">
        <v>23</v>
      </c>
      <c r="FN25" s="791">
        <v>23</v>
      </c>
      <c r="FO25" s="791">
        <v>23</v>
      </c>
      <c r="FP25" s="791">
        <v>23</v>
      </c>
      <c r="FQ25" s="791">
        <v>23</v>
      </c>
      <c r="FR25" s="791">
        <v>23</v>
      </c>
      <c r="FS25" s="791">
        <v>23</v>
      </c>
      <c r="FT25" s="791">
        <v>23</v>
      </c>
      <c r="FU25" s="791">
        <v>23</v>
      </c>
      <c r="FV25" s="791">
        <v>23</v>
      </c>
      <c r="FW25" s="791">
        <v>23</v>
      </c>
      <c r="FX25" s="791">
        <v>23</v>
      </c>
      <c r="FY25" s="791">
        <v>23</v>
      </c>
      <c r="FZ25" s="791">
        <v>23</v>
      </c>
      <c r="GA25" s="791">
        <v>23</v>
      </c>
      <c r="GB25" s="791">
        <v>23</v>
      </c>
      <c r="GC25" s="791">
        <v>23</v>
      </c>
      <c r="GD25" s="791" t="s">
        <v>195</v>
      </c>
      <c r="GE25" s="791" t="s">
        <v>195</v>
      </c>
      <c r="GF25" s="791" t="s">
        <v>195</v>
      </c>
      <c r="GG25" s="791" t="s">
        <v>195</v>
      </c>
      <c r="GH25" s="791" t="s">
        <v>195</v>
      </c>
      <c r="GI25" s="791" t="s">
        <v>195</v>
      </c>
      <c r="GJ25" s="791" t="s">
        <v>195</v>
      </c>
      <c r="GK25" s="791" t="s">
        <v>195</v>
      </c>
      <c r="GL25" s="791" t="s">
        <v>195</v>
      </c>
      <c r="GM25" s="791" t="s">
        <v>195</v>
      </c>
      <c r="GN25" s="791" t="s">
        <v>195</v>
      </c>
      <c r="GO25" s="791" t="s">
        <v>195</v>
      </c>
      <c r="GP25" s="791" t="s">
        <v>195</v>
      </c>
      <c r="GQ25" s="791" t="s">
        <v>195</v>
      </c>
      <c r="GR25" s="791" t="s">
        <v>195</v>
      </c>
      <c r="GS25" s="62">
        <v>5141</v>
      </c>
      <c r="GT25" s="62">
        <f t="shared" si="2"/>
        <v>8377</v>
      </c>
      <c r="GU25" s="487" t="e">
        <f>ROUND(#REF!/30.4,0)</f>
        <v>#REF!</v>
      </c>
      <c r="GW25" s="176"/>
      <c r="GX25" s="606" t="str">
        <f t="shared" si="10"/>
        <v>5F052</v>
      </c>
      <c r="GY25" s="30">
        <f t="shared" si="11"/>
        <v>43525</v>
      </c>
      <c r="GZ25" s="30" t="str">
        <f>IF(COUNTIF($I15:$GR15,$GZ$12)=0,"N",HLOOKUP($GZ$12,$H15:$GR$33,$HG25,FALSE))</f>
        <v>N</v>
      </c>
      <c r="HA25" s="30">
        <f>IF(COUNTIF($H15:$GR15,$HA$12)=0,"N",HLOOKUP($HA$12,$H15:$GR$33,$HG25,FALSE))</f>
        <v>43525</v>
      </c>
      <c r="HB25" s="30">
        <f>IF(COUNTIF($H15:$GR15,$HB$12)=0,"N",HLOOKUP($HB$12,$H15:$GR$33,$HG25,FALSE))</f>
        <v>45292</v>
      </c>
      <c r="HC25" s="30" t="str">
        <f>IF(COUNTIF($H15:$GR15,$HC$12)=0,"N",HLOOKUP($HC$12,$H15:$GR$33,$HG25,FALSE))</f>
        <v>N</v>
      </c>
      <c r="HD25" s="30" t="str">
        <f>IF(COUNTIF($H15:$GR15,$HD$12)=0,"N",HLOOKUP($HD$12,$H15:$GR$33,$HG25,FALSE))</f>
        <v>N</v>
      </c>
      <c r="HE25" s="30" t="str">
        <f>IF(COUNTIF($H15:$GR15,$HE$12)=0,"N",HLOOKUP($HE$12,$H15:$GR$33,$HG25,FALSE))</f>
        <v>N</v>
      </c>
      <c r="HG25" s="554">
        <v>19</v>
      </c>
      <c r="HH25" s="30" t="str">
        <f t="shared" si="4"/>
        <v>N</v>
      </c>
      <c r="HI25" s="30">
        <f t="shared" si="5"/>
        <v>43525</v>
      </c>
      <c r="HJ25" s="30">
        <f t="shared" si="6"/>
        <v>45292</v>
      </c>
      <c r="HK25" s="30" t="str">
        <f t="shared" si="7"/>
        <v>N</v>
      </c>
      <c r="HL25" s="30" t="str">
        <f t="shared" si="8"/>
        <v>N</v>
      </c>
      <c r="HM25" s="30" t="str">
        <f t="shared" si="9"/>
        <v>N</v>
      </c>
      <c r="HN25" s="30" t="str">
        <f>IF(COUNTIF($I15:$GR15,"F")=0,"N",HLOOKUP("F",$H15:$GR$33,$HG25,FALSE))</f>
        <v>N</v>
      </c>
    </row>
    <row r="26" spans="1:222" ht="15.75" customHeight="1" x14ac:dyDescent="0.2">
      <c r="A26" s="5" t="str">
        <f>[7]Résumé!$I$27</f>
        <v>V15</v>
      </c>
      <c r="B26" s="36">
        <f>[7]Résumé!$L$27</f>
        <v>183.76000000000022</v>
      </c>
      <c r="C26" s="36" t="str">
        <f>'[2]AT 1292-15'!$AC130</f>
        <v>Bagué</v>
      </c>
      <c r="D26" s="490">
        <f t="shared" ca="1" si="1"/>
        <v>519</v>
      </c>
      <c r="E26" s="212" t="s">
        <v>31</v>
      </c>
      <c r="F26" s="5">
        <f>[7]Résumé!$J$27</f>
        <v>42843</v>
      </c>
      <c r="G26" s="14">
        <f t="shared" si="0"/>
        <v>42552</v>
      </c>
      <c r="H26" s="723" t="s">
        <v>105</v>
      </c>
      <c r="I26" s="505">
        <v>21</v>
      </c>
      <c r="J26" s="505">
        <v>21</v>
      </c>
      <c r="K26" s="505">
        <v>27</v>
      </c>
      <c r="L26" s="493">
        <v>25</v>
      </c>
      <c r="M26" s="493">
        <v>13</v>
      </c>
      <c r="N26" s="493">
        <v>30</v>
      </c>
      <c r="O26" s="493">
        <v>42</v>
      </c>
      <c r="P26" s="493">
        <v>33</v>
      </c>
      <c r="Q26" s="493">
        <v>41</v>
      </c>
      <c r="R26" s="493">
        <v>41</v>
      </c>
      <c r="S26" s="493">
        <v>5</v>
      </c>
      <c r="T26" s="493">
        <v>4</v>
      </c>
      <c r="U26" s="493">
        <v>19</v>
      </c>
      <c r="V26" s="493">
        <v>26</v>
      </c>
      <c r="W26" s="493">
        <v>42</v>
      </c>
      <c r="X26" s="493">
        <v>41</v>
      </c>
      <c r="Y26" s="493">
        <v>31</v>
      </c>
      <c r="Z26" s="493">
        <v>6</v>
      </c>
      <c r="AA26" s="493" t="s">
        <v>13</v>
      </c>
      <c r="AB26" s="791" t="s">
        <v>13</v>
      </c>
      <c r="AC26" s="791" t="s">
        <v>13</v>
      </c>
      <c r="AD26" s="791" t="s">
        <v>13</v>
      </c>
      <c r="AE26" s="791" t="s">
        <v>13</v>
      </c>
      <c r="AF26" s="810">
        <v>23</v>
      </c>
      <c r="AG26" s="280">
        <v>23</v>
      </c>
      <c r="AH26" s="791">
        <v>23</v>
      </c>
      <c r="AI26" s="791">
        <v>23</v>
      </c>
      <c r="AJ26" s="791">
        <v>23</v>
      </c>
      <c r="AK26" s="791">
        <v>23</v>
      </c>
      <c r="AL26" s="791">
        <v>23</v>
      </c>
      <c r="AM26" s="791">
        <v>23</v>
      </c>
      <c r="AN26" s="791">
        <v>23</v>
      </c>
      <c r="AO26" s="791">
        <v>23</v>
      </c>
      <c r="AP26" s="791">
        <v>23</v>
      </c>
      <c r="AQ26" s="791">
        <v>23</v>
      </c>
      <c r="AR26" s="810">
        <v>23</v>
      </c>
      <c r="AS26" s="280">
        <v>23</v>
      </c>
      <c r="AT26" s="791">
        <v>23</v>
      </c>
      <c r="AU26" s="791">
        <v>23</v>
      </c>
      <c r="AV26" s="791">
        <v>23</v>
      </c>
      <c r="AW26" s="791">
        <v>23</v>
      </c>
      <c r="AX26" s="791">
        <v>23</v>
      </c>
      <c r="AY26" s="791">
        <v>23</v>
      </c>
      <c r="AZ26" s="791">
        <v>23</v>
      </c>
      <c r="BA26" s="791">
        <v>23</v>
      </c>
      <c r="BB26" s="791">
        <v>23</v>
      </c>
      <c r="BC26" s="791">
        <v>23</v>
      </c>
      <c r="BD26" s="810">
        <v>23</v>
      </c>
      <c r="BE26" s="280">
        <v>23</v>
      </c>
      <c r="BF26" s="791">
        <v>23</v>
      </c>
      <c r="BG26" s="791">
        <v>23</v>
      </c>
      <c r="BH26" s="791">
        <v>23</v>
      </c>
      <c r="BI26" s="791">
        <v>23</v>
      </c>
      <c r="BJ26" s="791">
        <v>23</v>
      </c>
      <c r="BK26" s="791">
        <v>23</v>
      </c>
      <c r="BL26" s="791">
        <v>23</v>
      </c>
      <c r="BM26" s="791">
        <v>23</v>
      </c>
      <c r="BN26" s="791">
        <v>23</v>
      </c>
      <c r="BO26" s="791">
        <v>23</v>
      </c>
      <c r="BP26" s="810">
        <v>23</v>
      </c>
      <c r="BQ26" s="280">
        <v>23</v>
      </c>
      <c r="BR26" s="791">
        <v>23</v>
      </c>
      <c r="BS26" s="791">
        <v>23</v>
      </c>
      <c r="BT26" s="791">
        <v>23</v>
      </c>
      <c r="BU26" s="791">
        <v>23</v>
      </c>
      <c r="BV26" s="791">
        <v>23</v>
      </c>
      <c r="BW26" s="791">
        <v>23</v>
      </c>
      <c r="BX26" s="791">
        <v>23</v>
      </c>
      <c r="BY26" s="791">
        <v>23</v>
      </c>
      <c r="BZ26" s="791">
        <v>23</v>
      </c>
      <c r="CA26" s="791">
        <v>23</v>
      </c>
      <c r="CB26" s="791">
        <v>23</v>
      </c>
      <c r="CC26" s="791">
        <v>23</v>
      </c>
      <c r="CD26" s="791">
        <v>23</v>
      </c>
      <c r="CE26" s="791" t="s">
        <v>14</v>
      </c>
      <c r="CF26" s="791" t="s">
        <v>14</v>
      </c>
      <c r="CG26" s="791" t="s">
        <v>14</v>
      </c>
      <c r="CH26" s="791" t="s">
        <v>14</v>
      </c>
      <c r="CI26" s="791" t="s">
        <v>14</v>
      </c>
      <c r="CJ26" s="791" t="s">
        <v>14</v>
      </c>
      <c r="CK26" s="791">
        <v>22</v>
      </c>
      <c r="CL26" s="791">
        <v>22</v>
      </c>
      <c r="CM26" s="791">
        <v>22</v>
      </c>
      <c r="CN26" s="791">
        <v>22</v>
      </c>
      <c r="CO26" s="791">
        <v>22</v>
      </c>
      <c r="CP26" s="791">
        <v>22</v>
      </c>
      <c r="CQ26" s="791">
        <v>22</v>
      </c>
      <c r="CR26" s="791">
        <v>22</v>
      </c>
      <c r="CS26" s="791">
        <v>22</v>
      </c>
      <c r="CT26" s="791">
        <v>22</v>
      </c>
      <c r="CU26" s="791">
        <v>22</v>
      </c>
      <c r="CV26" s="791">
        <v>22</v>
      </c>
      <c r="CW26" s="791">
        <v>22</v>
      </c>
      <c r="CX26" s="791">
        <v>22</v>
      </c>
      <c r="CY26" s="791">
        <v>22</v>
      </c>
      <c r="CZ26" s="791">
        <v>22</v>
      </c>
      <c r="DA26" s="791">
        <v>22</v>
      </c>
      <c r="DB26" s="791">
        <v>22</v>
      </c>
      <c r="DC26" s="791">
        <v>22</v>
      </c>
      <c r="DD26" s="791">
        <v>22</v>
      </c>
      <c r="DE26" s="791">
        <v>22</v>
      </c>
      <c r="DF26" s="791">
        <v>22</v>
      </c>
      <c r="DG26" s="791">
        <v>22</v>
      </c>
      <c r="DH26" s="791">
        <v>22</v>
      </c>
      <c r="DI26" s="791">
        <v>22</v>
      </c>
      <c r="DJ26" s="791">
        <v>22</v>
      </c>
      <c r="DK26" s="791">
        <v>22</v>
      </c>
      <c r="DL26" s="791">
        <v>22</v>
      </c>
      <c r="DM26" s="791">
        <v>22</v>
      </c>
      <c r="DN26" s="791">
        <v>22</v>
      </c>
      <c r="DO26" s="791">
        <v>22</v>
      </c>
      <c r="DP26" s="791">
        <v>22</v>
      </c>
      <c r="DQ26" s="791">
        <v>22</v>
      </c>
      <c r="DR26" s="791">
        <v>22</v>
      </c>
      <c r="DS26" s="791">
        <v>22</v>
      </c>
      <c r="DT26" s="791">
        <v>22</v>
      </c>
      <c r="DU26" s="791">
        <v>22</v>
      </c>
      <c r="DV26" s="791">
        <v>22</v>
      </c>
      <c r="DW26" s="791">
        <v>22</v>
      </c>
      <c r="DX26" s="791">
        <v>22</v>
      </c>
      <c r="DY26" s="791">
        <v>22</v>
      </c>
      <c r="DZ26" s="791">
        <v>22</v>
      </c>
      <c r="EA26" s="791">
        <v>22</v>
      </c>
      <c r="EB26" s="791">
        <v>22</v>
      </c>
      <c r="EC26" s="791">
        <v>22</v>
      </c>
      <c r="ED26" s="791">
        <v>22</v>
      </c>
      <c r="EE26" s="791">
        <v>22</v>
      </c>
      <c r="EF26" s="791">
        <v>22</v>
      </c>
      <c r="EG26" s="791">
        <v>22</v>
      </c>
      <c r="EH26" s="791">
        <v>22</v>
      </c>
      <c r="EI26" s="791">
        <v>22</v>
      </c>
      <c r="EJ26" s="791">
        <v>22</v>
      </c>
      <c r="EK26" s="791">
        <v>22</v>
      </c>
      <c r="EL26" s="791" t="s">
        <v>15</v>
      </c>
      <c r="EM26" s="791" t="s">
        <v>15</v>
      </c>
      <c r="EN26" s="791" t="s">
        <v>15</v>
      </c>
      <c r="EO26" s="791" t="s">
        <v>15</v>
      </c>
      <c r="EP26" s="791" t="s">
        <v>15</v>
      </c>
      <c r="EQ26" s="791">
        <v>23</v>
      </c>
      <c r="ER26" s="791">
        <v>23</v>
      </c>
      <c r="ES26" s="791">
        <v>23</v>
      </c>
      <c r="ET26" s="791">
        <v>23</v>
      </c>
      <c r="EU26" s="791">
        <v>23</v>
      </c>
      <c r="EV26" s="791">
        <v>23</v>
      </c>
      <c r="EW26" s="791">
        <v>23</v>
      </c>
      <c r="EX26" s="791">
        <v>23</v>
      </c>
      <c r="EY26" s="791">
        <v>23</v>
      </c>
      <c r="EZ26" s="791">
        <v>23</v>
      </c>
      <c r="FA26" s="791">
        <v>23</v>
      </c>
      <c r="FB26" s="791">
        <v>23</v>
      </c>
      <c r="FC26" s="791">
        <v>23</v>
      </c>
      <c r="FD26" s="791">
        <v>23</v>
      </c>
      <c r="FE26" s="791">
        <v>23</v>
      </c>
      <c r="FF26" s="791">
        <v>23</v>
      </c>
      <c r="FG26" s="791">
        <v>23</v>
      </c>
      <c r="FH26" s="791">
        <v>23</v>
      </c>
      <c r="FI26" s="791" t="s">
        <v>195</v>
      </c>
      <c r="FJ26" s="791" t="s">
        <v>195</v>
      </c>
      <c r="FK26" s="791" t="s">
        <v>195</v>
      </c>
      <c r="FL26" s="791" t="s">
        <v>195</v>
      </c>
      <c r="FM26" s="791" t="s">
        <v>195</v>
      </c>
      <c r="FN26" s="791" t="s">
        <v>195</v>
      </c>
      <c r="FO26" s="791" t="s">
        <v>195</v>
      </c>
      <c r="FP26" s="791" t="s">
        <v>195</v>
      </c>
      <c r="FQ26" s="791" t="s">
        <v>195</v>
      </c>
      <c r="FR26" s="791" t="s">
        <v>195</v>
      </c>
      <c r="FS26" s="791" t="s">
        <v>195</v>
      </c>
      <c r="FT26" s="791" t="s">
        <v>195</v>
      </c>
      <c r="FU26" s="791" t="s">
        <v>195</v>
      </c>
      <c r="FV26" s="791" t="s">
        <v>195</v>
      </c>
      <c r="FW26" s="791" t="s">
        <v>195</v>
      </c>
      <c r="FX26" s="791" t="s">
        <v>195</v>
      </c>
      <c r="FY26" s="791" t="s">
        <v>195</v>
      </c>
      <c r="FZ26" s="791" t="s">
        <v>195</v>
      </c>
      <c r="GA26" s="791" t="s">
        <v>195</v>
      </c>
      <c r="GB26" s="791" t="s">
        <v>195</v>
      </c>
      <c r="GC26" s="791" t="s">
        <v>195</v>
      </c>
      <c r="GD26" s="791" t="s">
        <v>195</v>
      </c>
      <c r="GE26" s="791" t="s">
        <v>195</v>
      </c>
      <c r="GF26" s="791" t="s">
        <v>195</v>
      </c>
      <c r="GG26" s="791" t="s">
        <v>195</v>
      </c>
      <c r="GH26" s="791" t="s">
        <v>195</v>
      </c>
      <c r="GI26" s="791" t="s">
        <v>195</v>
      </c>
      <c r="GJ26" s="791" t="s">
        <v>195</v>
      </c>
      <c r="GK26" s="791" t="s">
        <v>195</v>
      </c>
      <c r="GL26" s="791" t="s">
        <v>195</v>
      </c>
      <c r="GM26" s="791" t="s">
        <v>195</v>
      </c>
      <c r="GN26" s="791" t="s">
        <v>195</v>
      </c>
      <c r="GO26" s="791" t="s">
        <v>195</v>
      </c>
      <c r="GP26" s="791" t="s">
        <v>195</v>
      </c>
      <c r="GQ26" s="791" t="s">
        <v>195</v>
      </c>
      <c r="GR26" s="791" t="s">
        <v>195</v>
      </c>
      <c r="GS26" s="62">
        <v>5711</v>
      </c>
      <c r="GT26" s="62">
        <f t="shared" si="2"/>
        <v>8932</v>
      </c>
      <c r="GU26" s="487" t="e">
        <f>ROUND(#REF!/30.4,0)</f>
        <v>#REF!</v>
      </c>
      <c r="GW26" s="176"/>
      <c r="GX26" s="606" t="str">
        <f t="shared" si="10"/>
        <v>5F054</v>
      </c>
      <c r="GY26" s="30">
        <f t="shared" si="11"/>
        <v>42856</v>
      </c>
      <c r="GZ26" s="30" t="str">
        <f>IF(COUNTIF($I16:$GR16,$GZ$12)=0,"N",HLOOKUP($GZ$12,$H16:$GR$33,$HG26,FALSE))</f>
        <v>N</v>
      </c>
      <c r="HA26" s="30" t="str">
        <f>IF(COUNTIF($H16:$GR16,$HA$12)=0,"N",HLOOKUP($HA$12,$H16:$GR$33,$HG26,FALSE))</f>
        <v>N</v>
      </c>
      <c r="HB26" s="30">
        <f>IF(COUNTIF($H16:$GR16,$HB$12)=0,"N",HLOOKUP($HB$12,$H16:$GR$33,$HG26,FALSE))</f>
        <v>42856</v>
      </c>
      <c r="HC26" s="30">
        <f>IF(COUNTIF($H16:$GR16,$HC$12)=0,"N",HLOOKUP($HC$12,$H16:$GR$33,$HG26,FALSE))</f>
        <v>44531</v>
      </c>
      <c r="HD26" s="30">
        <f>IF(COUNTIF($H16:$GR16,$HD$12)=0,"N",HLOOKUP($HD$12,$H16:$GR$33,$HG26,FALSE))</f>
        <v>46296</v>
      </c>
      <c r="HE26" s="30" t="str">
        <f>IF(COUNTIF($H16:$GR16,$HE$12)=0,"N",HLOOKUP($HE$12,$H16:$GR$33,$HG26,FALSE))</f>
        <v>N</v>
      </c>
      <c r="HG26" s="554">
        <v>18</v>
      </c>
      <c r="HH26" s="30" t="str">
        <f t="shared" si="4"/>
        <v>N</v>
      </c>
      <c r="HI26" s="30" t="str">
        <f t="shared" si="5"/>
        <v>N</v>
      </c>
      <c r="HJ26" s="30">
        <f t="shared" si="6"/>
        <v>42856</v>
      </c>
      <c r="HK26" s="30">
        <f t="shared" si="7"/>
        <v>44531</v>
      </c>
      <c r="HL26" s="30">
        <f t="shared" si="8"/>
        <v>46296</v>
      </c>
      <c r="HM26" s="30" t="str">
        <f t="shared" si="9"/>
        <v>N</v>
      </c>
      <c r="HN26" s="30" t="str">
        <f>IF(COUNTIF($I16:$GR16,"F")=0,"N",HLOOKUP("F",$H16:$GR$33,$HG26,FALSE))</f>
        <v>N</v>
      </c>
    </row>
    <row r="27" spans="1:222" ht="15.75" customHeight="1" x14ac:dyDescent="0.2">
      <c r="A27" s="5" t="str">
        <f>[7]Résumé!$I$28</f>
        <v>V5</v>
      </c>
      <c r="B27" s="36">
        <f>[7]Résumé!$L$28</f>
        <v>935.17000000000007</v>
      </c>
      <c r="C27" s="36" t="str">
        <f>'[2]AT 1292-15'!$AC131</f>
        <v>Bagué</v>
      </c>
      <c r="D27" s="490">
        <f t="shared" ca="1" si="1"/>
        <v>1194</v>
      </c>
      <c r="E27" s="36" t="s">
        <v>31</v>
      </c>
      <c r="F27" s="5">
        <f>[7]Résumé!$J$28</f>
        <v>44053</v>
      </c>
      <c r="G27" s="14">
        <f t="shared" si="0"/>
        <v>43862</v>
      </c>
      <c r="H27" s="723" t="s">
        <v>348</v>
      </c>
      <c r="I27" s="493">
        <v>0</v>
      </c>
      <c r="J27" s="493">
        <v>0</v>
      </c>
      <c r="K27" s="493" t="s">
        <v>16</v>
      </c>
      <c r="L27" s="493" t="s">
        <v>16</v>
      </c>
      <c r="M27" s="493" t="s">
        <v>16</v>
      </c>
      <c r="N27" s="493" t="s">
        <v>16</v>
      </c>
      <c r="O27" s="493" t="s">
        <v>16</v>
      </c>
      <c r="P27" s="493" t="s">
        <v>16</v>
      </c>
      <c r="Q27" s="493" t="s">
        <v>27</v>
      </c>
      <c r="R27" s="493" t="s">
        <v>27</v>
      </c>
      <c r="S27" s="493">
        <v>1</v>
      </c>
      <c r="T27" s="493">
        <v>3</v>
      </c>
      <c r="U27" s="493">
        <v>13</v>
      </c>
      <c r="V27" s="493">
        <v>6</v>
      </c>
      <c r="W27" s="493"/>
      <c r="X27" s="493"/>
      <c r="Y27" s="493">
        <v>23</v>
      </c>
      <c r="Z27" s="493">
        <v>87</v>
      </c>
      <c r="AA27" s="493">
        <v>42</v>
      </c>
      <c r="AB27" s="781">
        <v>17</v>
      </c>
      <c r="AC27" s="781">
        <v>32</v>
      </c>
      <c r="AD27" s="493">
        <v>37</v>
      </c>
      <c r="AE27" s="791">
        <v>21</v>
      </c>
      <c r="AF27" s="810">
        <v>21</v>
      </c>
      <c r="AG27" s="280">
        <v>22</v>
      </c>
      <c r="AH27" s="791">
        <v>22</v>
      </c>
      <c r="AI27" s="791">
        <v>22</v>
      </c>
      <c r="AJ27" s="791">
        <v>22</v>
      </c>
      <c r="AK27" s="791">
        <v>22</v>
      </c>
      <c r="AL27" s="791">
        <v>22</v>
      </c>
      <c r="AM27" s="791">
        <v>22</v>
      </c>
      <c r="AN27" s="791">
        <v>22</v>
      </c>
      <c r="AO27" s="791">
        <v>22</v>
      </c>
      <c r="AP27" s="791">
        <v>22</v>
      </c>
      <c r="AQ27" s="791">
        <v>22</v>
      </c>
      <c r="AR27" s="810">
        <v>22</v>
      </c>
      <c r="AS27" s="280">
        <v>22</v>
      </c>
      <c r="AT27" s="791">
        <v>22</v>
      </c>
      <c r="AU27" s="791">
        <v>22</v>
      </c>
      <c r="AV27" s="791">
        <v>22</v>
      </c>
      <c r="AW27" s="791">
        <v>22</v>
      </c>
      <c r="AX27" s="791">
        <v>22</v>
      </c>
      <c r="AY27" s="791">
        <v>22</v>
      </c>
      <c r="AZ27" s="791">
        <v>22</v>
      </c>
      <c r="BA27" s="791">
        <v>22</v>
      </c>
      <c r="BB27" s="791">
        <v>22</v>
      </c>
      <c r="BC27" s="791">
        <v>22</v>
      </c>
      <c r="BD27" s="810">
        <v>22</v>
      </c>
      <c r="BE27" s="280">
        <v>22</v>
      </c>
      <c r="BF27" s="791">
        <v>22</v>
      </c>
      <c r="BG27" s="791">
        <v>22</v>
      </c>
      <c r="BH27" s="791">
        <v>22</v>
      </c>
      <c r="BI27" s="791">
        <v>22</v>
      </c>
      <c r="BJ27" s="791">
        <v>22</v>
      </c>
      <c r="BK27" s="791">
        <v>22</v>
      </c>
      <c r="BL27" s="791">
        <v>22</v>
      </c>
      <c r="BM27" s="791">
        <v>22</v>
      </c>
      <c r="BN27" s="791">
        <v>22</v>
      </c>
      <c r="BO27" s="791">
        <v>22</v>
      </c>
      <c r="BP27" s="810">
        <v>22</v>
      </c>
      <c r="BQ27" s="280">
        <v>22</v>
      </c>
      <c r="BR27" s="791" t="s">
        <v>17</v>
      </c>
      <c r="BS27" s="791" t="s">
        <v>17</v>
      </c>
      <c r="BT27" s="791" t="s">
        <v>17</v>
      </c>
      <c r="BU27" s="791" t="s">
        <v>17</v>
      </c>
      <c r="BV27" s="791" t="s">
        <v>17</v>
      </c>
      <c r="BW27" s="791">
        <v>22</v>
      </c>
      <c r="BX27" s="791">
        <v>22</v>
      </c>
      <c r="BY27" s="791">
        <v>22</v>
      </c>
      <c r="BZ27" s="791">
        <v>22</v>
      </c>
      <c r="CA27" s="791">
        <v>22</v>
      </c>
      <c r="CB27" s="791">
        <v>22</v>
      </c>
      <c r="CC27" s="791">
        <v>22</v>
      </c>
      <c r="CD27" s="791">
        <v>22</v>
      </c>
      <c r="CE27" s="791">
        <v>22</v>
      </c>
      <c r="CF27" s="791">
        <v>22</v>
      </c>
      <c r="CG27" s="791">
        <v>22</v>
      </c>
      <c r="CH27" s="791">
        <v>22</v>
      </c>
      <c r="CI27" s="791">
        <v>22</v>
      </c>
      <c r="CJ27" s="791">
        <v>22</v>
      </c>
      <c r="CK27" s="791">
        <v>22</v>
      </c>
      <c r="CL27" s="791">
        <v>22</v>
      </c>
      <c r="CM27" s="791">
        <v>22</v>
      </c>
      <c r="CN27" s="791">
        <v>22</v>
      </c>
      <c r="CO27" s="791">
        <v>22</v>
      </c>
      <c r="CP27" s="791">
        <v>22</v>
      </c>
      <c r="CQ27" s="791">
        <v>22</v>
      </c>
      <c r="CR27" s="791">
        <v>22</v>
      </c>
      <c r="CS27" s="791">
        <v>22</v>
      </c>
      <c r="CT27" s="791">
        <v>22</v>
      </c>
      <c r="CU27" s="791">
        <v>22</v>
      </c>
      <c r="CV27" s="791">
        <v>22</v>
      </c>
      <c r="CW27" s="791">
        <v>22</v>
      </c>
      <c r="CX27" s="791">
        <v>22</v>
      </c>
      <c r="CY27" s="791">
        <v>22</v>
      </c>
      <c r="CZ27" s="791">
        <v>22</v>
      </c>
      <c r="DA27" s="791">
        <v>22</v>
      </c>
      <c r="DB27" s="791">
        <v>22</v>
      </c>
      <c r="DC27" s="791">
        <v>22</v>
      </c>
      <c r="DD27" s="791">
        <v>22</v>
      </c>
      <c r="DE27" s="791">
        <v>22</v>
      </c>
      <c r="DF27" s="791">
        <v>22</v>
      </c>
      <c r="DG27" s="791">
        <v>22</v>
      </c>
      <c r="DH27" s="791">
        <v>22</v>
      </c>
      <c r="DI27" s="791">
        <v>22</v>
      </c>
      <c r="DJ27" s="791">
        <v>22</v>
      </c>
      <c r="DK27" s="791">
        <v>22</v>
      </c>
      <c r="DL27" s="791">
        <v>22</v>
      </c>
      <c r="DM27" s="791">
        <v>22</v>
      </c>
      <c r="DN27" s="791">
        <v>22</v>
      </c>
      <c r="DO27" s="791">
        <v>22</v>
      </c>
      <c r="DP27" s="791">
        <v>22</v>
      </c>
      <c r="DQ27" s="791">
        <v>22</v>
      </c>
      <c r="DR27" s="791">
        <v>22</v>
      </c>
      <c r="DS27" s="791">
        <v>22</v>
      </c>
      <c r="DT27" s="791">
        <v>22</v>
      </c>
      <c r="DU27" s="791">
        <v>22</v>
      </c>
      <c r="DV27" s="791">
        <v>22</v>
      </c>
      <c r="DW27" s="791">
        <v>22</v>
      </c>
      <c r="DX27" s="791" t="s">
        <v>12</v>
      </c>
      <c r="DY27" s="791" t="s">
        <v>12</v>
      </c>
      <c r="DZ27" s="791" t="s">
        <v>12</v>
      </c>
      <c r="EA27" s="791" t="s">
        <v>12</v>
      </c>
      <c r="EB27" s="791" t="s">
        <v>12</v>
      </c>
      <c r="EC27" s="791" t="s">
        <v>12</v>
      </c>
      <c r="ED27" s="791">
        <v>23</v>
      </c>
      <c r="EE27" s="791">
        <v>23</v>
      </c>
      <c r="EF27" s="791">
        <v>23</v>
      </c>
      <c r="EG27" s="791">
        <v>23</v>
      </c>
      <c r="EH27" s="791">
        <v>23</v>
      </c>
      <c r="EI27" s="791">
        <v>23</v>
      </c>
      <c r="EJ27" s="791">
        <v>23</v>
      </c>
      <c r="EK27" s="791">
        <v>23</v>
      </c>
      <c r="EL27" s="791">
        <v>23</v>
      </c>
      <c r="EM27" s="791">
        <v>23</v>
      </c>
      <c r="EN27" s="791">
        <v>23</v>
      </c>
      <c r="EO27" s="791">
        <v>23</v>
      </c>
      <c r="EP27" s="791">
        <v>23</v>
      </c>
      <c r="EQ27" s="791">
        <v>23</v>
      </c>
      <c r="ER27" s="791">
        <v>23</v>
      </c>
      <c r="ES27" s="791">
        <v>23</v>
      </c>
      <c r="ET27" s="791">
        <v>23</v>
      </c>
      <c r="EU27" s="791">
        <v>23</v>
      </c>
      <c r="EV27" s="791">
        <v>23</v>
      </c>
      <c r="EW27" s="791">
        <v>23</v>
      </c>
      <c r="EX27" s="791">
        <v>23</v>
      </c>
      <c r="EY27" s="791">
        <v>23</v>
      </c>
      <c r="EZ27" s="791">
        <v>23</v>
      </c>
      <c r="FA27" s="791">
        <v>23</v>
      </c>
      <c r="FB27" s="791">
        <v>23</v>
      </c>
      <c r="FC27" s="791">
        <v>23</v>
      </c>
      <c r="FD27" s="791">
        <v>23</v>
      </c>
      <c r="FE27" s="791">
        <v>23</v>
      </c>
      <c r="FF27" s="791">
        <v>23</v>
      </c>
      <c r="FG27" s="791">
        <v>23</v>
      </c>
      <c r="FH27" s="791">
        <v>23</v>
      </c>
      <c r="FI27" s="791">
        <v>23</v>
      </c>
      <c r="FJ27" s="791">
        <v>23</v>
      </c>
      <c r="FK27" s="791">
        <v>23</v>
      </c>
      <c r="FL27" s="791">
        <v>23</v>
      </c>
      <c r="FM27" s="791">
        <v>23</v>
      </c>
      <c r="FN27" s="791">
        <v>23</v>
      </c>
      <c r="FO27" s="791">
        <v>23</v>
      </c>
      <c r="FP27" s="791">
        <v>23</v>
      </c>
      <c r="FQ27" s="791">
        <v>23</v>
      </c>
      <c r="FR27" s="791">
        <v>23</v>
      </c>
      <c r="FS27" s="791">
        <v>23</v>
      </c>
      <c r="FT27" s="791">
        <v>23</v>
      </c>
      <c r="FU27" s="791">
        <v>23</v>
      </c>
      <c r="FV27" s="791">
        <v>23</v>
      </c>
      <c r="FW27" s="791">
        <v>23</v>
      </c>
      <c r="FX27" s="791">
        <v>23</v>
      </c>
      <c r="FY27" s="791">
        <v>23</v>
      </c>
      <c r="FZ27" s="791">
        <v>23</v>
      </c>
      <c r="GA27" s="791">
        <v>23</v>
      </c>
      <c r="GB27" s="791">
        <v>23</v>
      </c>
      <c r="GC27" s="791" t="s">
        <v>195</v>
      </c>
      <c r="GD27" s="791" t="s">
        <v>195</v>
      </c>
      <c r="GE27" s="791" t="s">
        <v>195</v>
      </c>
      <c r="GF27" s="791" t="s">
        <v>195</v>
      </c>
      <c r="GG27" s="791" t="s">
        <v>195</v>
      </c>
      <c r="GH27" s="791" t="s">
        <v>195</v>
      </c>
      <c r="GI27" s="791" t="s">
        <v>195</v>
      </c>
      <c r="GJ27" s="791" t="s">
        <v>195</v>
      </c>
      <c r="GK27" s="791" t="s">
        <v>195</v>
      </c>
      <c r="GL27" s="791" t="s">
        <v>195</v>
      </c>
      <c r="GM27" s="791" t="s">
        <v>195</v>
      </c>
      <c r="GN27" s="791" t="s">
        <v>195</v>
      </c>
      <c r="GO27" s="791" t="s">
        <v>195</v>
      </c>
      <c r="GP27" s="791" t="s">
        <v>195</v>
      </c>
      <c r="GQ27" s="791" t="s">
        <v>195</v>
      </c>
      <c r="GR27" s="791" t="s">
        <v>195</v>
      </c>
      <c r="GS27" s="62">
        <v>5244</v>
      </c>
      <c r="GT27" s="62">
        <f t="shared" si="2"/>
        <v>8424</v>
      </c>
      <c r="GU27" s="487" t="e">
        <f>ROUND(#REF!/30.4,0)</f>
        <v>#REF!</v>
      </c>
      <c r="GW27" s="176"/>
      <c r="GX27" s="606" t="str">
        <f t="shared" si="10"/>
        <v>5F055</v>
      </c>
      <c r="GY27" s="30">
        <f t="shared" si="11"/>
        <v>43800</v>
      </c>
      <c r="GZ27" s="30">
        <f>IF(COUNTIF($I17:$GR17,$GZ$12)=0,"N",HLOOKUP($GZ$12,$H17:$GR$33,$HG27,FALSE))</f>
        <v>42036</v>
      </c>
      <c r="HA27" s="30">
        <f>IF(COUNTIF($H17:$GR17,$HA$12)=0,"N",HLOOKUP($HA$12,$H17:$GR$33,$HG27,FALSE))</f>
        <v>43800</v>
      </c>
      <c r="HB27" s="30">
        <f>IF(COUNTIF($H17:$GR17,$HB$12)=0,"N",HLOOKUP($HB$12,$H17:$GR$33,$HG27,FALSE))</f>
        <v>45566</v>
      </c>
      <c r="HC27" s="30" t="str">
        <f>IF(COUNTIF($H17:$GR17,$HC$12)=0,"N",HLOOKUP($HC$12,$H17:$GR$33,$HG27,FALSE))</f>
        <v>N</v>
      </c>
      <c r="HD27" s="30" t="str">
        <f>IF(COUNTIF($H17:$GR17,$HD$12)=0,"N",HLOOKUP($HD$12,$H17:$GR$33,$HG27,FALSE))</f>
        <v>N</v>
      </c>
      <c r="HE27" s="30" t="str">
        <f>IF(COUNTIF($H17:$GR17,$HE$12)=0,"N",HLOOKUP($HE$12,$H17:$GR$33,$HG27,FALSE))</f>
        <v>N</v>
      </c>
      <c r="HG27" s="554">
        <v>17</v>
      </c>
      <c r="HH27" s="30" t="str">
        <f t="shared" si="4"/>
        <v>N</v>
      </c>
      <c r="HI27" s="30">
        <f t="shared" si="5"/>
        <v>43800</v>
      </c>
      <c r="HJ27" s="30">
        <f t="shared" si="6"/>
        <v>45566</v>
      </c>
      <c r="HK27" s="30" t="str">
        <f t="shared" si="7"/>
        <v>N</v>
      </c>
      <c r="HL27" s="30" t="str">
        <f t="shared" si="8"/>
        <v>N</v>
      </c>
      <c r="HM27" s="30" t="str">
        <f t="shared" si="9"/>
        <v>N</v>
      </c>
      <c r="HN27" s="30">
        <f>IF(COUNTIF($I17:$GR17,"F")=0,"N",HLOOKUP("F",$H17:$GR$33,$HG27,FALSE))</f>
        <v>42736</v>
      </c>
    </row>
    <row r="28" spans="1:222" ht="15.75" customHeight="1" x14ac:dyDescent="0.2">
      <c r="A28" s="5"/>
      <c r="B28" s="5"/>
      <c r="C28" s="36"/>
      <c r="D28" s="490"/>
      <c r="E28" s="5"/>
      <c r="F28" s="5"/>
      <c r="G28" s="14">
        <f t="shared" si="0"/>
        <v>48000</v>
      </c>
      <c r="H28" s="206" t="s">
        <v>106</v>
      </c>
      <c r="I28" s="493" t="s">
        <v>195</v>
      </c>
      <c r="J28" s="493" t="s">
        <v>195</v>
      </c>
      <c r="K28" s="493" t="s">
        <v>195</v>
      </c>
      <c r="L28" s="493" t="s">
        <v>195</v>
      </c>
      <c r="M28" s="493" t="s">
        <v>195</v>
      </c>
      <c r="N28" s="493" t="s">
        <v>195</v>
      </c>
      <c r="O28" s="493" t="s">
        <v>195</v>
      </c>
      <c r="P28" s="493" t="s">
        <v>195</v>
      </c>
      <c r="Q28" s="493" t="s">
        <v>195</v>
      </c>
      <c r="R28" s="493" t="s">
        <v>195</v>
      </c>
      <c r="S28" s="493" t="s">
        <v>195</v>
      </c>
      <c r="T28" s="493" t="s">
        <v>195</v>
      </c>
      <c r="U28" s="493" t="s">
        <v>195</v>
      </c>
      <c r="V28" s="493" t="s">
        <v>195</v>
      </c>
      <c r="W28" s="493" t="s">
        <v>195</v>
      </c>
      <c r="X28" s="493" t="s">
        <v>195</v>
      </c>
      <c r="Y28" s="493" t="s">
        <v>195</v>
      </c>
      <c r="Z28" s="493" t="s">
        <v>195</v>
      </c>
      <c r="AA28" s="493" t="s">
        <v>195</v>
      </c>
      <c r="AB28" s="493" t="s">
        <v>195</v>
      </c>
      <c r="AC28" s="493" t="s">
        <v>195</v>
      </c>
      <c r="AD28" s="493" t="s">
        <v>195</v>
      </c>
      <c r="AE28" s="791" t="s">
        <v>195</v>
      </c>
      <c r="AF28" s="810" t="s">
        <v>195</v>
      </c>
      <c r="AG28" s="280" t="s">
        <v>195</v>
      </c>
      <c r="AH28" s="791" t="s">
        <v>195</v>
      </c>
      <c r="AI28" s="791" t="s">
        <v>195</v>
      </c>
      <c r="AJ28" s="791" t="s">
        <v>195</v>
      </c>
      <c r="AK28" s="791" t="s">
        <v>195</v>
      </c>
      <c r="AL28" s="791" t="s">
        <v>195</v>
      </c>
      <c r="AM28" s="791" t="s">
        <v>195</v>
      </c>
      <c r="AN28" s="791" t="s">
        <v>195</v>
      </c>
      <c r="AO28" s="791" t="s">
        <v>195</v>
      </c>
      <c r="AP28" s="791" t="s">
        <v>195</v>
      </c>
      <c r="AQ28" s="791" t="s">
        <v>195</v>
      </c>
      <c r="AR28" s="810" t="s">
        <v>195</v>
      </c>
      <c r="AS28" s="280" t="s">
        <v>195</v>
      </c>
      <c r="AT28" s="791" t="s">
        <v>195</v>
      </c>
      <c r="AU28" s="791" t="s">
        <v>195</v>
      </c>
      <c r="AV28" s="791" t="s">
        <v>195</v>
      </c>
      <c r="AW28" s="791" t="s">
        <v>195</v>
      </c>
      <c r="AX28" s="791" t="s">
        <v>195</v>
      </c>
      <c r="AY28" s="791" t="s">
        <v>195</v>
      </c>
      <c r="AZ28" s="791" t="s">
        <v>195</v>
      </c>
      <c r="BA28" s="791" t="s">
        <v>195</v>
      </c>
      <c r="BB28" s="791" t="s">
        <v>195</v>
      </c>
      <c r="BC28" s="791" t="s">
        <v>195</v>
      </c>
      <c r="BD28" s="810" t="s">
        <v>195</v>
      </c>
      <c r="BE28" s="280" t="s">
        <v>195</v>
      </c>
      <c r="BF28" s="791" t="s">
        <v>195</v>
      </c>
      <c r="BG28" s="791" t="s">
        <v>195</v>
      </c>
      <c r="BH28" s="791" t="s">
        <v>195</v>
      </c>
      <c r="BI28" s="791" t="s">
        <v>195</v>
      </c>
      <c r="BJ28" s="791" t="s">
        <v>195</v>
      </c>
      <c r="BK28" s="791" t="s">
        <v>195</v>
      </c>
      <c r="BL28" s="791" t="s">
        <v>195</v>
      </c>
      <c r="BM28" s="791" t="s">
        <v>195</v>
      </c>
      <c r="BN28" s="791" t="s">
        <v>195</v>
      </c>
      <c r="BO28" s="791" t="s">
        <v>195</v>
      </c>
      <c r="BP28" s="810" t="s">
        <v>195</v>
      </c>
      <c r="BQ28" s="280" t="s">
        <v>195</v>
      </c>
      <c r="BR28" s="791" t="s">
        <v>195</v>
      </c>
      <c r="BS28" s="791" t="s">
        <v>195</v>
      </c>
      <c r="BT28" s="791" t="s">
        <v>195</v>
      </c>
      <c r="BU28" s="791" t="s">
        <v>195</v>
      </c>
      <c r="BV28" s="791" t="s">
        <v>195</v>
      </c>
      <c r="BW28" s="791" t="s">
        <v>195</v>
      </c>
      <c r="BX28" s="791" t="s">
        <v>195</v>
      </c>
      <c r="BY28" s="791" t="s">
        <v>195</v>
      </c>
      <c r="BZ28" s="791" t="s">
        <v>195</v>
      </c>
      <c r="CA28" s="791" t="s">
        <v>195</v>
      </c>
      <c r="CB28" s="791" t="s">
        <v>195</v>
      </c>
      <c r="CC28" s="791" t="s">
        <v>195</v>
      </c>
      <c r="CD28" s="791" t="s">
        <v>195</v>
      </c>
      <c r="CE28" s="791" t="s">
        <v>195</v>
      </c>
      <c r="CF28" s="791" t="s">
        <v>195</v>
      </c>
      <c r="CG28" s="791" t="s">
        <v>195</v>
      </c>
      <c r="CH28" s="791" t="s">
        <v>195</v>
      </c>
      <c r="CI28" s="791" t="s">
        <v>195</v>
      </c>
      <c r="CJ28" s="791" t="s">
        <v>195</v>
      </c>
      <c r="CK28" s="791" t="s">
        <v>195</v>
      </c>
      <c r="CL28" s="791" t="s">
        <v>195</v>
      </c>
      <c r="CM28" s="791" t="s">
        <v>195</v>
      </c>
      <c r="CN28" s="791" t="s">
        <v>195</v>
      </c>
      <c r="CO28" s="791" t="s">
        <v>195</v>
      </c>
      <c r="CP28" s="791" t="s">
        <v>195</v>
      </c>
      <c r="CQ28" s="791" t="s">
        <v>195</v>
      </c>
      <c r="CR28" s="791" t="s">
        <v>195</v>
      </c>
      <c r="CS28" s="791" t="s">
        <v>195</v>
      </c>
      <c r="CT28" s="791" t="s">
        <v>195</v>
      </c>
      <c r="CU28" s="791" t="s">
        <v>195</v>
      </c>
      <c r="CV28" s="791" t="s">
        <v>195</v>
      </c>
      <c r="CW28" s="791" t="s">
        <v>195</v>
      </c>
      <c r="CX28" s="791" t="s">
        <v>195</v>
      </c>
      <c r="CY28" s="791" t="s">
        <v>195</v>
      </c>
      <c r="CZ28" s="791" t="s">
        <v>195</v>
      </c>
      <c r="DA28" s="791" t="s">
        <v>195</v>
      </c>
      <c r="DB28" s="791" t="s">
        <v>195</v>
      </c>
      <c r="DC28" s="791" t="s">
        <v>195</v>
      </c>
      <c r="DD28" s="791" t="s">
        <v>195</v>
      </c>
      <c r="DE28" s="791" t="s">
        <v>195</v>
      </c>
      <c r="DF28" s="791" t="s">
        <v>195</v>
      </c>
      <c r="DG28" s="791" t="s">
        <v>195</v>
      </c>
      <c r="DH28" s="791" t="s">
        <v>195</v>
      </c>
      <c r="DI28" s="791" t="s">
        <v>195</v>
      </c>
      <c r="DJ28" s="791" t="s">
        <v>195</v>
      </c>
      <c r="DK28" s="791" t="s">
        <v>195</v>
      </c>
      <c r="DL28" s="791" t="s">
        <v>195</v>
      </c>
      <c r="DM28" s="791" t="s">
        <v>195</v>
      </c>
      <c r="DN28" s="791" t="s">
        <v>195</v>
      </c>
      <c r="DO28" s="791" t="s">
        <v>195</v>
      </c>
      <c r="DP28" s="791" t="s">
        <v>195</v>
      </c>
      <c r="DQ28" s="791" t="s">
        <v>195</v>
      </c>
      <c r="DR28" s="791" t="s">
        <v>195</v>
      </c>
      <c r="DS28" s="791" t="s">
        <v>195</v>
      </c>
      <c r="DT28" s="791" t="s">
        <v>195</v>
      </c>
      <c r="DU28" s="791" t="s">
        <v>195</v>
      </c>
      <c r="DV28" s="791" t="s">
        <v>195</v>
      </c>
      <c r="DW28" s="791" t="s">
        <v>195</v>
      </c>
      <c r="DX28" s="791" t="s">
        <v>195</v>
      </c>
      <c r="DY28" s="791" t="s">
        <v>195</v>
      </c>
      <c r="DZ28" s="791" t="s">
        <v>195</v>
      </c>
      <c r="EA28" s="791" t="s">
        <v>195</v>
      </c>
      <c r="EB28" s="791" t="s">
        <v>195</v>
      </c>
      <c r="EC28" s="791" t="s">
        <v>195</v>
      </c>
      <c r="ED28" s="791" t="s">
        <v>195</v>
      </c>
      <c r="EE28" s="791" t="s">
        <v>195</v>
      </c>
      <c r="EF28" s="791" t="s">
        <v>195</v>
      </c>
      <c r="EG28" s="791" t="s">
        <v>195</v>
      </c>
      <c r="EH28" s="791" t="s">
        <v>195</v>
      </c>
      <c r="EI28" s="791" t="s">
        <v>195</v>
      </c>
      <c r="EJ28" s="791" t="s">
        <v>195</v>
      </c>
      <c r="EK28" s="791" t="s">
        <v>195</v>
      </c>
      <c r="EL28" s="791" t="s">
        <v>195</v>
      </c>
      <c r="EM28" s="791" t="s">
        <v>195</v>
      </c>
      <c r="EN28" s="791" t="s">
        <v>195</v>
      </c>
      <c r="EO28" s="791" t="s">
        <v>195</v>
      </c>
      <c r="EP28" s="791" t="s">
        <v>195</v>
      </c>
      <c r="EQ28" s="791" t="s">
        <v>195</v>
      </c>
      <c r="ER28" s="791" t="s">
        <v>195</v>
      </c>
      <c r="ES28" s="791" t="s">
        <v>195</v>
      </c>
      <c r="ET28" s="791" t="s">
        <v>195</v>
      </c>
      <c r="EU28" s="791" t="s">
        <v>195</v>
      </c>
      <c r="EV28" s="791" t="s">
        <v>195</v>
      </c>
      <c r="EW28" s="791" t="s">
        <v>195</v>
      </c>
      <c r="EX28" s="791" t="s">
        <v>195</v>
      </c>
      <c r="EY28" s="791" t="s">
        <v>195</v>
      </c>
      <c r="EZ28" s="791" t="s">
        <v>195</v>
      </c>
      <c r="FA28" s="791" t="s">
        <v>195</v>
      </c>
      <c r="FB28" s="791" t="s">
        <v>195</v>
      </c>
      <c r="FC28" s="791" t="s">
        <v>195</v>
      </c>
      <c r="FD28" s="791" t="s">
        <v>195</v>
      </c>
      <c r="FE28" s="791" t="s">
        <v>195</v>
      </c>
      <c r="FF28" s="791" t="s">
        <v>195</v>
      </c>
      <c r="FG28" s="791" t="s">
        <v>195</v>
      </c>
      <c r="FH28" s="791" t="s">
        <v>195</v>
      </c>
      <c r="FI28" s="791" t="s">
        <v>195</v>
      </c>
      <c r="FJ28" s="791" t="s">
        <v>195</v>
      </c>
      <c r="FK28" s="791" t="s">
        <v>195</v>
      </c>
      <c r="FL28" s="791" t="s">
        <v>195</v>
      </c>
      <c r="FM28" s="791" t="s">
        <v>195</v>
      </c>
      <c r="FN28" s="791" t="s">
        <v>195</v>
      </c>
      <c r="FO28" s="791" t="s">
        <v>195</v>
      </c>
      <c r="FP28" s="791" t="s">
        <v>195</v>
      </c>
      <c r="FQ28" s="791" t="s">
        <v>195</v>
      </c>
      <c r="FR28" s="791" t="s">
        <v>195</v>
      </c>
      <c r="FS28" s="791" t="s">
        <v>195</v>
      </c>
      <c r="FT28" s="791" t="s">
        <v>195</v>
      </c>
      <c r="FU28" s="791" t="s">
        <v>195</v>
      </c>
      <c r="FV28" s="791" t="s">
        <v>195</v>
      </c>
      <c r="FW28" s="791" t="s">
        <v>195</v>
      </c>
      <c r="FX28" s="791" t="s">
        <v>195</v>
      </c>
      <c r="FY28" s="791" t="s">
        <v>195</v>
      </c>
      <c r="FZ28" s="791" t="s">
        <v>195</v>
      </c>
      <c r="GA28" s="791" t="s">
        <v>195</v>
      </c>
      <c r="GB28" s="791" t="s">
        <v>195</v>
      </c>
      <c r="GC28" s="791" t="s">
        <v>195</v>
      </c>
      <c r="GD28" s="791" t="s">
        <v>195</v>
      </c>
      <c r="GE28" s="791" t="s">
        <v>195</v>
      </c>
      <c r="GF28" s="791" t="s">
        <v>195</v>
      </c>
      <c r="GG28" s="791" t="s">
        <v>195</v>
      </c>
      <c r="GH28" s="791" t="s">
        <v>195</v>
      </c>
      <c r="GI28" s="791" t="s">
        <v>195</v>
      </c>
      <c r="GJ28" s="791" t="s">
        <v>195</v>
      </c>
      <c r="GK28" s="791" t="s">
        <v>195</v>
      </c>
      <c r="GL28" s="791" t="s">
        <v>195</v>
      </c>
      <c r="GM28" s="791" t="s">
        <v>195</v>
      </c>
      <c r="GN28" s="791" t="s">
        <v>195</v>
      </c>
      <c r="GO28" s="791" t="s">
        <v>195</v>
      </c>
      <c r="GP28" s="791" t="s">
        <v>195</v>
      </c>
      <c r="GQ28" s="791" t="s">
        <v>195</v>
      </c>
      <c r="GR28" s="791" t="s">
        <v>195</v>
      </c>
      <c r="GS28" s="62">
        <v>0</v>
      </c>
      <c r="GT28" s="62">
        <f t="shared" si="2"/>
        <v>0</v>
      </c>
      <c r="GU28" s="487"/>
      <c r="GW28" s="176"/>
      <c r="GX28" s="606" t="str">
        <f t="shared" si="10"/>
        <v>5F056</v>
      </c>
      <c r="GY28" s="30">
        <f t="shared" si="11"/>
        <v>42826</v>
      </c>
      <c r="GZ28" s="30" t="str">
        <f>IF(COUNTIF($I18:$GR18,$GZ$12)=0,"N",HLOOKUP($GZ$12,$H18:$GR$33,$HG28,FALSE))</f>
        <v>N</v>
      </c>
      <c r="HA28" s="30" t="str">
        <f>IF(COUNTIF($H18:$GR18,$HA$12)=0,"N",HLOOKUP($HA$12,$H18:$GR$33,$HG28,FALSE))</f>
        <v>N</v>
      </c>
      <c r="HB28" s="30">
        <f>IF(COUNTIF($H18:$GR18,$HB$12)=0,"N",HLOOKUP($HB$12,$H18:$GR$33,$HG28,FALSE))</f>
        <v>42826</v>
      </c>
      <c r="HC28" s="30">
        <f>IF(COUNTIF($H18:$GR18,$HC$12)=0,"N",HLOOKUP($HC$12,$H18:$GR$33,$HG28,FALSE))</f>
        <v>44531</v>
      </c>
      <c r="HD28" s="30">
        <f>IF(COUNTIF($H18:$GR18,$HD$12)=0,"N",HLOOKUP($HD$12,$H18:$GR$33,$HG28,FALSE))</f>
        <v>46296</v>
      </c>
      <c r="HE28" s="30" t="str">
        <f>IF(COUNTIF($H18:$GR18,$HE$12)=0,"N",HLOOKUP($HE$12,$H18:$GR$33,$HG28,FALSE))</f>
        <v>N</v>
      </c>
      <c r="HG28" s="554">
        <v>16</v>
      </c>
      <c r="HH28" s="30" t="str">
        <f t="shared" si="4"/>
        <v>N</v>
      </c>
      <c r="HI28" s="30" t="str">
        <f t="shared" si="5"/>
        <v>N</v>
      </c>
      <c r="HJ28" s="30">
        <f t="shared" si="6"/>
        <v>42826</v>
      </c>
      <c r="HK28" s="30">
        <f t="shared" si="7"/>
        <v>44531</v>
      </c>
      <c r="HL28" s="30">
        <f t="shared" si="8"/>
        <v>46296</v>
      </c>
      <c r="HM28" s="30" t="str">
        <f t="shared" si="9"/>
        <v>N</v>
      </c>
      <c r="HN28" s="30" t="str">
        <f>IF(COUNTIF($I18:$GR18,"F")=0,"N",HLOOKUP("F",$H18:$GR$33,$HG28,FALSE))</f>
        <v>N</v>
      </c>
    </row>
    <row r="29" spans="1:222" ht="15.75" customHeight="1" x14ac:dyDescent="0.2">
      <c r="A29" s="5" t="str">
        <f>[7]Résumé!$I$32</f>
        <v>V5</v>
      </c>
      <c r="B29" s="36">
        <f>[7]Résumé!$L$32</f>
        <v>742.42000000000007</v>
      </c>
      <c r="C29" s="36" t="str">
        <f>'[2]AT 1292-15'!$AC133</f>
        <v>Bagué</v>
      </c>
      <c r="D29" s="490">
        <f t="shared" ca="1" si="1"/>
        <v>1236</v>
      </c>
      <c r="E29" s="212" t="s">
        <v>31</v>
      </c>
      <c r="F29" s="5">
        <f>[7]Résumé!$J$32</f>
        <v>43827</v>
      </c>
      <c r="G29" s="14">
        <f t="shared" si="0"/>
        <v>43556</v>
      </c>
      <c r="H29" s="723" t="s">
        <v>349</v>
      </c>
      <c r="I29" s="493">
        <v>1</v>
      </c>
      <c r="J29" s="493">
        <v>10</v>
      </c>
      <c r="K29" s="493">
        <v>49</v>
      </c>
      <c r="L29" s="505">
        <v>34</v>
      </c>
      <c r="M29" s="505">
        <v>15</v>
      </c>
      <c r="N29" s="505">
        <v>36</v>
      </c>
      <c r="O29" s="505">
        <v>19</v>
      </c>
      <c r="P29" s="505">
        <v>27</v>
      </c>
      <c r="Q29" s="505">
        <v>24</v>
      </c>
      <c r="R29" s="505">
        <v>24</v>
      </c>
      <c r="S29" s="493">
        <v>17</v>
      </c>
      <c r="T29" s="507">
        <v>5</v>
      </c>
      <c r="U29" s="507">
        <v>1</v>
      </c>
      <c r="V29" s="493">
        <v>1</v>
      </c>
      <c r="W29" s="493">
        <v>27</v>
      </c>
      <c r="X29" s="493">
        <v>21</v>
      </c>
      <c r="Y29" s="493">
        <v>46</v>
      </c>
      <c r="Z29" s="493">
        <v>12</v>
      </c>
      <c r="AA29" s="493">
        <v>24</v>
      </c>
      <c r="AB29" s="505">
        <v>23</v>
      </c>
      <c r="AC29" s="505">
        <v>24</v>
      </c>
      <c r="AD29" s="505">
        <v>19</v>
      </c>
      <c r="AE29" s="516">
        <v>23</v>
      </c>
      <c r="AF29" s="821">
        <v>23</v>
      </c>
      <c r="AG29" s="818">
        <v>23</v>
      </c>
      <c r="AH29" s="516">
        <v>23</v>
      </c>
      <c r="AI29" s="516">
        <v>23</v>
      </c>
      <c r="AJ29" s="516">
        <v>23</v>
      </c>
      <c r="AK29" s="516">
        <v>23</v>
      </c>
      <c r="AL29" s="516">
        <v>23</v>
      </c>
      <c r="AM29" s="516">
        <v>23</v>
      </c>
      <c r="AN29" s="516">
        <v>23</v>
      </c>
      <c r="AO29" s="516">
        <v>23</v>
      </c>
      <c r="AP29" s="516">
        <v>23</v>
      </c>
      <c r="AQ29" s="516">
        <v>23</v>
      </c>
      <c r="AR29" s="810">
        <v>23</v>
      </c>
      <c r="AS29" s="280">
        <v>23</v>
      </c>
      <c r="AT29" s="791">
        <v>23</v>
      </c>
      <c r="AU29" s="791">
        <v>23</v>
      </c>
      <c r="AV29" s="791">
        <v>23</v>
      </c>
      <c r="AW29" s="791">
        <v>23</v>
      </c>
      <c r="AX29" s="791">
        <v>23</v>
      </c>
      <c r="AY29" s="791">
        <v>23</v>
      </c>
      <c r="AZ29" s="791">
        <v>23</v>
      </c>
      <c r="BA29" s="791">
        <v>23</v>
      </c>
      <c r="BB29" s="791">
        <v>23</v>
      </c>
      <c r="BC29" s="791">
        <v>23</v>
      </c>
      <c r="BD29" s="810">
        <v>23</v>
      </c>
      <c r="BE29" s="280">
        <v>23</v>
      </c>
      <c r="BF29" s="791">
        <v>23</v>
      </c>
      <c r="BG29" s="791">
        <v>23</v>
      </c>
      <c r="BH29" s="791" t="s">
        <v>17</v>
      </c>
      <c r="BI29" s="791" t="s">
        <v>17</v>
      </c>
      <c r="BJ29" s="791" t="s">
        <v>17</v>
      </c>
      <c r="BK29" s="791" t="s">
        <v>17</v>
      </c>
      <c r="BL29" s="791" t="s">
        <v>17</v>
      </c>
      <c r="BM29" s="791">
        <v>21</v>
      </c>
      <c r="BN29" s="791">
        <v>21</v>
      </c>
      <c r="BO29" s="791">
        <v>21</v>
      </c>
      <c r="BP29" s="810">
        <v>21</v>
      </c>
      <c r="BQ29" s="280">
        <v>21</v>
      </c>
      <c r="BR29" s="791">
        <v>21</v>
      </c>
      <c r="BS29" s="791">
        <v>21</v>
      </c>
      <c r="BT29" s="791">
        <v>21</v>
      </c>
      <c r="BU29" s="791">
        <v>21</v>
      </c>
      <c r="BV29" s="791">
        <v>21</v>
      </c>
      <c r="BW29" s="791">
        <v>21</v>
      </c>
      <c r="BX29" s="791">
        <v>21</v>
      </c>
      <c r="BY29" s="791">
        <v>21</v>
      </c>
      <c r="BZ29" s="791">
        <v>21</v>
      </c>
      <c r="CA29" s="791">
        <v>21</v>
      </c>
      <c r="CB29" s="791">
        <v>21</v>
      </c>
      <c r="CC29" s="791">
        <v>21</v>
      </c>
      <c r="CD29" s="791">
        <v>21</v>
      </c>
      <c r="CE29" s="791">
        <v>21</v>
      </c>
      <c r="CF29" s="791">
        <v>21</v>
      </c>
      <c r="CG29" s="791">
        <v>21</v>
      </c>
      <c r="CH29" s="791">
        <v>21</v>
      </c>
      <c r="CI29" s="791">
        <v>21</v>
      </c>
      <c r="CJ29" s="791">
        <v>21</v>
      </c>
      <c r="CK29" s="791">
        <v>21</v>
      </c>
      <c r="CL29" s="791">
        <v>21</v>
      </c>
      <c r="CM29" s="791">
        <v>21</v>
      </c>
      <c r="CN29" s="791">
        <v>21</v>
      </c>
      <c r="CO29" s="791">
        <v>21</v>
      </c>
      <c r="CP29" s="791">
        <v>21</v>
      </c>
      <c r="CQ29" s="791">
        <v>21</v>
      </c>
      <c r="CR29" s="791">
        <v>21</v>
      </c>
      <c r="CS29" s="791">
        <v>21</v>
      </c>
      <c r="CT29" s="791">
        <v>21</v>
      </c>
      <c r="CU29" s="791">
        <v>21</v>
      </c>
      <c r="CV29" s="791">
        <v>21</v>
      </c>
      <c r="CW29" s="791">
        <v>21</v>
      </c>
      <c r="CX29" s="791">
        <v>21</v>
      </c>
      <c r="CY29" s="791">
        <v>21</v>
      </c>
      <c r="CZ29" s="791">
        <v>21</v>
      </c>
      <c r="DA29" s="791">
        <v>21</v>
      </c>
      <c r="DB29" s="791">
        <v>21</v>
      </c>
      <c r="DC29" s="791">
        <v>21</v>
      </c>
      <c r="DD29" s="791">
        <v>21</v>
      </c>
      <c r="DE29" s="791">
        <v>21</v>
      </c>
      <c r="DF29" s="791">
        <v>21</v>
      </c>
      <c r="DG29" s="791">
        <v>21</v>
      </c>
      <c r="DH29" s="791">
        <v>21</v>
      </c>
      <c r="DI29" s="791">
        <v>21</v>
      </c>
      <c r="DJ29" s="791">
        <v>21</v>
      </c>
      <c r="DK29" s="791">
        <v>21</v>
      </c>
      <c r="DL29" s="791">
        <v>21</v>
      </c>
      <c r="DM29" s="791">
        <v>21</v>
      </c>
      <c r="DN29" s="791">
        <v>21</v>
      </c>
      <c r="DO29" s="791">
        <v>21</v>
      </c>
      <c r="DP29" s="791">
        <v>21</v>
      </c>
      <c r="DQ29" s="791" t="s">
        <v>12</v>
      </c>
      <c r="DR29" s="791" t="s">
        <v>12</v>
      </c>
      <c r="DS29" s="791" t="s">
        <v>12</v>
      </c>
      <c r="DT29" s="791" t="s">
        <v>12</v>
      </c>
      <c r="DU29" s="791" t="s">
        <v>12</v>
      </c>
      <c r="DV29" s="791" t="s">
        <v>12</v>
      </c>
      <c r="DW29" s="791">
        <v>23</v>
      </c>
      <c r="DX29" s="791">
        <v>23</v>
      </c>
      <c r="DY29" s="791">
        <v>23</v>
      </c>
      <c r="DZ29" s="791">
        <v>23</v>
      </c>
      <c r="EA29" s="791">
        <v>23</v>
      </c>
      <c r="EB29" s="791">
        <v>23</v>
      </c>
      <c r="EC29" s="791">
        <v>23</v>
      </c>
      <c r="ED29" s="791">
        <v>23</v>
      </c>
      <c r="EE29" s="791">
        <v>23</v>
      </c>
      <c r="EF29" s="791">
        <v>23</v>
      </c>
      <c r="EG29" s="791">
        <v>23</v>
      </c>
      <c r="EH29" s="791">
        <v>23</v>
      </c>
      <c r="EI29" s="791">
        <v>23</v>
      </c>
      <c r="EJ29" s="791">
        <v>23</v>
      </c>
      <c r="EK29" s="791">
        <v>23</v>
      </c>
      <c r="EL29" s="791">
        <v>23</v>
      </c>
      <c r="EM29" s="791">
        <v>23</v>
      </c>
      <c r="EN29" s="791">
        <v>23</v>
      </c>
      <c r="EO29" s="791">
        <v>23</v>
      </c>
      <c r="EP29" s="791">
        <v>23</v>
      </c>
      <c r="EQ29" s="791">
        <v>23</v>
      </c>
      <c r="ER29" s="791">
        <v>23</v>
      </c>
      <c r="ES29" s="791">
        <v>23</v>
      </c>
      <c r="ET29" s="791">
        <v>23</v>
      </c>
      <c r="EU29" s="791">
        <v>23</v>
      </c>
      <c r="EV29" s="791">
        <v>23</v>
      </c>
      <c r="EW29" s="791">
        <v>23</v>
      </c>
      <c r="EX29" s="791">
        <v>23</v>
      </c>
      <c r="EY29" s="791">
        <v>23</v>
      </c>
      <c r="EZ29" s="791">
        <v>23</v>
      </c>
      <c r="FA29" s="791">
        <v>23</v>
      </c>
      <c r="FB29" s="791">
        <v>23</v>
      </c>
      <c r="FC29" s="791">
        <v>23</v>
      </c>
      <c r="FD29" s="791">
        <v>23</v>
      </c>
      <c r="FE29" s="791">
        <v>23</v>
      </c>
      <c r="FF29" s="791">
        <v>23</v>
      </c>
      <c r="FG29" s="791">
        <v>23</v>
      </c>
      <c r="FH29" s="791">
        <v>23</v>
      </c>
      <c r="FI29" s="791">
        <v>23</v>
      </c>
      <c r="FJ29" s="791">
        <v>23</v>
      </c>
      <c r="FK29" s="791">
        <v>23</v>
      </c>
      <c r="FL29" s="791">
        <v>23</v>
      </c>
      <c r="FM29" s="791">
        <v>23</v>
      </c>
      <c r="FN29" s="791">
        <v>23</v>
      </c>
      <c r="FO29" s="791">
        <v>23</v>
      </c>
      <c r="FP29" s="791">
        <v>23</v>
      </c>
      <c r="FQ29" s="791">
        <v>23</v>
      </c>
      <c r="FR29" s="791">
        <v>23</v>
      </c>
      <c r="FS29" s="791">
        <v>23</v>
      </c>
      <c r="FT29" s="791">
        <v>23</v>
      </c>
      <c r="FU29" s="791">
        <v>23</v>
      </c>
      <c r="FV29" s="791" t="s">
        <v>195</v>
      </c>
      <c r="FW29" s="791" t="s">
        <v>195</v>
      </c>
      <c r="FX29" s="791" t="s">
        <v>195</v>
      </c>
      <c r="FY29" s="791" t="s">
        <v>195</v>
      </c>
      <c r="FZ29" s="791" t="s">
        <v>195</v>
      </c>
      <c r="GA29" s="791" t="s">
        <v>195</v>
      </c>
      <c r="GB29" s="791" t="s">
        <v>195</v>
      </c>
      <c r="GC29" s="791" t="s">
        <v>195</v>
      </c>
      <c r="GD29" s="791" t="s">
        <v>195</v>
      </c>
      <c r="GE29" s="791" t="s">
        <v>195</v>
      </c>
      <c r="GF29" s="791" t="s">
        <v>195</v>
      </c>
      <c r="GG29" s="791" t="s">
        <v>195</v>
      </c>
      <c r="GH29" s="791" t="s">
        <v>195</v>
      </c>
      <c r="GI29" s="791" t="s">
        <v>195</v>
      </c>
      <c r="GJ29" s="791" t="s">
        <v>195</v>
      </c>
      <c r="GK29" s="791" t="s">
        <v>195</v>
      </c>
      <c r="GL29" s="791" t="s">
        <v>195</v>
      </c>
      <c r="GM29" s="791" t="s">
        <v>195</v>
      </c>
      <c r="GN29" s="791" t="s">
        <v>195</v>
      </c>
      <c r="GO29" s="791" t="s">
        <v>195</v>
      </c>
      <c r="GP29" s="791" t="s">
        <v>195</v>
      </c>
      <c r="GQ29" s="791" t="s">
        <v>195</v>
      </c>
      <c r="GR29" s="791" t="s">
        <v>195</v>
      </c>
      <c r="GS29" s="62">
        <v>5007</v>
      </c>
      <c r="GT29" s="62">
        <f t="shared" si="2"/>
        <v>8367</v>
      </c>
      <c r="GU29" s="487" t="e">
        <f>ROUND(#REF!/30.4,0)</f>
        <v>#REF!</v>
      </c>
      <c r="GW29" s="176"/>
      <c r="GX29" s="606" t="str">
        <f t="shared" si="10"/>
        <v>5F057</v>
      </c>
      <c r="GY29" s="30">
        <f t="shared" si="11"/>
        <v>44075</v>
      </c>
      <c r="GZ29" s="30" t="str">
        <f>IF(COUNTIF($I19:$GR19,$GZ$12)=0,"N",HLOOKUP($GZ$12,$H19:$GR$33,$HG29,FALSE))</f>
        <v>N</v>
      </c>
      <c r="HA29" s="30" t="str">
        <f>IF(COUNTIF($H19:$GR19,$HA$12)=0,"N",HLOOKUP($HA$12,$H19:$GR$33,$HG29,FALSE))</f>
        <v>N</v>
      </c>
      <c r="HB29" s="30">
        <f>IF(COUNTIF($H19:$GR19,$HB$12)=0,"N",HLOOKUP($HB$12,$H19:$GR$33,$HG29,FALSE))</f>
        <v>42339</v>
      </c>
      <c r="HC29" s="30">
        <f>IF(COUNTIF($H19:$GR19,$HC$12)=0,"N",HLOOKUP($HC$12,$H19:$GR$33,$HG29,FALSE))</f>
        <v>44075</v>
      </c>
      <c r="HD29" s="30">
        <f>IF(COUNTIF($H19:$GR19,$HD$12)=0,"N",HLOOKUP($HD$12,$H19:$GR$33,$HG29,FALSE))</f>
        <v>45870</v>
      </c>
      <c r="HE29" s="30" t="str">
        <f>IF(COUNTIF($H19:$GR19,$HE$12)=0,"N",HLOOKUP($HE$12,$H19:$GR$33,$HG29,FALSE))</f>
        <v>N</v>
      </c>
      <c r="HG29" s="554">
        <v>15</v>
      </c>
      <c r="HH29" s="30" t="str">
        <f t="shared" si="4"/>
        <v>N</v>
      </c>
      <c r="HI29" s="30" t="str">
        <f t="shared" si="5"/>
        <v>N</v>
      </c>
      <c r="HJ29" s="30" t="str">
        <f t="shared" si="6"/>
        <v>N</v>
      </c>
      <c r="HK29" s="30">
        <f t="shared" si="7"/>
        <v>44075</v>
      </c>
      <c r="HL29" s="30">
        <f t="shared" si="8"/>
        <v>45870</v>
      </c>
      <c r="HM29" s="30" t="str">
        <f t="shared" si="9"/>
        <v>N</v>
      </c>
      <c r="HN29" s="30" t="str">
        <f>IF(COUNTIF($I19:$GR19,"F")=0,"N",HLOOKUP("F",$H19:$GR$33,$HG29,FALSE))</f>
        <v>N</v>
      </c>
    </row>
    <row r="30" spans="1:222" ht="15.75" customHeight="1" x14ac:dyDescent="0.2">
      <c r="A30" s="5" t="str">
        <f>[7]Résumé!$I$35</f>
        <v>V15</v>
      </c>
      <c r="B30" s="36">
        <f>[7]Résumé!$L$35</f>
        <v>480.89999999999964</v>
      </c>
      <c r="C30" s="36" t="str">
        <f>'[2]AT 1292-15'!$AC134</f>
        <v>Bagué</v>
      </c>
      <c r="D30" s="490">
        <f t="shared" ca="1" si="1"/>
        <v>1108</v>
      </c>
      <c r="E30" s="212" t="s">
        <v>31</v>
      </c>
      <c r="F30" s="5">
        <f>[7]Résumé!$J$35</f>
        <v>43211</v>
      </c>
      <c r="G30" s="14">
        <f t="shared" si="0"/>
        <v>43191</v>
      </c>
      <c r="H30" s="723" t="s">
        <v>107</v>
      </c>
      <c r="I30" s="493">
        <v>40</v>
      </c>
      <c r="J30" s="493">
        <v>30</v>
      </c>
      <c r="K30" s="493">
        <v>47</v>
      </c>
      <c r="L30" s="493">
        <v>15</v>
      </c>
      <c r="M30" s="493">
        <v>0</v>
      </c>
      <c r="N30" s="493">
        <v>41</v>
      </c>
      <c r="O30" s="505">
        <v>31</v>
      </c>
      <c r="P30" s="505">
        <v>21</v>
      </c>
      <c r="Q30" s="505">
        <v>9</v>
      </c>
      <c r="R30" s="505">
        <v>18</v>
      </c>
      <c r="S30" s="505">
        <v>23</v>
      </c>
      <c r="T30" s="505">
        <v>31</v>
      </c>
      <c r="U30" s="505">
        <v>23</v>
      </c>
      <c r="V30" s="505">
        <v>12</v>
      </c>
      <c r="W30" s="505">
        <v>26</v>
      </c>
      <c r="X30" s="505">
        <v>31</v>
      </c>
      <c r="Y30" s="505">
        <v>6</v>
      </c>
      <c r="Z30" s="505">
        <v>9</v>
      </c>
      <c r="AA30" s="493">
        <v>18</v>
      </c>
      <c r="AB30" s="493">
        <v>11</v>
      </c>
      <c r="AC30" s="791"/>
      <c r="AD30" s="791"/>
      <c r="AE30" s="791">
        <v>23</v>
      </c>
      <c r="AF30" s="810">
        <v>23</v>
      </c>
      <c r="AG30" s="280">
        <v>23</v>
      </c>
      <c r="AH30" s="791">
        <v>23</v>
      </c>
      <c r="AI30" s="791">
        <v>23</v>
      </c>
      <c r="AJ30" s="791">
        <v>23</v>
      </c>
      <c r="AK30" s="791">
        <v>23</v>
      </c>
      <c r="AL30" s="791">
        <v>23</v>
      </c>
      <c r="AM30" s="791">
        <v>23</v>
      </c>
      <c r="AN30" s="791">
        <v>23</v>
      </c>
      <c r="AO30" s="791">
        <v>23</v>
      </c>
      <c r="AP30" s="791">
        <v>23</v>
      </c>
      <c r="AQ30" s="791">
        <v>23</v>
      </c>
      <c r="AR30" s="810">
        <v>23</v>
      </c>
      <c r="AS30" s="280">
        <v>23</v>
      </c>
      <c r="AT30" s="791">
        <v>23</v>
      </c>
      <c r="AU30" s="791">
        <v>23</v>
      </c>
      <c r="AV30" s="791" t="s">
        <v>13</v>
      </c>
      <c r="AW30" s="791" t="s">
        <v>13</v>
      </c>
      <c r="AX30" s="791" t="s">
        <v>13</v>
      </c>
      <c r="AY30" s="791" t="s">
        <v>13</v>
      </c>
      <c r="AZ30" s="791" t="s">
        <v>13</v>
      </c>
      <c r="BA30" s="791">
        <v>23</v>
      </c>
      <c r="BB30" s="791">
        <v>23</v>
      </c>
      <c r="BC30" s="791">
        <v>23</v>
      </c>
      <c r="BD30" s="810">
        <v>23</v>
      </c>
      <c r="BE30" s="280">
        <v>23</v>
      </c>
      <c r="BF30" s="791">
        <v>23</v>
      </c>
      <c r="BG30" s="791">
        <v>23</v>
      </c>
      <c r="BH30" s="791">
        <v>23</v>
      </c>
      <c r="BI30" s="791">
        <v>23</v>
      </c>
      <c r="BJ30" s="791">
        <v>23</v>
      </c>
      <c r="BK30" s="791">
        <v>23</v>
      </c>
      <c r="BL30" s="791">
        <v>23</v>
      </c>
      <c r="BM30" s="791">
        <v>23</v>
      </c>
      <c r="BN30" s="791">
        <v>23</v>
      </c>
      <c r="BO30" s="791">
        <v>23</v>
      </c>
      <c r="BP30" s="810">
        <v>23</v>
      </c>
      <c r="BQ30" s="280">
        <v>23</v>
      </c>
      <c r="BR30" s="791">
        <v>23</v>
      </c>
      <c r="BS30" s="791">
        <v>23</v>
      </c>
      <c r="BT30" s="791">
        <v>23</v>
      </c>
      <c r="BU30" s="791">
        <v>23</v>
      </c>
      <c r="BV30" s="791">
        <v>23</v>
      </c>
      <c r="BW30" s="791">
        <v>23</v>
      </c>
      <c r="BX30" s="791">
        <v>23</v>
      </c>
      <c r="BY30" s="791">
        <v>23</v>
      </c>
      <c r="BZ30" s="791">
        <v>23</v>
      </c>
      <c r="CA30" s="791">
        <v>23</v>
      </c>
      <c r="CB30" s="791">
        <v>23</v>
      </c>
      <c r="CC30" s="791">
        <v>23</v>
      </c>
      <c r="CD30" s="791">
        <v>23</v>
      </c>
      <c r="CE30" s="791">
        <v>23</v>
      </c>
      <c r="CF30" s="791">
        <v>23</v>
      </c>
      <c r="CG30" s="791">
        <v>23</v>
      </c>
      <c r="CH30" s="791">
        <v>23</v>
      </c>
      <c r="CI30" s="791">
        <v>23</v>
      </c>
      <c r="CJ30" s="791">
        <v>23</v>
      </c>
      <c r="CK30" s="791">
        <v>23</v>
      </c>
      <c r="CL30" s="791">
        <v>23</v>
      </c>
      <c r="CM30" s="791">
        <v>23</v>
      </c>
      <c r="CN30" s="791">
        <v>23</v>
      </c>
      <c r="CO30" s="791">
        <v>23</v>
      </c>
      <c r="CP30" s="791">
        <v>23</v>
      </c>
      <c r="CQ30" s="791">
        <v>23</v>
      </c>
      <c r="CR30" s="791">
        <v>23</v>
      </c>
      <c r="CS30" s="791">
        <v>23</v>
      </c>
      <c r="CT30" s="791">
        <v>23</v>
      </c>
      <c r="CU30" s="791">
        <v>23</v>
      </c>
      <c r="CV30" s="791">
        <v>23</v>
      </c>
      <c r="CW30" s="791">
        <v>23</v>
      </c>
      <c r="CX30" s="791">
        <v>23</v>
      </c>
      <c r="CY30" s="791">
        <v>23</v>
      </c>
      <c r="CZ30" s="791">
        <v>10</v>
      </c>
      <c r="DA30" s="791" t="s">
        <v>14</v>
      </c>
      <c r="DB30" s="791" t="s">
        <v>14</v>
      </c>
      <c r="DC30" s="791" t="s">
        <v>14</v>
      </c>
      <c r="DD30" s="791" t="s">
        <v>14</v>
      </c>
      <c r="DE30" s="791" t="s">
        <v>14</v>
      </c>
      <c r="DF30" s="791" t="s">
        <v>14</v>
      </c>
      <c r="DG30" s="791">
        <v>23</v>
      </c>
      <c r="DH30" s="791">
        <v>23</v>
      </c>
      <c r="DI30" s="791">
        <v>23</v>
      </c>
      <c r="DJ30" s="791">
        <v>23</v>
      </c>
      <c r="DK30" s="791">
        <v>23</v>
      </c>
      <c r="DL30" s="791">
        <v>23</v>
      </c>
      <c r="DM30" s="791">
        <v>23</v>
      </c>
      <c r="DN30" s="791">
        <v>23</v>
      </c>
      <c r="DO30" s="791">
        <v>23</v>
      </c>
      <c r="DP30" s="791">
        <v>23</v>
      </c>
      <c r="DQ30" s="791">
        <v>23</v>
      </c>
      <c r="DR30" s="791">
        <v>23</v>
      </c>
      <c r="DS30" s="791">
        <v>23</v>
      </c>
      <c r="DT30" s="791">
        <v>23</v>
      </c>
      <c r="DU30" s="791">
        <v>23</v>
      </c>
      <c r="DV30" s="791">
        <v>23</v>
      </c>
      <c r="DW30" s="791">
        <v>23</v>
      </c>
      <c r="DX30" s="791">
        <v>23</v>
      </c>
      <c r="DY30" s="791">
        <v>23</v>
      </c>
      <c r="DZ30" s="791">
        <v>23</v>
      </c>
      <c r="EA30" s="791">
        <v>23</v>
      </c>
      <c r="EB30" s="791">
        <v>23</v>
      </c>
      <c r="EC30" s="791">
        <v>23</v>
      </c>
      <c r="ED30" s="791">
        <v>23</v>
      </c>
      <c r="EE30" s="791">
        <v>23</v>
      </c>
      <c r="EF30" s="791">
        <v>23</v>
      </c>
      <c r="EG30" s="791">
        <v>23</v>
      </c>
      <c r="EH30" s="791">
        <v>23</v>
      </c>
      <c r="EI30" s="791">
        <v>23</v>
      </c>
      <c r="EJ30" s="791">
        <v>23</v>
      </c>
      <c r="EK30" s="791">
        <v>23</v>
      </c>
      <c r="EL30" s="791">
        <v>23</v>
      </c>
      <c r="EM30" s="791">
        <v>23</v>
      </c>
      <c r="EN30" s="791">
        <v>23</v>
      </c>
      <c r="EO30" s="791">
        <v>23</v>
      </c>
      <c r="EP30" s="791">
        <v>23</v>
      </c>
      <c r="EQ30" s="791">
        <v>23</v>
      </c>
      <c r="ER30" s="791">
        <v>23</v>
      </c>
      <c r="ES30" s="791">
        <v>23</v>
      </c>
      <c r="ET30" s="791">
        <v>23</v>
      </c>
      <c r="EU30" s="791">
        <v>23</v>
      </c>
      <c r="EV30" s="791">
        <v>23</v>
      </c>
      <c r="EW30" s="791">
        <v>23</v>
      </c>
      <c r="EX30" s="791">
        <v>23</v>
      </c>
      <c r="EY30" s="791">
        <v>23</v>
      </c>
      <c r="EZ30" s="791">
        <v>23</v>
      </c>
      <c r="FA30" s="791">
        <v>23</v>
      </c>
      <c r="FB30" s="791">
        <v>23</v>
      </c>
      <c r="FC30" s="791">
        <v>23</v>
      </c>
      <c r="FD30" s="791">
        <v>23</v>
      </c>
      <c r="FE30" s="791">
        <v>23</v>
      </c>
      <c r="FF30" s="791">
        <v>23</v>
      </c>
      <c r="FG30" s="791" t="s">
        <v>15</v>
      </c>
      <c r="FH30" s="791" t="s">
        <v>15</v>
      </c>
      <c r="FI30" s="791" t="s">
        <v>15</v>
      </c>
      <c r="FJ30" s="791" t="s">
        <v>15</v>
      </c>
      <c r="FK30" s="791" t="s">
        <v>15</v>
      </c>
      <c r="FL30" s="791">
        <v>23</v>
      </c>
      <c r="FM30" s="791">
        <v>23</v>
      </c>
      <c r="FN30" s="791">
        <v>23</v>
      </c>
      <c r="FO30" s="791">
        <v>23</v>
      </c>
      <c r="FP30" s="791">
        <v>23</v>
      </c>
      <c r="FQ30" s="791">
        <v>23</v>
      </c>
      <c r="FR30" s="791">
        <v>23</v>
      </c>
      <c r="FS30" s="791">
        <v>23</v>
      </c>
      <c r="FT30" s="791">
        <v>23</v>
      </c>
      <c r="FU30" s="791">
        <v>23</v>
      </c>
      <c r="FV30" s="791">
        <v>23</v>
      </c>
      <c r="FW30" s="791">
        <v>23</v>
      </c>
      <c r="FX30" s="791">
        <v>23</v>
      </c>
      <c r="FY30" s="791">
        <v>23</v>
      </c>
      <c r="FZ30" s="791">
        <v>23</v>
      </c>
      <c r="GA30" s="791">
        <v>23</v>
      </c>
      <c r="GB30" s="791">
        <v>23</v>
      </c>
      <c r="GC30" s="791">
        <v>23</v>
      </c>
      <c r="GD30" s="791">
        <v>23</v>
      </c>
      <c r="GE30" s="791">
        <v>23</v>
      </c>
      <c r="GF30" s="791">
        <v>23</v>
      </c>
      <c r="GG30" s="791">
        <v>23</v>
      </c>
      <c r="GH30" s="791">
        <v>23</v>
      </c>
      <c r="GI30" s="791">
        <v>23</v>
      </c>
      <c r="GJ30" s="791">
        <v>23</v>
      </c>
      <c r="GK30" s="791">
        <v>23</v>
      </c>
      <c r="GL30" s="791">
        <v>23</v>
      </c>
      <c r="GM30" s="791">
        <v>23</v>
      </c>
      <c r="GN30" s="791">
        <v>23</v>
      </c>
      <c r="GO30" s="791" t="s">
        <v>195</v>
      </c>
      <c r="GP30" s="791" t="s">
        <v>195</v>
      </c>
      <c r="GQ30" s="791" t="s">
        <v>195</v>
      </c>
      <c r="GR30" s="791" t="s">
        <v>195</v>
      </c>
      <c r="GS30" s="62">
        <v>5151</v>
      </c>
      <c r="GT30" s="62">
        <f t="shared" si="2"/>
        <v>8478</v>
      </c>
      <c r="GU30" s="487" t="e">
        <f>ROUND(#REF!/30.4,0)</f>
        <v>#REF!</v>
      </c>
      <c r="GW30" s="176"/>
      <c r="GX30" s="606" t="str">
        <f t="shared" si="10"/>
        <v>5F058</v>
      </c>
      <c r="GY30" s="30">
        <f t="shared" si="11"/>
        <v>43252</v>
      </c>
      <c r="GZ30" s="30" t="str">
        <f>IF(COUNTIF($I20:$GR20,$GZ$12)=0,"N",HLOOKUP($GZ$12,$H20:$GR$33,$HG30,FALSE))</f>
        <v>N</v>
      </c>
      <c r="HA30" s="30" t="str">
        <f>IF(COUNTIF($H20:$GR20,$HA$12)=0,"N",HLOOKUP($HA$12,$H20:$GR$33,$HG30,FALSE))</f>
        <v>N</v>
      </c>
      <c r="HB30" s="30">
        <f>IF(COUNTIF($H20:$GR20,$HB$12)=0,"N",HLOOKUP($HB$12,$H20:$GR$33,$HG30,FALSE))</f>
        <v>43252</v>
      </c>
      <c r="HC30" s="30">
        <f>IF(COUNTIF($H20:$GR20,$HC$12)=0,"N",HLOOKUP($HC$12,$H20:$GR$33,$HG30,FALSE))</f>
        <v>44927</v>
      </c>
      <c r="HD30" s="30">
        <f>IF(COUNTIF($H20:$GR20,$HD$12)=0,"N",HLOOKUP($HD$12,$H20:$GR$33,$HG30,FALSE))</f>
        <v>46753</v>
      </c>
      <c r="HE30" s="30" t="str">
        <f>IF(COUNTIF($H20:$GR20,$HE$12)=0,"N",HLOOKUP($HE$12,$H20:$GR$33,$HG30,FALSE))</f>
        <v>N</v>
      </c>
      <c r="HG30" s="554">
        <v>14</v>
      </c>
      <c r="HH30" s="30" t="str">
        <f t="shared" si="4"/>
        <v>N</v>
      </c>
      <c r="HI30" s="30" t="str">
        <f t="shared" si="5"/>
        <v>N</v>
      </c>
      <c r="HJ30" s="30">
        <f t="shared" si="6"/>
        <v>43252</v>
      </c>
      <c r="HK30" s="30">
        <f t="shared" si="7"/>
        <v>44927</v>
      </c>
      <c r="HL30" s="30">
        <f t="shared" si="8"/>
        <v>46753</v>
      </c>
      <c r="HM30" s="30" t="str">
        <f t="shared" si="9"/>
        <v>N</v>
      </c>
      <c r="HN30" s="30" t="str">
        <f>IF(COUNTIF($I20:$GR20,"F")=0,"N",HLOOKUP("F",$H20:$GR$33,$HG30,FALSE))</f>
        <v>N</v>
      </c>
    </row>
    <row r="31" spans="1:222" ht="15.75" customHeight="1" x14ac:dyDescent="0.2">
      <c r="A31" s="5" t="str">
        <f>[7]Résumé!$I$37</f>
        <v>V10T</v>
      </c>
      <c r="B31" s="36">
        <f>[7]Résumé!$L$37</f>
        <v>830.07999999999993</v>
      </c>
      <c r="C31" s="36" t="str">
        <f>'[2]AT 1292-15'!$AC135</f>
        <v>-</v>
      </c>
      <c r="D31" s="490">
        <f t="shared" ca="1" si="1"/>
        <v>2814</v>
      </c>
      <c r="E31" s="212" t="s">
        <v>31</v>
      </c>
      <c r="F31" s="5">
        <f>[7]Résumé!$J$37</f>
        <v>42452</v>
      </c>
      <c r="G31" s="14">
        <f t="shared" si="0"/>
        <v>42614</v>
      </c>
      <c r="H31" s="723" t="s">
        <v>108</v>
      </c>
      <c r="I31" s="752" t="s">
        <v>197</v>
      </c>
      <c r="J31" s="752" t="s">
        <v>197</v>
      </c>
      <c r="K31" s="752" t="s">
        <v>197</v>
      </c>
      <c r="L31" s="752" t="s">
        <v>197</v>
      </c>
      <c r="M31" s="752" t="s">
        <v>197</v>
      </c>
      <c r="N31" s="752" t="s">
        <v>197</v>
      </c>
      <c r="O31" s="752" t="s">
        <v>197</v>
      </c>
      <c r="P31" s="752" t="s">
        <v>197</v>
      </c>
      <c r="Q31" s="752" t="s">
        <v>197</v>
      </c>
      <c r="R31" s="493" t="s">
        <v>27</v>
      </c>
      <c r="S31" s="493" t="s">
        <v>27</v>
      </c>
      <c r="T31" s="493" t="s">
        <v>27</v>
      </c>
      <c r="U31" s="493" t="s">
        <v>27</v>
      </c>
      <c r="V31" s="493" t="s">
        <v>27</v>
      </c>
      <c r="W31" s="493" t="s">
        <v>27</v>
      </c>
      <c r="X31" s="493" t="s">
        <v>27</v>
      </c>
      <c r="Y31" s="493" t="s">
        <v>27</v>
      </c>
      <c r="Z31" s="493" t="s">
        <v>27</v>
      </c>
      <c r="AA31" s="493" t="s">
        <v>27</v>
      </c>
      <c r="AB31" s="493" t="s">
        <v>27</v>
      </c>
      <c r="AC31" s="791" t="s">
        <v>12</v>
      </c>
      <c r="AD31" s="791" t="s">
        <v>12</v>
      </c>
      <c r="AE31" s="791" t="s">
        <v>12</v>
      </c>
      <c r="AF31" s="810" t="s">
        <v>12</v>
      </c>
      <c r="AG31" s="280" t="s">
        <v>12</v>
      </c>
      <c r="AH31" s="791" t="s">
        <v>12</v>
      </c>
      <c r="AI31" s="791" t="s">
        <v>12</v>
      </c>
      <c r="AJ31" s="791" t="s">
        <v>12</v>
      </c>
      <c r="AK31" s="791" t="s">
        <v>12</v>
      </c>
      <c r="AL31" s="791" t="s">
        <v>12</v>
      </c>
      <c r="AM31" s="791" t="s">
        <v>27</v>
      </c>
      <c r="AN31" s="791" t="s">
        <v>27</v>
      </c>
      <c r="AO31" s="791" t="s">
        <v>27</v>
      </c>
      <c r="AP31" s="566">
        <v>23</v>
      </c>
      <c r="AQ31" s="566">
        <v>23</v>
      </c>
      <c r="AR31" s="813">
        <v>23</v>
      </c>
      <c r="AS31" s="280">
        <v>23</v>
      </c>
      <c r="AT31" s="791">
        <v>23</v>
      </c>
      <c r="AU31" s="791">
        <v>23</v>
      </c>
      <c r="AV31" s="791">
        <v>23</v>
      </c>
      <c r="AW31" s="791">
        <v>23</v>
      </c>
      <c r="AX31" s="791">
        <v>23</v>
      </c>
      <c r="AY31" s="791">
        <v>23</v>
      </c>
      <c r="AZ31" s="791">
        <v>23</v>
      </c>
      <c r="BA31" s="791">
        <v>23</v>
      </c>
      <c r="BB31" s="791">
        <v>23</v>
      </c>
      <c r="BC31" s="791">
        <v>23</v>
      </c>
      <c r="BD31" s="810">
        <v>23</v>
      </c>
      <c r="BE31" s="280">
        <v>23</v>
      </c>
      <c r="BF31" s="791">
        <v>23</v>
      </c>
      <c r="BG31" s="791">
        <v>23</v>
      </c>
      <c r="BH31" s="791">
        <v>23</v>
      </c>
      <c r="BI31" s="791">
        <v>23</v>
      </c>
      <c r="BJ31" s="791">
        <v>23</v>
      </c>
      <c r="BK31" s="791">
        <v>23</v>
      </c>
      <c r="BL31" s="791">
        <v>23</v>
      </c>
      <c r="BM31" s="791">
        <v>23</v>
      </c>
      <c r="BN31" s="791">
        <v>23</v>
      </c>
      <c r="BO31" s="791">
        <v>23</v>
      </c>
      <c r="BP31" s="810">
        <v>23</v>
      </c>
      <c r="BQ31" s="280">
        <v>23</v>
      </c>
      <c r="BR31" s="791">
        <v>23</v>
      </c>
      <c r="BS31" s="791">
        <v>23</v>
      </c>
      <c r="BT31" s="791">
        <v>23</v>
      </c>
      <c r="BU31" s="791">
        <v>23</v>
      </c>
      <c r="BV31" s="791">
        <v>23</v>
      </c>
      <c r="BW31" s="791">
        <v>23</v>
      </c>
      <c r="BX31" s="791">
        <v>23</v>
      </c>
      <c r="BY31" s="791">
        <v>23</v>
      </c>
      <c r="BZ31" s="791">
        <v>23</v>
      </c>
      <c r="CA31" s="791">
        <v>23</v>
      </c>
      <c r="CB31" s="791">
        <v>23</v>
      </c>
      <c r="CC31" s="791">
        <v>23</v>
      </c>
      <c r="CD31" s="791">
        <v>23</v>
      </c>
      <c r="CE31" s="791">
        <v>23</v>
      </c>
      <c r="CF31" s="791">
        <v>23</v>
      </c>
      <c r="CG31" s="791">
        <v>23</v>
      </c>
      <c r="CH31" s="791">
        <v>23</v>
      </c>
      <c r="CI31" s="791">
        <v>23</v>
      </c>
      <c r="CJ31" s="791">
        <v>23</v>
      </c>
      <c r="CK31" s="791">
        <v>23</v>
      </c>
      <c r="CL31" s="791">
        <v>23</v>
      </c>
      <c r="CM31" s="791">
        <v>23</v>
      </c>
      <c r="CN31" s="791" t="s">
        <v>13</v>
      </c>
      <c r="CO31" s="791" t="s">
        <v>13</v>
      </c>
      <c r="CP31" s="791" t="s">
        <v>13</v>
      </c>
      <c r="CQ31" s="791" t="s">
        <v>13</v>
      </c>
      <c r="CR31" s="791" t="s">
        <v>13</v>
      </c>
      <c r="CS31" s="791">
        <v>20</v>
      </c>
      <c r="CT31" s="791">
        <v>20</v>
      </c>
      <c r="CU31" s="791">
        <v>20</v>
      </c>
      <c r="CV31" s="791">
        <v>20</v>
      </c>
      <c r="CW31" s="791">
        <v>20</v>
      </c>
      <c r="CX31" s="791">
        <v>20</v>
      </c>
      <c r="CY31" s="791">
        <v>20</v>
      </c>
      <c r="CZ31" s="791">
        <v>20</v>
      </c>
      <c r="DA31" s="791">
        <v>21</v>
      </c>
      <c r="DB31" s="791">
        <v>21</v>
      </c>
      <c r="DC31" s="791">
        <v>21</v>
      </c>
      <c r="DD31" s="791">
        <v>21</v>
      </c>
      <c r="DE31" s="791">
        <v>21</v>
      </c>
      <c r="DF31" s="791">
        <v>21</v>
      </c>
      <c r="DG31" s="791">
        <v>21</v>
      </c>
      <c r="DH31" s="791">
        <v>21</v>
      </c>
      <c r="DI31" s="791">
        <v>21</v>
      </c>
      <c r="DJ31" s="791">
        <v>21</v>
      </c>
      <c r="DK31" s="791">
        <v>21</v>
      </c>
      <c r="DL31" s="791">
        <v>21</v>
      </c>
      <c r="DM31" s="791">
        <v>21</v>
      </c>
      <c r="DN31" s="791">
        <v>21</v>
      </c>
      <c r="DO31" s="791">
        <v>21</v>
      </c>
      <c r="DP31" s="791">
        <v>21</v>
      </c>
      <c r="DQ31" s="791">
        <v>21</v>
      </c>
      <c r="DR31" s="791">
        <v>21</v>
      </c>
      <c r="DS31" s="791">
        <v>21</v>
      </c>
      <c r="DT31" s="791">
        <v>21</v>
      </c>
      <c r="DU31" s="791">
        <v>21</v>
      </c>
      <c r="DV31" s="791">
        <v>21</v>
      </c>
      <c r="DW31" s="791">
        <v>21</v>
      </c>
      <c r="DX31" s="791">
        <v>21</v>
      </c>
      <c r="DY31" s="791">
        <v>21</v>
      </c>
      <c r="DZ31" s="791">
        <v>21</v>
      </c>
      <c r="EA31" s="791">
        <v>21</v>
      </c>
      <c r="EB31" s="791">
        <v>21</v>
      </c>
      <c r="EC31" s="791">
        <v>21</v>
      </c>
      <c r="ED31" s="791">
        <v>21</v>
      </c>
      <c r="EE31" s="791">
        <v>21</v>
      </c>
      <c r="EF31" s="791">
        <v>21</v>
      </c>
      <c r="EG31" s="791">
        <v>21</v>
      </c>
      <c r="EH31" s="791">
        <v>21</v>
      </c>
      <c r="EI31" s="791">
        <v>21</v>
      </c>
      <c r="EJ31" s="791">
        <v>21</v>
      </c>
      <c r="EK31" s="791">
        <v>21</v>
      </c>
      <c r="EL31" s="791">
        <v>21</v>
      </c>
      <c r="EM31" s="791">
        <v>21</v>
      </c>
      <c r="EN31" s="791">
        <v>21</v>
      </c>
      <c r="EO31" s="791">
        <v>21</v>
      </c>
      <c r="EP31" s="791">
        <v>21</v>
      </c>
      <c r="EQ31" s="791">
        <v>21</v>
      </c>
      <c r="ER31" s="791">
        <v>21</v>
      </c>
      <c r="ES31" s="791">
        <v>21</v>
      </c>
      <c r="ET31" s="791">
        <v>21</v>
      </c>
      <c r="EU31" s="791">
        <v>21</v>
      </c>
      <c r="EV31" s="791">
        <v>21</v>
      </c>
      <c r="EW31" s="791">
        <v>21</v>
      </c>
      <c r="EX31" s="791" t="s">
        <v>14</v>
      </c>
      <c r="EY31" s="791" t="s">
        <v>14</v>
      </c>
      <c r="EZ31" s="791" t="s">
        <v>14</v>
      </c>
      <c r="FA31" s="791" t="s">
        <v>14</v>
      </c>
      <c r="FB31" s="791" t="s">
        <v>14</v>
      </c>
      <c r="FC31" s="791" t="s">
        <v>14</v>
      </c>
      <c r="FD31" s="791">
        <v>23</v>
      </c>
      <c r="FE31" s="791">
        <v>23</v>
      </c>
      <c r="FF31" s="791">
        <v>23</v>
      </c>
      <c r="FG31" s="791">
        <v>23</v>
      </c>
      <c r="FH31" s="791">
        <v>23</v>
      </c>
      <c r="FI31" s="791">
        <v>23</v>
      </c>
      <c r="FJ31" s="791">
        <v>23</v>
      </c>
      <c r="FK31" s="791">
        <v>23</v>
      </c>
      <c r="FL31" s="791">
        <v>23</v>
      </c>
      <c r="FM31" s="791">
        <v>23</v>
      </c>
      <c r="FN31" s="791">
        <v>23</v>
      </c>
      <c r="FO31" s="791">
        <v>23</v>
      </c>
      <c r="FP31" s="791">
        <v>23</v>
      </c>
      <c r="FQ31" s="791">
        <v>23</v>
      </c>
      <c r="FR31" s="791">
        <v>23</v>
      </c>
      <c r="FS31" s="791">
        <v>23</v>
      </c>
      <c r="FT31" s="791">
        <v>23</v>
      </c>
      <c r="FU31" s="791">
        <v>23</v>
      </c>
      <c r="FV31" s="791">
        <v>23</v>
      </c>
      <c r="FW31" s="791">
        <v>23</v>
      </c>
      <c r="FX31" s="791">
        <v>23</v>
      </c>
      <c r="FY31" s="791">
        <v>23</v>
      </c>
      <c r="FZ31" s="791">
        <v>23</v>
      </c>
      <c r="GA31" s="791">
        <v>23</v>
      </c>
      <c r="GB31" s="791">
        <v>23</v>
      </c>
      <c r="GC31" s="791">
        <v>23</v>
      </c>
      <c r="GD31" s="791">
        <v>23</v>
      </c>
      <c r="GE31" s="791">
        <v>23</v>
      </c>
      <c r="GF31" s="791">
        <v>23</v>
      </c>
      <c r="GG31" s="791">
        <v>23</v>
      </c>
      <c r="GH31" s="791">
        <v>23</v>
      </c>
      <c r="GI31" s="791">
        <v>23</v>
      </c>
      <c r="GJ31" s="791">
        <v>23</v>
      </c>
      <c r="GK31" s="791">
        <v>23</v>
      </c>
      <c r="GL31" s="791">
        <v>23</v>
      </c>
      <c r="GM31" s="791">
        <v>23</v>
      </c>
      <c r="GN31" s="791">
        <v>23</v>
      </c>
      <c r="GO31" s="791" t="s">
        <v>195</v>
      </c>
      <c r="GP31" s="791" t="s">
        <v>195</v>
      </c>
      <c r="GQ31" s="791" t="s">
        <v>195</v>
      </c>
      <c r="GR31" s="791" t="s">
        <v>195</v>
      </c>
      <c r="GS31" s="62">
        <v>3885</v>
      </c>
      <c r="GT31" s="62">
        <f t="shared" si="2"/>
        <v>6523</v>
      </c>
      <c r="GU31" s="487" t="e">
        <f>ROUND(#REF!/30.4,0)</f>
        <v>#REF!</v>
      </c>
      <c r="GW31" s="176"/>
      <c r="GX31" s="606" t="str">
        <f t="shared" si="10"/>
        <v>5F059</v>
      </c>
      <c r="GY31" s="30">
        <f t="shared" si="11"/>
        <v>43678</v>
      </c>
      <c r="GZ31" s="30" t="str">
        <f>IF(COUNTIF($I21:$GR21,$GZ$12)=0,"N",HLOOKUP($GZ$12,$H21:$GR$33,$HG31,FALSE))</f>
        <v>N</v>
      </c>
      <c r="HA31" s="30" t="str">
        <f>IF(COUNTIF($H21:$GR21,$HA$12)=0,"N",HLOOKUP($HA$12,$H21:$GR$33,$HG31,FALSE))</f>
        <v>N</v>
      </c>
      <c r="HB31" s="30">
        <f>IF(COUNTIF($H21:$GR21,$HB$12)=0,"N",HLOOKUP($HB$12,$H21:$GR$33,$HG31,FALSE))</f>
        <v>42005</v>
      </c>
      <c r="HC31" s="30">
        <f>IF(COUNTIF($H21:$GR21,$HC$12)=0,"N",HLOOKUP($HC$12,$H21:$GR$33,$HG31,FALSE))</f>
        <v>43678</v>
      </c>
      <c r="HD31" s="30">
        <f>IF(COUNTIF($H21:$GR21,$HD$12)=0,"N",HLOOKUP($HD$12,$H21:$GR$33,$HG31,FALSE))</f>
        <v>45444</v>
      </c>
      <c r="HE31" s="30" t="str">
        <f>IF(COUNTIF($H21:$GR21,$HE$12)=0,"N",HLOOKUP($HE$12,$H21:$GR$33,$HG31,FALSE))</f>
        <v>N</v>
      </c>
      <c r="HG31" s="554">
        <v>13</v>
      </c>
      <c r="HH31" s="30" t="str">
        <f t="shared" si="4"/>
        <v>N</v>
      </c>
      <c r="HI31" s="30" t="str">
        <f t="shared" si="5"/>
        <v>N</v>
      </c>
      <c r="HJ31" s="30" t="str">
        <f t="shared" si="6"/>
        <v>N</v>
      </c>
      <c r="HK31" s="30">
        <f t="shared" si="7"/>
        <v>43678</v>
      </c>
      <c r="HL31" s="30">
        <f t="shared" si="8"/>
        <v>45444</v>
      </c>
      <c r="HM31" s="30" t="str">
        <f t="shared" si="9"/>
        <v>N</v>
      </c>
      <c r="HN31" s="30">
        <f>IF(COUNTIF($I21:$GR21,"F")=0,"N",HLOOKUP("F",$H21:$GR$33,$HG31,FALSE))</f>
        <v>42491</v>
      </c>
    </row>
    <row r="32" spans="1:222" ht="15.75" customHeight="1" x14ac:dyDescent="0.2">
      <c r="A32" s="5" t="str">
        <f>[7]Résumé!$I$38</f>
        <v>V5</v>
      </c>
      <c r="B32" s="36">
        <f>[7]Résumé!$L$38</f>
        <v>1058.6599999999999</v>
      </c>
      <c r="C32" s="36" t="str">
        <f>'[2]AT 1292-15'!$AC136</f>
        <v>Bagué</v>
      </c>
      <c r="D32" s="490">
        <f t="shared" ca="1" si="1"/>
        <v>1461</v>
      </c>
      <c r="E32" s="212" t="s">
        <v>31</v>
      </c>
      <c r="F32" s="5">
        <f>[7]Résumé!$J$38</f>
        <v>44173</v>
      </c>
      <c r="G32" s="14">
        <f t="shared" si="0"/>
        <v>44013</v>
      </c>
      <c r="H32" s="723" t="s">
        <v>350</v>
      </c>
      <c r="I32" s="493">
        <v>52</v>
      </c>
      <c r="J32" s="493">
        <v>49</v>
      </c>
      <c r="K32" s="493">
        <v>48</v>
      </c>
      <c r="L32" s="493">
        <v>64</v>
      </c>
      <c r="M32" s="493">
        <v>29</v>
      </c>
      <c r="N32" s="493">
        <v>14</v>
      </c>
      <c r="O32" s="493">
        <v>1</v>
      </c>
      <c r="P32" s="493" t="s">
        <v>16</v>
      </c>
      <c r="Q32" s="493" t="s">
        <v>16</v>
      </c>
      <c r="R32" s="493" t="s">
        <v>16</v>
      </c>
      <c r="S32" s="493" t="s">
        <v>16</v>
      </c>
      <c r="T32" s="493" t="s">
        <v>16</v>
      </c>
      <c r="U32" s="493" t="s">
        <v>16</v>
      </c>
      <c r="V32" s="493">
        <v>1</v>
      </c>
      <c r="W32" s="493">
        <v>31</v>
      </c>
      <c r="X32" s="493">
        <v>26</v>
      </c>
      <c r="Y32" s="493">
        <v>12</v>
      </c>
      <c r="Z32" s="493">
        <v>19</v>
      </c>
      <c r="AA32" s="493">
        <v>6</v>
      </c>
      <c r="AB32" s="505">
        <v>12</v>
      </c>
      <c r="AC32" s="505">
        <v>4</v>
      </c>
      <c r="AD32" s="505">
        <v>28</v>
      </c>
      <c r="AE32" s="516">
        <v>23</v>
      </c>
      <c r="AF32" s="821">
        <v>23</v>
      </c>
      <c r="AG32" s="818">
        <v>23</v>
      </c>
      <c r="AH32" s="516">
        <v>23</v>
      </c>
      <c r="AI32" s="516">
        <v>23</v>
      </c>
      <c r="AJ32" s="516">
        <v>23</v>
      </c>
      <c r="AK32" s="516">
        <v>23</v>
      </c>
      <c r="AL32" s="516">
        <v>23</v>
      </c>
      <c r="AM32" s="516">
        <v>23</v>
      </c>
      <c r="AN32" s="516">
        <v>23</v>
      </c>
      <c r="AO32" s="516">
        <v>23</v>
      </c>
      <c r="AP32" s="516">
        <v>23</v>
      </c>
      <c r="AQ32" s="516">
        <v>23</v>
      </c>
      <c r="AR32" s="810">
        <v>23</v>
      </c>
      <c r="AS32" s="280">
        <v>23</v>
      </c>
      <c r="AT32" s="791">
        <v>23</v>
      </c>
      <c r="AU32" s="791">
        <v>23</v>
      </c>
      <c r="AV32" s="791">
        <v>23</v>
      </c>
      <c r="AW32" s="791">
        <v>23</v>
      </c>
      <c r="AX32" s="791">
        <v>23</v>
      </c>
      <c r="AY32" s="791">
        <v>23</v>
      </c>
      <c r="AZ32" s="791">
        <v>23</v>
      </c>
      <c r="BA32" s="791">
        <v>23</v>
      </c>
      <c r="BB32" s="791">
        <v>23</v>
      </c>
      <c r="BC32" s="791">
        <v>23</v>
      </c>
      <c r="BD32" s="810">
        <v>23</v>
      </c>
      <c r="BE32" s="280">
        <v>23</v>
      </c>
      <c r="BF32" s="791">
        <v>23</v>
      </c>
      <c r="BG32" s="791">
        <v>23</v>
      </c>
      <c r="BH32" s="791">
        <v>23</v>
      </c>
      <c r="BI32" s="791">
        <v>23</v>
      </c>
      <c r="BJ32" s="791">
        <v>23</v>
      </c>
      <c r="BK32" s="791">
        <v>23</v>
      </c>
      <c r="BL32" s="791">
        <v>23</v>
      </c>
      <c r="BM32" s="791">
        <v>23</v>
      </c>
      <c r="BN32" s="791">
        <v>23</v>
      </c>
      <c r="BO32" s="791">
        <v>23</v>
      </c>
      <c r="BP32" s="810">
        <v>23</v>
      </c>
      <c r="BQ32" s="280">
        <v>23</v>
      </c>
      <c r="BR32" s="791">
        <v>23</v>
      </c>
      <c r="BS32" s="791">
        <v>23</v>
      </c>
      <c r="BT32" s="791">
        <v>23</v>
      </c>
      <c r="BU32" s="791">
        <v>23</v>
      </c>
      <c r="BV32" s="791">
        <v>23</v>
      </c>
      <c r="BW32" s="791" t="s">
        <v>17</v>
      </c>
      <c r="BX32" s="791" t="s">
        <v>17</v>
      </c>
      <c r="BY32" s="791" t="s">
        <v>17</v>
      </c>
      <c r="BZ32" s="791" t="s">
        <v>17</v>
      </c>
      <c r="CA32" s="791">
        <v>23</v>
      </c>
      <c r="CB32" s="791">
        <v>23</v>
      </c>
      <c r="CC32" s="791">
        <v>23</v>
      </c>
      <c r="CD32" s="791">
        <v>23</v>
      </c>
      <c r="CE32" s="791">
        <v>23</v>
      </c>
      <c r="CF32" s="791">
        <v>23</v>
      </c>
      <c r="CG32" s="791">
        <v>23</v>
      </c>
      <c r="CH32" s="791">
        <v>23</v>
      </c>
      <c r="CI32" s="791">
        <v>23</v>
      </c>
      <c r="CJ32" s="791">
        <v>23</v>
      </c>
      <c r="CK32" s="791">
        <v>23</v>
      </c>
      <c r="CL32" s="791">
        <v>23</v>
      </c>
      <c r="CM32" s="791">
        <v>23</v>
      </c>
      <c r="CN32" s="791">
        <v>23</v>
      </c>
      <c r="CO32" s="791">
        <v>23</v>
      </c>
      <c r="CP32" s="791">
        <v>23</v>
      </c>
      <c r="CQ32" s="791">
        <v>23</v>
      </c>
      <c r="CR32" s="791">
        <v>23</v>
      </c>
      <c r="CS32" s="791">
        <v>23</v>
      </c>
      <c r="CT32" s="791">
        <v>23</v>
      </c>
      <c r="CU32" s="791">
        <v>23</v>
      </c>
      <c r="CV32" s="791">
        <v>23</v>
      </c>
      <c r="CW32" s="791">
        <v>23</v>
      </c>
      <c r="CX32" s="791">
        <v>23</v>
      </c>
      <c r="CY32" s="791">
        <v>23</v>
      </c>
      <c r="CZ32" s="791">
        <v>23</v>
      </c>
      <c r="DA32" s="791">
        <v>23</v>
      </c>
      <c r="DB32" s="791">
        <v>23</v>
      </c>
      <c r="DC32" s="791">
        <v>23</v>
      </c>
      <c r="DD32" s="791">
        <v>23</v>
      </c>
      <c r="DE32" s="791">
        <v>23</v>
      </c>
      <c r="DF32" s="791">
        <v>23</v>
      </c>
      <c r="DG32" s="791">
        <v>23</v>
      </c>
      <c r="DH32" s="791">
        <v>23</v>
      </c>
      <c r="DI32" s="791">
        <v>23</v>
      </c>
      <c r="DJ32" s="791">
        <v>23</v>
      </c>
      <c r="DK32" s="791">
        <v>23</v>
      </c>
      <c r="DL32" s="791">
        <v>23</v>
      </c>
      <c r="DM32" s="791">
        <v>23</v>
      </c>
      <c r="DN32" s="791">
        <v>23</v>
      </c>
      <c r="DO32" s="791">
        <v>23</v>
      </c>
      <c r="DP32" s="791">
        <v>23</v>
      </c>
      <c r="DQ32" s="791">
        <v>23</v>
      </c>
      <c r="DR32" s="791">
        <v>23</v>
      </c>
      <c r="DS32" s="791">
        <v>23</v>
      </c>
      <c r="DT32" s="791">
        <v>23</v>
      </c>
      <c r="DU32" s="791">
        <v>23</v>
      </c>
      <c r="DV32" s="791">
        <v>23</v>
      </c>
      <c r="DW32" s="791">
        <v>23</v>
      </c>
      <c r="DX32" s="791">
        <v>23</v>
      </c>
      <c r="DY32" s="791">
        <v>23</v>
      </c>
      <c r="DZ32" s="791">
        <v>23</v>
      </c>
      <c r="EA32" s="791" t="s">
        <v>12</v>
      </c>
      <c r="EB32" s="791" t="s">
        <v>12</v>
      </c>
      <c r="EC32" s="791" t="s">
        <v>12</v>
      </c>
      <c r="ED32" s="791" t="s">
        <v>12</v>
      </c>
      <c r="EE32" s="791" t="s">
        <v>12</v>
      </c>
      <c r="EF32" s="791" t="s">
        <v>12</v>
      </c>
      <c r="EG32" s="791">
        <v>23</v>
      </c>
      <c r="EH32" s="791">
        <v>23</v>
      </c>
      <c r="EI32" s="791">
        <v>23</v>
      </c>
      <c r="EJ32" s="791">
        <v>23</v>
      </c>
      <c r="EK32" s="791">
        <v>23</v>
      </c>
      <c r="EL32" s="791">
        <v>23</v>
      </c>
      <c r="EM32" s="791">
        <v>23</v>
      </c>
      <c r="EN32" s="791">
        <v>23</v>
      </c>
      <c r="EO32" s="791">
        <v>23</v>
      </c>
      <c r="EP32" s="791">
        <v>23</v>
      </c>
      <c r="EQ32" s="791">
        <v>23</v>
      </c>
      <c r="ER32" s="791">
        <v>23</v>
      </c>
      <c r="ES32" s="791">
        <v>23</v>
      </c>
      <c r="ET32" s="791">
        <v>23</v>
      </c>
      <c r="EU32" s="791">
        <v>23</v>
      </c>
      <c r="EV32" s="791">
        <v>23</v>
      </c>
      <c r="EW32" s="791">
        <v>23</v>
      </c>
      <c r="EX32" s="791">
        <v>23</v>
      </c>
      <c r="EY32" s="791">
        <v>23</v>
      </c>
      <c r="EZ32" s="791">
        <v>23</v>
      </c>
      <c r="FA32" s="791">
        <v>23</v>
      </c>
      <c r="FB32" s="791">
        <v>23</v>
      </c>
      <c r="FC32" s="791">
        <v>23</v>
      </c>
      <c r="FD32" s="791">
        <v>23</v>
      </c>
      <c r="FE32" s="791">
        <v>23</v>
      </c>
      <c r="FF32" s="791">
        <v>23</v>
      </c>
      <c r="FG32" s="791">
        <v>23</v>
      </c>
      <c r="FH32" s="791">
        <v>23</v>
      </c>
      <c r="FI32" s="791">
        <v>23</v>
      </c>
      <c r="FJ32" s="791">
        <v>23</v>
      </c>
      <c r="FK32" s="791">
        <v>23</v>
      </c>
      <c r="FL32" s="791">
        <v>23</v>
      </c>
      <c r="FM32" s="791">
        <v>23</v>
      </c>
      <c r="FN32" s="791">
        <v>23</v>
      </c>
      <c r="FO32" s="791">
        <v>23</v>
      </c>
      <c r="FP32" s="791">
        <v>23</v>
      </c>
      <c r="FQ32" s="791">
        <v>23</v>
      </c>
      <c r="FR32" s="791">
        <v>23</v>
      </c>
      <c r="FS32" s="791">
        <v>23</v>
      </c>
      <c r="FT32" s="791">
        <v>23</v>
      </c>
      <c r="FU32" s="791">
        <v>23</v>
      </c>
      <c r="FV32" s="791">
        <v>23</v>
      </c>
      <c r="FW32" s="791">
        <v>23</v>
      </c>
      <c r="FX32" s="791">
        <v>23</v>
      </c>
      <c r="FY32" s="791">
        <v>23</v>
      </c>
      <c r="FZ32" s="791">
        <v>23</v>
      </c>
      <c r="GA32" s="791">
        <v>23</v>
      </c>
      <c r="GB32" s="791">
        <v>23</v>
      </c>
      <c r="GC32" s="791">
        <v>23</v>
      </c>
      <c r="GD32" s="791">
        <v>23</v>
      </c>
      <c r="GE32" s="791">
        <v>23</v>
      </c>
      <c r="GF32" s="791" t="s">
        <v>195</v>
      </c>
      <c r="GG32" s="791" t="s">
        <v>195</v>
      </c>
      <c r="GH32" s="791" t="s">
        <v>195</v>
      </c>
      <c r="GI32" s="791" t="s">
        <v>195</v>
      </c>
      <c r="GJ32" s="791" t="s">
        <v>195</v>
      </c>
      <c r="GK32" s="791" t="s">
        <v>195</v>
      </c>
      <c r="GL32" s="791" t="s">
        <v>195</v>
      </c>
      <c r="GM32" s="791" t="s">
        <v>195</v>
      </c>
      <c r="GN32" s="791" t="s">
        <v>195</v>
      </c>
      <c r="GO32" s="791" t="s">
        <v>195</v>
      </c>
      <c r="GP32" s="791" t="s">
        <v>195</v>
      </c>
      <c r="GQ32" s="791" t="s">
        <v>195</v>
      </c>
      <c r="GR32" s="791" t="s">
        <v>195</v>
      </c>
      <c r="GS32" s="62">
        <v>4843</v>
      </c>
      <c r="GT32" s="62">
        <f t="shared" si="2"/>
        <v>8275</v>
      </c>
      <c r="GU32" s="487" t="e">
        <f>ROUND(#REF!/30.4,0)</f>
        <v>#REF!</v>
      </c>
      <c r="GW32" s="176"/>
      <c r="GX32" s="606" t="str">
        <f t="shared" si="10"/>
        <v>5F061</v>
      </c>
      <c r="GY32" s="30">
        <f t="shared" si="11"/>
        <v>43009</v>
      </c>
      <c r="GZ32" s="30" t="str">
        <f>IF(COUNTIF($I22:$GR22,$GZ$12)=0,"N",HLOOKUP($GZ$12,$H22:$GR$33,$HG32,FALSE))</f>
        <v>N</v>
      </c>
      <c r="HA32" s="30" t="str">
        <f>IF(COUNTIF($H22:$GR22,$HA$12)=0,"N",HLOOKUP($HA$12,$H22:$GR$33,$HG32,FALSE))</f>
        <v>N</v>
      </c>
      <c r="HB32" s="30">
        <f>IF(COUNTIF($H22:$GR22,$HB$12)=0,"N",HLOOKUP($HB$12,$H22:$GR$33,$HG32,FALSE))</f>
        <v>43009</v>
      </c>
      <c r="HC32" s="30">
        <f>IF(COUNTIF($H22:$GR22,$HC$12)=0,"N",HLOOKUP($HC$12,$H22:$GR$33,$HG32,FALSE))</f>
        <v>44682</v>
      </c>
      <c r="HD32" s="30">
        <f>IF(COUNTIF($H22:$GR22,$HD$12)=0,"N",HLOOKUP($HD$12,$H22:$GR$33,$HG32,FALSE))</f>
        <v>46508</v>
      </c>
      <c r="HE32" s="30" t="str">
        <f>IF(COUNTIF($H22:$GR22,$HE$12)=0,"N",HLOOKUP($HE$12,$H22:$GR$33,$HG32,FALSE))</f>
        <v>N</v>
      </c>
      <c r="HG32" s="554">
        <v>12</v>
      </c>
      <c r="HH32" s="30" t="str">
        <f t="shared" si="4"/>
        <v>N</v>
      </c>
      <c r="HI32" s="30" t="str">
        <f t="shared" si="5"/>
        <v>N</v>
      </c>
      <c r="HJ32" s="30">
        <f t="shared" si="6"/>
        <v>43009</v>
      </c>
      <c r="HK32" s="30">
        <f t="shared" si="7"/>
        <v>44682</v>
      </c>
      <c r="HL32" s="30">
        <f t="shared" si="8"/>
        <v>46508</v>
      </c>
      <c r="HM32" s="30" t="str">
        <f t="shared" si="9"/>
        <v>N</v>
      </c>
      <c r="HN32" s="30" t="str">
        <f>IF(COUNTIF($I22:$GR22,"F")=0,"N",HLOOKUP("F",$H22:$GR$33,$HG32,FALSE))</f>
        <v>N</v>
      </c>
    </row>
    <row r="33" spans="1:239" ht="15.75" customHeight="1" x14ac:dyDescent="0.2">
      <c r="A33" s="8"/>
      <c r="B33" s="8"/>
      <c r="C33" s="8"/>
      <c r="D33" s="199"/>
      <c r="E33" s="199"/>
      <c r="F33" s="19"/>
      <c r="G33" s="8"/>
      <c r="H33" s="187" t="s">
        <v>30</v>
      </c>
      <c r="I33" s="575">
        <v>42005</v>
      </c>
      <c r="J33" s="575">
        <v>42036</v>
      </c>
      <c r="K33" s="575">
        <v>42064</v>
      </c>
      <c r="L33" s="575">
        <v>42095</v>
      </c>
      <c r="M33" s="575">
        <v>42125</v>
      </c>
      <c r="N33" s="575">
        <v>42156</v>
      </c>
      <c r="O33" s="575">
        <v>42186</v>
      </c>
      <c r="P33" s="575">
        <v>42217</v>
      </c>
      <c r="Q33" s="575">
        <v>42248</v>
      </c>
      <c r="R33" s="575">
        <v>42278</v>
      </c>
      <c r="S33" s="575">
        <v>42309</v>
      </c>
      <c r="T33" s="575">
        <v>42339</v>
      </c>
      <c r="U33" s="575">
        <v>42370</v>
      </c>
      <c r="V33" s="575">
        <v>42401</v>
      </c>
      <c r="W33" s="575">
        <v>42430</v>
      </c>
      <c r="X33" s="575">
        <v>42461</v>
      </c>
      <c r="Y33" s="575">
        <v>42491</v>
      </c>
      <c r="Z33" s="575">
        <v>42522</v>
      </c>
      <c r="AA33" s="575">
        <v>42552</v>
      </c>
      <c r="AB33" s="576">
        <v>42583</v>
      </c>
      <c r="AC33" s="576">
        <v>42614</v>
      </c>
      <c r="AD33" s="575">
        <v>42644</v>
      </c>
      <c r="AE33" s="575">
        <v>42675</v>
      </c>
      <c r="AF33" s="814">
        <v>42705</v>
      </c>
      <c r="AG33" s="809">
        <v>42736</v>
      </c>
      <c r="AH33" s="575">
        <v>42767</v>
      </c>
      <c r="AI33" s="575">
        <v>42795</v>
      </c>
      <c r="AJ33" s="575">
        <v>42826</v>
      </c>
      <c r="AK33" s="575">
        <v>42856</v>
      </c>
      <c r="AL33" s="575">
        <v>42887</v>
      </c>
      <c r="AM33" s="575">
        <v>42917</v>
      </c>
      <c r="AN33" s="575">
        <v>42948</v>
      </c>
      <c r="AO33" s="575">
        <v>42979</v>
      </c>
      <c r="AP33" s="575">
        <v>43009</v>
      </c>
      <c r="AQ33" s="575">
        <v>43040</v>
      </c>
      <c r="AR33" s="814">
        <v>43070</v>
      </c>
      <c r="AS33" s="809">
        <v>43101</v>
      </c>
      <c r="AT33" s="575">
        <v>43132</v>
      </c>
      <c r="AU33" s="575">
        <v>43160</v>
      </c>
      <c r="AV33" s="575">
        <v>43191</v>
      </c>
      <c r="AW33" s="575">
        <v>43221</v>
      </c>
      <c r="AX33" s="575">
        <v>43252</v>
      </c>
      <c r="AY33" s="575">
        <v>43282</v>
      </c>
      <c r="AZ33" s="575">
        <v>43313</v>
      </c>
      <c r="BA33" s="575">
        <v>43344</v>
      </c>
      <c r="BB33" s="575">
        <v>43374</v>
      </c>
      <c r="BC33" s="575">
        <v>43405</v>
      </c>
      <c r="BD33" s="814">
        <v>43435</v>
      </c>
      <c r="BE33" s="809">
        <v>43466</v>
      </c>
      <c r="BF33" s="575">
        <v>43497</v>
      </c>
      <c r="BG33" s="575">
        <v>43525</v>
      </c>
      <c r="BH33" s="575">
        <v>43556</v>
      </c>
      <c r="BI33" s="575">
        <v>43586</v>
      </c>
      <c r="BJ33" s="575">
        <v>43617</v>
      </c>
      <c r="BK33" s="575">
        <v>43647</v>
      </c>
      <c r="BL33" s="575">
        <v>43678</v>
      </c>
      <c r="BM33" s="575">
        <v>43709</v>
      </c>
      <c r="BN33" s="575">
        <v>43739</v>
      </c>
      <c r="BO33" s="575">
        <v>43770</v>
      </c>
      <c r="BP33" s="814">
        <v>43800</v>
      </c>
      <c r="BQ33" s="809">
        <v>43831</v>
      </c>
      <c r="BR33" s="575">
        <v>43862</v>
      </c>
      <c r="BS33" s="575">
        <v>43891</v>
      </c>
      <c r="BT33" s="575">
        <v>43922</v>
      </c>
      <c r="BU33" s="575">
        <v>43952</v>
      </c>
      <c r="BV33" s="575">
        <v>43983</v>
      </c>
      <c r="BW33" s="575">
        <v>44013</v>
      </c>
      <c r="BX33" s="576">
        <v>44044</v>
      </c>
      <c r="BY33" s="576">
        <v>44075</v>
      </c>
      <c r="BZ33" s="575">
        <v>44105</v>
      </c>
      <c r="CA33" s="575">
        <v>44136</v>
      </c>
      <c r="CB33" s="575">
        <v>44166</v>
      </c>
      <c r="CC33" s="575">
        <v>44197</v>
      </c>
      <c r="CD33" s="575">
        <v>44228</v>
      </c>
      <c r="CE33" s="575">
        <v>44256</v>
      </c>
      <c r="CF33" s="575">
        <v>44287</v>
      </c>
      <c r="CG33" s="575">
        <v>44317</v>
      </c>
      <c r="CH33" s="575">
        <v>44348</v>
      </c>
      <c r="CI33" s="575">
        <v>44378</v>
      </c>
      <c r="CJ33" s="576">
        <v>44409</v>
      </c>
      <c r="CK33" s="576">
        <v>44440</v>
      </c>
      <c r="CL33" s="575">
        <v>44470</v>
      </c>
      <c r="CM33" s="575">
        <v>44501</v>
      </c>
      <c r="CN33" s="575">
        <v>44531</v>
      </c>
      <c r="CO33" s="575">
        <v>44562</v>
      </c>
      <c r="CP33" s="575">
        <v>44593</v>
      </c>
      <c r="CQ33" s="575">
        <v>44621</v>
      </c>
      <c r="CR33" s="575">
        <v>44652</v>
      </c>
      <c r="CS33" s="575">
        <v>44682</v>
      </c>
      <c r="CT33" s="575">
        <v>44713</v>
      </c>
      <c r="CU33" s="575">
        <v>44743</v>
      </c>
      <c r="CV33" s="575">
        <v>44774</v>
      </c>
      <c r="CW33" s="575">
        <v>44805</v>
      </c>
      <c r="CX33" s="575">
        <v>44835</v>
      </c>
      <c r="CY33" s="575">
        <v>44866</v>
      </c>
      <c r="CZ33" s="575">
        <v>44896</v>
      </c>
      <c r="DA33" s="575">
        <v>44927</v>
      </c>
      <c r="DB33" s="575">
        <v>44958</v>
      </c>
      <c r="DC33" s="575">
        <v>44986</v>
      </c>
      <c r="DD33" s="575">
        <v>45017</v>
      </c>
      <c r="DE33" s="575">
        <v>45047</v>
      </c>
      <c r="DF33" s="575">
        <v>45078</v>
      </c>
      <c r="DG33" s="575">
        <v>45108</v>
      </c>
      <c r="DH33" s="575">
        <v>45139</v>
      </c>
      <c r="DI33" s="575">
        <v>45170</v>
      </c>
      <c r="DJ33" s="575">
        <v>45200</v>
      </c>
      <c r="DK33" s="575">
        <v>45231</v>
      </c>
      <c r="DL33" s="575">
        <v>45261</v>
      </c>
      <c r="DM33" s="575">
        <v>45292</v>
      </c>
      <c r="DN33" s="575">
        <v>45323</v>
      </c>
      <c r="DO33" s="575">
        <v>45352</v>
      </c>
      <c r="DP33" s="575">
        <v>45383</v>
      </c>
      <c r="DQ33" s="575">
        <v>45413</v>
      </c>
      <c r="DR33" s="575">
        <v>45444</v>
      </c>
      <c r="DS33" s="575">
        <v>45474</v>
      </c>
      <c r="DT33" s="575">
        <v>45505</v>
      </c>
      <c r="DU33" s="575">
        <v>45536</v>
      </c>
      <c r="DV33" s="575">
        <v>45566</v>
      </c>
      <c r="DW33" s="575">
        <v>45597</v>
      </c>
      <c r="DX33" s="575">
        <v>45627</v>
      </c>
      <c r="DY33" s="575">
        <v>45658</v>
      </c>
      <c r="DZ33" s="575">
        <v>45689</v>
      </c>
      <c r="EA33" s="575">
        <v>45717</v>
      </c>
      <c r="EB33" s="575">
        <v>45748</v>
      </c>
      <c r="EC33" s="575">
        <v>45778</v>
      </c>
      <c r="ED33" s="575">
        <v>45809</v>
      </c>
      <c r="EE33" s="575">
        <v>45839</v>
      </c>
      <c r="EF33" s="575">
        <v>45870</v>
      </c>
      <c r="EG33" s="575">
        <v>45901</v>
      </c>
      <c r="EH33" s="575">
        <v>45931</v>
      </c>
      <c r="EI33" s="575">
        <v>45962</v>
      </c>
      <c r="EJ33" s="575">
        <v>45992</v>
      </c>
      <c r="EK33" s="575">
        <v>46023</v>
      </c>
      <c r="EL33" s="575">
        <v>46054</v>
      </c>
      <c r="EM33" s="575">
        <v>46082</v>
      </c>
      <c r="EN33" s="575">
        <v>46113</v>
      </c>
      <c r="EO33" s="575">
        <v>46143</v>
      </c>
      <c r="EP33" s="575">
        <v>46174</v>
      </c>
      <c r="EQ33" s="575">
        <v>46204</v>
      </c>
      <c r="ER33" s="575">
        <v>46235</v>
      </c>
      <c r="ES33" s="575">
        <v>46266</v>
      </c>
      <c r="ET33" s="575">
        <v>46296</v>
      </c>
      <c r="EU33" s="575">
        <v>46327</v>
      </c>
      <c r="EV33" s="575">
        <v>46357</v>
      </c>
      <c r="EW33" s="575">
        <v>46388</v>
      </c>
      <c r="EX33" s="575">
        <v>46419</v>
      </c>
      <c r="EY33" s="575">
        <v>46447</v>
      </c>
      <c r="EZ33" s="575">
        <v>46478</v>
      </c>
      <c r="FA33" s="575">
        <v>46508</v>
      </c>
      <c r="FB33" s="575">
        <v>46539</v>
      </c>
      <c r="FC33" s="575">
        <v>46569</v>
      </c>
      <c r="FD33" s="575">
        <v>46600</v>
      </c>
      <c r="FE33" s="575">
        <v>46631</v>
      </c>
      <c r="FF33" s="575">
        <v>46661</v>
      </c>
      <c r="FG33" s="575">
        <v>46692</v>
      </c>
      <c r="FH33" s="575">
        <v>46722</v>
      </c>
      <c r="FI33" s="575">
        <v>46753</v>
      </c>
      <c r="FJ33" s="575">
        <v>46784</v>
      </c>
      <c r="FK33" s="575">
        <v>46813</v>
      </c>
      <c r="FL33" s="575">
        <v>46844</v>
      </c>
      <c r="FM33" s="575">
        <v>46874</v>
      </c>
      <c r="FN33" s="575">
        <v>46905</v>
      </c>
      <c r="FO33" s="575">
        <v>46935</v>
      </c>
      <c r="FP33" s="575">
        <v>46966</v>
      </c>
      <c r="FQ33" s="575">
        <v>46997</v>
      </c>
      <c r="FR33" s="575">
        <v>47027</v>
      </c>
      <c r="FS33" s="575">
        <v>47058</v>
      </c>
      <c r="FT33" s="575">
        <v>47088</v>
      </c>
      <c r="FU33" s="575">
        <v>47119</v>
      </c>
      <c r="FV33" s="575">
        <v>47150</v>
      </c>
      <c r="FW33" s="575">
        <v>47178</v>
      </c>
      <c r="FX33" s="575">
        <v>47209</v>
      </c>
      <c r="FY33" s="575">
        <v>47239</v>
      </c>
      <c r="FZ33" s="575">
        <v>47270</v>
      </c>
      <c r="GA33" s="575">
        <v>47300</v>
      </c>
      <c r="GB33" s="575">
        <v>47331</v>
      </c>
      <c r="GC33" s="575">
        <v>47362</v>
      </c>
      <c r="GD33" s="575">
        <v>47392</v>
      </c>
      <c r="GE33" s="575">
        <v>47423</v>
      </c>
      <c r="GF33" s="575">
        <v>47453</v>
      </c>
      <c r="GG33" s="575">
        <v>47484</v>
      </c>
      <c r="GH33" s="575">
        <v>47515</v>
      </c>
      <c r="GI33" s="575">
        <v>47543</v>
      </c>
      <c r="GJ33" s="575">
        <v>47574</v>
      </c>
      <c r="GK33" s="575">
        <v>47604</v>
      </c>
      <c r="GL33" s="575">
        <v>47635</v>
      </c>
      <c r="GM33" s="575">
        <v>47665</v>
      </c>
      <c r="GN33" s="575">
        <v>47696</v>
      </c>
      <c r="GO33" s="575">
        <v>47727</v>
      </c>
      <c r="GP33" s="575">
        <v>47757</v>
      </c>
      <c r="GQ33" s="575">
        <v>47788</v>
      </c>
      <c r="GR33" s="575">
        <v>47818</v>
      </c>
      <c r="GW33" s="28"/>
      <c r="GX33" s="606" t="str">
        <f t="shared" si="10"/>
        <v>5F062</v>
      </c>
      <c r="GY33" s="30">
        <f t="shared" si="11"/>
        <v>43891</v>
      </c>
      <c r="GZ33" s="30" t="str">
        <f>IF(COUNTIF($I23:$GR23,$GZ$12)=0,"N",HLOOKUP($GZ$12,$H23:$GR$33,$HG33,FALSE))</f>
        <v>N</v>
      </c>
      <c r="HA33" s="30" t="str">
        <f>IF(COUNTIF($H23:$GR23,$HA$12)=0,"N",HLOOKUP($HA$12,$H23:$GR$33,$HG33,FALSE))</f>
        <v>N</v>
      </c>
      <c r="HB33" s="30">
        <f>IF(COUNTIF($H23:$GR23,$HB$12)=0,"N",HLOOKUP($HB$12,$H23:$GR$33,$HG33,FALSE))</f>
        <v>42125</v>
      </c>
      <c r="HC33" s="30">
        <f>IF(COUNTIF($H23:$GR23,$HC$12)=0,"N",HLOOKUP($HC$12,$H23:$GR$33,$HG33,FALSE))</f>
        <v>43891</v>
      </c>
      <c r="HD33" s="30">
        <f>IF(COUNTIF($H23:$GR23,$HD$12)=0,"N",HLOOKUP($HD$12,$H23:$GR$33,$HG33,FALSE))</f>
        <v>45658</v>
      </c>
      <c r="HE33" s="30" t="str">
        <f>IF(COUNTIF($H23:$GR23,$HE$12)=0,"N",HLOOKUP($HE$12,$H23:$GR$33,$HG33,FALSE))</f>
        <v>N</v>
      </c>
      <c r="HG33" s="554">
        <v>11</v>
      </c>
      <c r="HH33" s="30" t="str">
        <f t="shared" si="4"/>
        <v>N</v>
      </c>
      <c r="HI33" s="30" t="str">
        <f t="shared" si="5"/>
        <v>N</v>
      </c>
      <c r="HJ33" s="30" t="str">
        <f t="shared" si="6"/>
        <v>N</v>
      </c>
      <c r="HK33" s="30">
        <f t="shared" si="7"/>
        <v>43891</v>
      </c>
      <c r="HL33" s="30">
        <f t="shared" si="8"/>
        <v>45658</v>
      </c>
      <c r="HM33" s="30" t="str">
        <f t="shared" si="9"/>
        <v>N</v>
      </c>
      <c r="HN33" s="30" t="str">
        <f>IF(COUNTIF($I23:$GR23,"F")=0,"N",HLOOKUP("F",$H23:$GR$33,$HG33,FALSE))</f>
        <v>N</v>
      </c>
    </row>
    <row r="34" spans="1:239" ht="15.75" customHeight="1" x14ac:dyDescent="0.2">
      <c r="A34" s="19"/>
      <c r="B34" s="19"/>
      <c r="C34" s="19"/>
      <c r="D34" s="200"/>
      <c r="E34" s="200"/>
      <c r="F34" s="19"/>
      <c r="G34" s="19"/>
      <c r="H34" s="187" t="s">
        <v>37</v>
      </c>
      <c r="I34" s="992">
        <f>SUM(I2:T31)</f>
        <v>5015</v>
      </c>
      <c r="J34" s="993"/>
      <c r="K34" s="993"/>
      <c r="L34" s="993"/>
      <c r="M34" s="993"/>
      <c r="N34" s="993"/>
      <c r="O34" s="993"/>
      <c r="P34" s="993"/>
      <c r="Q34" s="993"/>
      <c r="R34" s="993"/>
      <c r="S34" s="993"/>
      <c r="T34" s="994"/>
      <c r="U34" s="992">
        <f>SUM(U2:AF31)</f>
        <v>5755</v>
      </c>
      <c r="V34" s="993"/>
      <c r="W34" s="993"/>
      <c r="X34" s="993"/>
      <c r="Y34" s="993"/>
      <c r="Z34" s="993"/>
      <c r="AA34" s="993"/>
      <c r="AB34" s="993"/>
      <c r="AC34" s="993"/>
      <c r="AD34" s="993"/>
      <c r="AE34" s="993"/>
      <c r="AF34" s="994"/>
      <c r="AG34" s="992">
        <f>SUM(AG2:AR31)</f>
        <v>6354</v>
      </c>
      <c r="AH34" s="993"/>
      <c r="AI34" s="993"/>
      <c r="AJ34" s="993"/>
      <c r="AK34" s="993"/>
      <c r="AL34" s="993"/>
      <c r="AM34" s="993"/>
      <c r="AN34" s="993"/>
      <c r="AO34" s="993"/>
      <c r="AP34" s="993"/>
      <c r="AQ34" s="993"/>
      <c r="AR34" s="994"/>
      <c r="AS34" s="992">
        <f>SUM(AS2:BD31)</f>
        <v>6691</v>
      </c>
      <c r="AT34" s="993"/>
      <c r="AU34" s="993"/>
      <c r="AV34" s="993"/>
      <c r="AW34" s="993"/>
      <c r="AX34" s="993"/>
      <c r="AY34" s="993"/>
      <c r="AZ34" s="993"/>
      <c r="BA34" s="993"/>
      <c r="BB34" s="993"/>
      <c r="BC34" s="993"/>
      <c r="BD34" s="994"/>
      <c r="BE34" s="992">
        <f>SUM(BE2:BP31)</f>
        <v>6598</v>
      </c>
      <c r="BF34" s="993"/>
      <c r="BG34" s="993"/>
      <c r="BH34" s="993"/>
      <c r="BI34" s="993"/>
      <c r="BJ34" s="993"/>
      <c r="BK34" s="993"/>
      <c r="BL34" s="993"/>
      <c r="BM34" s="993"/>
      <c r="BN34" s="993"/>
      <c r="BO34" s="993"/>
      <c r="BP34" s="994"/>
      <c r="BQ34" s="992">
        <f>SUM(BQ2:CB31)</f>
        <v>6574</v>
      </c>
      <c r="BR34" s="993"/>
      <c r="BS34" s="993"/>
      <c r="BT34" s="993"/>
      <c r="BU34" s="993"/>
      <c r="BV34" s="993"/>
      <c r="BW34" s="993"/>
      <c r="BX34" s="993"/>
      <c r="BY34" s="993"/>
      <c r="BZ34" s="993"/>
      <c r="CA34" s="993"/>
      <c r="CB34" s="994"/>
      <c r="CC34" s="992">
        <f>SUM(CC2:CN31)</f>
        <v>6798</v>
      </c>
      <c r="CD34" s="993"/>
      <c r="CE34" s="993"/>
      <c r="CF34" s="993"/>
      <c r="CG34" s="993"/>
      <c r="CH34" s="993"/>
      <c r="CI34" s="993"/>
      <c r="CJ34" s="993"/>
      <c r="CK34" s="993"/>
      <c r="CL34" s="993"/>
      <c r="CM34" s="993"/>
      <c r="CN34" s="994"/>
      <c r="CO34" s="992">
        <f>SUM(CO2:CZ31)</f>
        <v>6338</v>
      </c>
      <c r="CP34" s="993"/>
      <c r="CQ34" s="993"/>
      <c r="CR34" s="993"/>
      <c r="CS34" s="993"/>
      <c r="CT34" s="993"/>
      <c r="CU34" s="993"/>
      <c r="CV34" s="993"/>
      <c r="CW34" s="993"/>
      <c r="CX34" s="993"/>
      <c r="CY34" s="993"/>
      <c r="CZ34" s="994"/>
      <c r="DA34" s="992">
        <f>SUM(DA2:DL31)</f>
        <v>6449</v>
      </c>
      <c r="DB34" s="993"/>
      <c r="DC34" s="993"/>
      <c r="DD34" s="993"/>
      <c r="DE34" s="993"/>
      <c r="DF34" s="993"/>
      <c r="DG34" s="993"/>
      <c r="DH34" s="993"/>
      <c r="DI34" s="993"/>
      <c r="DJ34" s="993"/>
      <c r="DK34" s="993"/>
      <c r="DL34" s="994"/>
      <c r="DM34" s="992">
        <f>SUM(DM2:DX31)</f>
        <v>6526</v>
      </c>
      <c r="DN34" s="993"/>
      <c r="DO34" s="993"/>
      <c r="DP34" s="993"/>
      <c r="DQ34" s="993"/>
      <c r="DR34" s="993"/>
      <c r="DS34" s="993"/>
      <c r="DT34" s="993"/>
      <c r="DU34" s="993"/>
      <c r="DV34" s="993"/>
      <c r="DW34" s="993"/>
      <c r="DX34" s="994"/>
      <c r="DY34" s="992">
        <f>SUM(DY2:EJ31)</f>
        <v>6574</v>
      </c>
      <c r="DZ34" s="993"/>
      <c r="EA34" s="993"/>
      <c r="EB34" s="993"/>
      <c r="EC34" s="993"/>
      <c r="ED34" s="993"/>
      <c r="EE34" s="993"/>
      <c r="EF34" s="993"/>
      <c r="EG34" s="993"/>
      <c r="EH34" s="993"/>
      <c r="EI34" s="993"/>
      <c r="EJ34" s="994"/>
      <c r="EK34" s="992">
        <f>SUM(EK2:EV31)</f>
        <v>6206</v>
      </c>
      <c r="EL34" s="993"/>
      <c r="EM34" s="993"/>
      <c r="EN34" s="993"/>
      <c r="EO34" s="993"/>
      <c r="EP34" s="993"/>
      <c r="EQ34" s="993"/>
      <c r="ER34" s="993"/>
      <c r="ES34" s="993"/>
      <c r="ET34" s="993"/>
      <c r="EU34" s="993"/>
      <c r="EV34" s="994"/>
      <c r="EW34" s="992">
        <f>SUM(EW2:FH31)</f>
        <v>4867</v>
      </c>
      <c r="EX34" s="993"/>
      <c r="EY34" s="993"/>
      <c r="EZ34" s="993"/>
      <c r="FA34" s="993"/>
      <c r="FB34" s="993"/>
      <c r="FC34" s="993"/>
      <c r="FD34" s="993"/>
      <c r="FE34" s="993"/>
      <c r="FF34" s="993"/>
      <c r="FG34" s="993"/>
      <c r="FH34" s="994"/>
      <c r="FI34" s="992">
        <f>SUM(FI2:FT31)</f>
        <v>4186</v>
      </c>
      <c r="FJ34" s="993"/>
      <c r="FK34" s="993"/>
      <c r="FL34" s="993"/>
      <c r="FM34" s="993"/>
      <c r="FN34" s="993"/>
      <c r="FO34" s="993"/>
      <c r="FP34" s="993"/>
      <c r="FQ34" s="993"/>
      <c r="FR34" s="993"/>
      <c r="FS34" s="993"/>
      <c r="FT34" s="994"/>
      <c r="FU34" s="992">
        <f>SUM(FU2:GF31)</f>
        <v>3496</v>
      </c>
      <c r="FV34" s="993"/>
      <c r="FW34" s="993"/>
      <c r="FX34" s="993"/>
      <c r="FY34" s="993"/>
      <c r="FZ34" s="993"/>
      <c r="GA34" s="993"/>
      <c r="GB34" s="993"/>
      <c r="GC34" s="993"/>
      <c r="GD34" s="993"/>
      <c r="GE34" s="993"/>
      <c r="GF34" s="994"/>
      <c r="GG34" s="992">
        <f>SUM(GG2:GR31)</f>
        <v>2001</v>
      </c>
      <c r="GH34" s="993"/>
      <c r="GI34" s="993"/>
      <c r="GJ34" s="993"/>
      <c r="GK34" s="993"/>
      <c r="GL34" s="993"/>
      <c r="GM34" s="993"/>
      <c r="GN34" s="993"/>
      <c r="GO34" s="993"/>
      <c r="GP34" s="993"/>
      <c r="GQ34" s="993"/>
      <c r="GR34" s="994"/>
      <c r="GW34" s="28"/>
      <c r="GX34" s="606" t="str">
        <f t="shared" si="10"/>
        <v>5F063</v>
      </c>
      <c r="GY34" s="30">
        <f t="shared" si="11"/>
        <v>42979</v>
      </c>
      <c r="GZ34" s="30" t="str">
        <f>IF(COUNTIF($I24:$GR24,$GZ$12)=0,"N",HLOOKUP($GZ$12,$H24:$GR$33,$HG34,FALSE))</f>
        <v>N</v>
      </c>
      <c r="HA34" s="30" t="str">
        <f>IF(COUNTIF($H24:$GR24,$HA$12)=0,"N",HLOOKUP($HA$12,$H24:$GR$33,$HG34,FALSE))</f>
        <v>N</v>
      </c>
      <c r="HB34" s="30">
        <f>IF(COUNTIF($H24:$GR24,$HB$12)=0,"N",HLOOKUP($HB$12,$H24:$GR$33,$HG34,FALSE))</f>
        <v>42979</v>
      </c>
      <c r="HC34" s="30">
        <f>IF(COUNTIF($H24:$GR24,$HC$12)=0,"N",HLOOKUP($HC$12,$H24:$GR$33,$HG34,FALSE))</f>
        <v>44652</v>
      </c>
      <c r="HD34" s="30">
        <f>IF(COUNTIF($H24:$GR24,$HD$12)=0,"N",HLOOKUP($HD$12,$H24:$GR$33,$HG34,FALSE))</f>
        <v>46508</v>
      </c>
      <c r="HE34" s="30" t="str">
        <f>IF(COUNTIF($H24:$GR24,$HE$12)=0,"N",HLOOKUP($HE$12,$H24:$GR$33,$HG34,FALSE))</f>
        <v>N</v>
      </c>
      <c r="HG34" s="554">
        <v>10</v>
      </c>
      <c r="HH34" s="30" t="str">
        <f t="shared" si="4"/>
        <v>N</v>
      </c>
      <c r="HI34" s="30" t="str">
        <f t="shared" si="5"/>
        <v>N</v>
      </c>
      <c r="HJ34" s="30">
        <f t="shared" si="6"/>
        <v>42979</v>
      </c>
      <c r="HK34" s="30">
        <f t="shared" si="7"/>
        <v>44652</v>
      </c>
      <c r="HL34" s="30">
        <f t="shared" si="8"/>
        <v>46508</v>
      </c>
      <c r="HM34" s="30" t="str">
        <f t="shared" si="9"/>
        <v>N</v>
      </c>
      <c r="HN34" s="30" t="str">
        <f>IF(COUNTIF($I24:$GR24,"F")=0,"N",HLOOKUP("F",$H24:$GR$33,$HG34,FALSE))</f>
        <v>N</v>
      </c>
    </row>
    <row r="35" spans="1:239" ht="15.75" customHeight="1" x14ac:dyDescent="0.2">
      <c r="A35" s="19"/>
      <c r="B35" s="19"/>
      <c r="C35" s="19"/>
      <c r="D35" s="200"/>
      <c r="E35" s="200"/>
      <c r="F35" s="19"/>
      <c r="G35" s="19"/>
      <c r="H35" s="187" t="s">
        <v>38</v>
      </c>
      <c r="I35" s="992">
        <v>5460</v>
      </c>
      <c r="J35" s="993"/>
      <c r="K35" s="993"/>
      <c r="L35" s="993"/>
      <c r="M35" s="993"/>
      <c r="N35" s="993"/>
      <c r="O35" s="993"/>
      <c r="P35" s="993"/>
      <c r="Q35" s="993"/>
      <c r="R35" s="993"/>
      <c r="S35" s="993"/>
      <c r="T35" s="994"/>
      <c r="U35" s="992">
        <v>5384</v>
      </c>
      <c r="V35" s="993"/>
      <c r="W35" s="993"/>
      <c r="X35" s="993"/>
      <c r="Y35" s="993"/>
      <c r="Z35" s="993"/>
      <c r="AA35" s="993"/>
      <c r="AB35" s="993"/>
      <c r="AC35" s="993"/>
      <c r="AD35" s="993"/>
      <c r="AE35" s="993"/>
      <c r="AF35" s="994"/>
      <c r="AG35" s="992">
        <v>5773</v>
      </c>
      <c r="AH35" s="993"/>
      <c r="AI35" s="993"/>
      <c r="AJ35" s="993"/>
      <c r="AK35" s="993"/>
      <c r="AL35" s="993"/>
      <c r="AM35" s="993"/>
      <c r="AN35" s="993"/>
      <c r="AO35" s="993"/>
      <c r="AP35" s="993"/>
      <c r="AQ35" s="993"/>
      <c r="AR35" s="994"/>
      <c r="AS35" s="992">
        <v>5727</v>
      </c>
      <c r="AT35" s="993"/>
      <c r="AU35" s="993"/>
      <c r="AV35" s="993"/>
      <c r="AW35" s="993"/>
      <c r="AX35" s="993"/>
      <c r="AY35" s="993"/>
      <c r="AZ35" s="993"/>
      <c r="BA35" s="993"/>
      <c r="BB35" s="993"/>
      <c r="BC35" s="993"/>
      <c r="BD35" s="994"/>
      <c r="BE35" s="992">
        <v>5807</v>
      </c>
      <c r="BF35" s="993"/>
      <c r="BG35" s="993"/>
      <c r="BH35" s="993"/>
      <c r="BI35" s="993"/>
      <c r="BJ35" s="993"/>
      <c r="BK35" s="993"/>
      <c r="BL35" s="993"/>
      <c r="BM35" s="993"/>
      <c r="BN35" s="993"/>
      <c r="BO35" s="993"/>
      <c r="BP35" s="994"/>
      <c r="BQ35" s="992">
        <v>6440</v>
      </c>
      <c r="BR35" s="993"/>
      <c r="BS35" s="993"/>
      <c r="BT35" s="993"/>
      <c r="BU35" s="993"/>
      <c r="BV35" s="993"/>
      <c r="BW35" s="993"/>
      <c r="BX35" s="993"/>
      <c r="BY35" s="993"/>
      <c r="BZ35" s="993"/>
      <c r="CA35" s="993"/>
      <c r="CB35" s="994"/>
      <c r="CC35" s="992">
        <v>6560</v>
      </c>
      <c r="CD35" s="993"/>
      <c r="CE35" s="993"/>
      <c r="CF35" s="993"/>
      <c r="CG35" s="993"/>
      <c r="CH35" s="993"/>
      <c r="CI35" s="993"/>
      <c r="CJ35" s="993"/>
      <c r="CK35" s="993"/>
      <c r="CL35" s="993"/>
      <c r="CM35" s="993"/>
      <c r="CN35" s="994"/>
      <c r="CO35" s="992">
        <v>6785</v>
      </c>
      <c r="CP35" s="993"/>
      <c r="CQ35" s="993"/>
      <c r="CR35" s="993"/>
      <c r="CS35" s="993"/>
      <c r="CT35" s="993"/>
      <c r="CU35" s="993"/>
      <c r="CV35" s="993"/>
      <c r="CW35" s="993"/>
      <c r="CX35" s="993"/>
      <c r="CY35" s="993"/>
      <c r="CZ35" s="994"/>
      <c r="DA35" s="992">
        <v>6340</v>
      </c>
      <c r="DB35" s="993"/>
      <c r="DC35" s="993"/>
      <c r="DD35" s="993"/>
      <c r="DE35" s="993"/>
      <c r="DF35" s="993"/>
      <c r="DG35" s="993"/>
      <c r="DH35" s="993"/>
      <c r="DI35" s="993"/>
      <c r="DJ35" s="993"/>
      <c r="DK35" s="993"/>
      <c r="DL35" s="994"/>
      <c r="DM35" s="992">
        <v>6340</v>
      </c>
      <c r="DN35" s="993"/>
      <c r="DO35" s="993"/>
      <c r="DP35" s="993"/>
      <c r="DQ35" s="993"/>
      <c r="DR35" s="993"/>
      <c r="DS35" s="993"/>
      <c r="DT35" s="993"/>
      <c r="DU35" s="993"/>
      <c r="DV35" s="993"/>
      <c r="DW35" s="993"/>
      <c r="DX35" s="994"/>
      <c r="DY35" s="992">
        <v>6340</v>
      </c>
      <c r="DZ35" s="993"/>
      <c r="EA35" s="993"/>
      <c r="EB35" s="993"/>
      <c r="EC35" s="993"/>
      <c r="ED35" s="993"/>
      <c r="EE35" s="993"/>
      <c r="EF35" s="993"/>
      <c r="EG35" s="993"/>
      <c r="EH35" s="993"/>
      <c r="EI35" s="993"/>
      <c r="EJ35" s="994"/>
      <c r="EK35" s="992">
        <v>6340</v>
      </c>
      <c r="EL35" s="993"/>
      <c r="EM35" s="993"/>
      <c r="EN35" s="993"/>
      <c r="EO35" s="993"/>
      <c r="EP35" s="993"/>
      <c r="EQ35" s="993"/>
      <c r="ER35" s="993"/>
      <c r="ES35" s="993"/>
      <c r="ET35" s="993"/>
      <c r="EU35" s="993"/>
      <c r="EV35" s="994"/>
      <c r="EW35" s="992">
        <v>6340</v>
      </c>
      <c r="EX35" s="993"/>
      <c r="EY35" s="993"/>
      <c r="EZ35" s="993"/>
      <c r="FA35" s="993"/>
      <c r="FB35" s="993"/>
      <c r="FC35" s="993"/>
      <c r="FD35" s="993"/>
      <c r="FE35" s="993"/>
      <c r="FF35" s="993"/>
      <c r="FG35" s="993"/>
      <c r="FH35" s="994"/>
      <c r="FI35" s="992">
        <v>6340</v>
      </c>
      <c r="FJ35" s="993"/>
      <c r="FK35" s="993"/>
      <c r="FL35" s="993"/>
      <c r="FM35" s="993"/>
      <c r="FN35" s="993"/>
      <c r="FO35" s="993"/>
      <c r="FP35" s="993"/>
      <c r="FQ35" s="993"/>
      <c r="FR35" s="993"/>
      <c r="FS35" s="993"/>
      <c r="FT35" s="994"/>
      <c r="FU35" s="992">
        <v>6340</v>
      </c>
      <c r="FV35" s="993"/>
      <c r="FW35" s="993"/>
      <c r="FX35" s="993"/>
      <c r="FY35" s="993"/>
      <c r="FZ35" s="993"/>
      <c r="GA35" s="993"/>
      <c r="GB35" s="993"/>
      <c r="GC35" s="993"/>
      <c r="GD35" s="993"/>
      <c r="GE35" s="993"/>
      <c r="GF35" s="994"/>
      <c r="GG35" s="1014">
        <f>FU35/12*8</f>
        <v>4226.666666666667</v>
      </c>
      <c r="GH35" s="1015"/>
      <c r="GI35" s="1015"/>
      <c r="GJ35" s="1015"/>
      <c r="GK35" s="1015"/>
      <c r="GL35" s="1015"/>
      <c r="GM35" s="1015"/>
      <c r="GN35" s="1015"/>
      <c r="GO35" s="1015"/>
      <c r="GP35" s="1015"/>
      <c r="GQ35" s="1015"/>
      <c r="GR35" s="1016"/>
      <c r="GW35" s="28"/>
      <c r="GX35" s="606" t="str">
        <f t="shared" si="10"/>
        <v>5F065</v>
      </c>
      <c r="GY35" s="30">
        <f t="shared" si="11"/>
        <v>43952</v>
      </c>
      <c r="GZ35" s="30">
        <f>IF(COUNTIF($I25:$GR25,$GZ$12)=0,"N",HLOOKUP($GZ$12,$H25:$GR$33,$HG35,FALSE))</f>
        <v>43952</v>
      </c>
      <c r="HA35" s="30">
        <f>IF(COUNTIF($H25:$GR25,$HA$12)=0,"N",HLOOKUP($HA$12,$H25:$GR$33,$HG35,FALSE))</f>
        <v>45658</v>
      </c>
      <c r="HB35" s="30" t="str">
        <f>IF(COUNTIF($H25:$GR25,$HB$12)=0,"N",HLOOKUP($HB$12,$H25:$GR$33,$HG35,FALSE))</f>
        <v>N</v>
      </c>
      <c r="HC35" s="30" t="str">
        <f>IF(COUNTIF($H25:$GR25,$HC$12)=0,"N",HLOOKUP($HC$12,$H25:$GR$33,$HG35,FALSE))</f>
        <v>N</v>
      </c>
      <c r="HD35" s="30" t="str">
        <f>IF(COUNTIF($H25:$GR25,$HD$12)=0,"N",HLOOKUP($HD$12,$H25:$GR$33,$HG35,FALSE))</f>
        <v>N</v>
      </c>
      <c r="HE35" s="30">
        <f>IF(COUNTIF($H25:$GR25,$HE$12)=0,"N",HLOOKUP($HE$12,$H25:$GR$33,$HG35,FALSE))</f>
        <v>42248</v>
      </c>
      <c r="HG35" s="554">
        <v>9</v>
      </c>
      <c r="HH35" s="30">
        <f t="shared" si="4"/>
        <v>43952</v>
      </c>
      <c r="HI35" s="30">
        <f t="shared" si="5"/>
        <v>45658</v>
      </c>
      <c r="HJ35" s="30" t="str">
        <f t="shared" si="6"/>
        <v>N</v>
      </c>
      <c r="HK35" s="30" t="str">
        <f t="shared" si="7"/>
        <v>N</v>
      </c>
      <c r="HL35" s="30" t="str">
        <f t="shared" si="8"/>
        <v>N</v>
      </c>
      <c r="HM35" s="30" t="str">
        <f t="shared" si="9"/>
        <v>N</v>
      </c>
      <c r="HN35" s="30">
        <f>IF(COUNTIF($I25:$GR25,"F")=0,"N",HLOOKUP("F",$H25:$GR$33,$HG35,FALSE))</f>
        <v>42856</v>
      </c>
    </row>
    <row r="36" spans="1:239" ht="15.75" customHeight="1" x14ac:dyDescent="0.2">
      <c r="A36" s="1030" t="s">
        <v>188</v>
      </c>
      <c r="B36" s="1031"/>
      <c r="C36" s="1031"/>
      <c r="D36" s="1031"/>
      <c r="E36" s="1031"/>
      <c r="F36" s="1031"/>
      <c r="G36" s="1031"/>
      <c r="H36" s="1094"/>
      <c r="I36" s="1000">
        <f>I34/I35-1</f>
        <v>-8.1501831501831545E-2</v>
      </c>
      <c r="J36" s="1001"/>
      <c r="K36" s="1001"/>
      <c r="L36" s="1001"/>
      <c r="M36" s="1001"/>
      <c r="N36" s="1002"/>
      <c r="O36" s="986" t="str">
        <f>CONCATENATE(I34-I35," heures")</f>
        <v>-445 heures</v>
      </c>
      <c r="P36" s="987"/>
      <c r="Q36" s="987"/>
      <c r="R36" s="987"/>
      <c r="S36" s="987"/>
      <c r="T36" s="988"/>
      <c r="U36" s="1000">
        <f>U34/U35-1</f>
        <v>6.890787518573549E-2</v>
      </c>
      <c r="V36" s="1001"/>
      <c r="W36" s="1001"/>
      <c r="X36" s="1001"/>
      <c r="Y36" s="1001"/>
      <c r="Z36" s="1002"/>
      <c r="AA36" s="986" t="str">
        <f>CONCATENATE(U34-U35," heures")</f>
        <v>371 heures</v>
      </c>
      <c r="AB36" s="987"/>
      <c r="AC36" s="987"/>
      <c r="AD36" s="987"/>
      <c r="AE36" s="987"/>
      <c r="AF36" s="988"/>
      <c r="AG36" s="1000">
        <f>AG34/AG35-1</f>
        <v>0.10064091460245983</v>
      </c>
      <c r="AH36" s="1001"/>
      <c r="AI36" s="1001"/>
      <c r="AJ36" s="1001"/>
      <c r="AK36" s="1001"/>
      <c r="AL36" s="1002"/>
      <c r="AM36" s="986" t="str">
        <f>CONCATENATE(AG34-AG35," heures")</f>
        <v>581 heures</v>
      </c>
      <c r="AN36" s="987"/>
      <c r="AO36" s="987"/>
      <c r="AP36" s="987"/>
      <c r="AQ36" s="987"/>
      <c r="AR36" s="988"/>
      <c r="AS36" s="1000">
        <f>AS34/AS35-1</f>
        <v>0.16832547581630863</v>
      </c>
      <c r="AT36" s="1001"/>
      <c r="AU36" s="1001"/>
      <c r="AV36" s="1001"/>
      <c r="AW36" s="1001"/>
      <c r="AX36" s="1002"/>
      <c r="AY36" s="986" t="str">
        <f>CONCATENATE(AS34-AS35," heures")</f>
        <v>964 heures</v>
      </c>
      <c r="AZ36" s="987"/>
      <c r="BA36" s="987"/>
      <c r="BB36" s="987"/>
      <c r="BC36" s="987"/>
      <c r="BD36" s="988"/>
      <c r="BE36" s="1000">
        <f>BE34/BE35-1</f>
        <v>0.13621491303599109</v>
      </c>
      <c r="BF36" s="1001"/>
      <c r="BG36" s="1001"/>
      <c r="BH36" s="1001"/>
      <c r="BI36" s="1001"/>
      <c r="BJ36" s="1002"/>
      <c r="BK36" s="986" t="str">
        <f>CONCATENATE(BE34-BE35," heures")</f>
        <v>791 heures</v>
      </c>
      <c r="BL36" s="987"/>
      <c r="BM36" s="987"/>
      <c r="BN36" s="987"/>
      <c r="BO36" s="987"/>
      <c r="BP36" s="988"/>
      <c r="BQ36" s="1000">
        <f>BQ34/BQ35-1</f>
        <v>2.0807453416149091E-2</v>
      </c>
      <c r="BR36" s="1001"/>
      <c r="BS36" s="1001"/>
      <c r="BT36" s="1001"/>
      <c r="BU36" s="1001"/>
      <c r="BV36" s="1002"/>
      <c r="BW36" s="986" t="str">
        <f>CONCATENATE(BQ34-BQ35," heures")</f>
        <v>134 heures</v>
      </c>
      <c r="BX36" s="987"/>
      <c r="BY36" s="987"/>
      <c r="BZ36" s="987"/>
      <c r="CA36" s="987"/>
      <c r="CB36" s="988"/>
      <c r="CC36" s="1000">
        <f>CC34/CC35-1</f>
        <v>3.6280487804878137E-2</v>
      </c>
      <c r="CD36" s="1001"/>
      <c r="CE36" s="1001"/>
      <c r="CF36" s="1001"/>
      <c r="CG36" s="1001"/>
      <c r="CH36" s="1002"/>
      <c r="CI36" s="986" t="str">
        <f>CONCATENATE(CC34-CC35," heures")</f>
        <v>238 heures</v>
      </c>
      <c r="CJ36" s="987"/>
      <c r="CK36" s="987"/>
      <c r="CL36" s="987"/>
      <c r="CM36" s="987"/>
      <c r="CN36" s="988"/>
      <c r="CO36" s="1000">
        <f>CO34/CO35-1</f>
        <v>-6.5880619012527619E-2</v>
      </c>
      <c r="CP36" s="1001"/>
      <c r="CQ36" s="1001"/>
      <c r="CR36" s="1001"/>
      <c r="CS36" s="1001"/>
      <c r="CT36" s="1002"/>
      <c r="CU36" s="986" t="str">
        <f>CONCATENATE(CO34-CO35," heures")</f>
        <v>-447 heures</v>
      </c>
      <c r="CV36" s="987"/>
      <c r="CW36" s="987"/>
      <c r="CX36" s="987"/>
      <c r="CY36" s="987"/>
      <c r="CZ36" s="988"/>
      <c r="DA36" s="1000">
        <f>DA34/DA35-1</f>
        <v>1.7192429022081956E-2</v>
      </c>
      <c r="DB36" s="1001"/>
      <c r="DC36" s="1001"/>
      <c r="DD36" s="1001"/>
      <c r="DE36" s="1001"/>
      <c r="DF36" s="1002"/>
      <c r="DG36" s="986" t="str">
        <f>CONCATENATE(DA34-DA35," heures")</f>
        <v>109 heures</v>
      </c>
      <c r="DH36" s="987"/>
      <c r="DI36" s="987"/>
      <c r="DJ36" s="987"/>
      <c r="DK36" s="987"/>
      <c r="DL36" s="988"/>
      <c r="DM36" s="1000">
        <f>DM34/DM35-1</f>
        <v>2.9337539432176651E-2</v>
      </c>
      <c r="DN36" s="1001"/>
      <c r="DO36" s="1001"/>
      <c r="DP36" s="1001"/>
      <c r="DQ36" s="1001"/>
      <c r="DR36" s="1002"/>
      <c r="DS36" s="986" t="str">
        <f>CONCATENATE(DM34-DM35," heures")</f>
        <v>186 heures</v>
      </c>
      <c r="DT36" s="987"/>
      <c r="DU36" s="987"/>
      <c r="DV36" s="987"/>
      <c r="DW36" s="987"/>
      <c r="DX36" s="988"/>
      <c r="DY36" s="1000">
        <f>DY34/DY35-1</f>
        <v>3.6908517350157766E-2</v>
      </c>
      <c r="DZ36" s="1001"/>
      <c r="EA36" s="1001"/>
      <c r="EB36" s="1001"/>
      <c r="EC36" s="1001"/>
      <c r="ED36" s="1002"/>
      <c r="EE36" s="986" t="str">
        <f>CONCATENATE(DY34-DY35," heures")</f>
        <v>234 heures</v>
      </c>
      <c r="EF36" s="987"/>
      <c r="EG36" s="987"/>
      <c r="EH36" s="987"/>
      <c r="EI36" s="987"/>
      <c r="EJ36" s="988"/>
      <c r="EK36" s="1000">
        <f>EK34/EK35-1</f>
        <v>-2.1135646687697185E-2</v>
      </c>
      <c r="EL36" s="1001"/>
      <c r="EM36" s="1001"/>
      <c r="EN36" s="1001"/>
      <c r="EO36" s="1001"/>
      <c r="EP36" s="1002"/>
      <c r="EQ36" s="986" t="str">
        <f>CONCATENATE(EK34-EK35," heures")</f>
        <v>-134 heures</v>
      </c>
      <c r="ER36" s="987"/>
      <c r="ES36" s="987"/>
      <c r="ET36" s="987"/>
      <c r="EU36" s="987"/>
      <c r="EV36" s="988"/>
      <c r="EW36" s="1000">
        <f>EW34/EW35-1</f>
        <v>-0.23233438485804414</v>
      </c>
      <c r="EX36" s="1001"/>
      <c r="EY36" s="1001"/>
      <c r="EZ36" s="1001"/>
      <c r="FA36" s="1001"/>
      <c r="FB36" s="1002"/>
      <c r="FC36" s="986" t="str">
        <f>CONCATENATE(EW34-EW35," heures")</f>
        <v>-1473 heures</v>
      </c>
      <c r="FD36" s="987"/>
      <c r="FE36" s="987"/>
      <c r="FF36" s="987"/>
      <c r="FG36" s="987"/>
      <c r="FH36" s="988"/>
      <c r="FI36" s="1000">
        <f>FI34/FI35-1</f>
        <v>-0.33974763406940067</v>
      </c>
      <c r="FJ36" s="1001"/>
      <c r="FK36" s="1001"/>
      <c r="FL36" s="1001"/>
      <c r="FM36" s="1001"/>
      <c r="FN36" s="1002"/>
      <c r="FO36" s="986" t="str">
        <f>CONCATENATE(FI34-FI35," heures")</f>
        <v>-2154 heures</v>
      </c>
      <c r="FP36" s="987"/>
      <c r="FQ36" s="987"/>
      <c r="FR36" s="987"/>
      <c r="FS36" s="987"/>
      <c r="FT36" s="988"/>
      <c r="FU36" s="1000">
        <f>FU34/FU35-1</f>
        <v>-0.44858044164037858</v>
      </c>
      <c r="FV36" s="1001"/>
      <c r="FW36" s="1001"/>
      <c r="FX36" s="1001"/>
      <c r="FY36" s="1001"/>
      <c r="FZ36" s="1002"/>
      <c r="GA36" s="986" t="str">
        <f>CONCATENATE(FU34-FU35," heures")</f>
        <v>-2844 heures</v>
      </c>
      <c r="GB36" s="987"/>
      <c r="GC36" s="987"/>
      <c r="GD36" s="987"/>
      <c r="GE36" s="987"/>
      <c r="GF36" s="988"/>
      <c r="GG36" s="1000">
        <f>GG34/GG35-1</f>
        <v>-0.52657728706624607</v>
      </c>
      <c r="GH36" s="1001"/>
      <c r="GI36" s="1001"/>
      <c r="GJ36" s="1001"/>
      <c r="GK36" s="1001"/>
      <c r="GL36" s="1002"/>
      <c r="GM36" s="986" t="str">
        <f>CONCATENATE(ROUND(GG34-GG35,0)," heures")</f>
        <v>-2226 heures</v>
      </c>
      <c r="GN36" s="987"/>
      <c r="GO36" s="987"/>
      <c r="GP36" s="987"/>
      <c r="GQ36" s="987"/>
      <c r="GR36" s="988"/>
      <c r="GW36" s="28"/>
      <c r="GX36" s="606" t="str">
        <f t="shared" si="10"/>
        <v>5F066</v>
      </c>
      <c r="GY36" s="30">
        <f t="shared" si="11"/>
        <v>42552</v>
      </c>
      <c r="GZ36" s="30" t="str">
        <f>IF(COUNTIF($I26:$GR26,$GZ$12)=0,"N",HLOOKUP($GZ$12,$H26:$GR$33,$HG36,FALSE))</f>
        <v>N</v>
      </c>
      <c r="HA36" s="30" t="str">
        <f>IF(COUNTIF($H26:$GR26,$HA$12)=0,"N",HLOOKUP($HA$12,$H26:$GR$33,$HG36,FALSE))</f>
        <v>N</v>
      </c>
      <c r="HB36" s="30">
        <f>IF(COUNTIF($H26:$GR26,$HB$12)=0,"N",HLOOKUP($HB$12,$H26:$GR$33,$HG36,FALSE))</f>
        <v>42552</v>
      </c>
      <c r="HC36" s="30">
        <f>IF(COUNTIF($H26:$GR26,$HC$12)=0,"N",HLOOKUP($HC$12,$H26:$GR$33,$HG36,FALSE))</f>
        <v>44256</v>
      </c>
      <c r="HD36" s="30">
        <f>IF(COUNTIF($H26:$GR26,$HD$12)=0,"N",HLOOKUP($HD$12,$H26:$GR$33,$HG36,FALSE))</f>
        <v>46054</v>
      </c>
      <c r="HE36" s="30" t="str">
        <f>IF(COUNTIF($H26:$GR26,$HE$12)=0,"N",HLOOKUP($HE$12,$H26:$GR$33,$HG36,FALSE))</f>
        <v>N</v>
      </c>
      <c r="HG36" s="554">
        <v>8</v>
      </c>
      <c r="HH36" s="30" t="str">
        <f t="shared" si="4"/>
        <v>N</v>
      </c>
      <c r="HI36" s="30" t="str">
        <f t="shared" si="5"/>
        <v>N</v>
      </c>
      <c r="HJ36" s="30">
        <f t="shared" si="6"/>
        <v>42552</v>
      </c>
      <c r="HK36" s="30">
        <f t="shared" si="7"/>
        <v>44256</v>
      </c>
      <c r="HL36" s="30">
        <f t="shared" si="8"/>
        <v>46054</v>
      </c>
      <c r="HM36" s="30" t="str">
        <f t="shared" si="9"/>
        <v>N</v>
      </c>
      <c r="HN36" s="30" t="str">
        <f>IF(COUNTIF($I26:$GR26,"F")=0,"N",HLOOKUP("F",$H26:$GR$33,$HG36,FALSE))</f>
        <v>N</v>
      </c>
    </row>
    <row r="37" spans="1:239" ht="15.75" customHeight="1" x14ac:dyDescent="0.2">
      <c r="A37" s="1028" t="s">
        <v>314</v>
      </c>
      <c r="B37" s="1029"/>
      <c r="C37" s="1029"/>
      <c r="D37" s="1029"/>
      <c r="E37" s="1029"/>
      <c r="F37" s="1029"/>
      <c r="G37" s="1029"/>
      <c r="H37" s="1085"/>
      <c r="I37" s="191">
        <f>COUNTIF(I3:I32,"&gt;=0")+COUNTBLANK(I3:I32)</f>
        <v>24</v>
      </c>
      <c r="J37" s="191">
        <f t="shared" ref="J37:AN37" si="12">COUNTIF(J3:J32,"&gt;=0")+COUNTBLANK(J3:J32)</f>
        <v>23</v>
      </c>
      <c r="K37" s="191">
        <f t="shared" si="12"/>
        <v>24</v>
      </c>
      <c r="L37" s="191">
        <f t="shared" si="12"/>
        <v>24</v>
      </c>
      <c r="M37" s="191">
        <f t="shared" si="12"/>
        <v>22</v>
      </c>
      <c r="N37" s="191">
        <f t="shared" si="12"/>
        <v>22</v>
      </c>
      <c r="O37" s="191">
        <f t="shared" si="12"/>
        <v>23</v>
      </c>
      <c r="P37" s="191">
        <f t="shared" si="12"/>
        <v>23</v>
      </c>
      <c r="Q37" s="191">
        <f t="shared" si="12"/>
        <v>21</v>
      </c>
      <c r="R37" s="191">
        <f t="shared" si="12"/>
        <v>21</v>
      </c>
      <c r="S37" s="191">
        <f t="shared" si="12"/>
        <v>23</v>
      </c>
      <c r="T37" s="191">
        <f t="shared" si="12"/>
        <v>23</v>
      </c>
      <c r="U37" s="191">
        <f t="shared" si="12"/>
        <v>23</v>
      </c>
      <c r="V37" s="191">
        <f t="shared" si="12"/>
        <v>24</v>
      </c>
      <c r="W37" s="191">
        <f t="shared" si="12"/>
        <v>25</v>
      </c>
      <c r="X37" s="191">
        <f t="shared" si="12"/>
        <v>25</v>
      </c>
      <c r="Y37" s="191">
        <f t="shared" si="12"/>
        <v>25</v>
      </c>
      <c r="Z37" s="191">
        <f t="shared" si="12"/>
        <v>25</v>
      </c>
      <c r="AA37" s="191">
        <f t="shared" si="12"/>
        <v>25</v>
      </c>
      <c r="AB37" s="191">
        <f t="shared" si="12"/>
        <v>25</v>
      </c>
      <c r="AC37" s="191">
        <f t="shared" si="12"/>
        <v>26</v>
      </c>
      <c r="AD37" s="191">
        <f t="shared" si="12"/>
        <v>26</v>
      </c>
      <c r="AE37" s="191">
        <f t="shared" si="12"/>
        <v>26</v>
      </c>
      <c r="AF37" s="191">
        <f t="shared" si="12"/>
        <v>27</v>
      </c>
      <c r="AG37" s="191">
        <f t="shared" si="12"/>
        <v>26</v>
      </c>
      <c r="AH37" s="191">
        <f t="shared" si="12"/>
        <v>25</v>
      </c>
      <c r="AI37" s="191">
        <f t="shared" si="12"/>
        <v>26</v>
      </c>
      <c r="AJ37" s="191">
        <f t="shared" si="12"/>
        <v>25</v>
      </c>
      <c r="AK37" s="191">
        <f t="shared" si="12"/>
        <v>22</v>
      </c>
      <c r="AL37" s="191">
        <f t="shared" si="12"/>
        <v>22</v>
      </c>
      <c r="AM37" s="191">
        <f t="shared" si="12"/>
        <v>22</v>
      </c>
      <c r="AN37" s="191">
        <f t="shared" si="12"/>
        <v>23</v>
      </c>
      <c r="AO37" s="191">
        <f t="shared" ref="AO37:BT37" si="13">COUNTIF(AO3:AO32,"&gt;=0")+COUNTBLANK(AO3:AO32)</f>
        <v>23</v>
      </c>
      <c r="AP37" s="191">
        <f t="shared" si="13"/>
        <v>23</v>
      </c>
      <c r="AQ37" s="191">
        <f t="shared" si="13"/>
        <v>24</v>
      </c>
      <c r="AR37" s="191">
        <f t="shared" si="13"/>
        <v>26</v>
      </c>
      <c r="AS37" s="191">
        <f t="shared" si="13"/>
        <v>25</v>
      </c>
      <c r="AT37" s="191">
        <f t="shared" si="13"/>
        <v>24</v>
      </c>
      <c r="AU37" s="191">
        <f t="shared" si="13"/>
        <v>25</v>
      </c>
      <c r="AV37" s="191">
        <f t="shared" si="13"/>
        <v>25</v>
      </c>
      <c r="AW37" s="191">
        <f t="shared" si="13"/>
        <v>25</v>
      </c>
      <c r="AX37" s="191">
        <f t="shared" si="13"/>
        <v>25</v>
      </c>
      <c r="AY37" s="191">
        <f t="shared" si="13"/>
        <v>26</v>
      </c>
      <c r="AZ37" s="191">
        <f t="shared" si="13"/>
        <v>25</v>
      </c>
      <c r="BA37" s="191">
        <f t="shared" si="13"/>
        <v>26</v>
      </c>
      <c r="BB37" s="191">
        <f t="shared" si="13"/>
        <v>25</v>
      </c>
      <c r="BC37" s="191">
        <f t="shared" si="13"/>
        <v>26</v>
      </c>
      <c r="BD37" s="191">
        <f t="shared" si="13"/>
        <v>25</v>
      </c>
      <c r="BE37" s="191">
        <f t="shared" si="13"/>
        <v>25</v>
      </c>
      <c r="BF37" s="191">
        <f t="shared" si="13"/>
        <v>26</v>
      </c>
      <c r="BG37" s="191">
        <f t="shared" si="13"/>
        <v>25</v>
      </c>
      <c r="BH37" s="191">
        <f t="shared" si="13"/>
        <v>24</v>
      </c>
      <c r="BI37" s="191">
        <f t="shared" si="13"/>
        <v>24</v>
      </c>
      <c r="BJ37" s="191">
        <f t="shared" si="13"/>
        <v>25</v>
      </c>
      <c r="BK37" s="191">
        <f t="shared" si="13"/>
        <v>25</v>
      </c>
      <c r="BL37" s="191">
        <f t="shared" si="13"/>
        <v>24</v>
      </c>
      <c r="BM37" s="191">
        <f t="shared" si="13"/>
        <v>26</v>
      </c>
      <c r="BN37" s="191">
        <f t="shared" si="13"/>
        <v>27</v>
      </c>
      <c r="BO37" s="191">
        <f t="shared" si="13"/>
        <v>26</v>
      </c>
      <c r="BP37" s="191">
        <f t="shared" si="13"/>
        <v>25</v>
      </c>
      <c r="BQ37" s="191">
        <f t="shared" si="13"/>
        <v>25</v>
      </c>
      <c r="BR37" s="191">
        <f t="shared" si="13"/>
        <v>25</v>
      </c>
      <c r="BS37" s="191">
        <f t="shared" si="13"/>
        <v>24</v>
      </c>
      <c r="BT37" s="191">
        <f t="shared" si="13"/>
        <v>24</v>
      </c>
      <c r="BU37" s="191">
        <f t="shared" ref="BU37:CZ37" si="14">COUNTIF(BU3:BU32,"&gt;=0")+COUNTBLANK(BU3:BU32)</f>
        <v>24</v>
      </c>
      <c r="BV37" s="191">
        <f t="shared" si="14"/>
        <v>25</v>
      </c>
      <c r="BW37" s="191">
        <f t="shared" si="14"/>
        <v>25</v>
      </c>
      <c r="BX37" s="191">
        <f t="shared" si="14"/>
        <v>24</v>
      </c>
      <c r="BY37" s="191">
        <f t="shared" si="14"/>
        <v>24</v>
      </c>
      <c r="BZ37" s="191">
        <f t="shared" si="14"/>
        <v>25</v>
      </c>
      <c r="CA37" s="191">
        <f t="shared" si="14"/>
        <v>26</v>
      </c>
      <c r="CB37" s="191">
        <f t="shared" si="14"/>
        <v>26</v>
      </c>
      <c r="CC37" s="191">
        <f t="shared" si="14"/>
        <v>25</v>
      </c>
      <c r="CD37" s="191">
        <f t="shared" si="14"/>
        <v>26</v>
      </c>
      <c r="CE37" s="191">
        <f t="shared" si="14"/>
        <v>26</v>
      </c>
      <c r="CF37" s="191">
        <f t="shared" si="14"/>
        <v>26</v>
      </c>
      <c r="CG37" s="191">
        <f t="shared" si="14"/>
        <v>26</v>
      </c>
      <c r="CH37" s="191">
        <f t="shared" si="14"/>
        <v>26</v>
      </c>
      <c r="CI37" s="191">
        <f t="shared" si="14"/>
        <v>26</v>
      </c>
      <c r="CJ37" s="191">
        <f t="shared" si="14"/>
        <v>26</v>
      </c>
      <c r="CK37" s="191">
        <f t="shared" si="14"/>
        <v>27</v>
      </c>
      <c r="CL37" s="191">
        <f t="shared" si="14"/>
        <v>27</v>
      </c>
      <c r="CM37" s="191">
        <f t="shared" si="14"/>
        <v>27</v>
      </c>
      <c r="CN37" s="191">
        <f t="shared" si="14"/>
        <v>24</v>
      </c>
      <c r="CO37" s="191">
        <f t="shared" si="14"/>
        <v>25</v>
      </c>
      <c r="CP37" s="191">
        <f t="shared" si="14"/>
        <v>25</v>
      </c>
      <c r="CQ37" s="191">
        <f t="shared" si="14"/>
        <v>24</v>
      </c>
      <c r="CR37" s="191">
        <f t="shared" si="14"/>
        <v>23</v>
      </c>
      <c r="CS37" s="191">
        <f t="shared" si="14"/>
        <v>23</v>
      </c>
      <c r="CT37" s="191">
        <f t="shared" si="14"/>
        <v>25</v>
      </c>
      <c r="CU37" s="191">
        <f t="shared" si="14"/>
        <v>25</v>
      </c>
      <c r="CV37" s="191">
        <f t="shared" si="14"/>
        <v>25</v>
      </c>
      <c r="CW37" s="191">
        <f t="shared" si="14"/>
        <v>25</v>
      </c>
      <c r="CX37" s="191">
        <f t="shared" si="14"/>
        <v>25</v>
      </c>
      <c r="CY37" s="191">
        <f t="shared" si="14"/>
        <v>26</v>
      </c>
      <c r="CZ37" s="191">
        <f t="shared" si="14"/>
        <v>26</v>
      </c>
      <c r="DA37" s="191">
        <f t="shared" ref="DA37:EF37" si="15">COUNTIF(DA3:DA32,"&gt;=0")+COUNTBLANK(DA3:DA32)</f>
        <v>24</v>
      </c>
      <c r="DB37" s="191">
        <f t="shared" si="15"/>
        <v>24</v>
      </c>
      <c r="DC37" s="191">
        <f t="shared" si="15"/>
        <v>25</v>
      </c>
      <c r="DD37" s="191">
        <f t="shared" si="15"/>
        <v>26</v>
      </c>
      <c r="DE37" s="191">
        <f t="shared" si="15"/>
        <v>26</v>
      </c>
      <c r="DF37" s="191">
        <f t="shared" si="15"/>
        <v>25</v>
      </c>
      <c r="DG37" s="191">
        <f t="shared" si="15"/>
        <v>27</v>
      </c>
      <c r="DH37" s="191">
        <f t="shared" si="15"/>
        <v>27</v>
      </c>
      <c r="DI37" s="191">
        <f t="shared" si="15"/>
        <v>26</v>
      </c>
      <c r="DJ37" s="191">
        <f t="shared" si="15"/>
        <v>24</v>
      </c>
      <c r="DK37" s="191">
        <f t="shared" si="15"/>
        <v>25</v>
      </c>
      <c r="DL37" s="191">
        <f t="shared" si="15"/>
        <v>25</v>
      </c>
      <c r="DM37" s="191">
        <f t="shared" si="15"/>
        <v>24</v>
      </c>
      <c r="DN37" s="191">
        <f t="shared" si="15"/>
        <v>25</v>
      </c>
      <c r="DO37" s="191">
        <f t="shared" si="15"/>
        <v>27</v>
      </c>
      <c r="DP37" s="191">
        <f t="shared" si="15"/>
        <v>27</v>
      </c>
      <c r="DQ37" s="191">
        <f t="shared" si="15"/>
        <v>26</v>
      </c>
      <c r="DR37" s="191">
        <f t="shared" si="15"/>
        <v>26</v>
      </c>
      <c r="DS37" s="191">
        <f t="shared" si="15"/>
        <v>26</v>
      </c>
      <c r="DT37" s="191">
        <f t="shared" si="15"/>
        <v>26</v>
      </c>
      <c r="DU37" s="191">
        <f t="shared" si="15"/>
        <v>25</v>
      </c>
      <c r="DV37" s="191">
        <f t="shared" si="15"/>
        <v>24</v>
      </c>
      <c r="DW37" s="191">
        <f t="shared" si="15"/>
        <v>26</v>
      </c>
      <c r="DX37" s="191">
        <f t="shared" si="15"/>
        <v>25</v>
      </c>
      <c r="DY37" s="191">
        <f t="shared" si="15"/>
        <v>23</v>
      </c>
      <c r="DZ37" s="191">
        <f t="shared" si="15"/>
        <v>24</v>
      </c>
      <c r="EA37" s="191">
        <f t="shared" si="15"/>
        <v>24</v>
      </c>
      <c r="EB37" s="191">
        <f t="shared" si="15"/>
        <v>24</v>
      </c>
      <c r="EC37" s="191">
        <f t="shared" si="15"/>
        <v>24</v>
      </c>
      <c r="ED37" s="191">
        <f t="shared" si="15"/>
        <v>26</v>
      </c>
      <c r="EE37" s="191">
        <f t="shared" si="15"/>
        <v>26</v>
      </c>
      <c r="EF37" s="191">
        <f t="shared" si="15"/>
        <v>25</v>
      </c>
      <c r="EG37" s="191">
        <f t="shared" ref="EG37:FL37" si="16">COUNTIF(EG3:EG32,"&gt;=0")+COUNTBLANK(EG3:EG32)</f>
        <v>26</v>
      </c>
      <c r="EH37" s="191">
        <f t="shared" si="16"/>
        <v>26</v>
      </c>
      <c r="EI37" s="191">
        <f t="shared" si="16"/>
        <v>26</v>
      </c>
      <c r="EJ37" s="191">
        <f t="shared" si="16"/>
        <v>27</v>
      </c>
      <c r="EK37" s="191">
        <f t="shared" si="16"/>
        <v>27</v>
      </c>
      <c r="EL37" s="191">
        <f t="shared" si="16"/>
        <v>26</v>
      </c>
      <c r="EM37" s="191">
        <f t="shared" si="16"/>
        <v>25</v>
      </c>
      <c r="EN37" s="191">
        <f t="shared" si="16"/>
        <v>23</v>
      </c>
      <c r="EO37" s="191">
        <f t="shared" si="16"/>
        <v>23</v>
      </c>
      <c r="EP37" s="191">
        <f t="shared" si="16"/>
        <v>24</v>
      </c>
      <c r="EQ37" s="191">
        <f t="shared" si="16"/>
        <v>25</v>
      </c>
      <c r="ER37" s="191">
        <f t="shared" si="16"/>
        <v>25</v>
      </c>
      <c r="ES37" s="191">
        <f t="shared" si="16"/>
        <v>25</v>
      </c>
      <c r="ET37" s="191">
        <f t="shared" si="16"/>
        <v>23</v>
      </c>
      <c r="EU37" s="191">
        <f t="shared" si="16"/>
        <v>22</v>
      </c>
      <c r="EV37" s="191">
        <f t="shared" si="16"/>
        <v>21</v>
      </c>
      <c r="EW37" s="191">
        <f t="shared" si="16"/>
        <v>21</v>
      </c>
      <c r="EX37" s="191">
        <f t="shared" si="16"/>
        <v>19</v>
      </c>
      <c r="EY37" s="191">
        <f t="shared" si="16"/>
        <v>19</v>
      </c>
      <c r="EZ37" s="191">
        <f t="shared" si="16"/>
        <v>19</v>
      </c>
      <c r="FA37" s="191">
        <f t="shared" si="16"/>
        <v>18</v>
      </c>
      <c r="FB37" s="191">
        <f t="shared" si="16"/>
        <v>18</v>
      </c>
      <c r="FC37" s="191">
        <f t="shared" si="16"/>
        <v>19</v>
      </c>
      <c r="FD37" s="191">
        <f t="shared" si="16"/>
        <v>20</v>
      </c>
      <c r="FE37" s="191">
        <f t="shared" si="16"/>
        <v>18</v>
      </c>
      <c r="FF37" s="191">
        <f t="shared" si="16"/>
        <v>19</v>
      </c>
      <c r="FG37" s="191">
        <f t="shared" si="16"/>
        <v>18</v>
      </c>
      <c r="FH37" s="191">
        <f t="shared" si="16"/>
        <v>18</v>
      </c>
      <c r="FI37" s="191">
        <f t="shared" si="16"/>
        <v>15</v>
      </c>
      <c r="FJ37" s="191">
        <f t="shared" si="16"/>
        <v>16</v>
      </c>
      <c r="FK37" s="191">
        <f t="shared" si="16"/>
        <v>16</v>
      </c>
      <c r="FL37" s="191">
        <f t="shared" si="16"/>
        <v>17</v>
      </c>
      <c r="FM37" s="191">
        <f t="shared" ref="FM37:GR37" si="17">COUNTIF(FM3:FM32,"&gt;=0")+COUNTBLANK(FM3:FM32)</f>
        <v>17</v>
      </c>
      <c r="FN37" s="191">
        <f t="shared" si="17"/>
        <v>17</v>
      </c>
      <c r="FO37" s="191">
        <f t="shared" si="17"/>
        <v>16</v>
      </c>
      <c r="FP37" s="191">
        <f t="shared" si="17"/>
        <v>16</v>
      </c>
      <c r="FQ37" s="191">
        <f t="shared" si="17"/>
        <v>16</v>
      </c>
      <c r="FR37" s="191">
        <f t="shared" si="17"/>
        <v>16</v>
      </c>
      <c r="FS37" s="191">
        <f t="shared" si="17"/>
        <v>16</v>
      </c>
      <c r="FT37" s="191">
        <f t="shared" si="17"/>
        <v>16</v>
      </c>
      <c r="FU37" s="191">
        <f t="shared" si="17"/>
        <v>16</v>
      </c>
      <c r="FV37" s="191">
        <f t="shared" si="17"/>
        <v>15</v>
      </c>
      <c r="FW37" s="191">
        <f t="shared" si="17"/>
        <v>14</v>
      </c>
      <c r="FX37" s="191">
        <f t="shared" si="17"/>
        <v>14</v>
      </c>
      <c r="FY37" s="191">
        <f t="shared" si="17"/>
        <v>14</v>
      </c>
      <c r="FZ37" s="191">
        <f t="shared" si="17"/>
        <v>14</v>
      </c>
      <c r="GA37" s="191">
        <f t="shared" si="17"/>
        <v>14</v>
      </c>
      <c r="GB37" s="191">
        <f t="shared" si="17"/>
        <v>14</v>
      </c>
      <c r="GC37" s="191">
        <f t="shared" si="17"/>
        <v>13</v>
      </c>
      <c r="GD37" s="191">
        <f t="shared" si="17"/>
        <v>12</v>
      </c>
      <c r="GE37" s="191">
        <f t="shared" si="17"/>
        <v>12</v>
      </c>
      <c r="GF37" s="191">
        <f t="shared" si="17"/>
        <v>11</v>
      </c>
      <c r="GG37" s="191">
        <f t="shared" si="17"/>
        <v>11</v>
      </c>
      <c r="GH37" s="191">
        <f t="shared" si="17"/>
        <v>11</v>
      </c>
      <c r="GI37" s="191">
        <f t="shared" si="17"/>
        <v>11</v>
      </c>
      <c r="GJ37" s="191">
        <f t="shared" si="17"/>
        <v>11</v>
      </c>
      <c r="GK37" s="191">
        <f t="shared" si="17"/>
        <v>11</v>
      </c>
      <c r="GL37" s="191">
        <f t="shared" si="17"/>
        <v>11</v>
      </c>
      <c r="GM37" s="191">
        <f t="shared" si="17"/>
        <v>11</v>
      </c>
      <c r="GN37" s="191">
        <f t="shared" si="17"/>
        <v>10</v>
      </c>
      <c r="GO37" s="191">
        <f t="shared" si="17"/>
        <v>0</v>
      </c>
      <c r="GP37" s="191">
        <f t="shared" si="17"/>
        <v>0</v>
      </c>
      <c r="GQ37" s="191">
        <f t="shared" si="17"/>
        <v>0</v>
      </c>
      <c r="GR37" s="191">
        <f t="shared" si="17"/>
        <v>0</v>
      </c>
      <c r="GW37" s="28"/>
      <c r="GX37" s="606" t="str">
        <f t="shared" si="10"/>
        <v>5F067</v>
      </c>
      <c r="GY37" s="30">
        <f t="shared" si="11"/>
        <v>43862</v>
      </c>
      <c r="GZ37" s="30">
        <f>IF(COUNTIF($I27:$GR27,$GZ$12)=0,"N",HLOOKUP($GZ$12,$H27:$GR$33,$HG37,FALSE))</f>
        <v>43862</v>
      </c>
      <c r="HA37" s="30">
        <f>IF(COUNTIF($H27:$GR27,$HA$12)=0,"N",HLOOKUP($HA$12,$H27:$GR$33,$HG37,FALSE))</f>
        <v>45627</v>
      </c>
      <c r="HB37" s="30" t="str">
        <f>IF(COUNTIF($H27:$GR27,$HB$12)=0,"N",HLOOKUP($HB$12,$H27:$GR$33,$HG37,FALSE))</f>
        <v>N</v>
      </c>
      <c r="HC37" s="30" t="str">
        <f>IF(COUNTIF($H27:$GR27,$HC$12)=0,"N",HLOOKUP($HC$12,$H27:$GR$33,$HG37,FALSE))</f>
        <v>N</v>
      </c>
      <c r="HD37" s="30" t="str">
        <f>IF(COUNTIF($H27:$GR27,$HD$12)=0,"N",HLOOKUP($HD$12,$H27:$GR$33,$HG37,FALSE))</f>
        <v>N</v>
      </c>
      <c r="HE37" s="30">
        <f>IF(COUNTIF($H27:$GR27,$HE$12)=0,"N",HLOOKUP($HE$12,$H27:$GR$33,$HG37,FALSE))</f>
        <v>42064</v>
      </c>
      <c r="HG37" s="554">
        <v>7</v>
      </c>
      <c r="HH37" s="30">
        <f t="shared" si="4"/>
        <v>43862</v>
      </c>
      <c r="HI37" s="30">
        <f t="shared" si="5"/>
        <v>45627</v>
      </c>
      <c r="HJ37" s="30" t="str">
        <f t="shared" si="6"/>
        <v>N</v>
      </c>
      <c r="HK37" s="30" t="str">
        <f t="shared" si="7"/>
        <v>N</v>
      </c>
      <c r="HL37" s="30" t="str">
        <f t="shared" si="8"/>
        <v>N</v>
      </c>
      <c r="HM37" s="30" t="str">
        <f t="shared" si="9"/>
        <v>N</v>
      </c>
      <c r="HN37" s="30" t="str">
        <f>IF(COUNTIF($I27:$GR27,"F")=0,"N",HLOOKUP("F",$H27:$GR$33,$HG37,FALSE))</f>
        <v>N</v>
      </c>
    </row>
    <row r="38" spans="1:239" ht="15.75" customHeight="1" x14ac:dyDescent="0.2">
      <c r="A38" s="1030" t="s">
        <v>189</v>
      </c>
      <c r="B38" s="939"/>
      <c r="C38" s="939"/>
      <c r="D38" s="939"/>
      <c r="E38" s="939"/>
      <c r="F38" s="939"/>
      <c r="G38" s="939"/>
      <c r="H38" s="940"/>
      <c r="I38" s="983">
        <f>ROUND(I34/AVERAGE(I37:T37),1)</f>
        <v>220.4</v>
      </c>
      <c r="J38" s="984"/>
      <c r="K38" s="984"/>
      <c r="L38" s="984"/>
      <c r="M38" s="984"/>
      <c r="N38" s="984"/>
      <c r="O38" s="984"/>
      <c r="P38" s="984"/>
      <c r="Q38" s="984"/>
      <c r="R38" s="984"/>
      <c r="S38" s="984"/>
      <c r="T38" s="985"/>
      <c r="U38" s="983">
        <f>ROUND(U34/AVERAGE(U37:AF37),1)</f>
        <v>228.7</v>
      </c>
      <c r="V38" s="984"/>
      <c r="W38" s="984"/>
      <c r="X38" s="984"/>
      <c r="Y38" s="984"/>
      <c r="Z38" s="984"/>
      <c r="AA38" s="984"/>
      <c r="AB38" s="984"/>
      <c r="AC38" s="984"/>
      <c r="AD38" s="984"/>
      <c r="AE38" s="984"/>
      <c r="AF38" s="985"/>
      <c r="AG38" s="983">
        <f>ROUND(AG34/AVERAGE(AG37:AR37),1)</f>
        <v>265.7</v>
      </c>
      <c r="AH38" s="984"/>
      <c r="AI38" s="984"/>
      <c r="AJ38" s="984"/>
      <c r="AK38" s="984"/>
      <c r="AL38" s="984"/>
      <c r="AM38" s="984"/>
      <c r="AN38" s="984"/>
      <c r="AO38" s="984"/>
      <c r="AP38" s="984"/>
      <c r="AQ38" s="984"/>
      <c r="AR38" s="985"/>
      <c r="AS38" s="983">
        <f>ROUND(AS34/AVERAGE(AS37:BD37),1)</f>
        <v>265.89999999999998</v>
      </c>
      <c r="AT38" s="984"/>
      <c r="AU38" s="984"/>
      <c r="AV38" s="984"/>
      <c r="AW38" s="984"/>
      <c r="AX38" s="984"/>
      <c r="AY38" s="984"/>
      <c r="AZ38" s="984"/>
      <c r="BA38" s="984"/>
      <c r="BB38" s="984"/>
      <c r="BC38" s="984"/>
      <c r="BD38" s="985"/>
      <c r="BE38" s="983">
        <f>ROUND(BE34/AVERAGE(BE37:BP37),1)</f>
        <v>262.2</v>
      </c>
      <c r="BF38" s="984"/>
      <c r="BG38" s="984"/>
      <c r="BH38" s="984"/>
      <c r="BI38" s="984"/>
      <c r="BJ38" s="984"/>
      <c r="BK38" s="984"/>
      <c r="BL38" s="984"/>
      <c r="BM38" s="984"/>
      <c r="BN38" s="984"/>
      <c r="BO38" s="984"/>
      <c r="BP38" s="985"/>
      <c r="BQ38" s="983">
        <f>ROUND(BQ34/AVERAGE(BQ37:CB37),1)</f>
        <v>265.60000000000002</v>
      </c>
      <c r="BR38" s="984"/>
      <c r="BS38" s="984"/>
      <c r="BT38" s="984"/>
      <c r="BU38" s="984"/>
      <c r="BV38" s="984"/>
      <c r="BW38" s="984"/>
      <c r="BX38" s="984"/>
      <c r="BY38" s="984"/>
      <c r="BZ38" s="984"/>
      <c r="CA38" s="984"/>
      <c r="CB38" s="985"/>
      <c r="CC38" s="983">
        <f>ROUND(CC34/AVERAGE(CC37:CN37),1)</f>
        <v>261.5</v>
      </c>
      <c r="CD38" s="984"/>
      <c r="CE38" s="984"/>
      <c r="CF38" s="984"/>
      <c r="CG38" s="984"/>
      <c r="CH38" s="984"/>
      <c r="CI38" s="984"/>
      <c r="CJ38" s="984"/>
      <c r="CK38" s="984"/>
      <c r="CL38" s="984"/>
      <c r="CM38" s="984"/>
      <c r="CN38" s="985"/>
      <c r="CO38" s="983">
        <f>ROUND(CO34/AVERAGE(CO37:CZ37),1)</f>
        <v>256.10000000000002</v>
      </c>
      <c r="CP38" s="984"/>
      <c r="CQ38" s="984"/>
      <c r="CR38" s="984"/>
      <c r="CS38" s="984"/>
      <c r="CT38" s="984"/>
      <c r="CU38" s="984"/>
      <c r="CV38" s="984"/>
      <c r="CW38" s="984"/>
      <c r="CX38" s="984"/>
      <c r="CY38" s="984"/>
      <c r="CZ38" s="985"/>
      <c r="DA38" s="983">
        <f>ROUND(DA34/AVERAGE(DA37:DL37),1)</f>
        <v>254.6</v>
      </c>
      <c r="DB38" s="984"/>
      <c r="DC38" s="984"/>
      <c r="DD38" s="984"/>
      <c r="DE38" s="984"/>
      <c r="DF38" s="984"/>
      <c r="DG38" s="984"/>
      <c r="DH38" s="984"/>
      <c r="DI38" s="984"/>
      <c r="DJ38" s="984"/>
      <c r="DK38" s="984"/>
      <c r="DL38" s="985"/>
      <c r="DM38" s="983">
        <f>ROUND(DM34/AVERAGE(DM37:DX37),1)</f>
        <v>255.1</v>
      </c>
      <c r="DN38" s="984"/>
      <c r="DO38" s="984"/>
      <c r="DP38" s="984"/>
      <c r="DQ38" s="984"/>
      <c r="DR38" s="984"/>
      <c r="DS38" s="984"/>
      <c r="DT38" s="984"/>
      <c r="DU38" s="984"/>
      <c r="DV38" s="984"/>
      <c r="DW38" s="984"/>
      <c r="DX38" s="985"/>
      <c r="DY38" s="983">
        <f>ROUND(DY34/AVERAGE(DY37:EJ37),1)</f>
        <v>262.10000000000002</v>
      </c>
      <c r="DZ38" s="984"/>
      <c r="EA38" s="984"/>
      <c r="EB38" s="984"/>
      <c r="EC38" s="984"/>
      <c r="ED38" s="984"/>
      <c r="EE38" s="984"/>
      <c r="EF38" s="984"/>
      <c r="EG38" s="984"/>
      <c r="EH38" s="984"/>
      <c r="EI38" s="984"/>
      <c r="EJ38" s="985"/>
      <c r="EK38" s="983">
        <f>ROUND(EK34/AVERAGE(EK37:EV37),1)</f>
        <v>257.7</v>
      </c>
      <c r="EL38" s="984"/>
      <c r="EM38" s="984"/>
      <c r="EN38" s="984"/>
      <c r="EO38" s="984"/>
      <c r="EP38" s="984"/>
      <c r="EQ38" s="984"/>
      <c r="ER38" s="984"/>
      <c r="ES38" s="984"/>
      <c r="ET38" s="984"/>
      <c r="EU38" s="984"/>
      <c r="EV38" s="985"/>
      <c r="EW38" s="983">
        <f>ROUND(EW34/AVERAGE(EW37:FH37),1)</f>
        <v>258.39999999999998</v>
      </c>
      <c r="EX38" s="984"/>
      <c r="EY38" s="984"/>
      <c r="EZ38" s="984"/>
      <c r="FA38" s="984"/>
      <c r="FB38" s="984"/>
      <c r="FC38" s="984"/>
      <c r="FD38" s="984"/>
      <c r="FE38" s="984"/>
      <c r="FF38" s="984"/>
      <c r="FG38" s="984"/>
      <c r="FH38" s="985"/>
      <c r="FI38" s="983">
        <f>ROUND(FI34/AVERAGE(FI37:FT37),1)</f>
        <v>258.89999999999998</v>
      </c>
      <c r="FJ38" s="984"/>
      <c r="FK38" s="984"/>
      <c r="FL38" s="984"/>
      <c r="FM38" s="984"/>
      <c r="FN38" s="984"/>
      <c r="FO38" s="984"/>
      <c r="FP38" s="984"/>
      <c r="FQ38" s="984"/>
      <c r="FR38" s="984"/>
      <c r="FS38" s="984"/>
      <c r="FT38" s="985"/>
      <c r="FU38" s="983">
        <f>ROUND(FU34/AVERAGE(FU37:GF37),1)</f>
        <v>257.39999999999998</v>
      </c>
      <c r="FV38" s="984"/>
      <c r="FW38" s="984"/>
      <c r="FX38" s="984"/>
      <c r="FY38" s="984"/>
      <c r="FZ38" s="984"/>
      <c r="GA38" s="984"/>
      <c r="GB38" s="984"/>
      <c r="GC38" s="984"/>
      <c r="GD38" s="984"/>
      <c r="GE38" s="984"/>
      <c r="GF38" s="985"/>
      <c r="GG38" s="983">
        <f>ROUND(GG34/AVERAGE(GG37:GR37),1)</f>
        <v>276</v>
      </c>
      <c r="GH38" s="984"/>
      <c r="GI38" s="984"/>
      <c r="GJ38" s="984"/>
      <c r="GK38" s="984"/>
      <c r="GL38" s="984"/>
      <c r="GM38" s="984"/>
      <c r="GN38" s="984"/>
      <c r="GO38" s="984"/>
      <c r="GP38" s="984"/>
      <c r="GQ38" s="984"/>
      <c r="GR38" s="985"/>
      <c r="GW38" s="28"/>
      <c r="GX38" s="606" t="str">
        <f t="shared" si="10"/>
        <v>5F070</v>
      </c>
      <c r="GY38" s="30">
        <f t="shared" si="11"/>
        <v>48000</v>
      </c>
      <c r="GZ38" s="30" t="str">
        <f>IF(COUNTIF($I28:$GR28,$GZ$12)=0,"N",HLOOKUP($GZ$12,$H28:$GR$33,$HG38,FALSE))</f>
        <v>N</v>
      </c>
      <c r="HA38" s="30" t="str">
        <f>IF(COUNTIF($H28:$GR28,$HA$12)=0,"N",HLOOKUP($HA$12,$H28:$GR$33,$HG38,FALSE))</f>
        <v>N</v>
      </c>
      <c r="HB38" s="30" t="str">
        <f>IF(COUNTIF($H28:$GR28,$HB$12)=0,"N",HLOOKUP($HB$12,$H28:$GR$33,$HG38,FALSE))</f>
        <v>N</v>
      </c>
      <c r="HC38" s="30" t="str">
        <f>IF(COUNTIF($H28:$GR28,$HC$12)=0,"N",HLOOKUP($HC$12,$H28:$GR$33,$HG38,FALSE))</f>
        <v>N</v>
      </c>
      <c r="HD38" s="30" t="str">
        <f>IF(COUNTIF($H28:$GR28,$HD$12)=0,"N",HLOOKUP($HD$12,$H28:$GR$33,$HG38,FALSE))</f>
        <v>N</v>
      </c>
      <c r="HE38" s="30" t="str">
        <f>IF(COUNTIF($H28:$GR28,$HE$12)=0,"N",HLOOKUP($HE$12,$H28:$GR$33,$HG38,FALSE))</f>
        <v>N</v>
      </c>
      <c r="HG38" s="554">
        <v>6</v>
      </c>
      <c r="HH38" s="30" t="str">
        <f t="shared" si="4"/>
        <v>N</v>
      </c>
      <c r="HI38" s="30" t="str">
        <f t="shared" si="5"/>
        <v>N</v>
      </c>
      <c r="HJ38" s="30" t="str">
        <f t="shared" si="6"/>
        <v>N</v>
      </c>
      <c r="HK38" s="30" t="str">
        <f t="shared" si="7"/>
        <v>N</v>
      </c>
      <c r="HL38" s="30" t="str">
        <f t="shared" si="8"/>
        <v>N</v>
      </c>
      <c r="HM38" s="30" t="str">
        <f t="shared" si="9"/>
        <v>N</v>
      </c>
      <c r="HN38" s="30" t="str">
        <f>IF(COUNTIF($I28:$GR28,"F")=0,"N",HLOOKUP("F",$H28:$GR$33,$HG38,FALSE))</f>
        <v>N</v>
      </c>
    </row>
    <row r="39" spans="1:239" ht="15.75" customHeight="1" x14ac:dyDescent="0.2">
      <c r="A39" s="1030" t="s">
        <v>190</v>
      </c>
      <c r="B39" s="939"/>
      <c r="C39" s="939"/>
      <c r="D39" s="939"/>
      <c r="E39" s="939"/>
      <c r="F39" s="939"/>
      <c r="G39" s="939"/>
      <c r="H39" s="940"/>
      <c r="I39" s="983">
        <f>ROUND(I35/AVERAGE(I37:T37),1)</f>
        <v>240</v>
      </c>
      <c r="J39" s="984"/>
      <c r="K39" s="984"/>
      <c r="L39" s="984"/>
      <c r="M39" s="984"/>
      <c r="N39" s="984"/>
      <c r="O39" s="984"/>
      <c r="P39" s="984"/>
      <c r="Q39" s="984"/>
      <c r="R39" s="984"/>
      <c r="S39" s="984"/>
      <c r="T39" s="985"/>
      <c r="U39" s="983">
        <f>ROUND(U35/AVERAGE(U37:AF37),1)</f>
        <v>213.9</v>
      </c>
      <c r="V39" s="984"/>
      <c r="W39" s="984"/>
      <c r="X39" s="984"/>
      <c r="Y39" s="984"/>
      <c r="Z39" s="984"/>
      <c r="AA39" s="984"/>
      <c r="AB39" s="984"/>
      <c r="AC39" s="984"/>
      <c r="AD39" s="984"/>
      <c r="AE39" s="984"/>
      <c r="AF39" s="985"/>
      <c r="AG39" s="983">
        <f>ROUND(AG35/AVERAGE(AG37:AR37),1)</f>
        <v>241.4</v>
      </c>
      <c r="AH39" s="984"/>
      <c r="AI39" s="984"/>
      <c r="AJ39" s="984"/>
      <c r="AK39" s="984"/>
      <c r="AL39" s="984"/>
      <c r="AM39" s="984"/>
      <c r="AN39" s="984"/>
      <c r="AO39" s="984"/>
      <c r="AP39" s="984"/>
      <c r="AQ39" s="984"/>
      <c r="AR39" s="985"/>
      <c r="AS39" s="983">
        <f>ROUND(AS35/AVERAGE(AS37:BD37),1)</f>
        <v>227.6</v>
      </c>
      <c r="AT39" s="984"/>
      <c r="AU39" s="984"/>
      <c r="AV39" s="984"/>
      <c r="AW39" s="984"/>
      <c r="AX39" s="984"/>
      <c r="AY39" s="984"/>
      <c r="AZ39" s="984"/>
      <c r="BA39" s="984"/>
      <c r="BB39" s="984"/>
      <c r="BC39" s="984"/>
      <c r="BD39" s="985"/>
      <c r="BE39" s="983">
        <f>ROUND(BE35/AVERAGE(BE37:BP37),1)</f>
        <v>230.7</v>
      </c>
      <c r="BF39" s="984"/>
      <c r="BG39" s="984"/>
      <c r="BH39" s="984"/>
      <c r="BI39" s="984"/>
      <c r="BJ39" s="984"/>
      <c r="BK39" s="984"/>
      <c r="BL39" s="984"/>
      <c r="BM39" s="984"/>
      <c r="BN39" s="984"/>
      <c r="BO39" s="984"/>
      <c r="BP39" s="985"/>
      <c r="BQ39" s="983">
        <f>ROUND(BQ35/AVERAGE(BQ37:CB37),1)</f>
        <v>260.2</v>
      </c>
      <c r="BR39" s="984"/>
      <c r="BS39" s="984"/>
      <c r="BT39" s="984"/>
      <c r="BU39" s="984"/>
      <c r="BV39" s="984"/>
      <c r="BW39" s="984"/>
      <c r="BX39" s="984"/>
      <c r="BY39" s="984"/>
      <c r="BZ39" s="984"/>
      <c r="CA39" s="984"/>
      <c r="CB39" s="985"/>
      <c r="CC39" s="983">
        <f>ROUND(CC35/AVERAGE(CC37:CN37),1)</f>
        <v>252.3</v>
      </c>
      <c r="CD39" s="984"/>
      <c r="CE39" s="984"/>
      <c r="CF39" s="984"/>
      <c r="CG39" s="984"/>
      <c r="CH39" s="984"/>
      <c r="CI39" s="984"/>
      <c r="CJ39" s="984"/>
      <c r="CK39" s="984"/>
      <c r="CL39" s="984"/>
      <c r="CM39" s="984"/>
      <c r="CN39" s="985"/>
      <c r="CO39" s="983">
        <f>ROUND(CO35/AVERAGE(CO37:CZ37),1)</f>
        <v>274.10000000000002</v>
      </c>
      <c r="CP39" s="984"/>
      <c r="CQ39" s="984"/>
      <c r="CR39" s="984"/>
      <c r="CS39" s="984"/>
      <c r="CT39" s="984"/>
      <c r="CU39" s="984"/>
      <c r="CV39" s="984"/>
      <c r="CW39" s="984"/>
      <c r="CX39" s="984"/>
      <c r="CY39" s="984"/>
      <c r="CZ39" s="985"/>
      <c r="DA39" s="983">
        <f>ROUND(DA35/AVERAGE(DA37:DL37),1)</f>
        <v>250.3</v>
      </c>
      <c r="DB39" s="984"/>
      <c r="DC39" s="984"/>
      <c r="DD39" s="984"/>
      <c r="DE39" s="984"/>
      <c r="DF39" s="984"/>
      <c r="DG39" s="984"/>
      <c r="DH39" s="984"/>
      <c r="DI39" s="984"/>
      <c r="DJ39" s="984"/>
      <c r="DK39" s="984"/>
      <c r="DL39" s="985"/>
      <c r="DM39" s="983">
        <f>ROUND(DM35/AVERAGE(DM37:DX37),1)</f>
        <v>247.8</v>
      </c>
      <c r="DN39" s="984"/>
      <c r="DO39" s="984"/>
      <c r="DP39" s="984"/>
      <c r="DQ39" s="984"/>
      <c r="DR39" s="984"/>
      <c r="DS39" s="984"/>
      <c r="DT39" s="984"/>
      <c r="DU39" s="984"/>
      <c r="DV39" s="984"/>
      <c r="DW39" s="984"/>
      <c r="DX39" s="985"/>
      <c r="DY39" s="983">
        <f>ROUND(DY35/AVERAGE(DY37:EJ37),1)</f>
        <v>252.8</v>
      </c>
      <c r="DZ39" s="984"/>
      <c r="EA39" s="984"/>
      <c r="EB39" s="984"/>
      <c r="EC39" s="984"/>
      <c r="ED39" s="984"/>
      <c r="EE39" s="984"/>
      <c r="EF39" s="984"/>
      <c r="EG39" s="984"/>
      <c r="EH39" s="984"/>
      <c r="EI39" s="984"/>
      <c r="EJ39" s="985"/>
      <c r="EK39" s="983">
        <f>ROUND(EK35/AVERAGE(EK37:EV37),1)</f>
        <v>263.3</v>
      </c>
      <c r="EL39" s="984"/>
      <c r="EM39" s="984"/>
      <c r="EN39" s="984"/>
      <c r="EO39" s="984"/>
      <c r="EP39" s="984"/>
      <c r="EQ39" s="984"/>
      <c r="ER39" s="984"/>
      <c r="ES39" s="984"/>
      <c r="ET39" s="984"/>
      <c r="EU39" s="984"/>
      <c r="EV39" s="985"/>
      <c r="EW39" s="983">
        <f>ROUND(EW35/AVERAGE(EW37:FH37),1)</f>
        <v>336.6</v>
      </c>
      <c r="EX39" s="984"/>
      <c r="EY39" s="984"/>
      <c r="EZ39" s="984"/>
      <c r="FA39" s="984"/>
      <c r="FB39" s="984"/>
      <c r="FC39" s="984"/>
      <c r="FD39" s="984"/>
      <c r="FE39" s="984"/>
      <c r="FF39" s="984"/>
      <c r="FG39" s="984"/>
      <c r="FH39" s="985"/>
      <c r="FI39" s="983">
        <f>ROUND(FI35/AVERAGE(FI37:FT37),1)</f>
        <v>392.2</v>
      </c>
      <c r="FJ39" s="984"/>
      <c r="FK39" s="984"/>
      <c r="FL39" s="984"/>
      <c r="FM39" s="984"/>
      <c r="FN39" s="984"/>
      <c r="FO39" s="984"/>
      <c r="FP39" s="984"/>
      <c r="FQ39" s="984"/>
      <c r="FR39" s="984"/>
      <c r="FS39" s="984"/>
      <c r="FT39" s="985"/>
      <c r="FU39" s="983">
        <f>ROUND(FU35/AVERAGE(FU37:GF37),1)</f>
        <v>466.7</v>
      </c>
      <c r="FV39" s="984"/>
      <c r="FW39" s="984"/>
      <c r="FX39" s="984"/>
      <c r="FY39" s="984"/>
      <c r="FZ39" s="984"/>
      <c r="GA39" s="984"/>
      <c r="GB39" s="984"/>
      <c r="GC39" s="984"/>
      <c r="GD39" s="984"/>
      <c r="GE39" s="984"/>
      <c r="GF39" s="985"/>
      <c r="GG39" s="983">
        <f>ROUND(GG35/AVERAGE(GG37:GR37),1)</f>
        <v>583</v>
      </c>
      <c r="GH39" s="984"/>
      <c r="GI39" s="984"/>
      <c r="GJ39" s="984"/>
      <c r="GK39" s="984"/>
      <c r="GL39" s="984"/>
      <c r="GM39" s="984"/>
      <c r="GN39" s="984"/>
      <c r="GO39" s="984"/>
      <c r="GP39" s="984"/>
      <c r="GQ39" s="984"/>
      <c r="GR39" s="985"/>
      <c r="GW39" s="28"/>
      <c r="GX39" s="606" t="str">
        <f t="shared" si="10"/>
        <v>5F071</v>
      </c>
      <c r="GY39" s="30">
        <f t="shared" si="11"/>
        <v>43556</v>
      </c>
      <c r="GZ39" s="30">
        <f>IF(COUNTIF($I29:$GR29,$GZ$12)=0,"N",HLOOKUP($GZ$12,$H29:$GR$33,$HG39,FALSE))</f>
        <v>43556</v>
      </c>
      <c r="HA39" s="30">
        <f>IF(COUNTIF($H29:$GR29,$HA$12)=0,"N",HLOOKUP($HA$12,$H29:$GR$33,$HG39,FALSE))</f>
        <v>45413</v>
      </c>
      <c r="HB39" s="30" t="str">
        <f>IF(COUNTIF($H29:$GR29,$HB$12)=0,"N",HLOOKUP($HB$12,$H29:$GR$33,$HG39,FALSE))</f>
        <v>N</v>
      </c>
      <c r="HC39" s="30" t="str">
        <f>IF(COUNTIF($H29:$GR29,$HC$12)=0,"N",HLOOKUP($HC$12,$H29:$GR$33,$HG39,FALSE))</f>
        <v>N</v>
      </c>
      <c r="HD39" s="30" t="str">
        <f>IF(COUNTIF($H29:$GR29,$HD$12)=0,"N",HLOOKUP($HD$12,$H29:$GR$33,$HG39,FALSE))</f>
        <v>N</v>
      </c>
      <c r="HE39" s="30" t="str">
        <f>IF(COUNTIF($H29:$GR29,$HE$12)=0,"N",HLOOKUP($HE$12,$H29:$GR$33,$HG39,FALSE))</f>
        <v>N</v>
      </c>
      <c r="HG39" s="554">
        <v>5</v>
      </c>
      <c r="HH39" s="30">
        <f t="shared" si="4"/>
        <v>43556</v>
      </c>
      <c r="HI39" s="30">
        <f t="shared" si="5"/>
        <v>45413</v>
      </c>
      <c r="HJ39" s="30" t="str">
        <f t="shared" si="6"/>
        <v>N</v>
      </c>
      <c r="HK39" s="30" t="str">
        <f t="shared" si="7"/>
        <v>N</v>
      </c>
      <c r="HL39" s="30" t="str">
        <f t="shared" si="8"/>
        <v>N</v>
      </c>
      <c r="HM39" s="30" t="str">
        <f t="shared" si="9"/>
        <v>N</v>
      </c>
      <c r="HN39" s="30" t="str">
        <f>IF(COUNTIF($I29:$GR29,"F")=0,"N",HLOOKUP("F",$H29:$GR$33,$HG39,FALSE))</f>
        <v>N</v>
      </c>
    </row>
    <row r="40" spans="1:239" ht="15.75" customHeight="1" x14ac:dyDescent="0.2">
      <c r="F40" s="89"/>
      <c r="G40" s="90"/>
      <c r="H40" s="743" t="str">
        <f>CONCATENATE("Contrôle ",S54,"h + 60 mois")</f>
        <v>Contrôle 1200h + 60 mois</v>
      </c>
      <c r="I40" s="191">
        <v>1</v>
      </c>
      <c r="J40" s="191">
        <v>2</v>
      </c>
      <c r="K40" s="191">
        <v>3</v>
      </c>
      <c r="L40" s="191">
        <v>4</v>
      </c>
      <c r="M40" s="191">
        <v>5</v>
      </c>
      <c r="N40" s="191">
        <v>6</v>
      </c>
      <c r="O40" s="191">
        <v>7</v>
      </c>
      <c r="P40" s="191">
        <v>8</v>
      </c>
      <c r="Q40" s="191">
        <v>9</v>
      </c>
      <c r="R40" s="191">
        <v>10</v>
      </c>
      <c r="S40" s="191">
        <v>11</v>
      </c>
      <c r="T40" s="191">
        <v>12</v>
      </c>
      <c r="U40" s="191">
        <v>13</v>
      </c>
      <c r="V40" s="191">
        <v>14</v>
      </c>
      <c r="W40" s="191">
        <v>15</v>
      </c>
      <c r="X40" s="191">
        <v>16</v>
      </c>
      <c r="Y40" s="191">
        <v>17</v>
      </c>
      <c r="Z40" s="191">
        <v>18</v>
      </c>
      <c r="AA40" s="191">
        <v>19</v>
      </c>
      <c r="AB40" s="191">
        <v>20</v>
      </c>
      <c r="AC40" s="191">
        <v>21</v>
      </c>
      <c r="AD40" s="191">
        <v>22</v>
      </c>
      <c r="AE40" s="191">
        <v>23</v>
      </c>
      <c r="AF40" s="191">
        <v>24</v>
      </c>
      <c r="AG40" s="191">
        <v>25</v>
      </c>
      <c r="AH40" s="191">
        <v>26</v>
      </c>
      <c r="AI40" s="191">
        <v>27</v>
      </c>
      <c r="AJ40" s="191">
        <v>28</v>
      </c>
      <c r="AK40" s="191">
        <v>29</v>
      </c>
      <c r="AL40" s="191">
        <v>30</v>
      </c>
      <c r="AM40" s="191">
        <v>31</v>
      </c>
      <c r="AN40" s="191">
        <v>32</v>
      </c>
      <c r="AO40" s="191">
        <v>33</v>
      </c>
      <c r="AP40" s="191">
        <v>34</v>
      </c>
      <c r="AQ40" s="191">
        <v>35</v>
      </c>
      <c r="AR40" s="191">
        <v>36</v>
      </c>
      <c r="AS40" s="191">
        <v>37</v>
      </c>
      <c r="AT40" s="191">
        <v>38</v>
      </c>
      <c r="AU40" s="191">
        <v>39</v>
      </c>
      <c r="AV40" s="191">
        <v>40</v>
      </c>
      <c r="AW40" s="191">
        <v>41</v>
      </c>
      <c r="AX40" s="191">
        <v>42</v>
      </c>
      <c r="AY40" s="191">
        <v>43</v>
      </c>
      <c r="AZ40" s="191">
        <v>44</v>
      </c>
      <c r="BA40" s="191">
        <v>45</v>
      </c>
      <c r="BB40" s="191">
        <v>46</v>
      </c>
      <c r="BC40" s="191">
        <v>47</v>
      </c>
      <c r="BD40" s="191">
        <v>48</v>
      </c>
      <c r="BE40" s="191">
        <v>49</v>
      </c>
      <c r="BF40" s="191">
        <v>50</v>
      </c>
      <c r="BG40" s="191">
        <v>51</v>
      </c>
      <c r="BH40" s="191">
        <v>52</v>
      </c>
      <c r="BI40" s="191">
        <v>53</v>
      </c>
      <c r="BJ40" s="191">
        <v>54</v>
      </c>
      <c r="BK40" s="191">
        <v>55</v>
      </c>
      <c r="BL40" s="191">
        <v>56</v>
      </c>
      <c r="BM40" s="191">
        <v>57</v>
      </c>
      <c r="BN40" s="191">
        <v>58</v>
      </c>
      <c r="BO40" s="191">
        <v>59</v>
      </c>
      <c r="BP40" s="191">
        <v>60</v>
      </c>
      <c r="BQ40" s="191">
        <v>61</v>
      </c>
      <c r="BR40" s="191">
        <v>62</v>
      </c>
      <c r="BS40" s="191">
        <v>63</v>
      </c>
      <c r="BT40" s="191">
        <v>64</v>
      </c>
      <c r="BU40" s="191">
        <v>65</v>
      </c>
      <c r="BV40" s="191">
        <v>66</v>
      </c>
      <c r="BW40" s="191">
        <v>67</v>
      </c>
      <c r="BX40" s="191">
        <v>68</v>
      </c>
      <c r="BY40" s="191">
        <v>69</v>
      </c>
      <c r="BZ40" s="191">
        <v>70</v>
      </c>
      <c r="CA40" s="191">
        <v>71</v>
      </c>
      <c r="CB40" s="191">
        <v>72</v>
      </c>
      <c r="CC40" s="191">
        <v>73</v>
      </c>
      <c r="CD40" s="191">
        <v>74</v>
      </c>
      <c r="CE40" s="191">
        <v>75</v>
      </c>
      <c r="CF40" s="191">
        <v>76</v>
      </c>
      <c r="CG40" s="191">
        <v>77</v>
      </c>
      <c r="CH40" s="191">
        <v>78</v>
      </c>
      <c r="CI40" s="191">
        <v>79</v>
      </c>
      <c r="CJ40" s="191">
        <v>80</v>
      </c>
      <c r="CK40" s="191">
        <v>81</v>
      </c>
      <c r="CL40" s="191">
        <v>82</v>
      </c>
      <c r="CM40" s="191">
        <v>83</v>
      </c>
      <c r="CN40" s="191">
        <v>84</v>
      </c>
      <c r="CO40" s="191">
        <v>85</v>
      </c>
      <c r="CP40" s="191">
        <v>86</v>
      </c>
      <c r="CQ40" s="191">
        <v>87</v>
      </c>
      <c r="CR40" s="191">
        <v>88</v>
      </c>
      <c r="CS40" s="191">
        <v>89</v>
      </c>
      <c r="CT40" s="191">
        <v>90</v>
      </c>
      <c r="CU40" s="191">
        <v>91</v>
      </c>
      <c r="CV40" s="191">
        <v>92</v>
      </c>
      <c r="CW40" s="191">
        <v>93</v>
      </c>
      <c r="CX40" s="191">
        <v>94</v>
      </c>
      <c r="CY40" s="191">
        <v>95</v>
      </c>
      <c r="CZ40" s="191">
        <v>96</v>
      </c>
      <c r="DA40" s="191">
        <v>97</v>
      </c>
      <c r="DB40" s="191">
        <v>98</v>
      </c>
      <c r="DC40" s="191">
        <v>99</v>
      </c>
      <c r="DD40" s="191">
        <v>100</v>
      </c>
      <c r="DE40" s="191">
        <v>101</v>
      </c>
      <c r="DF40" s="191">
        <v>102</v>
      </c>
      <c r="DG40" s="191">
        <v>103</v>
      </c>
      <c r="DH40" s="191">
        <v>104</v>
      </c>
      <c r="DI40" s="191">
        <v>105</v>
      </c>
      <c r="DJ40" s="191">
        <v>106</v>
      </c>
      <c r="DK40" s="191">
        <v>107</v>
      </c>
      <c r="DL40" s="191">
        <v>108</v>
      </c>
      <c r="DM40" s="191">
        <v>109</v>
      </c>
      <c r="DN40" s="191">
        <v>110</v>
      </c>
      <c r="DO40" s="191">
        <v>111</v>
      </c>
      <c r="DP40" s="191">
        <v>112</v>
      </c>
      <c r="DQ40" s="191">
        <v>113</v>
      </c>
      <c r="DR40" s="191">
        <v>114</v>
      </c>
      <c r="DS40" s="191">
        <v>115</v>
      </c>
      <c r="DT40" s="191">
        <v>116</v>
      </c>
      <c r="DU40" s="191">
        <v>117</v>
      </c>
      <c r="DV40" s="191">
        <v>118</v>
      </c>
      <c r="DW40" s="191">
        <v>119</v>
      </c>
      <c r="DX40" s="191">
        <v>120</v>
      </c>
      <c r="DY40" s="191">
        <v>121</v>
      </c>
      <c r="DZ40" s="191">
        <v>122</v>
      </c>
      <c r="EA40" s="191">
        <v>123</v>
      </c>
      <c r="EB40" s="191">
        <v>124</v>
      </c>
      <c r="EC40" s="191">
        <v>125</v>
      </c>
      <c r="ED40" s="191">
        <v>126</v>
      </c>
      <c r="EE40" s="191">
        <v>127</v>
      </c>
      <c r="EF40" s="191">
        <v>128</v>
      </c>
      <c r="EG40" s="191">
        <v>129</v>
      </c>
      <c r="EH40" s="191">
        <v>130</v>
      </c>
      <c r="EI40" s="191">
        <v>131</v>
      </c>
      <c r="EJ40" s="191">
        <v>132</v>
      </c>
      <c r="EK40" s="186">
        <v>133</v>
      </c>
      <c r="EL40" s="186">
        <v>134</v>
      </c>
      <c r="EM40" s="186">
        <v>135</v>
      </c>
      <c r="EN40" s="186">
        <v>136</v>
      </c>
      <c r="EO40" s="186">
        <v>137</v>
      </c>
      <c r="EP40" s="186">
        <v>138</v>
      </c>
      <c r="EQ40" s="186">
        <v>139</v>
      </c>
      <c r="ER40" s="186">
        <v>140</v>
      </c>
      <c r="ES40" s="186">
        <v>141</v>
      </c>
      <c r="ET40" s="186">
        <v>142</v>
      </c>
      <c r="EU40" s="186">
        <v>143</v>
      </c>
      <c r="EV40" s="186">
        <v>144</v>
      </c>
      <c r="EW40" s="186">
        <v>145</v>
      </c>
      <c r="EX40" s="186">
        <v>146</v>
      </c>
      <c r="EY40" s="186">
        <v>147</v>
      </c>
      <c r="EZ40" s="186">
        <v>148</v>
      </c>
      <c r="FA40" s="186">
        <v>149</v>
      </c>
      <c r="FB40" s="186">
        <v>150</v>
      </c>
      <c r="FC40" s="186">
        <v>151</v>
      </c>
      <c r="FD40" s="186">
        <v>152</v>
      </c>
      <c r="FE40" s="186">
        <v>153</v>
      </c>
      <c r="FF40" s="186">
        <v>154</v>
      </c>
      <c r="FG40" s="186">
        <v>155</v>
      </c>
      <c r="FH40" s="186">
        <v>156</v>
      </c>
      <c r="FI40" s="186">
        <v>157</v>
      </c>
      <c r="FJ40" s="186">
        <v>158</v>
      </c>
      <c r="FK40" s="186">
        <v>159</v>
      </c>
      <c r="FL40" s="186">
        <v>160</v>
      </c>
      <c r="FM40" s="186">
        <v>161</v>
      </c>
      <c r="FN40" s="186">
        <v>162</v>
      </c>
      <c r="FO40" s="186">
        <v>163</v>
      </c>
      <c r="FP40" s="186">
        <v>164</v>
      </c>
      <c r="FQ40" s="186">
        <v>165</v>
      </c>
      <c r="FR40" s="186">
        <v>166</v>
      </c>
      <c r="FS40" s="186">
        <v>167</v>
      </c>
      <c r="FT40" s="186">
        <v>168</v>
      </c>
      <c r="FU40" s="186">
        <v>169</v>
      </c>
      <c r="FV40" s="186">
        <v>170</v>
      </c>
      <c r="FW40" s="186">
        <v>171</v>
      </c>
      <c r="FX40" s="186">
        <v>172</v>
      </c>
      <c r="FY40" s="186">
        <v>173</v>
      </c>
      <c r="FZ40" s="186">
        <v>174</v>
      </c>
      <c r="GA40" s="186">
        <v>175</v>
      </c>
      <c r="GB40" s="186">
        <v>176</v>
      </c>
      <c r="GC40" s="186">
        <v>177</v>
      </c>
      <c r="GD40" s="186">
        <v>178</v>
      </c>
      <c r="GE40" s="186">
        <v>179</v>
      </c>
      <c r="GF40" s="186">
        <v>180</v>
      </c>
      <c r="GG40" s="186">
        <v>181</v>
      </c>
      <c r="GH40" s="186">
        <v>182</v>
      </c>
      <c r="GI40" s="186">
        <v>183</v>
      </c>
      <c r="GJ40" s="186">
        <v>184</v>
      </c>
      <c r="GK40" s="186">
        <v>185</v>
      </c>
      <c r="GL40" s="186">
        <v>186</v>
      </c>
      <c r="GM40" s="186">
        <v>187</v>
      </c>
      <c r="GN40" s="186">
        <v>188</v>
      </c>
      <c r="GO40" s="186">
        <v>189</v>
      </c>
      <c r="GP40" s="186">
        <v>190</v>
      </c>
      <c r="GQ40" s="186">
        <v>191</v>
      </c>
      <c r="GR40" s="186">
        <v>192</v>
      </c>
      <c r="GW40" s="28"/>
      <c r="GX40" s="606" t="str">
        <f t="shared" si="10"/>
        <v>5F074</v>
      </c>
      <c r="GY40" s="30">
        <f t="shared" si="11"/>
        <v>43191</v>
      </c>
      <c r="GZ40" s="30" t="str">
        <f>IF(COUNTIF($I30:$GR30,$GZ$12)=0,"N",HLOOKUP($GZ$12,$H30:$GR$33,$HG40,FALSE))</f>
        <v>N</v>
      </c>
      <c r="HA40" s="30" t="str">
        <f>IF(COUNTIF($H30:$GR30,$HA$12)=0,"N",HLOOKUP($HA$12,$H30:$GR$33,$HG40,FALSE))</f>
        <v>N</v>
      </c>
      <c r="HB40" s="30">
        <f>IF(COUNTIF($H30:$GR30,$HB$12)=0,"N",HLOOKUP($HB$12,$H30:$GR$33,$HG40,FALSE))</f>
        <v>43191</v>
      </c>
      <c r="HC40" s="30">
        <f>IF(COUNTIF($H30:$GR30,$HC$12)=0,"N",HLOOKUP($HC$12,$H30:$GR$33,$HG40,FALSE))</f>
        <v>44927</v>
      </c>
      <c r="HD40" s="30">
        <f>IF(COUNTIF($H30:$GR30,$HD$12)=0,"N",HLOOKUP($HD$12,$H30:$GR$33,$HG40,FALSE))</f>
        <v>46692</v>
      </c>
      <c r="HE40" s="30" t="str">
        <f>IF(COUNTIF($H30:$GR30,$HE$12)=0,"N",HLOOKUP($HE$12,$H30:$GR$33,$HG40,FALSE))</f>
        <v>N</v>
      </c>
      <c r="HG40" s="554">
        <v>4</v>
      </c>
      <c r="HH40" s="30" t="str">
        <f t="shared" si="4"/>
        <v>N</v>
      </c>
      <c r="HI40" s="30" t="str">
        <f t="shared" si="5"/>
        <v>N</v>
      </c>
      <c r="HJ40" s="30">
        <f t="shared" si="6"/>
        <v>43191</v>
      </c>
      <c r="HK40" s="30">
        <f t="shared" si="7"/>
        <v>44927</v>
      </c>
      <c r="HL40" s="30">
        <f t="shared" si="8"/>
        <v>46692</v>
      </c>
      <c r="HM40" s="30" t="str">
        <f t="shared" si="9"/>
        <v>N</v>
      </c>
      <c r="HN40" s="30" t="str">
        <f>IF(COUNTIF($I30:$GR30,"F")=0,"N",HLOOKUP("F",$H30:$GR$33,$HG40,FALSE))</f>
        <v>N</v>
      </c>
    </row>
    <row r="41" spans="1:239" ht="15.75" customHeight="1" x14ac:dyDescent="0.2">
      <c r="D41" s="4"/>
      <c r="E41" s="4"/>
      <c r="H41" s="722" t="s">
        <v>313</v>
      </c>
      <c r="I41" s="1093">
        <v>28</v>
      </c>
      <c r="J41" s="1091"/>
      <c r="K41" s="1091"/>
      <c r="L41" s="1091"/>
      <c r="M41" s="1091"/>
      <c r="N41" s="1091"/>
      <c r="O41" s="1091"/>
      <c r="P41" s="1091"/>
      <c r="Q41" s="1091"/>
      <c r="R41" s="1091"/>
      <c r="S41" s="1091"/>
      <c r="T41" s="1092"/>
      <c r="U41" s="1090">
        <v>25</v>
      </c>
      <c r="V41" s="1091"/>
      <c r="W41" s="1091"/>
      <c r="X41" s="1091"/>
      <c r="Y41" s="1091"/>
      <c r="Z41" s="1091"/>
      <c r="AA41" s="1091"/>
      <c r="AB41" s="1091"/>
      <c r="AC41" s="1091"/>
      <c r="AD41" s="1091"/>
      <c r="AE41" s="1091"/>
      <c r="AF41" s="1092"/>
      <c r="AG41" s="1090">
        <v>25</v>
      </c>
      <c r="AH41" s="1091"/>
      <c r="AI41" s="1091"/>
      <c r="AJ41" s="1091"/>
      <c r="AK41" s="1091"/>
      <c r="AL41" s="1091"/>
      <c r="AM41" s="1091"/>
      <c r="AN41" s="1091"/>
      <c r="AO41" s="1091"/>
      <c r="AP41" s="1091"/>
      <c r="AQ41" s="1091"/>
      <c r="AR41" s="1092"/>
      <c r="AS41" s="1090">
        <v>25</v>
      </c>
      <c r="AT41" s="1091"/>
      <c r="AU41" s="1091"/>
      <c r="AV41" s="1091"/>
      <c r="AW41" s="1091"/>
      <c r="AX41" s="1091"/>
      <c r="AY41" s="1091"/>
      <c r="AZ41" s="1091"/>
      <c r="BA41" s="1091"/>
      <c r="BB41" s="1091"/>
      <c r="BC41" s="1091"/>
      <c r="BD41" s="1092"/>
      <c r="BE41" s="1090">
        <v>25</v>
      </c>
      <c r="BF41" s="1091"/>
      <c r="BG41" s="1091"/>
      <c r="BH41" s="1091"/>
      <c r="BI41" s="1091"/>
      <c r="BJ41" s="1091"/>
      <c r="BK41" s="1091"/>
      <c r="BL41" s="1091"/>
      <c r="BM41" s="1091"/>
      <c r="BN41" s="1091"/>
      <c r="BO41" s="1091"/>
      <c r="BP41" s="1092"/>
      <c r="BQ41" s="1090">
        <v>25</v>
      </c>
      <c r="BR41" s="1091"/>
      <c r="BS41" s="1091"/>
      <c r="BT41" s="1091"/>
      <c r="BU41" s="1091"/>
      <c r="BV41" s="1091"/>
      <c r="BW41" s="1091"/>
      <c r="BX41" s="1091"/>
      <c r="BY41" s="1091"/>
      <c r="BZ41" s="1091"/>
      <c r="CA41" s="1091"/>
      <c r="CB41" s="1092"/>
      <c r="CC41" s="1090">
        <v>25</v>
      </c>
      <c r="CD41" s="1091"/>
      <c r="CE41" s="1091"/>
      <c r="CF41" s="1091"/>
      <c r="CG41" s="1091"/>
      <c r="CH41" s="1091"/>
      <c r="CI41" s="1091"/>
      <c r="CJ41" s="1091"/>
      <c r="CK41" s="1091"/>
      <c r="CL41" s="1091"/>
      <c r="CM41" s="1091"/>
      <c r="CN41" s="1092"/>
      <c r="CO41" s="1090">
        <v>25</v>
      </c>
      <c r="CP41" s="1091"/>
      <c r="CQ41" s="1091"/>
      <c r="CR41" s="1091"/>
      <c r="CS41" s="1091"/>
      <c r="CT41" s="1091"/>
      <c r="CU41" s="1091"/>
      <c r="CV41" s="1091"/>
      <c r="CW41" s="1091"/>
      <c r="CX41" s="1091"/>
      <c r="CY41" s="1091"/>
      <c r="CZ41" s="1092"/>
      <c r="DA41" s="1090">
        <v>25</v>
      </c>
      <c r="DB41" s="1091"/>
      <c r="DC41" s="1091"/>
      <c r="DD41" s="1091"/>
      <c r="DE41" s="1091"/>
      <c r="DF41" s="1091"/>
      <c r="DG41" s="1091"/>
      <c r="DH41" s="1091"/>
      <c r="DI41" s="1091"/>
      <c r="DJ41" s="1091"/>
      <c r="DK41" s="1091"/>
      <c r="DL41" s="1092"/>
      <c r="DM41" s="1090">
        <v>25</v>
      </c>
      <c r="DN41" s="1091"/>
      <c r="DO41" s="1091"/>
      <c r="DP41" s="1091"/>
      <c r="DQ41" s="1091"/>
      <c r="DR41" s="1091"/>
      <c r="DS41" s="1091"/>
      <c r="DT41" s="1091"/>
      <c r="DU41" s="1091"/>
      <c r="DV41" s="1091"/>
      <c r="DW41" s="1091"/>
      <c r="DX41" s="1092"/>
      <c r="DY41" s="1090">
        <v>25</v>
      </c>
      <c r="DZ41" s="1091"/>
      <c r="EA41" s="1091"/>
      <c r="EB41" s="1091"/>
      <c r="EC41" s="1091"/>
      <c r="ED41" s="1091"/>
      <c r="EE41" s="1091"/>
      <c r="EF41" s="1091"/>
      <c r="EG41" s="1091"/>
      <c r="EH41" s="1091"/>
      <c r="EI41" s="1091"/>
      <c r="EJ41" s="1092"/>
      <c r="EK41" s="1090">
        <v>25</v>
      </c>
      <c r="EL41" s="1091"/>
      <c r="EM41" s="1091"/>
      <c r="EN41" s="1091"/>
      <c r="EO41" s="1091"/>
      <c r="EP41" s="1091"/>
      <c r="EQ41" s="1091"/>
      <c r="ER41" s="1091"/>
      <c r="ES41" s="1091"/>
      <c r="ET41" s="1091"/>
      <c r="EU41" s="1091"/>
      <c r="EV41" s="1092"/>
      <c r="EW41" s="1090">
        <v>25</v>
      </c>
      <c r="EX41" s="1091"/>
      <c r="EY41" s="1091"/>
      <c r="EZ41" s="1091"/>
      <c r="FA41" s="1091"/>
      <c r="FB41" s="1091"/>
      <c r="FC41" s="1091"/>
      <c r="FD41" s="1091"/>
      <c r="FE41" s="1091"/>
      <c r="FF41" s="1091"/>
      <c r="FG41" s="1091"/>
      <c r="FH41" s="1092"/>
      <c r="FI41" s="1090">
        <v>25</v>
      </c>
      <c r="FJ41" s="1091"/>
      <c r="FK41" s="1091"/>
      <c r="FL41" s="1091"/>
      <c r="FM41" s="1091"/>
      <c r="FN41" s="1091"/>
      <c r="FO41" s="1091"/>
      <c r="FP41" s="1091"/>
      <c r="FQ41" s="1091"/>
      <c r="FR41" s="1091"/>
      <c r="FS41" s="1091"/>
      <c r="FT41" s="1092"/>
      <c r="FU41" s="1090">
        <v>25</v>
      </c>
      <c r="FV41" s="1091"/>
      <c r="FW41" s="1091"/>
      <c r="FX41" s="1091"/>
      <c r="FY41" s="1091"/>
      <c r="FZ41" s="1091"/>
      <c r="GA41" s="1091"/>
      <c r="GB41" s="1091"/>
      <c r="GC41" s="1091"/>
      <c r="GD41" s="1091"/>
      <c r="GE41" s="1091"/>
      <c r="GF41" s="1092"/>
      <c r="GG41" s="1090">
        <v>25</v>
      </c>
      <c r="GH41" s="1091"/>
      <c r="GI41" s="1091"/>
      <c r="GJ41" s="1091"/>
      <c r="GK41" s="1091"/>
      <c r="GL41" s="1091"/>
      <c r="GM41" s="1091"/>
      <c r="GN41" s="1091"/>
      <c r="GO41" s="1091"/>
      <c r="GP41" s="1091"/>
      <c r="GQ41" s="1091"/>
      <c r="GR41" s="1092"/>
      <c r="GW41" s="28"/>
      <c r="GX41" s="606" t="str">
        <f t="shared" si="10"/>
        <v>5F077</v>
      </c>
      <c r="GY41" s="30">
        <f t="shared" si="11"/>
        <v>42614</v>
      </c>
      <c r="GZ41" s="30" t="str">
        <f>IF(COUNTIF($I31:$GR31,$GZ$12)=0,"N",HLOOKUP($GZ$12,$H31:$GR$33,$HG41,FALSE))</f>
        <v>N</v>
      </c>
      <c r="HA41" s="30">
        <f>IF(COUNTIF($H31:$GR31,$HA$12)=0,"N",HLOOKUP($HA$12,$H31:$GR$33,$HG41,FALSE))</f>
        <v>42614</v>
      </c>
      <c r="HB41" s="30">
        <f>IF(COUNTIF($H31:$GR31,$HB$12)=0,"N",HLOOKUP($HB$12,$H31:$GR$33,$HG41,FALSE))</f>
        <v>44531</v>
      </c>
      <c r="HC41" s="30">
        <f>IF(COUNTIF($H31:$GR31,$HC$12)=0,"N",HLOOKUP($HC$12,$H31:$GR$33,$HG41,FALSE))</f>
        <v>46419</v>
      </c>
      <c r="HD41" s="30" t="str">
        <f>IF(COUNTIF($H31:$GR31,$HD$12)=0,"N",HLOOKUP($HD$12,$H31:$GR$33,$HG41,FALSE))</f>
        <v>N</v>
      </c>
      <c r="HE41" s="30" t="str">
        <f>IF(COUNTIF($H31:$GR31,$HE$12)=0,"N",HLOOKUP($HE$12,$H31:$GR$33,$HG41,FALSE))</f>
        <v>N</v>
      </c>
      <c r="HG41" s="554">
        <v>3</v>
      </c>
      <c r="HH41" s="30" t="str">
        <f t="shared" si="4"/>
        <v>N</v>
      </c>
      <c r="HI41" s="30">
        <f t="shared" si="5"/>
        <v>42614</v>
      </c>
      <c r="HJ41" s="30">
        <f t="shared" si="6"/>
        <v>44531</v>
      </c>
      <c r="HK41" s="30">
        <f t="shared" si="7"/>
        <v>46419</v>
      </c>
      <c r="HL41" s="30" t="str">
        <f t="shared" si="8"/>
        <v>N</v>
      </c>
      <c r="HM41" s="30" t="str">
        <f t="shared" si="9"/>
        <v>N</v>
      </c>
      <c r="HN41" s="30" t="str">
        <f>IF(COUNTIF($I31:$GR31,"F")=0,"N",HLOOKUP("F",$H31:$GR$33,$HG41,FALSE))</f>
        <v>N</v>
      </c>
    </row>
    <row r="42" spans="1:239" ht="15.75" customHeight="1" thickBot="1" x14ac:dyDescent="0.25">
      <c r="D42" s="4"/>
      <c r="E42" s="4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W42" s="28"/>
      <c r="GX42" s="606" t="str">
        <f t="shared" si="10"/>
        <v>5F078</v>
      </c>
      <c r="GY42" s="30">
        <f t="shared" si="11"/>
        <v>44013</v>
      </c>
      <c r="GZ42" s="30">
        <f>IF(COUNTIF($I32:$GR32,$GZ$12)=0,"N",HLOOKUP($GZ$12,$H32:$GR$33,$HG42,FALSE))</f>
        <v>44013</v>
      </c>
      <c r="HA42" s="30">
        <f>IF(COUNTIF($H32:$GR32,$HA$12)=0,"N",HLOOKUP($HA$12,$H32:$GR$33,$HG42,FALSE))</f>
        <v>45717</v>
      </c>
      <c r="HB42" s="30" t="str">
        <f>IF(COUNTIF($H32:$GR32,$HB$12)=0,"N",HLOOKUP($HB$12,$H32:$GR$33,$HG42,FALSE))</f>
        <v>N</v>
      </c>
      <c r="HC42" s="30" t="str">
        <f>IF(COUNTIF($H32:$GR32,$HC$12)=0,"N",HLOOKUP($HC$12,$H32:$GR$33,$HG42,FALSE))</f>
        <v>N</v>
      </c>
      <c r="HD42" s="30" t="str">
        <f>IF(COUNTIF($H32:$GR32,$HD$12)=0,"N",HLOOKUP($HD$12,$H32:$GR$33,$HG42,FALSE))</f>
        <v>N</v>
      </c>
      <c r="HE42" s="30">
        <f>IF(COUNTIF($H32:$GR32,$HE$12)=0,"N",HLOOKUP($HE$12,$H32:$GR$33,$HG42,FALSE))</f>
        <v>42217</v>
      </c>
      <c r="HG42" s="554">
        <v>2</v>
      </c>
      <c r="HH42" s="30">
        <f t="shared" ref="HH42" si="18">IF(GZ42&gt;=$HG$12,GZ42,"N")</f>
        <v>44013</v>
      </c>
      <c r="HI42" s="30">
        <f t="shared" ref="HI42" si="19">IF(HA42&gt;=$HG$12,HA42,"N")</f>
        <v>45717</v>
      </c>
      <c r="HJ42" s="30" t="str">
        <f t="shared" ref="HJ42" si="20">IF(HB42&gt;=$HG$12,HB42,"N")</f>
        <v>N</v>
      </c>
      <c r="HK42" s="30" t="str">
        <f t="shared" ref="HK42" si="21">IF(HC42&gt;=$HG$12,HC42,"N")</f>
        <v>N</v>
      </c>
      <c r="HL42" s="30" t="str">
        <f t="shared" ref="HL42" si="22">IF(HD42&gt;=$HG$12,HD42,"N")</f>
        <v>N</v>
      </c>
      <c r="HM42" s="30" t="str">
        <f t="shared" ref="HM42" si="23">IF(HE42&gt;=$HG$12,HE42,"N")</f>
        <v>N</v>
      </c>
      <c r="HN42" s="30" t="str">
        <f>IF(COUNTIF($I32:$GR32,"F")=0,"N",HLOOKUP("F",$H32:$GR$33,$HG42,FALSE))</f>
        <v>N</v>
      </c>
      <c r="HR42" s="618"/>
      <c r="HS42" s="617" t="s">
        <v>330</v>
      </c>
      <c r="HT42" s="615">
        <f>COUNTIF(I$3:$GR$32,"STK")+COUNTIF(I$3:$GR$32,"SB")</f>
        <v>9</v>
      </c>
      <c r="HU42" s="616"/>
      <c r="HV42" s="617" t="s">
        <v>331</v>
      </c>
      <c r="HW42" s="615">
        <f>SUM(HR44:HW73)</f>
        <v>9</v>
      </c>
    </row>
    <row r="43" spans="1:239" ht="15.75" customHeight="1" x14ac:dyDescent="0.2">
      <c r="D43" s="4"/>
      <c r="E43" s="4"/>
      <c r="H43" s="1088" t="s">
        <v>227</v>
      </c>
      <c r="I43" s="735"/>
      <c r="J43" s="735"/>
      <c r="K43" s="735"/>
      <c r="L43" s="735"/>
      <c r="M43" s="736"/>
      <c r="N43" s="154">
        <f t="shared" ref="N43:T43" si="24">COUNTIF(N3:N32,50)</f>
        <v>0</v>
      </c>
      <c r="O43" s="154">
        <f t="shared" si="24"/>
        <v>0</v>
      </c>
      <c r="P43" s="154">
        <f t="shared" si="24"/>
        <v>0</v>
      </c>
      <c r="Q43" s="154">
        <f t="shared" si="24"/>
        <v>0</v>
      </c>
      <c r="R43" s="154">
        <f t="shared" si="24"/>
        <v>0</v>
      </c>
      <c r="S43" s="154">
        <f t="shared" si="24"/>
        <v>0</v>
      </c>
      <c r="T43" s="154">
        <f t="shared" si="24"/>
        <v>0</v>
      </c>
      <c r="U43" s="154"/>
      <c r="V43" s="154"/>
      <c r="W43" s="154"/>
      <c r="X43" s="154"/>
      <c r="Y43" s="154"/>
      <c r="Z43" s="154"/>
      <c r="AA43" s="154"/>
      <c r="AB43" s="154"/>
      <c r="AC43" s="154"/>
      <c r="AD43" s="154"/>
      <c r="AE43" s="154">
        <f t="shared" ref="AE43:BJ43" si="25">COUNTIF(AE3:AE32,$G$53)</f>
        <v>4</v>
      </c>
      <c r="AF43" s="154">
        <f t="shared" si="25"/>
        <v>4</v>
      </c>
      <c r="AG43" s="154">
        <f t="shared" si="25"/>
        <v>0</v>
      </c>
      <c r="AH43" s="154">
        <f t="shared" si="25"/>
        <v>0</v>
      </c>
      <c r="AI43" s="154">
        <f t="shared" si="25"/>
        <v>0</v>
      </c>
      <c r="AJ43" s="154">
        <f t="shared" si="25"/>
        <v>0</v>
      </c>
      <c r="AK43" s="154">
        <f t="shared" si="25"/>
        <v>0</v>
      </c>
      <c r="AL43" s="154">
        <f t="shared" si="25"/>
        <v>0</v>
      </c>
      <c r="AM43" s="154">
        <f t="shared" si="25"/>
        <v>0</v>
      </c>
      <c r="AN43" s="154">
        <f t="shared" si="25"/>
        <v>0</v>
      </c>
      <c r="AO43" s="154">
        <f t="shared" si="25"/>
        <v>0</v>
      </c>
      <c r="AP43" s="154">
        <f t="shared" si="25"/>
        <v>0</v>
      </c>
      <c r="AQ43" s="154">
        <f t="shared" si="25"/>
        <v>0</v>
      </c>
      <c r="AR43" s="154">
        <f t="shared" si="25"/>
        <v>0</v>
      </c>
      <c r="AS43" s="154">
        <f t="shared" si="25"/>
        <v>0</v>
      </c>
      <c r="AT43" s="154">
        <f t="shared" si="25"/>
        <v>0</v>
      </c>
      <c r="AU43" s="154">
        <f t="shared" si="25"/>
        <v>0</v>
      </c>
      <c r="AV43" s="154">
        <f t="shared" si="25"/>
        <v>0</v>
      </c>
      <c r="AW43" s="154">
        <f t="shared" si="25"/>
        <v>0</v>
      </c>
      <c r="AX43" s="154">
        <f t="shared" si="25"/>
        <v>0</v>
      </c>
      <c r="AY43" s="154">
        <f t="shared" si="25"/>
        <v>0</v>
      </c>
      <c r="AZ43" s="154">
        <f t="shared" si="25"/>
        <v>0</v>
      </c>
      <c r="BA43" s="154">
        <f t="shared" si="25"/>
        <v>0</v>
      </c>
      <c r="BB43" s="154">
        <f t="shared" si="25"/>
        <v>0</v>
      </c>
      <c r="BC43" s="154">
        <f t="shared" si="25"/>
        <v>0</v>
      </c>
      <c r="BD43" s="154">
        <f t="shared" si="25"/>
        <v>0</v>
      </c>
      <c r="BE43" s="154">
        <f t="shared" si="25"/>
        <v>0</v>
      </c>
      <c r="BF43" s="154">
        <f t="shared" si="25"/>
        <v>0</v>
      </c>
      <c r="BG43" s="154">
        <f t="shared" si="25"/>
        <v>0</v>
      </c>
      <c r="BH43" s="154">
        <f t="shared" si="25"/>
        <v>0</v>
      </c>
      <c r="BI43" s="154">
        <f t="shared" si="25"/>
        <v>0</v>
      </c>
      <c r="BJ43" s="154">
        <f t="shared" si="25"/>
        <v>0</v>
      </c>
      <c r="BK43" s="154">
        <f t="shared" ref="BK43:CP43" si="26">COUNTIF(BK3:BK32,$G$53)</f>
        <v>0</v>
      </c>
      <c r="BL43" s="154">
        <f t="shared" si="26"/>
        <v>0</v>
      </c>
      <c r="BM43" s="154">
        <f t="shared" si="26"/>
        <v>0</v>
      </c>
      <c r="BN43" s="154">
        <f t="shared" si="26"/>
        <v>0</v>
      </c>
      <c r="BO43" s="154">
        <f t="shared" si="26"/>
        <v>0</v>
      </c>
      <c r="BP43" s="154">
        <f t="shared" si="26"/>
        <v>0</v>
      </c>
      <c r="BQ43" s="154">
        <f t="shared" si="26"/>
        <v>0</v>
      </c>
      <c r="BR43" s="154">
        <f t="shared" si="26"/>
        <v>0</v>
      </c>
      <c r="BS43" s="154">
        <f t="shared" si="26"/>
        <v>0</v>
      </c>
      <c r="BT43" s="154">
        <f t="shared" si="26"/>
        <v>0</v>
      </c>
      <c r="BU43" s="154">
        <f t="shared" si="26"/>
        <v>0</v>
      </c>
      <c r="BV43" s="154">
        <f t="shared" si="26"/>
        <v>0</v>
      </c>
      <c r="BW43" s="154">
        <f t="shared" si="26"/>
        <v>0</v>
      </c>
      <c r="BX43" s="154">
        <f t="shared" si="26"/>
        <v>0</v>
      </c>
      <c r="BY43" s="154">
        <f t="shared" si="26"/>
        <v>0</v>
      </c>
      <c r="BZ43" s="154">
        <f t="shared" si="26"/>
        <v>0</v>
      </c>
      <c r="CA43" s="154">
        <f t="shared" si="26"/>
        <v>0</v>
      </c>
      <c r="CB43" s="154">
        <f t="shared" si="26"/>
        <v>0</v>
      </c>
      <c r="CC43" s="154">
        <f t="shared" si="26"/>
        <v>0</v>
      </c>
      <c r="CD43" s="154">
        <f t="shared" si="26"/>
        <v>0</v>
      </c>
      <c r="CE43" s="154">
        <f t="shared" si="26"/>
        <v>0</v>
      </c>
      <c r="CF43" s="154">
        <f t="shared" si="26"/>
        <v>0</v>
      </c>
      <c r="CG43" s="154">
        <f t="shared" si="26"/>
        <v>0</v>
      </c>
      <c r="CH43" s="154">
        <f t="shared" si="26"/>
        <v>0</v>
      </c>
      <c r="CI43" s="154">
        <f t="shared" si="26"/>
        <v>0</v>
      </c>
      <c r="CJ43" s="154">
        <f t="shared" si="26"/>
        <v>0</v>
      </c>
      <c r="CK43" s="154">
        <f t="shared" si="26"/>
        <v>0</v>
      </c>
      <c r="CL43" s="154">
        <f t="shared" si="26"/>
        <v>0</v>
      </c>
      <c r="CM43" s="154">
        <f t="shared" si="26"/>
        <v>0</v>
      </c>
      <c r="CN43" s="154">
        <f t="shared" si="26"/>
        <v>0</v>
      </c>
      <c r="CO43" s="154">
        <f t="shared" si="26"/>
        <v>0</v>
      </c>
      <c r="CP43" s="154">
        <f t="shared" si="26"/>
        <v>0</v>
      </c>
      <c r="CQ43" s="154">
        <f t="shared" ref="CQ43:DV43" si="27">COUNTIF(CQ3:CQ32,$G$53)</f>
        <v>0</v>
      </c>
      <c r="CR43" s="154">
        <f t="shared" si="27"/>
        <v>0</v>
      </c>
      <c r="CS43" s="154">
        <f t="shared" si="27"/>
        <v>0</v>
      </c>
      <c r="CT43" s="154">
        <f t="shared" si="27"/>
        <v>0</v>
      </c>
      <c r="CU43" s="154">
        <f t="shared" si="27"/>
        <v>0</v>
      </c>
      <c r="CV43" s="154">
        <f t="shared" si="27"/>
        <v>0</v>
      </c>
      <c r="CW43" s="154">
        <f t="shared" si="27"/>
        <v>0</v>
      </c>
      <c r="CX43" s="154">
        <f t="shared" si="27"/>
        <v>0</v>
      </c>
      <c r="CY43" s="154">
        <f t="shared" si="27"/>
        <v>0</v>
      </c>
      <c r="CZ43" s="154">
        <f t="shared" si="27"/>
        <v>0</v>
      </c>
      <c r="DA43" s="154">
        <f t="shared" si="27"/>
        <v>0</v>
      </c>
      <c r="DB43" s="154">
        <f t="shared" si="27"/>
        <v>0</v>
      </c>
      <c r="DC43" s="154">
        <f t="shared" si="27"/>
        <v>0</v>
      </c>
      <c r="DD43" s="154">
        <f t="shared" si="27"/>
        <v>0</v>
      </c>
      <c r="DE43" s="154">
        <f t="shared" si="27"/>
        <v>0</v>
      </c>
      <c r="DF43" s="154">
        <f t="shared" si="27"/>
        <v>0</v>
      </c>
      <c r="DG43" s="154">
        <f t="shared" si="27"/>
        <v>0</v>
      </c>
      <c r="DH43" s="154">
        <f t="shared" si="27"/>
        <v>0</v>
      </c>
      <c r="DI43" s="154">
        <f t="shared" si="27"/>
        <v>0</v>
      </c>
      <c r="DJ43" s="154">
        <f t="shared" si="27"/>
        <v>0</v>
      </c>
      <c r="DK43" s="154">
        <f t="shared" si="27"/>
        <v>0</v>
      </c>
      <c r="DL43" s="154">
        <f t="shared" si="27"/>
        <v>0</v>
      </c>
      <c r="DM43" s="154">
        <f t="shared" si="27"/>
        <v>0</v>
      </c>
      <c r="DN43" s="154">
        <f t="shared" si="27"/>
        <v>0</v>
      </c>
      <c r="DO43" s="154">
        <f t="shared" si="27"/>
        <v>0</v>
      </c>
      <c r="DP43" s="154">
        <f t="shared" si="27"/>
        <v>0</v>
      </c>
      <c r="DQ43" s="154">
        <f t="shared" si="27"/>
        <v>0</v>
      </c>
      <c r="DR43" s="154">
        <f t="shared" si="27"/>
        <v>0</v>
      </c>
      <c r="DS43" s="154">
        <f t="shared" si="27"/>
        <v>0</v>
      </c>
      <c r="DT43" s="154">
        <f t="shared" si="27"/>
        <v>0</v>
      </c>
      <c r="DU43" s="154">
        <f t="shared" si="27"/>
        <v>0</v>
      </c>
      <c r="DV43" s="154">
        <f t="shared" si="27"/>
        <v>0</v>
      </c>
      <c r="DW43" s="154">
        <f t="shared" ref="DW43:FB43" si="28">COUNTIF(DW3:DW32,$G$53)</f>
        <v>0</v>
      </c>
      <c r="DX43" s="154">
        <f t="shared" si="28"/>
        <v>0</v>
      </c>
      <c r="DY43" s="154">
        <f t="shared" si="28"/>
        <v>0</v>
      </c>
      <c r="DZ43" s="154">
        <f t="shared" si="28"/>
        <v>0</v>
      </c>
      <c r="EA43" s="154">
        <f t="shared" si="28"/>
        <v>0</v>
      </c>
      <c r="EB43" s="154">
        <f t="shared" si="28"/>
        <v>0</v>
      </c>
      <c r="EC43" s="154">
        <f t="shared" si="28"/>
        <v>0</v>
      </c>
      <c r="ED43" s="154">
        <f t="shared" si="28"/>
        <v>0</v>
      </c>
      <c r="EE43" s="154">
        <f t="shared" si="28"/>
        <v>0</v>
      </c>
      <c r="EF43" s="154">
        <f t="shared" si="28"/>
        <v>0</v>
      </c>
      <c r="EG43" s="154">
        <f t="shared" si="28"/>
        <v>0</v>
      </c>
      <c r="EH43" s="154">
        <f t="shared" si="28"/>
        <v>0</v>
      </c>
      <c r="EI43" s="154">
        <f t="shared" si="28"/>
        <v>0</v>
      </c>
      <c r="EJ43" s="154">
        <f t="shared" si="28"/>
        <v>0</v>
      </c>
      <c r="EK43" s="154">
        <f t="shared" si="28"/>
        <v>0</v>
      </c>
      <c r="EL43" s="154">
        <f t="shared" si="28"/>
        <v>0</v>
      </c>
      <c r="EM43" s="154">
        <f t="shared" si="28"/>
        <v>0</v>
      </c>
      <c r="EN43" s="154">
        <f t="shared" si="28"/>
        <v>0</v>
      </c>
      <c r="EO43" s="154">
        <f t="shared" si="28"/>
        <v>0</v>
      </c>
      <c r="EP43" s="154">
        <f t="shared" si="28"/>
        <v>0</v>
      </c>
      <c r="EQ43" s="154">
        <f t="shared" si="28"/>
        <v>0</v>
      </c>
      <c r="ER43" s="154">
        <f t="shared" si="28"/>
        <v>0</v>
      </c>
      <c r="ES43" s="154">
        <f t="shared" si="28"/>
        <v>0</v>
      </c>
      <c r="ET43" s="154">
        <f t="shared" si="28"/>
        <v>0</v>
      </c>
      <c r="EU43" s="154">
        <f t="shared" si="28"/>
        <v>0</v>
      </c>
      <c r="EV43" s="154">
        <f t="shared" si="28"/>
        <v>0</v>
      </c>
      <c r="EW43" s="154">
        <f t="shared" si="28"/>
        <v>0</v>
      </c>
      <c r="EX43" s="154">
        <f t="shared" si="28"/>
        <v>0</v>
      </c>
      <c r="EY43" s="154">
        <f t="shared" si="28"/>
        <v>0</v>
      </c>
      <c r="EZ43" s="154">
        <f t="shared" si="28"/>
        <v>0</v>
      </c>
      <c r="FA43" s="154">
        <f t="shared" si="28"/>
        <v>0</v>
      </c>
      <c r="FB43" s="154">
        <f t="shared" si="28"/>
        <v>0</v>
      </c>
      <c r="FC43" s="154">
        <f t="shared" ref="FC43:GH43" si="29">COUNTIF(FC3:FC32,$G$53)</f>
        <v>0</v>
      </c>
      <c r="FD43" s="154">
        <f t="shared" si="29"/>
        <v>0</v>
      </c>
      <c r="FE43" s="154">
        <f t="shared" si="29"/>
        <v>0</v>
      </c>
      <c r="FF43" s="154">
        <f t="shared" si="29"/>
        <v>0</v>
      </c>
      <c r="FG43" s="154">
        <f t="shared" si="29"/>
        <v>0</v>
      </c>
      <c r="FH43" s="154">
        <f t="shared" si="29"/>
        <v>0</v>
      </c>
      <c r="FI43" s="154">
        <f t="shared" si="29"/>
        <v>0</v>
      </c>
      <c r="FJ43" s="154">
        <f t="shared" si="29"/>
        <v>0</v>
      </c>
      <c r="FK43" s="154">
        <f t="shared" si="29"/>
        <v>0</v>
      </c>
      <c r="FL43" s="154">
        <f t="shared" si="29"/>
        <v>0</v>
      </c>
      <c r="FM43" s="154">
        <f t="shared" si="29"/>
        <v>0</v>
      </c>
      <c r="FN43" s="154">
        <f t="shared" si="29"/>
        <v>0</v>
      </c>
      <c r="FO43" s="154">
        <f t="shared" si="29"/>
        <v>0</v>
      </c>
      <c r="FP43" s="154">
        <f t="shared" si="29"/>
        <v>0</v>
      </c>
      <c r="FQ43" s="154">
        <f t="shared" si="29"/>
        <v>0</v>
      </c>
      <c r="FR43" s="154">
        <f t="shared" si="29"/>
        <v>0</v>
      </c>
      <c r="FS43" s="154">
        <f t="shared" si="29"/>
        <v>0</v>
      </c>
      <c r="FT43" s="154">
        <f t="shared" si="29"/>
        <v>0</v>
      </c>
      <c r="FU43" s="154">
        <f t="shared" si="29"/>
        <v>0</v>
      </c>
      <c r="FV43" s="154">
        <f t="shared" si="29"/>
        <v>0</v>
      </c>
      <c r="FW43" s="154">
        <f t="shared" si="29"/>
        <v>0</v>
      </c>
      <c r="FX43" s="154">
        <f t="shared" si="29"/>
        <v>0</v>
      </c>
      <c r="FY43" s="154">
        <f t="shared" si="29"/>
        <v>0</v>
      </c>
      <c r="FZ43" s="154">
        <f t="shared" si="29"/>
        <v>0</v>
      </c>
      <c r="GA43" s="154">
        <f t="shared" si="29"/>
        <v>0</v>
      </c>
      <c r="GB43" s="154">
        <f t="shared" si="29"/>
        <v>0</v>
      </c>
      <c r="GC43" s="154">
        <f t="shared" si="29"/>
        <v>0</v>
      </c>
      <c r="GD43" s="154">
        <f t="shared" si="29"/>
        <v>0</v>
      </c>
      <c r="GE43" s="154">
        <f t="shared" si="29"/>
        <v>0</v>
      </c>
      <c r="GF43" s="154">
        <f t="shared" si="29"/>
        <v>0</v>
      </c>
      <c r="GG43" s="154">
        <f t="shared" si="29"/>
        <v>0</v>
      </c>
      <c r="GH43" s="154">
        <f t="shared" si="29"/>
        <v>0</v>
      </c>
      <c r="GI43" s="154">
        <f t="shared" ref="GI43:GR43" si="30">COUNTIF(GI3:GI32,$G$53)</f>
        <v>0</v>
      </c>
      <c r="GJ43" s="154">
        <f t="shared" si="30"/>
        <v>0</v>
      </c>
      <c r="GK43" s="154">
        <f t="shared" si="30"/>
        <v>0</v>
      </c>
      <c r="GL43" s="154">
        <f t="shared" si="30"/>
        <v>0</v>
      </c>
      <c r="GM43" s="154">
        <f t="shared" si="30"/>
        <v>0</v>
      </c>
      <c r="GN43" s="154">
        <f t="shared" si="30"/>
        <v>0</v>
      </c>
      <c r="GO43" s="154">
        <f t="shared" si="30"/>
        <v>0</v>
      </c>
      <c r="GP43" s="154">
        <f t="shared" si="30"/>
        <v>0</v>
      </c>
      <c r="GQ43" s="154">
        <f t="shared" si="30"/>
        <v>0</v>
      </c>
      <c r="GR43" s="154">
        <f t="shared" si="30"/>
        <v>0</v>
      </c>
      <c r="GW43" s="28"/>
      <c r="GY43" s="563" t="s">
        <v>443</v>
      </c>
      <c r="GZ43" s="23" t="s">
        <v>44</v>
      </c>
      <c r="HA43" s="23" t="s">
        <v>45</v>
      </c>
      <c r="HB43" s="23" t="s">
        <v>46</v>
      </c>
      <c r="HC43" s="23" t="s">
        <v>47</v>
      </c>
      <c r="HD43" s="23" t="s">
        <v>48</v>
      </c>
      <c r="HE43" s="23" t="s">
        <v>49</v>
      </c>
      <c r="HF43" s="23" t="s">
        <v>50</v>
      </c>
      <c r="HG43" s="29"/>
      <c r="HH43" s="563" t="s">
        <v>444</v>
      </c>
      <c r="HI43" s="605" t="s">
        <v>51</v>
      </c>
      <c r="HJ43" s="605" t="s">
        <v>52</v>
      </c>
      <c r="HK43" s="605" t="s">
        <v>53</v>
      </c>
      <c r="HL43" s="605" t="s">
        <v>54</v>
      </c>
      <c r="HM43" s="605" t="s">
        <v>55</v>
      </c>
      <c r="HN43" s="605" t="s">
        <v>56</v>
      </c>
      <c r="HO43" s="519">
        <v>38</v>
      </c>
      <c r="HP43" s="8"/>
      <c r="HQ43" s="563" t="s">
        <v>196</v>
      </c>
      <c r="HR43" s="598" t="s">
        <v>51</v>
      </c>
      <c r="HS43" s="599" t="s">
        <v>52</v>
      </c>
      <c r="HT43" s="598" t="s">
        <v>53</v>
      </c>
      <c r="HU43" s="599" t="s">
        <v>54</v>
      </c>
      <c r="HV43" s="598" t="s">
        <v>55</v>
      </c>
      <c r="HW43" s="599" t="s">
        <v>56</v>
      </c>
      <c r="HY43" s="563" t="s">
        <v>445</v>
      </c>
      <c r="HZ43" s="600" t="s">
        <v>51</v>
      </c>
      <c r="IA43" s="600" t="s">
        <v>52</v>
      </c>
      <c r="IB43" s="600" t="s">
        <v>53</v>
      </c>
      <c r="IC43" s="600" t="s">
        <v>54</v>
      </c>
      <c r="ID43" s="600" t="s">
        <v>55</v>
      </c>
      <c r="IE43" s="600" t="s">
        <v>56</v>
      </c>
    </row>
    <row r="44" spans="1:239" ht="15.75" customHeight="1" x14ac:dyDescent="0.2">
      <c r="D44" s="4"/>
      <c r="E44" s="4"/>
      <c r="H44" s="1089"/>
      <c r="I44" s="738"/>
      <c r="J44" s="738"/>
      <c r="K44" s="738"/>
      <c r="L44" s="738"/>
      <c r="M44" s="739"/>
      <c r="N44" s="740">
        <f t="shared" ref="N44:T44" si="31">COUNTIF(N3:N32,85)</f>
        <v>0</v>
      </c>
      <c r="O44" s="740">
        <f t="shared" si="31"/>
        <v>0</v>
      </c>
      <c r="P44" s="740">
        <f t="shared" si="31"/>
        <v>0</v>
      </c>
      <c r="Q44" s="740">
        <f t="shared" si="31"/>
        <v>0</v>
      </c>
      <c r="R44" s="740">
        <f t="shared" si="31"/>
        <v>0</v>
      </c>
      <c r="S44" s="740">
        <f t="shared" si="31"/>
        <v>0</v>
      </c>
      <c r="T44" s="740">
        <f t="shared" si="31"/>
        <v>0</v>
      </c>
      <c r="U44" s="740"/>
      <c r="V44" s="740"/>
      <c r="W44" s="740"/>
      <c r="X44" s="740"/>
      <c r="Y44" s="740"/>
      <c r="Z44" s="740"/>
      <c r="AA44" s="740"/>
      <c r="AB44" s="740"/>
      <c r="AC44" s="740"/>
      <c r="AD44" s="741"/>
      <c r="AE44" s="741">
        <f t="shared" ref="AE44:BJ44" si="32">COUNTIF(AE3:AE32,$G$52)</f>
        <v>0</v>
      </c>
      <c r="AF44" s="741">
        <f t="shared" si="32"/>
        <v>0</v>
      </c>
      <c r="AG44" s="741">
        <f t="shared" si="32"/>
        <v>0</v>
      </c>
      <c r="AH44" s="741">
        <f t="shared" si="32"/>
        <v>0</v>
      </c>
      <c r="AI44" s="741">
        <f t="shared" si="32"/>
        <v>0</v>
      </c>
      <c r="AJ44" s="741">
        <f t="shared" si="32"/>
        <v>0</v>
      </c>
      <c r="AK44" s="741">
        <f t="shared" si="32"/>
        <v>0</v>
      </c>
      <c r="AL44" s="741">
        <f t="shared" si="32"/>
        <v>0</v>
      </c>
      <c r="AM44" s="741">
        <f t="shared" si="32"/>
        <v>0</v>
      </c>
      <c r="AN44" s="741">
        <f t="shared" si="32"/>
        <v>0</v>
      </c>
      <c r="AO44" s="741">
        <f t="shared" si="32"/>
        <v>0</v>
      </c>
      <c r="AP44" s="741">
        <f t="shared" si="32"/>
        <v>0</v>
      </c>
      <c r="AQ44" s="741">
        <f t="shared" si="32"/>
        <v>0</v>
      </c>
      <c r="AR44" s="741">
        <f t="shared" si="32"/>
        <v>0</v>
      </c>
      <c r="AS44" s="741">
        <f t="shared" si="32"/>
        <v>0</v>
      </c>
      <c r="AT44" s="741">
        <f t="shared" si="32"/>
        <v>0</v>
      </c>
      <c r="AU44" s="741">
        <f t="shared" si="32"/>
        <v>0</v>
      </c>
      <c r="AV44" s="741">
        <f t="shared" si="32"/>
        <v>0</v>
      </c>
      <c r="AW44" s="741">
        <f t="shared" si="32"/>
        <v>0</v>
      </c>
      <c r="AX44" s="741">
        <f t="shared" si="32"/>
        <v>0</v>
      </c>
      <c r="AY44" s="741">
        <f t="shared" si="32"/>
        <v>0</v>
      </c>
      <c r="AZ44" s="741">
        <f t="shared" si="32"/>
        <v>0</v>
      </c>
      <c r="BA44" s="741">
        <f t="shared" si="32"/>
        <v>0</v>
      </c>
      <c r="BB44" s="741">
        <f t="shared" si="32"/>
        <v>0</v>
      </c>
      <c r="BC44" s="741">
        <f t="shared" si="32"/>
        <v>0</v>
      </c>
      <c r="BD44" s="741">
        <f t="shared" si="32"/>
        <v>0</v>
      </c>
      <c r="BE44" s="741">
        <f t="shared" si="32"/>
        <v>0</v>
      </c>
      <c r="BF44" s="741">
        <f t="shared" si="32"/>
        <v>0</v>
      </c>
      <c r="BG44" s="741">
        <f t="shared" si="32"/>
        <v>0</v>
      </c>
      <c r="BH44" s="741">
        <f t="shared" si="32"/>
        <v>0</v>
      </c>
      <c r="BI44" s="741">
        <f t="shared" si="32"/>
        <v>0</v>
      </c>
      <c r="BJ44" s="741">
        <f t="shared" si="32"/>
        <v>0</v>
      </c>
      <c r="BK44" s="741">
        <f t="shared" ref="BK44:CP44" si="33">COUNTIF(BK3:BK32,$G$52)</f>
        <v>0</v>
      </c>
      <c r="BL44" s="741">
        <f t="shared" si="33"/>
        <v>0</v>
      </c>
      <c r="BM44" s="741">
        <f t="shared" si="33"/>
        <v>0</v>
      </c>
      <c r="BN44" s="741">
        <f t="shared" si="33"/>
        <v>0</v>
      </c>
      <c r="BO44" s="741">
        <f t="shared" si="33"/>
        <v>0</v>
      </c>
      <c r="BP44" s="741">
        <f t="shared" si="33"/>
        <v>0</v>
      </c>
      <c r="BQ44" s="741">
        <f t="shared" si="33"/>
        <v>0</v>
      </c>
      <c r="BR44" s="741">
        <f t="shared" si="33"/>
        <v>0</v>
      </c>
      <c r="BS44" s="741">
        <f t="shared" si="33"/>
        <v>0</v>
      </c>
      <c r="BT44" s="741">
        <f t="shared" si="33"/>
        <v>0</v>
      </c>
      <c r="BU44" s="741">
        <f t="shared" si="33"/>
        <v>0</v>
      </c>
      <c r="BV44" s="741">
        <f t="shared" si="33"/>
        <v>0</v>
      </c>
      <c r="BW44" s="741">
        <f t="shared" si="33"/>
        <v>0</v>
      </c>
      <c r="BX44" s="741">
        <f t="shared" si="33"/>
        <v>0</v>
      </c>
      <c r="BY44" s="741">
        <f t="shared" si="33"/>
        <v>0</v>
      </c>
      <c r="BZ44" s="741">
        <f t="shared" si="33"/>
        <v>0</v>
      </c>
      <c r="CA44" s="741">
        <f t="shared" si="33"/>
        <v>0</v>
      </c>
      <c r="CB44" s="741">
        <f t="shared" si="33"/>
        <v>0</v>
      </c>
      <c r="CC44" s="741">
        <f t="shared" si="33"/>
        <v>0</v>
      </c>
      <c r="CD44" s="741">
        <f t="shared" si="33"/>
        <v>0</v>
      </c>
      <c r="CE44" s="741">
        <f t="shared" si="33"/>
        <v>0</v>
      </c>
      <c r="CF44" s="741">
        <f t="shared" si="33"/>
        <v>0</v>
      </c>
      <c r="CG44" s="741">
        <f t="shared" si="33"/>
        <v>0</v>
      </c>
      <c r="CH44" s="741">
        <f t="shared" si="33"/>
        <v>0</v>
      </c>
      <c r="CI44" s="741">
        <f t="shared" si="33"/>
        <v>0</v>
      </c>
      <c r="CJ44" s="741">
        <f t="shared" si="33"/>
        <v>0</v>
      </c>
      <c r="CK44" s="741">
        <f t="shared" si="33"/>
        <v>0</v>
      </c>
      <c r="CL44" s="741">
        <f t="shared" si="33"/>
        <v>0</v>
      </c>
      <c r="CM44" s="741">
        <f t="shared" si="33"/>
        <v>0</v>
      </c>
      <c r="CN44" s="741">
        <f t="shared" si="33"/>
        <v>0</v>
      </c>
      <c r="CO44" s="741">
        <f t="shared" si="33"/>
        <v>0</v>
      </c>
      <c r="CP44" s="741">
        <f t="shared" si="33"/>
        <v>0</v>
      </c>
      <c r="CQ44" s="741">
        <f t="shared" ref="CQ44:DV44" si="34">COUNTIF(CQ3:CQ32,$G$52)</f>
        <v>0</v>
      </c>
      <c r="CR44" s="741">
        <f t="shared" si="34"/>
        <v>0</v>
      </c>
      <c r="CS44" s="741">
        <f t="shared" si="34"/>
        <v>0</v>
      </c>
      <c r="CT44" s="741">
        <f t="shared" si="34"/>
        <v>0</v>
      </c>
      <c r="CU44" s="741">
        <f t="shared" si="34"/>
        <v>0</v>
      </c>
      <c r="CV44" s="741">
        <f t="shared" si="34"/>
        <v>0</v>
      </c>
      <c r="CW44" s="741">
        <f t="shared" si="34"/>
        <v>0</v>
      </c>
      <c r="CX44" s="741">
        <f t="shared" si="34"/>
        <v>0</v>
      </c>
      <c r="CY44" s="741">
        <f t="shared" si="34"/>
        <v>0</v>
      </c>
      <c r="CZ44" s="741">
        <f t="shared" si="34"/>
        <v>0</v>
      </c>
      <c r="DA44" s="741">
        <f t="shared" si="34"/>
        <v>0</v>
      </c>
      <c r="DB44" s="741">
        <f t="shared" si="34"/>
        <v>0</v>
      </c>
      <c r="DC44" s="741">
        <f t="shared" si="34"/>
        <v>0</v>
      </c>
      <c r="DD44" s="741">
        <f t="shared" si="34"/>
        <v>0</v>
      </c>
      <c r="DE44" s="741">
        <f t="shared" si="34"/>
        <v>0</v>
      </c>
      <c r="DF44" s="741">
        <f t="shared" si="34"/>
        <v>0</v>
      </c>
      <c r="DG44" s="741">
        <f t="shared" si="34"/>
        <v>0</v>
      </c>
      <c r="DH44" s="741">
        <f t="shared" si="34"/>
        <v>0</v>
      </c>
      <c r="DI44" s="741">
        <f t="shared" si="34"/>
        <v>0</v>
      </c>
      <c r="DJ44" s="741">
        <f t="shared" si="34"/>
        <v>0</v>
      </c>
      <c r="DK44" s="741">
        <f t="shared" si="34"/>
        <v>0</v>
      </c>
      <c r="DL44" s="741">
        <f t="shared" si="34"/>
        <v>0</v>
      </c>
      <c r="DM44" s="741">
        <f t="shared" si="34"/>
        <v>0</v>
      </c>
      <c r="DN44" s="741">
        <f t="shared" si="34"/>
        <v>0</v>
      </c>
      <c r="DO44" s="741">
        <f t="shared" si="34"/>
        <v>0</v>
      </c>
      <c r="DP44" s="741">
        <f t="shared" si="34"/>
        <v>0</v>
      </c>
      <c r="DQ44" s="741">
        <f t="shared" si="34"/>
        <v>0</v>
      </c>
      <c r="DR44" s="741">
        <f t="shared" si="34"/>
        <v>0</v>
      </c>
      <c r="DS44" s="741">
        <f t="shared" si="34"/>
        <v>0</v>
      </c>
      <c r="DT44" s="741">
        <f t="shared" si="34"/>
        <v>0</v>
      </c>
      <c r="DU44" s="741">
        <f t="shared" si="34"/>
        <v>0</v>
      </c>
      <c r="DV44" s="741">
        <f t="shared" si="34"/>
        <v>0</v>
      </c>
      <c r="DW44" s="741">
        <f t="shared" ref="DW44:FB44" si="35">COUNTIF(DW3:DW32,$G$52)</f>
        <v>0</v>
      </c>
      <c r="DX44" s="741">
        <f t="shared" si="35"/>
        <v>0</v>
      </c>
      <c r="DY44" s="741">
        <f t="shared" si="35"/>
        <v>0</v>
      </c>
      <c r="DZ44" s="741">
        <f t="shared" si="35"/>
        <v>0</v>
      </c>
      <c r="EA44" s="741">
        <f t="shared" si="35"/>
        <v>0</v>
      </c>
      <c r="EB44" s="741">
        <f t="shared" si="35"/>
        <v>0</v>
      </c>
      <c r="EC44" s="741">
        <f t="shared" si="35"/>
        <v>0</v>
      </c>
      <c r="ED44" s="741">
        <f t="shared" si="35"/>
        <v>0</v>
      </c>
      <c r="EE44" s="741">
        <f t="shared" si="35"/>
        <v>0</v>
      </c>
      <c r="EF44" s="741">
        <f t="shared" si="35"/>
        <v>0</v>
      </c>
      <c r="EG44" s="741">
        <f t="shared" si="35"/>
        <v>0</v>
      </c>
      <c r="EH44" s="741">
        <f t="shared" si="35"/>
        <v>0</v>
      </c>
      <c r="EI44" s="741">
        <f t="shared" si="35"/>
        <v>0</v>
      </c>
      <c r="EJ44" s="741">
        <f t="shared" si="35"/>
        <v>0</v>
      </c>
      <c r="EK44" s="741">
        <f t="shared" si="35"/>
        <v>0</v>
      </c>
      <c r="EL44" s="741">
        <f t="shared" si="35"/>
        <v>0</v>
      </c>
      <c r="EM44" s="741">
        <f t="shared" si="35"/>
        <v>0</v>
      </c>
      <c r="EN44" s="741">
        <f t="shared" si="35"/>
        <v>0</v>
      </c>
      <c r="EO44" s="741">
        <f t="shared" si="35"/>
        <v>0</v>
      </c>
      <c r="EP44" s="741">
        <f t="shared" si="35"/>
        <v>0</v>
      </c>
      <c r="EQ44" s="741">
        <f t="shared" si="35"/>
        <v>0</v>
      </c>
      <c r="ER44" s="741">
        <f t="shared" si="35"/>
        <v>0</v>
      </c>
      <c r="ES44" s="741">
        <f t="shared" si="35"/>
        <v>0</v>
      </c>
      <c r="ET44" s="741">
        <f t="shared" si="35"/>
        <v>0</v>
      </c>
      <c r="EU44" s="741">
        <f t="shared" si="35"/>
        <v>0</v>
      </c>
      <c r="EV44" s="741">
        <f t="shared" si="35"/>
        <v>0</v>
      </c>
      <c r="EW44" s="741">
        <f t="shared" si="35"/>
        <v>0</v>
      </c>
      <c r="EX44" s="741">
        <f t="shared" si="35"/>
        <v>0</v>
      </c>
      <c r="EY44" s="741">
        <f t="shared" si="35"/>
        <v>0</v>
      </c>
      <c r="EZ44" s="741">
        <f t="shared" si="35"/>
        <v>0</v>
      </c>
      <c r="FA44" s="741">
        <f t="shared" si="35"/>
        <v>0</v>
      </c>
      <c r="FB44" s="741">
        <f t="shared" si="35"/>
        <v>0</v>
      </c>
      <c r="FC44" s="741">
        <f t="shared" ref="FC44:GH44" si="36">COUNTIF(FC3:FC32,$G$52)</f>
        <v>0</v>
      </c>
      <c r="FD44" s="741">
        <f t="shared" si="36"/>
        <v>0</v>
      </c>
      <c r="FE44" s="741">
        <f t="shared" si="36"/>
        <v>0</v>
      </c>
      <c r="FF44" s="741">
        <f t="shared" si="36"/>
        <v>0</v>
      </c>
      <c r="FG44" s="741">
        <f t="shared" si="36"/>
        <v>0</v>
      </c>
      <c r="FH44" s="741">
        <f t="shared" si="36"/>
        <v>0</v>
      </c>
      <c r="FI44" s="741">
        <f t="shared" si="36"/>
        <v>0</v>
      </c>
      <c r="FJ44" s="741">
        <f t="shared" si="36"/>
        <v>0</v>
      </c>
      <c r="FK44" s="741">
        <f t="shared" si="36"/>
        <v>0</v>
      </c>
      <c r="FL44" s="741">
        <f t="shared" si="36"/>
        <v>0</v>
      </c>
      <c r="FM44" s="741">
        <f t="shared" si="36"/>
        <v>0</v>
      </c>
      <c r="FN44" s="741">
        <f t="shared" si="36"/>
        <v>0</v>
      </c>
      <c r="FO44" s="741">
        <f t="shared" si="36"/>
        <v>0</v>
      </c>
      <c r="FP44" s="741">
        <f t="shared" si="36"/>
        <v>0</v>
      </c>
      <c r="FQ44" s="741">
        <f t="shared" si="36"/>
        <v>0</v>
      </c>
      <c r="FR44" s="741">
        <f t="shared" si="36"/>
        <v>0</v>
      </c>
      <c r="FS44" s="741">
        <f t="shared" si="36"/>
        <v>0</v>
      </c>
      <c r="FT44" s="741">
        <f t="shared" si="36"/>
        <v>0</v>
      </c>
      <c r="FU44" s="741">
        <f t="shared" si="36"/>
        <v>0</v>
      </c>
      <c r="FV44" s="741">
        <f t="shared" si="36"/>
        <v>0</v>
      </c>
      <c r="FW44" s="741">
        <f t="shared" si="36"/>
        <v>0</v>
      </c>
      <c r="FX44" s="741">
        <f t="shared" si="36"/>
        <v>0</v>
      </c>
      <c r="FY44" s="741">
        <f t="shared" si="36"/>
        <v>0</v>
      </c>
      <c r="FZ44" s="741">
        <f t="shared" si="36"/>
        <v>0</v>
      </c>
      <c r="GA44" s="741">
        <f t="shared" si="36"/>
        <v>0</v>
      </c>
      <c r="GB44" s="741">
        <f t="shared" si="36"/>
        <v>0</v>
      </c>
      <c r="GC44" s="741">
        <f t="shared" si="36"/>
        <v>0</v>
      </c>
      <c r="GD44" s="741">
        <f t="shared" si="36"/>
        <v>0</v>
      </c>
      <c r="GE44" s="741">
        <f t="shared" si="36"/>
        <v>0</v>
      </c>
      <c r="GF44" s="741">
        <f t="shared" si="36"/>
        <v>0</v>
      </c>
      <c r="GG44" s="741">
        <f t="shared" si="36"/>
        <v>0</v>
      </c>
      <c r="GH44" s="741">
        <f t="shared" si="36"/>
        <v>0</v>
      </c>
      <c r="GI44" s="741">
        <f t="shared" ref="GI44:GR44" si="37">COUNTIF(GI3:GI32,$G$52)</f>
        <v>0</v>
      </c>
      <c r="GJ44" s="741">
        <f t="shared" si="37"/>
        <v>0</v>
      </c>
      <c r="GK44" s="741">
        <f t="shared" si="37"/>
        <v>0</v>
      </c>
      <c r="GL44" s="741">
        <f t="shared" si="37"/>
        <v>0</v>
      </c>
      <c r="GM44" s="741">
        <f t="shared" si="37"/>
        <v>0</v>
      </c>
      <c r="GN44" s="741">
        <f t="shared" si="37"/>
        <v>0</v>
      </c>
      <c r="GO44" s="741">
        <f t="shared" si="37"/>
        <v>0</v>
      </c>
      <c r="GP44" s="741">
        <f t="shared" si="37"/>
        <v>0</v>
      </c>
      <c r="GQ44" s="741">
        <f t="shared" si="37"/>
        <v>0</v>
      </c>
      <c r="GR44" s="741">
        <f t="shared" si="37"/>
        <v>0</v>
      </c>
      <c r="GW44" s="28"/>
      <c r="GY44" s="519">
        <v>1</v>
      </c>
      <c r="GZ44" s="364">
        <f>IF(COUNTIF($I3:$GR3,GZ$12)=0,0,HLOOKUP(GZ$12,$I3:$GR$40,$HO43,FALSE))</f>
        <v>0</v>
      </c>
      <c r="HA44" s="364">
        <f>IF(COUNTIF($I3:$GR3,HA$12)=0,0,HLOOKUP(HA$12,$I3:$GR$40,$HO43,FALSE))</f>
        <v>44</v>
      </c>
      <c r="HB44" s="364">
        <f>IF(COUNTIF($I3:$GR3,HB$12)=0,0,HLOOKUP(HB$12,$I3:$GR$40,$HO43,FALSE))</f>
        <v>102</v>
      </c>
      <c r="HC44" s="364">
        <f>IF(COUNTIF($I3:$GR3,HC$12)=0,0,HLOOKUP(HC$12,$I3:$GR$40,$HO43,FALSE))</f>
        <v>0</v>
      </c>
      <c r="HD44" s="364">
        <f>IF(COUNTIF($I3:$GR3,HD$12)=0,0,HLOOKUP(HD$12,$I3:$GR$40,$HO43,FALSE))</f>
        <v>0</v>
      </c>
      <c r="HE44" s="364">
        <f>IF(COUNTIF($I3:$GR3,HE$12)=0,0,HLOOKUP(HE$12,$I3:$GR$40,$HO43,FALSE))</f>
        <v>0</v>
      </c>
      <c r="HF44" s="364">
        <f>IF(COUNTIF($I3:$GR3,"X")=0,0,HLOOKUP("X",$I3:$GR$40,$HO43,FALSE))</f>
        <v>158</v>
      </c>
      <c r="HG44" s="29"/>
      <c r="HH44" s="606" t="s">
        <v>90</v>
      </c>
      <c r="HI44" s="364">
        <f>IF(GZ44=0,0,IF(AND(GZ44&lt;&gt;0,HA44=0),SUM(INDEX($I3:$GR3,1,GZ44):INDEX($I3:$GR3,1,$HF44)),SUM(INDEX($I3:$GR3,1,GZ44):INDEX($I3:$GR3,1,HA44))))</f>
        <v>0</v>
      </c>
      <c r="HJ44" s="364">
        <f>IF(HA44=0,0,IF(AND(HA44&lt;&gt;0,HB44=0),SUM(INDEX($I3:$GR3,1,HA44):INDEX($I3:$GR3,1,$HF44)),SUM(INDEX($I3:$GR3,1,HA44):INDEX($I3:$GR3,1,HB44))))</f>
        <v>1185</v>
      </c>
      <c r="HK44" s="364">
        <f>IF(HB44=0,0,IF(AND(HB44&lt;&gt;0,HC44=0),SUM(INDEX($I3:$GR3,1,HB44):INDEX($I3:$GR3,1,$HF44)),SUM(INDEX($I3:$GR3,1,HB44):INDEX($I3:$GR3,1,HC44))))</f>
        <v>1173</v>
      </c>
      <c r="HL44" s="364">
        <f>IF(HC44=0,0,IF(AND(HC44&lt;&gt;0,HD44=0),SUM(INDEX($I3:$GR3,1,HC44):INDEX($I3:$GR3,1,$HF44)),SUM(INDEX($I3:$GR3,1,HC44):INDEX($I3:$GR3,1,HD44))))</f>
        <v>0</v>
      </c>
      <c r="HM44" s="364">
        <f>IF(HD44=0,0,IF(AND(HD44&lt;&gt;0,HE44=0),SUM(INDEX($I3:$GR3,1,HD44):INDEX($I3:$GR3,1,$HF44)),SUM(INDEX($I3:$GR3,1,HD44):INDEX($I3:$GR3,1,HE44))))</f>
        <v>0</v>
      </c>
      <c r="HN44" s="364">
        <f>IF(HE44=0,0,IF(AND(HE44&lt;&gt;0,GZ44=0),SUM(INDEX($I3:$GR3,1,HE44):INDEX($I3:$GR3,1,$HF44)),SUM(INDEX($I3:$GR3,1,HE44):INDEX($I3:$GR3,1,GZ44))))</f>
        <v>0</v>
      </c>
      <c r="HO44" s="519">
        <v>37</v>
      </c>
      <c r="HP44" s="8"/>
      <c r="HQ44" s="623" t="s">
        <v>90</v>
      </c>
      <c r="HR44" s="701">
        <f>IF(AND(GZ44=0,HA44=0),0,IF(AND(GZ44=0,HA44&lt;&gt;0),COUNTIF(INDEX($I$3:$GR$79,$GY44,GZ44+1):INDEX($I$3:$GR$79,$GY44,HA44),"STK")+COUNTIF(INDEX($I$3:$GR$79,$GY44,GZ44+1):INDEX($I$3:$GR$79,$GY44,HA44),"SB"),IF(AND(GZ44&lt;&gt;0,HA44=0),COUNTIF(INDEX($I$3:$GR$79,$GY44,GZ44):INDEX($I$3:$GR$79,$GY44,HF44),"STK")+COUNTIF(INDEX($I$3:$GR$79,$GY44,GZ44):INDEX($I$3:$GR$79,$GY44,HF44),"SB"),COUNTIF(INDEX($I$3:$GR$79,$GY44,GZ44):INDEX($I$3:$GR$79,$GY44,HA44),"STK")+COUNTIF(INDEX($I$3:$GR$79,$GY44,GZ44):INDEX($I$3:$GR$79,$GY44,HA44),"SB"))))</f>
        <v>0</v>
      </c>
      <c r="HS44" s="405">
        <f>IF(AND(HA44=0,HB44=0),0,IF(AND(HA44=0,HB44&lt;&gt;0),COUNTIF(INDEX($I$3:$GR$79,$GY44,HA44+1):INDEX($I$3:$GR$79,$GY44,HB44),"STK")+COUNTIF(INDEX($I$3:$GR$79,$GY44,HA44+1):INDEX($I$3:$GR$79,$GY44,HB44),"SB"),IF(AND(HA44&lt;&gt;0,HB44=0),COUNTIF(INDEX($I$3:$GR$79,$GY44,HA44):INDEX($I$3:$GR$79,$GY44,HF44),"STK")+COUNTIF(INDEX($I$3:$GR$79,$GY44,HA44):INDEX($I$3:$GR$79,$GY44,HF44),"SB"),COUNTIF(INDEX($I$3:$GR$79,$GY44,HA44):INDEX($I$3:$GR$79,$GY44,HB44),"STK")+COUNTIF(INDEX($I$3:$GR$79,$GY44,HA44):INDEX($I$3:$GR$79,$GY44,HB44),"SB"))))</f>
        <v>0</v>
      </c>
      <c r="HT44" s="701">
        <f>IF(AND(HB44=0,HC44=0),0,IF(AND(HB44=0,HC44&lt;&gt;0),COUNTIF(INDEX($I$3:$GR$79,$GY44,HB44+1):INDEX($I$3:$GR$79,$GY44,HC44),"STK")+COUNTIF(INDEX($I$3:$GR$79,$GY44,HB44+1):INDEX($I$3:$GR$79,$GY44,HC44),"SB"),IF(AND(HB44&lt;&gt;0,HC44=0),COUNTIF(INDEX($I$3:$GR$79,$GY44,HB44):INDEX($I$3:$GR$79,$GY44,HF44),"STK")+COUNTIF(INDEX($I$3:$GR$79,$GY44,HB44):INDEX($I$3:$GR$79,$GY44,HF44),"SB"),COUNTIF(INDEX($I$3:$GR$79,$GY44,HB44):INDEX($I$3:$GR$79,$GY44,HC44),"STK")+COUNTIF(INDEX($I$3:$GR$79,$GY44,HB44):INDEX($I$3:$GR$79,$GY44,HC44),"SB"))))</f>
        <v>0</v>
      </c>
      <c r="HU44" s="405">
        <f>IF(AND(HC44=0,HD44=0),0,IF(AND(HC44=0,HD44&lt;&gt;0),COUNTIF(INDEX($I$3:$GR$79,$GY44,HC44+1):INDEX($I$3:$GR$79,$GY44,HD44),"STK")+COUNTIF(INDEX($I$3:$GR$79,$GY44,HC44+1):INDEX($I$3:$GR$79,$GY44,HD44),"SB"),IF(AND(HC44&lt;&gt;0,HD44=0),COUNTIF(INDEX($I$3:$GR$79,$GY44,HC44):INDEX($I$3:$GR$79,$GY44,HF44),"STK")+COUNTIF(INDEX($I$3:$GR$79,$GY44,HC44):INDEX($I$3:$GR$79,$GY44,HF44),"SB"),COUNTIF(INDEX($I$3:$GR$79,$GY44,HC44):INDEX($I$3:$GR$79,$GY44,HD44),"STK")+COUNTIF(INDEX($I$3:$GR$79,$GY44,HC44):INDEX($I$3:$GR$79,$GY44,HD44),"SB"))))</f>
        <v>0</v>
      </c>
      <c r="HV44" s="701">
        <f>IF(AND(HD44=0,HE44=0),0,IF(AND(HD44=0,HE44&lt;&gt;0),COUNTIF(INDEX($I$3:$GR$79,$GY44,HD44+1):INDEX($I$3:$GR$79,$GY44,HE44),"STK")+COUNTIF(INDEX($I$3:$GR$79,$GY44,HD44+1):INDEX($I$3:$GR$79,$GY44,HE44),"SB"),IF(AND(HD44&lt;&gt;0,HE44=0),COUNTIF(INDEX($I$3:$GR$79,$GY44,HD44):INDEX($I$3:$GR$79,$GY44,HF44),"STK")+COUNTIF(INDEX($I$3:$GR$79,$GY44,HD44):INDEX($I$3:$GR$79,$GY44,HF44),"SB"),COUNTIF(INDEX($I$3:$GR$79,$GY44,HD44):INDEX($I$3:$GR$79,$GY44,HE44),"STK")+COUNTIF(INDEX($I$3:$GR$79,$GY44,HD44):INDEX($I$3:$GR$79,$GY44,HE44),"SB"))))</f>
        <v>0</v>
      </c>
      <c r="HW44" s="405">
        <f>IF(AND(HE44=0,GZ44=0),0,IF(AND(HE44=0,GZ44&lt;&gt;0),COUNTIF(INDEX($I$3:$GR$79,$GY44,HE44+1):INDEX($I$3:$GR$79,$GY44,GZ44),"STK")+COUNTIF(INDEX($I$3:$GR$79,$GY44,HE44+1):INDEX($I$3:$GR$79,$GY44,GZ44),"SB"),IF(AND(HE44&lt;&gt;0,GZ44=0),COUNTIF(INDEX($I$3:$GR$79,$GY44,HE44):INDEX($I$3:$GR$79,$GY44,HF44),"STK")+COUNTIF(INDEX($I$3:$GR$79,$GY44,HE44):INDEX($I$3:$GR$79,$GY44,HF44),"SB"),COUNTIF(INDEX($I$3:$GR$79,$GY44,HE44):INDEX($I$3:$GR$79,$GY44,GZ44),"STK")+COUNTIF(INDEX($I$3:$GR$79,$GY44,HE44):INDEX($I$3:$GR$79,$GY44,GZ44),"SB"))))</f>
        <v>0</v>
      </c>
      <c r="HY44" s="606" t="s">
        <v>90</v>
      </c>
      <c r="HZ44" s="364">
        <f>IF(GZ44=0,0,IF(AND(GZ44&lt;&gt;0,HA44=0),HF44-GZ44-5-HR44,HA44-GZ44-5-HR44))</f>
        <v>0</v>
      </c>
      <c r="IA44" s="364">
        <f>IF(HA44=0,0,IF(AND(HA44&lt;&gt;0,HB44=0),HF44-HA44-5-HS44,HB44-HA44-5-HS44))</f>
        <v>53</v>
      </c>
      <c r="IB44" s="364">
        <f>IF(HB44=0,0,IF(AND(HB44&lt;&gt;0,HC44=0),HF44-HB44-5-HT44,HC44-HB44-5-HT44))</f>
        <v>51</v>
      </c>
      <c r="IC44" s="364">
        <f>IF(HC44=0,0,IF(AND(HC44&lt;&gt;0,HD44=0),HF44-HC44-5-HU44,HD44-HC44-5-HU44))</f>
        <v>0</v>
      </c>
      <c r="ID44" s="364">
        <f>IF(HD44=0,0,IF(AND(HD44&lt;&gt;0,HE44=0),HF44-HD44-5-HV44,HE44-HD44-5-HV44))</f>
        <v>0</v>
      </c>
      <c r="IE44" s="364">
        <f>IF(HE44=0,0,IF(AND(HE44&lt;&gt;0,GZ44=0),HF44-HE44-5-HW44,GZ44-HE44-5-HW44))</f>
        <v>0</v>
      </c>
    </row>
    <row r="45" spans="1:239" ht="15.75" customHeight="1" x14ac:dyDescent="0.2">
      <c r="D45" s="4"/>
      <c r="E45" s="4"/>
      <c r="T45" s="139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0"/>
      <c r="DH45" s="10"/>
      <c r="DI45" s="10"/>
      <c r="DJ45" s="10"/>
      <c r="DK45" s="10"/>
      <c r="DL45" s="10"/>
      <c r="DM45" s="13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GW45" s="28"/>
      <c r="GY45" s="519">
        <v>2</v>
      </c>
      <c r="GZ45" s="364">
        <f>IF(COUNTIF($I4:$GR4,GZ$12)=0,0,HLOOKUP(GZ$12,$I4:$GR$40,$HO44,FALSE))</f>
        <v>0</v>
      </c>
      <c r="HA45" s="364">
        <f>IF(COUNTIF($I4:$GR4,HA$12)=0,0,HLOOKUP(HA$12,$I4:$GR$40,$HO44,FALSE))</f>
        <v>52</v>
      </c>
      <c r="HB45" s="364">
        <f>IF(COUNTIF($I4:$GR4,HB$12)=0,0,HLOOKUP(HB$12,$I4:$GR$40,$HO44,FALSE))</f>
        <v>106</v>
      </c>
      <c r="HC45" s="364">
        <f>IF(COUNTIF($I4:$GR4,HC$12)=0,0,HLOOKUP(HC$12,$I4:$GR$40,$HO44,FALSE))</f>
        <v>0</v>
      </c>
      <c r="HD45" s="364">
        <f>IF(COUNTIF($I4:$GR4,HD$12)=0,0,HLOOKUP(HD$12,$I4:$GR$40,$HO44,FALSE))</f>
        <v>0</v>
      </c>
      <c r="HE45" s="364">
        <f>IF(COUNTIF($I4:$GR4,HE$12)=0,0,HLOOKUP(HE$12,$I4:$GR$40,$HO44,FALSE))</f>
        <v>0</v>
      </c>
      <c r="HF45" s="364">
        <f>IF(COUNTIF($I4:$GR4,"X")=0,0,HLOOKUP("X",$I4:$GR$40,$HO44,FALSE))</f>
        <v>162</v>
      </c>
      <c r="HG45" s="29"/>
      <c r="HH45" s="606" t="s">
        <v>91</v>
      </c>
      <c r="HI45" s="364">
        <f>IF(GZ45=0,0,IF(AND(GZ45&lt;&gt;0,HA45=0),SUM(INDEX($I4:$GR4,1,GZ45):INDEX($I4:$GR4,1,$HF45)),SUM(INDEX($I4:$GR4,1,GZ45):INDEX($I4:$GR4,1,HA45))))</f>
        <v>0</v>
      </c>
      <c r="HJ45" s="364">
        <f>IF(HA45=0,0,IF(AND(HA45&lt;&gt;0,HB45=0),SUM(INDEX($I4:$GR4,1,HA45):INDEX($I4:$GR4,1,$HF45)),SUM(INDEX($I4:$GR4,1,HA45):INDEX($I4:$GR4,1,HB45))))</f>
        <v>1104</v>
      </c>
      <c r="HK45" s="364">
        <f>IF(HB45=0,0,IF(AND(HB45&lt;&gt;0,HC45=0),SUM(INDEX($I4:$GR4,1,HB45):INDEX($I4:$GR4,1,$HF45)),SUM(INDEX($I4:$GR4,1,HB45):INDEX($I4:$GR4,1,HC45))))</f>
        <v>1173</v>
      </c>
      <c r="HL45" s="364">
        <f>IF(HC45=0,0,IF(AND(HC45&lt;&gt;0,HD45=0),SUM(INDEX($I4:$GR4,1,HC45):INDEX($I4:$GR4,1,$HF45)),SUM(INDEX($I4:$GR4,1,HC45):INDEX($I4:$GR4,1,HD45))))</f>
        <v>0</v>
      </c>
      <c r="HM45" s="364">
        <f>IF(HD45=0,0,IF(AND(HD45&lt;&gt;0,HE45=0),SUM(INDEX($I4:$GR4,1,HD45):INDEX($I4:$GR4,1,$HF45)),SUM(INDEX($I4:$GR4,1,HD45):INDEX($I4:$GR4,1,HE45))))</f>
        <v>0</v>
      </c>
      <c r="HN45" s="364">
        <f>IF(HE45=0,0,IF(AND(HE45&lt;&gt;0,GZ45=0),SUM(INDEX($I4:$GR4,1,HE45):INDEX($I4:$GR4,1,$HF45)),SUM(INDEX($I4:$GR4,1,HE45):INDEX($I4:$GR4,1,GZ45))))</f>
        <v>0</v>
      </c>
      <c r="HO45" s="519">
        <v>36</v>
      </c>
      <c r="HP45" s="8"/>
      <c r="HQ45" s="623" t="s">
        <v>91</v>
      </c>
      <c r="HR45" s="701">
        <f>IF(AND(GZ45=0,HA45=0),0,IF(AND(GZ45=0,HA45&lt;&gt;0),COUNTIF(INDEX($I$3:$GR$79,$GY45,GZ45+1):INDEX($I$3:$GR$79,$GY45,HA45),"STK")+COUNTIF(INDEX($I$3:$GR$79,$GY45,GZ45+1):INDEX($I$3:$GR$79,$GY45,HA45),"SB"),IF(AND(GZ45&lt;&gt;0,HA45=0),COUNTIF(INDEX($I$3:$GR$79,$GY45,GZ45):INDEX($I$3:$GR$79,$GY45,HF45),"STK")+COUNTIF(INDEX($I$3:$GR$79,$GY45,GZ45):INDEX($I$3:$GR$79,$GY45,HF45),"SB"),COUNTIF(INDEX($I$3:$GR$79,$GY45,GZ45):INDEX($I$3:$GR$79,$GY45,HA45),"STK")+COUNTIF(INDEX($I$3:$GR$79,$GY45,GZ45):INDEX($I$3:$GR$79,$GY45,HA45),"SB"))))</f>
        <v>0</v>
      </c>
      <c r="HS45" s="405">
        <f>IF(AND(HA45=0,HB45=0),0,IF(AND(HA45=0,HB45&lt;&gt;0),COUNTIF(INDEX($I$3:$GR$79,$GY45,HA45+1):INDEX($I$3:$GR$79,$GY45,HB45),"STK")+COUNTIF(INDEX($I$3:$GR$79,$GY45,HA45+1):INDEX($I$3:$GR$79,$GY45,HB45),"SB"),IF(AND(HA45&lt;&gt;0,HB45=0),COUNTIF(INDEX($I$3:$GR$79,$GY45,HA45):INDEX($I$3:$GR$79,$GY45,HF45),"STK")+COUNTIF(INDEX($I$3:$GR$79,$GY45,HA45):INDEX($I$3:$GR$79,$GY45,HF45),"SB"),COUNTIF(INDEX($I$3:$GR$79,$GY45,HA45):INDEX($I$3:$GR$79,$GY45,HB45),"STK")+COUNTIF(INDEX($I$3:$GR$79,$GY45,HA45):INDEX($I$3:$GR$79,$GY45,HB45),"SB"))))</f>
        <v>0</v>
      </c>
      <c r="HT45" s="701">
        <f>IF(AND(HB45=0,HC45=0),0,IF(AND(HB45=0,HC45&lt;&gt;0),COUNTIF(INDEX($I$3:$GR$79,$GY45,HB45+1):INDEX($I$3:$GR$79,$GY45,HC45),"STK")+COUNTIF(INDEX($I$3:$GR$79,$GY45,HB45+1):INDEX($I$3:$GR$79,$GY45,HC45),"SB"),IF(AND(HB45&lt;&gt;0,HC45=0),COUNTIF(INDEX($I$3:$GR$79,$GY45,HB45):INDEX($I$3:$GR$79,$GY45,HF45),"STK")+COUNTIF(INDEX($I$3:$GR$79,$GY45,HB45):INDEX($I$3:$GR$79,$GY45,HF45),"SB"),COUNTIF(INDEX($I$3:$GR$79,$GY45,HB45):INDEX($I$3:$GR$79,$GY45,HC45),"STK")+COUNTIF(INDEX($I$3:$GR$79,$GY45,HB45):INDEX($I$3:$GR$79,$GY45,HC45),"SB"))))</f>
        <v>0</v>
      </c>
      <c r="HU45" s="405">
        <f>IF(AND(HC45=0,HD45=0),0,IF(AND(HC45=0,HD45&lt;&gt;0),COUNTIF(INDEX($I$3:$GR$79,$GY45,HC45+1):INDEX($I$3:$GR$79,$GY45,HD45),"STK")+COUNTIF(INDEX($I$3:$GR$79,$GY45,HC45+1):INDEX($I$3:$GR$79,$GY45,HD45),"SB"),IF(AND(HC45&lt;&gt;0,HD45=0),COUNTIF(INDEX($I$3:$GR$79,$GY45,HC45):INDEX($I$3:$GR$79,$GY45,HF45),"STK")+COUNTIF(INDEX($I$3:$GR$79,$GY45,HC45):INDEX($I$3:$GR$79,$GY45,HF45),"SB"),COUNTIF(INDEX($I$3:$GR$79,$GY45,HC45):INDEX($I$3:$GR$79,$GY45,HD45),"STK")+COUNTIF(INDEX($I$3:$GR$79,$GY45,HC45):INDEX($I$3:$GR$79,$GY45,HD45),"SB"))))</f>
        <v>0</v>
      </c>
      <c r="HV45" s="701">
        <f>IF(AND(HD45=0,HE45=0),0,IF(AND(HD45=0,HE45&lt;&gt;0),COUNTIF(INDEX($I$3:$GR$79,$GY45,HD45+1):INDEX($I$3:$GR$79,$GY45,HE45),"STK")+COUNTIF(INDEX($I$3:$GR$79,$GY45,HD45+1):INDEX($I$3:$GR$79,$GY45,HE45),"SB"),IF(AND(HD45&lt;&gt;0,HE45=0),COUNTIF(INDEX($I$3:$GR$79,$GY45,HD45):INDEX($I$3:$GR$79,$GY45,HF45),"STK")+COUNTIF(INDEX($I$3:$GR$79,$GY45,HD45):INDEX($I$3:$GR$79,$GY45,HF45),"SB"),COUNTIF(INDEX($I$3:$GR$79,$GY45,HD45):INDEX($I$3:$GR$79,$GY45,HE45),"STK")+COUNTIF(INDEX($I$3:$GR$79,$GY45,HD45):INDEX($I$3:$GR$79,$GY45,HE45),"SB"))))</f>
        <v>0</v>
      </c>
      <c r="HW45" s="405">
        <f>IF(AND(HE45=0,GZ45=0),0,IF(AND(HE45=0,GZ45&lt;&gt;0),COUNTIF(INDEX($I$3:$GR$79,$GY45,HE45+1):INDEX($I$3:$GR$79,$GY45,GZ45),"STK")+COUNTIF(INDEX($I$3:$GR$79,$GY45,HE45+1):INDEX($I$3:$GR$79,$GY45,GZ45),"SB"),IF(AND(HE45&lt;&gt;0,GZ45=0),COUNTIF(INDEX($I$3:$GR$79,$GY45,HE45):INDEX($I$3:$GR$79,$GY45,HF45),"STK")+COUNTIF(INDEX($I$3:$GR$79,$GY45,HE45):INDEX($I$3:$GR$79,$GY45,HF45),"SB"),COUNTIF(INDEX($I$3:$GR$79,$GY45,HE45):INDEX($I$3:$GR$79,$GY45,GZ45),"STK")+COUNTIF(INDEX($I$3:$GR$79,$GY45,HE45):INDEX($I$3:$GR$79,$GY45,GZ45),"SB"))))</f>
        <v>0</v>
      </c>
      <c r="HY45" s="606" t="s">
        <v>91</v>
      </c>
      <c r="HZ45" s="364">
        <f t="shared" ref="HZ45:HZ73" si="38">IF(GZ45=0,0,IF(AND(GZ45&lt;&gt;0,HA45=0),HF45-GZ45-5-HR45,HA45-GZ45-5-HR45))</f>
        <v>0</v>
      </c>
      <c r="IA45" s="364">
        <f t="shared" ref="IA45:IA73" si="39">IF(HA45=0,0,IF(AND(HA45&lt;&gt;0,HB45=0),HF45-HA45-5-HS45,HB45-HA45-5-HS45))</f>
        <v>49</v>
      </c>
      <c r="IB45" s="364">
        <f t="shared" ref="IB45:IB73" si="40">IF(HB45=0,0,IF(AND(HB45&lt;&gt;0,HC45=0),HF45-HB45-5-HT45,HC45-HB45-5-HT45))</f>
        <v>51</v>
      </c>
      <c r="IC45" s="364">
        <f t="shared" ref="IC45:IC73" si="41">IF(HC45=0,0,IF(AND(HC45&lt;&gt;0,HD45=0),HF45-HC45-5-HU45,HD45-HC45-5-HU45))</f>
        <v>0</v>
      </c>
      <c r="ID45" s="364">
        <f t="shared" ref="ID45:ID73" si="42">IF(HD45=0,0,IF(AND(HD45&lt;&gt;0,HE45=0),HF45-HD45-5-HV45,HE45-HD45-5-HV45))</f>
        <v>0</v>
      </c>
      <c r="IE45" s="364">
        <f t="shared" ref="IE45:IE73" si="43">IF(HE45=0,0,IF(AND(HE45&lt;&gt;0,GZ45=0),HF45-HE45-5-HW45,GZ45-HE45-5-HW45))</f>
        <v>0</v>
      </c>
    </row>
    <row r="46" spans="1:239" ht="15.75" customHeight="1" x14ac:dyDescent="0.2">
      <c r="D46" s="4"/>
      <c r="E46" s="4"/>
      <c r="T46" s="139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0"/>
      <c r="DH46" s="10"/>
      <c r="DI46" s="10"/>
      <c r="DJ46" s="10"/>
      <c r="DK46" s="10"/>
      <c r="DL46" s="10"/>
      <c r="DM46" s="13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GY46" s="519">
        <v>3</v>
      </c>
      <c r="GZ46" s="364">
        <f>IF(COUNTIF($I5:$GR5,GZ$12)=0,0,HLOOKUP(GZ$12,$I5:$GR$40,$HO45,FALSE))</f>
        <v>0</v>
      </c>
      <c r="HA46" s="364">
        <f>IF(COUNTIF($I5:$GR5,HA$12)=0,0,HLOOKUP(HA$12,$I5:$GR$40,$HO45,FALSE))</f>
        <v>0</v>
      </c>
      <c r="HB46" s="364">
        <f>IF(COUNTIF($I5:$GR5,HB$12)=0,0,HLOOKUP(HB$12,$I5:$GR$40,$HO45,FALSE))</f>
        <v>10</v>
      </c>
      <c r="HC46" s="364">
        <f>IF(COUNTIF($I5:$GR5,HC$12)=0,0,HLOOKUP(HC$12,$I5:$GR$40,$HO45,FALSE))</f>
        <v>68</v>
      </c>
      <c r="HD46" s="364">
        <f>IF(COUNTIF($I5:$GR5,HD$12)=0,0,HLOOKUP(HD$12,$I5:$GR$40,$HO45,FALSE))</f>
        <v>127</v>
      </c>
      <c r="HE46" s="364">
        <f>IF(COUNTIF($I5:$GR5,HE$12)=0,0,HLOOKUP(HE$12,$I5:$GR$40,$HO45,FALSE))</f>
        <v>0</v>
      </c>
      <c r="HF46" s="364">
        <f>IF(COUNTIF($I5:$GR5,"X")=0,0,HLOOKUP("X",$I5:$GR$40,$HO45,FALSE))</f>
        <v>157</v>
      </c>
      <c r="HG46" s="8"/>
      <c r="HH46" s="606" t="s">
        <v>290</v>
      </c>
      <c r="HI46" s="364">
        <f>IF(GZ46=0,0,IF(AND(GZ46&lt;&gt;0,HA46=0),SUM(INDEX($I5:$GR5,1,GZ46):INDEX($I5:$GR5,1,$HF46)),SUM(INDEX($I5:$GR5,1,GZ46):INDEX($I5:$GR5,1,HA46))))</f>
        <v>0</v>
      </c>
      <c r="HJ46" s="364">
        <f>IF(HA46=0,0,IF(AND(HA46&lt;&gt;0,HB46=0),SUM(INDEX($I5:$GR5,1,HA46):INDEX($I5:$GR5,1,$HF46)),SUM(INDEX($I5:$GR5,1,HA46):INDEX($I5:$GR5,1,HB46))))</f>
        <v>0</v>
      </c>
      <c r="HK46" s="364">
        <f>IF(HB46=0,0,IF(AND(HB46&lt;&gt;0,HC46=0),SUM(INDEX($I5:$GR5,1,HB46):INDEX($I5:$GR5,1,$HF46)),SUM(INDEX($I5:$GR5,1,HB46):INDEX($I5:$GR5,1,HC46))))</f>
        <v>1200</v>
      </c>
      <c r="HL46" s="364">
        <f>IF(HC46=0,0,IF(AND(HC46&lt;&gt;0,HD46=0),SUM(INDEX($I5:$GR5,1,HC46):INDEX($I5:$GR5,1,$HF46)),SUM(INDEX($I5:$GR5,1,HC46):INDEX($I5:$GR5,1,HD46))))</f>
        <v>1113</v>
      </c>
      <c r="HM46" s="364">
        <f>IF(HD46=0,0,IF(AND(HD46&lt;&gt;0,HE46=0),SUM(INDEX($I5:$GR5,1,HD46):INDEX($I5:$GR5,1,$HF46)),SUM(INDEX($I5:$GR5,1,HD46):INDEX($I5:$GR5,1,HE46))))</f>
        <v>575</v>
      </c>
      <c r="HN46" s="364">
        <f>IF(HE46=0,0,IF(AND(HE46&lt;&gt;0,GZ46=0),SUM(INDEX($I5:$GR5,1,HE46):INDEX($I5:$GR5,1,$HF46)),SUM(INDEX($I5:$GR5,1,HE46):INDEX($I5:$GR5,1,GZ46))))</f>
        <v>0</v>
      </c>
      <c r="HO46" s="519">
        <v>35</v>
      </c>
      <c r="HP46" s="8"/>
      <c r="HQ46" s="623" t="s">
        <v>290</v>
      </c>
      <c r="HR46" s="701">
        <f>IF(AND(GZ46=0,HA46=0),0,IF(AND(GZ46=0,HA46&lt;&gt;0),COUNTIF(INDEX($I$3:$GR$79,$GY46,GZ46+1):INDEX($I$3:$GR$79,$GY46,HA46),"STK")+COUNTIF(INDEX($I$3:$GR$79,$GY46,GZ46+1):INDEX($I$3:$GR$79,$GY46,HA46),"SB"),IF(AND(GZ46&lt;&gt;0,HA46=0),COUNTIF(INDEX($I$3:$GR$79,$GY46,GZ46):INDEX($I$3:$GR$79,$GY46,HF46),"STK")+COUNTIF(INDEX($I$3:$GR$79,$GY46,GZ46):INDEX($I$3:$GR$79,$GY46,HF46),"SB"),COUNTIF(INDEX($I$3:$GR$79,$GY46,GZ46):INDEX($I$3:$GR$79,$GY46,HA46),"STK")+COUNTIF(INDEX($I$3:$GR$79,$GY46,GZ46):INDEX($I$3:$GR$79,$GY46,HA46),"SB"))))</f>
        <v>0</v>
      </c>
      <c r="HS46" s="405">
        <f>IF(AND(HA46=0,HB46=0),0,IF(AND(HA46=0,HB46&lt;&gt;0),COUNTIF(INDEX($I$3:$GR$79,$GY46,HA46+1):INDEX($I$3:$GR$79,$GY46,HB46),"STK")+COUNTIF(INDEX($I$3:$GR$79,$GY46,HA46+1):INDEX($I$3:$GR$79,$GY46,HB46),"SB"),IF(AND(HA46&lt;&gt;0,HB46=0),COUNTIF(INDEX($I$3:$GR$79,$GY46,HA46):INDEX($I$3:$GR$79,$GY46,HF46),"STK")+COUNTIF(INDEX($I$3:$GR$79,$GY46,HA46):INDEX($I$3:$GR$79,$GY46,HF46),"SB"),COUNTIF(INDEX($I$3:$GR$79,$GY46,HA46):INDEX($I$3:$GR$79,$GY46,HB46),"STK")+COUNTIF(INDEX($I$3:$GR$79,$GY46,HA46):INDEX($I$3:$GR$79,$GY46,HB46),"SB"))))</f>
        <v>0</v>
      </c>
      <c r="HT46" s="701">
        <f>IF(AND(HB46=0,HC46=0),0,IF(AND(HB46=0,HC46&lt;&gt;0),COUNTIF(INDEX($I$3:$GR$79,$GY46,HB46+1):INDEX($I$3:$GR$79,$GY46,HC46),"STK")+COUNTIF(INDEX($I$3:$GR$79,$GY46,HB46+1):INDEX($I$3:$GR$79,$GY46,HC46),"SB"),IF(AND(HB46&lt;&gt;0,HC46=0),COUNTIF(INDEX($I$3:$GR$79,$GY46,HB46):INDEX($I$3:$GR$79,$GY46,HF46),"STK")+COUNTIF(INDEX($I$3:$GR$79,$GY46,HB46):INDEX($I$3:$GR$79,$GY46,HF46),"SB"),COUNTIF(INDEX($I$3:$GR$79,$GY46,HB46):INDEX($I$3:$GR$79,$GY46,HC46),"STK")+COUNTIF(INDEX($I$3:$GR$79,$GY46,HB46):INDEX($I$3:$GR$79,$GY46,HC46),"SB"))))</f>
        <v>0</v>
      </c>
      <c r="HU46" s="405">
        <f>IF(AND(HC46=0,HD46=0),0,IF(AND(HC46=0,HD46&lt;&gt;0),COUNTIF(INDEX($I$3:$GR$79,$GY46,HC46+1):INDEX($I$3:$GR$79,$GY46,HD46),"STK")+COUNTIF(INDEX($I$3:$GR$79,$GY46,HC46+1):INDEX($I$3:$GR$79,$GY46,HD46),"SB"),IF(AND(HC46&lt;&gt;0,HD46=0),COUNTIF(INDEX($I$3:$GR$79,$GY46,HC46):INDEX($I$3:$GR$79,$GY46,HF46),"STK")+COUNTIF(INDEX($I$3:$GR$79,$GY46,HC46):INDEX($I$3:$GR$79,$GY46,HF46),"SB"),COUNTIF(INDEX($I$3:$GR$79,$GY46,HC46):INDEX($I$3:$GR$79,$GY46,HD46),"STK")+COUNTIF(INDEX($I$3:$GR$79,$GY46,HC46):INDEX($I$3:$GR$79,$GY46,HD46),"SB"))))</f>
        <v>0</v>
      </c>
      <c r="HV46" s="701">
        <f>IF(AND(HD46=0,HE46=0),0,IF(AND(HD46=0,HE46&lt;&gt;0),COUNTIF(INDEX($I$3:$GR$79,$GY46,HD46+1):INDEX($I$3:$GR$79,$GY46,HE46),"STK")+COUNTIF(INDEX($I$3:$GR$79,$GY46,HD46+1):INDEX($I$3:$GR$79,$GY46,HE46),"SB"),IF(AND(HD46&lt;&gt;0,HE46=0),COUNTIF(INDEX($I$3:$GR$79,$GY46,HD46):INDEX($I$3:$GR$79,$GY46,HF46),"STK")+COUNTIF(INDEX($I$3:$GR$79,$GY46,HD46):INDEX($I$3:$GR$79,$GY46,HF46),"SB"),COUNTIF(INDEX($I$3:$GR$79,$GY46,HD46):INDEX($I$3:$GR$79,$GY46,HE46),"STK")+COUNTIF(INDEX($I$3:$GR$79,$GY46,HD46):INDEX($I$3:$GR$79,$GY46,HE46),"SB"))))</f>
        <v>0</v>
      </c>
      <c r="HW46" s="405">
        <f>IF(AND(HE46=0,GZ46=0),0,IF(AND(HE46=0,GZ46&lt;&gt;0),COUNTIF(INDEX($I$3:$GR$79,$GY46,HE46+1):INDEX($I$3:$GR$79,$GY46,GZ46),"STK")+COUNTIF(INDEX($I$3:$GR$79,$GY46,HE46+1):INDEX($I$3:$GR$79,$GY46,GZ46),"SB"),IF(AND(HE46&lt;&gt;0,GZ46=0),COUNTIF(INDEX($I$3:$GR$79,$GY46,HE46):INDEX($I$3:$GR$79,$GY46,HF46),"STK")+COUNTIF(INDEX($I$3:$GR$79,$GY46,HE46):INDEX($I$3:$GR$79,$GY46,HF46),"SB"),COUNTIF(INDEX($I$3:$GR$79,$GY46,HE46):INDEX($I$3:$GR$79,$GY46,GZ46),"STK")+COUNTIF(INDEX($I$3:$GR$79,$GY46,HE46):INDEX($I$3:$GR$79,$GY46,GZ46),"SB"))))</f>
        <v>0</v>
      </c>
      <c r="HY46" s="606" t="s">
        <v>290</v>
      </c>
      <c r="HZ46" s="364">
        <f t="shared" si="38"/>
        <v>0</v>
      </c>
      <c r="IA46" s="364">
        <f t="shared" si="39"/>
        <v>0</v>
      </c>
      <c r="IB46" s="364">
        <f t="shared" si="40"/>
        <v>53</v>
      </c>
      <c r="IC46" s="364">
        <f t="shared" si="41"/>
        <v>54</v>
      </c>
      <c r="ID46" s="364">
        <f t="shared" si="42"/>
        <v>25</v>
      </c>
      <c r="IE46" s="364">
        <f t="shared" si="43"/>
        <v>0</v>
      </c>
    </row>
    <row r="47" spans="1:239" ht="15.75" customHeight="1" x14ac:dyDescent="0.2">
      <c r="D47" s="4"/>
      <c r="E47" s="4"/>
      <c r="T47" s="139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0"/>
      <c r="DH47" s="10"/>
      <c r="DI47" s="10"/>
      <c r="DJ47" s="10"/>
      <c r="DK47" s="10"/>
      <c r="DL47" s="10"/>
      <c r="DM47" s="13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GY47" s="519">
        <v>4</v>
      </c>
      <c r="GZ47" s="364">
        <f>IF(COUNTIF($I6:$GR6,GZ$12)=0,0,HLOOKUP(GZ$12,$I6:$GR$40,$HO46,FALSE))</f>
        <v>0</v>
      </c>
      <c r="HA47" s="364">
        <f>IF(COUNTIF($I6:$GR6,HA$12)=0,0,HLOOKUP(HA$12,$I6:$GR$40,$HO46,FALSE))</f>
        <v>0</v>
      </c>
      <c r="HB47" s="364">
        <f>IF(COUNTIF($I6:$GR6,HB$12)=0,0,HLOOKUP(HB$12,$I6:$GR$40,$HO46,FALSE))</f>
        <v>26</v>
      </c>
      <c r="HC47" s="364">
        <f>IF(COUNTIF($I6:$GR6,HC$12)=0,0,HLOOKUP(HC$12,$I6:$GR$40,$HO46,FALSE))</f>
        <v>79</v>
      </c>
      <c r="HD47" s="364">
        <f>IF(COUNTIF($I6:$GR6,HD$12)=0,0,HLOOKUP(HD$12,$I6:$GR$40,$HO46,FALSE))</f>
        <v>144</v>
      </c>
      <c r="HE47" s="364">
        <f>IF(COUNTIF($I6:$GR6,HE$12)=0,0,HLOOKUP(HE$12,$I6:$GR$40,$HO46,FALSE))</f>
        <v>0</v>
      </c>
      <c r="HF47" s="364">
        <f>IF(COUNTIF($I6:$GR6,"X")=0,0,HLOOKUP("X",$I6:$GR$40,$HO46,FALSE))</f>
        <v>189</v>
      </c>
      <c r="HG47" s="8"/>
      <c r="HH47" s="606" t="s">
        <v>291</v>
      </c>
      <c r="HI47" s="364">
        <f>IF(GZ47=0,0,IF(AND(GZ47&lt;&gt;0,HA47=0),SUM(INDEX($I6:$GR6,1,GZ47):INDEX($I6:$GR6,1,$HF47)),SUM(INDEX($I6:$GR6,1,GZ47):INDEX($I6:$GR6,1,HA47))))</f>
        <v>0</v>
      </c>
      <c r="HJ47" s="364">
        <f>IF(HA47=0,0,IF(AND(HA47&lt;&gt;0,HB47=0),SUM(INDEX($I6:$GR6,1,HA47):INDEX($I6:$GR6,1,$HF47)),SUM(INDEX($I6:$GR6,1,HA47):INDEX($I6:$GR6,1,HB47))))</f>
        <v>0</v>
      </c>
      <c r="HK47" s="364">
        <f>IF(HB47=0,0,IF(AND(HB47&lt;&gt;0,HC47=0),SUM(INDEX($I6:$GR6,1,HB47):INDEX($I6:$GR6,1,$HF47)),SUM(INDEX($I6:$GR6,1,HB47):INDEX($I6:$GR6,1,HC47))))</f>
        <v>1081</v>
      </c>
      <c r="HL47" s="364">
        <f>IF(HC47=0,0,IF(AND(HC47&lt;&gt;0,HD47=0),SUM(INDEX($I6:$GR6,1,HC47):INDEX($I6:$GR6,1,$HF47)),SUM(INDEX($I6:$GR6,1,HC47):INDEX($I6:$GR6,1,HD47))))</f>
        <v>1121</v>
      </c>
      <c r="HM47" s="364">
        <f>IF(HD47=0,0,IF(AND(HD47&lt;&gt;0,HE47=0),SUM(INDEX($I6:$GR6,1,HD47):INDEX($I6:$GR6,1,$HF47)),SUM(INDEX($I6:$GR6,1,HD47):INDEX($I6:$GR6,1,HE47))))</f>
        <v>920</v>
      </c>
      <c r="HN47" s="364">
        <f>IF(HE47=0,0,IF(AND(HE47&lt;&gt;0,GZ47=0),SUM(INDEX($I6:$GR6,1,HE47):INDEX($I6:$GR6,1,$HF47)),SUM(INDEX($I6:$GR6,1,HE47):INDEX($I6:$GR6,1,GZ47))))</f>
        <v>0</v>
      </c>
      <c r="HO47" s="519">
        <v>34</v>
      </c>
      <c r="HP47" s="8"/>
      <c r="HQ47" s="623" t="s">
        <v>291</v>
      </c>
      <c r="HR47" s="701">
        <f>IF(AND(GZ47=0,HA47=0),0,IF(AND(GZ47=0,HA47&lt;&gt;0),COUNTIF(INDEX($I$3:$GR$79,$GY47,GZ47+1):INDEX($I$3:$GR$79,$GY47,HA47),"STK")+COUNTIF(INDEX($I$3:$GR$79,$GY47,GZ47+1):INDEX($I$3:$GR$79,$GY47,HA47),"SB"),IF(AND(GZ47&lt;&gt;0,HA47=0),COUNTIF(INDEX($I$3:$GR$79,$GY47,GZ47):INDEX($I$3:$GR$79,$GY47,HF47),"STK")+COUNTIF(INDEX($I$3:$GR$79,$GY47,GZ47):INDEX($I$3:$GR$79,$GY47,HF47),"SB"),COUNTIF(INDEX($I$3:$GR$79,$GY47,GZ47):INDEX($I$3:$GR$79,$GY47,HA47),"STK")+COUNTIF(INDEX($I$3:$GR$79,$GY47,GZ47):INDEX($I$3:$GR$79,$GY47,HA47),"SB"))))</f>
        <v>0</v>
      </c>
      <c r="HS47" s="405">
        <f>IF(AND(HA47=0,HB47=0),0,IF(AND(HA47=0,HB47&lt;&gt;0),COUNTIF(INDEX($I$3:$GR$79,$GY47,HA47+1):INDEX($I$3:$GR$79,$GY47,HB47),"STK")+COUNTIF(INDEX($I$3:$GR$79,$GY47,HA47+1):INDEX($I$3:$GR$79,$GY47,HB47),"SB"),IF(AND(HA47&lt;&gt;0,HB47=0),COUNTIF(INDEX($I$3:$GR$79,$GY47,HA47):INDEX($I$3:$GR$79,$GY47,HF47),"STK")+COUNTIF(INDEX($I$3:$GR$79,$GY47,HA47):INDEX($I$3:$GR$79,$GY47,HF47),"SB"),COUNTIF(INDEX($I$3:$GR$79,$GY47,HA47):INDEX($I$3:$GR$79,$GY47,HB47),"STK")+COUNTIF(INDEX($I$3:$GR$79,$GY47,HA47):INDEX($I$3:$GR$79,$GY47,HB47),"SB"))))</f>
        <v>0</v>
      </c>
      <c r="HT47" s="701">
        <f>IF(AND(HB47=0,HC47=0),0,IF(AND(HB47=0,HC47&lt;&gt;0),COUNTIF(INDEX($I$3:$GR$79,$GY47,HB47+1):INDEX($I$3:$GR$79,$GY47,HC47),"STK")+COUNTIF(INDEX($I$3:$GR$79,$GY47,HB47+1):INDEX($I$3:$GR$79,$GY47,HC47),"SB"),IF(AND(HB47&lt;&gt;0,HC47=0),COUNTIF(INDEX($I$3:$GR$79,$GY47,HB47):INDEX($I$3:$GR$79,$GY47,HF47),"STK")+COUNTIF(INDEX($I$3:$GR$79,$GY47,HB47):INDEX($I$3:$GR$79,$GY47,HF47),"SB"),COUNTIF(INDEX($I$3:$GR$79,$GY47,HB47):INDEX($I$3:$GR$79,$GY47,HC47),"STK")+COUNTIF(INDEX($I$3:$GR$79,$GY47,HB47):INDEX($I$3:$GR$79,$GY47,HC47),"SB"))))</f>
        <v>0</v>
      </c>
      <c r="HU47" s="405">
        <f>IF(AND(HC47=0,HD47=0),0,IF(AND(HC47=0,HD47&lt;&gt;0),COUNTIF(INDEX($I$3:$GR$79,$GY47,HC47+1):INDEX($I$3:$GR$79,$GY47,HD47),"STK")+COUNTIF(INDEX($I$3:$GR$79,$GY47,HC47+1):INDEX($I$3:$GR$79,$GY47,HD47),"SB"),IF(AND(HC47&lt;&gt;0,HD47=0),COUNTIF(INDEX($I$3:$GR$79,$GY47,HC47):INDEX($I$3:$GR$79,$GY47,HF47),"STK")+COUNTIF(INDEX($I$3:$GR$79,$GY47,HC47):INDEX($I$3:$GR$79,$GY47,HF47),"SB"),COUNTIF(INDEX($I$3:$GR$79,$GY47,HC47):INDEX($I$3:$GR$79,$GY47,HD47),"STK")+COUNTIF(INDEX($I$3:$GR$79,$GY47,HC47):INDEX($I$3:$GR$79,$GY47,HD47),"SB"))))</f>
        <v>0</v>
      </c>
      <c r="HV47" s="701">
        <f>IF(AND(HD47=0,HE47=0),0,IF(AND(HD47=0,HE47&lt;&gt;0),COUNTIF(INDEX($I$3:$GR$79,$GY47,HD47+1):INDEX($I$3:$GR$79,$GY47,HE47),"STK")+COUNTIF(INDEX($I$3:$GR$79,$GY47,HD47+1):INDEX($I$3:$GR$79,$GY47,HE47),"SB"),IF(AND(HD47&lt;&gt;0,HE47=0),COUNTIF(INDEX($I$3:$GR$79,$GY47,HD47):INDEX($I$3:$GR$79,$GY47,HF47),"STK")+COUNTIF(INDEX($I$3:$GR$79,$GY47,HD47):INDEX($I$3:$GR$79,$GY47,HF47),"SB"),COUNTIF(INDEX($I$3:$GR$79,$GY47,HD47):INDEX($I$3:$GR$79,$GY47,HE47),"STK")+COUNTIF(INDEX($I$3:$GR$79,$GY47,HD47):INDEX($I$3:$GR$79,$GY47,HE47),"SB"))))</f>
        <v>0</v>
      </c>
      <c r="HW47" s="405">
        <f>IF(AND(HE47=0,GZ47=0),0,IF(AND(HE47=0,GZ47&lt;&gt;0),COUNTIF(INDEX($I$3:$GR$79,$GY47,HE47+1):INDEX($I$3:$GR$79,$GY47,GZ47),"STK")+COUNTIF(INDEX($I$3:$GR$79,$GY47,HE47+1):INDEX($I$3:$GR$79,$GY47,GZ47),"SB"),IF(AND(HE47&lt;&gt;0,GZ47=0),COUNTIF(INDEX($I$3:$GR$79,$GY47,HE47):INDEX($I$3:$GR$79,$GY47,HF47),"STK")+COUNTIF(INDEX($I$3:$GR$79,$GY47,HE47):INDEX($I$3:$GR$79,$GY47,HF47),"SB"),COUNTIF(INDEX($I$3:$GR$79,$GY47,HE47):INDEX($I$3:$GR$79,$GY47,GZ47),"STK")+COUNTIF(INDEX($I$3:$GR$79,$GY47,HE47):INDEX($I$3:$GR$79,$GY47,GZ47),"SB"))))</f>
        <v>0</v>
      </c>
      <c r="HY47" s="606" t="s">
        <v>291</v>
      </c>
      <c r="HZ47" s="364">
        <f t="shared" si="38"/>
        <v>0</v>
      </c>
      <c r="IA47" s="364">
        <f t="shared" si="39"/>
        <v>0</v>
      </c>
      <c r="IB47" s="364">
        <f t="shared" si="40"/>
        <v>48</v>
      </c>
      <c r="IC47" s="364">
        <f t="shared" si="41"/>
        <v>60</v>
      </c>
      <c r="ID47" s="364">
        <f t="shared" si="42"/>
        <v>40</v>
      </c>
      <c r="IE47" s="364">
        <f t="shared" si="43"/>
        <v>0</v>
      </c>
    </row>
    <row r="48" spans="1:239" ht="15.75" customHeight="1" thickBot="1" x14ac:dyDescent="0.25">
      <c r="D48" s="4"/>
      <c r="E48" s="4"/>
      <c r="T48" s="139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0"/>
      <c r="DH48" s="10"/>
      <c r="DI48" s="10"/>
      <c r="DJ48" s="10"/>
      <c r="DK48" s="10"/>
      <c r="DL48" s="10"/>
      <c r="DM48" s="13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GY48" s="519">
        <v>5</v>
      </c>
      <c r="GZ48" s="364">
        <f>IF(COUNTIF($I7:$GR7,GZ$12)=0,0,HLOOKUP(GZ$12,$I7:$GR$40,$HO47,FALSE))</f>
        <v>0</v>
      </c>
      <c r="HA48" s="364">
        <f>IF(COUNTIF($I7:$GR7,HA$12)=0,0,HLOOKUP(HA$12,$I7:$GR$40,$HO47,FALSE))</f>
        <v>0</v>
      </c>
      <c r="HB48" s="364">
        <f>IF(COUNTIF($I7:$GR7,HB$12)=0,0,HLOOKUP(HB$12,$I7:$GR$40,$HO47,FALSE))</f>
        <v>37</v>
      </c>
      <c r="HC48" s="364">
        <f>IF(COUNTIF($I7:$GR7,HC$12)=0,0,HLOOKUP(HC$12,$I7:$GR$40,$HO47,FALSE))</f>
        <v>94</v>
      </c>
      <c r="HD48" s="364">
        <f>IF(COUNTIF($I7:$GR7,HD$12)=0,0,HLOOKUP(HD$12,$I7:$GR$40,$HO47,FALSE))</f>
        <v>153</v>
      </c>
      <c r="HE48" s="364">
        <f>IF(COUNTIF($I7:$GR7,HE$12)=0,0,HLOOKUP(HE$12,$I7:$GR$40,$HO47,FALSE))</f>
        <v>0</v>
      </c>
      <c r="HF48" s="364">
        <f>IF(COUNTIF($I7:$GR7,"X")=0,0,HLOOKUP("X",$I7:$GR$40,$HO47,FALSE))</f>
        <v>189</v>
      </c>
      <c r="HG48" s="8"/>
      <c r="HH48" s="606" t="s">
        <v>92</v>
      </c>
      <c r="HI48" s="364">
        <f>IF(GZ48=0,0,IF(AND(GZ48&lt;&gt;0,HA48=0),SUM(INDEX($I7:$GR7,1,GZ48):INDEX($I7:$GR7,1,$HF48)),SUM(INDEX($I7:$GR7,1,GZ48):INDEX($I7:$GR7,1,HA48))))</f>
        <v>0</v>
      </c>
      <c r="HJ48" s="364">
        <f>IF(HA48=0,0,IF(AND(HA48&lt;&gt;0,HB48=0),SUM(INDEX($I7:$GR7,1,HA48):INDEX($I7:$GR7,1,$HF48)),SUM(INDEX($I7:$GR7,1,HA48):INDEX($I7:$GR7,1,HB48))))</f>
        <v>0</v>
      </c>
      <c r="HK48" s="364">
        <f>IF(HB48=0,0,IF(AND(HB48&lt;&gt;0,HC48=0),SUM(INDEX($I7:$GR7,1,HB48):INDEX($I7:$GR7,1,$HF48)),SUM(INDEX($I7:$GR7,1,HB48):INDEX($I7:$GR7,1,HC48))))</f>
        <v>1196</v>
      </c>
      <c r="HL48" s="364">
        <f>IF(HC48=0,0,IF(AND(HC48&lt;&gt;0,HD48=0),SUM(INDEX($I7:$GR7,1,HC48):INDEX($I7:$GR7,1,$HF48)),SUM(INDEX($I7:$GR7,1,HC48):INDEX($I7:$GR7,1,HD48))))</f>
        <v>1166</v>
      </c>
      <c r="HM48" s="364">
        <f>IF(HD48=0,0,IF(AND(HD48&lt;&gt;0,HE48=0),SUM(INDEX($I7:$GR7,1,HD48):INDEX($I7:$GR7,1,$HF48)),SUM(INDEX($I7:$GR7,1,HD48):INDEX($I7:$GR7,1,HE48))))</f>
        <v>713</v>
      </c>
      <c r="HN48" s="364">
        <f>IF(HE48=0,0,IF(AND(HE48&lt;&gt;0,GZ48=0),SUM(INDEX($I7:$GR7,1,HE48):INDEX($I7:$GR7,1,$HF48)),SUM(INDEX($I7:$GR7,1,HE48):INDEX($I7:$GR7,1,GZ48))))</f>
        <v>0</v>
      </c>
      <c r="HO48" s="519">
        <v>33</v>
      </c>
      <c r="HP48" s="8"/>
      <c r="HQ48" s="623" t="s">
        <v>92</v>
      </c>
      <c r="HR48" s="701">
        <f>IF(AND(GZ48=0,HA48=0),0,IF(AND(GZ48=0,HA48&lt;&gt;0),COUNTIF(INDEX($I$3:$GR$79,$GY48,GZ48+1):INDEX($I$3:$GR$79,$GY48,HA48),"STK")+COUNTIF(INDEX($I$3:$GR$79,$GY48,GZ48+1):INDEX($I$3:$GR$79,$GY48,HA48),"SB"),IF(AND(GZ48&lt;&gt;0,HA48=0),COUNTIF(INDEX($I$3:$GR$79,$GY48,GZ48):INDEX($I$3:$GR$79,$GY48,HF48),"STK")+COUNTIF(INDEX($I$3:$GR$79,$GY48,GZ48):INDEX($I$3:$GR$79,$GY48,HF48),"SB"),COUNTIF(INDEX($I$3:$GR$79,$GY48,GZ48):INDEX($I$3:$GR$79,$GY48,HA48),"STK")+COUNTIF(INDEX($I$3:$GR$79,$GY48,GZ48):INDEX($I$3:$GR$79,$GY48,HA48),"SB"))))</f>
        <v>0</v>
      </c>
      <c r="HS48" s="405">
        <f>IF(AND(HA48=0,HB48=0),0,IF(AND(HA48=0,HB48&lt;&gt;0),COUNTIF(INDEX($I$3:$GR$79,$GY48,HA48+1):INDEX($I$3:$GR$79,$GY48,HB48),"STK")+COUNTIF(INDEX($I$3:$GR$79,$GY48,HA48+1):INDEX($I$3:$GR$79,$GY48,HB48),"SB"),IF(AND(HA48&lt;&gt;0,HB48=0),COUNTIF(INDEX($I$3:$GR$79,$GY48,HA48):INDEX($I$3:$GR$79,$GY48,HF48),"STK")+COUNTIF(INDEX($I$3:$GR$79,$GY48,HA48):INDEX($I$3:$GR$79,$GY48,HF48),"SB"),COUNTIF(INDEX($I$3:$GR$79,$GY48,HA48):INDEX($I$3:$GR$79,$GY48,HB48),"STK")+COUNTIF(INDEX($I$3:$GR$79,$GY48,HA48):INDEX($I$3:$GR$79,$GY48,HB48),"SB"))))</f>
        <v>0</v>
      </c>
      <c r="HT48" s="701">
        <f>IF(AND(HB48=0,HC48=0),0,IF(AND(HB48=0,HC48&lt;&gt;0),COUNTIF(INDEX($I$3:$GR$79,$GY48,HB48+1):INDEX($I$3:$GR$79,$GY48,HC48),"STK")+COUNTIF(INDEX($I$3:$GR$79,$GY48,HB48+1):INDEX($I$3:$GR$79,$GY48,HC48),"SB"),IF(AND(HB48&lt;&gt;0,HC48=0),COUNTIF(INDEX($I$3:$GR$79,$GY48,HB48):INDEX($I$3:$GR$79,$GY48,HF48),"STK")+COUNTIF(INDEX($I$3:$GR$79,$GY48,HB48):INDEX($I$3:$GR$79,$GY48,HF48),"SB"),COUNTIF(INDEX($I$3:$GR$79,$GY48,HB48):INDEX($I$3:$GR$79,$GY48,HC48),"STK")+COUNTIF(INDEX($I$3:$GR$79,$GY48,HB48):INDEX($I$3:$GR$79,$GY48,HC48),"SB"))))</f>
        <v>0</v>
      </c>
      <c r="HU48" s="405">
        <f>IF(AND(HC48=0,HD48=0),0,IF(AND(HC48=0,HD48&lt;&gt;0),COUNTIF(INDEX($I$3:$GR$79,$GY48,HC48+1):INDEX($I$3:$GR$79,$GY48,HD48),"STK")+COUNTIF(INDEX($I$3:$GR$79,$GY48,HC48+1):INDEX($I$3:$GR$79,$GY48,HD48),"SB"),IF(AND(HC48&lt;&gt;0,HD48=0),COUNTIF(INDEX($I$3:$GR$79,$GY48,HC48):INDEX($I$3:$GR$79,$GY48,HF48),"STK")+COUNTIF(INDEX($I$3:$GR$79,$GY48,HC48):INDEX($I$3:$GR$79,$GY48,HF48),"SB"),COUNTIF(INDEX($I$3:$GR$79,$GY48,HC48):INDEX($I$3:$GR$79,$GY48,HD48),"STK")+COUNTIF(INDEX($I$3:$GR$79,$GY48,HC48):INDEX($I$3:$GR$79,$GY48,HD48),"SB"))))</f>
        <v>0</v>
      </c>
      <c r="HV48" s="701">
        <f>IF(AND(HD48=0,HE48=0),0,IF(AND(HD48=0,HE48&lt;&gt;0),COUNTIF(INDEX($I$3:$GR$79,$GY48,HD48+1):INDEX($I$3:$GR$79,$GY48,HE48),"STK")+COUNTIF(INDEX($I$3:$GR$79,$GY48,HD48+1):INDEX($I$3:$GR$79,$GY48,HE48),"SB"),IF(AND(HD48&lt;&gt;0,HE48=0),COUNTIF(INDEX($I$3:$GR$79,$GY48,HD48):INDEX($I$3:$GR$79,$GY48,HF48),"STK")+COUNTIF(INDEX($I$3:$GR$79,$GY48,HD48):INDEX($I$3:$GR$79,$GY48,HF48),"SB"),COUNTIF(INDEX($I$3:$GR$79,$GY48,HD48):INDEX($I$3:$GR$79,$GY48,HE48),"STK")+COUNTIF(INDEX($I$3:$GR$79,$GY48,HD48):INDEX($I$3:$GR$79,$GY48,HE48),"SB"))))</f>
        <v>0</v>
      </c>
      <c r="HW48" s="405">
        <f>IF(AND(HE48=0,GZ48=0),0,IF(AND(HE48=0,GZ48&lt;&gt;0),COUNTIF(INDEX($I$3:$GR$79,$GY48,HE48+1):INDEX($I$3:$GR$79,$GY48,GZ48),"STK")+COUNTIF(INDEX($I$3:$GR$79,$GY48,HE48+1):INDEX($I$3:$GR$79,$GY48,GZ48),"SB"),IF(AND(HE48&lt;&gt;0,GZ48=0),COUNTIF(INDEX($I$3:$GR$79,$GY48,HE48):INDEX($I$3:$GR$79,$GY48,HF48),"STK")+COUNTIF(INDEX($I$3:$GR$79,$GY48,HE48):INDEX($I$3:$GR$79,$GY48,HF48),"SB"),COUNTIF(INDEX($I$3:$GR$79,$GY48,HE48):INDEX($I$3:$GR$79,$GY48,GZ48),"STK")+COUNTIF(INDEX($I$3:$GR$79,$GY48,HE48):INDEX($I$3:$GR$79,$GY48,GZ48),"SB"))))</f>
        <v>0</v>
      </c>
      <c r="HY48" s="606" t="s">
        <v>92</v>
      </c>
      <c r="HZ48" s="364">
        <f t="shared" si="38"/>
        <v>0</v>
      </c>
      <c r="IA48" s="364">
        <f t="shared" si="39"/>
        <v>0</v>
      </c>
      <c r="IB48" s="364">
        <f t="shared" si="40"/>
        <v>52</v>
      </c>
      <c r="IC48" s="364">
        <f t="shared" si="41"/>
        <v>54</v>
      </c>
      <c r="ID48" s="364">
        <f t="shared" si="42"/>
        <v>31</v>
      </c>
      <c r="IE48" s="364">
        <f t="shared" si="43"/>
        <v>0</v>
      </c>
    </row>
    <row r="49" spans="1:239" ht="15.75" customHeight="1" thickBot="1" x14ac:dyDescent="0.25">
      <c r="A49" s="1032" t="s">
        <v>315</v>
      </c>
      <c r="B49" s="1033"/>
      <c r="C49" s="250">
        <v>1E-3</v>
      </c>
      <c r="D49" s="199"/>
      <c r="E49" s="199"/>
      <c r="T49" s="139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0"/>
      <c r="DH49" s="10"/>
      <c r="DI49" s="10"/>
      <c r="DJ49" s="10"/>
      <c r="DK49" s="10"/>
      <c r="DL49" s="10"/>
      <c r="DM49" s="13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GY49" s="519">
        <v>6</v>
      </c>
      <c r="GZ49" s="364">
        <f>IF(COUNTIF($I8:$GR8,GZ$12)=0,0,HLOOKUP(GZ$12,$I8:$GR$40,$HO48,FALSE))</f>
        <v>0</v>
      </c>
      <c r="HA49" s="364">
        <f>IF(COUNTIF($I8:$GR8,HA$12)=0,0,HLOOKUP(HA$12,$I8:$GR$40,$HO48,FALSE))</f>
        <v>0</v>
      </c>
      <c r="HB49" s="364">
        <f>IF(COUNTIF($I8:$GR8,HB$12)=0,0,HLOOKUP(HB$12,$I8:$GR$40,$HO48,FALSE))</f>
        <v>29</v>
      </c>
      <c r="HC49" s="364">
        <f>IF(COUNTIF($I8:$GR8,HC$12)=0,0,HLOOKUP(HC$12,$I8:$GR$40,$HO48,FALSE))</f>
        <v>87</v>
      </c>
      <c r="HD49" s="364">
        <f>IF(COUNTIF($I8:$GR8,HD$12)=0,0,HLOOKUP(HD$12,$I8:$GR$40,$HO48,FALSE))</f>
        <v>146</v>
      </c>
      <c r="HE49" s="364">
        <f>IF(COUNTIF($I8:$GR8,HE$12)=0,0,HLOOKUP(HE$12,$I8:$GR$40,$HO48,FALSE))</f>
        <v>0</v>
      </c>
      <c r="HF49" s="364">
        <f>IF(COUNTIF($I8:$GR8,"X")=0,0,HLOOKUP("X",$I8:$GR$40,$HO48,FALSE))</f>
        <v>189</v>
      </c>
      <c r="HG49" s="8"/>
      <c r="HH49" s="606" t="s">
        <v>292</v>
      </c>
      <c r="HI49" s="364">
        <f>IF(GZ49=0,0,IF(AND(GZ49&lt;&gt;0,HA49=0),SUM(INDEX($I8:$GR8,1,GZ49):INDEX($I8:$GR8,1,$HF49)),SUM(INDEX($I8:$GR8,1,GZ49):INDEX($I8:$GR8,1,HA49))))</f>
        <v>0</v>
      </c>
      <c r="HJ49" s="364">
        <f>IF(HA49=0,0,IF(AND(HA49&lt;&gt;0,HB49=0),SUM(INDEX($I8:$GR8,1,HA49):INDEX($I8:$GR8,1,$HF49)),SUM(INDEX($I8:$GR8,1,HA49):INDEX($I8:$GR8,1,HB49))))</f>
        <v>0</v>
      </c>
      <c r="HK49" s="364">
        <f>IF(HB49=0,0,IF(AND(HB49&lt;&gt;0,HC49=0),SUM(INDEX($I8:$GR8,1,HB49):INDEX($I8:$GR8,1,$HF49)),SUM(INDEX($I8:$GR8,1,HB49):INDEX($I8:$GR8,1,HC49))))</f>
        <v>1173</v>
      </c>
      <c r="HL49" s="364">
        <f>IF(HC49=0,0,IF(AND(HC49&lt;&gt;0,HD49=0),SUM(INDEX($I8:$GR8,1,HC49):INDEX($I8:$GR8,1,$HF49)),SUM(INDEX($I8:$GR8,1,HC49):INDEX($I8:$GR8,1,HD49))))</f>
        <v>1166</v>
      </c>
      <c r="HM49" s="364">
        <f>IF(HD49=0,0,IF(AND(HD49&lt;&gt;0,HE49=0),SUM(INDEX($I8:$GR8,1,HD49):INDEX($I8:$GR8,1,$HF49)),SUM(INDEX($I8:$GR8,1,HD49):INDEX($I8:$GR8,1,HE49))))</f>
        <v>874</v>
      </c>
      <c r="HN49" s="364">
        <f>IF(HE49=0,0,IF(AND(HE49&lt;&gt;0,GZ49=0),SUM(INDEX($I8:$GR8,1,HE49):INDEX($I8:$GR8,1,$HF49)),SUM(INDEX($I8:$GR8,1,HE49):INDEX($I8:$GR8,1,GZ49))))</f>
        <v>0</v>
      </c>
      <c r="HO49" s="519">
        <v>32</v>
      </c>
      <c r="HP49" s="8"/>
      <c r="HQ49" s="623" t="s">
        <v>292</v>
      </c>
      <c r="HR49" s="701">
        <f>IF(AND(GZ49=0,HA49=0),0,IF(AND(GZ49=0,HA49&lt;&gt;0),COUNTIF(INDEX($I$3:$GR$79,$GY49,GZ49+1):INDEX($I$3:$GR$79,$GY49,HA49),"STK")+COUNTIF(INDEX($I$3:$GR$79,$GY49,GZ49+1):INDEX($I$3:$GR$79,$GY49,HA49),"SB"),IF(AND(GZ49&lt;&gt;0,HA49=0),COUNTIF(INDEX($I$3:$GR$79,$GY49,GZ49):INDEX($I$3:$GR$79,$GY49,HF49),"STK")+COUNTIF(INDEX($I$3:$GR$79,$GY49,GZ49):INDEX($I$3:$GR$79,$GY49,HF49),"SB"),COUNTIF(INDEX($I$3:$GR$79,$GY49,GZ49):INDEX($I$3:$GR$79,$GY49,HA49),"STK")+COUNTIF(INDEX($I$3:$GR$79,$GY49,GZ49):INDEX($I$3:$GR$79,$GY49,HA49),"SB"))))</f>
        <v>0</v>
      </c>
      <c r="HS49" s="405">
        <f>IF(AND(HA49=0,HB49=0),0,IF(AND(HA49=0,HB49&lt;&gt;0),COUNTIF(INDEX($I$3:$GR$79,$GY49,HA49+1):INDEX($I$3:$GR$79,$GY49,HB49),"STK")+COUNTIF(INDEX($I$3:$GR$79,$GY49,HA49+1):INDEX($I$3:$GR$79,$GY49,HB49),"SB"),IF(AND(HA49&lt;&gt;0,HB49=0),COUNTIF(INDEX($I$3:$GR$79,$GY49,HA49):INDEX($I$3:$GR$79,$GY49,HF49),"STK")+COUNTIF(INDEX($I$3:$GR$79,$GY49,HA49):INDEX($I$3:$GR$79,$GY49,HF49),"SB"),COUNTIF(INDEX($I$3:$GR$79,$GY49,HA49):INDEX($I$3:$GR$79,$GY49,HB49),"STK")+COUNTIF(INDEX($I$3:$GR$79,$GY49,HA49):INDEX($I$3:$GR$79,$GY49,HB49),"SB"))))</f>
        <v>0</v>
      </c>
      <c r="HT49" s="701">
        <f>IF(AND(HB49=0,HC49=0),0,IF(AND(HB49=0,HC49&lt;&gt;0),COUNTIF(INDEX($I$3:$GR$79,$GY49,HB49+1):INDEX($I$3:$GR$79,$GY49,HC49),"STK")+COUNTIF(INDEX($I$3:$GR$79,$GY49,HB49+1):INDEX($I$3:$GR$79,$GY49,HC49),"SB"),IF(AND(HB49&lt;&gt;0,HC49=0),COUNTIF(INDEX($I$3:$GR$79,$GY49,HB49):INDEX($I$3:$GR$79,$GY49,HF49),"STK")+COUNTIF(INDEX($I$3:$GR$79,$GY49,HB49):INDEX($I$3:$GR$79,$GY49,HF49),"SB"),COUNTIF(INDEX($I$3:$GR$79,$GY49,HB49):INDEX($I$3:$GR$79,$GY49,HC49),"STK")+COUNTIF(INDEX($I$3:$GR$79,$GY49,HB49):INDEX($I$3:$GR$79,$GY49,HC49),"SB"))))</f>
        <v>0</v>
      </c>
      <c r="HU49" s="405">
        <f>IF(AND(HC49=0,HD49=0),0,IF(AND(HC49=0,HD49&lt;&gt;0),COUNTIF(INDEX($I$3:$GR$79,$GY49,HC49+1):INDEX($I$3:$GR$79,$GY49,HD49),"STK")+COUNTIF(INDEX($I$3:$GR$79,$GY49,HC49+1):INDEX($I$3:$GR$79,$GY49,HD49),"SB"),IF(AND(HC49&lt;&gt;0,HD49=0),COUNTIF(INDEX($I$3:$GR$79,$GY49,HC49):INDEX($I$3:$GR$79,$GY49,HF49),"STK")+COUNTIF(INDEX($I$3:$GR$79,$GY49,HC49):INDEX($I$3:$GR$79,$GY49,HF49),"SB"),COUNTIF(INDEX($I$3:$GR$79,$GY49,HC49):INDEX($I$3:$GR$79,$GY49,HD49),"STK")+COUNTIF(INDEX($I$3:$GR$79,$GY49,HC49):INDEX($I$3:$GR$79,$GY49,HD49),"SB"))))</f>
        <v>0</v>
      </c>
      <c r="HV49" s="701">
        <f>IF(AND(HD49=0,HE49=0),0,IF(AND(HD49=0,HE49&lt;&gt;0),COUNTIF(INDEX($I$3:$GR$79,$GY49,HD49+1):INDEX($I$3:$GR$79,$GY49,HE49),"STK")+COUNTIF(INDEX($I$3:$GR$79,$GY49,HD49+1):INDEX($I$3:$GR$79,$GY49,HE49),"SB"),IF(AND(HD49&lt;&gt;0,HE49=0),COUNTIF(INDEX($I$3:$GR$79,$GY49,HD49):INDEX($I$3:$GR$79,$GY49,HF49),"STK")+COUNTIF(INDEX($I$3:$GR$79,$GY49,HD49):INDEX($I$3:$GR$79,$GY49,HF49),"SB"),COUNTIF(INDEX($I$3:$GR$79,$GY49,HD49):INDEX($I$3:$GR$79,$GY49,HE49),"STK")+COUNTIF(INDEX($I$3:$GR$79,$GY49,HD49):INDEX($I$3:$GR$79,$GY49,HE49),"SB"))))</f>
        <v>0</v>
      </c>
      <c r="HW49" s="405">
        <f>IF(AND(HE49=0,GZ49=0),0,IF(AND(HE49=0,GZ49&lt;&gt;0),COUNTIF(INDEX($I$3:$GR$79,$GY49,HE49+1):INDEX($I$3:$GR$79,$GY49,GZ49),"STK")+COUNTIF(INDEX($I$3:$GR$79,$GY49,HE49+1):INDEX($I$3:$GR$79,$GY49,GZ49),"SB"),IF(AND(HE49&lt;&gt;0,GZ49=0),COUNTIF(INDEX($I$3:$GR$79,$GY49,HE49):INDEX($I$3:$GR$79,$GY49,HF49),"STK")+COUNTIF(INDEX($I$3:$GR$79,$GY49,HE49):INDEX($I$3:$GR$79,$GY49,HF49),"SB"),COUNTIF(INDEX($I$3:$GR$79,$GY49,HE49):INDEX($I$3:$GR$79,$GY49,GZ49),"STK")+COUNTIF(INDEX($I$3:$GR$79,$GY49,HE49):INDEX($I$3:$GR$79,$GY49,GZ49),"SB"))))</f>
        <v>0</v>
      </c>
      <c r="HY49" s="606" t="s">
        <v>292</v>
      </c>
      <c r="HZ49" s="364">
        <f t="shared" si="38"/>
        <v>0</v>
      </c>
      <c r="IA49" s="364">
        <f t="shared" si="39"/>
        <v>0</v>
      </c>
      <c r="IB49" s="364">
        <f t="shared" si="40"/>
        <v>53</v>
      </c>
      <c r="IC49" s="364">
        <f t="shared" si="41"/>
        <v>54</v>
      </c>
      <c r="ID49" s="364">
        <f t="shared" si="42"/>
        <v>38</v>
      </c>
      <c r="IE49" s="364">
        <f t="shared" si="43"/>
        <v>0</v>
      </c>
    </row>
    <row r="50" spans="1:239" ht="15.75" customHeight="1" thickBot="1" x14ac:dyDescent="0.25">
      <c r="A50" s="41"/>
      <c r="B50" s="41"/>
      <c r="C50" s="251">
        <v>0.1</v>
      </c>
      <c r="D50" s="199"/>
      <c r="E50" s="199"/>
      <c r="T50" s="139"/>
      <c r="V50" s="400"/>
      <c r="W50" s="400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0"/>
      <c r="DH50" s="10"/>
      <c r="DI50" s="10"/>
      <c r="DJ50" s="10"/>
      <c r="DK50" s="10"/>
      <c r="DL50" s="10"/>
      <c r="DM50" s="13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GY50" s="519">
        <v>7</v>
      </c>
      <c r="GZ50" s="364">
        <f>IF(COUNTIF($I9:$GR9,GZ$12)=0,0,HLOOKUP(GZ$12,$I9:$GR$40,$HO49,FALSE))</f>
        <v>0</v>
      </c>
      <c r="HA50" s="364">
        <f>IF(COUNTIF($I9:$GR9,HA$12)=0,0,HLOOKUP(HA$12,$I9:$GR$40,$HO49,FALSE))</f>
        <v>0</v>
      </c>
      <c r="HB50" s="364">
        <f>IF(COUNTIF($I9:$GR9,HB$12)=0,0,HLOOKUP(HB$12,$I9:$GR$40,$HO49,FALSE))</f>
        <v>16</v>
      </c>
      <c r="HC50" s="364">
        <f>IF(COUNTIF($I9:$GR9,HC$12)=0,0,HLOOKUP(HC$12,$I9:$GR$40,$HO49,FALSE))</f>
        <v>73</v>
      </c>
      <c r="HD50" s="364">
        <f>IF(COUNTIF($I9:$GR9,HD$12)=0,0,HLOOKUP(HD$12,$I9:$GR$40,$HO49,FALSE))</f>
        <v>133</v>
      </c>
      <c r="HE50" s="364">
        <f>IF(COUNTIF($I9:$GR9,HE$12)=0,0,HLOOKUP(HE$12,$I9:$GR$40,$HO49,FALSE))</f>
        <v>0</v>
      </c>
      <c r="HF50" s="364">
        <f>IF(COUNTIF($I9:$GR9,"X")=0,0,HLOOKUP("X",$I9:$GR$40,$HO49,FALSE))</f>
        <v>188</v>
      </c>
      <c r="HG50" s="8"/>
      <c r="HH50" s="606" t="s">
        <v>93</v>
      </c>
      <c r="HI50" s="364">
        <f>IF(GZ50=0,0,IF(AND(GZ50&lt;&gt;0,HA50=0),SUM(INDEX($I9:$GR9,1,GZ50):INDEX($I9:$GR9,1,$HF50)),SUM(INDEX($I9:$GR9,1,GZ50):INDEX($I9:$GR9,1,HA50))))</f>
        <v>0</v>
      </c>
      <c r="HJ50" s="364">
        <f>IF(HA50=0,0,IF(AND(HA50&lt;&gt;0,HB50=0),SUM(INDEX($I9:$GR9,1,HA50):INDEX($I9:$GR9,1,$HF50)),SUM(INDEX($I9:$GR9,1,HA50):INDEX($I9:$GR9,1,HB50))))</f>
        <v>0</v>
      </c>
      <c r="HK50" s="364">
        <f>IF(HB50=0,0,IF(AND(HB50&lt;&gt;0,HC50=0),SUM(INDEX($I9:$GR9,1,HB50):INDEX($I9:$GR9,1,$HF50)),SUM(INDEX($I9:$GR9,1,HB50):INDEX($I9:$GR9,1,HC50))))</f>
        <v>1164</v>
      </c>
      <c r="HL50" s="364">
        <f>IF(HC50=0,0,IF(AND(HC50&lt;&gt;0,HD50=0),SUM(INDEX($I9:$GR9,1,HC50):INDEX($I9:$GR9,1,$HF50)),SUM(INDEX($I9:$GR9,1,HC50):INDEX($I9:$GR9,1,HD50))))</f>
        <v>1188</v>
      </c>
      <c r="HM50" s="364">
        <f>IF(HD50=0,0,IF(AND(HD50&lt;&gt;0,HE50=0),SUM(INDEX($I9:$GR9,1,HD50):INDEX($I9:$GR9,1,$HF50)),SUM(INDEX($I9:$GR9,1,HD50):INDEX($I9:$GR9,1,HE50))))</f>
        <v>1150</v>
      </c>
      <c r="HN50" s="364">
        <f>IF(HE50=0,0,IF(AND(HE50&lt;&gt;0,GZ50=0),SUM(INDEX($I9:$GR9,1,HE50):INDEX($I9:$GR9,1,$HF50)),SUM(INDEX($I9:$GR9,1,HE50):INDEX($I9:$GR9,1,GZ50))))</f>
        <v>0</v>
      </c>
      <c r="HO50" s="519">
        <v>31</v>
      </c>
      <c r="HP50" s="8"/>
      <c r="HQ50" s="555" t="s">
        <v>93</v>
      </c>
      <c r="HR50" s="701">
        <f>IF(AND(GZ50=0,HA50=0),0,IF(AND(GZ50=0,HA50&lt;&gt;0),COUNTIF(INDEX($I$3:$GR$79,$GY50,GZ50+1):INDEX($I$3:$GR$79,$GY50,HA50),"STK")+COUNTIF(INDEX($I$3:$GR$79,$GY50,GZ50+1):INDEX($I$3:$GR$79,$GY50,HA50),"SB"),IF(AND(GZ50&lt;&gt;0,HA50=0),COUNTIF(INDEX($I$3:$GR$79,$GY50,GZ50):INDEX($I$3:$GR$79,$GY50,HF50),"STK")+COUNTIF(INDEX($I$3:$GR$79,$GY50,GZ50):INDEX($I$3:$GR$79,$GY50,HF50),"SB"),COUNTIF(INDEX($I$3:$GR$79,$GY50,GZ50):INDEX($I$3:$GR$79,$GY50,HA50),"STK")+COUNTIF(INDEX($I$3:$GR$79,$GY50,GZ50):INDEX($I$3:$GR$79,$GY50,HA50),"SB"))))</f>
        <v>0</v>
      </c>
      <c r="HS50" s="405">
        <f>IF(AND(HA50=0,HB50=0),0,IF(AND(HA50=0,HB50&lt;&gt;0),COUNTIF(INDEX($I$3:$GR$79,$GY50,HA50+1):INDEX($I$3:$GR$79,$GY50,HB50),"STK")+COUNTIF(INDEX($I$3:$GR$79,$GY50,HA50+1):INDEX($I$3:$GR$79,$GY50,HB50),"SB"),IF(AND(HA50&lt;&gt;0,HB50=0),COUNTIF(INDEX($I$3:$GR$79,$GY50,HA50):INDEX($I$3:$GR$79,$GY50,HF50),"STK")+COUNTIF(INDEX($I$3:$GR$79,$GY50,HA50):INDEX($I$3:$GR$79,$GY50,HF50),"SB"),COUNTIF(INDEX($I$3:$GR$79,$GY50,HA50):INDEX($I$3:$GR$79,$GY50,HB50),"STK")+COUNTIF(INDEX($I$3:$GR$79,$GY50,HA50):INDEX($I$3:$GR$79,$GY50,HB50),"SB"))))</f>
        <v>0</v>
      </c>
      <c r="HT50" s="701">
        <f>IF(AND(HB50=0,HC50=0),0,IF(AND(HB50=0,HC50&lt;&gt;0),COUNTIF(INDEX($I$3:$GR$79,$GY50,HB50+1):INDEX($I$3:$GR$79,$GY50,HC50),"STK")+COUNTIF(INDEX($I$3:$GR$79,$GY50,HB50+1):INDEX($I$3:$GR$79,$GY50,HC50),"SB"),IF(AND(HB50&lt;&gt;0,HC50=0),COUNTIF(INDEX($I$3:$GR$79,$GY50,HB50):INDEX($I$3:$GR$79,$GY50,HF50),"STK")+COUNTIF(INDEX($I$3:$GR$79,$GY50,HB50):INDEX($I$3:$GR$79,$GY50,HF50),"SB"),COUNTIF(INDEX($I$3:$GR$79,$GY50,HB50):INDEX($I$3:$GR$79,$GY50,HC50),"STK")+COUNTIF(INDEX($I$3:$GR$79,$GY50,HB50):INDEX($I$3:$GR$79,$GY50,HC50),"SB"))))</f>
        <v>0</v>
      </c>
      <c r="HU50" s="405">
        <f>IF(AND(HC50=0,HD50=0),0,IF(AND(HC50=0,HD50&lt;&gt;0),COUNTIF(INDEX($I$3:$GR$79,$GY50,HC50+1):INDEX($I$3:$GR$79,$GY50,HD50),"STK")+COUNTIF(INDEX($I$3:$GR$79,$GY50,HC50+1):INDEX($I$3:$GR$79,$GY50,HD50),"SB"),IF(AND(HC50&lt;&gt;0,HD50=0),COUNTIF(INDEX($I$3:$GR$79,$GY50,HC50):INDEX($I$3:$GR$79,$GY50,HF50),"STK")+COUNTIF(INDEX($I$3:$GR$79,$GY50,HC50):INDEX($I$3:$GR$79,$GY50,HF50),"SB"),COUNTIF(INDEX($I$3:$GR$79,$GY50,HC50):INDEX($I$3:$GR$79,$GY50,HD50),"STK")+COUNTIF(INDEX($I$3:$GR$79,$GY50,HC50):INDEX($I$3:$GR$79,$GY50,HD50),"SB"))))</f>
        <v>0</v>
      </c>
      <c r="HV50" s="701">
        <f>IF(AND(HD50=0,HE50=0),0,IF(AND(HD50=0,HE50&lt;&gt;0),COUNTIF(INDEX($I$3:$GR$79,$GY50,HD50+1):INDEX($I$3:$GR$79,$GY50,HE50),"STK")+COUNTIF(INDEX($I$3:$GR$79,$GY50,HD50+1):INDEX($I$3:$GR$79,$GY50,HE50),"SB"),IF(AND(HD50&lt;&gt;0,HE50=0),COUNTIF(INDEX($I$3:$GR$79,$GY50,HD50):INDEX($I$3:$GR$79,$GY50,HF50),"STK")+COUNTIF(INDEX($I$3:$GR$79,$GY50,HD50):INDEX($I$3:$GR$79,$GY50,HF50),"SB"),COUNTIF(INDEX($I$3:$GR$79,$GY50,HD50):INDEX($I$3:$GR$79,$GY50,HE50),"STK")+COUNTIF(INDEX($I$3:$GR$79,$GY50,HD50):INDEX($I$3:$GR$79,$GY50,HE50),"SB"))))</f>
        <v>0</v>
      </c>
      <c r="HW50" s="405">
        <f>IF(AND(HE50=0,GZ50=0),0,IF(AND(HE50=0,GZ50&lt;&gt;0),COUNTIF(INDEX($I$3:$GR$79,$GY50,HE50+1):INDEX($I$3:$GR$79,$GY50,GZ50),"STK")+COUNTIF(INDEX($I$3:$GR$79,$GY50,HE50+1):INDEX($I$3:$GR$79,$GY50,GZ50),"SB"),IF(AND(HE50&lt;&gt;0,GZ50=0),COUNTIF(INDEX($I$3:$GR$79,$GY50,HE50):INDEX($I$3:$GR$79,$GY50,HF50),"STK")+COUNTIF(INDEX($I$3:$GR$79,$GY50,HE50):INDEX($I$3:$GR$79,$GY50,HF50),"SB"),COUNTIF(INDEX($I$3:$GR$79,$GY50,HE50):INDEX($I$3:$GR$79,$GY50,GZ50),"STK")+COUNTIF(INDEX($I$3:$GR$79,$GY50,HE50):INDEX($I$3:$GR$79,$GY50,GZ50),"SB"))))</f>
        <v>0</v>
      </c>
      <c r="HY50" s="554" t="s">
        <v>93</v>
      </c>
      <c r="HZ50" s="364">
        <f t="shared" si="38"/>
        <v>0</v>
      </c>
      <c r="IA50" s="364">
        <f t="shared" si="39"/>
        <v>0</v>
      </c>
      <c r="IB50" s="364">
        <f t="shared" si="40"/>
        <v>52</v>
      </c>
      <c r="IC50" s="364">
        <f t="shared" si="41"/>
        <v>55</v>
      </c>
      <c r="ID50" s="364">
        <f t="shared" si="42"/>
        <v>50</v>
      </c>
      <c r="IE50" s="364">
        <f t="shared" si="43"/>
        <v>0</v>
      </c>
    </row>
    <row r="51" spans="1:239" ht="15.75" customHeight="1" thickBot="1" x14ac:dyDescent="0.25">
      <c r="A51" s="8"/>
      <c r="B51" s="8"/>
      <c r="C51" s="249"/>
      <c r="D51" s="199"/>
      <c r="E51" s="199"/>
      <c r="F51" s="1026" t="s">
        <v>227</v>
      </c>
      <c r="G51" s="1027"/>
      <c r="T51" s="139"/>
      <c r="V51" s="12"/>
      <c r="W51" s="16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0"/>
      <c r="DH51" s="10"/>
      <c r="DI51" s="10"/>
      <c r="DJ51" s="10"/>
      <c r="DK51" s="10"/>
      <c r="DL51" s="10"/>
      <c r="DM51" s="13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GY51" s="519">
        <v>8</v>
      </c>
      <c r="GZ51" s="364">
        <f>IF(COUNTIF($I10:$GR10,GZ$12)=0,0,HLOOKUP(GZ$12,$I10:$GR$40,$HO50,FALSE))</f>
        <v>0</v>
      </c>
      <c r="HA51" s="364">
        <f>IF(COUNTIF($I10:$GR10,HA$12)=0,0,HLOOKUP(HA$12,$I10:$GR$40,$HO50,FALSE))</f>
        <v>46</v>
      </c>
      <c r="HB51" s="364">
        <f>IF(COUNTIF($I10:$GR10,HB$12)=0,0,HLOOKUP(HB$12,$I10:$GR$40,$HO50,FALSE))</f>
        <v>105</v>
      </c>
      <c r="HC51" s="364">
        <f>IF(COUNTIF($I10:$GR10,HC$12)=0,0,HLOOKUP(HC$12,$I10:$GR$40,$HO50,FALSE))</f>
        <v>0</v>
      </c>
      <c r="HD51" s="364">
        <f>IF(COUNTIF($I10:$GR10,HD$12)=0,0,HLOOKUP(HD$12,$I10:$GR$40,$HO50,FALSE))</f>
        <v>0</v>
      </c>
      <c r="HE51" s="364">
        <f>IF(COUNTIF($I10:$GR10,HE$12)=0,0,HLOOKUP(HE$12,$I10:$GR$40,$HO50,FALSE))</f>
        <v>0</v>
      </c>
      <c r="HF51" s="364">
        <f>IF(COUNTIF($I10:$GR10,"X")=0,0,HLOOKUP("X",$I10:$GR$40,$HO50,FALSE))</f>
        <v>147</v>
      </c>
      <c r="HG51" s="8"/>
      <c r="HH51" s="606" t="s">
        <v>94</v>
      </c>
      <c r="HI51" s="364">
        <f>IF(GZ51=0,0,IF(AND(GZ51&lt;&gt;0,HA51=0),SUM(INDEX($I10:$GR10,1,GZ51):INDEX($I10:$GR10,1,$HF51)),SUM(INDEX($I10:$GR10,1,GZ51):INDEX($I10:$GR10,1,HA51))))</f>
        <v>0</v>
      </c>
      <c r="HJ51" s="364">
        <f>IF(HA51=0,0,IF(AND(HA51&lt;&gt;0,HB51=0),SUM(INDEX($I10:$GR10,1,HA51):INDEX($I10:$GR10,1,$HF51)),SUM(INDEX($I10:$GR10,1,HA51):INDEX($I10:$GR10,1,HB51))))</f>
        <v>1166</v>
      </c>
      <c r="HK51" s="364">
        <f>IF(HB51=0,0,IF(AND(HB51&lt;&gt;0,HC51=0),SUM(INDEX($I10:$GR10,1,HB51):INDEX($I10:$GR10,1,$HF51)),SUM(INDEX($I10:$GR10,1,HB51):INDEX($I10:$GR10,1,HC51))))</f>
        <v>851</v>
      </c>
      <c r="HL51" s="364">
        <f>IF(HC51=0,0,IF(AND(HC51&lt;&gt;0,HD51=0),SUM(INDEX($I10:$GR10,1,HC51):INDEX($I10:$GR10,1,$HF51)),SUM(INDEX($I10:$GR10,1,HC51):INDEX($I10:$GR10,1,HD51))))</f>
        <v>0</v>
      </c>
      <c r="HM51" s="364">
        <f>IF(HD51=0,0,IF(AND(HD51&lt;&gt;0,HE51=0),SUM(INDEX($I10:$GR10,1,HD51):INDEX($I10:$GR10,1,$HF51)),SUM(INDEX($I10:$GR10,1,HD51):INDEX($I10:$GR10,1,HE51))))</f>
        <v>0</v>
      </c>
      <c r="HN51" s="364">
        <f>IF(HE51=0,0,IF(AND(HE51&lt;&gt;0,GZ51=0),SUM(INDEX($I10:$GR10,1,HE51):INDEX($I10:$GR10,1,$HF51)),SUM(INDEX($I10:$GR10,1,HE51):INDEX($I10:$GR10,1,GZ51))))</f>
        <v>0</v>
      </c>
      <c r="HO51" s="519">
        <v>30</v>
      </c>
      <c r="HP51" s="8"/>
      <c r="HQ51" s="623" t="s">
        <v>94</v>
      </c>
      <c r="HR51" s="701">
        <f>IF(AND(GZ51=0,HA51=0),0,IF(AND(GZ51=0,HA51&lt;&gt;0),COUNTIF(INDEX($I$3:$GR$79,$GY51,GZ51+1):INDEX($I$3:$GR$79,$GY51,HA51),"STK")+COUNTIF(INDEX($I$3:$GR$79,$GY51,GZ51+1):INDEX($I$3:$GR$79,$GY51,HA51),"SB"),IF(AND(GZ51&lt;&gt;0,HA51=0),COUNTIF(INDEX($I$3:$GR$79,$GY51,GZ51):INDEX($I$3:$GR$79,$GY51,HF51),"STK")+COUNTIF(INDEX($I$3:$GR$79,$GY51,GZ51):INDEX($I$3:$GR$79,$GY51,HF51),"SB"),COUNTIF(INDEX($I$3:$GR$79,$GY51,GZ51):INDEX($I$3:$GR$79,$GY51,HA51),"STK")+COUNTIF(INDEX($I$3:$GR$79,$GY51,GZ51):INDEX($I$3:$GR$79,$GY51,HA51),"SB"))))</f>
        <v>0</v>
      </c>
      <c r="HS51" s="405">
        <f>IF(AND(HA51=0,HB51=0),0,IF(AND(HA51=0,HB51&lt;&gt;0),COUNTIF(INDEX($I$3:$GR$79,$GY51,HA51+1):INDEX($I$3:$GR$79,$GY51,HB51),"STK")+COUNTIF(INDEX($I$3:$GR$79,$GY51,HA51+1):INDEX($I$3:$GR$79,$GY51,HB51),"SB"),IF(AND(HA51&lt;&gt;0,HB51=0),COUNTIF(INDEX($I$3:$GR$79,$GY51,HA51):INDEX($I$3:$GR$79,$GY51,HF51),"STK")+COUNTIF(INDEX($I$3:$GR$79,$GY51,HA51):INDEX($I$3:$GR$79,$GY51,HF51),"SB"),COUNTIF(INDEX($I$3:$GR$79,$GY51,HA51):INDEX($I$3:$GR$79,$GY51,HB51),"STK")+COUNTIF(INDEX($I$3:$GR$79,$GY51,HA51):INDEX($I$3:$GR$79,$GY51,HB51),"SB"))))</f>
        <v>0</v>
      </c>
      <c r="HT51" s="701">
        <f>IF(AND(HB51=0,HC51=0),0,IF(AND(HB51=0,HC51&lt;&gt;0),COUNTIF(INDEX($I$3:$GR$79,$GY51,HB51+1):INDEX($I$3:$GR$79,$GY51,HC51),"STK")+COUNTIF(INDEX($I$3:$GR$79,$GY51,HB51+1):INDEX($I$3:$GR$79,$GY51,HC51),"SB"),IF(AND(HB51&lt;&gt;0,HC51=0),COUNTIF(INDEX($I$3:$GR$79,$GY51,HB51):INDEX($I$3:$GR$79,$GY51,HF51),"STK")+COUNTIF(INDEX($I$3:$GR$79,$GY51,HB51):INDEX($I$3:$GR$79,$GY51,HF51),"SB"),COUNTIF(INDEX($I$3:$GR$79,$GY51,HB51):INDEX($I$3:$GR$79,$GY51,HC51),"STK")+COUNTIF(INDEX($I$3:$GR$79,$GY51,HB51):INDEX($I$3:$GR$79,$GY51,HC51),"SB"))))</f>
        <v>0</v>
      </c>
      <c r="HU51" s="405">
        <f>IF(AND(HC51=0,HD51=0),0,IF(AND(HC51=0,HD51&lt;&gt;0),COUNTIF(INDEX($I$3:$GR$79,$GY51,HC51+1):INDEX($I$3:$GR$79,$GY51,HD51),"STK")+COUNTIF(INDEX($I$3:$GR$79,$GY51,HC51+1):INDEX($I$3:$GR$79,$GY51,HD51),"SB"),IF(AND(HC51&lt;&gt;0,HD51=0),COUNTIF(INDEX($I$3:$GR$79,$GY51,HC51):INDEX($I$3:$GR$79,$GY51,HF51),"STK")+COUNTIF(INDEX($I$3:$GR$79,$GY51,HC51):INDEX($I$3:$GR$79,$GY51,HF51),"SB"),COUNTIF(INDEX($I$3:$GR$79,$GY51,HC51):INDEX($I$3:$GR$79,$GY51,HD51),"STK")+COUNTIF(INDEX($I$3:$GR$79,$GY51,HC51):INDEX($I$3:$GR$79,$GY51,HD51),"SB"))))</f>
        <v>0</v>
      </c>
      <c r="HV51" s="701">
        <f>IF(AND(HD51=0,HE51=0),0,IF(AND(HD51=0,HE51&lt;&gt;0),COUNTIF(INDEX($I$3:$GR$79,$GY51,HD51+1):INDEX($I$3:$GR$79,$GY51,HE51),"STK")+COUNTIF(INDEX($I$3:$GR$79,$GY51,HD51+1):INDEX($I$3:$GR$79,$GY51,HE51),"SB"),IF(AND(HD51&lt;&gt;0,HE51=0),COUNTIF(INDEX($I$3:$GR$79,$GY51,HD51):INDEX($I$3:$GR$79,$GY51,HF51),"STK")+COUNTIF(INDEX($I$3:$GR$79,$GY51,HD51):INDEX($I$3:$GR$79,$GY51,HF51),"SB"),COUNTIF(INDEX($I$3:$GR$79,$GY51,HD51):INDEX($I$3:$GR$79,$GY51,HE51),"STK")+COUNTIF(INDEX($I$3:$GR$79,$GY51,HD51):INDEX($I$3:$GR$79,$GY51,HE51),"SB"))))</f>
        <v>0</v>
      </c>
      <c r="HW51" s="405">
        <f>IF(AND(HE51=0,GZ51=0),0,IF(AND(HE51=0,GZ51&lt;&gt;0),COUNTIF(INDEX($I$3:$GR$79,$GY51,HE51+1):INDEX($I$3:$GR$79,$GY51,GZ51),"STK")+COUNTIF(INDEX($I$3:$GR$79,$GY51,HE51+1):INDEX($I$3:$GR$79,$GY51,GZ51),"SB"),IF(AND(HE51&lt;&gt;0,GZ51=0),COUNTIF(INDEX($I$3:$GR$79,$GY51,HE51):INDEX($I$3:$GR$79,$GY51,HF51),"STK")+COUNTIF(INDEX($I$3:$GR$79,$GY51,HE51):INDEX($I$3:$GR$79,$GY51,HF51),"SB"),COUNTIF(INDEX($I$3:$GR$79,$GY51,HE51):INDEX($I$3:$GR$79,$GY51,GZ51),"STK")+COUNTIF(INDEX($I$3:$GR$79,$GY51,HE51):INDEX($I$3:$GR$79,$GY51,GZ51),"SB"))))</f>
        <v>0</v>
      </c>
      <c r="HY51" s="606" t="s">
        <v>94</v>
      </c>
      <c r="HZ51" s="364">
        <f t="shared" si="38"/>
        <v>0</v>
      </c>
      <c r="IA51" s="364">
        <f t="shared" si="39"/>
        <v>54</v>
      </c>
      <c r="IB51" s="364">
        <f t="shared" si="40"/>
        <v>37</v>
      </c>
      <c r="IC51" s="364">
        <f t="shared" si="41"/>
        <v>0</v>
      </c>
      <c r="ID51" s="364">
        <f t="shared" si="42"/>
        <v>0</v>
      </c>
      <c r="IE51" s="364">
        <f t="shared" si="43"/>
        <v>0</v>
      </c>
    </row>
    <row r="52" spans="1:239" ht="15.75" thickBot="1" x14ac:dyDescent="0.25">
      <c r="F52" s="245" t="s">
        <v>316</v>
      </c>
      <c r="G52" s="737">
        <v>85</v>
      </c>
      <c r="T52" s="139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0"/>
      <c r="DH52" s="10"/>
      <c r="DI52" s="10"/>
      <c r="DJ52" s="10"/>
      <c r="DK52" s="10"/>
      <c r="DL52" s="10"/>
      <c r="DM52" s="13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GY52" s="519">
        <v>9</v>
      </c>
      <c r="GZ52" s="364">
        <f>IF(COUNTIF($I11:$GR11,GZ$12)=0,0,HLOOKUP(GZ$12,$I11:$GR$40,$HO51,FALSE))</f>
        <v>0</v>
      </c>
      <c r="HA52" s="364">
        <f>IF(COUNTIF($I11:$GR11,HA$12)=0,0,HLOOKUP(HA$12,$I11:$GR$40,$HO51,FALSE))</f>
        <v>0</v>
      </c>
      <c r="HB52" s="364">
        <f>IF(COUNTIF($I11:$GR11,HB$12)=0,0,HLOOKUP(HB$12,$I11:$GR$40,$HO51,FALSE))</f>
        <v>1</v>
      </c>
      <c r="HC52" s="364">
        <f>IF(COUNTIF($I11:$GR11,HC$12)=0,0,HLOOKUP(HC$12,$I11:$GR$40,$HO51,FALSE))</f>
        <v>59</v>
      </c>
      <c r="HD52" s="364">
        <f>IF(COUNTIF($I11:$GR11,HD$12)=0,0,HLOOKUP(HD$12,$I11:$GR$40,$HO51,FALSE))</f>
        <v>117</v>
      </c>
      <c r="HE52" s="364">
        <f>IF(COUNTIF($I11:$GR11,HE$12)=0,0,HLOOKUP(HE$12,$I11:$GR$40,$HO51,FALSE))</f>
        <v>0</v>
      </c>
      <c r="HF52" s="364">
        <f>IF(COUNTIF($I11:$GR11,"X")=0,0,HLOOKUP("X",$I11:$GR$40,$HO51,FALSE))</f>
        <v>171</v>
      </c>
      <c r="HG52" s="8"/>
      <c r="HH52" s="606" t="s">
        <v>293</v>
      </c>
      <c r="HI52" s="364">
        <f>IF(GZ52=0,0,IF(AND(GZ52&lt;&gt;0,HA52=0),SUM(INDEX($I11:$GR11,1,GZ52):INDEX($I11:$GR11,1,$HF52)),SUM(INDEX($I11:$GR11,1,GZ52):INDEX($I11:$GR11,1,HA52))))</f>
        <v>0</v>
      </c>
      <c r="HJ52" s="364">
        <f>IF(HA52=0,0,IF(AND(HA52&lt;&gt;0,HB52=0),SUM(INDEX($I11:$GR11,1,HA52):INDEX($I11:$GR11,1,$HF52)),SUM(INDEX($I11:$GR11,1,HA52):INDEX($I11:$GR11,1,HB52))))</f>
        <v>0</v>
      </c>
      <c r="HK52" s="364">
        <f>IF(HB52=0,0,IF(AND(HB52&lt;&gt;0,HC52=0),SUM(INDEX($I11:$GR11,1,HB52):INDEX($I11:$GR11,1,$HF52)),SUM(INDEX($I11:$GR11,1,HB52):INDEX($I11:$GR11,1,HC52))))</f>
        <v>1073</v>
      </c>
      <c r="HL52" s="364">
        <f>IF(HC52=0,0,IF(AND(HC52&lt;&gt;0,HD52=0),SUM(INDEX($I11:$GR11,1,HC52):INDEX($I11:$GR11,1,$HF52)),SUM(INDEX($I11:$GR11,1,HC52):INDEX($I11:$GR11,1,HD52))))</f>
        <v>1196</v>
      </c>
      <c r="HM52" s="364">
        <f>IF(HD52=0,0,IF(AND(HD52&lt;&gt;0,HE52=0),SUM(INDEX($I11:$GR11,1,HD52):INDEX($I11:$GR11,1,$HF52)),SUM(INDEX($I11:$GR11,1,HD52):INDEX($I11:$GR11,1,HE52))))</f>
        <v>1127</v>
      </c>
      <c r="HN52" s="364">
        <f>IF(HE52=0,0,IF(AND(HE52&lt;&gt;0,GZ52=0),SUM(INDEX($I11:$GR11,1,HE52):INDEX($I11:$GR11,1,$HF52)),SUM(INDEX($I11:$GR11,1,HE52):INDEX($I11:$GR11,1,GZ52))))</f>
        <v>0</v>
      </c>
      <c r="HO52" s="519">
        <v>29</v>
      </c>
      <c r="HP52" s="8"/>
      <c r="HQ52" s="623" t="s">
        <v>293</v>
      </c>
      <c r="HR52" s="701">
        <f>IF(AND(GZ52=0,HA52=0),0,IF(AND(GZ52=0,HA52&lt;&gt;0),COUNTIF(INDEX($I$3:$GR$79,$GY52,GZ52+1):INDEX($I$3:$GR$79,$GY52,HA52),"STK")+COUNTIF(INDEX($I$3:$GR$79,$GY52,GZ52+1):INDEX($I$3:$GR$79,$GY52,HA52),"SB"),IF(AND(GZ52&lt;&gt;0,HA52=0),COUNTIF(INDEX($I$3:$GR$79,$GY52,GZ52):INDEX($I$3:$GR$79,$GY52,HF52),"STK")+COUNTIF(INDEX($I$3:$GR$79,$GY52,GZ52):INDEX($I$3:$GR$79,$GY52,HF52),"SB"),COUNTIF(INDEX($I$3:$GR$79,$GY52,GZ52):INDEX($I$3:$GR$79,$GY52,HA52),"STK")+COUNTIF(INDEX($I$3:$GR$79,$GY52,GZ52):INDEX($I$3:$GR$79,$GY52,HA52),"SB"))))</f>
        <v>0</v>
      </c>
      <c r="HS52" s="405">
        <f>IF(AND(HA52=0,HB52=0),0,IF(AND(HA52=0,HB52&lt;&gt;0),COUNTIF(INDEX($I$3:$GR$79,$GY52,HA52+1):INDEX($I$3:$GR$79,$GY52,HB52),"STK")+COUNTIF(INDEX($I$3:$GR$79,$GY52,HA52+1):INDEX($I$3:$GR$79,$GY52,HB52),"SB"),IF(AND(HA52&lt;&gt;0,HB52=0),COUNTIF(INDEX($I$3:$GR$79,$GY52,HA52):INDEX($I$3:$GR$79,$GY52,HF52),"STK")+COUNTIF(INDEX($I$3:$GR$79,$GY52,HA52):INDEX($I$3:$GR$79,$GY52,HF52),"SB"),COUNTIF(INDEX($I$3:$GR$79,$GY52,HA52):INDEX($I$3:$GR$79,$GY52,HB52),"STK")+COUNTIF(INDEX($I$3:$GR$79,$GY52,HA52):INDEX($I$3:$GR$79,$GY52,HB52),"SB"))))</f>
        <v>0</v>
      </c>
      <c r="HT52" s="701">
        <f>IF(AND(HB52=0,HC52=0),0,IF(AND(HB52=0,HC52&lt;&gt;0),COUNTIF(INDEX($I$3:$GR$79,$GY52,HB52+1):INDEX($I$3:$GR$79,$GY52,HC52),"STK")+COUNTIF(INDEX($I$3:$GR$79,$GY52,HB52+1):INDEX($I$3:$GR$79,$GY52,HC52),"SB"),IF(AND(HB52&lt;&gt;0,HC52=0),COUNTIF(INDEX($I$3:$GR$79,$GY52,HB52):INDEX($I$3:$GR$79,$GY52,HF52),"STK")+COUNTIF(INDEX($I$3:$GR$79,$GY52,HB52):INDEX($I$3:$GR$79,$GY52,HF52),"SB"),COUNTIF(INDEX($I$3:$GR$79,$GY52,HB52):INDEX($I$3:$GR$79,$GY52,HC52),"STK")+COUNTIF(INDEX($I$3:$GR$79,$GY52,HB52):INDEX($I$3:$GR$79,$GY52,HC52),"SB"))))</f>
        <v>0</v>
      </c>
      <c r="HU52" s="405">
        <f>IF(AND(HC52=0,HD52=0),0,IF(AND(HC52=0,HD52&lt;&gt;0),COUNTIF(INDEX($I$3:$GR$79,$GY52,HC52+1):INDEX($I$3:$GR$79,$GY52,HD52),"STK")+COUNTIF(INDEX($I$3:$GR$79,$GY52,HC52+1):INDEX($I$3:$GR$79,$GY52,HD52),"SB"),IF(AND(HC52&lt;&gt;0,HD52=0),COUNTIF(INDEX($I$3:$GR$79,$GY52,HC52):INDEX($I$3:$GR$79,$GY52,HF52),"STK")+COUNTIF(INDEX($I$3:$GR$79,$GY52,HC52):INDEX($I$3:$GR$79,$GY52,HF52),"SB"),COUNTIF(INDEX($I$3:$GR$79,$GY52,HC52):INDEX($I$3:$GR$79,$GY52,HD52),"STK")+COUNTIF(INDEX($I$3:$GR$79,$GY52,HC52):INDEX($I$3:$GR$79,$GY52,HD52),"SB"))))</f>
        <v>0</v>
      </c>
      <c r="HV52" s="701">
        <f>IF(AND(HD52=0,HE52=0),0,IF(AND(HD52=0,HE52&lt;&gt;0),COUNTIF(INDEX($I$3:$GR$79,$GY52,HD52+1):INDEX($I$3:$GR$79,$GY52,HE52),"STK")+COUNTIF(INDEX($I$3:$GR$79,$GY52,HD52+1):INDEX($I$3:$GR$79,$GY52,HE52),"SB"),IF(AND(HD52&lt;&gt;0,HE52=0),COUNTIF(INDEX($I$3:$GR$79,$GY52,HD52):INDEX($I$3:$GR$79,$GY52,HF52),"STK")+COUNTIF(INDEX($I$3:$GR$79,$GY52,HD52):INDEX($I$3:$GR$79,$GY52,HF52),"SB"),COUNTIF(INDEX($I$3:$GR$79,$GY52,HD52):INDEX($I$3:$GR$79,$GY52,HE52),"STK")+COUNTIF(INDEX($I$3:$GR$79,$GY52,HD52):INDEX($I$3:$GR$79,$GY52,HE52),"SB"))))</f>
        <v>0</v>
      </c>
      <c r="HW52" s="405">
        <f>IF(AND(HE52=0,GZ52=0),0,IF(AND(HE52=0,GZ52&lt;&gt;0),COUNTIF(INDEX($I$3:$GR$79,$GY52,HE52+1):INDEX($I$3:$GR$79,$GY52,GZ52),"STK")+COUNTIF(INDEX($I$3:$GR$79,$GY52,HE52+1):INDEX($I$3:$GR$79,$GY52,GZ52),"SB"),IF(AND(HE52&lt;&gt;0,GZ52=0),COUNTIF(INDEX($I$3:$GR$79,$GY52,HE52):INDEX($I$3:$GR$79,$GY52,HF52),"STK")+COUNTIF(INDEX($I$3:$GR$79,$GY52,HE52):INDEX($I$3:$GR$79,$GY52,HF52),"SB"),COUNTIF(INDEX($I$3:$GR$79,$GY52,HE52):INDEX($I$3:$GR$79,$GY52,GZ52),"STK")+COUNTIF(INDEX($I$3:$GR$79,$GY52,HE52):INDEX($I$3:$GR$79,$GY52,GZ52),"SB"))))</f>
        <v>0</v>
      </c>
      <c r="HY52" s="606" t="s">
        <v>293</v>
      </c>
      <c r="HZ52" s="364">
        <f t="shared" si="38"/>
        <v>0</v>
      </c>
      <c r="IA52" s="364">
        <f t="shared" si="39"/>
        <v>0</v>
      </c>
      <c r="IB52" s="364">
        <f t="shared" si="40"/>
        <v>53</v>
      </c>
      <c r="IC52" s="364">
        <f t="shared" si="41"/>
        <v>53</v>
      </c>
      <c r="ID52" s="364">
        <f t="shared" si="42"/>
        <v>49</v>
      </c>
      <c r="IE52" s="364">
        <f t="shared" si="43"/>
        <v>0</v>
      </c>
    </row>
    <row r="53" spans="1:239" ht="15.75" thickBot="1" x14ac:dyDescent="0.25">
      <c r="D53" s="247" t="s">
        <v>225</v>
      </c>
      <c r="E53" s="248"/>
      <c r="F53" s="246" t="s">
        <v>317</v>
      </c>
      <c r="G53" s="828">
        <v>50</v>
      </c>
      <c r="T53" s="139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0"/>
      <c r="DH53" s="10"/>
      <c r="DI53" s="10"/>
      <c r="DJ53" s="10"/>
      <c r="DK53" s="10"/>
      <c r="DL53" s="10"/>
      <c r="DM53" s="13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GY53" s="519">
        <v>10</v>
      </c>
      <c r="GZ53" s="364">
        <f>IF(COUNTIF($I12:$GR12,GZ$12)=0,0,HLOOKUP(GZ$12,$I12:$GR$40,$HO52,FALSE))</f>
        <v>0</v>
      </c>
      <c r="HA53" s="364">
        <f>IF(COUNTIF($I12:$GR12,HA$12)=0,0,HLOOKUP(HA$12,$I12:$GR$40,$HO52,FALSE))</f>
        <v>0</v>
      </c>
      <c r="HB53" s="364">
        <f>IF(COUNTIF($I12:$GR12,HB$12)=0,0,HLOOKUP(HB$12,$I12:$GR$40,$HO52,FALSE))</f>
        <v>38</v>
      </c>
      <c r="HC53" s="364">
        <f>IF(COUNTIF($I12:$GR12,HC$12)=0,0,HLOOKUP(HC$12,$I12:$GR$40,$HO52,FALSE))</f>
        <v>93</v>
      </c>
      <c r="HD53" s="364">
        <f>IF(COUNTIF($I12:$GR12,HD$12)=0,0,HLOOKUP(HD$12,$I12:$GR$40,$HO52,FALSE))</f>
        <v>153</v>
      </c>
      <c r="HE53" s="364">
        <f>IF(COUNTIF($I12:$GR12,HE$12)=0,0,HLOOKUP(HE$12,$I12:$GR$40,$HO52,FALSE))</f>
        <v>0</v>
      </c>
      <c r="HF53" s="364">
        <f>IF(COUNTIF($I12:$GR12,"X")=0,0,HLOOKUP("X",$I12:$GR$40,$HO52,FALSE))</f>
        <v>189</v>
      </c>
      <c r="HG53" s="8"/>
      <c r="HH53" s="606" t="s">
        <v>95</v>
      </c>
      <c r="HI53" s="364">
        <f>IF(GZ53=0,0,IF(AND(GZ53&lt;&gt;0,HA53=0),SUM(INDEX($I12:$GR12,1,GZ53):INDEX($I12:$GR12,1,$HF53)),SUM(INDEX($I12:$GR12,1,GZ53):INDEX($I12:$GR12,1,HA53))))</f>
        <v>0</v>
      </c>
      <c r="HJ53" s="364">
        <f>IF(HA53=0,0,IF(AND(HA53&lt;&gt;0,HB53=0),SUM(INDEX($I12:$GR12,1,HA53):INDEX($I12:$GR12,1,$HF53)),SUM(INDEX($I12:$GR12,1,HA53):INDEX($I12:$GR12,1,HB53))))</f>
        <v>0</v>
      </c>
      <c r="HK53" s="364">
        <f>IF(HB53=0,0,IF(AND(HB53&lt;&gt;0,HC53=0),SUM(INDEX($I12:$GR12,1,HB53):INDEX($I12:$GR12,1,$HF53)),SUM(INDEX($I12:$GR12,1,HB53):INDEX($I12:$GR12,1,HC53))))</f>
        <v>1150</v>
      </c>
      <c r="HL53" s="364">
        <f>IF(HC53=0,0,IF(AND(HC53&lt;&gt;0,HD53=0),SUM(INDEX($I12:$GR12,1,HC53):INDEX($I12:$GR12,1,$HF53)),SUM(INDEX($I12:$GR12,1,HC53):INDEX($I12:$GR12,1,HD53))))</f>
        <v>1188</v>
      </c>
      <c r="HM53" s="364">
        <f>IF(HD53=0,0,IF(AND(HD53&lt;&gt;0,HE53=0),SUM(INDEX($I12:$GR12,1,HD53):INDEX($I12:$GR12,1,$HF53)),SUM(INDEX($I12:$GR12,1,HD53):INDEX($I12:$GR12,1,HE53))))</f>
        <v>713</v>
      </c>
      <c r="HN53" s="364">
        <f>IF(HE53=0,0,IF(AND(HE53&lt;&gt;0,GZ53=0),SUM(INDEX($I12:$GR12,1,HE53):INDEX($I12:$GR12,1,$HF53)),SUM(INDEX($I12:$GR12,1,HE53):INDEX($I12:$GR12,1,GZ53))))</f>
        <v>0</v>
      </c>
      <c r="HO53" s="519">
        <v>28</v>
      </c>
      <c r="HP53" s="8"/>
      <c r="HQ53" s="623" t="s">
        <v>95</v>
      </c>
      <c r="HR53" s="701">
        <f>IF(AND(GZ53=0,HA53=0),0,IF(AND(GZ53=0,HA53&lt;&gt;0),COUNTIF(INDEX($I$3:$GR$79,$GY53,GZ53+1):INDEX($I$3:$GR$79,$GY53,HA53),"STK")+COUNTIF(INDEX($I$3:$GR$79,$GY53,GZ53+1):INDEX($I$3:$GR$79,$GY53,HA53),"SB"),IF(AND(GZ53&lt;&gt;0,HA53=0),COUNTIF(INDEX($I$3:$GR$79,$GY53,GZ53):INDEX($I$3:$GR$79,$GY53,HF53),"STK")+COUNTIF(INDEX($I$3:$GR$79,$GY53,GZ53):INDEX($I$3:$GR$79,$GY53,HF53),"SB"),COUNTIF(INDEX($I$3:$GR$79,$GY53,GZ53):INDEX($I$3:$GR$79,$GY53,HA53),"STK")+COUNTIF(INDEX($I$3:$GR$79,$GY53,GZ53):INDEX($I$3:$GR$79,$GY53,HA53),"SB"))))</f>
        <v>0</v>
      </c>
      <c r="HS53" s="405">
        <f>IF(AND(HA53=0,HB53=0),0,IF(AND(HA53=0,HB53&lt;&gt;0),COUNTIF(INDEX($I$3:$GR$79,$GY53,HA53+1):INDEX($I$3:$GR$79,$GY53,HB53),"STK")+COUNTIF(INDEX($I$3:$GR$79,$GY53,HA53+1):INDEX($I$3:$GR$79,$GY53,HB53),"SB"),IF(AND(HA53&lt;&gt;0,HB53=0),COUNTIF(INDEX($I$3:$GR$79,$GY53,HA53):INDEX($I$3:$GR$79,$GY53,HF53),"STK")+COUNTIF(INDEX($I$3:$GR$79,$GY53,HA53):INDEX($I$3:$GR$79,$GY53,HF53),"SB"),COUNTIF(INDEX($I$3:$GR$79,$GY53,HA53):INDEX($I$3:$GR$79,$GY53,HB53),"STK")+COUNTIF(INDEX($I$3:$GR$79,$GY53,HA53):INDEX($I$3:$GR$79,$GY53,HB53),"SB"))))</f>
        <v>0</v>
      </c>
      <c r="HT53" s="701">
        <f>IF(AND(HB53=0,HC53=0),0,IF(AND(HB53=0,HC53&lt;&gt;0),COUNTIF(INDEX($I$3:$GR$79,$GY53,HB53+1):INDEX($I$3:$GR$79,$GY53,HC53),"STK")+COUNTIF(INDEX($I$3:$GR$79,$GY53,HB53+1):INDEX($I$3:$GR$79,$GY53,HC53),"SB"),IF(AND(HB53&lt;&gt;0,HC53=0),COUNTIF(INDEX($I$3:$GR$79,$GY53,HB53):INDEX($I$3:$GR$79,$GY53,HF53),"STK")+COUNTIF(INDEX($I$3:$GR$79,$GY53,HB53):INDEX($I$3:$GR$79,$GY53,HF53),"SB"),COUNTIF(INDEX($I$3:$GR$79,$GY53,HB53):INDEX($I$3:$GR$79,$GY53,HC53),"STK")+COUNTIF(INDEX($I$3:$GR$79,$GY53,HB53):INDEX($I$3:$GR$79,$GY53,HC53),"SB"))))</f>
        <v>0</v>
      </c>
      <c r="HU53" s="405">
        <f>IF(AND(HC53=0,HD53=0),0,IF(AND(HC53=0,HD53&lt;&gt;0),COUNTIF(INDEX($I$3:$GR$79,$GY53,HC53+1):INDEX($I$3:$GR$79,$GY53,HD53),"STK")+COUNTIF(INDEX($I$3:$GR$79,$GY53,HC53+1):INDEX($I$3:$GR$79,$GY53,HD53),"SB"),IF(AND(HC53&lt;&gt;0,HD53=0),COUNTIF(INDEX($I$3:$GR$79,$GY53,HC53):INDEX($I$3:$GR$79,$GY53,HF53),"STK")+COUNTIF(INDEX($I$3:$GR$79,$GY53,HC53):INDEX($I$3:$GR$79,$GY53,HF53),"SB"),COUNTIF(INDEX($I$3:$GR$79,$GY53,HC53):INDEX($I$3:$GR$79,$GY53,HD53),"STK")+COUNTIF(INDEX($I$3:$GR$79,$GY53,HC53):INDEX($I$3:$GR$79,$GY53,HD53),"SB"))))</f>
        <v>0</v>
      </c>
      <c r="HV53" s="701">
        <f>IF(AND(HD53=0,HE53=0),0,IF(AND(HD53=0,HE53&lt;&gt;0),COUNTIF(INDEX($I$3:$GR$79,$GY53,HD53+1):INDEX($I$3:$GR$79,$GY53,HE53),"STK")+COUNTIF(INDEX($I$3:$GR$79,$GY53,HD53+1):INDEX($I$3:$GR$79,$GY53,HE53),"SB"),IF(AND(HD53&lt;&gt;0,HE53=0),COUNTIF(INDEX($I$3:$GR$79,$GY53,HD53):INDEX($I$3:$GR$79,$GY53,HF53),"STK")+COUNTIF(INDEX($I$3:$GR$79,$GY53,HD53):INDEX($I$3:$GR$79,$GY53,HF53),"SB"),COUNTIF(INDEX($I$3:$GR$79,$GY53,HD53):INDEX($I$3:$GR$79,$GY53,HE53),"STK")+COUNTIF(INDEX($I$3:$GR$79,$GY53,HD53):INDEX($I$3:$GR$79,$GY53,HE53),"SB"))))</f>
        <v>0</v>
      </c>
      <c r="HW53" s="405">
        <f>IF(AND(HE53=0,GZ53=0),0,IF(AND(HE53=0,GZ53&lt;&gt;0),COUNTIF(INDEX($I$3:$GR$79,$GY53,HE53+1):INDEX($I$3:$GR$79,$GY53,GZ53),"STK")+COUNTIF(INDEX($I$3:$GR$79,$GY53,HE53+1):INDEX($I$3:$GR$79,$GY53,GZ53),"SB"),IF(AND(HE53&lt;&gt;0,GZ53=0),COUNTIF(INDEX($I$3:$GR$79,$GY53,HE53):INDEX($I$3:$GR$79,$GY53,HF53),"STK")+COUNTIF(INDEX($I$3:$GR$79,$GY53,HE53):INDEX($I$3:$GR$79,$GY53,HF53),"SB"),COUNTIF(INDEX($I$3:$GR$79,$GY53,HE53):INDEX($I$3:$GR$79,$GY53,GZ53),"STK")+COUNTIF(INDEX($I$3:$GR$79,$GY53,HE53):INDEX($I$3:$GR$79,$GY53,GZ53),"SB"))))</f>
        <v>0</v>
      </c>
      <c r="HY53" s="606" t="s">
        <v>95</v>
      </c>
      <c r="HZ53" s="364">
        <f t="shared" si="38"/>
        <v>0</v>
      </c>
      <c r="IA53" s="364">
        <f t="shared" si="39"/>
        <v>0</v>
      </c>
      <c r="IB53" s="364">
        <f t="shared" si="40"/>
        <v>50</v>
      </c>
      <c r="IC53" s="364">
        <f t="shared" si="41"/>
        <v>55</v>
      </c>
      <c r="ID53" s="364">
        <f t="shared" si="42"/>
        <v>31</v>
      </c>
      <c r="IE53" s="364">
        <f t="shared" si="43"/>
        <v>0</v>
      </c>
    </row>
    <row r="54" spans="1:239" x14ac:dyDescent="0.2">
      <c r="O54" s="156"/>
      <c r="P54" s="157"/>
      <c r="Q54" s="157"/>
      <c r="R54" s="158" t="s">
        <v>479</v>
      </c>
      <c r="S54" s="395">
        <v>1200</v>
      </c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0"/>
      <c r="DH54" s="10"/>
      <c r="DI54" s="10"/>
      <c r="DJ54" s="10"/>
      <c r="DK54" s="10"/>
      <c r="DL54" s="10"/>
      <c r="DM54" s="13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GY54" s="519">
        <v>11</v>
      </c>
      <c r="GZ54" s="364">
        <f>IF(COUNTIF($I13:$GR13,GZ$12)=0,0,HLOOKUP(GZ$12,$I13:$GR$40,$HO53,FALSE))</f>
        <v>0</v>
      </c>
      <c r="HA54" s="364">
        <f>IF(COUNTIF($I13:$GR13,HA$12)=0,0,HLOOKUP(HA$12,$I13:$GR$40,$HO53,FALSE))</f>
        <v>48</v>
      </c>
      <c r="HB54" s="364">
        <f>IF(COUNTIF($I13:$GR13,HB$12)=0,0,HLOOKUP(HB$12,$I13:$GR$40,$HO53,FALSE))</f>
        <v>106</v>
      </c>
      <c r="HC54" s="364">
        <f>IF(COUNTIF($I13:$GR13,HC$12)=0,0,HLOOKUP(HC$12,$I13:$GR$40,$HO53,FALSE))</f>
        <v>0</v>
      </c>
      <c r="HD54" s="364">
        <f>IF(COUNTIF($I13:$GR13,HD$12)=0,0,HLOOKUP(HD$12,$I13:$GR$40,$HO53,FALSE))</f>
        <v>0</v>
      </c>
      <c r="HE54" s="364">
        <f>IF(COUNTIF($I13:$GR13,HE$12)=0,0,HLOOKUP(HE$12,$I13:$GR$40,$HO53,FALSE))</f>
        <v>0</v>
      </c>
      <c r="HF54" s="364">
        <f>IF(COUNTIF($I13:$GR13,"X")=0,0,HLOOKUP("X",$I13:$GR$40,$HO53,FALSE))</f>
        <v>136</v>
      </c>
      <c r="HG54" s="8"/>
      <c r="HH54" s="606" t="s">
        <v>96</v>
      </c>
      <c r="HI54" s="364">
        <f>IF(GZ54=0,0,IF(AND(GZ54&lt;&gt;0,HA54=0),SUM(INDEX($I13:$GR13,1,GZ54):INDEX($I13:$GR13,1,$HF54)),SUM(INDEX($I13:$GR13,1,GZ54):INDEX($I13:$GR13,1,HA54))))</f>
        <v>0</v>
      </c>
      <c r="HJ54" s="364">
        <f>IF(HA54=0,0,IF(AND(HA54&lt;&gt;0,HB54=0),SUM(INDEX($I13:$GR13,1,HA54):INDEX($I13:$GR13,1,$HF54)),SUM(INDEX($I13:$GR13,1,HA54):INDEX($I13:$GR13,1,HB54))))</f>
        <v>1196</v>
      </c>
      <c r="HK54" s="364">
        <f>IF(HB54=0,0,IF(AND(HB54&lt;&gt;0,HC54=0),SUM(INDEX($I13:$GR13,1,HB54):INDEX($I13:$GR13,1,$HF54)),SUM(INDEX($I13:$GR13,1,HB54):INDEX($I13:$GR13,1,HC54))))</f>
        <v>575</v>
      </c>
      <c r="HL54" s="364">
        <f>IF(HC54=0,0,IF(AND(HC54&lt;&gt;0,HD54=0),SUM(INDEX($I13:$GR13,1,HC54):INDEX($I13:$GR13,1,$HF54)),SUM(INDEX($I13:$GR13,1,HC54):INDEX($I13:$GR13,1,HD54))))</f>
        <v>0</v>
      </c>
      <c r="HM54" s="364">
        <f>IF(HD54=0,0,IF(AND(HD54&lt;&gt;0,HE54=0),SUM(INDEX($I13:$GR13,1,HD54):INDEX($I13:$GR13,1,$HF54)),SUM(INDEX($I13:$GR13,1,HD54):INDEX($I13:$GR13,1,HE54))))</f>
        <v>0</v>
      </c>
      <c r="HN54" s="364">
        <f>IF(HE54=0,0,IF(AND(HE54&lt;&gt;0,GZ54=0),SUM(INDEX($I13:$GR13,1,HE54):INDEX($I13:$GR13,1,$HF54)),SUM(INDEX($I13:$GR13,1,HE54):INDEX($I13:$GR13,1,GZ54))))</f>
        <v>0</v>
      </c>
      <c r="HO54" s="519">
        <v>27</v>
      </c>
      <c r="HP54" s="8"/>
      <c r="HQ54" s="623" t="s">
        <v>96</v>
      </c>
      <c r="HR54" s="701">
        <f>IF(AND(GZ54=0,HA54=0),0,IF(AND(GZ54=0,HA54&lt;&gt;0),COUNTIF(INDEX($I$3:$GR$79,$GY54,GZ54+1):INDEX($I$3:$GR$79,$GY54,HA54),"STK")+COUNTIF(INDEX($I$3:$GR$79,$GY54,GZ54+1):INDEX($I$3:$GR$79,$GY54,HA54),"SB"),IF(AND(GZ54&lt;&gt;0,HA54=0),COUNTIF(INDEX($I$3:$GR$79,$GY54,GZ54):INDEX($I$3:$GR$79,$GY54,HF54),"STK")+COUNTIF(INDEX($I$3:$GR$79,$GY54,GZ54):INDEX($I$3:$GR$79,$GY54,HF54),"SB"),COUNTIF(INDEX($I$3:$GR$79,$GY54,GZ54):INDEX($I$3:$GR$79,$GY54,HA54),"STK")+COUNTIF(INDEX($I$3:$GR$79,$GY54,GZ54):INDEX($I$3:$GR$79,$GY54,HA54),"SB"))))</f>
        <v>0</v>
      </c>
      <c r="HS54" s="405">
        <f>IF(AND(HA54=0,HB54=0),0,IF(AND(HA54=0,HB54&lt;&gt;0),COUNTIF(INDEX($I$3:$GR$79,$GY54,HA54+1):INDEX($I$3:$GR$79,$GY54,HB54),"STK")+COUNTIF(INDEX($I$3:$GR$79,$GY54,HA54+1):INDEX($I$3:$GR$79,$GY54,HB54),"SB"),IF(AND(HA54&lt;&gt;0,HB54=0),COUNTIF(INDEX($I$3:$GR$79,$GY54,HA54):INDEX($I$3:$GR$79,$GY54,HF54),"STK")+COUNTIF(INDEX($I$3:$GR$79,$GY54,HA54):INDEX($I$3:$GR$79,$GY54,HF54),"SB"),COUNTIF(INDEX($I$3:$GR$79,$GY54,HA54):INDEX($I$3:$GR$79,$GY54,HB54),"STK")+COUNTIF(INDEX($I$3:$GR$79,$GY54,HA54):INDEX($I$3:$GR$79,$GY54,HB54),"SB"))))</f>
        <v>0</v>
      </c>
      <c r="HT54" s="701">
        <f>IF(AND(HB54=0,HC54=0),0,IF(AND(HB54=0,HC54&lt;&gt;0),COUNTIF(INDEX($I$3:$GR$79,$GY54,HB54+1):INDEX($I$3:$GR$79,$GY54,HC54),"STK")+COUNTIF(INDEX($I$3:$GR$79,$GY54,HB54+1):INDEX($I$3:$GR$79,$GY54,HC54),"SB"),IF(AND(HB54&lt;&gt;0,HC54=0),COUNTIF(INDEX($I$3:$GR$79,$GY54,HB54):INDEX($I$3:$GR$79,$GY54,HF54),"STK")+COUNTIF(INDEX($I$3:$GR$79,$GY54,HB54):INDEX($I$3:$GR$79,$GY54,HF54),"SB"),COUNTIF(INDEX($I$3:$GR$79,$GY54,HB54):INDEX($I$3:$GR$79,$GY54,HC54),"STK")+COUNTIF(INDEX($I$3:$GR$79,$GY54,HB54):INDEX($I$3:$GR$79,$GY54,HC54),"SB"))))</f>
        <v>0</v>
      </c>
      <c r="HU54" s="405">
        <f>IF(AND(HC54=0,HD54=0),0,IF(AND(HC54=0,HD54&lt;&gt;0),COUNTIF(INDEX($I$3:$GR$79,$GY54,HC54+1):INDEX($I$3:$GR$79,$GY54,HD54),"STK")+COUNTIF(INDEX($I$3:$GR$79,$GY54,HC54+1):INDEX($I$3:$GR$79,$GY54,HD54),"SB"),IF(AND(HC54&lt;&gt;0,HD54=0),COUNTIF(INDEX($I$3:$GR$79,$GY54,HC54):INDEX($I$3:$GR$79,$GY54,HF54),"STK")+COUNTIF(INDEX($I$3:$GR$79,$GY54,HC54):INDEX($I$3:$GR$79,$GY54,HF54),"SB"),COUNTIF(INDEX($I$3:$GR$79,$GY54,HC54):INDEX($I$3:$GR$79,$GY54,HD54),"STK")+COUNTIF(INDEX($I$3:$GR$79,$GY54,HC54):INDEX($I$3:$GR$79,$GY54,HD54),"SB"))))</f>
        <v>0</v>
      </c>
      <c r="HV54" s="701">
        <f>IF(AND(HD54=0,HE54=0),0,IF(AND(HD54=0,HE54&lt;&gt;0),COUNTIF(INDEX($I$3:$GR$79,$GY54,HD54+1):INDEX($I$3:$GR$79,$GY54,HE54),"STK")+COUNTIF(INDEX($I$3:$GR$79,$GY54,HD54+1):INDEX($I$3:$GR$79,$GY54,HE54),"SB"),IF(AND(HD54&lt;&gt;0,HE54=0),COUNTIF(INDEX($I$3:$GR$79,$GY54,HD54):INDEX($I$3:$GR$79,$GY54,HF54),"STK")+COUNTIF(INDEX($I$3:$GR$79,$GY54,HD54):INDEX($I$3:$GR$79,$GY54,HF54),"SB"),COUNTIF(INDEX($I$3:$GR$79,$GY54,HD54):INDEX($I$3:$GR$79,$GY54,HE54),"STK")+COUNTIF(INDEX($I$3:$GR$79,$GY54,HD54):INDEX($I$3:$GR$79,$GY54,HE54),"SB"))))</f>
        <v>0</v>
      </c>
      <c r="HW54" s="405">
        <f>IF(AND(HE54=0,GZ54=0),0,IF(AND(HE54=0,GZ54&lt;&gt;0),COUNTIF(INDEX($I$3:$GR$79,$GY54,HE54+1):INDEX($I$3:$GR$79,$GY54,GZ54),"STK")+COUNTIF(INDEX($I$3:$GR$79,$GY54,HE54+1):INDEX($I$3:$GR$79,$GY54,GZ54),"SB"),IF(AND(HE54&lt;&gt;0,GZ54=0),COUNTIF(INDEX($I$3:$GR$79,$GY54,HE54):INDEX($I$3:$GR$79,$GY54,HF54),"STK")+COUNTIF(INDEX($I$3:$GR$79,$GY54,HE54):INDEX($I$3:$GR$79,$GY54,HF54),"SB"),COUNTIF(INDEX($I$3:$GR$79,$GY54,HE54):INDEX($I$3:$GR$79,$GY54,GZ54),"STK")+COUNTIF(INDEX($I$3:$GR$79,$GY54,HE54):INDEX($I$3:$GR$79,$GY54,GZ54),"SB"))))</f>
        <v>0</v>
      </c>
      <c r="HY54" s="606" t="s">
        <v>96</v>
      </c>
      <c r="HZ54" s="364">
        <f t="shared" si="38"/>
        <v>0</v>
      </c>
      <c r="IA54" s="364">
        <f t="shared" si="39"/>
        <v>53</v>
      </c>
      <c r="IB54" s="364">
        <f t="shared" si="40"/>
        <v>25</v>
      </c>
      <c r="IC54" s="364">
        <f t="shared" si="41"/>
        <v>0</v>
      </c>
      <c r="ID54" s="364">
        <f t="shared" si="42"/>
        <v>0</v>
      </c>
      <c r="IE54" s="364">
        <f t="shared" si="43"/>
        <v>0</v>
      </c>
    </row>
    <row r="55" spans="1:239" ht="15.75" x14ac:dyDescent="0.2"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0"/>
      <c r="DH55" s="10"/>
      <c r="DI55" s="10"/>
      <c r="DJ55" s="10"/>
      <c r="DK55" s="10"/>
      <c r="DL55" s="10"/>
      <c r="DM55" s="13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GY55" s="519">
        <v>12</v>
      </c>
      <c r="GZ55" s="364">
        <f>IF(COUNTIF($I14:$GR14,GZ$12)=0,0,HLOOKUP(GZ$12,$I14:$GR$40,$HO54,FALSE))</f>
        <v>0</v>
      </c>
      <c r="HA55" s="364">
        <f>IF(COUNTIF($I14:$GR14,HA$12)=0,0,HLOOKUP(HA$12,$I14:$GR$40,$HO54,FALSE))</f>
        <v>0</v>
      </c>
      <c r="HB55" s="364">
        <f>IF(COUNTIF($I14:$GR14,HB$12)=0,0,HLOOKUP(HB$12,$I14:$GR$40,$HO54,FALSE))</f>
        <v>18</v>
      </c>
      <c r="HC55" s="364">
        <f>IF(COUNTIF($I14:$GR14,HC$12)=0,0,HLOOKUP(HC$12,$I14:$GR$40,$HO54,FALSE))</f>
        <v>83</v>
      </c>
      <c r="HD55" s="364">
        <f>IF(COUNTIF($I14:$GR14,HD$12)=0,0,HLOOKUP(HD$12,$I14:$GR$40,$HO54,FALSE))</f>
        <v>148</v>
      </c>
      <c r="HE55" s="364">
        <f>IF(COUNTIF($I14:$GR14,HE$12)=0,0,HLOOKUP(HE$12,$I14:$GR$40,$HO54,FALSE))</f>
        <v>0</v>
      </c>
      <c r="HF55" s="364">
        <f>IF(COUNTIF($I14:$GR14,"X")=0,0,HLOOKUP("X",$I14:$GR$40,$HO54,FALSE))</f>
        <v>189</v>
      </c>
      <c r="HG55" s="28"/>
      <c r="HH55" s="606" t="s">
        <v>97</v>
      </c>
      <c r="HI55" s="364">
        <f>IF(GZ55=0,0,IF(AND(GZ55&lt;&gt;0,HA55=0),SUM(INDEX($I14:$GR14,1,GZ55):INDEX($I14:$GR14,1,$HF55)),SUM(INDEX($I14:$GR14,1,GZ55):INDEX($I14:$GR14,1,HA55))))</f>
        <v>0</v>
      </c>
      <c r="HJ55" s="364">
        <f>IF(HA55=0,0,IF(AND(HA55&lt;&gt;0,HB55=0),SUM(INDEX($I14:$GR14,1,HA55):INDEX($I14:$GR14,1,$HF55)),SUM(INDEX($I14:$GR14,1,HA55):INDEX($I14:$GR14,1,HB55))))</f>
        <v>0</v>
      </c>
      <c r="HK55" s="364">
        <f>IF(HB55=0,0,IF(AND(HB55&lt;&gt;0,HC55=0),SUM(INDEX($I14:$GR14,1,HB55):INDEX($I14:$GR14,1,$HF55)),SUM(INDEX($I14:$GR14,1,HB55):INDEX($I14:$GR14,1,HC55))))</f>
        <v>0</v>
      </c>
      <c r="HL55" s="364">
        <f>IF(HC55=0,0,IF(AND(HC55&lt;&gt;0,HD55=0),SUM(INDEX($I14:$GR14,1,HC55):INDEX($I14:$GR14,1,$HF55)),SUM(INDEX($I14:$GR14,1,HC55):INDEX($I14:$GR14,1,HD55))))</f>
        <v>0</v>
      </c>
      <c r="HM55" s="364">
        <f>IF(HD55=0,0,IF(AND(HD55&lt;&gt;0,HE55=0),SUM(INDEX($I14:$GR14,1,HD55):INDEX($I14:$GR14,1,$HF55)),SUM(INDEX($I14:$GR14,1,HD55):INDEX($I14:$GR14,1,HE55))))</f>
        <v>0</v>
      </c>
      <c r="HN55" s="364">
        <f>IF(HE55=0,0,IF(AND(HE55&lt;&gt;0,GZ55=0),SUM(INDEX($I14:$GR14,1,HE55):INDEX($I14:$GR14,1,$HF55)),SUM(INDEX($I14:$GR14,1,HE55):INDEX($I14:$GR14,1,GZ55))))</f>
        <v>0</v>
      </c>
      <c r="HO55" s="519">
        <v>26</v>
      </c>
      <c r="HP55" s="8"/>
      <c r="HQ55" s="623" t="s">
        <v>97</v>
      </c>
      <c r="HR55" s="701">
        <f>IF(AND(GZ55=0,HA55=0),0,IF(AND(GZ55=0,HA55&lt;&gt;0),COUNTIF(INDEX($I$3:$GR$79,$GY55,GZ55+1):INDEX($I$3:$GR$79,$GY55,HA55),"STK")+COUNTIF(INDEX($I$3:$GR$79,$GY55,GZ55+1):INDEX($I$3:$GR$79,$GY55,HA55),"SB"),IF(AND(GZ55&lt;&gt;0,HA55=0),COUNTIF(INDEX($I$3:$GR$79,$GY55,GZ55):INDEX($I$3:$GR$79,$GY55,HF55),"STK")+COUNTIF(INDEX($I$3:$GR$79,$GY55,GZ55):INDEX($I$3:$GR$79,$GY55,HF55),"SB"),COUNTIF(INDEX($I$3:$GR$79,$GY55,GZ55):INDEX($I$3:$GR$79,$GY55,HA55),"STK")+COUNTIF(INDEX($I$3:$GR$79,$GY55,GZ55):INDEX($I$3:$GR$79,$GY55,HA55),"SB"))))</f>
        <v>0</v>
      </c>
      <c r="HS55" s="405">
        <f>IF(AND(HA55=0,HB55=0),0,IF(AND(HA55=0,HB55&lt;&gt;0),COUNTIF(INDEX($I$3:$GR$79,$GY55,HA55+1):INDEX($I$3:$GR$79,$GY55,HB55),"STK")+COUNTIF(INDEX($I$3:$GR$79,$GY55,HA55+1):INDEX($I$3:$GR$79,$GY55,HB55),"SB"),IF(AND(HA55&lt;&gt;0,HB55=0),COUNTIF(INDEX($I$3:$GR$79,$GY55,HA55):INDEX($I$3:$GR$79,$GY55,HF55),"STK")+COUNTIF(INDEX($I$3:$GR$79,$GY55,HA55):INDEX($I$3:$GR$79,$GY55,HF55),"SB"),COUNTIF(INDEX($I$3:$GR$79,$GY55,HA55):INDEX($I$3:$GR$79,$GY55,HB55),"STK")+COUNTIF(INDEX($I$3:$GR$79,$GY55,HA55):INDEX($I$3:$GR$79,$GY55,HB55),"SB"))))</f>
        <v>0</v>
      </c>
      <c r="HT55" s="701">
        <f>IF(AND(HB55=0,HC55=0),0,IF(AND(HB55=0,HC55&lt;&gt;0),COUNTIF(INDEX($I$3:$GR$79,$GY55,HB55+1):INDEX($I$3:$GR$79,$GY55,HC55),"STK")+COUNTIF(INDEX($I$3:$GR$79,$GY55,HB55+1):INDEX($I$3:$GR$79,$GY55,HC55),"SB"),IF(AND(HB55&lt;&gt;0,HC55=0),COUNTIF(INDEX($I$3:$GR$79,$GY55,HB55):INDEX($I$3:$GR$79,$GY55,HF55),"STK")+COUNTIF(INDEX($I$3:$GR$79,$GY55,HB55):INDEX($I$3:$GR$79,$GY55,HF55),"SB"),COUNTIF(INDEX($I$3:$GR$79,$GY55,HB55):INDEX($I$3:$GR$79,$GY55,HC55),"STK")+COUNTIF(INDEX($I$3:$GR$79,$GY55,HB55):INDEX($I$3:$GR$79,$GY55,HC55),"SB"))))</f>
        <v>0</v>
      </c>
      <c r="HU55" s="405">
        <f>IF(AND(HC55=0,HD55=0),0,IF(AND(HC55=0,HD55&lt;&gt;0),COUNTIF(INDEX($I$3:$GR$79,$GY55,HC55+1):INDEX($I$3:$GR$79,$GY55,HD55),"STK")+COUNTIF(INDEX($I$3:$GR$79,$GY55,HC55+1):INDEX($I$3:$GR$79,$GY55,HD55),"SB"),IF(AND(HC55&lt;&gt;0,HD55=0),COUNTIF(INDEX($I$3:$GR$79,$GY55,HC55):INDEX($I$3:$GR$79,$GY55,HF55),"STK")+COUNTIF(INDEX($I$3:$GR$79,$GY55,HC55):INDEX($I$3:$GR$79,$GY55,HF55),"SB"),COUNTIF(INDEX($I$3:$GR$79,$GY55,HC55):INDEX($I$3:$GR$79,$GY55,HD55),"STK")+COUNTIF(INDEX($I$3:$GR$79,$GY55,HC55):INDEX($I$3:$GR$79,$GY55,HD55),"SB"))))</f>
        <v>0</v>
      </c>
      <c r="HV55" s="701">
        <f>IF(AND(HD55=0,HE55=0),0,IF(AND(HD55=0,HE55&lt;&gt;0),COUNTIF(INDEX($I$3:$GR$79,$GY55,HD55+1):INDEX($I$3:$GR$79,$GY55,HE55),"STK")+COUNTIF(INDEX($I$3:$GR$79,$GY55,HD55+1):INDEX($I$3:$GR$79,$GY55,HE55),"SB"),IF(AND(HD55&lt;&gt;0,HE55=0),COUNTIF(INDEX($I$3:$GR$79,$GY55,HD55):INDEX($I$3:$GR$79,$GY55,HF55),"STK")+COUNTIF(INDEX($I$3:$GR$79,$GY55,HD55):INDEX($I$3:$GR$79,$GY55,HF55),"SB"),COUNTIF(INDEX($I$3:$GR$79,$GY55,HD55):INDEX($I$3:$GR$79,$GY55,HE55),"STK")+COUNTIF(INDEX($I$3:$GR$79,$GY55,HD55):INDEX($I$3:$GR$79,$GY55,HE55),"SB"))))</f>
        <v>0</v>
      </c>
      <c r="HW55" s="405">
        <f>IF(AND(HE55=0,GZ55=0),0,IF(AND(HE55=0,GZ55&lt;&gt;0),COUNTIF(INDEX($I$3:$GR$79,$GY55,HE55+1):INDEX($I$3:$GR$79,$GY55,GZ55),"STK")+COUNTIF(INDEX($I$3:$GR$79,$GY55,HE55+1):INDEX($I$3:$GR$79,$GY55,GZ55),"SB"),IF(AND(HE55&lt;&gt;0,GZ55=0),COUNTIF(INDEX($I$3:$GR$79,$GY55,HE55):INDEX($I$3:$GR$79,$GY55,HF55),"STK")+COUNTIF(INDEX($I$3:$GR$79,$GY55,HE55):INDEX($I$3:$GR$79,$GY55,HF55),"SB"),COUNTIF(INDEX($I$3:$GR$79,$GY55,HE55):INDEX($I$3:$GR$79,$GY55,GZ55),"STK")+COUNTIF(INDEX($I$3:$GR$79,$GY55,HE55):INDEX($I$3:$GR$79,$GY55,GZ55),"SB"))))</f>
        <v>0</v>
      </c>
      <c r="HY55" s="606" t="s">
        <v>97</v>
      </c>
      <c r="HZ55" s="364">
        <f t="shared" si="38"/>
        <v>0</v>
      </c>
      <c r="IA55" s="364">
        <f t="shared" si="39"/>
        <v>0</v>
      </c>
      <c r="IB55" s="364">
        <f t="shared" si="40"/>
        <v>60</v>
      </c>
      <c r="IC55" s="364">
        <f t="shared" si="41"/>
        <v>60</v>
      </c>
      <c r="ID55" s="364">
        <f t="shared" si="42"/>
        <v>36</v>
      </c>
      <c r="IE55" s="364">
        <f t="shared" si="43"/>
        <v>0</v>
      </c>
    </row>
    <row r="56" spans="1:239" x14ac:dyDescent="0.25">
      <c r="D56" s="211"/>
      <c r="E56" s="211"/>
      <c r="M56" s="146" t="s">
        <v>230</v>
      </c>
      <c r="N56" s="147"/>
      <c r="O56" s="146"/>
      <c r="P56" s="148" t="s">
        <v>226</v>
      </c>
      <c r="Q56" s="149"/>
      <c r="T56" s="184" t="s">
        <v>203</v>
      </c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0"/>
      <c r="DH56" s="10"/>
      <c r="DI56" s="10"/>
      <c r="DJ56" s="10"/>
      <c r="DK56" s="10"/>
      <c r="DL56" s="10"/>
      <c r="DM56" s="13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GY56" s="519">
        <v>13</v>
      </c>
      <c r="GZ56" s="364">
        <f>IF(COUNTIF($I15:$GR15,GZ$12)=0,0,HLOOKUP(GZ$12,$I15:$GR$40,$HO55,FALSE))</f>
        <v>0</v>
      </c>
      <c r="HA56" s="364">
        <f>IF(COUNTIF($I15:$GR15,HA$12)=0,0,HLOOKUP(HA$12,$I15:$GR$40,$HO55,FALSE))</f>
        <v>51</v>
      </c>
      <c r="HB56" s="364">
        <f>IF(COUNTIF($I15:$GR15,HB$12)=0,0,HLOOKUP(HB$12,$I15:$GR$40,$HO55,FALSE))</f>
        <v>109</v>
      </c>
      <c r="HC56" s="364">
        <f>IF(COUNTIF($I15:$GR15,HC$12)=0,0,HLOOKUP(HC$12,$I15:$GR$40,$HO55,FALSE))</f>
        <v>0</v>
      </c>
      <c r="HD56" s="364">
        <f>IF(COUNTIF($I15:$GR15,HD$12)=0,0,HLOOKUP(HD$12,$I15:$GR$40,$HO55,FALSE))</f>
        <v>0</v>
      </c>
      <c r="HE56" s="364">
        <f>IF(COUNTIF($I15:$GR15,HE$12)=0,0,HLOOKUP(HE$12,$I15:$GR$40,$HO55,FALSE))</f>
        <v>0</v>
      </c>
      <c r="HF56" s="364">
        <f>IF(COUNTIF($I15:$GR15,"X")=0,0,HLOOKUP("X",$I15:$GR$40,$HO55,FALSE))</f>
        <v>136</v>
      </c>
      <c r="HG56" s="8"/>
      <c r="HH56" s="606" t="s">
        <v>98</v>
      </c>
      <c r="HI56" s="364">
        <f>IF(GZ56=0,0,IF(AND(GZ56&lt;&gt;0,HA56=0),SUM(INDEX($I15:$GR15,1,GZ56):INDEX($I15:$GR15,1,$HF56)),SUM(INDEX($I15:$GR15,1,GZ56):INDEX($I15:$GR15,1,HA56))))</f>
        <v>0</v>
      </c>
      <c r="HJ56" s="364">
        <f>IF(HA56=0,0,IF(AND(HA56&lt;&gt;0,HB56=0),SUM(INDEX($I15:$GR15,1,HA56):INDEX($I15:$GR15,1,$HF56)),SUM(INDEX($I15:$GR15,1,HA56):INDEX($I15:$GR15,1,HB56))))</f>
        <v>1196</v>
      </c>
      <c r="HK56" s="364">
        <f>IF(HB56=0,0,IF(AND(HB56&lt;&gt;0,HC56=0),SUM(INDEX($I15:$GR15,1,HB56):INDEX($I15:$GR15,1,$HF56)),SUM(INDEX($I15:$GR15,1,HB56):INDEX($I15:$GR15,1,HC56))))</f>
        <v>506</v>
      </c>
      <c r="HL56" s="364">
        <f>IF(HC56=0,0,IF(AND(HC56&lt;&gt;0,HD56=0),SUM(INDEX($I15:$GR15,1,HC56):INDEX($I15:$GR15,1,$HF56)),SUM(INDEX($I15:$GR15,1,HC56):INDEX($I15:$GR15,1,HD56))))</f>
        <v>0</v>
      </c>
      <c r="HM56" s="364">
        <f>IF(HD56=0,0,IF(AND(HD56&lt;&gt;0,HE56=0),SUM(INDEX($I15:$GR15,1,HD56):INDEX($I15:$GR15,1,$HF56)),SUM(INDEX($I15:$GR15,1,HD56):INDEX($I15:$GR15,1,HE56))))</f>
        <v>0</v>
      </c>
      <c r="HN56" s="364">
        <f>IF(HE56=0,0,IF(AND(HE56&lt;&gt;0,GZ56=0),SUM(INDEX($I15:$GR15,1,HE56):INDEX($I15:$GR15,1,$HF56)),SUM(INDEX($I15:$GR15,1,HE56):INDEX($I15:$GR15,1,GZ56))))</f>
        <v>0</v>
      </c>
      <c r="HO56" s="519">
        <v>25</v>
      </c>
      <c r="HP56" s="8"/>
      <c r="HQ56" s="623" t="s">
        <v>98</v>
      </c>
      <c r="HR56" s="701">
        <f>IF(AND(GZ56=0,HA56=0),0,IF(AND(GZ56=0,HA56&lt;&gt;0),COUNTIF(INDEX($I$3:$GR$79,$GY56,GZ56+1):INDEX($I$3:$GR$79,$GY56,HA56),"STK")+COUNTIF(INDEX($I$3:$GR$79,$GY56,GZ56+1):INDEX($I$3:$GR$79,$GY56,HA56),"SB"),IF(AND(GZ56&lt;&gt;0,HA56=0),COUNTIF(INDEX($I$3:$GR$79,$GY56,GZ56):INDEX($I$3:$GR$79,$GY56,HF56),"STK")+COUNTIF(INDEX($I$3:$GR$79,$GY56,GZ56):INDEX($I$3:$GR$79,$GY56,HF56),"SB"),COUNTIF(INDEX($I$3:$GR$79,$GY56,GZ56):INDEX($I$3:$GR$79,$GY56,HA56),"STK")+COUNTIF(INDEX($I$3:$GR$79,$GY56,GZ56):INDEX($I$3:$GR$79,$GY56,HA56),"SB"))))</f>
        <v>0</v>
      </c>
      <c r="HS56" s="405">
        <f>IF(AND(HA56=0,HB56=0),0,IF(AND(HA56=0,HB56&lt;&gt;0),COUNTIF(INDEX($I$3:$GR$79,$GY56,HA56+1):INDEX($I$3:$GR$79,$GY56,HB56),"STK")+COUNTIF(INDEX($I$3:$GR$79,$GY56,HA56+1):INDEX($I$3:$GR$79,$GY56,HB56),"SB"),IF(AND(HA56&lt;&gt;0,HB56=0),COUNTIF(INDEX($I$3:$GR$79,$GY56,HA56):INDEX($I$3:$GR$79,$GY56,HF56),"STK")+COUNTIF(INDEX($I$3:$GR$79,$GY56,HA56):INDEX($I$3:$GR$79,$GY56,HF56),"SB"),COUNTIF(INDEX($I$3:$GR$79,$GY56,HA56):INDEX($I$3:$GR$79,$GY56,HB56),"STK")+COUNTIF(INDEX($I$3:$GR$79,$GY56,HA56):INDEX($I$3:$GR$79,$GY56,HB56),"SB"))))</f>
        <v>0</v>
      </c>
      <c r="HT56" s="701">
        <f>IF(AND(HB56=0,HC56=0),0,IF(AND(HB56=0,HC56&lt;&gt;0),COUNTIF(INDEX($I$3:$GR$79,$GY56,HB56+1):INDEX($I$3:$GR$79,$GY56,HC56),"STK")+COUNTIF(INDEX($I$3:$GR$79,$GY56,HB56+1):INDEX($I$3:$GR$79,$GY56,HC56),"SB"),IF(AND(HB56&lt;&gt;0,HC56=0),COUNTIF(INDEX($I$3:$GR$79,$GY56,HB56):INDEX($I$3:$GR$79,$GY56,HF56),"STK")+COUNTIF(INDEX($I$3:$GR$79,$GY56,HB56):INDEX($I$3:$GR$79,$GY56,HF56),"SB"),COUNTIF(INDEX($I$3:$GR$79,$GY56,HB56):INDEX($I$3:$GR$79,$GY56,HC56),"STK")+COUNTIF(INDEX($I$3:$GR$79,$GY56,HB56):INDEX($I$3:$GR$79,$GY56,HC56),"SB"))))</f>
        <v>0</v>
      </c>
      <c r="HU56" s="405">
        <f>IF(AND(HC56=0,HD56=0),0,IF(AND(HC56=0,HD56&lt;&gt;0),COUNTIF(INDEX($I$3:$GR$79,$GY56,HC56+1):INDEX($I$3:$GR$79,$GY56,HD56),"STK")+COUNTIF(INDEX($I$3:$GR$79,$GY56,HC56+1):INDEX($I$3:$GR$79,$GY56,HD56),"SB"),IF(AND(HC56&lt;&gt;0,HD56=0),COUNTIF(INDEX($I$3:$GR$79,$GY56,HC56):INDEX($I$3:$GR$79,$GY56,HF56),"STK")+COUNTIF(INDEX($I$3:$GR$79,$GY56,HC56):INDEX($I$3:$GR$79,$GY56,HF56),"SB"),COUNTIF(INDEX($I$3:$GR$79,$GY56,HC56):INDEX($I$3:$GR$79,$GY56,HD56),"STK")+COUNTIF(INDEX($I$3:$GR$79,$GY56,HC56):INDEX($I$3:$GR$79,$GY56,HD56),"SB"))))</f>
        <v>0</v>
      </c>
      <c r="HV56" s="701">
        <f>IF(AND(HD56=0,HE56=0),0,IF(AND(HD56=0,HE56&lt;&gt;0),COUNTIF(INDEX($I$3:$GR$79,$GY56,HD56+1):INDEX($I$3:$GR$79,$GY56,HE56),"STK")+COUNTIF(INDEX($I$3:$GR$79,$GY56,HD56+1):INDEX($I$3:$GR$79,$GY56,HE56),"SB"),IF(AND(HD56&lt;&gt;0,HE56=0),COUNTIF(INDEX($I$3:$GR$79,$GY56,HD56):INDEX($I$3:$GR$79,$GY56,HF56),"STK")+COUNTIF(INDEX($I$3:$GR$79,$GY56,HD56):INDEX($I$3:$GR$79,$GY56,HF56),"SB"),COUNTIF(INDEX($I$3:$GR$79,$GY56,HD56):INDEX($I$3:$GR$79,$GY56,HE56),"STK")+COUNTIF(INDEX($I$3:$GR$79,$GY56,HD56):INDEX($I$3:$GR$79,$GY56,HE56),"SB"))))</f>
        <v>0</v>
      </c>
      <c r="HW56" s="405">
        <f>IF(AND(HE56=0,GZ56=0),0,IF(AND(HE56=0,GZ56&lt;&gt;0),COUNTIF(INDEX($I$3:$GR$79,$GY56,HE56+1):INDEX($I$3:$GR$79,$GY56,GZ56),"STK")+COUNTIF(INDEX($I$3:$GR$79,$GY56,HE56+1):INDEX($I$3:$GR$79,$GY56,GZ56),"SB"),IF(AND(HE56&lt;&gt;0,GZ56=0),COUNTIF(INDEX($I$3:$GR$79,$GY56,HE56):INDEX($I$3:$GR$79,$GY56,HF56),"STK")+COUNTIF(INDEX($I$3:$GR$79,$GY56,HE56):INDEX($I$3:$GR$79,$GY56,HF56),"SB"),COUNTIF(INDEX($I$3:$GR$79,$GY56,HE56):INDEX($I$3:$GR$79,$GY56,GZ56),"STK")+COUNTIF(INDEX($I$3:$GR$79,$GY56,HE56):INDEX($I$3:$GR$79,$GY56,GZ56),"SB"))))</f>
        <v>0</v>
      </c>
      <c r="HY56" s="606" t="s">
        <v>98</v>
      </c>
      <c r="HZ56" s="364">
        <f t="shared" si="38"/>
        <v>0</v>
      </c>
      <c r="IA56" s="364">
        <f t="shared" si="39"/>
        <v>53</v>
      </c>
      <c r="IB56" s="364">
        <f t="shared" si="40"/>
        <v>22</v>
      </c>
      <c r="IC56" s="364">
        <f t="shared" si="41"/>
        <v>0</v>
      </c>
      <c r="ID56" s="364">
        <f t="shared" si="42"/>
        <v>0</v>
      </c>
      <c r="IE56" s="364">
        <f t="shared" si="43"/>
        <v>0</v>
      </c>
    </row>
    <row r="57" spans="1:239" ht="15.75" thickBot="1" x14ac:dyDescent="0.3">
      <c r="D57" s="211"/>
      <c r="E57" s="211"/>
      <c r="M57" s="1086">
        <v>42461</v>
      </c>
      <c r="N57" s="1087"/>
      <c r="O57" s="150"/>
      <c r="P57" s="151" t="s">
        <v>229</v>
      </c>
      <c r="Q57" s="152"/>
      <c r="T57" s="185" t="s">
        <v>228</v>
      </c>
      <c r="U57" s="196" t="s">
        <v>0</v>
      </c>
      <c r="V57" s="371" t="s">
        <v>1</v>
      </c>
      <c r="W57" s="371" t="s">
        <v>2</v>
      </c>
      <c r="X57" s="371" t="s">
        <v>3</v>
      </c>
      <c r="Y57" s="215" t="s">
        <v>4</v>
      </c>
      <c r="Z57" s="215" t="s">
        <v>5</v>
      </c>
      <c r="AA57" s="215" t="s">
        <v>6</v>
      </c>
      <c r="AB57" s="215" t="s">
        <v>7</v>
      </c>
      <c r="AC57" s="215" t="s">
        <v>8</v>
      </c>
      <c r="AD57" s="215" t="s">
        <v>9</v>
      </c>
      <c r="AE57" s="215" t="s">
        <v>10</v>
      </c>
      <c r="AF57" s="215" t="s">
        <v>11</v>
      </c>
      <c r="AG57" s="215" t="s">
        <v>0</v>
      </c>
      <c r="AH57" s="215" t="s">
        <v>1</v>
      </c>
      <c r="AI57" s="215" t="s">
        <v>2</v>
      </c>
      <c r="AJ57" s="215" t="s">
        <v>3</v>
      </c>
      <c r="AK57" s="215" t="s">
        <v>4</v>
      </c>
      <c r="AL57" s="215" t="s">
        <v>5</v>
      </c>
      <c r="AM57" s="215" t="s">
        <v>6</v>
      </c>
      <c r="AN57" s="215" t="s">
        <v>7</v>
      </c>
      <c r="AO57" s="215" t="s">
        <v>8</v>
      </c>
      <c r="AP57" s="215" t="s">
        <v>9</v>
      </c>
      <c r="AQ57" s="215" t="s">
        <v>10</v>
      </c>
      <c r="AR57" s="215" t="s">
        <v>11</v>
      </c>
      <c r="AS57" s="215" t="s">
        <v>0</v>
      </c>
      <c r="AT57" s="215" t="s">
        <v>1</v>
      </c>
      <c r="AU57" s="215" t="s">
        <v>2</v>
      </c>
      <c r="AV57" s="215" t="s">
        <v>3</v>
      </c>
      <c r="AW57" s="215" t="s">
        <v>4</v>
      </c>
      <c r="AX57" s="215" t="s">
        <v>5</v>
      </c>
      <c r="AY57" s="215" t="s">
        <v>6</v>
      </c>
      <c r="AZ57" s="215" t="s">
        <v>7</v>
      </c>
      <c r="BA57" s="215" t="s">
        <v>8</v>
      </c>
      <c r="BB57" s="215" t="s">
        <v>9</v>
      </c>
      <c r="BC57" s="215" t="s">
        <v>10</v>
      </c>
      <c r="BD57" s="215" t="s">
        <v>11</v>
      </c>
      <c r="BE57" s="215" t="s">
        <v>0</v>
      </c>
      <c r="BF57" s="215" t="s">
        <v>1</v>
      </c>
      <c r="BG57" s="215" t="s">
        <v>2</v>
      </c>
      <c r="BH57" s="215" t="s">
        <v>3</v>
      </c>
      <c r="BI57" s="215" t="s">
        <v>4</v>
      </c>
      <c r="BJ57" s="215" t="s">
        <v>5</v>
      </c>
      <c r="BK57" s="215" t="s">
        <v>6</v>
      </c>
      <c r="BL57" s="215" t="s">
        <v>7</v>
      </c>
      <c r="BM57" s="215" t="s">
        <v>8</v>
      </c>
      <c r="BN57" s="215" t="s">
        <v>9</v>
      </c>
      <c r="BO57" s="215" t="s">
        <v>10</v>
      </c>
      <c r="BP57" s="215" t="s">
        <v>11</v>
      </c>
      <c r="BQ57" s="215" t="s">
        <v>0</v>
      </c>
      <c r="BR57" s="215" t="s">
        <v>1</v>
      </c>
      <c r="BS57" s="215" t="s">
        <v>2</v>
      </c>
      <c r="BT57" s="215" t="s">
        <v>3</v>
      </c>
      <c r="BU57" s="215" t="s">
        <v>4</v>
      </c>
      <c r="BV57" s="215" t="s">
        <v>5</v>
      </c>
      <c r="BW57" s="215" t="s">
        <v>6</v>
      </c>
      <c r="BX57" s="215" t="s">
        <v>7</v>
      </c>
      <c r="BY57" s="215" t="s">
        <v>8</v>
      </c>
      <c r="BZ57" s="215" t="s">
        <v>9</v>
      </c>
      <c r="CA57" s="215" t="s">
        <v>10</v>
      </c>
      <c r="CB57" s="215" t="s">
        <v>11</v>
      </c>
      <c r="CC57" s="215" t="s">
        <v>0</v>
      </c>
      <c r="CD57" s="215" t="s">
        <v>1</v>
      </c>
      <c r="CE57" s="215" t="s">
        <v>2</v>
      </c>
      <c r="CF57" s="215" t="s">
        <v>3</v>
      </c>
      <c r="CG57" s="215" t="s">
        <v>4</v>
      </c>
      <c r="CH57" s="215" t="s">
        <v>5</v>
      </c>
      <c r="CI57" s="215" t="s">
        <v>6</v>
      </c>
      <c r="CJ57" s="215" t="s">
        <v>7</v>
      </c>
      <c r="CK57" s="215" t="s">
        <v>8</v>
      </c>
      <c r="CL57" s="215" t="s">
        <v>9</v>
      </c>
      <c r="CM57" s="215" t="s">
        <v>10</v>
      </c>
      <c r="CN57" s="215" t="s">
        <v>11</v>
      </c>
      <c r="CO57" s="215" t="s">
        <v>0</v>
      </c>
      <c r="CP57" s="215" t="s">
        <v>1</v>
      </c>
      <c r="CQ57" s="215" t="s">
        <v>2</v>
      </c>
      <c r="CR57" s="215" t="s">
        <v>3</v>
      </c>
      <c r="CS57" s="215" t="s">
        <v>4</v>
      </c>
      <c r="CT57" s="215" t="s">
        <v>5</v>
      </c>
      <c r="CU57" s="215" t="s">
        <v>6</v>
      </c>
      <c r="CV57" s="215" t="s">
        <v>7</v>
      </c>
      <c r="CW57" s="215" t="s">
        <v>8</v>
      </c>
      <c r="CX57" s="215" t="s">
        <v>9</v>
      </c>
      <c r="CY57" s="215" t="s">
        <v>10</v>
      </c>
      <c r="CZ57" s="215" t="s">
        <v>11</v>
      </c>
      <c r="DA57" s="215" t="s">
        <v>0</v>
      </c>
      <c r="DB57" s="215" t="s">
        <v>1</v>
      </c>
      <c r="DC57" s="215" t="s">
        <v>2</v>
      </c>
      <c r="DD57" s="215" t="s">
        <v>3</v>
      </c>
      <c r="DE57" s="215" t="s">
        <v>4</v>
      </c>
      <c r="DF57" s="215" t="s">
        <v>5</v>
      </c>
      <c r="DG57" s="215" t="s">
        <v>6</v>
      </c>
      <c r="DH57" s="215" t="s">
        <v>7</v>
      </c>
      <c r="DI57" s="215" t="s">
        <v>8</v>
      </c>
      <c r="DJ57" s="215" t="s">
        <v>9</v>
      </c>
      <c r="DK57" s="215" t="s">
        <v>10</v>
      </c>
      <c r="DL57" s="215" t="s">
        <v>11</v>
      </c>
      <c r="DM57" s="215" t="s">
        <v>0</v>
      </c>
      <c r="DN57" s="215" t="s">
        <v>1</v>
      </c>
      <c r="DO57" s="215" t="s">
        <v>2</v>
      </c>
      <c r="DP57" s="215" t="s">
        <v>3</v>
      </c>
      <c r="DQ57" s="215" t="s">
        <v>4</v>
      </c>
      <c r="DR57" s="215" t="s">
        <v>5</v>
      </c>
      <c r="DS57" s="215" t="s">
        <v>6</v>
      </c>
      <c r="DT57" s="215" t="s">
        <v>7</v>
      </c>
      <c r="DU57" s="215" t="s">
        <v>8</v>
      </c>
      <c r="DV57" s="215" t="s">
        <v>9</v>
      </c>
      <c r="DW57" s="215" t="s">
        <v>10</v>
      </c>
      <c r="DX57" s="215" t="s">
        <v>11</v>
      </c>
      <c r="DY57" s="215" t="s">
        <v>0</v>
      </c>
      <c r="DZ57" s="215" t="s">
        <v>1</v>
      </c>
      <c r="EA57" s="215" t="s">
        <v>2</v>
      </c>
      <c r="EB57" s="215" t="s">
        <v>3</v>
      </c>
      <c r="EC57" s="215" t="s">
        <v>4</v>
      </c>
      <c r="ED57" s="215" t="s">
        <v>5</v>
      </c>
      <c r="EE57" s="215" t="s">
        <v>6</v>
      </c>
      <c r="EF57" s="215" t="s">
        <v>7</v>
      </c>
      <c r="EG57" s="215" t="s">
        <v>8</v>
      </c>
      <c r="EH57" s="215" t="s">
        <v>9</v>
      </c>
      <c r="EI57" s="215" t="s">
        <v>10</v>
      </c>
      <c r="EJ57" s="215" t="s">
        <v>11</v>
      </c>
      <c r="EK57" s="215" t="s">
        <v>0</v>
      </c>
      <c r="EL57" s="215" t="s">
        <v>1</v>
      </c>
      <c r="EM57" s="215" t="s">
        <v>2</v>
      </c>
      <c r="EN57" s="215" t="s">
        <v>3</v>
      </c>
      <c r="EO57" s="215" t="s">
        <v>4</v>
      </c>
      <c r="EP57" s="215" t="s">
        <v>5</v>
      </c>
      <c r="EQ57" s="215" t="s">
        <v>6</v>
      </c>
      <c r="ER57" s="215" t="s">
        <v>7</v>
      </c>
      <c r="ES57" s="215" t="s">
        <v>8</v>
      </c>
      <c r="ET57" s="215" t="s">
        <v>9</v>
      </c>
      <c r="EU57" s="215" t="s">
        <v>10</v>
      </c>
      <c r="EV57" s="215" t="s">
        <v>11</v>
      </c>
      <c r="EW57" s="215" t="s">
        <v>0</v>
      </c>
      <c r="EX57" s="215" t="s">
        <v>1</v>
      </c>
      <c r="EY57" s="215" t="s">
        <v>2</v>
      </c>
      <c r="EZ57" s="215" t="s">
        <v>3</v>
      </c>
      <c r="FA57" s="215" t="s">
        <v>4</v>
      </c>
      <c r="FB57" s="215" t="s">
        <v>5</v>
      </c>
      <c r="FC57" s="215" t="s">
        <v>6</v>
      </c>
      <c r="FD57" s="215" t="s">
        <v>7</v>
      </c>
      <c r="FE57" s="215" t="s">
        <v>8</v>
      </c>
      <c r="FF57" s="215" t="s">
        <v>9</v>
      </c>
      <c r="FG57" s="215" t="s">
        <v>10</v>
      </c>
      <c r="FH57" s="215" t="s">
        <v>11</v>
      </c>
      <c r="FI57" s="215" t="s">
        <v>0</v>
      </c>
      <c r="FJ57" s="215" t="s">
        <v>1</v>
      </c>
      <c r="FK57" s="215" t="s">
        <v>2</v>
      </c>
      <c r="FL57" s="215" t="s">
        <v>3</v>
      </c>
      <c r="FM57" s="215" t="s">
        <v>4</v>
      </c>
      <c r="FN57" s="215" t="s">
        <v>5</v>
      </c>
      <c r="FO57" s="215" t="s">
        <v>6</v>
      </c>
      <c r="FP57" s="215" t="s">
        <v>7</v>
      </c>
      <c r="FQ57" s="215" t="s">
        <v>8</v>
      </c>
      <c r="FR57" s="215" t="s">
        <v>9</v>
      </c>
      <c r="FS57" s="215" t="s">
        <v>10</v>
      </c>
      <c r="FT57" s="215" t="s">
        <v>11</v>
      </c>
      <c r="FU57" s="44" t="s">
        <v>0</v>
      </c>
      <c r="FV57" s="44" t="s">
        <v>1</v>
      </c>
      <c r="FW57" s="44" t="s">
        <v>2</v>
      </c>
      <c r="FX57" s="44" t="s">
        <v>3</v>
      </c>
      <c r="FY57" s="44" t="s">
        <v>4</v>
      </c>
      <c r="FZ57" s="44" t="s">
        <v>5</v>
      </c>
      <c r="GA57" s="44" t="s">
        <v>6</v>
      </c>
      <c r="GB57" s="44" t="s">
        <v>7</v>
      </c>
      <c r="GC57" s="44" t="s">
        <v>8</v>
      </c>
      <c r="GD57" s="44" t="s">
        <v>9</v>
      </c>
      <c r="GE57" s="44" t="s">
        <v>10</v>
      </c>
      <c r="GF57" s="44" t="s">
        <v>11</v>
      </c>
      <c r="GG57" s="44" t="s">
        <v>0</v>
      </c>
      <c r="GH57" s="44" t="s">
        <v>1</v>
      </c>
      <c r="GI57" s="44" t="s">
        <v>2</v>
      </c>
      <c r="GJ57" s="44" t="s">
        <v>3</v>
      </c>
      <c r="GK57" s="44" t="s">
        <v>4</v>
      </c>
      <c r="GL57" s="44" t="s">
        <v>5</v>
      </c>
      <c r="GM57" s="44" t="s">
        <v>6</v>
      </c>
      <c r="GN57" s="44" t="s">
        <v>7</v>
      </c>
      <c r="GO57" s="44" t="s">
        <v>8</v>
      </c>
      <c r="GP57" s="44" t="s">
        <v>9</v>
      </c>
      <c r="GQ57" s="44" t="s">
        <v>10</v>
      </c>
      <c r="GR57" s="44" t="s">
        <v>11</v>
      </c>
      <c r="GY57" s="519">
        <v>14</v>
      </c>
      <c r="GZ57" s="364">
        <f>IF(COUNTIF($I16:$GR16,GZ$12)=0,0,HLOOKUP(GZ$12,$I16:$GR$40,$HO56,FALSE))</f>
        <v>0</v>
      </c>
      <c r="HA57" s="364">
        <f>IF(COUNTIF($I16:$GR16,HA$12)=0,0,HLOOKUP(HA$12,$I16:$GR$40,$HO56,FALSE))</f>
        <v>0</v>
      </c>
      <c r="HB57" s="364">
        <f>IF(COUNTIF($I16:$GR16,HB$12)=0,0,HLOOKUP(HB$12,$I16:$GR$40,$HO56,FALSE))</f>
        <v>29</v>
      </c>
      <c r="HC57" s="364">
        <f>IF(COUNTIF($I16:$GR16,HC$12)=0,0,HLOOKUP(HC$12,$I16:$GR$40,$HO56,FALSE))</f>
        <v>84</v>
      </c>
      <c r="HD57" s="364">
        <f>IF(COUNTIF($I16:$GR16,HD$12)=0,0,HLOOKUP(HD$12,$I16:$GR$40,$HO56,FALSE))</f>
        <v>142</v>
      </c>
      <c r="HE57" s="364">
        <f>IF(COUNTIF($I16:$GR16,HE$12)=0,0,HLOOKUP(HE$12,$I16:$GR$40,$HO56,FALSE))</f>
        <v>0</v>
      </c>
      <c r="HF57" s="364">
        <f>IF(COUNTIF($I16:$GR16,"X")=0,0,HLOOKUP("X",$I16:$GR$40,$HO56,FALSE))</f>
        <v>189</v>
      </c>
      <c r="HG57" s="8"/>
      <c r="HH57" s="606" t="s">
        <v>294</v>
      </c>
      <c r="HI57" s="364">
        <f>IF(GZ57=0,0,IF(AND(GZ57&lt;&gt;0,HA57=0),SUM(INDEX($I16:$GR16,1,GZ57):INDEX($I16:$GR16,1,$HF57)),SUM(INDEX($I16:$GR16,1,GZ57):INDEX($I16:$GR16,1,HA57))))</f>
        <v>0</v>
      </c>
      <c r="HJ57" s="364">
        <f>IF(HA57=0,0,IF(AND(HA57&lt;&gt;0,HB57=0),SUM(INDEX($I16:$GR16,1,HA57):INDEX($I16:$GR16,1,$HF57)),SUM(INDEX($I16:$GR16,1,HA57):INDEX($I16:$GR16,1,HB57))))</f>
        <v>0</v>
      </c>
      <c r="HK57" s="364">
        <f>IF(HB57=0,0,IF(AND(HB57&lt;&gt;0,HC57=0),SUM(INDEX($I16:$GR16,1,HB57):INDEX($I16:$GR16,1,$HF57)),SUM(INDEX($I16:$GR16,1,HB57):INDEX($I16:$GR16,1,HC57))))</f>
        <v>1104</v>
      </c>
      <c r="HL57" s="364">
        <f>IF(HC57=0,0,IF(AND(HC57&lt;&gt;0,HD57=0),SUM(INDEX($I16:$GR16,1,HC57):INDEX($I16:$GR16,1,$HF57)),SUM(INDEX($I16:$GR16,1,HC57):INDEX($I16:$GR16,1,HD57))))</f>
        <v>1196</v>
      </c>
      <c r="HM57" s="364">
        <f>IF(HD57=0,0,IF(AND(HD57&lt;&gt;0,HE57=0),SUM(INDEX($I16:$GR16,1,HD57):INDEX($I16:$GR16,1,$HF57)),SUM(INDEX($I16:$GR16,1,HD57):INDEX($I16:$GR16,1,HE57))))</f>
        <v>966</v>
      </c>
      <c r="HN57" s="364">
        <f>IF(HE57=0,0,IF(AND(HE57&lt;&gt;0,GZ57=0),SUM(INDEX($I16:$GR16,1,HE57):INDEX($I16:$GR16,1,$HF57)),SUM(INDEX($I16:$GR16,1,HE57):INDEX($I16:$GR16,1,GZ57))))</f>
        <v>0</v>
      </c>
      <c r="HO57" s="519">
        <v>24</v>
      </c>
      <c r="HP57" s="8"/>
      <c r="HQ57" s="623" t="s">
        <v>294</v>
      </c>
      <c r="HR57" s="701">
        <f>IF(AND(GZ57=0,HA57=0),0,IF(AND(GZ57=0,HA57&lt;&gt;0),COUNTIF(INDEX($I$3:$GR$79,$GY57,GZ57+1):INDEX($I$3:$GR$79,$GY57,HA57),"STK")+COUNTIF(INDEX($I$3:$GR$79,$GY57,GZ57+1):INDEX($I$3:$GR$79,$GY57,HA57),"SB"),IF(AND(GZ57&lt;&gt;0,HA57=0),COUNTIF(INDEX($I$3:$GR$79,$GY57,GZ57):INDEX($I$3:$GR$79,$GY57,HF57),"STK")+COUNTIF(INDEX($I$3:$GR$79,$GY57,GZ57):INDEX($I$3:$GR$79,$GY57,HF57),"SB"),COUNTIF(INDEX($I$3:$GR$79,$GY57,GZ57):INDEX($I$3:$GR$79,$GY57,HA57),"STK")+COUNTIF(INDEX($I$3:$GR$79,$GY57,GZ57):INDEX($I$3:$GR$79,$GY57,HA57),"SB"))))</f>
        <v>0</v>
      </c>
      <c r="HS57" s="405">
        <f>IF(AND(HA57=0,HB57=0),0,IF(AND(HA57=0,HB57&lt;&gt;0),COUNTIF(INDEX($I$3:$GR$79,$GY57,HA57+1):INDEX($I$3:$GR$79,$GY57,HB57),"STK")+COUNTIF(INDEX($I$3:$GR$79,$GY57,HA57+1):INDEX($I$3:$GR$79,$GY57,HB57),"SB"),IF(AND(HA57&lt;&gt;0,HB57=0),COUNTIF(INDEX($I$3:$GR$79,$GY57,HA57):INDEX($I$3:$GR$79,$GY57,HF57),"STK")+COUNTIF(INDEX($I$3:$GR$79,$GY57,HA57):INDEX($I$3:$GR$79,$GY57,HF57),"SB"),COUNTIF(INDEX($I$3:$GR$79,$GY57,HA57):INDEX($I$3:$GR$79,$GY57,HB57),"STK")+COUNTIF(INDEX($I$3:$GR$79,$GY57,HA57):INDEX($I$3:$GR$79,$GY57,HB57),"SB"))))</f>
        <v>0</v>
      </c>
      <c r="HT57" s="701">
        <f>IF(AND(HB57=0,HC57=0),0,IF(AND(HB57=0,HC57&lt;&gt;0),COUNTIF(INDEX($I$3:$GR$79,$GY57,HB57+1):INDEX($I$3:$GR$79,$GY57,HC57),"STK")+COUNTIF(INDEX($I$3:$GR$79,$GY57,HB57+1):INDEX($I$3:$GR$79,$GY57,HC57),"SB"),IF(AND(HB57&lt;&gt;0,HC57=0),COUNTIF(INDEX($I$3:$GR$79,$GY57,HB57):INDEX($I$3:$GR$79,$GY57,HF57),"STK")+COUNTIF(INDEX($I$3:$GR$79,$GY57,HB57):INDEX($I$3:$GR$79,$GY57,HF57),"SB"),COUNTIF(INDEX($I$3:$GR$79,$GY57,HB57):INDEX($I$3:$GR$79,$GY57,HC57),"STK")+COUNTIF(INDEX($I$3:$GR$79,$GY57,HB57):INDEX($I$3:$GR$79,$GY57,HC57),"SB"))))</f>
        <v>0</v>
      </c>
      <c r="HU57" s="405">
        <f>IF(AND(HC57=0,HD57=0),0,IF(AND(HC57=0,HD57&lt;&gt;0),COUNTIF(INDEX($I$3:$GR$79,$GY57,HC57+1):INDEX($I$3:$GR$79,$GY57,HD57),"STK")+COUNTIF(INDEX($I$3:$GR$79,$GY57,HC57+1):INDEX($I$3:$GR$79,$GY57,HD57),"SB"),IF(AND(HC57&lt;&gt;0,HD57=0),COUNTIF(INDEX($I$3:$GR$79,$GY57,HC57):INDEX($I$3:$GR$79,$GY57,HF57),"STK")+COUNTIF(INDEX($I$3:$GR$79,$GY57,HC57):INDEX($I$3:$GR$79,$GY57,HF57),"SB"),COUNTIF(INDEX($I$3:$GR$79,$GY57,HC57):INDEX($I$3:$GR$79,$GY57,HD57),"STK")+COUNTIF(INDEX($I$3:$GR$79,$GY57,HC57):INDEX($I$3:$GR$79,$GY57,HD57),"SB"))))</f>
        <v>0</v>
      </c>
      <c r="HV57" s="701">
        <f>IF(AND(HD57=0,HE57=0),0,IF(AND(HD57=0,HE57&lt;&gt;0),COUNTIF(INDEX($I$3:$GR$79,$GY57,HD57+1):INDEX($I$3:$GR$79,$GY57,HE57),"STK")+COUNTIF(INDEX($I$3:$GR$79,$GY57,HD57+1):INDEX($I$3:$GR$79,$GY57,HE57),"SB"),IF(AND(HD57&lt;&gt;0,HE57=0),COUNTIF(INDEX($I$3:$GR$79,$GY57,HD57):INDEX($I$3:$GR$79,$GY57,HF57),"STK")+COUNTIF(INDEX($I$3:$GR$79,$GY57,HD57):INDEX($I$3:$GR$79,$GY57,HF57),"SB"),COUNTIF(INDEX($I$3:$GR$79,$GY57,HD57):INDEX($I$3:$GR$79,$GY57,HE57),"STK")+COUNTIF(INDEX($I$3:$GR$79,$GY57,HD57):INDEX($I$3:$GR$79,$GY57,HE57),"SB"))))</f>
        <v>0</v>
      </c>
      <c r="HW57" s="405">
        <f>IF(AND(HE57=0,GZ57=0),0,IF(AND(HE57=0,GZ57&lt;&gt;0),COUNTIF(INDEX($I$3:$GR$79,$GY57,HE57+1):INDEX($I$3:$GR$79,$GY57,GZ57),"STK")+COUNTIF(INDEX($I$3:$GR$79,$GY57,HE57+1):INDEX($I$3:$GR$79,$GY57,GZ57),"SB"),IF(AND(HE57&lt;&gt;0,GZ57=0),COUNTIF(INDEX($I$3:$GR$79,$GY57,HE57):INDEX($I$3:$GR$79,$GY57,HF57),"STK")+COUNTIF(INDEX($I$3:$GR$79,$GY57,HE57):INDEX($I$3:$GR$79,$GY57,HF57),"SB"),COUNTIF(INDEX($I$3:$GR$79,$GY57,HE57):INDEX($I$3:$GR$79,$GY57,GZ57),"STK")+COUNTIF(INDEX($I$3:$GR$79,$GY57,HE57):INDEX($I$3:$GR$79,$GY57,GZ57),"SB"))))</f>
        <v>0</v>
      </c>
      <c r="HY57" s="606" t="s">
        <v>294</v>
      </c>
      <c r="HZ57" s="364">
        <f t="shared" si="38"/>
        <v>0</v>
      </c>
      <c r="IA57" s="364">
        <f t="shared" si="39"/>
        <v>0</v>
      </c>
      <c r="IB57" s="364">
        <f t="shared" si="40"/>
        <v>50</v>
      </c>
      <c r="IC57" s="364">
        <f t="shared" si="41"/>
        <v>53</v>
      </c>
      <c r="ID57" s="364">
        <f t="shared" si="42"/>
        <v>42</v>
      </c>
      <c r="IE57" s="364">
        <f t="shared" si="43"/>
        <v>0</v>
      </c>
    </row>
    <row r="58" spans="1:239" x14ac:dyDescent="0.25">
      <c r="D58" s="211"/>
      <c r="E58" s="402"/>
      <c r="G58" s="1039" t="s">
        <v>301</v>
      </c>
      <c r="H58" s="476" t="s">
        <v>90</v>
      </c>
      <c r="I58" s="226"/>
      <c r="J58" s="227"/>
      <c r="K58" s="388"/>
      <c r="L58" s="389"/>
      <c r="M58" s="1082">
        <v>705</v>
      </c>
      <c r="N58" s="1083"/>
      <c r="O58" s="140"/>
      <c r="P58" s="155">
        <v>200</v>
      </c>
      <c r="Q58" s="12"/>
      <c r="R58" s="385"/>
      <c r="S58" s="386" t="s">
        <v>90</v>
      </c>
      <c r="T58" s="401">
        <f>M58+P58</f>
        <v>905</v>
      </c>
      <c r="U58" s="403">
        <v>704</v>
      </c>
      <c r="V58" s="404">
        <f>M58+P58</f>
        <v>905</v>
      </c>
      <c r="W58" s="650">
        <f>M58+P58</f>
        <v>905</v>
      </c>
      <c r="X58" s="100">
        <f t="shared" ref="X58:BC58" si="44">IF(LEFT(X3,1)="V",$S$54,IF(ISNUMBER(X3),W58-X3,W58))</f>
        <v>905</v>
      </c>
      <c r="Y58" s="100">
        <f t="shared" si="44"/>
        <v>905</v>
      </c>
      <c r="Z58" s="100">
        <f t="shared" si="44"/>
        <v>905</v>
      </c>
      <c r="AA58" s="100">
        <f t="shared" si="44"/>
        <v>905</v>
      </c>
      <c r="AB58" s="100">
        <f t="shared" si="44"/>
        <v>905</v>
      </c>
      <c r="AC58" s="100">
        <f t="shared" si="44"/>
        <v>905</v>
      </c>
      <c r="AD58" s="100">
        <f t="shared" si="44"/>
        <v>905</v>
      </c>
      <c r="AE58" s="100">
        <f t="shared" si="44"/>
        <v>905</v>
      </c>
      <c r="AF58" s="100">
        <f t="shared" si="44"/>
        <v>905</v>
      </c>
      <c r="AG58" s="100">
        <f t="shared" si="44"/>
        <v>877</v>
      </c>
      <c r="AH58" s="100">
        <f t="shared" si="44"/>
        <v>849</v>
      </c>
      <c r="AI58" s="100">
        <f t="shared" si="44"/>
        <v>821</v>
      </c>
      <c r="AJ58" s="100">
        <f t="shared" si="44"/>
        <v>793</v>
      </c>
      <c r="AK58" s="100">
        <f t="shared" si="44"/>
        <v>765</v>
      </c>
      <c r="AL58" s="100">
        <f t="shared" si="44"/>
        <v>737</v>
      </c>
      <c r="AM58" s="100">
        <f t="shared" si="44"/>
        <v>709</v>
      </c>
      <c r="AN58" s="100">
        <f t="shared" si="44"/>
        <v>681</v>
      </c>
      <c r="AO58" s="100">
        <f t="shared" si="44"/>
        <v>653</v>
      </c>
      <c r="AP58" s="100">
        <f t="shared" si="44"/>
        <v>625</v>
      </c>
      <c r="AQ58" s="100">
        <f t="shared" si="44"/>
        <v>597</v>
      </c>
      <c r="AR58" s="100">
        <f t="shared" si="44"/>
        <v>569</v>
      </c>
      <c r="AS58" s="100">
        <f t="shared" si="44"/>
        <v>541</v>
      </c>
      <c r="AT58" s="100">
        <f t="shared" si="44"/>
        <v>513</v>
      </c>
      <c r="AU58" s="100">
        <f t="shared" si="44"/>
        <v>485</v>
      </c>
      <c r="AV58" s="100">
        <f t="shared" si="44"/>
        <v>457</v>
      </c>
      <c r="AW58" s="100">
        <f t="shared" si="44"/>
        <v>429</v>
      </c>
      <c r="AX58" s="100">
        <f t="shared" si="44"/>
        <v>401</v>
      </c>
      <c r="AY58" s="100">
        <f t="shared" si="44"/>
        <v>373</v>
      </c>
      <c r="AZ58" s="100">
        <f t="shared" si="44"/>
        <v>1200</v>
      </c>
      <c r="BA58" s="100">
        <f t="shared" si="44"/>
        <v>1200</v>
      </c>
      <c r="BB58" s="100">
        <f t="shared" si="44"/>
        <v>1200</v>
      </c>
      <c r="BC58" s="100">
        <f t="shared" si="44"/>
        <v>1200</v>
      </c>
      <c r="BD58" s="100">
        <f t="shared" ref="BD58:CI58" si="45">IF(LEFT(BD3,1)="V",$S$54,IF(ISNUMBER(BD3),BC58-BD3,BC58))</f>
        <v>1200</v>
      </c>
      <c r="BE58" s="100">
        <f t="shared" si="45"/>
        <v>1200</v>
      </c>
      <c r="BF58" s="100">
        <f t="shared" si="45"/>
        <v>1178</v>
      </c>
      <c r="BG58" s="100">
        <f t="shared" si="45"/>
        <v>1156</v>
      </c>
      <c r="BH58" s="100">
        <f t="shared" si="45"/>
        <v>1134</v>
      </c>
      <c r="BI58" s="100">
        <f t="shared" si="45"/>
        <v>1112</v>
      </c>
      <c r="BJ58" s="100">
        <f t="shared" si="45"/>
        <v>1090</v>
      </c>
      <c r="BK58" s="100">
        <f t="shared" si="45"/>
        <v>1068</v>
      </c>
      <c r="BL58" s="100">
        <f t="shared" si="45"/>
        <v>1046</v>
      </c>
      <c r="BM58" s="100">
        <f t="shared" si="45"/>
        <v>1024</v>
      </c>
      <c r="BN58" s="100">
        <f t="shared" si="45"/>
        <v>1002</v>
      </c>
      <c r="BO58" s="100">
        <f t="shared" si="45"/>
        <v>980</v>
      </c>
      <c r="BP58" s="100">
        <f t="shared" si="45"/>
        <v>958</v>
      </c>
      <c r="BQ58" s="100">
        <f t="shared" si="45"/>
        <v>935</v>
      </c>
      <c r="BR58" s="100">
        <f t="shared" si="45"/>
        <v>912</v>
      </c>
      <c r="BS58" s="100">
        <f t="shared" si="45"/>
        <v>889</v>
      </c>
      <c r="BT58" s="100">
        <f t="shared" si="45"/>
        <v>866</v>
      </c>
      <c r="BU58" s="100">
        <f t="shared" si="45"/>
        <v>843</v>
      </c>
      <c r="BV58" s="100">
        <f t="shared" si="45"/>
        <v>820</v>
      </c>
      <c r="BW58" s="100">
        <f t="shared" si="45"/>
        <v>797</v>
      </c>
      <c r="BX58" s="100">
        <f t="shared" si="45"/>
        <v>774</v>
      </c>
      <c r="BY58" s="100">
        <f t="shared" si="45"/>
        <v>751</v>
      </c>
      <c r="BZ58" s="100">
        <f t="shared" si="45"/>
        <v>728</v>
      </c>
      <c r="CA58" s="100">
        <f t="shared" si="45"/>
        <v>705</v>
      </c>
      <c r="CB58" s="100">
        <f t="shared" si="45"/>
        <v>682</v>
      </c>
      <c r="CC58" s="100">
        <f t="shared" si="45"/>
        <v>659</v>
      </c>
      <c r="CD58" s="100">
        <f t="shared" si="45"/>
        <v>636</v>
      </c>
      <c r="CE58" s="100">
        <f t="shared" si="45"/>
        <v>613</v>
      </c>
      <c r="CF58" s="100">
        <f t="shared" si="45"/>
        <v>590</v>
      </c>
      <c r="CG58" s="100">
        <f t="shared" si="45"/>
        <v>567</v>
      </c>
      <c r="CH58" s="100">
        <f t="shared" si="45"/>
        <v>544</v>
      </c>
      <c r="CI58" s="100">
        <f t="shared" si="45"/>
        <v>521</v>
      </c>
      <c r="CJ58" s="100">
        <f t="shared" ref="CJ58:DO58" si="46">IF(LEFT(CJ3,1)="V",$S$54,IF(ISNUMBER(CJ3),CI58-CJ3,CI58))</f>
        <v>498</v>
      </c>
      <c r="CK58" s="100">
        <f t="shared" si="46"/>
        <v>475</v>
      </c>
      <c r="CL58" s="100">
        <f t="shared" si="46"/>
        <v>452</v>
      </c>
      <c r="CM58" s="100">
        <f t="shared" si="46"/>
        <v>429</v>
      </c>
      <c r="CN58" s="100">
        <f t="shared" si="46"/>
        <v>406</v>
      </c>
      <c r="CO58" s="100">
        <f t="shared" si="46"/>
        <v>383</v>
      </c>
      <c r="CP58" s="100">
        <f t="shared" si="46"/>
        <v>360</v>
      </c>
      <c r="CQ58" s="100">
        <f t="shared" si="46"/>
        <v>337</v>
      </c>
      <c r="CR58" s="100">
        <f t="shared" si="46"/>
        <v>314</v>
      </c>
      <c r="CS58" s="100">
        <f t="shared" si="46"/>
        <v>291</v>
      </c>
      <c r="CT58" s="100">
        <f t="shared" si="46"/>
        <v>268</v>
      </c>
      <c r="CU58" s="100">
        <f t="shared" si="46"/>
        <v>245</v>
      </c>
      <c r="CV58" s="100">
        <f t="shared" si="46"/>
        <v>222</v>
      </c>
      <c r="CW58" s="100">
        <f t="shared" si="46"/>
        <v>199</v>
      </c>
      <c r="CX58" s="100">
        <f t="shared" si="46"/>
        <v>176</v>
      </c>
      <c r="CY58" s="100">
        <f t="shared" si="46"/>
        <v>153</v>
      </c>
      <c r="CZ58" s="100">
        <f t="shared" si="46"/>
        <v>130</v>
      </c>
      <c r="DA58" s="100">
        <f t="shared" si="46"/>
        <v>107</v>
      </c>
      <c r="DB58" s="100">
        <f t="shared" si="46"/>
        <v>84</v>
      </c>
      <c r="DC58" s="100">
        <f t="shared" si="46"/>
        <v>61</v>
      </c>
      <c r="DD58" s="100">
        <f t="shared" si="46"/>
        <v>38</v>
      </c>
      <c r="DE58" s="100">
        <f t="shared" si="46"/>
        <v>15</v>
      </c>
      <c r="DF58" s="100">
        <f t="shared" si="46"/>
        <v>1200</v>
      </c>
      <c r="DG58" s="100">
        <f t="shared" si="46"/>
        <v>1200</v>
      </c>
      <c r="DH58" s="100">
        <f t="shared" si="46"/>
        <v>1200</v>
      </c>
      <c r="DI58" s="100">
        <f t="shared" si="46"/>
        <v>1200</v>
      </c>
      <c r="DJ58" s="100">
        <f t="shared" si="46"/>
        <v>1200</v>
      </c>
      <c r="DK58" s="100">
        <f t="shared" si="46"/>
        <v>1177</v>
      </c>
      <c r="DL58" s="100">
        <f t="shared" si="46"/>
        <v>1154</v>
      </c>
      <c r="DM58" s="100">
        <f t="shared" si="46"/>
        <v>1131</v>
      </c>
      <c r="DN58" s="100">
        <f t="shared" si="46"/>
        <v>1108</v>
      </c>
      <c r="DO58" s="100">
        <f t="shared" si="46"/>
        <v>1085</v>
      </c>
      <c r="DP58" s="100">
        <f t="shared" ref="DP58:EU58" si="47">IF(LEFT(DP3,1)="V",$S$54,IF(ISNUMBER(DP3),DO58-DP3,DO58))</f>
        <v>1062</v>
      </c>
      <c r="DQ58" s="100">
        <f t="shared" si="47"/>
        <v>1039</v>
      </c>
      <c r="DR58" s="100">
        <f t="shared" si="47"/>
        <v>1016</v>
      </c>
      <c r="DS58" s="100">
        <f t="shared" si="47"/>
        <v>993</v>
      </c>
      <c r="DT58" s="100">
        <f t="shared" si="47"/>
        <v>970</v>
      </c>
      <c r="DU58" s="100">
        <f t="shared" si="47"/>
        <v>947</v>
      </c>
      <c r="DV58" s="100">
        <f t="shared" si="47"/>
        <v>924</v>
      </c>
      <c r="DW58" s="100">
        <f t="shared" si="47"/>
        <v>901</v>
      </c>
      <c r="DX58" s="100">
        <f t="shared" si="47"/>
        <v>878</v>
      </c>
      <c r="DY58" s="100">
        <f t="shared" si="47"/>
        <v>855</v>
      </c>
      <c r="DZ58" s="100">
        <f t="shared" si="47"/>
        <v>832</v>
      </c>
      <c r="EA58" s="100">
        <f t="shared" si="47"/>
        <v>809</v>
      </c>
      <c r="EB58" s="100">
        <f t="shared" si="47"/>
        <v>786</v>
      </c>
      <c r="EC58" s="100">
        <f t="shared" si="47"/>
        <v>763</v>
      </c>
      <c r="ED58" s="100">
        <f t="shared" si="47"/>
        <v>740</v>
      </c>
      <c r="EE58" s="100">
        <f t="shared" si="47"/>
        <v>717</v>
      </c>
      <c r="EF58" s="100">
        <f t="shared" si="47"/>
        <v>694</v>
      </c>
      <c r="EG58" s="100">
        <f t="shared" si="47"/>
        <v>671</v>
      </c>
      <c r="EH58" s="100">
        <f t="shared" si="47"/>
        <v>648</v>
      </c>
      <c r="EI58" s="100">
        <f t="shared" si="47"/>
        <v>625</v>
      </c>
      <c r="EJ58" s="100">
        <f t="shared" si="47"/>
        <v>602</v>
      </c>
      <c r="EK58" s="100">
        <f t="shared" si="47"/>
        <v>579</v>
      </c>
      <c r="EL58" s="100">
        <f t="shared" si="47"/>
        <v>556</v>
      </c>
      <c r="EM58" s="100">
        <f t="shared" si="47"/>
        <v>533</v>
      </c>
      <c r="EN58" s="100">
        <f t="shared" si="47"/>
        <v>510</v>
      </c>
      <c r="EO58" s="100">
        <f t="shared" si="47"/>
        <v>487</v>
      </c>
      <c r="EP58" s="100">
        <f t="shared" si="47"/>
        <v>464</v>
      </c>
      <c r="EQ58" s="100">
        <f t="shared" si="47"/>
        <v>441</v>
      </c>
      <c r="ER58" s="100">
        <f t="shared" si="47"/>
        <v>418</v>
      </c>
      <c r="ES58" s="100">
        <f t="shared" si="47"/>
        <v>395</v>
      </c>
      <c r="ET58" s="100">
        <f t="shared" si="47"/>
        <v>372</v>
      </c>
      <c r="EU58" s="100">
        <f t="shared" si="47"/>
        <v>349</v>
      </c>
      <c r="EV58" s="100">
        <f t="shared" ref="EV58:GA58" si="48">IF(LEFT(EV3,1)="V",$S$54,IF(ISNUMBER(EV3),EU58-EV3,EU58))</f>
        <v>326</v>
      </c>
      <c r="EW58" s="100">
        <f t="shared" si="48"/>
        <v>303</v>
      </c>
      <c r="EX58" s="100">
        <f t="shared" si="48"/>
        <v>280</v>
      </c>
      <c r="EY58" s="100">
        <f t="shared" si="48"/>
        <v>257</v>
      </c>
      <c r="EZ58" s="100">
        <f t="shared" si="48"/>
        <v>234</v>
      </c>
      <c r="FA58" s="100">
        <f t="shared" si="48"/>
        <v>211</v>
      </c>
      <c r="FB58" s="100">
        <f t="shared" si="48"/>
        <v>188</v>
      </c>
      <c r="FC58" s="100">
        <f t="shared" si="48"/>
        <v>165</v>
      </c>
      <c r="FD58" s="100">
        <f t="shared" si="48"/>
        <v>142</v>
      </c>
      <c r="FE58" s="100">
        <f t="shared" si="48"/>
        <v>119</v>
      </c>
      <c r="FF58" s="100">
        <f t="shared" si="48"/>
        <v>96</v>
      </c>
      <c r="FG58" s="100">
        <f t="shared" si="48"/>
        <v>73</v>
      </c>
      <c r="FH58" s="100">
        <f t="shared" si="48"/>
        <v>50</v>
      </c>
      <c r="FI58" s="100">
        <f t="shared" si="48"/>
        <v>27</v>
      </c>
      <c r="FJ58" s="100">
        <f t="shared" si="48"/>
        <v>27</v>
      </c>
      <c r="FK58" s="100">
        <f t="shared" si="48"/>
        <v>27</v>
      </c>
      <c r="FL58" s="100">
        <f t="shared" si="48"/>
        <v>27</v>
      </c>
      <c r="FM58" s="100">
        <f t="shared" si="48"/>
        <v>27</v>
      </c>
      <c r="FN58" s="100">
        <f t="shared" si="48"/>
        <v>27</v>
      </c>
      <c r="FO58" s="100">
        <f t="shared" si="48"/>
        <v>27</v>
      </c>
      <c r="FP58" s="100">
        <f t="shared" si="48"/>
        <v>27</v>
      </c>
      <c r="FQ58" s="100">
        <f t="shared" si="48"/>
        <v>27</v>
      </c>
      <c r="FR58" s="100">
        <f t="shared" si="48"/>
        <v>27</v>
      </c>
      <c r="FS58" s="100">
        <f t="shared" si="48"/>
        <v>27</v>
      </c>
      <c r="FT58" s="100">
        <f t="shared" si="48"/>
        <v>27</v>
      </c>
      <c r="FU58" s="100">
        <f t="shared" si="48"/>
        <v>27</v>
      </c>
      <c r="FV58" s="100">
        <f t="shared" si="48"/>
        <v>27</v>
      </c>
      <c r="FW58" s="100">
        <f t="shared" si="48"/>
        <v>27</v>
      </c>
      <c r="FX58" s="100">
        <f t="shared" si="48"/>
        <v>27</v>
      </c>
      <c r="FY58" s="100">
        <f t="shared" si="48"/>
        <v>27</v>
      </c>
      <c r="FZ58" s="100">
        <f t="shared" si="48"/>
        <v>27</v>
      </c>
      <c r="GA58" s="100">
        <f t="shared" si="48"/>
        <v>27</v>
      </c>
      <c r="GB58" s="100">
        <f t="shared" ref="GB58:GR58" si="49">IF(LEFT(GB3,1)="V",$S$54,IF(ISNUMBER(GB3),GA58-GB3,GA58))</f>
        <v>27</v>
      </c>
      <c r="GC58" s="100">
        <f t="shared" si="49"/>
        <v>27</v>
      </c>
      <c r="GD58" s="100">
        <f t="shared" si="49"/>
        <v>27</v>
      </c>
      <c r="GE58" s="100">
        <f t="shared" si="49"/>
        <v>27</v>
      </c>
      <c r="GF58" s="100">
        <f t="shared" si="49"/>
        <v>27</v>
      </c>
      <c r="GG58" s="100">
        <f t="shared" si="49"/>
        <v>27</v>
      </c>
      <c r="GH58" s="100">
        <f t="shared" si="49"/>
        <v>27</v>
      </c>
      <c r="GI58" s="100">
        <f t="shared" si="49"/>
        <v>27</v>
      </c>
      <c r="GJ58" s="100">
        <f t="shared" si="49"/>
        <v>27</v>
      </c>
      <c r="GK58" s="100">
        <f t="shared" si="49"/>
        <v>27</v>
      </c>
      <c r="GL58" s="100">
        <f t="shared" si="49"/>
        <v>27</v>
      </c>
      <c r="GM58" s="100">
        <f t="shared" si="49"/>
        <v>27</v>
      </c>
      <c r="GN58" s="100">
        <f t="shared" si="49"/>
        <v>27</v>
      </c>
      <c r="GO58" s="100">
        <f t="shared" si="49"/>
        <v>27</v>
      </c>
      <c r="GP58" s="100">
        <f t="shared" si="49"/>
        <v>27</v>
      </c>
      <c r="GQ58" s="100">
        <f t="shared" si="49"/>
        <v>27</v>
      </c>
      <c r="GR58" s="100">
        <f t="shared" si="49"/>
        <v>27</v>
      </c>
      <c r="GY58" s="519">
        <v>15</v>
      </c>
      <c r="GZ58" s="364">
        <f>IF(COUNTIF($I17:$GR17,GZ$12)=0,0,HLOOKUP(GZ$12,$I17:$GR$40,$HO57,FALSE))</f>
        <v>2</v>
      </c>
      <c r="HA58" s="364">
        <f>IF(COUNTIF($I17:$GR17,HA$12)=0,0,HLOOKUP(HA$12,$I17:$GR$40,$HO57,FALSE))</f>
        <v>60</v>
      </c>
      <c r="HB58" s="364">
        <f>IF(COUNTIF($I17:$GR17,HB$12)=0,0,HLOOKUP(HB$12,$I17:$GR$40,$HO57,FALSE))</f>
        <v>118</v>
      </c>
      <c r="HC58" s="364">
        <f>IF(COUNTIF($I17:$GR17,HC$12)=0,0,HLOOKUP(HC$12,$I17:$GR$40,$HO57,FALSE))</f>
        <v>0</v>
      </c>
      <c r="HD58" s="364">
        <f>IF(COUNTIF($I17:$GR17,HD$12)=0,0,HLOOKUP(HD$12,$I17:$GR$40,$HO57,FALSE))</f>
        <v>0</v>
      </c>
      <c r="HE58" s="364">
        <f>IF(COUNTIF($I17:$GR17,HE$12)=0,0,HLOOKUP(HE$12,$I17:$GR$40,$HO57,FALSE))</f>
        <v>0</v>
      </c>
      <c r="HF58" s="364">
        <f>IF(COUNTIF($I17:$GR17,"X")=0,0,HLOOKUP("X",$I17:$GR$40,$HO57,FALSE))</f>
        <v>143</v>
      </c>
      <c r="HG58" s="8"/>
      <c r="HH58" s="606" t="s">
        <v>295</v>
      </c>
      <c r="HI58" s="364">
        <f>IF(GZ58=0,0,IF(AND(GZ58&lt;&gt;0,HA58=0),SUM(INDEX($I17:$GR17,1,GZ58):INDEX($I17:$GR17,1,$HF58)),SUM(INDEX($I17:$GR17,1,GZ58):INDEX($I17:$GR17,1,HA58))))</f>
        <v>1171</v>
      </c>
      <c r="HJ58" s="364">
        <f>IF(HA58=0,0,IF(AND(HA58&lt;&gt;0,HB58=0),SUM(INDEX($I17:$GR17,1,HA58):INDEX($I17:$GR17,1,$HF58)),SUM(INDEX($I17:$GR17,1,HA58):INDEX($I17:$GR17,1,HB58))))</f>
        <v>1196</v>
      </c>
      <c r="HK58" s="364">
        <f>IF(HB58=0,0,IF(AND(HB58&lt;&gt;0,HC58=0),SUM(INDEX($I17:$GR17,1,HB58):INDEX($I17:$GR17,1,$HF58)),SUM(INDEX($I17:$GR17,1,HB58):INDEX($I17:$GR17,1,HC58))))</f>
        <v>460</v>
      </c>
      <c r="HL58" s="364">
        <f>IF(HC58=0,0,IF(AND(HC58&lt;&gt;0,HD58=0),SUM(INDEX($I17:$GR17,1,HC58):INDEX($I17:$GR17,1,$HF58)),SUM(INDEX($I17:$GR17,1,HC58):INDEX($I17:$GR17,1,HD58))))</f>
        <v>0</v>
      </c>
      <c r="HM58" s="364">
        <f>IF(HD58=0,0,IF(AND(HD58&lt;&gt;0,HE58=0),SUM(INDEX($I17:$GR17,1,HD58):INDEX($I17:$GR17,1,$HF58)),SUM(INDEX($I17:$GR17,1,HD58):INDEX($I17:$GR17,1,HE58))))</f>
        <v>0</v>
      </c>
      <c r="HN58" s="364">
        <f>IF(HE58=0,0,IF(AND(HE58&lt;&gt;0,GZ58=0),SUM(INDEX($I17:$GR17,1,HE58):INDEX($I17:$GR17,1,$HF58)),SUM(INDEX($I17:$GR17,1,HE58):INDEX($I17:$GR17,1,GZ58))))</f>
        <v>0</v>
      </c>
      <c r="HO58" s="519">
        <v>23</v>
      </c>
      <c r="HP58" s="8"/>
      <c r="HQ58" s="623" t="s">
        <v>295</v>
      </c>
      <c r="HR58" s="701">
        <f>IF(AND(GZ58=0,HA58=0),0,IF(AND(GZ58=0,HA58&lt;&gt;0),COUNTIF(INDEX($I$3:$GR$79,$GY58,GZ58+1):INDEX($I$3:$GR$79,$GY58,HA58),"STK")+COUNTIF(INDEX($I$3:$GR$79,$GY58,GZ58+1):INDEX($I$3:$GR$79,$GY58,HA58),"SB"),IF(AND(GZ58&lt;&gt;0,HA58=0),COUNTIF(INDEX($I$3:$GR$79,$GY58,GZ58):INDEX($I$3:$GR$79,$GY58,HF58),"STK")+COUNTIF(INDEX($I$3:$GR$79,$GY58,GZ58):INDEX($I$3:$GR$79,$GY58,HF58),"SB"),COUNTIF(INDEX($I$3:$GR$79,$GY58,GZ58):INDEX($I$3:$GR$79,$GY58,HA58),"STK")+COUNTIF(INDEX($I$3:$GR$79,$GY58,GZ58):INDEX($I$3:$GR$79,$GY58,HA58),"SB"))))</f>
        <v>0</v>
      </c>
      <c r="HS58" s="405">
        <f>IF(AND(HA58=0,HB58=0),0,IF(AND(HA58=0,HB58&lt;&gt;0),COUNTIF(INDEX($I$3:$GR$79,$GY58,HA58+1):INDEX($I$3:$GR$79,$GY58,HB58),"STK")+COUNTIF(INDEX($I$3:$GR$79,$GY58,HA58+1):INDEX($I$3:$GR$79,$GY58,HB58),"SB"),IF(AND(HA58&lt;&gt;0,HB58=0),COUNTIF(INDEX($I$3:$GR$79,$GY58,HA58):INDEX($I$3:$GR$79,$GY58,HF58),"STK")+COUNTIF(INDEX($I$3:$GR$79,$GY58,HA58):INDEX($I$3:$GR$79,$GY58,HF58),"SB"),COUNTIF(INDEX($I$3:$GR$79,$GY58,HA58):INDEX($I$3:$GR$79,$GY58,HB58),"STK")+COUNTIF(INDEX($I$3:$GR$79,$GY58,HA58):INDEX($I$3:$GR$79,$GY58,HB58),"SB"))))</f>
        <v>0</v>
      </c>
      <c r="HT58" s="701">
        <f>IF(AND(HB58=0,HC58=0),0,IF(AND(HB58=0,HC58&lt;&gt;0),COUNTIF(INDEX($I$3:$GR$79,$GY58,HB58+1):INDEX($I$3:$GR$79,$GY58,HC58),"STK")+COUNTIF(INDEX($I$3:$GR$79,$GY58,HB58+1):INDEX($I$3:$GR$79,$GY58,HC58),"SB"),IF(AND(HB58&lt;&gt;0,HC58=0),COUNTIF(INDEX($I$3:$GR$79,$GY58,HB58):INDEX($I$3:$GR$79,$GY58,HF58),"STK")+COUNTIF(INDEX($I$3:$GR$79,$GY58,HB58):INDEX($I$3:$GR$79,$GY58,HF58),"SB"),COUNTIF(INDEX($I$3:$GR$79,$GY58,HB58):INDEX($I$3:$GR$79,$GY58,HC58),"STK")+COUNTIF(INDEX($I$3:$GR$79,$GY58,HB58):INDEX($I$3:$GR$79,$GY58,HC58),"SB"))))</f>
        <v>0</v>
      </c>
      <c r="HU58" s="405">
        <f>IF(AND(HC58=0,HD58=0),0,IF(AND(HC58=0,HD58&lt;&gt;0),COUNTIF(INDEX($I$3:$GR$79,$GY58,HC58+1):INDEX($I$3:$GR$79,$GY58,HD58),"STK")+COUNTIF(INDEX($I$3:$GR$79,$GY58,HC58+1):INDEX($I$3:$GR$79,$GY58,HD58),"SB"),IF(AND(HC58&lt;&gt;0,HD58=0),COUNTIF(INDEX($I$3:$GR$79,$GY58,HC58):INDEX($I$3:$GR$79,$GY58,HF58),"STK")+COUNTIF(INDEX($I$3:$GR$79,$GY58,HC58):INDEX($I$3:$GR$79,$GY58,HF58),"SB"),COUNTIF(INDEX($I$3:$GR$79,$GY58,HC58):INDEX($I$3:$GR$79,$GY58,HD58),"STK")+COUNTIF(INDEX($I$3:$GR$79,$GY58,HC58):INDEX($I$3:$GR$79,$GY58,HD58),"SB"))))</f>
        <v>0</v>
      </c>
      <c r="HV58" s="701">
        <f>IF(AND(HD58=0,HE58=0),0,IF(AND(HD58=0,HE58&lt;&gt;0),COUNTIF(INDEX($I$3:$GR$79,$GY58,HD58+1):INDEX($I$3:$GR$79,$GY58,HE58),"STK")+COUNTIF(INDEX($I$3:$GR$79,$GY58,HD58+1):INDEX($I$3:$GR$79,$GY58,HE58),"SB"),IF(AND(HD58&lt;&gt;0,HE58=0),COUNTIF(INDEX($I$3:$GR$79,$GY58,HD58):INDEX($I$3:$GR$79,$GY58,HF58),"STK")+COUNTIF(INDEX($I$3:$GR$79,$GY58,HD58):INDEX($I$3:$GR$79,$GY58,HF58),"SB"),COUNTIF(INDEX($I$3:$GR$79,$GY58,HD58):INDEX($I$3:$GR$79,$GY58,HE58),"STK")+COUNTIF(INDEX($I$3:$GR$79,$GY58,HD58):INDEX($I$3:$GR$79,$GY58,HE58),"SB"))))</f>
        <v>0</v>
      </c>
      <c r="HW58" s="405">
        <f>IF(AND(HE58=0,GZ58=0),0,IF(AND(HE58=0,GZ58&lt;&gt;0),COUNTIF(INDEX($I$3:$GR$79,$GY58,HE58+1):INDEX($I$3:$GR$79,$GY58,GZ58),"STK")+COUNTIF(INDEX($I$3:$GR$79,$GY58,HE58+1):INDEX($I$3:$GR$79,$GY58,GZ58),"SB"),IF(AND(HE58&lt;&gt;0,GZ58=0),COUNTIF(INDEX($I$3:$GR$79,$GY58,HE58):INDEX($I$3:$GR$79,$GY58,HF58),"STK")+COUNTIF(INDEX($I$3:$GR$79,$GY58,HE58):INDEX($I$3:$GR$79,$GY58,HF58),"SB"),COUNTIF(INDEX($I$3:$GR$79,$GY58,HE58):INDEX($I$3:$GR$79,$GY58,GZ58),"STK")+COUNTIF(INDEX($I$3:$GR$79,$GY58,HE58):INDEX($I$3:$GR$79,$GY58,GZ58),"SB"))))</f>
        <v>0</v>
      </c>
      <c r="HY58" s="606" t="s">
        <v>295</v>
      </c>
      <c r="HZ58" s="364">
        <f>IF(GZ58=0,0,IF(AND(GZ58&lt;&gt;0,HA58=0),HF58-GZ58-5-HR58,HA58-GZ58-5-HR58))</f>
        <v>53</v>
      </c>
      <c r="IA58" s="364">
        <f t="shared" si="39"/>
        <v>53</v>
      </c>
      <c r="IB58" s="364">
        <f t="shared" si="40"/>
        <v>20</v>
      </c>
      <c r="IC58" s="364">
        <f t="shared" si="41"/>
        <v>0</v>
      </c>
      <c r="ID58" s="364">
        <f t="shared" si="42"/>
        <v>0</v>
      </c>
      <c r="IE58" s="364">
        <f t="shared" si="43"/>
        <v>0</v>
      </c>
    </row>
    <row r="59" spans="1:239" x14ac:dyDescent="0.25">
      <c r="D59" s="211"/>
      <c r="E59" s="402"/>
      <c r="G59" s="1040"/>
      <c r="H59" s="476" t="s">
        <v>91</v>
      </c>
      <c r="I59" s="229"/>
      <c r="J59" s="230"/>
      <c r="K59" s="237"/>
      <c r="L59" s="390"/>
      <c r="M59" s="1082">
        <v>633</v>
      </c>
      <c r="N59" s="1083"/>
      <c r="O59" s="140"/>
      <c r="P59" s="155">
        <v>200</v>
      </c>
      <c r="Q59" s="12"/>
      <c r="R59" s="385"/>
      <c r="S59" s="386" t="s">
        <v>91</v>
      </c>
      <c r="T59" s="401">
        <f t="shared" ref="T59:T87" si="50">M59+P59</f>
        <v>833</v>
      </c>
      <c r="U59" s="403">
        <v>742</v>
      </c>
      <c r="V59" s="404">
        <f t="shared" ref="V59:V87" si="51">M59+P59</f>
        <v>833</v>
      </c>
      <c r="W59" s="650">
        <f t="shared" ref="W59:W87" si="52">M59+P59</f>
        <v>833</v>
      </c>
      <c r="X59" s="100">
        <f t="shared" ref="X59:BC59" si="53">IF(LEFT(X4,1)="V",$S$54,IF(ISNUMBER(X4),W59-X4,W59))</f>
        <v>833</v>
      </c>
      <c r="Y59" s="100">
        <f t="shared" si="53"/>
        <v>814</v>
      </c>
      <c r="Z59" s="100">
        <f t="shared" si="53"/>
        <v>780</v>
      </c>
      <c r="AA59" s="100">
        <f t="shared" si="53"/>
        <v>753</v>
      </c>
      <c r="AB59" s="100">
        <f t="shared" si="53"/>
        <v>730</v>
      </c>
      <c r="AC59" s="100">
        <f t="shared" si="53"/>
        <v>702</v>
      </c>
      <c r="AD59" s="100">
        <f t="shared" si="53"/>
        <v>684</v>
      </c>
      <c r="AE59" s="100">
        <f t="shared" si="53"/>
        <v>663</v>
      </c>
      <c r="AF59" s="100">
        <f t="shared" si="53"/>
        <v>642</v>
      </c>
      <c r="AG59" s="100">
        <f t="shared" si="53"/>
        <v>621</v>
      </c>
      <c r="AH59" s="100">
        <f t="shared" si="53"/>
        <v>600</v>
      </c>
      <c r="AI59" s="100">
        <f t="shared" si="53"/>
        <v>579</v>
      </c>
      <c r="AJ59" s="100">
        <f t="shared" si="53"/>
        <v>558</v>
      </c>
      <c r="AK59" s="100">
        <f t="shared" si="53"/>
        <v>537</v>
      </c>
      <c r="AL59" s="100">
        <f t="shared" si="53"/>
        <v>516</v>
      </c>
      <c r="AM59" s="100">
        <f t="shared" si="53"/>
        <v>495</v>
      </c>
      <c r="AN59" s="100">
        <f t="shared" si="53"/>
        <v>474</v>
      </c>
      <c r="AO59" s="100">
        <f t="shared" si="53"/>
        <v>453</v>
      </c>
      <c r="AP59" s="100">
        <f t="shared" si="53"/>
        <v>432</v>
      </c>
      <c r="AQ59" s="100">
        <f t="shared" si="53"/>
        <v>411</v>
      </c>
      <c r="AR59" s="100">
        <f t="shared" si="53"/>
        <v>390</v>
      </c>
      <c r="AS59" s="100">
        <f t="shared" si="53"/>
        <v>369</v>
      </c>
      <c r="AT59" s="100">
        <f t="shared" si="53"/>
        <v>348</v>
      </c>
      <c r="AU59" s="100">
        <f t="shared" si="53"/>
        <v>327</v>
      </c>
      <c r="AV59" s="100">
        <f t="shared" si="53"/>
        <v>306</v>
      </c>
      <c r="AW59" s="100">
        <f t="shared" si="53"/>
        <v>285</v>
      </c>
      <c r="AX59" s="100">
        <f t="shared" si="53"/>
        <v>264</v>
      </c>
      <c r="AY59" s="100">
        <f t="shared" si="53"/>
        <v>243</v>
      </c>
      <c r="AZ59" s="100">
        <f t="shared" si="53"/>
        <v>222</v>
      </c>
      <c r="BA59" s="100">
        <f t="shared" si="53"/>
        <v>201</v>
      </c>
      <c r="BB59" s="100">
        <f t="shared" si="53"/>
        <v>180</v>
      </c>
      <c r="BC59" s="100">
        <f t="shared" si="53"/>
        <v>159</v>
      </c>
      <c r="BD59" s="100">
        <f t="shared" ref="BD59:CI59" si="54">IF(LEFT(BD4,1)="V",$S$54,IF(ISNUMBER(BD4),BC59-BD4,BC59))</f>
        <v>138</v>
      </c>
      <c r="BE59" s="100">
        <f t="shared" si="54"/>
        <v>117</v>
      </c>
      <c r="BF59" s="100">
        <f t="shared" si="54"/>
        <v>96</v>
      </c>
      <c r="BG59" s="100">
        <f t="shared" si="54"/>
        <v>75</v>
      </c>
      <c r="BH59" s="100">
        <f t="shared" si="54"/>
        <v>1200</v>
      </c>
      <c r="BI59" s="100">
        <f t="shared" si="54"/>
        <v>1200</v>
      </c>
      <c r="BJ59" s="100">
        <f t="shared" si="54"/>
        <v>1200</v>
      </c>
      <c r="BK59" s="100">
        <f t="shared" si="54"/>
        <v>1200</v>
      </c>
      <c r="BL59" s="100">
        <f t="shared" si="54"/>
        <v>1200</v>
      </c>
      <c r="BM59" s="100">
        <f t="shared" si="54"/>
        <v>1200</v>
      </c>
      <c r="BN59" s="100">
        <f t="shared" si="54"/>
        <v>1177</v>
      </c>
      <c r="BO59" s="100">
        <f t="shared" si="54"/>
        <v>1154</v>
      </c>
      <c r="BP59" s="100">
        <f t="shared" si="54"/>
        <v>1131</v>
      </c>
      <c r="BQ59" s="100">
        <f t="shared" si="54"/>
        <v>1108</v>
      </c>
      <c r="BR59" s="100">
        <f t="shared" si="54"/>
        <v>1085</v>
      </c>
      <c r="BS59" s="100">
        <f t="shared" si="54"/>
        <v>1062</v>
      </c>
      <c r="BT59" s="100">
        <f t="shared" si="54"/>
        <v>1039</v>
      </c>
      <c r="BU59" s="100">
        <f t="shared" si="54"/>
        <v>1016</v>
      </c>
      <c r="BV59" s="100">
        <f t="shared" si="54"/>
        <v>993</v>
      </c>
      <c r="BW59" s="100">
        <f t="shared" si="54"/>
        <v>970</v>
      </c>
      <c r="BX59" s="100">
        <f t="shared" si="54"/>
        <v>947</v>
      </c>
      <c r="BY59" s="100">
        <f t="shared" si="54"/>
        <v>924</v>
      </c>
      <c r="BZ59" s="100">
        <f t="shared" si="54"/>
        <v>901</v>
      </c>
      <c r="CA59" s="100">
        <f t="shared" si="54"/>
        <v>878</v>
      </c>
      <c r="CB59" s="100">
        <f t="shared" si="54"/>
        <v>855</v>
      </c>
      <c r="CC59" s="100">
        <f t="shared" si="54"/>
        <v>832</v>
      </c>
      <c r="CD59" s="100">
        <f t="shared" si="54"/>
        <v>809</v>
      </c>
      <c r="CE59" s="100">
        <f t="shared" si="54"/>
        <v>786</v>
      </c>
      <c r="CF59" s="100">
        <f t="shared" si="54"/>
        <v>763</v>
      </c>
      <c r="CG59" s="100">
        <f t="shared" si="54"/>
        <v>740</v>
      </c>
      <c r="CH59" s="100">
        <f t="shared" si="54"/>
        <v>717</v>
      </c>
      <c r="CI59" s="100">
        <f t="shared" si="54"/>
        <v>694</v>
      </c>
      <c r="CJ59" s="100">
        <f t="shared" ref="CJ59:DO59" si="55">IF(LEFT(CJ4,1)="V",$S$54,IF(ISNUMBER(CJ4),CI59-CJ4,CI59))</f>
        <v>671</v>
      </c>
      <c r="CK59" s="100">
        <f t="shared" si="55"/>
        <v>648</v>
      </c>
      <c r="CL59" s="100">
        <f t="shared" si="55"/>
        <v>625</v>
      </c>
      <c r="CM59" s="100">
        <f t="shared" si="55"/>
        <v>602</v>
      </c>
      <c r="CN59" s="100">
        <f t="shared" si="55"/>
        <v>579</v>
      </c>
      <c r="CO59" s="100">
        <f t="shared" si="55"/>
        <v>556</v>
      </c>
      <c r="CP59" s="100">
        <f t="shared" si="55"/>
        <v>533</v>
      </c>
      <c r="CQ59" s="100">
        <f t="shared" si="55"/>
        <v>510</v>
      </c>
      <c r="CR59" s="100">
        <f t="shared" si="55"/>
        <v>487</v>
      </c>
      <c r="CS59" s="100">
        <f t="shared" si="55"/>
        <v>464</v>
      </c>
      <c r="CT59" s="100">
        <f t="shared" si="55"/>
        <v>441</v>
      </c>
      <c r="CU59" s="100">
        <f t="shared" si="55"/>
        <v>418</v>
      </c>
      <c r="CV59" s="100">
        <f t="shared" si="55"/>
        <v>395</v>
      </c>
      <c r="CW59" s="100">
        <f t="shared" si="55"/>
        <v>372</v>
      </c>
      <c r="CX59" s="100">
        <f t="shared" si="55"/>
        <v>349</v>
      </c>
      <c r="CY59" s="100">
        <f t="shared" si="55"/>
        <v>326</v>
      </c>
      <c r="CZ59" s="100">
        <f t="shared" si="55"/>
        <v>303</v>
      </c>
      <c r="DA59" s="100">
        <f t="shared" si="55"/>
        <v>280</v>
      </c>
      <c r="DB59" s="100">
        <f t="shared" si="55"/>
        <v>257</v>
      </c>
      <c r="DC59" s="100">
        <f t="shared" si="55"/>
        <v>234</v>
      </c>
      <c r="DD59" s="100">
        <f t="shared" si="55"/>
        <v>211</v>
      </c>
      <c r="DE59" s="100">
        <f t="shared" si="55"/>
        <v>188</v>
      </c>
      <c r="DF59" s="100">
        <f t="shared" si="55"/>
        <v>165</v>
      </c>
      <c r="DG59" s="100">
        <f t="shared" si="55"/>
        <v>142</v>
      </c>
      <c r="DH59" s="100">
        <f t="shared" si="55"/>
        <v>119</v>
      </c>
      <c r="DI59" s="100">
        <f t="shared" si="55"/>
        <v>96</v>
      </c>
      <c r="DJ59" s="100">
        <f t="shared" si="55"/>
        <v>1200</v>
      </c>
      <c r="DK59" s="100">
        <f t="shared" si="55"/>
        <v>1200</v>
      </c>
      <c r="DL59" s="100">
        <f t="shared" si="55"/>
        <v>1200</v>
      </c>
      <c r="DM59" s="100">
        <f t="shared" si="55"/>
        <v>1200</v>
      </c>
      <c r="DN59" s="100">
        <f t="shared" si="55"/>
        <v>1200</v>
      </c>
      <c r="DO59" s="100">
        <f t="shared" si="55"/>
        <v>1177</v>
      </c>
      <c r="DP59" s="100">
        <f t="shared" ref="DP59:EU59" si="56">IF(LEFT(DP4,1)="V",$S$54,IF(ISNUMBER(DP4),DO59-DP4,DO59))</f>
        <v>1154</v>
      </c>
      <c r="DQ59" s="100">
        <f t="shared" si="56"/>
        <v>1131</v>
      </c>
      <c r="DR59" s="100">
        <f t="shared" si="56"/>
        <v>1108</v>
      </c>
      <c r="DS59" s="100">
        <f t="shared" si="56"/>
        <v>1085</v>
      </c>
      <c r="DT59" s="100">
        <f t="shared" si="56"/>
        <v>1062</v>
      </c>
      <c r="DU59" s="100">
        <f t="shared" si="56"/>
        <v>1039</v>
      </c>
      <c r="DV59" s="100">
        <f t="shared" si="56"/>
        <v>1016</v>
      </c>
      <c r="DW59" s="100">
        <f t="shared" si="56"/>
        <v>993</v>
      </c>
      <c r="DX59" s="100">
        <f t="shared" si="56"/>
        <v>970</v>
      </c>
      <c r="DY59" s="100">
        <f t="shared" si="56"/>
        <v>947</v>
      </c>
      <c r="DZ59" s="100">
        <f t="shared" si="56"/>
        <v>924</v>
      </c>
      <c r="EA59" s="100">
        <f t="shared" si="56"/>
        <v>901</v>
      </c>
      <c r="EB59" s="100">
        <f t="shared" si="56"/>
        <v>878</v>
      </c>
      <c r="EC59" s="100">
        <f t="shared" si="56"/>
        <v>855</v>
      </c>
      <c r="ED59" s="100">
        <f t="shared" si="56"/>
        <v>832</v>
      </c>
      <c r="EE59" s="100">
        <f t="shared" si="56"/>
        <v>809</v>
      </c>
      <c r="EF59" s="100">
        <f t="shared" si="56"/>
        <v>786</v>
      </c>
      <c r="EG59" s="100">
        <f t="shared" si="56"/>
        <v>763</v>
      </c>
      <c r="EH59" s="100">
        <f t="shared" si="56"/>
        <v>740</v>
      </c>
      <c r="EI59" s="100">
        <f t="shared" si="56"/>
        <v>717</v>
      </c>
      <c r="EJ59" s="100">
        <f t="shared" si="56"/>
        <v>694</v>
      </c>
      <c r="EK59" s="100">
        <f t="shared" si="56"/>
        <v>671</v>
      </c>
      <c r="EL59" s="100">
        <f t="shared" si="56"/>
        <v>648</v>
      </c>
      <c r="EM59" s="100">
        <f t="shared" si="56"/>
        <v>625</v>
      </c>
      <c r="EN59" s="100">
        <f t="shared" si="56"/>
        <v>602</v>
      </c>
      <c r="EO59" s="100">
        <f t="shared" si="56"/>
        <v>579</v>
      </c>
      <c r="EP59" s="100">
        <f t="shared" si="56"/>
        <v>556</v>
      </c>
      <c r="EQ59" s="100">
        <f t="shared" si="56"/>
        <v>533</v>
      </c>
      <c r="ER59" s="100">
        <f t="shared" si="56"/>
        <v>510</v>
      </c>
      <c r="ES59" s="100">
        <f t="shared" si="56"/>
        <v>487</v>
      </c>
      <c r="ET59" s="100">
        <f t="shared" si="56"/>
        <v>464</v>
      </c>
      <c r="EU59" s="100">
        <f t="shared" si="56"/>
        <v>441</v>
      </c>
      <c r="EV59" s="100">
        <f t="shared" ref="EV59:GA59" si="57">IF(LEFT(EV4,1)="V",$S$54,IF(ISNUMBER(EV4),EU59-EV4,EU59))</f>
        <v>418</v>
      </c>
      <c r="EW59" s="100">
        <f t="shared" si="57"/>
        <v>395</v>
      </c>
      <c r="EX59" s="100">
        <f t="shared" si="57"/>
        <v>372</v>
      </c>
      <c r="EY59" s="100">
        <f t="shared" si="57"/>
        <v>349</v>
      </c>
      <c r="EZ59" s="100">
        <f t="shared" si="57"/>
        <v>326</v>
      </c>
      <c r="FA59" s="100">
        <f t="shared" si="57"/>
        <v>303</v>
      </c>
      <c r="FB59" s="100">
        <f t="shared" si="57"/>
        <v>280</v>
      </c>
      <c r="FC59" s="100">
        <f t="shared" si="57"/>
        <v>257</v>
      </c>
      <c r="FD59" s="100">
        <f t="shared" si="57"/>
        <v>234</v>
      </c>
      <c r="FE59" s="100">
        <f t="shared" si="57"/>
        <v>211</v>
      </c>
      <c r="FF59" s="100">
        <f t="shared" si="57"/>
        <v>188</v>
      </c>
      <c r="FG59" s="100">
        <f t="shared" si="57"/>
        <v>165</v>
      </c>
      <c r="FH59" s="100">
        <f t="shared" si="57"/>
        <v>142</v>
      </c>
      <c r="FI59" s="100">
        <f t="shared" si="57"/>
        <v>119</v>
      </c>
      <c r="FJ59" s="100">
        <f t="shared" si="57"/>
        <v>96</v>
      </c>
      <c r="FK59" s="100">
        <f t="shared" si="57"/>
        <v>73</v>
      </c>
      <c r="FL59" s="100">
        <f t="shared" si="57"/>
        <v>50</v>
      </c>
      <c r="FM59" s="100">
        <f t="shared" si="57"/>
        <v>27</v>
      </c>
      <c r="FN59" s="100">
        <f t="shared" si="57"/>
        <v>27</v>
      </c>
      <c r="FO59" s="100">
        <f t="shared" si="57"/>
        <v>27</v>
      </c>
      <c r="FP59" s="100">
        <f t="shared" si="57"/>
        <v>27</v>
      </c>
      <c r="FQ59" s="100">
        <f t="shared" si="57"/>
        <v>27</v>
      </c>
      <c r="FR59" s="100">
        <f t="shared" si="57"/>
        <v>27</v>
      </c>
      <c r="FS59" s="100">
        <f t="shared" si="57"/>
        <v>27</v>
      </c>
      <c r="FT59" s="100">
        <f t="shared" si="57"/>
        <v>27</v>
      </c>
      <c r="FU59" s="100">
        <f t="shared" si="57"/>
        <v>27</v>
      </c>
      <c r="FV59" s="100">
        <f t="shared" si="57"/>
        <v>27</v>
      </c>
      <c r="FW59" s="100">
        <f t="shared" si="57"/>
        <v>27</v>
      </c>
      <c r="FX59" s="100">
        <f t="shared" si="57"/>
        <v>27</v>
      </c>
      <c r="FY59" s="100">
        <f t="shared" si="57"/>
        <v>27</v>
      </c>
      <c r="FZ59" s="100">
        <f t="shared" si="57"/>
        <v>27</v>
      </c>
      <c r="GA59" s="100">
        <f t="shared" si="57"/>
        <v>27</v>
      </c>
      <c r="GB59" s="100">
        <f t="shared" ref="GB59:GR59" si="58">IF(LEFT(GB4,1)="V",$S$54,IF(ISNUMBER(GB4),GA59-GB4,GA59))</f>
        <v>27</v>
      </c>
      <c r="GC59" s="100">
        <f t="shared" si="58"/>
        <v>27</v>
      </c>
      <c r="GD59" s="100">
        <f t="shared" si="58"/>
        <v>27</v>
      </c>
      <c r="GE59" s="100">
        <f t="shared" si="58"/>
        <v>27</v>
      </c>
      <c r="GF59" s="100">
        <f t="shared" si="58"/>
        <v>27</v>
      </c>
      <c r="GG59" s="100">
        <f t="shared" si="58"/>
        <v>27</v>
      </c>
      <c r="GH59" s="100">
        <f t="shared" si="58"/>
        <v>27</v>
      </c>
      <c r="GI59" s="100">
        <f t="shared" si="58"/>
        <v>27</v>
      </c>
      <c r="GJ59" s="100">
        <f t="shared" si="58"/>
        <v>27</v>
      </c>
      <c r="GK59" s="100">
        <f t="shared" si="58"/>
        <v>27</v>
      </c>
      <c r="GL59" s="100">
        <f t="shared" si="58"/>
        <v>27</v>
      </c>
      <c r="GM59" s="100">
        <f t="shared" si="58"/>
        <v>27</v>
      </c>
      <c r="GN59" s="100">
        <f t="shared" si="58"/>
        <v>27</v>
      </c>
      <c r="GO59" s="100">
        <f t="shared" si="58"/>
        <v>27</v>
      </c>
      <c r="GP59" s="100">
        <f t="shared" si="58"/>
        <v>27</v>
      </c>
      <c r="GQ59" s="100">
        <f t="shared" si="58"/>
        <v>27</v>
      </c>
      <c r="GR59" s="100">
        <f t="shared" si="58"/>
        <v>27</v>
      </c>
      <c r="GY59" s="519">
        <v>16</v>
      </c>
      <c r="GZ59" s="364">
        <f>IF(COUNTIF($I18:$GR18,GZ$12)=0,0,HLOOKUP(GZ$12,$I18:$GR$40,$HO58,FALSE))</f>
        <v>0</v>
      </c>
      <c r="HA59" s="364">
        <f>IF(COUNTIF($I18:$GR18,HA$12)=0,0,HLOOKUP(HA$12,$I18:$GR$40,$HO58,FALSE))</f>
        <v>0</v>
      </c>
      <c r="HB59" s="364">
        <f>IF(COUNTIF($I18:$GR18,HB$12)=0,0,HLOOKUP(HB$12,$I18:$GR$40,$HO58,FALSE))</f>
        <v>28</v>
      </c>
      <c r="HC59" s="364">
        <f>IF(COUNTIF($I18:$GR18,HC$12)=0,0,HLOOKUP(HC$12,$I18:$GR$40,$HO58,FALSE))</f>
        <v>84</v>
      </c>
      <c r="HD59" s="364">
        <f>IF(COUNTIF($I18:$GR18,HD$12)=0,0,HLOOKUP(HD$12,$I18:$GR$40,$HO58,FALSE))</f>
        <v>142</v>
      </c>
      <c r="HE59" s="364">
        <f>IF(COUNTIF($I18:$GR18,HE$12)=0,0,HLOOKUP(HE$12,$I18:$GR$40,$HO58,FALSE))</f>
        <v>0</v>
      </c>
      <c r="HF59" s="364">
        <f>IF(COUNTIF($I18:$GR18,"X")=0,0,HLOOKUP("X",$I18:$GR$40,$HO58,FALSE))</f>
        <v>163</v>
      </c>
      <c r="HG59" s="8"/>
      <c r="HH59" s="606" t="s">
        <v>99</v>
      </c>
      <c r="HI59" s="364">
        <f>IF(GZ59=0,0,IF(AND(GZ59&lt;&gt;0,HA59=0),SUM(INDEX($I18:$GR18,1,GZ59):INDEX($I18:$GR18,1,$HF59)),SUM(INDEX($I18:$GR18,1,GZ59):INDEX($I18:$GR18,1,HA59))))</f>
        <v>0</v>
      </c>
      <c r="HJ59" s="364">
        <f>IF(HA59=0,0,IF(AND(HA59&lt;&gt;0,HB59=0),SUM(INDEX($I18:$GR18,1,HA59):INDEX($I18:$GR18,1,$HF59)),SUM(INDEX($I18:$GR18,1,HA59):INDEX($I18:$GR18,1,HB59))))</f>
        <v>0</v>
      </c>
      <c r="HK59" s="364">
        <f>IF(HB59=0,0,IF(AND(HB59&lt;&gt;0,HC59=0),SUM(INDEX($I18:$GR18,1,HB59):INDEX($I18:$GR18,1,$HF59)),SUM(INDEX($I18:$GR18,1,HB59):INDEX($I18:$GR18,1,HC59))))</f>
        <v>1127</v>
      </c>
      <c r="HL59" s="364">
        <f>IF(HC59=0,0,IF(AND(HC59&lt;&gt;0,HD59=0),SUM(INDEX($I18:$GR18,1,HC59):INDEX($I18:$GR18,1,$HF59)),SUM(INDEX($I18:$GR18,1,HC59):INDEX($I18:$GR18,1,HD59))))</f>
        <v>1196</v>
      </c>
      <c r="HM59" s="364">
        <f>IF(HD59=0,0,IF(AND(HD59&lt;&gt;0,HE59=0),SUM(INDEX($I18:$GR18,1,HD59):INDEX($I18:$GR18,1,$HF59)),SUM(INDEX($I18:$GR18,1,HD59):INDEX($I18:$GR18,1,HE59))))</f>
        <v>368</v>
      </c>
      <c r="HN59" s="364">
        <f>IF(HE59=0,0,IF(AND(HE59&lt;&gt;0,GZ59=0),SUM(INDEX($I18:$GR18,1,HE59):INDEX($I18:$GR18,1,$HF59)),SUM(INDEX($I18:$GR18,1,HE59):INDEX($I18:$GR18,1,GZ59))))</f>
        <v>0</v>
      </c>
      <c r="HO59" s="519">
        <v>22</v>
      </c>
      <c r="HP59" s="8"/>
      <c r="HQ59" s="623" t="s">
        <v>99</v>
      </c>
      <c r="HR59" s="701">
        <f>IF(AND(GZ59=0,HA59=0),0,IF(AND(GZ59=0,HA59&lt;&gt;0),COUNTIF(INDEX($I$3:$GR$79,$GY59,GZ59+1):INDEX($I$3:$GR$79,$GY59,HA59),"STK")+COUNTIF(INDEX($I$3:$GR$79,$GY59,GZ59+1):INDEX($I$3:$GR$79,$GY59,HA59),"SB"),IF(AND(GZ59&lt;&gt;0,HA59=0),COUNTIF(INDEX($I$3:$GR$79,$GY59,GZ59):INDEX($I$3:$GR$79,$GY59,HF59),"STK")+COUNTIF(INDEX($I$3:$GR$79,$GY59,GZ59):INDEX($I$3:$GR$79,$GY59,HF59),"SB"),COUNTIF(INDEX($I$3:$GR$79,$GY59,GZ59):INDEX($I$3:$GR$79,$GY59,HA59),"STK")+COUNTIF(INDEX($I$3:$GR$79,$GY59,GZ59):INDEX($I$3:$GR$79,$GY59,HA59),"SB"))))</f>
        <v>0</v>
      </c>
      <c r="HS59" s="405">
        <f>IF(AND(HA59=0,HB59=0),0,IF(AND(HA59=0,HB59&lt;&gt;0),COUNTIF(INDEX($I$3:$GR$79,$GY59,HA59+1):INDEX($I$3:$GR$79,$GY59,HB59),"STK")+COUNTIF(INDEX($I$3:$GR$79,$GY59,HA59+1):INDEX($I$3:$GR$79,$GY59,HB59),"SB"),IF(AND(HA59&lt;&gt;0,HB59=0),COUNTIF(INDEX($I$3:$GR$79,$GY59,HA59):INDEX($I$3:$GR$79,$GY59,HF59),"STK")+COUNTIF(INDEX($I$3:$GR$79,$GY59,HA59):INDEX($I$3:$GR$79,$GY59,HF59),"SB"),COUNTIF(INDEX($I$3:$GR$79,$GY59,HA59):INDEX($I$3:$GR$79,$GY59,HB59),"STK")+COUNTIF(INDEX($I$3:$GR$79,$GY59,HA59):INDEX($I$3:$GR$79,$GY59,HB59),"SB"))))</f>
        <v>0</v>
      </c>
      <c r="HT59" s="701">
        <f>IF(AND(HB59=0,HC59=0),0,IF(AND(HB59=0,HC59&lt;&gt;0),COUNTIF(INDEX($I$3:$GR$79,$GY59,HB59+1):INDEX($I$3:$GR$79,$GY59,HC59),"STK")+COUNTIF(INDEX($I$3:$GR$79,$GY59,HB59+1):INDEX($I$3:$GR$79,$GY59,HC59),"SB"),IF(AND(HB59&lt;&gt;0,HC59=0),COUNTIF(INDEX($I$3:$GR$79,$GY59,HB59):INDEX($I$3:$GR$79,$GY59,HF59),"STK")+COUNTIF(INDEX($I$3:$GR$79,$GY59,HB59):INDEX($I$3:$GR$79,$GY59,HF59),"SB"),COUNTIF(INDEX($I$3:$GR$79,$GY59,HB59):INDEX($I$3:$GR$79,$GY59,HC59),"STK")+COUNTIF(INDEX($I$3:$GR$79,$GY59,HB59):INDEX($I$3:$GR$79,$GY59,HC59),"SB"))))</f>
        <v>0</v>
      </c>
      <c r="HU59" s="405">
        <f>IF(AND(HC59=0,HD59=0),0,IF(AND(HC59=0,HD59&lt;&gt;0),COUNTIF(INDEX($I$3:$GR$79,$GY59,HC59+1):INDEX($I$3:$GR$79,$GY59,HD59),"STK")+COUNTIF(INDEX($I$3:$GR$79,$GY59,HC59+1):INDEX($I$3:$GR$79,$GY59,HD59),"SB"),IF(AND(HC59&lt;&gt;0,HD59=0),COUNTIF(INDEX($I$3:$GR$79,$GY59,HC59):INDEX($I$3:$GR$79,$GY59,HF59),"STK")+COUNTIF(INDEX($I$3:$GR$79,$GY59,HC59):INDEX($I$3:$GR$79,$GY59,HF59),"SB"),COUNTIF(INDEX($I$3:$GR$79,$GY59,HC59):INDEX($I$3:$GR$79,$GY59,HD59),"STK")+COUNTIF(INDEX($I$3:$GR$79,$GY59,HC59):INDEX($I$3:$GR$79,$GY59,HD59),"SB"))))</f>
        <v>0</v>
      </c>
      <c r="HV59" s="701">
        <f>IF(AND(HD59=0,HE59=0),0,IF(AND(HD59=0,HE59&lt;&gt;0),COUNTIF(INDEX($I$3:$GR$79,$GY59,HD59+1):INDEX($I$3:$GR$79,$GY59,HE59),"STK")+COUNTIF(INDEX($I$3:$GR$79,$GY59,HD59+1):INDEX($I$3:$GR$79,$GY59,HE59),"SB"),IF(AND(HD59&lt;&gt;0,HE59=0),COUNTIF(INDEX($I$3:$GR$79,$GY59,HD59):INDEX($I$3:$GR$79,$GY59,HF59),"STK")+COUNTIF(INDEX($I$3:$GR$79,$GY59,HD59):INDEX($I$3:$GR$79,$GY59,HF59),"SB"),COUNTIF(INDEX($I$3:$GR$79,$GY59,HD59):INDEX($I$3:$GR$79,$GY59,HE59),"STK")+COUNTIF(INDEX($I$3:$GR$79,$GY59,HD59):INDEX($I$3:$GR$79,$GY59,HE59),"SB"))))</f>
        <v>0</v>
      </c>
      <c r="HW59" s="405">
        <f>IF(AND(HE59=0,GZ59=0),0,IF(AND(HE59=0,GZ59&lt;&gt;0),COUNTIF(INDEX($I$3:$GR$79,$GY59,HE59+1):INDEX($I$3:$GR$79,$GY59,GZ59),"STK")+COUNTIF(INDEX($I$3:$GR$79,$GY59,HE59+1):INDEX($I$3:$GR$79,$GY59,GZ59),"SB"),IF(AND(HE59&lt;&gt;0,GZ59=0),COUNTIF(INDEX($I$3:$GR$79,$GY59,HE59):INDEX($I$3:$GR$79,$GY59,HF59),"STK")+COUNTIF(INDEX($I$3:$GR$79,$GY59,HE59):INDEX($I$3:$GR$79,$GY59,HF59),"SB"),COUNTIF(INDEX($I$3:$GR$79,$GY59,HE59):INDEX($I$3:$GR$79,$GY59,GZ59),"STK")+COUNTIF(INDEX($I$3:$GR$79,$GY59,HE59):INDEX($I$3:$GR$79,$GY59,GZ59),"SB"))))</f>
        <v>0</v>
      </c>
      <c r="HY59" s="606" t="s">
        <v>99</v>
      </c>
      <c r="HZ59" s="364">
        <f t="shared" si="38"/>
        <v>0</v>
      </c>
      <c r="IA59" s="364">
        <f t="shared" si="39"/>
        <v>0</v>
      </c>
      <c r="IB59" s="364">
        <f t="shared" si="40"/>
        <v>51</v>
      </c>
      <c r="IC59" s="364">
        <f t="shared" si="41"/>
        <v>53</v>
      </c>
      <c r="ID59" s="364">
        <f t="shared" si="42"/>
        <v>16</v>
      </c>
      <c r="IE59" s="364">
        <f t="shared" si="43"/>
        <v>0</v>
      </c>
    </row>
    <row r="60" spans="1:239" x14ac:dyDescent="0.25">
      <c r="D60" s="211"/>
      <c r="E60" s="402"/>
      <c r="G60" s="1040"/>
      <c r="H60" s="476" t="s">
        <v>340</v>
      </c>
      <c r="I60" s="229"/>
      <c r="J60" s="230"/>
      <c r="K60" s="237"/>
      <c r="L60" s="390"/>
      <c r="M60" s="1082">
        <v>1200</v>
      </c>
      <c r="N60" s="1083"/>
      <c r="O60" s="140"/>
      <c r="P60" s="155"/>
      <c r="Q60" s="12"/>
      <c r="R60" s="385"/>
      <c r="S60" s="386" t="s">
        <v>340</v>
      </c>
      <c r="T60" s="401">
        <f t="shared" si="50"/>
        <v>1200</v>
      </c>
      <c r="U60" s="403">
        <v>4</v>
      </c>
      <c r="V60" s="404">
        <f t="shared" si="51"/>
        <v>1200</v>
      </c>
      <c r="W60" s="650">
        <f t="shared" si="52"/>
        <v>1200</v>
      </c>
      <c r="X60" s="100">
        <f t="shared" ref="X60:BC60" si="59">IF(LEFT(X5,1)="V",$S$54,IF(ISNUMBER(X5),W60-X5,W60))</f>
        <v>1200</v>
      </c>
      <c r="Y60" s="100">
        <f t="shared" si="59"/>
        <v>1200</v>
      </c>
      <c r="Z60" s="100">
        <f t="shared" si="59"/>
        <v>1169</v>
      </c>
      <c r="AA60" s="100">
        <f t="shared" si="59"/>
        <v>1132</v>
      </c>
      <c r="AB60" s="100">
        <f t="shared" si="59"/>
        <v>1098</v>
      </c>
      <c r="AC60" s="100">
        <f t="shared" si="59"/>
        <v>1059</v>
      </c>
      <c r="AD60" s="100">
        <f t="shared" si="59"/>
        <v>1027</v>
      </c>
      <c r="AE60" s="100">
        <f t="shared" si="59"/>
        <v>1004</v>
      </c>
      <c r="AF60" s="100">
        <f t="shared" si="59"/>
        <v>981</v>
      </c>
      <c r="AG60" s="100">
        <f t="shared" si="59"/>
        <v>958</v>
      </c>
      <c r="AH60" s="100">
        <f t="shared" si="59"/>
        <v>935</v>
      </c>
      <c r="AI60" s="100">
        <f t="shared" si="59"/>
        <v>912</v>
      </c>
      <c r="AJ60" s="100">
        <f t="shared" si="59"/>
        <v>889</v>
      </c>
      <c r="AK60" s="100">
        <f t="shared" si="59"/>
        <v>866</v>
      </c>
      <c r="AL60" s="100">
        <f t="shared" si="59"/>
        <v>843</v>
      </c>
      <c r="AM60" s="100">
        <f t="shared" si="59"/>
        <v>820</v>
      </c>
      <c r="AN60" s="100">
        <f t="shared" si="59"/>
        <v>797</v>
      </c>
      <c r="AO60" s="100">
        <f t="shared" si="59"/>
        <v>774</v>
      </c>
      <c r="AP60" s="100">
        <f t="shared" si="59"/>
        <v>751</v>
      </c>
      <c r="AQ60" s="100">
        <f t="shared" si="59"/>
        <v>728</v>
      </c>
      <c r="AR60" s="100">
        <f t="shared" si="59"/>
        <v>705</v>
      </c>
      <c r="AS60" s="100">
        <f t="shared" si="59"/>
        <v>682</v>
      </c>
      <c r="AT60" s="100">
        <f t="shared" si="59"/>
        <v>659</v>
      </c>
      <c r="AU60" s="100">
        <f t="shared" si="59"/>
        <v>636</v>
      </c>
      <c r="AV60" s="100">
        <f t="shared" si="59"/>
        <v>613</v>
      </c>
      <c r="AW60" s="100">
        <f t="shared" si="59"/>
        <v>590</v>
      </c>
      <c r="AX60" s="100">
        <f t="shared" si="59"/>
        <v>567</v>
      </c>
      <c r="AY60" s="100">
        <f t="shared" si="59"/>
        <v>544</v>
      </c>
      <c r="AZ60" s="100">
        <f t="shared" si="59"/>
        <v>521</v>
      </c>
      <c r="BA60" s="100">
        <f t="shared" si="59"/>
        <v>498</v>
      </c>
      <c r="BB60" s="100">
        <f t="shared" si="59"/>
        <v>475</v>
      </c>
      <c r="BC60" s="100">
        <f t="shared" si="59"/>
        <v>452</v>
      </c>
      <c r="BD60" s="100">
        <f t="shared" ref="BD60:CI60" si="60">IF(LEFT(BD5,1)="V",$S$54,IF(ISNUMBER(BD5),BC60-BD5,BC60))</f>
        <v>429</v>
      </c>
      <c r="BE60" s="100">
        <f t="shared" si="60"/>
        <v>406</v>
      </c>
      <c r="BF60" s="100">
        <f t="shared" si="60"/>
        <v>383</v>
      </c>
      <c r="BG60" s="100">
        <f t="shared" si="60"/>
        <v>360</v>
      </c>
      <c r="BH60" s="100">
        <f t="shared" si="60"/>
        <v>337</v>
      </c>
      <c r="BI60" s="100">
        <f t="shared" si="60"/>
        <v>314</v>
      </c>
      <c r="BJ60" s="100">
        <f t="shared" si="60"/>
        <v>291</v>
      </c>
      <c r="BK60" s="100">
        <f t="shared" si="60"/>
        <v>268</v>
      </c>
      <c r="BL60" s="100">
        <f t="shared" si="60"/>
        <v>245</v>
      </c>
      <c r="BM60" s="100">
        <f t="shared" si="60"/>
        <v>222</v>
      </c>
      <c r="BN60" s="100">
        <f t="shared" si="60"/>
        <v>199</v>
      </c>
      <c r="BO60" s="100">
        <f t="shared" si="60"/>
        <v>176</v>
      </c>
      <c r="BP60" s="100">
        <f t="shared" si="60"/>
        <v>153</v>
      </c>
      <c r="BQ60" s="100">
        <f t="shared" si="60"/>
        <v>130</v>
      </c>
      <c r="BR60" s="100">
        <f t="shared" si="60"/>
        <v>107</v>
      </c>
      <c r="BS60" s="100">
        <f t="shared" si="60"/>
        <v>84</v>
      </c>
      <c r="BT60" s="100">
        <f t="shared" si="60"/>
        <v>61</v>
      </c>
      <c r="BU60" s="100">
        <f t="shared" si="60"/>
        <v>38</v>
      </c>
      <c r="BV60" s="100">
        <f t="shared" si="60"/>
        <v>15</v>
      </c>
      <c r="BW60" s="100">
        <f t="shared" si="60"/>
        <v>0</v>
      </c>
      <c r="BX60" s="100">
        <f t="shared" si="60"/>
        <v>1200</v>
      </c>
      <c r="BY60" s="100">
        <f t="shared" si="60"/>
        <v>1200</v>
      </c>
      <c r="BZ60" s="100">
        <f t="shared" si="60"/>
        <v>1200</v>
      </c>
      <c r="CA60" s="100">
        <f t="shared" si="60"/>
        <v>1200</v>
      </c>
      <c r="CB60" s="100">
        <f t="shared" si="60"/>
        <v>1200</v>
      </c>
      <c r="CC60" s="100">
        <f t="shared" si="60"/>
        <v>1200</v>
      </c>
      <c r="CD60" s="100">
        <f t="shared" si="60"/>
        <v>1179</v>
      </c>
      <c r="CE60" s="100">
        <f t="shared" si="60"/>
        <v>1158</v>
      </c>
      <c r="CF60" s="100">
        <f t="shared" si="60"/>
        <v>1137</v>
      </c>
      <c r="CG60" s="100">
        <f t="shared" si="60"/>
        <v>1116</v>
      </c>
      <c r="CH60" s="100">
        <f t="shared" si="60"/>
        <v>1095</v>
      </c>
      <c r="CI60" s="100">
        <f t="shared" si="60"/>
        <v>1074</v>
      </c>
      <c r="CJ60" s="100">
        <f t="shared" ref="CJ60:DO60" si="61">IF(LEFT(CJ5,1)="V",$S$54,IF(ISNUMBER(CJ5),CI60-CJ5,CI60))</f>
        <v>1053</v>
      </c>
      <c r="CK60" s="100">
        <f t="shared" si="61"/>
        <v>1032</v>
      </c>
      <c r="CL60" s="100">
        <f t="shared" si="61"/>
        <v>1011</v>
      </c>
      <c r="CM60" s="100">
        <f t="shared" si="61"/>
        <v>990</v>
      </c>
      <c r="CN60" s="100">
        <f t="shared" si="61"/>
        <v>969</v>
      </c>
      <c r="CO60" s="100">
        <f t="shared" si="61"/>
        <v>948</v>
      </c>
      <c r="CP60" s="100">
        <f t="shared" si="61"/>
        <v>927</v>
      </c>
      <c r="CQ60" s="100">
        <f t="shared" si="61"/>
        <v>906</v>
      </c>
      <c r="CR60" s="100">
        <f t="shared" si="61"/>
        <v>885</v>
      </c>
      <c r="CS60" s="100">
        <f t="shared" si="61"/>
        <v>864</v>
      </c>
      <c r="CT60" s="100">
        <f t="shared" si="61"/>
        <v>843</v>
      </c>
      <c r="CU60" s="100">
        <f t="shared" si="61"/>
        <v>822</v>
      </c>
      <c r="CV60" s="100">
        <f t="shared" si="61"/>
        <v>801</v>
      </c>
      <c r="CW60" s="100">
        <f t="shared" si="61"/>
        <v>780</v>
      </c>
      <c r="CX60" s="100">
        <f t="shared" si="61"/>
        <v>759</v>
      </c>
      <c r="CY60" s="100">
        <f t="shared" si="61"/>
        <v>738</v>
      </c>
      <c r="CZ60" s="100">
        <f t="shared" si="61"/>
        <v>717</v>
      </c>
      <c r="DA60" s="100">
        <f t="shared" si="61"/>
        <v>696</v>
      </c>
      <c r="DB60" s="100">
        <f t="shared" si="61"/>
        <v>675</v>
      </c>
      <c r="DC60" s="100">
        <f t="shared" si="61"/>
        <v>654</v>
      </c>
      <c r="DD60" s="100">
        <f t="shared" si="61"/>
        <v>633</v>
      </c>
      <c r="DE60" s="100">
        <f t="shared" si="61"/>
        <v>612</v>
      </c>
      <c r="DF60" s="100">
        <f t="shared" si="61"/>
        <v>591</v>
      </c>
      <c r="DG60" s="100">
        <f t="shared" si="61"/>
        <v>570</v>
      </c>
      <c r="DH60" s="100">
        <f t="shared" si="61"/>
        <v>549</v>
      </c>
      <c r="DI60" s="100">
        <f t="shared" si="61"/>
        <v>528</v>
      </c>
      <c r="DJ60" s="100">
        <f t="shared" si="61"/>
        <v>507</v>
      </c>
      <c r="DK60" s="100">
        <f t="shared" si="61"/>
        <v>486</v>
      </c>
      <c r="DL60" s="100">
        <f t="shared" si="61"/>
        <v>465</v>
      </c>
      <c r="DM60" s="100">
        <f t="shared" si="61"/>
        <v>444</v>
      </c>
      <c r="DN60" s="100">
        <f t="shared" si="61"/>
        <v>423</v>
      </c>
      <c r="DO60" s="100">
        <f t="shared" si="61"/>
        <v>402</v>
      </c>
      <c r="DP60" s="100">
        <f t="shared" ref="DP60:EU60" si="62">IF(LEFT(DP5,1)="V",$S$54,IF(ISNUMBER(DP5),DO60-DP5,DO60))</f>
        <v>381</v>
      </c>
      <c r="DQ60" s="100">
        <f t="shared" si="62"/>
        <v>360</v>
      </c>
      <c r="DR60" s="100">
        <f t="shared" si="62"/>
        <v>339</v>
      </c>
      <c r="DS60" s="100">
        <f t="shared" si="62"/>
        <v>318</v>
      </c>
      <c r="DT60" s="100">
        <f t="shared" si="62"/>
        <v>297</v>
      </c>
      <c r="DU60" s="100">
        <f t="shared" si="62"/>
        <v>276</v>
      </c>
      <c r="DV60" s="100">
        <f t="shared" si="62"/>
        <v>255</v>
      </c>
      <c r="DW60" s="100">
        <f t="shared" si="62"/>
        <v>234</v>
      </c>
      <c r="DX60" s="100">
        <f t="shared" si="62"/>
        <v>213</v>
      </c>
      <c r="DY60" s="100">
        <f t="shared" si="62"/>
        <v>192</v>
      </c>
      <c r="DZ60" s="100">
        <f t="shared" si="62"/>
        <v>171</v>
      </c>
      <c r="EA60" s="100">
        <f t="shared" si="62"/>
        <v>150</v>
      </c>
      <c r="EB60" s="100">
        <f t="shared" si="62"/>
        <v>129</v>
      </c>
      <c r="EC60" s="100">
        <f t="shared" si="62"/>
        <v>108</v>
      </c>
      <c r="ED60" s="100">
        <f t="shared" si="62"/>
        <v>87</v>
      </c>
      <c r="EE60" s="100">
        <f t="shared" si="62"/>
        <v>1200</v>
      </c>
      <c r="EF60" s="100">
        <f t="shared" si="62"/>
        <v>1200</v>
      </c>
      <c r="EG60" s="100">
        <f t="shared" si="62"/>
        <v>1200</v>
      </c>
      <c r="EH60" s="100">
        <f t="shared" si="62"/>
        <v>1200</v>
      </c>
      <c r="EI60" s="100">
        <f t="shared" si="62"/>
        <v>1200</v>
      </c>
      <c r="EJ60" s="100">
        <f t="shared" si="62"/>
        <v>1177</v>
      </c>
      <c r="EK60" s="100">
        <f t="shared" si="62"/>
        <v>1154</v>
      </c>
      <c r="EL60" s="100">
        <f t="shared" si="62"/>
        <v>1131</v>
      </c>
      <c r="EM60" s="100">
        <f t="shared" si="62"/>
        <v>1108</v>
      </c>
      <c r="EN60" s="100">
        <f t="shared" si="62"/>
        <v>1085</v>
      </c>
      <c r="EO60" s="100">
        <f t="shared" si="62"/>
        <v>1062</v>
      </c>
      <c r="EP60" s="100">
        <f t="shared" si="62"/>
        <v>1039</v>
      </c>
      <c r="EQ60" s="100">
        <f t="shared" si="62"/>
        <v>1016</v>
      </c>
      <c r="ER60" s="100">
        <f t="shared" si="62"/>
        <v>993</v>
      </c>
      <c r="ES60" s="100">
        <f t="shared" si="62"/>
        <v>970</v>
      </c>
      <c r="ET60" s="100">
        <f t="shared" si="62"/>
        <v>947</v>
      </c>
      <c r="EU60" s="100">
        <f t="shared" si="62"/>
        <v>924</v>
      </c>
      <c r="EV60" s="100">
        <f t="shared" ref="EV60:GA60" si="63">IF(LEFT(EV5,1)="V",$S$54,IF(ISNUMBER(EV5),EU60-EV5,EU60))</f>
        <v>901</v>
      </c>
      <c r="EW60" s="100">
        <f t="shared" si="63"/>
        <v>878</v>
      </c>
      <c r="EX60" s="100">
        <f t="shared" si="63"/>
        <v>855</v>
      </c>
      <c r="EY60" s="100">
        <f t="shared" si="63"/>
        <v>832</v>
      </c>
      <c r="EZ60" s="100">
        <f t="shared" si="63"/>
        <v>809</v>
      </c>
      <c r="FA60" s="100">
        <f t="shared" si="63"/>
        <v>786</v>
      </c>
      <c r="FB60" s="100">
        <f t="shared" si="63"/>
        <v>763</v>
      </c>
      <c r="FC60" s="100">
        <f t="shared" si="63"/>
        <v>740</v>
      </c>
      <c r="FD60" s="100">
        <f t="shared" si="63"/>
        <v>717</v>
      </c>
      <c r="FE60" s="100">
        <f t="shared" si="63"/>
        <v>694</v>
      </c>
      <c r="FF60" s="100">
        <f t="shared" si="63"/>
        <v>671</v>
      </c>
      <c r="FG60" s="100">
        <f t="shared" si="63"/>
        <v>648</v>
      </c>
      <c r="FH60" s="100">
        <f t="shared" si="63"/>
        <v>625</v>
      </c>
      <c r="FI60" s="100">
        <f t="shared" si="63"/>
        <v>625</v>
      </c>
      <c r="FJ60" s="100">
        <f t="shared" si="63"/>
        <v>625</v>
      </c>
      <c r="FK60" s="100">
        <f t="shared" si="63"/>
        <v>625</v>
      </c>
      <c r="FL60" s="100">
        <f t="shared" si="63"/>
        <v>625</v>
      </c>
      <c r="FM60" s="100">
        <f t="shared" si="63"/>
        <v>625</v>
      </c>
      <c r="FN60" s="100">
        <f t="shared" si="63"/>
        <v>625</v>
      </c>
      <c r="FO60" s="100">
        <f t="shared" si="63"/>
        <v>625</v>
      </c>
      <c r="FP60" s="100">
        <f t="shared" si="63"/>
        <v>625</v>
      </c>
      <c r="FQ60" s="100">
        <f t="shared" si="63"/>
        <v>625</v>
      </c>
      <c r="FR60" s="100">
        <f t="shared" si="63"/>
        <v>625</v>
      </c>
      <c r="FS60" s="100">
        <f t="shared" si="63"/>
        <v>625</v>
      </c>
      <c r="FT60" s="100">
        <f t="shared" si="63"/>
        <v>625</v>
      </c>
      <c r="FU60" s="100">
        <f t="shared" si="63"/>
        <v>625</v>
      </c>
      <c r="FV60" s="100">
        <f t="shared" si="63"/>
        <v>625</v>
      </c>
      <c r="FW60" s="100">
        <f t="shared" si="63"/>
        <v>625</v>
      </c>
      <c r="FX60" s="100">
        <f t="shared" si="63"/>
        <v>625</v>
      </c>
      <c r="FY60" s="100">
        <f t="shared" si="63"/>
        <v>625</v>
      </c>
      <c r="FZ60" s="100">
        <f t="shared" si="63"/>
        <v>625</v>
      </c>
      <c r="GA60" s="100">
        <f t="shared" si="63"/>
        <v>625</v>
      </c>
      <c r="GB60" s="100">
        <f t="shared" ref="GB60:GR60" si="64">IF(LEFT(GB5,1)="V",$S$54,IF(ISNUMBER(GB5),GA60-GB5,GA60))</f>
        <v>625</v>
      </c>
      <c r="GC60" s="100">
        <f t="shared" si="64"/>
        <v>625</v>
      </c>
      <c r="GD60" s="100">
        <f t="shared" si="64"/>
        <v>625</v>
      </c>
      <c r="GE60" s="100">
        <f t="shared" si="64"/>
        <v>625</v>
      </c>
      <c r="GF60" s="100">
        <f t="shared" si="64"/>
        <v>625</v>
      </c>
      <c r="GG60" s="100">
        <f t="shared" si="64"/>
        <v>625</v>
      </c>
      <c r="GH60" s="100">
        <f t="shared" si="64"/>
        <v>625</v>
      </c>
      <c r="GI60" s="100">
        <f t="shared" si="64"/>
        <v>625</v>
      </c>
      <c r="GJ60" s="100">
        <f t="shared" si="64"/>
        <v>625</v>
      </c>
      <c r="GK60" s="100">
        <f t="shared" si="64"/>
        <v>625</v>
      </c>
      <c r="GL60" s="100">
        <f t="shared" si="64"/>
        <v>625</v>
      </c>
      <c r="GM60" s="100">
        <f t="shared" si="64"/>
        <v>625</v>
      </c>
      <c r="GN60" s="100">
        <f t="shared" si="64"/>
        <v>625</v>
      </c>
      <c r="GO60" s="100">
        <f t="shared" si="64"/>
        <v>625</v>
      </c>
      <c r="GP60" s="100">
        <f t="shared" si="64"/>
        <v>625</v>
      </c>
      <c r="GQ60" s="100">
        <f t="shared" si="64"/>
        <v>625</v>
      </c>
      <c r="GR60" s="100">
        <f t="shared" si="64"/>
        <v>625</v>
      </c>
      <c r="GY60" s="519">
        <v>17</v>
      </c>
      <c r="GZ60" s="364">
        <f>IF(COUNTIF($I19:$GR19,GZ$12)=0,0,HLOOKUP(GZ$12,$I19:$GR$40,$HO59,FALSE))</f>
        <v>0</v>
      </c>
      <c r="HA60" s="364">
        <f>IF(COUNTIF($I19:$GR19,HA$12)=0,0,HLOOKUP(HA$12,$I19:$GR$40,$HO59,FALSE))</f>
        <v>0</v>
      </c>
      <c r="HB60" s="364">
        <f>IF(COUNTIF($I19:$GR19,HB$12)=0,0,HLOOKUP(HB$12,$I19:$GR$40,$HO59,FALSE))</f>
        <v>12</v>
      </c>
      <c r="HC60" s="364">
        <f>IF(COUNTIF($I19:$GR19,HC$12)=0,0,HLOOKUP(HC$12,$I19:$GR$40,$HO59,FALSE))</f>
        <v>69</v>
      </c>
      <c r="HD60" s="364">
        <f>IF(COUNTIF($I19:$GR19,HD$12)=0,0,HLOOKUP(HD$12,$I19:$GR$40,$HO59,FALSE))</f>
        <v>128</v>
      </c>
      <c r="HE60" s="364">
        <f>IF(COUNTIF($I19:$GR19,HE$12)=0,0,HLOOKUP(HE$12,$I19:$GR$40,$HO59,FALSE))</f>
        <v>0</v>
      </c>
      <c r="HF60" s="364">
        <f>IF(COUNTIF($I19:$GR19,"X")=0,0,HLOOKUP("X",$I19:$GR$40,$HO59,FALSE))</f>
        <v>154</v>
      </c>
      <c r="HG60" s="8"/>
      <c r="HH60" s="606" t="s">
        <v>100</v>
      </c>
      <c r="HI60" s="364">
        <f>IF(GZ60=0,0,IF(AND(GZ60&lt;&gt;0,HA60=0),SUM(INDEX($I19:$GR19,1,GZ60):INDEX($I19:$GR19,1,$HF60)),SUM(INDEX($I19:$GR19,1,GZ60):INDEX($I19:$GR19,1,HA60))))</f>
        <v>0</v>
      </c>
      <c r="HJ60" s="364">
        <f>IF(HA60=0,0,IF(AND(HA60&lt;&gt;0,HB60=0),SUM(INDEX($I19:$GR19,1,HA60):INDEX($I19:$GR19,1,$HF60)),SUM(INDEX($I19:$GR19,1,HA60):INDEX($I19:$GR19,1,HB60))))</f>
        <v>0</v>
      </c>
      <c r="HK60" s="364">
        <f>IF(HB60=0,0,IF(AND(HB60&lt;&gt;0,HC60=0),SUM(INDEX($I19:$GR19,1,HB60):INDEX($I19:$GR19,1,$HF60)),SUM(INDEX($I19:$GR19,1,HB60):INDEX($I19:$GR19,1,HC60))))</f>
        <v>1126</v>
      </c>
      <c r="HL60" s="364">
        <f>IF(HC60=0,0,IF(AND(HC60&lt;&gt;0,HD60=0),SUM(INDEX($I19:$GR19,1,HC60):INDEX($I19:$GR19,1,$HF60)),SUM(INDEX($I19:$GR19,1,HC60):INDEX($I19:$GR19,1,HD60))))</f>
        <v>1166</v>
      </c>
      <c r="HM60" s="364">
        <f>IF(HD60=0,0,IF(AND(HD60&lt;&gt;0,HE60=0),SUM(INDEX($I19:$GR19,1,HD60):INDEX($I19:$GR19,1,$HF60)),SUM(INDEX($I19:$GR19,1,HD60):INDEX($I19:$GR19,1,HE60))))</f>
        <v>483</v>
      </c>
      <c r="HN60" s="364">
        <f>IF(HE60=0,0,IF(AND(HE60&lt;&gt;0,GZ60=0),SUM(INDEX($I19:$GR19,1,HE60):INDEX($I19:$GR19,1,$HF60)),SUM(INDEX($I19:$GR19,1,HE60):INDEX($I19:$GR19,1,GZ60))))</f>
        <v>0</v>
      </c>
      <c r="HO60" s="519">
        <v>21</v>
      </c>
      <c r="HP60" s="8"/>
      <c r="HQ60" s="623" t="s">
        <v>100</v>
      </c>
      <c r="HR60" s="701">
        <f>IF(AND(GZ60=0,HA60=0),0,IF(AND(GZ60=0,HA60&lt;&gt;0),COUNTIF(INDEX($I$3:$GR$79,$GY60,GZ60+1):INDEX($I$3:$GR$79,$GY60,HA60),"STK")+COUNTIF(INDEX($I$3:$GR$79,$GY60,GZ60+1):INDEX($I$3:$GR$79,$GY60,HA60),"SB"),IF(AND(GZ60&lt;&gt;0,HA60=0),COUNTIF(INDEX($I$3:$GR$79,$GY60,GZ60):INDEX($I$3:$GR$79,$GY60,HF60),"STK")+COUNTIF(INDEX($I$3:$GR$79,$GY60,GZ60):INDEX($I$3:$GR$79,$GY60,HF60),"SB"),COUNTIF(INDEX($I$3:$GR$79,$GY60,GZ60):INDEX($I$3:$GR$79,$GY60,HA60),"STK")+COUNTIF(INDEX($I$3:$GR$79,$GY60,GZ60):INDEX($I$3:$GR$79,$GY60,HA60),"SB"))))</f>
        <v>0</v>
      </c>
      <c r="HS60" s="405">
        <f>IF(AND(HA60=0,HB60=0),0,IF(AND(HA60=0,HB60&lt;&gt;0),COUNTIF(INDEX($I$3:$GR$79,$GY60,HA60+1):INDEX($I$3:$GR$79,$GY60,HB60),"STK")+COUNTIF(INDEX($I$3:$GR$79,$GY60,HA60+1):INDEX($I$3:$GR$79,$GY60,HB60),"SB"),IF(AND(HA60&lt;&gt;0,HB60=0),COUNTIF(INDEX($I$3:$GR$79,$GY60,HA60):INDEX($I$3:$GR$79,$GY60,HF60),"STK")+COUNTIF(INDEX($I$3:$GR$79,$GY60,HA60):INDEX($I$3:$GR$79,$GY60,HF60),"SB"),COUNTIF(INDEX($I$3:$GR$79,$GY60,HA60):INDEX($I$3:$GR$79,$GY60,HB60),"STK")+COUNTIF(INDEX($I$3:$GR$79,$GY60,HA60):INDEX($I$3:$GR$79,$GY60,HB60),"SB"))))</f>
        <v>0</v>
      </c>
      <c r="HT60" s="701">
        <f>IF(AND(HB60=0,HC60=0),0,IF(AND(HB60=0,HC60&lt;&gt;0),COUNTIF(INDEX($I$3:$GR$79,$GY60,HB60+1):INDEX($I$3:$GR$79,$GY60,HC60),"STK")+COUNTIF(INDEX($I$3:$GR$79,$GY60,HB60+1):INDEX($I$3:$GR$79,$GY60,HC60),"SB"),IF(AND(HB60&lt;&gt;0,HC60=0),COUNTIF(INDEX($I$3:$GR$79,$GY60,HB60):INDEX($I$3:$GR$79,$GY60,HF60),"STK")+COUNTIF(INDEX($I$3:$GR$79,$GY60,HB60):INDEX($I$3:$GR$79,$GY60,HF60),"SB"),COUNTIF(INDEX($I$3:$GR$79,$GY60,HB60):INDEX($I$3:$GR$79,$GY60,HC60),"STK")+COUNTIF(INDEX($I$3:$GR$79,$GY60,HB60):INDEX($I$3:$GR$79,$GY60,HC60),"SB"))))</f>
        <v>0</v>
      </c>
      <c r="HU60" s="405">
        <f>IF(AND(HC60=0,HD60=0),0,IF(AND(HC60=0,HD60&lt;&gt;0),COUNTIF(INDEX($I$3:$GR$79,$GY60,HC60+1):INDEX($I$3:$GR$79,$GY60,HD60),"STK")+COUNTIF(INDEX($I$3:$GR$79,$GY60,HC60+1):INDEX($I$3:$GR$79,$GY60,HD60),"SB"),IF(AND(HC60&lt;&gt;0,HD60=0),COUNTIF(INDEX($I$3:$GR$79,$GY60,HC60):INDEX($I$3:$GR$79,$GY60,HF60),"STK")+COUNTIF(INDEX($I$3:$GR$79,$GY60,HC60):INDEX($I$3:$GR$79,$GY60,HF60),"SB"),COUNTIF(INDEX($I$3:$GR$79,$GY60,HC60):INDEX($I$3:$GR$79,$GY60,HD60),"STK")+COUNTIF(INDEX($I$3:$GR$79,$GY60,HC60):INDEX($I$3:$GR$79,$GY60,HD60),"SB"))))</f>
        <v>0</v>
      </c>
      <c r="HV60" s="701">
        <f>IF(AND(HD60=0,HE60=0),0,IF(AND(HD60=0,HE60&lt;&gt;0),COUNTIF(INDEX($I$3:$GR$79,$GY60,HD60+1):INDEX($I$3:$GR$79,$GY60,HE60),"STK")+COUNTIF(INDEX($I$3:$GR$79,$GY60,HD60+1):INDEX($I$3:$GR$79,$GY60,HE60),"SB"),IF(AND(HD60&lt;&gt;0,HE60=0),COUNTIF(INDEX($I$3:$GR$79,$GY60,HD60):INDEX($I$3:$GR$79,$GY60,HF60),"STK")+COUNTIF(INDEX($I$3:$GR$79,$GY60,HD60):INDEX($I$3:$GR$79,$GY60,HF60),"SB"),COUNTIF(INDEX($I$3:$GR$79,$GY60,HD60):INDEX($I$3:$GR$79,$GY60,HE60),"STK")+COUNTIF(INDEX($I$3:$GR$79,$GY60,HD60):INDEX($I$3:$GR$79,$GY60,HE60),"SB"))))</f>
        <v>0</v>
      </c>
      <c r="HW60" s="405">
        <f>IF(AND(HE60=0,GZ60=0),0,IF(AND(HE60=0,GZ60&lt;&gt;0),COUNTIF(INDEX($I$3:$GR$79,$GY60,HE60+1):INDEX($I$3:$GR$79,$GY60,GZ60),"STK")+COUNTIF(INDEX($I$3:$GR$79,$GY60,HE60+1):INDEX($I$3:$GR$79,$GY60,GZ60),"SB"),IF(AND(HE60&lt;&gt;0,GZ60=0),COUNTIF(INDEX($I$3:$GR$79,$GY60,HE60):INDEX($I$3:$GR$79,$GY60,HF60),"STK")+COUNTIF(INDEX($I$3:$GR$79,$GY60,HE60):INDEX($I$3:$GR$79,$GY60,HF60),"SB"),COUNTIF(INDEX($I$3:$GR$79,$GY60,HE60):INDEX($I$3:$GR$79,$GY60,GZ60),"STK")+COUNTIF(INDEX($I$3:$GR$79,$GY60,HE60):INDEX($I$3:$GR$79,$GY60,GZ60),"SB"))))</f>
        <v>0</v>
      </c>
      <c r="HY60" s="606" t="s">
        <v>100</v>
      </c>
      <c r="HZ60" s="364">
        <f t="shared" si="38"/>
        <v>0</v>
      </c>
      <c r="IA60" s="364">
        <f t="shared" si="39"/>
        <v>0</v>
      </c>
      <c r="IB60" s="364">
        <f t="shared" si="40"/>
        <v>52</v>
      </c>
      <c r="IC60" s="364">
        <f t="shared" si="41"/>
        <v>54</v>
      </c>
      <c r="ID60" s="364">
        <f t="shared" si="42"/>
        <v>21</v>
      </c>
      <c r="IE60" s="364">
        <f t="shared" si="43"/>
        <v>0</v>
      </c>
    </row>
    <row r="61" spans="1:239" x14ac:dyDescent="0.25">
      <c r="D61" s="211"/>
      <c r="E61" s="402"/>
      <c r="G61" s="1040"/>
      <c r="H61" s="476" t="s">
        <v>341</v>
      </c>
      <c r="I61" s="229"/>
      <c r="J61" s="230"/>
      <c r="K61" s="237"/>
      <c r="L61" s="390"/>
      <c r="M61" s="1082">
        <v>80</v>
      </c>
      <c r="N61" s="1083"/>
      <c r="O61" s="140"/>
      <c r="P61" s="155">
        <v>200</v>
      </c>
      <c r="Q61" s="12"/>
      <c r="R61" s="385"/>
      <c r="S61" s="386" t="s">
        <v>341</v>
      </c>
      <c r="T61" s="401">
        <f t="shared" si="50"/>
        <v>280</v>
      </c>
      <c r="U61" s="403">
        <v>264</v>
      </c>
      <c r="V61" s="404">
        <f t="shared" si="51"/>
        <v>280</v>
      </c>
      <c r="W61" s="650">
        <f t="shared" si="52"/>
        <v>280</v>
      </c>
      <c r="X61" s="100">
        <f t="shared" ref="X61:BC61" si="65">IF(LEFT(X6,1)="V",$S$54,IF(ISNUMBER(X6),W61-X6,W61))</f>
        <v>277</v>
      </c>
      <c r="Y61" s="100">
        <f t="shared" si="65"/>
        <v>245</v>
      </c>
      <c r="Z61" s="100">
        <f t="shared" si="65"/>
        <v>161</v>
      </c>
      <c r="AA61" s="100">
        <f t="shared" si="65"/>
        <v>153</v>
      </c>
      <c r="AB61" s="100">
        <f t="shared" si="65"/>
        <v>131</v>
      </c>
      <c r="AC61" s="100">
        <f t="shared" si="65"/>
        <v>116</v>
      </c>
      <c r="AD61" s="100">
        <f t="shared" si="65"/>
        <v>111</v>
      </c>
      <c r="AE61" s="100">
        <f t="shared" si="65"/>
        <v>88</v>
      </c>
      <c r="AF61" s="100">
        <f t="shared" si="65"/>
        <v>65</v>
      </c>
      <c r="AG61" s="100">
        <f t="shared" si="65"/>
        <v>42</v>
      </c>
      <c r="AH61" s="100">
        <f t="shared" si="65"/>
        <v>1200</v>
      </c>
      <c r="AI61" s="100">
        <f t="shared" si="65"/>
        <v>1200</v>
      </c>
      <c r="AJ61" s="100">
        <f t="shared" si="65"/>
        <v>1200</v>
      </c>
      <c r="AK61" s="100">
        <f t="shared" si="65"/>
        <v>1200</v>
      </c>
      <c r="AL61" s="100">
        <f t="shared" si="65"/>
        <v>1200</v>
      </c>
      <c r="AM61" s="100">
        <f t="shared" si="65"/>
        <v>1200</v>
      </c>
      <c r="AN61" s="100">
        <f t="shared" si="65"/>
        <v>1177</v>
      </c>
      <c r="AO61" s="100">
        <f t="shared" si="65"/>
        <v>1154</v>
      </c>
      <c r="AP61" s="100">
        <f t="shared" si="65"/>
        <v>1131</v>
      </c>
      <c r="AQ61" s="100">
        <f t="shared" si="65"/>
        <v>1108</v>
      </c>
      <c r="AR61" s="100">
        <f t="shared" si="65"/>
        <v>1085</v>
      </c>
      <c r="AS61" s="100">
        <f t="shared" si="65"/>
        <v>1062</v>
      </c>
      <c r="AT61" s="100">
        <f t="shared" si="65"/>
        <v>1039</v>
      </c>
      <c r="AU61" s="100">
        <f t="shared" si="65"/>
        <v>1016</v>
      </c>
      <c r="AV61" s="100">
        <f t="shared" si="65"/>
        <v>993</v>
      </c>
      <c r="AW61" s="100">
        <f t="shared" si="65"/>
        <v>970</v>
      </c>
      <c r="AX61" s="100">
        <f t="shared" si="65"/>
        <v>947</v>
      </c>
      <c r="AY61" s="100">
        <f t="shared" si="65"/>
        <v>924</v>
      </c>
      <c r="AZ61" s="100">
        <f t="shared" si="65"/>
        <v>901</v>
      </c>
      <c r="BA61" s="100">
        <f t="shared" si="65"/>
        <v>878</v>
      </c>
      <c r="BB61" s="100">
        <f t="shared" si="65"/>
        <v>855</v>
      </c>
      <c r="BC61" s="100">
        <f t="shared" si="65"/>
        <v>832</v>
      </c>
      <c r="BD61" s="100">
        <f t="shared" ref="BD61:CI61" si="66">IF(LEFT(BD6,1)="V",$S$54,IF(ISNUMBER(BD6),BC61-BD6,BC61))</f>
        <v>809</v>
      </c>
      <c r="BE61" s="100">
        <f t="shared" si="66"/>
        <v>786</v>
      </c>
      <c r="BF61" s="100">
        <f t="shared" si="66"/>
        <v>763</v>
      </c>
      <c r="BG61" s="100">
        <f t="shared" si="66"/>
        <v>740</v>
      </c>
      <c r="BH61" s="100">
        <f t="shared" si="66"/>
        <v>717</v>
      </c>
      <c r="BI61" s="100">
        <f t="shared" si="66"/>
        <v>694</v>
      </c>
      <c r="BJ61" s="100">
        <f t="shared" si="66"/>
        <v>671</v>
      </c>
      <c r="BK61" s="100">
        <f t="shared" si="66"/>
        <v>648</v>
      </c>
      <c r="BL61" s="100">
        <f t="shared" si="66"/>
        <v>625</v>
      </c>
      <c r="BM61" s="100">
        <f t="shared" si="66"/>
        <v>602</v>
      </c>
      <c r="BN61" s="100">
        <f t="shared" si="66"/>
        <v>579</v>
      </c>
      <c r="BO61" s="100">
        <f t="shared" si="66"/>
        <v>556</v>
      </c>
      <c r="BP61" s="100">
        <f t="shared" si="66"/>
        <v>533</v>
      </c>
      <c r="BQ61" s="100">
        <f t="shared" si="66"/>
        <v>510</v>
      </c>
      <c r="BR61" s="100">
        <f t="shared" si="66"/>
        <v>487</v>
      </c>
      <c r="BS61" s="100">
        <f t="shared" si="66"/>
        <v>464</v>
      </c>
      <c r="BT61" s="100">
        <f t="shared" si="66"/>
        <v>441</v>
      </c>
      <c r="BU61" s="100">
        <f t="shared" si="66"/>
        <v>418</v>
      </c>
      <c r="BV61" s="100">
        <f t="shared" si="66"/>
        <v>395</v>
      </c>
      <c r="BW61" s="100">
        <f t="shared" si="66"/>
        <v>372</v>
      </c>
      <c r="BX61" s="100">
        <f t="shared" si="66"/>
        <v>349</v>
      </c>
      <c r="BY61" s="100">
        <f t="shared" si="66"/>
        <v>326</v>
      </c>
      <c r="BZ61" s="100">
        <f t="shared" si="66"/>
        <v>303</v>
      </c>
      <c r="CA61" s="100">
        <f t="shared" si="66"/>
        <v>280</v>
      </c>
      <c r="CB61" s="100">
        <f t="shared" si="66"/>
        <v>257</v>
      </c>
      <c r="CC61" s="100">
        <f t="shared" si="66"/>
        <v>234</v>
      </c>
      <c r="CD61" s="100">
        <f t="shared" si="66"/>
        <v>211</v>
      </c>
      <c r="CE61" s="100">
        <f t="shared" si="66"/>
        <v>188</v>
      </c>
      <c r="CF61" s="100">
        <f t="shared" si="66"/>
        <v>165</v>
      </c>
      <c r="CG61" s="100">
        <f t="shared" si="66"/>
        <v>142</v>
      </c>
      <c r="CH61" s="100">
        <f t="shared" si="66"/>
        <v>119</v>
      </c>
      <c r="CI61" s="100">
        <f t="shared" si="66"/>
        <v>1200</v>
      </c>
      <c r="CJ61" s="100">
        <f t="shared" ref="CJ61:DO61" si="67">IF(LEFT(CJ6,1)="V",$S$54,IF(ISNUMBER(CJ6),CI61-CJ6,CI61))</f>
        <v>1200</v>
      </c>
      <c r="CK61" s="100">
        <f t="shared" si="67"/>
        <v>1200</v>
      </c>
      <c r="CL61" s="100">
        <f t="shared" si="67"/>
        <v>1200</v>
      </c>
      <c r="CM61" s="100">
        <f t="shared" si="67"/>
        <v>1200</v>
      </c>
      <c r="CN61" s="100">
        <f t="shared" si="67"/>
        <v>1200</v>
      </c>
      <c r="CO61" s="100">
        <f t="shared" si="67"/>
        <v>1181</v>
      </c>
      <c r="CP61" s="100">
        <f t="shared" si="67"/>
        <v>1162</v>
      </c>
      <c r="CQ61" s="100">
        <f t="shared" si="67"/>
        <v>1143</v>
      </c>
      <c r="CR61" s="100">
        <f t="shared" si="67"/>
        <v>1124</v>
      </c>
      <c r="CS61" s="100">
        <f t="shared" si="67"/>
        <v>1105</v>
      </c>
      <c r="CT61" s="100">
        <f t="shared" si="67"/>
        <v>1086</v>
      </c>
      <c r="CU61" s="100">
        <f t="shared" si="67"/>
        <v>1067</v>
      </c>
      <c r="CV61" s="100">
        <f t="shared" si="67"/>
        <v>1048</v>
      </c>
      <c r="CW61" s="100">
        <f t="shared" si="67"/>
        <v>1029</v>
      </c>
      <c r="CX61" s="100">
        <f t="shared" si="67"/>
        <v>1010</v>
      </c>
      <c r="CY61" s="100">
        <f t="shared" si="67"/>
        <v>991</v>
      </c>
      <c r="CZ61" s="100">
        <f t="shared" si="67"/>
        <v>972</v>
      </c>
      <c r="DA61" s="100">
        <f t="shared" si="67"/>
        <v>953</v>
      </c>
      <c r="DB61" s="100">
        <f t="shared" si="67"/>
        <v>934</v>
      </c>
      <c r="DC61" s="100">
        <f t="shared" si="67"/>
        <v>915</v>
      </c>
      <c r="DD61" s="100">
        <f t="shared" si="67"/>
        <v>896</v>
      </c>
      <c r="DE61" s="100">
        <f t="shared" si="67"/>
        <v>877</v>
      </c>
      <c r="DF61" s="100">
        <f t="shared" si="67"/>
        <v>858</v>
      </c>
      <c r="DG61" s="100">
        <f t="shared" si="67"/>
        <v>839</v>
      </c>
      <c r="DH61" s="100">
        <f t="shared" si="67"/>
        <v>820</v>
      </c>
      <c r="DI61" s="100">
        <f t="shared" si="67"/>
        <v>801</v>
      </c>
      <c r="DJ61" s="100">
        <f t="shared" si="67"/>
        <v>782</v>
      </c>
      <c r="DK61" s="100">
        <f t="shared" si="67"/>
        <v>763</v>
      </c>
      <c r="DL61" s="100">
        <f t="shared" si="67"/>
        <v>744</v>
      </c>
      <c r="DM61" s="100">
        <f t="shared" si="67"/>
        <v>725</v>
      </c>
      <c r="DN61" s="100">
        <f t="shared" si="67"/>
        <v>706</v>
      </c>
      <c r="DO61" s="100">
        <f t="shared" si="67"/>
        <v>687</v>
      </c>
      <c r="DP61" s="100">
        <f t="shared" ref="DP61:EU61" si="68">IF(LEFT(DP6,1)="V",$S$54,IF(ISNUMBER(DP6),DO61-DP6,DO61))</f>
        <v>668</v>
      </c>
      <c r="DQ61" s="100">
        <f t="shared" si="68"/>
        <v>649</v>
      </c>
      <c r="DR61" s="100">
        <f t="shared" si="68"/>
        <v>630</v>
      </c>
      <c r="DS61" s="100">
        <f t="shared" si="68"/>
        <v>611</v>
      </c>
      <c r="DT61" s="100">
        <f t="shared" si="68"/>
        <v>592</v>
      </c>
      <c r="DU61" s="100">
        <f t="shared" si="68"/>
        <v>573</v>
      </c>
      <c r="DV61" s="100">
        <f t="shared" si="68"/>
        <v>554</v>
      </c>
      <c r="DW61" s="100">
        <f t="shared" si="68"/>
        <v>535</v>
      </c>
      <c r="DX61" s="100">
        <f t="shared" si="68"/>
        <v>516</v>
      </c>
      <c r="DY61" s="100">
        <f t="shared" si="68"/>
        <v>497</v>
      </c>
      <c r="DZ61" s="100">
        <f t="shared" si="68"/>
        <v>478</v>
      </c>
      <c r="EA61" s="100">
        <f t="shared" si="68"/>
        <v>459</v>
      </c>
      <c r="EB61" s="100">
        <f t="shared" si="68"/>
        <v>440</v>
      </c>
      <c r="EC61" s="100">
        <f t="shared" si="68"/>
        <v>421</v>
      </c>
      <c r="ED61" s="100">
        <f t="shared" si="68"/>
        <v>402</v>
      </c>
      <c r="EE61" s="100">
        <f t="shared" si="68"/>
        <v>383</v>
      </c>
      <c r="EF61" s="100">
        <f t="shared" si="68"/>
        <v>364</v>
      </c>
      <c r="EG61" s="100">
        <f t="shared" si="68"/>
        <v>345</v>
      </c>
      <c r="EH61" s="100">
        <f t="shared" si="68"/>
        <v>326</v>
      </c>
      <c r="EI61" s="100">
        <f t="shared" si="68"/>
        <v>307</v>
      </c>
      <c r="EJ61" s="100">
        <f t="shared" si="68"/>
        <v>288</v>
      </c>
      <c r="EK61" s="100">
        <f t="shared" si="68"/>
        <v>269</v>
      </c>
      <c r="EL61" s="100">
        <f t="shared" si="68"/>
        <v>250</v>
      </c>
      <c r="EM61" s="100">
        <f t="shared" si="68"/>
        <v>231</v>
      </c>
      <c r="EN61" s="100">
        <f t="shared" si="68"/>
        <v>212</v>
      </c>
      <c r="EO61" s="100">
        <f t="shared" si="68"/>
        <v>193</v>
      </c>
      <c r="EP61" s="100">
        <f t="shared" si="68"/>
        <v>174</v>
      </c>
      <c r="EQ61" s="100">
        <f t="shared" si="68"/>
        <v>155</v>
      </c>
      <c r="ER61" s="100">
        <f t="shared" si="68"/>
        <v>136</v>
      </c>
      <c r="ES61" s="100">
        <f t="shared" si="68"/>
        <v>117</v>
      </c>
      <c r="ET61" s="100">
        <f t="shared" si="68"/>
        <v>98</v>
      </c>
      <c r="EU61" s="100">
        <f t="shared" si="68"/>
        <v>79</v>
      </c>
      <c r="EV61" s="100">
        <f t="shared" ref="EV61:GA61" si="69">IF(LEFT(EV6,1)="V",$S$54,IF(ISNUMBER(EV6),EU61-EV6,EU61))</f>
        <v>1200</v>
      </c>
      <c r="EW61" s="100">
        <f t="shared" si="69"/>
        <v>1200</v>
      </c>
      <c r="EX61" s="100">
        <f t="shared" si="69"/>
        <v>1200</v>
      </c>
      <c r="EY61" s="100">
        <f t="shared" si="69"/>
        <v>1200</v>
      </c>
      <c r="EZ61" s="100">
        <f t="shared" si="69"/>
        <v>1200</v>
      </c>
      <c r="FA61" s="100">
        <f t="shared" si="69"/>
        <v>1177</v>
      </c>
      <c r="FB61" s="100">
        <f t="shared" si="69"/>
        <v>1154</v>
      </c>
      <c r="FC61" s="100">
        <f t="shared" si="69"/>
        <v>1131</v>
      </c>
      <c r="FD61" s="100">
        <f t="shared" si="69"/>
        <v>1108</v>
      </c>
      <c r="FE61" s="100">
        <f t="shared" si="69"/>
        <v>1085</v>
      </c>
      <c r="FF61" s="100">
        <f t="shared" si="69"/>
        <v>1062</v>
      </c>
      <c r="FG61" s="100">
        <f t="shared" si="69"/>
        <v>1039</v>
      </c>
      <c r="FH61" s="100">
        <f t="shared" si="69"/>
        <v>1016</v>
      </c>
      <c r="FI61" s="100">
        <f t="shared" si="69"/>
        <v>993</v>
      </c>
      <c r="FJ61" s="100">
        <f t="shared" si="69"/>
        <v>970</v>
      </c>
      <c r="FK61" s="100">
        <f t="shared" si="69"/>
        <v>947</v>
      </c>
      <c r="FL61" s="100">
        <f t="shared" si="69"/>
        <v>924</v>
      </c>
      <c r="FM61" s="100">
        <f t="shared" si="69"/>
        <v>901</v>
      </c>
      <c r="FN61" s="100">
        <f t="shared" si="69"/>
        <v>878</v>
      </c>
      <c r="FO61" s="100">
        <f t="shared" si="69"/>
        <v>855</v>
      </c>
      <c r="FP61" s="100">
        <f t="shared" si="69"/>
        <v>832</v>
      </c>
      <c r="FQ61" s="100">
        <f t="shared" si="69"/>
        <v>809</v>
      </c>
      <c r="FR61" s="100">
        <f t="shared" si="69"/>
        <v>786</v>
      </c>
      <c r="FS61" s="100">
        <f t="shared" si="69"/>
        <v>763</v>
      </c>
      <c r="FT61" s="100">
        <f t="shared" si="69"/>
        <v>740</v>
      </c>
      <c r="FU61" s="100">
        <f t="shared" si="69"/>
        <v>717</v>
      </c>
      <c r="FV61" s="100">
        <f t="shared" si="69"/>
        <v>694</v>
      </c>
      <c r="FW61" s="100">
        <f t="shared" si="69"/>
        <v>671</v>
      </c>
      <c r="FX61" s="100">
        <f t="shared" si="69"/>
        <v>648</v>
      </c>
      <c r="FY61" s="100">
        <f t="shared" si="69"/>
        <v>625</v>
      </c>
      <c r="FZ61" s="100">
        <f t="shared" si="69"/>
        <v>602</v>
      </c>
      <c r="GA61" s="100">
        <f t="shared" si="69"/>
        <v>579</v>
      </c>
      <c r="GB61" s="100">
        <f t="shared" ref="GB61:GR61" si="70">IF(LEFT(GB6,1)="V",$S$54,IF(ISNUMBER(GB6),GA61-GB6,GA61))</f>
        <v>556</v>
      </c>
      <c r="GC61" s="100">
        <f t="shared" si="70"/>
        <v>533</v>
      </c>
      <c r="GD61" s="100">
        <f t="shared" si="70"/>
        <v>510</v>
      </c>
      <c r="GE61" s="100">
        <f t="shared" si="70"/>
        <v>487</v>
      </c>
      <c r="GF61" s="100">
        <f t="shared" si="70"/>
        <v>464</v>
      </c>
      <c r="GG61" s="100">
        <f t="shared" si="70"/>
        <v>441</v>
      </c>
      <c r="GH61" s="100">
        <f t="shared" si="70"/>
        <v>418</v>
      </c>
      <c r="GI61" s="100">
        <f t="shared" si="70"/>
        <v>395</v>
      </c>
      <c r="GJ61" s="100">
        <f t="shared" si="70"/>
        <v>372</v>
      </c>
      <c r="GK61" s="100">
        <f t="shared" si="70"/>
        <v>349</v>
      </c>
      <c r="GL61" s="100">
        <f t="shared" si="70"/>
        <v>326</v>
      </c>
      <c r="GM61" s="100">
        <f t="shared" si="70"/>
        <v>303</v>
      </c>
      <c r="GN61" s="100">
        <f t="shared" si="70"/>
        <v>280</v>
      </c>
      <c r="GO61" s="100">
        <f t="shared" si="70"/>
        <v>280</v>
      </c>
      <c r="GP61" s="100">
        <f t="shared" si="70"/>
        <v>280</v>
      </c>
      <c r="GQ61" s="100">
        <f t="shared" si="70"/>
        <v>280</v>
      </c>
      <c r="GR61" s="100">
        <f t="shared" si="70"/>
        <v>280</v>
      </c>
      <c r="GY61" s="519">
        <v>18</v>
      </c>
      <c r="GZ61" s="364">
        <f>IF(COUNTIF($I20:$GR20,GZ$12)=0,0,HLOOKUP(GZ$12,$I20:$GR$40,$HO60,FALSE))</f>
        <v>0</v>
      </c>
      <c r="HA61" s="364">
        <f>IF(COUNTIF($I20:$GR20,HA$12)=0,0,HLOOKUP(HA$12,$I20:$GR$40,$HO60,FALSE))</f>
        <v>0</v>
      </c>
      <c r="HB61" s="364">
        <f>IF(COUNTIF($I20:$GR20,HB$12)=0,0,HLOOKUP(HB$12,$I20:$GR$40,$HO60,FALSE))</f>
        <v>42</v>
      </c>
      <c r="HC61" s="364">
        <f>IF(COUNTIF($I20:$GR20,HC$12)=0,0,HLOOKUP(HC$12,$I20:$GR$40,$HO60,FALSE))</f>
        <v>97</v>
      </c>
      <c r="HD61" s="364">
        <f>IF(COUNTIF($I20:$GR20,HD$12)=0,0,HLOOKUP(HD$12,$I20:$GR$40,$HO60,FALSE))</f>
        <v>157</v>
      </c>
      <c r="HE61" s="364">
        <f>IF(COUNTIF($I20:$GR20,HE$12)=0,0,HLOOKUP(HE$12,$I20:$GR$40,$HO60,FALSE))</f>
        <v>0</v>
      </c>
      <c r="HF61" s="364">
        <f>IF(COUNTIF($I20:$GR20,"X")=0,0,HLOOKUP("X",$I20:$GR$40,$HO60,FALSE))</f>
        <v>189</v>
      </c>
      <c r="HG61" s="8"/>
      <c r="HH61" s="606" t="s">
        <v>101</v>
      </c>
      <c r="HI61" s="364">
        <f>IF(GZ61=0,0,IF(AND(GZ61&lt;&gt;0,HA61=0),SUM(INDEX($I20:$GR20,1,GZ61):INDEX($I20:$GR20,1,$HF61)),SUM(INDEX($I20:$GR20,1,GZ61):INDEX($I20:$GR20,1,HA61))))</f>
        <v>0</v>
      </c>
      <c r="HJ61" s="364">
        <f>IF(HA61=0,0,IF(AND(HA61&lt;&gt;0,HB61=0),SUM(INDEX($I20:$GR20,1,HA61):INDEX($I20:$GR20,1,$HF61)),SUM(INDEX($I20:$GR20,1,HA61):INDEX($I20:$GR20,1,HB61))))</f>
        <v>0</v>
      </c>
      <c r="HK61" s="364">
        <f>IF(HB61=0,0,IF(AND(HB61&lt;&gt;0,HC61=0),SUM(INDEX($I20:$GR20,1,HB61):INDEX($I20:$GR20,1,$HF61)),SUM(INDEX($I20:$GR20,1,HB61):INDEX($I20:$GR20,1,HC61))))</f>
        <v>1150</v>
      </c>
      <c r="HL61" s="364">
        <f>IF(HC61=0,0,IF(AND(HC61&lt;&gt;0,HD61=0),SUM(INDEX($I20:$GR20,1,HC61):INDEX($I20:$GR20,1,$HF61)),SUM(INDEX($I20:$GR20,1,HC61):INDEX($I20:$GR20,1,HD61))))</f>
        <v>1134</v>
      </c>
      <c r="HM61" s="364">
        <f>IF(HD61=0,0,IF(AND(HD61&lt;&gt;0,HE61=0),SUM(INDEX($I20:$GR20,1,HD61):INDEX($I20:$GR20,1,$HF61)),SUM(INDEX($I20:$GR20,1,HD61):INDEX($I20:$GR20,1,HE61))))</f>
        <v>621</v>
      </c>
      <c r="HN61" s="364">
        <f>IF(HE61=0,0,IF(AND(HE61&lt;&gt;0,GZ61=0),SUM(INDEX($I20:$GR20,1,HE61):INDEX($I20:$GR20,1,$HF61)),SUM(INDEX($I20:$GR20,1,HE61):INDEX($I20:$GR20,1,GZ61))))</f>
        <v>0</v>
      </c>
      <c r="HO61" s="519">
        <v>20</v>
      </c>
      <c r="HP61" s="8"/>
      <c r="HQ61" s="623" t="s">
        <v>101</v>
      </c>
      <c r="HR61" s="701">
        <f>IF(AND(GZ61=0,HA61=0),0,IF(AND(GZ61=0,HA61&lt;&gt;0),COUNTIF(INDEX($I$3:$GR$79,$GY61,GZ61+1):INDEX($I$3:$GR$79,$GY61,HA61),"STK")+COUNTIF(INDEX($I$3:$GR$79,$GY61,GZ61+1):INDEX($I$3:$GR$79,$GY61,HA61),"SB"),IF(AND(GZ61&lt;&gt;0,HA61=0),COUNTIF(INDEX($I$3:$GR$79,$GY61,GZ61):INDEX($I$3:$GR$79,$GY61,HF61),"STK")+COUNTIF(INDEX($I$3:$GR$79,$GY61,GZ61):INDEX($I$3:$GR$79,$GY61,HF61),"SB"),COUNTIF(INDEX($I$3:$GR$79,$GY61,GZ61):INDEX($I$3:$GR$79,$GY61,HA61),"STK")+COUNTIF(INDEX($I$3:$GR$79,$GY61,GZ61):INDEX($I$3:$GR$79,$GY61,HA61),"SB"))))</f>
        <v>0</v>
      </c>
      <c r="HS61" s="405">
        <f>IF(AND(HA61=0,HB61=0),0,IF(AND(HA61=0,HB61&lt;&gt;0),COUNTIF(INDEX($I$3:$GR$79,$GY61,HA61+1):INDEX($I$3:$GR$79,$GY61,HB61),"STK")+COUNTIF(INDEX($I$3:$GR$79,$GY61,HA61+1):INDEX($I$3:$GR$79,$GY61,HB61),"SB"),IF(AND(HA61&lt;&gt;0,HB61=0),COUNTIF(INDEX($I$3:$GR$79,$GY61,HA61):INDEX($I$3:$GR$79,$GY61,HF61),"STK")+COUNTIF(INDEX($I$3:$GR$79,$GY61,HA61):INDEX($I$3:$GR$79,$GY61,HF61),"SB"),COUNTIF(INDEX($I$3:$GR$79,$GY61,HA61):INDEX($I$3:$GR$79,$GY61,HB61),"STK")+COUNTIF(INDEX($I$3:$GR$79,$GY61,HA61):INDEX($I$3:$GR$79,$GY61,HB61),"SB"))))</f>
        <v>0</v>
      </c>
      <c r="HT61" s="701">
        <f>IF(AND(HB61=0,HC61=0),0,IF(AND(HB61=0,HC61&lt;&gt;0),COUNTIF(INDEX($I$3:$GR$79,$GY61,HB61+1):INDEX($I$3:$GR$79,$GY61,HC61),"STK")+COUNTIF(INDEX($I$3:$GR$79,$GY61,HB61+1):INDEX($I$3:$GR$79,$GY61,HC61),"SB"),IF(AND(HB61&lt;&gt;0,HC61=0),COUNTIF(INDEX($I$3:$GR$79,$GY61,HB61):INDEX($I$3:$GR$79,$GY61,HF61),"STK")+COUNTIF(INDEX($I$3:$GR$79,$GY61,HB61):INDEX($I$3:$GR$79,$GY61,HF61),"SB"),COUNTIF(INDEX($I$3:$GR$79,$GY61,HB61):INDEX($I$3:$GR$79,$GY61,HC61),"STK")+COUNTIF(INDEX($I$3:$GR$79,$GY61,HB61):INDEX($I$3:$GR$79,$GY61,HC61),"SB"))))</f>
        <v>0</v>
      </c>
      <c r="HU61" s="405">
        <f>IF(AND(HC61=0,HD61=0),0,IF(AND(HC61=0,HD61&lt;&gt;0),COUNTIF(INDEX($I$3:$GR$79,$GY61,HC61+1):INDEX($I$3:$GR$79,$GY61,HD61),"STK")+COUNTIF(INDEX($I$3:$GR$79,$GY61,HC61+1):INDEX($I$3:$GR$79,$GY61,HD61),"SB"),IF(AND(HC61&lt;&gt;0,HD61=0),COUNTIF(INDEX($I$3:$GR$79,$GY61,HC61):INDEX($I$3:$GR$79,$GY61,HF61),"STK")+COUNTIF(INDEX($I$3:$GR$79,$GY61,HC61):INDEX($I$3:$GR$79,$GY61,HF61),"SB"),COUNTIF(INDEX($I$3:$GR$79,$GY61,HC61):INDEX($I$3:$GR$79,$GY61,HD61),"STK")+COUNTIF(INDEX($I$3:$GR$79,$GY61,HC61):INDEX($I$3:$GR$79,$GY61,HD61),"SB"))))</f>
        <v>0</v>
      </c>
      <c r="HV61" s="701">
        <f>IF(AND(HD61=0,HE61=0),0,IF(AND(HD61=0,HE61&lt;&gt;0),COUNTIF(INDEX($I$3:$GR$79,$GY61,HD61+1):INDEX($I$3:$GR$79,$GY61,HE61),"STK")+COUNTIF(INDEX($I$3:$GR$79,$GY61,HD61+1):INDEX($I$3:$GR$79,$GY61,HE61),"SB"),IF(AND(HD61&lt;&gt;0,HE61=0),COUNTIF(INDEX($I$3:$GR$79,$GY61,HD61):INDEX($I$3:$GR$79,$GY61,HF61),"STK")+COUNTIF(INDEX($I$3:$GR$79,$GY61,HD61):INDEX($I$3:$GR$79,$GY61,HF61),"SB"),COUNTIF(INDEX($I$3:$GR$79,$GY61,HD61):INDEX($I$3:$GR$79,$GY61,HE61),"STK")+COUNTIF(INDEX($I$3:$GR$79,$GY61,HD61):INDEX($I$3:$GR$79,$GY61,HE61),"SB"))))</f>
        <v>0</v>
      </c>
      <c r="HW61" s="405">
        <f>IF(AND(HE61=0,GZ61=0),0,IF(AND(HE61=0,GZ61&lt;&gt;0),COUNTIF(INDEX($I$3:$GR$79,$GY61,HE61+1):INDEX($I$3:$GR$79,$GY61,GZ61),"STK")+COUNTIF(INDEX($I$3:$GR$79,$GY61,HE61+1):INDEX($I$3:$GR$79,$GY61,GZ61),"SB"),IF(AND(HE61&lt;&gt;0,GZ61=0),COUNTIF(INDEX($I$3:$GR$79,$GY61,HE61):INDEX($I$3:$GR$79,$GY61,HF61),"STK")+COUNTIF(INDEX($I$3:$GR$79,$GY61,HE61):INDEX($I$3:$GR$79,$GY61,HF61),"SB"),COUNTIF(INDEX($I$3:$GR$79,$GY61,HE61):INDEX($I$3:$GR$79,$GY61,GZ61),"STK")+COUNTIF(INDEX($I$3:$GR$79,$GY61,HE61):INDEX($I$3:$GR$79,$GY61,GZ61),"SB"))))</f>
        <v>0</v>
      </c>
      <c r="HY61" s="606" t="s">
        <v>101</v>
      </c>
      <c r="HZ61" s="364">
        <f t="shared" si="38"/>
        <v>0</v>
      </c>
      <c r="IA61" s="364">
        <f t="shared" si="39"/>
        <v>0</v>
      </c>
      <c r="IB61" s="364">
        <f t="shared" si="40"/>
        <v>50</v>
      </c>
      <c r="IC61" s="364">
        <f t="shared" si="41"/>
        <v>55</v>
      </c>
      <c r="ID61" s="364">
        <f t="shared" si="42"/>
        <v>27</v>
      </c>
      <c r="IE61" s="364">
        <f t="shared" si="43"/>
        <v>0</v>
      </c>
    </row>
    <row r="62" spans="1:239" x14ac:dyDescent="0.25">
      <c r="D62" s="211"/>
      <c r="E62" s="402"/>
      <c r="G62" s="1040"/>
      <c r="H62" s="476" t="s">
        <v>92</v>
      </c>
      <c r="I62" s="229"/>
      <c r="J62" s="230"/>
      <c r="K62" s="237"/>
      <c r="L62" s="390"/>
      <c r="M62" s="1082">
        <v>372</v>
      </c>
      <c r="N62" s="1083"/>
      <c r="O62" s="140"/>
      <c r="P62" s="155">
        <v>200</v>
      </c>
      <c r="Q62" s="12"/>
      <c r="R62" s="385"/>
      <c r="S62" s="386" t="s">
        <v>92</v>
      </c>
      <c r="T62" s="401">
        <f t="shared" si="50"/>
        <v>572</v>
      </c>
      <c r="U62" s="403">
        <v>383</v>
      </c>
      <c r="V62" s="404">
        <f t="shared" si="51"/>
        <v>572</v>
      </c>
      <c r="W62" s="650">
        <f t="shared" si="52"/>
        <v>572</v>
      </c>
      <c r="X62" s="100">
        <f t="shared" ref="X62:BC62" si="71">IF(LEFT(X7,1)="V",$S$54,IF(ISNUMBER(X7),W62-X7,W62))</f>
        <v>532</v>
      </c>
      <c r="Y62" s="100">
        <f t="shared" si="71"/>
        <v>490</v>
      </c>
      <c r="Z62" s="100">
        <f t="shared" si="71"/>
        <v>409</v>
      </c>
      <c r="AA62" s="100">
        <f t="shared" si="71"/>
        <v>375</v>
      </c>
      <c r="AB62" s="100">
        <f t="shared" si="71"/>
        <v>350</v>
      </c>
      <c r="AC62" s="100">
        <f t="shared" si="71"/>
        <v>298</v>
      </c>
      <c r="AD62" s="100">
        <f t="shared" si="71"/>
        <v>271</v>
      </c>
      <c r="AE62" s="100">
        <f t="shared" si="71"/>
        <v>221</v>
      </c>
      <c r="AF62" s="100">
        <f t="shared" si="71"/>
        <v>171</v>
      </c>
      <c r="AG62" s="100">
        <f t="shared" si="71"/>
        <v>154</v>
      </c>
      <c r="AH62" s="100">
        <f t="shared" si="71"/>
        <v>137</v>
      </c>
      <c r="AI62" s="100">
        <f t="shared" si="71"/>
        <v>120</v>
      </c>
      <c r="AJ62" s="100">
        <f t="shared" si="71"/>
        <v>103</v>
      </c>
      <c r="AK62" s="100">
        <f t="shared" si="71"/>
        <v>86</v>
      </c>
      <c r="AL62" s="100">
        <f t="shared" si="71"/>
        <v>69</v>
      </c>
      <c r="AM62" s="100">
        <f t="shared" si="71"/>
        <v>52</v>
      </c>
      <c r="AN62" s="100">
        <f t="shared" si="71"/>
        <v>35</v>
      </c>
      <c r="AO62" s="100">
        <f t="shared" si="71"/>
        <v>18</v>
      </c>
      <c r="AP62" s="100">
        <f t="shared" si="71"/>
        <v>1</v>
      </c>
      <c r="AQ62" s="100">
        <f t="shared" si="71"/>
        <v>1</v>
      </c>
      <c r="AR62" s="100">
        <f t="shared" si="71"/>
        <v>1</v>
      </c>
      <c r="AS62" s="100">
        <f t="shared" si="71"/>
        <v>1200</v>
      </c>
      <c r="AT62" s="100">
        <f t="shared" si="71"/>
        <v>1200</v>
      </c>
      <c r="AU62" s="100">
        <f t="shared" si="71"/>
        <v>1200</v>
      </c>
      <c r="AV62" s="100">
        <f t="shared" si="71"/>
        <v>1200</v>
      </c>
      <c r="AW62" s="100">
        <f t="shared" si="71"/>
        <v>1200</v>
      </c>
      <c r="AX62" s="100">
        <f t="shared" si="71"/>
        <v>1177</v>
      </c>
      <c r="AY62" s="100">
        <f t="shared" si="71"/>
        <v>1154</v>
      </c>
      <c r="AZ62" s="100">
        <f t="shared" si="71"/>
        <v>1131</v>
      </c>
      <c r="BA62" s="100">
        <f t="shared" si="71"/>
        <v>1108</v>
      </c>
      <c r="BB62" s="100">
        <f t="shared" si="71"/>
        <v>1085</v>
      </c>
      <c r="BC62" s="100">
        <f t="shared" si="71"/>
        <v>1062</v>
      </c>
      <c r="BD62" s="100">
        <f t="shared" ref="BD62:CI62" si="72">IF(LEFT(BD7,1)="V",$S$54,IF(ISNUMBER(BD7),BC62-BD7,BC62))</f>
        <v>1039</v>
      </c>
      <c r="BE62" s="100">
        <f t="shared" si="72"/>
        <v>1016</v>
      </c>
      <c r="BF62" s="100">
        <f t="shared" si="72"/>
        <v>993</v>
      </c>
      <c r="BG62" s="100">
        <f t="shared" si="72"/>
        <v>970</v>
      </c>
      <c r="BH62" s="100">
        <f t="shared" si="72"/>
        <v>947</v>
      </c>
      <c r="BI62" s="100">
        <f t="shared" si="72"/>
        <v>924</v>
      </c>
      <c r="BJ62" s="100">
        <f t="shared" si="72"/>
        <v>901</v>
      </c>
      <c r="BK62" s="100">
        <f t="shared" si="72"/>
        <v>878</v>
      </c>
      <c r="BL62" s="100">
        <f t="shared" si="72"/>
        <v>855</v>
      </c>
      <c r="BM62" s="100">
        <f t="shared" si="72"/>
        <v>832</v>
      </c>
      <c r="BN62" s="100">
        <f t="shared" si="72"/>
        <v>809</v>
      </c>
      <c r="BO62" s="100">
        <f t="shared" si="72"/>
        <v>786</v>
      </c>
      <c r="BP62" s="100">
        <f t="shared" si="72"/>
        <v>763</v>
      </c>
      <c r="BQ62" s="100">
        <f t="shared" si="72"/>
        <v>740</v>
      </c>
      <c r="BR62" s="100">
        <f t="shared" si="72"/>
        <v>717</v>
      </c>
      <c r="BS62" s="100">
        <f t="shared" si="72"/>
        <v>694</v>
      </c>
      <c r="BT62" s="100">
        <f t="shared" si="72"/>
        <v>671</v>
      </c>
      <c r="BU62" s="100">
        <f t="shared" si="72"/>
        <v>648</v>
      </c>
      <c r="BV62" s="100">
        <f t="shared" si="72"/>
        <v>625</v>
      </c>
      <c r="BW62" s="100">
        <f t="shared" si="72"/>
        <v>602</v>
      </c>
      <c r="BX62" s="100">
        <f t="shared" si="72"/>
        <v>579</v>
      </c>
      <c r="BY62" s="100">
        <f t="shared" si="72"/>
        <v>556</v>
      </c>
      <c r="BZ62" s="100">
        <f t="shared" si="72"/>
        <v>533</v>
      </c>
      <c r="CA62" s="100">
        <f t="shared" si="72"/>
        <v>510</v>
      </c>
      <c r="CB62" s="100">
        <f t="shared" si="72"/>
        <v>487</v>
      </c>
      <c r="CC62" s="100">
        <f t="shared" si="72"/>
        <v>464</v>
      </c>
      <c r="CD62" s="100">
        <f t="shared" si="72"/>
        <v>441</v>
      </c>
      <c r="CE62" s="100">
        <f t="shared" si="72"/>
        <v>418</v>
      </c>
      <c r="CF62" s="100">
        <f t="shared" si="72"/>
        <v>395</v>
      </c>
      <c r="CG62" s="100">
        <f t="shared" si="72"/>
        <v>372</v>
      </c>
      <c r="CH62" s="100">
        <f t="shared" si="72"/>
        <v>349</v>
      </c>
      <c r="CI62" s="100">
        <f t="shared" si="72"/>
        <v>326</v>
      </c>
      <c r="CJ62" s="100">
        <f t="shared" ref="CJ62:DO62" si="73">IF(LEFT(CJ7,1)="V",$S$54,IF(ISNUMBER(CJ7),CI62-CJ7,CI62))</f>
        <v>303</v>
      </c>
      <c r="CK62" s="100">
        <f t="shared" si="73"/>
        <v>280</v>
      </c>
      <c r="CL62" s="100">
        <f t="shared" si="73"/>
        <v>257</v>
      </c>
      <c r="CM62" s="100">
        <f t="shared" si="73"/>
        <v>234</v>
      </c>
      <c r="CN62" s="100">
        <f t="shared" si="73"/>
        <v>211</v>
      </c>
      <c r="CO62" s="100">
        <f t="shared" si="73"/>
        <v>188</v>
      </c>
      <c r="CP62" s="100">
        <f t="shared" si="73"/>
        <v>165</v>
      </c>
      <c r="CQ62" s="100">
        <f t="shared" si="73"/>
        <v>142</v>
      </c>
      <c r="CR62" s="100">
        <f t="shared" si="73"/>
        <v>119</v>
      </c>
      <c r="CS62" s="100">
        <f t="shared" si="73"/>
        <v>96</v>
      </c>
      <c r="CT62" s="100">
        <f t="shared" si="73"/>
        <v>73</v>
      </c>
      <c r="CU62" s="100">
        <f t="shared" si="73"/>
        <v>50</v>
      </c>
      <c r="CV62" s="100">
        <f t="shared" si="73"/>
        <v>27</v>
      </c>
      <c r="CW62" s="100">
        <f t="shared" si="73"/>
        <v>4</v>
      </c>
      <c r="CX62" s="100">
        <f t="shared" si="73"/>
        <v>1200</v>
      </c>
      <c r="CY62" s="100">
        <f t="shared" si="73"/>
        <v>1200</v>
      </c>
      <c r="CZ62" s="100">
        <f t="shared" si="73"/>
        <v>1200</v>
      </c>
      <c r="DA62" s="100">
        <f t="shared" si="73"/>
        <v>1200</v>
      </c>
      <c r="DB62" s="100">
        <f t="shared" si="73"/>
        <v>1200</v>
      </c>
      <c r="DC62" s="100">
        <f t="shared" si="73"/>
        <v>1200</v>
      </c>
      <c r="DD62" s="100">
        <f t="shared" si="73"/>
        <v>1178</v>
      </c>
      <c r="DE62" s="100">
        <f t="shared" si="73"/>
        <v>1156</v>
      </c>
      <c r="DF62" s="100">
        <f t="shared" si="73"/>
        <v>1134</v>
      </c>
      <c r="DG62" s="100">
        <f t="shared" si="73"/>
        <v>1112</v>
      </c>
      <c r="DH62" s="100">
        <f t="shared" si="73"/>
        <v>1090</v>
      </c>
      <c r="DI62" s="100">
        <f t="shared" si="73"/>
        <v>1068</v>
      </c>
      <c r="DJ62" s="100">
        <f t="shared" si="73"/>
        <v>1046</v>
      </c>
      <c r="DK62" s="100">
        <f t="shared" si="73"/>
        <v>1024</v>
      </c>
      <c r="DL62" s="100">
        <f t="shared" si="73"/>
        <v>1002</v>
      </c>
      <c r="DM62" s="100">
        <f t="shared" si="73"/>
        <v>980</v>
      </c>
      <c r="DN62" s="100">
        <f t="shared" si="73"/>
        <v>958</v>
      </c>
      <c r="DO62" s="100">
        <f t="shared" si="73"/>
        <v>936</v>
      </c>
      <c r="DP62" s="100">
        <f t="shared" ref="DP62:EU62" si="74">IF(LEFT(DP7,1)="V",$S$54,IF(ISNUMBER(DP7),DO62-DP7,DO62))</f>
        <v>914</v>
      </c>
      <c r="DQ62" s="100">
        <f t="shared" si="74"/>
        <v>892</v>
      </c>
      <c r="DR62" s="100">
        <f t="shared" si="74"/>
        <v>870</v>
      </c>
      <c r="DS62" s="100">
        <f t="shared" si="74"/>
        <v>848</v>
      </c>
      <c r="DT62" s="100">
        <f t="shared" si="74"/>
        <v>826</v>
      </c>
      <c r="DU62" s="100">
        <f t="shared" si="74"/>
        <v>804</v>
      </c>
      <c r="DV62" s="100">
        <f t="shared" si="74"/>
        <v>782</v>
      </c>
      <c r="DW62" s="100">
        <f t="shared" si="74"/>
        <v>760</v>
      </c>
      <c r="DX62" s="100">
        <f t="shared" si="74"/>
        <v>738</v>
      </c>
      <c r="DY62" s="100">
        <f t="shared" si="74"/>
        <v>716</v>
      </c>
      <c r="DZ62" s="100">
        <f t="shared" si="74"/>
        <v>694</v>
      </c>
      <c r="EA62" s="100">
        <f t="shared" si="74"/>
        <v>672</v>
      </c>
      <c r="EB62" s="100">
        <f t="shared" si="74"/>
        <v>650</v>
      </c>
      <c r="EC62" s="100">
        <f t="shared" si="74"/>
        <v>628</v>
      </c>
      <c r="ED62" s="100">
        <f t="shared" si="74"/>
        <v>606</v>
      </c>
      <c r="EE62" s="100">
        <f t="shared" si="74"/>
        <v>584</v>
      </c>
      <c r="EF62" s="100">
        <f t="shared" si="74"/>
        <v>562</v>
      </c>
      <c r="EG62" s="100">
        <f t="shared" si="74"/>
        <v>540</v>
      </c>
      <c r="EH62" s="100">
        <f t="shared" si="74"/>
        <v>518</v>
      </c>
      <c r="EI62" s="100">
        <f t="shared" si="74"/>
        <v>496</v>
      </c>
      <c r="EJ62" s="100">
        <f t="shared" si="74"/>
        <v>474</v>
      </c>
      <c r="EK62" s="100">
        <f t="shared" si="74"/>
        <v>452</v>
      </c>
      <c r="EL62" s="100">
        <f t="shared" si="74"/>
        <v>430</v>
      </c>
      <c r="EM62" s="100">
        <f t="shared" si="74"/>
        <v>408</v>
      </c>
      <c r="EN62" s="100">
        <f t="shared" si="74"/>
        <v>386</v>
      </c>
      <c r="EO62" s="100">
        <f t="shared" si="74"/>
        <v>364</v>
      </c>
      <c r="EP62" s="100">
        <f t="shared" si="74"/>
        <v>342</v>
      </c>
      <c r="EQ62" s="100">
        <f t="shared" si="74"/>
        <v>320</v>
      </c>
      <c r="ER62" s="100">
        <f t="shared" si="74"/>
        <v>298</v>
      </c>
      <c r="ES62" s="100">
        <f t="shared" si="74"/>
        <v>276</v>
      </c>
      <c r="ET62" s="100">
        <f t="shared" si="74"/>
        <v>254</v>
      </c>
      <c r="EU62" s="100">
        <f t="shared" si="74"/>
        <v>232</v>
      </c>
      <c r="EV62" s="100">
        <f t="shared" ref="EV62:GA62" si="75">IF(LEFT(EV7,1)="V",$S$54,IF(ISNUMBER(EV7),EU62-EV7,EU62))</f>
        <v>210</v>
      </c>
      <c r="EW62" s="100">
        <f t="shared" si="75"/>
        <v>188</v>
      </c>
      <c r="EX62" s="100">
        <f t="shared" si="75"/>
        <v>166</v>
      </c>
      <c r="EY62" s="100">
        <f t="shared" si="75"/>
        <v>144</v>
      </c>
      <c r="EZ62" s="100">
        <f t="shared" si="75"/>
        <v>122</v>
      </c>
      <c r="FA62" s="100">
        <f t="shared" si="75"/>
        <v>100</v>
      </c>
      <c r="FB62" s="100">
        <f t="shared" si="75"/>
        <v>78</v>
      </c>
      <c r="FC62" s="100">
        <f t="shared" si="75"/>
        <v>56</v>
      </c>
      <c r="FD62" s="100">
        <f t="shared" si="75"/>
        <v>34</v>
      </c>
      <c r="FE62" s="100">
        <f t="shared" si="75"/>
        <v>1200</v>
      </c>
      <c r="FF62" s="100">
        <f t="shared" si="75"/>
        <v>1200</v>
      </c>
      <c r="FG62" s="100">
        <f t="shared" si="75"/>
        <v>1200</v>
      </c>
      <c r="FH62" s="100">
        <f t="shared" si="75"/>
        <v>1200</v>
      </c>
      <c r="FI62" s="100">
        <f t="shared" si="75"/>
        <v>1200</v>
      </c>
      <c r="FJ62" s="100">
        <f t="shared" si="75"/>
        <v>1177</v>
      </c>
      <c r="FK62" s="100">
        <f t="shared" si="75"/>
        <v>1154</v>
      </c>
      <c r="FL62" s="100">
        <f t="shared" si="75"/>
        <v>1131</v>
      </c>
      <c r="FM62" s="100">
        <f t="shared" si="75"/>
        <v>1108</v>
      </c>
      <c r="FN62" s="100">
        <f t="shared" si="75"/>
        <v>1085</v>
      </c>
      <c r="FO62" s="100">
        <f t="shared" si="75"/>
        <v>1062</v>
      </c>
      <c r="FP62" s="100">
        <f t="shared" si="75"/>
        <v>1039</v>
      </c>
      <c r="FQ62" s="100">
        <f t="shared" si="75"/>
        <v>1016</v>
      </c>
      <c r="FR62" s="100">
        <f t="shared" si="75"/>
        <v>993</v>
      </c>
      <c r="FS62" s="100">
        <f t="shared" si="75"/>
        <v>970</v>
      </c>
      <c r="FT62" s="100">
        <f t="shared" si="75"/>
        <v>947</v>
      </c>
      <c r="FU62" s="100">
        <f t="shared" si="75"/>
        <v>924</v>
      </c>
      <c r="FV62" s="100">
        <f t="shared" si="75"/>
        <v>901</v>
      </c>
      <c r="FW62" s="100">
        <f t="shared" si="75"/>
        <v>878</v>
      </c>
      <c r="FX62" s="100">
        <f t="shared" si="75"/>
        <v>855</v>
      </c>
      <c r="FY62" s="100">
        <f t="shared" si="75"/>
        <v>832</v>
      </c>
      <c r="FZ62" s="100">
        <f t="shared" si="75"/>
        <v>809</v>
      </c>
      <c r="GA62" s="100">
        <f t="shared" si="75"/>
        <v>786</v>
      </c>
      <c r="GB62" s="100">
        <f t="shared" ref="GB62:GR62" si="76">IF(LEFT(GB7,1)="V",$S$54,IF(ISNUMBER(GB7),GA62-GB7,GA62))</f>
        <v>763</v>
      </c>
      <c r="GC62" s="100">
        <f t="shared" si="76"/>
        <v>740</v>
      </c>
      <c r="GD62" s="100">
        <f t="shared" si="76"/>
        <v>717</v>
      </c>
      <c r="GE62" s="100">
        <f t="shared" si="76"/>
        <v>694</v>
      </c>
      <c r="GF62" s="100">
        <f t="shared" si="76"/>
        <v>671</v>
      </c>
      <c r="GG62" s="100">
        <f t="shared" si="76"/>
        <v>648</v>
      </c>
      <c r="GH62" s="100">
        <f t="shared" si="76"/>
        <v>625</v>
      </c>
      <c r="GI62" s="100">
        <f t="shared" si="76"/>
        <v>602</v>
      </c>
      <c r="GJ62" s="100">
        <f t="shared" si="76"/>
        <v>579</v>
      </c>
      <c r="GK62" s="100">
        <f t="shared" si="76"/>
        <v>556</v>
      </c>
      <c r="GL62" s="100">
        <f t="shared" si="76"/>
        <v>533</v>
      </c>
      <c r="GM62" s="100">
        <f t="shared" si="76"/>
        <v>510</v>
      </c>
      <c r="GN62" s="100">
        <f t="shared" si="76"/>
        <v>487</v>
      </c>
      <c r="GO62" s="100">
        <f t="shared" si="76"/>
        <v>487</v>
      </c>
      <c r="GP62" s="100">
        <f t="shared" si="76"/>
        <v>487</v>
      </c>
      <c r="GQ62" s="100">
        <f t="shared" si="76"/>
        <v>487</v>
      </c>
      <c r="GR62" s="100">
        <f t="shared" si="76"/>
        <v>487</v>
      </c>
      <c r="GY62" s="519">
        <v>19</v>
      </c>
      <c r="GZ62" s="364">
        <f>IF(COUNTIF($I21:$GR21,GZ$12)=0,0,HLOOKUP(GZ$12,$I21:$GR$40,$HO61,FALSE))</f>
        <v>0</v>
      </c>
      <c r="HA62" s="364">
        <f>IF(COUNTIF($I21:$GR21,HA$12)=0,0,HLOOKUP(HA$12,$I21:$GR$40,$HO61,FALSE))</f>
        <v>0</v>
      </c>
      <c r="HB62" s="364">
        <f>IF(COUNTIF($I21:$GR21,HB$12)=0,0,HLOOKUP(HB$12,$I21:$GR$40,$HO61,FALSE))</f>
        <v>1</v>
      </c>
      <c r="HC62" s="364">
        <f>IF(COUNTIF($I21:$GR21,HC$12)=0,0,HLOOKUP(HC$12,$I21:$GR$40,$HO61,FALSE))</f>
        <v>56</v>
      </c>
      <c r="HD62" s="364">
        <f>IF(COUNTIF($I21:$GR21,HD$12)=0,0,HLOOKUP(HD$12,$I21:$GR$40,$HO61,FALSE))</f>
        <v>114</v>
      </c>
      <c r="HE62" s="364">
        <f>IF(COUNTIF($I21:$GR21,HE$12)=0,0,HLOOKUP(HE$12,$I21:$GR$40,$HO61,FALSE))</f>
        <v>0</v>
      </c>
      <c r="HF62" s="364">
        <f>IF(COUNTIF($I21:$GR21,"X")=0,0,HLOOKUP("X",$I21:$GR$40,$HO61,FALSE))</f>
        <v>135</v>
      </c>
      <c r="HG62" s="8"/>
      <c r="HH62" s="606" t="s">
        <v>102</v>
      </c>
      <c r="HI62" s="364">
        <f>IF(GZ62=0,0,IF(AND(GZ62&lt;&gt;0,HA62=0),SUM(INDEX($I21:$GR21,1,GZ62):INDEX($I21:$GR21,1,$HF62)),SUM(INDEX($I21:$GR21,1,GZ62):INDEX($I21:$GR21,1,HA62))))</f>
        <v>0</v>
      </c>
      <c r="HJ62" s="364">
        <f>IF(HA62=0,0,IF(AND(HA62&lt;&gt;0,HB62=0),SUM(INDEX($I21:$GR21,1,HA62):INDEX($I21:$GR21,1,$HF62)),SUM(INDEX($I21:$GR21,1,HA62):INDEX($I21:$GR21,1,HB62))))</f>
        <v>0</v>
      </c>
      <c r="HK62" s="364">
        <f>IF(HB62=0,0,IF(AND(HB62&lt;&gt;0,HC62=0),SUM(INDEX($I21:$GR21,1,HB62):INDEX($I21:$GR21,1,$HF62)),SUM(INDEX($I21:$GR21,1,HB62):INDEX($I21:$GR21,1,HC62))))</f>
        <v>1138</v>
      </c>
      <c r="HL62" s="364">
        <f>IF(HC62=0,0,IF(AND(HC62&lt;&gt;0,HD62=0),SUM(INDEX($I21:$GR21,1,HC62):INDEX($I21:$GR21,1,$HF62)),SUM(INDEX($I21:$GR21,1,HC62):INDEX($I21:$GR21,1,HD62))))</f>
        <v>1196</v>
      </c>
      <c r="HM62" s="364">
        <f>IF(HD62=0,0,IF(AND(HD62&lt;&gt;0,HE62=0),SUM(INDEX($I21:$GR21,1,HD62):INDEX($I21:$GR21,1,$HF62)),SUM(INDEX($I21:$GR21,1,HD62):INDEX($I21:$GR21,1,HE62))))</f>
        <v>368</v>
      </c>
      <c r="HN62" s="364">
        <f>IF(HE62=0,0,IF(AND(HE62&lt;&gt;0,GZ62=0),SUM(INDEX($I21:$GR21,1,HE62):INDEX($I21:$GR21,1,$HF62)),SUM(INDEX($I21:$GR21,1,HE62):INDEX($I21:$GR21,1,GZ62))))</f>
        <v>0</v>
      </c>
      <c r="HO62" s="519">
        <v>19</v>
      </c>
      <c r="HP62" s="8"/>
      <c r="HQ62" s="623" t="s">
        <v>102</v>
      </c>
      <c r="HR62" s="701">
        <f>IF(AND(GZ62=0,HA62=0),0,IF(AND(GZ62=0,HA62&lt;&gt;0),COUNTIF(INDEX($I$3:$GR$79,$GY62,GZ62+1):INDEX($I$3:$GR$79,$GY62,HA62),"STK")+COUNTIF(INDEX($I$3:$GR$79,$GY62,GZ62+1):INDEX($I$3:$GR$79,$GY62,HA62),"SB"),IF(AND(GZ62&lt;&gt;0,HA62=0),COUNTIF(INDEX($I$3:$GR$79,$GY62,GZ62):INDEX($I$3:$GR$79,$GY62,HF62),"STK")+COUNTIF(INDEX($I$3:$GR$79,$GY62,GZ62):INDEX($I$3:$GR$79,$GY62,HF62),"SB"),COUNTIF(INDEX($I$3:$GR$79,$GY62,GZ62):INDEX($I$3:$GR$79,$GY62,HA62),"STK")+COUNTIF(INDEX($I$3:$GR$79,$GY62,GZ62):INDEX($I$3:$GR$79,$GY62,HA62),"SB"))))</f>
        <v>0</v>
      </c>
      <c r="HS62" s="405">
        <f>IF(AND(HA62=0,HB62=0),0,IF(AND(HA62=0,HB62&lt;&gt;0),COUNTIF(INDEX($I$3:$GR$79,$GY62,HA62+1):INDEX($I$3:$GR$79,$GY62,HB62),"STK")+COUNTIF(INDEX($I$3:$GR$79,$GY62,HA62+1):INDEX($I$3:$GR$79,$GY62,HB62),"SB"),IF(AND(HA62&lt;&gt;0,HB62=0),COUNTIF(INDEX($I$3:$GR$79,$GY62,HA62):INDEX($I$3:$GR$79,$GY62,HF62),"STK")+COUNTIF(INDEX($I$3:$GR$79,$GY62,HA62):INDEX($I$3:$GR$79,$GY62,HF62),"SB"),COUNTIF(INDEX($I$3:$GR$79,$GY62,HA62):INDEX($I$3:$GR$79,$GY62,HB62),"STK")+COUNTIF(INDEX($I$3:$GR$79,$GY62,HA62):INDEX($I$3:$GR$79,$GY62,HB62),"SB"))))</f>
        <v>0</v>
      </c>
      <c r="HT62" s="701">
        <f>IF(AND(HB62=0,HC62=0),0,IF(AND(HB62=0,HC62&lt;&gt;0),COUNTIF(INDEX($I$3:$GR$79,$GY62,HB62+1):INDEX($I$3:$GR$79,$GY62,HC62),"STK")+COUNTIF(INDEX($I$3:$GR$79,$GY62,HB62+1):INDEX($I$3:$GR$79,$GY62,HC62),"SB"),IF(AND(HB62&lt;&gt;0,HC62=0),COUNTIF(INDEX($I$3:$GR$79,$GY62,HB62):INDEX($I$3:$GR$79,$GY62,HF62),"STK")+COUNTIF(INDEX($I$3:$GR$79,$GY62,HB62):INDEX($I$3:$GR$79,$GY62,HF62),"SB"),COUNTIF(INDEX($I$3:$GR$79,$GY62,HB62):INDEX($I$3:$GR$79,$GY62,HC62),"STK")+COUNTIF(INDEX($I$3:$GR$79,$GY62,HB62):INDEX($I$3:$GR$79,$GY62,HC62),"SB"))))</f>
        <v>0</v>
      </c>
      <c r="HU62" s="405">
        <f>IF(AND(HC62=0,HD62=0),0,IF(AND(HC62=0,HD62&lt;&gt;0),COUNTIF(INDEX($I$3:$GR$79,$GY62,HC62+1):INDEX($I$3:$GR$79,$GY62,HD62),"STK")+COUNTIF(INDEX($I$3:$GR$79,$GY62,HC62+1):INDEX($I$3:$GR$79,$GY62,HD62),"SB"),IF(AND(HC62&lt;&gt;0,HD62=0),COUNTIF(INDEX($I$3:$GR$79,$GY62,HC62):INDEX($I$3:$GR$79,$GY62,HF62),"STK")+COUNTIF(INDEX($I$3:$GR$79,$GY62,HC62):INDEX($I$3:$GR$79,$GY62,HF62),"SB"),COUNTIF(INDEX($I$3:$GR$79,$GY62,HC62):INDEX($I$3:$GR$79,$GY62,HD62),"STK")+COUNTIF(INDEX($I$3:$GR$79,$GY62,HC62):INDEX($I$3:$GR$79,$GY62,HD62),"SB"))))</f>
        <v>0</v>
      </c>
      <c r="HV62" s="701">
        <f>IF(AND(HD62=0,HE62=0),0,IF(AND(HD62=0,HE62&lt;&gt;0),COUNTIF(INDEX($I$3:$GR$79,$GY62,HD62+1):INDEX($I$3:$GR$79,$GY62,HE62),"STK")+COUNTIF(INDEX($I$3:$GR$79,$GY62,HD62+1):INDEX($I$3:$GR$79,$GY62,HE62),"SB"),IF(AND(HD62&lt;&gt;0,HE62=0),COUNTIF(INDEX($I$3:$GR$79,$GY62,HD62):INDEX($I$3:$GR$79,$GY62,HF62),"STK")+COUNTIF(INDEX($I$3:$GR$79,$GY62,HD62):INDEX($I$3:$GR$79,$GY62,HF62),"SB"),COUNTIF(INDEX($I$3:$GR$79,$GY62,HD62):INDEX($I$3:$GR$79,$GY62,HE62),"STK")+COUNTIF(INDEX($I$3:$GR$79,$GY62,HD62):INDEX($I$3:$GR$79,$GY62,HE62),"SB"))))</f>
        <v>0</v>
      </c>
      <c r="HW62" s="405">
        <f>IF(AND(HE62=0,GZ62=0),0,IF(AND(HE62=0,GZ62&lt;&gt;0),COUNTIF(INDEX($I$3:$GR$79,$GY62,HE62+1):INDEX($I$3:$GR$79,$GY62,GZ62),"STK")+COUNTIF(INDEX($I$3:$GR$79,$GY62,HE62+1):INDEX($I$3:$GR$79,$GY62,GZ62),"SB"),IF(AND(HE62&lt;&gt;0,GZ62=0),COUNTIF(INDEX($I$3:$GR$79,$GY62,HE62):INDEX($I$3:$GR$79,$GY62,HF62),"STK")+COUNTIF(INDEX($I$3:$GR$79,$GY62,HE62):INDEX($I$3:$GR$79,$GY62,HF62),"SB"),COUNTIF(INDEX($I$3:$GR$79,$GY62,HE62):INDEX($I$3:$GR$79,$GY62,GZ62),"STK")+COUNTIF(INDEX($I$3:$GR$79,$GY62,HE62):INDEX($I$3:$GR$79,$GY62,GZ62),"SB"))))</f>
        <v>0</v>
      </c>
      <c r="HY62" s="606" t="s">
        <v>102</v>
      </c>
      <c r="HZ62" s="364">
        <f t="shared" si="38"/>
        <v>0</v>
      </c>
      <c r="IA62" s="364">
        <f t="shared" si="39"/>
        <v>0</v>
      </c>
      <c r="IB62" s="364">
        <f t="shared" si="40"/>
        <v>50</v>
      </c>
      <c r="IC62" s="364">
        <f t="shared" si="41"/>
        <v>53</v>
      </c>
      <c r="ID62" s="364">
        <f t="shared" si="42"/>
        <v>16</v>
      </c>
      <c r="IE62" s="364">
        <f t="shared" si="43"/>
        <v>0</v>
      </c>
    </row>
    <row r="63" spans="1:239" x14ac:dyDescent="0.25">
      <c r="D63" s="211"/>
      <c r="E63" s="402"/>
      <c r="G63" s="1040"/>
      <c r="H63" s="476" t="s">
        <v>342</v>
      </c>
      <c r="I63" s="229"/>
      <c r="J63" s="230"/>
      <c r="K63" s="237"/>
      <c r="L63" s="390"/>
      <c r="M63" s="1082">
        <v>314</v>
      </c>
      <c r="N63" s="1083"/>
      <c r="O63" s="140"/>
      <c r="P63" s="155">
        <v>200</v>
      </c>
      <c r="Q63" s="12"/>
      <c r="R63" s="385"/>
      <c r="S63" s="386" t="s">
        <v>342</v>
      </c>
      <c r="T63" s="401">
        <f t="shared" si="50"/>
        <v>514</v>
      </c>
      <c r="U63" s="403">
        <v>340</v>
      </c>
      <c r="V63" s="404">
        <f t="shared" si="51"/>
        <v>514</v>
      </c>
      <c r="W63" s="650">
        <f t="shared" si="52"/>
        <v>514</v>
      </c>
      <c r="X63" s="100">
        <f t="shared" ref="X63:BC63" si="77">IF(LEFT(X8,1)="V",$S$54,IF(ISNUMBER(X8),W63-X8,W63))</f>
        <v>473</v>
      </c>
      <c r="Y63" s="100">
        <f t="shared" si="77"/>
        <v>453</v>
      </c>
      <c r="Z63" s="100">
        <f t="shared" si="77"/>
        <v>453</v>
      </c>
      <c r="AA63" s="100">
        <f t="shared" si="77"/>
        <v>446</v>
      </c>
      <c r="AB63" s="100">
        <f t="shared" si="77"/>
        <v>395</v>
      </c>
      <c r="AC63" s="100">
        <f t="shared" si="77"/>
        <v>372</v>
      </c>
      <c r="AD63" s="100">
        <f t="shared" si="77"/>
        <v>372</v>
      </c>
      <c r="AE63" s="100">
        <f t="shared" si="77"/>
        <v>341</v>
      </c>
      <c r="AF63" s="100">
        <f t="shared" si="77"/>
        <v>310</v>
      </c>
      <c r="AG63" s="100">
        <f t="shared" si="77"/>
        <v>279</v>
      </c>
      <c r="AH63" s="100">
        <f t="shared" si="77"/>
        <v>248</v>
      </c>
      <c r="AI63" s="100">
        <f t="shared" si="77"/>
        <v>217</v>
      </c>
      <c r="AJ63" s="100">
        <f t="shared" si="77"/>
        <v>186</v>
      </c>
      <c r="AK63" s="100">
        <f t="shared" si="77"/>
        <v>1200</v>
      </c>
      <c r="AL63" s="100">
        <f t="shared" si="77"/>
        <v>1200</v>
      </c>
      <c r="AM63" s="100">
        <f t="shared" si="77"/>
        <v>1200</v>
      </c>
      <c r="AN63" s="100">
        <f t="shared" si="77"/>
        <v>1200</v>
      </c>
      <c r="AO63" s="100">
        <f t="shared" si="77"/>
        <v>1200</v>
      </c>
      <c r="AP63" s="100">
        <f t="shared" si="77"/>
        <v>1200</v>
      </c>
      <c r="AQ63" s="100">
        <f t="shared" si="77"/>
        <v>1200</v>
      </c>
      <c r="AR63" s="100">
        <f t="shared" si="77"/>
        <v>1177</v>
      </c>
      <c r="AS63" s="100">
        <f t="shared" si="77"/>
        <v>1154</v>
      </c>
      <c r="AT63" s="100">
        <f t="shared" si="77"/>
        <v>1131</v>
      </c>
      <c r="AU63" s="100">
        <f t="shared" si="77"/>
        <v>1108</v>
      </c>
      <c r="AV63" s="100">
        <f t="shared" si="77"/>
        <v>1085</v>
      </c>
      <c r="AW63" s="100">
        <f t="shared" si="77"/>
        <v>1062</v>
      </c>
      <c r="AX63" s="100">
        <f t="shared" si="77"/>
        <v>1039</v>
      </c>
      <c r="AY63" s="100">
        <f t="shared" si="77"/>
        <v>1016</v>
      </c>
      <c r="AZ63" s="100">
        <f t="shared" si="77"/>
        <v>993</v>
      </c>
      <c r="BA63" s="100">
        <f t="shared" si="77"/>
        <v>970</v>
      </c>
      <c r="BB63" s="100">
        <f t="shared" si="77"/>
        <v>947</v>
      </c>
      <c r="BC63" s="100">
        <f t="shared" si="77"/>
        <v>924</v>
      </c>
      <c r="BD63" s="100">
        <f t="shared" ref="BD63:CI63" si="78">IF(LEFT(BD8,1)="V",$S$54,IF(ISNUMBER(BD8),BC63-BD8,BC63))</f>
        <v>901</v>
      </c>
      <c r="BE63" s="100">
        <f t="shared" si="78"/>
        <v>878</v>
      </c>
      <c r="BF63" s="100">
        <f t="shared" si="78"/>
        <v>855</v>
      </c>
      <c r="BG63" s="100">
        <f t="shared" si="78"/>
        <v>832</v>
      </c>
      <c r="BH63" s="100">
        <f t="shared" si="78"/>
        <v>809</v>
      </c>
      <c r="BI63" s="100">
        <f t="shared" si="78"/>
        <v>786</v>
      </c>
      <c r="BJ63" s="100">
        <f t="shared" si="78"/>
        <v>763</v>
      </c>
      <c r="BK63" s="100">
        <f t="shared" si="78"/>
        <v>740</v>
      </c>
      <c r="BL63" s="100">
        <f t="shared" si="78"/>
        <v>717</v>
      </c>
      <c r="BM63" s="100">
        <f t="shared" si="78"/>
        <v>694</v>
      </c>
      <c r="BN63" s="100">
        <f t="shared" si="78"/>
        <v>671</v>
      </c>
      <c r="BO63" s="100">
        <f t="shared" si="78"/>
        <v>648</v>
      </c>
      <c r="BP63" s="100">
        <f t="shared" si="78"/>
        <v>625</v>
      </c>
      <c r="BQ63" s="100">
        <f t="shared" si="78"/>
        <v>602</v>
      </c>
      <c r="BR63" s="100">
        <f t="shared" si="78"/>
        <v>579</v>
      </c>
      <c r="BS63" s="100">
        <f t="shared" si="78"/>
        <v>556</v>
      </c>
      <c r="BT63" s="100">
        <f t="shared" si="78"/>
        <v>533</v>
      </c>
      <c r="BU63" s="100">
        <f t="shared" si="78"/>
        <v>510</v>
      </c>
      <c r="BV63" s="100">
        <f t="shared" si="78"/>
        <v>487</v>
      </c>
      <c r="BW63" s="100">
        <f t="shared" si="78"/>
        <v>464</v>
      </c>
      <c r="BX63" s="100">
        <f t="shared" si="78"/>
        <v>441</v>
      </c>
      <c r="BY63" s="100">
        <f t="shared" si="78"/>
        <v>418</v>
      </c>
      <c r="BZ63" s="100">
        <f t="shared" si="78"/>
        <v>395</v>
      </c>
      <c r="CA63" s="100">
        <f t="shared" si="78"/>
        <v>372</v>
      </c>
      <c r="CB63" s="100">
        <f t="shared" si="78"/>
        <v>349</v>
      </c>
      <c r="CC63" s="100">
        <f t="shared" si="78"/>
        <v>326</v>
      </c>
      <c r="CD63" s="100">
        <f t="shared" si="78"/>
        <v>303</v>
      </c>
      <c r="CE63" s="100">
        <f t="shared" si="78"/>
        <v>280</v>
      </c>
      <c r="CF63" s="100">
        <f t="shared" si="78"/>
        <v>257</v>
      </c>
      <c r="CG63" s="100">
        <f t="shared" si="78"/>
        <v>234</v>
      </c>
      <c r="CH63" s="100">
        <f t="shared" si="78"/>
        <v>211</v>
      </c>
      <c r="CI63" s="100">
        <f t="shared" si="78"/>
        <v>188</v>
      </c>
      <c r="CJ63" s="100">
        <f t="shared" ref="CJ63:DO63" si="79">IF(LEFT(CJ8,1)="V",$S$54,IF(ISNUMBER(CJ8),CI63-CJ8,CI63))</f>
        <v>165</v>
      </c>
      <c r="CK63" s="100">
        <f t="shared" si="79"/>
        <v>142</v>
      </c>
      <c r="CL63" s="100">
        <f t="shared" si="79"/>
        <v>119</v>
      </c>
      <c r="CM63" s="100">
        <f t="shared" si="79"/>
        <v>96</v>
      </c>
      <c r="CN63" s="100">
        <f t="shared" si="79"/>
        <v>73</v>
      </c>
      <c r="CO63" s="100">
        <f t="shared" si="79"/>
        <v>50</v>
      </c>
      <c r="CP63" s="100">
        <f t="shared" si="79"/>
        <v>27</v>
      </c>
      <c r="CQ63" s="100">
        <f t="shared" si="79"/>
        <v>1200</v>
      </c>
      <c r="CR63" s="100">
        <f t="shared" si="79"/>
        <v>1200</v>
      </c>
      <c r="CS63" s="100">
        <f t="shared" si="79"/>
        <v>1200</v>
      </c>
      <c r="CT63" s="100">
        <f t="shared" si="79"/>
        <v>1200</v>
      </c>
      <c r="CU63" s="100">
        <f t="shared" si="79"/>
        <v>1200</v>
      </c>
      <c r="CV63" s="100">
        <f t="shared" si="79"/>
        <v>1200</v>
      </c>
      <c r="CW63" s="100">
        <f t="shared" si="79"/>
        <v>1178</v>
      </c>
      <c r="CX63" s="100">
        <f t="shared" si="79"/>
        <v>1156</v>
      </c>
      <c r="CY63" s="100">
        <f t="shared" si="79"/>
        <v>1134</v>
      </c>
      <c r="CZ63" s="100">
        <f t="shared" si="79"/>
        <v>1112</v>
      </c>
      <c r="DA63" s="100">
        <f t="shared" si="79"/>
        <v>1090</v>
      </c>
      <c r="DB63" s="100">
        <f t="shared" si="79"/>
        <v>1068</v>
      </c>
      <c r="DC63" s="100">
        <f t="shared" si="79"/>
        <v>1046</v>
      </c>
      <c r="DD63" s="100">
        <f t="shared" si="79"/>
        <v>1024</v>
      </c>
      <c r="DE63" s="100">
        <f t="shared" si="79"/>
        <v>1002</v>
      </c>
      <c r="DF63" s="100">
        <f t="shared" si="79"/>
        <v>980</v>
      </c>
      <c r="DG63" s="100">
        <f t="shared" si="79"/>
        <v>958</v>
      </c>
      <c r="DH63" s="100">
        <f t="shared" si="79"/>
        <v>936</v>
      </c>
      <c r="DI63" s="100">
        <f t="shared" si="79"/>
        <v>914</v>
      </c>
      <c r="DJ63" s="100">
        <f t="shared" si="79"/>
        <v>892</v>
      </c>
      <c r="DK63" s="100">
        <f t="shared" si="79"/>
        <v>870</v>
      </c>
      <c r="DL63" s="100">
        <f t="shared" si="79"/>
        <v>848</v>
      </c>
      <c r="DM63" s="100">
        <f t="shared" si="79"/>
        <v>826</v>
      </c>
      <c r="DN63" s="100">
        <f t="shared" si="79"/>
        <v>804</v>
      </c>
      <c r="DO63" s="100">
        <f t="shared" si="79"/>
        <v>782</v>
      </c>
      <c r="DP63" s="100">
        <f t="shared" ref="DP63:EU63" si="80">IF(LEFT(DP8,1)="V",$S$54,IF(ISNUMBER(DP8),DO63-DP8,DO63))</f>
        <v>760</v>
      </c>
      <c r="DQ63" s="100">
        <f t="shared" si="80"/>
        <v>738</v>
      </c>
      <c r="DR63" s="100">
        <f t="shared" si="80"/>
        <v>716</v>
      </c>
      <c r="DS63" s="100">
        <f t="shared" si="80"/>
        <v>694</v>
      </c>
      <c r="DT63" s="100">
        <f t="shared" si="80"/>
        <v>672</v>
      </c>
      <c r="DU63" s="100">
        <f t="shared" si="80"/>
        <v>650</v>
      </c>
      <c r="DV63" s="100">
        <f t="shared" si="80"/>
        <v>628</v>
      </c>
      <c r="DW63" s="100">
        <f t="shared" si="80"/>
        <v>606</v>
      </c>
      <c r="DX63" s="100">
        <f t="shared" si="80"/>
        <v>584</v>
      </c>
      <c r="DY63" s="100">
        <f t="shared" si="80"/>
        <v>562</v>
      </c>
      <c r="DZ63" s="100">
        <f t="shared" si="80"/>
        <v>540</v>
      </c>
      <c r="EA63" s="100">
        <f t="shared" si="80"/>
        <v>518</v>
      </c>
      <c r="EB63" s="100">
        <f t="shared" si="80"/>
        <v>496</v>
      </c>
      <c r="EC63" s="100">
        <f t="shared" si="80"/>
        <v>474</v>
      </c>
      <c r="ED63" s="100">
        <f t="shared" si="80"/>
        <v>452</v>
      </c>
      <c r="EE63" s="100">
        <f t="shared" si="80"/>
        <v>430</v>
      </c>
      <c r="EF63" s="100">
        <f t="shared" si="80"/>
        <v>408</v>
      </c>
      <c r="EG63" s="100">
        <f t="shared" si="80"/>
        <v>386</v>
      </c>
      <c r="EH63" s="100">
        <f t="shared" si="80"/>
        <v>364</v>
      </c>
      <c r="EI63" s="100">
        <f t="shared" si="80"/>
        <v>342</v>
      </c>
      <c r="EJ63" s="100">
        <f t="shared" si="80"/>
        <v>320</v>
      </c>
      <c r="EK63" s="100">
        <f t="shared" si="80"/>
        <v>298</v>
      </c>
      <c r="EL63" s="100">
        <f t="shared" si="80"/>
        <v>276</v>
      </c>
      <c r="EM63" s="100">
        <f t="shared" si="80"/>
        <v>254</v>
      </c>
      <c r="EN63" s="100">
        <f t="shared" si="80"/>
        <v>232</v>
      </c>
      <c r="EO63" s="100">
        <f t="shared" si="80"/>
        <v>210</v>
      </c>
      <c r="EP63" s="100">
        <f t="shared" si="80"/>
        <v>188</v>
      </c>
      <c r="EQ63" s="100">
        <f t="shared" si="80"/>
        <v>166</v>
      </c>
      <c r="ER63" s="100">
        <f t="shared" si="80"/>
        <v>144</v>
      </c>
      <c r="ES63" s="100">
        <f t="shared" si="80"/>
        <v>122</v>
      </c>
      <c r="ET63" s="100">
        <f t="shared" si="80"/>
        <v>100</v>
      </c>
      <c r="EU63" s="100">
        <f t="shared" si="80"/>
        <v>78</v>
      </c>
      <c r="EV63" s="100">
        <f t="shared" ref="EV63:GA63" si="81">IF(LEFT(EV8,1)="V",$S$54,IF(ISNUMBER(EV8),EU63-EV8,EU63))</f>
        <v>56</v>
      </c>
      <c r="EW63" s="100">
        <f t="shared" si="81"/>
        <v>34</v>
      </c>
      <c r="EX63" s="100">
        <f t="shared" si="81"/>
        <v>1200</v>
      </c>
      <c r="EY63" s="100">
        <f t="shared" si="81"/>
        <v>1200</v>
      </c>
      <c r="EZ63" s="100">
        <f t="shared" si="81"/>
        <v>1200</v>
      </c>
      <c r="FA63" s="100">
        <f t="shared" si="81"/>
        <v>1200</v>
      </c>
      <c r="FB63" s="100">
        <f t="shared" si="81"/>
        <v>1200</v>
      </c>
      <c r="FC63" s="100">
        <f t="shared" si="81"/>
        <v>1177</v>
      </c>
      <c r="FD63" s="100">
        <f t="shared" si="81"/>
        <v>1154</v>
      </c>
      <c r="FE63" s="100">
        <f t="shared" si="81"/>
        <v>1131</v>
      </c>
      <c r="FF63" s="100">
        <f t="shared" si="81"/>
        <v>1108</v>
      </c>
      <c r="FG63" s="100">
        <f t="shared" si="81"/>
        <v>1085</v>
      </c>
      <c r="FH63" s="100">
        <f t="shared" si="81"/>
        <v>1062</v>
      </c>
      <c r="FI63" s="100">
        <f t="shared" si="81"/>
        <v>1039</v>
      </c>
      <c r="FJ63" s="100">
        <f t="shared" si="81"/>
        <v>1016</v>
      </c>
      <c r="FK63" s="100">
        <f t="shared" si="81"/>
        <v>993</v>
      </c>
      <c r="FL63" s="100">
        <f t="shared" si="81"/>
        <v>970</v>
      </c>
      <c r="FM63" s="100">
        <f t="shared" si="81"/>
        <v>947</v>
      </c>
      <c r="FN63" s="100">
        <f t="shared" si="81"/>
        <v>924</v>
      </c>
      <c r="FO63" s="100">
        <f t="shared" si="81"/>
        <v>901</v>
      </c>
      <c r="FP63" s="100">
        <f t="shared" si="81"/>
        <v>878</v>
      </c>
      <c r="FQ63" s="100">
        <f t="shared" si="81"/>
        <v>855</v>
      </c>
      <c r="FR63" s="100">
        <f t="shared" si="81"/>
        <v>832</v>
      </c>
      <c r="FS63" s="100">
        <f t="shared" si="81"/>
        <v>809</v>
      </c>
      <c r="FT63" s="100">
        <f t="shared" si="81"/>
        <v>786</v>
      </c>
      <c r="FU63" s="100">
        <f t="shared" si="81"/>
        <v>763</v>
      </c>
      <c r="FV63" s="100">
        <f t="shared" si="81"/>
        <v>740</v>
      </c>
      <c r="FW63" s="100">
        <f t="shared" si="81"/>
        <v>717</v>
      </c>
      <c r="FX63" s="100">
        <f t="shared" si="81"/>
        <v>694</v>
      </c>
      <c r="FY63" s="100">
        <f t="shared" si="81"/>
        <v>671</v>
      </c>
      <c r="FZ63" s="100">
        <f t="shared" si="81"/>
        <v>648</v>
      </c>
      <c r="GA63" s="100">
        <f t="shared" si="81"/>
        <v>625</v>
      </c>
      <c r="GB63" s="100">
        <f t="shared" ref="GB63:GR63" si="82">IF(LEFT(GB8,1)="V",$S$54,IF(ISNUMBER(GB8),GA63-GB8,GA63))</f>
        <v>602</v>
      </c>
      <c r="GC63" s="100">
        <f t="shared" si="82"/>
        <v>579</v>
      </c>
      <c r="GD63" s="100">
        <f t="shared" si="82"/>
        <v>556</v>
      </c>
      <c r="GE63" s="100">
        <f t="shared" si="82"/>
        <v>533</v>
      </c>
      <c r="GF63" s="100">
        <f t="shared" si="82"/>
        <v>510</v>
      </c>
      <c r="GG63" s="100">
        <f t="shared" si="82"/>
        <v>487</v>
      </c>
      <c r="GH63" s="100">
        <f t="shared" si="82"/>
        <v>464</v>
      </c>
      <c r="GI63" s="100">
        <f t="shared" si="82"/>
        <v>441</v>
      </c>
      <c r="GJ63" s="100">
        <f t="shared" si="82"/>
        <v>418</v>
      </c>
      <c r="GK63" s="100">
        <f t="shared" si="82"/>
        <v>395</v>
      </c>
      <c r="GL63" s="100">
        <f t="shared" si="82"/>
        <v>372</v>
      </c>
      <c r="GM63" s="100">
        <f t="shared" si="82"/>
        <v>349</v>
      </c>
      <c r="GN63" s="100">
        <f t="shared" si="82"/>
        <v>326</v>
      </c>
      <c r="GO63" s="100">
        <f t="shared" si="82"/>
        <v>326</v>
      </c>
      <c r="GP63" s="100">
        <f t="shared" si="82"/>
        <v>326</v>
      </c>
      <c r="GQ63" s="100">
        <f t="shared" si="82"/>
        <v>326</v>
      </c>
      <c r="GR63" s="100">
        <f t="shared" si="82"/>
        <v>326</v>
      </c>
      <c r="GY63" s="519">
        <v>20</v>
      </c>
      <c r="GZ63" s="364">
        <f>IF(COUNTIF($I22:$GR22,GZ$12)=0,0,HLOOKUP(GZ$12,$I22:$GR$40,$HO62,FALSE))</f>
        <v>0</v>
      </c>
      <c r="HA63" s="364">
        <f>IF(COUNTIF($I22:$GR22,HA$12)=0,0,HLOOKUP(HA$12,$I22:$GR$40,$HO62,FALSE))</f>
        <v>0</v>
      </c>
      <c r="HB63" s="364">
        <f>IF(COUNTIF($I22:$GR22,HB$12)=0,0,HLOOKUP(HB$12,$I22:$GR$40,$HO62,FALSE))</f>
        <v>34</v>
      </c>
      <c r="HC63" s="364">
        <f>IF(COUNTIF($I22:$GR22,HC$12)=0,0,HLOOKUP(HC$12,$I22:$GR$40,$HO62,FALSE))</f>
        <v>89</v>
      </c>
      <c r="HD63" s="364">
        <f>IF(COUNTIF($I22:$GR22,HD$12)=0,0,HLOOKUP(HD$12,$I22:$GR$40,$HO62,FALSE))</f>
        <v>149</v>
      </c>
      <c r="HE63" s="364">
        <f>IF(COUNTIF($I22:$GR22,HE$12)=0,0,HLOOKUP(HE$12,$I22:$GR$40,$HO62,FALSE))</f>
        <v>0</v>
      </c>
      <c r="HF63" s="364">
        <f>IF(COUNTIF($I22:$GR22,"X")=0,0,HLOOKUP("X",$I22:$GR$40,$HO62,FALSE))</f>
        <v>189</v>
      </c>
      <c r="HG63" s="8"/>
      <c r="HH63" s="606" t="s">
        <v>103</v>
      </c>
      <c r="HI63" s="364">
        <f>IF(GZ63=0,0,IF(AND(GZ63&lt;&gt;0,HA63=0),SUM(INDEX($I22:$GR22,1,GZ63):INDEX($I22:$GR22,1,$HF63)),SUM(INDEX($I22:$GR22,1,GZ63):INDEX($I22:$GR22,1,HA63))))</f>
        <v>0</v>
      </c>
      <c r="HJ63" s="364">
        <f>IF(HA63=0,0,IF(AND(HA63&lt;&gt;0,HB63=0),SUM(INDEX($I22:$GR22,1,HA63):INDEX($I22:$GR22,1,$HF63)),SUM(INDEX($I22:$GR22,1,HA63):INDEX($I22:$GR22,1,HB63))))</f>
        <v>0</v>
      </c>
      <c r="HK63" s="364">
        <f>IF(HB63=0,0,IF(AND(HB63&lt;&gt;0,HC63=0),SUM(INDEX($I22:$GR22,1,HB63):INDEX($I22:$GR22,1,$HF63)),SUM(INDEX($I22:$GR22,1,HB63):INDEX($I22:$GR22,1,HC63))))</f>
        <v>1127</v>
      </c>
      <c r="HL63" s="364">
        <f>IF(HC63=0,0,IF(AND(HC63&lt;&gt;0,HD63=0),SUM(INDEX($I22:$GR22,1,HC63):INDEX($I22:$GR22,1,$HF63)),SUM(INDEX($I22:$GR22,1,HC63):INDEX($I22:$GR22,1,HD63))))</f>
        <v>1188</v>
      </c>
      <c r="HM63" s="364">
        <f>IF(HD63=0,0,IF(AND(HD63&lt;&gt;0,HE63=0),SUM(INDEX($I22:$GR22,1,HD63):INDEX($I22:$GR22,1,$HF63)),SUM(INDEX($I22:$GR22,1,HD63):INDEX($I22:$GR22,1,HE63))))</f>
        <v>805</v>
      </c>
      <c r="HN63" s="364">
        <f>IF(HE63=0,0,IF(AND(HE63&lt;&gt;0,GZ63=0),SUM(INDEX($I22:$GR22,1,HE63):INDEX($I22:$GR22,1,$HF63)),SUM(INDEX($I22:$GR22,1,HE63):INDEX($I22:$GR22,1,GZ63))))</f>
        <v>0</v>
      </c>
      <c r="HO63" s="519">
        <v>18</v>
      </c>
      <c r="HP63" s="8"/>
      <c r="HQ63" s="623" t="s">
        <v>103</v>
      </c>
      <c r="HR63" s="701">
        <f>IF(AND(GZ63=0,HA63=0),0,IF(AND(GZ63=0,HA63&lt;&gt;0),COUNTIF(INDEX($I$3:$GR$79,$GY63,GZ63+1):INDEX($I$3:$GR$79,$GY63,HA63),"STK")+COUNTIF(INDEX($I$3:$GR$79,$GY63,GZ63+1):INDEX($I$3:$GR$79,$GY63,HA63),"SB"),IF(AND(GZ63&lt;&gt;0,HA63=0),COUNTIF(INDEX($I$3:$GR$79,$GY63,GZ63):INDEX($I$3:$GR$79,$GY63,HF63),"STK")+COUNTIF(INDEX($I$3:$GR$79,$GY63,GZ63):INDEX($I$3:$GR$79,$GY63,HF63),"SB"),COUNTIF(INDEX($I$3:$GR$79,$GY63,GZ63):INDEX($I$3:$GR$79,$GY63,HA63),"STK")+COUNTIF(INDEX($I$3:$GR$79,$GY63,GZ63):INDEX($I$3:$GR$79,$GY63,HA63),"SB"))))</f>
        <v>0</v>
      </c>
      <c r="HS63" s="405">
        <f>IF(AND(HA63=0,HB63=0),0,IF(AND(HA63=0,HB63&lt;&gt;0),COUNTIF(INDEX($I$3:$GR$79,$GY63,HA63+1):INDEX($I$3:$GR$79,$GY63,HB63),"STK")+COUNTIF(INDEX($I$3:$GR$79,$GY63,HA63+1):INDEX($I$3:$GR$79,$GY63,HB63),"SB"),IF(AND(HA63&lt;&gt;0,HB63=0),COUNTIF(INDEX($I$3:$GR$79,$GY63,HA63):INDEX($I$3:$GR$79,$GY63,HF63),"STK")+COUNTIF(INDEX($I$3:$GR$79,$GY63,HA63):INDEX($I$3:$GR$79,$GY63,HF63),"SB"),COUNTIF(INDEX($I$3:$GR$79,$GY63,HA63):INDEX($I$3:$GR$79,$GY63,HB63),"STK")+COUNTIF(INDEX($I$3:$GR$79,$GY63,HA63):INDEX($I$3:$GR$79,$GY63,HB63),"SB"))))</f>
        <v>0</v>
      </c>
      <c r="HT63" s="701">
        <f>IF(AND(HB63=0,HC63=0),0,IF(AND(HB63=0,HC63&lt;&gt;0),COUNTIF(INDEX($I$3:$GR$79,$GY63,HB63+1):INDEX($I$3:$GR$79,$GY63,HC63),"STK")+COUNTIF(INDEX($I$3:$GR$79,$GY63,HB63+1):INDEX($I$3:$GR$79,$GY63,HC63),"SB"),IF(AND(HB63&lt;&gt;0,HC63=0),COUNTIF(INDEX($I$3:$GR$79,$GY63,HB63):INDEX($I$3:$GR$79,$GY63,HF63),"STK")+COUNTIF(INDEX($I$3:$GR$79,$GY63,HB63):INDEX($I$3:$GR$79,$GY63,HF63),"SB"),COUNTIF(INDEX($I$3:$GR$79,$GY63,HB63):INDEX($I$3:$GR$79,$GY63,HC63),"STK")+COUNTIF(INDEX($I$3:$GR$79,$GY63,HB63):INDEX($I$3:$GR$79,$GY63,HC63),"SB"))))</f>
        <v>0</v>
      </c>
      <c r="HU63" s="405">
        <f>IF(AND(HC63=0,HD63=0),0,IF(AND(HC63=0,HD63&lt;&gt;0),COUNTIF(INDEX($I$3:$GR$79,$GY63,HC63+1):INDEX($I$3:$GR$79,$GY63,HD63),"STK")+COUNTIF(INDEX($I$3:$GR$79,$GY63,HC63+1):INDEX($I$3:$GR$79,$GY63,HD63),"SB"),IF(AND(HC63&lt;&gt;0,HD63=0),COUNTIF(INDEX($I$3:$GR$79,$GY63,HC63):INDEX($I$3:$GR$79,$GY63,HF63),"STK")+COUNTIF(INDEX($I$3:$GR$79,$GY63,HC63):INDEX($I$3:$GR$79,$GY63,HF63),"SB"),COUNTIF(INDEX($I$3:$GR$79,$GY63,HC63):INDEX($I$3:$GR$79,$GY63,HD63),"STK")+COUNTIF(INDEX($I$3:$GR$79,$GY63,HC63):INDEX($I$3:$GR$79,$GY63,HD63),"SB"))))</f>
        <v>0</v>
      </c>
      <c r="HV63" s="701">
        <f>IF(AND(HD63=0,HE63=0),0,IF(AND(HD63=0,HE63&lt;&gt;0),COUNTIF(INDEX($I$3:$GR$79,$GY63,HD63+1):INDEX($I$3:$GR$79,$GY63,HE63),"STK")+COUNTIF(INDEX($I$3:$GR$79,$GY63,HD63+1):INDEX($I$3:$GR$79,$GY63,HE63),"SB"),IF(AND(HD63&lt;&gt;0,HE63=0),COUNTIF(INDEX($I$3:$GR$79,$GY63,HD63):INDEX($I$3:$GR$79,$GY63,HF63),"STK")+COUNTIF(INDEX($I$3:$GR$79,$GY63,HD63):INDEX($I$3:$GR$79,$GY63,HF63),"SB"),COUNTIF(INDEX($I$3:$GR$79,$GY63,HD63):INDEX($I$3:$GR$79,$GY63,HE63),"STK")+COUNTIF(INDEX($I$3:$GR$79,$GY63,HD63):INDEX($I$3:$GR$79,$GY63,HE63),"SB"))))</f>
        <v>0</v>
      </c>
      <c r="HW63" s="405">
        <f>IF(AND(HE63=0,GZ63=0),0,IF(AND(HE63=0,GZ63&lt;&gt;0),COUNTIF(INDEX($I$3:$GR$79,$GY63,HE63+1):INDEX($I$3:$GR$79,$GY63,GZ63),"STK")+COUNTIF(INDEX($I$3:$GR$79,$GY63,HE63+1):INDEX($I$3:$GR$79,$GY63,GZ63),"SB"),IF(AND(HE63&lt;&gt;0,GZ63=0),COUNTIF(INDEX($I$3:$GR$79,$GY63,HE63):INDEX($I$3:$GR$79,$GY63,HF63),"STK")+COUNTIF(INDEX($I$3:$GR$79,$GY63,HE63):INDEX($I$3:$GR$79,$GY63,HF63),"SB"),COUNTIF(INDEX($I$3:$GR$79,$GY63,HE63):INDEX($I$3:$GR$79,$GY63,GZ63),"STK")+COUNTIF(INDEX($I$3:$GR$79,$GY63,HE63):INDEX($I$3:$GR$79,$GY63,GZ63),"SB"))))</f>
        <v>0</v>
      </c>
      <c r="HY63" s="606" t="s">
        <v>103</v>
      </c>
      <c r="HZ63" s="364">
        <f>IF(GZ63=0,0,IF(AND(GZ63&lt;&gt;0,HA63=0),HF63-GZ63-5-HR63,HA63-GZ63-5-HR63))</f>
        <v>0</v>
      </c>
      <c r="IA63" s="364">
        <f t="shared" si="39"/>
        <v>0</v>
      </c>
      <c r="IB63" s="364">
        <f t="shared" si="40"/>
        <v>50</v>
      </c>
      <c r="IC63" s="364">
        <f t="shared" si="41"/>
        <v>55</v>
      </c>
      <c r="ID63" s="364">
        <f t="shared" si="42"/>
        <v>35</v>
      </c>
      <c r="IE63" s="364">
        <f t="shared" si="43"/>
        <v>0</v>
      </c>
    </row>
    <row r="64" spans="1:239" x14ac:dyDescent="0.25">
      <c r="D64" s="211"/>
      <c r="E64" s="402"/>
      <c r="G64" s="1040"/>
      <c r="H64" s="476" t="s">
        <v>93</v>
      </c>
      <c r="I64" s="229"/>
      <c r="J64" s="230"/>
      <c r="K64" s="237"/>
      <c r="L64" s="390"/>
      <c r="M64" s="1082">
        <v>7</v>
      </c>
      <c r="N64" s="1083"/>
      <c r="O64" s="140"/>
      <c r="P64" s="155"/>
      <c r="Q64" s="12"/>
      <c r="R64" s="385"/>
      <c r="S64" s="386" t="s">
        <v>93</v>
      </c>
      <c r="T64" s="401">
        <f>M64+P64</f>
        <v>7</v>
      </c>
      <c r="U64" s="403">
        <v>17</v>
      </c>
      <c r="V64" s="404">
        <f t="shared" si="51"/>
        <v>7</v>
      </c>
      <c r="W64" s="650">
        <f t="shared" si="52"/>
        <v>7</v>
      </c>
      <c r="X64" s="100">
        <f t="shared" ref="X64:BC64" si="83">IF(LEFT(X9,1)="V",$S$54,IF(ISNUMBER(X9),W64-X9,W64))</f>
        <v>1200</v>
      </c>
      <c r="Y64" s="100">
        <f t="shared" si="83"/>
        <v>1200</v>
      </c>
      <c r="Z64" s="100">
        <f t="shared" si="83"/>
        <v>1200</v>
      </c>
      <c r="AA64" s="100">
        <f t="shared" si="83"/>
        <v>1200</v>
      </c>
      <c r="AB64" s="100">
        <f t="shared" si="83"/>
        <v>1200</v>
      </c>
      <c r="AC64" s="100">
        <f t="shared" si="83"/>
        <v>1199</v>
      </c>
      <c r="AD64" s="100">
        <f t="shared" si="83"/>
        <v>1186</v>
      </c>
      <c r="AE64" s="100">
        <f t="shared" si="83"/>
        <v>1163</v>
      </c>
      <c r="AF64" s="100">
        <f t="shared" si="83"/>
        <v>1140</v>
      </c>
      <c r="AG64" s="100">
        <f t="shared" si="83"/>
        <v>1117</v>
      </c>
      <c r="AH64" s="100">
        <f t="shared" si="83"/>
        <v>1094</v>
      </c>
      <c r="AI64" s="100">
        <f t="shared" si="83"/>
        <v>1071</v>
      </c>
      <c r="AJ64" s="100">
        <f t="shared" si="83"/>
        <v>1048</v>
      </c>
      <c r="AK64" s="100">
        <f t="shared" si="83"/>
        <v>1025</v>
      </c>
      <c r="AL64" s="100">
        <f t="shared" si="83"/>
        <v>1002</v>
      </c>
      <c r="AM64" s="100">
        <f t="shared" si="83"/>
        <v>979</v>
      </c>
      <c r="AN64" s="100">
        <f t="shared" si="83"/>
        <v>956</v>
      </c>
      <c r="AO64" s="100">
        <f t="shared" si="83"/>
        <v>933</v>
      </c>
      <c r="AP64" s="100">
        <f t="shared" si="83"/>
        <v>910</v>
      </c>
      <c r="AQ64" s="100">
        <f t="shared" si="83"/>
        <v>887</v>
      </c>
      <c r="AR64" s="100">
        <f t="shared" si="83"/>
        <v>864</v>
      </c>
      <c r="AS64" s="100">
        <f t="shared" si="83"/>
        <v>841</v>
      </c>
      <c r="AT64" s="100">
        <f t="shared" si="83"/>
        <v>818</v>
      </c>
      <c r="AU64" s="100">
        <f t="shared" si="83"/>
        <v>795</v>
      </c>
      <c r="AV64" s="100">
        <f t="shared" si="83"/>
        <v>772</v>
      </c>
      <c r="AW64" s="100">
        <f t="shared" si="83"/>
        <v>749</v>
      </c>
      <c r="AX64" s="100">
        <f t="shared" si="83"/>
        <v>726</v>
      </c>
      <c r="AY64" s="100">
        <f t="shared" si="83"/>
        <v>703</v>
      </c>
      <c r="AZ64" s="100">
        <f t="shared" si="83"/>
        <v>680</v>
      </c>
      <c r="BA64" s="100">
        <f t="shared" si="83"/>
        <v>657</v>
      </c>
      <c r="BB64" s="100">
        <f t="shared" si="83"/>
        <v>634</v>
      </c>
      <c r="BC64" s="100">
        <f t="shared" si="83"/>
        <v>611</v>
      </c>
      <c r="BD64" s="100">
        <f t="shared" ref="BD64:CI64" si="84">IF(LEFT(BD9,1)="V",$S$54,IF(ISNUMBER(BD9),BC64-BD9,BC64))</f>
        <v>588</v>
      </c>
      <c r="BE64" s="100">
        <f t="shared" si="84"/>
        <v>565</v>
      </c>
      <c r="BF64" s="100">
        <f t="shared" si="84"/>
        <v>542</v>
      </c>
      <c r="BG64" s="100">
        <f t="shared" si="84"/>
        <v>519</v>
      </c>
      <c r="BH64" s="100">
        <f t="shared" si="84"/>
        <v>496</v>
      </c>
      <c r="BI64" s="100">
        <f t="shared" si="84"/>
        <v>473</v>
      </c>
      <c r="BJ64" s="100">
        <f t="shared" si="84"/>
        <v>450</v>
      </c>
      <c r="BK64" s="100">
        <f t="shared" si="84"/>
        <v>427</v>
      </c>
      <c r="BL64" s="100">
        <f t="shared" si="84"/>
        <v>404</v>
      </c>
      <c r="BM64" s="100">
        <f t="shared" si="84"/>
        <v>381</v>
      </c>
      <c r="BN64" s="100">
        <f t="shared" si="84"/>
        <v>358</v>
      </c>
      <c r="BO64" s="100">
        <f t="shared" si="84"/>
        <v>335</v>
      </c>
      <c r="BP64" s="100">
        <f t="shared" si="84"/>
        <v>312</v>
      </c>
      <c r="BQ64" s="100">
        <f t="shared" si="84"/>
        <v>289</v>
      </c>
      <c r="BR64" s="100">
        <f t="shared" si="84"/>
        <v>266</v>
      </c>
      <c r="BS64" s="100">
        <f t="shared" si="84"/>
        <v>243</v>
      </c>
      <c r="BT64" s="100">
        <f t="shared" si="84"/>
        <v>220</v>
      </c>
      <c r="BU64" s="100">
        <f t="shared" si="84"/>
        <v>197</v>
      </c>
      <c r="BV64" s="100">
        <f t="shared" si="84"/>
        <v>174</v>
      </c>
      <c r="BW64" s="100">
        <f t="shared" si="84"/>
        <v>151</v>
      </c>
      <c r="BX64" s="100">
        <f t="shared" si="84"/>
        <v>128</v>
      </c>
      <c r="BY64" s="100">
        <f t="shared" si="84"/>
        <v>105</v>
      </c>
      <c r="BZ64" s="100">
        <f t="shared" si="84"/>
        <v>82</v>
      </c>
      <c r="CA64" s="100">
        <f t="shared" si="84"/>
        <v>59</v>
      </c>
      <c r="CB64" s="100">
        <f t="shared" si="84"/>
        <v>36</v>
      </c>
      <c r="CC64" s="100">
        <f t="shared" si="84"/>
        <v>1200</v>
      </c>
      <c r="CD64" s="100">
        <f t="shared" si="84"/>
        <v>1200</v>
      </c>
      <c r="CE64" s="100">
        <f t="shared" si="84"/>
        <v>1200</v>
      </c>
      <c r="CF64" s="100">
        <f t="shared" si="84"/>
        <v>1200</v>
      </c>
      <c r="CG64" s="100">
        <f t="shared" si="84"/>
        <v>1200</v>
      </c>
      <c r="CH64" s="100">
        <f t="shared" si="84"/>
        <v>1200</v>
      </c>
      <c r="CI64" s="100">
        <f t="shared" si="84"/>
        <v>1178</v>
      </c>
      <c r="CJ64" s="100">
        <f t="shared" ref="CJ64:DO64" si="85">IF(LEFT(CJ9,1)="V",$S$54,IF(ISNUMBER(CJ9),CI64-CJ9,CI64))</f>
        <v>1156</v>
      </c>
      <c r="CK64" s="100">
        <f t="shared" si="85"/>
        <v>1134</v>
      </c>
      <c r="CL64" s="100">
        <f t="shared" si="85"/>
        <v>1112</v>
      </c>
      <c r="CM64" s="100">
        <f t="shared" si="85"/>
        <v>1090</v>
      </c>
      <c r="CN64" s="100">
        <f t="shared" si="85"/>
        <v>1068</v>
      </c>
      <c r="CO64" s="100">
        <f t="shared" si="85"/>
        <v>1046</v>
      </c>
      <c r="CP64" s="100">
        <f t="shared" si="85"/>
        <v>1024</v>
      </c>
      <c r="CQ64" s="100">
        <f t="shared" si="85"/>
        <v>1002</v>
      </c>
      <c r="CR64" s="100">
        <f t="shared" si="85"/>
        <v>980</v>
      </c>
      <c r="CS64" s="100">
        <f t="shared" si="85"/>
        <v>958</v>
      </c>
      <c r="CT64" s="100">
        <f t="shared" si="85"/>
        <v>936</v>
      </c>
      <c r="CU64" s="100">
        <f t="shared" si="85"/>
        <v>914</v>
      </c>
      <c r="CV64" s="100">
        <f t="shared" si="85"/>
        <v>892</v>
      </c>
      <c r="CW64" s="100">
        <f t="shared" si="85"/>
        <v>870</v>
      </c>
      <c r="CX64" s="100">
        <f t="shared" si="85"/>
        <v>848</v>
      </c>
      <c r="CY64" s="100">
        <f t="shared" si="85"/>
        <v>826</v>
      </c>
      <c r="CZ64" s="100">
        <f t="shared" si="85"/>
        <v>804</v>
      </c>
      <c r="DA64" s="100">
        <f t="shared" si="85"/>
        <v>782</v>
      </c>
      <c r="DB64" s="100">
        <f t="shared" si="85"/>
        <v>760</v>
      </c>
      <c r="DC64" s="100">
        <f t="shared" si="85"/>
        <v>738</v>
      </c>
      <c r="DD64" s="100">
        <f t="shared" si="85"/>
        <v>716</v>
      </c>
      <c r="DE64" s="100">
        <f t="shared" si="85"/>
        <v>694</v>
      </c>
      <c r="DF64" s="100">
        <f t="shared" si="85"/>
        <v>672</v>
      </c>
      <c r="DG64" s="100">
        <f t="shared" si="85"/>
        <v>650</v>
      </c>
      <c r="DH64" s="100">
        <f t="shared" si="85"/>
        <v>628</v>
      </c>
      <c r="DI64" s="100">
        <f t="shared" si="85"/>
        <v>606</v>
      </c>
      <c r="DJ64" s="100">
        <f t="shared" si="85"/>
        <v>584</v>
      </c>
      <c r="DK64" s="100">
        <f t="shared" si="85"/>
        <v>562</v>
      </c>
      <c r="DL64" s="100">
        <f t="shared" si="85"/>
        <v>540</v>
      </c>
      <c r="DM64" s="100">
        <f t="shared" si="85"/>
        <v>518</v>
      </c>
      <c r="DN64" s="100">
        <f t="shared" si="85"/>
        <v>496</v>
      </c>
      <c r="DO64" s="100">
        <f t="shared" si="85"/>
        <v>474</v>
      </c>
      <c r="DP64" s="100">
        <f t="shared" ref="DP64:EU64" si="86">IF(LEFT(DP9,1)="V",$S$54,IF(ISNUMBER(DP9),DO64-DP9,DO64))</f>
        <v>452</v>
      </c>
      <c r="DQ64" s="100">
        <f t="shared" si="86"/>
        <v>430</v>
      </c>
      <c r="DR64" s="100">
        <f t="shared" si="86"/>
        <v>408</v>
      </c>
      <c r="DS64" s="100">
        <f t="shared" si="86"/>
        <v>386</v>
      </c>
      <c r="DT64" s="100">
        <f t="shared" si="86"/>
        <v>364</v>
      </c>
      <c r="DU64" s="100">
        <f t="shared" si="86"/>
        <v>342</v>
      </c>
      <c r="DV64" s="100">
        <f t="shared" si="86"/>
        <v>320</v>
      </c>
      <c r="DW64" s="100">
        <f t="shared" si="86"/>
        <v>298</v>
      </c>
      <c r="DX64" s="100">
        <f t="shared" si="86"/>
        <v>276</v>
      </c>
      <c r="DY64" s="100">
        <f t="shared" si="86"/>
        <v>254</v>
      </c>
      <c r="DZ64" s="100">
        <f t="shared" si="86"/>
        <v>232</v>
      </c>
      <c r="EA64" s="100">
        <f t="shared" si="86"/>
        <v>210</v>
      </c>
      <c r="EB64" s="100">
        <f t="shared" si="86"/>
        <v>188</v>
      </c>
      <c r="EC64" s="100">
        <f t="shared" si="86"/>
        <v>166</v>
      </c>
      <c r="ED64" s="100">
        <f t="shared" si="86"/>
        <v>144</v>
      </c>
      <c r="EE64" s="100">
        <f t="shared" si="86"/>
        <v>122</v>
      </c>
      <c r="EF64" s="100">
        <f t="shared" si="86"/>
        <v>100</v>
      </c>
      <c r="EG64" s="100">
        <f t="shared" si="86"/>
        <v>78</v>
      </c>
      <c r="EH64" s="100">
        <f t="shared" si="86"/>
        <v>56</v>
      </c>
      <c r="EI64" s="100">
        <f t="shared" si="86"/>
        <v>34</v>
      </c>
      <c r="EJ64" s="100">
        <f t="shared" si="86"/>
        <v>12</v>
      </c>
      <c r="EK64" s="100">
        <f t="shared" si="86"/>
        <v>1200</v>
      </c>
      <c r="EL64" s="100">
        <f t="shared" si="86"/>
        <v>1200</v>
      </c>
      <c r="EM64" s="100">
        <f t="shared" si="86"/>
        <v>1200</v>
      </c>
      <c r="EN64" s="100">
        <f t="shared" si="86"/>
        <v>1200</v>
      </c>
      <c r="EO64" s="100">
        <f t="shared" si="86"/>
        <v>1200</v>
      </c>
      <c r="EP64" s="100">
        <f t="shared" si="86"/>
        <v>1177</v>
      </c>
      <c r="EQ64" s="100">
        <f t="shared" si="86"/>
        <v>1154</v>
      </c>
      <c r="ER64" s="100">
        <f t="shared" si="86"/>
        <v>1131</v>
      </c>
      <c r="ES64" s="100">
        <f t="shared" si="86"/>
        <v>1108</v>
      </c>
      <c r="ET64" s="100">
        <f t="shared" si="86"/>
        <v>1085</v>
      </c>
      <c r="EU64" s="100">
        <f t="shared" si="86"/>
        <v>1062</v>
      </c>
      <c r="EV64" s="100">
        <f t="shared" ref="EV64:GA64" si="87">IF(LEFT(EV9,1)="V",$S$54,IF(ISNUMBER(EV9),EU64-EV9,EU64))</f>
        <v>1039</v>
      </c>
      <c r="EW64" s="100">
        <f t="shared" si="87"/>
        <v>1016</v>
      </c>
      <c r="EX64" s="100">
        <f t="shared" si="87"/>
        <v>993</v>
      </c>
      <c r="EY64" s="100">
        <f t="shared" si="87"/>
        <v>970</v>
      </c>
      <c r="EZ64" s="100">
        <f t="shared" si="87"/>
        <v>947</v>
      </c>
      <c r="FA64" s="100">
        <f t="shared" si="87"/>
        <v>924</v>
      </c>
      <c r="FB64" s="100">
        <f t="shared" si="87"/>
        <v>901</v>
      </c>
      <c r="FC64" s="100">
        <f t="shared" si="87"/>
        <v>878</v>
      </c>
      <c r="FD64" s="100">
        <f t="shared" si="87"/>
        <v>855</v>
      </c>
      <c r="FE64" s="100">
        <f t="shared" si="87"/>
        <v>832</v>
      </c>
      <c r="FF64" s="100">
        <f t="shared" si="87"/>
        <v>809</v>
      </c>
      <c r="FG64" s="100">
        <f t="shared" si="87"/>
        <v>786</v>
      </c>
      <c r="FH64" s="100">
        <f t="shared" si="87"/>
        <v>763</v>
      </c>
      <c r="FI64" s="100">
        <f t="shared" si="87"/>
        <v>740</v>
      </c>
      <c r="FJ64" s="100">
        <f t="shared" si="87"/>
        <v>717</v>
      </c>
      <c r="FK64" s="100">
        <f t="shared" si="87"/>
        <v>694</v>
      </c>
      <c r="FL64" s="100">
        <f t="shared" si="87"/>
        <v>671</v>
      </c>
      <c r="FM64" s="100">
        <f t="shared" si="87"/>
        <v>648</v>
      </c>
      <c r="FN64" s="100">
        <f t="shared" si="87"/>
        <v>625</v>
      </c>
      <c r="FO64" s="100">
        <f t="shared" si="87"/>
        <v>602</v>
      </c>
      <c r="FP64" s="100">
        <f t="shared" si="87"/>
        <v>579</v>
      </c>
      <c r="FQ64" s="100">
        <f t="shared" si="87"/>
        <v>556</v>
      </c>
      <c r="FR64" s="100">
        <f t="shared" si="87"/>
        <v>533</v>
      </c>
      <c r="FS64" s="100">
        <f t="shared" si="87"/>
        <v>510</v>
      </c>
      <c r="FT64" s="100">
        <f t="shared" si="87"/>
        <v>487</v>
      </c>
      <c r="FU64" s="100">
        <f t="shared" si="87"/>
        <v>464</v>
      </c>
      <c r="FV64" s="100">
        <f t="shared" si="87"/>
        <v>441</v>
      </c>
      <c r="FW64" s="100">
        <f t="shared" si="87"/>
        <v>418</v>
      </c>
      <c r="FX64" s="100">
        <f t="shared" si="87"/>
        <v>395</v>
      </c>
      <c r="FY64" s="100">
        <f t="shared" si="87"/>
        <v>372</v>
      </c>
      <c r="FZ64" s="100">
        <f t="shared" si="87"/>
        <v>349</v>
      </c>
      <c r="GA64" s="100">
        <f t="shared" si="87"/>
        <v>326</v>
      </c>
      <c r="GB64" s="100">
        <f t="shared" ref="GB64:GR64" si="88">IF(LEFT(GB9,1)="V",$S$54,IF(ISNUMBER(GB9),GA64-GB9,GA64))</f>
        <v>303</v>
      </c>
      <c r="GC64" s="100">
        <f t="shared" si="88"/>
        <v>280</v>
      </c>
      <c r="GD64" s="100">
        <f t="shared" si="88"/>
        <v>257</v>
      </c>
      <c r="GE64" s="100">
        <f t="shared" si="88"/>
        <v>234</v>
      </c>
      <c r="GF64" s="100">
        <f t="shared" si="88"/>
        <v>211</v>
      </c>
      <c r="GG64" s="100">
        <f t="shared" si="88"/>
        <v>188</v>
      </c>
      <c r="GH64" s="100">
        <f t="shared" si="88"/>
        <v>165</v>
      </c>
      <c r="GI64" s="100">
        <f t="shared" si="88"/>
        <v>142</v>
      </c>
      <c r="GJ64" s="100">
        <f t="shared" si="88"/>
        <v>119</v>
      </c>
      <c r="GK64" s="100">
        <f t="shared" si="88"/>
        <v>96</v>
      </c>
      <c r="GL64" s="100">
        <f t="shared" si="88"/>
        <v>73</v>
      </c>
      <c r="GM64" s="100">
        <f t="shared" si="88"/>
        <v>50</v>
      </c>
      <c r="GN64" s="100">
        <f t="shared" si="88"/>
        <v>50</v>
      </c>
      <c r="GO64" s="100">
        <f t="shared" si="88"/>
        <v>50</v>
      </c>
      <c r="GP64" s="100">
        <f t="shared" si="88"/>
        <v>50</v>
      </c>
      <c r="GQ64" s="100">
        <f t="shared" si="88"/>
        <v>50</v>
      </c>
      <c r="GR64" s="100">
        <f t="shared" si="88"/>
        <v>50</v>
      </c>
      <c r="GY64" s="519">
        <v>21</v>
      </c>
      <c r="GZ64" s="364">
        <f>IF(COUNTIF($I23:$GR23,GZ$12)=0,0,HLOOKUP(GZ$12,$I23:$GR$40,$HO63,FALSE))</f>
        <v>0</v>
      </c>
      <c r="HA64" s="364">
        <f>IF(COUNTIF($I23:$GR23,HA$12)=0,0,HLOOKUP(HA$12,$I23:$GR$40,$HO63,FALSE))</f>
        <v>0</v>
      </c>
      <c r="HB64" s="364">
        <f>IF(COUNTIF($I23:$GR23,HB$12)=0,0,HLOOKUP(HB$12,$I23:$GR$40,$HO63,FALSE))</f>
        <v>5</v>
      </c>
      <c r="HC64" s="364">
        <f>IF(COUNTIF($I23:$GR23,HC$12)=0,0,HLOOKUP(HC$12,$I23:$GR$40,$HO63,FALSE))</f>
        <v>63</v>
      </c>
      <c r="HD64" s="364">
        <f>IF(COUNTIF($I23:$GR23,HD$12)=0,0,HLOOKUP(HD$12,$I23:$GR$40,$HO63,FALSE))</f>
        <v>121</v>
      </c>
      <c r="HE64" s="364">
        <f>IF(COUNTIF($I23:$GR23,HE$12)=0,0,HLOOKUP(HE$12,$I23:$GR$40,$HO63,FALSE))</f>
        <v>0</v>
      </c>
      <c r="HF64" s="364">
        <f>IF(COUNTIF($I23:$GR23,"X")=0,0,HLOOKUP("X",$I23:$GR$40,$HO63,FALSE))</f>
        <v>147</v>
      </c>
      <c r="HG64" s="8"/>
      <c r="HH64" s="606" t="s">
        <v>296</v>
      </c>
      <c r="HI64" s="364">
        <f>IF(GZ64=0,0,IF(AND(GZ64&lt;&gt;0,HA64=0),SUM(INDEX($I23:$GR23,1,GZ64):INDEX($I23:$GR23,1,$HF64)),SUM(INDEX($I23:$GR23,1,GZ64):INDEX($I23:$GR23,1,HA64))))</f>
        <v>0</v>
      </c>
      <c r="HJ64" s="364">
        <f>IF(HA64=0,0,IF(AND(HA64&lt;&gt;0,HB64=0),SUM(INDEX($I23:$GR23,1,HA64):INDEX($I23:$GR23,1,$HF64)),SUM(INDEX($I23:$GR23,1,HA64):INDEX($I23:$GR23,1,HB64))))</f>
        <v>0</v>
      </c>
      <c r="HK64" s="364">
        <f>IF(HB64=0,0,IF(AND(HB64&lt;&gt;0,HC64=0),SUM(INDEX($I23:$GR23,1,HB64):INDEX($I23:$GR23,1,$HF64)),SUM(INDEX($I23:$GR23,1,HB64):INDEX($I23:$GR23,1,HC64))))</f>
        <v>1130</v>
      </c>
      <c r="HL64" s="364">
        <f>IF(HC64=0,0,IF(AND(HC64&lt;&gt;0,HD64=0),SUM(INDEX($I23:$GR23,1,HC64):INDEX($I23:$GR23,1,$HF64)),SUM(INDEX($I23:$GR23,1,HC64):INDEX($I23:$GR23,1,HD64))))</f>
        <v>1144</v>
      </c>
      <c r="HM64" s="364">
        <f>IF(HD64=0,0,IF(AND(HD64&lt;&gt;0,HE64=0),SUM(INDEX($I23:$GR23,1,HD64):INDEX($I23:$GR23,1,$HF64)),SUM(INDEX($I23:$GR23,1,HD64):INDEX($I23:$GR23,1,HE64))))</f>
        <v>483</v>
      </c>
      <c r="HN64" s="364">
        <f>IF(HE64=0,0,IF(AND(HE64&lt;&gt;0,GZ64=0),SUM(INDEX($I23:$GR23,1,HE64):INDEX($I23:$GR23,1,$HF64)),SUM(INDEX($I23:$GR23,1,HE64):INDEX($I23:$GR23,1,GZ64))))</f>
        <v>0</v>
      </c>
      <c r="HO64" s="519">
        <v>17</v>
      </c>
      <c r="HP64" s="8"/>
      <c r="HQ64" s="623" t="s">
        <v>296</v>
      </c>
      <c r="HR64" s="701">
        <f>IF(AND(GZ64=0,HA64=0),0,IF(AND(GZ64=0,HA64&lt;&gt;0),COUNTIF(INDEX($I$3:$GR$79,$GY64,GZ64+1):INDEX($I$3:$GR$79,$GY64,HA64),"STK")+COUNTIF(INDEX($I$3:$GR$79,$GY64,GZ64+1):INDEX($I$3:$GR$79,$GY64,HA64),"SB"),IF(AND(GZ64&lt;&gt;0,HA64=0),COUNTIF(INDEX($I$3:$GR$79,$GY64,GZ64):INDEX($I$3:$GR$79,$GY64,HF64),"STK")+COUNTIF(INDEX($I$3:$GR$79,$GY64,GZ64):INDEX($I$3:$GR$79,$GY64,HF64),"SB"),COUNTIF(INDEX($I$3:$GR$79,$GY64,GZ64):INDEX($I$3:$GR$79,$GY64,HA64),"STK")+COUNTIF(INDEX($I$3:$GR$79,$GY64,GZ64):INDEX($I$3:$GR$79,$GY64,HA64),"SB"))))</f>
        <v>0</v>
      </c>
      <c r="HS64" s="405">
        <f>IF(AND(HA64=0,HB64=0),0,IF(AND(HA64=0,HB64&lt;&gt;0),COUNTIF(INDEX($I$3:$GR$79,$GY64,HA64+1):INDEX($I$3:$GR$79,$GY64,HB64),"STK")+COUNTIF(INDEX($I$3:$GR$79,$GY64,HA64+1):INDEX($I$3:$GR$79,$GY64,HB64),"SB"),IF(AND(HA64&lt;&gt;0,HB64=0),COUNTIF(INDEX($I$3:$GR$79,$GY64,HA64):INDEX($I$3:$GR$79,$GY64,HF64),"STK")+COUNTIF(INDEX($I$3:$GR$79,$GY64,HA64):INDEX($I$3:$GR$79,$GY64,HF64),"SB"),COUNTIF(INDEX($I$3:$GR$79,$GY64,HA64):INDEX($I$3:$GR$79,$GY64,HB64),"STK")+COUNTIF(INDEX($I$3:$GR$79,$GY64,HA64):INDEX($I$3:$GR$79,$GY64,HB64),"SB"))))</f>
        <v>0</v>
      </c>
      <c r="HT64" s="701">
        <f>IF(AND(HB64=0,HC64=0),0,IF(AND(HB64=0,HC64&lt;&gt;0),COUNTIF(INDEX($I$3:$GR$79,$GY64,HB64+1):INDEX($I$3:$GR$79,$GY64,HC64),"STK")+COUNTIF(INDEX($I$3:$GR$79,$GY64,HB64+1):INDEX($I$3:$GR$79,$GY64,HC64),"SB"),IF(AND(HB64&lt;&gt;0,HC64=0),COUNTIF(INDEX($I$3:$GR$79,$GY64,HB64):INDEX($I$3:$GR$79,$GY64,HF64),"STK")+COUNTIF(INDEX($I$3:$GR$79,$GY64,HB64):INDEX($I$3:$GR$79,$GY64,HF64),"SB"),COUNTIF(INDEX($I$3:$GR$79,$GY64,HB64):INDEX($I$3:$GR$79,$GY64,HC64),"STK")+COUNTIF(INDEX($I$3:$GR$79,$GY64,HB64):INDEX($I$3:$GR$79,$GY64,HC64),"SB"))))</f>
        <v>0</v>
      </c>
      <c r="HU64" s="405">
        <f>IF(AND(HC64=0,HD64=0),0,IF(AND(HC64=0,HD64&lt;&gt;0),COUNTIF(INDEX($I$3:$GR$79,$GY64,HC64+1):INDEX($I$3:$GR$79,$GY64,HD64),"STK")+COUNTIF(INDEX($I$3:$GR$79,$GY64,HC64+1):INDEX($I$3:$GR$79,$GY64,HD64),"SB"),IF(AND(HC64&lt;&gt;0,HD64=0),COUNTIF(INDEX($I$3:$GR$79,$GY64,HC64):INDEX($I$3:$GR$79,$GY64,HF64),"STK")+COUNTIF(INDEX($I$3:$GR$79,$GY64,HC64):INDEX($I$3:$GR$79,$GY64,HF64),"SB"),COUNTIF(INDEX($I$3:$GR$79,$GY64,HC64):INDEX($I$3:$GR$79,$GY64,HD64),"STK")+COUNTIF(INDEX($I$3:$GR$79,$GY64,HC64):INDEX($I$3:$GR$79,$GY64,HD64),"SB"))))</f>
        <v>0</v>
      </c>
      <c r="HV64" s="701">
        <f>IF(AND(HD64=0,HE64=0),0,IF(AND(HD64=0,HE64&lt;&gt;0),COUNTIF(INDEX($I$3:$GR$79,$GY64,HD64+1):INDEX($I$3:$GR$79,$GY64,HE64),"STK")+COUNTIF(INDEX($I$3:$GR$79,$GY64,HD64+1):INDEX($I$3:$GR$79,$GY64,HE64),"SB"),IF(AND(HD64&lt;&gt;0,HE64=0),COUNTIF(INDEX($I$3:$GR$79,$GY64,HD64):INDEX($I$3:$GR$79,$GY64,HF64),"STK")+COUNTIF(INDEX($I$3:$GR$79,$GY64,HD64):INDEX($I$3:$GR$79,$GY64,HF64),"SB"),COUNTIF(INDEX($I$3:$GR$79,$GY64,HD64):INDEX($I$3:$GR$79,$GY64,HE64),"STK")+COUNTIF(INDEX($I$3:$GR$79,$GY64,HD64):INDEX($I$3:$GR$79,$GY64,HE64),"SB"))))</f>
        <v>0</v>
      </c>
      <c r="HW64" s="405">
        <f>IF(AND(HE64=0,GZ64=0),0,IF(AND(HE64=0,GZ64&lt;&gt;0),COUNTIF(INDEX($I$3:$GR$79,$GY64,HE64+1):INDEX($I$3:$GR$79,$GY64,GZ64),"STK")+COUNTIF(INDEX($I$3:$GR$79,$GY64,HE64+1):INDEX($I$3:$GR$79,$GY64,GZ64),"SB"),IF(AND(HE64&lt;&gt;0,GZ64=0),COUNTIF(INDEX($I$3:$GR$79,$GY64,HE64):INDEX($I$3:$GR$79,$GY64,HF64),"STK")+COUNTIF(INDEX($I$3:$GR$79,$GY64,HE64):INDEX($I$3:$GR$79,$GY64,HF64),"SB"),COUNTIF(INDEX($I$3:$GR$79,$GY64,HE64):INDEX($I$3:$GR$79,$GY64,GZ64),"STK")+COUNTIF(INDEX($I$3:$GR$79,$GY64,HE64):INDEX($I$3:$GR$79,$GY64,GZ64),"SB"))))</f>
        <v>0</v>
      </c>
      <c r="HY64" s="606" t="s">
        <v>296</v>
      </c>
      <c r="HZ64" s="364">
        <f t="shared" si="38"/>
        <v>0</v>
      </c>
      <c r="IA64" s="364">
        <f t="shared" si="39"/>
        <v>0</v>
      </c>
      <c r="IB64" s="364">
        <f t="shared" si="40"/>
        <v>53</v>
      </c>
      <c r="IC64" s="364">
        <f t="shared" si="41"/>
        <v>53</v>
      </c>
      <c r="ID64" s="364">
        <f t="shared" si="42"/>
        <v>21</v>
      </c>
      <c r="IE64" s="364">
        <f t="shared" si="43"/>
        <v>0</v>
      </c>
    </row>
    <row r="65" spans="4:239" x14ac:dyDescent="0.25">
      <c r="D65" s="211"/>
      <c r="E65" s="402"/>
      <c r="G65" s="1040"/>
      <c r="H65" s="476" t="s">
        <v>94</v>
      </c>
      <c r="I65" s="229"/>
      <c r="J65" s="230"/>
      <c r="K65" s="237"/>
      <c r="L65" s="390"/>
      <c r="M65" s="1082">
        <v>549</v>
      </c>
      <c r="N65" s="1083"/>
      <c r="O65" s="140"/>
      <c r="P65" s="155">
        <v>200</v>
      </c>
      <c r="Q65" s="12"/>
      <c r="R65" s="385"/>
      <c r="S65" s="386" t="s">
        <v>94</v>
      </c>
      <c r="T65" s="401">
        <f t="shared" si="50"/>
        <v>749</v>
      </c>
      <c r="U65" s="403">
        <v>706</v>
      </c>
      <c r="V65" s="404">
        <f t="shared" si="51"/>
        <v>749</v>
      </c>
      <c r="W65" s="650">
        <f t="shared" si="52"/>
        <v>749</v>
      </c>
      <c r="X65" s="100">
        <f t="shared" ref="X65:BC66" si="89">IF(LEFT(X10,1)="V",$S$54,IF(ISNUMBER(X10),W65-X10,W65))</f>
        <v>722</v>
      </c>
      <c r="Y65" s="100">
        <f t="shared" si="89"/>
        <v>697</v>
      </c>
      <c r="Z65" s="100">
        <f t="shared" si="89"/>
        <v>671</v>
      </c>
      <c r="AA65" s="100">
        <f t="shared" si="89"/>
        <v>653</v>
      </c>
      <c r="AB65" s="100">
        <f t="shared" si="89"/>
        <v>626</v>
      </c>
      <c r="AC65" s="100">
        <f t="shared" si="89"/>
        <v>603</v>
      </c>
      <c r="AD65" s="100">
        <f t="shared" si="89"/>
        <v>592</v>
      </c>
      <c r="AE65" s="100">
        <f t="shared" si="89"/>
        <v>569</v>
      </c>
      <c r="AF65" s="100">
        <f t="shared" si="89"/>
        <v>546</v>
      </c>
      <c r="AG65" s="100">
        <f t="shared" si="89"/>
        <v>523</v>
      </c>
      <c r="AH65" s="100">
        <f t="shared" si="89"/>
        <v>500</v>
      </c>
      <c r="AI65" s="100">
        <f t="shared" si="89"/>
        <v>477</v>
      </c>
      <c r="AJ65" s="100">
        <f t="shared" si="89"/>
        <v>454</v>
      </c>
      <c r="AK65" s="100">
        <f t="shared" si="89"/>
        <v>431</v>
      </c>
      <c r="AL65" s="100">
        <f t="shared" si="89"/>
        <v>408</v>
      </c>
      <c r="AM65" s="100">
        <f t="shared" si="89"/>
        <v>385</v>
      </c>
      <c r="AN65" s="100">
        <f t="shared" si="89"/>
        <v>362</v>
      </c>
      <c r="AO65" s="100">
        <f t="shared" si="89"/>
        <v>339</v>
      </c>
      <c r="AP65" s="100">
        <f t="shared" si="89"/>
        <v>316</v>
      </c>
      <c r="AQ65" s="100">
        <f t="shared" si="89"/>
        <v>293</v>
      </c>
      <c r="AR65" s="100">
        <f t="shared" si="89"/>
        <v>270</v>
      </c>
      <c r="AS65" s="100">
        <f t="shared" si="89"/>
        <v>247</v>
      </c>
      <c r="AT65" s="100">
        <f t="shared" si="89"/>
        <v>224</v>
      </c>
      <c r="AU65" s="100">
        <f t="shared" si="89"/>
        <v>201</v>
      </c>
      <c r="AV65" s="100">
        <f t="shared" si="89"/>
        <v>178</v>
      </c>
      <c r="AW65" s="100">
        <f t="shared" si="89"/>
        <v>155</v>
      </c>
      <c r="AX65" s="100">
        <f t="shared" si="89"/>
        <v>132</v>
      </c>
      <c r="AY65" s="100">
        <f t="shared" si="89"/>
        <v>109</v>
      </c>
      <c r="AZ65" s="100">
        <f t="shared" si="89"/>
        <v>86</v>
      </c>
      <c r="BA65" s="100">
        <f t="shared" si="89"/>
        <v>63</v>
      </c>
      <c r="BB65" s="100">
        <f t="shared" si="89"/>
        <v>1200</v>
      </c>
      <c r="BC65" s="100">
        <f t="shared" si="89"/>
        <v>1200</v>
      </c>
      <c r="BD65" s="100">
        <f t="shared" ref="BD65:CI66" si="90">IF(LEFT(BD10,1)="V",$S$54,IF(ISNUMBER(BD10),BC65-BD10,BC65))</f>
        <v>1200</v>
      </c>
      <c r="BE65" s="100">
        <f t="shared" si="90"/>
        <v>1200</v>
      </c>
      <c r="BF65" s="100">
        <f t="shared" si="90"/>
        <v>1200</v>
      </c>
      <c r="BG65" s="100">
        <f t="shared" si="90"/>
        <v>1200</v>
      </c>
      <c r="BH65" s="100">
        <f t="shared" si="90"/>
        <v>1178</v>
      </c>
      <c r="BI65" s="100">
        <f t="shared" si="90"/>
        <v>1156</v>
      </c>
      <c r="BJ65" s="100">
        <f t="shared" si="90"/>
        <v>1134</v>
      </c>
      <c r="BK65" s="100">
        <f t="shared" si="90"/>
        <v>1112</v>
      </c>
      <c r="BL65" s="100">
        <f t="shared" si="90"/>
        <v>1090</v>
      </c>
      <c r="BM65" s="100">
        <f t="shared" si="90"/>
        <v>1068</v>
      </c>
      <c r="BN65" s="100">
        <f t="shared" si="90"/>
        <v>1046</v>
      </c>
      <c r="BO65" s="100">
        <f t="shared" si="90"/>
        <v>1024</v>
      </c>
      <c r="BP65" s="100">
        <f t="shared" si="90"/>
        <v>1002</v>
      </c>
      <c r="BQ65" s="100">
        <f t="shared" si="90"/>
        <v>980</v>
      </c>
      <c r="BR65" s="100">
        <f t="shared" si="90"/>
        <v>958</v>
      </c>
      <c r="BS65" s="100">
        <f t="shared" si="90"/>
        <v>936</v>
      </c>
      <c r="BT65" s="100">
        <f t="shared" si="90"/>
        <v>914</v>
      </c>
      <c r="BU65" s="100">
        <f t="shared" si="90"/>
        <v>892</v>
      </c>
      <c r="BV65" s="100">
        <f t="shared" si="90"/>
        <v>870</v>
      </c>
      <c r="BW65" s="100">
        <f t="shared" si="90"/>
        <v>848</v>
      </c>
      <c r="BX65" s="100">
        <f t="shared" si="90"/>
        <v>826</v>
      </c>
      <c r="BY65" s="100">
        <f t="shared" si="90"/>
        <v>804</v>
      </c>
      <c r="BZ65" s="100">
        <f t="shared" si="90"/>
        <v>782</v>
      </c>
      <c r="CA65" s="100">
        <f t="shared" si="90"/>
        <v>760</v>
      </c>
      <c r="CB65" s="100">
        <f t="shared" si="90"/>
        <v>738</v>
      </c>
      <c r="CC65" s="100">
        <f t="shared" si="90"/>
        <v>716</v>
      </c>
      <c r="CD65" s="100">
        <f t="shared" si="90"/>
        <v>694</v>
      </c>
      <c r="CE65" s="100">
        <f t="shared" si="90"/>
        <v>672</v>
      </c>
      <c r="CF65" s="100">
        <f t="shared" si="90"/>
        <v>650</v>
      </c>
      <c r="CG65" s="100">
        <f t="shared" si="90"/>
        <v>628</v>
      </c>
      <c r="CH65" s="100">
        <f t="shared" si="90"/>
        <v>606</v>
      </c>
      <c r="CI65" s="100">
        <f t="shared" si="90"/>
        <v>584</v>
      </c>
      <c r="CJ65" s="100">
        <f t="shared" ref="CJ65:DO65" si="91">IF(LEFT(CJ10,1)="V",$S$54,IF(ISNUMBER(CJ10),CI65-CJ10,CI65))</f>
        <v>562</v>
      </c>
      <c r="CK65" s="100">
        <f t="shared" si="91"/>
        <v>540</v>
      </c>
      <c r="CL65" s="100">
        <f t="shared" si="91"/>
        <v>518</v>
      </c>
      <c r="CM65" s="100">
        <f t="shared" si="91"/>
        <v>496</v>
      </c>
      <c r="CN65" s="100">
        <f t="shared" si="91"/>
        <v>474</v>
      </c>
      <c r="CO65" s="100">
        <f t="shared" si="91"/>
        <v>452</v>
      </c>
      <c r="CP65" s="100">
        <f t="shared" si="91"/>
        <v>430</v>
      </c>
      <c r="CQ65" s="100">
        <f t="shared" si="91"/>
        <v>408</v>
      </c>
      <c r="CR65" s="100">
        <f t="shared" si="91"/>
        <v>386</v>
      </c>
      <c r="CS65" s="100">
        <f t="shared" si="91"/>
        <v>364</v>
      </c>
      <c r="CT65" s="100">
        <f t="shared" si="91"/>
        <v>342</v>
      </c>
      <c r="CU65" s="100">
        <f t="shared" si="91"/>
        <v>320</v>
      </c>
      <c r="CV65" s="100">
        <f t="shared" si="91"/>
        <v>298</v>
      </c>
      <c r="CW65" s="100">
        <f t="shared" si="91"/>
        <v>276</v>
      </c>
      <c r="CX65" s="100">
        <f t="shared" si="91"/>
        <v>254</v>
      </c>
      <c r="CY65" s="100">
        <f t="shared" si="91"/>
        <v>232</v>
      </c>
      <c r="CZ65" s="100">
        <f t="shared" si="91"/>
        <v>210</v>
      </c>
      <c r="DA65" s="100">
        <f t="shared" si="91"/>
        <v>188</v>
      </c>
      <c r="DB65" s="100">
        <f t="shared" si="91"/>
        <v>166</v>
      </c>
      <c r="DC65" s="100">
        <f t="shared" si="91"/>
        <v>144</v>
      </c>
      <c r="DD65" s="100">
        <f t="shared" si="91"/>
        <v>122</v>
      </c>
      <c r="DE65" s="100">
        <f t="shared" si="91"/>
        <v>100</v>
      </c>
      <c r="DF65" s="100">
        <f t="shared" si="91"/>
        <v>78</v>
      </c>
      <c r="DG65" s="100">
        <f t="shared" si="91"/>
        <v>56</v>
      </c>
      <c r="DH65" s="100">
        <f t="shared" si="91"/>
        <v>34</v>
      </c>
      <c r="DI65" s="100">
        <f t="shared" si="91"/>
        <v>1200</v>
      </c>
      <c r="DJ65" s="100">
        <f t="shared" si="91"/>
        <v>1200</v>
      </c>
      <c r="DK65" s="100">
        <f t="shared" si="91"/>
        <v>1200</v>
      </c>
      <c r="DL65" s="100">
        <f t="shared" si="91"/>
        <v>1200</v>
      </c>
      <c r="DM65" s="100">
        <f t="shared" si="91"/>
        <v>1200</v>
      </c>
      <c r="DN65" s="100">
        <f t="shared" si="91"/>
        <v>1177</v>
      </c>
      <c r="DO65" s="100">
        <f t="shared" si="91"/>
        <v>1154</v>
      </c>
      <c r="DP65" s="100">
        <f t="shared" ref="DP65:EU65" si="92">IF(LEFT(DP10,1)="V",$S$54,IF(ISNUMBER(DP10),DO65-DP10,DO65))</f>
        <v>1131</v>
      </c>
      <c r="DQ65" s="100">
        <f t="shared" si="92"/>
        <v>1108</v>
      </c>
      <c r="DR65" s="100">
        <f t="shared" si="92"/>
        <v>1085</v>
      </c>
      <c r="DS65" s="100">
        <f t="shared" si="92"/>
        <v>1062</v>
      </c>
      <c r="DT65" s="100">
        <f t="shared" si="92"/>
        <v>1039</v>
      </c>
      <c r="DU65" s="100">
        <f t="shared" si="92"/>
        <v>1016</v>
      </c>
      <c r="DV65" s="100">
        <f t="shared" si="92"/>
        <v>993</v>
      </c>
      <c r="DW65" s="100">
        <f t="shared" si="92"/>
        <v>970</v>
      </c>
      <c r="DX65" s="100">
        <f t="shared" si="92"/>
        <v>947</v>
      </c>
      <c r="DY65" s="100">
        <f t="shared" si="92"/>
        <v>924</v>
      </c>
      <c r="DZ65" s="100">
        <f t="shared" si="92"/>
        <v>901</v>
      </c>
      <c r="EA65" s="100">
        <f t="shared" si="92"/>
        <v>878</v>
      </c>
      <c r="EB65" s="100">
        <f t="shared" si="92"/>
        <v>855</v>
      </c>
      <c r="EC65" s="100">
        <f t="shared" si="92"/>
        <v>832</v>
      </c>
      <c r="ED65" s="100">
        <f t="shared" si="92"/>
        <v>809</v>
      </c>
      <c r="EE65" s="100">
        <f t="shared" si="92"/>
        <v>786</v>
      </c>
      <c r="EF65" s="100">
        <f t="shared" si="92"/>
        <v>763</v>
      </c>
      <c r="EG65" s="100">
        <f t="shared" si="92"/>
        <v>740</v>
      </c>
      <c r="EH65" s="100">
        <f t="shared" si="92"/>
        <v>717</v>
      </c>
      <c r="EI65" s="100">
        <f t="shared" si="92"/>
        <v>694</v>
      </c>
      <c r="EJ65" s="100">
        <f t="shared" si="92"/>
        <v>671</v>
      </c>
      <c r="EK65" s="100">
        <f t="shared" si="92"/>
        <v>648</v>
      </c>
      <c r="EL65" s="100">
        <f t="shared" si="92"/>
        <v>625</v>
      </c>
      <c r="EM65" s="100">
        <f t="shared" si="92"/>
        <v>602</v>
      </c>
      <c r="EN65" s="100">
        <f t="shared" si="92"/>
        <v>579</v>
      </c>
      <c r="EO65" s="100">
        <f t="shared" si="92"/>
        <v>556</v>
      </c>
      <c r="EP65" s="100">
        <f t="shared" si="92"/>
        <v>533</v>
      </c>
      <c r="EQ65" s="100">
        <f t="shared" si="92"/>
        <v>510</v>
      </c>
      <c r="ER65" s="100">
        <f t="shared" si="92"/>
        <v>487</v>
      </c>
      <c r="ES65" s="100">
        <f t="shared" si="92"/>
        <v>464</v>
      </c>
      <c r="ET65" s="100">
        <f t="shared" si="92"/>
        <v>441</v>
      </c>
      <c r="EU65" s="100">
        <f t="shared" si="92"/>
        <v>418</v>
      </c>
      <c r="EV65" s="100">
        <f t="shared" ref="EV65:GA65" si="93">IF(LEFT(EV10,1)="V",$S$54,IF(ISNUMBER(EV10),EU65-EV10,EU65))</f>
        <v>395</v>
      </c>
      <c r="EW65" s="100">
        <f t="shared" si="93"/>
        <v>372</v>
      </c>
      <c r="EX65" s="100">
        <f t="shared" si="93"/>
        <v>349</v>
      </c>
      <c r="EY65" s="100">
        <f t="shared" si="93"/>
        <v>349</v>
      </c>
      <c r="EZ65" s="100">
        <f t="shared" si="93"/>
        <v>349</v>
      </c>
      <c r="FA65" s="100">
        <f t="shared" si="93"/>
        <v>349</v>
      </c>
      <c r="FB65" s="100">
        <f t="shared" si="93"/>
        <v>349</v>
      </c>
      <c r="FC65" s="100">
        <f t="shared" si="93"/>
        <v>349</v>
      </c>
      <c r="FD65" s="100">
        <f t="shared" si="93"/>
        <v>349</v>
      </c>
      <c r="FE65" s="100">
        <f t="shared" si="93"/>
        <v>349</v>
      </c>
      <c r="FF65" s="100">
        <f t="shared" si="93"/>
        <v>349</v>
      </c>
      <c r="FG65" s="100">
        <f t="shared" si="93"/>
        <v>349</v>
      </c>
      <c r="FH65" s="100">
        <f t="shared" si="93"/>
        <v>349</v>
      </c>
      <c r="FI65" s="100">
        <f t="shared" si="93"/>
        <v>349</v>
      </c>
      <c r="FJ65" s="100">
        <f t="shared" si="93"/>
        <v>349</v>
      </c>
      <c r="FK65" s="100">
        <f t="shared" si="93"/>
        <v>349</v>
      </c>
      <c r="FL65" s="100">
        <f t="shared" si="93"/>
        <v>349</v>
      </c>
      <c r="FM65" s="100">
        <f t="shared" si="93"/>
        <v>349</v>
      </c>
      <c r="FN65" s="100">
        <f t="shared" si="93"/>
        <v>349</v>
      </c>
      <c r="FO65" s="100">
        <f t="shared" si="93"/>
        <v>349</v>
      </c>
      <c r="FP65" s="100">
        <f t="shared" si="93"/>
        <v>349</v>
      </c>
      <c r="FQ65" s="100">
        <f t="shared" si="93"/>
        <v>349</v>
      </c>
      <c r="FR65" s="100">
        <f t="shared" si="93"/>
        <v>349</v>
      </c>
      <c r="FS65" s="100">
        <f t="shared" si="93"/>
        <v>349</v>
      </c>
      <c r="FT65" s="100">
        <f t="shared" si="93"/>
        <v>349</v>
      </c>
      <c r="FU65" s="100">
        <f t="shared" si="93"/>
        <v>349</v>
      </c>
      <c r="FV65" s="100">
        <f t="shared" si="93"/>
        <v>349</v>
      </c>
      <c r="FW65" s="100">
        <f t="shared" si="93"/>
        <v>349</v>
      </c>
      <c r="FX65" s="100">
        <f t="shared" si="93"/>
        <v>349</v>
      </c>
      <c r="FY65" s="100">
        <f t="shared" si="93"/>
        <v>349</v>
      </c>
      <c r="FZ65" s="100">
        <f t="shared" si="93"/>
        <v>349</v>
      </c>
      <c r="GA65" s="100">
        <f t="shared" si="93"/>
        <v>349</v>
      </c>
      <c r="GB65" s="100">
        <f t="shared" ref="GB65:GR65" si="94">IF(LEFT(GB10,1)="V",$S$54,IF(ISNUMBER(GB10),GA65-GB10,GA65))</f>
        <v>349</v>
      </c>
      <c r="GC65" s="100">
        <f t="shared" si="94"/>
        <v>349</v>
      </c>
      <c r="GD65" s="100">
        <f t="shared" si="94"/>
        <v>349</v>
      </c>
      <c r="GE65" s="100">
        <f t="shared" si="94"/>
        <v>349</v>
      </c>
      <c r="GF65" s="100">
        <f t="shared" si="94"/>
        <v>349</v>
      </c>
      <c r="GG65" s="100">
        <f t="shared" si="94"/>
        <v>349</v>
      </c>
      <c r="GH65" s="100">
        <f t="shared" si="94"/>
        <v>349</v>
      </c>
      <c r="GI65" s="100">
        <f t="shared" si="94"/>
        <v>349</v>
      </c>
      <c r="GJ65" s="100">
        <f t="shared" si="94"/>
        <v>349</v>
      </c>
      <c r="GK65" s="100">
        <f t="shared" si="94"/>
        <v>349</v>
      </c>
      <c r="GL65" s="100">
        <f t="shared" si="94"/>
        <v>349</v>
      </c>
      <c r="GM65" s="100">
        <f t="shared" si="94"/>
        <v>349</v>
      </c>
      <c r="GN65" s="100">
        <f t="shared" si="94"/>
        <v>349</v>
      </c>
      <c r="GO65" s="100">
        <f t="shared" si="94"/>
        <v>349</v>
      </c>
      <c r="GP65" s="100">
        <f t="shared" si="94"/>
        <v>349</v>
      </c>
      <c r="GQ65" s="100">
        <f t="shared" si="94"/>
        <v>349</v>
      </c>
      <c r="GR65" s="100">
        <f t="shared" si="94"/>
        <v>349</v>
      </c>
      <c r="GY65" s="519">
        <v>22</v>
      </c>
      <c r="GZ65" s="364">
        <f>IF(COUNTIF($I24:$GR24,GZ$12)=0,0,HLOOKUP(GZ$12,$I24:$GR$40,$HO64,FALSE))</f>
        <v>0</v>
      </c>
      <c r="HA65" s="364">
        <f>IF(COUNTIF($I24:$GR24,HA$12)=0,0,HLOOKUP(HA$12,$I24:$GR$40,$HO64,FALSE))</f>
        <v>0</v>
      </c>
      <c r="HB65" s="364">
        <f>IF(COUNTIF($I24:$GR24,HB$12)=0,0,HLOOKUP(HB$12,$I24:$GR$40,$HO64,FALSE))</f>
        <v>33</v>
      </c>
      <c r="HC65" s="364">
        <f>IF(COUNTIF($I24:$GR24,HC$12)=0,0,HLOOKUP(HC$12,$I24:$GR$40,$HO64,FALSE))</f>
        <v>88</v>
      </c>
      <c r="HD65" s="364">
        <f>IF(COUNTIF($I24:$GR24,HD$12)=0,0,HLOOKUP(HD$12,$I24:$GR$40,$HO64,FALSE))</f>
        <v>149</v>
      </c>
      <c r="HE65" s="364">
        <f>IF(COUNTIF($I24:$GR24,HE$12)=0,0,HLOOKUP(HE$12,$I24:$GR$40,$HO64,FALSE))</f>
        <v>0</v>
      </c>
      <c r="HF65" s="364">
        <f>IF(COUNTIF($I24:$GR24,"X")=0,0,HLOOKUP("X",$I24:$GR$40,$HO64,FALSE))</f>
        <v>189</v>
      </c>
      <c r="HG65" s="8"/>
      <c r="HH65" s="606" t="s">
        <v>104</v>
      </c>
      <c r="HI65" s="364">
        <f>IF(GZ65=0,0,IF(AND(GZ65&lt;&gt;0,HA65=0),SUM(INDEX($I24:$GR24,1,GZ65):INDEX($I24:$GR24,1,$HF65)),SUM(INDEX($I24:$GR24,1,GZ65):INDEX($I24:$GR24,1,HA65))))</f>
        <v>0</v>
      </c>
      <c r="HJ65" s="364">
        <f>IF(HA65=0,0,IF(AND(HA65&lt;&gt;0,HB65=0),SUM(INDEX($I24:$GR24,1,HA65):INDEX($I24:$GR24,1,$HF65)),SUM(INDEX($I24:$GR24,1,HA65):INDEX($I24:$GR24,1,HB65))))</f>
        <v>0</v>
      </c>
      <c r="HK65" s="364">
        <f>IF(HB65=0,0,IF(AND(HB65&lt;&gt;0,HC65=0),SUM(INDEX($I24:$GR24,1,HB65):INDEX($I24:$GR24,1,$HF65)),SUM(INDEX($I24:$GR24,1,HB65):INDEX($I24:$GR24,1,HC65))))</f>
        <v>1127</v>
      </c>
      <c r="HL65" s="364">
        <f>IF(HC65=0,0,IF(AND(HC65&lt;&gt;0,HD65=0),SUM(INDEX($I24:$GR24,1,HC65):INDEX($I24:$GR24,1,$HF65)),SUM(INDEX($I24:$GR24,1,HC65):INDEX($I24:$GR24,1,HD65))))</f>
        <v>1155</v>
      </c>
      <c r="HM65" s="364">
        <f>IF(HD65=0,0,IF(AND(HD65&lt;&gt;0,HE65=0),SUM(INDEX($I24:$GR24,1,HD65):INDEX($I24:$GR24,1,$HF65)),SUM(INDEX($I24:$GR24,1,HD65):INDEX($I24:$GR24,1,HE65))))</f>
        <v>805</v>
      </c>
      <c r="HN65" s="364">
        <f>IF(HE65=0,0,IF(AND(HE65&lt;&gt;0,GZ65=0),SUM(INDEX($I24:$GR24,1,HE65):INDEX($I24:$GR24,1,$HF65)),SUM(INDEX($I24:$GR24,1,HE65):INDEX($I24:$GR24,1,GZ65))))</f>
        <v>0</v>
      </c>
      <c r="HO65" s="519">
        <v>16</v>
      </c>
      <c r="HP65" s="8"/>
      <c r="HQ65" s="623" t="s">
        <v>104</v>
      </c>
      <c r="HR65" s="701">
        <f>IF(AND(GZ65=0,HA65=0),0,IF(AND(GZ65=0,HA65&lt;&gt;0),COUNTIF(INDEX($I$3:$GR$79,$GY65,GZ65+1):INDEX($I$3:$GR$79,$GY65,HA65),"STK")+COUNTIF(INDEX($I$3:$GR$79,$GY65,GZ65+1):INDEX($I$3:$GR$79,$GY65,HA65),"SB"),IF(AND(GZ65&lt;&gt;0,HA65=0),COUNTIF(INDEX($I$3:$GR$79,$GY65,GZ65):INDEX($I$3:$GR$79,$GY65,HF65),"STK")+COUNTIF(INDEX($I$3:$GR$79,$GY65,GZ65):INDEX($I$3:$GR$79,$GY65,HF65),"SB"),COUNTIF(INDEX($I$3:$GR$79,$GY65,GZ65):INDEX($I$3:$GR$79,$GY65,HA65),"STK")+COUNTIF(INDEX($I$3:$GR$79,$GY65,GZ65):INDEX($I$3:$GR$79,$GY65,HA65),"SB"))))</f>
        <v>0</v>
      </c>
      <c r="HS65" s="405">
        <f>IF(AND(HA65=0,HB65=0),0,IF(AND(HA65=0,HB65&lt;&gt;0),COUNTIF(INDEX($I$3:$GR$79,$GY65,HA65+1):INDEX($I$3:$GR$79,$GY65,HB65),"STK")+COUNTIF(INDEX($I$3:$GR$79,$GY65,HA65+1):INDEX($I$3:$GR$79,$GY65,HB65),"SB"),IF(AND(HA65&lt;&gt;0,HB65=0),COUNTIF(INDEX($I$3:$GR$79,$GY65,HA65):INDEX($I$3:$GR$79,$GY65,HF65),"STK")+COUNTIF(INDEX($I$3:$GR$79,$GY65,HA65):INDEX($I$3:$GR$79,$GY65,HF65),"SB"),COUNTIF(INDEX($I$3:$GR$79,$GY65,HA65):INDEX($I$3:$GR$79,$GY65,HB65),"STK")+COUNTIF(INDEX($I$3:$GR$79,$GY65,HA65):INDEX($I$3:$GR$79,$GY65,HB65),"SB"))))</f>
        <v>0</v>
      </c>
      <c r="HT65" s="701">
        <f>IF(AND(HB65=0,HC65=0),0,IF(AND(HB65=0,HC65&lt;&gt;0),COUNTIF(INDEX($I$3:$GR$79,$GY65,HB65+1):INDEX($I$3:$GR$79,$GY65,HC65),"STK")+COUNTIF(INDEX($I$3:$GR$79,$GY65,HB65+1):INDEX($I$3:$GR$79,$GY65,HC65),"SB"),IF(AND(HB65&lt;&gt;0,HC65=0),COUNTIF(INDEX($I$3:$GR$79,$GY65,HB65):INDEX($I$3:$GR$79,$GY65,HF65),"STK")+COUNTIF(INDEX($I$3:$GR$79,$GY65,HB65):INDEX($I$3:$GR$79,$GY65,HF65),"SB"),COUNTIF(INDEX($I$3:$GR$79,$GY65,HB65):INDEX($I$3:$GR$79,$GY65,HC65),"STK")+COUNTIF(INDEX($I$3:$GR$79,$GY65,HB65):INDEX($I$3:$GR$79,$GY65,HC65),"SB"))))</f>
        <v>0</v>
      </c>
      <c r="HU65" s="405">
        <f>IF(AND(HC65=0,HD65=0),0,IF(AND(HC65=0,HD65&lt;&gt;0),COUNTIF(INDEX($I$3:$GR$79,$GY65,HC65+1):INDEX($I$3:$GR$79,$GY65,HD65),"STK")+COUNTIF(INDEX($I$3:$GR$79,$GY65,HC65+1):INDEX($I$3:$GR$79,$GY65,HD65),"SB"),IF(AND(HC65&lt;&gt;0,HD65=0),COUNTIF(INDEX($I$3:$GR$79,$GY65,HC65):INDEX($I$3:$GR$79,$GY65,HF65),"STK")+COUNTIF(INDEX($I$3:$GR$79,$GY65,HC65):INDEX($I$3:$GR$79,$GY65,HF65),"SB"),COUNTIF(INDEX($I$3:$GR$79,$GY65,HC65):INDEX($I$3:$GR$79,$GY65,HD65),"STK")+COUNTIF(INDEX($I$3:$GR$79,$GY65,HC65):INDEX($I$3:$GR$79,$GY65,HD65),"SB"))))</f>
        <v>0</v>
      </c>
      <c r="HV65" s="701">
        <f>IF(AND(HD65=0,HE65=0),0,IF(AND(HD65=0,HE65&lt;&gt;0),COUNTIF(INDEX($I$3:$GR$79,$GY65,HD65+1):INDEX($I$3:$GR$79,$GY65,HE65),"STK")+COUNTIF(INDEX($I$3:$GR$79,$GY65,HD65+1):INDEX($I$3:$GR$79,$GY65,HE65),"SB"),IF(AND(HD65&lt;&gt;0,HE65=0),COUNTIF(INDEX($I$3:$GR$79,$GY65,HD65):INDEX($I$3:$GR$79,$GY65,HF65),"STK")+COUNTIF(INDEX($I$3:$GR$79,$GY65,HD65):INDEX($I$3:$GR$79,$GY65,HF65),"SB"),COUNTIF(INDEX($I$3:$GR$79,$GY65,HD65):INDEX($I$3:$GR$79,$GY65,HE65),"STK")+COUNTIF(INDEX($I$3:$GR$79,$GY65,HD65):INDEX($I$3:$GR$79,$GY65,HE65),"SB"))))</f>
        <v>0</v>
      </c>
      <c r="HW65" s="405">
        <f>IF(AND(HE65=0,GZ65=0),0,IF(AND(HE65=0,GZ65&lt;&gt;0),COUNTIF(INDEX($I$3:$GR$79,$GY65,HE65+1):INDEX($I$3:$GR$79,$GY65,GZ65),"STK")+COUNTIF(INDEX($I$3:$GR$79,$GY65,HE65+1):INDEX($I$3:$GR$79,$GY65,GZ65),"SB"),IF(AND(HE65&lt;&gt;0,GZ65=0),COUNTIF(INDEX($I$3:$GR$79,$GY65,HE65):INDEX($I$3:$GR$79,$GY65,HF65),"STK")+COUNTIF(INDEX($I$3:$GR$79,$GY65,HE65):INDEX($I$3:$GR$79,$GY65,HF65),"SB"),COUNTIF(INDEX($I$3:$GR$79,$GY65,HE65):INDEX($I$3:$GR$79,$GY65,GZ65),"STK")+COUNTIF(INDEX($I$3:$GR$79,$GY65,HE65):INDEX($I$3:$GR$79,$GY65,GZ65),"SB"))))</f>
        <v>0</v>
      </c>
      <c r="HY65" s="606" t="s">
        <v>104</v>
      </c>
      <c r="HZ65" s="364">
        <f t="shared" si="38"/>
        <v>0</v>
      </c>
      <c r="IA65" s="364">
        <f t="shared" si="39"/>
        <v>0</v>
      </c>
      <c r="IB65" s="364">
        <f t="shared" si="40"/>
        <v>50</v>
      </c>
      <c r="IC65" s="364">
        <f t="shared" si="41"/>
        <v>56</v>
      </c>
      <c r="ID65" s="364">
        <f t="shared" si="42"/>
        <v>35</v>
      </c>
      <c r="IE65" s="364">
        <f t="shared" si="43"/>
        <v>0</v>
      </c>
    </row>
    <row r="66" spans="4:239" x14ac:dyDescent="0.25">
      <c r="D66" s="211"/>
      <c r="E66" s="402"/>
      <c r="G66" s="1040"/>
      <c r="H66" s="476" t="s">
        <v>343</v>
      </c>
      <c r="I66" s="229"/>
      <c r="J66" s="230"/>
      <c r="K66" s="237"/>
      <c r="L66" s="390"/>
      <c r="M66" s="1082">
        <v>855</v>
      </c>
      <c r="N66" s="1083"/>
      <c r="O66" s="140"/>
      <c r="P66" s="155">
        <v>200</v>
      </c>
      <c r="Q66" s="12"/>
      <c r="R66" s="385"/>
      <c r="S66" s="386" t="s">
        <v>343</v>
      </c>
      <c r="T66" s="401">
        <f t="shared" si="50"/>
        <v>1055</v>
      </c>
      <c r="U66" s="403">
        <v>862</v>
      </c>
      <c r="V66" s="404">
        <f t="shared" si="51"/>
        <v>1055</v>
      </c>
      <c r="W66" s="650">
        <f t="shared" si="52"/>
        <v>1055</v>
      </c>
      <c r="X66" s="100">
        <f t="shared" ref="X66:AI66" si="95">IF(LEFT(X11,1)="V",$S$54,IF(ISNUMBER(X11),W66-X11,W66))</f>
        <v>1055</v>
      </c>
      <c r="Y66" s="100">
        <f t="shared" si="95"/>
        <v>1055</v>
      </c>
      <c r="Z66" s="100">
        <f t="shared" si="95"/>
        <v>1055</v>
      </c>
      <c r="AA66" s="100">
        <f t="shared" si="95"/>
        <v>1055</v>
      </c>
      <c r="AB66" s="100">
        <f t="shared" si="95"/>
        <v>1055</v>
      </c>
      <c r="AC66" s="100">
        <f t="shared" si="95"/>
        <v>1055</v>
      </c>
      <c r="AD66" s="100">
        <f t="shared" si="95"/>
        <v>1055</v>
      </c>
      <c r="AE66" s="100">
        <f t="shared" si="95"/>
        <v>1027</v>
      </c>
      <c r="AF66" s="100">
        <f t="shared" si="95"/>
        <v>999</v>
      </c>
      <c r="AG66" s="100">
        <f t="shared" si="95"/>
        <v>971</v>
      </c>
      <c r="AH66" s="100">
        <f t="shared" si="95"/>
        <v>943</v>
      </c>
      <c r="AI66" s="100">
        <f t="shared" si="95"/>
        <v>915</v>
      </c>
      <c r="AJ66" s="100">
        <f t="shared" si="89"/>
        <v>887</v>
      </c>
      <c r="AK66" s="100">
        <f t="shared" si="89"/>
        <v>859</v>
      </c>
      <c r="AL66" s="100">
        <f t="shared" si="89"/>
        <v>831</v>
      </c>
      <c r="AM66" s="100">
        <f t="shared" si="89"/>
        <v>831</v>
      </c>
      <c r="AN66" s="100">
        <f t="shared" si="89"/>
        <v>831</v>
      </c>
      <c r="AO66" s="100">
        <f t="shared" si="89"/>
        <v>803</v>
      </c>
      <c r="AP66" s="100">
        <f t="shared" si="89"/>
        <v>775</v>
      </c>
      <c r="AQ66" s="100">
        <f t="shared" si="89"/>
        <v>747</v>
      </c>
      <c r="AR66" s="100">
        <f t="shared" si="89"/>
        <v>719</v>
      </c>
      <c r="AS66" s="100">
        <f t="shared" si="89"/>
        <v>692</v>
      </c>
      <c r="AT66" s="100">
        <f t="shared" si="89"/>
        <v>665</v>
      </c>
      <c r="AU66" s="100">
        <f t="shared" si="89"/>
        <v>638</v>
      </c>
      <c r="AV66" s="100">
        <f t="shared" si="89"/>
        <v>611</v>
      </c>
      <c r="AW66" s="100">
        <f t="shared" si="89"/>
        <v>584</v>
      </c>
      <c r="AX66" s="100">
        <f t="shared" si="89"/>
        <v>557</v>
      </c>
      <c r="AY66" s="100">
        <f t="shared" si="89"/>
        <v>530</v>
      </c>
      <c r="AZ66" s="100">
        <f t="shared" si="89"/>
        <v>503</v>
      </c>
      <c r="BA66" s="100">
        <f t="shared" si="89"/>
        <v>476</v>
      </c>
      <c r="BB66" s="100">
        <f t="shared" si="89"/>
        <v>449</v>
      </c>
      <c r="BC66" s="100">
        <f t="shared" si="89"/>
        <v>422</v>
      </c>
      <c r="BD66" s="100">
        <f t="shared" si="90"/>
        <v>395</v>
      </c>
      <c r="BE66" s="100">
        <f t="shared" si="90"/>
        <v>368</v>
      </c>
      <c r="BF66" s="100">
        <f t="shared" ref="BF66:CI66" si="96">IF(LEFT(BF11,1)="V",$S$54,IF(ISNUMBER(BF11),BE66-BF11,BE66))</f>
        <v>341</v>
      </c>
      <c r="BG66" s="100">
        <f t="shared" si="96"/>
        <v>314</v>
      </c>
      <c r="BH66" s="100">
        <f t="shared" si="96"/>
        <v>287</v>
      </c>
      <c r="BI66" s="100">
        <f t="shared" si="96"/>
        <v>260</v>
      </c>
      <c r="BJ66" s="100">
        <f t="shared" si="96"/>
        <v>233</v>
      </c>
      <c r="BK66" s="100">
        <f t="shared" si="96"/>
        <v>206</v>
      </c>
      <c r="BL66" s="100">
        <f t="shared" si="96"/>
        <v>179</v>
      </c>
      <c r="BM66" s="100">
        <f t="shared" si="96"/>
        <v>152</v>
      </c>
      <c r="BN66" s="100">
        <f t="shared" si="96"/>
        <v>125</v>
      </c>
      <c r="BO66" s="100">
        <f t="shared" si="96"/>
        <v>1200</v>
      </c>
      <c r="BP66" s="100">
        <f t="shared" si="96"/>
        <v>1200</v>
      </c>
      <c r="BQ66" s="100">
        <f t="shared" si="96"/>
        <v>1200</v>
      </c>
      <c r="BR66" s="100">
        <f t="shared" si="96"/>
        <v>1200</v>
      </c>
      <c r="BS66" s="100">
        <f t="shared" si="96"/>
        <v>1200</v>
      </c>
      <c r="BT66" s="100">
        <f t="shared" si="96"/>
        <v>1200</v>
      </c>
      <c r="BU66" s="100">
        <f t="shared" si="96"/>
        <v>1177</v>
      </c>
      <c r="BV66" s="100">
        <f t="shared" si="96"/>
        <v>1154</v>
      </c>
      <c r="BW66" s="100">
        <f t="shared" si="96"/>
        <v>1131</v>
      </c>
      <c r="BX66" s="100">
        <f t="shared" si="96"/>
        <v>1108</v>
      </c>
      <c r="BY66" s="100">
        <f t="shared" si="96"/>
        <v>1085</v>
      </c>
      <c r="BZ66" s="100">
        <f t="shared" si="96"/>
        <v>1062</v>
      </c>
      <c r="CA66" s="100">
        <f t="shared" si="96"/>
        <v>1039</v>
      </c>
      <c r="CB66" s="100">
        <f t="shared" si="96"/>
        <v>1016</v>
      </c>
      <c r="CC66" s="100">
        <f t="shared" si="96"/>
        <v>993</v>
      </c>
      <c r="CD66" s="100">
        <f t="shared" si="96"/>
        <v>970</v>
      </c>
      <c r="CE66" s="100">
        <f t="shared" si="96"/>
        <v>947</v>
      </c>
      <c r="CF66" s="100">
        <f t="shared" si="96"/>
        <v>924</v>
      </c>
      <c r="CG66" s="100">
        <f t="shared" si="96"/>
        <v>901</v>
      </c>
      <c r="CH66" s="100">
        <f t="shared" si="96"/>
        <v>878</v>
      </c>
      <c r="CI66" s="100">
        <f t="shared" si="96"/>
        <v>855</v>
      </c>
      <c r="CJ66" s="100">
        <f t="shared" ref="CJ66:DO66" si="97">IF(LEFT(CJ11,1)="V",$S$54,IF(ISNUMBER(CJ11),CI66-CJ11,CI66))</f>
        <v>832</v>
      </c>
      <c r="CK66" s="100">
        <f t="shared" si="97"/>
        <v>809</v>
      </c>
      <c r="CL66" s="100">
        <f t="shared" si="97"/>
        <v>786</v>
      </c>
      <c r="CM66" s="100">
        <f t="shared" si="97"/>
        <v>763</v>
      </c>
      <c r="CN66" s="100">
        <f t="shared" si="97"/>
        <v>740</v>
      </c>
      <c r="CO66" s="100">
        <f t="shared" si="97"/>
        <v>717</v>
      </c>
      <c r="CP66" s="100">
        <f t="shared" si="97"/>
        <v>694</v>
      </c>
      <c r="CQ66" s="100">
        <f t="shared" si="97"/>
        <v>671</v>
      </c>
      <c r="CR66" s="100">
        <f t="shared" si="97"/>
        <v>648</v>
      </c>
      <c r="CS66" s="100">
        <f t="shared" si="97"/>
        <v>625</v>
      </c>
      <c r="CT66" s="100">
        <f t="shared" si="97"/>
        <v>602</v>
      </c>
      <c r="CU66" s="100">
        <f t="shared" si="97"/>
        <v>579</v>
      </c>
      <c r="CV66" s="100">
        <f t="shared" si="97"/>
        <v>556</v>
      </c>
      <c r="CW66" s="100">
        <f t="shared" si="97"/>
        <v>533</v>
      </c>
      <c r="CX66" s="100">
        <f t="shared" si="97"/>
        <v>510</v>
      </c>
      <c r="CY66" s="100">
        <f t="shared" si="97"/>
        <v>487</v>
      </c>
      <c r="CZ66" s="100">
        <f t="shared" si="97"/>
        <v>464</v>
      </c>
      <c r="DA66" s="100">
        <f t="shared" si="97"/>
        <v>441</v>
      </c>
      <c r="DB66" s="100">
        <f t="shared" si="97"/>
        <v>418</v>
      </c>
      <c r="DC66" s="100">
        <f t="shared" si="97"/>
        <v>395</v>
      </c>
      <c r="DD66" s="100">
        <f t="shared" si="97"/>
        <v>372</v>
      </c>
      <c r="DE66" s="100">
        <f t="shared" si="97"/>
        <v>349</v>
      </c>
      <c r="DF66" s="100">
        <f t="shared" si="97"/>
        <v>326</v>
      </c>
      <c r="DG66" s="100">
        <f t="shared" si="97"/>
        <v>303</v>
      </c>
      <c r="DH66" s="100">
        <f t="shared" si="97"/>
        <v>280</v>
      </c>
      <c r="DI66" s="100">
        <f t="shared" si="97"/>
        <v>257</v>
      </c>
      <c r="DJ66" s="100">
        <f t="shared" si="97"/>
        <v>234</v>
      </c>
      <c r="DK66" s="100">
        <f t="shared" si="97"/>
        <v>211</v>
      </c>
      <c r="DL66" s="100">
        <f t="shared" si="97"/>
        <v>188</v>
      </c>
      <c r="DM66" s="100">
        <f t="shared" si="97"/>
        <v>165</v>
      </c>
      <c r="DN66" s="100">
        <f t="shared" si="97"/>
        <v>142</v>
      </c>
      <c r="DO66" s="100">
        <f t="shared" si="97"/>
        <v>119</v>
      </c>
      <c r="DP66" s="100">
        <f t="shared" ref="DP66:EU66" si="98">IF(LEFT(DP11,1)="V",$S$54,IF(ISNUMBER(DP11),DO66-DP11,DO66))</f>
        <v>96</v>
      </c>
      <c r="DQ66" s="100">
        <f t="shared" si="98"/>
        <v>73</v>
      </c>
      <c r="DR66" s="100">
        <f t="shared" si="98"/>
        <v>50</v>
      </c>
      <c r="DS66" s="100">
        <f t="shared" si="98"/>
        <v>27</v>
      </c>
      <c r="DT66" s="100">
        <f t="shared" si="98"/>
        <v>4</v>
      </c>
      <c r="DU66" s="100">
        <f t="shared" si="98"/>
        <v>1200</v>
      </c>
      <c r="DV66" s="100">
        <f t="shared" si="98"/>
        <v>1200</v>
      </c>
      <c r="DW66" s="100">
        <f t="shared" si="98"/>
        <v>1200</v>
      </c>
      <c r="DX66" s="100">
        <f t="shared" si="98"/>
        <v>1200</v>
      </c>
      <c r="DY66" s="100">
        <f t="shared" si="98"/>
        <v>1200</v>
      </c>
      <c r="DZ66" s="100">
        <f t="shared" si="98"/>
        <v>1177</v>
      </c>
      <c r="EA66" s="100">
        <f t="shared" si="98"/>
        <v>1154</v>
      </c>
      <c r="EB66" s="100">
        <f t="shared" si="98"/>
        <v>1131</v>
      </c>
      <c r="EC66" s="100">
        <f t="shared" si="98"/>
        <v>1108</v>
      </c>
      <c r="ED66" s="100">
        <f t="shared" si="98"/>
        <v>1085</v>
      </c>
      <c r="EE66" s="100">
        <f t="shared" si="98"/>
        <v>1062</v>
      </c>
      <c r="EF66" s="100">
        <f t="shared" si="98"/>
        <v>1039</v>
      </c>
      <c r="EG66" s="100">
        <f t="shared" si="98"/>
        <v>1016</v>
      </c>
      <c r="EH66" s="100">
        <f t="shared" si="98"/>
        <v>993</v>
      </c>
      <c r="EI66" s="100">
        <f t="shared" si="98"/>
        <v>970</v>
      </c>
      <c r="EJ66" s="100">
        <f t="shared" si="98"/>
        <v>947</v>
      </c>
      <c r="EK66" s="100">
        <f t="shared" si="98"/>
        <v>924</v>
      </c>
      <c r="EL66" s="100">
        <f t="shared" si="98"/>
        <v>901</v>
      </c>
      <c r="EM66" s="100">
        <f t="shared" si="98"/>
        <v>878</v>
      </c>
      <c r="EN66" s="100">
        <f t="shared" si="98"/>
        <v>855</v>
      </c>
      <c r="EO66" s="100">
        <f t="shared" si="98"/>
        <v>832</v>
      </c>
      <c r="EP66" s="100">
        <f t="shared" si="98"/>
        <v>809</v>
      </c>
      <c r="EQ66" s="100">
        <f t="shared" si="98"/>
        <v>786</v>
      </c>
      <c r="ER66" s="100">
        <f t="shared" si="98"/>
        <v>763</v>
      </c>
      <c r="ES66" s="100">
        <f t="shared" si="98"/>
        <v>740</v>
      </c>
      <c r="ET66" s="100">
        <f t="shared" si="98"/>
        <v>717</v>
      </c>
      <c r="EU66" s="100">
        <f t="shared" si="98"/>
        <v>694</v>
      </c>
      <c r="EV66" s="100">
        <f t="shared" ref="EV66:GA66" si="99">IF(LEFT(EV11,1)="V",$S$54,IF(ISNUMBER(EV11),EU66-EV11,EU66))</f>
        <v>671</v>
      </c>
      <c r="EW66" s="100">
        <f t="shared" si="99"/>
        <v>648</v>
      </c>
      <c r="EX66" s="100">
        <f t="shared" si="99"/>
        <v>625</v>
      </c>
      <c r="EY66" s="100">
        <f t="shared" si="99"/>
        <v>602</v>
      </c>
      <c r="EZ66" s="100">
        <f t="shared" si="99"/>
        <v>579</v>
      </c>
      <c r="FA66" s="100">
        <f t="shared" si="99"/>
        <v>556</v>
      </c>
      <c r="FB66" s="100">
        <f t="shared" si="99"/>
        <v>533</v>
      </c>
      <c r="FC66" s="100">
        <f t="shared" si="99"/>
        <v>510</v>
      </c>
      <c r="FD66" s="100">
        <f t="shared" si="99"/>
        <v>487</v>
      </c>
      <c r="FE66" s="100">
        <f t="shared" si="99"/>
        <v>464</v>
      </c>
      <c r="FF66" s="100">
        <f t="shared" si="99"/>
        <v>441</v>
      </c>
      <c r="FG66" s="100">
        <f t="shared" si="99"/>
        <v>418</v>
      </c>
      <c r="FH66" s="100">
        <f t="shared" si="99"/>
        <v>395</v>
      </c>
      <c r="FI66" s="100">
        <f t="shared" si="99"/>
        <v>372</v>
      </c>
      <c r="FJ66" s="100">
        <f t="shared" si="99"/>
        <v>349</v>
      </c>
      <c r="FK66" s="100">
        <f t="shared" si="99"/>
        <v>326</v>
      </c>
      <c r="FL66" s="100">
        <f t="shared" si="99"/>
        <v>303</v>
      </c>
      <c r="FM66" s="100">
        <f t="shared" si="99"/>
        <v>280</v>
      </c>
      <c r="FN66" s="100">
        <f t="shared" si="99"/>
        <v>257</v>
      </c>
      <c r="FO66" s="100">
        <f t="shared" si="99"/>
        <v>234</v>
      </c>
      <c r="FP66" s="100">
        <f t="shared" si="99"/>
        <v>211</v>
      </c>
      <c r="FQ66" s="100">
        <f t="shared" si="99"/>
        <v>188</v>
      </c>
      <c r="FR66" s="100">
        <f t="shared" si="99"/>
        <v>165</v>
      </c>
      <c r="FS66" s="100">
        <f t="shared" si="99"/>
        <v>142</v>
      </c>
      <c r="FT66" s="100">
        <f t="shared" si="99"/>
        <v>119</v>
      </c>
      <c r="FU66" s="100">
        <f t="shared" si="99"/>
        <v>96</v>
      </c>
      <c r="FV66" s="100">
        <f t="shared" si="99"/>
        <v>73</v>
      </c>
      <c r="FW66" s="100">
        <f t="shared" si="99"/>
        <v>73</v>
      </c>
      <c r="FX66" s="100">
        <f t="shared" si="99"/>
        <v>73</v>
      </c>
      <c r="FY66" s="100">
        <f t="shared" si="99"/>
        <v>73</v>
      </c>
      <c r="FZ66" s="100">
        <f t="shared" si="99"/>
        <v>73</v>
      </c>
      <c r="GA66" s="100">
        <f t="shared" si="99"/>
        <v>73</v>
      </c>
      <c r="GB66" s="100">
        <f t="shared" ref="GB66:GR66" si="100">IF(LEFT(GB11,1)="V",$S$54,IF(ISNUMBER(GB11),GA66-GB11,GA66))</f>
        <v>73</v>
      </c>
      <c r="GC66" s="100">
        <f t="shared" si="100"/>
        <v>73</v>
      </c>
      <c r="GD66" s="100">
        <f t="shared" si="100"/>
        <v>73</v>
      </c>
      <c r="GE66" s="100">
        <f t="shared" si="100"/>
        <v>73</v>
      </c>
      <c r="GF66" s="100">
        <f t="shared" si="100"/>
        <v>73</v>
      </c>
      <c r="GG66" s="100">
        <f t="shared" si="100"/>
        <v>73</v>
      </c>
      <c r="GH66" s="100">
        <f t="shared" si="100"/>
        <v>73</v>
      </c>
      <c r="GI66" s="100">
        <f t="shared" si="100"/>
        <v>73</v>
      </c>
      <c r="GJ66" s="100">
        <f t="shared" si="100"/>
        <v>73</v>
      </c>
      <c r="GK66" s="100">
        <f t="shared" si="100"/>
        <v>73</v>
      </c>
      <c r="GL66" s="100">
        <f t="shared" si="100"/>
        <v>73</v>
      </c>
      <c r="GM66" s="100">
        <f t="shared" si="100"/>
        <v>73</v>
      </c>
      <c r="GN66" s="100">
        <f t="shared" si="100"/>
        <v>73</v>
      </c>
      <c r="GO66" s="100">
        <f t="shared" si="100"/>
        <v>73</v>
      </c>
      <c r="GP66" s="100">
        <f t="shared" si="100"/>
        <v>73</v>
      </c>
      <c r="GQ66" s="100">
        <f t="shared" si="100"/>
        <v>73</v>
      </c>
      <c r="GR66" s="100">
        <f t="shared" si="100"/>
        <v>73</v>
      </c>
      <c r="GY66" s="519">
        <v>23</v>
      </c>
      <c r="GZ66" s="364">
        <f>IF(COUNTIF($I25:$GR25,GZ$12)=0,0,HLOOKUP(GZ$12,$I25:$GR$40,$HO65,FALSE))</f>
        <v>65</v>
      </c>
      <c r="HA66" s="364">
        <f>IF(COUNTIF($I25:$GR25,HA$12)=0,0,HLOOKUP(HA$12,$I25:$GR$40,$HO65,FALSE))</f>
        <v>121</v>
      </c>
      <c r="HB66" s="364">
        <f>IF(COUNTIF($I25:$GR25,HB$12)=0,0,HLOOKUP(HB$12,$I25:$GR$40,$HO65,FALSE))</f>
        <v>0</v>
      </c>
      <c r="HC66" s="364">
        <f>IF(COUNTIF($I25:$GR25,HC$12)=0,0,HLOOKUP(HC$12,$I25:$GR$40,$HO65,FALSE))</f>
        <v>0</v>
      </c>
      <c r="HD66" s="364">
        <f>IF(COUNTIF($I25:$GR25,HD$12)=0,0,HLOOKUP(HD$12,$I25:$GR$40,$HO65,FALSE))</f>
        <v>0</v>
      </c>
      <c r="HE66" s="364">
        <f>IF(COUNTIF($I25:$GR25,HE$12)=0,0,HLOOKUP(HE$12,$I25:$GR$40,$HO65,FALSE))</f>
        <v>9</v>
      </c>
      <c r="HF66" s="364">
        <f>IF(COUNTIF($I25:$GR25,"X")=0,0,HLOOKUP("X",$I25:$GR$40,$HO65,FALSE))</f>
        <v>178</v>
      </c>
      <c r="HG66" s="8"/>
      <c r="HH66" s="606" t="s">
        <v>297</v>
      </c>
      <c r="HI66" s="364">
        <f>IF(GZ66=0,0,IF(AND(GZ66&lt;&gt;0,HA66=0),SUM(INDEX($I25:$GR25,1,GZ66):INDEX($I25:$GR25,1,$HF66)),SUM(INDEX($I25:$GR25,1,GZ66):INDEX($I25:$GR25,1,HA66))))</f>
        <v>1173</v>
      </c>
      <c r="HJ66" s="364">
        <f>IF(HA66=0,0,IF(AND(HA66&lt;&gt;0,HB66=0),SUM(INDEX($I25:$GR25,1,HA66):INDEX($I25:$GR25,1,$HF66)),SUM(INDEX($I25:$GR25,1,HA66):INDEX($I25:$GR25,1,HB66))))</f>
        <v>1173</v>
      </c>
      <c r="HK66" s="364">
        <f>IF(HB66=0,0,IF(AND(HB66&lt;&gt;0,HC66=0),SUM(INDEX($I25:$GR25,1,HB66):INDEX($I25:$GR25,1,$HF66)),SUM(INDEX($I25:$GR25,1,HB66):INDEX($I25:$GR25,1,HC66))))</f>
        <v>0</v>
      </c>
      <c r="HL66" s="364">
        <f>IF(HC66=0,0,IF(AND(HC66&lt;&gt;0,HD66=0),SUM(INDEX($I25:$GR25,1,HC66):INDEX($I25:$GR25,1,$HF66)),SUM(INDEX($I25:$GR25,1,HC66):INDEX($I25:$GR25,1,HD66))))</f>
        <v>0</v>
      </c>
      <c r="HM66" s="364">
        <f>IF(HD66=0,0,IF(AND(HD66&lt;&gt;0,HE66=0),SUM(INDEX($I25:$GR25,1,HD66):INDEX($I25:$GR25,1,$HF66)),SUM(INDEX($I25:$GR25,1,HD66):INDEX($I25:$GR25,1,HE66))))</f>
        <v>0</v>
      </c>
      <c r="HN66" s="364">
        <f>IF(HE66=0,0,IF(AND(HE66&lt;&gt;0,GZ66=0),SUM(INDEX($I25:$GR25,1,HE66):INDEX($I25:$GR25,1,$HF66)),SUM(INDEX($I25:$GR25,1,HE66):INDEX($I25:$GR25,1,GZ66))))</f>
        <v>1073</v>
      </c>
      <c r="HO66" s="519">
        <v>15</v>
      </c>
      <c r="HP66" s="8"/>
      <c r="HQ66" s="623" t="s">
        <v>297</v>
      </c>
      <c r="HR66" s="701">
        <f>IF(AND(GZ66=0,HA66=0),0,IF(AND(GZ66=0,HA66&lt;&gt;0),COUNTIF(INDEX($I$3:$GR$79,$GY66,GZ66+1):INDEX($I$3:$GR$79,$GY66,HA66),"STK")+COUNTIF(INDEX($I$3:$GR$79,$GY66,GZ66+1):INDEX($I$3:$GR$79,$GY66,HA66),"SB"),IF(AND(GZ66&lt;&gt;0,HA66=0),COUNTIF(INDEX($I$3:$GR$79,$GY66,GZ66):INDEX($I$3:$GR$79,$GY66,HF66),"STK")+COUNTIF(INDEX($I$3:$GR$79,$GY66,GZ66):INDEX($I$3:$GR$79,$GY66,HF66),"SB"),COUNTIF(INDEX($I$3:$GR$79,$GY66,GZ66):INDEX($I$3:$GR$79,$GY66,HA66),"STK")+COUNTIF(INDEX($I$3:$GR$79,$GY66,GZ66):INDEX($I$3:$GR$79,$GY66,HA66),"SB"))))</f>
        <v>0</v>
      </c>
      <c r="HS66" s="405">
        <f>IF(AND(HA66=0,HB66=0),0,IF(AND(HA66=0,HB66&lt;&gt;0),COUNTIF(INDEX($I$3:$GR$79,$GY66,HA66+1):INDEX($I$3:$GR$79,$GY66,HB66),"STK")+COUNTIF(INDEX($I$3:$GR$79,$GY66,HA66+1):INDEX($I$3:$GR$79,$GY66,HB66),"SB"),IF(AND(HA66&lt;&gt;0,HB66=0),COUNTIF(INDEX($I$3:$GR$79,$GY66,HA66):INDEX($I$3:$GR$79,$GY66,HF66),"STK")+COUNTIF(INDEX($I$3:$GR$79,$GY66,HA66):INDEX($I$3:$GR$79,$GY66,HF66),"SB"),COUNTIF(INDEX($I$3:$GR$79,$GY66,HA66):INDEX($I$3:$GR$79,$GY66,HB66),"STK")+COUNTIF(INDEX($I$3:$GR$79,$GY66,HA66):INDEX($I$3:$GR$79,$GY66,HB66),"SB"))))</f>
        <v>0</v>
      </c>
      <c r="HT66" s="701">
        <f>IF(AND(HB66=0,HC66=0),0,IF(AND(HB66=0,HC66&lt;&gt;0),COUNTIF(INDEX($I$3:$GR$79,$GY66,HB66+1):INDEX($I$3:$GR$79,$GY66,HC66),"STK")+COUNTIF(INDEX($I$3:$GR$79,$GY66,HB66+1):INDEX($I$3:$GR$79,$GY66,HC66),"SB"),IF(AND(HB66&lt;&gt;0,HC66=0),COUNTIF(INDEX($I$3:$GR$79,$GY66,HB66):INDEX($I$3:$GR$79,$GY66,HF66),"STK")+COUNTIF(INDEX($I$3:$GR$79,$GY66,HB66):INDEX($I$3:$GR$79,$GY66,HF66),"SB"),COUNTIF(INDEX($I$3:$GR$79,$GY66,HB66):INDEX($I$3:$GR$79,$GY66,HC66),"STK")+COUNTIF(INDEX($I$3:$GR$79,$GY66,HB66):INDEX($I$3:$GR$79,$GY66,HC66),"SB"))))</f>
        <v>0</v>
      </c>
      <c r="HU66" s="405">
        <f>IF(AND(HC66=0,HD66=0),0,IF(AND(HC66=0,HD66&lt;&gt;0),COUNTIF(INDEX($I$3:$GR$79,$GY66,HC66+1):INDEX($I$3:$GR$79,$GY66,HD66),"STK")+COUNTIF(INDEX($I$3:$GR$79,$GY66,HC66+1):INDEX($I$3:$GR$79,$GY66,HD66),"SB"),IF(AND(HC66&lt;&gt;0,HD66=0),COUNTIF(INDEX($I$3:$GR$79,$GY66,HC66):INDEX($I$3:$GR$79,$GY66,HF66),"STK")+COUNTIF(INDEX($I$3:$GR$79,$GY66,HC66):INDEX($I$3:$GR$79,$GY66,HF66),"SB"),COUNTIF(INDEX($I$3:$GR$79,$GY66,HC66):INDEX($I$3:$GR$79,$GY66,HD66),"STK")+COUNTIF(INDEX($I$3:$GR$79,$GY66,HC66):INDEX($I$3:$GR$79,$GY66,HD66),"SB"))))</f>
        <v>0</v>
      </c>
      <c r="HV66" s="701">
        <f>IF(AND(HD66=0,HE66=0),0,IF(AND(HD66=0,HE66&lt;&gt;0),COUNTIF(INDEX($I$3:$GR$79,$GY66,HD66+1):INDEX($I$3:$GR$79,$GY66,HE66),"STK")+COUNTIF(INDEX($I$3:$GR$79,$GY66,HD66+1):INDEX($I$3:$GR$79,$GY66,HE66),"SB"),IF(AND(HD66&lt;&gt;0,HE66=0),COUNTIF(INDEX($I$3:$GR$79,$GY66,HD66):INDEX($I$3:$GR$79,$GY66,HF66),"STK")+COUNTIF(INDEX($I$3:$GR$79,$GY66,HD66):INDEX($I$3:$GR$79,$GY66,HF66),"SB"),COUNTIF(INDEX($I$3:$GR$79,$GY66,HD66):INDEX($I$3:$GR$79,$GY66,HE66),"STK")+COUNTIF(INDEX($I$3:$GR$79,$GY66,HD66):INDEX($I$3:$GR$79,$GY66,HE66),"SB"))))</f>
        <v>0</v>
      </c>
      <c r="HW66" s="405">
        <f>IF(AND(HE66=0,GZ66=0),0,IF(AND(HE66=0,GZ66&lt;&gt;0),COUNTIF(INDEX($I$3:$GR$79,$GY66,HE66+1):INDEX($I$3:$GR$79,$GY66,GZ66),"STK")+COUNTIF(INDEX($I$3:$GR$79,$GY66,HE66+1):INDEX($I$3:$GR$79,$GY66,GZ66),"SB"),IF(AND(HE66&lt;&gt;0,GZ66=0),COUNTIF(INDEX($I$3:$GR$79,$GY66,HE66):INDEX($I$3:$GR$79,$GY66,HF66),"STK")+COUNTIF(INDEX($I$3:$GR$79,$GY66,HE66):INDEX($I$3:$GR$79,$GY66,HF66),"SB"),COUNTIF(INDEX($I$3:$GR$79,$GY66,HE66):INDEX($I$3:$GR$79,$GY66,GZ66),"STK")+COUNTIF(INDEX($I$3:$GR$79,$GY66,HE66):INDEX($I$3:$GR$79,$GY66,GZ66),"SB"))))</f>
        <v>0</v>
      </c>
      <c r="HY66" s="606" t="s">
        <v>297</v>
      </c>
      <c r="HZ66" s="364">
        <f>IF(GZ66=0,0,IF(AND(GZ66&lt;&gt;0,HA66=0),HF66-GZ66-5-HR66,HA66-GZ66-5-HR66))</f>
        <v>51</v>
      </c>
      <c r="IA66" s="364">
        <f t="shared" si="39"/>
        <v>52</v>
      </c>
      <c r="IB66" s="364">
        <f t="shared" si="40"/>
        <v>0</v>
      </c>
      <c r="IC66" s="364">
        <f t="shared" si="41"/>
        <v>0</v>
      </c>
      <c r="ID66" s="364">
        <f t="shared" si="42"/>
        <v>0</v>
      </c>
      <c r="IE66" s="364">
        <f t="shared" si="43"/>
        <v>51</v>
      </c>
    </row>
    <row r="67" spans="4:239" x14ac:dyDescent="0.25">
      <c r="D67" s="211"/>
      <c r="E67" s="402"/>
      <c r="G67" s="1040"/>
      <c r="H67" s="476" t="s">
        <v>95</v>
      </c>
      <c r="I67" s="229"/>
      <c r="J67" s="230"/>
      <c r="K67" s="237"/>
      <c r="L67" s="390"/>
      <c r="M67" s="1082">
        <v>296</v>
      </c>
      <c r="N67" s="1083"/>
      <c r="O67" s="140"/>
      <c r="P67" s="155">
        <v>200</v>
      </c>
      <c r="Q67" s="12"/>
      <c r="R67" s="385"/>
      <c r="S67" s="386" t="s">
        <v>95</v>
      </c>
      <c r="T67" s="401">
        <f t="shared" si="50"/>
        <v>496</v>
      </c>
      <c r="U67" s="403">
        <v>444</v>
      </c>
      <c r="V67" s="404">
        <f t="shared" si="51"/>
        <v>496</v>
      </c>
      <c r="W67" s="650">
        <f t="shared" si="52"/>
        <v>496</v>
      </c>
      <c r="X67" s="100">
        <f t="shared" ref="X67:BC67" si="101">IF(LEFT(X12,1)="V",$S$54,IF(ISNUMBER(X12),W67-X12,W67))</f>
        <v>460</v>
      </c>
      <c r="Y67" s="100">
        <f t="shared" si="101"/>
        <v>456</v>
      </c>
      <c r="Z67" s="100">
        <f t="shared" si="101"/>
        <v>444</v>
      </c>
      <c r="AA67" s="100">
        <f t="shared" si="101"/>
        <v>434</v>
      </c>
      <c r="AB67" s="100">
        <f t="shared" si="101"/>
        <v>427</v>
      </c>
      <c r="AC67" s="100">
        <f t="shared" si="101"/>
        <v>419</v>
      </c>
      <c r="AD67" s="100">
        <f t="shared" si="101"/>
        <v>411</v>
      </c>
      <c r="AE67" s="100">
        <f t="shared" si="101"/>
        <v>388</v>
      </c>
      <c r="AF67" s="100">
        <f t="shared" si="101"/>
        <v>365</v>
      </c>
      <c r="AG67" s="100">
        <f t="shared" si="101"/>
        <v>342</v>
      </c>
      <c r="AH67" s="100">
        <f t="shared" si="101"/>
        <v>319</v>
      </c>
      <c r="AI67" s="100">
        <f t="shared" si="101"/>
        <v>296</v>
      </c>
      <c r="AJ67" s="100">
        <f t="shared" si="101"/>
        <v>273</v>
      </c>
      <c r="AK67" s="100">
        <f t="shared" si="101"/>
        <v>250</v>
      </c>
      <c r="AL67" s="100">
        <f t="shared" si="101"/>
        <v>227</v>
      </c>
      <c r="AM67" s="100">
        <f t="shared" si="101"/>
        <v>204</v>
      </c>
      <c r="AN67" s="100">
        <f t="shared" si="101"/>
        <v>181</v>
      </c>
      <c r="AO67" s="100">
        <f t="shared" si="101"/>
        <v>158</v>
      </c>
      <c r="AP67" s="100">
        <f t="shared" si="101"/>
        <v>135</v>
      </c>
      <c r="AQ67" s="100">
        <f t="shared" si="101"/>
        <v>112</v>
      </c>
      <c r="AR67" s="100">
        <f t="shared" si="101"/>
        <v>89</v>
      </c>
      <c r="AS67" s="100">
        <f t="shared" si="101"/>
        <v>66</v>
      </c>
      <c r="AT67" s="100">
        <f t="shared" si="101"/>
        <v>1200</v>
      </c>
      <c r="AU67" s="100">
        <f t="shared" si="101"/>
        <v>1200</v>
      </c>
      <c r="AV67" s="100">
        <f t="shared" si="101"/>
        <v>1200</v>
      </c>
      <c r="AW67" s="100">
        <f t="shared" si="101"/>
        <v>1200</v>
      </c>
      <c r="AX67" s="100">
        <f t="shared" si="101"/>
        <v>1200</v>
      </c>
      <c r="AY67" s="100">
        <f t="shared" si="101"/>
        <v>1177</v>
      </c>
      <c r="AZ67" s="100">
        <f t="shared" si="101"/>
        <v>1154</v>
      </c>
      <c r="BA67" s="100">
        <f t="shared" si="101"/>
        <v>1131</v>
      </c>
      <c r="BB67" s="100">
        <f t="shared" si="101"/>
        <v>1108</v>
      </c>
      <c r="BC67" s="100">
        <f t="shared" si="101"/>
        <v>1085</v>
      </c>
      <c r="BD67" s="100">
        <f t="shared" ref="BD67:CI67" si="102">IF(LEFT(BD12,1)="V",$S$54,IF(ISNUMBER(BD12),BC67-BD12,BC67))</f>
        <v>1062</v>
      </c>
      <c r="BE67" s="100">
        <f t="shared" si="102"/>
        <v>1039</v>
      </c>
      <c r="BF67" s="100">
        <f t="shared" si="102"/>
        <v>1016</v>
      </c>
      <c r="BG67" s="100">
        <f t="shared" si="102"/>
        <v>993</v>
      </c>
      <c r="BH67" s="100">
        <f t="shared" si="102"/>
        <v>970</v>
      </c>
      <c r="BI67" s="100">
        <f t="shared" si="102"/>
        <v>947</v>
      </c>
      <c r="BJ67" s="100">
        <f t="shared" si="102"/>
        <v>924</v>
      </c>
      <c r="BK67" s="100">
        <f t="shared" si="102"/>
        <v>901</v>
      </c>
      <c r="BL67" s="100">
        <f t="shared" si="102"/>
        <v>878</v>
      </c>
      <c r="BM67" s="100">
        <f t="shared" si="102"/>
        <v>855</v>
      </c>
      <c r="BN67" s="100">
        <f t="shared" si="102"/>
        <v>832</v>
      </c>
      <c r="BO67" s="100">
        <f t="shared" si="102"/>
        <v>809</v>
      </c>
      <c r="BP67" s="100">
        <f t="shared" si="102"/>
        <v>786</v>
      </c>
      <c r="BQ67" s="100">
        <f t="shared" si="102"/>
        <v>763</v>
      </c>
      <c r="BR67" s="100">
        <f t="shared" si="102"/>
        <v>740</v>
      </c>
      <c r="BS67" s="100">
        <f t="shared" si="102"/>
        <v>717</v>
      </c>
      <c r="BT67" s="100">
        <f t="shared" si="102"/>
        <v>694</v>
      </c>
      <c r="BU67" s="100">
        <f t="shared" si="102"/>
        <v>671</v>
      </c>
      <c r="BV67" s="100">
        <f t="shared" si="102"/>
        <v>648</v>
      </c>
      <c r="BW67" s="100">
        <f t="shared" si="102"/>
        <v>625</v>
      </c>
      <c r="BX67" s="100">
        <f t="shared" si="102"/>
        <v>602</v>
      </c>
      <c r="BY67" s="100">
        <f t="shared" si="102"/>
        <v>579</v>
      </c>
      <c r="BZ67" s="100">
        <f t="shared" si="102"/>
        <v>556</v>
      </c>
      <c r="CA67" s="100">
        <f t="shared" si="102"/>
        <v>533</v>
      </c>
      <c r="CB67" s="100">
        <f t="shared" si="102"/>
        <v>510</v>
      </c>
      <c r="CC67" s="100">
        <f t="shared" si="102"/>
        <v>487</v>
      </c>
      <c r="CD67" s="100">
        <f t="shared" si="102"/>
        <v>464</v>
      </c>
      <c r="CE67" s="100">
        <f t="shared" si="102"/>
        <v>441</v>
      </c>
      <c r="CF67" s="100">
        <f t="shared" si="102"/>
        <v>418</v>
      </c>
      <c r="CG67" s="100">
        <f t="shared" si="102"/>
        <v>395</v>
      </c>
      <c r="CH67" s="100">
        <f t="shared" si="102"/>
        <v>372</v>
      </c>
      <c r="CI67" s="100">
        <f t="shared" si="102"/>
        <v>349</v>
      </c>
      <c r="CJ67" s="100">
        <f t="shared" ref="CJ67:DO67" si="103">IF(LEFT(CJ12,1)="V",$S$54,IF(ISNUMBER(CJ12),CI67-CJ12,CI67))</f>
        <v>326</v>
      </c>
      <c r="CK67" s="100">
        <f t="shared" si="103"/>
        <v>303</v>
      </c>
      <c r="CL67" s="100">
        <f t="shared" si="103"/>
        <v>280</v>
      </c>
      <c r="CM67" s="100">
        <f t="shared" si="103"/>
        <v>257</v>
      </c>
      <c r="CN67" s="100">
        <f t="shared" si="103"/>
        <v>234</v>
      </c>
      <c r="CO67" s="100">
        <f t="shared" si="103"/>
        <v>211</v>
      </c>
      <c r="CP67" s="100">
        <f t="shared" si="103"/>
        <v>188</v>
      </c>
      <c r="CQ67" s="100">
        <f t="shared" si="103"/>
        <v>165</v>
      </c>
      <c r="CR67" s="100">
        <f t="shared" si="103"/>
        <v>142</v>
      </c>
      <c r="CS67" s="100">
        <f t="shared" si="103"/>
        <v>119</v>
      </c>
      <c r="CT67" s="100">
        <f t="shared" si="103"/>
        <v>96</v>
      </c>
      <c r="CU67" s="100">
        <f t="shared" si="103"/>
        <v>73</v>
      </c>
      <c r="CV67" s="100">
        <f t="shared" si="103"/>
        <v>50</v>
      </c>
      <c r="CW67" s="100">
        <f t="shared" si="103"/>
        <v>1200</v>
      </c>
      <c r="CX67" s="100">
        <f t="shared" si="103"/>
        <v>1200</v>
      </c>
      <c r="CY67" s="100">
        <f t="shared" si="103"/>
        <v>1200</v>
      </c>
      <c r="CZ67" s="100">
        <f t="shared" si="103"/>
        <v>1200</v>
      </c>
      <c r="DA67" s="100">
        <f t="shared" si="103"/>
        <v>1200</v>
      </c>
      <c r="DB67" s="100">
        <f t="shared" si="103"/>
        <v>1200</v>
      </c>
      <c r="DC67" s="100">
        <f t="shared" si="103"/>
        <v>1178</v>
      </c>
      <c r="DD67" s="100">
        <f t="shared" si="103"/>
        <v>1156</v>
      </c>
      <c r="DE67" s="100">
        <f t="shared" si="103"/>
        <v>1134</v>
      </c>
      <c r="DF67" s="100">
        <f t="shared" si="103"/>
        <v>1112</v>
      </c>
      <c r="DG67" s="100">
        <f t="shared" si="103"/>
        <v>1090</v>
      </c>
      <c r="DH67" s="100">
        <f t="shared" si="103"/>
        <v>1068</v>
      </c>
      <c r="DI67" s="100">
        <f t="shared" si="103"/>
        <v>1046</v>
      </c>
      <c r="DJ67" s="100">
        <f t="shared" si="103"/>
        <v>1024</v>
      </c>
      <c r="DK67" s="100">
        <f t="shared" si="103"/>
        <v>1002</v>
      </c>
      <c r="DL67" s="100">
        <f t="shared" si="103"/>
        <v>980</v>
      </c>
      <c r="DM67" s="100">
        <f t="shared" si="103"/>
        <v>958</v>
      </c>
      <c r="DN67" s="100">
        <f t="shared" si="103"/>
        <v>936</v>
      </c>
      <c r="DO67" s="100">
        <f t="shared" si="103"/>
        <v>914</v>
      </c>
      <c r="DP67" s="100">
        <f t="shared" ref="DP67:EU67" si="104">IF(LEFT(DP12,1)="V",$S$54,IF(ISNUMBER(DP12),DO67-DP12,DO67))</f>
        <v>892</v>
      </c>
      <c r="DQ67" s="100">
        <f t="shared" si="104"/>
        <v>870</v>
      </c>
      <c r="DR67" s="100">
        <f t="shared" si="104"/>
        <v>848</v>
      </c>
      <c r="DS67" s="100">
        <f t="shared" si="104"/>
        <v>826</v>
      </c>
      <c r="DT67" s="100">
        <f t="shared" si="104"/>
        <v>804</v>
      </c>
      <c r="DU67" s="100">
        <f t="shared" si="104"/>
        <v>782</v>
      </c>
      <c r="DV67" s="100">
        <f t="shared" si="104"/>
        <v>760</v>
      </c>
      <c r="DW67" s="100">
        <f t="shared" si="104"/>
        <v>738</v>
      </c>
      <c r="DX67" s="100">
        <f t="shared" si="104"/>
        <v>716</v>
      </c>
      <c r="DY67" s="100">
        <f t="shared" si="104"/>
        <v>694</v>
      </c>
      <c r="DZ67" s="100">
        <f t="shared" si="104"/>
        <v>672</v>
      </c>
      <c r="EA67" s="100">
        <f t="shared" si="104"/>
        <v>650</v>
      </c>
      <c r="EB67" s="100">
        <f t="shared" si="104"/>
        <v>628</v>
      </c>
      <c r="EC67" s="100">
        <f t="shared" si="104"/>
        <v>606</v>
      </c>
      <c r="ED67" s="100">
        <f t="shared" si="104"/>
        <v>584</v>
      </c>
      <c r="EE67" s="100">
        <f t="shared" si="104"/>
        <v>562</v>
      </c>
      <c r="EF67" s="100">
        <f t="shared" si="104"/>
        <v>540</v>
      </c>
      <c r="EG67" s="100">
        <f t="shared" si="104"/>
        <v>518</v>
      </c>
      <c r="EH67" s="100">
        <f t="shared" si="104"/>
        <v>496</v>
      </c>
      <c r="EI67" s="100">
        <f t="shared" si="104"/>
        <v>474</v>
      </c>
      <c r="EJ67" s="100">
        <f t="shared" si="104"/>
        <v>452</v>
      </c>
      <c r="EK67" s="100">
        <f t="shared" si="104"/>
        <v>430</v>
      </c>
      <c r="EL67" s="100">
        <f t="shared" si="104"/>
        <v>408</v>
      </c>
      <c r="EM67" s="100">
        <f t="shared" si="104"/>
        <v>386</v>
      </c>
      <c r="EN67" s="100">
        <f t="shared" si="104"/>
        <v>364</v>
      </c>
      <c r="EO67" s="100">
        <f t="shared" si="104"/>
        <v>342</v>
      </c>
      <c r="EP67" s="100">
        <f t="shared" si="104"/>
        <v>320</v>
      </c>
      <c r="EQ67" s="100">
        <f t="shared" si="104"/>
        <v>298</v>
      </c>
      <c r="ER67" s="100">
        <f t="shared" si="104"/>
        <v>276</v>
      </c>
      <c r="ES67" s="100">
        <f t="shared" si="104"/>
        <v>254</v>
      </c>
      <c r="ET67" s="100">
        <f t="shared" si="104"/>
        <v>232</v>
      </c>
      <c r="EU67" s="100">
        <f t="shared" si="104"/>
        <v>210</v>
      </c>
      <c r="EV67" s="100">
        <f t="shared" ref="EV67:GA67" si="105">IF(LEFT(EV12,1)="V",$S$54,IF(ISNUMBER(EV12),EU67-EV12,EU67))</f>
        <v>188</v>
      </c>
      <c r="EW67" s="100">
        <f t="shared" si="105"/>
        <v>166</v>
      </c>
      <c r="EX67" s="100">
        <f t="shared" si="105"/>
        <v>144</v>
      </c>
      <c r="EY67" s="100">
        <f t="shared" si="105"/>
        <v>122</v>
      </c>
      <c r="EZ67" s="100">
        <f t="shared" si="105"/>
        <v>100</v>
      </c>
      <c r="FA67" s="100">
        <f t="shared" si="105"/>
        <v>78</v>
      </c>
      <c r="FB67" s="100">
        <f t="shared" si="105"/>
        <v>56</v>
      </c>
      <c r="FC67" s="100">
        <f t="shared" si="105"/>
        <v>34</v>
      </c>
      <c r="FD67" s="100">
        <f t="shared" si="105"/>
        <v>12</v>
      </c>
      <c r="FE67" s="100">
        <f t="shared" si="105"/>
        <v>1200</v>
      </c>
      <c r="FF67" s="100">
        <f t="shared" si="105"/>
        <v>1200</v>
      </c>
      <c r="FG67" s="100">
        <f t="shared" si="105"/>
        <v>1200</v>
      </c>
      <c r="FH67" s="100">
        <f t="shared" si="105"/>
        <v>1200</v>
      </c>
      <c r="FI67" s="100">
        <f t="shared" si="105"/>
        <v>1200</v>
      </c>
      <c r="FJ67" s="100">
        <f t="shared" si="105"/>
        <v>1177</v>
      </c>
      <c r="FK67" s="100">
        <f t="shared" si="105"/>
        <v>1154</v>
      </c>
      <c r="FL67" s="100">
        <f t="shared" si="105"/>
        <v>1131</v>
      </c>
      <c r="FM67" s="100">
        <f t="shared" si="105"/>
        <v>1108</v>
      </c>
      <c r="FN67" s="100">
        <f t="shared" si="105"/>
        <v>1085</v>
      </c>
      <c r="FO67" s="100">
        <f t="shared" si="105"/>
        <v>1062</v>
      </c>
      <c r="FP67" s="100">
        <f t="shared" si="105"/>
        <v>1039</v>
      </c>
      <c r="FQ67" s="100">
        <f t="shared" si="105"/>
        <v>1016</v>
      </c>
      <c r="FR67" s="100">
        <f t="shared" si="105"/>
        <v>993</v>
      </c>
      <c r="FS67" s="100">
        <f t="shared" si="105"/>
        <v>970</v>
      </c>
      <c r="FT67" s="100">
        <f t="shared" si="105"/>
        <v>947</v>
      </c>
      <c r="FU67" s="100">
        <f t="shared" si="105"/>
        <v>924</v>
      </c>
      <c r="FV67" s="100">
        <f t="shared" si="105"/>
        <v>901</v>
      </c>
      <c r="FW67" s="100">
        <f t="shared" si="105"/>
        <v>878</v>
      </c>
      <c r="FX67" s="100">
        <f t="shared" si="105"/>
        <v>855</v>
      </c>
      <c r="FY67" s="100">
        <f t="shared" si="105"/>
        <v>832</v>
      </c>
      <c r="FZ67" s="100">
        <f t="shared" si="105"/>
        <v>809</v>
      </c>
      <c r="GA67" s="100">
        <f t="shared" si="105"/>
        <v>786</v>
      </c>
      <c r="GB67" s="100">
        <f t="shared" ref="GB67:GR67" si="106">IF(LEFT(GB12,1)="V",$S$54,IF(ISNUMBER(GB12),GA67-GB12,GA67))</f>
        <v>763</v>
      </c>
      <c r="GC67" s="100">
        <f t="shared" si="106"/>
        <v>740</v>
      </c>
      <c r="GD67" s="100">
        <f t="shared" si="106"/>
        <v>717</v>
      </c>
      <c r="GE67" s="100">
        <f t="shared" si="106"/>
        <v>694</v>
      </c>
      <c r="GF67" s="100">
        <f t="shared" si="106"/>
        <v>671</v>
      </c>
      <c r="GG67" s="100">
        <f t="shared" si="106"/>
        <v>648</v>
      </c>
      <c r="GH67" s="100">
        <f t="shared" si="106"/>
        <v>625</v>
      </c>
      <c r="GI67" s="100">
        <f t="shared" si="106"/>
        <v>602</v>
      </c>
      <c r="GJ67" s="100">
        <f t="shared" si="106"/>
        <v>579</v>
      </c>
      <c r="GK67" s="100">
        <f t="shared" si="106"/>
        <v>556</v>
      </c>
      <c r="GL67" s="100">
        <f t="shared" si="106"/>
        <v>533</v>
      </c>
      <c r="GM67" s="100">
        <f t="shared" si="106"/>
        <v>510</v>
      </c>
      <c r="GN67" s="100">
        <f t="shared" si="106"/>
        <v>487</v>
      </c>
      <c r="GO67" s="100">
        <f t="shared" si="106"/>
        <v>487</v>
      </c>
      <c r="GP67" s="100">
        <f t="shared" si="106"/>
        <v>487</v>
      </c>
      <c r="GQ67" s="100">
        <f t="shared" si="106"/>
        <v>487</v>
      </c>
      <c r="GR67" s="100">
        <f t="shared" si="106"/>
        <v>487</v>
      </c>
      <c r="GY67" s="519">
        <v>24</v>
      </c>
      <c r="GZ67" s="364">
        <f>IF(COUNTIF($I26:$GR26,GZ$12)=0,0,HLOOKUP(GZ$12,$I26:$GR$40,$HO66,FALSE))</f>
        <v>0</v>
      </c>
      <c r="HA67" s="364">
        <f>IF(COUNTIF($I26:$GR26,HA$12)=0,0,HLOOKUP(HA$12,$I26:$GR$40,$HO66,FALSE))</f>
        <v>0</v>
      </c>
      <c r="HB67" s="364">
        <f>IF(COUNTIF($I26:$GR26,HB$12)=0,0,HLOOKUP(HB$12,$I26:$GR$40,$HO66,FALSE))</f>
        <v>19</v>
      </c>
      <c r="HC67" s="364">
        <f>IF(COUNTIF($I26:$GR26,HC$12)=0,0,HLOOKUP(HC$12,$I26:$GR$40,$HO66,FALSE))</f>
        <v>75</v>
      </c>
      <c r="HD67" s="364">
        <f>IF(COUNTIF($I26:$GR26,HD$12)=0,0,HLOOKUP(HD$12,$I26:$GR$40,$HO66,FALSE))</f>
        <v>134</v>
      </c>
      <c r="HE67" s="364">
        <f>IF(COUNTIF($I26:$GR26,HE$12)=0,0,HLOOKUP(HE$12,$I26:$GR$40,$HO66,FALSE))</f>
        <v>0</v>
      </c>
      <c r="HF67" s="364">
        <f>IF(COUNTIF($I26:$GR26,"X")=0,0,HLOOKUP("X",$I26:$GR$40,$HO66,FALSE))</f>
        <v>157</v>
      </c>
      <c r="HG67" s="8"/>
      <c r="HH67" s="606" t="s">
        <v>105</v>
      </c>
      <c r="HI67" s="364">
        <f>IF(GZ67=0,0,IF(AND(GZ67&lt;&gt;0,HA67=0),SUM(INDEX($I26:$GR26,1,GZ67):INDEX($I26:$GR26,1,$HF67)),SUM(INDEX($I26:$GR26,1,GZ67):INDEX($I26:$GR26,1,HA67))))</f>
        <v>0</v>
      </c>
      <c r="HJ67" s="364">
        <f>IF(HA67=0,0,IF(AND(HA67&lt;&gt;0,HB67=0),SUM(INDEX($I26:$GR26,1,HA67):INDEX($I26:$GR26,1,$HF67)),SUM(INDEX($I26:$GR26,1,HA67):INDEX($I26:$GR26,1,HB67))))</f>
        <v>0</v>
      </c>
      <c r="HK67" s="364">
        <f>IF(HB67=0,0,IF(AND(HB67&lt;&gt;0,HC67=0),SUM(INDEX($I26:$GR26,1,HB67):INDEX($I26:$GR26,1,$HF67)),SUM(INDEX($I26:$GR26,1,HB67):INDEX($I26:$GR26,1,HC67))))</f>
        <v>1173</v>
      </c>
      <c r="HL67" s="364">
        <f>IF(HC67=0,0,IF(AND(HC67&lt;&gt;0,HD67=0),SUM(INDEX($I26:$GR26,1,HC67):INDEX($I26:$GR26,1,$HF67)),SUM(INDEX($I26:$GR26,1,HC67):INDEX($I26:$GR26,1,HD67))))</f>
        <v>1166</v>
      </c>
      <c r="HM67" s="364">
        <f>IF(HD67=0,0,IF(AND(HD67&lt;&gt;0,HE67=0),SUM(INDEX($I26:$GR26,1,HD67):INDEX($I26:$GR26,1,$HF67)),SUM(INDEX($I26:$GR26,1,HD67):INDEX($I26:$GR26,1,HE67))))</f>
        <v>414</v>
      </c>
      <c r="HN67" s="364">
        <f>IF(HE67=0,0,IF(AND(HE67&lt;&gt;0,GZ67=0),SUM(INDEX($I26:$GR26,1,HE67):INDEX($I26:$GR26,1,$HF67)),SUM(INDEX($I26:$GR26,1,HE67):INDEX($I26:$GR26,1,GZ67))))</f>
        <v>0</v>
      </c>
      <c r="HO67" s="519">
        <v>14</v>
      </c>
      <c r="HP67" s="8"/>
      <c r="HQ67" s="623" t="s">
        <v>105</v>
      </c>
      <c r="HR67" s="701">
        <f>IF(AND(GZ67=0,HA67=0),0,IF(AND(GZ67=0,HA67&lt;&gt;0),COUNTIF(INDEX($I$3:$GR$79,$GY67,GZ67+1):INDEX($I$3:$GR$79,$GY67,HA67),"STK")+COUNTIF(INDEX($I$3:$GR$79,$GY67,GZ67+1):INDEX($I$3:$GR$79,$GY67,HA67),"SB"),IF(AND(GZ67&lt;&gt;0,HA67=0),COUNTIF(INDEX($I$3:$GR$79,$GY67,GZ67):INDEX($I$3:$GR$79,$GY67,HF67),"STK")+COUNTIF(INDEX($I$3:$GR$79,$GY67,GZ67):INDEX($I$3:$GR$79,$GY67,HF67),"SB"),COUNTIF(INDEX($I$3:$GR$79,$GY67,GZ67):INDEX($I$3:$GR$79,$GY67,HA67),"STK")+COUNTIF(INDEX($I$3:$GR$79,$GY67,GZ67):INDEX($I$3:$GR$79,$GY67,HA67),"SB"))))</f>
        <v>0</v>
      </c>
      <c r="HS67" s="405">
        <f>IF(AND(HA67=0,HB67=0),0,IF(AND(HA67=0,HB67&lt;&gt;0),COUNTIF(INDEX($I$3:$GR$79,$GY67,HA67+1):INDEX($I$3:$GR$79,$GY67,HB67),"STK")+COUNTIF(INDEX($I$3:$GR$79,$GY67,HA67+1):INDEX($I$3:$GR$79,$GY67,HB67),"SB"),IF(AND(HA67&lt;&gt;0,HB67=0),COUNTIF(INDEX($I$3:$GR$79,$GY67,HA67):INDEX($I$3:$GR$79,$GY67,HF67),"STK")+COUNTIF(INDEX($I$3:$GR$79,$GY67,HA67):INDEX($I$3:$GR$79,$GY67,HF67),"SB"),COUNTIF(INDEX($I$3:$GR$79,$GY67,HA67):INDEX($I$3:$GR$79,$GY67,HB67),"STK")+COUNTIF(INDEX($I$3:$GR$79,$GY67,HA67):INDEX($I$3:$GR$79,$GY67,HB67),"SB"))))</f>
        <v>0</v>
      </c>
      <c r="HT67" s="701">
        <f>IF(AND(HB67=0,HC67=0),0,IF(AND(HB67=0,HC67&lt;&gt;0),COUNTIF(INDEX($I$3:$GR$79,$GY67,HB67+1):INDEX($I$3:$GR$79,$GY67,HC67),"STK")+COUNTIF(INDEX($I$3:$GR$79,$GY67,HB67+1):INDEX($I$3:$GR$79,$GY67,HC67),"SB"),IF(AND(HB67&lt;&gt;0,HC67=0),COUNTIF(INDEX($I$3:$GR$79,$GY67,HB67):INDEX($I$3:$GR$79,$GY67,HF67),"STK")+COUNTIF(INDEX($I$3:$GR$79,$GY67,HB67):INDEX($I$3:$GR$79,$GY67,HF67),"SB"),COUNTIF(INDEX($I$3:$GR$79,$GY67,HB67):INDEX($I$3:$GR$79,$GY67,HC67),"STK")+COUNTIF(INDEX($I$3:$GR$79,$GY67,HB67):INDEX($I$3:$GR$79,$GY67,HC67),"SB"))))</f>
        <v>0</v>
      </c>
      <c r="HU67" s="405">
        <f>IF(AND(HC67=0,HD67=0),0,IF(AND(HC67=0,HD67&lt;&gt;0),COUNTIF(INDEX($I$3:$GR$79,$GY67,HC67+1):INDEX($I$3:$GR$79,$GY67,HD67),"STK")+COUNTIF(INDEX($I$3:$GR$79,$GY67,HC67+1):INDEX($I$3:$GR$79,$GY67,HD67),"SB"),IF(AND(HC67&lt;&gt;0,HD67=0),COUNTIF(INDEX($I$3:$GR$79,$GY67,HC67):INDEX($I$3:$GR$79,$GY67,HF67),"STK")+COUNTIF(INDEX($I$3:$GR$79,$GY67,HC67):INDEX($I$3:$GR$79,$GY67,HF67),"SB"),COUNTIF(INDEX($I$3:$GR$79,$GY67,HC67):INDEX($I$3:$GR$79,$GY67,HD67),"STK")+COUNTIF(INDEX($I$3:$GR$79,$GY67,HC67):INDEX($I$3:$GR$79,$GY67,HD67),"SB"))))</f>
        <v>0</v>
      </c>
      <c r="HV67" s="701">
        <f>IF(AND(HD67=0,HE67=0),0,IF(AND(HD67=0,HE67&lt;&gt;0),COUNTIF(INDEX($I$3:$GR$79,$GY67,HD67+1):INDEX($I$3:$GR$79,$GY67,HE67),"STK")+COUNTIF(INDEX($I$3:$GR$79,$GY67,HD67+1):INDEX($I$3:$GR$79,$GY67,HE67),"SB"),IF(AND(HD67&lt;&gt;0,HE67=0),COUNTIF(INDEX($I$3:$GR$79,$GY67,HD67):INDEX($I$3:$GR$79,$GY67,HF67),"STK")+COUNTIF(INDEX($I$3:$GR$79,$GY67,HD67):INDEX($I$3:$GR$79,$GY67,HF67),"SB"),COUNTIF(INDEX($I$3:$GR$79,$GY67,HD67):INDEX($I$3:$GR$79,$GY67,HE67),"STK")+COUNTIF(INDEX($I$3:$GR$79,$GY67,HD67):INDEX($I$3:$GR$79,$GY67,HE67),"SB"))))</f>
        <v>0</v>
      </c>
      <c r="HW67" s="405">
        <f>IF(AND(HE67=0,GZ67=0),0,IF(AND(HE67=0,GZ67&lt;&gt;0),COUNTIF(INDEX($I$3:$GR$79,$GY67,HE67+1):INDEX($I$3:$GR$79,$GY67,GZ67),"STK")+COUNTIF(INDEX($I$3:$GR$79,$GY67,HE67+1):INDEX($I$3:$GR$79,$GY67,GZ67),"SB"),IF(AND(HE67&lt;&gt;0,GZ67=0),COUNTIF(INDEX($I$3:$GR$79,$GY67,HE67):INDEX($I$3:$GR$79,$GY67,HF67),"STK")+COUNTIF(INDEX($I$3:$GR$79,$GY67,HE67):INDEX($I$3:$GR$79,$GY67,HF67),"SB"),COUNTIF(INDEX($I$3:$GR$79,$GY67,HE67):INDEX($I$3:$GR$79,$GY67,GZ67),"STK")+COUNTIF(INDEX($I$3:$GR$79,$GY67,HE67):INDEX($I$3:$GR$79,$GY67,GZ67),"SB"))))</f>
        <v>0</v>
      </c>
      <c r="HY67" s="606" t="s">
        <v>105</v>
      </c>
      <c r="HZ67" s="364">
        <f t="shared" si="38"/>
        <v>0</v>
      </c>
      <c r="IA67" s="364">
        <f t="shared" si="39"/>
        <v>0</v>
      </c>
      <c r="IB67" s="364">
        <f t="shared" si="40"/>
        <v>51</v>
      </c>
      <c r="IC67" s="364">
        <f t="shared" si="41"/>
        <v>54</v>
      </c>
      <c r="ID67" s="364">
        <f t="shared" si="42"/>
        <v>18</v>
      </c>
      <c r="IE67" s="364">
        <f t="shared" si="43"/>
        <v>0</v>
      </c>
    </row>
    <row r="68" spans="4:239" x14ac:dyDescent="0.25">
      <c r="D68" s="211"/>
      <c r="E68" s="402"/>
      <c r="G68" s="1040"/>
      <c r="H68" s="476" t="s">
        <v>96</v>
      </c>
      <c r="I68" s="229"/>
      <c r="J68" s="230"/>
      <c r="K68" s="237"/>
      <c r="L68" s="390"/>
      <c r="M68" s="1082">
        <v>487</v>
      </c>
      <c r="N68" s="1083"/>
      <c r="O68" s="140"/>
      <c r="P68" s="155">
        <v>200</v>
      </c>
      <c r="Q68" s="12"/>
      <c r="R68" s="385"/>
      <c r="S68" s="386" t="s">
        <v>96</v>
      </c>
      <c r="T68" s="401">
        <f t="shared" si="50"/>
        <v>687</v>
      </c>
      <c r="U68" s="403">
        <v>686</v>
      </c>
      <c r="V68" s="404">
        <f t="shared" si="51"/>
        <v>687</v>
      </c>
      <c r="W68" s="650">
        <f t="shared" si="52"/>
        <v>687</v>
      </c>
      <c r="X68" s="100">
        <f t="shared" ref="X68:BC68" si="107">IF(LEFT(X13,1)="V",$S$54,IF(ISNUMBER(X13),W68-X13,W68))</f>
        <v>687</v>
      </c>
      <c r="Y68" s="100">
        <f t="shared" si="107"/>
        <v>687</v>
      </c>
      <c r="Z68" s="100">
        <f t="shared" si="107"/>
        <v>687</v>
      </c>
      <c r="AA68" s="100">
        <f t="shared" si="107"/>
        <v>687</v>
      </c>
      <c r="AB68" s="100">
        <f t="shared" si="107"/>
        <v>687</v>
      </c>
      <c r="AC68" s="100">
        <f t="shared" si="107"/>
        <v>687</v>
      </c>
      <c r="AD68" s="100">
        <f t="shared" si="107"/>
        <v>687</v>
      </c>
      <c r="AE68" s="100">
        <f t="shared" si="107"/>
        <v>664</v>
      </c>
      <c r="AF68" s="100">
        <f t="shared" si="107"/>
        <v>641</v>
      </c>
      <c r="AG68" s="100">
        <f t="shared" si="107"/>
        <v>618</v>
      </c>
      <c r="AH68" s="100">
        <f t="shared" si="107"/>
        <v>595</v>
      </c>
      <c r="AI68" s="100">
        <f t="shared" si="107"/>
        <v>572</v>
      </c>
      <c r="AJ68" s="100">
        <f t="shared" si="107"/>
        <v>549</v>
      </c>
      <c r="AK68" s="100">
        <f t="shared" si="107"/>
        <v>526</v>
      </c>
      <c r="AL68" s="100">
        <f t="shared" si="107"/>
        <v>503</v>
      </c>
      <c r="AM68" s="100">
        <f t="shared" si="107"/>
        <v>480</v>
      </c>
      <c r="AN68" s="100">
        <f t="shared" si="107"/>
        <v>457</v>
      </c>
      <c r="AO68" s="100">
        <f t="shared" si="107"/>
        <v>434</v>
      </c>
      <c r="AP68" s="100">
        <f t="shared" si="107"/>
        <v>411</v>
      </c>
      <c r="AQ68" s="100">
        <f t="shared" si="107"/>
        <v>388</v>
      </c>
      <c r="AR68" s="100">
        <f t="shared" si="107"/>
        <v>365</v>
      </c>
      <c r="AS68" s="100">
        <f t="shared" si="107"/>
        <v>342</v>
      </c>
      <c r="AT68" s="100">
        <f t="shared" si="107"/>
        <v>319</v>
      </c>
      <c r="AU68" s="100">
        <f t="shared" si="107"/>
        <v>296</v>
      </c>
      <c r="AV68" s="100">
        <f t="shared" si="107"/>
        <v>273</v>
      </c>
      <c r="AW68" s="100">
        <f t="shared" si="107"/>
        <v>250</v>
      </c>
      <c r="AX68" s="100">
        <f t="shared" si="107"/>
        <v>227</v>
      </c>
      <c r="AY68" s="100">
        <f t="shared" si="107"/>
        <v>204</v>
      </c>
      <c r="AZ68" s="100">
        <f t="shared" si="107"/>
        <v>181</v>
      </c>
      <c r="BA68" s="100">
        <f t="shared" si="107"/>
        <v>158</v>
      </c>
      <c r="BB68" s="100">
        <f t="shared" si="107"/>
        <v>135</v>
      </c>
      <c r="BC68" s="100">
        <f t="shared" si="107"/>
        <v>112</v>
      </c>
      <c r="BD68" s="100">
        <f t="shared" ref="BD68:CI68" si="108">IF(LEFT(BD13,1)="V",$S$54,IF(ISNUMBER(BD13),BC68-BD13,BC68))</f>
        <v>1200</v>
      </c>
      <c r="BE68" s="100">
        <f t="shared" si="108"/>
        <v>1200</v>
      </c>
      <c r="BF68" s="100">
        <f t="shared" si="108"/>
        <v>1200</v>
      </c>
      <c r="BG68" s="100">
        <f t="shared" si="108"/>
        <v>1200</v>
      </c>
      <c r="BH68" s="100">
        <f t="shared" si="108"/>
        <v>1200</v>
      </c>
      <c r="BI68" s="100">
        <f t="shared" si="108"/>
        <v>1200</v>
      </c>
      <c r="BJ68" s="100">
        <f t="shared" si="108"/>
        <v>1177</v>
      </c>
      <c r="BK68" s="100">
        <f t="shared" si="108"/>
        <v>1154</v>
      </c>
      <c r="BL68" s="100">
        <f t="shared" si="108"/>
        <v>1131</v>
      </c>
      <c r="BM68" s="100">
        <f t="shared" si="108"/>
        <v>1108</v>
      </c>
      <c r="BN68" s="100">
        <f t="shared" si="108"/>
        <v>1085</v>
      </c>
      <c r="BO68" s="100">
        <f t="shared" si="108"/>
        <v>1062</v>
      </c>
      <c r="BP68" s="100">
        <f t="shared" si="108"/>
        <v>1039</v>
      </c>
      <c r="BQ68" s="100">
        <f t="shared" si="108"/>
        <v>1016</v>
      </c>
      <c r="BR68" s="100">
        <f t="shared" si="108"/>
        <v>993</v>
      </c>
      <c r="BS68" s="100">
        <f t="shared" si="108"/>
        <v>970</v>
      </c>
      <c r="BT68" s="100">
        <f t="shared" si="108"/>
        <v>947</v>
      </c>
      <c r="BU68" s="100">
        <f t="shared" si="108"/>
        <v>924</v>
      </c>
      <c r="BV68" s="100">
        <f t="shared" si="108"/>
        <v>901</v>
      </c>
      <c r="BW68" s="100">
        <f t="shared" si="108"/>
        <v>878</v>
      </c>
      <c r="BX68" s="100">
        <f t="shared" si="108"/>
        <v>855</v>
      </c>
      <c r="BY68" s="100">
        <f t="shared" si="108"/>
        <v>832</v>
      </c>
      <c r="BZ68" s="100">
        <f t="shared" si="108"/>
        <v>809</v>
      </c>
      <c r="CA68" s="100">
        <f t="shared" si="108"/>
        <v>786</v>
      </c>
      <c r="CB68" s="100">
        <f t="shared" si="108"/>
        <v>763</v>
      </c>
      <c r="CC68" s="100">
        <f t="shared" si="108"/>
        <v>740</v>
      </c>
      <c r="CD68" s="100">
        <f t="shared" si="108"/>
        <v>717</v>
      </c>
      <c r="CE68" s="100">
        <f t="shared" si="108"/>
        <v>694</v>
      </c>
      <c r="CF68" s="100">
        <f t="shared" si="108"/>
        <v>671</v>
      </c>
      <c r="CG68" s="100">
        <f t="shared" si="108"/>
        <v>648</v>
      </c>
      <c r="CH68" s="100">
        <f t="shared" si="108"/>
        <v>625</v>
      </c>
      <c r="CI68" s="100">
        <f t="shared" si="108"/>
        <v>602</v>
      </c>
      <c r="CJ68" s="100">
        <f t="shared" ref="CJ68:DO68" si="109">IF(LEFT(CJ13,1)="V",$S$54,IF(ISNUMBER(CJ13),CI68-CJ13,CI68))</f>
        <v>579</v>
      </c>
      <c r="CK68" s="100">
        <f t="shared" si="109"/>
        <v>556</v>
      </c>
      <c r="CL68" s="100">
        <f t="shared" si="109"/>
        <v>533</v>
      </c>
      <c r="CM68" s="100">
        <f t="shared" si="109"/>
        <v>510</v>
      </c>
      <c r="CN68" s="100">
        <f t="shared" si="109"/>
        <v>487</v>
      </c>
      <c r="CO68" s="100">
        <f t="shared" si="109"/>
        <v>464</v>
      </c>
      <c r="CP68" s="100">
        <f t="shared" si="109"/>
        <v>441</v>
      </c>
      <c r="CQ68" s="100">
        <f t="shared" si="109"/>
        <v>418</v>
      </c>
      <c r="CR68" s="100">
        <f t="shared" si="109"/>
        <v>395</v>
      </c>
      <c r="CS68" s="100">
        <f t="shared" si="109"/>
        <v>372</v>
      </c>
      <c r="CT68" s="100">
        <f t="shared" si="109"/>
        <v>349</v>
      </c>
      <c r="CU68" s="100">
        <f t="shared" si="109"/>
        <v>326</v>
      </c>
      <c r="CV68" s="100">
        <f t="shared" si="109"/>
        <v>303</v>
      </c>
      <c r="CW68" s="100">
        <f t="shared" si="109"/>
        <v>280</v>
      </c>
      <c r="CX68" s="100">
        <f t="shared" si="109"/>
        <v>257</v>
      </c>
      <c r="CY68" s="100">
        <f t="shared" si="109"/>
        <v>234</v>
      </c>
      <c r="CZ68" s="100">
        <f t="shared" si="109"/>
        <v>211</v>
      </c>
      <c r="DA68" s="100">
        <f t="shared" si="109"/>
        <v>188</v>
      </c>
      <c r="DB68" s="100">
        <f t="shared" si="109"/>
        <v>165</v>
      </c>
      <c r="DC68" s="100">
        <f t="shared" si="109"/>
        <v>142</v>
      </c>
      <c r="DD68" s="100">
        <f t="shared" si="109"/>
        <v>119</v>
      </c>
      <c r="DE68" s="100">
        <f t="shared" si="109"/>
        <v>96</v>
      </c>
      <c r="DF68" s="100">
        <f t="shared" si="109"/>
        <v>73</v>
      </c>
      <c r="DG68" s="100">
        <f t="shared" si="109"/>
        <v>50</v>
      </c>
      <c r="DH68" s="100">
        <f t="shared" si="109"/>
        <v>27</v>
      </c>
      <c r="DI68" s="100">
        <f t="shared" si="109"/>
        <v>4</v>
      </c>
      <c r="DJ68" s="100">
        <f t="shared" si="109"/>
        <v>1200</v>
      </c>
      <c r="DK68" s="100">
        <f t="shared" si="109"/>
        <v>1200</v>
      </c>
      <c r="DL68" s="100">
        <f t="shared" si="109"/>
        <v>1200</v>
      </c>
      <c r="DM68" s="100">
        <f t="shared" si="109"/>
        <v>1200</v>
      </c>
      <c r="DN68" s="100">
        <f t="shared" si="109"/>
        <v>1200</v>
      </c>
      <c r="DO68" s="100">
        <f t="shared" si="109"/>
        <v>1177</v>
      </c>
      <c r="DP68" s="100">
        <f t="shared" ref="DP68:EU68" si="110">IF(LEFT(DP13,1)="V",$S$54,IF(ISNUMBER(DP13),DO68-DP13,DO68))</f>
        <v>1154</v>
      </c>
      <c r="DQ68" s="100">
        <f t="shared" si="110"/>
        <v>1131</v>
      </c>
      <c r="DR68" s="100">
        <f t="shared" si="110"/>
        <v>1108</v>
      </c>
      <c r="DS68" s="100">
        <f t="shared" si="110"/>
        <v>1085</v>
      </c>
      <c r="DT68" s="100">
        <f t="shared" si="110"/>
        <v>1062</v>
      </c>
      <c r="DU68" s="100">
        <f t="shared" si="110"/>
        <v>1039</v>
      </c>
      <c r="DV68" s="100">
        <f t="shared" si="110"/>
        <v>1016</v>
      </c>
      <c r="DW68" s="100">
        <f t="shared" si="110"/>
        <v>993</v>
      </c>
      <c r="DX68" s="100">
        <f t="shared" si="110"/>
        <v>970</v>
      </c>
      <c r="DY68" s="100">
        <f t="shared" si="110"/>
        <v>947</v>
      </c>
      <c r="DZ68" s="100">
        <f t="shared" si="110"/>
        <v>924</v>
      </c>
      <c r="EA68" s="100">
        <f t="shared" si="110"/>
        <v>901</v>
      </c>
      <c r="EB68" s="100">
        <f t="shared" si="110"/>
        <v>878</v>
      </c>
      <c r="EC68" s="100">
        <f t="shared" si="110"/>
        <v>855</v>
      </c>
      <c r="ED68" s="100">
        <f t="shared" si="110"/>
        <v>832</v>
      </c>
      <c r="EE68" s="100">
        <f t="shared" si="110"/>
        <v>809</v>
      </c>
      <c r="EF68" s="100">
        <f t="shared" si="110"/>
        <v>786</v>
      </c>
      <c r="EG68" s="100">
        <f t="shared" si="110"/>
        <v>763</v>
      </c>
      <c r="EH68" s="100">
        <f t="shared" si="110"/>
        <v>740</v>
      </c>
      <c r="EI68" s="100">
        <f t="shared" si="110"/>
        <v>717</v>
      </c>
      <c r="EJ68" s="100">
        <f t="shared" si="110"/>
        <v>694</v>
      </c>
      <c r="EK68" s="100">
        <f t="shared" si="110"/>
        <v>671</v>
      </c>
      <c r="EL68" s="100">
        <f t="shared" si="110"/>
        <v>648</v>
      </c>
      <c r="EM68" s="100">
        <f t="shared" si="110"/>
        <v>625</v>
      </c>
      <c r="EN68" s="100">
        <f t="shared" si="110"/>
        <v>625</v>
      </c>
      <c r="EO68" s="100">
        <f t="shared" si="110"/>
        <v>625</v>
      </c>
      <c r="EP68" s="100">
        <f t="shared" si="110"/>
        <v>625</v>
      </c>
      <c r="EQ68" s="100">
        <f t="shared" si="110"/>
        <v>625</v>
      </c>
      <c r="ER68" s="100">
        <f t="shared" si="110"/>
        <v>625</v>
      </c>
      <c r="ES68" s="100">
        <f t="shared" si="110"/>
        <v>625</v>
      </c>
      <c r="ET68" s="100">
        <f t="shared" si="110"/>
        <v>625</v>
      </c>
      <c r="EU68" s="100">
        <f t="shared" si="110"/>
        <v>625</v>
      </c>
      <c r="EV68" s="100">
        <f t="shared" ref="EV68:GA68" si="111">IF(LEFT(EV13,1)="V",$S$54,IF(ISNUMBER(EV13),EU68-EV13,EU68))</f>
        <v>625</v>
      </c>
      <c r="EW68" s="100">
        <f t="shared" si="111"/>
        <v>625</v>
      </c>
      <c r="EX68" s="100">
        <f t="shared" si="111"/>
        <v>625</v>
      </c>
      <c r="EY68" s="100">
        <f t="shared" si="111"/>
        <v>625</v>
      </c>
      <c r="EZ68" s="100">
        <f t="shared" si="111"/>
        <v>625</v>
      </c>
      <c r="FA68" s="100">
        <f t="shared" si="111"/>
        <v>625</v>
      </c>
      <c r="FB68" s="100">
        <f t="shared" si="111"/>
        <v>625</v>
      </c>
      <c r="FC68" s="100">
        <f t="shared" si="111"/>
        <v>625</v>
      </c>
      <c r="FD68" s="100">
        <f t="shared" si="111"/>
        <v>625</v>
      </c>
      <c r="FE68" s="100">
        <f t="shared" si="111"/>
        <v>625</v>
      </c>
      <c r="FF68" s="100">
        <f t="shared" si="111"/>
        <v>625</v>
      </c>
      <c r="FG68" s="100">
        <f t="shared" si="111"/>
        <v>625</v>
      </c>
      <c r="FH68" s="100">
        <f t="shared" si="111"/>
        <v>625</v>
      </c>
      <c r="FI68" s="100">
        <f t="shared" si="111"/>
        <v>625</v>
      </c>
      <c r="FJ68" s="100">
        <f t="shared" si="111"/>
        <v>625</v>
      </c>
      <c r="FK68" s="100">
        <f t="shared" si="111"/>
        <v>625</v>
      </c>
      <c r="FL68" s="100">
        <f t="shared" si="111"/>
        <v>625</v>
      </c>
      <c r="FM68" s="100">
        <f t="shared" si="111"/>
        <v>625</v>
      </c>
      <c r="FN68" s="100">
        <f t="shared" si="111"/>
        <v>625</v>
      </c>
      <c r="FO68" s="100">
        <f t="shared" si="111"/>
        <v>625</v>
      </c>
      <c r="FP68" s="100">
        <f t="shared" si="111"/>
        <v>625</v>
      </c>
      <c r="FQ68" s="100">
        <f t="shared" si="111"/>
        <v>625</v>
      </c>
      <c r="FR68" s="100">
        <f t="shared" si="111"/>
        <v>625</v>
      </c>
      <c r="FS68" s="100">
        <f t="shared" si="111"/>
        <v>625</v>
      </c>
      <c r="FT68" s="100">
        <f t="shared" si="111"/>
        <v>625</v>
      </c>
      <c r="FU68" s="100">
        <f t="shared" si="111"/>
        <v>625</v>
      </c>
      <c r="FV68" s="100">
        <f t="shared" si="111"/>
        <v>625</v>
      </c>
      <c r="FW68" s="100">
        <f t="shared" si="111"/>
        <v>625</v>
      </c>
      <c r="FX68" s="100">
        <f t="shared" si="111"/>
        <v>625</v>
      </c>
      <c r="FY68" s="100">
        <f t="shared" si="111"/>
        <v>625</v>
      </c>
      <c r="FZ68" s="100">
        <f t="shared" si="111"/>
        <v>625</v>
      </c>
      <c r="GA68" s="100">
        <f t="shared" si="111"/>
        <v>625</v>
      </c>
      <c r="GB68" s="100">
        <f t="shared" ref="GB68:GR68" si="112">IF(LEFT(GB13,1)="V",$S$54,IF(ISNUMBER(GB13),GA68-GB13,GA68))</f>
        <v>625</v>
      </c>
      <c r="GC68" s="100">
        <f t="shared" si="112"/>
        <v>625</v>
      </c>
      <c r="GD68" s="100">
        <f t="shared" si="112"/>
        <v>625</v>
      </c>
      <c r="GE68" s="100">
        <f t="shared" si="112"/>
        <v>625</v>
      </c>
      <c r="GF68" s="100">
        <f t="shared" si="112"/>
        <v>625</v>
      </c>
      <c r="GG68" s="100">
        <f t="shared" si="112"/>
        <v>625</v>
      </c>
      <c r="GH68" s="100">
        <f t="shared" si="112"/>
        <v>625</v>
      </c>
      <c r="GI68" s="100">
        <f t="shared" si="112"/>
        <v>625</v>
      </c>
      <c r="GJ68" s="100">
        <f t="shared" si="112"/>
        <v>625</v>
      </c>
      <c r="GK68" s="100">
        <f t="shared" si="112"/>
        <v>625</v>
      </c>
      <c r="GL68" s="100">
        <f t="shared" si="112"/>
        <v>625</v>
      </c>
      <c r="GM68" s="100">
        <f t="shared" si="112"/>
        <v>625</v>
      </c>
      <c r="GN68" s="100">
        <f t="shared" si="112"/>
        <v>625</v>
      </c>
      <c r="GO68" s="100">
        <f t="shared" si="112"/>
        <v>625</v>
      </c>
      <c r="GP68" s="100">
        <f t="shared" si="112"/>
        <v>625</v>
      </c>
      <c r="GQ68" s="100">
        <f t="shared" si="112"/>
        <v>625</v>
      </c>
      <c r="GR68" s="100">
        <f t="shared" si="112"/>
        <v>625</v>
      </c>
      <c r="GY68" s="519">
        <v>25</v>
      </c>
      <c r="GZ68" s="364">
        <f>IF(COUNTIF($I27:$GR27,GZ$12)=0,0,HLOOKUP(GZ$12,$I27:$GR$40,$HO67,FALSE))</f>
        <v>62</v>
      </c>
      <c r="HA68" s="364">
        <f>IF(COUNTIF($I27:$GR27,HA$12)=0,0,HLOOKUP(HA$12,$I27:$GR$40,$HO67,FALSE))</f>
        <v>120</v>
      </c>
      <c r="HB68" s="364">
        <f>IF(COUNTIF($I27:$GR27,HB$12)=0,0,HLOOKUP(HB$12,$I27:$GR$40,$HO67,FALSE))</f>
        <v>0</v>
      </c>
      <c r="HC68" s="364">
        <f>IF(COUNTIF($I27:$GR27,HC$12)=0,0,HLOOKUP(HC$12,$I27:$GR$40,$HO67,FALSE))</f>
        <v>0</v>
      </c>
      <c r="HD68" s="364">
        <f>IF(COUNTIF($I27:$GR27,HD$12)=0,0,HLOOKUP(HD$12,$I27:$GR$40,$HO67,FALSE))</f>
        <v>0</v>
      </c>
      <c r="HE68" s="364">
        <f>IF(COUNTIF($I27:$GR27,HE$12)=0,0,HLOOKUP(HE$12,$I27:$GR$40,$HO67,FALSE))</f>
        <v>3</v>
      </c>
      <c r="HF68" s="364">
        <f>IF(COUNTIF($I27:$GR27,"X")=0,0,HLOOKUP("X",$I27:$GR$40,$HO67,FALSE))</f>
        <v>177</v>
      </c>
      <c r="HG68" s="8"/>
      <c r="HH68" s="606" t="s">
        <v>298</v>
      </c>
      <c r="HI68" s="364">
        <f>IF(GZ68=0,0,IF(AND(GZ68&lt;&gt;0,HA68=0),SUM(INDEX($I27:$GR27,1,GZ68):INDEX($I27:$GR27,1,$HF68)),SUM(INDEX($I27:$GR27,1,GZ68):INDEX($I27:$GR27,1,HA68))))</f>
        <v>1166</v>
      </c>
      <c r="HJ68" s="364">
        <f>IF(HA68=0,0,IF(AND(HA68&lt;&gt;0,HB68=0),SUM(INDEX($I27:$GR27,1,HA68):INDEX($I27:$GR27,1,$HF68)),SUM(INDEX($I27:$GR27,1,HA68):INDEX($I27:$GR27,1,HB68))))</f>
        <v>1173</v>
      </c>
      <c r="HK68" s="364">
        <f>IF(HB68=0,0,IF(AND(HB68&lt;&gt;0,HC68=0),SUM(INDEX($I27:$GR27,1,HB68):INDEX($I27:$GR27,1,$HF68)),SUM(INDEX($I27:$GR27,1,HB68):INDEX($I27:$GR27,1,HC68))))</f>
        <v>0</v>
      </c>
      <c r="HL68" s="364">
        <f>IF(HC68=0,0,IF(AND(HC68&lt;&gt;0,HD68=0),SUM(INDEX($I27:$GR27,1,HC68):INDEX($I27:$GR27,1,$HF68)),SUM(INDEX($I27:$GR27,1,HC68):INDEX($I27:$GR27,1,HD68))))</f>
        <v>0</v>
      </c>
      <c r="HM68" s="364">
        <f>IF(HD68=0,0,IF(AND(HD68&lt;&gt;0,HE68=0),SUM(INDEX($I27:$GR27,1,HD68):INDEX($I27:$GR27,1,$HF68)),SUM(INDEX($I27:$GR27,1,HD68):INDEX($I27:$GR27,1,HE68))))</f>
        <v>0</v>
      </c>
      <c r="HN68" s="364">
        <f>IF(HE68=0,0,IF(AND(HE68&lt;&gt;0,GZ68=0),SUM(INDEX($I27:$GR27,1,HE68):INDEX($I27:$GR27,1,$HF68)),SUM(INDEX($I27:$GR27,1,HE68):INDEX($I27:$GR27,1,GZ68))))</f>
        <v>1117</v>
      </c>
      <c r="HO68" s="519">
        <v>13</v>
      </c>
      <c r="HP68" s="8"/>
      <c r="HQ68" s="623" t="s">
        <v>298</v>
      </c>
      <c r="HR68" s="701">
        <f>IF(AND(GZ68=0,HA68=0),0,IF(AND(GZ68=0,HA68&lt;&gt;0),COUNTIF(INDEX($I$3:$GR$79,$GY68,GZ68+1):INDEX($I$3:$GR$79,$GY68,HA68),"STK")+COUNTIF(INDEX($I$3:$GR$79,$GY68,GZ68+1):INDEX($I$3:$GR$79,$GY68,HA68),"SB"),IF(AND(GZ68&lt;&gt;0,HA68=0),COUNTIF(INDEX($I$3:$GR$79,$GY68,GZ68):INDEX($I$3:$GR$79,$GY68,HF68),"STK")+COUNTIF(INDEX($I$3:$GR$79,$GY68,GZ68):INDEX($I$3:$GR$79,$GY68,HF68),"SB"),COUNTIF(INDEX($I$3:$GR$79,$GY68,GZ68):INDEX($I$3:$GR$79,$GY68,HA68),"STK")+COUNTIF(INDEX($I$3:$GR$79,$GY68,GZ68):INDEX($I$3:$GR$79,$GY68,HA68),"SB"))))</f>
        <v>0</v>
      </c>
      <c r="HS68" s="405">
        <f>IF(AND(HA68=0,HB68=0),0,IF(AND(HA68=0,HB68&lt;&gt;0),COUNTIF(INDEX($I$3:$GR$79,$GY68,HA68+1):INDEX($I$3:$GR$79,$GY68,HB68),"STK")+COUNTIF(INDEX($I$3:$GR$79,$GY68,HA68+1):INDEX($I$3:$GR$79,$GY68,HB68),"SB"),IF(AND(HA68&lt;&gt;0,HB68=0),COUNTIF(INDEX($I$3:$GR$79,$GY68,HA68):INDEX($I$3:$GR$79,$GY68,HF68),"STK")+COUNTIF(INDEX($I$3:$GR$79,$GY68,HA68):INDEX($I$3:$GR$79,$GY68,HF68),"SB"),COUNTIF(INDEX($I$3:$GR$79,$GY68,HA68):INDEX($I$3:$GR$79,$GY68,HB68),"STK")+COUNTIF(INDEX($I$3:$GR$79,$GY68,HA68):INDEX($I$3:$GR$79,$GY68,HB68),"SB"))))</f>
        <v>0</v>
      </c>
      <c r="HT68" s="701">
        <f>IF(AND(HB68=0,HC68=0),0,IF(AND(HB68=0,HC68&lt;&gt;0),COUNTIF(INDEX($I$3:$GR$79,$GY68,HB68+1):INDEX($I$3:$GR$79,$GY68,HC68),"STK")+COUNTIF(INDEX($I$3:$GR$79,$GY68,HB68+1):INDEX($I$3:$GR$79,$GY68,HC68),"SB"),IF(AND(HB68&lt;&gt;0,HC68=0),COUNTIF(INDEX($I$3:$GR$79,$GY68,HB68):INDEX($I$3:$GR$79,$GY68,HF68),"STK")+COUNTIF(INDEX($I$3:$GR$79,$GY68,HB68):INDEX($I$3:$GR$79,$GY68,HF68),"SB"),COUNTIF(INDEX($I$3:$GR$79,$GY68,HB68):INDEX($I$3:$GR$79,$GY68,HC68),"STK")+COUNTIF(INDEX($I$3:$GR$79,$GY68,HB68):INDEX($I$3:$GR$79,$GY68,HC68),"SB"))))</f>
        <v>0</v>
      </c>
      <c r="HU68" s="405">
        <f>IF(AND(HC68=0,HD68=0),0,IF(AND(HC68=0,HD68&lt;&gt;0),COUNTIF(INDEX($I$3:$GR$79,$GY68,HC68+1):INDEX($I$3:$GR$79,$GY68,HD68),"STK")+COUNTIF(INDEX($I$3:$GR$79,$GY68,HC68+1):INDEX($I$3:$GR$79,$GY68,HD68),"SB"),IF(AND(HC68&lt;&gt;0,HD68=0),COUNTIF(INDEX($I$3:$GR$79,$GY68,HC68):INDEX($I$3:$GR$79,$GY68,HF68),"STK")+COUNTIF(INDEX($I$3:$GR$79,$GY68,HC68):INDEX($I$3:$GR$79,$GY68,HF68),"SB"),COUNTIF(INDEX($I$3:$GR$79,$GY68,HC68):INDEX($I$3:$GR$79,$GY68,HD68),"STK")+COUNTIF(INDEX($I$3:$GR$79,$GY68,HC68):INDEX($I$3:$GR$79,$GY68,HD68),"SB"))))</f>
        <v>0</v>
      </c>
      <c r="HV68" s="701">
        <f>IF(AND(HD68=0,HE68=0),0,IF(AND(HD68=0,HE68&lt;&gt;0),COUNTIF(INDEX($I$3:$GR$79,$GY68,HD68+1):INDEX($I$3:$GR$79,$GY68,HE68),"STK")+COUNTIF(INDEX($I$3:$GR$79,$GY68,HD68+1):INDEX($I$3:$GR$79,$GY68,HE68),"SB"),IF(AND(HD68&lt;&gt;0,HE68=0),COUNTIF(INDEX($I$3:$GR$79,$GY68,HD68):INDEX($I$3:$GR$79,$GY68,HF68),"STK")+COUNTIF(INDEX($I$3:$GR$79,$GY68,HD68):INDEX($I$3:$GR$79,$GY68,HF68),"SB"),COUNTIF(INDEX($I$3:$GR$79,$GY68,HD68):INDEX($I$3:$GR$79,$GY68,HE68),"STK")+COUNTIF(INDEX($I$3:$GR$79,$GY68,HD68):INDEX($I$3:$GR$79,$GY68,HE68),"SB"))))</f>
        <v>0</v>
      </c>
      <c r="HW68" s="405">
        <f>IF(AND(HE68=0,GZ68=0),0,IF(AND(HE68=0,GZ68&lt;&gt;0),COUNTIF(INDEX($I$3:$GR$79,$GY68,HE68+1):INDEX($I$3:$GR$79,$GY68,GZ68),"STK")+COUNTIF(INDEX($I$3:$GR$79,$GY68,HE68+1):INDEX($I$3:$GR$79,$GY68,GZ68),"SB"),IF(AND(HE68&lt;&gt;0,GZ68=0),COUNTIF(INDEX($I$3:$GR$79,$GY68,HE68):INDEX($I$3:$GR$79,$GY68,HF68),"STK")+COUNTIF(INDEX($I$3:$GR$79,$GY68,HE68):INDEX($I$3:$GR$79,$GY68,HF68),"SB"),COUNTIF(INDEX($I$3:$GR$79,$GY68,HE68):INDEX($I$3:$GR$79,$GY68,GZ68),"STK")+COUNTIF(INDEX($I$3:$GR$79,$GY68,HE68):INDEX($I$3:$GR$79,$GY68,GZ68),"SB"))))</f>
        <v>0</v>
      </c>
      <c r="HY68" s="606" t="s">
        <v>298</v>
      </c>
      <c r="HZ68" s="364">
        <f t="shared" si="38"/>
        <v>53</v>
      </c>
      <c r="IA68" s="364">
        <f t="shared" si="39"/>
        <v>52</v>
      </c>
      <c r="IB68" s="364">
        <f t="shared" si="40"/>
        <v>0</v>
      </c>
      <c r="IC68" s="364">
        <f t="shared" si="41"/>
        <v>0</v>
      </c>
      <c r="ID68" s="364">
        <f t="shared" si="42"/>
        <v>0</v>
      </c>
      <c r="IE68" s="364">
        <f t="shared" si="43"/>
        <v>54</v>
      </c>
    </row>
    <row r="69" spans="4:239" x14ac:dyDescent="0.25">
      <c r="D69" s="211"/>
      <c r="E69" s="402"/>
      <c r="G69" s="1040"/>
      <c r="H69" s="476" t="s">
        <v>97</v>
      </c>
      <c r="I69" s="229"/>
      <c r="J69" s="230"/>
      <c r="K69" s="237"/>
      <c r="L69" s="390"/>
      <c r="M69" s="1082">
        <v>418</v>
      </c>
      <c r="N69" s="1083"/>
      <c r="O69" s="140"/>
      <c r="P69" s="155">
        <v>200</v>
      </c>
      <c r="Q69" s="12"/>
      <c r="R69" s="385"/>
      <c r="S69" s="386" t="s">
        <v>97</v>
      </c>
      <c r="T69" s="401">
        <f t="shared" si="50"/>
        <v>618</v>
      </c>
      <c r="U69" s="403">
        <v>0</v>
      </c>
      <c r="V69" s="404">
        <f t="shared" si="51"/>
        <v>618</v>
      </c>
      <c r="W69" s="650">
        <f t="shared" si="52"/>
        <v>618</v>
      </c>
      <c r="X69" s="100">
        <f t="shared" ref="X69:BC69" si="113">IF(LEFT(X14,1)="V",$S$54,IF(ISNUMBER(X14),W69-X14,W69))</f>
        <v>618</v>
      </c>
      <c r="Y69" s="100">
        <f t="shared" si="113"/>
        <v>618</v>
      </c>
      <c r="Z69" s="100">
        <f t="shared" si="113"/>
        <v>1200</v>
      </c>
      <c r="AA69" s="100">
        <f t="shared" si="113"/>
        <v>1200</v>
      </c>
      <c r="AB69" s="100">
        <f t="shared" si="113"/>
        <v>1200</v>
      </c>
      <c r="AC69" s="100">
        <f t="shared" si="113"/>
        <v>1200</v>
      </c>
      <c r="AD69" s="100">
        <f t="shared" si="113"/>
        <v>1200</v>
      </c>
      <c r="AE69" s="100">
        <f t="shared" si="113"/>
        <v>1200</v>
      </c>
      <c r="AF69" s="100">
        <f t="shared" si="113"/>
        <v>1200</v>
      </c>
      <c r="AG69" s="100">
        <f t="shared" si="113"/>
        <v>1200</v>
      </c>
      <c r="AH69" s="100">
        <f t="shared" si="113"/>
        <v>1200</v>
      </c>
      <c r="AI69" s="100">
        <f t="shared" si="113"/>
        <v>1200</v>
      </c>
      <c r="AJ69" s="100">
        <f t="shared" si="113"/>
        <v>1200</v>
      </c>
      <c r="AK69" s="100">
        <f t="shared" si="113"/>
        <v>1200</v>
      </c>
      <c r="AL69" s="100">
        <f t="shared" si="113"/>
        <v>1200</v>
      </c>
      <c r="AM69" s="100">
        <f t="shared" si="113"/>
        <v>1200</v>
      </c>
      <c r="AN69" s="100">
        <f t="shared" si="113"/>
        <v>1200</v>
      </c>
      <c r="AO69" s="100">
        <f t="shared" si="113"/>
        <v>1200</v>
      </c>
      <c r="AP69" s="100">
        <f t="shared" si="113"/>
        <v>1200</v>
      </c>
      <c r="AQ69" s="100">
        <f t="shared" si="113"/>
        <v>1200</v>
      </c>
      <c r="AR69" s="100">
        <f t="shared" si="113"/>
        <v>1200</v>
      </c>
      <c r="AS69" s="100">
        <f t="shared" si="113"/>
        <v>1200</v>
      </c>
      <c r="AT69" s="100">
        <f t="shared" si="113"/>
        <v>1200</v>
      </c>
      <c r="AU69" s="100">
        <f t="shared" si="113"/>
        <v>1200</v>
      </c>
      <c r="AV69" s="100">
        <f t="shared" si="113"/>
        <v>1200</v>
      </c>
      <c r="AW69" s="100">
        <f t="shared" si="113"/>
        <v>1200</v>
      </c>
      <c r="AX69" s="100">
        <f t="shared" si="113"/>
        <v>1200</v>
      </c>
      <c r="AY69" s="100">
        <f t="shared" si="113"/>
        <v>1200</v>
      </c>
      <c r="AZ69" s="100">
        <f t="shared" si="113"/>
        <v>1200</v>
      </c>
      <c r="BA69" s="100">
        <f t="shared" si="113"/>
        <v>1200</v>
      </c>
      <c r="BB69" s="100">
        <f t="shared" si="113"/>
        <v>1200</v>
      </c>
      <c r="BC69" s="100">
        <f t="shared" si="113"/>
        <v>1200</v>
      </c>
      <c r="BD69" s="100">
        <f t="shared" ref="BD69:CI69" si="114">IF(LEFT(BD14,1)="V",$S$54,IF(ISNUMBER(BD14),BC69-BD14,BC69))</f>
        <v>1200</v>
      </c>
      <c r="BE69" s="100">
        <f t="shared" si="114"/>
        <v>1200</v>
      </c>
      <c r="BF69" s="100">
        <f t="shared" si="114"/>
        <v>1200</v>
      </c>
      <c r="BG69" s="100">
        <f t="shared" si="114"/>
        <v>1200</v>
      </c>
      <c r="BH69" s="100">
        <f t="shared" si="114"/>
        <v>1200</v>
      </c>
      <c r="BI69" s="100">
        <f t="shared" si="114"/>
        <v>1200</v>
      </c>
      <c r="BJ69" s="100">
        <f t="shared" si="114"/>
        <v>1200</v>
      </c>
      <c r="BK69" s="100">
        <f t="shared" si="114"/>
        <v>1200</v>
      </c>
      <c r="BL69" s="100">
        <f t="shared" si="114"/>
        <v>1200</v>
      </c>
      <c r="BM69" s="100">
        <f t="shared" si="114"/>
        <v>1200</v>
      </c>
      <c r="BN69" s="100">
        <f t="shared" si="114"/>
        <v>1200</v>
      </c>
      <c r="BO69" s="100">
        <f t="shared" si="114"/>
        <v>1200</v>
      </c>
      <c r="BP69" s="100">
        <f t="shared" si="114"/>
        <v>1200</v>
      </c>
      <c r="BQ69" s="100">
        <f t="shared" si="114"/>
        <v>1200</v>
      </c>
      <c r="BR69" s="100">
        <f t="shared" si="114"/>
        <v>1200</v>
      </c>
      <c r="BS69" s="100">
        <f t="shared" si="114"/>
        <v>1200</v>
      </c>
      <c r="BT69" s="100">
        <f t="shared" si="114"/>
        <v>1200</v>
      </c>
      <c r="BU69" s="100">
        <f t="shared" si="114"/>
        <v>1200</v>
      </c>
      <c r="BV69" s="100">
        <f t="shared" si="114"/>
        <v>1200</v>
      </c>
      <c r="BW69" s="100">
        <f t="shared" si="114"/>
        <v>1200</v>
      </c>
      <c r="BX69" s="100">
        <f t="shared" si="114"/>
        <v>1200</v>
      </c>
      <c r="BY69" s="100">
        <f t="shared" si="114"/>
        <v>1200</v>
      </c>
      <c r="BZ69" s="100">
        <f t="shared" si="114"/>
        <v>1200</v>
      </c>
      <c r="CA69" s="100">
        <f t="shared" si="114"/>
        <v>1200</v>
      </c>
      <c r="CB69" s="100">
        <f t="shared" si="114"/>
        <v>1200</v>
      </c>
      <c r="CC69" s="100">
        <f t="shared" si="114"/>
        <v>1200</v>
      </c>
      <c r="CD69" s="100">
        <f t="shared" si="114"/>
        <v>1200</v>
      </c>
      <c r="CE69" s="100">
        <f t="shared" si="114"/>
        <v>1200</v>
      </c>
      <c r="CF69" s="100">
        <f t="shared" si="114"/>
        <v>1200</v>
      </c>
      <c r="CG69" s="100">
        <f t="shared" si="114"/>
        <v>1200</v>
      </c>
      <c r="CH69" s="100">
        <f t="shared" si="114"/>
        <v>1200</v>
      </c>
      <c r="CI69" s="100">
        <f t="shared" si="114"/>
        <v>1200</v>
      </c>
      <c r="CJ69" s="100">
        <f t="shared" ref="CJ69:DO69" si="115">IF(LEFT(CJ14,1)="V",$S$54,IF(ISNUMBER(CJ14),CI69-CJ14,CI69))</f>
        <v>1200</v>
      </c>
      <c r="CK69" s="100">
        <f t="shared" si="115"/>
        <v>1200</v>
      </c>
      <c r="CL69" s="100">
        <f t="shared" si="115"/>
        <v>1200</v>
      </c>
      <c r="CM69" s="100">
        <f t="shared" si="115"/>
        <v>1200</v>
      </c>
      <c r="CN69" s="100">
        <f t="shared" si="115"/>
        <v>1200</v>
      </c>
      <c r="CO69" s="100">
        <f t="shared" si="115"/>
        <v>1200</v>
      </c>
      <c r="CP69" s="100">
        <f t="shared" si="115"/>
        <v>1200</v>
      </c>
      <c r="CQ69" s="100">
        <f t="shared" si="115"/>
        <v>1200</v>
      </c>
      <c r="CR69" s="100">
        <f t="shared" si="115"/>
        <v>1200</v>
      </c>
      <c r="CS69" s="100">
        <f t="shared" si="115"/>
        <v>1200</v>
      </c>
      <c r="CT69" s="100">
        <f t="shared" si="115"/>
        <v>1200</v>
      </c>
      <c r="CU69" s="100">
        <f t="shared" si="115"/>
        <v>1200</v>
      </c>
      <c r="CV69" s="100">
        <f t="shared" si="115"/>
        <v>1200</v>
      </c>
      <c r="CW69" s="100">
        <f t="shared" si="115"/>
        <v>1200</v>
      </c>
      <c r="CX69" s="100">
        <f t="shared" si="115"/>
        <v>1200</v>
      </c>
      <c r="CY69" s="100">
        <f t="shared" si="115"/>
        <v>1200</v>
      </c>
      <c r="CZ69" s="100">
        <f t="shared" si="115"/>
        <v>1200</v>
      </c>
      <c r="DA69" s="100">
        <f t="shared" si="115"/>
        <v>1200</v>
      </c>
      <c r="DB69" s="100">
        <f t="shared" si="115"/>
        <v>1200</v>
      </c>
      <c r="DC69" s="100">
        <f t="shared" si="115"/>
        <v>1200</v>
      </c>
      <c r="DD69" s="100">
        <f t="shared" si="115"/>
        <v>1200</v>
      </c>
      <c r="DE69" s="100">
        <f t="shared" si="115"/>
        <v>1200</v>
      </c>
      <c r="DF69" s="100">
        <f t="shared" si="115"/>
        <v>1200</v>
      </c>
      <c r="DG69" s="100">
        <f t="shared" si="115"/>
        <v>1200</v>
      </c>
      <c r="DH69" s="100">
        <f t="shared" si="115"/>
        <v>1200</v>
      </c>
      <c r="DI69" s="100">
        <f t="shared" si="115"/>
        <v>1200</v>
      </c>
      <c r="DJ69" s="100">
        <f t="shared" si="115"/>
        <v>1200</v>
      </c>
      <c r="DK69" s="100">
        <f t="shared" si="115"/>
        <v>1200</v>
      </c>
      <c r="DL69" s="100">
        <f t="shared" si="115"/>
        <v>1200</v>
      </c>
      <c r="DM69" s="100">
        <f t="shared" si="115"/>
        <v>1200</v>
      </c>
      <c r="DN69" s="100">
        <f t="shared" si="115"/>
        <v>1200</v>
      </c>
      <c r="DO69" s="100">
        <f t="shared" si="115"/>
        <v>1200</v>
      </c>
      <c r="DP69" s="100">
        <f t="shared" ref="DP69:EU69" si="116">IF(LEFT(DP14,1)="V",$S$54,IF(ISNUMBER(DP14),DO69-DP14,DO69))</f>
        <v>1200</v>
      </c>
      <c r="DQ69" s="100">
        <f t="shared" si="116"/>
        <v>1200</v>
      </c>
      <c r="DR69" s="100">
        <f t="shared" si="116"/>
        <v>1200</v>
      </c>
      <c r="DS69" s="100">
        <f t="shared" si="116"/>
        <v>1200</v>
      </c>
      <c r="DT69" s="100">
        <f t="shared" si="116"/>
        <v>1200</v>
      </c>
      <c r="DU69" s="100">
        <f t="shared" si="116"/>
        <v>1200</v>
      </c>
      <c r="DV69" s="100">
        <f t="shared" si="116"/>
        <v>1200</v>
      </c>
      <c r="DW69" s="100">
        <f t="shared" si="116"/>
        <v>1200</v>
      </c>
      <c r="DX69" s="100">
        <f t="shared" si="116"/>
        <v>1200</v>
      </c>
      <c r="DY69" s="100">
        <f t="shared" si="116"/>
        <v>1200</v>
      </c>
      <c r="DZ69" s="100">
        <f t="shared" si="116"/>
        <v>1200</v>
      </c>
      <c r="EA69" s="100">
        <f t="shared" si="116"/>
        <v>1200</v>
      </c>
      <c r="EB69" s="100">
        <f t="shared" si="116"/>
        <v>1200</v>
      </c>
      <c r="EC69" s="100">
        <f t="shared" si="116"/>
        <v>1200</v>
      </c>
      <c r="ED69" s="100">
        <f t="shared" si="116"/>
        <v>1200</v>
      </c>
      <c r="EE69" s="100">
        <f t="shared" si="116"/>
        <v>1200</v>
      </c>
      <c r="EF69" s="100">
        <f t="shared" si="116"/>
        <v>1200</v>
      </c>
      <c r="EG69" s="100">
        <f t="shared" si="116"/>
        <v>1200</v>
      </c>
      <c r="EH69" s="100">
        <f t="shared" si="116"/>
        <v>1200</v>
      </c>
      <c r="EI69" s="100">
        <f t="shared" si="116"/>
        <v>1200</v>
      </c>
      <c r="EJ69" s="100">
        <f t="shared" si="116"/>
        <v>1200</v>
      </c>
      <c r="EK69" s="100">
        <f t="shared" si="116"/>
        <v>1200</v>
      </c>
      <c r="EL69" s="100">
        <f t="shared" si="116"/>
        <v>1200</v>
      </c>
      <c r="EM69" s="100">
        <f t="shared" si="116"/>
        <v>1200</v>
      </c>
      <c r="EN69" s="100">
        <f t="shared" si="116"/>
        <v>1200</v>
      </c>
      <c r="EO69" s="100">
        <f t="shared" si="116"/>
        <v>1200</v>
      </c>
      <c r="EP69" s="100">
        <f t="shared" si="116"/>
        <v>1200</v>
      </c>
      <c r="EQ69" s="100">
        <f t="shared" si="116"/>
        <v>1200</v>
      </c>
      <c r="ER69" s="100">
        <f t="shared" si="116"/>
        <v>1200</v>
      </c>
      <c r="ES69" s="100">
        <f t="shared" si="116"/>
        <v>1200</v>
      </c>
      <c r="ET69" s="100">
        <f t="shared" si="116"/>
        <v>1200</v>
      </c>
      <c r="EU69" s="100">
        <f t="shared" si="116"/>
        <v>1200</v>
      </c>
      <c r="EV69" s="100">
        <f t="shared" ref="EV69:GA69" si="117">IF(LEFT(EV14,1)="V",$S$54,IF(ISNUMBER(EV14),EU69-EV14,EU69))</f>
        <v>1200</v>
      </c>
      <c r="EW69" s="100">
        <f t="shared" si="117"/>
        <v>1200</v>
      </c>
      <c r="EX69" s="100">
        <f t="shared" si="117"/>
        <v>1200</v>
      </c>
      <c r="EY69" s="100">
        <f t="shared" si="117"/>
        <v>1200</v>
      </c>
      <c r="EZ69" s="100">
        <f t="shared" si="117"/>
        <v>1200</v>
      </c>
      <c r="FA69" s="100">
        <f t="shared" si="117"/>
        <v>1200</v>
      </c>
      <c r="FB69" s="100">
        <f t="shared" si="117"/>
        <v>1200</v>
      </c>
      <c r="FC69" s="100">
        <f t="shared" si="117"/>
        <v>1200</v>
      </c>
      <c r="FD69" s="100">
        <f t="shared" si="117"/>
        <v>1200</v>
      </c>
      <c r="FE69" s="100">
        <f t="shared" si="117"/>
        <v>1200</v>
      </c>
      <c r="FF69" s="100">
        <f t="shared" si="117"/>
        <v>1200</v>
      </c>
      <c r="FG69" s="100">
        <f t="shared" si="117"/>
        <v>1200</v>
      </c>
      <c r="FH69" s="100">
        <f t="shared" si="117"/>
        <v>1200</v>
      </c>
      <c r="FI69" s="100">
        <f t="shared" si="117"/>
        <v>1200</v>
      </c>
      <c r="FJ69" s="100">
        <f t="shared" si="117"/>
        <v>1200</v>
      </c>
      <c r="FK69" s="100">
        <f t="shared" si="117"/>
        <v>1200</v>
      </c>
      <c r="FL69" s="100">
        <f t="shared" si="117"/>
        <v>1200</v>
      </c>
      <c r="FM69" s="100">
        <f t="shared" si="117"/>
        <v>1200</v>
      </c>
      <c r="FN69" s="100">
        <f t="shared" si="117"/>
        <v>1200</v>
      </c>
      <c r="FO69" s="100">
        <f t="shared" si="117"/>
        <v>1200</v>
      </c>
      <c r="FP69" s="100">
        <f t="shared" si="117"/>
        <v>1200</v>
      </c>
      <c r="FQ69" s="100">
        <f t="shared" si="117"/>
        <v>1200</v>
      </c>
      <c r="FR69" s="100">
        <f t="shared" si="117"/>
        <v>1200</v>
      </c>
      <c r="FS69" s="100">
        <f t="shared" si="117"/>
        <v>1200</v>
      </c>
      <c r="FT69" s="100">
        <f t="shared" si="117"/>
        <v>1200</v>
      </c>
      <c r="FU69" s="100">
        <f t="shared" si="117"/>
        <v>1200</v>
      </c>
      <c r="FV69" s="100">
        <f t="shared" si="117"/>
        <v>1200</v>
      </c>
      <c r="FW69" s="100">
        <f t="shared" si="117"/>
        <v>1200</v>
      </c>
      <c r="FX69" s="100">
        <f t="shared" si="117"/>
        <v>1200</v>
      </c>
      <c r="FY69" s="100">
        <f t="shared" si="117"/>
        <v>1200</v>
      </c>
      <c r="FZ69" s="100">
        <f t="shared" si="117"/>
        <v>1200</v>
      </c>
      <c r="GA69" s="100">
        <f t="shared" si="117"/>
        <v>1200</v>
      </c>
      <c r="GB69" s="100">
        <f t="shared" ref="GB69:GR69" si="118">IF(LEFT(GB14,1)="V",$S$54,IF(ISNUMBER(GB14),GA69-GB14,GA69))</f>
        <v>1200</v>
      </c>
      <c r="GC69" s="100">
        <f t="shared" si="118"/>
        <v>1200</v>
      </c>
      <c r="GD69" s="100">
        <f t="shared" si="118"/>
        <v>1200</v>
      </c>
      <c r="GE69" s="100">
        <f t="shared" si="118"/>
        <v>1200</v>
      </c>
      <c r="GF69" s="100">
        <f t="shared" si="118"/>
        <v>1200</v>
      </c>
      <c r="GG69" s="100">
        <f t="shared" si="118"/>
        <v>1200</v>
      </c>
      <c r="GH69" s="100">
        <f t="shared" si="118"/>
        <v>1200</v>
      </c>
      <c r="GI69" s="100">
        <f t="shared" si="118"/>
        <v>1200</v>
      </c>
      <c r="GJ69" s="100">
        <f t="shared" si="118"/>
        <v>1200</v>
      </c>
      <c r="GK69" s="100">
        <f t="shared" si="118"/>
        <v>1200</v>
      </c>
      <c r="GL69" s="100">
        <f t="shared" si="118"/>
        <v>1200</v>
      </c>
      <c r="GM69" s="100">
        <f t="shared" si="118"/>
        <v>1200</v>
      </c>
      <c r="GN69" s="100">
        <f t="shared" si="118"/>
        <v>1200</v>
      </c>
      <c r="GO69" s="100">
        <f t="shared" si="118"/>
        <v>1200</v>
      </c>
      <c r="GP69" s="100">
        <f t="shared" si="118"/>
        <v>1200</v>
      </c>
      <c r="GQ69" s="100">
        <f t="shared" si="118"/>
        <v>1200</v>
      </c>
      <c r="GR69" s="100">
        <f t="shared" si="118"/>
        <v>1200</v>
      </c>
      <c r="GY69" s="519">
        <v>26</v>
      </c>
      <c r="GZ69" s="364">
        <f>IF(COUNTIF($I28:$GR28,GZ$12)=0,0,HLOOKUP(GZ$12,$I28:$GR$40,$HO68,FALSE))</f>
        <v>0</v>
      </c>
      <c r="HA69" s="364">
        <f>IF(COUNTIF($I28:$GR28,HA$12)=0,0,HLOOKUP(HA$12,$I28:$GR$40,$HO68,FALSE))</f>
        <v>0</v>
      </c>
      <c r="HB69" s="364">
        <f>IF(COUNTIF($I28:$GR28,HB$12)=0,0,HLOOKUP(HB$12,$I28:$GR$40,$HO68,FALSE))</f>
        <v>0</v>
      </c>
      <c r="HC69" s="364">
        <f>IF(COUNTIF($I28:$GR28,HC$12)=0,0,HLOOKUP(HC$12,$I28:$GR$40,$HO68,FALSE))</f>
        <v>0</v>
      </c>
      <c r="HD69" s="364">
        <f>IF(COUNTIF($I28:$GR28,HD$12)=0,0,HLOOKUP(HD$12,$I28:$GR$40,$HO68,FALSE))</f>
        <v>0</v>
      </c>
      <c r="HE69" s="364">
        <f>IF(COUNTIF($I28:$GR28,HE$12)=0,0,HLOOKUP(HE$12,$I28:$GR$40,$HO68,FALSE))</f>
        <v>0</v>
      </c>
      <c r="HF69" s="364">
        <f>IF(COUNTIF($I28:$GR28,"X")=0,0,HLOOKUP("X",$I28:$GR$40,$HO68,FALSE))</f>
        <v>1</v>
      </c>
      <c r="HG69" s="8"/>
      <c r="HH69" s="606" t="s">
        <v>106</v>
      </c>
      <c r="HI69" s="364">
        <f>IF(GZ69=0,0,IF(AND(GZ69&lt;&gt;0,HA69=0),SUM(INDEX($I28:$GR28,1,GZ69):INDEX($I28:$GR28,1,$HF69)),SUM(INDEX($I28:$GR28,1,GZ69):INDEX($I28:$GR28,1,HA69))))</f>
        <v>0</v>
      </c>
      <c r="HJ69" s="364">
        <f>IF(HA69=0,0,IF(AND(HA69&lt;&gt;0,HB69=0),SUM(INDEX($I28:$GR28,1,HA69):INDEX($I28:$GR28,1,$HF69)),SUM(INDEX($I28:$GR28,1,HA69):INDEX($I28:$GR28,1,HB69))))</f>
        <v>0</v>
      </c>
      <c r="HK69" s="364">
        <f>IF(HB69=0,0,IF(AND(HB69&lt;&gt;0,HC69=0),SUM(INDEX($I28:$GR28,1,HB69):INDEX($I28:$GR28,1,$HF69)),SUM(INDEX($I28:$GR28,1,HB69):INDEX($I28:$GR28,1,HC69))))</f>
        <v>0</v>
      </c>
      <c r="HL69" s="364">
        <f>IF(HC69=0,0,IF(AND(HC69&lt;&gt;0,HD69=0),SUM(INDEX($I28:$GR28,1,HC69):INDEX($I28:$GR28,1,$HF69)),SUM(INDEX($I28:$GR28,1,HC69):INDEX($I28:$GR28,1,HD69))))</f>
        <v>0</v>
      </c>
      <c r="HM69" s="364">
        <f>IF(HD69=0,0,IF(AND(HD69&lt;&gt;0,HE69=0),SUM(INDEX($I28:$GR28,1,HD69):INDEX($I28:$GR28,1,$HF69)),SUM(INDEX($I28:$GR28,1,HD69):INDEX($I28:$GR28,1,HE69))))</f>
        <v>0</v>
      </c>
      <c r="HN69" s="364">
        <f>IF(HE69=0,0,IF(AND(HE69&lt;&gt;0,GZ69=0),SUM(INDEX($I28:$GR28,1,HE69):INDEX($I28:$GR28,1,$HF69)),SUM(INDEX($I28:$GR28,1,HE69):INDEX($I28:$GR28,1,GZ69))))</f>
        <v>0</v>
      </c>
      <c r="HO69" s="519">
        <v>12</v>
      </c>
      <c r="HP69" s="8"/>
      <c r="HQ69" s="623" t="s">
        <v>106</v>
      </c>
      <c r="HR69" s="701">
        <f>IF(AND(GZ69=0,HA69=0),0,IF(AND(GZ69=0,HA69&lt;&gt;0),COUNTIF(INDEX($I$3:$GR$79,$GY69,GZ69+1):INDEX($I$3:$GR$79,$GY69,HA69),"STK")+COUNTIF(INDEX($I$3:$GR$79,$GY69,GZ69+1):INDEX($I$3:$GR$79,$GY69,HA69),"SB"),IF(AND(GZ69&lt;&gt;0,HA69=0),COUNTIF(INDEX($I$3:$GR$79,$GY69,GZ69):INDEX($I$3:$GR$79,$GY69,HF69),"STK")+COUNTIF(INDEX($I$3:$GR$79,$GY69,GZ69):INDEX($I$3:$GR$79,$GY69,HF69),"SB"),COUNTIF(INDEX($I$3:$GR$79,$GY69,GZ69):INDEX($I$3:$GR$79,$GY69,HA69),"STK")+COUNTIF(INDEX($I$3:$GR$79,$GY69,GZ69):INDEX($I$3:$GR$79,$GY69,HA69),"SB"))))</f>
        <v>0</v>
      </c>
      <c r="HS69" s="405">
        <f>IF(AND(HA69=0,HB69=0),0,IF(AND(HA69=0,HB69&lt;&gt;0),COUNTIF(INDEX($I$3:$GR$79,$GY69,HA69+1):INDEX($I$3:$GR$79,$GY69,HB69),"STK")+COUNTIF(INDEX($I$3:$GR$79,$GY69,HA69+1):INDEX($I$3:$GR$79,$GY69,HB69),"SB"),IF(AND(HA69&lt;&gt;0,HB69=0),COUNTIF(INDEX($I$3:$GR$79,$GY69,HA69):INDEX($I$3:$GR$79,$GY69,HF69),"STK")+COUNTIF(INDEX($I$3:$GR$79,$GY69,HA69):INDEX($I$3:$GR$79,$GY69,HF69),"SB"),COUNTIF(INDEX($I$3:$GR$79,$GY69,HA69):INDEX($I$3:$GR$79,$GY69,HB69),"STK")+COUNTIF(INDEX($I$3:$GR$79,$GY69,HA69):INDEX($I$3:$GR$79,$GY69,HB69),"SB"))))</f>
        <v>0</v>
      </c>
      <c r="HT69" s="701">
        <f>IF(AND(HB69=0,HC69=0),0,IF(AND(HB69=0,HC69&lt;&gt;0),COUNTIF(INDEX($I$3:$GR$79,$GY69,HB69+1):INDEX($I$3:$GR$79,$GY69,HC69),"STK")+COUNTIF(INDEX($I$3:$GR$79,$GY69,HB69+1):INDEX($I$3:$GR$79,$GY69,HC69),"SB"),IF(AND(HB69&lt;&gt;0,HC69=0),COUNTIF(INDEX($I$3:$GR$79,$GY69,HB69):INDEX($I$3:$GR$79,$GY69,HF69),"STK")+COUNTIF(INDEX($I$3:$GR$79,$GY69,HB69):INDEX($I$3:$GR$79,$GY69,HF69),"SB"),COUNTIF(INDEX($I$3:$GR$79,$GY69,HB69):INDEX($I$3:$GR$79,$GY69,HC69),"STK")+COUNTIF(INDEX($I$3:$GR$79,$GY69,HB69):INDEX($I$3:$GR$79,$GY69,HC69),"SB"))))</f>
        <v>0</v>
      </c>
      <c r="HU69" s="405">
        <f>IF(AND(HC69=0,HD69=0),0,IF(AND(HC69=0,HD69&lt;&gt;0),COUNTIF(INDEX($I$3:$GR$79,$GY69,HC69+1):INDEX($I$3:$GR$79,$GY69,HD69),"STK")+COUNTIF(INDEX($I$3:$GR$79,$GY69,HC69+1):INDEX($I$3:$GR$79,$GY69,HD69),"SB"),IF(AND(HC69&lt;&gt;0,HD69=0),COUNTIF(INDEX($I$3:$GR$79,$GY69,HC69):INDEX($I$3:$GR$79,$GY69,HF69),"STK")+COUNTIF(INDEX($I$3:$GR$79,$GY69,HC69):INDEX($I$3:$GR$79,$GY69,HF69),"SB"),COUNTIF(INDEX($I$3:$GR$79,$GY69,HC69):INDEX($I$3:$GR$79,$GY69,HD69),"STK")+COUNTIF(INDEX($I$3:$GR$79,$GY69,HC69):INDEX($I$3:$GR$79,$GY69,HD69),"SB"))))</f>
        <v>0</v>
      </c>
      <c r="HV69" s="701">
        <f>IF(AND(HD69=0,HE69=0),0,IF(AND(HD69=0,HE69&lt;&gt;0),COUNTIF(INDEX($I$3:$GR$79,$GY69,HD69+1):INDEX($I$3:$GR$79,$GY69,HE69),"STK")+COUNTIF(INDEX($I$3:$GR$79,$GY69,HD69+1):INDEX($I$3:$GR$79,$GY69,HE69),"SB"),IF(AND(HD69&lt;&gt;0,HE69=0),COUNTIF(INDEX($I$3:$GR$79,$GY69,HD69):INDEX($I$3:$GR$79,$GY69,HF69),"STK")+COUNTIF(INDEX($I$3:$GR$79,$GY69,HD69):INDEX($I$3:$GR$79,$GY69,HF69),"SB"),COUNTIF(INDEX($I$3:$GR$79,$GY69,HD69):INDEX($I$3:$GR$79,$GY69,HE69),"STK")+COUNTIF(INDEX($I$3:$GR$79,$GY69,HD69):INDEX($I$3:$GR$79,$GY69,HE69),"SB"))))</f>
        <v>0</v>
      </c>
      <c r="HW69" s="405">
        <f>IF(AND(HE69=0,GZ69=0),0,IF(AND(HE69=0,GZ69&lt;&gt;0),COUNTIF(INDEX($I$3:$GR$79,$GY69,HE69+1):INDEX($I$3:$GR$79,$GY69,GZ69),"STK")+COUNTIF(INDEX($I$3:$GR$79,$GY69,HE69+1):INDEX($I$3:$GR$79,$GY69,GZ69),"SB"),IF(AND(HE69&lt;&gt;0,GZ69=0),COUNTIF(INDEX($I$3:$GR$79,$GY69,HE69):INDEX($I$3:$GR$79,$GY69,HF69),"STK")+COUNTIF(INDEX($I$3:$GR$79,$GY69,HE69):INDEX($I$3:$GR$79,$GY69,HF69),"SB"),COUNTIF(INDEX($I$3:$GR$79,$GY69,HE69):INDEX($I$3:$GR$79,$GY69,GZ69),"STK")+COUNTIF(INDEX($I$3:$GR$79,$GY69,HE69):INDEX($I$3:$GR$79,$GY69,GZ69),"SB"))))</f>
        <v>0</v>
      </c>
      <c r="HY69" s="606" t="s">
        <v>106</v>
      </c>
      <c r="HZ69" s="364">
        <f t="shared" si="38"/>
        <v>0</v>
      </c>
      <c r="IA69" s="364">
        <f t="shared" si="39"/>
        <v>0</v>
      </c>
      <c r="IB69" s="364">
        <f t="shared" si="40"/>
        <v>0</v>
      </c>
      <c r="IC69" s="364">
        <f t="shared" si="41"/>
        <v>0</v>
      </c>
      <c r="ID69" s="364">
        <f t="shared" si="42"/>
        <v>0</v>
      </c>
      <c r="IE69" s="364">
        <f t="shared" si="43"/>
        <v>0</v>
      </c>
    </row>
    <row r="70" spans="4:239" x14ac:dyDescent="0.25">
      <c r="D70" s="211"/>
      <c r="E70" s="402"/>
      <c r="G70" s="1040"/>
      <c r="H70" s="476" t="s">
        <v>98</v>
      </c>
      <c r="I70" s="229"/>
      <c r="J70" s="230"/>
      <c r="K70" s="237"/>
      <c r="L70" s="390"/>
      <c r="M70" s="1082">
        <v>471</v>
      </c>
      <c r="N70" s="1083"/>
      <c r="O70" s="140"/>
      <c r="P70" s="155">
        <v>200</v>
      </c>
      <c r="Q70" s="12"/>
      <c r="R70" s="385"/>
      <c r="S70" s="386" t="s">
        <v>98</v>
      </c>
      <c r="T70" s="401">
        <f t="shared" si="50"/>
        <v>671</v>
      </c>
      <c r="U70" s="403">
        <v>670</v>
      </c>
      <c r="V70" s="404">
        <f t="shared" si="51"/>
        <v>671</v>
      </c>
      <c r="W70" s="650">
        <f t="shared" si="52"/>
        <v>671</v>
      </c>
      <c r="X70" s="100">
        <f t="shared" ref="X70:BC70" si="119">IF(LEFT(X15,1)="V",$S$54,IF(ISNUMBER(X15),W70-X15,W70))</f>
        <v>671</v>
      </c>
      <c r="Y70" s="100">
        <f t="shared" si="119"/>
        <v>671</v>
      </c>
      <c r="Z70" s="100">
        <f t="shared" si="119"/>
        <v>671</v>
      </c>
      <c r="AA70" s="100">
        <f t="shared" si="119"/>
        <v>671</v>
      </c>
      <c r="AB70" s="100">
        <f t="shared" si="119"/>
        <v>671</v>
      </c>
      <c r="AC70" s="100">
        <f t="shared" si="119"/>
        <v>671</v>
      </c>
      <c r="AD70" s="100">
        <f t="shared" si="119"/>
        <v>671</v>
      </c>
      <c r="AE70" s="100">
        <f t="shared" si="119"/>
        <v>671</v>
      </c>
      <c r="AF70" s="100">
        <f t="shared" si="119"/>
        <v>671</v>
      </c>
      <c r="AG70" s="100">
        <f t="shared" si="119"/>
        <v>646</v>
      </c>
      <c r="AH70" s="100">
        <f t="shared" si="119"/>
        <v>621</v>
      </c>
      <c r="AI70" s="100">
        <f t="shared" si="119"/>
        <v>596</v>
      </c>
      <c r="AJ70" s="100">
        <f t="shared" si="119"/>
        <v>571</v>
      </c>
      <c r="AK70" s="100">
        <f t="shared" si="119"/>
        <v>546</v>
      </c>
      <c r="AL70" s="100">
        <f t="shared" si="119"/>
        <v>521</v>
      </c>
      <c r="AM70" s="100">
        <f t="shared" si="119"/>
        <v>496</v>
      </c>
      <c r="AN70" s="100">
        <f t="shared" si="119"/>
        <v>471</v>
      </c>
      <c r="AO70" s="100">
        <f t="shared" si="119"/>
        <v>446</v>
      </c>
      <c r="AP70" s="100">
        <f t="shared" si="119"/>
        <v>421</v>
      </c>
      <c r="AQ70" s="100">
        <f t="shared" si="119"/>
        <v>396</v>
      </c>
      <c r="AR70" s="100">
        <f t="shared" si="119"/>
        <v>371</v>
      </c>
      <c r="AS70" s="100">
        <f t="shared" si="119"/>
        <v>346</v>
      </c>
      <c r="AT70" s="100">
        <f t="shared" si="119"/>
        <v>321</v>
      </c>
      <c r="AU70" s="100">
        <f t="shared" si="119"/>
        <v>296</v>
      </c>
      <c r="AV70" s="100">
        <f t="shared" si="119"/>
        <v>271</v>
      </c>
      <c r="AW70" s="100">
        <f t="shared" si="119"/>
        <v>246</v>
      </c>
      <c r="AX70" s="100">
        <f t="shared" si="119"/>
        <v>221</v>
      </c>
      <c r="AY70" s="100">
        <f t="shared" si="119"/>
        <v>196</v>
      </c>
      <c r="AZ70" s="100">
        <f t="shared" si="119"/>
        <v>171</v>
      </c>
      <c r="BA70" s="100">
        <f t="shared" si="119"/>
        <v>146</v>
      </c>
      <c r="BB70" s="100">
        <f t="shared" si="119"/>
        <v>121</v>
      </c>
      <c r="BC70" s="100">
        <f t="shared" si="119"/>
        <v>96</v>
      </c>
      <c r="BD70" s="100">
        <f t="shared" ref="BD70:CI70" si="120">IF(LEFT(BD15,1)="V",$S$54,IF(ISNUMBER(BD15),BC70-BD15,BC70))</f>
        <v>71</v>
      </c>
      <c r="BE70" s="100">
        <f t="shared" si="120"/>
        <v>46</v>
      </c>
      <c r="BF70" s="100">
        <f t="shared" si="120"/>
        <v>21</v>
      </c>
      <c r="BG70" s="100">
        <f t="shared" si="120"/>
        <v>1200</v>
      </c>
      <c r="BH70" s="100">
        <f t="shared" si="120"/>
        <v>1200</v>
      </c>
      <c r="BI70" s="100">
        <f t="shared" si="120"/>
        <v>1200</v>
      </c>
      <c r="BJ70" s="100">
        <f t="shared" si="120"/>
        <v>1200</v>
      </c>
      <c r="BK70" s="100">
        <f t="shared" si="120"/>
        <v>1200</v>
      </c>
      <c r="BL70" s="100">
        <f t="shared" si="120"/>
        <v>1200</v>
      </c>
      <c r="BM70" s="100">
        <f t="shared" si="120"/>
        <v>1177</v>
      </c>
      <c r="BN70" s="100">
        <f t="shared" si="120"/>
        <v>1154</v>
      </c>
      <c r="BO70" s="100">
        <f t="shared" si="120"/>
        <v>1131</v>
      </c>
      <c r="BP70" s="100">
        <f t="shared" si="120"/>
        <v>1108</v>
      </c>
      <c r="BQ70" s="100">
        <f t="shared" si="120"/>
        <v>1085</v>
      </c>
      <c r="BR70" s="100">
        <f t="shared" si="120"/>
        <v>1062</v>
      </c>
      <c r="BS70" s="100">
        <f t="shared" si="120"/>
        <v>1039</v>
      </c>
      <c r="BT70" s="100">
        <f t="shared" si="120"/>
        <v>1016</v>
      </c>
      <c r="BU70" s="100">
        <f t="shared" si="120"/>
        <v>993</v>
      </c>
      <c r="BV70" s="100">
        <f t="shared" si="120"/>
        <v>970</v>
      </c>
      <c r="BW70" s="100">
        <f t="shared" si="120"/>
        <v>947</v>
      </c>
      <c r="BX70" s="100">
        <f t="shared" si="120"/>
        <v>924</v>
      </c>
      <c r="BY70" s="100">
        <f t="shared" si="120"/>
        <v>901</v>
      </c>
      <c r="BZ70" s="100">
        <f t="shared" si="120"/>
        <v>878</v>
      </c>
      <c r="CA70" s="100">
        <f t="shared" si="120"/>
        <v>855</v>
      </c>
      <c r="CB70" s="100">
        <f t="shared" si="120"/>
        <v>832</v>
      </c>
      <c r="CC70" s="100">
        <f t="shared" si="120"/>
        <v>809</v>
      </c>
      <c r="CD70" s="100">
        <f t="shared" si="120"/>
        <v>786</v>
      </c>
      <c r="CE70" s="100">
        <f t="shared" si="120"/>
        <v>763</v>
      </c>
      <c r="CF70" s="100">
        <f t="shared" si="120"/>
        <v>740</v>
      </c>
      <c r="CG70" s="100">
        <f t="shared" si="120"/>
        <v>717</v>
      </c>
      <c r="CH70" s="100">
        <f t="shared" si="120"/>
        <v>694</v>
      </c>
      <c r="CI70" s="100">
        <f t="shared" si="120"/>
        <v>671</v>
      </c>
      <c r="CJ70" s="100">
        <f t="shared" ref="CJ70:DO70" si="121">IF(LEFT(CJ15,1)="V",$S$54,IF(ISNUMBER(CJ15),CI70-CJ15,CI70))</f>
        <v>648</v>
      </c>
      <c r="CK70" s="100">
        <f t="shared" si="121"/>
        <v>625</v>
      </c>
      <c r="CL70" s="100">
        <f t="shared" si="121"/>
        <v>602</v>
      </c>
      <c r="CM70" s="100">
        <f t="shared" si="121"/>
        <v>579</v>
      </c>
      <c r="CN70" s="100">
        <f t="shared" si="121"/>
        <v>556</v>
      </c>
      <c r="CO70" s="100">
        <f t="shared" si="121"/>
        <v>533</v>
      </c>
      <c r="CP70" s="100">
        <f t="shared" si="121"/>
        <v>510</v>
      </c>
      <c r="CQ70" s="100">
        <f t="shared" si="121"/>
        <v>487</v>
      </c>
      <c r="CR70" s="100">
        <f t="shared" si="121"/>
        <v>464</v>
      </c>
      <c r="CS70" s="100">
        <f t="shared" si="121"/>
        <v>441</v>
      </c>
      <c r="CT70" s="100">
        <f t="shared" si="121"/>
        <v>418</v>
      </c>
      <c r="CU70" s="100">
        <f t="shared" si="121"/>
        <v>395</v>
      </c>
      <c r="CV70" s="100">
        <f t="shared" si="121"/>
        <v>372</v>
      </c>
      <c r="CW70" s="100">
        <f t="shared" si="121"/>
        <v>349</v>
      </c>
      <c r="CX70" s="100">
        <f t="shared" si="121"/>
        <v>326</v>
      </c>
      <c r="CY70" s="100">
        <f t="shared" si="121"/>
        <v>303</v>
      </c>
      <c r="CZ70" s="100">
        <f t="shared" si="121"/>
        <v>280</v>
      </c>
      <c r="DA70" s="100">
        <f t="shared" si="121"/>
        <v>257</v>
      </c>
      <c r="DB70" s="100">
        <f t="shared" si="121"/>
        <v>234</v>
      </c>
      <c r="DC70" s="100">
        <f t="shared" si="121"/>
        <v>211</v>
      </c>
      <c r="DD70" s="100">
        <f t="shared" si="121"/>
        <v>188</v>
      </c>
      <c r="DE70" s="100">
        <f t="shared" si="121"/>
        <v>165</v>
      </c>
      <c r="DF70" s="100">
        <f t="shared" si="121"/>
        <v>142</v>
      </c>
      <c r="DG70" s="100">
        <f t="shared" si="121"/>
        <v>119</v>
      </c>
      <c r="DH70" s="100">
        <f t="shared" si="121"/>
        <v>96</v>
      </c>
      <c r="DI70" s="100">
        <f t="shared" si="121"/>
        <v>73</v>
      </c>
      <c r="DJ70" s="100">
        <f t="shared" si="121"/>
        <v>50</v>
      </c>
      <c r="DK70" s="100">
        <f t="shared" si="121"/>
        <v>27</v>
      </c>
      <c r="DL70" s="100">
        <f t="shared" si="121"/>
        <v>4</v>
      </c>
      <c r="DM70" s="100">
        <f t="shared" si="121"/>
        <v>1200</v>
      </c>
      <c r="DN70" s="100">
        <f t="shared" si="121"/>
        <v>1200</v>
      </c>
      <c r="DO70" s="100">
        <f t="shared" si="121"/>
        <v>1200</v>
      </c>
      <c r="DP70" s="100">
        <f t="shared" ref="DP70:EU70" si="122">IF(LEFT(DP15,1)="V",$S$54,IF(ISNUMBER(DP15),DO70-DP15,DO70))</f>
        <v>1200</v>
      </c>
      <c r="DQ70" s="100">
        <f t="shared" si="122"/>
        <v>1200</v>
      </c>
      <c r="DR70" s="100">
        <f t="shared" si="122"/>
        <v>1177</v>
      </c>
      <c r="DS70" s="100">
        <f t="shared" si="122"/>
        <v>1154</v>
      </c>
      <c r="DT70" s="100">
        <f t="shared" si="122"/>
        <v>1131</v>
      </c>
      <c r="DU70" s="100">
        <f t="shared" si="122"/>
        <v>1108</v>
      </c>
      <c r="DV70" s="100">
        <f t="shared" si="122"/>
        <v>1085</v>
      </c>
      <c r="DW70" s="100">
        <f t="shared" si="122"/>
        <v>1062</v>
      </c>
      <c r="DX70" s="100">
        <f t="shared" si="122"/>
        <v>1039</v>
      </c>
      <c r="DY70" s="100">
        <f t="shared" si="122"/>
        <v>1016</v>
      </c>
      <c r="DZ70" s="100">
        <f t="shared" si="122"/>
        <v>993</v>
      </c>
      <c r="EA70" s="100">
        <f t="shared" si="122"/>
        <v>970</v>
      </c>
      <c r="EB70" s="100">
        <f t="shared" si="122"/>
        <v>947</v>
      </c>
      <c r="EC70" s="100">
        <f t="shared" si="122"/>
        <v>924</v>
      </c>
      <c r="ED70" s="100">
        <f t="shared" si="122"/>
        <v>901</v>
      </c>
      <c r="EE70" s="100">
        <f t="shared" si="122"/>
        <v>878</v>
      </c>
      <c r="EF70" s="100">
        <f t="shared" si="122"/>
        <v>855</v>
      </c>
      <c r="EG70" s="100">
        <f t="shared" si="122"/>
        <v>832</v>
      </c>
      <c r="EH70" s="100">
        <f t="shared" si="122"/>
        <v>809</v>
      </c>
      <c r="EI70" s="100">
        <f t="shared" si="122"/>
        <v>786</v>
      </c>
      <c r="EJ70" s="100">
        <f t="shared" si="122"/>
        <v>763</v>
      </c>
      <c r="EK70" s="100">
        <f t="shared" si="122"/>
        <v>740</v>
      </c>
      <c r="EL70" s="100">
        <f t="shared" si="122"/>
        <v>717</v>
      </c>
      <c r="EM70" s="100">
        <f t="shared" si="122"/>
        <v>694</v>
      </c>
      <c r="EN70" s="100">
        <f t="shared" si="122"/>
        <v>694</v>
      </c>
      <c r="EO70" s="100">
        <f t="shared" si="122"/>
        <v>694</v>
      </c>
      <c r="EP70" s="100">
        <f t="shared" si="122"/>
        <v>694</v>
      </c>
      <c r="EQ70" s="100">
        <f t="shared" si="122"/>
        <v>694</v>
      </c>
      <c r="ER70" s="100">
        <f t="shared" si="122"/>
        <v>694</v>
      </c>
      <c r="ES70" s="100">
        <f t="shared" si="122"/>
        <v>694</v>
      </c>
      <c r="ET70" s="100">
        <f t="shared" si="122"/>
        <v>694</v>
      </c>
      <c r="EU70" s="100">
        <f t="shared" si="122"/>
        <v>694</v>
      </c>
      <c r="EV70" s="100">
        <f t="shared" ref="EV70:GA70" si="123">IF(LEFT(EV15,1)="V",$S$54,IF(ISNUMBER(EV15),EU70-EV15,EU70))</f>
        <v>694</v>
      </c>
      <c r="EW70" s="100">
        <f t="shared" si="123"/>
        <v>694</v>
      </c>
      <c r="EX70" s="100">
        <f t="shared" si="123"/>
        <v>694</v>
      </c>
      <c r="EY70" s="100">
        <f t="shared" si="123"/>
        <v>694</v>
      </c>
      <c r="EZ70" s="100">
        <f t="shared" si="123"/>
        <v>694</v>
      </c>
      <c r="FA70" s="100">
        <f t="shared" si="123"/>
        <v>694</v>
      </c>
      <c r="FB70" s="100">
        <f t="shared" si="123"/>
        <v>694</v>
      </c>
      <c r="FC70" s="100">
        <f t="shared" si="123"/>
        <v>694</v>
      </c>
      <c r="FD70" s="100">
        <f t="shared" si="123"/>
        <v>694</v>
      </c>
      <c r="FE70" s="100">
        <f t="shared" si="123"/>
        <v>694</v>
      </c>
      <c r="FF70" s="100">
        <f t="shared" si="123"/>
        <v>694</v>
      </c>
      <c r="FG70" s="100">
        <f t="shared" si="123"/>
        <v>694</v>
      </c>
      <c r="FH70" s="100">
        <f t="shared" si="123"/>
        <v>694</v>
      </c>
      <c r="FI70" s="100">
        <f t="shared" si="123"/>
        <v>694</v>
      </c>
      <c r="FJ70" s="100">
        <f t="shared" si="123"/>
        <v>694</v>
      </c>
      <c r="FK70" s="100">
        <f t="shared" si="123"/>
        <v>694</v>
      </c>
      <c r="FL70" s="100">
        <f t="shared" si="123"/>
        <v>694</v>
      </c>
      <c r="FM70" s="100">
        <f t="shared" si="123"/>
        <v>694</v>
      </c>
      <c r="FN70" s="100">
        <f t="shared" si="123"/>
        <v>694</v>
      </c>
      <c r="FO70" s="100">
        <f t="shared" si="123"/>
        <v>694</v>
      </c>
      <c r="FP70" s="100">
        <f t="shared" si="123"/>
        <v>694</v>
      </c>
      <c r="FQ70" s="100">
        <f t="shared" si="123"/>
        <v>694</v>
      </c>
      <c r="FR70" s="100">
        <f t="shared" si="123"/>
        <v>694</v>
      </c>
      <c r="FS70" s="100">
        <f t="shared" si="123"/>
        <v>694</v>
      </c>
      <c r="FT70" s="100">
        <f t="shared" si="123"/>
        <v>694</v>
      </c>
      <c r="FU70" s="100">
        <f t="shared" si="123"/>
        <v>694</v>
      </c>
      <c r="FV70" s="100">
        <f t="shared" si="123"/>
        <v>694</v>
      </c>
      <c r="FW70" s="100">
        <f t="shared" si="123"/>
        <v>694</v>
      </c>
      <c r="FX70" s="100">
        <f t="shared" si="123"/>
        <v>694</v>
      </c>
      <c r="FY70" s="100">
        <f t="shared" si="123"/>
        <v>694</v>
      </c>
      <c r="FZ70" s="100">
        <f t="shared" si="123"/>
        <v>694</v>
      </c>
      <c r="GA70" s="100">
        <f t="shared" si="123"/>
        <v>694</v>
      </c>
      <c r="GB70" s="100">
        <f t="shared" ref="GB70:GR70" si="124">IF(LEFT(GB15,1)="V",$S$54,IF(ISNUMBER(GB15),GA70-GB15,GA70))</f>
        <v>694</v>
      </c>
      <c r="GC70" s="100">
        <f t="shared" si="124"/>
        <v>694</v>
      </c>
      <c r="GD70" s="100">
        <f t="shared" si="124"/>
        <v>694</v>
      </c>
      <c r="GE70" s="100">
        <f t="shared" si="124"/>
        <v>694</v>
      </c>
      <c r="GF70" s="100">
        <f t="shared" si="124"/>
        <v>694</v>
      </c>
      <c r="GG70" s="100">
        <f t="shared" si="124"/>
        <v>694</v>
      </c>
      <c r="GH70" s="100">
        <f t="shared" si="124"/>
        <v>694</v>
      </c>
      <c r="GI70" s="100">
        <f t="shared" si="124"/>
        <v>694</v>
      </c>
      <c r="GJ70" s="100">
        <f t="shared" si="124"/>
        <v>694</v>
      </c>
      <c r="GK70" s="100">
        <f t="shared" si="124"/>
        <v>694</v>
      </c>
      <c r="GL70" s="100">
        <f t="shared" si="124"/>
        <v>694</v>
      </c>
      <c r="GM70" s="100">
        <f t="shared" si="124"/>
        <v>694</v>
      </c>
      <c r="GN70" s="100">
        <f t="shared" si="124"/>
        <v>694</v>
      </c>
      <c r="GO70" s="100">
        <f t="shared" si="124"/>
        <v>694</v>
      </c>
      <c r="GP70" s="100">
        <f t="shared" si="124"/>
        <v>694</v>
      </c>
      <c r="GQ70" s="100">
        <f t="shared" si="124"/>
        <v>694</v>
      </c>
      <c r="GR70" s="100">
        <f t="shared" si="124"/>
        <v>694</v>
      </c>
      <c r="GY70" s="519">
        <v>27</v>
      </c>
      <c r="GZ70" s="364">
        <f>IF(COUNTIF($I29:$GR29,GZ$12)=0,0,HLOOKUP(GZ$12,$I29:$GR$40,$HO69,FALSE))</f>
        <v>52</v>
      </c>
      <c r="HA70" s="364">
        <f>IF(COUNTIF($I29:$GR29,HA$12)=0,0,HLOOKUP(HA$12,$I29:$GR$40,$HO69,FALSE))</f>
        <v>113</v>
      </c>
      <c r="HB70" s="364">
        <f>IF(COUNTIF($I29:$GR29,HB$12)=0,0,HLOOKUP(HB$12,$I29:$GR$40,$HO69,FALSE))</f>
        <v>0</v>
      </c>
      <c r="HC70" s="364">
        <f>IF(COUNTIF($I29:$GR29,HC$12)=0,0,HLOOKUP(HC$12,$I29:$GR$40,$HO69,FALSE))</f>
        <v>0</v>
      </c>
      <c r="HD70" s="364">
        <f>IF(COUNTIF($I29:$GR29,HD$12)=0,0,HLOOKUP(HD$12,$I29:$GR$40,$HO69,FALSE))</f>
        <v>0</v>
      </c>
      <c r="HE70" s="364">
        <f>IF(COUNTIF($I29:$GR29,HE$12)=0,0,HLOOKUP(HE$12,$I29:$GR$40,$HO69,FALSE))</f>
        <v>0</v>
      </c>
      <c r="HF70" s="364">
        <f>IF(COUNTIF($I29:$GR29,"X")=0,0,HLOOKUP("X",$I29:$GR$40,$HO69,FALSE))</f>
        <v>170</v>
      </c>
      <c r="HG70" s="8"/>
      <c r="HH70" s="606" t="s">
        <v>299</v>
      </c>
      <c r="HI70" s="364">
        <f>IF(GZ70=0,0,IF(AND(GZ70&lt;&gt;0,HA70=0),SUM(INDEX($I29:$GR29,1,GZ70):INDEX($I29:$GR29,1,$HF70)),SUM(INDEX($I29:$GR29,1,GZ70):INDEX($I29:$GR29,1,HA70))))</f>
        <v>1176</v>
      </c>
      <c r="HJ70" s="364">
        <f>IF(HA70=0,0,IF(AND(HA70&lt;&gt;0,HB70=0),SUM(INDEX($I29:$GR29,1,HA70):INDEX($I29:$GR29,1,$HF70)),SUM(INDEX($I29:$GR29,1,HA70):INDEX($I29:$GR29,1,HB70))))</f>
        <v>1173</v>
      </c>
      <c r="HK70" s="364">
        <f>IF(HB70=0,0,IF(AND(HB70&lt;&gt;0,HC70=0),SUM(INDEX($I29:$GR29,1,HB70):INDEX($I29:$GR29,1,$HF70)),SUM(INDEX($I29:$GR29,1,HB70):INDEX($I29:$GR29,1,HC70))))</f>
        <v>0</v>
      </c>
      <c r="HL70" s="364">
        <f>IF(HC70=0,0,IF(AND(HC70&lt;&gt;0,HD70=0),SUM(INDEX($I29:$GR29,1,HC70):INDEX($I29:$GR29,1,$HF70)),SUM(INDEX($I29:$GR29,1,HC70):INDEX($I29:$GR29,1,HD70))))</f>
        <v>0</v>
      </c>
      <c r="HM70" s="364">
        <f>IF(HD70=0,0,IF(AND(HD70&lt;&gt;0,HE70=0),SUM(INDEX($I29:$GR29,1,HD70):INDEX($I29:$GR29,1,$HF70)),SUM(INDEX($I29:$GR29,1,HD70):INDEX($I29:$GR29,1,HE70))))</f>
        <v>0</v>
      </c>
      <c r="HN70" s="364">
        <f>IF(HE70=0,0,IF(AND(HE70&lt;&gt;0,GZ70=0),SUM(INDEX($I29:$GR29,1,HE70):INDEX($I29:$GR29,1,$HF70)),SUM(INDEX($I29:$GR29,1,HE70):INDEX($I29:$GR29,1,GZ70))))</f>
        <v>0</v>
      </c>
      <c r="HO70" s="519">
        <v>11</v>
      </c>
      <c r="HP70" s="8"/>
      <c r="HQ70" s="623" t="s">
        <v>299</v>
      </c>
      <c r="HR70" s="701">
        <f>IF(AND(GZ70=0,HA70=0),0,IF(AND(GZ70=0,HA70&lt;&gt;0),COUNTIF(INDEX($I$3:$GR$79,$GY70,GZ70+1):INDEX($I$3:$GR$79,$GY70,HA70),"STK")+COUNTIF(INDEX($I$3:$GR$79,$GY70,GZ70+1):INDEX($I$3:$GR$79,$GY70,HA70),"SB"),IF(AND(GZ70&lt;&gt;0,HA70=0),COUNTIF(INDEX($I$3:$GR$79,$GY70,GZ70):INDEX($I$3:$GR$79,$GY70,HF70),"STK")+COUNTIF(INDEX($I$3:$GR$79,$GY70,GZ70):INDEX($I$3:$GR$79,$GY70,HF70),"SB"),COUNTIF(INDEX($I$3:$GR$79,$GY70,GZ70):INDEX($I$3:$GR$79,$GY70,HA70),"STK")+COUNTIF(INDEX($I$3:$GR$79,$GY70,GZ70):INDEX($I$3:$GR$79,$GY70,HA70),"SB"))))</f>
        <v>0</v>
      </c>
      <c r="HS70" s="405">
        <f>IF(AND(HA70=0,HB70=0),0,IF(AND(HA70=0,HB70&lt;&gt;0),COUNTIF(INDEX($I$3:$GR$79,$GY70,HA70+1):INDEX($I$3:$GR$79,$GY70,HB70),"STK")+COUNTIF(INDEX($I$3:$GR$79,$GY70,HA70+1):INDEX($I$3:$GR$79,$GY70,HB70),"SB"),IF(AND(HA70&lt;&gt;0,HB70=0),COUNTIF(INDEX($I$3:$GR$79,$GY70,HA70):INDEX($I$3:$GR$79,$GY70,HF70),"STK")+COUNTIF(INDEX($I$3:$GR$79,$GY70,HA70):INDEX($I$3:$GR$79,$GY70,HF70),"SB"),COUNTIF(INDEX($I$3:$GR$79,$GY70,HA70):INDEX($I$3:$GR$79,$GY70,HB70),"STK")+COUNTIF(INDEX($I$3:$GR$79,$GY70,HA70):INDEX($I$3:$GR$79,$GY70,HB70),"SB"))))</f>
        <v>0</v>
      </c>
      <c r="HT70" s="701">
        <f>IF(AND(HB70=0,HC70=0),0,IF(AND(HB70=0,HC70&lt;&gt;0),COUNTIF(INDEX($I$3:$GR$79,$GY70,HB70+1):INDEX($I$3:$GR$79,$GY70,HC70),"STK")+COUNTIF(INDEX($I$3:$GR$79,$GY70,HB70+1):INDEX($I$3:$GR$79,$GY70,HC70),"SB"),IF(AND(HB70&lt;&gt;0,HC70=0),COUNTIF(INDEX($I$3:$GR$79,$GY70,HB70):INDEX($I$3:$GR$79,$GY70,HF70),"STK")+COUNTIF(INDEX($I$3:$GR$79,$GY70,HB70):INDEX($I$3:$GR$79,$GY70,HF70),"SB"),COUNTIF(INDEX($I$3:$GR$79,$GY70,HB70):INDEX($I$3:$GR$79,$GY70,HC70),"STK")+COUNTIF(INDEX($I$3:$GR$79,$GY70,HB70):INDEX($I$3:$GR$79,$GY70,HC70),"SB"))))</f>
        <v>0</v>
      </c>
      <c r="HU70" s="405">
        <f>IF(AND(HC70=0,HD70=0),0,IF(AND(HC70=0,HD70&lt;&gt;0),COUNTIF(INDEX($I$3:$GR$79,$GY70,HC70+1):INDEX($I$3:$GR$79,$GY70,HD70),"STK")+COUNTIF(INDEX($I$3:$GR$79,$GY70,HC70+1):INDEX($I$3:$GR$79,$GY70,HD70),"SB"),IF(AND(HC70&lt;&gt;0,HD70=0),COUNTIF(INDEX($I$3:$GR$79,$GY70,HC70):INDEX($I$3:$GR$79,$GY70,HF70),"STK")+COUNTIF(INDEX($I$3:$GR$79,$GY70,HC70):INDEX($I$3:$GR$79,$GY70,HF70),"SB"),COUNTIF(INDEX($I$3:$GR$79,$GY70,HC70):INDEX($I$3:$GR$79,$GY70,HD70),"STK")+COUNTIF(INDEX($I$3:$GR$79,$GY70,HC70):INDEX($I$3:$GR$79,$GY70,HD70),"SB"))))</f>
        <v>0</v>
      </c>
      <c r="HV70" s="701">
        <f>IF(AND(HD70=0,HE70=0),0,IF(AND(HD70=0,HE70&lt;&gt;0),COUNTIF(INDEX($I$3:$GR$79,$GY70,HD70+1):INDEX($I$3:$GR$79,$GY70,HE70),"STK")+COUNTIF(INDEX($I$3:$GR$79,$GY70,HD70+1):INDEX($I$3:$GR$79,$GY70,HE70),"SB"),IF(AND(HD70&lt;&gt;0,HE70=0),COUNTIF(INDEX($I$3:$GR$79,$GY70,HD70):INDEX($I$3:$GR$79,$GY70,HF70),"STK")+COUNTIF(INDEX($I$3:$GR$79,$GY70,HD70):INDEX($I$3:$GR$79,$GY70,HF70),"SB"),COUNTIF(INDEX($I$3:$GR$79,$GY70,HD70):INDEX($I$3:$GR$79,$GY70,HE70),"STK")+COUNTIF(INDEX($I$3:$GR$79,$GY70,HD70):INDEX($I$3:$GR$79,$GY70,HE70),"SB"))))</f>
        <v>0</v>
      </c>
      <c r="HW70" s="405">
        <f>IF(AND(HE70=0,GZ70=0),0,IF(AND(HE70=0,GZ70&lt;&gt;0),COUNTIF(INDEX($I$3:$GR$79,$GY70,HE70+1):INDEX($I$3:$GR$79,$GY70,GZ70),"STK")+COUNTIF(INDEX($I$3:$GR$79,$GY70,HE70+1):INDEX($I$3:$GR$79,$GY70,GZ70),"SB"),IF(AND(HE70&lt;&gt;0,GZ70=0),COUNTIF(INDEX($I$3:$GR$79,$GY70,HE70):INDEX($I$3:$GR$79,$GY70,HF70),"STK")+COUNTIF(INDEX($I$3:$GR$79,$GY70,HE70):INDEX($I$3:$GR$79,$GY70,HF70),"SB"),COUNTIF(INDEX($I$3:$GR$79,$GY70,HE70):INDEX($I$3:$GR$79,$GY70,GZ70),"STK")+COUNTIF(INDEX($I$3:$GR$79,$GY70,HE70):INDEX($I$3:$GR$79,$GY70,GZ70),"SB"))))</f>
        <v>0</v>
      </c>
      <c r="HY70" s="606" t="s">
        <v>299</v>
      </c>
      <c r="HZ70" s="364">
        <f t="shared" si="38"/>
        <v>56</v>
      </c>
      <c r="IA70" s="364">
        <f t="shared" si="39"/>
        <v>52</v>
      </c>
      <c r="IB70" s="364">
        <f t="shared" si="40"/>
        <v>0</v>
      </c>
      <c r="IC70" s="364">
        <f t="shared" si="41"/>
        <v>0</v>
      </c>
      <c r="ID70" s="364">
        <f t="shared" si="42"/>
        <v>0</v>
      </c>
      <c r="IE70" s="364">
        <f t="shared" si="43"/>
        <v>0</v>
      </c>
    </row>
    <row r="71" spans="4:239" x14ac:dyDescent="0.25">
      <c r="D71" s="211"/>
      <c r="E71" s="402"/>
      <c r="G71" s="1040"/>
      <c r="H71" s="476" t="s">
        <v>344</v>
      </c>
      <c r="I71" s="229"/>
      <c r="J71" s="230"/>
      <c r="K71" s="237"/>
      <c r="L71" s="390"/>
      <c r="M71" s="1082">
        <v>92</v>
      </c>
      <c r="N71" s="1083"/>
      <c r="O71" s="140"/>
      <c r="P71" s="155">
        <v>200</v>
      </c>
      <c r="Q71" s="12"/>
      <c r="R71" s="385"/>
      <c r="S71" s="386" t="s">
        <v>344</v>
      </c>
      <c r="T71" s="401">
        <f t="shared" si="50"/>
        <v>292</v>
      </c>
      <c r="U71" s="403">
        <v>299</v>
      </c>
      <c r="V71" s="404">
        <f t="shared" si="51"/>
        <v>292</v>
      </c>
      <c r="W71" s="650">
        <f t="shared" si="52"/>
        <v>292</v>
      </c>
      <c r="X71" s="100">
        <f t="shared" ref="X71:BC71" si="125">IF(LEFT(X16,1)="V",$S$54,IF(ISNUMBER(X16),W71-X16,W71))</f>
        <v>278</v>
      </c>
      <c r="Y71" s="100">
        <f t="shared" si="125"/>
        <v>271</v>
      </c>
      <c r="Z71" s="100">
        <f t="shared" si="125"/>
        <v>245</v>
      </c>
      <c r="AA71" s="100">
        <f t="shared" si="125"/>
        <v>228</v>
      </c>
      <c r="AB71" s="100">
        <f t="shared" si="125"/>
        <v>200</v>
      </c>
      <c r="AC71" s="100">
        <f t="shared" si="125"/>
        <v>180</v>
      </c>
      <c r="AD71" s="100">
        <f t="shared" si="125"/>
        <v>132</v>
      </c>
      <c r="AE71" s="100">
        <f t="shared" si="125"/>
        <v>109</v>
      </c>
      <c r="AF71" s="100">
        <f t="shared" si="125"/>
        <v>86</v>
      </c>
      <c r="AG71" s="100">
        <f t="shared" si="125"/>
        <v>63</v>
      </c>
      <c r="AH71" s="100">
        <f t="shared" si="125"/>
        <v>40</v>
      </c>
      <c r="AI71" s="100">
        <f t="shared" si="125"/>
        <v>17</v>
      </c>
      <c r="AJ71" s="100">
        <f t="shared" si="125"/>
        <v>2</v>
      </c>
      <c r="AK71" s="100">
        <f t="shared" si="125"/>
        <v>1200</v>
      </c>
      <c r="AL71" s="100">
        <f t="shared" si="125"/>
        <v>1200</v>
      </c>
      <c r="AM71" s="100">
        <f t="shared" si="125"/>
        <v>1200</v>
      </c>
      <c r="AN71" s="100">
        <f t="shared" si="125"/>
        <v>1200</v>
      </c>
      <c r="AO71" s="100">
        <f t="shared" si="125"/>
        <v>1200</v>
      </c>
      <c r="AP71" s="100">
        <f t="shared" si="125"/>
        <v>1200</v>
      </c>
      <c r="AQ71" s="100">
        <f t="shared" si="125"/>
        <v>1200</v>
      </c>
      <c r="AR71" s="100">
        <f t="shared" si="125"/>
        <v>1177</v>
      </c>
      <c r="AS71" s="100">
        <f t="shared" si="125"/>
        <v>1154</v>
      </c>
      <c r="AT71" s="100">
        <f t="shared" si="125"/>
        <v>1131</v>
      </c>
      <c r="AU71" s="100">
        <f t="shared" si="125"/>
        <v>1108</v>
      </c>
      <c r="AV71" s="100">
        <f t="shared" si="125"/>
        <v>1085</v>
      </c>
      <c r="AW71" s="100">
        <f t="shared" si="125"/>
        <v>1062</v>
      </c>
      <c r="AX71" s="100">
        <f t="shared" si="125"/>
        <v>1039</v>
      </c>
      <c r="AY71" s="100">
        <f t="shared" si="125"/>
        <v>1016</v>
      </c>
      <c r="AZ71" s="100">
        <f t="shared" si="125"/>
        <v>993</v>
      </c>
      <c r="BA71" s="100">
        <f t="shared" si="125"/>
        <v>970</v>
      </c>
      <c r="BB71" s="100">
        <f t="shared" si="125"/>
        <v>947</v>
      </c>
      <c r="BC71" s="100">
        <f t="shared" si="125"/>
        <v>924</v>
      </c>
      <c r="BD71" s="100">
        <f t="shared" ref="BD71:CI71" si="126">IF(LEFT(BD16,1)="V",$S$54,IF(ISNUMBER(BD16),BC71-BD16,BC71))</f>
        <v>901</v>
      </c>
      <c r="BE71" s="100">
        <f t="shared" si="126"/>
        <v>878</v>
      </c>
      <c r="BF71" s="100">
        <f t="shared" si="126"/>
        <v>855</v>
      </c>
      <c r="BG71" s="100">
        <f t="shared" si="126"/>
        <v>832</v>
      </c>
      <c r="BH71" s="100">
        <f t="shared" si="126"/>
        <v>809</v>
      </c>
      <c r="BI71" s="100">
        <f t="shared" si="126"/>
        <v>786</v>
      </c>
      <c r="BJ71" s="100">
        <f t="shared" si="126"/>
        <v>763</v>
      </c>
      <c r="BK71" s="100">
        <f t="shared" si="126"/>
        <v>740</v>
      </c>
      <c r="BL71" s="100">
        <f t="shared" si="126"/>
        <v>717</v>
      </c>
      <c r="BM71" s="100">
        <f t="shared" si="126"/>
        <v>694</v>
      </c>
      <c r="BN71" s="100">
        <f t="shared" si="126"/>
        <v>671</v>
      </c>
      <c r="BO71" s="100">
        <f t="shared" si="126"/>
        <v>648</v>
      </c>
      <c r="BP71" s="100">
        <f t="shared" si="126"/>
        <v>625</v>
      </c>
      <c r="BQ71" s="100">
        <f t="shared" si="126"/>
        <v>602</v>
      </c>
      <c r="BR71" s="100">
        <f t="shared" si="126"/>
        <v>579</v>
      </c>
      <c r="BS71" s="100">
        <f t="shared" si="126"/>
        <v>556</v>
      </c>
      <c r="BT71" s="100">
        <f t="shared" si="126"/>
        <v>533</v>
      </c>
      <c r="BU71" s="100">
        <f t="shared" si="126"/>
        <v>510</v>
      </c>
      <c r="BV71" s="100">
        <f t="shared" si="126"/>
        <v>487</v>
      </c>
      <c r="BW71" s="100">
        <f t="shared" si="126"/>
        <v>464</v>
      </c>
      <c r="BX71" s="100">
        <f t="shared" si="126"/>
        <v>441</v>
      </c>
      <c r="BY71" s="100">
        <f t="shared" si="126"/>
        <v>418</v>
      </c>
      <c r="BZ71" s="100">
        <f t="shared" si="126"/>
        <v>395</v>
      </c>
      <c r="CA71" s="100">
        <f t="shared" si="126"/>
        <v>372</v>
      </c>
      <c r="CB71" s="100">
        <f t="shared" si="126"/>
        <v>349</v>
      </c>
      <c r="CC71" s="100">
        <f t="shared" si="126"/>
        <v>326</v>
      </c>
      <c r="CD71" s="100">
        <f t="shared" si="126"/>
        <v>303</v>
      </c>
      <c r="CE71" s="100">
        <f t="shared" si="126"/>
        <v>280</v>
      </c>
      <c r="CF71" s="100">
        <f t="shared" si="126"/>
        <v>257</v>
      </c>
      <c r="CG71" s="100">
        <f t="shared" si="126"/>
        <v>234</v>
      </c>
      <c r="CH71" s="100">
        <f t="shared" si="126"/>
        <v>211</v>
      </c>
      <c r="CI71" s="100">
        <f t="shared" si="126"/>
        <v>188</v>
      </c>
      <c r="CJ71" s="100">
        <f t="shared" ref="CJ71:DO71" si="127">IF(LEFT(CJ16,1)="V",$S$54,IF(ISNUMBER(CJ16),CI71-CJ16,CI71))</f>
        <v>165</v>
      </c>
      <c r="CK71" s="100">
        <f t="shared" si="127"/>
        <v>142</v>
      </c>
      <c r="CL71" s="100">
        <f t="shared" si="127"/>
        <v>119</v>
      </c>
      <c r="CM71" s="100">
        <f t="shared" si="127"/>
        <v>96</v>
      </c>
      <c r="CN71" s="100">
        <f t="shared" si="127"/>
        <v>1200</v>
      </c>
      <c r="CO71" s="100">
        <f t="shared" si="127"/>
        <v>1200</v>
      </c>
      <c r="CP71" s="100">
        <f t="shared" si="127"/>
        <v>1200</v>
      </c>
      <c r="CQ71" s="100">
        <f t="shared" si="127"/>
        <v>1200</v>
      </c>
      <c r="CR71" s="100">
        <f t="shared" si="127"/>
        <v>1200</v>
      </c>
      <c r="CS71" s="100">
        <f t="shared" si="127"/>
        <v>1200</v>
      </c>
      <c r="CT71" s="100">
        <f t="shared" si="127"/>
        <v>1177</v>
      </c>
      <c r="CU71" s="100">
        <f t="shared" si="127"/>
        <v>1154</v>
      </c>
      <c r="CV71" s="100">
        <f t="shared" si="127"/>
        <v>1131</v>
      </c>
      <c r="CW71" s="100">
        <f t="shared" si="127"/>
        <v>1108</v>
      </c>
      <c r="CX71" s="100">
        <f t="shared" si="127"/>
        <v>1085</v>
      </c>
      <c r="CY71" s="100">
        <f t="shared" si="127"/>
        <v>1062</v>
      </c>
      <c r="CZ71" s="100">
        <f t="shared" si="127"/>
        <v>1039</v>
      </c>
      <c r="DA71" s="100">
        <f t="shared" si="127"/>
        <v>1016</v>
      </c>
      <c r="DB71" s="100">
        <f t="shared" si="127"/>
        <v>993</v>
      </c>
      <c r="DC71" s="100">
        <f t="shared" si="127"/>
        <v>970</v>
      </c>
      <c r="DD71" s="100">
        <f t="shared" si="127"/>
        <v>947</v>
      </c>
      <c r="DE71" s="100">
        <f t="shared" si="127"/>
        <v>924</v>
      </c>
      <c r="DF71" s="100">
        <f t="shared" si="127"/>
        <v>901</v>
      </c>
      <c r="DG71" s="100">
        <f t="shared" si="127"/>
        <v>878</v>
      </c>
      <c r="DH71" s="100">
        <f t="shared" si="127"/>
        <v>855</v>
      </c>
      <c r="DI71" s="100">
        <f t="shared" si="127"/>
        <v>832</v>
      </c>
      <c r="DJ71" s="100">
        <f t="shared" si="127"/>
        <v>809</v>
      </c>
      <c r="DK71" s="100">
        <f t="shared" si="127"/>
        <v>786</v>
      </c>
      <c r="DL71" s="100">
        <f t="shared" si="127"/>
        <v>763</v>
      </c>
      <c r="DM71" s="100">
        <f t="shared" si="127"/>
        <v>740</v>
      </c>
      <c r="DN71" s="100">
        <f t="shared" si="127"/>
        <v>717</v>
      </c>
      <c r="DO71" s="100">
        <f t="shared" si="127"/>
        <v>694</v>
      </c>
      <c r="DP71" s="100">
        <f t="shared" ref="DP71:EU71" si="128">IF(LEFT(DP16,1)="V",$S$54,IF(ISNUMBER(DP16),DO71-DP16,DO71))</f>
        <v>671</v>
      </c>
      <c r="DQ71" s="100">
        <f t="shared" si="128"/>
        <v>648</v>
      </c>
      <c r="DR71" s="100">
        <f t="shared" si="128"/>
        <v>625</v>
      </c>
      <c r="DS71" s="100">
        <f t="shared" si="128"/>
        <v>602</v>
      </c>
      <c r="DT71" s="100">
        <f t="shared" si="128"/>
        <v>579</v>
      </c>
      <c r="DU71" s="100">
        <f t="shared" si="128"/>
        <v>556</v>
      </c>
      <c r="DV71" s="100">
        <f t="shared" si="128"/>
        <v>533</v>
      </c>
      <c r="DW71" s="100">
        <f t="shared" si="128"/>
        <v>510</v>
      </c>
      <c r="DX71" s="100">
        <f t="shared" si="128"/>
        <v>487</v>
      </c>
      <c r="DY71" s="100">
        <f t="shared" si="128"/>
        <v>464</v>
      </c>
      <c r="DZ71" s="100">
        <f t="shared" si="128"/>
        <v>441</v>
      </c>
      <c r="EA71" s="100">
        <f t="shared" si="128"/>
        <v>418</v>
      </c>
      <c r="EB71" s="100">
        <f t="shared" si="128"/>
        <v>395</v>
      </c>
      <c r="EC71" s="100">
        <f t="shared" si="128"/>
        <v>372</v>
      </c>
      <c r="ED71" s="100">
        <f t="shared" si="128"/>
        <v>349</v>
      </c>
      <c r="EE71" s="100">
        <f t="shared" si="128"/>
        <v>326</v>
      </c>
      <c r="EF71" s="100">
        <f t="shared" si="128"/>
        <v>303</v>
      </c>
      <c r="EG71" s="100">
        <f t="shared" si="128"/>
        <v>280</v>
      </c>
      <c r="EH71" s="100">
        <f t="shared" si="128"/>
        <v>257</v>
      </c>
      <c r="EI71" s="100">
        <f t="shared" si="128"/>
        <v>234</v>
      </c>
      <c r="EJ71" s="100">
        <f t="shared" si="128"/>
        <v>211</v>
      </c>
      <c r="EK71" s="100">
        <f t="shared" si="128"/>
        <v>188</v>
      </c>
      <c r="EL71" s="100">
        <f t="shared" si="128"/>
        <v>165</v>
      </c>
      <c r="EM71" s="100">
        <f t="shared" si="128"/>
        <v>142</v>
      </c>
      <c r="EN71" s="100">
        <f t="shared" si="128"/>
        <v>119</v>
      </c>
      <c r="EO71" s="100">
        <f t="shared" si="128"/>
        <v>96</v>
      </c>
      <c r="EP71" s="100">
        <f t="shared" si="128"/>
        <v>73</v>
      </c>
      <c r="EQ71" s="100">
        <f t="shared" si="128"/>
        <v>50</v>
      </c>
      <c r="ER71" s="100">
        <f t="shared" si="128"/>
        <v>27</v>
      </c>
      <c r="ES71" s="100">
        <f t="shared" si="128"/>
        <v>4</v>
      </c>
      <c r="ET71" s="100">
        <f t="shared" si="128"/>
        <v>1200</v>
      </c>
      <c r="EU71" s="100">
        <f t="shared" si="128"/>
        <v>1200</v>
      </c>
      <c r="EV71" s="100">
        <f t="shared" ref="EV71:GA71" si="129">IF(LEFT(EV16,1)="V",$S$54,IF(ISNUMBER(EV16),EU71-EV16,EU71))</f>
        <v>1200</v>
      </c>
      <c r="EW71" s="100">
        <f t="shared" si="129"/>
        <v>1200</v>
      </c>
      <c r="EX71" s="100">
        <f t="shared" si="129"/>
        <v>1200</v>
      </c>
      <c r="EY71" s="100">
        <f t="shared" si="129"/>
        <v>1177</v>
      </c>
      <c r="EZ71" s="100">
        <f t="shared" si="129"/>
        <v>1154</v>
      </c>
      <c r="FA71" s="100">
        <f t="shared" si="129"/>
        <v>1131</v>
      </c>
      <c r="FB71" s="100">
        <f t="shared" si="129"/>
        <v>1108</v>
      </c>
      <c r="FC71" s="100">
        <f t="shared" si="129"/>
        <v>1085</v>
      </c>
      <c r="FD71" s="100">
        <f t="shared" si="129"/>
        <v>1062</v>
      </c>
      <c r="FE71" s="100">
        <f t="shared" si="129"/>
        <v>1039</v>
      </c>
      <c r="FF71" s="100">
        <f t="shared" si="129"/>
        <v>1016</v>
      </c>
      <c r="FG71" s="100">
        <f t="shared" si="129"/>
        <v>993</v>
      </c>
      <c r="FH71" s="100">
        <f t="shared" si="129"/>
        <v>970</v>
      </c>
      <c r="FI71" s="100">
        <f t="shared" si="129"/>
        <v>947</v>
      </c>
      <c r="FJ71" s="100">
        <f t="shared" si="129"/>
        <v>924</v>
      </c>
      <c r="FK71" s="100">
        <f t="shared" si="129"/>
        <v>901</v>
      </c>
      <c r="FL71" s="100">
        <f t="shared" si="129"/>
        <v>878</v>
      </c>
      <c r="FM71" s="100">
        <f t="shared" si="129"/>
        <v>855</v>
      </c>
      <c r="FN71" s="100">
        <f t="shared" si="129"/>
        <v>832</v>
      </c>
      <c r="FO71" s="100">
        <f t="shared" si="129"/>
        <v>809</v>
      </c>
      <c r="FP71" s="100">
        <f t="shared" si="129"/>
        <v>786</v>
      </c>
      <c r="FQ71" s="100">
        <f t="shared" si="129"/>
        <v>763</v>
      </c>
      <c r="FR71" s="100">
        <f t="shared" si="129"/>
        <v>740</v>
      </c>
      <c r="FS71" s="100">
        <f t="shared" si="129"/>
        <v>717</v>
      </c>
      <c r="FT71" s="100">
        <f t="shared" si="129"/>
        <v>694</v>
      </c>
      <c r="FU71" s="100">
        <f t="shared" si="129"/>
        <v>671</v>
      </c>
      <c r="FV71" s="100">
        <f t="shared" si="129"/>
        <v>648</v>
      </c>
      <c r="FW71" s="100">
        <f t="shared" si="129"/>
        <v>625</v>
      </c>
      <c r="FX71" s="100">
        <f t="shared" si="129"/>
        <v>602</v>
      </c>
      <c r="FY71" s="100">
        <f t="shared" si="129"/>
        <v>579</v>
      </c>
      <c r="FZ71" s="100">
        <f t="shared" si="129"/>
        <v>556</v>
      </c>
      <c r="GA71" s="100">
        <f t="shared" si="129"/>
        <v>533</v>
      </c>
      <c r="GB71" s="100">
        <f t="shared" ref="GB71:GR71" si="130">IF(LEFT(GB16,1)="V",$S$54,IF(ISNUMBER(GB16),GA71-GB16,GA71))</f>
        <v>510</v>
      </c>
      <c r="GC71" s="100">
        <f t="shared" si="130"/>
        <v>487</v>
      </c>
      <c r="GD71" s="100">
        <f t="shared" si="130"/>
        <v>464</v>
      </c>
      <c r="GE71" s="100">
        <f t="shared" si="130"/>
        <v>441</v>
      </c>
      <c r="GF71" s="100">
        <f t="shared" si="130"/>
        <v>418</v>
      </c>
      <c r="GG71" s="100">
        <f t="shared" si="130"/>
        <v>395</v>
      </c>
      <c r="GH71" s="100">
        <f t="shared" si="130"/>
        <v>372</v>
      </c>
      <c r="GI71" s="100">
        <f t="shared" si="130"/>
        <v>349</v>
      </c>
      <c r="GJ71" s="100">
        <f t="shared" si="130"/>
        <v>326</v>
      </c>
      <c r="GK71" s="100">
        <f t="shared" si="130"/>
        <v>303</v>
      </c>
      <c r="GL71" s="100">
        <f t="shared" si="130"/>
        <v>280</v>
      </c>
      <c r="GM71" s="100">
        <f t="shared" si="130"/>
        <v>257</v>
      </c>
      <c r="GN71" s="100">
        <f t="shared" si="130"/>
        <v>234</v>
      </c>
      <c r="GO71" s="100">
        <f t="shared" si="130"/>
        <v>234</v>
      </c>
      <c r="GP71" s="100">
        <f t="shared" si="130"/>
        <v>234</v>
      </c>
      <c r="GQ71" s="100">
        <f t="shared" si="130"/>
        <v>234</v>
      </c>
      <c r="GR71" s="100">
        <f t="shared" si="130"/>
        <v>234</v>
      </c>
      <c r="GY71" s="519">
        <v>28</v>
      </c>
      <c r="GZ71" s="364">
        <f>IF(COUNTIF($I30:$GR30,GZ$12)=0,0,HLOOKUP(GZ$12,$I30:$GR$40,$HO70,FALSE))</f>
        <v>0</v>
      </c>
      <c r="HA71" s="364">
        <f>IF(COUNTIF($I30:$GR30,HA$12)=0,0,HLOOKUP(HA$12,$I30:$GR$40,$HO70,FALSE))</f>
        <v>0</v>
      </c>
      <c r="HB71" s="364">
        <f>IF(COUNTIF($I30:$GR30,HB$12)=0,0,HLOOKUP(HB$12,$I30:$GR$40,$HO70,FALSE))</f>
        <v>40</v>
      </c>
      <c r="HC71" s="364">
        <f>IF(COUNTIF($I30:$GR30,HC$12)=0,0,HLOOKUP(HC$12,$I30:$GR$40,$HO70,FALSE))</f>
        <v>97</v>
      </c>
      <c r="HD71" s="364">
        <f>IF(COUNTIF($I30:$GR30,HD$12)=0,0,HLOOKUP(HD$12,$I30:$GR$40,$HO70,FALSE))</f>
        <v>155</v>
      </c>
      <c r="HE71" s="364">
        <f>IF(COUNTIF($I30:$GR30,HE$12)=0,0,HLOOKUP(HE$12,$I30:$GR$40,$HO70,FALSE))</f>
        <v>0</v>
      </c>
      <c r="HF71" s="364">
        <f>IF(COUNTIF($I30:$GR30,"X")=0,0,HLOOKUP("X",$I30:$GR$40,$HO70,FALSE))</f>
        <v>189</v>
      </c>
      <c r="HG71" s="8"/>
      <c r="HH71" s="606" t="s">
        <v>107</v>
      </c>
      <c r="HI71" s="364">
        <f>IF(GZ71=0,0,IF(AND(GZ71&lt;&gt;0,HA71=0),SUM(INDEX($I30:$GR30,1,GZ71):INDEX($I30:$GR30,1,$HF71)),SUM(INDEX($I30:$GR30,1,GZ71):INDEX($I30:$GR30,1,HA71))))</f>
        <v>0</v>
      </c>
      <c r="HJ71" s="364">
        <f>IF(HA71=0,0,IF(AND(HA71&lt;&gt;0,HB71=0),SUM(INDEX($I30:$GR30,1,HA71):INDEX($I30:$GR30,1,$HF71)),SUM(INDEX($I30:$GR30,1,HA71):INDEX($I30:$GR30,1,HB71))))</f>
        <v>0</v>
      </c>
      <c r="HK71" s="364">
        <f>IF(HB71=0,0,IF(AND(HB71&lt;&gt;0,HC71=0),SUM(INDEX($I30:$GR30,1,HB71):INDEX($I30:$GR30,1,$HF71)),SUM(INDEX($I30:$GR30,1,HB71):INDEX($I30:$GR30,1,HC71))))</f>
        <v>1183</v>
      </c>
      <c r="HL71" s="364">
        <f>IF(HC71=0,0,IF(AND(HC71&lt;&gt;0,HD71=0),SUM(INDEX($I30:$GR30,1,HC71):INDEX($I30:$GR30,1,$HF71)),SUM(INDEX($I30:$GR30,1,HC71):INDEX($I30:$GR30,1,HD71))))</f>
        <v>1196</v>
      </c>
      <c r="HM71" s="364">
        <f>IF(HD71=0,0,IF(AND(HD71&lt;&gt;0,HE71=0),SUM(INDEX($I30:$GR30,1,HD71):INDEX($I30:$GR30,1,$HF71)),SUM(INDEX($I30:$GR30,1,HD71):INDEX($I30:$GR30,1,HE71))))</f>
        <v>667</v>
      </c>
      <c r="HN71" s="364">
        <f>IF(HE71=0,0,IF(AND(HE71&lt;&gt;0,GZ71=0),SUM(INDEX($I30:$GR30,1,HE71):INDEX($I30:$GR30,1,$HF71)),SUM(INDEX($I30:$GR30,1,HE71):INDEX($I30:$GR30,1,GZ71))))</f>
        <v>0</v>
      </c>
      <c r="HO71" s="519">
        <v>10</v>
      </c>
      <c r="HP71" s="8"/>
      <c r="HQ71" s="623" t="s">
        <v>107</v>
      </c>
      <c r="HR71" s="701">
        <f>IF(AND(GZ71=0,HA71=0),0,IF(AND(GZ71=0,HA71&lt;&gt;0),COUNTIF(INDEX($I$3:$GR$79,$GY71,GZ71+1):INDEX($I$3:$GR$79,$GY71,HA71),"STK")+COUNTIF(INDEX($I$3:$GR$79,$GY71,GZ71+1):INDEX($I$3:$GR$79,$GY71,HA71),"SB"),IF(AND(GZ71&lt;&gt;0,HA71=0),COUNTIF(INDEX($I$3:$GR$79,$GY71,GZ71):INDEX($I$3:$GR$79,$GY71,HF71),"STK")+COUNTIF(INDEX($I$3:$GR$79,$GY71,GZ71):INDEX($I$3:$GR$79,$GY71,HF71),"SB"),COUNTIF(INDEX($I$3:$GR$79,$GY71,GZ71):INDEX($I$3:$GR$79,$GY71,HA71),"STK")+COUNTIF(INDEX($I$3:$GR$79,$GY71,GZ71):INDEX($I$3:$GR$79,$GY71,HA71),"SB"))))</f>
        <v>0</v>
      </c>
      <c r="HS71" s="405">
        <f>IF(AND(HA71=0,HB71=0),0,IF(AND(HA71=0,HB71&lt;&gt;0),COUNTIF(INDEX($I$3:$GR$79,$GY71,HA71+1):INDEX($I$3:$GR$79,$GY71,HB71),"STK")+COUNTIF(INDEX($I$3:$GR$79,$GY71,HA71+1):INDEX($I$3:$GR$79,$GY71,HB71),"SB"),IF(AND(HA71&lt;&gt;0,HB71=0),COUNTIF(INDEX($I$3:$GR$79,$GY71,HA71):INDEX($I$3:$GR$79,$GY71,HF71),"STK")+COUNTIF(INDEX($I$3:$GR$79,$GY71,HA71):INDEX($I$3:$GR$79,$GY71,HF71),"SB"),COUNTIF(INDEX($I$3:$GR$79,$GY71,HA71):INDEX($I$3:$GR$79,$GY71,HB71),"STK")+COUNTIF(INDEX($I$3:$GR$79,$GY71,HA71):INDEX($I$3:$GR$79,$GY71,HB71),"SB"))))</f>
        <v>0</v>
      </c>
      <c r="HT71" s="701">
        <f>IF(AND(HB71=0,HC71=0),0,IF(AND(HB71=0,HC71&lt;&gt;0),COUNTIF(INDEX($I$3:$GR$79,$GY71,HB71+1):INDEX($I$3:$GR$79,$GY71,HC71),"STK")+COUNTIF(INDEX($I$3:$GR$79,$GY71,HB71+1):INDEX($I$3:$GR$79,$GY71,HC71),"SB"),IF(AND(HB71&lt;&gt;0,HC71=0),COUNTIF(INDEX($I$3:$GR$79,$GY71,HB71):INDEX($I$3:$GR$79,$GY71,HF71),"STK")+COUNTIF(INDEX($I$3:$GR$79,$GY71,HB71):INDEX($I$3:$GR$79,$GY71,HF71),"SB"),COUNTIF(INDEX($I$3:$GR$79,$GY71,HB71):INDEX($I$3:$GR$79,$GY71,HC71),"STK")+COUNTIF(INDEX($I$3:$GR$79,$GY71,HB71):INDEX($I$3:$GR$79,$GY71,HC71),"SB"))))</f>
        <v>0</v>
      </c>
      <c r="HU71" s="405">
        <f>IF(AND(HC71=0,HD71=0),0,IF(AND(HC71=0,HD71&lt;&gt;0),COUNTIF(INDEX($I$3:$GR$79,$GY71,HC71+1):INDEX($I$3:$GR$79,$GY71,HD71),"STK")+COUNTIF(INDEX($I$3:$GR$79,$GY71,HC71+1):INDEX($I$3:$GR$79,$GY71,HD71),"SB"),IF(AND(HC71&lt;&gt;0,HD71=0),COUNTIF(INDEX($I$3:$GR$79,$GY71,HC71):INDEX($I$3:$GR$79,$GY71,HF71),"STK")+COUNTIF(INDEX($I$3:$GR$79,$GY71,HC71):INDEX($I$3:$GR$79,$GY71,HF71),"SB"),COUNTIF(INDEX($I$3:$GR$79,$GY71,HC71):INDEX($I$3:$GR$79,$GY71,HD71),"STK")+COUNTIF(INDEX($I$3:$GR$79,$GY71,HC71):INDEX($I$3:$GR$79,$GY71,HD71),"SB"))))</f>
        <v>0</v>
      </c>
      <c r="HV71" s="701">
        <f>IF(AND(HD71=0,HE71=0),0,IF(AND(HD71=0,HE71&lt;&gt;0),COUNTIF(INDEX($I$3:$GR$79,$GY71,HD71+1):INDEX($I$3:$GR$79,$GY71,HE71),"STK")+COUNTIF(INDEX($I$3:$GR$79,$GY71,HD71+1):INDEX($I$3:$GR$79,$GY71,HE71),"SB"),IF(AND(HD71&lt;&gt;0,HE71=0),COUNTIF(INDEX($I$3:$GR$79,$GY71,HD71):INDEX($I$3:$GR$79,$GY71,HF71),"STK")+COUNTIF(INDEX($I$3:$GR$79,$GY71,HD71):INDEX($I$3:$GR$79,$GY71,HF71),"SB"),COUNTIF(INDEX($I$3:$GR$79,$GY71,HD71):INDEX($I$3:$GR$79,$GY71,HE71),"STK")+COUNTIF(INDEX($I$3:$GR$79,$GY71,HD71):INDEX($I$3:$GR$79,$GY71,HE71),"SB"))))</f>
        <v>0</v>
      </c>
      <c r="HW71" s="405">
        <f>IF(AND(HE71=0,GZ71=0),0,IF(AND(HE71=0,GZ71&lt;&gt;0),COUNTIF(INDEX($I$3:$GR$79,$GY71,HE71+1):INDEX($I$3:$GR$79,$GY71,GZ71),"STK")+COUNTIF(INDEX($I$3:$GR$79,$GY71,HE71+1):INDEX($I$3:$GR$79,$GY71,GZ71),"SB"),IF(AND(HE71&lt;&gt;0,GZ71=0),COUNTIF(INDEX($I$3:$GR$79,$GY71,HE71):INDEX($I$3:$GR$79,$GY71,HF71),"STK")+COUNTIF(INDEX($I$3:$GR$79,$GY71,HE71):INDEX($I$3:$GR$79,$GY71,HF71),"SB"),COUNTIF(INDEX($I$3:$GR$79,$GY71,HE71):INDEX($I$3:$GR$79,$GY71,GZ71),"STK")+COUNTIF(INDEX($I$3:$GR$79,$GY71,HE71):INDEX($I$3:$GR$79,$GY71,GZ71),"SB"))))</f>
        <v>0</v>
      </c>
      <c r="HY71" s="606" t="s">
        <v>107</v>
      </c>
      <c r="HZ71" s="364">
        <f>IF(GZ71=0,0,IF(AND(GZ71&lt;&gt;0,HA71=0),HF71-GZ71-5-HR71,HA71-GZ71-5-HR71))</f>
        <v>0</v>
      </c>
      <c r="IA71" s="364">
        <f t="shared" si="39"/>
        <v>0</v>
      </c>
      <c r="IB71" s="364">
        <f t="shared" si="40"/>
        <v>52</v>
      </c>
      <c r="IC71" s="364">
        <f t="shared" si="41"/>
        <v>53</v>
      </c>
      <c r="ID71" s="364">
        <f t="shared" si="42"/>
        <v>29</v>
      </c>
      <c r="IE71" s="364">
        <f t="shared" si="43"/>
        <v>0</v>
      </c>
    </row>
    <row r="72" spans="4:239" x14ac:dyDescent="0.25">
      <c r="D72" s="211"/>
      <c r="E72" s="402"/>
      <c r="G72" s="1040"/>
      <c r="H72" s="476" t="s">
        <v>345</v>
      </c>
      <c r="I72" s="229"/>
      <c r="J72" s="230"/>
      <c r="K72" s="237"/>
      <c r="L72" s="390"/>
      <c r="M72" s="1082">
        <v>761</v>
      </c>
      <c r="N72" s="1083"/>
      <c r="O72" s="140"/>
      <c r="P72" s="155">
        <v>200</v>
      </c>
      <c r="Q72" s="12"/>
      <c r="R72" s="385"/>
      <c r="S72" s="386" t="s">
        <v>345</v>
      </c>
      <c r="T72" s="401">
        <f t="shared" si="50"/>
        <v>961</v>
      </c>
      <c r="U72" s="403">
        <v>963</v>
      </c>
      <c r="V72" s="404">
        <f t="shared" si="51"/>
        <v>961</v>
      </c>
      <c r="W72" s="650">
        <f t="shared" si="52"/>
        <v>961</v>
      </c>
      <c r="X72" s="100">
        <f t="shared" ref="X72:BC72" si="131">IF(LEFT(X17,1)="V",$S$54,IF(ISNUMBER(X17),W72-X17,W72))</f>
        <v>903</v>
      </c>
      <c r="Y72" s="100">
        <f t="shared" si="131"/>
        <v>869</v>
      </c>
      <c r="Z72" s="100">
        <f t="shared" si="131"/>
        <v>851</v>
      </c>
      <c r="AA72" s="100">
        <f t="shared" si="131"/>
        <v>846</v>
      </c>
      <c r="AB72" s="100">
        <f t="shared" si="131"/>
        <v>824</v>
      </c>
      <c r="AC72" s="100">
        <f t="shared" si="131"/>
        <v>793</v>
      </c>
      <c r="AD72" s="100">
        <f t="shared" si="131"/>
        <v>787</v>
      </c>
      <c r="AE72" s="100">
        <f t="shared" si="131"/>
        <v>766</v>
      </c>
      <c r="AF72" s="100">
        <f t="shared" si="131"/>
        <v>745</v>
      </c>
      <c r="AG72" s="100">
        <f t="shared" si="131"/>
        <v>745</v>
      </c>
      <c r="AH72" s="100">
        <f t="shared" si="131"/>
        <v>745</v>
      </c>
      <c r="AI72" s="100">
        <f t="shared" si="131"/>
        <v>723</v>
      </c>
      <c r="AJ72" s="100">
        <f t="shared" si="131"/>
        <v>701</v>
      </c>
      <c r="AK72" s="100">
        <f t="shared" si="131"/>
        <v>679</v>
      </c>
      <c r="AL72" s="100">
        <f t="shared" si="131"/>
        <v>657</v>
      </c>
      <c r="AM72" s="100">
        <f t="shared" si="131"/>
        <v>635</v>
      </c>
      <c r="AN72" s="100">
        <f t="shared" si="131"/>
        <v>613</v>
      </c>
      <c r="AO72" s="100">
        <f t="shared" si="131"/>
        <v>591</v>
      </c>
      <c r="AP72" s="100">
        <f t="shared" si="131"/>
        <v>569</v>
      </c>
      <c r="AQ72" s="100">
        <f t="shared" si="131"/>
        <v>547</v>
      </c>
      <c r="AR72" s="100">
        <f t="shared" si="131"/>
        <v>525</v>
      </c>
      <c r="AS72" s="100">
        <f t="shared" si="131"/>
        <v>503</v>
      </c>
      <c r="AT72" s="100">
        <f t="shared" si="131"/>
        <v>481</v>
      </c>
      <c r="AU72" s="100">
        <f t="shared" si="131"/>
        <v>459</v>
      </c>
      <c r="AV72" s="100">
        <f t="shared" si="131"/>
        <v>437</v>
      </c>
      <c r="AW72" s="100">
        <f t="shared" si="131"/>
        <v>415</v>
      </c>
      <c r="AX72" s="100">
        <f t="shared" si="131"/>
        <v>393</v>
      </c>
      <c r="AY72" s="100">
        <f t="shared" si="131"/>
        <v>371</v>
      </c>
      <c r="AZ72" s="100">
        <f t="shared" si="131"/>
        <v>349</v>
      </c>
      <c r="BA72" s="100">
        <f t="shared" si="131"/>
        <v>327</v>
      </c>
      <c r="BB72" s="100">
        <f t="shared" si="131"/>
        <v>305</v>
      </c>
      <c r="BC72" s="100">
        <f t="shared" si="131"/>
        <v>283</v>
      </c>
      <c r="BD72" s="100">
        <f t="shared" ref="BD72:CI72" si="132">IF(LEFT(BD17,1)="V",$S$54,IF(ISNUMBER(BD17),BC72-BD17,BC72))</f>
        <v>261</v>
      </c>
      <c r="BE72" s="100">
        <f t="shared" si="132"/>
        <v>240</v>
      </c>
      <c r="BF72" s="100">
        <f t="shared" si="132"/>
        <v>219</v>
      </c>
      <c r="BG72" s="100">
        <f t="shared" si="132"/>
        <v>198</v>
      </c>
      <c r="BH72" s="100">
        <f t="shared" si="132"/>
        <v>177</v>
      </c>
      <c r="BI72" s="100">
        <f t="shared" si="132"/>
        <v>156</v>
      </c>
      <c r="BJ72" s="100">
        <f t="shared" si="132"/>
        <v>135</v>
      </c>
      <c r="BK72" s="100">
        <f t="shared" si="132"/>
        <v>114</v>
      </c>
      <c r="BL72" s="100">
        <f t="shared" si="132"/>
        <v>93</v>
      </c>
      <c r="BM72" s="100">
        <f t="shared" si="132"/>
        <v>72</v>
      </c>
      <c r="BN72" s="100">
        <f t="shared" si="132"/>
        <v>51</v>
      </c>
      <c r="BO72" s="100">
        <f t="shared" si="132"/>
        <v>30</v>
      </c>
      <c r="BP72" s="100">
        <f t="shared" si="132"/>
        <v>1200</v>
      </c>
      <c r="BQ72" s="100">
        <f t="shared" si="132"/>
        <v>1200</v>
      </c>
      <c r="BR72" s="100">
        <f t="shared" si="132"/>
        <v>1200</v>
      </c>
      <c r="BS72" s="100">
        <f t="shared" si="132"/>
        <v>1200</v>
      </c>
      <c r="BT72" s="100">
        <f t="shared" si="132"/>
        <v>1200</v>
      </c>
      <c r="BU72" s="100">
        <f t="shared" si="132"/>
        <v>1200</v>
      </c>
      <c r="BV72" s="100">
        <f t="shared" si="132"/>
        <v>1177</v>
      </c>
      <c r="BW72" s="100">
        <f t="shared" si="132"/>
        <v>1154</v>
      </c>
      <c r="BX72" s="100">
        <f t="shared" si="132"/>
        <v>1131</v>
      </c>
      <c r="BY72" s="100">
        <f t="shared" si="132"/>
        <v>1108</v>
      </c>
      <c r="BZ72" s="100">
        <f t="shared" si="132"/>
        <v>1085</v>
      </c>
      <c r="CA72" s="100">
        <f t="shared" si="132"/>
        <v>1062</v>
      </c>
      <c r="CB72" s="100">
        <f t="shared" si="132"/>
        <v>1039</v>
      </c>
      <c r="CC72" s="100">
        <f t="shared" si="132"/>
        <v>1016</v>
      </c>
      <c r="CD72" s="100">
        <f t="shared" si="132"/>
        <v>993</v>
      </c>
      <c r="CE72" s="100">
        <f t="shared" si="132"/>
        <v>970</v>
      </c>
      <c r="CF72" s="100">
        <f t="shared" si="132"/>
        <v>947</v>
      </c>
      <c r="CG72" s="100">
        <f t="shared" si="132"/>
        <v>924</v>
      </c>
      <c r="CH72" s="100">
        <f t="shared" si="132"/>
        <v>901</v>
      </c>
      <c r="CI72" s="100">
        <f t="shared" si="132"/>
        <v>878</v>
      </c>
      <c r="CJ72" s="100">
        <f t="shared" ref="CJ72:DO72" si="133">IF(LEFT(CJ17,1)="V",$S$54,IF(ISNUMBER(CJ17),CI72-CJ17,CI72))</f>
        <v>855</v>
      </c>
      <c r="CK72" s="100">
        <f t="shared" si="133"/>
        <v>832</v>
      </c>
      <c r="CL72" s="100">
        <f t="shared" si="133"/>
        <v>809</v>
      </c>
      <c r="CM72" s="100">
        <f t="shared" si="133"/>
        <v>786</v>
      </c>
      <c r="CN72" s="100">
        <f t="shared" si="133"/>
        <v>763</v>
      </c>
      <c r="CO72" s="100">
        <f t="shared" si="133"/>
        <v>740</v>
      </c>
      <c r="CP72" s="100">
        <f t="shared" si="133"/>
        <v>717</v>
      </c>
      <c r="CQ72" s="100">
        <f t="shared" si="133"/>
        <v>694</v>
      </c>
      <c r="CR72" s="100">
        <f t="shared" si="133"/>
        <v>671</v>
      </c>
      <c r="CS72" s="100">
        <f t="shared" si="133"/>
        <v>648</v>
      </c>
      <c r="CT72" s="100">
        <f t="shared" si="133"/>
        <v>625</v>
      </c>
      <c r="CU72" s="100">
        <f t="shared" si="133"/>
        <v>602</v>
      </c>
      <c r="CV72" s="100">
        <f t="shared" si="133"/>
        <v>579</v>
      </c>
      <c r="CW72" s="100">
        <f t="shared" si="133"/>
        <v>556</v>
      </c>
      <c r="CX72" s="100">
        <f t="shared" si="133"/>
        <v>533</v>
      </c>
      <c r="CY72" s="100">
        <f t="shared" si="133"/>
        <v>510</v>
      </c>
      <c r="CZ72" s="100">
        <f t="shared" si="133"/>
        <v>487</v>
      </c>
      <c r="DA72" s="100">
        <f t="shared" si="133"/>
        <v>464</v>
      </c>
      <c r="DB72" s="100">
        <f t="shared" si="133"/>
        <v>441</v>
      </c>
      <c r="DC72" s="100">
        <f t="shared" si="133"/>
        <v>418</v>
      </c>
      <c r="DD72" s="100">
        <f t="shared" si="133"/>
        <v>395</v>
      </c>
      <c r="DE72" s="100">
        <f t="shared" si="133"/>
        <v>372</v>
      </c>
      <c r="DF72" s="100">
        <f t="shared" si="133"/>
        <v>349</v>
      </c>
      <c r="DG72" s="100">
        <f t="shared" si="133"/>
        <v>326</v>
      </c>
      <c r="DH72" s="100">
        <f t="shared" si="133"/>
        <v>303</v>
      </c>
      <c r="DI72" s="100">
        <f t="shared" si="133"/>
        <v>280</v>
      </c>
      <c r="DJ72" s="100">
        <f t="shared" si="133"/>
        <v>257</v>
      </c>
      <c r="DK72" s="100">
        <f t="shared" si="133"/>
        <v>234</v>
      </c>
      <c r="DL72" s="100">
        <f t="shared" si="133"/>
        <v>211</v>
      </c>
      <c r="DM72" s="100">
        <f t="shared" si="133"/>
        <v>188</v>
      </c>
      <c r="DN72" s="100">
        <f t="shared" si="133"/>
        <v>165</v>
      </c>
      <c r="DO72" s="100">
        <f t="shared" si="133"/>
        <v>142</v>
      </c>
      <c r="DP72" s="100">
        <f t="shared" ref="DP72:EU72" si="134">IF(LEFT(DP17,1)="V",$S$54,IF(ISNUMBER(DP17),DO72-DP17,DO72))</f>
        <v>119</v>
      </c>
      <c r="DQ72" s="100">
        <f t="shared" si="134"/>
        <v>96</v>
      </c>
      <c r="DR72" s="100">
        <f t="shared" si="134"/>
        <v>73</v>
      </c>
      <c r="DS72" s="100">
        <f t="shared" si="134"/>
        <v>50</v>
      </c>
      <c r="DT72" s="100">
        <f t="shared" si="134"/>
        <v>27</v>
      </c>
      <c r="DU72" s="100">
        <f t="shared" si="134"/>
        <v>4</v>
      </c>
      <c r="DV72" s="100">
        <f t="shared" si="134"/>
        <v>1200</v>
      </c>
      <c r="DW72" s="100">
        <f t="shared" si="134"/>
        <v>1200</v>
      </c>
      <c r="DX72" s="100">
        <f t="shared" si="134"/>
        <v>1200</v>
      </c>
      <c r="DY72" s="100">
        <f t="shared" si="134"/>
        <v>1200</v>
      </c>
      <c r="DZ72" s="100">
        <f t="shared" si="134"/>
        <v>1200</v>
      </c>
      <c r="EA72" s="100">
        <f t="shared" si="134"/>
        <v>1177</v>
      </c>
      <c r="EB72" s="100">
        <f t="shared" si="134"/>
        <v>1154</v>
      </c>
      <c r="EC72" s="100">
        <f t="shared" si="134"/>
        <v>1131</v>
      </c>
      <c r="ED72" s="100">
        <f t="shared" si="134"/>
        <v>1108</v>
      </c>
      <c r="EE72" s="100">
        <f t="shared" si="134"/>
        <v>1085</v>
      </c>
      <c r="EF72" s="100">
        <f t="shared" si="134"/>
        <v>1062</v>
      </c>
      <c r="EG72" s="100">
        <f t="shared" si="134"/>
        <v>1039</v>
      </c>
      <c r="EH72" s="100">
        <f t="shared" si="134"/>
        <v>1016</v>
      </c>
      <c r="EI72" s="100">
        <f t="shared" si="134"/>
        <v>993</v>
      </c>
      <c r="EJ72" s="100">
        <f t="shared" si="134"/>
        <v>970</v>
      </c>
      <c r="EK72" s="100">
        <f t="shared" si="134"/>
        <v>947</v>
      </c>
      <c r="EL72" s="100">
        <f t="shared" si="134"/>
        <v>924</v>
      </c>
      <c r="EM72" s="100">
        <f t="shared" si="134"/>
        <v>901</v>
      </c>
      <c r="EN72" s="100">
        <f t="shared" si="134"/>
        <v>878</v>
      </c>
      <c r="EO72" s="100">
        <f t="shared" si="134"/>
        <v>855</v>
      </c>
      <c r="EP72" s="100">
        <f t="shared" si="134"/>
        <v>832</v>
      </c>
      <c r="EQ72" s="100">
        <f t="shared" si="134"/>
        <v>809</v>
      </c>
      <c r="ER72" s="100">
        <f t="shared" si="134"/>
        <v>786</v>
      </c>
      <c r="ES72" s="100">
        <f t="shared" si="134"/>
        <v>763</v>
      </c>
      <c r="ET72" s="100">
        <f t="shared" si="134"/>
        <v>740</v>
      </c>
      <c r="EU72" s="100">
        <f t="shared" si="134"/>
        <v>740</v>
      </c>
      <c r="EV72" s="100">
        <f t="shared" ref="EV72:GA72" si="135">IF(LEFT(EV17,1)="V",$S$54,IF(ISNUMBER(EV17),EU72-EV17,EU72))</f>
        <v>740</v>
      </c>
      <c r="EW72" s="100">
        <f t="shared" si="135"/>
        <v>740</v>
      </c>
      <c r="EX72" s="100">
        <f t="shared" si="135"/>
        <v>740</v>
      </c>
      <c r="EY72" s="100">
        <f t="shared" si="135"/>
        <v>740</v>
      </c>
      <c r="EZ72" s="100">
        <f t="shared" si="135"/>
        <v>740</v>
      </c>
      <c r="FA72" s="100">
        <f t="shared" si="135"/>
        <v>740</v>
      </c>
      <c r="FB72" s="100">
        <f t="shared" si="135"/>
        <v>740</v>
      </c>
      <c r="FC72" s="100">
        <f t="shared" si="135"/>
        <v>740</v>
      </c>
      <c r="FD72" s="100">
        <f t="shared" si="135"/>
        <v>740</v>
      </c>
      <c r="FE72" s="100">
        <f t="shared" si="135"/>
        <v>740</v>
      </c>
      <c r="FF72" s="100">
        <f t="shared" si="135"/>
        <v>740</v>
      </c>
      <c r="FG72" s="100">
        <f t="shared" si="135"/>
        <v>740</v>
      </c>
      <c r="FH72" s="100">
        <f t="shared" si="135"/>
        <v>740</v>
      </c>
      <c r="FI72" s="100">
        <f t="shared" si="135"/>
        <v>740</v>
      </c>
      <c r="FJ72" s="100">
        <f t="shared" si="135"/>
        <v>740</v>
      </c>
      <c r="FK72" s="100">
        <f t="shared" si="135"/>
        <v>740</v>
      </c>
      <c r="FL72" s="100">
        <f t="shared" si="135"/>
        <v>740</v>
      </c>
      <c r="FM72" s="100">
        <f t="shared" si="135"/>
        <v>740</v>
      </c>
      <c r="FN72" s="100">
        <f t="shared" si="135"/>
        <v>740</v>
      </c>
      <c r="FO72" s="100">
        <f t="shared" si="135"/>
        <v>740</v>
      </c>
      <c r="FP72" s="100">
        <f t="shared" si="135"/>
        <v>740</v>
      </c>
      <c r="FQ72" s="100">
        <f t="shared" si="135"/>
        <v>740</v>
      </c>
      <c r="FR72" s="100">
        <f t="shared" si="135"/>
        <v>740</v>
      </c>
      <c r="FS72" s="100">
        <f t="shared" si="135"/>
        <v>740</v>
      </c>
      <c r="FT72" s="100">
        <f t="shared" si="135"/>
        <v>740</v>
      </c>
      <c r="FU72" s="100">
        <f t="shared" si="135"/>
        <v>740</v>
      </c>
      <c r="FV72" s="100">
        <f t="shared" si="135"/>
        <v>740</v>
      </c>
      <c r="FW72" s="100">
        <f t="shared" si="135"/>
        <v>740</v>
      </c>
      <c r="FX72" s="100">
        <f t="shared" si="135"/>
        <v>740</v>
      </c>
      <c r="FY72" s="100">
        <f t="shared" si="135"/>
        <v>740</v>
      </c>
      <c r="FZ72" s="100">
        <f t="shared" si="135"/>
        <v>740</v>
      </c>
      <c r="GA72" s="100">
        <f t="shared" si="135"/>
        <v>740</v>
      </c>
      <c r="GB72" s="100">
        <f t="shared" ref="GB72:GR72" si="136">IF(LEFT(GB17,1)="V",$S$54,IF(ISNUMBER(GB17),GA72-GB17,GA72))</f>
        <v>740</v>
      </c>
      <c r="GC72" s="100">
        <f t="shared" si="136"/>
        <v>740</v>
      </c>
      <c r="GD72" s="100">
        <f t="shared" si="136"/>
        <v>740</v>
      </c>
      <c r="GE72" s="100">
        <f t="shared" si="136"/>
        <v>740</v>
      </c>
      <c r="GF72" s="100">
        <f t="shared" si="136"/>
        <v>740</v>
      </c>
      <c r="GG72" s="100">
        <f t="shared" si="136"/>
        <v>740</v>
      </c>
      <c r="GH72" s="100">
        <f t="shared" si="136"/>
        <v>740</v>
      </c>
      <c r="GI72" s="100">
        <f t="shared" si="136"/>
        <v>740</v>
      </c>
      <c r="GJ72" s="100">
        <f t="shared" si="136"/>
        <v>740</v>
      </c>
      <c r="GK72" s="100">
        <f t="shared" si="136"/>
        <v>740</v>
      </c>
      <c r="GL72" s="100">
        <f t="shared" si="136"/>
        <v>740</v>
      </c>
      <c r="GM72" s="100">
        <f t="shared" si="136"/>
        <v>740</v>
      </c>
      <c r="GN72" s="100">
        <f t="shared" si="136"/>
        <v>740</v>
      </c>
      <c r="GO72" s="100">
        <f t="shared" si="136"/>
        <v>740</v>
      </c>
      <c r="GP72" s="100">
        <f t="shared" si="136"/>
        <v>740</v>
      </c>
      <c r="GQ72" s="100">
        <f t="shared" si="136"/>
        <v>740</v>
      </c>
      <c r="GR72" s="100">
        <f t="shared" si="136"/>
        <v>740</v>
      </c>
      <c r="GY72" s="519">
        <v>29</v>
      </c>
      <c r="GZ72" s="364">
        <f>IF(COUNTIF($I31:$GR31,GZ$12)=0,0,HLOOKUP(GZ$12,$I31:$GR$40,$HO71,FALSE))</f>
        <v>0</v>
      </c>
      <c r="HA72" s="364">
        <f>IF(COUNTIF($I31:$GR31,HA$12)=0,0,HLOOKUP(HA$12,$I31:$GR$40,$HO71,FALSE))</f>
        <v>21</v>
      </c>
      <c r="HB72" s="364">
        <f>IF(COUNTIF($I31:$GR31,HB$12)=0,0,HLOOKUP(HB$12,$I31:$GR$40,$HO71,FALSE))</f>
        <v>84</v>
      </c>
      <c r="HC72" s="364">
        <f>IF(COUNTIF($I31:$GR31,HC$12)=0,0,HLOOKUP(HC$12,$I31:$GR$40,$HO71,FALSE))</f>
        <v>146</v>
      </c>
      <c r="HD72" s="364">
        <f>IF(COUNTIF($I31:$GR31,HD$12)=0,0,HLOOKUP(HD$12,$I31:$GR$40,$HO71,FALSE))</f>
        <v>0</v>
      </c>
      <c r="HE72" s="364">
        <f>IF(COUNTIF($I31:$GR31,HE$12)=0,0,HLOOKUP(HE$12,$I31:$GR$40,$HO71,FALSE))</f>
        <v>0</v>
      </c>
      <c r="HF72" s="364">
        <f>IF(COUNTIF($I31:$GR31,"X")=0,0,HLOOKUP("X",$I31:$GR$40,$HO71,FALSE))</f>
        <v>189</v>
      </c>
      <c r="HG72" s="8"/>
      <c r="HH72" s="606" t="s">
        <v>108</v>
      </c>
      <c r="HI72" s="364">
        <f>IF(GZ72=0,0,IF(AND(GZ72&lt;&gt;0,HA72=0),SUM(INDEX($I31:$GR31,1,GZ72):INDEX($I31:$GR31,1,$HF72)),SUM(INDEX($I31:$GR31,1,GZ72):INDEX($I31:$GR31,1,HA72))))</f>
        <v>0</v>
      </c>
      <c r="HJ72" s="364">
        <f>IF(HA72=0,0,IF(AND(HA72&lt;&gt;0,HB72=0),SUM(INDEX($I31:$GR31,1,HA72):INDEX($I31:$GR31,1,$HF72)),SUM(INDEX($I31:$GR31,1,HA72):INDEX($I31:$GR31,1,HB72))))</f>
        <v>1150</v>
      </c>
      <c r="HK72" s="364">
        <f>IF(HB72=0,0,IF(AND(HB72&lt;&gt;0,HC72=0),SUM(INDEX($I31:$GR31,1,HB72):INDEX($I31:$GR31,1,$HF72)),SUM(INDEX($I31:$GR31,1,HB72):INDEX($I31:$GR31,1,HC72))))</f>
        <v>1189</v>
      </c>
      <c r="HL72" s="364">
        <f>IF(HC72=0,0,IF(AND(HC72&lt;&gt;0,HD72=0),SUM(INDEX($I31:$GR31,1,HC72):INDEX($I31:$GR31,1,$HF72)),SUM(INDEX($I31:$GR31,1,HC72):INDEX($I31:$GR31,1,HD72))))</f>
        <v>851</v>
      </c>
      <c r="HM72" s="364">
        <f>IF(HD72=0,0,IF(AND(HD72&lt;&gt;0,HE72=0),SUM(INDEX($I31:$GR31,1,HD72):INDEX($I31:$GR31,1,$HF72)),SUM(INDEX($I31:$GR31,1,HD72):INDEX($I31:$GR31,1,HE72))))</f>
        <v>0</v>
      </c>
      <c r="HN72" s="364">
        <f>IF(HE72=0,0,IF(AND(HE72&lt;&gt;0,GZ72=0),SUM(INDEX($I31:$GR31,1,HE72):INDEX($I31:$GR31,1,$HF72)),SUM(INDEX($I31:$GR31,1,HE72):INDEX($I31:$GR31,1,GZ72))))</f>
        <v>0</v>
      </c>
      <c r="HO72" s="519">
        <v>9</v>
      </c>
      <c r="HP72" s="8"/>
      <c r="HQ72" s="623" t="s">
        <v>108</v>
      </c>
      <c r="HR72" s="701">
        <f>IF(AND(GZ72=0,HA72=0),0,IF(AND(GZ72=0,HA72&lt;&gt;0),COUNTIF(INDEX($I$3:$GR$79,$GY72,GZ72+1):INDEX($I$3:$GR$79,$GY72,HA72),"STK")+COUNTIF(INDEX($I$3:$GR$79,$GY72,GZ72+1):INDEX($I$3:$GR$79,$GY72,HA72),"SB"),IF(AND(GZ72&lt;&gt;0,HA72=0),COUNTIF(INDEX($I$3:$GR$79,$GY72,GZ72):INDEX($I$3:$GR$79,$GY72,HF72),"STK")+COUNTIF(INDEX($I$3:$GR$79,$GY72,GZ72):INDEX($I$3:$GR$79,$GY72,HF72),"SB"),COUNTIF(INDEX($I$3:$GR$79,$GY72,GZ72):INDEX($I$3:$GR$79,$GY72,HA72),"STK")+COUNTIF(INDEX($I$3:$GR$79,$GY72,GZ72):INDEX($I$3:$GR$79,$GY72,HA72),"SB"))))</f>
        <v>9</v>
      </c>
      <c r="HS72" s="405">
        <f>IF(AND(HA72=0,HB72=0),0,IF(AND(HA72=0,HB72&lt;&gt;0),COUNTIF(INDEX($I$3:$GR$79,$GY72,HA72+1):INDEX($I$3:$GR$79,$GY72,HB72),"STK")+COUNTIF(INDEX($I$3:$GR$79,$GY72,HA72+1):INDEX($I$3:$GR$79,$GY72,HB72),"SB"),IF(AND(HA72&lt;&gt;0,HB72=0),COUNTIF(INDEX($I$3:$GR$79,$GY72,HA72):INDEX($I$3:$GR$79,$GY72,HF72),"STK")+COUNTIF(INDEX($I$3:$GR$79,$GY72,HA72):INDEX($I$3:$GR$79,$GY72,HF72),"SB"),COUNTIF(INDEX($I$3:$GR$79,$GY72,HA72):INDEX($I$3:$GR$79,$GY72,HB72),"STK")+COUNTIF(INDEX($I$3:$GR$79,$GY72,HA72):INDEX($I$3:$GR$79,$GY72,HB72),"SB"))))</f>
        <v>0</v>
      </c>
      <c r="HT72" s="701">
        <f>IF(AND(HB72=0,HC72=0),0,IF(AND(HB72=0,HC72&lt;&gt;0),COUNTIF(INDEX($I$3:$GR$79,$GY72,HB72+1):INDEX($I$3:$GR$79,$GY72,HC72),"STK")+COUNTIF(INDEX($I$3:$GR$79,$GY72,HB72+1):INDEX($I$3:$GR$79,$GY72,HC72),"SB"),IF(AND(HB72&lt;&gt;0,HC72=0),COUNTIF(INDEX($I$3:$GR$79,$GY72,HB72):INDEX($I$3:$GR$79,$GY72,HF72),"STK")+COUNTIF(INDEX($I$3:$GR$79,$GY72,HB72):INDEX($I$3:$GR$79,$GY72,HF72),"SB"),COUNTIF(INDEX($I$3:$GR$79,$GY72,HB72):INDEX($I$3:$GR$79,$GY72,HC72),"STK")+COUNTIF(INDEX($I$3:$GR$79,$GY72,HB72):INDEX($I$3:$GR$79,$GY72,HC72),"SB"))))</f>
        <v>0</v>
      </c>
      <c r="HU72" s="405">
        <f>IF(AND(HC72=0,HD72=0),0,IF(AND(HC72=0,HD72&lt;&gt;0),COUNTIF(INDEX($I$3:$GR$79,$GY72,HC72+1):INDEX($I$3:$GR$79,$GY72,HD72),"STK")+COUNTIF(INDEX($I$3:$GR$79,$GY72,HC72+1):INDEX($I$3:$GR$79,$GY72,HD72),"SB"),IF(AND(HC72&lt;&gt;0,HD72=0),COUNTIF(INDEX($I$3:$GR$79,$GY72,HC72):INDEX($I$3:$GR$79,$GY72,HF72),"STK")+COUNTIF(INDEX($I$3:$GR$79,$GY72,HC72):INDEX($I$3:$GR$79,$GY72,HF72),"SB"),COUNTIF(INDEX($I$3:$GR$79,$GY72,HC72):INDEX($I$3:$GR$79,$GY72,HD72),"STK")+COUNTIF(INDEX($I$3:$GR$79,$GY72,HC72):INDEX($I$3:$GR$79,$GY72,HD72),"SB"))))</f>
        <v>0</v>
      </c>
      <c r="HV72" s="701">
        <f>IF(AND(HD72=0,HE72=0),0,IF(AND(HD72=0,HE72&lt;&gt;0),COUNTIF(INDEX($I$3:$GR$79,$GY72,HD72+1):INDEX($I$3:$GR$79,$GY72,HE72),"STK")+COUNTIF(INDEX($I$3:$GR$79,$GY72,HD72+1):INDEX($I$3:$GR$79,$GY72,HE72),"SB"),IF(AND(HD72&lt;&gt;0,HE72=0),COUNTIF(INDEX($I$3:$GR$79,$GY72,HD72):INDEX($I$3:$GR$79,$GY72,HF72),"STK")+COUNTIF(INDEX($I$3:$GR$79,$GY72,HD72):INDEX($I$3:$GR$79,$GY72,HF72),"SB"),COUNTIF(INDEX($I$3:$GR$79,$GY72,HD72):INDEX($I$3:$GR$79,$GY72,HE72),"STK")+COUNTIF(INDEX($I$3:$GR$79,$GY72,HD72):INDEX($I$3:$GR$79,$GY72,HE72),"SB"))))</f>
        <v>0</v>
      </c>
      <c r="HW72" s="405">
        <f>IF(AND(HE72=0,GZ72=0),0,IF(AND(HE72=0,GZ72&lt;&gt;0),COUNTIF(INDEX($I$3:$GR$79,$GY72,HE72+1):INDEX($I$3:$GR$79,$GY72,GZ72),"STK")+COUNTIF(INDEX($I$3:$GR$79,$GY72,HE72+1):INDEX($I$3:$GR$79,$GY72,GZ72),"SB"),IF(AND(HE72&lt;&gt;0,GZ72=0),COUNTIF(INDEX($I$3:$GR$79,$GY72,HE72):INDEX($I$3:$GR$79,$GY72,HF72),"STK")+COUNTIF(INDEX($I$3:$GR$79,$GY72,HE72):INDEX($I$3:$GR$79,$GY72,HF72),"SB"),COUNTIF(INDEX($I$3:$GR$79,$GY72,HE72):INDEX($I$3:$GR$79,$GY72,GZ72),"STK")+COUNTIF(INDEX($I$3:$GR$79,$GY72,HE72):INDEX($I$3:$GR$79,$GY72,GZ72),"SB"))))</f>
        <v>0</v>
      </c>
      <c r="HY72" s="606" t="s">
        <v>108</v>
      </c>
      <c r="HZ72" s="364">
        <f t="shared" si="38"/>
        <v>0</v>
      </c>
      <c r="IA72" s="364">
        <f t="shared" si="39"/>
        <v>58</v>
      </c>
      <c r="IB72" s="364">
        <f t="shared" si="40"/>
        <v>57</v>
      </c>
      <c r="IC72" s="364">
        <f t="shared" si="41"/>
        <v>38</v>
      </c>
      <c r="ID72" s="364">
        <f t="shared" si="42"/>
        <v>0</v>
      </c>
      <c r="IE72" s="364">
        <f t="shared" si="43"/>
        <v>0</v>
      </c>
    </row>
    <row r="73" spans="4:239" x14ac:dyDescent="0.25">
      <c r="D73" s="211"/>
      <c r="E73" s="402"/>
      <c r="G73" s="1040"/>
      <c r="H73" s="476" t="s">
        <v>99</v>
      </c>
      <c r="I73" s="229"/>
      <c r="J73" s="230"/>
      <c r="K73" s="237"/>
      <c r="L73" s="390"/>
      <c r="M73" s="1082">
        <v>153</v>
      </c>
      <c r="N73" s="1083"/>
      <c r="O73" s="140"/>
      <c r="P73" s="155">
        <v>200</v>
      </c>
      <c r="Q73" s="12"/>
      <c r="R73" s="385"/>
      <c r="S73" s="386" t="s">
        <v>99</v>
      </c>
      <c r="T73" s="401">
        <f t="shared" si="50"/>
        <v>353</v>
      </c>
      <c r="U73" s="403">
        <v>358</v>
      </c>
      <c r="V73" s="404">
        <f t="shared" si="51"/>
        <v>353</v>
      </c>
      <c r="W73" s="650">
        <f t="shared" si="52"/>
        <v>353</v>
      </c>
      <c r="X73" s="100">
        <f t="shared" ref="X73:BC73" si="137">IF(LEFT(X18,1)="V",$S$54,IF(ISNUMBER(X18),W73-X18,W73))</f>
        <v>320</v>
      </c>
      <c r="Y73" s="100">
        <f t="shared" si="137"/>
        <v>304</v>
      </c>
      <c r="Z73" s="100">
        <f t="shared" si="137"/>
        <v>269</v>
      </c>
      <c r="AA73" s="100">
        <f t="shared" si="137"/>
        <v>247</v>
      </c>
      <c r="AB73" s="100">
        <f t="shared" si="137"/>
        <v>236</v>
      </c>
      <c r="AC73" s="100">
        <f t="shared" si="137"/>
        <v>210</v>
      </c>
      <c r="AD73" s="100">
        <f t="shared" si="137"/>
        <v>198</v>
      </c>
      <c r="AE73" s="100">
        <f t="shared" si="137"/>
        <v>148</v>
      </c>
      <c r="AF73" s="100">
        <f t="shared" si="137"/>
        <v>98</v>
      </c>
      <c r="AG73" s="100">
        <f t="shared" si="137"/>
        <v>78</v>
      </c>
      <c r="AH73" s="100">
        <f t="shared" si="137"/>
        <v>55</v>
      </c>
      <c r="AI73" s="100">
        <f t="shared" si="137"/>
        <v>32</v>
      </c>
      <c r="AJ73" s="100">
        <f t="shared" si="137"/>
        <v>1200</v>
      </c>
      <c r="AK73" s="100">
        <f t="shared" si="137"/>
        <v>1200</v>
      </c>
      <c r="AL73" s="100">
        <f t="shared" si="137"/>
        <v>1200</v>
      </c>
      <c r="AM73" s="100">
        <f t="shared" si="137"/>
        <v>1200</v>
      </c>
      <c r="AN73" s="100">
        <f t="shared" si="137"/>
        <v>1200</v>
      </c>
      <c r="AO73" s="100">
        <f t="shared" si="137"/>
        <v>1200</v>
      </c>
      <c r="AP73" s="100">
        <f t="shared" si="137"/>
        <v>1200</v>
      </c>
      <c r="AQ73" s="100">
        <f t="shared" si="137"/>
        <v>1177</v>
      </c>
      <c r="AR73" s="100">
        <f t="shared" si="137"/>
        <v>1154</v>
      </c>
      <c r="AS73" s="100">
        <f t="shared" si="137"/>
        <v>1131</v>
      </c>
      <c r="AT73" s="100">
        <f t="shared" si="137"/>
        <v>1108</v>
      </c>
      <c r="AU73" s="100">
        <f t="shared" si="137"/>
        <v>1085</v>
      </c>
      <c r="AV73" s="100">
        <f t="shared" si="137"/>
        <v>1062</v>
      </c>
      <c r="AW73" s="100">
        <f t="shared" si="137"/>
        <v>1039</v>
      </c>
      <c r="AX73" s="100">
        <f t="shared" si="137"/>
        <v>1016</v>
      </c>
      <c r="AY73" s="100">
        <f t="shared" si="137"/>
        <v>993</v>
      </c>
      <c r="AZ73" s="100">
        <f t="shared" si="137"/>
        <v>970</v>
      </c>
      <c r="BA73" s="100">
        <f t="shared" si="137"/>
        <v>947</v>
      </c>
      <c r="BB73" s="100">
        <f t="shared" si="137"/>
        <v>924</v>
      </c>
      <c r="BC73" s="100">
        <f t="shared" si="137"/>
        <v>901</v>
      </c>
      <c r="BD73" s="100">
        <f t="shared" ref="BD73:CI73" si="138">IF(LEFT(BD18,1)="V",$S$54,IF(ISNUMBER(BD18),BC73-BD18,BC73))</f>
        <v>878</v>
      </c>
      <c r="BE73" s="100">
        <f t="shared" si="138"/>
        <v>855</v>
      </c>
      <c r="BF73" s="100">
        <f t="shared" si="138"/>
        <v>832</v>
      </c>
      <c r="BG73" s="100">
        <f t="shared" si="138"/>
        <v>809</v>
      </c>
      <c r="BH73" s="100">
        <f t="shared" si="138"/>
        <v>786</v>
      </c>
      <c r="BI73" s="100">
        <f t="shared" si="138"/>
        <v>763</v>
      </c>
      <c r="BJ73" s="100">
        <f t="shared" si="138"/>
        <v>740</v>
      </c>
      <c r="BK73" s="100">
        <f t="shared" si="138"/>
        <v>717</v>
      </c>
      <c r="BL73" s="100">
        <f t="shared" si="138"/>
        <v>694</v>
      </c>
      <c r="BM73" s="100">
        <f t="shared" si="138"/>
        <v>671</v>
      </c>
      <c r="BN73" s="100">
        <f t="shared" si="138"/>
        <v>648</v>
      </c>
      <c r="BO73" s="100">
        <f t="shared" si="138"/>
        <v>625</v>
      </c>
      <c r="BP73" s="100">
        <f t="shared" si="138"/>
        <v>602</v>
      </c>
      <c r="BQ73" s="100">
        <f t="shared" si="138"/>
        <v>579</v>
      </c>
      <c r="BR73" s="100">
        <f t="shared" si="138"/>
        <v>556</v>
      </c>
      <c r="BS73" s="100">
        <f t="shared" si="138"/>
        <v>533</v>
      </c>
      <c r="BT73" s="100">
        <f t="shared" si="138"/>
        <v>510</v>
      </c>
      <c r="BU73" s="100">
        <f t="shared" si="138"/>
        <v>487</v>
      </c>
      <c r="BV73" s="100">
        <f t="shared" si="138"/>
        <v>464</v>
      </c>
      <c r="BW73" s="100">
        <f t="shared" si="138"/>
        <v>441</v>
      </c>
      <c r="BX73" s="100">
        <f t="shared" si="138"/>
        <v>418</v>
      </c>
      <c r="BY73" s="100">
        <f t="shared" si="138"/>
        <v>395</v>
      </c>
      <c r="BZ73" s="100">
        <f t="shared" si="138"/>
        <v>372</v>
      </c>
      <c r="CA73" s="100">
        <f t="shared" si="138"/>
        <v>349</v>
      </c>
      <c r="CB73" s="100">
        <f t="shared" si="138"/>
        <v>326</v>
      </c>
      <c r="CC73" s="100">
        <f t="shared" si="138"/>
        <v>303</v>
      </c>
      <c r="CD73" s="100">
        <f t="shared" si="138"/>
        <v>280</v>
      </c>
      <c r="CE73" s="100">
        <f t="shared" si="138"/>
        <v>257</v>
      </c>
      <c r="CF73" s="100">
        <f t="shared" si="138"/>
        <v>234</v>
      </c>
      <c r="CG73" s="100">
        <f t="shared" si="138"/>
        <v>211</v>
      </c>
      <c r="CH73" s="100">
        <f t="shared" si="138"/>
        <v>188</v>
      </c>
      <c r="CI73" s="100">
        <f t="shared" si="138"/>
        <v>165</v>
      </c>
      <c r="CJ73" s="100">
        <f t="shared" ref="CJ73:DO73" si="139">IF(LEFT(CJ18,1)="V",$S$54,IF(ISNUMBER(CJ18),CI73-CJ18,CI73))</f>
        <v>142</v>
      </c>
      <c r="CK73" s="100">
        <f t="shared" si="139"/>
        <v>119</v>
      </c>
      <c r="CL73" s="100">
        <f t="shared" si="139"/>
        <v>96</v>
      </c>
      <c r="CM73" s="100">
        <f t="shared" si="139"/>
        <v>73</v>
      </c>
      <c r="CN73" s="100">
        <f t="shared" si="139"/>
        <v>1200</v>
      </c>
      <c r="CO73" s="100">
        <f t="shared" si="139"/>
        <v>1200</v>
      </c>
      <c r="CP73" s="100">
        <f t="shared" si="139"/>
        <v>1200</v>
      </c>
      <c r="CQ73" s="100">
        <f t="shared" si="139"/>
        <v>1200</v>
      </c>
      <c r="CR73" s="100">
        <f t="shared" si="139"/>
        <v>1200</v>
      </c>
      <c r="CS73" s="100">
        <f t="shared" si="139"/>
        <v>1200</v>
      </c>
      <c r="CT73" s="100">
        <f t="shared" si="139"/>
        <v>1177</v>
      </c>
      <c r="CU73" s="100">
        <f t="shared" si="139"/>
        <v>1154</v>
      </c>
      <c r="CV73" s="100">
        <f t="shared" si="139"/>
        <v>1131</v>
      </c>
      <c r="CW73" s="100">
        <f t="shared" si="139"/>
        <v>1108</v>
      </c>
      <c r="CX73" s="100">
        <f t="shared" si="139"/>
        <v>1085</v>
      </c>
      <c r="CY73" s="100">
        <f t="shared" si="139"/>
        <v>1062</v>
      </c>
      <c r="CZ73" s="100">
        <f t="shared" si="139"/>
        <v>1039</v>
      </c>
      <c r="DA73" s="100">
        <f t="shared" si="139"/>
        <v>1016</v>
      </c>
      <c r="DB73" s="100">
        <f t="shared" si="139"/>
        <v>993</v>
      </c>
      <c r="DC73" s="100">
        <f t="shared" si="139"/>
        <v>970</v>
      </c>
      <c r="DD73" s="100">
        <f t="shared" si="139"/>
        <v>947</v>
      </c>
      <c r="DE73" s="100">
        <f t="shared" si="139"/>
        <v>924</v>
      </c>
      <c r="DF73" s="100">
        <f t="shared" si="139"/>
        <v>901</v>
      </c>
      <c r="DG73" s="100">
        <f t="shared" si="139"/>
        <v>878</v>
      </c>
      <c r="DH73" s="100">
        <f t="shared" si="139"/>
        <v>855</v>
      </c>
      <c r="DI73" s="100">
        <f t="shared" si="139"/>
        <v>832</v>
      </c>
      <c r="DJ73" s="100">
        <f t="shared" si="139"/>
        <v>809</v>
      </c>
      <c r="DK73" s="100">
        <f t="shared" si="139"/>
        <v>786</v>
      </c>
      <c r="DL73" s="100">
        <f t="shared" si="139"/>
        <v>763</v>
      </c>
      <c r="DM73" s="100">
        <f t="shared" si="139"/>
        <v>740</v>
      </c>
      <c r="DN73" s="100">
        <f t="shared" si="139"/>
        <v>717</v>
      </c>
      <c r="DO73" s="100">
        <f t="shared" si="139"/>
        <v>694</v>
      </c>
      <c r="DP73" s="100">
        <f t="shared" ref="DP73:EU73" si="140">IF(LEFT(DP18,1)="V",$S$54,IF(ISNUMBER(DP18),DO73-DP18,DO73))</f>
        <v>671</v>
      </c>
      <c r="DQ73" s="100">
        <f t="shared" si="140"/>
        <v>648</v>
      </c>
      <c r="DR73" s="100">
        <f t="shared" si="140"/>
        <v>625</v>
      </c>
      <c r="DS73" s="100">
        <f t="shared" si="140"/>
        <v>602</v>
      </c>
      <c r="DT73" s="100">
        <f t="shared" si="140"/>
        <v>579</v>
      </c>
      <c r="DU73" s="100">
        <f t="shared" si="140"/>
        <v>556</v>
      </c>
      <c r="DV73" s="100">
        <f t="shared" si="140"/>
        <v>533</v>
      </c>
      <c r="DW73" s="100">
        <f t="shared" si="140"/>
        <v>510</v>
      </c>
      <c r="DX73" s="100">
        <f t="shared" si="140"/>
        <v>487</v>
      </c>
      <c r="DY73" s="100">
        <f t="shared" si="140"/>
        <v>464</v>
      </c>
      <c r="DZ73" s="100">
        <f t="shared" si="140"/>
        <v>441</v>
      </c>
      <c r="EA73" s="100">
        <f t="shared" si="140"/>
        <v>418</v>
      </c>
      <c r="EB73" s="100">
        <f t="shared" si="140"/>
        <v>395</v>
      </c>
      <c r="EC73" s="100">
        <f t="shared" si="140"/>
        <v>372</v>
      </c>
      <c r="ED73" s="100">
        <f t="shared" si="140"/>
        <v>349</v>
      </c>
      <c r="EE73" s="100">
        <f t="shared" si="140"/>
        <v>326</v>
      </c>
      <c r="EF73" s="100">
        <f t="shared" si="140"/>
        <v>303</v>
      </c>
      <c r="EG73" s="100">
        <f t="shared" si="140"/>
        <v>280</v>
      </c>
      <c r="EH73" s="100">
        <f t="shared" si="140"/>
        <v>257</v>
      </c>
      <c r="EI73" s="100">
        <f t="shared" si="140"/>
        <v>234</v>
      </c>
      <c r="EJ73" s="100">
        <f t="shared" si="140"/>
        <v>211</v>
      </c>
      <c r="EK73" s="100">
        <f t="shared" si="140"/>
        <v>188</v>
      </c>
      <c r="EL73" s="100">
        <f t="shared" si="140"/>
        <v>165</v>
      </c>
      <c r="EM73" s="100">
        <f t="shared" si="140"/>
        <v>142</v>
      </c>
      <c r="EN73" s="100">
        <f t="shared" si="140"/>
        <v>119</v>
      </c>
      <c r="EO73" s="100">
        <f t="shared" si="140"/>
        <v>96</v>
      </c>
      <c r="EP73" s="100">
        <f t="shared" si="140"/>
        <v>73</v>
      </c>
      <c r="EQ73" s="100">
        <f t="shared" si="140"/>
        <v>50</v>
      </c>
      <c r="ER73" s="100">
        <f t="shared" si="140"/>
        <v>27</v>
      </c>
      <c r="ES73" s="100">
        <f t="shared" si="140"/>
        <v>4</v>
      </c>
      <c r="ET73" s="100">
        <f t="shared" si="140"/>
        <v>1200</v>
      </c>
      <c r="EU73" s="100">
        <f t="shared" si="140"/>
        <v>1200</v>
      </c>
      <c r="EV73" s="100">
        <f t="shared" ref="EV73:GA73" si="141">IF(LEFT(EV18,1)="V",$S$54,IF(ISNUMBER(EV18),EU73-EV18,EU73))</f>
        <v>1200</v>
      </c>
      <c r="EW73" s="100">
        <f t="shared" si="141"/>
        <v>1200</v>
      </c>
      <c r="EX73" s="100">
        <f t="shared" si="141"/>
        <v>1200</v>
      </c>
      <c r="EY73" s="100">
        <f t="shared" si="141"/>
        <v>1177</v>
      </c>
      <c r="EZ73" s="100">
        <f t="shared" si="141"/>
        <v>1154</v>
      </c>
      <c r="FA73" s="100">
        <f t="shared" si="141"/>
        <v>1131</v>
      </c>
      <c r="FB73" s="100">
        <f t="shared" si="141"/>
        <v>1108</v>
      </c>
      <c r="FC73" s="100">
        <f t="shared" si="141"/>
        <v>1085</v>
      </c>
      <c r="FD73" s="100">
        <f t="shared" si="141"/>
        <v>1062</v>
      </c>
      <c r="FE73" s="100">
        <f t="shared" si="141"/>
        <v>1039</v>
      </c>
      <c r="FF73" s="100">
        <f t="shared" si="141"/>
        <v>1016</v>
      </c>
      <c r="FG73" s="100">
        <f t="shared" si="141"/>
        <v>993</v>
      </c>
      <c r="FH73" s="100">
        <f t="shared" si="141"/>
        <v>970</v>
      </c>
      <c r="FI73" s="100">
        <f t="shared" si="141"/>
        <v>947</v>
      </c>
      <c r="FJ73" s="100">
        <f t="shared" si="141"/>
        <v>924</v>
      </c>
      <c r="FK73" s="100">
        <f t="shared" si="141"/>
        <v>901</v>
      </c>
      <c r="FL73" s="100">
        <f t="shared" si="141"/>
        <v>878</v>
      </c>
      <c r="FM73" s="100">
        <f t="shared" si="141"/>
        <v>855</v>
      </c>
      <c r="FN73" s="100">
        <f t="shared" si="141"/>
        <v>832</v>
      </c>
      <c r="FO73" s="100">
        <f t="shared" si="141"/>
        <v>832</v>
      </c>
      <c r="FP73" s="100">
        <f t="shared" si="141"/>
        <v>832</v>
      </c>
      <c r="FQ73" s="100">
        <f t="shared" si="141"/>
        <v>832</v>
      </c>
      <c r="FR73" s="100">
        <f t="shared" si="141"/>
        <v>832</v>
      </c>
      <c r="FS73" s="100">
        <f t="shared" si="141"/>
        <v>832</v>
      </c>
      <c r="FT73" s="100">
        <f t="shared" si="141"/>
        <v>832</v>
      </c>
      <c r="FU73" s="100">
        <f t="shared" si="141"/>
        <v>832</v>
      </c>
      <c r="FV73" s="100">
        <f t="shared" si="141"/>
        <v>832</v>
      </c>
      <c r="FW73" s="100">
        <f t="shared" si="141"/>
        <v>832</v>
      </c>
      <c r="FX73" s="100">
        <f t="shared" si="141"/>
        <v>832</v>
      </c>
      <c r="FY73" s="100">
        <f t="shared" si="141"/>
        <v>832</v>
      </c>
      <c r="FZ73" s="100">
        <f t="shared" si="141"/>
        <v>832</v>
      </c>
      <c r="GA73" s="100">
        <f t="shared" si="141"/>
        <v>832</v>
      </c>
      <c r="GB73" s="100">
        <f t="shared" ref="GB73:GR73" si="142">IF(LEFT(GB18,1)="V",$S$54,IF(ISNUMBER(GB18),GA73-GB18,GA73))</f>
        <v>832</v>
      </c>
      <c r="GC73" s="100">
        <f t="shared" si="142"/>
        <v>832</v>
      </c>
      <c r="GD73" s="100">
        <f t="shared" si="142"/>
        <v>832</v>
      </c>
      <c r="GE73" s="100">
        <f t="shared" si="142"/>
        <v>832</v>
      </c>
      <c r="GF73" s="100">
        <f t="shared" si="142"/>
        <v>832</v>
      </c>
      <c r="GG73" s="100">
        <f t="shared" si="142"/>
        <v>832</v>
      </c>
      <c r="GH73" s="100">
        <f t="shared" si="142"/>
        <v>832</v>
      </c>
      <c r="GI73" s="100">
        <f t="shared" si="142"/>
        <v>832</v>
      </c>
      <c r="GJ73" s="100">
        <f t="shared" si="142"/>
        <v>832</v>
      </c>
      <c r="GK73" s="100">
        <f t="shared" si="142"/>
        <v>832</v>
      </c>
      <c r="GL73" s="100">
        <f t="shared" si="142"/>
        <v>832</v>
      </c>
      <c r="GM73" s="100">
        <f t="shared" si="142"/>
        <v>832</v>
      </c>
      <c r="GN73" s="100">
        <f t="shared" si="142"/>
        <v>832</v>
      </c>
      <c r="GO73" s="100">
        <f t="shared" si="142"/>
        <v>832</v>
      </c>
      <c r="GP73" s="100">
        <f t="shared" si="142"/>
        <v>832</v>
      </c>
      <c r="GQ73" s="100">
        <f t="shared" si="142"/>
        <v>832</v>
      </c>
      <c r="GR73" s="100">
        <f t="shared" si="142"/>
        <v>832</v>
      </c>
      <c r="GY73" s="519">
        <v>30</v>
      </c>
      <c r="GZ73" s="364">
        <f>IF(COUNTIF($I32:$GR32,GZ$12)=0,0,HLOOKUP(GZ$12,$I32:$GR$40,$HO72,FALSE))</f>
        <v>67</v>
      </c>
      <c r="HA73" s="364">
        <f>IF(COUNTIF($I32:$GR32,HA$12)=0,0,HLOOKUP(HA$12,$I32:$GR$40,$HO72,FALSE))</f>
        <v>123</v>
      </c>
      <c r="HB73" s="364">
        <f>IF(COUNTIF($I32:$GR32,HB$12)=0,0,HLOOKUP(HB$12,$I32:$GR$40,$HO72,FALSE))</f>
        <v>0</v>
      </c>
      <c r="HC73" s="364">
        <f>IF(COUNTIF($I32:$GR32,HC$12)=0,0,HLOOKUP(HC$12,$I32:$GR$40,$HO72,FALSE))</f>
        <v>0</v>
      </c>
      <c r="HD73" s="364">
        <f>IF(COUNTIF($I32:$GR32,HD$12)=0,0,HLOOKUP(HD$12,$I32:$GR$40,$HO72,FALSE))</f>
        <v>0</v>
      </c>
      <c r="HE73" s="364">
        <f>IF(COUNTIF($I32:$GR32,HE$12)=0,0,HLOOKUP(HE$12,$I32:$GR$40,$HO72,FALSE))</f>
        <v>8</v>
      </c>
      <c r="HF73" s="364">
        <f>IF(COUNTIF($I32:$GR32,"X")=0,0,HLOOKUP("X",$I32:$GR$40,$HO72,FALSE))</f>
        <v>180</v>
      </c>
      <c r="HG73" s="8"/>
      <c r="HH73" s="606" t="s">
        <v>300</v>
      </c>
      <c r="HI73" s="364">
        <f>IF(GZ73=0,0,IF(AND(GZ73&lt;&gt;0,HA73=0),SUM(INDEX($I32:$GR32,1,GZ73):INDEX($I32:$GR32,1,$HF73)),SUM(INDEX($I32:$GR32,1,GZ73):INDEX($I32:$GR32,1,HA73))))</f>
        <v>1196</v>
      </c>
      <c r="HJ73" s="364">
        <f>IF(HA73=0,0,IF(AND(HA73&lt;&gt;0,HB73=0),SUM(INDEX($I32:$GR32,1,HA73):INDEX($I32:$GR32,1,$HF73)),SUM(INDEX($I32:$GR32,1,HA73):INDEX($I32:$GR32,1,HB73))))</f>
        <v>1173</v>
      </c>
      <c r="HK73" s="364">
        <f>IF(HB73=0,0,IF(AND(HB73&lt;&gt;0,HC73=0),SUM(INDEX($I32:$GR32,1,HB73):INDEX($I32:$GR32,1,$HF73)),SUM(INDEX($I32:$GR32,1,HB73):INDEX($I32:$GR32,1,HC73))))</f>
        <v>0</v>
      </c>
      <c r="HL73" s="364">
        <f>IF(HC73=0,0,IF(AND(HC73&lt;&gt;0,HD73=0),SUM(INDEX($I32:$GR32,1,HC73):INDEX($I32:$GR32,1,$HF73)),SUM(INDEX($I32:$GR32,1,HC73):INDEX($I32:$GR32,1,HD73))))</f>
        <v>0</v>
      </c>
      <c r="HM73" s="364">
        <f>IF(HD73=0,0,IF(AND(HD73&lt;&gt;0,HE73=0),SUM(INDEX($I32:$GR32,1,HD73):INDEX($I32:$GR32,1,$HF73)),SUM(INDEX($I32:$GR32,1,HD73):INDEX($I32:$GR32,1,HE73))))</f>
        <v>0</v>
      </c>
      <c r="HN73" s="364">
        <f>IF(HE73=0,0,IF(AND(HE73&lt;&gt;0,GZ73=0),SUM(INDEX($I32:$GR32,1,HE73):INDEX($I32:$GR32,1,$HF73)),SUM(INDEX($I32:$GR32,1,HE73):INDEX($I32:$GR32,1,GZ73))))</f>
        <v>1151</v>
      </c>
      <c r="HO73" s="519">
        <v>8</v>
      </c>
      <c r="HP73" s="8"/>
      <c r="HQ73" s="623" t="s">
        <v>300</v>
      </c>
      <c r="HR73" s="701">
        <f>IF(AND(GZ73=0,HA73=0),0,IF(AND(GZ73=0,HA73&lt;&gt;0),COUNTIF(INDEX($I$3:$GR$79,$GY73,GZ73+1):INDEX($I$3:$GR$79,$GY73,HA73),"STK")+COUNTIF(INDEX($I$3:$GR$79,$GY73,GZ73+1):INDEX($I$3:$GR$79,$GY73,HA73),"SB"),IF(AND(GZ73&lt;&gt;0,HA73=0),COUNTIF(INDEX($I$3:$GR$79,$GY73,GZ73):INDEX($I$3:$GR$79,$GY73,HF73),"STK")+COUNTIF(INDEX($I$3:$GR$79,$GY73,GZ73):INDEX($I$3:$GR$79,$GY73,HF73),"SB"),COUNTIF(INDEX($I$3:$GR$79,$GY73,GZ73):INDEX($I$3:$GR$79,$GY73,HA73),"STK")+COUNTIF(INDEX($I$3:$GR$79,$GY73,GZ73):INDEX($I$3:$GR$79,$GY73,HA73),"SB"))))</f>
        <v>0</v>
      </c>
      <c r="HS73" s="405">
        <f>IF(AND(HA73=0,HB73=0),0,IF(AND(HA73=0,HB73&lt;&gt;0),COUNTIF(INDEX($I$3:$GR$79,$GY73,HA73+1):INDEX($I$3:$GR$79,$GY73,HB73),"STK")+COUNTIF(INDEX($I$3:$GR$79,$GY73,HA73+1):INDEX($I$3:$GR$79,$GY73,HB73),"SB"),IF(AND(HA73&lt;&gt;0,HB73=0),COUNTIF(INDEX($I$3:$GR$79,$GY73,HA73):INDEX($I$3:$GR$79,$GY73,HF73),"STK")+COUNTIF(INDEX($I$3:$GR$79,$GY73,HA73):INDEX($I$3:$GR$79,$GY73,HF73),"SB"),COUNTIF(INDEX($I$3:$GR$79,$GY73,HA73):INDEX($I$3:$GR$79,$GY73,HB73),"STK")+COUNTIF(INDEX($I$3:$GR$79,$GY73,HA73):INDEX($I$3:$GR$79,$GY73,HB73),"SB"))))</f>
        <v>0</v>
      </c>
      <c r="HT73" s="701">
        <f>IF(AND(HB73=0,HC73=0),0,IF(AND(HB73=0,HC73&lt;&gt;0),COUNTIF(INDEX($I$3:$GR$79,$GY73,HB73+1):INDEX($I$3:$GR$79,$GY73,HC73),"STK")+COUNTIF(INDEX($I$3:$GR$79,$GY73,HB73+1):INDEX($I$3:$GR$79,$GY73,HC73),"SB"),IF(AND(HB73&lt;&gt;0,HC73=0),COUNTIF(INDEX($I$3:$GR$79,$GY73,HB73):INDEX($I$3:$GR$79,$GY73,HF73),"STK")+COUNTIF(INDEX($I$3:$GR$79,$GY73,HB73):INDEX($I$3:$GR$79,$GY73,HF73),"SB"),COUNTIF(INDEX($I$3:$GR$79,$GY73,HB73):INDEX($I$3:$GR$79,$GY73,HC73),"STK")+COUNTIF(INDEX($I$3:$GR$79,$GY73,HB73):INDEX($I$3:$GR$79,$GY73,HC73),"SB"))))</f>
        <v>0</v>
      </c>
      <c r="HU73" s="405">
        <f>IF(AND(HC73=0,HD73=0),0,IF(AND(HC73=0,HD73&lt;&gt;0),COUNTIF(INDEX($I$3:$GR$79,$GY73,HC73+1):INDEX($I$3:$GR$79,$GY73,HD73),"STK")+COUNTIF(INDEX($I$3:$GR$79,$GY73,HC73+1):INDEX($I$3:$GR$79,$GY73,HD73),"SB"),IF(AND(HC73&lt;&gt;0,HD73=0),COUNTIF(INDEX($I$3:$GR$79,$GY73,HC73):INDEX($I$3:$GR$79,$GY73,HF73),"STK")+COUNTIF(INDEX($I$3:$GR$79,$GY73,HC73):INDEX($I$3:$GR$79,$GY73,HF73),"SB"),COUNTIF(INDEX($I$3:$GR$79,$GY73,HC73):INDEX($I$3:$GR$79,$GY73,HD73),"STK")+COUNTIF(INDEX($I$3:$GR$79,$GY73,HC73):INDEX($I$3:$GR$79,$GY73,HD73),"SB"))))</f>
        <v>0</v>
      </c>
      <c r="HV73" s="701">
        <f>IF(AND(HD73=0,HE73=0),0,IF(AND(HD73=0,HE73&lt;&gt;0),COUNTIF(INDEX($I$3:$GR$79,$GY73,HD73+1):INDEX($I$3:$GR$79,$GY73,HE73),"STK")+COUNTIF(INDEX($I$3:$GR$79,$GY73,HD73+1):INDEX($I$3:$GR$79,$GY73,HE73),"SB"),IF(AND(HD73&lt;&gt;0,HE73=0),COUNTIF(INDEX($I$3:$GR$79,$GY73,HD73):INDEX($I$3:$GR$79,$GY73,HF73),"STK")+COUNTIF(INDEX($I$3:$GR$79,$GY73,HD73):INDEX($I$3:$GR$79,$GY73,HF73),"SB"),COUNTIF(INDEX($I$3:$GR$79,$GY73,HD73):INDEX($I$3:$GR$79,$GY73,HE73),"STK")+COUNTIF(INDEX($I$3:$GR$79,$GY73,HD73):INDEX($I$3:$GR$79,$GY73,HE73),"SB"))))</f>
        <v>0</v>
      </c>
      <c r="HW73" s="405">
        <f>IF(AND(HE73=0,GZ73=0),0,IF(AND(HE73=0,GZ73&lt;&gt;0),COUNTIF(INDEX($I$3:$GR$79,$GY73,HE73+1):INDEX($I$3:$GR$79,$GY73,GZ73),"STK")+COUNTIF(INDEX($I$3:$GR$79,$GY73,HE73+1):INDEX($I$3:$GR$79,$GY73,GZ73),"SB"),IF(AND(HE73&lt;&gt;0,GZ73=0),COUNTIF(INDEX($I$3:$GR$79,$GY73,HE73):INDEX($I$3:$GR$79,$GY73,HF73),"STK")+COUNTIF(INDEX($I$3:$GR$79,$GY73,HE73):INDEX($I$3:$GR$79,$GY73,HF73),"SB"),COUNTIF(INDEX($I$3:$GR$79,$GY73,HE73):INDEX($I$3:$GR$79,$GY73,GZ73),"STK")+COUNTIF(INDEX($I$3:$GR$79,$GY73,HE73):INDEX($I$3:$GR$79,$GY73,GZ73),"SB"))))</f>
        <v>0</v>
      </c>
      <c r="HY73" s="606" t="s">
        <v>300</v>
      </c>
      <c r="HZ73" s="364">
        <f t="shared" si="38"/>
        <v>51</v>
      </c>
      <c r="IA73" s="364">
        <f t="shared" si="39"/>
        <v>52</v>
      </c>
      <c r="IB73" s="364">
        <f t="shared" si="40"/>
        <v>0</v>
      </c>
      <c r="IC73" s="364">
        <f t="shared" si="41"/>
        <v>0</v>
      </c>
      <c r="ID73" s="364">
        <f t="shared" si="42"/>
        <v>0</v>
      </c>
      <c r="IE73" s="364">
        <f t="shared" si="43"/>
        <v>54</v>
      </c>
    </row>
    <row r="74" spans="4:239" x14ac:dyDescent="0.25">
      <c r="D74" s="211"/>
      <c r="E74" s="402"/>
      <c r="G74" s="1040"/>
      <c r="H74" s="476" t="s">
        <v>100</v>
      </c>
      <c r="I74" s="229"/>
      <c r="J74" s="230"/>
      <c r="K74" s="237"/>
      <c r="L74" s="390"/>
      <c r="M74" s="1082">
        <v>8</v>
      </c>
      <c r="N74" s="1083"/>
      <c r="O74" s="140"/>
      <c r="P74" s="155">
        <v>200</v>
      </c>
      <c r="Q74" s="12"/>
      <c r="R74" s="385"/>
      <c r="S74" s="386" t="s">
        <v>100</v>
      </c>
      <c r="T74" s="401">
        <f t="shared" si="50"/>
        <v>208</v>
      </c>
      <c r="U74" s="403">
        <v>208</v>
      </c>
      <c r="V74" s="404">
        <f t="shared" si="51"/>
        <v>208</v>
      </c>
      <c r="W74" s="650">
        <f t="shared" si="52"/>
        <v>208</v>
      </c>
      <c r="X74" s="100">
        <f t="shared" ref="X74:BC74" si="143">IF(LEFT(X19,1)="V",$S$54,IF(ISNUMBER(X19),W74-X19,W74))</f>
        <v>1200</v>
      </c>
      <c r="Y74" s="100">
        <f t="shared" si="143"/>
        <v>1199</v>
      </c>
      <c r="Z74" s="100">
        <f t="shared" si="143"/>
        <v>1191</v>
      </c>
      <c r="AA74" s="100">
        <f t="shared" si="143"/>
        <v>1173</v>
      </c>
      <c r="AB74" s="100">
        <f t="shared" si="143"/>
        <v>1155</v>
      </c>
      <c r="AC74" s="100">
        <f t="shared" si="143"/>
        <v>1122</v>
      </c>
      <c r="AD74" s="100">
        <f t="shared" si="143"/>
        <v>1084</v>
      </c>
      <c r="AE74" s="100">
        <f t="shared" si="143"/>
        <v>1063</v>
      </c>
      <c r="AF74" s="100">
        <f t="shared" si="143"/>
        <v>1042</v>
      </c>
      <c r="AG74" s="100">
        <f t="shared" si="143"/>
        <v>1020</v>
      </c>
      <c r="AH74" s="100">
        <f t="shared" si="143"/>
        <v>998</v>
      </c>
      <c r="AI74" s="100">
        <f t="shared" si="143"/>
        <v>976</v>
      </c>
      <c r="AJ74" s="100">
        <f t="shared" si="143"/>
        <v>954</v>
      </c>
      <c r="AK74" s="100">
        <f t="shared" si="143"/>
        <v>932</v>
      </c>
      <c r="AL74" s="100">
        <f t="shared" si="143"/>
        <v>910</v>
      </c>
      <c r="AM74" s="100">
        <f t="shared" si="143"/>
        <v>888</v>
      </c>
      <c r="AN74" s="100">
        <f t="shared" si="143"/>
        <v>866</v>
      </c>
      <c r="AO74" s="100">
        <f t="shared" si="143"/>
        <v>844</v>
      </c>
      <c r="AP74" s="100">
        <f t="shared" si="143"/>
        <v>822</v>
      </c>
      <c r="AQ74" s="100">
        <f t="shared" si="143"/>
        <v>800</v>
      </c>
      <c r="AR74" s="100">
        <f t="shared" si="143"/>
        <v>778</v>
      </c>
      <c r="AS74" s="100">
        <f t="shared" si="143"/>
        <v>756</v>
      </c>
      <c r="AT74" s="100">
        <f t="shared" si="143"/>
        <v>734</v>
      </c>
      <c r="AU74" s="100">
        <f t="shared" si="143"/>
        <v>712</v>
      </c>
      <c r="AV74" s="100">
        <f t="shared" si="143"/>
        <v>690</v>
      </c>
      <c r="AW74" s="100">
        <f t="shared" si="143"/>
        <v>668</v>
      </c>
      <c r="AX74" s="100">
        <f t="shared" si="143"/>
        <v>646</v>
      </c>
      <c r="AY74" s="100">
        <f t="shared" si="143"/>
        <v>624</v>
      </c>
      <c r="AZ74" s="100">
        <f t="shared" si="143"/>
        <v>602</v>
      </c>
      <c r="BA74" s="100">
        <f t="shared" si="143"/>
        <v>580</v>
      </c>
      <c r="BB74" s="100">
        <f t="shared" si="143"/>
        <v>558</v>
      </c>
      <c r="BC74" s="100">
        <f t="shared" si="143"/>
        <v>536</v>
      </c>
      <c r="BD74" s="100">
        <f t="shared" ref="BD74:CI74" si="144">IF(LEFT(BD19,1)="V",$S$54,IF(ISNUMBER(BD19),BC74-BD19,BC74))</f>
        <v>514</v>
      </c>
      <c r="BE74" s="100">
        <f t="shared" si="144"/>
        <v>492</v>
      </c>
      <c r="BF74" s="100">
        <f t="shared" si="144"/>
        <v>470</v>
      </c>
      <c r="BG74" s="100">
        <f t="shared" si="144"/>
        <v>448</v>
      </c>
      <c r="BH74" s="100">
        <f t="shared" si="144"/>
        <v>426</v>
      </c>
      <c r="BI74" s="100">
        <f t="shared" si="144"/>
        <v>404</v>
      </c>
      <c r="BJ74" s="100">
        <f t="shared" si="144"/>
        <v>382</v>
      </c>
      <c r="BK74" s="100">
        <f t="shared" si="144"/>
        <v>360</v>
      </c>
      <c r="BL74" s="100">
        <f t="shared" si="144"/>
        <v>338</v>
      </c>
      <c r="BM74" s="100">
        <f t="shared" si="144"/>
        <v>316</v>
      </c>
      <c r="BN74" s="100">
        <f t="shared" si="144"/>
        <v>294</v>
      </c>
      <c r="BO74" s="100">
        <f t="shared" si="144"/>
        <v>272</v>
      </c>
      <c r="BP74" s="100">
        <f t="shared" si="144"/>
        <v>250</v>
      </c>
      <c r="BQ74" s="100">
        <f t="shared" si="144"/>
        <v>228</v>
      </c>
      <c r="BR74" s="100">
        <f t="shared" si="144"/>
        <v>206</v>
      </c>
      <c r="BS74" s="100">
        <f t="shared" si="144"/>
        <v>184</v>
      </c>
      <c r="BT74" s="100">
        <f t="shared" si="144"/>
        <v>162</v>
      </c>
      <c r="BU74" s="100">
        <f t="shared" si="144"/>
        <v>140</v>
      </c>
      <c r="BV74" s="100">
        <f t="shared" si="144"/>
        <v>118</v>
      </c>
      <c r="BW74" s="100">
        <f t="shared" si="144"/>
        <v>96</v>
      </c>
      <c r="BX74" s="100">
        <f t="shared" si="144"/>
        <v>74</v>
      </c>
      <c r="BY74" s="100">
        <f t="shared" si="144"/>
        <v>1200</v>
      </c>
      <c r="BZ74" s="100">
        <f t="shared" si="144"/>
        <v>1200</v>
      </c>
      <c r="CA74" s="100">
        <f t="shared" si="144"/>
        <v>1200</v>
      </c>
      <c r="CB74" s="100">
        <f t="shared" si="144"/>
        <v>1200</v>
      </c>
      <c r="CC74" s="100">
        <f t="shared" si="144"/>
        <v>1200</v>
      </c>
      <c r="CD74" s="100">
        <f t="shared" si="144"/>
        <v>1200</v>
      </c>
      <c r="CE74" s="100">
        <f t="shared" si="144"/>
        <v>1178</v>
      </c>
      <c r="CF74" s="100">
        <f t="shared" si="144"/>
        <v>1156</v>
      </c>
      <c r="CG74" s="100">
        <f t="shared" si="144"/>
        <v>1134</v>
      </c>
      <c r="CH74" s="100">
        <f t="shared" si="144"/>
        <v>1112</v>
      </c>
      <c r="CI74" s="100">
        <f t="shared" si="144"/>
        <v>1090</v>
      </c>
      <c r="CJ74" s="100">
        <f t="shared" ref="CJ74:DO74" si="145">IF(LEFT(CJ19,1)="V",$S$54,IF(ISNUMBER(CJ19),CI74-CJ19,CI74))</f>
        <v>1068</v>
      </c>
      <c r="CK74" s="100">
        <f t="shared" si="145"/>
        <v>1046</v>
      </c>
      <c r="CL74" s="100">
        <f t="shared" si="145"/>
        <v>1024</v>
      </c>
      <c r="CM74" s="100">
        <f t="shared" si="145"/>
        <v>1002</v>
      </c>
      <c r="CN74" s="100">
        <f t="shared" si="145"/>
        <v>980</v>
      </c>
      <c r="CO74" s="100">
        <f t="shared" si="145"/>
        <v>958</v>
      </c>
      <c r="CP74" s="100">
        <f t="shared" si="145"/>
        <v>936</v>
      </c>
      <c r="CQ74" s="100">
        <f t="shared" si="145"/>
        <v>914</v>
      </c>
      <c r="CR74" s="100">
        <f t="shared" si="145"/>
        <v>892</v>
      </c>
      <c r="CS74" s="100">
        <f t="shared" si="145"/>
        <v>870</v>
      </c>
      <c r="CT74" s="100">
        <f t="shared" si="145"/>
        <v>848</v>
      </c>
      <c r="CU74" s="100">
        <f t="shared" si="145"/>
        <v>826</v>
      </c>
      <c r="CV74" s="100">
        <f t="shared" si="145"/>
        <v>804</v>
      </c>
      <c r="CW74" s="100">
        <f t="shared" si="145"/>
        <v>782</v>
      </c>
      <c r="CX74" s="100">
        <f t="shared" si="145"/>
        <v>760</v>
      </c>
      <c r="CY74" s="100">
        <f t="shared" si="145"/>
        <v>738</v>
      </c>
      <c r="CZ74" s="100">
        <f t="shared" si="145"/>
        <v>716</v>
      </c>
      <c r="DA74" s="100">
        <f t="shared" si="145"/>
        <v>694</v>
      </c>
      <c r="DB74" s="100">
        <f t="shared" si="145"/>
        <v>672</v>
      </c>
      <c r="DC74" s="100">
        <f t="shared" si="145"/>
        <v>650</v>
      </c>
      <c r="DD74" s="100">
        <f t="shared" si="145"/>
        <v>628</v>
      </c>
      <c r="DE74" s="100">
        <f t="shared" si="145"/>
        <v>606</v>
      </c>
      <c r="DF74" s="100">
        <f t="shared" si="145"/>
        <v>584</v>
      </c>
      <c r="DG74" s="100">
        <f t="shared" si="145"/>
        <v>562</v>
      </c>
      <c r="DH74" s="100">
        <f t="shared" si="145"/>
        <v>540</v>
      </c>
      <c r="DI74" s="100">
        <f t="shared" si="145"/>
        <v>518</v>
      </c>
      <c r="DJ74" s="100">
        <f t="shared" si="145"/>
        <v>496</v>
      </c>
      <c r="DK74" s="100">
        <f t="shared" si="145"/>
        <v>474</v>
      </c>
      <c r="DL74" s="100">
        <f t="shared" si="145"/>
        <v>452</v>
      </c>
      <c r="DM74" s="100">
        <f t="shared" si="145"/>
        <v>430</v>
      </c>
      <c r="DN74" s="100">
        <f t="shared" si="145"/>
        <v>408</v>
      </c>
      <c r="DO74" s="100">
        <f t="shared" si="145"/>
        <v>386</v>
      </c>
      <c r="DP74" s="100">
        <f t="shared" ref="DP74:EU74" si="146">IF(LEFT(DP19,1)="V",$S$54,IF(ISNUMBER(DP19),DO74-DP19,DO74))</f>
        <v>364</v>
      </c>
      <c r="DQ74" s="100">
        <f t="shared" si="146"/>
        <v>342</v>
      </c>
      <c r="DR74" s="100">
        <f t="shared" si="146"/>
        <v>320</v>
      </c>
      <c r="DS74" s="100">
        <f t="shared" si="146"/>
        <v>298</v>
      </c>
      <c r="DT74" s="100">
        <f t="shared" si="146"/>
        <v>276</v>
      </c>
      <c r="DU74" s="100">
        <f t="shared" si="146"/>
        <v>254</v>
      </c>
      <c r="DV74" s="100">
        <f t="shared" si="146"/>
        <v>232</v>
      </c>
      <c r="DW74" s="100">
        <f t="shared" si="146"/>
        <v>210</v>
      </c>
      <c r="DX74" s="100">
        <f t="shared" si="146"/>
        <v>188</v>
      </c>
      <c r="DY74" s="100">
        <f t="shared" si="146"/>
        <v>166</v>
      </c>
      <c r="DZ74" s="100">
        <f t="shared" si="146"/>
        <v>144</v>
      </c>
      <c r="EA74" s="100">
        <f t="shared" si="146"/>
        <v>122</v>
      </c>
      <c r="EB74" s="100">
        <f t="shared" si="146"/>
        <v>100</v>
      </c>
      <c r="EC74" s="100">
        <f t="shared" si="146"/>
        <v>78</v>
      </c>
      <c r="ED74" s="100">
        <f t="shared" si="146"/>
        <v>56</v>
      </c>
      <c r="EE74" s="100">
        <f t="shared" si="146"/>
        <v>34</v>
      </c>
      <c r="EF74" s="100">
        <f t="shared" si="146"/>
        <v>1200</v>
      </c>
      <c r="EG74" s="100">
        <f t="shared" si="146"/>
        <v>1200</v>
      </c>
      <c r="EH74" s="100">
        <f t="shared" si="146"/>
        <v>1200</v>
      </c>
      <c r="EI74" s="100">
        <f t="shared" si="146"/>
        <v>1200</v>
      </c>
      <c r="EJ74" s="100">
        <f t="shared" si="146"/>
        <v>1200</v>
      </c>
      <c r="EK74" s="100">
        <f t="shared" si="146"/>
        <v>1177</v>
      </c>
      <c r="EL74" s="100">
        <f t="shared" si="146"/>
        <v>1154</v>
      </c>
      <c r="EM74" s="100">
        <f t="shared" si="146"/>
        <v>1131</v>
      </c>
      <c r="EN74" s="100">
        <f t="shared" si="146"/>
        <v>1108</v>
      </c>
      <c r="EO74" s="100">
        <f t="shared" si="146"/>
        <v>1085</v>
      </c>
      <c r="EP74" s="100">
        <f t="shared" si="146"/>
        <v>1062</v>
      </c>
      <c r="EQ74" s="100">
        <f t="shared" si="146"/>
        <v>1039</v>
      </c>
      <c r="ER74" s="100">
        <f t="shared" si="146"/>
        <v>1016</v>
      </c>
      <c r="ES74" s="100">
        <f t="shared" si="146"/>
        <v>993</v>
      </c>
      <c r="ET74" s="100">
        <f t="shared" si="146"/>
        <v>970</v>
      </c>
      <c r="EU74" s="100">
        <f t="shared" si="146"/>
        <v>947</v>
      </c>
      <c r="EV74" s="100">
        <f t="shared" ref="EV74:GA74" si="147">IF(LEFT(EV19,1)="V",$S$54,IF(ISNUMBER(EV19),EU74-EV19,EU74))</f>
        <v>924</v>
      </c>
      <c r="EW74" s="100">
        <f t="shared" si="147"/>
        <v>901</v>
      </c>
      <c r="EX74" s="100">
        <f t="shared" si="147"/>
        <v>878</v>
      </c>
      <c r="EY74" s="100">
        <f t="shared" si="147"/>
        <v>855</v>
      </c>
      <c r="EZ74" s="100">
        <f t="shared" si="147"/>
        <v>832</v>
      </c>
      <c r="FA74" s="100">
        <f t="shared" si="147"/>
        <v>809</v>
      </c>
      <c r="FB74" s="100">
        <f t="shared" si="147"/>
        <v>786</v>
      </c>
      <c r="FC74" s="100">
        <f t="shared" si="147"/>
        <v>763</v>
      </c>
      <c r="FD74" s="100">
        <f t="shared" si="147"/>
        <v>740</v>
      </c>
      <c r="FE74" s="100">
        <f t="shared" si="147"/>
        <v>717</v>
      </c>
      <c r="FF74" s="100">
        <f t="shared" si="147"/>
        <v>717</v>
      </c>
      <c r="FG74" s="100">
        <f t="shared" si="147"/>
        <v>717</v>
      </c>
      <c r="FH74" s="100">
        <f t="shared" si="147"/>
        <v>717</v>
      </c>
      <c r="FI74" s="100">
        <f t="shared" si="147"/>
        <v>717</v>
      </c>
      <c r="FJ74" s="100">
        <f t="shared" si="147"/>
        <v>717</v>
      </c>
      <c r="FK74" s="100">
        <f t="shared" si="147"/>
        <v>717</v>
      </c>
      <c r="FL74" s="100">
        <f t="shared" si="147"/>
        <v>717</v>
      </c>
      <c r="FM74" s="100">
        <f t="shared" si="147"/>
        <v>717</v>
      </c>
      <c r="FN74" s="100">
        <f t="shared" si="147"/>
        <v>717</v>
      </c>
      <c r="FO74" s="100">
        <f t="shared" si="147"/>
        <v>717</v>
      </c>
      <c r="FP74" s="100">
        <f t="shared" si="147"/>
        <v>717</v>
      </c>
      <c r="FQ74" s="100">
        <f t="shared" si="147"/>
        <v>717</v>
      </c>
      <c r="FR74" s="100">
        <f t="shared" si="147"/>
        <v>717</v>
      </c>
      <c r="FS74" s="100">
        <f t="shared" si="147"/>
        <v>717</v>
      </c>
      <c r="FT74" s="100">
        <f t="shared" si="147"/>
        <v>717</v>
      </c>
      <c r="FU74" s="100">
        <f t="shared" si="147"/>
        <v>717</v>
      </c>
      <c r="FV74" s="100">
        <f t="shared" si="147"/>
        <v>717</v>
      </c>
      <c r="FW74" s="100">
        <f t="shared" si="147"/>
        <v>717</v>
      </c>
      <c r="FX74" s="100">
        <f t="shared" si="147"/>
        <v>717</v>
      </c>
      <c r="FY74" s="100">
        <f t="shared" si="147"/>
        <v>717</v>
      </c>
      <c r="FZ74" s="100">
        <f t="shared" si="147"/>
        <v>717</v>
      </c>
      <c r="GA74" s="100">
        <f t="shared" si="147"/>
        <v>717</v>
      </c>
      <c r="GB74" s="100">
        <f t="shared" ref="GB74:GR74" si="148">IF(LEFT(GB19,1)="V",$S$54,IF(ISNUMBER(GB19),GA74-GB19,GA74))</f>
        <v>717</v>
      </c>
      <c r="GC74" s="100">
        <f t="shared" si="148"/>
        <v>717</v>
      </c>
      <c r="GD74" s="100">
        <f t="shared" si="148"/>
        <v>717</v>
      </c>
      <c r="GE74" s="100">
        <f t="shared" si="148"/>
        <v>717</v>
      </c>
      <c r="GF74" s="100">
        <f t="shared" si="148"/>
        <v>717</v>
      </c>
      <c r="GG74" s="100">
        <f t="shared" si="148"/>
        <v>717</v>
      </c>
      <c r="GH74" s="100">
        <f t="shared" si="148"/>
        <v>717</v>
      </c>
      <c r="GI74" s="100">
        <f t="shared" si="148"/>
        <v>717</v>
      </c>
      <c r="GJ74" s="100">
        <f t="shared" si="148"/>
        <v>717</v>
      </c>
      <c r="GK74" s="100">
        <f t="shared" si="148"/>
        <v>717</v>
      </c>
      <c r="GL74" s="100">
        <f t="shared" si="148"/>
        <v>717</v>
      </c>
      <c r="GM74" s="100">
        <f t="shared" si="148"/>
        <v>717</v>
      </c>
      <c r="GN74" s="100">
        <f t="shared" si="148"/>
        <v>717</v>
      </c>
      <c r="GO74" s="100">
        <f t="shared" si="148"/>
        <v>717</v>
      </c>
      <c r="GP74" s="100">
        <f t="shared" si="148"/>
        <v>717</v>
      </c>
      <c r="GQ74" s="100">
        <f t="shared" si="148"/>
        <v>717</v>
      </c>
      <c r="GR74" s="100">
        <f t="shared" si="148"/>
        <v>717</v>
      </c>
      <c r="HJ74" s="434" t="str">
        <f>CONCATENATE("&lt; ",$S$54-30)</f>
        <v>&lt; 1170</v>
      </c>
      <c r="HK74" s="986" t="str">
        <f>CONCATENATE($S$54-30," &lt; X &lt; ",$S$54)</f>
        <v>1170 &lt; X &lt; 1200</v>
      </c>
      <c r="HL74" s="988"/>
      <c r="HM74" s="524" t="str">
        <f>CONCATENATE("&gt; ",$S$54)</f>
        <v>&gt; 1200</v>
      </c>
    </row>
    <row r="75" spans="4:239" x14ac:dyDescent="0.25">
      <c r="D75" s="211"/>
      <c r="E75" s="402"/>
      <c r="G75" s="1040"/>
      <c r="H75" s="476" t="s">
        <v>101</v>
      </c>
      <c r="I75" s="229"/>
      <c r="J75" s="230"/>
      <c r="K75" s="237"/>
      <c r="L75" s="390"/>
      <c r="M75" s="1082">
        <v>470</v>
      </c>
      <c r="N75" s="1083"/>
      <c r="O75" s="140"/>
      <c r="P75" s="155">
        <v>200</v>
      </c>
      <c r="Q75" s="12"/>
      <c r="R75" s="385"/>
      <c r="S75" s="386" t="s">
        <v>101</v>
      </c>
      <c r="T75" s="401">
        <f t="shared" si="50"/>
        <v>670</v>
      </c>
      <c r="U75" s="403">
        <v>640</v>
      </c>
      <c r="V75" s="404">
        <f t="shared" si="51"/>
        <v>670</v>
      </c>
      <c r="W75" s="650">
        <f t="shared" si="52"/>
        <v>670</v>
      </c>
      <c r="X75" s="100">
        <f t="shared" ref="X75:BC75" si="149">IF(LEFT(X20,1)="V",$S$54,IF(ISNUMBER(X20),W75-X20,W75))</f>
        <v>670</v>
      </c>
      <c r="Y75" s="100">
        <f t="shared" si="149"/>
        <v>652</v>
      </c>
      <c r="Z75" s="100">
        <f t="shared" si="149"/>
        <v>634</v>
      </c>
      <c r="AA75" s="100">
        <f t="shared" si="149"/>
        <v>622</v>
      </c>
      <c r="AB75" s="100">
        <f t="shared" si="149"/>
        <v>612</v>
      </c>
      <c r="AC75" s="100">
        <f t="shared" si="149"/>
        <v>612</v>
      </c>
      <c r="AD75" s="100">
        <f t="shared" si="149"/>
        <v>602</v>
      </c>
      <c r="AE75" s="100">
        <f t="shared" si="149"/>
        <v>552</v>
      </c>
      <c r="AF75" s="100">
        <f t="shared" si="149"/>
        <v>502</v>
      </c>
      <c r="AG75" s="100">
        <f t="shared" si="149"/>
        <v>477</v>
      </c>
      <c r="AH75" s="100">
        <f t="shared" si="149"/>
        <v>452</v>
      </c>
      <c r="AI75" s="100">
        <f t="shared" si="149"/>
        <v>427</v>
      </c>
      <c r="AJ75" s="100">
        <f t="shared" si="149"/>
        <v>402</v>
      </c>
      <c r="AK75" s="100">
        <f t="shared" si="149"/>
        <v>377</v>
      </c>
      <c r="AL75" s="100">
        <f t="shared" si="149"/>
        <v>352</v>
      </c>
      <c r="AM75" s="100">
        <f t="shared" si="149"/>
        <v>327</v>
      </c>
      <c r="AN75" s="100">
        <f t="shared" si="149"/>
        <v>302</v>
      </c>
      <c r="AO75" s="100">
        <f t="shared" si="149"/>
        <v>277</v>
      </c>
      <c r="AP75" s="100">
        <f t="shared" si="149"/>
        <v>252</v>
      </c>
      <c r="AQ75" s="100">
        <f t="shared" si="149"/>
        <v>227</v>
      </c>
      <c r="AR75" s="100">
        <f t="shared" si="149"/>
        <v>202</v>
      </c>
      <c r="AS75" s="100">
        <f t="shared" si="149"/>
        <v>177</v>
      </c>
      <c r="AT75" s="100">
        <f t="shared" si="149"/>
        <v>152</v>
      </c>
      <c r="AU75" s="100">
        <f t="shared" si="149"/>
        <v>127</v>
      </c>
      <c r="AV75" s="100">
        <f t="shared" si="149"/>
        <v>102</v>
      </c>
      <c r="AW75" s="100">
        <f t="shared" si="149"/>
        <v>77</v>
      </c>
      <c r="AX75" s="100">
        <f t="shared" si="149"/>
        <v>1200</v>
      </c>
      <c r="AY75" s="100">
        <f t="shared" si="149"/>
        <v>1200</v>
      </c>
      <c r="AZ75" s="100">
        <f t="shared" si="149"/>
        <v>1200</v>
      </c>
      <c r="BA75" s="100">
        <f t="shared" si="149"/>
        <v>1200</v>
      </c>
      <c r="BB75" s="100">
        <f t="shared" si="149"/>
        <v>1200</v>
      </c>
      <c r="BC75" s="100">
        <f t="shared" si="149"/>
        <v>1177</v>
      </c>
      <c r="BD75" s="100">
        <f t="shared" ref="BD75:CI75" si="150">IF(LEFT(BD20,1)="V",$S$54,IF(ISNUMBER(BD20),BC75-BD20,BC75))</f>
        <v>1154</v>
      </c>
      <c r="BE75" s="100">
        <f t="shared" si="150"/>
        <v>1131</v>
      </c>
      <c r="BF75" s="100">
        <f t="shared" si="150"/>
        <v>1108</v>
      </c>
      <c r="BG75" s="100">
        <f t="shared" si="150"/>
        <v>1085</v>
      </c>
      <c r="BH75" s="100">
        <f t="shared" si="150"/>
        <v>1062</v>
      </c>
      <c r="BI75" s="100">
        <f t="shared" si="150"/>
        <v>1039</v>
      </c>
      <c r="BJ75" s="100">
        <f t="shared" si="150"/>
        <v>1016</v>
      </c>
      <c r="BK75" s="100">
        <f t="shared" si="150"/>
        <v>993</v>
      </c>
      <c r="BL75" s="100">
        <f t="shared" si="150"/>
        <v>970</v>
      </c>
      <c r="BM75" s="100">
        <f t="shared" si="150"/>
        <v>947</v>
      </c>
      <c r="BN75" s="100">
        <f t="shared" si="150"/>
        <v>924</v>
      </c>
      <c r="BO75" s="100">
        <f t="shared" si="150"/>
        <v>901</v>
      </c>
      <c r="BP75" s="100">
        <f t="shared" si="150"/>
        <v>878</v>
      </c>
      <c r="BQ75" s="100">
        <f t="shared" si="150"/>
        <v>855</v>
      </c>
      <c r="BR75" s="100">
        <f t="shared" si="150"/>
        <v>832</v>
      </c>
      <c r="BS75" s="100">
        <f t="shared" si="150"/>
        <v>809</v>
      </c>
      <c r="BT75" s="100">
        <f t="shared" si="150"/>
        <v>786</v>
      </c>
      <c r="BU75" s="100">
        <f t="shared" si="150"/>
        <v>763</v>
      </c>
      <c r="BV75" s="100">
        <f t="shared" si="150"/>
        <v>740</v>
      </c>
      <c r="BW75" s="100">
        <f t="shared" si="150"/>
        <v>717</v>
      </c>
      <c r="BX75" s="100">
        <f t="shared" si="150"/>
        <v>694</v>
      </c>
      <c r="BY75" s="100">
        <f t="shared" si="150"/>
        <v>671</v>
      </c>
      <c r="BZ75" s="100">
        <f t="shared" si="150"/>
        <v>648</v>
      </c>
      <c r="CA75" s="100">
        <f t="shared" si="150"/>
        <v>625</v>
      </c>
      <c r="CB75" s="100">
        <f t="shared" si="150"/>
        <v>602</v>
      </c>
      <c r="CC75" s="100">
        <f t="shared" si="150"/>
        <v>579</v>
      </c>
      <c r="CD75" s="100">
        <f t="shared" si="150"/>
        <v>556</v>
      </c>
      <c r="CE75" s="100">
        <f t="shared" si="150"/>
        <v>533</v>
      </c>
      <c r="CF75" s="100">
        <f t="shared" si="150"/>
        <v>510</v>
      </c>
      <c r="CG75" s="100">
        <f t="shared" si="150"/>
        <v>487</v>
      </c>
      <c r="CH75" s="100">
        <f t="shared" si="150"/>
        <v>464</v>
      </c>
      <c r="CI75" s="100">
        <f t="shared" si="150"/>
        <v>441</v>
      </c>
      <c r="CJ75" s="100">
        <f t="shared" ref="CJ75:DO75" si="151">IF(LEFT(CJ20,1)="V",$S$54,IF(ISNUMBER(CJ20),CI75-CJ20,CI75))</f>
        <v>418</v>
      </c>
      <c r="CK75" s="100">
        <f t="shared" si="151"/>
        <v>395</v>
      </c>
      <c r="CL75" s="100">
        <f t="shared" si="151"/>
        <v>372</v>
      </c>
      <c r="CM75" s="100">
        <f t="shared" si="151"/>
        <v>349</v>
      </c>
      <c r="CN75" s="100">
        <f t="shared" si="151"/>
        <v>326</v>
      </c>
      <c r="CO75" s="100">
        <f t="shared" si="151"/>
        <v>303</v>
      </c>
      <c r="CP75" s="100">
        <f t="shared" si="151"/>
        <v>280</v>
      </c>
      <c r="CQ75" s="100">
        <f t="shared" si="151"/>
        <v>257</v>
      </c>
      <c r="CR75" s="100">
        <f t="shared" si="151"/>
        <v>234</v>
      </c>
      <c r="CS75" s="100">
        <f t="shared" si="151"/>
        <v>211</v>
      </c>
      <c r="CT75" s="100">
        <f t="shared" si="151"/>
        <v>188</v>
      </c>
      <c r="CU75" s="100">
        <f t="shared" si="151"/>
        <v>165</v>
      </c>
      <c r="CV75" s="100">
        <f t="shared" si="151"/>
        <v>142</v>
      </c>
      <c r="CW75" s="100">
        <f t="shared" si="151"/>
        <v>119</v>
      </c>
      <c r="CX75" s="100">
        <f t="shared" si="151"/>
        <v>96</v>
      </c>
      <c r="CY75" s="100">
        <f t="shared" si="151"/>
        <v>73</v>
      </c>
      <c r="CZ75" s="100">
        <f t="shared" si="151"/>
        <v>50</v>
      </c>
      <c r="DA75" s="100">
        <f t="shared" si="151"/>
        <v>1200</v>
      </c>
      <c r="DB75" s="100">
        <f t="shared" si="151"/>
        <v>1200</v>
      </c>
      <c r="DC75" s="100">
        <f t="shared" si="151"/>
        <v>1200</v>
      </c>
      <c r="DD75" s="100">
        <f t="shared" si="151"/>
        <v>1200</v>
      </c>
      <c r="DE75" s="100">
        <f t="shared" si="151"/>
        <v>1200</v>
      </c>
      <c r="DF75" s="100">
        <f t="shared" si="151"/>
        <v>1200</v>
      </c>
      <c r="DG75" s="100">
        <f t="shared" si="151"/>
        <v>1179</v>
      </c>
      <c r="DH75" s="100">
        <f t="shared" si="151"/>
        <v>1158</v>
      </c>
      <c r="DI75" s="100">
        <f t="shared" si="151"/>
        <v>1137</v>
      </c>
      <c r="DJ75" s="100">
        <f t="shared" si="151"/>
        <v>1116</v>
      </c>
      <c r="DK75" s="100">
        <f t="shared" si="151"/>
        <v>1095</v>
      </c>
      <c r="DL75" s="100">
        <f t="shared" si="151"/>
        <v>1074</v>
      </c>
      <c r="DM75" s="100">
        <f t="shared" si="151"/>
        <v>1053</v>
      </c>
      <c r="DN75" s="100">
        <f t="shared" si="151"/>
        <v>1032</v>
      </c>
      <c r="DO75" s="100">
        <f t="shared" si="151"/>
        <v>1011</v>
      </c>
      <c r="DP75" s="100">
        <f t="shared" ref="DP75:EU75" si="152">IF(LEFT(DP20,1)="V",$S$54,IF(ISNUMBER(DP20),DO75-DP20,DO75))</f>
        <v>990</v>
      </c>
      <c r="DQ75" s="100">
        <f t="shared" si="152"/>
        <v>969</v>
      </c>
      <c r="DR75" s="100">
        <f t="shared" si="152"/>
        <v>948</v>
      </c>
      <c r="DS75" s="100">
        <f t="shared" si="152"/>
        <v>927</v>
      </c>
      <c r="DT75" s="100">
        <f t="shared" si="152"/>
        <v>906</v>
      </c>
      <c r="DU75" s="100">
        <f t="shared" si="152"/>
        <v>885</v>
      </c>
      <c r="DV75" s="100">
        <f t="shared" si="152"/>
        <v>864</v>
      </c>
      <c r="DW75" s="100">
        <f t="shared" si="152"/>
        <v>843</v>
      </c>
      <c r="DX75" s="100">
        <f t="shared" si="152"/>
        <v>822</v>
      </c>
      <c r="DY75" s="100">
        <f t="shared" si="152"/>
        <v>801</v>
      </c>
      <c r="DZ75" s="100">
        <f t="shared" si="152"/>
        <v>780</v>
      </c>
      <c r="EA75" s="100">
        <f t="shared" si="152"/>
        <v>759</v>
      </c>
      <c r="EB75" s="100">
        <f t="shared" si="152"/>
        <v>738</v>
      </c>
      <c r="EC75" s="100">
        <f t="shared" si="152"/>
        <v>717</v>
      </c>
      <c r="ED75" s="100">
        <f t="shared" si="152"/>
        <v>696</v>
      </c>
      <c r="EE75" s="100">
        <f t="shared" si="152"/>
        <v>675</v>
      </c>
      <c r="EF75" s="100">
        <f t="shared" si="152"/>
        <v>654</v>
      </c>
      <c r="EG75" s="100">
        <f t="shared" si="152"/>
        <v>633</v>
      </c>
      <c r="EH75" s="100">
        <f t="shared" si="152"/>
        <v>612</v>
      </c>
      <c r="EI75" s="100">
        <f t="shared" si="152"/>
        <v>591</v>
      </c>
      <c r="EJ75" s="100">
        <f t="shared" si="152"/>
        <v>570</v>
      </c>
      <c r="EK75" s="100">
        <f t="shared" si="152"/>
        <v>549</v>
      </c>
      <c r="EL75" s="100">
        <f t="shared" si="152"/>
        <v>528</v>
      </c>
      <c r="EM75" s="100">
        <f t="shared" si="152"/>
        <v>507</v>
      </c>
      <c r="EN75" s="100">
        <f t="shared" si="152"/>
        <v>486</v>
      </c>
      <c r="EO75" s="100">
        <f t="shared" si="152"/>
        <v>465</v>
      </c>
      <c r="EP75" s="100">
        <f t="shared" si="152"/>
        <v>444</v>
      </c>
      <c r="EQ75" s="100">
        <f t="shared" si="152"/>
        <v>423</v>
      </c>
      <c r="ER75" s="100">
        <f t="shared" si="152"/>
        <v>402</v>
      </c>
      <c r="ES75" s="100">
        <f t="shared" si="152"/>
        <v>381</v>
      </c>
      <c r="ET75" s="100">
        <f t="shared" si="152"/>
        <v>360</v>
      </c>
      <c r="EU75" s="100">
        <f t="shared" si="152"/>
        <v>339</v>
      </c>
      <c r="EV75" s="100">
        <f t="shared" ref="EV75:GA75" si="153">IF(LEFT(EV20,1)="V",$S$54,IF(ISNUMBER(EV20),EU75-EV20,EU75))</f>
        <v>318</v>
      </c>
      <c r="EW75" s="100">
        <f t="shared" si="153"/>
        <v>297</v>
      </c>
      <c r="EX75" s="100">
        <f t="shared" si="153"/>
        <v>276</v>
      </c>
      <c r="EY75" s="100">
        <f t="shared" si="153"/>
        <v>255</v>
      </c>
      <c r="EZ75" s="100">
        <f t="shared" si="153"/>
        <v>234</v>
      </c>
      <c r="FA75" s="100">
        <f t="shared" si="153"/>
        <v>213</v>
      </c>
      <c r="FB75" s="100">
        <f t="shared" si="153"/>
        <v>192</v>
      </c>
      <c r="FC75" s="100">
        <f t="shared" si="153"/>
        <v>171</v>
      </c>
      <c r="FD75" s="100">
        <f t="shared" si="153"/>
        <v>150</v>
      </c>
      <c r="FE75" s="100">
        <f t="shared" si="153"/>
        <v>129</v>
      </c>
      <c r="FF75" s="100">
        <f t="shared" si="153"/>
        <v>108</v>
      </c>
      <c r="FG75" s="100">
        <f t="shared" si="153"/>
        <v>87</v>
      </c>
      <c r="FH75" s="100">
        <f t="shared" si="153"/>
        <v>66</v>
      </c>
      <c r="FI75" s="100">
        <f t="shared" si="153"/>
        <v>1200</v>
      </c>
      <c r="FJ75" s="100">
        <f t="shared" si="153"/>
        <v>1200</v>
      </c>
      <c r="FK75" s="100">
        <f t="shared" si="153"/>
        <v>1200</v>
      </c>
      <c r="FL75" s="100">
        <f t="shared" si="153"/>
        <v>1200</v>
      </c>
      <c r="FM75" s="100">
        <f t="shared" si="153"/>
        <v>1200</v>
      </c>
      <c r="FN75" s="100">
        <f t="shared" si="153"/>
        <v>1177</v>
      </c>
      <c r="FO75" s="100">
        <f t="shared" si="153"/>
        <v>1154</v>
      </c>
      <c r="FP75" s="100">
        <f t="shared" si="153"/>
        <v>1131</v>
      </c>
      <c r="FQ75" s="100">
        <f t="shared" si="153"/>
        <v>1108</v>
      </c>
      <c r="FR75" s="100">
        <f t="shared" si="153"/>
        <v>1085</v>
      </c>
      <c r="FS75" s="100">
        <f t="shared" si="153"/>
        <v>1062</v>
      </c>
      <c r="FT75" s="100">
        <f t="shared" si="153"/>
        <v>1039</v>
      </c>
      <c r="FU75" s="100">
        <f t="shared" si="153"/>
        <v>1016</v>
      </c>
      <c r="FV75" s="100">
        <f t="shared" si="153"/>
        <v>993</v>
      </c>
      <c r="FW75" s="100">
        <f t="shared" si="153"/>
        <v>970</v>
      </c>
      <c r="FX75" s="100">
        <f t="shared" si="153"/>
        <v>947</v>
      </c>
      <c r="FY75" s="100">
        <f t="shared" si="153"/>
        <v>924</v>
      </c>
      <c r="FZ75" s="100">
        <f t="shared" si="153"/>
        <v>901</v>
      </c>
      <c r="GA75" s="100">
        <f t="shared" si="153"/>
        <v>878</v>
      </c>
      <c r="GB75" s="100">
        <f t="shared" ref="GB75:GR75" si="154">IF(LEFT(GB20,1)="V",$S$54,IF(ISNUMBER(GB20),GA75-GB20,GA75))</f>
        <v>855</v>
      </c>
      <c r="GC75" s="100">
        <f t="shared" si="154"/>
        <v>832</v>
      </c>
      <c r="GD75" s="100">
        <f t="shared" si="154"/>
        <v>809</v>
      </c>
      <c r="GE75" s="100">
        <f t="shared" si="154"/>
        <v>786</v>
      </c>
      <c r="GF75" s="100">
        <f t="shared" si="154"/>
        <v>763</v>
      </c>
      <c r="GG75" s="100">
        <f t="shared" si="154"/>
        <v>740</v>
      </c>
      <c r="GH75" s="100">
        <f t="shared" si="154"/>
        <v>717</v>
      </c>
      <c r="GI75" s="100">
        <f t="shared" si="154"/>
        <v>694</v>
      </c>
      <c r="GJ75" s="100">
        <f t="shared" si="154"/>
        <v>671</v>
      </c>
      <c r="GK75" s="100">
        <f t="shared" si="154"/>
        <v>648</v>
      </c>
      <c r="GL75" s="100">
        <f t="shared" si="154"/>
        <v>625</v>
      </c>
      <c r="GM75" s="100">
        <f t="shared" si="154"/>
        <v>602</v>
      </c>
      <c r="GN75" s="100">
        <f t="shared" si="154"/>
        <v>579</v>
      </c>
      <c r="GO75" s="100">
        <f t="shared" si="154"/>
        <v>579</v>
      </c>
      <c r="GP75" s="100">
        <f t="shared" si="154"/>
        <v>579</v>
      </c>
      <c r="GQ75" s="100">
        <f t="shared" si="154"/>
        <v>579</v>
      </c>
      <c r="GR75" s="100">
        <f t="shared" si="154"/>
        <v>579</v>
      </c>
    </row>
    <row r="76" spans="4:239" ht="15" customHeight="1" x14ac:dyDescent="0.25">
      <c r="D76" s="211"/>
      <c r="E76" s="402"/>
      <c r="G76" s="1040"/>
      <c r="H76" s="476" t="s">
        <v>102</v>
      </c>
      <c r="I76" s="229"/>
      <c r="J76" s="230"/>
      <c r="K76" s="237"/>
      <c r="L76" s="390"/>
      <c r="M76" s="1082">
        <v>667</v>
      </c>
      <c r="N76" s="1083"/>
      <c r="O76" s="140"/>
      <c r="P76" s="155">
        <v>200</v>
      </c>
      <c r="Q76" s="12"/>
      <c r="R76" s="385"/>
      <c r="S76" s="386" t="s">
        <v>102</v>
      </c>
      <c r="T76" s="401">
        <f t="shared" si="50"/>
        <v>867</v>
      </c>
      <c r="U76" s="403">
        <v>858</v>
      </c>
      <c r="V76" s="404">
        <f t="shared" si="51"/>
        <v>867</v>
      </c>
      <c r="W76" s="650">
        <f t="shared" si="52"/>
        <v>867</v>
      </c>
      <c r="X76" s="100">
        <f t="shared" ref="X76:BC76" si="155">IF(LEFT(X21,1)="V",$S$54,IF(ISNUMBER(X21),W76-X21,W76))</f>
        <v>867</v>
      </c>
      <c r="Y76" s="100">
        <f t="shared" si="155"/>
        <v>867</v>
      </c>
      <c r="Z76" s="100">
        <f t="shared" si="155"/>
        <v>867</v>
      </c>
      <c r="AA76" s="100">
        <f t="shared" si="155"/>
        <v>867</v>
      </c>
      <c r="AB76" s="100">
        <f t="shared" si="155"/>
        <v>867</v>
      </c>
      <c r="AC76" s="100">
        <f t="shared" si="155"/>
        <v>834</v>
      </c>
      <c r="AD76" s="100">
        <f t="shared" si="155"/>
        <v>822</v>
      </c>
      <c r="AE76" s="100">
        <f t="shared" si="155"/>
        <v>799</v>
      </c>
      <c r="AF76" s="100">
        <f t="shared" si="155"/>
        <v>776</v>
      </c>
      <c r="AG76" s="100">
        <f t="shared" si="155"/>
        <v>753</v>
      </c>
      <c r="AH76" s="100">
        <f t="shared" si="155"/>
        <v>730</v>
      </c>
      <c r="AI76" s="100">
        <f t="shared" si="155"/>
        <v>707</v>
      </c>
      <c r="AJ76" s="100">
        <f t="shared" si="155"/>
        <v>684</v>
      </c>
      <c r="AK76" s="100">
        <f t="shared" si="155"/>
        <v>661</v>
      </c>
      <c r="AL76" s="100">
        <f t="shared" si="155"/>
        <v>638</v>
      </c>
      <c r="AM76" s="100">
        <f t="shared" si="155"/>
        <v>615</v>
      </c>
      <c r="AN76" s="100">
        <f t="shared" si="155"/>
        <v>592</v>
      </c>
      <c r="AO76" s="100">
        <f t="shared" si="155"/>
        <v>569</v>
      </c>
      <c r="AP76" s="100">
        <f t="shared" si="155"/>
        <v>546</v>
      </c>
      <c r="AQ76" s="100">
        <f t="shared" si="155"/>
        <v>523</v>
      </c>
      <c r="AR76" s="100">
        <f t="shared" si="155"/>
        <v>500</v>
      </c>
      <c r="AS76" s="100">
        <f t="shared" si="155"/>
        <v>477</v>
      </c>
      <c r="AT76" s="100">
        <f t="shared" si="155"/>
        <v>454</v>
      </c>
      <c r="AU76" s="100">
        <f t="shared" si="155"/>
        <v>431</v>
      </c>
      <c r="AV76" s="100">
        <f t="shared" si="155"/>
        <v>408</v>
      </c>
      <c r="AW76" s="100">
        <f t="shared" si="155"/>
        <v>385</v>
      </c>
      <c r="AX76" s="100">
        <f t="shared" si="155"/>
        <v>362</v>
      </c>
      <c r="AY76" s="100">
        <f t="shared" si="155"/>
        <v>339</v>
      </c>
      <c r="AZ76" s="100">
        <f t="shared" si="155"/>
        <v>316</v>
      </c>
      <c r="BA76" s="100">
        <f t="shared" si="155"/>
        <v>293</v>
      </c>
      <c r="BB76" s="100">
        <f t="shared" si="155"/>
        <v>270</v>
      </c>
      <c r="BC76" s="100">
        <f t="shared" si="155"/>
        <v>247</v>
      </c>
      <c r="BD76" s="100">
        <f t="shared" ref="BD76:CI76" si="156">IF(LEFT(BD21,1)="V",$S$54,IF(ISNUMBER(BD21),BC76-BD21,BC76))</f>
        <v>224</v>
      </c>
      <c r="BE76" s="100">
        <f t="shared" si="156"/>
        <v>201</v>
      </c>
      <c r="BF76" s="100">
        <f t="shared" si="156"/>
        <v>178</v>
      </c>
      <c r="BG76" s="100">
        <f t="shared" si="156"/>
        <v>155</v>
      </c>
      <c r="BH76" s="100">
        <f t="shared" si="156"/>
        <v>132</v>
      </c>
      <c r="BI76" s="100">
        <f t="shared" si="156"/>
        <v>109</v>
      </c>
      <c r="BJ76" s="100">
        <f t="shared" si="156"/>
        <v>86</v>
      </c>
      <c r="BK76" s="100">
        <f t="shared" si="156"/>
        <v>63</v>
      </c>
      <c r="BL76" s="100">
        <f t="shared" si="156"/>
        <v>1200</v>
      </c>
      <c r="BM76" s="100">
        <f t="shared" si="156"/>
        <v>1200</v>
      </c>
      <c r="BN76" s="100">
        <f t="shared" si="156"/>
        <v>1200</v>
      </c>
      <c r="BO76" s="100">
        <f t="shared" si="156"/>
        <v>1200</v>
      </c>
      <c r="BP76" s="100">
        <f t="shared" si="156"/>
        <v>1200</v>
      </c>
      <c r="BQ76" s="100">
        <f t="shared" si="156"/>
        <v>1200</v>
      </c>
      <c r="BR76" s="100">
        <f t="shared" si="156"/>
        <v>1177</v>
      </c>
      <c r="BS76" s="100">
        <f t="shared" si="156"/>
        <v>1154</v>
      </c>
      <c r="BT76" s="100">
        <f t="shared" si="156"/>
        <v>1131</v>
      </c>
      <c r="BU76" s="100">
        <f t="shared" si="156"/>
        <v>1108</v>
      </c>
      <c r="BV76" s="100">
        <f t="shared" si="156"/>
        <v>1085</v>
      </c>
      <c r="BW76" s="100">
        <f t="shared" si="156"/>
        <v>1062</v>
      </c>
      <c r="BX76" s="100">
        <f t="shared" si="156"/>
        <v>1039</v>
      </c>
      <c r="BY76" s="100">
        <f t="shared" si="156"/>
        <v>1016</v>
      </c>
      <c r="BZ76" s="100">
        <f t="shared" si="156"/>
        <v>993</v>
      </c>
      <c r="CA76" s="100">
        <f t="shared" si="156"/>
        <v>970</v>
      </c>
      <c r="CB76" s="100">
        <f t="shared" si="156"/>
        <v>947</v>
      </c>
      <c r="CC76" s="100">
        <f t="shared" si="156"/>
        <v>924</v>
      </c>
      <c r="CD76" s="100">
        <f t="shared" si="156"/>
        <v>901</v>
      </c>
      <c r="CE76" s="100">
        <f t="shared" si="156"/>
        <v>878</v>
      </c>
      <c r="CF76" s="100">
        <f t="shared" si="156"/>
        <v>855</v>
      </c>
      <c r="CG76" s="100">
        <f t="shared" si="156"/>
        <v>832</v>
      </c>
      <c r="CH76" s="100">
        <f t="shared" si="156"/>
        <v>809</v>
      </c>
      <c r="CI76" s="100">
        <f t="shared" si="156"/>
        <v>786</v>
      </c>
      <c r="CJ76" s="100">
        <f t="shared" ref="CJ76:DO76" si="157">IF(LEFT(CJ21,1)="V",$S$54,IF(ISNUMBER(CJ21),CI76-CJ21,CI76))</f>
        <v>763</v>
      </c>
      <c r="CK76" s="100">
        <f t="shared" si="157"/>
        <v>740</v>
      </c>
      <c r="CL76" s="100">
        <f t="shared" si="157"/>
        <v>717</v>
      </c>
      <c r="CM76" s="100">
        <f t="shared" si="157"/>
        <v>694</v>
      </c>
      <c r="CN76" s="100">
        <f t="shared" si="157"/>
        <v>671</v>
      </c>
      <c r="CO76" s="100">
        <f t="shared" si="157"/>
        <v>648</v>
      </c>
      <c r="CP76" s="100">
        <f t="shared" si="157"/>
        <v>625</v>
      </c>
      <c r="CQ76" s="100">
        <f t="shared" si="157"/>
        <v>602</v>
      </c>
      <c r="CR76" s="100">
        <f t="shared" si="157"/>
        <v>579</v>
      </c>
      <c r="CS76" s="100">
        <f t="shared" si="157"/>
        <v>556</v>
      </c>
      <c r="CT76" s="100">
        <f t="shared" si="157"/>
        <v>533</v>
      </c>
      <c r="CU76" s="100">
        <f t="shared" si="157"/>
        <v>510</v>
      </c>
      <c r="CV76" s="100">
        <f t="shared" si="157"/>
        <v>487</v>
      </c>
      <c r="CW76" s="100">
        <f t="shared" si="157"/>
        <v>464</v>
      </c>
      <c r="CX76" s="100">
        <f t="shared" si="157"/>
        <v>441</v>
      </c>
      <c r="CY76" s="100">
        <f t="shared" si="157"/>
        <v>418</v>
      </c>
      <c r="CZ76" s="100">
        <f t="shared" si="157"/>
        <v>395</v>
      </c>
      <c r="DA76" s="100">
        <f t="shared" si="157"/>
        <v>372</v>
      </c>
      <c r="DB76" s="100">
        <f t="shared" si="157"/>
        <v>349</v>
      </c>
      <c r="DC76" s="100">
        <f t="shared" si="157"/>
        <v>326</v>
      </c>
      <c r="DD76" s="100">
        <f t="shared" si="157"/>
        <v>303</v>
      </c>
      <c r="DE76" s="100">
        <f t="shared" si="157"/>
        <v>280</v>
      </c>
      <c r="DF76" s="100">
        <f t="shared" si="157"/>
        <v>257</v>
      </c>
      <c r="DG76" s="100">
        <f t="shared" si="157"/>
        <v>234</v>
      </c>
      <c r="DH76" s="100">
        <f t="shared" si="157"/>
        <v>211</v>
      </c>
      <c r="DI76" s="100">
        <f t="shared" si="157"/>
        <v>188</v>
      </c>
      <c r="DJ76" s="100">
        <f t="shared" si="157"/>
        <v>165</v>
      </c>
      <c r="DK76" s="100">
        <f t="shared" si="157"/>
        <v>142</v>
      </c>
      <c r="DL76" s="100">
        <f t="shared" si="157"/>
        <v>119</v>
      </c>
      <c r="DM76" s="100">
        <f t="shared" si="157"/>
        <v>96</v>
      </c>
      <c r="DN76" s="100">
        <f t="shared" si="157"/>
        <v>73</v>
      </c>
      <c r="DO76" s="100">
        <f t="shared" si="157"/>
        <v>50</v>
      </c>
      <c r="DP76" s="100">
        <f t="shared" ref="DP76:EU76" si="158">IF(LEFT(DP21,1)="V",$S$54,IF(ISNUMBER(DP21),DO76-DP21,DO76))</f>
        <v>27</v>
      </c>
      <c r="DQ76" s="100">
        <f t="shared" si="158"/>
        <v>4</v>
      </c>
      <c r="DR76" s="100">
        <f t="shared" si="158"/>
        <v>1200</v>
      </c>
      <c r="DS76" s="100">
        <f t="shared" si="158"/>
        <v>1200</v>
      </c>
      <c r="DT76" s="100">
        <f t="shared" si="158"/>
        <v>1200</v>
      </c>
      <c r="DU76" s="100">
        <f t="shared" si="158"/>
        <v>1200</v>
      </c>
      <c r="DV76" s="100">
        <f t="shared" si="158"/>
        <v>1200</v>
      </c>
      <c r="DW76" s="100">
        <f t="shared" si="158"/>
        <v>1177</v>
      </c>
      <c r="DX76" s="100">
        <f t="shared" si="158"/>
        <v>1154</v>
      </c>
      <c r="DY76" s="100">
        <f t="shared" si="158"/>
        <v>1131</v>
      </c>
      <c r="DZ76" s="100">
        <f t="shared" si="158"/>
        <v>1108</v>
      </c>
      <c r="EA76" s="100">
        <f t="shared" si="158"/>
        <v>1085</v>
      </c>
      <c r="EB76" s="100">
        <f t="shared" si="158"/>
        <v>1062</v>
      </c>
      <c r="EC76" s="100">
        <f t="shared" si="158"/>
        <v>1039</v>
      </c>
      <c r="ED76" s="100">
        <f t="shared" si="158"/>
        <v>1016</v>
      </c>
      <c r="EE76" s="100">
        <f t="shared" si="158"/>
        <v>993</v>
      </c>
      <c r="EF76" s="100">
        <f t="shared" si="158"/>
        <v>970</v>
      </c>
      <c r="EG76" s="100">
        <f t="shared" si="158"/>
        <v>947</v>
      </c>
      <c r="EH76" s="100">
        <f t="shared" si="158"/>
        <v>924</v>
      </c>
      <c r="EI76" s="100">
        <f t="shared" si="158"/>
        <v>901</v>
      </c>
      <c r="EJ76" s="100">
        <f t="shared" si="158"/>
        <v>878</v>
      </c>
      <c r="EK76" s="100">
        <f t="shared" si="158"/>
        <v>855</v>
      </c>
      <c r="EL76" s="100">
        <f t="shared" si="158"/>
        <v>832</v>
      </c>
      <c r="EM76" s="100">
        <f t="shared" si="158"/>
        <v>832</v>
      </c>
      <c r="EN76" s="100">
        <f t="shared" si="158"/>
        <v>832</v>
      </c>
      <c r="EO76" s="100">
        <f t="shared" si="158"/>
        <v>832</v>
      </c>
      <c r="EP76" s="100">
        <f t="shared" si="158"/>
        <v>832</v>
      </c>
      <c r="EQ76" s="100">
        <f t="shared" si="158"/>
        <v>832</v>
      </c>
      <c r="ER76" s="100">
        <f t="shared" si="158"/>
        <v>832</v>
      </c>
      <c r="ES76" s="100">
        <f t="shared" si="158"/>
        <v>832</v>
      </c>
      <c r="ET76" s="100">
        <f t="shared" si="158"/>
        <v>832</v>
      </c>
      <c r="EU76" s="100">
        <f t="shared" si="158"/>
        <v>832</v>
      </c>
      <c r="EV76" s="100">
        <f t="shared" ref="EV76:GA76" si="159">IF(LEFT(EV21,1)="V",$S$54,IF(ISNUMBER(EV21),EU76-EV21,EU76))</f>
        <v>832</v>
      </c>
      <c r="EW76" s="100">
        <f t="shared" si="159"/>
        <v>832</v>
      </c>
      <c r="EX76" s="100">
        <f t="shared" si="159"/>
        <v>832</v>
      </c>
      <c r="EY76" s="100">
        <f t="shared" si="159"/>
        <v>832</v>
      </c>
      <c r="EZ76" s="100">
        <f t="shared" si="159"/>
        <v>832</v>
      </c>
      <c r="FA76" s="100">
        <f t="shared" si="159"/>
        <v>832</v>
      </c>
      <c r="FB76" s="100">
        <f t="shared" si="159"/>
        <v>832</v>
      </c>
      <c r="FC76" s="100">
        <f t="shared" si="159"/>
        <v>832</v>
      </c>
      <c r="FD76" s="100">
        <f t="shared" si="159"/>
        <v>832</v>
      </c>
      <c r="FE76" s="100">
        <f t="shared" si="159"/>
        <v>832</v>
      </c>
      <c r="FF76" s="100">
        <f t="shared" si="159"/>
        <v>832</v>
      </c>
      <c r="FG76" s="100">
        <f t="shared" si="159"/>
        <v>832</v>
      </c>
      <c r="FH76" s="100">
        <f t="shared" si="159"/>
        <v>832</v>
      </c>
      <c r="FI76" s="100">
        <f t="shared" si="159"/>
        <v>832</v>
      </c>
      <c r="FJ76" s="100">
        <f t="shared" si="159"/>
        <v>832</v>
      </c>
      <c r="FK76" s="100">
        <f t="shared" si="159"/>
        <v>832</v>
      </c>
      <c r="FL76" s="100">
        <f t="shared" si="159"/>
        <v>832</v>
      </c>
      <c r="FM76" s="100">
        <f t="shared" si="159"/>
        <v>832</v>
      </c>
      <c r="FN76" s="100">
        <f t="shared" si="159"/>
        <v>832</v>
      </c>
      <c r="FO76" s="100">
        <f t="shared" si="159"/>
        <v>832</v>
      </c>
      <c r="FP76" s="100">
        <f t="shared" si="159"/>
        <v>832</v>
      </c>
      <c r="FQ76" s="100">
        <f t="shared" si="159"/>
        <v>832</v>
      </c>
      <c r="FR76" s="100">
        <f t="shared" si="159"/>
        <v>832</v>
      </c>
      <c r="FS76" s="100">
        <f t="shared" si="159"/>
        <v>832</v>
      </c>
      <c r="FT76" s="100">
        <f t="shared" si="159"/>
        <v>832</v>
      </c>
      <c r="FU76" s="100">
        <f t="shared" si="159"/>
        <v>832</v>
      </c>
      <c r="FV76" s="100">
        <f t="shared" si="159"/>
        <v>832</v>
      </c>
      <c r="FW76" s="100">
        <f t="shared" si="159"/>
        <v>832</v>
      </c>
      <c r="FX76" s="100">
        <f t="shared" si="159"/>
        <v>832</v>
      </c>
      <c r="FY76" s="100">
        <f t="shared" si="159"/>
        <v>832</v>
      </c>
      <c r="FZ76" s="100">
        <f t="shared" si="159"/>
        <v>832</v>
      </c>
      <c r="GA76" s="100">
        <f t="shared" si="159"/>
        <v>832</v>
      </c>
      <c r="GB76" s="100">
        <f t="shared" ref="GB76:GR76" si="160">IF(LEFT(GB21,1)="V",$S$54,IF(ISNUMBER(GB21),GA76-GB21,GA76))</f>
        <v>832</v>
      </c>
      <c r="GC76" s="100">
        <f t="shared" si="160"/>
        <v>832</v>
      </c>
      <c r="GD76" s="100">
        <f t="shared" si="160"/>
        <v>832</v>
      </c>
      <c r="GE76" s="100">
        <f t="shared" si="160"/>
        <v>832</v>
      </c>
      <c r="GF76" s="100">
        <f t="shared" si="160"/>
        <v>832</v>
      </c>
      <c r="GG76" s="100">
        <f t="shared" si="160"/>
        <v>832</v>
      </c>
      <c r="GH76" s="100">
        <f t="shared" si="160"/>
        <v>832</v>
      </c>
      <c r="GI76" s="100">
        <f t="shared" si="160"/>
        <v>832</v>
      </c>
      <c r="GJ76" s="100">
        <f t="shared" si="160"/>
        <v>832</v>
      </c>
      <c r="GK76" s="100">
        <f t="shared" si="160"/>
        <v>832</v>
      </c>
      <c r="GL76" s="100">
        <f t="shared" si="160"/>
        <v>832</v>
      </c>
      <c r="GM76" s="100">
        <f t="shared" si="160"/>
        <v>832</v>
      </c>
      <c r="GN76" s="100">
        <f t="shared" si="160"/>
        <v>832</v>
      </c>
      <c r="GO76" s="100">
        <f t="shared" si="160"/>
        <v>832</v>
      </c>
      <c r="GP76" s="100">
        <f t="shared" si="160"/>
        <v>832</v>
      </c>
      <c r="GQ76" s="100">
        <f t="shared" si="160"/>
        <v>832</v>
      </c>
      <c r="GR76" s="100">
        <f t="shared" si="160"/>
        <v>832</v>
      </c>
      <c r="GY76" s="541" t="s">
        <v>97</v>
      </c>
      <c r="GZ76" s="540">
        <v>2015</v>
      </c>
      <c r="HA76" s="540">
        <v>2016</v>
      </c>
      <c r="HB76" s="540">
        <v>2017</v>
      </c>
      <c r="HC76" s="540">
        <v>2018</v>
      </c>
      <c r="HD76" s="540">
        <v>2019</v>
      </c>
      <c r="HE76" s="540">
        <v>2020</v>
      </c>
      <c r="HF76" s="540">
        <v>2021</v>
      </c>
      <c r="HG76" s="540">
        <v>2022</v>
      </c>
      <c r="HH76" s="540">
        <v>2023</v>
      </c>
      <c r="HI76" s="540">
        <v>2024</v>
      </c>
      <c r="HJ76" s="540">
        <v>2025</v>
      </c>
      <c r="HK76" s="540">
        <v>2026</v>
      </c>
      <c r="HL76" s="540">
        <v>2027</v>
      </c>
      <c r="HM76" s="540">
        <v>2028</v>
      </c>
    </row>
    <row r="77" spans="4:239" x14ac:dyDescent="0.25">
      <c r="D77" s="211"/>
      <c r="E77" s="402"/>
      <c r="G77" s="1040"/>
      <c r="H77" s="476" t="s">
        <v>103</v>
      </c>
      <c r="I77" s="229"/>
      <c r="J77" s="230"/>
      <c r="K77" s="237"/>
      <c r="L77" s="390"/>
      <c r="M77" s="1082">
        <v>416</v>
      </c>
      <c r="N77" s="1083"/>
      <c r="O77" s="140"/>
      <c r="P77" s="155">
        <v>200</v>
      </c>
      <c r="Q77" s="12"/>
      <c r="R77" s="385"/>
      <c r="S77" s="386" t="s">
        <v>103</v>
      </c>
      <c r="T77" s="401">
        <f t="shared" si="50"/>
        <v>616</v>
      </c>
      <c r="U77" s="403">
        <v>423</v>
      </c>
      <c r="V77" s="404">
        <f t="shared" si="51"/>
        <v>616</v>
      </c>
      <c r="W77" s="650">
        <f t="shared" si="52"/>
        <v>616</v>
      </c>
      <c r="X77" s="100">
        <f t="shared" ref="X77:BC77" si="161">IF(LEFT(X22,1)="V",$S$54,IF(ISNUMBER(X22),W77-X22,W77))</f>
        <v>599</v>
      </c>
      <c r="Y77" s="100">
        <f t="shared" si="161"/>
        <v>587</v>
      </c>
      <c r="Z77" s="100">
        <f t="shared" si="161"/>
        <v>585</v>
      </c>
      <c r="AA77" s="100">
        <f t="shared" si="161"/>
        <v>563</v>
      </c>
      <c r="AB77" s="100">
        <f t="shared" si="161"/>
        <v>534</v>
      </c>
      <c r="AC77" s="100">
        <f t="shared" si="161"/>
        <v>514</v>
      </c>
      <c r="AD77" s="100">
        <f t="shared" si="161"/>
        <v>485</v>
      </c>
      <c r="AE77" s="100">
        <f t="shared" si="161"/>
        <v>450</v>
      </c>
      <c r="AF77" s="100">
        <f t="shared" si="161"/>
        <v>415</v>
      </c>
      <c r="AG77" s="100">
        <f t="shared" si="161"/>
        <v>380</v>
      </c>
      <c r="AH77" s="100">
        <f t="shared" si="161"/>
        <v>345</v>
      </c>
      <c r="AI77" s="100">
        <f t="shared" si="161"/>
        <v>310</v>
      </c>
      <c r="AJ77" s="100">
        <f t="shared" si="161"/>
        <v>275</v>
      </c>
      <c r="AK77" s="100">
        <f t="shared" si="161"/>
        <v>240</v>
      </c>
      <c r="AL77" s="100">
        <f t="shared" si="161"/>
        <v>205</v>
      </c>
      <c r="AM77" s="100">
        <f t="shared" si="161"/>
        <v>170</v>
      </c>
      <c r="AN77" s="100">
        <f t="shared" si="161"/>
        <v>135</v>
      </c>
      <c r="AO77" s="100">
        <f t="shared" si="161"/>
        <v>120</v>
      </c>
      <c r="AP77" s="100">
        <f t="shared" si="161"/>
        <v>1200</v>
      </c>
      <c r="AQ77" s="100">
        <f t="shared" si="161"/>
        <v>1200</v>
      </c>
      <c r="AR77" s="100">
        <f t="shared" si="161"/>
        <v>1200</v>
      </c>
      <c r="AS77" s="100">
        <f t="shared" si="161"/>
        <v>1200</v>
      </c>
      <c r="AT77" s="100">
        <f t="shared" si="161"/>
        <v>1200</v>
      </c>
      <c r="AU77" s="100">
        <f t="shared" si="161"/>
        <v>1200</v>
      </c>
      <c r="AV77" s="100">
        <f t="shared" si="161"/>
        <v>1177</v>
      </c>
      <c r="AW77" s="100">
        <f t="shared" si="161"/>
        <v>1154</v>
      </c>
      <c r="AX77" s="100">
        <f t="shared" si="161"/>
        <v>1131</v>
      </c>
      <c r="AY77" s="100">
        <f t="shared" si="161"/>
        <v>1108</v>
      </c>
      <c r="AZ77" s="100">
        <f t="shared" si="161"/>
        <v>1085</v>
      </c>
      <c r="BA77" s="100">
        <f t="shared" si="161"/>
        <v>1062</v>
      </c>
      <c r="BB77" s="100">
        <f t="shared" si="161"/>
        <v>1039</v>
      </c>
      <c r="BC77" s="100">
        <f t="shared" si="161"/>
        <v>1016</v>
      </c>
      <c r="BD77" s="100">
        <f t="shared" ref="BD77:CI77" si="162">IF(LEFT(BD22,1)="V",$S$54,IF(ISNUMBER(BD22),BC77-BD22,BC77))</f>
        <v>993</v>
      </c>
      <c r="BE77" s="100">
        <f t="shared" si="162"/>
        <v>970</v>
      </c>
      <c r="BF77" s="100">
        <f t="shared" si="162"/>
        <v>947</v>
      </c>
      <c r="BG77" s="100">
        <f t="shared" si="162"/>
        <v>924</v>
      </c>
      <c r="BH77" s="100">
        <f t="shared" si="162"/>
        <v>901</v>
      </c>
      <c r="BI77" s="100">
        <f t="shared" si="162"/>
        <v>878</v>
      </c>
      <c r="BJ77" s="100">
        <f t="shared" si="162"/>
        <v>855</v>
      </c>
      <c r="BK77" s="100">
        <f t="shared" si="162"/>
        <v>832</v>
      </c>
      <c r="BL77" s="100">
        <f t="shared" si="162"/>
        <v>809</v>
      </c>
      <c r="BM77" s="100">
        <f t="shared" si="162"/>
        <v>786</v>
      </c>
      <c r="BN77" s="100">
        <f t="shared" si="162"/>
        <v>763</v>
      </c>
      <c r="BO77" s="100">
        <f t="shared" si="162"/>
        <v>740</v>
      </c>
      <c r="BP77" s="100">
        <f t="shared" si="162"/>
        <v>717</v>
      </c>
      <c r="BQ77" s="100">
        <f t="shared" si="162"/>
        <v>694</v>
      </c>
      <c r="BR77" s="100">
        <f t="shared" si="162"/>
        <v>671</v>
      </c>
      <c r="BS77" s="100">
        <f t="shared" si="162"/>
        <v>648</v>
      </c>
      <c r="BT77" s="100">
        <f t="shared" si="162"/>
        <v>625</v>
      </c>
      <c r="BU77" s="100">
        <f t="shared" si="162"/>
        <v>602</v>
      </c>
      <c r="BV77" s="100">
        <f t="shared" si="162"/>
        <v>579</v>
      </c>
      <c r="BW77" s="100">
        <f t="shared" si="162"/>
        <v>556</v>
      </c>
      <c r="BX77" s="100">
        <f t="shared" si="162"/>
        <v>533</v>
      </c>
      <c r="BY77" s="100">
        <f t="shared" si="162"/>
        <v>510</v>
      </c>
      <c r="BZ77" s="100">
        <f t="shared" si="162"/>
        <v>487</v>
      </c>
      <c r="CA77" s="100">
        <f t="shared" si="162"/>
        <v>464</v>
      </c>
      <c r="CB77" s="100">
        <f t="shared" si="162"/>
        <v>441</v>
      </c>
      <c r="CC77" s="100">
        <f t="shared" si="162"/>
        <v>418</v>
      </c>
      <c r="CD77" s="100">
        <f t="shared" si="162"/>
        <v>395</v>
      </c>
      <c r="CE77" s="100">
        <f t="shared" si="162"/>
        <v>372</v>
      </c>
      <c r="CF77" s="100">
        <f t="shared" si="162"/>
        <v>349</v>
      </c>
      <c r="CG77" s="100">
        <f t="shared" si="162"/>
        <v>326</v>
      </c>
      <c r="CH77" s="100">
        <f t="shared" si="162"/>
        <v>303</v>
      </c>
      <c r="CI77" s="100">
        <f t="shared" si="162"/>
        <v>280</v>
      </c>
      <c r="CJ77" s="100">
        <f t="shared" ref="CJ77:DO77" si="163">IF(LEFT(CJ22,1)="V",$S$54,IF(ISNUMBER(CJ22),CI77-CJ22,CI77))</f>
        <v>257</v>
      </c>
      <c r="CK77" s="100">
        <f t="shared" si="163"/>
        <v>234</v>
      </c>
      <c r="CL77" s="100">
        <f t="shared" si="163"/>
        <v>211</v>
      </c>
      <c r="CM77" s="100">
        <f t="shared" si="163"/>
        <v>188</v>
      </c>
      <c r="CN77" s="100">
        <f t="shared" si="163"/>
        <v>165</v>
      </c>
      <c r="CO77" s="100">
        <f t="shared" si="163"/>
        <v>142</v>
      </c>
      <c r="CP77" s="100">
        <f t="shared" si="163"/>
        <v>119</v>
      </c>
      <c r="CQ77" s="100">
        <f t="shared" si="163"/>
        <v>96</v>
      </c>
      <c r="CR77" s="100">
        <f t="shared" si="163"/>
        <v>73</v>
      </c>
      <c r="CS77" s="100">
        <f t="shared" si="163"/>
        <v>1200</v>
      </c>
      <c r="CT77" s="100">
        <f t="shared" si="163"/>
        <v>1200</v>
      </c>
      <c r="CU77" s="100">
        <f t="shared" si="163"/>
        <v>1200</v>
      </c>
      <c r="CV77" s="100">
        <f t="shared" si="163"/>
        <v>1200</v>
      </c>
      <c r="CW77" s="100">
        <f t="shared" si="163"/>
        <v>1200</v>
      </c>
      <c r="CX77" s="100">
        <f t="shared" si="163"/>
        <v>1200</v>
      </c>
      <c r="CY77" s="100">
        <f t="shared" si="163"/>
        <v>1178</v>
      </c>
      <c r="CZ77" s="100">
        <f t="shared" si="163"/>
        <v>1156</v>
      </c>
      <c r="DA77" s="100">
        <f t="shared" si="163"/>
        <v>1134</v>
      </c>
      <c r="DB77" s="100">
        <f t="shared" si="163"/>
        <v>1112</v>
      </c>
      <c r="DC77" s="100">
        <f t="shared" si="163"/>
        <v>1090</v>
      </c>
      <c r="DD77" s="100">
        <f t="shared" si="163"/>
        <v>1068</v>
      </c>
      <c r="DE77" s="100">
        <f t="shared" si="163"/>
        <v>1046</v>
      </c>
      <c r="DF77" s="100">
        <f t="shared" si="163"/>
        <v>1024</v>
      </c>
      <c r="DG77" s="100">
        <f t="shared" si="163"/>
        <v>1002</v>
      </c>
      <c r="DH77" s="100">
        <f t="shared" si="163"/>
        <v>980</v>
      </c>
      <c r="DI77" s="100">
        <f t="shared" si="163"/>
        <v>958</v>
      </c>
      <c r="DJ77" s="100">
        <f t="shared" si="163"/>
        <v>936</v>
      </c>
      <c r="DK77" s="100">
        <f t="shared" si="163"/>
        <v>914</v>
      </c>
      <c r="DL77" s="100">
        <f t="shared" si="163"/>
        <v>892</v>
      </c>
      <c r="DM77" s="100">
        <f t="shared" si="163"/>
        <v>870</v>
      </c>
      <c r="DN77" s="100">
        <f t="shared" si="163"/>
        <v>848</v>
      </c>
      <c r="DO77" s="100">
        <f t="shared" si="163"/>
        <v>826</v>
      </c>
      <c r="DP77" s="100">
        <f t="shared" ref="DP77:EU77" si="164">IF(LEFT(DP22,1)="V",$S$54,IF(ISNUMBER(DP22),DO77-DP22,DO77))</f>
        <v>804</v>
      </c>
      <c r="DQ77" s="100">
        <f t="shared" si="164"/>
        <v>782</v>
      </c>
      <c r="DR77" s="100">
        <f t="shared" si="164"/>
        <v>760</v>
      </c>
      <c r="DS77" s="100">
        <f t="shared" si="164"/>
        <v>738</v>
      </c>
      <c r="DT77" s="100">
        <f t="shared" si="164"/>
        <v>716</v>
      </c>
      <c r="DU77" s="100">
        <f t="shared" si="164"/>
        <v>694</v>
      </c>
      <c r="DV77" s="100">
        <f t="shared" si="164"/>
        <v>672</v>
      </c>
      <c r="DW77" s="100">
        <f t="shared" si="164"/>
        <v>650</v>
      </c>
      <c r="DX77" s="100">
        <f t="shared" si="164"/>
        <v>628</v>
      </c>
      <c r="DY77" s="100">
        <f t="shared" si="164"/>
        <v>606</v>
      </c>
      <c r="DZ77" s="100">
        <f t="shared" si="164"/>
        <v>584</v>
      </c>
      <c r="EA77" s="100">
        <f t="shared" si="164"/>
        <v>562</v>
      </c>
      <c r="EB77" s="100">
        <f t="shared" si="164"/>
        <v>540</v>
      </c>
      <c r="EC77" s="100">
        <f t="shared" si="164"/>
        <v>518</v>
      </c>
      <c r="ED77" s="100">
        <f t="shared" si="164"/>
        <v>496</v>
      </c>
      <c r="EE77" s="100">
        <f t="shared" si="164"/>
        <v>474</v>
      </c>
      <c r="EF77" s="100">
        <f t="shared" si="164"/>
        <v>452</v>
      </c>
      <c r="EG77" s="100">
        <f t="shared" si="164"/>
        <v>430</v>
      </c>
      <c r="EH77" s="100">
        <f t="shared" si="164"/>
        <v>408</v>
      </c>
      <c r="EI77" s="100">
        <f t="shared" si="164"/>
        <v>386</v>
      </c>
      <c r="EJ77" s="100">
        <f t="shared" si="164"/>
        <v>364</v>
      </c>
      <c r="EK77" s="100">
        <f t="shared" si="164"/>
        <v>342</v>
      </c>
      <c r="EL77" s="100">
        <f t="shared" si="164"/>
        <v>320</v>
      </c>
      <c r="EM77" s="100">
        <f t="shared" si="164"/>
        <v>298</v>
      </c>
      <c r="EN77" s="100">
        <f t="shared" si="164"/>
        <v>276</v>
      </c>
      <c r="EO77" s="100">
        <f t="shared" si="164"/>
        <v>254</v>
      </c>
      <c r="EP77" s="100">
        <f t="shared" si="164"/>
        <v>232</v>
      </c>
      <c r="EQ77" s="100">
        <f t="shared" si="164"/>
        <v>210</v>
      </c>
      <c r="ER77" s="100">
        <f t="shared" si="164"/>
        <v>188</v>
      </c>
      <c r="ES77" s="100">
        <f t="shared" si="164"/>
        <v>166</v>
      </c>
      <c r="ET77" s="100">
        <f t="shared" si="164"/>
        <v>144</v>
      </c>
      <c r="EU77" s="100">
        <f t="shared" si="164"/>
        <v>122</v>
      </c>
      <c r="EV77" s="100">
        <f t="shared" ref="EV77:GA77" si="165">IF(LEFT(EV22,1)="V",$S$54,IF(ISNUMBER(EV22),EU77-EV22,EU77))</f>
        <v>100</v>
      </c>
      <c r="EW77" s="100">
        <f t="shared" si="165"/>
        <v>78</v>
      </c>
      <c r="EX77" s="100">
        <f t="shared" si="165"/>
        <v>56</v>
      </c>
      <c r="EY77" s="100">
        <f t="shared" si="165"/>
        <v>34</v>
      </c>
      <c r="EZ77" s="100">
        <f t="shared" si="165"/>
        <v>12</v>
      </c>
      <c r="FA77" s="100">
        <f t="shared" si="165"/>
        <v>1200</v>
      </c>
      <c r="FB77" s="100">
        <f t="shared" si="165"/>
        <v>1200</v>
      </c>
      <c r="FC77" s="100">
        <f t="shared" si="165"/>
        <v>1200</v>
      </c>
      <c r="FD77" s="100">
        <f t="shared" si="165"/>
        <v>1200</v>
      </c>
      <c r="FE77" s="100">
        <f t="shared" si="165"/>
        <v>1200</v>
      </c>
      <c r="FF77" s="100">
        <f t="shared" si="165"/>
        <v>1177</v>
      </c>
      <c r="FG77" s="100">
        <f t="shared" si="165"/>
        <v>1154</v>
      </c>
      <c r="FH77" s="100">
        <f t="shared" si="165"/>
        <v>1131</v>
      </c>
      <c r="FI77" s="100">
        <f t="shared" si="165"/>
        <v>1108</v>
      </c>
      <c r="FJ77" s="100">
        <f t="shared" si="165"/>
        <v>1085</v>
      </c>
      <c r="FK77" s="100">
        <f t="shared" si="165"/>
        <v>1062</v>
      </c>
      <c r="FL77" s="100">
        <f t="shared" si="165"/>
        <v>1039</v>
      </c>
      <c r="FM77" s="100">
        <f t="shared" si="165"/>
        <v>1016</v>
      </c>
      <c r="FN77" s="100">
        <f t="shared" si="165"/>
        <v>993</v>
      </c>
      <c r="FO77" s="100">
        <f t="shared" si="165"/>
        <v>970</v>
      </c>
      <c r="FP77" s="100">
        <f t="shared" si="165"/>
        <v>947</v>
      </c>
      <c r="FQ77" s="100">
        <f t="shared" si="165"/>
        <v>924</v>
      </c>
      <c r="FR77" s="100">
        <f t="shared" si="165"/>
        <v>901</v>
      </c>
      <c r="FS77" s="100">
        <f t="shared" si="165"/>
        <v>878</v>
      </c>
      <c r="FT77" s="100">
        <f t="shared" si="165"/>
        <v>855</v>
      </c>
      <c r="FU77" s="100">
        <f t="shared" si="165"/>
        <v>832</v>
      </c>
      <c r="FV77" s="100">
        <f t="shared" si="165"/>
        <v>809</v>
      </c>
      <c r="FW77" s="100">
        <f t="shared" si="165"/>
        <v>786</v>
      </c>
      <c r="FX77" s="100">
        <f t="shared" si="165"/>
        <v>763</v>
      </c>
      <c r="FY77" s="100">
        <f t="shared" si="165"/>
        <v>740</v>
      </c>
      <c r="FZ77" s="100">
        <f t="shared" si="165"/>
        <v>717</v>
      </c>
      <c r="GA77" s="100">
        <f t="shared" si="165"/>
        <v>694</v>
      </c>
      <c r="GB77" s="100">
        <f t="shared" ref="GB77:GR77" si="166">IF(LEFT(GB22,1)="V",$S$54,IF(ISNUMBER(GB22),GA77-GB22,GA77))</f>
        <v>671</v>
      </c>
      <c r="GC77" s="100">
        <f t="shared" si="166"/>
        <v>648</v>
      </c>
      <c r="GD77" s="100">
        <f t="shared" si="166"/>
        <v>625</v>
      </c>
      <c r="GE77" s="100">
        <f t="shared" si="166"/>
        <v>602</v>
      </c>
      <c r="GF77" s="100">
        <f t="shared" si="166"/>
        <v>579</v>
      </c>
      <c r="GG77" s="100">
        <f t="shared" si="166"/>
        <v>556</v>
      </c>
      <c r="GH77" s="100">
        <f t="shared" si="166"/>
        <v>533</v>
      </c>
      <c r="GI77" s="100">
        <f t="shared" si="166"/>
        <v>510</v>
      </c>
      <c r="GJ77" s="100">
        <f t="shared" si="166"/>
        <v>487</v>
      </c>
      <c r="GK77" s="100">
        <f t="shared" si="166"/>
        <v>464</v>
      </c>
      <c r="GL77" s="100">
        <f t="shared" si="166"/>
        <v>441</v>
      </c>
      <c r="GM77" s="100">
        <f t="shared" si="166"/>
        <v>418</v>
      </c>
      <c r="GN77" s="100">
        <f t="shared" si="166"/>
        <v>395</v>
      </c>
      <c r="GO77" s="100">
        <f t="shared" si="166"/>
        <v>395</v>
      </c>
      <c r="GP77" s="100">
        <f t="shared" si="166"/>
        <v>395</v>
      </c>
      <c r="GQ77" s="100">
        <f t="shared" si="166"/>
        <v>395</v>
      </c>
      <c r="GR77" s="100">
        <f t="shared" si="166"/>
        <v>395</v>
      </c>
      <c r="GY77" s="542" t="s">
        <v>17</v>
      </c>
      <c r="GZ77" s="540"/>
      <c r="HA77" s="540"/>
      <c r="HB77" s="540"/>
      <c r="HC77" s="540"/>
      <c r="HD77" s="540"/>
      <c r="HE77" s="540"/>
      <c r="HF77" s="540"/>
      <c r="HG77" s="540"/>
      <c r="HH77" s="540"/>
      <c r="HI77" s="540"/>
      <c r="HJ77" s="540"/>
      <c r="HK77" s="540"/>
      <c r="HL77" s="540"/>
      <c r="HM77" s="540"/>
    </row>
    <row r="78" spans="4:239" x14ac:dyDescent="0.25">
      <c r="D78" s="211"/>
      <c r="E78" s="402"/>
      <c r="G78" s="1040"/>
      <c r="H78" s="476" t="s">
        <v>346</v>
      </c>
      <c r="I78" s="229"/>
      <c r="J78" s="230"/>
      <c r="K78" s="237"/>
      <c r="L78" s="390"/>
      <c r="M78" s="1082">
        <v>907</v>
      </c>
      <c r="N78" s="1083"/>
      <c r="O78" s="140"/>
      <c r="P78" s="155">
        <v>200</v>
      </c>
      <c r="Q78" s="12"/>
      <c r="R78" s="385"/>
      <c r="S78" s="386" t="s">
        <v>346</v>
      </c>
      <c r="T78" s="401">
        <f t="shared" si="50"/>
        <v>1107</v>
      </c>
      <c r="U78" s="403">
        <v>1160</v>
      </c>
      <c r="V78" s="404">
        <f t="shared" si="51"/>
        <v>1107</v>
      </c>
      <c r="W78" s="650">
        <f t="shared" si="52"/>
        <v>1107</v>
      </c>
      <c r="X78" s="100">
        <f t="shared" ref="X78:BC78" si="167">IF(LEFT(X23,1)="V",$S$54,IF(ISNUMBER(X23),W78-X23,W78))</f>
        <v>1063</v>
      </c>
      <c r="Y78" s="100">
        <f t="shared" si="167"/>
        <v>1055</v>
      </c>
      <c r="Z78" s="100">
        <f t="shared" si="167"/>
        <v>1043</v>
      </c>
      <c r="AA78" s="100">
        <f t="shared" si="167"/>
        <v>1033</v>
      </c>
      <c r="AB78" s="100">
        <f t="shared" si="167"/>
        <v>1008</v>
      </c>
      <c r="AC78" s="100">
        <f t="shared" si="167"/>
        <v>985</v>
      </c>
      <c r="AD78" s="100">
        <f t="shared" si="167"/>
        <v>951</v>
      </c>
      <c r="AE78" s="100">
        <f t="shared" si="167"/>
        <v>929</v>
      </c>
      <c r="AF78" s="100">
        <f t="shared" si="167"/>
        <v>907</v>
      </c>
      <c r="AG78" s="100">
        <f t="shared" si="167"/>
        <v>885</v>
      </c>
      <c r="AH78" s="100">
        <f t="shared" si="167"/>
        <v>863</v>
      </c>
      <c r="AI78" s="100">
        <f t="shared" si="167"/>
        <v>841</v>
      </c>
      <c r="AJ78" s="100">
        <f t="shared" si="167"/>
        <v>819</v>
      </c>
      <c r="AK78" s="100">
        <f t="shared" si="167"/>
        <v>797</v>
      </c>
      <c r="AL78" s="100">
        <f t="shared" si="167"/>
        <v>775</v>
      </c>
      <c r="AM78" s="100">
        <f t="shared" si="167"/>
        <v>753</v>
      </c>
      <c r="AN78" s="100">
        <f t="shared" si="167"/>
        <v>731</v>
      </c>
      <c r="AO78" s="100">
        <f t="shared" si="167"/>
        <v>709</v>
      </c>
      <c r="AP78" s="100">
        <f t="shared" si="167"/>
        <v>687</v>
      </c>
      <c r="AQ78" s="100">
        <f t="shared" si="167"/>
        <v>665</v>
      </c>
      <c r="AR78" s="100">
        <f t="shared" si="167"/>
        <v>643</v>
      </c>
      <c r="AS78" s="100">
        <f t="shared" si="167"/>
        <v>621</v>
      </c>
      <c r="AT78" s="100">
        <f t="shared" si="167"/>
        <v>599</v>
      </c>
      <c r="AU78" s="100">
        <f t="shared" si="167"/>
        <v>577</v>
      </c>
      <c r="AV78" s="100">
        <f t="shared" si="167"/>
        <v>555</v>
      </c>
      <c r="AW78" s="100">
        <f t="shared" si="167"/>
        <v>533</v>
      </c>
      <c r="AX78" s="100">
        <f t="shared" si="167"/>
        <v>511</v>
      </c>
      <c r="AY78" s="100">
        <f t="shared" si="167"/>
        <v>489</v>
      </c>
      <c r="AZ78" s="100">
        <f t="shared" si="167"/>
        <v>467</v>
      </c>
      <c r="BA78" s="100">
        <f t="shared" si="167"/>
        <v>445</v>
      </c>
      <c r="BB78" s="100">
        <f t="shared" si="167"/>
        <v>423</v>
      </c>
      <c r="BC78" s="100">
        <f t="shared" si="167"/>
        <v>401</v>
      </c>
      <c r="BD78" s="100">
        <f t="shared" ref="BD78:CI78" si="168">IF(LEFT(BD23,1)="V",$S$54,IF(ISNUMBER(BD23),BC78-BD23,BC78))</f>
        <v>379</v>
      </c>
      <c r="BE78" s="100">
        <f t="shared" si="168"/>
        <v>357</v>
      </c>
      <c r="BF78" s="100">
        <f t="shared" si="168"/>
        <v>335</v>
      </c>
      <c r="BG78" s="100">
        <f t="shared" si="168"/>
        <v>313</v>
      </c>
      <c r="BH78" s="100">
        <f t="shared" si="168"/>
        <v>291</v>
      </c>
      <c r="BI78" s="100">
        <f t="shared" si="168"/>
        <v>269</v>
      </c>
      <c r="BJ78" s="100">
        <f t="shared" si="168"/>
        <v>247</v>
      </c>
      <c r="BK78" s="100">
        <f t="shared" si="168"/>
        <v>225</v>
      </c>
      <c r="BL78" s="100">
        <f t="shared" si="168"/>
        <v>203</v>
      </c>
      <c r="BM78" s="100">
        <f t="shared" si="168"/>
        <v>181</v>
      </c>
      <c r="BN78" s="100">
        <f t="shared" si="168"/>
        <v>159</v>
      </c>
      <c r="BO78" s="100">
        <f t="shared" si="168"/>
        <v>137</v>
      </c>
      <c r="BP78" s="100">
        <f t="shared" si="168"/>
        <v>115</v>
      </c>
      <c r="BQ78" s="100">
        <f t="shared" si="168"/>
        <v>93</v>
      </c>
      <c r="BR78" s="100">
        <f t="shared" si="168"/>
        <v>71</v>
      </c>
      <c r="BS78" s="100">
        <f t="shared" si="168"/>
        <v>1200</v>
      </c>
      <c r="BT78" s="100">
        <f t="shared" si="168"/>
        <v>1200</v>
      </c>
      <c r="BU78" s="100">
        <f t="shared" si="168"/>
        <v>1200</v>
      </c>
      <c r="BV78" s="100">
        <f t="shared" si="168"/>
        <v>1200</v>
      </c>
      <c r="BW78" s="100">
        <f t="shared" si="168"/>
        <v>1200</v>
      </c>
      <c r="BX78" s="100">
        <f t="shared" si="168"/>
        <v>1200</v>
      </c>
      <c r="BY78" s="100">
        <f t="shared" si="168"/>
        <v>1178</v>
      </c>
      <c r="BZ78" s="100">
        <f t="shared" si="168"/>
        <v>1156</v>
      </c>
      <c r="CA78" s="100">
        <f t="shared" si="168"/>
        <v>1134</v>
      </c>
      <c r="CB78" s="100">
        <f t="shared" si="168"/>
        <v>1112</v>
      </c>
      <c r="CC78" s="100">
        <f t="shared" si="168"/>
        <v>1090</v>
      </c>
      <c r="CD78" s="100">
        <f t="shared" si="168"/>
        <v>1068</v>
      </c>
      <c r="CE78" s="100">
        <f t="shared" si="168"/>
        <v>1046</v>
      </c>
      <c r="CF78" s="100">
        <f t="shared" si="168"/>
        <v>1024</v>
      </c>
      <c r="CG78" s="100">
        <f t="shared" si="168"/>
        <v>1002</v>
      </c>
      <c r="CH78" s="100">
        <f t="shared" si="168"/>
        <v>980</v>
      </c>
      <c r="CI78" s="100">
        <f t="shared" si="168"/>
        <v>958</v>
      </c>
      <c r="CJ78" s="100">
        <f t="shared" ref="CJ78:DO78" si="169">IF(LEFT(CJ23,1)="V",$S$54,IF(ISNUMBER(CJ23),CI78-CJ23,CI78))</f>
        <v>936</v>
      </c>
      <c r="CK78" s="100">
        <f t="shared" si="169"/>
        <v>914</v>
      </c>
      <c r="CL78" s="100">
        <f t="shared" si="169"/>
        <v>892</v>
      </c>
      <c r="CM78" s="100">
        <f t="shared" si="169"/>
        <v>870</v>
      </c>
      <c r="CN78" s="100">
        <f t="shared" si="169"/>
        <v>848</v>
      </c>
      <c r="CO78" s="100">
        <f t="shared" si="169"/>
        <v>826</v>
      </c>
      <c r="CP78" s="100">
        <f t="shared" si="169"/>
        <v>804</v>
      </c>
      <c r="CQ78" s="100">
        <f t="shared" si="169"/>
        <v>782</v>
      </c>
      <c r="CR78" s="100">
        <f t="shared" si="169"/>
        <v>760</v>
      </c>
      <c r="CS78" s="100">
        <f t="shared" si="169"/>
        <v>738</v>
      </c>
      <c r="CT78" s="100">
        <f t="shared" si="169"/>
        <v>716</v>
      </c>
      <c r="CU78" s="100">
        <f t="shared" si="169"/>
        <v>694</v>
      </c>
      <c r="CV78" s="100">
        <f t="shared" si="169"/>
        <v>672</v>
      </c>
      <c r="CW78" s="100">
        <f t="shared" si="169"/>
        <v>650</v>
      </c>
      <c r="CX78" s="100">
        <f t="shared" si="169"/>
        <v>628</v>
      </c>
      <c r="CY78" s="100">
        <f t="shared" si="169"/>
        <v>606</v>
      </c>
      <c r="CZ78" s="100">
        <f t="shared" si="169"/>
        <v>584</v>
      </c>
      <c r="DA78" s="100">
        <f t="shared" si="169"/>
        <v>562</v>
      </c>
      <c r="DB78" s="100">
        <f t="shared" si="169"/>
        <v>540</v>
      </c>
      <c r="DC78" s="100">
        <f t="shared" si="169"/>
        <v>518</v>
      </c>
      <c r="DD78" s="100">
        <f t="shared" si="169"/>
        <v>496</v>
      </c>
      <c r="DE78" s="100">
        <f t="shared" si="169"/>
        <v>474</v>
      </c>
      <c r="DF78" s="100">
        <f t="shared" si="169"/>
        <v>452</v>
      </c>
      <c r="DG78" s="100">
        <f t="shared" si="169"/>
        <v>430</v>
      </c>
      <c r="DH78" s="100">
        <f t="shared" si="169"/>
        <v>408</v>
      </c>
      <c r="DI78" s="100">
        <f t="shared" si="169"/>
        <v>386</v>
      </c>
      <c r="DJ78" s="100">
        <f t="shared" si="169"/>
        <v>364</v>
      </c>
      <c r="DK78" s="100">
        <f t="shared" si="169"/>
        <v>342</v>
      </c>
      <c r="DL78" s="100">
        <f t="shared" si="169"/>
        <v>320</v>
      </c>
      <c r="DM78" s="100">
        <f t="shared" si="169"/>
        <v>298</v>
      </c>
      <c r="DN78" s="100">
        <f t="shared" si="169"/>
        <v>276</v>
      </c>
      <c r="DO78" s="100">
        <f t="shared" si="169"/>
        <v>254</v>
      </c>
      <c r="DP78" s="100">
        <f t="shared" ref="DP78:EU78" si="170">IF(LEFT(DP23,1)="V",$S$54,IF(ISNUMBER(DP23),DO78-DP23,DO78))</f>
        <v>232</v>
      </c>
      <c r="DQ78" s="100">
        <f t="shared" si="170"/>
        <v>210</v>
      </c>
      <c r="DR78" s="100">
        <f t="shared" si="170"/>
        <v>188</v>
      </c>
      <c r="DS78" s="100">
        <f t="shared" si="170"/>
        <v>166</v>
      </c>
      <c r="DT78" s="100">
        <f t="shared" si="170"/>
        <v>144</v>
      </c>
      <c r="DU78" s="100">
        <f t="shared" si="170"/>
        <v>122</v>
      </c>
      <c r="DV78" s="100">
        <f t="shared" si="170"/>
        <v>100</v>
      </c>
      <c r="DW78" s="100">
        <f t="shared" si="170"/>
        <v>78</v>
      </c>
      <c r="DX78" s="100">
        <f t="shared" si="170"/>
        <v>56</v>
      </c>
      <c r="DY78" s="100">
        <f t="shared" si="170"/>
        <v>1200</v>
      </c>
      <c r="DZ78" s="100">
        <f t="shared" si="170"/>
        <v>1200</v>
      </c>
      <c r="EA78" s="100">
        <f t="shared" si="170"/>
        <v>1200</v>
      </c>
      <c r="EB78" s="100">
        <f t="shared" si="170"/>
        <v>1200</v>
      </c>
      <c r="EC78" s="100">
        <f t="shared" si="170"/>
        <v>1200</v>
      </c>
      <c r="ED78" s="100">
        <f t="shared" si="170"/>
        <v>1177</v>
      </c>
      <c r="EE78" s="100">
        <f t="shared" si="170"/>
        <v>1154</v>
      </c>
      <c r="EF78" s="100">
        <f t="shared" si="170"/>
        <v>1131</v>
      </c>
      <c r="EG78" s="100">
        <f t="shared" si="170"/>
        <v>1108</v>
      </c>
      <c r="EH78" s="100">
        <f t="shared" si="170"/>
        <v>1085</v>
      </c>
      <c r="EI78" s="100">
        <f t="shared" si="170"/>
        <v>1062</v>
      </c>
      <c r="EJ78" s="100">
        <f t="shared" si="170"/>
        <v>1039</v>
      </c>
      <c r="EK78" s="100">
        <f t="shared" si="170"/>
        <v>1016</v>
      </c>
      <c r="EL78" s="100">
        <f t="shared" si="170"/>
        <v>993</v>
      </c>
      <c r="EM78" s="100">
        <f t="shared" si="170"/>
        <v>970</v>
      </c>
      <c r="EN78" s="100">
        <f t="shared" si="170"/>
        <v>947</v>
      </c>
      <c r="EO78" s="100">
        <f t="shared" si="170"/>
        <v>924</v>
      </c>
      <c r="EP78" s="100">
        <f t="shared" si="170"/>
        <v>901</v>
      </c>
      <c r="EQ78" s="100">
        <f t="shared" si="170"/>
        <v>878</v>
      </c>
      <c r="ER78" s="100">
        <f t="shared" si="170"/>
        <v>855</v>
      </c>
      <c r="ES78" s="100">
        <f t="shared" si="170"/>
        <v>832</v>
      </c>
      <c r="ET78" s="100">
        <f t="shared" si="170"/>
        <v>809</v>
      </c>
      <c r="EU78" s="100">
        <f t="shared" si="170"/>
        <v>786</v>
      </c>
      <c r="EV78" s="100">
        <f t="shared" ref="EV78:GA78" si="171">IF(LEFT(EV23,1)="V",$S$54,IF(ISNUMBER(EV23),EU78-EV23,EU78))</f>
        <v>763</v>
      </c>
      <c r="EW78" s="100">
        <f t="shared" si="171"/>
        <v>740</v>
      </c>
      <c r="EX78" s="100">
        <f t="shared" si="171"/>
        <v>717</v>
      </c>
      <c r="EY78" s="100">
        <f t="shared" si="171"/>
        <v>717</v>
      </c>
      <c r="EZ78" s="100">
        <f t="shared" si="171"/>
        <v>717</v>
      </c>
      <c r="FA78" s="100">
        <f t="shared" si="171"/>
        <v>717</v>
      </c>
      <c r="FB78" s="100">
        <f t="shared" si="171"/>
        <v>717</v>
      </c>
      <c r="FC78" s="100">
        <f t="shared" si="171"/>
        <v>717</v>
      </c>
      <c r="FD78" s="100">
        <f t="shared" si="171"/>
        <v>717</v>
      </c>
      <c r="FE78" s="100">
        <f t="shared" si="171"/>
        <v>717</v>
      </c>
      <c r="FF78" s="100">
        <f t="shared" si="171"/>
        <v>717</v>
      </c>
      <c r="FG78" s="100">
        <f t="shared" si="171"/>
        <v>717</v>
      </c>
      <c r="FH78" s="100">
        <f t="shared" si="171"/>
        <v>717</v>
      </c>
      <c r="FI78" s="100">
        <f t="shared" si="171"/>
        <v>717</v>
      </c>
      <c r="FJ78" s="100">
        <f t="shared" si="171"/>
        <v>717</v>
      </c>
      <c r="FK78" s="100">
        <f t="shared" si="171"/>
        <v>717</v>
      </c>
      <c r="FL78" s="100">
        <f t="shared" si="171"/>
        <v>717</v>
      </c>
      <c r="FM78" s="100">
        <f t="shared" si="171"/>
        <v>717</v>
      </c>
      <c r="FN78" s="100">
        <f t="shared" si="171"/>
        <v>717</v>
      </c>
      <c r="FO78" s="100">
        <f t="shared" si="171"/>
        <v>717</v>
      </c>
      <c r="FP78" s="100">
        <f t="shared" si="171"/>
        <v>717</v>
      </c>
      <c r="FQ78" s="100">
        <f t="shared" si="171"/>
        <v>717</v>
      </c>
      <c r="FR78" s="100">
        <f t="shared" si="171"/>
        <v>717</v>
      </c>
      <c r="FS78" s="100">
        <f t="shared" si="171"/>
        <v>717</v>
      </c>
      <c r="FT78" s="100">
        <f t="shared" si="171"/>
        <v>717</v>
      </c>
      <c r="FU78" s="100">
        <f t="shared" si="171"/>
        <v>717</v>
      </c>
      <c r="FV78" s="100">
        <f t="shared" si="171"/>
        <v>717</v>
      </c>
      <c r="FW78" s="100">
        <f t="shared" si="171"/>
        <v>717</v>
      </c>
      <c r="FX78" s="100">
        <f t="shared" si="171"/>
        <v>717</v>
      </c>
      <c r="FY78" s="100">
        <f t="shared" si="171"/>
        <v>717</v>
      </c>
      <c r="FZ78" s="100">
        <f t="shared" si="171"/>
        <v>717</v>
      </c>
      <c r="GA78" s="100">
        <f t="shared" si="171"/>
        <v>717</v>
      </c>
      <c r="GB78" s="100">
        <f t="shared" ref="GB78:GR78" si="172">IF(LEFT(GB23,1)="V",$S$54,IF(ISNUMBER(GB23),GA78-GB23,GA78))</f>
        <v>717</v>
      </c>
      <c r="GC78" s="100">
        <f t="shared" si="172"/>
        <v>717</v>
      </c>
      <c r="GD78" s="100">
        <f t="shared" si="172"/>
        <v>717</v>
      </c>
      <c r="GE78" s="100">
        <f t="shared" si="172"/>
        <v>717</v>
      </c>
      <c r="GF78" s="100">
        <f t="shared" si="172"/>
        <v>717</v>
      </c>
      <c r="GG78" s="100">
        <f t="shared" si="172"/>
        <v>717</v>
      </c>
      <c r="GH78" s="100">
        <f t="shared" si="172"/>
        <v>717</v>
      </c>
      <c r="GI78" s="100">
        <f t="shared" si="172"/>
        <v>717</v>
      </c>
      <c r="GJ78" s="100">
        <f t="shared" si="172"/>
        <v>717</v>
      </c>
      <c r="GK78" s="100">
        <f t="shared" si="172"/>
        <v>717</v>
      </c>
      <c r="GL78" s="100">
        <f t="shared" si="172"/>
        <v>717</v>
      </c>
      <c r="GM78" s="100">
        <f t="shared" si="172"/>
        <v>717</v>
      </c>
      <c r="GN78" s="100">
        <f t="shared" si="172"/>
        <v>717</v>
      </c>
      <c r="GO78" s="100">
        <f t="shared" si="172"/>
        <v>717</v>
      </c>
      <c r="GP78" s="100">
        <f t="shared" si="172"/>
        <v>717</v>
      </c>
      <c r="GQ78" s="100">
        <f t="shared" si="172"/>
        <v>717</v>
      </c>
      <c r="GR78" s="100">
        <f t="shared" si="172"/>
        <v>717</v>
      </c>
      <c r="GY78" s="542" t="s">
        <v>12</v>
      </c>
      <c r="GZ78" s="540"/>
      <c r="HA78" s="540"/>
      <c r="HB78" s="540"/>
      <c r="HC78" s="540"/>
      <c r="HD78" s="540"/>
      <c r="HE78" s="540"/>
      <c r="HF78" s="540"/>
      <c r="HG78" s="540"/>
      <c r="HH78" s="540"/>
      <c r="HI78" s="540"/>
      <c r="HJ78" s="540"/>
      <c r="HK78" s="540"/>
      <c r="HL78" s="540"/>
      <c r="HM78" s="540"/>
    </row>
    <row r="79" spans="4:239" x14ac:dyDescent="0.25">
      <c r="D79" s="211"/>
      <c r="E79" s="402"/>
      <c r="G79" s="1040"/>
      <c r="H79" s="476" t="s">
        <v>104</v>
      </c>
      <c r="I79" s="229"/>
      <c r="J79" s="230"/>
      <c r="K79" s="237"/>
      <c r="L79" s="390"/>
      <c r="M79" s="1082">
        <v>110</v>
      </c>
      <c r="N79" s="1083"/>
      <c r="O79" s="140"/>
      <c r="P79" s="155">
        <v>200</v>
      </c>
      <c r="Q79" s="12"/>
      <c r="R79" s="385"/>
      <c r="S79" s="386" t="s">
        <v>104</v>
      </c>
      <c r="T79" s="401">
        <f t="shared" si="50"/>
        <v>310</v>
      </c>
      <c r="U79" s="403">
        <v>304</v>
      </c>
      <c r="V79" s="404">
        <f t="shared" si="51"/>
        <v>310</v>
      </c>
      <c r="W79" s="650">
        <f t="shared" si="52"/>
        <v>310</v>
      </c>
      <c r="X79" s="100">
        <f t="shared" ref="X79:BC79" si="173">IF(LEFT(X24,1)="V",$S$54,IF(ISNUMBER(X24),W79-X24,W79))</f>
        <v>308</v>
      </c>
      <c r="Y79" s="100">
        <f t="shared" si="173"/>
        <v>305</v>
      </c>
      <c r="Z79" s="100">
        <f t="shared" si="173"/>
        <v>302</v>
      </c>
      <c r="AA79" s="100">
        <f t="shared" si="173"/>
        <v>298</v>
      </c>
      <c r="AB79" s="100">
        <f t="shared" si="173"/>
        <v>296</v>
      </c>
      <c r="AC79" s="100">
        <f t="shared" si="173"/>
        <v>294</v>
      </c>
      <c r="AD79" s="100">
        <f t="shared" si="173"/>
        <v>261</v>
      </c>
      <c r="AE79" s="100">
        <f t="shared" si="173"/>
        <v>211</v>
      </c>
      <c r="AF79" s="100">
        <f t="shared" si="173"/>
        <v>161</v>
      </c>
      <c r="AG79" s="100">
        <f t="shared" si="173"/>
        <v>144</v>
      </c>
      <c r="AH79" s="100">
        <f t="shared" si="173"/>
        <v>127</v>
      </c>
      <c r="AI79" s="100">
        <f t="shared" si="173"/>
        <v>110</v>
      </c>
      <c r="AJ79" s="100">
        <f t="shared" si="173"/>
        <v>93</v>
      </c>
      <c r="AK79" s="100">
        <f t="shared" si="173"/>
        <v>76</v>
      </c>
      <c r="AL79" s="100">
        <f t="shared" si="173"/>
        <v>59</v>
      </c>
      <c r="AM79" s="100">
        <f t="shared" si="173"/>
        <v>42</v>
      </c>
      <c r="AN79" s="100">
        <f t="shared" si="173"/>
        <v>25</v>
      </c>
      <c r="AO79" s="100">
        <f t="shared" si="173"/>
        <v>1200</v>
      </c>
      <c r="AP79" s="100">
        <f t="shared" si="173"/>
        <v>1200</v>
      </c>
      <c r="AQ79" s="100">
        <f t="shared" si="173"/>
        <v>1200</v>
      </c>
      <c r="AR79" s="100">
        <f t="shared" si="173"/>
        <v>1200</v>
      </c>
      <c r="AS79" s="100">
        <f t="shared" si="173"/>
        <v>1200</v>
      </c>
      <c r="AT79" s="100">
        <f t="shared" si="173"/>
        <v>1200</v>
      </c>
      <c r="AU79" s="100">
        <f t="shared" si="173"/>
        <v>1177</v>
      </c>
      <c r="AV79" s="100">
        <f t="shared" si="173"/>
        <v>1154</v>
      </c>
      <c r="AW79" s="100">
        <f t="shared" si="173"/>
        <v>1131</v>
      </c>
      <c r="AX79" s="100">
        <f t="shared" si="173"/>
        <v>1108</v>
      </c>
      <c r="AY79" s="100">
        <f t="shared" si="173"/>
        <v>1085</v>
      </c>
      <c r="AZ79" s="100">
        <f t="shared" si="173"/>
        <v>1062</v>
      </c>
      <c r="BA79" s="100">
        <f t="shared" si="173"/>
        <v>1039</v>
      </c>
      <c r="BB79" s="100">
        <f t="shared" si="173"/>
        <v>1016</v>
      </c>
      <c r="BC79" s="100">
        <f t="shared" si="173"/>
        <v>993</v>
      </c>
      <c r="BD79" s="100">
        <f t="shared" ref="BD79:CI79" si="174">IF(LEFT(BD24,1)="V",$S$54,IF(ISNUMBER(BD24),BC79-BD24,BC79))</f>
        <v>970</v>
      </c>
      <c r="BE79" s="100">
        <f t="shared" si="174"/>
        <v>947</v>
      </c>
      <c r="BF79" s="100">
        <f t="shared" si="174"/>
        <v>924</v>
      </c>
      <c r="BG79" s="100">
        <f t="shared" si="174"/>
        <v>901</v>
      </c>
      <c r="BH79" s="100">
        <f t="shared" si="174"/>
        <v>878</v>
      </c>
      <c r="BI79" s="100">
        <f t="shared" si="174"/>
        <v>855</v>
      </c>
      <c r="BJ79" s="100">
        <f t="shared" si="174"/>
        <v>832</v>
      </c>
      <c r="BK79" s="100">
        <f t="shared" si="174"/>
        <v>809</v>
      </c>
      <c r="BL79" s="100">
        <f t="shared" si="174"/>
        <v>786</v>
      </c>
      <c r="BM79" s="100">
        <f t="shared" si="174"/>
        <v>763</v>
      </c>
      <c r="BN79" s="100">
        <f t="shared" si="174"/>
        <v>740</v>
      </c>
      <c r="BO79" s="100">
        <f t="shared" si="174"/>
        <v>717</v>
      </c>
      <c r="BP79" s="100">
        <f t="shared" si="174"/>
        <v>694</v>
      </c>
      <c r="BQ79" s="100">
        <f t="shared" si="174"/>
        <v>671</v>
      </c>
      <c r="BR79" s="100">
        <f t="shared" si="174"/>
        <v>648</v>
      </c>
      <c r="BS79" s="100">
        <f t="shared" si="174"/>
        <v>625</v>
      </c>
      <c r="BT79" s="100">
        <f t="shared" si="174"/>
        <v>602</v>
      </c>
      <c r="BU79" s="100">
        <f t="shared" si="174"/>
        <v>579</v>
      </c>
      <c r="BV79" s="100">
        <f t="shared" si="174"/>
        <v>556</v>
      </c>
      <c r="BW79" s="100">
        <f t="shared" si="174"/>
        <v>533</v>
      </c>
      <c r="BX79" s="100">
        <f t="shared" si="174"/>
        <v>510</v>
      </c>
      <c r="BY79" s="100">
        <f t="shared" si="174"/>
        <v>487</v>
      </c>
      <c r="BZ79" s="100">
        <f t="shared" si="174"/>
        <v>464</v>
      </c>
      <c r="CA79" s="100">
        <f t="shared" si="174"/>
        <v>441</v>
      </c>
      <c r="CB79" s="100">
        <f t="shared" si="174"/>
        <v>418</v>
      </c>
      <c r="CC79" s="100">
        <f t="shared" si="174"/>
        <v>395</v>
      </c>
      <c r="CD79" s="100">
        <f t="shared" si="174"/>
        <v>372</v>
      </c>
      <c r="CE79" s="100">
        <f t="shared" si="174"/>
        <v>349</v>
      </c>
      <c r="CF79" s="100">
        <f t="shared" si="174"/>
        <v>326</v>
      </c>
      <c r="CG79" s="100">
        <f t="shared" si="174"/>
        <v>303</v>
      </c>
      <c r="CH79" s="100">
        <f t="shared" si="174"/>
        <v>280</v>
      </c>
      <c r="CI79" s="100">
        <f t="shared" si="174"/>
        <v>257</v>
      </c>
      <c r="CJ79" s="100">
        <f t="shared" ref="CJ79:DO79" si="175">IF(LEFT(CJ24,1)="V",$S$54,IF(ISNUMBER(CJ24),CI79-CJ24,CI79))</f>
        <v>234</v>
      </c>
      <c r="CK79" s="100">
        <f t="shared" si="175"/>
        <v>211</v>
      </c>
      <c r="CL79" s="100">
        <f t="shared" si="175"/>
        <v>188</v>
      </c>
      <c r="CM79" s="100">
        <f t="shared" si="175"/>
        <v>165</v>
      </c>
      <c r="CN79" s="100">
        <f t="shared" si="175"/>
        <v>142</v>
      </c>
      <c r="CO79" s="100">
        <f t="shared" si="175"/>
        <v>119</v>
      </c>
      <c r="CP79" s="100">
        <f t="shared" si="175"/>
        <v>96</v>
      </c>
      <c r="CQ79" s="100">
        <f t="shared" si="175"/>
        <v>73</v>
      </c>
      <c r="CR79" s="100">
        <f t="shared" si="175"/>
        <v>1200</v>
      </c>
      <c r="CS79" s="100">
        <f t="shared" si="175"/>
        <v>1200</v>
      </c>
      <c r="CT79" s="100">
        <f t="shared" si="175"/>
        <v>1200</v>
      </c>
      <c r="CU79" s="100">
        <f t="shared" si="175"/>
        <v>1200</v>
      </c>
      <c r="CV79" s="100">
        <f t="shared" si="175"/>
        <v>1200</v>
      </c>
      <c r="CW79" s="100">
        <f t="shared" si="175"/>
        <v>1200</v>
      </c>
      <c r="CX79" s="100">
        <f t="shared" si="175"/>
        <v>1179</v>
      </c>
      <c r="CY79" s="100">
        <f t="shared" si="175"/>
        <v>1158</v>
      </c>
      <c r="CZ79" s="100">
        <f t="shared" si="175"/>
        <v>1137</v>
      </c>
      <c r="DA79" s="100">
        <f t="shared" si="175"/>
        <v>1116</v>
      </c>
      <c r="DB79" s="100">
        <f t="shared" si="175"/>
        <v>1095</v>
      </c>
      <c r="DC79" s="100">
        <f t="shared" si="175"/>
        <v>1074</v>
      </c>
      <c r="DD79" s="100">
        <f t="shared" si="175"/>
        <v>1053</v>
      </c>
      <c r="DE79" s="100">
        <f t="shared" si="175"/>
        <v>1032</v>
      </c>
      <c r="DF79" s="100">
        <f t="shared" si="175"/>
        <v>1011</v>
      </c>
      <c r="DG79" s="100">
        <f t="shared" si="175"/>
        <v>990</v>
      </c>
      <c r="DH79" s="100">
        <f t="shared" si="175"/>
        <v>969</v>
      </c>
      <c r="DI79" s="100">
        <f t="shared" si="175"/>
        <v>948</v>
      </c>
      <c r="DJ79" s="100">
        <f t="shared" si="175"/>
        <v>927</v>
      </c>
      <c r="DK79" s="100">
        <f t="shared" si="175"/>
        <v>906</v>
      </c>
      <c r="DL79" s="100">
        <f t="shared" si="175"/>
        <v>885</v>
      </c>
      <c r="DM79" s="100">
        <f t="shared" si="175"/>
        <v>864</v>
      </c>
      <c r="DN79" s="100">
        <f t="shared" si="175"/>
        <v>843</v>
      </c>
      <c r="DO79" s="100">
        <f t="shared" si="175"/>
        <v>822</v>
      </c>
      <c r="DP79" s="100">
        <f t="shared" ref="DP79:EU79" si="176">IF(LEFT(DP24,1)="V",$S$54,IF(ISNUMBER(DP24),DO79-DP24,DO79))</f>
        <v>801</v>
      </c>
      <c r="DQ79" s="100">
        <f t="shared" si="176"/>
        <v>780</v>
      </c>
      <c r="DR79" s="100">
        <f t="shared" si="176"/>
        <v>759</v>
      </c>
      <c r="DS79" s="100">
        <f t="shared" si="176"/>
        <v>738</v>
      </c>
      <c r="DT79" s="100">
        <f t="shared" si="176"/>
        <v>717</v>
      </c>
      <c r="DU79" s="100">
        <f t="shared" si="176"/>
        <v>696</v>
      </c>
      <c r="DV79" s="100">
        <f t="shared" si="176"/>
        <v>675</v>
      </c>
      <c r="DW79" s="100">
        <f t="shared" si="176"/>
        <v>654</v>
      </c>
      <c r="DX79" s="100">
        <f t="shared" si="176"/>
        <v>633</v>
      </c>
      <c r="DY79" s="100">
        <f t="shared" si="176"/>
        <v>612</v>
      </c>
      <c r="DZ79" s="100">
        <f t="shared" si="176"/>
        <v>591</v>
      </c>
      <c r="EA79" s="100">
        <f t="shared" si="176"/>
        <v>570</v>
      </c>
      <c r="EB79" s="100">
        <f t="shared" si="176"/>
        <v>549</v>
      </c>
      <c r="EC79" s="100">
        <f t="shared" si="176"/>
        <v>528</v>
      </c>
      <c r="ED79" s="100">
        <f t="shared" si="176"/>
        <v>507</v>
      </c>
      <c r="EE79" s="100">
        <f t="shared" si="176"/>
        <v>486</v>
      </c>
      <c r="EF79" s="100">
        <f t="shared" si="176"/>
        <v>465</v>
      </c>
      <c r="EG79" s="100">
        <f t="shared" si="176"/>
        <v>444</v>
      </c>
      <c r="EH79" s="100">
        <f t="shared" si="176"/>
        <v>423</v>
      </c>
      <c r="EI79" s="100">
        <f t="shared" si="176"/>
        <v>402</v>
      </c>
      <c r="EJ79" s="100">
        <f t="shared" si="176"/>
        <v>381</v>
      </c>
      <c r="EK79" s="100">
        <f t="shared" si="176"/>
        <v>360</v>
      </c>
      <c r="EL79" s="100">
        <f t="shared" si="176"/>
        <v>339</v>
      </c>
      <c r="EM79" s="100">
        <f t="shared" si="176"/>
        <v>318</v>
      </c>
      <c r="EN79" s="100">
        <f t="shared" si="176"/>
        <v>297</v>
      </c>
      <c r="EO79" s="100">
        <f t="shared" si="176"/>
        <v>276</v>
      </c>
      <c r="EP79" s="100">
        <f t="shared" si="176"/>
        <v>255</v>
      </c>
      <c r="EQ79" s="100">
        <f t="shared" si="176"/>
        <v>234</v>
      </c>
      <c r="ER79" s="100">
        <f t="shared" si="176"/>
        <v>213</v>
      </c>
      <c r="ES79" s="100">
        <f t="shared" si="176"/>
        <v>192</v>
      </c>
      <c r="ET79" s="100">
        <f t="shared" si="176"/>
        <v>171</v>
      </c>
      <c r="EU79" s="100">
        <f t="shared" si="176"/>
        <v>150</v>
      </c>
      <c r="EV79" s="100">
        <f t="shared" ref="EV79:GA79" si="177">IF(LEFT(EV24,1)="V",$S$54,IF(ISNUMBER(EV24),EU79-EV24,EU79))</f>
        <v>129</v>
      </c>
      <c r="EW79" s="100">
        <f t="shared" si="177"/>
        <v>108</v>
      </c>
      <c r="EX79" s="100">
        <f t="shared" si="177"/>
        <v>87</v>
      </c>
      <c r="EY79" s="100">
        <f t="shared" si="177"/>
        <v>66</v>
      </c>
      <c r="EZ79" s="100">
        <f t="shared" si="177"/>
        <v>45</v>
      </c>
      <c r="FA79" s="100">
        <f t="shared" si="177"/>
        <v>1200</v>
      </c>
      <c r="FB79" s="100">
        <f t="shared" si="177"/>
        <v>1200</v>
      </c>
      <c r="FC79" s="100">
        <f t="shared" si="177"/>
        <v>1200</v>
      </c>
      <c r="FD79" s="100">
        <f t="shared" si="177"/>
        <v>1200</v>
      </c>
      <c r="FE79" s="100">
        <f t="shared" si="177"/>
        <v>1200</v>
      </c>
      <c r="FF79" s="100">
        <f t="shared" si="177"/>
        <v>1177</v>
      </c>
      <c r="FG79" s="100">
        <f t="shared" si="177"/>
        <v>1154</v>
      </c>
      <c r="FH79" s="100">
        <f t="shared" si="177"/>
        <v>1131</v>
      </c>
      <c r="FI79" s="100">
        <f t="shared" si="177"/>
        <v>1108</v>
      </c>
      <c r="FJ79" s="100">
        <f t="shared" si="177"/>
        <v>1085</v>
      </c>
      <c r="FK79" s="100">
        <f t="shared" si="177"/>
        <v>1062</v>
      </c>
      <c r="FL79" s="100">
        <f t="shared" si="177"/>
        <v>1039</v>
      </c>
      <c r="FM79" s="100">
        <f t="shared" si="177"/>
        <v>1016</v>
      </c>
      <c r="FN79" s="100">
        <f t="shared" si="177"/>
        <v>993</v>
      </c>
      <c r="FO79" s="100">
        <f t="shared" si="177"/>
        <v>970</v>
      </c>
      <c r="FP79" s="100">
        <f t="shared" si="177"/>
        <v>947</v>
      </c>
      <c r="FQ79" s="100">
        <f t="shared" si="177"/>
        <v>924</v>
      </c>
      <c r="FR79" s="100">
        <f t="shared" si="177"/>
        <v>901</v>
      </c>
      <c r="FS79" s="100">
        <f t="shared" si="177"/>
        <v>878</v>
      </c>
      <c r="FT79" s="100">
        <f t="shared" si="177"/>
        <v>855</v>
      </c>
      <c r="FU79" s="100">
        <f t="shared" si="177"/>
        <v>832</v>
      </c>
      <c r="FV79" s="100">
        <f t="shared" si="177"/>
        <v>809</v>
      </c>
      <c r="FW79" s="100">
        <f t="shared" si="177"/>
        <v>786</v>
      </c>
      <c r="FX79" s="100">
        <f t="shared" si="177"/>
        <v>763</v>
      </c>
      <c r="FY79" s="100">
        <f t="shared" si="177"/>
        <v>740</v>
      </c>
      <c r="FZ79" s="100">
        <f t="shared" si="177"/>
        <v>717</v>
      </c>
      <c r="GA79" s="100">
        <f t="shared" si="177"/>
        <v>694</v>
      </c>
      <c r="GB79" s="100">
        <f t="shared" ref="GB79:GR79" si="178">IF(LEFT(GB24,1)="V",$S$54,IF(ISNUMBER(GB24),GA79-GB24,GA79))</f>
        <v>671</v>
      </c>
      <c r="GC79" s="100">
        <f t="shared" si="178"/>
        <v>648</v>
      </c>
      <c r="GD79" s="100">
        <f t="shared" si="178"/>
        <v>625</v>
      </c>
      <c r="GE79" s="100">
        <f t="shared" si="178"/>
        <v>602</v>
      </c>
      <c r="GF79" s="100">
        <f t="shared" si="178"/>
        <v>579</v>
      </c>
      <c r="GG79" s="100">
        <f t="shared" si="178"/>
        <v>556</v>
      </c>
      <c r="GH79" s="100">
        <f t="shared" si="178"/>
        <v>533</v>
      </c>
      <c r="GI79" s="100">
        <f t="shared" si="178"/>
        <v>510</v>
      </c>
      <c r="GJ79" s="100">
        <f t="shared" si="178"/>
        <v>487</v>
      </c>
      <c r="GK79" s="100">
        <f t="shared" si="178"/>
        <v>464</v>
      </c>
      <c r="GL79" s="100">
        <f t="shared" si="178"/>
        <v>441</v>
      </c>
      <c r="GM79" s="100">
        <f t="shared" si="178"/>
        <v>418</v>
      </c>
      <c r="GN79" s="100">
        <f t="shared" si="178"/>
        <v>395</v>
      </c>
      <c r="GO79" s="100">
        <f t="shared" si="178"/>
        <v>395</v>
      </c>
      <c r="GP79" s="100">
        <f t="shared" si="178"/>
        <v>395</v>
      </c>
      <c r="GQ79" s="100">
        <f t="shared" si="178"/>
        <v>395</v>
      </c>
      <c r="GR79" s="100">
        <f t="shared" si="178"/>
        <v>395</v>
      </c>
      <c r="GY79" s="542" t="s">
        <v>13</v>
      </c>
      <c r="GZ79" s="540"/>
      <c r="HA79" s="540"/>
      <c r="HB79" s="540"/>
      <c r="HC79" s="540"/>
      <c r="HD79" s="540"/>
      <c r="HE79" s="540"/>
      <c r="HF79" s="540"/>
      <c r="HG79" s="540"/>
      <c r="HH79" s="540"/>
      <c r="HI79" s="540"/>
      <c r="HJ79" s="540"/>
      <c r="HK79" s="540"/>
      <c r="HL79" s="540"/>
      <c r="HM79" s="540"/>
    </row>
    <row r="80" spans="4:239" x14ac:dyDescent="0.25">
      <c r="D80" s="211"/>
      <c r="E80" s="402"/>
      <c r="G80" s="1040"/>
      <c r="H80" s="476" t="s">
        <v>347</v>
      </c>
      <c r="I80" s="229"/>
      <c r="J80" s="230"/>
      <c r="K80" s="237"/>
      <c r="L80" s="390"/>
      <c r="M80" s="1082">
        <v>976</v>
      </c>
      <c r="N80" s="1083"/>
      <c r="O80" s="140"/>
      <c r="P80" s="155">
        <v>200</v>
      </c>
      <c r="Q80" s="12"/>
      <c r="R80" s="385"/>
      <c r="S80" s="386" t="s">
        <v>347</v>
      </c>
      <c r="T80" s="401">
        <f t="shared" si="50"/>
        <v>1176</v>
      </c>
      <c r="U80" s="403">
        <v>1200</v>
      </c>
      <c r="V80" s="404">
        <f t="shared" si="51"/>
        <v>1176</v>
      </c>
      <c r="W80" s="650">
        <f t="shared" si="52"/>
        <v>1176</v>
      </c>
      <c r="X80" s="100">
        <f t="shared" ref="X80:BC80" si="179">IF(LEFT(X25,1)="V",$S$54,IF(ISNUMBER(X25),W80-X25,W80))</f>
        <v>1140</v>
      </c>
      <c r="Y80" s="100">
        <f t="shared" si="179"/>
        <v>1106</v>
      </c>
      <c r="Z80" s="100">
        <f t="shared" si="179"/>
        <v>1014</v>
      </c>
      <c r="AA80" s="100">
        <f t="shared" si="179"/>
        <v>1003</v>
      </c>
      <c r="AB80" s="100">
        <f t="shared" si="179"/>
        <v>1000</v>
      </c>
      <c r="AC80" s="100">
        <f t="shared" si="179"/>
        <v>1000</v>
      </c>
      <c r="AD80" s="100">
        <f t="shared" si="179"/>
        <v>976</v>
      </c>
      <c r="AE80" s="100">
        <f t="shared" si="179"/>
        <v>953</v>
      </c>
      <c r="AF80" s="100">
        <f t="shared" si="179"/>
        <v>930</v>
      </c>
      <c r="AG80" s="100">
        <f t="shared" si="179"/>
        <v>907</v>
      </c>
      <c r="AH80" s="100">
        <f t="shared" si="179"/>
        <v>884</v>
      </c>
      <c r="AI80" s="100">
        <f t="shared" si="179"/>
        <v>861</v>
      </c>
      <c r="AJ80" s="100">
        <f t="shared" si="179"/>
        <v>840</v>
      </c>
      <c r="AK80" s="100">
        <f t="shared" si="179"/>
        <v>840</v>
      </c>
      <c r="AL80" s="100">
        <f t="shared" si="179"/>
        <v>840</v>
      </c>
      <c r="AM80" s="100">
        <f t="shared" si="179"/>
        <v>819</v>
      </c>
      <c r="AN80" s="100">
        <f t="shared" si="179"/>
        <v>798</v>
      </c>
      <c r="AO80" s="100">
        <f t="shared" si="179"/>
        <v>777</v>
      </c>
      <c r="AP80" s="100">
        <f t="shared" si="179"/>
        <v>756</v>
      </c>
      <c r="AQ80" s="100">
        <f t="shared" si="179"/>
        <v>735</v>
      </c>
      <c r="AR80" s="100">
        <f t="shared" si="179"/>
        <v>714</v>
      </c>
      <c r="AS80" s="100">
        <f t="shared" si="179"/>
        <v>693</v>
      </c>
      <c r="AT80" s="100">
        <f t="shared" si="179"/>
        <v>672</v>
      </c>
      <c r="AU80" s="100">
        <f t="shared" si="179"/>
        <v>651</v>
      </c>
      <c r="AV80" s="100">
        <f t="shared" si="179"/>
        <v>630</v>
      </c>
      <c r="AW80" s="100">
        <f t="shared" si="179"/>
        <v>609</v>
      </c>
      <c r="AX80" s="100">
        <f t="shared" si="179"/>
        <v>588</v>
      </c>
      <c r="AY80" s="100">
        <f t="shared" si="179"/>
        <v>567</v>
      </c>
      <c r="AZ80" s="100">
        <f t="shared" si="179"/>
        <v>546</v>
      </c>
      <c r="BA80" s="100">
        <f t="shared" si="179"/>
        <v>525</v>
      </c>
      <c r="BB80" s="100">
        <f t="shared" si="179"/>
        <v>504</v>
      </c>
      <c r="BC80" s="100">
        <f t="shared" si="179"/>
        <v>483</v>
      </c>
      <c r="BD80" s="100">
        <f t="shared" ref="BD80:CI80" si="180">IF(LEFT(BD25,1)="V",$S$54,IF(ISNUMBER(BD25),BC80-BD25,BC80))</f>
        <v>462</v>
      </c>
      <c r="BE80" s="100">
        <f t="shared" si="180"/>
        <v>441</v>
      </c>
      <c r="BF80" s="100">
        <f t="shared" si="180"/>
        <v>420</v>
      </c>
      <c r="BG80" s="100">
        <f t="shared" si="180"/>
        <v>399</v>
      </c>
      <c r="BH80" s="100">
        <f t="shared" si="180"/>
        <v>378</v>
      </c>
      <c r="BI80" s="100">
        <f t="shared" si="180"/>
        <v>357</v>
      </c>
      <c r="BJ80" s="100">
        <f t="shared" si="180"/>
        <v>336</v>
      </c>
      <c r="BK80" s="100">
        <f t="shared" si="180"/>
        <v>315</v>
      </c>
      <c r="BL80" s="100">
        <f t="shared" si="180"/>
        <v>294</v>
      </c>
      <c r="BM80" s="100">
        <f t="shared" si="180"/>
        <v>273</v>
      </c>
      <c r="BN80" s="100">
        <f t="shared" si="180"/>
        <v>252</v>
      </c>
      <c r="BO80" s="100">
        <f t="shared" si="180"/>
        <v>231</v>
      </c>
      <c r="BP80" s="100">
        <f t="shared" si="180"/>
        <v>210</v>
      </c>
      <c r="BQ80" s="100">
        <f t="shared" si="180"/>
        <v>189</v>
      </c>
      <c r="BR80" s="100">
        <f t="shared" si="180"/>
        <v>168</v>
      </c>
      <c r="BS80" s="100">
        <f t="shared" si="180"/>
        <v>147</v>
      </c>
      <c r="BT80" s="100">
        <f t="shared" si="180"/>
        <v>126</v>
      </c>
      <c r="BU80" s="100">
        <f t="shared" si="180"/>
        <v>1200</v>
      </c>
      <c r="BV80" s="100">
        <f t="shared" si="180"/>
        <v>1200</v>
      </c>
      <c r="BW80" s="100">
        <f t="shared" si="180"/>
        <v>1200</v>
      </c>
      <c r="BX80" s="100">
        <f t="shared" si="180"/>
        <v>1200</v>
      </c>
      <c r="BY80" s="100">
        <f t="shared" si="180"/>
        <v>1200</v>
      </c>
      <c r="BZ80" s="100">
        <f t="shared" si="180"/>
        <v>1177</v>
      </c>
      <c r="CA80" s="100">
        <f t="shared" si="180"/>
        <v>1154</v>
      </c>
      <c r="CB80" s="100">
        <f t="shared" si="180"/>
        <v>1131</v>
      </c>
      <c r="CC80" s="100">
        <f t="shared" si="180"/>
        <v>1108</v>
      </c>
      <c r="CD80" s="100">
        <f t="shared" si="180"/>
        <v>1085</v>
      </c>
      <c r="CE80" s="100">
        <f t="shared" si="180"/>
        <v>1062</v>
      </c>
      <c r="CF80" s="100">
        <f t="shared" si="180"/>
        <v>1039</v>
      </c>
      <c r="CG80" s="100">
        <f t="shared" si="180"/>
        <v>1016</v>
      </c>
      <c r="CH80" s="100">
        <f t="shared" si="180"/>
        <v>993</v>
      </c>
      <c r="CI80" s="100">
        <f t="shared" si="180"/>
        <v>970</v>
      </c>
      <c r="CJ80" s="100">
        <f t="shared" ref="CJ80:DO80" si="181">IF(LEFT(CJ25,1)="V",$S$54,IF(ISNUMBER(CJ25),CI80-CJ25,CI80))</f>
        <v>947</v>
      </c>
      <c r="CK80" s="100">
        <f t="shared" si="181"/>
        <v>924</v>
      </c>
      <c r="CL80" s="100">
        <f t="shared" si="181"/>
        <v>901</v>
      </c>
      <c r="CM80" s="100">
        <f t="shared" si="181"/>
        <v>878</v>
      </c>
      <c r="CN80" s="100">
        <f t="shared" si="181"/>
        <v>855</v>
      </c>
      <c r="CO80" s="100">
        <f t="shared" si="181"/>
        <v>832</v>
      </c>
      <c r="CP80" s="100">
        <f t="shared" si="181"/>
        <v>809</v>
      </c>
      <c r="CQ80" s="100">
        <f t="shared" si="181"/>
        <v>786</v>
      </c>
      <c r="CR80" s="100">
        <f t="shared" si="181"/>
        <v>763</v>
      </c>
      <c r="CS80" s="100">
        <f t="shared" si="181"/>
        <v>740</v>
      </c>
      <c r="CT80" s="100">
        <f t="shared" si="181"/>
        <v>717</v>
      </c>
      <c r="CU80" s="100">
        <f t="shared" si="181"/>
        <v>694</v>
      </c>
      <c r="CV80" s="100">
        <f t="shared" si="181"/>
        <v>671</v>
      </c>
      <c r="CW80" s="100">
        <f t="shared" si="181"/>
        <v>648</v>
      </c>
      <c r="CX80" s="100">
        <f t="shared" si="181"/>
        <v>625</v>
      </c>
      <c r="CY80" s="100">
        <f t="shared" si="181"/>
        <v>602</v>
      </c>
      <c r="CZ80" s="100">
        <f t="shared" si="181"/>
        <v>579</v>
      </c>
      <c r="DA80" s="100">
        <f t="shared" si="181"/>
        <v>556</v>
      </c>
      <c r="DB80" s="100">
        <f t="shared" si="181"/>
        <v>533</v>
      </c>
      <c r="DC80" s="100">
        <f t="shared" si="181"/>
        <v>510</v>
      </c>
      <c r="DD80" s="100">
        <f t="shared" si="181"/>
        <v>487</v>
      </c>
      <c r="DE80" s="100">
        <f t="shared" si="181"/>
        <v>464</v>
      </c>
      <c r="DF80" s="100">
        <f t="shared" si="181"/>
        <v>441</v>
      </c>
      <c r="DG80" s="100">
        <f t="shared" si="181"/>
        <v>418</v>
      </c>
      <c r="DH80" s="100">
        <f t="shared" si="181"/>
        <v>395</v>
      </c>
      <c r="DI80" s="100">
        <f t="shared" si="181"/>
        <v>372</v>
      </c>
      <c r="DJ80" s="100">
        <f t="shared" si="181"/>
        <v>349</v>
      </c>
      <c r="DK80" s="100">
        <f t="shared" si="181"/>
        <v>326</v>
      </c>
      <c r="DL80" s="100">
        <f t="shared" si="181"/>
        <v>303</v>
      </c>
      <c r="DM80" s="100">
        <f t="shared" si="181"/>
        <v>280</v>
      </c>
      <c r="DN80" s="100">
        <f t="shared" si="181"/>
        <v>257</v>
      </c>
      <c r="DO80" s="100">
        <f t="shared" si="181"/>
        <v>234</v>
      </c>
      <c r="DP80" s="100">
        <f t="shared" ref="DP80:EU80" si="182">IF(LEFT(DP25,1)="V",$S$54,IF(ISNUMBER(DP25),DO80-DP25,DO80))</f>
        <v>211</v>
      </c>
      <c r="DQ80" s="100">
        <f t="shared" si="182"/>
        <v>188</v>
      </c>
      <c r="DR80" s="100">
        <f t="shared" si="182"/>
        <v>165</v>
      </c>
      <c r="DS80" s="100">
        <f t="shared" si="182"/>
        <v>142</v>
      </c>
      <c r="DT80" s="100">
        <f t="shared" si="182"/>
        <v>119</v>
      </c>
      <c r="DU80" s="100">
        <f t="shared" si="182"/>
        <v>96</v>
      </c>
      <c r="DV80" s="100">
        <f t="shared" si="182"/>
        <v>73</v>
      </c>
      <c r="DW80" s="100">
        <f t="shared" si="182"/>
        <v>50</v>
      </c>
      <c r="DX80" s="100">
        <f t="shared" si="182"/>
        <v>27</v>
      </c>
      <c r="DY80" s="100">
        <f t="shared" si="182"/>
        <v>1200</v>
      </c>
      <c r="DZ80" s="100">
        <f t="shared" si="182"/>
        <v>1200</v>
      </c>
      <c r="EA80" s="100">
        <f t="shared" si="182"/>
        <v>1200</v>
      </c>
      <c r="EB80" s="100">
        <f t="shared" si="182"/>
        <v>1200</v>
      </c>
      <c r="EC80" s="100">
        <f t="shared" si="182"/>
        <v>1200</v>
      </c>
      <c r="ED80" s="100">
        <f t="shared" si="182"/>
        <v>1200</v>
      </c>
      <c r="EE80" s="100">
        <f t="shared" si="182"/>
        <v>1177</v>
      </c>
      <c r="EF80" s="100">
        <f t="shared" si="182"/>
        <v>1154</v>
      </c>
      <c r="EG80" s="100">
        <f t="shared" si="182"/>
        <v>1131</v>
      </c>
      <c r="EH80" s="100">
        <f t="shared" si="182"/>
        <v>1108</v>
      </c>
      <c r="EI80" s="100">
        <f t="shared" si="182"/>
        <v>1085</v>
      </c>
      <c r="EJ80" s="100">
        <f t="shared" si="182"/>
        <v>1062</v>
      </c>
      <c r="EK80" s="100">
        <f t="shared" si="182"/>
        <v>1039</v>
      </c>
      <c r="EL80" s="100">
        <f t="shared" si="182"/>
        <v>1016</v>
      </c>
      <c r="EM80" s="100">
        <f t="shared" si="182"/>
        <v>993</v>
      </c>
      <c r="EN80" s="100">
        <f t="shared" si="182"/>
        <v>970</v>
      </c>
      <c r="EO80" s="100">
        <f t="shared" si="182"/>
        <v>947</v>
      </c>
      <c r="EP80" s="100">
        <f t="shared" si="182"/>
        <v>924</v>
      </c>
      <c r="EQ80" s="100">
        <f t="shared" si="182"/>
        <v>901</v>
      </c>
      <c r="ER80" s="100">
        <f t="shared" si="182"/>
        <v>878</v>
      </c>
      <c r="ES80" s="100">
        <f t="shared" si="182"/>
        <v>855</v>
      </c>
      <c r="ET80" s="100">
        <f t="shared" si="182"/>
        <v>832</v>
      </c>
      <c r="EU80" s="100">
        <f t="shared" si="182"/>
        <v>809</v>
      </c>
      <c r="EV80" s="100">
        <f t="shared" ref="EV80:GA80" si="183">IF(LEFT(EV25,1)="V",$S$54,IF(ISNUMBER(EV25),EU80-EV25,EU80))</f>
        <v>786</v>
      </c>
      <c r="EW80" s="100">
        <f t="shared" si="183"/>
        <v>763</v>
      </c>
      <c r="EX80" s="100">
        <f t="shared" si="183"/>
        <v>740</v>
      </c>
      <c r="EY80" s="100">
        <f t="shared" si="183"/>
        <v>717</v>
      </c>
      <c r="EZ80" s="100">
        <f t="shared" si="183"/>
        <v>694</v>
      </c>
      <c r="FA80" s="100">
        <f t="shared" si="183"/>
        <v>671</v>
      </c>
      <c r="FB80" s="100">
        <f t="shared" si="183"/>
        <v>648</v>
      </c>
      <c r="FC80" s="100">
        <f t="shared" si="183"/>
        <v>625</v>
      </c>
      <c r="FD80" s="100">
        <f t="shared" si="183"/>
        <v>602</v>
      </c>
      <c r="FE80" s="100">
        <f t="shared" si="183"/>
        <v>579</v>
      </c>
      <c r="FF80" s="100">
        <f t="shared" si="183"/>
        <v>556</v>
      </c>
      <c r="FG80" s="100">
        <f t="shared" si="183"/>
        <v>533</v>
      </c>
      <c r="FH80" s="100">
        <f t="shared" si="183"/>
        <v>510</v>
      </c>
      <c r="FI80" s="100">
        <f t="shared" si="183"/>
        <v>487</v>
      </c>
      <c r="FJ80" s="100">
        <f t="shared" si="183"/>
        <v>464</v>
      </c>
      <c r="FK80" s="100">
        <f t="shared" si="183"/>
        <v>441</v>
      </c>
      <c r="FL80" s="100">
        <f t="shared" si="183"/>
        <v>418</v>
      </c>
      <c r="FM80" s="100">
        <f t="shared" si="183"/>
        <v>395</v>
      </c>
      <c r="FN80" s="100">
        <f t="shared" si="183"/>
        <v>372</v>
      </c>
      <c r="FO80" s="100">
        <f t="shared" si="183"/>
        <v>349</v>
      </c>
      <c r="FP80" s="100">
        <f t="shared" si="183"/>
        <v>326</v>
      </c>
      <c r="FQ80" s="100">
        <f t="shared" si="183"/>
        <v>303</v>
      </c>
      <c r="FR80" s="100">
        <f t="shared" si="183"/>
        <v>280</v>
      </c>
      <c r="FS80" s="100">
        <f t="shared" si="183"/>
        <v>257</v>
      </c>
      <c r="FT80" s="100">
        <f t="shared" si="183"/>
        <v>234</v>
      </c>
      <c r="FU80" s="100">
        <f t="shared" si="183"/>
        <v>211</v>
      </c>
      <c r="FV80" s="100">
        <f t="shared" si="183"/>
        <v>188</v>
      </c>
      <c r="FW80" s="100">
        <f t="shared" si="183"/>
        <v>165</v>
      </c>
      <c r="FX80" s="100">
        <f t="shared" si="183"/>
        <v>142</v>
      </c>
      <c r="FY80" s="100">
        <f t="shared" si="183"/>
        <v>119</v>
      </c>
      <c r="FZ80" s="100">
        <f t="shared" si="183"/>
        <v>96</v>
      </c>
      <c r="GA80" s="100">
        <f t="shared" si="183"/>
        <v>73</v>
      </c>
      <c r="GB80" s="100">
        <f t="shared" ref="GB80:GR80" si="184">IF(LEFT(GB25,1)="V",$S$54,IF(ISNUMBER(GB25),GA80-GB25,GA80))</f>
        <v>50</v>
      </c>
      <c r="GC80" s="100">
        <f t="shared" si="184"/>
        <v>27</v>
      </c>
      <c r="GD80" s="100">
        <f t="shared" si="184"/>
        <v>27</v>
      </c>
      <c r="GE80" s="100">
        <f t="shared" si="184"/>
        <v>27</v>
      </c>
      <c r="GF80" s="100">
        <f t="shared" si="184"/>
        <v>27</v>
      </c>
      <c r="GG80" s="100">
        <f t="shared" si="184"/>
        <v>27</v>
      </c>
      <c r="GH80" s="100">
        <f t="shared" si="184"/>
        <v>27</v>
      </c>
      <c r="GI80" s="100">
        <f t="shared" si="184"/>
        <v>27</v>
      </c>
      <c r="GJ80" s="100">
        <f t="shared" si="184"/>
        <v>27</v>
      </c>
      <c r="GK80" s="100">
        <f t="shared" si="184"/>
        <v>27</v>
      </c>
      <c r="GL80" s="100">
        <f t="shared" si="184"/>
        <v>27</v>
      </c>
      <c r="GM80" s="100">
        <f t="shared" si="184"/>
        <v>27</v>
      </c>
      <c r="GN80" s="100">
        <f t="shared" si="184"/>
        <v>27</v>
      </c>
      <c r="GO80" s="100">
        <f t="shared" si="184"/>
        <v>27</v>
      </c>
      <c r="GP80" s="100">
        <f t="shared" si="184"/>
        <v>27</v>
      </c>
      <c r="GQ80" s="100">
        <f t="shared" si="184"/>
        <v>27</v>
      </c>
      <c r="GR80" s="100">
        <f t="shared" si="184"/>
        <v>27</v>
      </c>
      <c r="GY80" s="542" t="s">
        <v>14</v>
      </c>
      <c r="GZ80" s="540"/>
      <c r="HA80" s="540"/>
      <c r="HB80" s="540"/>
      <c r="HC80" s="540"/>
      <c r="HD80" s="540"/>
      <c r="HE80" s="540"/>
      <c r="HF80" s="540"/>
      <c r="HG80" s="540"/>
      <c r="HH80" s="540"/>
      <c r="HI80" s="540"/>
      <c r="HJ80" s="540"/>
      <c r="HK80" s="540"/>
      <c r="HL80" s="540"/>
      <c r="HM80" s="540"/>
    </row>
    <row r="81" spans="4:221" x14ac:dyDescent="0.25">
      <c r="D81" s="211"/>
      <c r="E81" s="402"/>
      <c r="G81" s="1040"/>
      <c r="H81" s="476" t="s">
        <v>105</v>
      </c>
      <c r="I81" s="229"/>
      <c r="J81" s="230"/>
      <c r="K81" s="237"/>
      <c r="L81" s="390"/>
      <c r="M81" s="1082">
        <v>62</v>
      </c>
      <c r="N81" s="1083"/>
      <c r="O81" s="140"/>
      <c r="P81" s="155">
        <v>200</v>
      </c>
      <c r="Q81" s="12"/>
      <c r="R81" s="385"/>
      <c r="S81" s="386" t="s">
        <v>105</v>
      </c>
      <c r="T81" s="401">
        <f t="shared" si="50"/>
        <v>262</v>
      </c>
      <c r="U81" s="403">
        <v>85</v>
      </c>
      <c r="V81" s="404">
        <f t="shared" si="51"/>
        <v>262</v>
      </c>
      <c r="W81" s="650">
        <f t="shared" si="52"/>
        <v>262</v>
      </c>
      <c r="X81" s="100">
        <f t="shared" ref="X81:BC81" si="185">IF(LEFT(X26,1)="V",$S$54,IF(ISNUMBER(X26),W81-X26,W81))</f>
        <v>221</v>
      </c>
      <c r="Y81" s="100">
        <f t="shared" si="185"/>
        <v>190</v>
      </c>
      <c r="Z81" s="100">
        <f t="shared" si="185"/>
        <v>184</v>
      </c>
      <c r="AA81" s="100">
        <f t="shared" si="185"/>
        <v>1200</v>
      </c>
      <c r="AB81" s="100">
        <f t="shared" si="185"/>
        <v>1200</v>
      </c>
      <c r="AC81" s="100">
        <f t="shared" si="185"/>
        <v>1200</v>
      </c>
      <c r="AD81" s="100">
        <f t="shared" si="185"/>
        <v>1200</v>
      </c>
      <c r="AE81" s="100">
        <f t="shared" si="185"/>
        <v>1200</v>
      </c>
      <c r="AF81" s="100">
        <f t="shared" si="185"/>
        <v>1177</v>
      </c>
      <c r="AG81" s="100">
        <f t="shared" si="185"/>
        <v>1154</v>
      </c>
      <c r="AH81" s="100">
        <f t="shared" si="185"/>
        <v>1131</v>
      </c>
      <c r="AI81" s="100">
        <f t="shared" si="185"/>
        <v>1108</v>
      </c>
      <c r="AJ81" s="100">
        <f t="shared" si="185"/>
        <v>1085</v>
      </c>
      <c r="AK81" s="100">
        <f t="shared" si="185"/>
        <v>1062</v>
      </c>
      <c r="AL81" s="100">
        <f t="shared" si="185"/>
        <v>1039</v>
      </c>
      <c r="AM81" s="100">
        <f t="shared" si="185"/>
        <v>1016</v>
      </c>
      <c r="AN81" s="100">
        <f t="shared" si="185"/>
        <v>993</v>
      </c>
      <c r="AO81" s="100">
        <f t="shared" si="185"/>
        <v>970</v>
      </c>
      <c r="AP81" s="100">
        <f t="shared" si="185"/>
        <v>947</v>
      </c>
      <c r="AQ81" s="100">
        <f t="shared" si="185"/>
        <v>924</v>
      </c>
      <c r="AR81" s="100">
        <f t="shared" si="185"/>
        <v>901</v>
      </c>
      <c r="AS81" s="100">
        <f t="shared" si="185"/>
        <v>878</v>
      </c>
      <c r="AT81" s="100">
        <f t="shared" si="185"/>
        <v>855</v>
      </c>
      <c r="AU81" s="100">
        <f t="shared" si="185"/>
        <v>832</v>
      </c>
      <c r="AV81" s="100">
        <f t="shared" si="185"/>
        <v>809</v>
      </c>
      <c r="AW81" s="100">
        <f t="shared" si="185"/>
        <v>786</v>
      </c>
      <c r="AX81" s="100">
        <f t="shared" si="185"/>
        <v>763</v>
      </c>
      <c r="AY81" s="100">
        <f t="shared" si="185"/>
        <v>740</v>
      </c>
      <c r="AZ81" s="100">
        <f t="shared" si="185"/>
        <v>717</v>
      </c>
      <c r="BA81" s="100">
        <f t="shared" si="185"/>
        <v>694</v>
      </c>
      <c r="BB81" s="100">
        <f t="shared" si="185"/>
        <v>671</v>
      </c>
      <c r="BC81" s="100">
        <f t="shared" si="185"/>
        <v>648</v>
      </c>
      <c r="BD81" s="100">
        <f t="shared" ref="BD81:CI81" si="186">IF(LEFT(BD26,1)="V",$S$54,IF(ISNUMBER(BD26),BC81-BD26,BC81))</f>
        <v>625</v>
      </c>
      <c r="BE81" s="100">
        <f t="shared" si="186"/>
        <v>602</v>
      </c>
      <c r="BF81" s="100">
        <f t="shared" si="186"/>
        <v>579</v>
      </c>
      <c r="BG81" s="100">
        <f t="shared" si="186"/>
        <v>556</v>
      </c>
      <c r="BH81" s="100">
        <f t="shared" si="186"/>
        <v>533</v>
      </c>
      <c r="BI81" s="100">
        <f t="shared" si="186"/>
        <v>510</v>
      </c>
      <c r="BJ81" s="100">
        <f t="shared" si="186"/>
        <v>487</v>
      </c>
      <c r="BK81" s="100">
        <f t="shared" si="186"/>
        <v>464</v>
      </c>
      <c r="BL81" s="100">
        <f t="shared" si="186"/>
        <v>441</v>
      </c>
      <c r="BM81" s="100">
        <f t="shared" si="186"/>
        <v>418</v>
      </c>
      <c r="BN81" s="100">
        <f t="shared" si="186"/>
        <v>395</v>
      </c>
      <c r="BO81" s="100">
        <f t="shared" si="186"/>
        <v>372</v>
      </c>
      <c r="BP81" s="100">
        <f t="shared" si="186"/>
        <v>349</v>
      </c>
      <c r="BQ81" s="100">
        <f t="shared" si="186"/>
        <v>326</v>
      </c>
      <c r="BR81" s="100">
        <f t="shared" si="186"/>
        <v>303</v>
      </c>
      <c r="BS81" s="100">
        <f t="shared" si="186"/>
        <v>280</v>
      </c>
      <c r="BT81" s="100">
        <f t="shared" si="186"/>
        <v>257</v>
      </c>
      <c r="BU81" s="100">
        <f t="shared" si="186"/>
        <v>234</v>
      </c>
      <c r="BV81" s="100">
        <f t="shared" si="186"/>
        <v>211</v>
      </c>
      <c r="BW81" s="100">
        <f t="shared" si="186"/>
        <v>188</v>
      </c>
      <c r="BX81" s="100">
        <f t="shared" si="186"/>
        <v>165</v>
      </c>
      <c r="BY81" s="100">
        <f t="shared" si="186"/>
        <v>142</v>
      </c>
      <c r="BZ81" s="100">
        <f t="shared" si="186"/>
        <v>119</v>
      </c>
      <c r="CA81" s="100">
        <f t="shared" si="186"/>
        <v>96</v>
      </c>
      <c r="CB81" s="100">
        <f t="shared" si="186"/>
        <v>73</v>
      </c>
      <c r="CC81" s="100">
        <f t="shared" si="186"/>
        <v>50</v>
      </c>
      <c r="CD81" s="100">
        <f t="shared" si="186"/>
        <v>27</v>
      </c>
      <c r="CE81" s="100">
        <f t="shared" si="186"/>
        <v>1200</v>
      </c>
      <c r="CF81" s="100">
        <f t="shared" si="186"/>
        <v>1200</v>
      </c>
      <c r="CG81" s="100">
        <f t="shared" si="186"/>
        <v>1200</v>
      </c>
      <c r="CH81" s="100">
        <f t="shared" si="186"/>
        <v>1200</v>
      </c>
      <c r="CI81" s="100">
        <f t="shared" si="186"/>
        <v>1200</v>
      </c>
      <c r="CJ81" s="100">
        <f t="shared" ref="CJ81:DO81" si="187">IF(LEFT(CJ26,1)="V",$S$54,IF(ISNUMBER(CJ26),CI81-CJ26,CI81))</f>
        <v>1200</v>
      </c>
      <c r="CK81" s="100">
        <f t="shared" si="187"/>
        <v>1178</v>
      </c>
      <c r="CL81" s="100">
        <f t="shared" si="187"/>
        <v>1156</v>
      </c>
      <c r="CM81" s="100">
        <f t="shared" si="187"/>
        <v>1134</v>
      </c>
      <c r="CN81" s="100">
        <f t="shared" si="187"/>
        <v>1112</v>
      </c>
      <c r="CO81" s="100">
        <f t="shared" si="187"/>
        <v>1090</v>
      </c>
      <c r="CP81" s="100">
        <f t="shared" si="187"/>
        <v>1068</v>
      </c>
      <c r="CQ81" s="100">
        <f t="shared" si="187"/>
        <v>1046</v>
      </c>
      <c r="CR81" s="100">
        <f t="shared" si="187"/>
        <v>1024</v>
      </c>
      <c r="CS81" s="100">
        <f t="shared" si="187"/>
        <v>1002</v>
      </c>
      <c r="CT81" s="100">
        <f t="shared" si="187"/>
        <v>980</v>
      </c>
      <c r="CU81" s="100">
        <f t="shared" si="187"/>
        <v>958</v>
      </c>
      <c r="CV81" s="100">
        <f t="shared" si="187"/>
        <v>936</v>
      </c>
      <c r="CW81" s="100">
        <f t="shared" si="187"/>
        <v>914</v>
      </c>
      <c r="CX81" s="100">
        <f t="shared" si="187"/>
        <v>892</v>
      </c>
      <c r="CY81" s="100">
        <f t="shared" si="187"/>
        <v>870</v>
      </c>
      <c r="CZ81" s="100">
        <f t="shared" si="187"/>
        <v>848</v>
      </c>
      <c r="DA81" s="100">
        <f t="shared" si="187"/>
        <v>826</v>
      </c>
      <c r="DB81" s="100">
        <f t="shared" si="187"/>
        <v>804</v>
      </c>
      <c r="DC81" s="100">
        <f t="shared" si="187"/>
        <v>782</v>
      </c>
      <c r="DD81" s="100">
        <f t="shared" si="187"/>
        <v>760</v>
      </c>
      <c r="DE81" s="100">
        <f t="shared" si="187"/>
        <v>738</v>
      </c>
      <c r="DF81" s="100">
        <f t="shared" si="187"/>
        <v>716</v>
      </c>
      <c r="DG81" s="100">
        <f t="shared" si="187"/>
        <v>694</v>
      </c>
      <c r="DH81" s="100">
        <f t="shared" si="187"/>
        <v>672</v>
      </c>
      <c r="DI81" s="100">
        <f t="shared" si="187"/>
        <v>650</v>
      </c>
      <c r="DJ81" s="100">
        <f t="shared" si="187"/>
        <v>628</v>
      </c>
      <c r="DK81" s="100">
        <f t="shared" si="187"/>
        <v>606</v>
      </c>
      <c r="DL81" s="100">
        <f t="shared" si="187"/>
        <v>584</v>
      </c>
      <c r="DM81" s="100">
        <f t="shared" si="187"/>
        <v>562</v>
      </c>
      <c r="DN81" s="100">
        <f t="shared" si="187"/>
        <v>540</v>
      </c>
      <c r="DO81" s="100">
        <f t="shared" si="187"/>
        <v>518</v>
      </c>
      <c r="DP81" s="100">
        <f t="shared" ref="DP81:EU81" si="188">IF(LEFT(DP26,1)="V",$S$54,IF(ISNUMBER(DP26),DO81-DP26,DO81))</f>
        <v>496</v>
      </c>
      <c r="DQ81" s="100">
        <f t="shared" si="188"/>
        <v>474</v>
      </c>
      <c r="DR81" s="100">
        <f t="shared" si="188"/>
        <v>452</v>
      </c>
      <c r="DS81" s="100">
        <f t="shared" si="188"/>
        <v>430</v>
      </c>
      <c r="DT81" s="100">
        <f t="shared" si="188"/>
        <v>408</v>
      </c>
      <c r="DU81" s="100">
        <f t="shared" si="188"/>
        <v>386</v>
      </c>
      <c r="DV81" s="100">
        <f t="shared" si="188"/>
        <v>364</v>
      </c>
      <c r="DW81" s="100">
        <f t="shared" si="188"/>
        <v>342</v>
      </c>
      <c r="DX81" s="100">
        <f t="shared" si="188"/>
        <v>320</v>
      </c>
      <c r="DY81" s="100">
        <f t="shared" si="188"/>
        <v>298</v>
      </c>
      <c r="DZ81" s="100">
        <f t="shared" si="188"/>
        <v>276</v>
      </c>
      <c r="EA81" s="100">
        <f t="shared" si="188"/>
        <v>254</v>
      </c>
      <c r="EB81" s="100">
        <f t="shared" si="188"/>
        <v>232</v>
      </c>
      <c r="EC81" s="100">
        <f t="shared" si="188"/>
        <v>210</v>
      </c>
      <c r="ED81" s="100">
        <f t="shared" si="188"/>
        <v>188</v>
      </c>
      <c r="EE81" s="100">
        <f t="shared" si="188"/>
        <v>166</v>
      </c>
      <c r="EF81" s="100">
        <f t="shared" si="188"/>
        <v>144</v>
      </c>
      <c r="EG81" s="100">
        <f t="shared" si="188"/>
        <v>122</v>
      </c>
      <c r="EH81" s="100">
        <f t="shared" si="188"/>
        <v>100</v>
      </c>
      <c r="EI81" s="100">
        <f t="shared" si="188"/>
        <v>78</v>
      </c>
      <c r="EJ81" s="100">
        <f t="shared" si="188"/>
        <v>56</v>
      </c>
      <c r="EK81" s="100">
        <f t="shared" si="188"/>
        <v>34</v>
      </c>
      <c r="EL81" s="100">
        <f t="shared" si="188"/>
        <v>1200</v>
      </c>
      <c r="EM81" s="100">
        <f t="shared" si="188"/>
        <v>1200</v>
      </c>
      <c r="EN81" s="100">
        <f t="shared" si="188"/>
        <v>1200</v>
      </c>
      <c r="EO81" s="100">
        <f t="shared" si="188"/>
        <v>1200</v>
      </c>
      <c r="EP81" s="100">
        <f t="shared" si="188"/>
        <v>1200</v>
      </c>
      <c r="EQ81" s="100">
        <f t="shared" si="188"/>
        <v>1177</v>
      </c>
      <c r="ER81" s="100">
        <f t="shared" si="188"/>
        <v>1154</v>
      </c>
      <c r="ES81" s="100">
        <f t="shared" si="188"/>
        <v>1131</v>
      </c>
      <c r="ET81" s="100">
        <f t="shared" si="188"/>
        <v>1108</v>
      </c>
      <c r="EU81" s="100">
        <f t="shared" si="188"/>
        <v>1085</v>
      </c>
      <c r="EV81" s="100">
        <f t="shared" ref="EV81:GA81" si="189">IF(LEFT(EV26,1)="V",$S$54,IF(ISNUMBER(EV26),EU81-EV26,EU81))</f>
        <v>1062</v>
      </c>
      <c r="EW81" s="100">
        <f t="shared" si="189"/>
        <v>1039</v>
      </c>
      <c r="EX81" s="100">
        <f t="shared" si="189"/>
        <v>1016</v>
      </c>
      <c r="EY81" s="100">
        <f t="shared" si="189"/>
        <v>993</v>
      </c>
      <c r="EZ81" s="100">
        <f t="shared" si="189"/>
        <v>970</v>
      </c>
      <c r="FA81" s="100">
        <f t="shared" si="189"/>
        <v>947</v>
      </c>
      <c r="FB81" s="100">
        <f t="shared" si="189"/>
        <v>924</v>
      </c>
      <c r="FC81" s="100">
        <f t="shared" si="189"/>
        <v>901</v>
      </c>
      <c r="FD81" s="100">
        <f t="shared" si="189"/>
        <v>878</v>
      </c>
      <c r="FE81" s="100">
        <f t="shared" si="189"/>
        <v>855</v>
      </c>
      <c r="FF81" s="100">
        <f t="shared" si="189"/>
        <v>832</v>
      </c>
      <c r="FG81" s="100">
        <f t="shared" si="189"/>
        <v>809</v>
      </c>
      <c r="FH81" s="100">
        <f t="shared" si="189"/>
        <v>786</v>
      </c>
      <c r="FI81" s="100">
        <f t="shared" si="189"/>
        <v>786</v>
      </c>
      <c r="FJ81" s="100">
        <f t="shared" si="189"/>
        <v>786</v>
      </c>
      <c r="FK81" s="100">
        <f t="shared" si="189"/>
        <v>786</v>
      </c>
      <c r="FL81" s="100">
        <f t="shared" si="189"/>
        <v>786</v>
      </c>
      <c r="FM81" s="100">
        <f t="shared" si="189"/>
        <v>786</v>
      </c>
      <c r="FN81" s="100">
        <f t="shared" si="189"/>
        <v>786</v>
      </c>
      <c r="FO81" s="100">
        <f t="shared" si="189"/>
        <v>786</v>
      </c>
      <c r="FP81" s="100">
        <f t="shared" si="189"/>
        <v>786</v>
      </c>
      <c r="FQ81" s="100">
        <f t="shared" si="189"/>
        <v>786</v>
      </c>
      <c r="FR81" s="100">
        <f t="shared" si="189"/>
        <v>786</v>
      </c>
      <c r="FS81" s="100">
        <f t="shared" si="189"/>
        <v>786</v>
      </c>
      <c r="FT81" s="100">
        <f t="shared" si="189"/>
        <v>786</v>
      </c>
      <c r="FU81" s="100">
        <f t="shared" si="189"/>
        <v>786</v>
      </c>
      <c r="FV81" s="100">
        <f t="shared" si="189"/>
        <v>786</v>
      </c>
      <c r="FW81" s="100">
        <f t="shared" si="189"/>
        <v>786</v>
      </c>
      <c r="FX81" s="100">
        <f t="shared" si="189"/>
        <v>786</v>
      </c>
      <c r="FY81" s="100">
        <f t="shared" si="189"/>
        <v>786</v>
      </c>
      <c r="FZ81" s="100">
        <f t="shared" si="189"/>
        <v>786</v>
      </c>
      <c r="GA81" s="100">
        <f t="shared" si="189"/>
        <v>786</v>
      </c>
      <c r="GB81" s="100">
        <f t="shared" ref="GB81:GR81" si="190">IF(LEFT(GB26,1)="V",$S$54,IF(ISNUMBER(GB26),GA81-GB26,GA81))</f>
        <v>786</v>
      </c>
      <c r="GC81" s="100">
        <f t="shared" si="190"/>
        <v>786</v>
      </c>
      <c r="GD81" s="100">
        <f t="shared" si="190"/>
        <v>786</v>
      </c>
      <c r="GE81" s="100">
        <f t="shared" si="190"/>
        <v>786</v>
      </c>
      <c r="GF81" s="100">
        <f t="shared" si="190"/>
        <v>786</v>
      </c>
      <c r="GG81" s="100">
        <f t="shared" si="190"/>
        <v>786</v>
      </c>
      <c r="GH81" s="100">
        <f t="shared" si="190"/>
        <v>786</v>
      </c>
      <c r="GI81" s="100">
        <f t="shared" si="190"/>
        <v>786</v>
      </c>
      <c r="GJ81" s="100">
        <f t="shared" si="190"/>
        <v>786</v>
      </c>
      <c r="GK81" s="100">
        <f t="shared" si="190"/>
        <v>786</v>
      </c>
      <c r="GL81" s="100">
        <f t="shared" si="190"/>
        <v>786</v>
      </c>
      <c r="GM81" s="100">
        <f t="shared" si="190"/>
        <v>786</v>
      </c>
      <c r="GN81" s="100">
        <f t="shared" si="190"/>
        <v>786</v>
      </c>
      <c r="GO81" s="100">
        <f t="shared" si="190"/>
        <v>786</v>
      </c>
      <c r="GP81" s="100">
        <f t="shared" si="190"/>
        <v>786</v>
      </c>
      <c r="GQ81" s="100">
        <f t="shared" si="190"/>
        <v>786</v>
      </c>
      <c r="GR81" s="100">
        <f t="shared" si="190"/>
        <v>786</v>
      </c>
      <c r="GY81" s="542" t="s">
        <v>15</v>
      </c>
      <c r="GZ81" s="540"/>
      <c r="HA81" s="540"/>
      <c r="HB81" s="540"/>
      <c r="HC81" s="540"/>
      <c r="HD81" s="540"/>
      <c r="HE81" s="540"/>
      <c r="HF81" s="540"/>
      <c r="HG81" s="540"/>
      <c r="HH81" s="540"/>
      <c r="HI81" s="540"/>
      <c r="HJ81" s="540"/>
      <c r="HK81" s="540"/>
      <c r="HL81" s="540"/>
      <c r="HM81" s="540"/>
    </row>
    <row r="82" spans="4:221" x14ac:dyDescent="0.25">
      <c r="D82" s="211"/>
      <c r="E82" s="402"/>
      <c r="G82" s="1040"/>
      <c r="H82" s="476" t="s">
        <v>348</v>
      </c>
      <c r="I82" s="229"/>
      <c r="J82" s="230"/>
      <c r="K82" s="237"/>
      <c r="L82" s="390"/>
      <c r="M82" s="1082">
        <v>976</v>
      </c>
      <c r="N82" s="1083"/>
      <c r="O82" s="140"/>
      <c r="P82" s="155">
        <v>200</v>
      </c>
      <c r="Q82" s="12"/>
      <c r="R82" s="385"/>
      <c r="S82" s="386" t="s">
        <v>348</v>
      </c>
      <c r="T82" s="401">
        <f t="shared" si="50"/>
        <v>1176</v>
      </c>
      <c r="U82" s="403">
        <v>1163</v>
      </c>
      <c r="V82" s="404">
        <f t="shared" si="51"/>
        <v>1176</v>
      </c>
      <c r="W82" s="650">
        <f t="shared" si="52"/>
        <v>1176</v>
      </c>
      <c r="X82" s="100">
        <f t="shared" ref="X82:BC82" si="191">IF(LEFT(X27,1)="V",$S$54,IF(ISNUMBER(X27),W82-X27,W82))</f>
        <v>1176</v>
      </c>
      <c r="Y82" s="100">
        <f t="shared" si="191"/>
        <v>1153</v>
      </c>
      <c r="Z82" s="100">
        <f t="shared" si="191"/>
        <v>1066</v>
      </c>
      <c r="AA82" s="100">
        <f t="shared" si="191"/>
        <v>1024</v>
      </c>
      <c r="AB82" s="100">
        <f t="shared" si="191"/>
        <v>1007</v>
      </c>
      <c r="AC82" s="100">
        <f t="shared" si="191"/>
        <v>975</v>
      </c>
      <c r="AD82" s="100">
        <f t="shared" si="191"/>
        <v>938</v>
      </c>
      <c r="AE82" s="100">
        <f t="shared" si="191"/>
        <v>917</v>
      </c>
      <c r="AF82" s="100">
        <f t="shared" si="191"/>
        <v>896</v>
      </c>
      <c r="AG82" s="100">
        <f t="shared" si="191"/>
        <v>874</v>
      </c>
      <c r="AH82" s="100">
        <f t="shared" si="191"/>
        <v>852</v>
      </c>
      <c r="AI82" s="100">
        <f t="shared" si="191"/>
        <v>830</v>
      </c>
      <c r="AJ82" s="100">
        <f t="shared" si="191"/>
        <v>808</v>
      </c>
      <c r="AK82" s="100">
        <f t="shared" si="191"/>
        <v>786</v>
      </c>
      <c r="AL82" s="100">
        <f t="shared" si="191"/>
        <v>764</v>
      </c>
      <c r="AM82" s="100">
        <f t="shared" si="191"/>
        <v>742</v>
      </c>
      <c r="AN82" s="100">
        <f t="shared" si="191"/>
        <v>720</v>
      </c>
      <c r="AO82" s="100">
        <f t="shared" si="191"/>
        <v>698</v>
      </c>
      <c r="AP82" s="100">
        <f t="shared" si="191"/>
        <v>676</v>
      </c>
      <c r="AQ82" s="100">
        <f t="shared" si="191"/>
        <v>654</v>
      </c>
      <c r="AR82" s="100">
        <f t="shared" si="191"/>
        <v>632</v>
      </c>
      <c r="AS82" s="100">
        <f t="shared" si="191"/>
        <v>610</v>
      </c>
      <c r="AT82" s="100">
        <f t="shared" si="191"/>
        <v>588</v>
      </c>
      <c r="AU82" s="100">
        <f t="shared" si="191"/>
        <v>566</v>
      </c>
      <c r="AV82" s="100">
        <f t="shared" si="191"/>
        <v>544</v>
      </c>
      <c r="AW82" s="100">
        <f t="shared" si="191"/>
        <v>522</v>
      </c>
      <c r="AX82" s="100">
        <f t="shared" si="191"/>
        <v>500</v>
      </c>
      <c r="AY82" s="100">
        <f t="shared" si="191"/>
        <v>478</v>
      </c>
      <c r="AZ82" s="100">
        <f t="shared" si="191"/>
        <v>456</v>
      </c>
      <c r="BA82" s="100">
        <f t="shared" si="191"/>
        <v>434</v>
      </c>
      <c r="BB82" s="100">
        <f t="shared" si="191"/>
        <v>412</v>
      </c>
      <c r="BC82" s="100">
        <f t="shared" si="191"/>
        <v>390</v>
      </c>
      <c r="BD82" s="100">
        <f t="shared" ref="BD82:CI82" si="192">IF(LEFT(BD27,1)="V",$S$54,IF(ISNUMBER(BD27),BC82-BD27,BC82))</f>
        <v>368</v>
      </c>
      <c r="BE82" s="100">
        <f t="shared" si="192"/>
        <v>346</v>
      </c>
      <c r="BF82" s="100">
        <f t="shared" si="192"/>
        <v>324</v>
      </c>
      <c r="BG82" s="100">
        <f t="shared" si="192"/>
        <v>302</v>
      </c>
      <c r="BH82" s="100">
        <f t="shared" si="192"/>
        <v>280</v>
      </c>
      <c r="BI82" s="100">
        <f t="shared" si="192"/>
        <v>258</v>
      </c>
      <c r="BJ82" s="100">
        <f t="shared" si="192"/>
        <v>236</v>
      </c>
      <c r="BK82" s="100">
        <f t="shared" si="192"/>
        <v>214</v>
      </c>
      <c r="BL82" s="100">
        <f t="shared" si="192"/>
        <v>192</v>
      </c>
      <c r="BM82" s="100">
        <f t="shared" si="192"/>
        <v>170</v>
      </c>
      <c r="BN82" s="100">
        <f t="shared" si="192"/>
        <v>148</v>
      </c>
      <c r="BO82" s="100">
        <f t="shared" si="192"/>
        <v>126</v>
      </c>
      <c r="BP82" s="100">
        <f t="shared" si="192"/>
        <v>104</v>
      </c>
      <c r="BQ82" s="100">
        <f t="shared" si="192"/>
        <v>82</v>
      </c>
      <c r="BR82" s="100">
        <f t="shared" si="192"/>
        <v>1200</v>
      </c>
      <c r="BS82" s="100">
        <f t="shared" si="192"/>
        <v>1200</v>
      </c>
      <c r="BT82" s="100">
        <f t="shared" si="192"/>
        <v>1200</v>
      </c>
      <c r="BU82" s="100">
        <f t="shared" si="192"/>
        <v>1200</v>
      </c>
      <c r="BV82" s="100">
        <f t="shared" si="192"/>
        <v>1200</v>
      </c>
      <c r="BW82" s="100">
        <f t="shared" si="192"/>
        <v>1178</v>
      </c>
      <c r="BX82" s="100">
        <f t="shared" si="192"/>
        <v>1156</v>
      </c>
      <c r="BY82" s="100">
        <f t="shared" si="192"/>
        <v>1134</v>
      </c>
      <c r="BZ82" s="100">
        <f t="shared" si="192"/>
        <v>1112</v>
      </c>
      <c r="CA82" s="100">
        <f t="shared" si="192"/>
        <v>1090</v>
      </c>
      <c r="CB82" s="100">
        <f t="shared" si="192"/>
        <v>1068</v>
      </c>
      <c r="CC82" s="100">
        <f t="shared" si="192"/>
        <v>1046</v>
      </c>
      <c r="CD82" s="100">
        <f t="shared" si="192"/>
        <v>1024</v>
      </c>
      <c r="CE82" s="100">
        <f t="shared" si="192"/>
        <v>1002</v>
      </c>
      <c r="CF82" s="100">
        <f t="shared" si="192"/>
        <v>980</v>
      </c>
      <c r="CG82" s="100">
        <f t="shared" si="192"/>
        <v>958</v>
      </c>
      <c r="CH82" s="100">
        <f t="shared" si="192"/>
        <v>936</v>
      </c>
      <c r="CI82" s="100">
        <f t="shared" si="192"/>
        <v>914</v>
      </c>
      <c r="CJ82" s="100">
        <f t="shared" ref="CJ82:DO82" si="193">IF(LEFT(CJ27,1)="V",$S$54,IF(ISNUMBER(CJ27),CI82-CJ27,CI82))</f>
        <v>892</v>
      </c>
      <c r="CK82" s="100">
        <f t="shared" si="193"/>
        <v>870</v>
      </c>
      <c r="CL82" s="100">
        <f t="shared" si="193"/>
        <v>848</v>
      </c>
      <c r="CM82" s="100">
        <f t="shared" si="193"/>
        <v>826</v>
      </c>
      <c r="CN82" s="100">
        <f t="shared" si="193"/>
        <v>804</v>
      </c>
      <c r="CO82" s="100">
        <f t="shared" si="193"/>
        <v>782</v>
      </c>
      <c r="CP82" s="100">
        <f t="shared" si="193"/>
        <v>760</v>
      </c>
      <c r="CQ82" s="100">
        <f t="shared" si="193"/>
        <v>738</v>
      </c>
      <c r="CR82" s="100">
        <f t="shared" si="193"/>
        <v>716</v>
      </c>
      <c r="CS82" s="100">
        <f t="shared" si="193"/>
        <v>694</v>
      </c>
      <c r="CT82" s="100">
        <f t="shared" si="193"/>
        <v>672</v>
      </c>
      <c r="CU82" s="100">
        <f t="shared" si="193"/>
        <v>650</v>
      </c>
      <c r="CV82" s="100">
        <f t="shared" si="193"/>
        <v>628</v>
      </c>
      <c r="CW82" s="100">
        <f t="shared" si="193"/>
        <v>606</v>
      </c>
      <c r="CX82" s="100">
        <f t="shared" si="193"/>
        <v>584</v>
      </c>
      <c r="CY82" s="100">
        <f t="shared" si="193"/>
        <v>562</v>
      </c>
      <c r="CZ82" s="100">
        <f t="shared" si="193"/>
        <v>540</v>
      </c>
      <c r="DA82" s="100">
        <f t="shared" si="193"/>
        <v>518</v>
      </c>
      <c r="DB82" s="100">
        <f t="shared" si="193"/>
        <v>496</v>
      </c>
      <c r="DC82" s="100">
        <f t="shared" si="193"/>
        <v>474</v>
      </c>
      <c r="DD82" s="100">
        <f t="shared" si="193"/>
        <v>452</v>
      </c>
      <c r="DE82" s="100">
        <f t="shared" si="193"/>
        <v>430</v>
      </c>
      <c r="DF82" s="100">
        <f t="shared" si="193"/>
        <v>408</v>
      </c>
      <c r="DG82" s="100">
        <f t="shared" si="193"/>
        <v>386</v>
      </c>
      <c r="DH82" s="100">
        <f t="shared" si="193"/>
        <v>364</v>
      </c>
      <c r="DI82" s="100">
        <f t="shared" si="193"/>
        <v>342</v>
      </c>
      <c r="DJ82" s="100">
        <f t="shared" si="193"/>
        <v>320</v>
      </c>
      <c r="DK82" s="100">
        <f t="shared" si="193"/>
        <v>298</v>
      </c>
      <c r="DL82" s="100">
        <f t="shared" si="193"/>
        <v>276</v>
      </c>
      <c r="DM82" s="100">
        <f t="shared" si="193"/>
        <v>254</v>
      </c>
      <c r="DN82" s="100">
        <f t="shared" si="193"/>
        <v>232</v>
      </c>
      <c r="DO82" s="100">
        <f t="shared" si="193"/>
        <v>210</v>
      </c>
      <c r="DP82" s="100">
        <f t="shared" ref="DP82:EU82" si="194">IF(LEFT(DP27,1)="V",$S$54,IF(ISNUMBER(DP27),DO82-DP27,DO82))</f>
        <v>188</v>
      </c>
      <c r="DQ82" s="100">
        <f t="shared" si="194"/>
        <v>166</v>
      </c>
      <c r="DR82" s="100">
        <f t="shared" si="194"/>
        <v>144</v>
      </c>
      <c r="DS82" s="100">
        <f t="shared" si="194"/>
        <v>122</v>
      </c>
      <c r="DT82" s="100">
        <f t="shared" si="194"/>
        <v>100</v>
      </c>
      <c r="DU82" s="100">
        <f t="shared" si="194"/>
        <v>78</v>
      </c>
      <c r="DV82" s="100">
        <f t="shared" si="194"/>
        <v>56</v>
      </c>
      <c r="DW82" s="100">
        <f t="shared" si="194"/>
        <v>34</v>
      </c>
      <c r="DX82" s="100">
        <f t="shared" si="194"/>
        <v>1200</v>
      </c>
      <c r="DY82" s="100">
        <f t="shared" si="194"/>
        <v>1200</v>
      </c>
      <c r="DZ82" s="100">
        <f t="shared" si="194"/>
        <v>1200</v>
      </c>
      <c r="EA82" s="100">
        <f t="shared" si="194"/>
        <v>1200</v>
      </c>
      <c r="EB82" s="100">
        <f t="shared" si="194"/>
        <v>1200</v>
      </c>
      <c r="EC82" s="100">
        <f t="shared" si="194"/>
        <v>1200</v>
      </c>
      <c r="ED82" s="100">
        <f t="shared" si="194"/>
        <v>1177</v>
      </c>
      <c r="EE82" s="100">
        <f t="shared" si="194"/>
        <v>1154</v>
      </c>
      <c r="EF82" s="100">
        <f t="shared" si="194"/>
        <v>1131</v>
      </c>
      <c r="EG82" s="100">
        <f t="shared" si="194"/>
        <v>1108</v>
      </c>
      <c r="EH82" s="100">
        <f t="shared" si="194"/>
        <v>1085</v>
      </c>
      <c r="EI82" s="100">
        <f t="shared" si="194"/>
        <v>1062</v>
      </c>
      <c r="EJ82" s="100">
        <f t="shared" si="194"/>
        <v>1039</v>
      </c>
      <c r="EK82" s="100">
        <f t="shared" si="194"/>
        <v>1016</v>
      </c>
      <c r="EL82" s="100">
        <f t="shared" si="194"/>
        <v>993</v>
      </c>
      <c r="EM82" s="100">
        <f t="shared" si="194"/>
        <v>970</v>
      </c>
      <c r="EN82" s="100">
        <f t="shared" si="194"/>
        <v>947</v>
      </c>
      <c r="EO82" s="100">
        <f t="shared" si="194"/>
        <v>924</v>
      </c>
      <c r="EP82" s="100">
        <f t="shared" si="194"/>
        <v>901</v>
      </c>
      <c r="EQ82" s="100">
        <f t="shared" si="194"/>
        <v>878</v>
      </c>
      <c r="ER82" s="100">
        <f t="shared" si="194"/>
        <v>855</v>
      </c>
      <c r="ES82" s="100">
        <f t="shared" si="194"/>
        <v>832</v>
      </c>
      <c r="ET82" s="100">
        <f t="shared" si="194"/>
        <v>809</v>
      </c>
      <c r="EU82" s="100">
        <f t="shared" si="194"/>
        <v>786</v>
      </c>
      <c r="EV82" s="100">
        <f t="shared" ref="EV82:GA82" si="195">IF(LEFT(EV27,1)="V",$S$54,IF(ISNUMBER(EV27),EU82-EV27,EU82))</f>
        <v>763</v>
      </c>
      <c r="EW82" s="100">
        <f t="shared" si="195"/>
        <v>740</v>
      </c>
      <c r="EX82" s="100">
        <f t="shared" si="195"/>
        <v>717</v>
      </c>
      <c r="EY82" s="100">
        <f t="shared" si="195"/>
        <v>694</v>
      </c>
      <c r="EZ82" s="100">
        <f t="shared" si="195"/>
        <v>671</v>
      </c>
      <c r="FA82" s="100">
        <f t="shared" si="195"/>
        <v>648</v>
      </c>
      <c r="FB82" s="100">
        <f t="shared" si="195"/>
        <v>625</v>
      </c>
      <c r="FC82" s="100">
        <f t="shared" si="195"/>
        <v>602</v>
      </c>
      <c r="FD82" s="100">
        <f t="shared" si="195"/>
        <v>579</v>
      </c>
      <c r="FE82" s="100">
        <f t="shared" si="195"/>
        <v>556</v>
      </c>
      <c r="FF82" s="100">
        <f t="shared" si="195"/>
        <v>533</v>
      </c>
      <c r="FG82" s="100">
        <f t="shared" si="195"/>
        <v>510</v>
      </c>
      <c r="FH82" s="100">
        <f t="shared" si="195"/>
        <v>487</v>
      </c>
      <c r="FI82" s="100">
        <f t="shared" si="195"/>
        <v>464</v>
      </c>
      <c r="FJ82" s="100">
        <f t="shared" si="195"/>
        <v>441</v>
      </c>
      <c r="FK82" s="100">
        <f t="shared" si="195"/>
        <v>418</v>
      </c>
      <c r="FL82" s="100">
        <f t="shared" si="195"/>
        <v>395</v>
      </c>
      <c r="FM82" s="100">
        <f t="shared" si="195"/>
        <v>372</v>
      </c>
      <c r="FN82" s="100">
        <f t="shared" si="195"/>
        <v>349</v>
      </c>
      <c r="FO82" s="100">
        <f t="shared" si="195"/>
        <v>326</v>
      </c>
      <c r="FP82" s="100">
        <f t="shared" si="195"/>
        <v>303</v>
      </c>
      <c r="FQ82" s="100">
        <f t="shared" si="195"/>
        <v>280</v>
      </c>
      <c r="FR82" s="100">
        <f t="shared" si="195"/>
        <v>257</v>
      </c>
      <c r="FS82" s="100">
        <f t="shared" si="195"/>
        <v>234</v>
      </c>
      <c r="FT82" s="100">
        <f t="shared" si="195"/>
        <v>211</v>
      </c>
      <c r="FU82" s="100">
        <f t="shared" si="195"/>
        <v>188</v>
      </c>
      <c r="FV82" s="100">
        <f t="shared" si="195"/>
        <v>165</v>
      </c>
      <c r="FW82" s="100">
        <f t="shared" si="195"/>
        <v>142</v>
      </c>
      <c r="FX82" s="100">
        <f t="shared" si="195"/>
        <v>119</v>
      </c>
      <c r="FY82" s="100">
        <f t="shared" si="195"/>
        <v>96</v>
      </c>
      <c r="FZ82" s="100">
        <f t="shared" si="195"/>
        <v>73</v>
      </c>
      <c r="GA82" s="100">
        <f t="shared" si="195"/>
        <v>50</v>
      </c>
      <c r="GB82" s="100">
        <f t="shared" ref="GB82:GR82" si="196">IF(LEFT(GB27,1)="V",$S$54,IF(ISNUMBER(GB27),GA82-GB27,GA82))</f>
        <v>27</v>
      </c>
      <c r="GC82" s="100">
        <f t="shared" si="196"/>
        <v>27</v>
      </c>
      <c r="GD82" s="100">
        <f t="shared" si="196"/>
        <v>27</v>
      </c>
      <c r="GE82" s="100">
        <f t="shared" si="196"/>
        <v>27</v>
      </c>
      <c r="GF82" s="100">
        <f t="shared" si="196"/>
        <v>27</v>
      </c>
      <c r="GG82" s="100">
        <f t="shared" si="196"/>
        <v>27</v>
      </c>
      <c r="GH82" s="100">
        <f t="shared" si="196"/>
        <v>27</v>
      </c>
      <c r="GI82" s="100">
        <f t="shared" si="196"/>
        <v>27</v>
      </c>
      <c r="GJ82" s="100">
        <f t="shared" si="196"/>
        <v>27</v>
      </c>
      <c r="GK82" s="100">
        <f t="shared" si="196"/>
        <v>27</v>
      </c>
      <c r="GL82" s="100">
        <f t="shared" si="196"/>
        <v>27</v>
      </c>
      <c r="GM82" s="100">
        <f t="shared" si="196"/>
        <v>27</v>
      </c>
      <c r="GN82" s="100">
        <f t="shared" si="196"/>
        <v>27</v>
      </c>
      <c r="GO82" s="100">
        <f t="shared" si="196"/>
        <v>27</v>
      </c>
      <c r="GP82" s="100">
        <f t="shared" si="196"/>
        <v>27</v>
      </c>
      <c r="GQ82" s="100">
        <f t="shared" si="196"/>
        <v>27</v>
      </c>
      <c r="GR82" s="100">
        <f t="shared" si="196"/>
        <v>27</v>
      </c>
      <c r="GY82" s="542" t="s">
        <v>16</v>
      </c>
      <c r="GZ82" s="540"/>
      <c r="HA82" s="540"/>
      <c r="HB82" s="540"/>
      <c r="HC82" s="540"/>
      <c r="HD82" s="540"/>
      <c r="HE82" s="540"/>
      <c r="HF82" s="540"/>
      <c r="HG82" s="540"/>
      <c r="HH82" s="540"/>
      <c r="HI82" s="540"/>
      <c r="HJ82" s="540"/>
      <c r="HK82" s="540"/>
      <c r="HL82" s="540"/>
      <c r="HM82" s="540"/>
    </row>
    <row r="83" spans="4:221" x14ac:dyDescent="0.25">
      <c r="D83" s="211"/>
      <c r="E83" s="402"/>
      <c r="G83" s="1040"/>
      <c r="H83" s="476" t="s">
        <v>106</v>
      </c>
      <c r="I83" s="229"/>
      <c r="J83" s="230"/>
      <c r="K83" s="237"/>
      <c r="L83" s="390"/>
      <c r="M83" s="1082">
        <v>0</v>
      </c>
      <c r="N83" s="1083"/>
      <c r="O83" s="140"/>
      <c r="P83" s="155"/>
      <c r="Q83" s="12"/>
      <c r="R83" s="385"/>
      <c r="S83" s="386" t="s">
        <v>106</v>
      </c>
      <c r="T83" s="401">
        <f t="shared" si="50"/>
        <v>0</v>
      </c>
      <c r="U83" s="403" t="e">
        <v>#REF!</v>
      </c>
      <c r="V83" s="404">
        <f t="shared" si="51"/>
        <v>0</v>
      </c>
      <c r="W83" s="650">
        <f t="shared" si="52"/>
        <v>0</v>
      </c>
      <c r="X83" s="100">
        <f t="shared" ref="X83:BC83" si="197">IF(LEFT(X28,1)="V",$S$54,IF(ISNUMBER(X28),W83-X28,W83))</f>
        <v>0</v>
      </c>
      <c r="Y83" s="100">
        <f t="shared" si="197"/>
        <v>0</v>
      </c>
      <c r="Z83" s="100">
        <f t="shared" si="197"/>
        <v>0</v>
      </c>
      <c r="AA83" s="100">
        <f t="shared" si="197"/>
        <v>0</v>
      </c>
      <c r="AB83" s="100">
        <f t="shared" si="197"/>
        <v>0</v>
      </c>
      <c r="AC83" s="100">
        <f t="shared" si="197"/>
        <v>0</v>
      </c>
      <c r="AD83" s="100">
        <f t="shared" si="197"/>
        <v>0</v>
      </c>
      <c r="AE83" s="100">
        <f t="shared" si="197"/>
        <v>0</v>
      </c>
      <c r="AF83" s="100">
        <f t="shared" si="197"/>
        <v>0</v>
      </c>
      <c r="AG83" s="100">
        <f t="shared" si="197"/>
        <v>0</v>
      </c>
      <c r="AH83" s="100">
        <f t="shared" si="197"/>
        <v>0</v>
      </c>
      <c r="AI83" s="100">
        <f t="shared" si="197"/>
        <v>0</v>
      </c>
      <c r="AJ83" s="100">
        <f t="shared" si="197"/>
        <v>0</v>
      </c>
      <c r="AK83" s="100">
        <f t="shared" si="197"/>
        <v>0</v>
      </c>
      <c r="AL83" s="100">
        <f t="shared" si="197"/>
        <v>0</v>
      </c>
      <c r="AM83" s="100">
        <f t="shared" si="197"/>
        <v>0</v>
      </c>
      <c r="AN83" s="100">
        <f t="shared" si="197"/>
        <v>0</v>
      </c>
      <c r="AO83" s="100">
        <f t="shared" si="197"/>
        <v>0</v>
      </c>
      <c r="AP83" s="100">
        <f t="shared" si="197"/>
        <v>0</v>
      </c>
      <c r="AQ83" s="100">
        <f t="shared" si="197"/>
        <v>0</v>
      </c>
      <c r="AR83" s="100">
        <f t="shared" si="197"/>
        <v>0</v>
      </c>
      <c r="AS83" s="100">
        <f t="shared" si="197"/>
        <v>0</v>
      </c>
      <c r="AT83" s="100">
        <f t="shared" si="197"/>
        <v>0</v>
      </c>
      <c r="AU83" s="100">
        <f t="shared" si="197"/>
        <v>0</v>
      </c>
      <c r="AV83" s="100">
        <f t="shared" si="197"/>
        <v>0</v>
      </c>
      <c r="AW83" s="100">
        <f t="shared" si="197"/>
        <v>0</v>
      </c>
      <c r="AX83" s="100">
        <f t="shared" si="197"/>
        <v>0</v>
      </c>
      <c r="AY83" s="100">
        <f t="shared" si="197"/>
        <v>0</v>
      </c>
      <c r="AZ83" s="100">
        <f t="shared" si="197"/>
        <v>0</v>
      </c>
      <c r="BA83" s="100">
        <f t="shared" si="197"/>
        <v>0</v>
      </c>
      <c r="BB83" s="100">
        <f t="shared" si="197"/>
        <v>0</v>
      </c>
      <c r="BC83" s="100">
        <f t="shared" si="197"/>
        <v>0</v>
      </c>
      <c r="BD83" s="100">
        <f t="shared" ref="BD83:CI83" si="198">IF(LEFT(BD28,1)="V",$S$54,IF(ISNUMBER(BD28),BC83-BD28,BC83))</f>
        <v>0</v>
      </c>
      <c r="BE83" s="100">
        <f t="shared" si="198"/>
        <v>0</v>
      </c>
      <c r="BF83" s="100">
        <f t="shared" si="198"/>
        <v>0</v>
      </c>
      <c r="BG83" s="100">
        <f t="shared" si="198"/>
        <v>0</v>
      </c>
      <c r="BH83" s="100">
        <f t="shared" si="198"/>
        <v>0</v>
      </c>
      <c r="BI83" s="100">
        <f t="shared" si="198"/>
        <v>0</v>
      </c>
      <c r="BJ83" s="100">
        <f t="shared" si="198"/>
        <v>0</v>
      </c>
      <c r="BK83" s="100">
        <f t="shared" si="198"/>
        <v>0</v>
      </c>
      <c r="BL83" s="100">
        <f t="shared" si="198"/>
        <v>0</v>
      </c>
      <c r="BM83" s="100">
        <f t="shared" si="198"/>
        <v>0</v>
      </c>
      <c r="BN83" s="100">
        <f t="shared" si="198"/>
        <v>0</v>
      </c>
      <c r="BO83" s="100">
        <f t="shared" si="198"/>
        <v>0</v>
      </c>
      <c r="BP83" s="100">
        <f t="shared" si="198"/>
        <v>0</v>
      </c>
      <c r="BQ83" s="100">
        <f t="shared" si="198"/>
        <v>0</v>
      </c>
      <c r="BR83" s="100">
        <f t="shared" si="198"/>
        <v>0</v>
      </c>
      <c r="BS83" s="100">
        <f t="shared" si="198"/>
        <v>0</v>
      </c>
      <c r="BT83" s="100">
        <f t="shared" si="198"/>
        <v>0</v>
      </c>
      <c r="BU83" s="100">
        <f t="shared" si="198"/>
        <v>0</v>
      </c>
      <c r="BV83" s="100">
        <f t="shared" si="198"/>
        <v>0</v>
      </c>
      <c r="BW83" s="100">
        <f t="shared" si="198"/>
        <v>0</v>
      </c>
      <c r="BX83" s="100">
        <f t="shared" si="198"/>
        <v>0</v>
      </c>
      <c r="BY83" s="100">
        <f t="shared" si="198"/>
        <v>0</v>
      </c>
      <c r="BZ83" s="100">
        <f t="shared" si="198"/>
        <v>0</v>
      </c>
      <c r="CA83" s="100">
        <f t="shared" si="198"/>
        <v>0</v>
      </c>
      <c r="CB83" s="100">
        <f t="shared" si="198"/>
        <v>0</v>
      </c>
      <c r="CC83" s="100">
        <f t="shared" si="198"/>
        <v>0</v>
      </c>
      <c r="CD83" s="100">
        <f t="shared" si="198"/>
        <v>0</v>
      </c>
      <c r="CE83" s="100">
        <f t="shared" si="198"/>
        <v>0</v>
      </c>
      <c r="CF83" s="100">
        <f t="shared" si="198"/>
        <v>0</v>
      </c>
      <c r="CG83" s="100">
        <f t="shared" si="198"/>
        <v>0</v>
      </c>
      <c r="CH83" s="100">
        <f t="shared" si="198"/>
        <v>0</v>
      </c>
      <c r="CI83" s="100">
        <f t="shared" si="198"/>
        <v>0</v>
      </c>
      <c r="CJ83" s="100">
        <f t="shared" ref="CJ83:DO83" si="199">IF(LEFT(CJ28,1)="V",$S$54,IF(ISNUMBER(CJ28),CI83-CJ28,CI83))</f>
        <v>0</v>
      </c>
      <c r="CK83" s="100">
        <f t="shared" si="199"/>
        <v>0</v>
      </c>
      <c r="CL83" s="100">
        <f t="shared" si="199"/>
        <v>0</v>
      </c>
      <c r="CM83" s="100">
        <f t="shared" si="199"/>
        <v>0</v>
      </c>
      <c r="CN83" s="100">
        <f t="shared" si="199"/>
        <v>0</v>
      </c>
      <c r="CO83" s="100">
        <f t="shared" si="199"/>
        <v>0</v>
      </c>
      <c r="CP83" s="100">
        <f t="shared" si="199"/>
        <v>0</v>
      </c>
      <c r="CQ83" s="100">
        <f t="shared" si="199"/>
        <v>0</v>
      </c>
      <c r="CR83" s="100">
        <f t="shared" si="199"/>
        <v>0</v>
      </c>
      <c r="CS83" s="100">
        <f t="shared" si="199"/>
        <v>0</v>
      </c>
      <c r="CT83" s="100">
        <f t="shared" si="199"/>
        <v>0</v>
      </c>
      <c r="CU83" s="100">
        <f t="shared" si="199"/>
        <v>0</v>
      </c>
      <c r="CV83" s="100">
        <f t="shared" si="199"/>
        <v>0</v>
      </c>
      <c r="CW83" s="100">
        <f t="shared" si="199"/>
        <v>0</v>
      </c>
      <c r="CX83" s="100">
        <f t="shared" si="199"/>
        <v>0</v>
      </c>
      <c r="CY83" s="100">
        <f t="shared" si="199"/>
        <v>0</v>
      </c>
      <c r="CZ83" s="100">
        <f t="shared" si="199"/>
        <v>0</v>
      </c>
      <c r="DA83" s="100">
        <f t="shared" si="199"/>
        <v>0</v>
      </c>
      <c r="DB83" s="100">
        <f t="shared" si="199"/>
        <v>0</v>
      </c>
      <c r="DC83" s="100">
        <f t="shared" si="199"/>
        <v>0</v>
      </c>
      <c r="DD83" s="100">
        <f t="shared" si="199"/>
        <v>0</v>
      </c>
      <c r="DE83" s="100">
        <f t="shared" si="199"/>
        <v>0</v>
      </c>
      <c r="DF83" s="100">
        <f t="shared" si="199"/>
        <v>0</v>
      </c>
      <c r="DG83" s="100">
        <f t="shared" si="199"/>
        <v>0</v>
      </c>
      <c r="DH83" s="100">
        <f t="shared" si="199"/>
        <v>0</v>
      </c>
      <c r="DI83" s="100">
        <f t="shared" si="199"/>
        <v>0</v>
      </c>
      <c r="DJ83" s="100">
        <f t="shared" si="199"/>
        <v>0</v>
      </c>
      <c r="DK83" s="100">
        <f t="shared" si="199"/>
        <v>0</v>
      </c>
      <c r="DL83" s="100">
        <f t="shared" si="199"/>
        <v>0</v>
      </c>
      <c r="DM83" s="100">
        <f t="shared" si="199"/>
        <v>0</v>
      </c>
      <c r="DN83" s="100">
        <f t="shared" si="199"/>
        <v>0</v>
      </c>
      <c r="DO83" s="100">
        <f t="shared" si="199"/>
        <v>0</v>
      </c>
      <c r="DP83" s="100">
        <f t="shared" ref="DP83:EU83" si="200">IF(LEFT(DP28,1)="V",$S$54,IF(ISNUMBER(DP28),DO83-DP28,DO83))</f>
        <v>0</v>
      </c>
      <c r="DQ83" s="100">
        <f t="shared" si="200"/>
        <v>0</v>
      </c>
      <c r="DR83" s="100">
        <f t="shared" si="200"/>
        <v>0</v>
      </c>
      <c r="DS83" s="100">
        <f t="shared" si="200"/>
        <v>0</v>
      </c>
      <c r="DT83" s="100">
        <f t="shared" si="200"/>
        <v>0</v>
      </c>
      <c r="DU83" s="100">
        <f t="shared" si="200"/>
        <v>0</v>
      </c>
      <c r="DV83" s="100">
        <f t="shared" si="200"/>
        <v>0</v>
      </c>
      <c r="DW83" s="100">
        <f t="shared" si="200"/>
        <v>0</v>
      </c>
      <c r="DX83" s="100">
        <f t="shared" si="200"/>
        <v>0</v>
      </c>
      <c r="DY83" s="100">
        <f t="shared" si="200"/>
        <v>0</v>
      </c>
      <c r="DZ83" s="100">
        <f t="shared" si="200"/>
        <v>0</v>
      </c>
      <c r="EA83" s="100">
        <f t="shared" si="200"/>
        <v>0</v>
      </c>
      <c r="EB83" s="100">
        <f t="shared" si="200"/>
        <v>0</v>
      </c>
      <c r="EC83" s="100">
        <f t="shared" si="200"/>
        <v>0</v>
      </c>
      <c r="ED83" s="100">
        <f t="shared" si="200"/>
        <v>0</v>
      </c>
      <c r="EE83" s="100">
        <f t="shared" si="200"/>
        <v>0</v>
      </c>
      <c r="EF83" s="100">
        <f t="shared" si="200"/>
        <v>0</v>
      </c>
      <c r="EG83" s="100">
        <f t="shared" si="200"/>
        <v>0</v>
      </c>
      <c r="EH83" s="100">
        <f t="shared" si="200"/>
        <v>0</v>
      </c>
      <c r="EI83" s="100">
        <f t="shared" si="200"/>
        <v>0</v>
      </c>
      <c r="EJ83" s="100">
        <f t="shared" si="200"/>
        <v>0</v>
      </c>
      <c r="EK83" s="100">
        <f t="shared" si="200"/>
        <v>0</v>
      </c>
      <c r="EL83" s="100">
        <f t="shared" si="200"/>
        <v>0</v>
      </c>
      <c r="EM83" s="100">
        <f t="shared" si="200"/>
        <v>0</v>
      </c>
      <c r="EN83" s="100">
        <f t="shared" si="200"/>
        <v>0</v>
      </c>
      <c r="EO83" s="100">
        <f t="shared" si="200"/>
        <v>0</v>
      </c>
      <c r="EP83" s="100">
        <f t="shared" si="200"/>
        <v>0</v>
      </c>
      <c r="EQ83" s="100">
        <f t="shared" si="200"/>
        <v>0</v>
      </c>
      <c r="ER83" s="100">
        <f t="shared" si="200"/>
        <v>0</v>
      </c>
      <c r="ES83" s="100">
        <f t="shared" si="200"/>
        <v>0</v>
      </c>
      <c r="ET83" s="100">
        <f t="shared" si="200"/>
        <v>0</v>
      </c>
      <c r="EU83" s="100">
        <f t="shared" si="200"/>
        <v>0</v>
      </c>
      <c r="EV83" s="100">
        <f t="shared" ref="EV83:GA83" si="201">IF(LEFT(EV28,1)="V",$S$54,IF(ISNUMBER(EV28),EU83-EV28,EU83))</f>
        <v>0</v>
      </c>
      <c r="EW83" s="100">
        <f t="shared" si="201"/>
        <v>0</v>
      </c>
      <c r="EX83" s="100">
        <f t="shared" si="201"/>
        <v>0</v>
      </c>
      <c r="EY83" s="100">
        <f t="shared" si="201"/>
        <v>0</v>
      </c>
      <c r="EZ83" s="100">
        <f t="shared" si="201"/>
        <v>0</v>
      </c>
      <c r="FA83" s="100">
        <f t="shared" si="201"/>
        <v>0</v>
      </c>
      <c r="FB83" s="100">
        <f t="shared" si="201"/>
        <v>0</v>
      </c>
      <c r="FC83" s="100">
        <f t="shared" si="201"/>
        <v>0</v>
      </c>
      <c r="FD83" s="100">
        <f t="shared" si="201"/>
        <v>0</v>
      </c>
      <c r="FE83" s="100">
        <f t="shared" si="201"/>
        <v>0</v>
      </c>
      <c r="FF83" s="100">
        <f t="shared" si="201"/>
        <v>0</v>
      </c>
      <c r="FG83" s="100">
        <f t="shared" si="201"/>
        <v>0</v>
      </c>
      <c r="FH83" s="100">
        <f t="shared" si="201"/>
        <v>0</v>
      </c>
      <c r="FI83" s="100">
        <f t="shared" si="201"/>
        <v>0</v>
      </c>
      <c r="FJ83" s="100">
        <f t="shared" si="201"/>
        <v>0</v>
      </c>
      <c r="FK83" s="100">
        <f t="shared" si="201"/>
        <v>0</v>
      </c>
      <c r="FL83" s="100">
        <f t="shared" si="201"/>
        <v>0</v>
      </c>
      <c r="FM83" s="100">
        <f t="shared" si="201"/>
        <v>0</v>
      </c>
      <c r="FN83" s="100">
        <f t="shared" si="201"/>
        <v>0</v>
      </c>
      <c r="FO83" s="100">
        <f t="shared" si="201"/>
        <v>0</v>
      </c>
      <c r="FP83" s="100">
        <f t="shared" si="201"/>
        <v>0</v>
      </c>
      <c r="FQ83" s="100">
        <f t="shared" si="201"/>
        <v>0</v>
      </c>
      <c r="FR83" s="100">
        <f t="shared" si="201"/>
        <v>0</v>
      </c>
      <c r="FS83" s="100">
        <f t="shared" si="201"/>
        <v>0</v>
      </c>
      <c r="FT83" s="100">
        <f t="shared" si="201"/>
        <v>0</v>
      </c>
      <c r="FU83" s="100">
        <f t="shared" si="201"/>
        <v>0</v>
      </c>
      <c r="FV83" s="100">
        <f t="shared" si="201"/>
        <v>0</v>
      </c>
      <c r="FW83" s="100">
        <f t="shared" si="201"/>
        <v>0</v>
      </c>
      <c r="FX83" s="100">
        <f t="shared" si="201"/>
        <v>0</v>
      </c>
      <c r="FY83" s="100">
        <f t="shared" si="201"/>
        <v>0</v>
      </c>
      <c r="FZ83" s="100">
        <f t="shared" si="201"/>
        <v>0</v>
      </c>
      <c r="GA83" s="100">
        <f t="shared" si="201"/>
        <v>0</v>
      </c>
      <c r="GB83" s="100">
        <f t="shared" ref="GB83:GR83" si="202">IF(LEFT(GB28,1)="V",$S$54,IF(ISNUMBER(GB28),GA83-GB28,GA83))</f>
        <v>0</v>
      </c>
      <c r="GC83" s="100">
        <f t="shared" si="202"/>
        <v>0</v>
      </c>
      <c r="GD83" s="100">
        <f t="shared" si="202"/>
        <v>0</v>
      </c>
      <c r="GE83" s="100">
        <f t="shared" si="202"/>
        <v>0</v>
      </c>
      <c r="GF83" s="100">
        <f t="shared" si="202"/>
        <v>0</v>
      </c>
      <c r="GG83" s="100">
        <f t="shared" si="202"/>
        <v>0</v>
      </c>
      <c r="GH83" s="100">
        <f t="shared" si="202"/>
        <v>0</v>
      </c>
      <c r="GI83" s="100">
        <f t="shared" si="202"/>
        <v>0</v>
      </c>
      <c r="GJ83" s="100">
        <f t="shared" si="202"/>
        <v>0</v>
      </c>
      <c r="GK83" s="100">
        <f t="shared" si="202"/>
        <v>0</v>
      </c>
      <c r="GL83" s="100">
        <f t="shared" si="202"/>
        <v>0</v>
      </c>
      <c r="GM83" s="100">
        <f t="shared" si="202"/>
        <v>0</v>
      </c>
      <c r="GN83" s="100">
        <f t="shared" si="202"/>
        <v>0</v>
      </c>
      <c r="GO83" s="100">
        <f t="shared" si="202"/>
        <v>0</v>
      </c>
      <c r="GP83" s="100">
        <f t="shared" si="202"/>
        <v>0</v>
      </c>
      <c r="GQ83" s="100">
        <f t="shared" si="202"/>
        <v>0</v>
      </c>
      <c r="GR83" s="100">
        <f t="shared" si="202"/>
        <v>0</v>
      </c>
    </row>
    <row r="84" spans="4:221" x14ac:dyDescent="0.25">
      <c r="D84" s="211"/>
      <c r="E84" s="402"/>
      <c r="G84" s="1040"/>
      <c r="H84" s="476" t="s">
        <v>349</v>
      </c>
      <c r="I84" s="229"/>
      <c r="J84" s="230"/>
      <c r="K84" s="237"/>
      <c r="L84" s="390"/>
      <c r="M84" s="1082">
        <v>712</v>
      </c>
      <c r="N84" s="1083"/>
      <c r="O84" s="140"/>
      <c r="P84" s="155">
        <v>200</v>
      </c>
      <c r="Q84" s="12"/>
      <c r="R84" s="385"/>
      <c r="S84" s="386" t="s">
        <v>349</v>
      </c>
      <c r="T84" s="401">
        <f t="shared" si="50"/>
        <v>912</v>
      </c>
      <c r="U84" s="403">
        <v>938</v>
      </c>
      <c r="V84" s="404">
        <f t="shared" si="51"/>
        <v>912</v>
      </c>
      <c r="W84" s="650">
        <f t="shared" si="52"/>
        <v>912</v>
      </c>
      <c r="X84" s="100">
        <f t="shared" ref="X84:BC84" si="203">IF(LEFT(X29,1)="V",$S$54,IF(ISNUMBER(X29),W84-X29,W84))</f>
        <v>891</v>
      </c>
      <c r="Y84" s="100">
        <f t="shared" si="203"/>
        <v>845</v>
      </c>
      <c r="Z84" s="100">
        <f t="shared" si="203"/>
        <v>833</v>
      </c>
      <c r="AA84" s="100">
        <f t="shared" si="203"/>
        <v>809</v>
      </c>
      <c r="AB84" s="100">
        <f t="shared" si="203"/>
        <v>786</v>
      </c>
      <c r="AC84" s="100">
        <f t="shared" si="203"/>
        <v>762</v>
      </c>
      <c r="AD84" s="100">
        <f t="shared" si="203"/>
        <v>743</v>
      </c>
      <c r="AE84" s="100">
        <f t="shared" si="203"/>
        <v>720</v>
      </c>
      <c r="AF84" s="100">
        <f t="shared" si="203"/>
        <v>697</v>
      </c>
      <c r="AG84" s="100">
        <f t="shared" si="203"/>
        <v>674</v>
      </c>
      <c r="AH84" s="100">
        <f t="shared" si="203"/>
        <v>651</v>
      </c>
      <c r="AI84" s="100">
        <f t="shared" si="203"/>
        <v>628</v>
      </c>
      <c r="AJ84" s="100">
        <f t="shared" si="203"/>
        <v>605</v>
      </c>
      <c r="AK84" s="100">
        <f t="shared" si="203"/>
        <v>582</v>
      </c>
      <c r="AL84" s="100">
        <f t="shared" si="203"/>
        <v>559</v>
      </c>
      <c r="AM84" s="100">
        <f t="shared" si="203"/>
        <v>536</v>
      </c>
      <c r="AN84" s="100">
        <f t="shared" si="203"/>
        <v>513</v>
      </c>
      <c r="AO84" s="100">
        <f t="shared" si="203"/>
        <v>490</v>
      </c>
      <c r="AP84" s="100">
        <f t="shared" si="203"/>
        <v>467</v>
      </c>
      <c r="AQ84" s="100">
        <f t="shared" si="203"/>
        <v>444</v>
      </c>
      <c r="AR84" s="100">
        <f t="shared" si="203"/>
        <v>421</v>
      </c>
      <c r="AS84" s="100">
        <f t="shared" si="203"/>
        <v>398</v>
      </c>
      <c r="AT84" s="100">
        <f t="shared" si="203"/>
        <v>375</v>
      </c>
      <c r="AU84" s="100">
        <f t="shared" si="203"/>
        <v>352</v>
      </c>
      <c r="AV84" s="100">
        <f t="shared" si="203"/>
        <v>329</v>
      </c>
      <c r="AW84" s="100">
        <f t="shared" si="203"/>
        <v>306</v>
      </c>
      <c r="AX84" s="100">
        <f t="shared" si="203"/>
        <v>283</v>
      </c>
      <c r="AY84" s="100">
        <f t="shared" si="203"/>
        <v>260</v>
      </c>
      <c r="AZ84" s="100">
        <f t="shared" si="203"/>
        <v>237</v>
      </c>
      <c r="BA84" s="100">
        <f t="shared" si="203"/>
        <v>214</v>
      </c>
      <c r="BB84" s="100">
        <f t="shared" si="203"/>
        <v>191</v>
      </c>
      <c r="BC84" s="100">
        <f t="shared" si="203"/>
        <v>168</v>
      </c>
      <c r="BD84" s="100">
        <f t="shared" ref="BD84:CI84" si="204">IF(LEFT(BD29,1)="V",$S$54,IF(ISNUMBER(BD29),BC84-BD29,BC84))</f>
        <v>145</v>
      </c>
      <c r="BE84" s="100">
        <f t="shared" si="204"/>
        <v>122</v>
      </c>
      <c r="BF84" s="100">
        <f t="shared" si="204"/>
        <v>99</v>
      </c>
      <c r="BG84" s="100">
        <f t="shared" si="204"/>
        <v>76</v>
      </c>
      <c r="BH84" s="100">
        <f t="shared" si="204"/>
        <v>1200</v>
      </c>
      <c r="BI84" s="100">
        <f t="shared" si="204"/>
        <v>1200</v>
      </c>
      <c r="BJ84" s="100">
        <f t="shared" si="204"/>
        <v>1200</v>
      </c>
      <c r="BK84" s="100">
        <f t="shared" si="204"/>
        <v>1200</v>
      </c>
      <c r="BL84" s="100">
        <f t="shared" si="204"/>
        <v>1200</v>
      </c>
      <c r="BM84" s="100">
        <f t="shared" si="204"/>
        <v>1179</v>
      </c>
      <c r="BN84" s="100">
        <f t="shared" si="204"/>
        <v>1158</v>
      </c>
      <c r="BO84" s="100">
        <f t="shared" si="204"/>
        <v>1137</v>
      </c>
      <c r="BP84" s="100">
        <f t="shared" si="204"/>
        <v>1116</v>
      </c>
      <c r="BQ84" s="100">
        <f t="shared" si="204"/>
        <v>1095</v>
      </c>
      <c r="BR84" s="100">
        <f t="shared" si="204"/>
        <v>1074</v>
      </c>
      <c r="BS84" s="100">
        <f t="shared" si="204"/>
        <v>1053</v>
      </c>
      <c r="BT84" s="100">
        <f t="shared" si="204"/>
        <v>1032</v>
      </c>
      <c r="BU84" s="100">
        <f t="shared" si="204"/>
        <v>1011</v>
      </c>
      <c r="BV84" s="100">
        <f t="shared" si="204"/>
        <v>990</v>
      </c>
      <c r="BW84" s="100">
        <f t="shared" si="204"/>
        <v>969</v>
      </c>
      <c r="BX84" s="100">
        <f t="shared" si="204"/>
        <v>948</v>
      </c>
      <c r="BY84" s="100">
        <f t="shared" si="204"/>
        <v>927</v>
      </c>
      <c r="BZ84" s="100">
        <f t="shared" si="204"/>
        <v>906</v>
      </c>
      <c r="CA84" s="100">
        <f t="shared" si="204"/>
        <v>885</v>
      </c>
      <c r="CB84" s="100">
        <f t="shared" si="204"/>
        <v>864</v>
      </c>
      <c r="CC84" s="100">
        <f t="shared" si="204"/>
        <v>843</v>
      </c>
      <c r="CD84" s="100">
        <f t="shared" si="204"/>
        <v>822</v>
      </c>
      <c r="CE84" s="100">
        <f t="shared" si="204"/>
        <v>801</v>
      </c>
      <c r="CF84" s="100">
        <f t="shared" si="204"/>
        <v>780</v>
      </c>
      <c r="CG84" s="100">
        <f t="shared" si="204"/>
        <v>759</v>
      </c>
      <c r="CH84" s="100">
        <f t="shared" si="204"/>
        <v>738</v>
      </c>
      <c r="CI84" s="100">
        <f t="shared" si="204"/>
        <v>717</v>
      </c>
      <c r="CJ84" s="100">
        <f t="shared" ref="CJ84:DO84" si="205">IF(LEFT(CJ29,1)="V",$S$54,IF(ISNUMBER(CJ29),CI84-CJ29,CI84))</f>
        <v>696</v>
      </c>
      <c r="CK84" s="100">
        <f t="shared" si="205"/>
        <v>675</v>
      </c>
      <c r="CL84" s="100">
        <f t="shared" si="205"/>
        <v>654</v>
      </c>
      <c r="CM84" s="100">
        <f t="shared" si="205"/>
        <v>633</v>
      </c>
      <c r="CN84" s="100">
        <f t="shared" si="205"/>
        <v>612</v>
      </c>
      <c r="CO84" s="100">
        <f t="shared" si="205"/>
        <v>591</v>
      </c>
      <c r="CP84" s="100">
        <f t="shared" si="205"/>
        <v>570</v>
      </c>
      <c r="CQ84" s="100">
        <f t="shared" si="205"/>
        <v>549</v>
      </c>
      <c r="CR84" s="100">
        <f t="shared" si="205"/>
        <v>528</v>
      </c>
      <c r="CS84" s="100">
        <f t="shared" si="205"/>
        <v>507</v>
      </c>
      <c r="CT84" s="100">
        <f t="shared" si="205"/>
        <v>486</v>
      </c>
      <c r="CU84" s="100">
        <f t="shared" si="205"/>
        <v>465</v>
      </c>
      <c r="CV84" s="100">
        <f t="shared" si="205"/>
        <v>444</v>
      </c>
      <c r="CW84" s="100">
        <f t="shared" si="205"/>
        <v>423</v>
      </c>
      <c r="CX84" s="100">
        <f t="shared" si="205"/>
        <v>402</v>
      </c>
      <c r="CY84" s="100">
        <f t="shared" si="205"/>
        <v>381</v>
      </c>
      <c r="CZ84" s="100">
        <f t="shared" si="205"/>
        <v>360</v>
      </c>
      <c r="DA84" s="100">
        <f t="shared" si="205"/>
        <v>339</v>
      </c>
      <c r="DB84" s="100">
        <f t="shared" si="205"/>
        <v>318</v>
      </c>
      <c r="DC84" s="100">
        <f t="shared" si="205"/>
        <v>297</v>
      </c>
      <c r="DD84" s="100">
        <f t="shared" si="205"/>
        <v>276</v>
      </c>
      <c r="DE84" s="100">
        <f t="shared" si="205"/>
        <v>255</v>
      </c>
      <c r="DF84" s="100">
        <f t="shared" si="205"/>
        <v>234</v>
      </c>
      <c r="DG84" s="100">
        <f t="shared" si="205"/>
        <v>213</v>
      </c>
      <c r="DH84" s="100">
        <f t="shared" si="205"/>
        <v>192</v>
      </c>
      <c r="DI84" s="100">
        <f t="shared" si="205"/>
        <v>171</v>
      </c>
      <c r="DJ84" s="100">
        <f t="shared" si="205"/>
        <v>150</v>
      </c>
      <c r="DK84" s="100">
        <f t="shared" si="205"/>
        <v>129</v>
      </c>
      <c r="DL84" s="100">
        <f t="shared" si="205"/>
        <v>108</v>
      </c>
      <c r="DM84" s="100">
        <f t="shared" si="205"/>
        <v>87</v>
      </c>
      <c r="DN84" s="100">
        <f t="shared" si="205"/>
        <v>66</v>
      </c>
      <c r="DO84" s="100">
        <f t="shared" si="205"/>
        <v>45</v>
      </c>
      <c r="DP84" s="100">
        <f t="shared" ref="DP84:EU84" si="206">IF(LEFT(DP29,1)="V",$S$54,IF(ISNUMBER(DP29),DO84-DP29,DO84))</f>
        <v>24</v>
      </c>
      <c r="DQ84" s="100">
        <f t="shared" si="206"/>
        <v>1200</v>
      </c>
      <c r="DR84" s="100">
        <f t="shared" si="206"/>
        <v>1200</v>
      </c>
      <c r="DS84" s="100">
        <f t="shared" si="206"/>
        <v>1200</v>
      </c>
      <c r="DT84" s="100">
        <f t="shared" si="206"/>
        <v>1200</v>
      </c>
      <c r="DU84" s="100">
        <f t="shared" si="206"/>
        <v>1200</v>
      </c>
      <c r="DV84" s="100">
        <f t="shared" si="206"/>
        <v>1200</v>
      </c>
      <c r="DW84" s="100">
        <f t="shared" si="206"/>
        <v>1177</v>
      </c>
      <c r="DX84" s="100">
        <f t="shared" si="206"/>
        <v>1154</v>
      </c>
      <c r="DY84" s="100">
        <f t="shared" si="206"/>
        <v>1131</v>
      </c>
      <c r="DZ84" s="100">
        <f t="shared" si="206"/>
        <v>1108</v>
      </c>
      <c r="EA84" s="100">
        <f t="shared" si="206"/>
        <v>1085</v>
      </c>
      <c r="EB84" s="100">
        <f t="shared" si="206"/>
        <v>1062</v>
      </c>
      <c r="EC84" s="100">
        <f t="shared" si="206"/>
        <v>1039</v>
      </c>
      <c r="ED84" s="100">
        <f t="shared" si="206"/>
        <v>1016</v>
      </c>
      <c r="EE84" s="100">
        <f t="shared" si="206"/>
        <v>993</v>
      </c>
      <c r="EF84" s="100">
        <f t="shared" si="206"/>
        <v>970</v>
      </c>
      <c r="EG84" s="100">
        <f t="shared" si="206"/>
        <v>947</v>
      </c>
      <c r="EH84" s="100">
        <f t="shared" si="206"/>
        <v>924</v>
      </c>
      <c r="EI84" s="100">
        <f t="shared" si="206"/>
        <v>901</v>
      </c>
      <c r="EJ84" s="100">
        <f t="shared" si="206"/>
        <v>878</v>
      </c>
      <c r="EK84" s="100">
        <f t="shared" si="206"/>
        <v>855</v>
      </c>
      <c r="EL84" s="100">
        <f t="shared" si="206"/>
        <v>832</v>
      </c>
      <c r="EM84" s="100">
        <f t="shared" si="206"/>
        <v>809</v>
      </c>
      <c r="EN84" s="100">
        <f t="shared" si="206"/>
        <v>786</v>
      </c>
      <c r="EO84" s="100">
        <f t="shared" si="206"/>
        <v>763</v>
      </c>
      <c r="EP84" s="100">
        <f t="shared" si="206"/>
        <v>740</v>
      </c>
      <c r="EQ84" s="100">
        <f t="shared" si="206"/>
        <v>717</v>
      </c>
      <c r="ER84" s="100">
        <f t="shared" si="206"/>
        <v>694</v>
      </c>
      <c r="ES84" s="100">
        <f t="shared" si="206"/>
        <v>671</v>
      </c>
      <c r="ET84" s="100">
        <f t="shared" si="206"/>
        <v>648</v>
      </c>
      <c r="EU84" s="100">
        <f t="shared" si="206"/>
        <v>625</v>
      </c>
      <c r="EV84" s="100">
        <f t="shared" ref="EV84:GA84" si="207">IF(LEFT(EV29,1)="V",$S$54,IF(ISNUMBER(EV29),EU84-EV29,EU84))</f>
        <v>602</v>
      </c>
      <c r="EW84" s="100">
        <f t="shared" si="207"/>
        <v>579</v>
      </c>
      <c r="EX84" s="100">
        <f t="shared" si="207"/>
        <v>556</v>
      </c>
      <c r="EY84" s="100">
        <f t="shared" si="207"/>
        <v>533</v>
      </c>
      <c r="EZ84" s="100">
        <f t="shared" si="207"/>
        <v>510</v>
      </c>
      <c r="FA84" s="100">
        <f t="shared" si="207"/>
        <v>487</v>
      </c>
      <c r="FB84" s="100">
        <f t="shared" si="207"/>
        <v>464</v>
      </c>
      <c r="FC84" s="100">
        <f t="shared" si="207"/>
        <v>441</v>
      </c>
      <c r="FD84" s="100">
        <f t="shared" si="207"/>
        <v>418</v>
      </c>
      <c r="FE84" s="100">
        <f t="shared" si="207"/>
        <v>395</v>
      </c>
      <c r="FF84" s="100">
        <f t="shared" si="207"/>
        <v>372</v>
      </c>
      <c r="FG84" s="100">
        <f t="shared" si="207"/>
        <v>349</v>
      </c>
      <c r="FH84" s="100">
        <f t="shared" si="207"/>
        <v>326</v>
      </c>
      <c r="FI84" s="100">
        <f t="shared" si="207"/>
        <v>303</v>
      </c>
      <c r="FJ84" s="100">
        <f t="shared" si="207"/>
        <v>280</v>
      </c>
      <c r="FK84" s="100">
        <f t="shared" si="207"/>
        <v>257</v>
      </c>
      <c r="FL84" s="100">
        <f t="shared" si="207"/>
        <v>234</v>
      </c>
      <c r="FM84" s="100">
        <f t="shared" si="207"/>
        <v>211</v>
      </c>
      <c r="FN84" s="100">
        <f t="shared" si="207"/>
        <v>188</v>
      </c>
      <c r="FO84" s="100">
        <f t="shared" si="207"/>
        <v>165</v>
      </c>
      <c r="FP84" s="100">
        <f t="shared" si="207"/>
        <v>142</v>
      </c>
      <c r="FQ84" s="100">
        <f t="shared" si="207"/>
        <v>119</v>
      </c>
      <c r="FR84" s="100">
        <f t="shared" si="207"/>
        <v>96</v>
      </c>
      <c r="FS84" s="100">
        <f t="shared" si="207"/>
        <v>73</v>
      </c>
      <c r="FT84" s="100">
        <f t="shared" si="207"/>
        <v>50</v>
      </c>
      <c r="FU84" s="100">
        <f t="shared" si="207"/>
        <v>27</v>
      </c>
      <c r="FV84" s="100">
        <f t="shared" si="207"/>
        <v>27</v>
      </c>
      <c r="FW84" s="100">
        <f t="shared" si="207"/>
        <v>27</v>
      </c>
      <c r="FX84" s="100">
        <f t="shared" si="207"/>
        <v>27</v>
      </c>
      <c r="FY84" s="100">
        <f t="shared" si="207"/>
        <v>27</v>
      </c>
      <c r="FZ84" s="100">
        <f t="shared" si="207"/>
        <v>27</v>
      </c>
      <c r="GA84" s="100">
        <f t="shared" si="207"/>
        <v>27</v>
      </c>
      <c r="GB84" s="100">
        <f t="shared" ref="GB84:GR84" si="208">IF(LEFT(GB29,1)="V",$S$54,IF(ISNUMBER(GB29),GA84-GB29,GA84))</f>
        <v>27</v>
      </c>
      <c r="GC84" s="100">
        <f t="shared" si="208"/>
        <v>27</v>
      </c>
      <c r="GD84" s="100">
        <f t="shared" si="208"/>
        <v>27</v>
      </c>
      <c r="GE84" s="100">
        <f t="shared" si="208"/>
        <v>27</v>
      </c>
      <c r="GF84" s="100">
        <f t="shared" si="208"/>
        <v>27</v>
      </c>
      <c r="GG84" s="100">
        <f t="shared" si="208"/>
        <v>27</v>
      </c>
      <c r="GH84" s="100">
        <f t="shared" si="208"/>
        <v>27</v>
      </c>
      <c r="GI84" s="100">
        <f t="shared" si="208"/>
        <v>27</v>
      </c>
      <c r="GJ84" s="100">
        <f t="shared" si="208"/>
        <v>27</v>
      </c>
      <c r="GK84" s="100">
        <f t="shared" si="208"/>
        <v>27</v>
      </c>
      <c r="GL84" s="100">
        <f t="shared" si="208"/>
        <v>27</v>
      </c>
      <c r="GM84" s="100">
        <f t="shared" si="208"/>
        <v>27</v>
      </c>
      <c r="GN84" s="100">
        <f t="shared" si="208"/>
        <v>27</v>
      </c>
      <c r="GO84" s="100">
        <f t="shared" si="208"/>
        <v>27</v>
      </c>
      <c r="GP84" s="100">
        <f t="shared" si="208"/>
        <v>27</v>
      </c>
      <c r="GQ84" s="100">
        <f t="shared" si="208"/>
        <v>27</v>
      </c>
      <c r="GR84" s="100">
        <f t="shared" si="208"/>
        <v>27</v>
      </c>
    </row>
    <row r="85" spans="4:221" x14ac:dyDescent="0.25">
      <c r="D85" s="211"/>
      <c r="E85" s="402"/>
      <c r="G85" s="1040"/>
      <c r="H85" s="476" t="s">
        <v>107</v>
      </c>
      <c r="I85" s="229"/>
      <c r="J85" s="230"/>
      <c r="K85" s="237"/>
      <c r="L85" s="390"/>
      <c r="M85" s="1082">
        <v>355</v>
      </c>
      <c r="N85" s="1083"/>
      <c r="O85" s="140"/>
      <c r="P85" s="155">
        <v>200</v>
      </c>
      <c r="Q85" s="12"/>
      <c r="R85" s="385"/>
      <c r="S85" s="386" t="s">
        <v>107</v>
      </c>
      <c r="T85" s="401">
        <f t="shared" si="50"/>
        <v>555</v>
      </c>
      <c r="U85" s="403">
        <v>559</v>
      </c>
      <c r="V85" s="404">
        <f t="shared" si="51"/>
        <v>555</v>
      </c>
      <c r="W85" s="650">
        <f t="shared" si="52"/>
        <v>555</v>
      </c>
      <c r="X85" s="100">
        <f t="shared" ref="X85:BC85" si="209">IF(LEFT(X30,1)="V",$S$54,IF(ISNUMBER(X30),W85-X30,W85))</f>
        <v>524</v>
      </c>
      <c r="Y85" s="100">
        <f t="shared" si="209"/>
        <v>518</v>
      </c>
      <c r="Z85" s="100">
        <f t="shared" si="209"/>
        <v>509</v>
      </c>
      <c r="AA85" s="100">
        <f t="shared" si="209"/>
        <v>491</v>
      </c>
      <c r="AB85" s="100">
        <f t="shared" si="209"/>
        <v>480</v>
      </c>
      <c r="AC85" s="100">
        <f t="shared" si="209"/>
        <v>480</v>
      </c>
      <c r="AD85" s="100">
        <f t="shared" si="209"/>
        <v>480</v>
      </c>
      <c r="AE85" s="100">
        <f t="shared" si="209"/>
        <v>457</v>
      </c>
      <c r="AF85" s="100">
        <f t="shared" si="209"/>
        <v>434</v>
      </c>
      <c r="AG85" s="100">
        <f t="shared" si="209"/>
        <v>411</v>
      </c>
      <c r="AH85" s="100">
        <f t="shared" si="209"/>
        <v>388</v>
      </c>
      <c r="AI85" s="100">
        <f t="shared" si="209"/>
        <v>365</v>
      </c>
      <c r="AJ85" s="100">
        <f t="shared" si="209"/>
        <v>342</v>
      </c>
      <c r="AK85" s="100">
        <f t="shared" si="209"/>
        <v>319</v>
      </c>
      <c r="AL85" s="100">
        <f t="shared" si="209"/>
        <v>296</v>
      </c>
      <c r="AM85" s="100">
        <f t="shared" si="209"/>
        <v>273</v>
      </c>
      <c r="AN85" s="100">
        <f t="shared" si="209"/>
        <v>250</v>
      </c>
      <c r="AO85" s="100">
        <f t="shared" si="209"/>
        <v>227</v>
      </c>
      <c r="AP85" s="100">
        <f t="shared" si="209"/>
        <v>204</v>
      </c>
      <c r="AQ85" s="100">
        <f t="shared" si="209"/>
        <v>181</v>
      </c>
      <c r="AR85" s="100">
        <f t="shared" si="209"/>
        <v>158</v>
      </c>
      <c r="AS85" s="100">
        <f t="shared" si="209"/>
        <v>135</v>
      </c>
      <c r="AT85" s="100">
        <f t="shared" si="209"/>
        <v>112</v>
      </c>
      <c r="AU85" s="100">
        <f t="shared" si="209"/>
        <v>89</v>
      </c>
      <c r="AV85" s="100">
        <f t="shared" si="209"/>
        <v>1200</v>
      </c>
      <c r="AW85" s="100">
        <f t="shared" si="209"/>
        <v>1200</v>
      </c>
      <c r="AX85" s="100">
        <f t="shared" si="209"/>
        <v>1200</v>
      </c>
      <c r="AY85" s="100">
        <f t="shared" si="209"/>
        <v>1200</v>
      </c>
      <c r="AZ85" s="100">
        <f t="shared" si="209"/>
        <v>1200</v>
      </c>
      <c r="BA85" s="100">
        <f t="shared" si="209"/>
        <v>1177</v>
      </c>
      <c r="BB85" s="100">
        <f t="shared" si="209"/>
        <v>1154</v>
      </c>
      <c r="BC85" s="100">
        <f t="shared" si="209"/>
        <v>1131</v>
      </c>
      <c r="BD85" s="100">
        <f t="shared" ref="BD85:CI85" si="210">IF(LEFT(BD30,1)="V",$S$54,IF(ISNUMBER(BD30),BC85-BD30,BC85))</f>
        <v>1108</v>
      </c>
      <c r="BE85" s="100">
        <f t="shared" si="210"/>
        <v>1085</v>
      </c>
      <c r="BF85" s="100">
        <f t="shared" si="210"/>
        <v>1062</v>
      </c>
      <c r="BG85" s="100">
        <f t="shared" si="210"/>
        <v>1039</v>
      </c>
      <c r="BH85" s="100">
        <f t="shared" si="210"/>
        <v>1016</v>
      </c>
      <c r="BI85" s="100">
        <f t="shared" si="210"/>
        <v>993</v>
      </c>
      <c r="BJ85" s="100">
        <f t="shared" si="210"/>
        <v>970</v>
      </c>
      <c r="BK85" s="100">
        <f t="shared" si="210"/>
        <v>947</v>
      </c>
      <c r="BL85" s="100">
        <f t="shared" si="210"/>
        <v>924</v>
      </c>
      <c r="BM85" s="100">
        <f t="shared" si="210"/>
        <v>901</v>
      </c>
      <c r="BN85" s="100">
        <f t="shared" si="210"/>
        <v>878</v>
      </c>
      <c r="BO85" s="100">
        <f t="shared" si="210"/>
        <v>855</v>
      </c>
      <c r="BP85" s="100">
        <f t="shared" si="210"/>
        <v>832</v>
      </c>
      <c r="BQ85" s="100">
        <f t="shared" si="210"/>
        <v>809</v>
      </c>
      <c r="BR85" s="100">
        <f t="shared" si="210"/>
        <v>786</v>
      </c>
      <c r="BS85" s="100">
        <f t="shared" si="210"/>
        <v>763</v>
      </c>
      <c r="BT85" s="100">
        <f t="shared" si="210"/>
        <v>740</v>
      </c>
      <c r="BU85" s="100">
        <f t="shared" si="210"/>
        <v>717</v>
      </c>
      <c r="BV85" s="100">
        <f t="shared" si="210"/>
        <v>694</v>
      </c>
      <c r="BW85" s="100">
        <f t="shared" si="210"/>
        <v>671</v>
      </c>
      <c r="BX85" s="100">
        <f t="shared" si="210"/>
        <v>648</v>
      </c>
      <c r="BY85" s="100">
        <f t="shared" si="210"/>
        <v>625</v>
      </c>
      <c r="BZ85" s="100">
        <f t="shared" si="210"/>
        <v>602</v>
      </c>
      <c r="CA85" s="100">
        <f t="shared" si="210"/>
        <v>579</v>
      </c>
      <c r="CB85" s="100">
        <f t="shared" si="210"/>
        <v>556</v>
      </c>
      <c r="CC85" s="100">
        <f t="shared" si="210"/>
        <v>533</v>
      </c>
      <c r="CD85" s="100">
        <f t="shared" si="210"/>
        <v>510</v>
      </c>
      <c r="CE85" s="100">
        <f t="shared" si="210"/>
        <v>487</v>
      </c>
      <c r="CF85" s="100">
        <f t="shared" si="210"/>
        <v>464</v>
      </c>
      <c r="CG85" s="100">
        <f t="shared" si="210"/>
        <v>441</v>
      </c>
      <c r="CH85" s="100">
        <f t="shared" si="210"/>
        <v>418</v>
      </c>
      <c r="CI85" s="100">
        <f t="shared" si="210"/>
        <v>395</v>
      </c>
      <c r="CJ85" s="100">
        <f t="shared" ref="CJ85:DO85" si="211">IF(LEFT(CJ30,1)="V",$S$54,IF(ISNUMBER(CJ30),CI85-CJ30,CI85))</f>
        <v>372</v>
      </c>
      <c r="CK85" s="100">
        <f t="shared" si="211"/>
        <v>349</v>
      </c>
      <c r="CL85" s="100">
        <f t="shared" si="211"/>
        <v>326</v>
      </c>
      <c r="CM85" s="100">
        <f t="shared" si="211"/>
        <v>303</v>
      </c>
      <c r="CN85" s="100">
        <f t="shared" si="211"/>
        <v>280</v>
      </c>
      <c r="CO85" s="100">
        <f t="shared" si="211"/>
        <v>257</v>
      </c>
      <c r="CP85" s="100">
        <f t="shared" si="211"/>
        <v>234</v>
      </c>
      <c r="CQ85" s="100">
        <f t="shared" si="211"/>
        <v>211</v>
      </c>
      <c r="CR85" s="100">
        <f t="shared" si="211"/>
        <v>188</v>
      </c>
      <c r="CS85" s="100">
        <f t="shared" si="211"/>
        <v>165</v>
      </c>
      <c r="CT85" s="100">
        <f t="shared" si="211"/>
        <v>142</v>
      </c>
      <c r="CU85" s="100">
        <f t="shared" si="211"/>
        <v>119</v>
      </c>
      <c r="CV85" s="100">
        <f t="shared" si="211"/>
        <v>96</v>
      </c>
      <c r="CW85" s="100">
        <f t="shared" si="211"/>
        <v>73</v>
      </c>
      <c r="CX85" s="100">
        <f t="shared" si="211"/>
        <v>50</v>
      </c>
      <c r="CY85" s="100">
        <f t="shared" si="211"/>
        <v>27</v>
      </c>
      <c r="CZ85" s="100">
        <f t="shared" si="211"/>
        <v>17</v>
      </c>
      <c r="DA85" s="100">
        <f t="shared" si="211"/>
        <v>1200</v>
      </c>
      <c r="DB85" s="100">
        <f t="shared" si="211"/>
        <v>1200</v>
      </c>
      <c r="DC85" s="100">
        <f t="shared" si="211"/>
        <v>1200</v>
      </c>
      <c r="DD85" s="100">
        <f t="shared" si="211"/>
        <v>1200</v>
      </c>
      <c r="DE85" s="100">
        <f t="shared" si="211"/>
        <v>1200</v>
      </c>
      <c r="DF85" s="100">
        <f t="shared" si="211"/>
        <v>1200</v>
      </c>
      <c r="DG85" s="100">
        <f t="shared" si="211"/>
        <v>1177</v>
      </c>
      <c r="DH85" s="100">
        <f t="shared" si="211"/>
        <v>1154</v>
      </c>
      <c r="DI85" s="100">
        <f t="shared" si="211"/>
        <v>1131</v>
      </c>
      <c r="DJ85" s="100">
        <f t="shared" si="211"/>
        <v>1108</v>
      </c>
      <c r="DK85" s="100">
        <f t="shared" si="211"/>
        <v>1085</v>
      </c>
      <c r="DL85" s="100">
        <f t="shared" si="211"/>
        <v>1062</v>
      </c>
      <c r="DM85" s="100">
        <f t="shared" si="211"/>
        <v>1039</v>
      </c>
      <c r="DN85" s="100">
        <f t="shared" si="211"/>
        <v>1016</v>
      </c>
      <c r="DO85" s="100">
        <f t="shared" si="211"/>
        <v>993</v>
      </c>
      <c r="DP85" s="100">
        <f t="shared" ref="DP85:EU85" si="212">IF(LEFT(DP30,1)="V",$S$54,IF(ISNUMBER(DP30),DO85-DP30,DO85))</f>
        <v>970</v>
      </c>
      <c r="DQ85" s="100">
        <f t="shared" si="212"/>
        <v>947</v>
      </c>
      <c r="DR85" s="100">
        <f t="shared" si="212"/>
        <v>924</v>
      </c>
      <c r="DS85" s="100">
        <f t="shared" si="212"/>
        <v>901</v>
      </c>
      <c r="DT85" s="100">
        <f t="shared" si="212"/>
        <v>878</v>
      </c>
      <c r="DU85" s="100">
        <f t="shared" si="212"/>
        <v>855</v>
      </c>
      <c r="DV85" s="100">
        <f t="shared" si="212"/>
        <v>832</v>
      </c>
      <c r="DW85" s="100">
        <f t="shared" si="212"/>
        <v>809</v>
      </c>
      <c r="DX85" s="100">
        <f t="shared" si="212"/>
        <v>786</v>
      </c>
      <c r="DY85" s="100">
        <f t="shared" si="212"/>
        <v>763</v>
      </c>
      <c r="DZ85" s="100">
        <f t="shared" si="212"/>
        <v>740</v>
      </c>
      <c r="EA85" s="100">
        <f t="shared" si="212"/>
        <v>717</v>
      </c>
      <c r="EB85" s="100">
        <f t="shared" si="212"/>
        <v>694</v>
      </c>
      <c r="EC85" s="100">
        <f t="shared" si="212"/>
        <v>671</v>
      </c>
      <c r="ED85" s="100">
        <f t="shared" si="212"/>
        <v>648</v>
      </c>
      <c r="EE85" s="100">
        <f t="shared" si="212"/>
        <v>625</v>
      </c>
      <c r="EF85" s="100">
        <f t="shared" si="212"/>
        <v>602</v>
      </c>
      <c r="EG85" s="100">
        <f t="shared" si="212"/>
        <v>579</v>
      </c>
      <c r="EH85" s="100">
        <f t="shared" si="212"/>
        <v>556</v>
      </c>
      <c r="EI85" s="100">
        <f t="shared" si="212"/>
        <v>533</v>
      </c>
      <c r="EJ85" s="100">
        <f t="shared" si="212"/>
        <v>510</v>
      </c>
      <c r="EK85" s="100">
        <f t="shared" si="212"/>
        <v>487</v>
      </c>
      <c r="EL85" s="100">
        <f t="shared" si="212"/>
        <v>464</v>
      </c>
      <c r="EM85" s="100">
        <f t="shared" si="212"/>
        <v>441</v>
      </c>
      <c r="EN85" s="100">
        <f t="shared" si="212"/>
        <v>418</v>
      </c>
      <c r="EO85" s="100">
        <f t="shared" si="212"/>
        <v>395</v>
      </c>
      <c r="EP85" s="100">
        <f t="shared" si="212"/>
        <v>372</v>
      </c>
      <c r="EQ85" s="100">
        <f t="shared" si="212"/>
        <v>349</v>
      </c>
      <c r="ER85" s="100">
        <f t="shared" si="212"/>
        <v>326</v>
      </c>
      <c r="ES85" s="100">
        <f t="shared" si="212"/>
        <v>303</v>
      </c>
      <c r="ET85" s="100">
        <f t="shared" si="212"/>
        <v>280</v>
      </c>
      <c r="EU85" s="100">
        <f t="shared" si="212"/>
        <v>257</v>
      </c>
      <c r="EV85" s="100">
        <f t="shared" ref="EV85:GA85" si="213">IF(LEFT(EV30,1)="V",$S$54,IF(ISNUMBER(EV30),EU85-EV30,EU85))</f>
        <v>234</v>
      </c>
      <c r="EW85" s="100">
        <f t="shared" si="213"/>
        <v>211</v>
      </c>
      <c r="EX85" s="100">
        <f t="shared" si="213"/>
        <v>188</v>
      </c>
      <c r="EY85" s="100">
        <f t="shared" si="213"/>
        <v>165</v>
      </c>
      <c r="EZ85" s="100">
        <f t="shared" si="213"/>
        <v>142</v>
      </c>
      <c r="FA85" s="100">
        <f t="shared" si="213"/>
        <v>119</v>
      </c>
      <c r="FB85" s="100">
        <f t="shared" si="213"/>
        <v>96</v>
      </c>
      <c r="FC85" s="100">
        <f t="shared" si="213"/>
        <v>73</v>
      </c>
      <c r="FD85" s="100">
        <f t="shared" si="213"/>
        <v>50</v>
      </c>
      <c r="FE85" s="100">
        <f t="shared" si="213"/>
        <v>27</v>
      </c>
      <c r="FF85" s="100">
        <f t="shared" si="213"/>
        <v>4</v>
      </c>
      <c r="FG85" s="100">
        <f t="shared" si="213"/>
        <v>1200</v>
      </c>
      <c r="FH85" s="100">
        <f t="shared" si="213"/>
        <v>1200</v>
      </c>
      <c r="FI85" s="100">
        <f t="shared" si="213"/>
        <v>1200</v>
      </c>
      <c r="FJ85" s="100">
        <f t="shared" si="213"/>
        <v>1200</v>
      </c>
      <c r="FK85" s="100">
        <f t="shared" si="213"/>
        <v>1200</v>
      </c>
      <c r="FL85" s="100">
        <f t="shared" si="213"/>
        <v>1177</v>
      </c>
      <c r="FM85" s="100">
        <f t="shared" si="213"/>
        <v>1154</v>
      </c>
      <c r="FN85" s="100">
        <f t="shared" si="213"/>
        <v>1131</v>
      </c>
      <c r="FO85" s="100">
        <f t="shared" si="213"/>
        <v>1108</v>
      </c>
      <c r="FP85" s="100">
        <f t="shared" si="213"/>
        <v>1085</v>
      </c>
      <c r="FQ85" s="100">
        <f t="shared" si="213"/>
        <v>1062</v>
      </c>
      <c r="FR85" s="100">
        <f t="shared" si="213"/>
        <v>1039</v>
      </c>
      <c r="FS85" s="100">
        <f t="shared" si="213"/>
        <v>1016</v>
      </c>
      <c r="FT85" s="100">
        <f t="shared" si="213"/>
        <v>993</v>
      </c>
      <c r="FU85" s="100">
        <f t="shared" si="213"/>
        <v>970</v>
      </c>
      <c r="FV85" s="100">
        <f t="shared" si="213"/>
        <v>947</v>
      </c>
      <c r="FW85" s="100">
        <f t="shared" si="213"/>
        <v>924</v>
      </c>
      <c r="FX85" s="100">
        <f t="shared" si="213"/>
        <v>901</v>
      </c>
      <c r="FY85" s="100">
        <f t="shared" si="213"/>
        <v>878</v>
      </c>
      <c r="FZ85" s="100">
        <f t="shared" si="213"/>
        <v>855</v>
      </c>
      <c r="GA85" s="100">
        <f t="shared" si="213"/>
        <v>832</v>
      </c>
      <c r="GB85" s="100">
        <f t="shared" ref="GB85:GR85" si="214">IF(LEFT(GB30,1)="V",$S$54,IF(ISNUMBER(GB30),GA85-GB30,GA85))</f>
        <v>809</v>
      </c>
      <c r="GC85" s="100">
        <f t="shared" si="214"/>
        <v>786</v>
      </c>
      <c r="GD85" s="100">
        <f t="shared" si="214"/>
        <v>763</v>
      </c>
      <c r="GE85" s="100">
        <f t="shared" si="214"/>
        <v>740</v>
      </c>
      <c r="GF85" s="100">
        <f t="shared" si="214"/>
        <v>717</v>
      </c>
      <c r="GG85" s="100">
        <f t="shared" si="214"/>
        <v>694</v>
      </c>
      <c r="GH85" s="100">
        <f t="shared" si="214"/>
        <v>671</v>
      </c>
      <c r="GI85" s="100">
        <f t="shared" si="214"/>
        <v>648</v>
      </c>
      <c r="GJ85" s="100">
        <f t="shared" si="214"/>
        <v>625</v>
      </c>
      <c r="GK85" s="100">
        <f t="shared" si="214"/>
        <v>602</v>
      </c>
      <c r="GL85" s="100">
        <f t="shared" si="214"/>
        <v>579</v>
      </c>
      <c r="GM85" s="100">
        <f t="shared" si="214"/>
        <v>556</v>
      </c>
      <c r="GN85" s="100">
        <f t="shared" si="214"/>
        <v>533</v>
      </c>
      <c r="GO85" s="100">
        <f t="shared" si="214"/>
        <v>533</v>
      </c>
      <c r="GP85" s="100">
        <f t="shared" si="214"/>
        <v>533</v>
      </c>
      <c r="GQ85" s="100">
        <f t="shared" si="214"/>
        <v>533</v>
      </c>
      <c r="GR85" s="100">
        <f t="shared" si="214"/>
        <v>533</v>
      </c>
    </row>
    <row r="86" spans="4:221" x14ac:dyDescent="0.25">
      <c r="D86" s="211"/>
      <c r="E86" s="402"/>
      <c r="G86" s="1040"/>
      <c r="H86" s="476" t="s">
        <v>108</v>
      </c>
      <c r="I86" s="229"/>
      <c r="J86" s="230"/>
      <c r="K86" s="237"/>
      <c r="L86" s="390"/>
      <c r="M86" s="1082">
        <v>530</v>
      </c>
      <c r="N86" s="1083"/>
      <c r="O86" s="140"/>
      <c r="P86" s="155">
        <v>200</v>
      </c>
      <c r="Q86" s="12"/>
      <c r="R86" s="385"/>
      <c r="S86" s="386" t="s">
        <v>108</v>
      </c>
      <c r="T86" s="401">
        <f t="shared" si="50"/>
        <v>730</v>
      </c>
      <c r="U86" s="403">
        <v>530</v>
      </c>
      <c r="V86" s="404">
        <f t="shared" si="51"/>
        <v>730</v>
      </c>
      <c r="W86" s="650">
        <f t="shared" si="52"/>
        <v>730</v>
      </c>
      <c r="X86" s="100">
        <f t="shared" ref="X86:BC86" si="215">IF(LEFT(X31,1)="V",$S$54,IF(ISNUMBER(X31),W86-X31,W86))</f>
        <v>730</v>
      </c>
      <c r="Y86" s="100">
        <f t="shared" si="215"/>
        <v>730</v>
      </c>
      <c r="Z86" s="100">
        <f t="shared" si="215"/>
        <v>730</v>
      </c>
      <c r="AA86" s="100">
        <f t="shared" si="215"/>
        <v>730</v>
      </c>
      <c r="AB86" s="100">
        <f t="shared" si="215"/>
        <v>730</v>
      </c>
      <c r="AC86" s="100">
        <f t="shared" si="215"/>
        <v>1200</v>
      </c>
      <c r="AD86" s="100">
        <f t="shared" si="215"/>
        <v>1200</v>
      </c>
      <c r="AE86" s="100">
        <f t="shared" si="215"/>
        <v>1200</v>
      </c>
      <c r="AF86" s="100">
        <f t="shared" si="215"/>
        <v>1200</v>
      </c>
      <c r="AG86" s="100">
        <f t="shared" si="215"/>
        <v>1200</v>
      </c>
      <c r="AH86" s="100">
        <f t="shared" si="215"/>
        <v>1200</v>
      </c>
      <c r="AI86" s="100">
        <f t="shared" si="215"/>
        <v>1200</v>
      </c>
      <c r="AJ86" s="100">
        <f t="shared" si="215"/>
        <v>1200</v>
      </c>
      <c r="AK86" s="100">
        <f t="shared" si="215"/>
        <v>1200</v>
      </c>
      <c r="AL86" s="100">
        <f t="shared" si="215"/>
        <v>1200</v>
      </c>
      <c r="AM86" s="100">
        <f t="shared" si="215"/>
        <v>1200</v>
      </c>
      <c r="AN86" s="100">
        <f t="shared" si="215"/>
        <v>1200</v>
      </c>
      <c r="AO86" s="100">
        <f t="shared" si="215"/>
        <v>1200</v>
      </c>
      <c r="AP86" s="100">
        <f t="shared" si="215"/>
        <v>1177</v>
      </c>
      <c r="AQ86" s="100">
        <f t="shared" si="215"/>
        <v>1154</v>
      </c>
      <c r="AR86" s="100">
        <f t="shared" si="215"/>
        <v>1131</v>
      </c>
      <c r="AS86" s="100">
        <f t="shared" si="215"/>
        <v>1108</v>
      </c>
      <c r="AT86" s="100">
        <f t="shared" si="215"/>
        <v>1085</v>
      </c>
      <c r="AU86" s="100">
        <f t="shared" si="215"/>
        <v>1062</v>
      </c>
      <c r="AV86" s="100">
        <f t="shared" si="215"/>
        <v>1039</v>
      </c>
      <c r="AW86" s="100">
        <f t="shared" si="215"/>
        <v>1016</v>
      </c>
      <c r="AX86" s="100">
        <f t="shared" si="215"/>
        <v>993</v>
      </c>
      <c r="AY86" s="100">
        <f t="shared" si="215"/>
        <v>970</v>
      </c>
      <c r="AZ86" s="100">
        <f t="shared" si="215"/>
        <v>947</v>
      </c>
      <c r="BA86" s="100">
        <f t="shared" si="215"/>
        <v>924</v>
      </c>
      <c r="BB86" s="100">
        <f t="shared" si="215"/>
        <v>901</v>
      </c>
      <c r="BC86" s="100">
        <f t="shared" si="215"/>
        <v>878</v>
      </c>
      <c r="BD86" s="100">
        <f t="shared" ref="BD86:CI86" si="216">IF(LEFT(BD31,1)="V",$S$54,IF(ISNUMBER(BD31),BC86-BD31,BC86))</f>
        <v>855</v>
      </c>
      <c r="BE86" s="100">
        <f t="shared" si="216"/>
        <v>832</v>
      </c>
      <c r="BF86" s="100">
        <f t="shared" si="216"/>
        <v>809</v>
      </c>
      <c r="BG86" s="100">
        <f t="shared" si="216"/>
        <v>786</v>
      </c>
      <c r="BH86" s="100">
        <f t="shared" si="216"/>
        <v>763</v>
      </c>
      <c r="BI86" s="100">
        <f t="shared" si="216"/>
        <v>740</v>
      </c>
      <c r="BJ86" s="100">
        <f t="shared" si="216"/>
        <v>717</v>
      </c>
      <c r="BK86" s="100">
        <f t="shared" si="216"/>
        <v>694</v>
      </c>
      <c r="BL86" s="100">
        <f t="shared" si="216"/>
        <v>671</v>
      </c>
      <c r="BM86" s="100">
        <f t="shared" si="216"/>
        <v>648</v>
      </c>
      <c r="BN86" s="100">
        <f t="shared" si="216"/>
        <v>625</v>
      </c>
      <c r="BO86" s="100">
        <f t="shared" si="216"/>
        <v>602</v>
      </c>
      <c r="BP86" s="100">
        <f t="shared" si="216"/>
        <v>579</v>
      </c>
      <c r="BQ86" s="100">
        <f t="shared" si="216"/>
        <v>556</v>
      </c>
      <c r="BR86" s="100">
        <f t="shared" si="216"/>
        <v>533</v>
      </c>
      <c r="BS86" s="100">
        <f t="shared" si="216"/>
        <v>510</v>
      </c>
      <c r="BT86" s="100">
        <f t="shared" si="216"/>
        <v>487</v>
      </c>
      <c r="BU86" s="100">
        <f t="shared" si="216"/>
        <v>464</v>
      </c>
      <c r="BV86" s="100">
        <f t="shared" si="216"/>
        <v>441</v>
      </c>
      <c r="BW86" s="100">
        <f t="shared" si="216"/>
        <v>418</v>
      </c>
      <c r="BX86" s="100">
        <f t="shared" si="216"/>
        <v>395</v>
      </c>
      <c r="BY86" s="100">
        <f t="shared" si="216"/>
        <v>372</v>
      </c>
      <c r="BZ86" s="100">
        <f t="shared" si="216"/>
        <v>349</v>
      </c>
      <c r="CA86" s="100">
        <f t="shared" si="216"/>
        <v>326</v>
      </c>
      <c r="CB86" s="100">
        <f t="shared" si="216"/>
        <v>303</v>
      </c>
      <c r="CC86" s="100">
        <f t="shared" si="216"/>
        <v>280</v>
      </c>
      <c r="CD86" s="100">
        <f t="shared" si="216"/>
        <v>257</v>
      </c>
      <c r="CE86" s="100">
        <f t="shared" si="216"/>
        <v>234</v>
      </c>
      <c r="CF86" s="100">
        <f t="shared" si="216"/>
        <v>211</v>
      </c>
      <c r="CG86" s="100">
        <f t="shared" si="216"/>
        <v>188</v>
      </c>
      <c r="CH86" s="100">
        <f t="shared" si="216"/>
        <v>165</v>
      </c>
      <c r="CI86" s="100">
        <f t="shared" si="216"/>
        <v>142</v>
      </c>
      <c r="CJ86" s="100">
        <f t="shared" ref="CJ86:DO86" si="217">IF(LEFT(CJ31,1)="V",$S$54,IF(ISNUMBER(CJ31),CI86-CJ31,CI86))</f>
        <v>119</v>
      </c>
      <c r="CK86" s="100">
        <f t="shared" si="217"/>
        <v>96</v>
      </c>
      <c r="CL86" s="100">
        <f t="shared" si="217"/>
        <v>73</v>
      </c>
      <c r="CM86" s="100">
        <f t="shared" si="217"/>
        <v>50</v>
      </c>
      <c r="CN86" s="100">
        <f t="shared" si="217"/>
        <v>1200</v>
      </c>
      <c r="CO86" s="100">
        <f t="shared" si="217"/>
        <v>1200</v>
      </c>
      <c r="CP86" s="100">
        <f t="shared" si="217"/>
        <v>1200</v>
      </c>
      <c r="CQ86" s="100">
        <f t="shared" si="217"/>
        <v>1200</v>
      </c>
      <c r="CR86" s="100">
        <f t="shared" si="217"/>
        <v>1200</v>
      </c>
      <c r="CS86" s="100">
        <f t="shared" si="217"/>
        <v>1180</v>
      </c>
      <c r="CT86" s="100">
        <f t="shared" si="217"/>
        <v>1160</v>
      </c>
      <c r="CU86" s="100">
        <f t="shared" si="217"/>
        <v>1140</v>
      </c>
      <c r="CV86" s="100">
        <f t="shared" si="217"/>
        <v>1120</v>
      </c>
      <c r="CW86" s="100">
        <f t="shared" si="217"/>
        <v>1100</v>
      </c>
      <c r="CX86" s="100">
        <f t="shared" si="217"/>
        <v>1080</v>
      </c>
      <c r="CY86" s="100">
        <f t="shared" si="217"/>
        <v>1060</v>
      </c>
      <c r="CZ86" s="100">
        <f t="shared" si="217"/>
        <v>1040</v>
      </c>
      <c r="DA86" s="100">
        <f t="shared" si="217"/>
        <v>1019</v>
      </c>
      <c r="DB86" s="100">
        <f t="shared" si="217"/>
        <v>998</v>
      </c>
      <c r="DC86" s="100">
        <f t="shared" si="217"/>
        <v>977</v>
      </c>
      <c r="DD86" s="100">
        <f t="shared" si="217"/>
        <v>956</v>
      </c>
      <c r="DE86" s="100">
        <f t="shared" si="217"/>
        <v>935</v>
      </c>
      <c r="DF86" s="100">
        <f t="shared" si="217"/>
        <v>914</v>
      </c>
      <c r="DG86" s="100">
        <f t="shared" si="217"/>
        <v>893</v>
      </c>
      <c r="DH86" s="100">
        <f t="shared" si="217"/>
        <v>872</v>
      </c>
      <c r="DI86" s="100">
        <f t="shared" si="217"/>
        <v>851</v>
      </c>
      <c r="DJ86" s="100">
        <f t="shared" si="217"/>
        <v>830</v>
      </c>
      <c r="DK86" s="100">
        <f t="shared" si="217"/>
        <v>809</v>
      </c>
      <c r="DL86" s="100">
        <f t="shared" si="217"/>
        <v>788</v>
      </c>
      <c r="DM86" s="100">
        <f t="shared" si="217"/>
        <v>767</v>
      </c>
      <c r="DN86" s="100">
        <f t="shared" si="217"/>
        <v>746</v>
      </c>
      <c r="DO86" s="100">
        <f t="shared" si="217"/>
        <v>725</v>
      </c>
      <c r="DP86" s="100">
        <f t="shared" ref="DP86:EU86" si="218">IF(LEFT(DP31,1)="V",$S$54,IF(ISNUMBER(DP31),DO86-DP31,DO86))</f>
        <v>704</v>
      </c>
      <c r="DQ86" s="100">
        <f t="shared" si="218"/>
        <v>683</v>
      </c>
      <c r="DR86" s="100">
        <f t="shared" si="218"/>
        <v>662</v>
      </c>
      <c r="DS86" s="100">
        <f t="shared" si="218"/>
        <v>641</v>
      </c>
      <c r="DT86" s="100">
        <f t="shared" si="218"/>
        <v>620</v>
      </c>
      <c r="DU86" s="100">
        <f t="shared" si="218"/>
        <v>599</v>
      </c>
      <c r="DV86" s="100">
        <f t="shared" si="218"/>
        <v>578</v>
      </c>
      <c r="DW86" s="100">
        <f t="shared" si="218"/>
        <v>557</v>
      </c>
      <c r="DX86" s="100">
        <f t="shared" si="218"/>
        <v>536</v>
      </c>
      <c r="DY86" s="100">
        <f t="shared" si="218"/>
        <v>515</v>
      </c>
      <c r="DZ86" s="100">
        <f t="shared" si="218"/>
        <v>494</v>
      </c>
      <c r="EA86" s="100">
        <f t="shared" si="218"/>
        <v>473</v>
      </c>
      <c r="EB86" s="100">
        <f t="shared" si="218"/>
        <v>452</v>
      </c>
      <c r="EC86" s="100">
        <f t="shared" si="218"/>
        <v>431</v>
      </c>
      <c r="ED86" s="100">
        <f t="shared" si="218"/>
        <v>410</v>
      </c>
      <c r="EE86" s="100">
        <f t="shared" si="218"/>
        <v>389</v>
      </c>
      <c r="EF86" s="100">
        <f t="shared" si="218"/>
        <v>368</v>
      </c>
      <c r="EG86" s="100">
        <f t="shared" si="218"/>
        <v>347</v>
      </c>
      <c r="EH86" s="100">
        <f t="shared" si="218"/>
        <v>326</v>
      </c>
      <c r="EI86" s="100">
        <f t="shared" si="218"/>
        <v>305</v>
      </c>
      <c r="EJ86" s="100">
        <f t="shared" si="218"/>
        <v>284</v>
      </c>
      <c r="EK86" s="100">
        <f t="shared" si="218"/>
        <v>263</v>
      </c>
      <c r="EL86" s="100">
        <f t="shared" si="218"/>
        <v>242</v>
      </c>
      <c r="EM86" s="100">
        <f t="shared" si="218"/>
        <v>221</v>
      </c>
      <c r="EN86" s="100">
        <f t="shared" si="218"/>
        <v>200</v>
      </c>
      <c r="EO86" s="100">
        <f t="shared" si="218"/>
        <v>179</v>
      </c>
      <c r="EP86" s="100">
        <f t="shared" si="218"/>
        <v>158</v>
      </c>
      <c r="EQ86" s="100">
        <f t="shared" si="218"/>
        <v>137</v>
      </c>
      <c r="ER86" s="100">
        <f t="shared" si="218"/>
        <v>116</v>
      </c>
      <c r="ES86" s="100">
        <f t="shared" si="218"/>
        <v>95</v>
      </c>
      <c r="ET86" s="100">
        <f t="shared" si="218"/>
        <v>74</v>
      </c>
      <c r="EU86" s="100">
        <f t="shared" si="218"/>
        <v>53</v>
      </c>
      <c r="EV86" s="100">
        <f t="shared" ref="EV86:GA86" si="219">IF(LEFT(EV31,1)="V",$S$54,IF(ISNUMBER(EV31),EU86-EV31,EU86))</f>
        <v>32</v>
      </c>
      <c r="EW86" s="100">
        <f t="shared" si="219"/>
        <v>11</v>
      </c>
      <c r="EX86" s="100">
        <f t="shared" si="219"/>
        <v>1200</v>
      </c>
      <c r="EY86" s="100">
        <f t="shared" si="219"/>
        <v>1200</v>
      </c>
      <c r="EZ86" s="100">
        <f t="shared" si="219"/>
        <v>1200</v>
      </c>
      <c r="FA86" s="100">
        <f t="shared" si="219"/>
        <v>1200</v>
      </c>
      <c r="FB86" s="100">
        <f t="shared" si="219"/>
        <v>1200</v>
      </c>
      <c r="FC86" s="100">
        <f t="shared" si="219"/>
        <v>1200</v>
      </c>
      <c r="FD86" s="100">
        <f t="shared" si="219"/>
        <v>1177</v>
      </c>
      <c r="FE86" s="100">
        <f t="shared" si="219"/>
        <v>1154</v>
      </c>
      <c r="FF86" s="100">
        <f t="shared" si="219"/>
        <v>1131</v>
      </c>
      <c r="FG86" s="100">
        <f t="shared" si="219"/>
        <v>1108</v>
      </c>
      <c r="FH86" s="100">
        <f t="shared" si="219"/>
        <v>1085</v>
      </c>
      <c r="FI86" s="100">
        <f t="shared" si="219"/>
        <v>1062</v>
      </c>
      <c r="FJ86" s="100">
        <f t="shared" si="219"/>
        <v>1039</v>
      </c>
      <c r="FK86" s="100">
        <f t="shared" si="219"/>
        <v>1016</v>
      </c>
      <c r="FL86" s="100">
        <f t="shared" si="219"/>
        <v>993</v>
      </c>
      <c r="FM86" s="100">
        <f t="shared" si="219"/>
        <v>970</v>
      </c>
      <c r="FN86" s="100">
        <f t="shared" si="219"/>
        <v>947</v>
      </c>
      <c r="FO86" s="100">
        <f t="shared" si="219"/>
        <v>924</v>
      </c>
      <c r="FP86" s="100">
        <f t="shared" si="219"/>
        <v>901</v>
      </c>
      <c r="FQ86" s="100">
        <f t="shared" si="219"/>
        <v>878</v>
      </c>
      <c r="FR86" s="100">
        <f t="shared" si="219"/>
        <v>855</v>
      </c>
      <c r="FS86" s="100">
        <f t="shared" si="219"/>
        <v>832</v>
      </c>
      <c r="FT86" s="100">
        <f t="shared" si="219"/>
        <v>809</v>
      </c>
      <c r="FU86" s="100">
        <f t="shared" si="219"/>
        <v>786</v>
      </c>
      <c r="FV86" s="100">
        <f t="shared" si="219"/>
        <v>763</v>
      </c>
      <c r="FW86" s="100">
        <f t="shared" si="219"/>
        <v>740</v>
      </c>
      <c r="FX86" s="100">
        <f t="shared" si="219"/>
        <v>717</v>
      </c>
      <c r="FY86" s="100">
        <f t="shared" si="219"/>
        <v>694</v>
      </c>
      <c r="FZ86" s="100">
        <f t="shared" si="219"/>
        <v>671</v>
      </c>
      <c r="GA86" s="100">
        <f t="shared" si="219"/>
        <v>648</v>
      </c>
      <c r="GB86" s="100">
        <f t="shared" ref="GB86:GR86" si="220">IF(LEFT(GB31,1)="V",$S$54,IF(ISNUMBER(GB31),GA86-GB31,GA86))</f>
        <v>625</v>
      </c>
      <c r="GC86" s="100">
        <f t="shared" si="220"/>
        <v>602</v>
      </c>
      <c r="GD86" s="100">
        <f t="shared" si="220"/>
        <v>579</v>
      </c>
      <c r="GE86" s="100">
        <f t="shared" si="220"/>
        <v>556</v>
      </c>
      <c r="GF86" s="100">
        <f t="shared" si="220"/>
        <v>533</v>
      </c>
      <c r="GG86" s="100">
        <f t="shared" si="220"/>
        <v>510</v>
      </c>
      <c r="GH86" s="100">
        <f t="shared" si="220"/>
        <v>487</v>
      </c>
      <c r="GI86" s="100">
        <f t="shared" si="220"/>
        <v>464</v>
      </c>
      <c r="GJ86" s="100">
        <f t="shared" si="220"/>
        <v>441</v>
      </c>
      <c r="GK86" s="100">
        <f t="shared" si="220"/>
        <v>418</v>
      </c>
      <c r="GL86" s="100">
        <f t="shared" si="220"/>
        <v>395</v>
      </c>
      <c r="GM86" s="100">
        <f t="shared" si="220"/>
        <v>372</v>
      </c>
      <c r="GN86" s="100">
        <f t="shared" si="220"/>
        <v>349</v>
      </c>
      <c r="GO86" s="100">
        <f t="shared" si="220"/>
        <v>349</v>
      </c>
      <c r="GP86" s="100">
        <f t="shared" si="220"/>
        <v>349</v>
      </c>
      <c r="GQ86" s="100">
        <f t="shared" si="220"/>
        <v>349</v>
      </c>
      <c r="GR86" s="100">
        <f t="shared" si="220"/>
        <v>349</v>
      </c>
    </row>
    <row r="87" spans="4:221" ht="15.75" thickBot="1" x14ac:dyDescent="0.3">
      <c r="D87" s="211"/>
      <c r="E87" s="402"/>
      <c r="G87" s="1041"/>
      <c r="H87" s="476" t="s">
        <v>350</v>
      </c>
      <c r="I87" s="229"/>
      <c r="J87" s="230"/>
      <c r="K87" s="237"/>
      <c r="L87" s="390"/>
      <c r="M87" s="1082">
        <v>967</v>
      </c>
      <c r="N87" s="1083"/>
      <c r="O87" s="140"/>
      <c r="P87" s="155">
        <v>200</v>
      </c>
      <c r="Q87" s="12"/>
      <c r="R87" s="385"/>
      <c r="S87" s="386" t="s">
        <v>350</v>
      </c>
      <c r="T87" s="401">
        <f t="shared" si="50"/>
        <v>1167</v>
      </c>
      <c r="U87" s="403">
        <v>998</v>
      </c>
      <c r="V87" s="404">
        <f t="shared" si="51"/>
        <v>1167</v>
      </c>
      <c r="W87" s="650">
        <f t="shared" si="52"/>
        <v>1167</v>
      </c>
      <c r="X87" s="100">
        <f t="shared" ref="X87:BC87" si="221">IF(LEFT(X32,1)="V",$S$54,IF(ISNUMBER(X32),W87-X32,W87))</f>
        <v>1141</v>
      </c>
      <c r="Y87" s="100">
        <f t="shared" si="221"/>
        <v>1129</v>
      </c>
      <c r="Z87" s="100">
        <f t="shared" si="221"/>
        <v>1110</v>
      </c>
      <c r="AA87" s="100">
        <f t="shared" si="221"/>
        <v>1104</v>
      </c>
      <c r="AB87" s="100">
        <f t="shared" si="221"/>
        <v>1092</v>
      </c>
      <c r="AC87" s="100">
        <f t="shared" si="221"/>
        <v>1088</v>
      </c>
      <c r="AD87" s="100">
        <f t="shared" si="221"/>
        <v>1060</v>
      </c>
      <c r="AE87" s="100">
        <f t="shared" si="221"/>
        <v>1037</v>
      </c>
      <c r="AF87" s="100">
        <f t="shared" si="221"/>
        <v>1014</v>
      </c>
      <c r="AG87" s="100">
        <f t="shared" si="221"/>
        <v>991</v>
      </c>
      <c r="AH87" s="100">
        <f t="shared" si="221"/>
        <v>968</v>
      </c>
      <c r="AI87" s="100">
        <f t="shared" si="221"/>
        <v>945</v>
      </c>
      <c r="AJ87" s="100">
        <f t="shared" si="221"/>
        <v>922</v>
      </c>
      <c r="AK87" s="100">
        <f t="shared" si="221"/>
        <v>899</v>
      </c>
      <c r="AL87" s="100">
        <f t="shared" si="221"/>
        <v>876</v>
      </c>
      <c r="AM87" s="100">
        <f t="shared" si="221"/>
        <v>853</v>
      </c>
      <c r="AN87" s="100">
        <f t="shared" si="221"/>
        <v>830</v>
      </c>
      <c r="AO87" s="100">
        <f t="shared" si="221"/>
        <v>807</v>
      </c>
      <c r="AP87" s="100">
        <f t="shared" si="221"/>
        <v>784</v>
      </c>
      <c r="AQ87" s="100">
        <f t="shared" si="221"/>
        <v>761</v>
      </c>
      <c r="AR87" s="100">
        <f t="shared" si="221"/>
        <v>738</v>
      </c>
      <c r="AS87" s="100">
        <f t="shared" si="221"/>
        <v>715</v>
      </c>
      <c r="AT87" s="100">
        <f t="shared" si="221"/>
        <v>692</v>
      </c>
      <c r="AU87" s="100">
        <f t="shared" si="221"/>
        <v>669</v>
      </c>
      <c r="AV87" s="100">
        <f t="shared" si="221"/>
        <v>646</v>
      </c>
      <c r="AW87" s="100">
        <f t="shared" si="221"/>
        <v>623</v>
      </c>
      <c r="AX87" s="100">
        <f t="shared" si="221"/>
        <v>600</v>
      </c>
      <c r="AY87" s="100">
        <f t="shared" si="221"/>
        <v>577</v>
      </c>
      <c r="AZ87" s="100">
        <f t="shared" si="221"/>
        <v>554</v>
      </c>
      <c r="BA87" s="100">
        <f t="shared" si="221"/>
        <v>531</v>
      </c>
      <c r="BB87" s="100">
        <f t="shared" si="221"/>
        <v>508</v>
      </c>
      <c r="BC87" s="100">
        <f t="shared" si="221"/>
        <v>485</v>
      </c>
      <c r="BD87" s="100">
        <f t="shared" ref="BD87:CI87" si="222">IF(LEFT(BD32,1)="V",$S$54,IF(ISNUMBER(BD32),BC87-BD32,BC87))</f>
        <v>462</v>
      </c>
      <c r="BE87" s="100">
        <f t="shared" si="222"/>
        <v>439</v>
      </c>
      <c r="BF87" s="100">
        <f t="shared" si="222"/>
        <v>416</v>
      </c>
      <c r="BG87" s="100">
        <f t="shared" si="222"/>
        <v>393</v>
      </c>
      <c r="BH87" s="100">
        <f t="shared" si="222"/>
        <v>370</v>
      </c>
      <c r="BI87" s="100">
        <f t="shared" si="222"/>
        <v>347</v>
      </c>
      <c r="BJ87" s="100">
        <f t="shared" si="222"/>
        <v>324</v>
      </c>
      <c r="BK87" s="100">
        <f t="shared" si="222"/>
        <v>301</v>
      </c>
      <c r="BL87" s="100">
        <f t="shared" si="222"/>
        <v>278</v>
      </c>
      <c r="BM87" s="100">
        <f t="shared" si="222"/>
        <v>255</v>
      </c>
      <c r="BN87" s="100">
        <f t="shared" si="222"/>
        <v>232</v>
      </c>
      <c r="BO87" s="100">
        <f t="shared" si="222"/>
        <v>209</v>
      </c>
      <c r="BP87" s="100">
        <f t="shared" si="222"/>
        <v>186</v>
      </c>
      <c r="BQ87" s="100">
        <f t="shared" si="222"/>
        <v>163</v>
      </c>
      <c r="BR87" s="100">
        <f t="shared" si="222"/>
        <v>140</v>
      </c>
      <c r="BS87" s="100">
        <f t="shared" si="222"/>
        <v>117</v>
      </c>
      <c r="BT87" s="100">
        <f t="shared" si="222"/>
        <v>94</v>
      </c>
      <c r="BU87" s="100">
        <f t="shared" si="222"/>
        <v>71</v>
      </c>
      <c r="BV87" s="100">
        <f t="shared" si="222"/>
        <v>48</v>
      </c>
      <c r="BW87" s="100">
        <f t="shared" si="222"/>
        <v>1200</v>
      </c>
      <c r="BX87" s="100">
        <f t="shared" si="222"/>
        <v>1200</v>
      </c>
      <c r="BY87" s="100">
        <f t="shared" si="222"/>
        <v>1200</v>
      </c>
      <c r="BZ87" s="100">
        <f t="shared" si="222"/>
        <v>1200</v>
      </c>
      <c r="CA87" s="100">
        <f t="shared" si="222"/>
        <v>1177</v>
      </c>
      <c r="CB87" s="100">
        <f t="shared" si="222"/>
        <v>1154</v>
      </c>
      <c r="CC87" s="100">
        <f t="shared" si="222"/>
        <v>1131</v>
      </c>
      <c r="CD87" s="100">
        <f t="shared" si="222"/>
        <v>1108</v>
      </c>
      <c r="CE87" s="100">
        <f t="shared" si="222"/>
        <v>1085</v>
      </c>
      <c r="CF87" s="100">
        <f t="shared" si="222"/>
        <v>1062</v>
      </c>
      <c r="CG87" s="100">
        <f t="shared" si="222"/>
        <v>1039</v>
      </c>
      <c r="CH87" s="100">
        <f t="shared" si="222"/>
        <v>1016</v>
      </c>
      <c r="CI87" s="100">
        <f t="shared" si="222"/>
        <v>993</v>
      </c>
      <c r="CJ87" s="100">
        <f t="shared" ref="CJ87:DO87" si="223">IF(LEFT(CJ32,1)="V",$S$54,IF(ISNUMBER(CJ32),CI87-CJ32,CI87))</f>
        <v>970</v>
      </c>
      <c r="CK87" s="100">
        <f t="shared" si="223"/>
        <v>947</v>
      </c>
      <c r="CL87" s="100">
        <f t="shared" si="223"/>
        <v>924</v>
      </c>
      <c r="CM87" s="100">
        <f t="shared" si="223"/>
        <v>901</v>
      </c>
      <c r="CN87" s="100">
        <f t="shared" si="223"/>
        <v>878</v>
      </c>
      <c r="CO87" s="100">
        <f t="shared" si="223"/>
        <v>855</v>
      </c>
      <c r="CP87" s="100">
        <f t="shared" si="223"/>
        <v>832</v>
      </c>
      <c r="CQ87" s="100">
        <f t="shared" si="223"/>
        <v>809</v>
      </c>
      <c r="CR87" s="100">
        <f t="shared" si="223"/>
        <v>786</v>
      </c>
      <c r="CS87" s="100">
        <f t="shared" si="223"/>
        <v>763</v>
      </c>
      <c r="CT87" s="100">
        <f t="shared" si="223"/>
        <v>740</v>
      </c>
      <c r="CU87" s="100">
        <f t="shared" si="223"/>
        <v>717</v>
      </c>
      <c r="CV87" s="100">
        <f t="shared" si="223"/>
        <v>694</v>
      </c>
      <c r="CW87" s="100">
        <f t="shared" si="223"/>
        <v>671</v>
      </c>
      <c r="CX87" s="100">
        <f t="shared" si="223"/>
        <v>648</v>
      </c>
      <c r="CY87" s="100">
        <f t="shared" si="223"/>
        <v>625</v>
      </c>
      <c r="CZ87" s="100">
        <f t="shared" si="223"/>
        <v>602</v>
      </c>
      <c r="DA87" s="100">
        <f t="shared" si="223"/>
        <v>579</v>
      </c>
      <c r="DB87" s="100">
        <f t="shared" si="223"/>
        <v>556</v>
      </c>
      <c r="DC87" s="100">
        <f t="shared" si="223"/>
        <v>533</v>
      </c>
      <c r="DD87" s="100">
        <f t="shared" si="223"/>
        <v>510</v>
      </c>
      <c r="DE87" s="100">
        <f t="shared" si="223"/>
        <v>487</v>
      </c>
      <c r="DF87" s="100">
        <f t="shared" si="223"/>
        <v>464</v>
      </c>
      <c r="DG87" s="100">
        <f t="shared" si="223"/>
        <v>441</v>
      </c>
      <c r="DH87" s="100">
        <f t="shared" si="223"/>
        <v>418</v>
      </c>
      <c r="DI87" s="100">
        <f t="shared" si="223"/>
        <v>395</v>
      </c>
      <c r="DJ87" s="100">
        <f t="shared" si="223"/>
        <v>372</v>
      </c>
      <c r="DK87" s="100">
        <f t="shared" si="223"/>
        <v>349</v>
      </c>
      <c r="DL87" s="100">
        <f t="shared" si="223"/>
        <v>326</v>
      </c>
      <c r="DM87" s="100">
        <f t="shared" si="223"/>
        <v>303</v>
      </c>
      <c r="DN87" s="100">
        <f t="shared" si="223"/>
        <v>280</v>
      </c>
      <c r="DO87" s="100">
        <f t="shared" si="223"/>
        <v>257</v>
      </c>
      <c r="DP87" s="100">
        <f t="shared" ref="DP87:EU87" si="224">IF(LEFT(DP32,1)="V",$S$54,IF(ISNUMBER(DP32),DO87-DP32,DO87))</f>
        <v>234</v>
      </c>
      <c r="DQ87" s="100">
        <f t="shared" si="224"/>
        <v>211</v>
      </c>
      <c r="DR87" s="100">
        <f t="shared" si="224"/>
        <v>188</v>
      </c>
      <c r="DS87" s="100">
        <f t="shared" si="224"/>
        <v>165</v>
      </c>
      <c r="DT87" s="100">
        <f t="shared" si="224"/>
        <v>142</v>
      </c>
      <c r="DU87" s="100">
        <f t="shared" si="224"/>
        <v>119</v>
      </c>
      <c r="DV87" s="100">
        <f t="shared" si="224"/>
        <v>96</v>
      </c>
      <c r="DW87" s="100">
        <f t="shared" si="224"/>
        <v>73</v>
      </c>
      <c r="DX87" s="100">
        <f t="shared" si="224"/>
        <v>50</v>
      </c>
      <c r="DY87" s="100">
        <f t="shared" si="224"/>
        <v>27</v>
      </c>
      <c r="DZ87" s="100">
        <f t="shared" si="224"/>
        <v>4</v>
      </c>
      <c r="EA87" s="100">
        <f t="shared" si="224"/>
        <v>1200</v>
      </c>
      <c r="EB87" s="100">
        <f t="shared" si="224"/>
        <v>1200</v>
      </c>
      <c r="EC87" s="100">
        <f t="shared" si="224"/>
        <v>1200</v>
      </c>
      <c r="ED87" s="100">
        <f t="shared" si="224"/>
        <v>1200</v>
      </c>
      <c r="EE87" s="100">
        <f t="shared" si="224"/>
        <v>1200</v>
      </c>
      <c r="EF87" s="100">
        <f t="shared" si="224"/>
        <v>1200</v>
      </c>
      <c r="EG87" s="100">
        <f t="shared" si="224"/>
        <v>1177</v>
      </c>
      <c r="EH87" s="100">
        <f t="shared" si="224"/>
        <v>1154</v>
      </c>
      <c r="EI87" s="100">
        <f t="shared" si="224"/>
        <v>1131</v>
      </c>
      <c r="EJ87" s="100">
        <f t="shared" si="224"/>
        <v>1108</v>
      </c>
      <c r="EK87" s="100">
        <f t="shared" si="224"/>
        <v>1085</v>
      </c>
      <c r="EL87" s="100">
        <f t="shared" si="224"/>
        <v>1062</v>
      </c>
      <c r="EM87" s="100">
        <f t="shared" si="224"/>
        <v>1039</v>
      </c>
      <c r="EN87" s="100">
        <f t="shared" si="224"/>
        <v>1016</v>
      </c>
      <c r="EO87" s="100">
        <f t="shared" si="224"/>
        <v>993</v>
      </c>
      <c r="EP87" s="100">
        <f t="shared" si="224"/>
        <v>970</v>
      </c>
      <c r="EQ87" s="100">
        <f t="shared" si="224"/>
        <v>947</v>
      </c>
      <c r="ER87" s="100">
        <f t="shared" si="224"/>
        <v>924</v>
      </c>
      <c r="ES87" s="100">
        <f t="shared" si="224"/>
        <v>901</v>
      </c>
      <c r="ET87" s="100">
        <f t="shared" si="224"/>
        <v>878</v>
      </c>
      <c r="EU87" s="100">
        <f t="shared" si="224"/>
        <v>855</v>
      </c>
      <c r="EV87" s="100">
        <f t="shared" ref="EV87:GA87" si="225">IF(LEFT(EV32,1)="V",$S$54,IF(ISNUMBER(EV32),EU87-EV32,EU87))</f>
        <v>832</v>
      </c>
      <c r="EW87" s="100">
        <f t="shared" si="225"/>
        <v>809</v>
      </c>
      <c r="EX87" s="100">
        <f t="shared" si="225"/>
        <v>786</v>
      </c>
      <c r="EY87" s="100">
        <f t="shared" si="225"/>
        <v>763</v>
      </c>
      <c r="EZ87" s="100">
        <f t="shared" si="225"/>
        <v>740</v>
      </c>
      <c r="FA87" s="100">
        <f t="shared" si="225"/>
        <v>717</v>
      </c>
      <c r="FB87" s="100">
        <f t="shared" si="225"/>
        <v>694</v>
      </c>
      <c r="FC87" s="100">
        <f t="shared" si="225"/>
        <v>671</v>
      </c>
      <c r="FD87" s="100">
        <f t="shared" si="225"/>
        <v>648</v>
      </c>
      <c r="FE87" s="100">
        <f t="shared" si="225"/>
        <v>625</v>
      </c>
      <c r="FF87" s="100">
        <f t="shared" si="225"/>
        <v>602</v>
      </c>
      <c r="FG87" s="100">
        <f t="shared" si="225"/>
        <v>579</v>
      </c>
      <c r="FH87" s="100">
        <f t="shared" si="225"/>
        <v>556</v>
      </c>
      <c r="FI87" s="100">
        <f t="shared" si="225"/>
        <v>533</v>
      </c>
      <c r="FJ87" s="100">
        <f t="shared" si="225"/>
        <v>510</v>
      </c>
      <c r="FK87" s="100">
        <f t="shared" si="225"/>
        <v>487</v>
      </c>
      <c r="FL87" s="100">
        <f t="shared" si="225"/>
        <v>464</v>
      </c>
      <c r="FM87" s="100">
        <f t="shared" si="225"/>
        <v>441</v>
      </c>
      <c r="FN87" s="100">
        <f t="shared" si="225"/>
        <v>418</v>
      </c>
      <c r="FO87" s="100">
        <f t="shared" si="225"/>
        <v>395</v>
      </c>
      <c r="FP87" s="100">
        <f t="shared" si="225"/>
        <v>372</v>
      </c>
      <c r="FQ87" s="100">
        <f t="shared" si="225"/>
        <v>349</v>
      </c>
      <c r="FR87" s="100">
        <f t="shared" si="225"/>
        <v>326</v>
      </c>
      <c r="FS87" s="100">
        <f t="shared" si="225"/>
        <v>303</v>
      </c>
      <c r="FT87" s="100">
        <f t="shared" si="225"/>
        <v>280</v>
      </c>
      <c r="FU87" s="100">
        <f t="shared" si="225"/>
        <v>257</v>
      </c>
      <c r="FV87" s="100">
        <f t="shared" si="225"/>
        <v>234</v>
      </c>
      <c r="FW87" s="100">
        <f t="shared" si="225"/>
        <v>211</v>
      </c>
      <c r="FX87" s="100">
        <f t="shared" si="225"/>
        <v>188</v>
      </c>
      <c r="FY87" s="100">
        <f t="shared" si="225"/>
        <v>165</v>
      </c>
      <c r="FZ87" s="100">
        <f t="shared" si="225"/>
        <v>142</v>
      </c>
      <c r="GA87" s="100">
        <f t="shared" si="225"/>
        <v>119</v>
      </c>
      <c r="GB87" s="100">
        <f t="shared" ref="GB87:GR87" si="226">IF(LEFT(GB32,1)="V",$S$54,IF(ISNUMBER(GB32),GA87-GB32,GA87))</f>
        <v>96</v>
      </c>
      <c r="GC87" s="100">
        <f t="shared" si="226"/>
        <v>73</v>
      </c>
      <c r="GD87" s="100">
        <f t="shared" si="226"/>
        <v>50</v>
      </c>
      <c r="GE87" s="100">
        <f t="shared" si="226"/>
        <v>27</v>
      </c>
      <c r="GF87" s="100">
        <f t="shared" si="226"/>
        <v>27</v>
      </c>
      <c r="GG87" s="100">
        <f t="shared" si="226"/>
        <v>27</v>
      </c>
      <c r="GH87" s="100">
        <f t="shared" si="226"/>
        <v>27</v>
      </c>
      <c r="GI87" s="100">
        <f t="shared" si="226"/>
        <v>27</v>
      </c>
      <c r="GJ87" s="100">
        <f t="shared" si="226"/>
        <v>27</v>
      </c>
      <c r="GK87" s="100">
        <f t="shared" si="226"/>
        <v>27</v>
      </c>
      <c r="GL87" s="100">
        <f t="shared" si="226"/>
        <v>27</v>
      </c>
      <c r="GM87" s="100">
        <f t="shared" si="226"/>
        <v>27</v>
      </c>
      <c r="GN87" s="100">
        <f t="shared" si="226"/>
        <v>27</v>
      </c>
      <c r="GO87" s="100">
        <f t="shared" si="226"/>
        <v>27</v>
      </c>
      <c r="GP87" s="100">
        <f t="shared" si="226"/>
        <v>27</v>
      </c>
      <c r="GQ87" s="100">
        <f t="shared" si="226"/>
        <v>27</v>
      </c>
      <c r="GR87" s="100">
        <f t="shared" si="226"/>
        <v>27</v>
      </c>
    </row>
    <row r="88" spans="4:221" x14ac:dyDescent="0.25">
      <c r="D88" s="211"/>
      <c r="E88" s="211"/>
      <c r="I88" s="391"/>
      <c r="J88" s="237"/>
      <c r="K88" s="237"/>
      <c r="L88" s="390"/>
      <c r="N88" s="140"/>
      <c r="O88" s="140"/>
      <c r="P88" s="140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  <c r="GD88" s="6"/>
      <c r="GE88" s="6"/>
      <c r="GF88" s="6"/>
      <c r="GG88" s="6"/>
      <c r="GH88" s="6"/>
      <c r="GI88" s="6"/>
      <c r="GJ88" s="6"/>
      <c r="GK88" s="6"/>
      <c r="GL88" s="6"/>
      <c r="GM88" s="6"/>
      <c r="GN88" s="6"/>
      <c r="GO88" s="6"/>
      <c r="GP88" s="6"/>
      <c r="GQ88" s="6"/>
      <c r="GR88" s="6"/>
    </row>
    <row r="89" spans="4:221" ht="15.75" thickBot="1" x14ac:dyDescent="0.25">
      <c r="H89" s="387" t="s">
        <v>30</v>
      </c>
      <c r="I89" s="391"/>
      <c r="J89" s="237"/>
      <c r="K89" s="237"/>
      <c r="L89" s="390"/>
      <c r="P89" s="140"/>
      <c r="U89" s="159">
        <v>42370</v>
      </c>
      <c r="V89" s="159">
        <v>42401</v>
      </c>
      <c r="W89" s="159">
        <v>42430</v>
      </c>
      <c r="X89" s="159">
        <v>42461</v>
      </c>
      <c r="Y89" s="159">
        <v>42491</v>
      </c>
      <c r="Z89" s="159">
        <v>42522</v>
      </c>
      <c r="AA89" s="159">
        <v>42552</v>
      </c>
      <c r="AB89" s="159">
        <v>42583</v>
      </c>
      <c r="AC89" s="159">
        <v>42614</v>
      </c>
      <c r="AD89" s="159">
        <v>42644</v>
      </c>
      <c r="AE89" s="159">
        <v>42675</v>
      </c>
      <c r="AF89" s="159">
        <v>42705</v>
      </c>
      <c r="AG89" s="159">
        <v>42736</v>
      </c>
      <c r="AH89" s="159">
        <v>42767</v>
      </c>
      <c r="AI89" s="159">
        <v>42795</v>
      </c>
      <c r="AJ89" s="159">
        <v>42826</v>
      </c>
      <c r="AK89" s="159">
        <v>42856</v>
      </c>
      <c r="AL89" s="159">
        <v>42887</v>
      </c>
      <c r="AM89" s="159">
        <v>42917</v>
      </c>
      <c r="AN89" s="159">
        <v>42948</v>
      </c>
      <c r="AO89" s="159">
        <v>42979</v>
      </c>
      <c r="AP89" s="159">
        <v>43009</v>
      </c>
      <c r="AQ89" s="159">
        <v>43040</v>
      </c>
      <c r="AR89" s="159">
        <v>43070</v>
      </c>
      <c r="AS89" s="159">
        <v>43101</v>
      </c>
      <c r="AT89" s="159">
        <v>43132</v>
      </c>
      <c r="AU89" s="159">
        <v>43160</v>
      </c>
      <c r="AV89" s="159">
        <v>43191</v>
      </c>
      <c r="AW89" s="159">
        <v>43221</v>
      </c>
      <c r="AX89" s="159">
        <v>43252</v>
      </c>
      <c r="AY89" s="159">
        <v>43282</v>
      </c>
      <c r="AZ89" s="159">
        <v>43313</v>
      </c>
      <c r="BA89" s="159">
        <v>43344</v>
      </c>
      <c r="BB89" s="159">
        <v>43374</v>
      </c>
      <c r="BC89" s="159">
        <v>43405</v>
      </c>
      <c r="BD89" s="159">
        <v>43435</v>
      </c>
      <c r="BE89" s="159">
        <v>43466</v>
      </c>
      <c r="BF89" s="159">
        <v>43497</v>
      </c>
      <c r="BG89" s="159">
        <v>43525</v>
      </c>
      <c r="BH89" s="159">
        <v>43556</v>
      </c>
      <c r="BI89" s="159">
        <v>43586</v>
      </c>
      <c r="BJ89" s="159">
        <v>43617</v>
      </c>
      <c r="BK89" s="159">
        <v>43647</v>
      </c>
      <c r="BL89" s="159">
        <v>43678</v>
      </c>
      <c r="BM89" s="159">
        <v>43709</v>
      </c>
      <c r="BN89" s="159">
        <v>43739</v>
      </c>
      <c r="BO89" s="159">
        <v>43770</v>
      </c>
      <c r="BP89" s="159">
        <v>43800</v>
      </c>
      <c r="BQ89" s="159">
        <v>43831</v>
      </c>
      <c r="BR89" s="159">
        <v>43862</v>
      </c>
      <c r="BS89" s="159">
        <v>43891</v>
      </c>
      <c r="BT89" s="159">
        <v>43922</v>
      </c>
      <c r="BU89" s="159">
        <v>43952</v>
      </c>
      <c r="BV89" s="159">
        <v>43983</v>
      </c>
      <c r="BW89" s="159">
        <v>44013</v>
      </c>
      <c r="BX89" s="159">
        <v>44044</v>
      </c>
      <c r="BY89" s="159">
        <v>44075</v>
      </c>
      <c r="BZ89" s="159">
        <v>44105</v>
      </c>
      <c r="CA89" s="159">
        <v>44136</v>
      </c>
      <c r="CB89" s="159">
        <v>44166</v>
      </c>
      <c r="CC89" s="159">
        <v>44197</v>
      </c>
      <c r="CD89" s="159">
        <v>44228</v>
      </c>
      <c r="CE89" s="159">
        <v>44256</v>
      </c>
      <c r="CF89" s="159">
        <v>44287</v>
      </c>
      <c r="CG89" s="159">
        <v>44317</v>
      </c>
      <c r="CH89" s="159">
        <v>44348</v>
      </c>
      <c r="CI89" s="159">
        <v>44378</v>
      </c>
      <c r="CJ89" s="159">
        <v>44409</v>
      </c>
      <c r="CK89" s="159">
        <v>44440</v>
      </c>
      <c r="CL89" s="159">
        <v>44470</v>
      </c>
      <c r="CM89" s="159">
        <v>44501</v>
      </c>
      <c r="CN89" s="159">
        <v>44531</v>
      </c>
      <c r="CO89" s="159">
        <v>44562</v>
      </c>
      <c r="CP89" s="159">
        <v>44593</v>
      </c>
      <c r="CQ89" s="159">
        <v>44621</v>
      </c>
      <c r="CR89" s="159">
        <v>44652</v>
      </c>
      <c r="CS89" s="159">
        <v>44682</v>
      </c>
      <c r="CT89" s="159">
        <v>44713</v>
      </c>
      <c r="CU89" s="159">
        <v>44743</v>
      </c>
      <c r="CV89" s="159">
        <v>44774</v>
      </c>
      <c r="CW89" s="159">
        <v>44805</v>
      </c>
      <c r="CX89" s="159">
        <v>44835</v>
      </c>
      <c r="CY89" s="159">
        <v>44866</v>
      </c>
      <c r="CZ89" s="159">
        <v>44896</v>
      </c>
      <c r="DA89" s="159">
        <v>44927</v>
      </c>
      <c r="DB89" s="159">
        <v>44958</v>
      </c>
      <c r="DC89" s="159">
        <v>44986</v>
      </c>
      <c r="DD89" s="159">
        <v>45017</v>
      </c>
      <c r="DE89" s="159">
        <v>45047</v>
      </c>
      <c r="DF89" s="159">
        <v>45078</v>
      </c>
      <c r="DG89" s="159">
        <v>45108</v>
      </c>
      <c r="DH89" s="159">
        <v>45139</v>
      </c>
      <c r="DI89" s="159">
        <v>45170</v>
      </c>
      <c r="DJ89" s="159">
        <v>45200</v>
      </c>
      <c r="DK89" s="159">
        <v>45231</v>
      </c>
      <c r="DL89" s="159">
        <v>45261</v>
      </c>
      <c r="DM89" s="159">
        <v>45292</v>
      </c>
      <c r="DN89" s="159">
        <v>45323</v>
      </c>
      <c r="DO89" s="159">
        <v>45352</v>
      </c>
      <c r="DP89" s="159">
        <v>45383</v>
      </c>
      <c r="DQ89" s="159">
        <v>45413</v>
      </c>
      <c r="DR89" s="159">
        <v>45444</v>
      </c>
      <c r="DS89" s="159">
        <v>45474</v>
      </c>
      <c r="DT89" s="159">
        <v>45505</v>
      </c>
      <c r="DU89" s="159">
        <v>45536</v>
      </c>
      <c r="DV89" s="159">
        <v>45566</v>
      </c>
      <c r="DW89" s="159">
        <v>45597</v>
      </c>
      <c r="DX89" s="159">
        <v>45627</v>
      </c>
      <c r="DY89" s="159">
        <v>45658</v>
      </c>
      <c r="DZ89" s="159">
        <v>45689</v>
      </c>
      <c r="EA89" s="159">
        <v>45717</v>
      </c>
      <c r="EB89" s="159">
        <v>45748</v>
      </c>
      <c r="EC89" s="159">
        <v>45778</v>
      </c>
      <c r="ED89" s="159">
        <v>45809</v>
      </c>
      <c r="EE89" s="159">
        <v>45839</v>
      </c>
      <c r="EF89" s="159">
        <v>45870</v>
      </c>
      <c r="EG89" s="159">
        <v>45901</v>
      </c>
      <c r="EH89" s="159">
        <v>45931</v>
      </c>
      <c r="EI89" s="159">
        <v>45962</v>
      </c>
      <c r="EJ89" s="159">
        <v>45992</v>
      </c>
      <c r="EK89" s="159">
        <v>46023</v>
      </c>
      <c r="EL89" s="159">
        <v>46054</v>
      </c>
      <c r="EM89" s="159">
        <v>46082</v>
      </c>
      <c r="EN89" s="159">
        <v>46113</v>
      </c>
      <c r="EO89" s="159">
        <v>46143</v>
      </c>
      <c r="EP89" s="159">
        <v>46174</v>
      </c>
      <c r="EQ89" s="159">
        <v>46204</v>
      </c>
      <c r="ER89" s="159">
        <v>46235</v>
      </c>
      <c r="ES89" s="159">
        <v>46266</v>
      </c>
      <c r="ET89" s="159">
        <v>46296</v>
      </c>
      <c r="EU89" s="159">
        <v>46327</v>
      </c>
      <c r="EV89" s="159">
        <v>46357</v>
      </c>
      <c r="EW89" s="159">
        <v>46388</v>
      </c>
      <c r="EX89" s="159">
        <v>46419</v>
      </c>
      <c r="EY89" s="159">
        <v>46447</v>
      </c>
      <c r="EZ89" s="159">
        <v>46478</v>
      </c>
      <c r="FA89" s="159">
        <v>46508</v>
      </c>
      <c r="FB89" s="159">
        <v>46539</v>
      </c>
      <c r="FC89" s="159">
        <v>46569</v>
      </c>
      <c r="FD89" s="159">
        <v>46600</v>
      </c>
      <c r="FE89" s="159">
        <v>46631</v>
      </c>
      <c r="FF89" s="159">
        <v>46661</v>
      </c>
      <c r="FG89" s="159">
        <v>46692</v>
      </c>
      <c r="FH89" s="159">
        <v>46722</v>
      </c>
      <c r="FI89" s="159">
        <v>46753</v>
      </c>
      <c r="FJ89" s="159">
        <v>46784</v>
      </c>
      <c r="FK89" s="159">
        <v>46813</v>
      </c>
      <c r="FL89" s="159">
        <v>46844</v>
      </c>
      <c r="FM89" s="159">
        <v>46874</v>
      </c>
      <c r="FN89" s="159">
        <v>46905</v>
      </c>
      <c r="FO89" s="159">
        <v>46935</v>
      </c>
      <c r="FP89" s="159">
        <v>46966</v>
      </c>
      <c r="FQ89" s="159">
        <v>46997</v>
      </c>
      <c r="FR89" s="159">
        <v>47027</v>
      </c>
      <c r="FS89" s="159">
        <v>47058</v>
      </c>
      <c r="FT89" s="159">
        <v>47088</v>
      </c>
      <c r="FU89" s="159">
        <v>47119</v>
      </c>
      <c r="FV89" s="159">
        <v>47150</v>
      </c>
      <c r="FW89" s="159">
        <v>47178</v>
      </c>
      <c r="FX89" s="159">
        <v>47209</v>
      </c>
      <c r="FY89" s="159">
        <v>47239</v>
      </c>
      <c r="FZ89" s="159">
        <v>47270</v>
      </c>
      <c r="GA89" s="159">
        <v>47300</v>
      </c>
      <c r="GB89" s="159">
        <v>47331</v>
      </c>
      <c r="GC89" s="159">
        <v>47362</v>
      </c>
      <c r="GD89" s="159">
        <v>47392</v>
      </c>
      <c r="GE89" s="159">
        <v>47423</v>
      </c>
      <c r="GF89" s="159">
        <v>47453</v>
      </c>
      <c r="GG89" s="159">
        <v>47484</v>
      </c>
      <c r="GH89" s="159">
        <v>47515</v>
      </c>
      <c r="GI89" s="159">
        <v>47543</v>
      </c>
      <c r="GJ89" s="159">
        <v>47574</v>
      </c>
      <c r="GK89" s="159">
        <v>47604</v>
      </c>
      <c r="GL89" s="159">
        <v>47635</v>
      </c>
      <c r="GM89" s="159">
        <v>47665</v>
      </c>
      <c r="GN89" s="159">
        <v>47696</v>
      </c>
      <c r="GO89" s="159">
        <v>47727</v>
      </c>
      <c r="GP89" s="159">
        <v>47757</v>
      </c>
      <c r="GQ89" s="159">
        <v>47788</v>
      </c>
      <c r="GR89" s="159">
        <v>47818</v>
      </c>
    </row>
    <row r="90" spans="4:221" ht="15.75" customHeight="1" x14ac:dyDescent="0.2">
      <c r="G90" s="1042" t="s">
        <v>302</v>
      </c>
      <c r="H90" s="476" t="s">
        <v>90</v>
      </c>
      <c r="I90" s="391"/>
      <c r="J90" s="237"/>
      <c r="K90" s="237"/>
      <c r="L90" s="390"/>
      <c r="P90" s="140"/>
      <c r="U90" s="77">
        <f t="shared" ref="U90:AZ90" si="227">IF(ISNUMBER(U3),IF(CodeCouleur($D$53)=CodeCouleur(U3),"CEAM",IF(U3=$G$53,"OPEX",IF(AND(ISBLANK($E3),U58&gt;50),"ORG",IF(U3=$G$54,"OPEX",U58)))),U3)</f>
        <v>0</v>
      </c>
      <c r="V90" s="77">
        <f t="shared" si="227"/>
        <v>0</v>
      </c>
      <c r="W90" s="77">
        <f t="shared" si="227"/>
        <v>0</v>
      </c>
      <c r="X90" s="77">
        <f t="shared" si="227"/>
        <v>0</v>
      </c>
      <c r="Y90" s="77">
        <f t="shared" si="227"/>
        <v>0</v>
      </c>
      <c r="Z90" s="77">
        <f t="shared" si="227"/>
        <v>0</v>
      </c>
      <c r="AA90" s="77">
        <f t="shared" si="227"/>
        <v>0</v>
      </c>
      <c r="AB90" s="77">
        <f t="shared" si="227"/>
        <v>0</v>
      </c>
      <c r="AC90" s="77">
        <f t="shared" si="227"/>
        <v>0</v>
      </c>
      <c r="AD90" s="77">
        <f t="shared" si="227"/>
        <v>0</v>
      </c>
      <c r="AE90" s="77">
        <f t="shared" si="227"/>
        <v>0</v>
      </c>
      <c r="AF90" s="77">
        <f t="shared" si="227"/>
        <v>0</v>
      </c>
      <c r="AG90" s="77">
        <f t="shared" ca="1" si="227"/>
        <v>877</v>
      </c>
      <c r="AH90" s="77">
        <f t="shared" ca="1" si="227"/>
        <v>849</v>
      </c>
      <c r="AI90" s="77">
        <f t="shared" ca="1" si="227"/>
        <v>821</v>
      </c>
      <c r="AJ90" s="77">
        <f t="shared" ca="1" si="227"/>
        <v>793</v>
      </c>
      <c r="AK90" s="77">
        <f t="shared" ca="1" si="227"/>
        <v>765</v>
      </c>
      <c r="AL90" s="77">
        <f t="shared" ca="1" si="227"/>
        <v>737</v>
      </c>
      <c r="AM90" s="77">
        <f t="shared" ca="1" si="227"/>
        <v>709</v>
      </c>
      <c r="AN90" s="77">
        <f t="shared" ca="1" si="227"/>
        <v>681</v>
      </c>
      <c r="AO90" s="77">
        <f t="shared" ca="1" si="227"/>
        <v>653</v>
      </c>
      <c r="AP90" s="77">
        <f t="shared" ca="1" si="227"/>
        <v>625</v>
      </c>
      <c r="AQ90" s="77">
        <f t="shared" ca="1" si="227"/>
        <v>597</v>
      </c>
      <c r="AR90" s="77">
        <f t="shared" ca="1" si="227"/>
        <v>569</v>
      </c>
      <c r="AS90" s="77">
        <f t="shared" ca="1" si="227"/>
        <v>541</v>
      </c>
      <c r="AT90" s="77">
        <f t="shared" ca="1" si="227"/>
        <v>513</v>
      </c>
      <c r="AU90" s="77">
        <f t="shared" ca="1" si="227"/>
        <v>485</v>
      </c>
      <c r="AV90" s="77">
        <f t="shared" ca="1" si="227"/>
        <v>457</v>
      </c>
      <c r="AW90" s="77">
        <f t="shared" ca="1" si="227"/>
        <v>429</v>
      </c>
      <c r="AX90" s="77">
        <f t="shared" ca="1" si="227"/>
        <v>401</v>
      </c>
      <c r="AY90" s="77">
        <f t="shared" ca="1" si="227"/>
        <v>373</v>
      </c>
      <c r="AZ90" s="77" t="str">
        <f t="shared" si="227"/>
        <v>V10</v>
      </c>
      <c r="BA90" s="77" t="str">
        <f t="shared" ref="BA90:CF90" si="228">IF(ISNUMBER(BA3),IF(CodeCouleur($D$53)=CodeCouleur(BA3),"CEAM",IF(BA3=$G$53,"OPEX",IF(AND(ISBLANK($E3),BA58&gt;50),"ORG",IF(BA3=$G$54,"OPEX",BA58)))),BA3)</f>
        <v>V10</v>
      </c>
      <c r="BB90" s="77" t="str">
        <f t="shared" si="228"/>
        <v>V10</v>
      </c>
      <c r="BC90" s="77" t="str">
        <f t="shared" si="228"/>
        <v>V10</v>
      </c>
      <c r="BD90" s="77" t="str">
        <f t="shared" si="228"/>
        <v>V10</v>
      </c>
      <c r="BE90" s="77" t="str">
        <f t="shared" si="228"/>
        <v>V10</v>
      </c>
      <c r="BF90" s="77">
        <f t="shared" ca="1" si="228"/>
        <v>1178</v>
      </c>
      <c r="BG90" s="77">
        <f t="shared" ca="1" si="228"/>
        <v>1156</v>
      </c>
      <c r="BH90" s="77">
        <f t="shared" ca="1" si="228"/>
        <v>1134</v>
      </c>
      <c r="BI90" s="77">
        <f t="shared" ca="1" si="228"/>
        <v>1112</v>
      </c>
      <c r="BJ90" s="77">
        <f t="shared" ca="1" si="228"/>
        <v>1090</v>
      </c>
      <c r="BK90" s="77">
        <f t="shared" ca="1" si="228"/>
        <v>1068</v>
      </c>
      <c r="BL90" s="77">
        <f t="shared" ca="1" si="228"/>
        <v>1046</v>
      </c>
      <c r="BM90" s="77">
        <f t="shared" ca="1" si="228"/>
        <v>1024</v>
      </c>
      <c r="BN90" s="77">
        <f t="shared" ca="1" si="228"/>
        <v>1002</v>
      </c>
      <c r="BO90" s="77">
        <f t="shared" ca="1" si="228"/>
        <v>980</v>
      </c>
      <c r="BP90" s="77">
        <f t="shared" ca="1" si="228"/>
        <v>958</v>
      </c>
      <c r="BQ90" s="77">
        <f t="shared" ca="1" si="228"/>
        <v>935</v>
      </c>
      <c r="BR90" s="77">
        <f t="shared" ca="1" si="228"/>
        <v>912</v>
      </c>
      <c r="BS90" s="77">
        <f t="shared" ca="1" si="228"/>
        <v>889</v>
      </c>
      <c r="BT90" s="77">
        <f t="shared" ca="1" si="228"/>
        <v>866</v>
      </c>
      <c r="BU90" s="77">
        <f t="shared" ca="1" si="228"/>
        <v>843</v>
      </c>
      <c r="BV90" s="77">
        <f t="shared" ca="1" si="228"/>
        <v>820</v>
      </c>
      <c r="BW90" s="77">
        <f t="shared" ca="1" si="228"/>
        <v>797</v>
      </c>
      <c r="BX90" s="77">
        <f t="shared" ca="1" si="228"/>
        <v>774</v>
      </c>
      <c r="BY90" s="77">
        <f t="shared" ca="1" si="228"/>
        <v>751</v>
      </c>
      <c r="BZ90" s="77">
        <f t="shared" ca="1" si="228"/>
        <v>728</v>
      </c>
      <c r="CA90" s="77">
        <f t="shared" ca="1" si="228"/>
        <v>705</v>
      </c>
      <c r="CB90" s="77">
        <f t="shared" ca="1" si="228"/>
        <v>682</v>
      </c>
      <c r="CC90" s="77">
        <f t="shared" ca="1" si="228"/>
        <v>659</v>
      </c>
      <c r="CD90" s="77">
        <f t="shared" ca="1" si="228"/>
        <v>636</v>
      </c>
      <c r="CE90" s="77">
        <f t="shared" ca="1" si="228"/>
        <v>613</v>
      </c>
      <c r="CF90" s="77">
        <f t="shared" ca="1" si="228"/>
        <v>590</v>
      </c>
      <c r="CG90" s="77">
        <f t="shared" ref="CG90:DL90" ca="1" si="229">IF(ISNUMBER(CG3),IF(CodeCouleur($D$53)=CodeCouleur(CG3),"CEAM",IF(CG3=$G$53,"OPEX",IF(AND(ISBLANK($E3),CG58&gt;50),"ORG",IF(CG3=$G$54,"OPEX",CG58)))),CG3)</f>
        <v>567</v>
      </c>
      <c r="CH90" s="77">
        <f t="shared" ca="1" si="229"/>
        <v>544</v>
      </c>
      <c r="CI90" s="77">
        <f t="shared" ca="1" si="229"/>
        <v>521</v>
      </c>
      <c r="CJ90" s="77">
        <f t="shared" ca="1" si="229"/>
        <v>498</v>
      </c>
      <c r="CK90" s="77">
        <f t="shared" ca="1" si="229"/>
        <v>475</v>
      </c>
      <c r="CL90" s="77">
        <f t="shared" ca="1" si="229"/>
        <v>452</v>
      </c>
      <c r="CM90" s="77">
        <f t="shared" ca="1" si="229"/>
        <v>429</v>
      </c>
      <c r="CN90" s="77">
        <f t="shared" ca="1" si="229"/>
        <v>406</v>
      </c>
      <c r="CO90" s="77">
        <f t="shared" ca="1" si="229"/>
        <v>383</v>
      </c>
      <c r="CP90" s="77">
        <f t="shared" ca="1" si="229"/>
        <v>360</v>
      </c>
      <c r="CQ90" s="77">
        <f t="shared" ca="1" si="229"/>
        <v>337</v>
      </c>
      <c r="CR90" s="77">
        <f t="shared" ca="1" si="229"/>
        <v>314</v>
      </c>
      <c r="CS90" s="77">
        <f t="shared" ca="1" si="229"/>
        <v>291</v>
      </c>
      <c r="CT90" s="77">
        <f t="shared" ca="1" si="229"/>
        <v>268</v>
      </c>
      <c r="CU90" s="77">
        <f t="shared" ca="1" si="229"/>
        <v>245</v>
      </c>
      <c r="CV90" s="77">
        <f t="shared" ca="1" si="229"/>
        <v>222</v>
      </c>
      <c r="CW90" s="77">
        <f t="shared" ca="1" si="229"/>
        <v>199</v>
      </c>
      <c r="CX90" s="77">
        <f t="shared" ca="1" si="229"/>
        <v>176</v>
      </c>
      <c r="CY90" s="77">
        <f t="shared" ca="1" si="229"/>
        <v>153</v>
      </c>
      <c r="CZ90" s="77">
        <f t="shared" ca="1" si="229"/>
        <v>130</v>
      </c>
      <c r="DA90" s="77">
        <f t="shared" ca="1" si="229"/>
        <v>107</v>
      </c>
      <c r="DB90" s="77">
        <f t="shared" ca="1" si="229"/>
        <v>84</v>
      </c>
      <c r="DC90" s="77">
        <f t="shared" ca="1" si="229"/>
        <v>61</v>
      </c>
      <c r="DD90" s="77">
        <f t="shared" ca="1" si="229"/>
        <v>38</v>
      </c>
      <c r="DE90" s="77">
        <f t="shared" ca="1" si="229"/>
        <v>15</v>
      </c>
      <c r="DF90" s="77" t="str">
        <f t="shared" si="229"/>
        <v>V15</v>
      </c>
      <c r="DG90" s="77" t="str">
        <f t="shared" si="229"/>
        <v>V15</v>
      </c>
      <c r="DH90" s="77" t="str">
        <f t="shared" si="229"/>
        <v>V15</v>
      </c>
      <c r="DI90" s="77" t="str">
        <f t="shared" si="229"/>
        <v>V15</v>
      </c>
      <c r="DJ90" s="77" t="str">
        <f t="shared" si="229"/>
        <v>V15</v>
      </c>
      <c r="DK90" s="77">
        <f t="shared" ca="1" si="229"/>
        <v>1177</v>
      </c>
      <c r="DL90" s="77">
        <f t="shared" ca="1" si="229"/>
        <v>1154</v>
      </c>
      <c r="DM90" s="77">
        <f t="shared" ref="DM90:ER90" ca="1" si="230">IF(ISNUMBER(DM3),IF(CodeCouleur($D$53)=CodeCouleur(DM3),"CEAM",IF(DM3=$G$53,"OPEX",IF(AND(ISBLANK($E3),DM58&gt;50),"ORG",IF(DM3=$G$54,"OPEX",DM58)))),DM3)</f>
        <v>1131</v>
      </c>
      <c r="DN90" s="77">
        <f t="shared" ca="1" si="230"/>
        <v>1108</v>
      </c>
      <c r="DO90" s="77">
        <f t="shared" ca="1" si="230"/>
        <v>1085</v>
      </c>
      <c r="DP90" s="77">
        <f t="shared" ca="1" si="230"/>
        <v>1062</v>
      </c>
      <c r="DQ90" s="77">
        <f t="shared" ca="1" si="230"/>
        <v>1039</v>
      </c>
      <c r="DR90" s="77">
        <f t="shared" ca="1" si="230"/>
        <v>1016</v>
      </c>
      <c r="DS90" s="77">
        <f t="shared" ca="1" si="230"/>
        <v>993</v>
      </c>
      <c r="DT90" s="77">
        <f t="shared" ca="1" si="230"/>
        <v>970</v>
      </c>
      <c r="DU90" s="77">
        <f t="shared" ca="1" si="230"/>
        <v>947</v>
      </c>
      <c r="DV90" s="77">
        <f t="shared" ca="1" si="230"/>
        <v>924</v>
      </c>
      <c r="DW90" s="77">
        <f t="shared" ca="1" si="230"/>
        <v>901</v>
      </c>
      <c r="DX90" s="77">
        <f t="shared" ca="1" si="230"/>
        <v>878</v>
      </c>
      <c r="DY90" s="77">
        <f t="shared" ca="1" si="230"/>
        <v>855</v>
      </c>
      <c r="DZ90" s="77">
        <f t="shared" ca="1" si="230"/>
        <v>832</v>
      </c>
      <c r="EA90" s="77">
        <f t="shared" ca="1" si="230"/>
        <v>809</v>
      </c>
      <c r="EB90" s="77">
        <f t="shared" ca="1" si="230"/>
        <v>786</v>
      </c>
      <c r="EC90" s="77">
        <f t="shared" ca="1" si="230"/>
        <v>763</v>
      </c>
      <c r="ED90" s="77">
        <f t="shared" ca="1" si="230"/>
        <v>740</v>
      </c>
      <c r="EE90" s="77">
        <f t="shared" ca="1" si="230"/>
        <v>717</v>
      </c>
      <c r="EF90" s="77">
        <f t="shared" ca="1" si="230"/>
        <v>694</v>
      </c>
      <c r="EG90" s="77">
        <f t="shared" ca="1" si="230"/>
        <v>671</v>
      </c>
      <c r="EH90" s="77">
        <f t="shared" ca="1" si="230"/>
        <v>648</v>
      </c>
      <c r="EI90" s="77">
        <f t="shared" ca="1" si="230"/>
        <v>625</v>
      </c>
      <c r="EJ90" s="77">
        <f t="shared" ca="1" si="230"/>
        <v>602</v>
      </c>
      <c r="EK90" s="77">
        <f t="shared" ca="1" si="230"/>
        <v>579</v>
      </c>
      <c r="EL90" s="77">
        <f t="shared" ca="1" si="230"/>
        <v>556</v>
      </c>
      <c r="EM90" s="77">
        <f t="shared" ca="1" si="230"/>
        <v>533</v>
      </c>
      <c r="EN90" s="77">
        <f t="shared" ca="1" si="230"/>
        <v>510</v>
      </c>
      <c r="EO90" s="77">
        <f t="shared" ca="1" si="230"/>
        <v>487</v>
      </c>
      <c r="EP90" s="77">
        <f t="shared" ca="1" si="230"/>
        <v>464</v>
      </c>
      <c r="EQ90" s="77">
        <f t="shared" ca="1" si="230"/>
        <v>441</v>
      </c>
      <c r="ER90" s="77">
        <f t="shared" ca="1" si="230"/>
        <v>418</v>
      </c>
      <c r="ES90" s="77">
        <f t="shared" ref="ES90:FX90" ca="1" si="231">IF(ISNUMBER(ES3),IF(CodeCouleur($D$53)=CodeCouleur(ES3),"CEAM",IF(ES3=$G$53,"OPEX",IF(AND(ISBLANK($E3),ES58&gt;50),"ORG",IF(ES3=$G$54,"OPEX",ES58)))),ES3)</f>
        <v>395</v>
      </c>
      <c r="ET90" s="77">
        <f t="shared" ca="1" si="231"/>
        <v>372</v>
      </c>
      <c r="EU90" s="77">
        <f t="shared" ca="1" si="231"/>
        <v>349</v>
      </c>
      <c r="EV90" s="77">
        <f t="shared" ca="1" si="231"/>
        <v>326</v>
      </c>
      <c r="EW90" s="77">
        <f t="shared" ca="1" si="231"/>
        <v>303</v>
      </c>
      <c r="EX90" s="77">
        <f t="shared" ca="1" si="231"/>
        <v>280</v>
      </c>
      <c r="EY90" s="77">
        <f t="shared" ca="1" si="231"/>
        <v>257</v>
      </c>
      <c r="EZ90" s="77">
        <f t="shared" ca="1" si="231"/>
        <v>234</v>
      </c>
      <c r="FA90" s="77">
        <f t="shared" ca="1" si="231"/>
        <v>211</v>
      </c>
      <c r="FB90" s="77">
        <f t="shared" ca="1" si="231"/>
        <v>188</v>
      </c>
      <c r="FC90" s="77">
        <f t="shared" ca="1" si="231"/>
        <v>165</v>
      </c>
      <c r="FD90" s="77">
        <f t="shared" ca="1" si="231"/>
        <v>142</v>
      </c>
      <c r="FE90" s="77">
        <f t="shared" ca="1" si="231"/>
        <v>119</v>
      </c>
      <c r="FF90" s="77">
        <f t="shared" ca="1" si="231"/>
        <v>96</v>
      </c>
      <c r="FG90" s="77">
        <f t="shared" ca="1" si="231"/>
        <v>73</v>
      </c>
      <c r="FH90" s="77">
        <f t="shared" ca="1" si="231"/>
        <v>50</v>
      </c>
      <c r="FI90" s="77">
        <f t="shared" ca="1" si="231"/>
        <v>27</v>
      </c>
      <c r="FJ90" s="77" t="str">
        <f t="shared" si="231"/>
        <v>X</v>
      </c>
      <c r="FK90" s="77" t="str">
        <f t="shared" si="231"/>
        <v>X</v>
      </c>
      <c r="FL90" s="77" t="str">
        <f t="shared" si="231"/>
        <v>X</v>
      </c>
      <c r="FM90" s="77" t="str">
        <f t="shared" si="231"/>
        <v>X</v>
      </c>
      <c r="FN90" s="77" t="str">
        <f t="shared" si="231"/>
        <v>X</v>
      </c>
      <c r="FO90" s="77" t="str">
        <f t="shared" si="231"/>
        <v>X</v>
      </c>
      <c r="FP90" s="77" t="str">
        <f t="shared" si="231"/>
        <v>X</v>
      </c>
      <c r="FQ90" s="77" t="str">
        <f t="shared" si="231"/>
        <v>X</v>
      </c>
      <c r="FR90" s="77" t="str">
        <f t="shared" si="231"/>
        <v>X</v>
      </c>
      <c r="FS90" s="77" t="str">
        <f t="shared" si="231"/>
        <v>X</v>
      </c>
      <c r="FT90" s="77" t="str">
        <f t="shared" si="231"/>
        <v>X</v>
      </c>
      <c r="FU90" s="77" t="str">
        <f t="shared" si="231"/>
        <v>X</v>
      </c>
      <c r="FV90" s="77" t="str">
        <f t="shared" si="231"/>
        <v>X</v>
      </c>
      <c r="FW90" s="77" t="str">
        <f t="shared" si="231"/>
        <v>X</v>
      </c>
      <c r="FX90" s="77" t="str">
        <f t="shared" si="231"/>
        <v>X</v>
      </c>
      <c r="FY90" s="77" t="str">
        <f t="shared" ref="FY90:GR90" si="232">IF(ISNUMBER(FY3),IF(CodeCouleur($D$53)=CodeCouleur(FY3),"CEAM",IF(FY3=$G$53,"OPEX",IF(AND(ISBLANK($E3),FY58&gt;50),"ORG",IF(FY3=$G$54,"OPEX",FY58)))),FY3)</f>
        <v>X</v>
      </c>
      <c r="FZ90" s="77" t="str">
        <f t="shared" si="232"/>
        <v>X</v>
      </c>
      <c r="GA90" s="77" t="str">
        <f t="shared" si="232"/>
        <v>X</v>
      </c>
      <c r="GB90" s="77" t="str">
        <f t="shared" si="232"/>
        <v>X</v>
      </c>
      <c r="GC90" s="77" t="str">
        <f t="shared" si="232"/>
        <v>X</v>
      </c>
      <c r="GD90" s="77" t="str">
        <f t="shared" si="232"/>
        <v>X</v>
      </c>
      <c r="GE90" s="77" t="str">
        <f t="shared" si="232"/>
        <v>X</v>
      </c>
      <c r="GF90" s="77" t="str">
        <f t="shared" si="232"/>
        <v>X</v>
      </c>
      <c r="GG90" s="77" t="str">
        <f t="shared" si="232"/>
        <v>X</v>
      </c>
      <c r="GH90" s="77" t="str">
        <f t="shared" si="232"/>
        <v>X</v>
      </c>
      <c r="GI90" s="77" t="str">
        <f t="shared" si="232"/>
        <v>X</v>
      </c>
      <c r="GJ90" s="77" t="str">
        <f t="shared" si="232"/>
        <v>X</v>
      </c>
      <c r="GK90" s="77" t="str">
        <f t="shared" si="232"/>
        <v>X</v>
      </c>
      <c r="GL90" s="77" t="str">
        <f t="shared" si="232"/>
        <v>X</v>
      </c>
      <c r="GM90" s="77" t="str">
        <f t="shared" si="232"/>
        <v>X</v>
      </c>
      <c r="GN90" s="77" t="str">
        <f t="shared" si="232"/>
        <v>X</v>
      </c>
      <c r="GO90" s="77" t="str">
        <f t="shared" si="232"/>
        <v>X</v>
      </c>
      <c r="GP90" s="77" t="str">
        <f t="shared" si="232"/>
        <v>X</v>
      </c>
      <c r="GQ90" s="77" t="str">
        <f t="shared" si="232"/>
        <v>X</v>
      </c>
      <c r="GR90" s="77" t="str">
        <f t="shared" si="232"/>
        <v>X</v>
      </c>
    </row>
    <row r="91" spans="4:221" x14ac:dyDescent="0.2">
      <c r="G91" s="1043"/>
      <c r="H91" s="476" t="s">
        <v>91</v>
      </c>
      <c r="I91" s="391"/>
      <c r="J91" s="237"/>
      <c r="K91" s="237"/>
      <c r="L91" s="390"/>
      <c r="P91" s="140"/>
      <c r="U91" s="77">
        <f t="shared" ref="U91:AZ91" si="233">IF(ISNUMBER(U4),IF(CodeCouleur($D$53)=CodeCouleur(U4),"CEAM",IF(U4=$G$53,"OPEX",IF(AND(ISBLANK($E4),U59&gt;50),"ORG",IF(U4=$G$54,"OPEX",U59)))),U4)</f>
        <v>0</v>
      </c>
      <c r="V91" s="77">
        <f t="shared" si="233"/>
        <v>0</v>
      </c>
      <c r="W91" s="77">
        <f t="shared" si="233"/>
        <v>0</v>
      </c>
      <c r="X91" s="77">
        <f t="shared" si="233"/>
        <v>0</v>
      </c>
      <c r="Y91" s="77">
        <f t="shared" ca="1" si="233"/>
        <v>814</v>
      </c>
      <c r="Z91" s="77">
        <f t="shared" ca="1" si="233"/>
        <v>780</v>
      </c>
      <c r="AA91" s="77">
        <f t="shared" ca="1" si="233"/>
        <v>753</v>
      </c>
      <c r="AB91" s="77">
        <f t="shared" ca="1" si="233"/>
        <v>730</v>
      </c>
      <c r="AC91" s="77">
        <f t="shared" ca="1" si="233"/>
        <v>702</v>
      </c>
      <c r="AD91" s="77">
        <f t="shared" ca="1" si="233"/>
        <v>684</v>
      </c>
      <c r="AE91" s="77">
        <f t="shared" ca="1" si="233"/>
        <v>663</v>
      </c>
      <c r="AF91" s="77">
        <f t="shared" ca="1" si="233"/>
        <v>642</v>
      </c>
      <c r="AG91" s="77">
        <f t="shared" ca="1" si="233"/>
        <v>621</v>
      </c>
      <c r="AH91" s="77">
        <f t="shared" ca="1" si="233"/>
        <v>600</v>
      </c>
      <c r="AI91" s="77">
        <f t="shared" ca="1" si="233"/>
        <v>579</v>
      </c>
      <c r="AJ91" s="77">
        <f t="shared" ca="1" si="233"/>
        <v>558</v>
      </c>
      <c r="AK91" s="77">
        <f t="shared" ca="1" si="233"/>
        <v>537</v>
      </c>
      <c r="AL91" s="77">
        <f t="shared" ca="1" si="233"/>
        <v>516</v>
      </c>
      <c r="AM91" s="77">
        <f t="shared" ca="1" si="233"/>
        <v>495</v>
      </c>
      <c r="AN91" s="77">
        <f t="shared" ca="1" si="233"/>
        <v>474</v>
      </c>
      <c r="AO91" s="77">
        <f t="shared" ca="1" si="233"/>
        <v>453</v>
      </c>
      <c r="AP91" s="77">
        <f t="shared" ca="1" si="233"/>
        <v>432</v>
      </c>
      <c r="AQ91" s="77">
        <f t="shared" ca="1" si="233"/>
        <v>411</v>
      </c>
      <c r="AR91" s="77">
        <f t="shared" ca="1" si="233"/>
        <v>390</v>
      </c>
      <c r="AS91" s="77">
        <f t="shared" ca="1" si="233"/>
        <v>369</v>
      </c>
      <c r="AT91" s="77">
        <f t="shared" ca="1" si="233"/>
        <v>348</v>
      </c>
      <c r="AU91" s="77">
        <f t="shared" ca="1" si="233"/>
        <v>327</v>
      </c>
      <c r="AV91" s="77">
        <f t="shared" ca="1" si="233"/>
        <v>306</v>
      </c>
      <c r="AW91" s="77">
        <f t="shared" ca="1" si="233"/>
        <v>285</v>
      </c>
      <c r="AX91" s="77">
        <f t="shared" ca="1" si="233"/>
        <v>264</v>
      </c>
      <c r="AY91" s="77">
        <f t="shared" ca="1" si="233"/>
        <v>243</v>
      </c>
      <c r="AZ91" s="77">
        <f t="shared" ca="1" si="233"/>
        <v>222</v>
      </c>
      <c r="BA91" s="77">
        <f t="shared" ref="BA91:CF91" ca="1" si="234">IF(ISNUMBER(BA4),IF(CodeCouleur($D$53)=CodeCouleur(BA4),"CEAM",IF(BA4=$G$53,"OPEX",IF(AND(ISBLANK($E4),BA59&gt;50),"ORG",IF(BA4=$G$54,"OPEX",BA59)))),BA4)</f>
        <v>201</v>
      </c>
      <c r="BB91" s="77">
        <f t="shared" ca="1" si="234"/>
        <v>180</v>
      </c>
      <c r="BC91" s="77">
        <f t="shared" ca="1" si="234"/>
        <v>159</v>
      </c>
      <c r="BD91" s="77">
        <f t="shared" ca="1" si="234"/>
        <v>138</v>
      </c>
      <c r="BE91" s="77">
        <f t="shared" ca="1" si="234"/>
        <v>117</v>
      </c>
      <c r="BF91" s="77">
        <f t="shared" ca="1" si="234"/>
        <v>96</v>
      </c>
      <c r="BG91" s="77">
        <f t="shared" ca="1" si="234"/>
        <v>75</v>
      </c>
      <c r="BH91" s="77" t="str">
        <f t="shared" si="234"/>
        <v>V10</v>
      </c>
      <c r="BI91" s="77" t="str">
        <f t="shared" si="234"/>
        <v>V10</v>
      </c>
      <c r="BJ91" s="77" t="str">
        <f t="shared" si="234"/>
        <v>V10</v>
      </c>
      <c r="BK91" s="77" t="str">
        <f t="shared" si="234"/>
        <v>V10</v>
      </c>
      <c r="BL91" s="77" t="str">
        <f t="shared" si="234"/>
        <v>V10</v>
      </c>
      <c r="BM91" s="77" t="str">
        <f t="shared" si="234"/>
        <v>V10</v>
      </c>
      <c r="BN91" s="77">
        <f t="shared" ca="1" si="234"/>
        <v>1177</v>
      </c>
      <c r="BO91" s="77">
        <f t="shared" ca="1" si="234"/>
        <v>1154</v>
      </c>
      <c r="BP91" s="77">
        <f t="shared" ca="1" si="234"/>
        <v>1131</v>
      </c>
      <c r="BQ91" s="77">
        <f t="shared" ca="1" si="234"/>
        <v>1108</v>
      </c>
      <c r="BR91" s="77">
        <f t="shared" ca="1" si="234"/>
        <v>1085</v>
      </c>
      <c r="BS91" s="77">
        <f t="shared" ca="1" si="234"/>
        <v>1062</v>
      </c>
      <c r="BT91" s="77">
        <f t="shared" ca="1" si="234"/>
        <v>1039</v>
      </c>
      <c r="BU91" s="77">
        <f t="shared" ca="1" si="234"/>
        <v>1016</v>
      </c>
      <c r="BV91" s="77">
        <f t="shared" ca="1" si="234"/>
        <v>993</v>
      </c>
      <c r="BW91" s="77">
        <f t="shared" ca="1" si="234"/>
        <v>970</v>
      </c>
      <c r="BX91" s="77">
        <f t="shared" ca="1" si="234"/>
        <v>947</v>
      </c>
      <c r="BY91" s="77">
        <f t="shared" ca="1" si="234"/>
        <v>924</v>
      </c>
      <c r="BZ91" s="77">
        <f t="shared" ca="1" si="234"/>
        <v>901</v>
      </c>
      <c r="CA91" s="77">
        <f t="shared" ca="1" si="234"/>
        <v>878</v>
      </c>
      <c r="CB91" s="77">
        <f t="shared" ca="1" si="234"/>
        <v>855</v>
      </c>
      <c r="CC91" s="77">
        <f t="shared" ca="1" si="234"/>
        <v>832</v>
      </c>
      <c r="CD91" s="77">
        <f t="shared" ca="1" si="234"/>
        <v>809</v>
      </c>
      <c r="CE91" s="77">
        <f t="shared" ca="1" si="234"/>
        <v>786</v>
      </c>
      <c r="CF91" s="77">
        <f t="shared" ca="1" si="234"/>
        <v>763</v>
      </c>
      <c r="CG91" s="77">
        <f t="shared" ref="CG91:DL91" ca="1" si="235">IF(ISNUMBER(CG4),IF(CodeCouleur($D$53)=CodeCouleur(CG4),"CEAM",IF(CG4=$G$53,"OPEX",IF(AND(ISBLANK($E4),CG59&gt;50),"ORG",IF(CG4=$G$54,"OPEX",CG59)))),CG4)</f>
        <v>740</v>
      </c>
      <c r="CH91" s="77">
        <f t="shared" ca="1" si="235"/>
        <v>717</v>
      </c>
      <c r="CI91" s="77">
        <f t="shared" ca="1" si="235"/>
        <v>694</v>
      </c>
      <c r="CJ91" s="77">
        <f t="shared" ca="1" si="235"/>
        <v>671</v>
      </c>
      <c r="CK91" s="77">
        <f t="shared" ca="1" si="235"/>
        <v>648</v>
      </c>
      <c r="CL91" s="77">
        <f t="shared" ca="1" si="235"/>
        <v>625</v>
      </c>
      <c r="CM91" s="77">
        <f t="shared" ca="1" si="235"/>
        <v>602</v>
      </c>
      <c r="CN91" s="77">
        <f t="shared" ca="1" si="235"/>
        <v>579</v>
      </c>
      <c r="CO91" s="77">
        <f t="shared" ca="1" si="235"/>
        <v>556</v>
      </c>
      <c r="CP91" s="77">
        <f t="shared" ca="1" si="235"/>
        <v>533</v>
      </c>
      <c r="CQ91" s="77">
        <f t="shared" ca="1" si="235"/>
        <v>510</v>
      </c>
      <c r="CR91" s="77">
        <f t="shared" ca="1" si="235"/>
        <v>487</v>
      </c>
      <c r="CS91" s="77">
        <f t="shared" ca="1" si="235"/>
        <v>464</v>
      </c>
      <c r="CT91" s="77">
        <f t="shared" ca="1" si="235"/>
        <v>441</v>
      </c>
      <c r="CU91" s="77">
        <f t="shared" ca="1" si="235"/>
        <v>418</v>
      </c>
      <c r="CV91" s="77">
        <f t="shared" ca="1" si="235"/>
        <v>395</v>
      </c>
      <c r="CW91" s="77">
        <f t="shared" ca="1" si="235"/>
        <v>372</v>
      </c>
      <c r="CX91" s="77">
        <f t="shared" ca="1" si="235"/>
        <v>349</v>
      </c>
      <c r="CY91" s="77">
        <f t="shared" ca="1" si="235"/>
        <v>326</v>
      </c>
      <c r="CZ91" s="77">
        <f t="shared" ca="1" si="235"/>
        <v>303</v>
      </c>
      <c r="DA91" s="77">
        <f t="shared" ca="1" si="235"/>
        <v>280</v>
      </c>
      <c r="DB91" s="77">
        <f t="shared" ca="1" si="235"/>
        <v>257</v>
      </c>
      <c r="DC91" s="77">
        <f t="shared" ca="1" si="235"/>
        <v>234</v>
      </c>
      <c r="DD91" s="77">
        <f t="shared" ca="1" si="235"/>
        <v>211</v>
      </c>
      <c r="DE91" s="77">
        <f t="shared" ca="1" si="235"/>
        <v>188</v>
      </c>
      <c r="DF91" s="77">
        <f t="shared" ca="1" si="235"/>
        <v>165</v>
      </c>
      <c r="DG91" s="77">
        <f t="shared" ca="1" si="235"/>
        <v>142</v>
      </c>
      <c r="DH91" s="77">
        <f t="shared" ca="1" si="235"/>
        <v>119</v>
      </c>
      <c r="DI91" s="77">
        <f t="shared" ca="1" si="235"/>
        <v>96</v>
      </c>
      <c r="DJ91" s="77" t="str">
        <f t="shared" si="235"/>
        <v>V15</v>
      </c>
      <c r="DK91" s="77" t="str">
        <f t="shared" si="235"/>
        <v>V15</v>
      </c>
      <c r="DL91" s="77" t="str">
        <f t="shared" si="235"/>
        <v>V15</v>
      </c>
      <c r="DM91" s="77" t="str">
        <f t="shared" ref="DM91:ER91" si="236">IF(ISNUMBER(DM4),IF(CodeCouleur($D$53)=CodeCouleur(DM4),"CEAM",IF(DM4=$G$53,"OPEX",IF(AND(ISBLANK($E4),DM59&gt;50),"ORG",IF(DM4=$G$54,"OPEX",DM59)))),DM4)</f>
        <v>V15</v>
      </c>
      <c r="DN91" s="77" t="str">
        <f t="shared" si="236"/>
        <v>V15</v>
      </c>
      <c r="DO91" s="77">
        <f t="shared" ca="1" si="236"/>
        <v>1177</v>
      </c>
      <c r="DP91" s="77">
        <f t="shared" ca="1" si="236"/>
        <v>1154</v>
      </c>
      <c r="DQ91" s="77">
        <f t="shared" ca="1" si="236"/>
        <v>1131</v>
      </c>
      <c r="DR91" s="77">
        <f t="shared" ca="1" si="236"/>
        <v>1108</v>
      </c>
      <c r="DS91" s="77">
        <f t="shared" ca="1" si="236"/>
        <v>1085</v>
      </c>
      <c r="DT91" s="77">
        <f t="shared" ca="1" si="236"/>
        <v>1062</v>
      </c>
      <c r="DU91" s="77">
        <f t="shared" ca="1" si="236"/>
        <v>1039</v>
      </c>
      <c r="DV91" s="77">
        <f t="shared" ca="1" si="236"/>
        <v>1016</v>
      </c>
      <c r="DW91" s="77">
        <f t="shared" ca="1" si="236"/>
        <v>993</v>
      </c>
      <c r="DX91" s="77">
        <f t="shared" ca="1" si="236"/>
        <v>970</v>
      </c>
      <c r="DY91" s="77">
        <f t="shared" ca="1" si="236"/>
        <v>947</v>
      </c>
      <c r="DZ91" s="77">
        <f t="shared" ca="1" si="236"/>
        <v>924</v>
      </c>
      <c r="EA91" s="77">
        <f t="shared" ca="1" si="236"/>
        <v>901</v>
      </c>
      <c r="EB91" s="77">
        <f t="shared" ca="1" si="236"/>
        <v>878</v>
      </c>
      <c r="EC91" s="77">
        <f t="shared" ca="1" si="236"/>
        <v>855</v>
      </c>
      <c r="ED91" s="77">
        <f t="shared" ca="1" si="236"/>
        <v>832</v>
      </c>
      <c r="EE91" s="77">
        <f t="shared" ca="1" si="236"/>
        <v>809</v>
      </c>
      <c r="EF91" s="77">
        <f t="shared" ca="1" si="236"/>
        <v>786</v>
      </c>
      <c r="EG91" s="77">
        <f t="shared" ca="1" si="236"/>
        <v>763</v>
      </c>
      <c r="EH91" s="77">
        <f t="shared" ca="1" si="236"/>
        <v>740</v>
      </c>
      <c r="EI91" s="77">
        <f t="shared" ca="1" si="236"/>
        <v>717</v>
      </c>
      <c r="EJ91" s="77">
        <f t="shared" ca="1" si="236"/>
        <v>694</v>
      </c>
      <c r="EK91" s="77">
        <f t="shared" ca="1" si="236"/>
        <v>671</v>
      </c>
      <c r="EL91" s="77">
        <f t="shared" ca="1" si="236"/>
        <v>648</v>
      </c>
      <c r="EM91" s="77">
        <f t="shared" ca="1" si="236"/>
        <v>625</v>
      </c>
      <c r="EN91" s="77">
        <f t="shared" ca="1" si="236"/>
        <v>602</v>
      </c>
      <c r="EO91" s="77">
        <f t="shared" ca="1" si="236"/>
        <v>579</v>
      </c>
      <c r="EP91" s="77">
        <f t="shared" ca="1" si="236"/>
        <v>556</v>
      </c>
      <c r="EQ91" s="77">
        <f t="shared" ca="1" si="236"/>
        <v>533</v>
      </c>
      <c r="ER91" s="77">
        <f t="shared" ca="1" si="236"/>
        <v>510</v>
      </c>
      <c r="ES91" s="77">
        <f t="shared" ref="ES91:FX91" ca="1" si="237">IF(ISNUMBER(ES4),IF(CodeCouleur($D$53)=CodeCouleur(ES4),"CEAM",IF(ES4=$G$53,"OPEX",IF(AND(ISBLANK($E4),ES59&gt;50),"ORG",IF(ES4=$G$54,"OPEX",ES59)))),ES4)</f>
        <v>487</v>
      </c>
      <c r="ET91" s="77">
        <f t="shared" ca="1" si="237"/>
        <v>464</v>
      </c>
      <c r="EU91" s="77">
        <f t="shared" ca="1" si="237"/>
        <v>441</v>
      </c>
      <c r="EV91" s="77">
        <f t="shared" ca="1" si="237"/>
        <v>418</v>
      </c>
      <c r="EW91" s="77">
        <f t="shared" ca="1" si="237"/>
        <v>395</v>
      </c>
      <c r="EX91" s="77">
        <f t="shared" ca="1" si="237"/>
        <v>372</v>
      </c>
      <c r="EY91" s="77">
        <f t="shared" ca="1" si="237"/>
        <v>349</v>
      </c>
      <c r="EZ91" s="77">
        <f t="shared" ca="1" si="237"/>
        <v>326</v>
      </c>
      <c r="FA91" s="77">
        <f t="shared" ca="1" si="237"/>
        <v>303</v>
      </c>
      <c r="FB91" s="77">
        <f t="shared" ca="1" si="237"/>
        <v>280</v>
      </c>
      <c r="FC91" s="77">
        <f t="shared" ca="1" si="237"/>
        <v>257</v>
      </c>
      <c r="FD91" s="77">
        <f t="shared" ca="1" si="237"/>
        <v>234</v>
      </c>
      <c r="FE91" s="77">
        <f t="shared" ca="1" si="237"/>
        <v>211</v>
      </c>
      <c r="FF91" s="77">
        <f t="shared" ca="1" si="237"/>
        <v>188</v>
      </c>
      <c r="FG91" s="77">
        <f t="shared" ca="1" si="237"/>
        <v>165</v>
      </c>
      <c r="FH91" s="77">
        <f t="shared" ca="1" si="237"/>
        <v>142</v>
      </c>
      <c r="FI91" s="77">
        <f t="shared" ca="1" si="237"/>
        <v>119</v>
      </c>
      <c r="FJ91" s="77">
        <f t="shared" ca="1" si="237"/>
        <v>96</v>
      </c>
      <c r="FK91" s="77">
        <f t="shared" ca="1" si="237"/>
        <v>73</v>
      </c>
      <c r="FL91" s="77">
        <f t="shared" ca="1" si="237"/>
        <v>50</v>
      </c>
      <c r="FM91" s="77">
        <f t="shared" ca="1" si="237"/>
        <v>27</v>
      </c>
      <c r="FN91" s="77" t="str">
        <f t="shared" si="237"/>
        <v>X</v>
      </c>
      <c r="FO91" s="77" t="str">
        <f t="shared" si="237"/>
        <v>X</v>
      </c>
      <c r="FP91" s="77" t="str">
        <f t="shared" si="237"/>
        <v>X</v>
      </c>
      <c r="FQ91" s="77" t="str">
        <f t="shared" si="237"/>
        <v>X</v>
      </c>
      <c r="FR91" s="77" t="str">
        <f t="shared" si="237"/>
        <v>X</v>
      </c>
      <c r="FS91" s="77" t="str">
        <f t="shared" si="237"/>
        <v>X</v>
      </c>
      <c r="FT91" s="77" t="str">
        <f t="shared" si="237"/>
        <v>X</v>
      </c>
      <c r="FU91" s="77" t="str">
        <f t="shared" si="237"/>
        <v>X</v>
      </c>
      <c r="FV91" s="77" t="str">
        <f t="shared" si="237"/>
        <v>X</v>
      </c>
      <c r="FW91" s="77" t="str">
        <f t="shared" si="237"/>
        <v>X</v>
      </c>
      <c r="FX91" s="77" t="str">
        <f t="shared" si="237"/>
        <v>X</v>
      </c>
      <c r="FY91" s="77" t="str">
        <f t="shared" ref="FY91:GR91" si="238">IF(ISNUMBER(FY4),IF(CodeCouleur($D$53)=CodeCouleur(FY4),"CEAM",IF(FY4=$G$53,"OPEX",IF(AND(ISBLANK($E4),FY59&gt;50),"ORG",IF(FY4=$G$54,"OPEX",FY59)))),FY4)</f>
        <v>X</v>
      </c>
      <c r="FZ91" s="77" t="str">
        <f t="shared" si="238"/>
        <v>X</v>
      </c>
      <c r="GA91" s="77" t="str">
        <f t="shared" si="238"/>
        <v>X</v>
      </c>
      <c r="GB91" s="77" t="str">
        <f t="shared" si="238"/>
        <v>X</v>
      </c>
      <c r="GC91" s="77" t="str">
        <f t="shared" si="238"/>
        <v>X</v>
      </c>
      <c r="GD91" s="77" t="str">
        <f t="shared" si="238"/>
        <v>X</v>
      </c>
      <c r="GE91" s="77" t="str">
        <f t="shared" si="238"/>
        <v>X</v>
      </c>
      <c r="GF91" s="77" t="str">
        <f t="shared" si="238"/>
        <v>X</v>
      </c>
      <c r="GG91" s="77" t="str">
        <f t="shared" si="238"/>
        <v>X</v>
      </c>
      <c r="GH91" s="77" t="str">
        <f t="shared" si="238"/>
        <v>X</v>
      </c>
      <c r="GI91" s="77" t="str">
        <f t="shared" si="238"/>
        <v>X</v>
      </c>
      <c r="GJ91" s="77" t="str">
        <f t="shared" si="238"/>
        <v>X</v>
      </c>
      <c r="GK91" s="77" t="str">
        <f t="shared" si="238"/>
        <v>X</v>
      </c>
      <c r="GL91" s="77" t="str">
        <f t="shared" si="238"/>
        <v>X</v>
      </c>
      <c r="GM91" s="77" t="str">
        <f t="shared" si="238"/>
        <v>X</v>
      </c>
      <c r="GN91" s="77" t="str">
        <f t="shared" si="238"/>
        <v>X</v>
      </c>
      <c r="GO91" s="77" t="str">
        <f t="shared" si="238"/>
        <v>X</v>
      </c>
      <c r="GP91" s="77" t="str">
        <f t="shared" si="238"/>
        <v>X</v>
      </c>
      <c r="GQ91" s="77" t="str">
        <f t="shared" si="238"/>
        <v>X</v>
      </c>
      <c r="GR91" s="77" t="str">
        <f t="shared" si="238"/>
        <v>X</v>
      </c>
    </row>
    <row r="92" spans="4:221" x14ac:dyDescent="0.2">
      <c r="G92" s="1043"/>
      <c r="H92" s="476" t="s">
        <v>340</v>
      </c>
      <c r="I92" s="391"/>
      <c r="J92" s="237"/>
      <c r="K92" s="237"/>
      <c r="L92" s="390"/>
      <c r="P92" s="140"/>
      <c r="U92" s="77" t="str">
        <f t="shared" ref="U92:AZ92" si="239">IF(ISNUMBER(U5),IF(CodeCouleur($D$53)=CodeCouleur(U5),"CEAM",IF(U5=$G$53,"OPEX",IF(AND(ISBLANK($E5),U60&gt;50),"ORG",IF(U5=$G$54,"OPEX",U60)))),U5)</f>
        <v>V15</v>
      </c>
      <c r="V92" s="77" t="str">
        <f t="shared" si="239"/>
        <v>V15</v>
      </c>
      <c r="W92" s="77" t="str">
        <f t="shared" si="239"/>
        <v>V15</v>
      </c>
      <c r="X92" s="77">
        <f t="shared" si="239"/>
        <v>0</v>
      </c>
      <c r="Y92" s="77">
        <f t="shared" si="239"/>
        <v>0</v>
      </c>
      <c r="Z92" s="77">
        <f t="shared" ca="1" si="239"/>
        <v>1169</v>
      </c>
      <c r="AA92" s="77">
        <f t="shared" ca="1" si="239"/>
        <v>1132</v>
      </c>
      <c r="AB92" s="77">
        <f t="shared" ca="1" si="239"/>
        <v>1098</v>
      </c>
      <c r="AC92" s="77">
        <f t="shared" ca="1" si="239"/>
        <v>1059</v>
      </c>
      <c r="AD92" s="77">
        <f t="shared" ca="1" si="239"/>
        <v>1027</v>
      </c>
      <c r="AE92" s="77">
        <f t="shared" ca="1" si="239"/>
        <v>1004</v>
      </c>
      <c r="AF92" s="77">
        <f t="shared" ca="1" si="239"/>
        <v>981</v>
      </c>
      <c r="AG92" s="77">
        <f t="shared" ca="1" si="239"/>
        <v>958</v>
      </c>
      <c r="AH92" s="77">
        <f t="shared" ca="1" si="239"/>
        <v>935</v>
      </c>
      <c r="AI92" s="77">
        <f t="shared" ca="1" si="239"/>
        <v>912</v>
      </c>
      <c r="AJ92" s="77">
        <f t="shared" ca="1" si="239"/>
        <v>889</v>
      </c>
      <c r="AK92" s="77">
        <f t="shared" ca="1" si="239"/>
        <v>866</v>
      </c>
      <c r="AL92" s="77">
        <f t="shared" ca="1" si="239"/>
        <v>843</v>
      </c>
      <c r="AM92" s="77">
        <f t="shared" ca="1" si="239"/>
        <v>820</v>
      </c>
      <c r="AN92" s="77">
        <f t="shared" ca="1" si="239"/>
        <v>797</v>
      </c>
      <c r="AO92" s="77">
        <f t="shared" ca="1" si="239"/>
        <v>774</v>
      </c>
      <c r="AP92" s="77">
        <f t="shared" ca="1" si="239"/>
        <v>751</v>
      </c>
      <c r="AQ92" s="77">
        <f t="shared" ca="1" si="239"/>
        <v>728</v>
      </c>
      <c r="AR92" s="77">
        <f t="shared" ca="1" si="239"/>
        <v>705</v>
      </c>
      <c r="AS92" s="77">
        <f t="shared" ca="1" si="239"/>
        <v>682</v>
      </c>
      <c r="AT92" s="77">
        <f t="shared" ca="1" si="239"/>
        <v>659</v>
      </c>
      <c r="AU92" s="77">
        <f t="shared" ca="1" si="239"/>
        <v>636</v>
      </c>
      <c r="AV92" s="77">
        <f t="shared" ca="1" si="239"/>
        <v>613</v>
      </c>
      <c r="AW92" s="77">
        <f t="shared" ca="1" si="239"/>
        <v>590</v>
      </c>
      <c r="AX92" s="77">
        <f t="shared" ca="1" si="239"/>
        <v>567</v>
      </c>
      <c r="AY92" s="77">
        <f t="shared" ca="1" si="239"/>
        <v>544</v>
      </c>
      <c r="AZ92" s="77">
        <f t="shared" ca="1" si="239"/>
        <v>521</v>
      </c>
      <c r="BA92" s="77">
        <f t="shared" ref="BA92:CF92" ca="1" si="240">IF(ISNUMBER(BA5),IF(CodeCouleur($D$53)=CodeCouleur(BA5),"CEAM",IF(BA5=$G$53,"OPEX",IF(AND(ISBLANK($E5),BA60&gt;50),"ORG",IF(BA5=$G$54,"OPEX",BA60)))),BA5)</f>
        <v>498</v>
      </c>
      <c r="BB92" s="77">
        <f t="shared" ca="1" si="240"/>
        <v>475</v>
      </c>
      <c r="BC92" s="77">
        <f t="shared" ca="1" si="240"/>
        <v>452</v>
      </c>
      <c r="BD92" s="77">
        <f t="shared" ca="1" si="240"/>
        <v>429</v>
      </c>
      <c r="BE92" s="77">
        <f t="shared" ca="1" si="240"/>
        <v>406</v>
      </c>
      <c r="BF92" s="77">
        <f t="shared" ca="1" si="240"/>
        <v>383</v>
      </c>
      <c r="BG92" s="77">
        <f t="shared" ca="1" si="240"/>
        <v>360</v>
      </c>
      <c r="BH92" s="77">
        <f t="shared" ca="1" si="240"/>
        <v>337</v>
      </c>
      <c r="BI92" s="77">
        <f t="shared" ca="1" si="240"/>
        <v>314</v>
      </c>
      <c r="BJ92" s="77">
        <f t="shared" ca="1" si="240"/>
        <v>291</v>
      </c>
      <c r="BK92" s="77">
        <f t="shared" ca="1" si="240"/>
        <v>268</v>
      </c>
      <c r="BL92" s="77">
        <f t="shared" ca="1" si="240"/>
        <v>245</v>
      </c>
      <c r="BM92" s="77">
        <f t="shared" ca="1" si="240"/>
        <v>222</v>
      </c>
      <c r="BN92" s="77">
        <f t="shared" ca="1" si="240"/>
        <v>199</v>
      </c>
      <c r="BO92" s="77">
        <f t="shared" ca="1" si="240"/>
        <v>176</v>
      </c>
      <c r="BP92" s="77">
        <f t="shared" ca="1" si="240"/>
        <v>153</v>
      </c>
      <c r="BQ92" s="77">
        <f t="shared" ca="1" si="240"/>
        <v>130</v>
      </c>
      <c r="BR92" s="77">
        <f t="shared" ca="1" si="240"/>
        <v>107</v>
      </c>
      <c r="BS92" s="77">
        <f t="shared" ca="1" si="240"/>
        <v>84</v>
      </c>
      <c r="BT92" s="77">
        <f t="shared" ca="1" si="240"/>
        <v>61</v>
      </c>
      <c r="BU92" s="77">
        <f t="shared" ca="1" si="240"/>
        <v>38</v>
      </c>
      <c r="BV92" s="77">
        <f t="shared" ca="1" si="240"/>
        <v>15</v>
      </c>
      <c r="BW92" s="77">
        <f t="shared" ca="1" si="240"/>
        <v>0</v>
      </c>
      <c r="BX92" s="77" t="str">
        <f t="shared" si="240"/>
        <v>V20</v>
      </c>
      <c r="BY92" s="77" t="str">
        <f t="shared" si="240"/>
        <v>V20</v>
      </c>
      <c r="BZ92" s="77" t="str">
        <f t="shared" si="240"/>
        <v>V20</v>
      </c>
      <c r="CA92" s="77" t="str">
        <f t="shared" si="240"/>
        <v>V20</v>
      </c>
      <c r="CB92" s="77" t="str">
        <f t="shared" si="240"/>
        <v>V20</v>
      </c>
      <c r="CC92" s="77" t="str">
        <f t="shared" si="240"/>
        <v>V20</v>
      </c>
      <c r="CD92" s="77">
        <f t="shared" ca="1" si="240"/>
        <v>1179</v>
      </c>
      <c r="CE92" s="77">
        <f t="shared" ca="1" si="240"/>
        <v>1158</v>
      </c>
      <c r="CF92" s="77">
        <f t="shared" ca="1" si="240"/>
        <v>1137</v>
      </c>
      <c r="CG92" s="77">
        <f t="shared" ref="CG92:DL92" ca="1" si="241">IF(ISNUMBER(CG5),IF(CodeCouleur($D$53)=CodeCouleur(CG5),"CEAM",IF(CG5=$G$53,"OPEX",IF(AND(ISBLANK($E5),CG60&gt;50),"ORG",IF(CG5=$G$54,"OPEX",CG60)))),CG5)</f>
        <v>1116</v>
      </c>
      <c r="CH92" s="77">
        <f t="shared" ca="1" si="241"/>
        <v>1095</v>
      </c>
      <c r="CI92" s="77">
        <f t="shared" ca="1" si="241"/>
        <v>1074</v>
      </c>
      <c r="CJ92" s="77">
        <f t="shared" ca="1" si="241"/>
        <v>1053</v>
      </c>
      <c r="CK92" s="77">
        <f t="shared" ca="1" si="241"/>
        <v>1032</v>
      </c>
      <c r="CL92" s="77">
        <f t="shared" ca="1" si="241"/>
        <v>1011</v>
      </c>
      <c r="CM92" s="77">
        <f t="shared" ca="1" si="241"/>
        <v>990</v>
      </c>
      <c r="CN92" s="77">
        <f t="shared" ca="1" si="241"/>
        <v>969</v>
      </c>
      <c r="CO92" s="77">
        <f t="shared" ca="1" si="241"/>
        <v>948</v>
      </c>
      <c r="CP92" s="77">
        <f t="shared" ca="1" si="241"/>
        <v>927</v>
      </c>
      <c r="CQ92" s="77">
        <f t="shared" ca="1" si="241"/>
        <v>906</v>
      </c>
      <c r="CR92" s="77">
        <f t="shared" ca="1" si="241"/>
        <v>885</v>
      </c>
      <c r="CS92" s="77">
        <f t="shared" ca="1" si="241"/>
        <v>864</v>
      </c>
      <c r="CT92" s="77">
        <f t="shared" ca="1" si="241"/>
        <v>843</v>
      </c>
      <c r="CU92" s="77">
        <f t="shared" ca="1" si="241"/>
        <v>822</v>
      </c>
      <c r="CV92" s="77">
        <f t="shared" ca="1" si="241"/>
        <v>801</v>
      </c>
      <c r="CW92" s="77">
        <f t="shared" ca="1" si="241"/>
        <v>780</v>
      </c>
      <c r="CX92" s="77">
        <f t="shared" ca="1" si="241"/>
        <v>759</v>
      </c>
      <c r="CY92" s="77">
        <f t="shared" ca="1" si="241"/>
        <v>738</v>
      </c>
      <c r="CZ92" s="77">
        <f t="shared" ca="1" si="241"/>
        <v>717</v>
      </c>
      <c r="DA92" s="77">
        <f t="shared" ca="1" si="241"/>
        <v>696</v>
      </c>
      <c r="DB92" s="77">
        <f t="shared" ca="1" si="241"/>
        <v>675</v>
      </c>
      <c r="DC92" s="77">
        <f t="shared" ca="1" si="241"/>
        <v>654</v>
      </c>
      <c r="DD92" s="77">
        <f t="shared" ca="1" si="241"/>
        <v>633</v>
      </c>
      <c r="DE92" s="77">
        <f t="shared" ca="1" si="241"/>
        <v>612</v>
      </c>
      <c r="DF92" s="77">
        <f t="shared" ca="1" si="241"/>
        <v>591</v>
      </c>
      <c r="DG92" s="77">
        <f t="shared" ca="1" si="241"/>
        <v>570</v>
      </c>
      <c r="DH92" s="77">
        <f t="shared" ca="1" si="241"/>
        <v>549</v>
      </c>
      <c r="DI92" s="77">
        <f t="shared" ca="1" si="241"/>
        <v>528</v>
      </c>
      <c r="DJ92" s="77">
        <f t="shared" ca="1" si="241"/>
        <v>507</v>
      </c>
      <c r="DK92" s="77">
        <f t="shared" ca="1" si="241"/>
        <v>486</v>
      </c>
      <c r="DL92" s="77">
        <f t="shared" ca="1" si="241"/>
        <v>465</v>
      </c>
      <c r="DM92" s="77">
        <f t="shared" ref="DM92:ER92" ca="1" si="242">IF(ISNUMBER(DM5),IF(CodeCouleur($D$53)=CodeCouleur(DM5),"CEAM",IF(DM5=$G$53,"OPEX",IF(AND(ISBLANK($E5),DM60&gt;50),"ORG",IF(DM5=$G$54,"OPEX",DM60)))),DM5)</f>
        <v>444</v>
      </c>
      <c r="DN92" s="77">
        <f t="shared" ca="1" si="242"/>
        <v>423</v>
      </c>
      <c r="DO92" s="77">
        <f t="shared" ca="1" si="242"/>
        <v>402</v>
      </c>
      <c r="DP92" s="77">
        <f t="shared" ca="1" si="242"/>
        <v>381</v>
      </c>
      <c r="DQ92" s="77">
        <f t="shared" ca="1" si="242"/>
        <v>360</v>
      </c>
      <c r="DR92" s="77">
        <f t="shared" ca="1" si="242"/>
        <v>339</v>
      </c>
      <c r="DS92" s="77">
        <f t="shared" ca="1" si="242"/>
        <v>318</v>
      </c>
      <c r="DT92" s="77">
        <f t="shared" ca="1" si="242"/>
        <v>297</v>
      </c>
      <c r="DU92" s="77">
        <f t="shared" ca="1" si="242"/>
        <v>276</v>
      </c>
      <c r="DV92" s="77">
        <f t="shared" ca="1" si="242"/>
        <v>255</v>
      </c>
      <c r="DW92" s="77">
        <f t="shared" ca="1" si="242"/>
        <v>234</v>
      </c>
      <c r="DX92" s="77">
        <f t="shared" ca="1" si="242"/>
        <v>213</v>
      </c>
      <c r="DY92" s="77">
        <f t="shared" ca="1" si="242"/>
        <v>192</v>
      </c>
      <c r="DZ92" s="77">
        <f t="shared" ca="1" si="242"/>
        <v>171</v>
      </c>
      <c r="EA92" s="77">
        <f t="shared" ca="1" si="242"/>
        <v>150</v>
      </c>
      <c r="EB92" s="77">
        <f t="shared" ca="1" si="242"/>
        <v>129</v>
      </c>
      <c r="EC92" s="77">
        <f t="shared" ca="1" si="242"/>
        <v>108</v>
      </c>
      <c r="ED92" s="77">
        <f t="shared" ca="1" si="242"/>
        <v>87</v>
      </c>
      <c r="EE92" s="77" t="str">
        <f t="shared" si="242"/>
        <v>V25</v>
      </c>
      <c r="EF92" s="77" t="str">
        <f t="shared" si="242"/>
        <v>V25</v>
      </c>
      <c r="EG92" s="77" t="str">
        <f t="shared" si="242"/>
        <v>V25</v>
      </c>
      <c r="EH92" s="77" t="str">
        <f t="shared" si="242"/>
        <v>V25</v>
      </c>
      <c r="EI92" s="77" t="str">
        <f t="shared" si="242"/>
        <v>V25</v>
      </c>
      <c r="EJ92" s="77">
        <f t="shared" ca="1" si="242"/>
        <v>1177</v>
      </c>
      <c r="EK92" s="77">
        <f t="shared" ca="1" si="242"/>
        <v>1154</v>
      </c>
      <c r="EL92" s="77">
        <f t="shared" ca="1" si="242"/>
        <v>1131</v>
      </c>
      <c r="EM92" s="77">
        <f t="shared" ca="1" si="242"/>
        <v>1108</v>
      </c>
      <c r="EN92" s="77">
        <f t="shared" ca="1" si="242"/>
        <v>1085</v>
      </c>
      <c r="EO92" s="77">
        <f t="shared" ca="1" si="242"/>
        <v>1062</v>
      </c>
      <c r="EP92" s="77">
        <f t="shared" ca="1" si="242"/>
        <v>1039</v>
      </c>
      <c r="EQ92" s="77">
        <f t="shared" ca="1" si="242"/>
        <v>1016</v>
      </c>
      <c r="ER92" s="77">
        <f t="shared" ca="1" si="242"/>
        <v>993</v>
      </c>
      <c r="ES92" s="77">
        <f t="shared" ref="ES92:FX92" ca="1" si="243">IF(ISNUMBER(ES5),IF(CodeCouleur($D$53)=CodeCouleur(ES5),"CEAM",IF(ES5=$G$53,"OPEX",IF(AND(ISBLANK($E5),ES60&gt;50),"ORG",IF(ES5=$G$54,"OPEX",ES60)))),ES5)</f>
        <v>970</v>
      </c>
      <c r="ET92" s="77">
        <f t="shared" ca="1" si="243"/>
        <v>947</v>
      </c>
      <c r="EU92" s="77">
        <f t="shared" ca="1" si="243"/>
        <v>924</v>
      </c>
      <c r="EV92" s="77">
        <f t="shared" ca="1" si="243"/>
        <v>901</v>
      </c>
      <c r="EW92" s="77">
        <f t="shared" ca="1" si="243"/>
        <v>878</v>
      </c>
      <c r="EX92" s="77">
        <f t="shared" ca="1" si="243"/>
        <v>855</v>
      </c>
      <c r="EY92" s="77">
        <f t="shared" ca="1" si="243"/>
        <v>832</v>
      </c>
      <c r="EZ92" s="77">
        <f t="shared" ca="1" si="243"/>
        <v>809</v>
      </c>
      <c r="FA92" s="77">
        <f t="shared" ca="1" si="243"/>
        <v>786</v>
      </c>
      <c r="FB92" s="77">
        <f t="shared" ca="1" si="243"/>
        <v>763</v>
      </c>
      <c r="FC92" s="77">
        <f t="shared" ca="1" si="243"/>
        <v>740</v>
      </c>
      <c r="FD92" s="77">
        <f t="shared" ca="1" si="243"/>
        <v>717</v>
      </c>
      <c r="FE92" s="77">
        <f t="shared" ca="1" si="243"/>
        <v>694</v>
      </c>
      <c r="FF92" s="77">
        <f t="shared" ca="1" si="243"/>
        <v>671</v>
      </c>
      <c r="FG92" s="77">
        <f t="shared" ca="1" si="243"/>
        <v>648</v>
      </c>
      <c r="FH92" s="77">
        <f t="shared" ca="1" si="243"/>
        <v>625</v>
      </c>
      <c r="FI92" s="77" t="str">
        <f t="shared" si="243"/>
        <v>X</v>
      </c>
      <c r="FJ92" s="77" t="str">
        <f t="shared" si="243"/>
        <v>X</v>
      </c>
      <c r="FK92" s="77" t="str">
        <f t="shared" si="243"/>
        <v>X</v>
      </c>
      <c r="FL92" s="77" t="str">
        <f t="shared" si="243"/>
        <v>X</v>
      </c>
      <c r="FM92" s="77" t="str">
        <f t="shared" si="243"/>
        <v>X</v>
      </c>
      <c r="FN92" s="77" t="str">
        <f t="shared" si="243"/>
        <v>X</v>
      </c>
      <c r="FO92" s="77" t="str">
        <f t="shared" si="243"/>
        <v>X</v>
      </c>
      <c r="FP92" s="77" t="str">
        <f t="shared" si="243"/>
        <v>X</v>
      </c>
      <c r="FQ92" s="77" t="str">
        <f t="shared" si="243"/>
        <v>X</v>
      </c>
      <c r="FR92" s="77" t="str">
        <f t="shared" si="243"/>
        <v>X</v>
      </c>
      <c r="FS92" s="77" t="str">
        <f t="shared" si="243"/>
        <v>X</v>
      </c>
      <c r="FT92" s="77" t="str">
        <f t="shared" si="243"/>
        <v>X</v>
      </c>
      <c r="FU92" s="77" t="str">
        <f t="shared" si="243"/>
        <v>X</v>
      </c>
      <c r="FV92" s="77" t="str">
        <f t="shared" si="243"/>
        <v>X</v>
      </c>
      <c r="FW92" s="77" t="str">
        <f t="shared" si="243"/>
        <v>X</v>
      </c>
      <c r="FX92" s="77" t="str">
        <f t="shared" si="243"/>
        <v>X</v>
      </c>
      <c r="FY92" s="77" t="str">
        <f t="shared" ref="FY92:GR92" si="244">IF(ISNUMBER(FY5),IF(CodeCouleur($D$53)=CodeCouleur(FY5),"CEAM",IF(FY5=$G$53,"OPEX",IF(AND(ISBLANK($E5),FY60&gt;50),"ORG",IF(FY5=$G$54,"OPEX",FY60)))),FY5)</f>
        <v>X</v>
      </c>
      <c r="FZ92" s="77" t="str">
        <f t="shared" si="244"/>
        <v>X</v>
      </c>
      <c r="GA92" s="77" t="str">
        <f t="shared" si="244"/>
        <v>X</v>
      </c>
      <c r="GB92" s="77" t="str">
        <f t="shared" si="244"/>
        <v>X</v>
      </c>
      <c r="GC92" s="77" t="str">
        <f t="shared" si="244"/>
        <v>X</v>
      </c>
      <c r="GD92" s="77" t="str">
        <f t="shared" si="244"/>
        <v>X</v>
      </c>
      <c r="GE92" s="77" t="str">
        <f t="shared" si="244"/>
        <v>X</v>
      </c>
      <c r="GF92" s="77" t="str">
        <f t="shared" si="244"/>
        <v>X</v>
      </c>
      <c r="GG92" s="77" t="str">
        <f t="shared" si="244"/>
        <v>X</v>
      </c>
      <c r="GH92" s="77" t="str">
        <f t="shared" si="244"/>
        <v>X</v>
      </c>
      <c r="GI92" s="77" t="str">
        <f t="shared" si="244"/>
        <v>X</v>
      </c>
      <c r="GJ92" s="77" t="str">
        <f t="shared" si="244"/>
        <v>X</v>
      </c>
      <c r="GK92" s="77" t="str">
        <f t="shared" si="244"/>
        <v>X</v>
      </c>
      <c r="GL92" s="77" t="str">
        <f t="shared" si="244"/>
        <v>X</v>
      </c>
      <c r="GM92" s="77" t="str">
        <f t="shared" si="244"/>
        <v>X</v>
      </c>
      <c r="GN92" s="77" t="str">
        <f t="shared" si="244"/>
        <v>X</v>
      </c>
      <c r="GO92" s="77" t="str">
        <f t="shared" si="244"/>
        <v>X</v>
      </c>
      <c r="GP92" s="77" t="str">
        <f t="shared" si="244"/>
        <v>X</v>
      </c>
      <c r="GQ92" s="77" t="str">
        <f t="shared" si="244"/>
        <v>X</v>
      </c>
      <c r="GR92" s="77" t="str">
        <f t="shared" si="244"/>
        <v>X</v>
      </c>
    </row>
    <row r="93" spans="4:221" x14ac:dyDescent="0.2">
      <c r="G93" s="1043"/>
      <c r="H93" s="476" t="s">
        <v>341</v>
      </c>
      <c r="I93" s="391"/>
      <c r="J93" s="237"/>
      <c r="K93" s="237"/>
      <c r="L93" s="390"/>
      <c r="P93" s="140"/>
      <c r="U93" s="77">
        <f t="shared" ref="U93:AZ93" ca="1" si="245">IF(ISNUMBER(U6),IF(CodeCouleur($D$53)=CodeCouleur(U6),"CEAM",IF(U6=$G$53,"OPEX",IF(AND(ISBLANK($E6),U61&gt;50),"ORG",IF(U6=$G$54,"OPEX",U61)))),U6)</f>
        <v>264</v>
      </c>
      <c r="V93" s="77">
        <f t="shared" ca="1" si="245"/>
        <v>280</v>
      </c>
      <c r="W93" s="77">
        <f t="shared" ca="1" si="245"/>
        <v>280</v>
      </c>
      <c r="X93" s="77">
        <f t="shared" ca="1" si="245"/>
        <v>277</v>
      </c>
      <c r="Y93" s="77">
        <f t="shared" ca="1" si="245"/>
        <v>245</v>
      </c>
      <c r="Z93" s="77">
        <f t="shared" ca="1" si="245"/>
        <v>161</v>
      </c>
      <c r="AA93" s="77">
        <f t="shared" ca="1" si="245"/>
        <v>153</v>
      </c>
      <c r="AB93" s="77">
        <f t="shared" ca="1" si="245"/>
        <v>131</v>
      </c>
      <c r="AC93" s="77">
        <f t="shared" ca="1" si="245"/>
        <v>116</v>
      </c>
      <c r="AD93" s="77">
        <f t="shared" ca="1" si="245"/>
        <v>111</v>
      </c>
      <c r="AE93" s="77">
        <f t="shared" ca="1" si="245"/>
        <v>88</v>
      </c>
      <c r="AF93" s="77">
        <f t="shared" ca="1" si="245"/>
        <v>65</v>
      </c>
      <c r="AG93" s="77">
        <f t="shared" ca="1" si="245"/>
        <v>42</v>
      </c>
      <c r="AH93" s="77" t="str">
        <f t="shared" si="245"/>
        <v>V15</v>
      </c>
      <c r="AI93" s="77" t="str">
        <f t="shared" si="245"/>
        <v>V15</v>
      </c>
      <c r="AJ93" s="77" t="str">
        <f t="shared" si="245"/>
        <v>V15</v>
      </c>
      <c r="AK93" s="77" t="str">
        <f t="shared" si="245"/>
        <v>V15</v>
      </c>
      <c r="AL93" s="77" t="str">
        <f t="shared" si="245"/>
        <v>V15</v>
      </c>
      <c r="AM93" s="77" t="str">
        <f t="shared" si="245"/>
        <v>V15</v>
      </c>
      <c r="AN93" s="77">
        <f t="shared" ca="1" si="245"/>
        <v>1177</v>
      </c>
      <c r="AO93" s="77">
        <f t="shared" ca="1" si="245"/>
        <v>1154</v>
      </c>
      <c r="AP93" s="77">
        <f t="shared" ca="1" si="245"/>
        <v>1131</v>
      </c>
      <c r="AQ93" s="77">
        <f t="shared" ca="1" si="245"/>
        <v>1108</v>
      </c>
      <c r="AR93" s="77">
        <f t="shared" ca="1" si="245"/>
        <v>1085</v>
      </c>
      <c r="AS93" s="77">
        <f t="shared" ca="1" si="245"/>
        <v>1062</v>
      </c>
      <c r="AT93" s="77">
        <f t="shared" ca="1" si="245"/>
        <v>1039</v>
      </c>
      <c r="AU93" s="77">
        <f t="shared" ca="1" si="245"/>
        <v>1016</v>
      </c>
      <c r="AV93" s="77">
        <f t="shared" ca="1" si="245"/>
        <v>993</v>
      </c>
      <c r="AW93" s="77">
        <f t="shared" ca="1" si="245"/>
        <v>970</v>
      </c>
      <c r="AX93" s="77">
        <f t="shared" ca="1" si="245"/>
        <v>947</v>
      </c>
      <c r="AY93" s="77">
        <f t="shared" ca="1" si="245"/>
        <v>924</v>
      </c>
      <c r="AZ93" s="77">
        <f t="shared" ca="1" si="245"/>
        <v>901</v>
      </c>
      <c r="BA93" s="77">
        <f t="shared" ref="BA93:CF93" ca="1" si="246">IF(ISNUMBER(BA6),IF(CodeCouleur($D$53)=CodeCouleur(BA6),"CEAM",IF(BA6=$G$53,"OPEX",IF(AND(ISBLANK($E6),BA61&gt;50),"ORG",IF(BA6=$G$54,"OPEX",BA61)))),BA6)</f>
        <v>878</v>
      </c>
      <c r="BB93" s="77">
        <f t="shared" ca="1" si="246"/>
        <v>855</v>
      </c>
      <c r="BC93" s="77">
        <f t="shared" ca="1" si="246"/>
        <v>832</v>
      </c>
      <c r="BD93" s="77">
        <f t="shared" ca="1" si="246"/>
        <v>809</v>
      </c>
      <c r="BE93" s="77">
        <f t="shared" ca="1" si="246"/>
        <v>786</v>
      </c>
      <c r="BF93" s="77">
        <f t="shared" ca="1" si="246"/>
        <v>763</v>
      </c>
      <c r="BG93" s="77">
        <f t="shared" ca="1" si="246"/>
        <v>740</v>
      </c>
      <c r="BH93" s="77">
        <f t="shared" ca="1" si="246"/>
        <v>717</v>
      </c>
      <c r="BI93" s="77">
        <f t="shared" ca="1" si="246"/>
        <v>694</v>
      </c>
      <c r="BJ93" s="77">
        <f t="shared" ca="1" si="246"/>
        <v>671</v>
      </c>
      <c r="BK93" s="77">
        <f t="shared" ca="1" si="246"/>
        <v>648</v>
      </c>
      <c r="BL93" s="77">
        <f t="shared" ca="1" si="246"/>
        <v>625</v>
      </c>
      <c r="BM93" s="77">
        <f t="shared" ca="1" si="246"/>
        <v>602</v>
      </c>
      <c r="BN93" s="77">
        <f t="shared" ca="1" si="246"/>
        <v>579</v>
      </c>
      <c r="BO93" s="77">
        <f t="shared" ca="1" si="246"/>
        <v>556</v>
      </c>
      <c r="BP93" s="77">
        <f t="shared" ca="1" si="246"/>
        <v>533</v>
      </c>
      <c r="BQ93" s="77">
        <f t="shared" ca="1" si="246"/>
        <v>510</v>
      </c>
      <c r="BR93" s="77">
        <f t="shared" ca="1" si="246"/>
        <v>487</v>
      </c>
      <c r="BS93" s="77">
        <f t="shared" ca="1" si="246"/>
        <v>464</v>
      </c>
      <c r="BT93" s="77">
        <f t="shared" ca="1" si="246"/>
        <v>441</v>
      </c>
      <c r="BU93" s="77">
        <f t="shared" ca="1" si="246"/>
        <v>418</v>
      </c>
      <c r="BV93" s="77">
        <f t="shared" ca="1" si="246"/>
        <v>395</v>
      </c>
      <c r="BW93" s="77">
        <f t="shared" ca="1" si="246"/>
        <v>372</v>
      </c>
      <c r="BX93" s="77">
        <f t="shared" ca="1" si="246"/>
        <v>349</v>
      </c>
      <c r="BY93" s="77">
        <f t="shared" ca="1" si="246"/>
        <v>326</v>
      </c>
      <c r="BZ93" s="77">
        <f t="shared" ca="1" si="246"/>
        <v>303</v>
      </c>
      <c r="CA93" s="77">
        <f t="shared" ca="1" si="246"/>
        <v>280</v>
      </c>
      <c r="CB93" s="77">
        <f t="shared" ca="1" si="246"/>
        <v>257</v>
      </c>
      <c r="CC93" s="77">
        <f t="shared" ca="1" si="246"/>
        <v>234</v>
      </c>
      <c r="CD93" s="77">
        <f t="shared" ca="1" si="246"/>
        <v>211</v>
      </c>
      <c r="CE93" s="77">
        <f t="shared" ca="1" si="246"/>
        <v>188</v>
      </c>
      <c r="CF93" s="77">
        <f t="shared" ca="1" si="246"/>
        <v>165</v>
      </c>
      <c r="CG93" s="77">
        <f t="shared" ref="CG93:DL93" ca="1" si="247">IF(ISNUMBER(CG6),IF(CodeCouleur($D$53)=CodeCouleur(CG6),"CEAM",IF(CG6=$G$53,"OPEX",IF(AND(ISBLANK($E6),CG61&gt;50),"ORG",IF(CG6=$G$54,"OPEX",CG61)))),CG6)</f>
        <v>142</v>
      </c>
      <c r="CH93" s="77">
        <f t="shared" ca="1" si="247"/>
        <v>119</v>
      </c>
      <c r="CI93" s="77" t="str">
        <f t="shared" si="247"/>
        <v>V20</v>
      </c>
      <c r="CJ93" s="77" t="str">
        <f t="shared" si="247"/>
        <v>V20</v>
      </c>
      <c r="CK93" s="77" t="str">
        <f t="shared" si="247"/>
        <v>V20</v>
      </c>
      <c r="CL93" s="77" t="str">
        <f t="shared" si="247"/>
        <v>V20</v>
      </c>
      <c r="CM93" s="77" t="str">
        <f t="shared" si="247"/>
        <v>V20</v>
      </c>
      <c r="CN93" s="77" t="str">
        <f t="shared" si="247"/>
        <v>V20</v>
      </c>
      <c r="CO93" s="77">
        <f t="shared" ca="1" si="247"/>
        <v>1181</v>
      </c>
      <c r="CP93" s="77">
        <f t="shared" ca="1" si="247"/>
        <v>1162</v>
      </c>
      <c r="CQ93" s="77">
        <f t="shared" ca="1" si="247"/>
        <v>1143</v>
      </c>
      <c r="CR93" s="77">
        <f t="shared" ca="1" si="247"/>
        <v>1124</v>
      </c>
      <c r="CS93" s="77">
        <f t="shared" ca="1" si="247"/>
        <v>1105</v>
      </c>
      <c r="CT93" s="77">
        <f t="shared" ca="1" si="247"/>
        <v>1086</v>
      </c>
      <c r="CU93" s="77">
        <f t="shared" ca="1" si="247"/>
        <v>1067</v>
      </c>
      <c r="CV93" s="77">
        <f t="shared" ca="1" si="247"/>
        <v>1048</v>
      </c>
      <c r="CW93" s="77">
        <f t="shared" ca="1" si="247"/>
        <v>1029</v>
      </c>
      <c r="CX93" s="77">
        <f t="shared" ca="1" si="247"/>
        <v>1010</v>
      </c>
      <c r="CY93" s="77">
        <f t="shared" ca="1" si="247"/>
        <v>991</v>
      </c>
      <c r="CZ93" s="77">
        <f t="shared" ca="1" si="247"/>
        <v>972</v>
      </c>
      <c r="DA93" s="77">
        <f t="shared" ca="1" si="247"/>
        <v>953</v>
      </c>
      <c r="DB93" s="77">
        <f t="shared" ca="1" si="247"/>
        <v>934</v>
      </c>
      <c r="DC93" s="77">
        <f t="shared" ca="1" si="247"/>
        <v>915</v>
      </c>
      <c r="DD93" s="77">
        <f t="shared" ca="1" si="247"/>
        <v>896</v>
      </c>
      <c r="DE93" s="77">
        <f t="shared" ca="1" si="247"/>
        <v>877</v>
      </c>
      <c r="DF93" s="77">
        <f t="shared" ca="1" si="247"/>
        <v>858</v>
      </c>
      <c r="DG93" s="77">
        <f t="shared" ca="1" si="247"/>
        <v>839</v>
      </c>
      <c r="DH93" s="77">
        <f t="shared" ca="1" si="247"/>
        <v>820</v>
      </c>
      <c r="DI93" s="77">
        <f t="shared" ca="1" si="247"/>
        <v>801</v>
      </c>
      <c r="DJ93" s="77">
        <f t="shared" ca="1" si="247"/>
        <v>782</v>
      </c>
      <c r="DK93" s="77">
        <f t="shared" ca="1" si="247"/>
        <v>763</v>
      </c>
      <c r="DL93" s="77">
        <f t="shared" ca="1" si="247"/>
        <v>744</v>
      </c>
      <c r="DM93" s="77">
        <f t="shared" ref="DM93:ER93" ca="1" si="248">IF(ISNUMBER(DM6),IF(CodeCouleur($D$53)=CodeCouleur(DM6),"CEAM",IF(DM6=$G$53,"OPEX",IF(AND(ISBLANK($E6),DM61&gt;50),"ORG",IF(DM6=$G$54,"OPEX",DM61)))),DM6)</f>
        <v>725</v>
      </c>
      <c r="DN93" s="77">
        <f t="shared" ca="1" si="248"/>
        <v>706</v>
      </c>
      <c r="DO93" s="77">
        <f t="shared" ca="1" si="248"/>
        <v>687</v>
      </c>
      <c r="DP93" s="77">
        <f t="shared" ca="1" si="248"/>
        <v>668</v>
      </c>
      <c r="DQ93" s="77">
        <f t="shared" ca="1" si="248"/>
        <v>649</v>
      </c>
      <c r="DR93" s="77">
        <f t="shared" ca="1" si="248"/>
        <v>630</v>
      </c>
      <c r="DS93" s="77">
        <f t="shared" ca="1" si="248"/>
        <v>611</v>
      </c>
      <c r="DT93" s="77">
        <f t="shared" ca="1" si="248"/>
        <v>592</v>
      </c>
      <c r="DU93" s="77">
        <f t="shared" ca="1" si="248"/>
        <v>573</v>
      </c>
      <c r="DV93" s="77">
        <f t="shared" ca="1" si="248"/>
        <v>554</v>
      </c>
      <c r="DW93" s="77">
        <f t="shared" ca="1" si="248"/>
        <v>535</v>
      </c>
      <c r="DX93" s="77">
        <f t="shared" ca="1" si="248"/>
        <v>516</v>
      </c>
      <c r="DY93" s="77">
        <f t="shared" ca="1" si="248"/>
        <v>497</v>
      </c>
      <c r="DZ93" s="77">
        <f t="shared" ca="1" si="248"/>
        <v>478</v>
      </c>
      <c r="EA93" s="77">
        <f t="shared" ca="1" si="248"/>
        <v>459</v>
      </c>
      <c r="EB93" s="77">
        <f t="shared" ca="1" si="248"/>
        <v>440</v>
      </c>
      <c r="EC93" s="77">
        <f t="shared" ca="1" si="248"/>
        <v>421</v>
      </c>
      <c r="ED93" s="77">
        <f t="shared" ca="1" si="248"/>
        <v>402</v>
      </c>
      <c r="EE93" s="77">
        <f t="shared" ca="1" si="248"/>
        <v>383</v>
      </c>
      <c r="EF93" s="77">
        <f t="shared" ca="1" si="248"/>
        <v>364</v>
      </c>
      <c r="EG93" s="77">
        <f t="shared" ca="1" si="248"/>
        <v>345</v>
      </c>
      <c r="EH93" s="77">
        <f t="shared" ca="1" si="248"/>
        <v>326</v>
      </c>
      <c r="EI93" s="77">
        <f t="shared" ca="1" si="248"/>
        <v>307</v>
      </c>
      <c r="EJ93" s="77">
        <f t="shared" ca="1" si="248"/>
        <v>288</v>
      </c>
      <c r="EK93" s="77">
        <f t="shared" ca="1" si="248"/>
        <v>269</v>
      </c>
      <c r="EL93" s="77">
        <f t="shared" ca="1" si="248"/>
        <v>250</v>
      </c>
      <c r="EM93" s="77">
        <f t="shared" ca="1" si="248"/>
        <v>231</v>
      </c>
      <c r="EN93" s="77">
        <f t="shared" ca="1" si="248"/>
        <v>212</v>
      </c>
      <c r="EO93" s="77">
        <f t="shared" ca="1" si="248"/>
        <v>193</v>
      </c>
      <c r="EP93" s="77">
        <f t="shared" ca="1" si="248"/>
        <v>174</v>
      </c>
      <c r="EQ93" s="77">
        <f t="shared" ca="1" si="248"/>
        <v>155</v>
      </c>
      <c r="ER93" s="77">
        <f t="shared" ca="1" si="248"/>
        <v>136</v>
      </c>
      <c r="ES93" s="77">
        <f t="shared" ref="ES93:FX93" ca="1" si="249">IF(ISNUMBER(ES6),IF(CodeCouleur($D$53)=CodeCouleur(ES6),"CEAM",IF(ES6=$G$53,"OPEX",IF(AND(ISBLANK($E6),ES61&gt;50),"ORG",IF(ES6=$G$54,"OPEX",ES61)))),ES6)</f>
        <v>117</v>
      </c>
      <c r="ET93" s="77">
        <f t="shared" ca="1" si="249"/>
        <v>98</v>
      </c>
      <c r="EU93" s="77">
        <f t="shared" ca="1" si="249"/>
        <v>79</v>
      </c>
      <c r="EV93" s="77" t="str">
        <f t="shared" si="249"/>
        <v>V25</v>
      </c>
      <c r="EW93" s="77" t="str">
        <f t="shared" si="249"/>
        <v>V25</v>
      </c>
      <c r="EX93" s="77" t="str">
        <f t="shared" si="249"/>
        <v>V25</v>
      </c>
      <c r="EY93" s="77" t="str">
        <f t="shared" si="249"/>
        <v>V25</v>
      </c>
      <c r="EZ93" s="77" t="str">
        <f t="shared" si="249"/>
        <v>V25</v>
      </c>
      <c r="FA93" s="77">
        <f t="shared" ca="1" si="249"/>
        <v>1177</v>
      </c>
      <c r="FB93" s="77">
        <f t="shared" ca="1" si="249"/>
        <v>1154</v>
      </c>
      <c r="FC93" s="77">
        <f t="shared" ca="1" si="249"/>
        <v>1131</v>
      </c>
      <c r="FD93" s="77">
        <f t="shared" ca="1" si="249"/>
        <v>1108</v>
      </c>
      <c r="FE93" s="77">
        <f t="shared" ca="1" si="249"/>
        <v>1085</v>
      </c>
      <c r="FF93" s="77">
        <f t="shared" ca="1" si="249"/>
        <v>1062</v>
      </c>
      <c r="FG93" s="77">
        <f t="shared" ca="1" si="249"/>
        <v>1039</v>
      </c>
      <c r="FH93" s="77">
        <f t="shared" ca="1" si="249"/>
        <v>1016</v>
      </c>
      <c r="FI93" s="77">
        <f t="shared" ca="1" si="249"/>
        <v>993</v>
      </c>
      <c r="FJ93" s="77">
        <f t="shared" ca="1" si="249"/>
        <v>970</v>
      </c>
      <c r="FK93" s="77">
        <f t="shared" ca="1" si="249"/>
        <v>947</v>
      </c>
      <c r="FL93" s="77">
        <f t="shared" ca="1" si="249"/>
        <v>924</v>
      </c>
      <c r="FM93" s="77">
        <f t="shared" ca="1" si="249"/>
        <v>901</v>
      </c>
      <c r="FN93" s="77">
        <f t="shared" ca="1" si="249"/>
        <v>878</v>
      </c>
      <c r="FO93" s="77">
        <f t="shared" ca="1" si="249"/>
        <v>855</v>
      </c>
      <c r="FP93" s="77">
        <f t="shared" ca="1" si="249"/>
        <v>832</v>
      </c>
      <c r="FQ93" s="77">
        <f t="shared" ca="1" si="249"/>
        <v>809</v>
      </c>
      <c r="FR93" s="77">
        <f t="shared" ca="1" si="249"/>
        <v>786</v>
      </c>
      <c r="FS93" s="77">
        <f t="shared" ca="1" si="249"/>
        <v>763</v>
      </c>
      <c r="FT93" s="77">
        <f t="shared" ca="1" si="249"/>
        <v>740</v>
      </c>
      <c r="FU93" s="77">
        <f t="shared" ca="1" si="249"/>
        <v>717</v>
      </c>
      <c r="FV93" s="77">
        <f t="shared" ca="1" si="249"/>
        <v>694</v>
      </c>
      <c r="FW93" s="77">
        <f t="shared" ca="1" si="249"/>
        <v>671</v>
      </c>
      <c r="FX93" s="77">
        <f t="shared" ca="1" si="249"/>
        <v>648</v>
      </c>
      <c r="FY93" s="77">
        <f t="shared" ref="FY93:GR93" ca="1" si="250">IF(ISNUMBER(FY6),IF(CodeCouleur($D$53)=CodeCouleur(FY6),"CEAM",IF(FY6=$G$53,"OPEX",IF(AND(ISBLANK($E6),FY61&gt;50),"ORG",IF(FY6=$G$54,"OPEX",FY61)))),FY6)</f>
        <v>625</v>
      </c>
      <c r="FZ93" s="77">
        <f t="shared" ca="1" si="250"/>
        <v>602</v>
      </c>
      <c r="GA93" s="77">
        <f t="shared" ca="1" si="250"/>
        <v>579</v>
      </c>
      <c r="GB93" s="77">
        <f t="shared" ca="1" si="250"/>
        <v>556</v>
      </c>
      <c r="GC93" s="77">
        <f t="shared" ca="1" si="250"/>
        <v>533</v>
      </c>
      <c r="GD93" s="77">
        <f t="shared" ca="1" si="250"/>
        <v>510</v>
      </c>
      <c r="GE93" s="77">
        <f t="shared" ca="1" si="250"/>
        <v>487</v>
      </c>
      <c r="GF93" s="77">
        <f t="shared" ca="1" si="250"/>
        <v>464</v>
      </c>
      <c r="GG93" s="77">
        <f t="shared" ca="1" si="250"/>
        <v>441</v>
      </c>
      <c r="GH93" s="77">
        <f t="shared" ca="1" si="250"/>
        <v>418</v>
      </c>
      <c r="GI93" s="77">
        <f t="shared" ca="1" si="250"/>
        <v>395</v>
      </c>
      <c r="GJ93" s="77">
        <f t="shared" ca="1" si="250"/>
        <v>372</v>
      </c>
      <c r="GK93" s="77">
        <f t="shared" ca="1" si="250"/>
        <v>349</v>
      </c>
      <c r="GL93" s="77">
        <f t="shared" ca="1" si="250"/>
        <v>326</v>
      </c>
      <c r="GM93" s="77">
        <f t="shared" ca="1" si="250"/>
        <v>303</v>
      </c>
      <c r="GN93" s="77">
        <f t="shared" ca="1" si="250"/>
        <v>280</v>
      </c>
      <c r="GO93" s="77" t="str">
        <f t="shared" si="250"/>
        <v>X</v>
      </c>
      <c r="GP93" s="77" t="str">
        <f t="shared" si="250"/>
        <v>X</v>
      </c>
      <c r="GQ93" s="77" t="str">
        <f t="shared" si="250"/>
        <v>X</v>
      </c>
      <c r="GR93" s="77" t="str">
        <f t="shared" si="250"/>
        <v>X</v>
      </c>
    </row>
    <row r="94" spans="4:221" x14ac:dyDescent="0.2">
      <c r="G94" s="1043"/>
      <c r="H94" s="476" t="s">
        <v>92</v>
      </c>
      <c r="I94" s="391"/>
      <c r="J94" s="237"/>
      <c r="K94" s="237"/>
      <c r="L94" s="390"/>
      <c r="P94" s="140"/>
      <c r="U94" s="77">
        <f t="shared" ref="U94:AZ94" ca="1" si="251">IF(ISNUMBER(U7),IF(CodeCouleur($D$53)=CodeCouleur(U7),"CEAM",IF(U7=$G$53,"OPEX",IF(AND(ISBLANK($E7),U62&gt;50),"ORG",IF(U7=$G$54,"OPEX",U62)))),U7)</f>
        <v>383</v>
      </c>
      <c r="V94" s="77">
        <f t="shared" ca="1" si="251"/>
        <v>572</v>
      </c>
      <c r="W94" s="77">
        <f t="shared" ca="1" si="251"/>
        <v>572</v>
      </c>
      <c r="X94" s="77">
        <f t="shared" ca="1" si="251"/>
        <v>532</v>
      </c>
      <c r="Y94" s="77">
        <f t="shared" ca="1" si="251"/>
        <v>490</v>
      </c>
      <c r="Z94" s="77">
        <f t="shared" ca="1" si="251"/>
        <v>409</v>
      </c>
      <c r="AA94" s="77">
        <f t="shared" ca="1" si="251"/>
        <v>375</v>
      </c>
      <c r="AB94" s="77">
        <f t="shared" ca="1" si="251"/>
        <v>350</v>
      </c>
      <c r="AC94" s="77">
        <f t="shared" ca="1" si="251"/>
        <v>298</v>
      </c>
      <c r="AD94" s="77">
        <f t="shared" ca="1" si="251"/>
        <v>271</v>
      </c>
      <c r="AE94" s="77" t="str">
        <f t="shared" ca="1" si="251"/>
        <v>OPEX</v>
      </c>
      <c r="AF94" s="77" t="str">
        <f t="shared" ca="1" si="251"/>
        <v>OPEX</v>
      </c>
      <c r="AG94" s="77">
        <f t="shared" ca="1" si="251"/>
        <v>154</v>
      </c>
      <c r="AH94" s="77">
        <f t="shared" ca="1" si="251"/>
        <v>137</v>
      </c>
      <c r="AI94" s="77">
        <f t="shared" ca="1" si="251"/>
        <v>120</v>
      </c>
      <c r="AJ94" s="77">
        <f t="shared" ca="1" si="251"/>
        <v>103</v>
      </c>
      <c r="AK94" s="77">
        <f t="shared" ca="1" si="251"/>
        <v>86</v>
      </c>
      <c r="AL94" s="77">
        <f t="shared" ca="1" si="251"/>
        <v>69</v>
      </c>
      <c r="AM94" s="77">
        <f t="shared" ca="1" si="251"/>
        <v>52</v>
      </c>
      <c r="AN94" s="77">
        <f t="shared" ca="1" si="251"/>
        <v>35</v>
      </c>
      <c r="AO94" s="77">
        <f t="shared" ca="1" si="251"/>
        <v>18</v>
      </c>
      <c r="AP94" s="77">
        <f t="shared" ca="1" si="251"/>
        <v>1</v>
      </c>
      <c r="AQ94" s="77">
        <f t="shared" si="251"/>
        <v>0</v>
      </c>
      <c r="AR94" s="77">
        <f t="shared" si="251"/>
        <v>0</v>
      </c>
      <c r="AS94" s="77" t="str">
        <f t="shared" si="251"/>
        <v>V15</v>
      </c>
      <c r="AT94" s="77" t="str">
        <f t="shared" si="251"/>
        <v>V15</v>
      </c>
      <c r="AU94" s="77" t="str">
        <f t="shared" si="251"/>
        <v>V15</v>
      </c>
      <c r="AV94" s="77" t="str">
        <f t="shared" si="251"/>
        <v>V15</v>
      </c>
      <c r="AW94" s="77" t="str">
        <f t="shared" si="251"/>
        <v>V15</v>
      </c>
      <c r="AX94" s="77">
        <f t="shared" ca="1" si="251"/>
        <v>1177</v>
      </c>
      <c r="AY94" s="77">
        <f t="shared" ca="1" si="251"/>
        <v>1154</v>
      </c>
      <c r="AZ94" s="77">
        <f t="shared" ca="1" si="251"/>
        <v>1131</v>
      </c>
      <c r="BA94" s="77">
        <f t="shared" ref="BA94:CF94" ca="1" si="252">IF(ISNUMBER(BA7),IF(CodeCouleur($D$53)=CodeCouleur(BA7),"CEAM",IF(BA7=$G$53,"OPEX",IF(AND(ISBLANK($E7),BA62&gt;50),"ORG",IF(BA7=$G$54,"OPEX",BA62)))),BA7)</f>
        <v>1108</v>
      </c>
      <c r="BB94" s="77">
        <f t="shared" ca="1" si="252"/>
        <v>1085</v>
      </c>
      <c r="BC94" s="77">
        <f t="shared" ca="1" si="252"/>
        <v>1062</v>
      </c>
      <c r="BD94" s="77">
        <f t="shared" ca="1" si="252"/>
        <v>1039</v>
      </c>
      <c r="BE94" s="77">
        <f t="shared" ca="1" si="252"/>
        <v>1016</v>
      </c>
      <c r="BF94" s="77">
        <f t="shared" ca="1" si="252"/>
        <v>993</v>
      </c>
      <c r="BG94" s="77">
        <f t="shared" ca="1" si="252"/>
        <v>970</v>
      </c>
      <c r="BH94" s="77">
        <f t="shared" ca="1" si="252"/>
        <v>947</v>
      </c>
      <c r="BI94" s="77">
        <f t="shared" ca="1" si="252"/>
        <v>924</v>
      </c>
      <c r="BJ94" s="77">
        <f t="shared" ca="1" si="252"/>
        <v>901</v>
      </c>
      <c r="BK94" s="77">
        <f t="shared" ca="1" si="252"/>
        <v>878</v>
      </c>
      <c r="BL94" s="77">
        <f t="shared" ca="1" si="252"/>
        <v>855</v>
      </c>
      <c r="BM94" s="77">
        <f t="shared" ca="1" si="252"/>
        <v>832</v>
      </c>
      <c r="BN94" s="77">
        <f t="shared" ca="1" si="252"/>
        <v>809</v>
      </c>
      <c r="BO94" s="77">
        <f t="shared" ca="1" si="252"/>
        <v>786</v>
      </c>
      <c r="BP94" s="77">
        <f t="shared" ca="1" si="252"/>
        <v>763</v>
      </c>
      <c r="BQ94" s="77">
        <f t="shared" ca="1" si="252"/>
        <v>740</v>
      </c>
      <c r="BR94" s="77">
        <f t="shared" ca="1" si="252"/>
        <v>717</v>
      </c>
      <c r="BS94" s="77">
        <f t="shared" ca="1" si="252"/>
        <v>694</v>
      </c>
      <c r="BT94" s="77">
        <f t="shared" ca="1" si="252"/>
        <v>671</v>
      </c>
      <c r="BU94" s="77">
        <f t="shared" ca="1" si="252"/>
        <v>648</v>
      </c>
      <c r="BV94" s="77">
        <f t="shared" ca="1" si="252"/>
        <v>625</v>
      </c>
      <c r="BW94" s="77">
        <f t="shared" ca="1" si="252"/>
        <v>602</v>
      </c>
      <c r="BX94" s="77">
        <f t="shared" ca="1" si="252"/>
        <v>579</v>
      </c>
      <c r="BY94" s="77">
        <f t="shared" ca="1" si="252"/>
        <v>556</v>
      </c>
      <c r="BZ94" s="77">
        <f t="shared" ca="1" si="252"/>
        <v>533</v>
      </c>
      <c r="CA94" s="77">
        <f t="shared" ca="1" si="252"/>
        <v>510</v>
      </c>
      <c r="CB94" s="77">
        <f t="shared" ca="1" si="252"/>
        <v>487</v>
      </c>
      <c r="CC94" s="77">
        <f t="shared" ca="1" si="252"/>
        <v>464</v>
      </c>
      <c r="CD94" s="77">
        <f t="shared" ca="1" si="252"/>
        <v>441</v>
      </c>
      <c r="CE94" s="77">
        <f t="shared" ca="1" si="252"/>
        <v>418</v>
      </c>
      <c r="CF94" s="77">
        <f t="shared" ca="1" si="252"/>
        <v>395</v>
      </c>
      <c r="CG94" s="77">
        <f t="shared" ref="CG94:DL94" ca="1" si="253">IF(ISNUMBER(CG7),IF(CodeCouleur($D$53)=CodeCouleur(CG7),"CEAM",IF(CG7=$G$53,"OPEX",IF(AND(ISBLANK($E7),CG62&gt;50),"ORG",IF(CG7=$G$54,"OPEX",CG62)))),CG7)</f>
        <v>372</v>
      </c>
      <c r="CH94" s="77">
        <f t="shared" ca="1" si="253"/>
        <v>349</v>
      </c>
      <c r="CI94" s="77">
        <f t="shared" ca="1" si="253"/>
        <v>326</v>
      </c>
      <c r="CJ94" s="77">
        <f t="shared" ca="1" si="253"/>
        <v>303</v>
      </c>
      <c r="CK94" s="77">
        <f t="shared" ca="1" si="253"/>
        <v>280</v>
      </c>
      <c r="CL94" s="77">
        <f t="shared" ca="1" si="253"/>
        <v>257</v>
      </c>
      <c r="CM94" s="77">
        <f t="shared" ca="1" si="253"/>
        <v>234</v>
      </c>
      <c r="CN94" s="77">
        <f t="shared" ca="1" si="253"/>
        <v>211</v>
      </c>
      <c r="CO94" s="77">
        <f t="shared" ca="1" si="253"/>
        <v>188</v>
      </c>
      <c r="CP94" s="77">
        <f t="shared" ca="1" si="253"/>
        <v>165</v>
      </c>
      <c r="CQ94" s="77">
        <f t="shared" ca="1" si="253"/>
        <v>142</v>
      </c>
      <c r="CR94" s="77">
        <f t="shared" ca="1" si="253"/>
        <v>119</v>
      </c>
      <c r="CS94" s="77">
        <f t="shared" ca="1" si="253"/>
        <v>96</v>
      </c>
      <c r="CT94" s="77">
        <f t="shared" ca="1" si="253"/>
        <v>73</v>
      </c>
      <c r="CU94" s="77">
        <f t="shared" ca="1" si="253"/>
        <v>50</v>
      </c>
      <c r="CV94" s="77">
        <f t="shared" ca="1" si="253"/>
        <v>27</v>
      </c>
      <c r="CW94" s="77">
        <f t="shared" ca="1" si="253"/>
        <v>4</v>
      </c>
      <c r="CX94" s="77" t="str">
        <f t="shared" si="253"/>
        <v>V20</v>
      </c>
      <c r="CY94" s="77" t="str">
        <f t="shared" si="253"/>
        <v>V20</v>
      </c>
      <c r="CZ94" s="77" t="str">
        <f t="shared" si="253"/>
        <v>V20</v>
      </c>
      <c r="DA94" s="77" t="str">
        <f t="shared" si="253"/>
        <v>V20</v>
      </c>
      <c r="DB94" s="77" t="str">
        <f t="shared" si="253"/>
        <v>V20</v>
      </c>
      <c r="DC94" s="77" t="str">
        <f t="shared" si="253"/>
        <v>V20</v>
      </c>
      <c r="DD94" s="77">
        <f t="shared" ca="1" si="253"/>
        <v>1178</v>
      </c>
      <c r="DE94" s="77">
        <f t="shared" ca="1" si="253"/>
        <v>1156</v>
      </c>
      <c r="DF94" s="77">
        <f t="shared" ca="1" si="253"/>
        <v>1134</v>
      </c>
      <c r="DG94" s="77">
        <f t="shared" ca="1" si="253"/>
        <v>1112</v>
      </c>
      <c r="DH94" s="77">
        <f t="shared" ca="1" si="253"/>
        <v>1090</v>
      </c>
      <c r="DI94" s="77">
        <f t="shared" ca="1" si="253"/>
        <v>1068</v>
      </c>
      <c r="DJ94" s="77">
        <f t="shared" ca="1" si="253"/>
        <v>1046</v>
      </c>
      <c r="DK94" s="77">
        <f t="shared" ca="1" si="253"/>
        <v>1024</v>
      </c>
      <c r="DL94" s="77">
        <f t="shared" ca="1" si="253"/>
        <v>1002</v>
      </c>
      <c r="DM94" s="77">
        <f t="shared" ref="DM94:ER94" ca="1" si="254">IF(ISNUMBER(DM7),IF(CodeCouleur($D$53)=CodeCouleur(DM7),"CEAM",IF(DM7=$G$53,"OPEX",IF(AND(ISBLANK($E7),DM62&gt;50),"ORG",IF(DM7=$G$54,"OPEX",DM62)))),DM7)</f>
        <v>980</v>
      </c>
      <c r="DN94" s="77">
        <f t="shared" ca="1" si="254"/>
        <v>958</v>
      </c>
      <c r="DO94" s="77">
        <f t="shared" ca="1" si="254"/>
        <v>936</v>
      </c>
      <c r="DP94" s="77">
        <f t="shared" ca="1" si="254"/>
        <v>914</v>
      </c>
      <c r="DQ94" s="77">
        <f t="shared" ca="1" si="254"/>
        <v>892</v>
      </c>
      <c r="DR94" s="77">
        <f t="shared" ca="1" si="254"/>
        <v>870</v>
      </c>
      <c r="DS94" s="77">
        <f t="shared" ca="1" si="254"/>
        <v>848</v>
      </c>
      <c r="DT94" s="77">
        <f t="shared" ca="1" si="254"/>
        <v>826</v>
      </c>
      <c r="DU94" s="77">
        <f t="shared" ca="1" si="254"/>
        <v>804</v>
      </c>
      <c r="DV94" s="77">
        <f t="shared" ca="1" si="254"/>
        <v>782</v>
      </c>
      <c r="DW94" s="77">
        <f t="shared" ca="1" si="254"/>
        <v>760</v>
      </c>
      <c r="DX94" s="77">
        <f t="shared" ca="1" si="254"/>
        <v>738</v>
      </c>
      <c r="DY94" s="77">
        <f t="shared" ca="1" si="254"/>
        <v>716</v>
      </c>
      <c r="DZ94" s="77">
        <f t="shared" ca="1" si="254"/>
        <v>694</v>
      </c>
      <c r="EA94" s="77">
        <f t="shared" ca="1" si="254"/>
        <v>672</v>
      </c>
      <c r="EB94" s="77">
        <f t="shared" ca="1" si="254"/>
        <v>650</v>
      </c>
      <c r="EC94" s="77">
        <f t="shared" ca="1" si="254"/>
        <v>628</v>
      </c>
      <c r="ED94" s="77">
        <f t="shared" ca="1" si="254"/>
        <v>606</v>
      </c>
      <c r="EE94" s="77">
        <f t="shared" ca="1" si="254"/>
        <v>584</v>
      </c>
      <c r="EF94" s="77">
        <f t="shared" ca="1" si="254"/>
        <v>562</v>
      </c>
      <c r="EG94" s="77">
        <f t="shared" ca="1" si="254"/>
        <v>540</v>
      </c>
      <c r="EH94" s="77">
        <f t="shared" ca="1" si="254"/>
        <v>518</v>
      </c>
      <c r="EI94" s="77">
        <f t="shared" ca="1" si="254"/>
        <v>496</v>
      </c>
      <c r="EJ94" s="77">
        <f t="shared" ca="1" si="254"/>
        <v>474</v>
      </c>
      <c r="EK94" s="77">
        <f t="shared" ca="1" si="254"/>
        <v>452</v>
      </c>
      <c r="EL94" s="77">
        <f t="shared" ca="1" si="254"/>
        <v>430</v>
      </c>
      <c r="EM94" s="77">
        <f t="shared" ca="1" si="254"/>
        <v>408</v>
      </c>
      <c r="EN94" s="77">
        <f t="shared" ca="1" si="254"/>
        <v>386</v>
      </c>
      <c r="EO94" s="77">
        <f t="shared" ca="1" si="254"/>
        <v>364</v>
      </c>
      <c r="EP94" s="77">
        <f t="shared" ca="1" si="254"/>
        <v>342</v>
      </c>
      <c r="EQ94" s="77">
        <f t="shared" ca="1" si="254"/>
        <v>320</v>
      </c>
      <c r="ER94" s="77">
        <f t="shared" ca="1" si="254"/>
        <v>298</v>
      </c>
      <c r="ES94" s="77">
        <f t="shared" ref="ES94:FX94" ca="1" si="255">IF(ISNUMBER(ES7),IF(CodeCouleur($D$53)=CodeCouleur(ES7),"CEAM",IF(ES7=$G$53,"OPEX",IF(AND(ISBLANK($E7),ES62&gt;50),"ORG",IF(ES7=$G$54,"OPEX",ES62)))),ES7)</f>
        <v>276</v>
      </c>
      <c r="ET94" s="77">
        <f t="shared" ca="1" si="255"/>
        <v>254</v>
      </c>
      <c r="EU94" s="77">
        <f t="shared" ca="1" si="255"/>
        <v>232</v>
      </c>
      <c r="EV94" s="77">
        <f t="shared" ca="1" si="255"/>
        <v>210</v>
      </c>
      <c r="EW94" s="77">
        <f t="shared" ca="1" si="255"/>
        <v>188</v>
      </c>
      <c r="EX94" s="77">
        <f t="shared" ca="1" si="255"/>
        <v>166</v>
      </c>
      <c r="EY94" s="77">
        <f t="shared" ca="1" si="255"/>
        <v>144</v>
      </c>
      <c r="EZ94" s="77">
        <f t="shared" ca="1" si="255"/>
        <v>122</v>
      </c>
      <c r="FA94" s="77">
        <f t="shared" ca="1" si="255"/>
        <v>100</v>
      </c>
      <c r="FB94" s="77">
        <f t="shared" ca="1" si="255"/>
        <v>78</v>
      </c>
      <c r="FC94" s="77">
        <f t="shared" ca="1" si="255"/>
        <v>56</v>
      </c>
      <c r="FD94" s="77">
        <f t="shared" ca="1" si="255"/>
        <v>34</v>
      </c>
      <c r="FE94" s="77" t="str">
        <f t="shared" si="255"/>
        <v>V25</v>
      </c>
      <c r="FF94" s="77" t="str">
        <f t="shared" si="255"/>
        <v>V25</v>
      </c>
      <c r="FG94" s="77" t="str">
        <f t="shared" si="255"/>
        <v>V25</v>
      </c>
      <c r="FH94" s="77" t="str">
        <f t="shared" si="255"/>
        <v>V25</v>
      </c>
      <c r="FI94" s="77" t="str">
        <f t="shared" si="255"/>
        <v>V25</v>
      </c>
      <c r="FJ94" s="77">
        <f t="shared" ca="1" si="255"/>
        <v>1177</v>
      </c>
      <c r="FK94" s="77">
        <f t="shared" ca="1" si="255"/>
        <v>1154</v>
      </c>
      <c r="FL94" s="77">
        <f t="shared" ca="1" si="255"/>
        <v>1131</v>
      </c>
      <c r="FM94" s="77">
        <f t="shared" ca="1" si="255"/>
        <v>1108</v>
      </c>
      <c r="FN94" s="77">
        <f t="shared" ca="1" si="255"/>
        <v>1085</v>
      </c>
      <c r="FO94" s="77">
        <f t="shared" ca="1" si="255"/>
        <v>1062</v>
      </c>
      <c r="FP94" s="77">
        <f t="shared" ca="1" si="255"/>
        <v>1039</v>
      </c>
      <c r="FQ94" s="77">
        <f t="shared" ca="1" si="255"/>
        <v>1016</v>
      </c>
      <c r="FR94" s="77">
        <f t="shared" ca="1" si="255"/>
        <v>993</v>
      </c>
      <c r="FS94" s="77">
        <f t="shared" ca="1" si="255"/>
        <v>970</v>
      </c>
      <c r="FT94" s="77">
        <f t="shared" ca="1" si="255"/>
        <v>947</v>
      </c>
      <c r="FU94" s="77">
        <f t="shared" ca="1" si="255"/>
        <v>924</v>
      </c>
      <c r="FV94" s="77">
        <f t="shared" ca="1" si="255"/>
        <v>901</v>
      </c>
      <c r="FW94" s="77">
        <f t="shared" ca="1" si="255"/>
        <v>878</v>
      </c>
      <c r="FX94" s="77">
        <f t="shared" ca="1" si="255"/>
        <v>855</v>
      </c>
      <c r="FY94" s="77">
        <f t="shared" ref="FY94:GR94" ca="1" si="256">IF(ISNUMBER(FY7),IF(CodeCouleur($D$53)=CodeCouleur(FY7),"CEAM",IF(FY7=$G$53,"OPEX",IF(AND(ISBLANK($E7),FY62&gt;50),"ORG",IF(FY7=$G$54,"OPEX",FY62)))),FY7)</f>
        <v>832</v>
      </c>
      <c r="FZ94" s="77">
        <f t="shared" ca="1" si="256"/>
        <v>809</v>
      </c>
      <c r="GA94" s="77">
        <f t="shared" ca="1" si="256"/>
        <v>786</v>
      </c>
      <c r="GB94" s="77">
        <f t="shared" ca="1" si="256"/>
        <v>763</v>
      </c>
      <c r="GC94" s="77">
        <f t="shared" ca="1" si="256"/>
        <v>740</v>
      </c>
      <c r="GD94" s="77">
        <f t="shared" ca="1" si="256"/>
        <v>717</v>
      </c>
      <c r="GE94" s="77">
        <f t="shared" ca="1" si="256"/>
        <v>694</v>
      </c>
      <c r="GF94" s="77">
        <f t="shared" ca="1" si="256"/>
        <v>671</v>
      </c>
      <c r="GG94" s="77">
        <f t="shared" ca="1" si="256"/>
        <v>648</v>
      </c>
      <c r="GH94" s="77">
        <f t="shared" ca="1" si="256"/>
        <v>625</v>
      </c>
      <c r="GI94" s="77">
        <f t="shared" ca="1" si="256"/>
        <v>602</v>
      </c>
      <c r="GJ94" s="77">
        <f t="shared" ca="1" si="256"/>
        <v>579</v>
      </c>
      <c r="GK94" s="77">
        <f t="shared" ca="1" si="256"/>
        <v>556</v>
      </c>
      <c r="GL94" s="77">
        <f t="shared" ca="1" si="256"/>
        <v>533</v>
      </c>
      <c r="GM94" s="77">
        <f t="shared" ca="1" si="256"/>
        <v>510</v>
      </c>
      <c r="GN94" s="77">
        <f t="shared" ca="1" si="256"/>
        <v>487</v>
      </c>
      <c r="GO94" s="77" t="str">
        <f t="shared" si="256"/>
        <v>X</v>
      </c>
      <c r="GP94" s="77" t="str">
        <f t="shared" si="256"/>
        <v>X</v>
      </c>
      <c r="GQ94" s="77" t="str">
        <f t="shared" si="256"/>
        <v>X</v>
      </c>
      <c r="GR94" s="77" t="str">
        <f t="shared" si="256"/>
        <v>X</v>
      </c>
    </row>
    <row r="95" spans="4:221" x14ac:dyDescent="0.2">
      <c r="G95" s="1043"/>
      <c r="H95" s="476" t="s">
        <v>342</v>
      </c>
      <c r="I95" s="391"/>
      <c r="J95" s="237"/>
      <c r="K95" s="237"/>
      <c r="L95" s="390"/>
      <c r="P95" s="140"/>
      <c r="U95" s="77">
        <f t="shared" ref="U95:AZ95" ca="1" si="257">IF(ISNUMBER(U8),IF(CodeCouleur($D$53)=CodeCouleur(U8),"CEAM",IF(U8=$G$53,"OPEX",IF(AND(ISBLANK($E8),U63&gt;50),"ORG",IF(U8=$G$54,"OPEX",U63)))),U8)</f>
        <v>340</v>
      </c>
      <c r="V95" s="77">
        <f t="shared" ca="1" si="257"/>
        <v>514</v>
      </c>
      <c r="W95" s="77">
        <f t="shared" ca="1" si="257"/>
        <v>514</v>
      </c>
      <c r="X95" s="77">
        <f t="shared" ca="1" si="257"/>
        <v>473</v>
      </c>
      <c r="Y95" s="77">
        <f t="shared" ca="1" si="257"/>
        <v>453</v>
      </c>
      <c r="Z95" s="77">
        <f t="shared" si="257"/>
        <v>0</v>
      </c>
      <c r="AA95" s="77">
        <f t="shared" ca="1" si="257"/>
        <v>446</v>
      </c>
      <c r="AB95" s="77">
        <f t="shared" ca="1" si="257"/>
        <v>395</v>
      </c>
      <c r="AC95" s="77">
        <f t="shared" ca="1" si="257"/>
        <v>372</v>
      </c>
      <c r="AD95" s="77">
        <f t="shared" si="257"/>
        <v>0</v>
      </c>
      <c r="AE95" s="77">
        <f t="shared" ca="1" si="257"/>
        <v>341</v>
      </c>
      <c r="AF95" s="77">
        <f t="shared" ca="1" si="257"/>
        <v>310</v>
      </c>
      <c r="AG95" s="77">
        <f t="shared" ca="1" si="257"/>
        <v>279</v>
      </c>
      <c r="AH95" s="77">
        <f t="shared" ca="1" si="257"/>
        <v>248</v>
      </c>
      <c r="AI95" s="77">
        <f t="shared" ca="1" si="257"/>
        <v>217</v>
      </c>
      <c r="AJ95" s="77">
        <f t="shared" ca="1" si="257"/>
        <v>186</v>
      </c>
      <c r="AK95" s="77" t="str">
        <f t="shared" si="257"/>
        <v>V15</v>
      </c>
      <c r="AL95" s="77" t="str">
        <f t="shared" si="257"/>
        <v>V15</v>
      </c>
      <c r="AM95" s="77" t="str">
        <f t="shared" si="257"/>
        <v>V15</v>
      </c>
      <c r="AN95" s="77" t="str">
        <f t="shared" si="257"/>
        <v>V15</v>
      </c>
      <c r="AO95" s="77" t="str">
        <f t="shared" si="257"/>
        <v>V15</v>
      </c>
      <c r="AP95" s="77" t="str">
        <f t="shared" si="257"/>
        <v>V15</v>
      </c>
      <c r="AQ95" s="77" t="str">
        <f t="shared" si="257"/>
        <v>V15</v>
      </c>
      <c r="AR95" s="77">
        <f t="shared" ca="1" si="257"/>
        <v>1177</v>
      </c>
      <c r="AS95" s="77">
        <f t="shared" ca="1" si="257"/>
        <v>1154</v>
      </c>
      <c r="AT95" s="77">
        <f t="shared" ca="1" si="257"/>
        <v>1131</v>
      </c>
      <c r="AU95" s="77">
        <f t="shared" ca="1" si="257"/>
        <v>1108</v>
      </c>
      <c r="AV95" s="77">
        <f t="shared" ca="1" si="257"/>
        <v>1085</v>
      </c>
      <c r="AW95" s="77">
        <f t="shared" ca="1" si="257"/>
        <v>1062</v>
      </c>
      <c r="AX95" s="77">
        <f t="shared" ca="1" si="257"/>
        <v>1039</v>
      </c>
      <c r="AY95" s="77">
        <f t="shared" ca="1" si="257"/>
        <v>1016</v>
      </c>
      <c r="AZ95" s="77">
        <f t="shared" ca="1" si="257"/>
        <v>993</v>
      </c>
      <c r="BA95" s="77">
        <f t="shared" ref="BA95:CF95" ca="1" si="258">IF(ISNUMBER(BA8),IF(CodeCouleur($D$53)=CodeCouleur(BA8),"CEAM",IF(BA8=$G$53,"OPEX",IF(AND(ISBLANK($E8),BA63&gt;50),"ORG",IF(BA8=$G$54,"OPEX",BA63)))),BA8)</f>
        <v>970</v>
      </c>
      <c r="BB95" s="77">
        <f t="shared" ca="1" si="258"/>
        <v>947</v>
      </c>
      <c r="BC95" s="77">
        <f t="shared" ca="1" si="258"/>
        <v>924</v>
      </c>
      <c r="BD95" s="77">
        <f t="shared" ca="1" si="258"/>
        <v>901</v>
      </c>
      <c r="BE95" s="77">
        <f t="shared" ca="1" si="258"/>
        <v>878</v>
      </c>
      <c r="BF95" s="77">
        <f t="shared" ca="1" si="258"/>
        <v>855</v>
      </c>
      <c r="BG95" s="77">
        <f t="shared" ca="1" si="258"/>
        <v>832</v>
      </c>
      <c r="BH95" s="77">
        <f t="shared" ca="1" si="258"/>
        <v>809</v>
      </c>
      <c r="BI95" s="77">
        <f t="shared" ca="1" si="258"/>
        <v>786</v>
      </c>
      <c r="BJ95" s="77">
        <f t="shared" ca="1" si="258"/>
        <v>763</v>
      </c>
      <c r="BK95" s="77">
        <f t="shared" ca="1" si="258"/>
        <v>740</v>
      </c>
      <c r="BL95" s="77">
        <f t="shared" ca="1" si="258"/>
        <v>717</v>
      </c>
      <c r="BM95" s="77">
        <f t="shared" ca="1" si="258"/>
        <v>694</v>
      </c>
      <c r="BN95" s="77">
        <f t="shared" ca="1" si="258"/>
        <v>671</v>
      </c>
      <c r="BO95" s="77">
        <f t="shared" ca="1" si="258"/>
        <v>648</v>
      </c>
      <c r="BP95" s="77">
        <f t="shared" ca="1" si="258"/>
        <v>625</v>
      </c>
      <c r="BQ95" s="77">
        <f t="shared" ca="1" si="258"/>
        <v>602</v>
      </c>
      <c r="BR95" s="77">
        <f t="shared" ca="1" si="258"/>
        <v>579</v>
      </c>
      <c r="BS95" s="77">
        <f t="shared" ca="1" si="258"/>
        <v>556</v>
      </c>
      <c r="BT95" s="77">
        <f t="shared" ca="1" si="258"/>
        <v>533</v>
      </c>
      <c r="BU95" s="77">
        <f t="shared" ca="1" si="258"/>
        <v>510</v>
      </c>
      <c r="BV95" s="77">
        <f t="shared" ca="1" si="258"/>
        <v>487</v>
      </c>
      <c r="BW95" s="77">
        <f t="shared" ca="1" si="258"/>
        <v>464</v>
      </c>
      <c r="BX95" s="77">
        <f t="shared" ca="1" si="258"/>
        <v>441</v>
      </c>
      <c r="BY95" s="77">
        <f t="shared" ca="1" si="258"/>
        <v>418</v>
      </c>
      <c r="BZ95" s="77">
        <f t="shared" ca="1" si="258"/>
        <v>395</v>
      </c>
      <c r="CA95" s="77">
        <f t="shared" ca="1" si="258"/>
        <v>372</v>
      </c>
      <c r="CB95" s="77">
        <f t="shared" ca="1" si="258"/>
        <v>349</v>
      </c>
      <c r="CC95" s="77">
        <f t="shared" ca="1" si="258"/>
        <v>326</v>
      </c>
      <c r="CD95" s="77">
        <f t="shared" ca="1" si="258"/>
        <v>303</v>
      </c>
      <c r="CE95" s="77">
        <f t="shared" ca="1" si="258"/>
        <v>280</v>
      </c>
      <c r="CF95" s="77">
        <f t="shared" ca="1" si="258"/>
        <v>257</v>
      </c>
      <c r="CG95" s="77">
        <f t="shared" ref="CG95:DL95" ca="1" si="259">IF(ISNUMBER(CG8),IF(CodeCouleur($D$53)=CodeCouleur(CG8),"CEAM",IF(CG8=$G$53,"OPEX",IF(AND(ISBLANK($E8),CG63&gt;50),"ORG",IF(CG8=$G$54,"OPEX",CG63)))),CG8)</f>
        <v>234</v>
      </c>
      <c r="CH95" s="77">
        <f t="shared" ca="1" si="259"/>
        <v>211</v>
      </c>
      <c r="CI95" s="77">
        <f t="shared" ca="1" si="259"/>
        <v>188</v>
      </c>
      <c r="CJ95" s="77">
        <f t="shared" ca="1" si="259"/>
        <v>165</v>
      </c>
      <c r="CK95" s="77">
        <f t="shared" ca="1" si="259"/>
        <v>142</v>
      </c>
      <c r="CL95" s="77">
        <f t="shared" ca="1" si="259"/>
        <v>119</v>
      </c>
      <c r="CM95" s="77">
        <f t="shared" ca="1" si="259"/>
        <v>96</v>
      </c>
      <c r="CN95" s="77">
        <f t="shared" ca="1" si="259"/>
        <v>73</v>
      </c>
      <c r="CO95" s="77">
        <f t="shared" ca="1" si="259"/>
        <v>50</v>
      </c>
      <c r="CP95" s="77">
        <f t="shared" ca="1" si="259"/>
        <v>27</v>
      </c>
      <c r="CQ95" s="77" t="str">
        <f t="shared" si="259"/>
        <v>V20</v>
      </c>
      <c r="CR95" s="77" t="str">
        <f t="shared" si="259"/>
        <v>V20</v>
      </c>
      <c r="CS95" s="77" t="str">
        <f t="shared" si="259"/>
        <v>V20</v>
      </c>
      <c r="CT95" s="77" t="str">
        <f t="shared" si="259"/>
        <v>V20</v>
      </c>
      <c r="CU95" s="77" t="str">
        <f t="shared" si="259"/>
        <v>V20</v>
      </c>
      <c r="CV95" s="77" t="str">
        <f t="shared" si="259"/>
        <v>V20</v>
      </c>
      <c r="CW95" s="77">
        <f t="shared" ca="1" si="259"/>
        <v>1178</v>
      </c>
      <c r="CX95" s="77">
        <f t="shared" ca="1" si="259"/>
        <v>1156</v>
      </c>
      <c r="CY95" s="77">
        <f t="shared" ca="1" si="259"/>
        <v>1134</v>
      </c>
      <c r="CZ95" s="77">
        <f t="shared" ca="1" si="259"/>
        <v>1112</v>
      </c>
      <c r="DA95" s="77">
        <f t="shared" ca="1" si="259"/>
        <v>1090</v>
      </c>
      <c r="DB95" s="77">
        <f t="shared" ca="1" si="259"/>
        <v>1068</v>
      </c>
      <c r="DC95" s="77">
        <f t="shared" ca="1" si="259"/>
        <v>1046</v>
      </c>
      <c r="DD95" s="77">
        <f t="shared" ca="1" si="259"/>
        <v>1024</v>
      </c>
      <c r="DE95" s="77">
        <f t="shared" ca="1" si="259"/>
        <v>1002</v>
      </c>
      <c r="DF95" s="77">
        <f t="shared" ca="1" si="259"/>
        <v>980</v>
      </c>
      <c r="DG95" s="77">
        <f t="shared" ca="1" si="259"/>
        <v>958</v>
      </c>
      <c r="DH95" s="77">
        <f t="shared" ca="1" si="259"/>
        <v>936</v>
      </c>
      <c r="DI95" s="77">
        <f t="shared" ca="1" si="259"/>
        <v>914</v>
      </c>
      <c r="DJ95" s="77">
        <f t="shared" ca="1" si="259"/>
        <v>892</v>
      </c>
      <c r="DK95" s="77">
        <f t="shared" ca="1" si="259"/>
        <v>870</v>
      </c>
      <c r="DL95" s="77">
        <f t="shared" ca="1" si="259"/>
        <v>848</v>
      </c>
      <c r="DM95" s="77">
        <f t="shared" ref="DM95:ER95" ca="1" si="260">IF(ISNUMBER(DM8),IF(CodeCouleur($D$53)=CodeCouleur(DM8),"CEAM",IF(DM8=$G$53,"OPEX",IF(AND(ISBLANK($E8),DM63&gt;50),"ORG",IF(DM8=$G$54,"OPEX",DM63)))),DM8)</f>
        <v>826</v>
      </c>
      <c r="DN95" s="77">
        <f t="shared" ca="1" si="260"/>
        <v>804</v>
      </c>
      <c r="DO95" s="77">
        <f t="shared" ca="1" si="260"/>
        <v>782</v>
      </c>
      <c r="DP95" s="77">
        <f t="shared" ca="1" si="260"/>
        <v>760</v>
      </c>
      <c r="DQ95" s="77">
        <f t="shared" ca="1" si="260"/>
        <v>738</v>
      </c>
      <c r="DR95" s="77">
        <f t="shared" ca="1" si="260"/>
        <v>716</v>
      </c>
      <c r="DS95" s="77">
        <f t="shared" ca="1" si="260"/>
        <v>694</v>
      </c>
      <c r="DT95" s="77">
        <f t="shared" ca="1" si="260"/>
        <v>672</v>
      </c>
      <c r="DU95" s="77">
        <f t="shared" ca="1" si="260"/>
        <v>650</v>
      </c>
      <c r="DV95" s="77">
        <f t="shared" ca="1" si="260"/>
        <v>628</v>
      </c>
      <c r="DW95" s="77">
        <f t="shared" ca="1" si="260"/>
        <v>606</v>
      </c>
      <c r="DX95" s="77">
        <f t="shared" ca="1" si="260"/>
        <v>584</v>
      </c>
      <c r="DY95" s="77">
        <f t="shared" ca="1" si="260"/>
        <v>562</v>
      </c>
      <c r="DZ95" s="77">
        <f t="shared" ca="1" si="260"/>
        <v>540</v>
      </c>
      <c r="EA95" s="77">
        <f t="shared" ca="1" si="260"/>
        <v>518</v>
      </c>
      <c r="EB95" s="77">
        <f t="shared" ca="1" si="260"/>
        <v>496</v>
      </c>
      <c r="EC95" s="77">
        <f t="shared" ca="1" si="260"/>
        <v>474</v>
      </c>
      <c r="ED95" s="77">
        <f t="shared" ca="1" si="260"/>
        <v>452</v>
      </c>
      <c r="EE95" s="77">
        <f t="shared" ca="1" si="260"/>
        <v>430</v>
      </c>
      <c r="EF95" s="77">
        <f t="shared" ca="1" si="260"/>
        <v>408</v>
      </c>
      <c r="EG95" s="77">
        <f t="shared" ca="1" si="260"/>
        <v>386</v>
      </c>
      <c r="EH95" s="77">
        <f t="shared" ca="1" si="260"/>
        <v>364</v>
      </c>
      <c r="EI95" s="77">
        <f t="shared" ca="1" si="260"/>
        <v>342</v>
      </c>
      <c r="EJ95" s="77">
        <f t="shared" ca="1" si="260"/>
        <v>320</v>
      </c>
      <c r="EK95" s="77">
        <f t="shared" ca="1" si="260"/>
        <v>298</v>
      </c>
      <c r="EL95" s="77">
        <f t="shared" ca="1" si="260"/>
        <v>276</v>
      </c>
      <c r="EM95" s="77">
        <f t="shared" ca="1" si="260"/>
        <v>254</v>
      </c>
      <c r="EN95" s="77">
        <f t="shared" ca="1" si="260"/>
        <v>232</v>
      </c>
      <c r="EO95" s="77">
        <f t="shared" ca="1" si="260"/>
        <v>210</v>
      </c>
      <c r="EP95" s="77">
        <f t="shared" ca="1" si="260"/>
        <v>188</v>
      </c>
      <c r="EQ95" s="77">
        <f t="shared" ca="1" si="260"/>
        <v>166</v>
      </c>
      <c r="ER95" s="77">
        <f t="shared" ca="1" si="260"/>
        <v>144</v>
      </c>
      <c r="ES95" s="77">
        <f t="shared" ref="ES95:FX95" ca="1" si="261">IF(ISNUMBER(ES8),IF(CodeCouleur($D$53)=CodeCouleur(ES8),"CEAM",IF(ES8=$G$53,"OPEX",IF(AND(ISBLANK($E8),ES63&gt;50),"ORG",IF(ES8=$G$54,"OPEX",ES63)))),ES8)</f>
        <v>122</v>
      </c>
      <c r="ET95" s="77">
        <f t="shared" ca="1" si="261"/>
        <v>100</v>
      </c>
      <c r="EU95" s="77">
        <f t="shared" ca="1" si="261"/>
        <v>78</v>
      </c>
      <c r="EV95" s="77">
        <f t="shared" ca="1" si="261"/>
        <v>56</v>
      </c>
      <c r="EW95" s="77">
        <f t="shared" ca="1" si="261"/>
        <v>34</v>
      </c>
      <c r="EX95" s="77" t="str">
        <f t="shared" si="261"/>
        <v>V25</v>
      </c>
      <c r="EY95" s="77" t="str">
        <f t="shared" si="261"/>
        <v>V25</v>
      </c>
      <c r="EZ95" s="77" t="str">
        <f t="shared" si="261"/>
        <v>V25</v>
      </c>
      <c r="FA95" s="77" t="str">
        <f t="shared" si="261"/>
        <v>V25</v>
      </c>
      <c r="FB95" s="77" t="str">
        <f t="shared" si="261"/>
        <v>V25</v>
      </c>
      <c r="FC95" s="77">
        <f t="shared" ca="1" si="261"/>
        <v>1177</v>
      </c>
      <c r="FD95" s="77">
        <f t="shared" ca="1" si="261"/>
        <v>1154</v>
      </c>
      <c r="FE95" s="77">
        <f t="shared" ca="1" si="261"/>
        <v>1131</v>
      </c>
      <c r="FF95" s="77">
        <f t="shared" ca="1" si="261"/>
        <v>1108</v>
      </c>
      <c r="FG95" s="77">
        <f t="shared" ca="1" si="261"/>
        <v>1085</v>
      </c>
      <c r="FH95" s="77">
        <f t="shared" ca="1" si="261"/>
        <v>1062</v>
      </c>
      <c r="FI95" s="77">
        <f t="shared" ca="1" si="261"/>
        <v>1039</v>
      </c>
      <c r="FJ95" s="77">
        <f t="shared" ca="1" si="261"/>
        <v>1016</v>
      </c>
      <c r="FK95" s="77">
        <f t="shared" ca="1" si="261"/>
        <v>993</v>
      </c>
      <c r="FL95" s="77">
        <f t="shared" ca="1" si="261"/>
        <v>970</v>
      </c>
      <c r="FM95" s="77">
        <f t="shared" ca="1" si="261"/>
        <v>947</v>
      </c>
      <c r="FN95" s="77">
        <f t="shared" ca="1" si="261"/>
        <v>924</v>
      </c>
      <c r="FO95" s="77">
        <f t="shared" ca="1" si="261"/>
        <v>901</v>
      </c>
      <c r="FP95" s="77">
        <f t="shared" ca="1" si="261"/>
        <v>878</v>
      </c>
      <c r="FQ95" s="77">
        <f t="shared" ca="1" si="261"/>
        <v>855</v>
      </c>
      <c r="FR95" s="77">
        <f t="shared" ca="1" si="261"/>
        <v>832</v>
      </c>
      <c r="FS95" s="77">
        <f t="shared" ca="1" si="261"/>
        <v>809</v>
      </c>
      <c r="FT95" s="77">
        <f t="shared" ca="1" si="261"/>
        <v>786</v>
      </c>
      <c r="FU95" s="77">
        <f t="shared" ca="1" si="261"/>
        <v>763</v>
      </c>
      <c r="FV95" s="77">
        <f t="shared" ca="1" si="261"/>
        <v>740</v>
      </c>
      <c r="FW95" s="77">
        <f t="shared" ca="1" si="261"/>
        <v>717</v>
      </c>
      <c r="FX95" s="77">
        <f t="shared" ca="1" si="261"/>
        <v>694</v>
      </c>
      <c r="FY95" s="77">
        <f t="shared" ref="FY95:GR95" ca="1" si="262">IF(ISNUMBER(FY8),IF(CodeCouleur($D$53)=CodeCouleur(FY8),"CEAM",IF(FY8=$G$53,"OPEX",IF(AND(ISBLANK($E8),FY63&gt;50),"ORG",IF(FY8=$G$54,"OPEX",FY63)))),FY8)</f>
        <v>671</v>
      </c>
      <c r="FZ95" s="77">
        <f t="shared" ca="1" si="262"/>
        <v>648</v>
      </c>
      <c r="GA95" s="77">
        <f t="shared" ca="1" si="262"/>
        <v>625</v>
      </c>
      <c r="GB95" s="77">
        <f t="shared" ca="1" si="262"/>
        <v>602</v>
      </c>
      <c r="GC95" s="77">
        <f t="shared" ca="1" si="262"/>
        <v>579</v>
      </c>
      <c r="GD95" s="77">
        <f t="shared" ca="1" si="262"/>
        <v>556</v>
      </c>
      <c r="GE95" s="77">
        <f t="shared" ca="1" si="262"/>
        <v>533</v>
      </c>
      <c r="GF95" s="77">
        <f t="shared" ca="1" si="262"/>
        <v>510</v>
      </c>
      <c r="GG95" s="77">
        <f t="shared" ca="1" si="262"/>
        <v>487</v>
      </c>
      <c r="GH95" s="77">
        <f t="shared" ca="1" si="262"/>
        <v>464</v>
      </c>
      <c r="GI95" s="77">
        <f t="shared" ca="1" si="262"/>
        <v>441</v>
      </c>
      <c r="GJ95" s="77">
        <f t="shared" ca="1" si="262"/>
        <v>418</v>
      </c>
      <c r="GK95" s="77">
        <f t="shared" ca="1" si="262"/>
        <v>395</v>
      </c>
      <c r="GL95" s="77">
        <f t="shared" ca="1" si="262"/>
        <v>372</v>
      </c>
      <c r="GM95" s="77">
        <f t="shared" ca="1" si="262"/>
        <v>349</v>
      </c>
      <c r="GN95" s="77">
        <f t="shared" ca="1" si="262"/>
        <v>326</v>
      </c>
      <c r="GO95" s="77" t="str">
        <f t="shared" si="262"/>
        <v>X</v>
      </c>
      <c r="GP95" s="77" t="str">
        <f t="shared" si="262"/>
        <v>X</v>
      </c>
      <c r="GQ95" s="77" t="str">
        <f t="shared" si="262"/>
        <v>X</v>
      </c>
      <c r="GR95" s="77" t="str">
        <f t="shared" si="262"/>
        <v>X</v>
      </c>
    </row>
    <row r="96" spans="4:221" x14ac:dyDescent="0.2">
      <c r="G96" s="1043"/>
      <c r="H96" s="476" t="s">
        <v>93</v>
      </c>
      <c r="I96" s="391"/>
      <c r="J96" s="237"/>
      <c r="K96" s="237"/>
      <c r="L96" s="390"/>
      <c r="P96" s="140"/>
      <c r="U96" s="77">
        <f t="shared" ref="U96:AZ96" ca="1" si="263">IF(ISNUMBER(U9),IF(CodeCouleur($D$53)=CodeCouleur(U9),"CEAM",IF(U9=$G$53,"OPEX",IF(AND(ISBLANK($E9),U64&gt;50),"ORG",IF(U9=$G$54,"OPEX",U64)))),U9)</f>
        <v>17</v>
      </c>
      <c r="V96" s="77">
        <f t="shared" ca="1" si="263"/>
        <v>7</v>
      </c>
      <c r="W96" s="77">
        <f t="shared" ca="1" si="263"/>
        <v>7</v>
      </c>
      <c r="X96" s="77" t="str">
        <f t="shared" si="263"/>
        <v>V15</v>
      </c>
      <c r="Y96" s="77" t="str">
        <f t="shared" si="263"/>
        <v>V15</v>
      </c>
      <c r="Z96" s="77" t="str">
        <f t="shared" si="263"/>
        <v>V15</v>
      </c>
      <c r="AA96" s="77" t="str">
        <f t="shared" si="263"/>
        <v>V15</v>
      </c>
      <c r="AB96" s="77" t="str">
        <f t="shared" si="263"/>
        <v>V15</v>
      </c>
      <c r="AC96" s="77">
        <f t="shared" ca="1" si="263"/>
        <v>1199</v>
      </c>
      <c r="AD96" s="77">
        <f t="shared" ca="1" si="263"/>
        <v>1186</v>
      </c>
      <c r="AE96" s="77">
        <f t="shared" ca="1" si="263"/>
        <v>1163</v>
      </c>
      <c r="AF96" s="77">
        <f t="shared" ca="1" si="263"/>
        <v>1140</v>
      </c>
      <c r="AG96" s="77">
        <f t="shared" ca="1" si="263"/>
        <v>1117</v>
      </c>
      <c r="AH96" s="77">
        <f t="shared" ca="1" si="263"/>
        <v>1094</v>
      </c>
      <c r="AI96" s="77">
        <f t="shared" ca="1" si="263"/>
        <v>1071</v>
      </c>
      <c r="AJ96" s="77">
        <f t="shared" ca="1" si="263"/>
        <v>1048</v>
      </c>
      <c r="AK96" s="77">
        <f t="shared" ca="1" si="263"/>
        <v>1025</v>
      </c>
      <c r="AL96" s="77">
        <f t="shared" ca="1" si="263"/>
        <v>1002</v>
      </c>
      <c r="AM96" s="77">
        <f t="shared" ca="1" si="263"/>
        <v>979</v>
      </c>
      <c r="AN96" s="77">
        <f t="shared" ca="1" si="263"/>
        <v>956</v>
      </c>
      <c r="AO96" s="77">
        <f t="shared" ca="1" si="263"/>
        <v>933</v>
      </c>
      <c r="AP96" s="77">
        <f t="shared" ca="1" si="263"/>
        <v>910</v>
      </c>
      <c r="AQ96" s="77">
        <f t="shared" ca="1" si="263"/>
        <v>887</v>
      </c>
      <c r="AR96" s="77">
        <f t="shared" ca="1" si="263"/>
        <v>864</v>
      </c>
      <c r="AS96" s="77">
        <f t="shared" ca="1" si="263"/>
        <v>841</v>
      </c>
      <c r="AT96" s="77">
        <f t="shared" ca="1" si="263"/>
        <v>818</v>
      </c>
      <c r="AU96" s="77">
        <f t="shared" ca="1" si="263"/>
        <v>795</v>
      </c>
      <c r="AV96" s="77">
        <f t="shared" ca="1" si="263"/>
        <v>772</v>
      </c>
      <c r="AW96" s="77">
        <f t="shared" ca="1" si="263"/>
        <v>749</v>
      </c>
      <c r="AX96" s="77">
        <f t="shared" ca="1" si="263"/>
        <v>726</v>
      </c>
      <c r="AY96" s="77">
        <f t="shared" ca="1" si="263"/>
        <v>703</v>
      </c>
      <c r="AZ96" s="77">
        <f t="shared" ca="1" si="263"/>
        <v>680</v>
      </c>
      <c r="BA96" s="77">
        <f t="shared" ref="BA96:CF96" ca="1" si="264">IF(ISNUMBER(BA9),IF(CodeCouleur($D$53)=CodeCouleur(BA9),"CEAM",IF(BA9=$G$53,"OPEX",IF(AND(ISBLANK($E9),BA64&gt;50),"ORG",IF(BA9=$G$54,"OPEX",BA64)))),BA9)</f>
        <v>657</v>
      </c>
      <c r="BB96" s="77">
        <f t="shared" ca="1" si="264"/>
        <v>634</v>
      </c>
      <c r="BC96" s="77">
        <f t="shared" ca="1" si="264"/>
        <v>611</v>
      </c>
      <c r="BD96" s="77">
        <f t="shared" ca="1" si="264"/>
        <v>588</v>
      </c>
      <c r="BE96" s="77">
        <f t="shared" ca="1" si="264"/>
        <v>565</v>
      </c>
      <c r="BF96" s="77">
        <f t="shared" ca="1" si="264"/>
        <v>542</v>
      </c>
      <c r="BG96" s="77">
        <f t="shared" ca="1" si="264"/>
        <v>519</v>
      </c>
      <c r="BH96" s="77">
        <f t="shared" ca="1" si="264"/>
        <v>496</v>
      </c>
      <c r="BI96" s="77">
        <f t="shared" ca="1" si="264"/>
        <v>473</v>
      </c>
      <c r="BJ96" s="77">
        <f t="shared" ca="1" si="264"/>
        <v>450</v>
      </c>
      <c r="BK96" s="77">
        <f t="shared" ca="1" si="264"/>
        <v>427</v>
      </c>
      <c r="BL96" s="77">
        <f t="shared" ca="1" si="264"/>
        <v>404</v>
      </c>
      <c r="BM96" s="77">
        <f t="shared" ca="1" si="264"/>
        <v>381</v>
      </c>
      <c r="BN96" s="77">
        <f t="shared" ca="1" si="264"/>
        <v>358</v>
      </c>
      <c r="BO96" s="77">
        <f t="shared" ca="1" si="264"/>
        <v>335</v>
      </c>
      <c r="BP96" s="77">
        <f t="shared" ca="1" si="264"/>
        <v>312</v>
      </c>
      <c r="BQ96" s="77">
        <f t="shared" ca="1" si="264"/>
        <v>289</v>
      </c>
      <c r="BR96" s="77">
        <f t="shared" ca="1" si="264"/>
        <v>266</v>
      </c>
      <c r="BS96" s="77">
        <f t="shared" ca="1" si="264"/>
        <v>243</v>
      </c>
      <c r="BT96" s="77">
        <f t="shared" ca="1" si="264"/>
        <v>220</v>
      </c>
      <c r="BU96" s="77">
        <f t="shared" ca="1" si="264"/>
        <v>197</v>
      </c>
      <c r="BV96" s="77">
        <f t="shared" ca="1" si="264"/>
        <v>174</v>
      </c>
      <c r="BW96" s="77">
        <f t="shared" ca="1" si="264"/>
        <v>151</v>
      </c>
      <c r="BX96" s="77">
        <f t="shared" ca="1" si="264"/>
        <v>128</v>
      </c>
      <c r="BY96" s="77">
        <f t="shared" ca="1" si="264"/>
        <v>105</v>
      </c>
      <c r="BZ96" s="77">
        <f t="shared" ca="1" si="264"/>
        <v>82</v>
      </c>
      <c r="CA96" s="77">
        <f t="shared" ca="1" si="264"/>
        <v>59</v>
      </c>
      <c r="CB96" s="77">
        <f t="shared" ca="1" si="264"/>
        <v>36</v>
      </c>
      <c r="CC96" s="77" t="str">
        <f t="shared" si="264"/>
        <v>V20</v>
      </c>
      <c r="CD96" s="77" t="str">
        <f t="shared" si="264"/>
        <v>V20</v>
      </c>
      <c r="CE96" s="77" t="str">
        <f t="shared" si="264"/>
        <v>V20</v>
      </c>
      <c r="CF96" s="77" t="str">
        <f t="shared" si="264"/>
        <v>V20</v>
      </c>
      <c r="CG96" s="77" t="str">
        <f t="shared" ref="CG96:DL96" si="265">IF(ISNUMBER(CG9),IF(CodeCouleur($D$53)=CodeCouleur(CG9),"CEAM",IF(CG9=$G$53,"OPEX",IF(AND(ISBLANK($E9),CG64&gt;50),"ORG",IF(CG9=$G$54,"OPEX",CG64)))),CG9)</f>
        <v>V20</v>
      </c>
      <c r="CH96" s="77" t="str">
        <f t="shared" si="265"/>
        <v>V20</v>
      </c>
      <c r="CI96" s="77">
        <f t="shared" ca="1" si="265"/>
        <v>1178</v>
      </c>
      <c r="CJ96" s="77">
        <f t="shared" ca="1" si="265"/>
        <v>1156</v>
      </c>
      <c r="CK96" s="77">
        <f t="shared" ca="1" si="265"/>
        <v>1134</v>
      </c>
      <c r="CL96" s="77">
        <f t="shared" ca="1" si="265"/>
        <v>1112</v>
      </c>
      <c r="CM96" s="77">
        <f t="shared" ca="1" si="265"/>
        <v>1090</v>
      </c>
      <c r="CN96" s="77">
        <f t="shared" ca="1" si="265"/>
        <v>1068</v>
      </c>
      <c r="CO96" s="77">
        <f t="shared" ca="1" si="265"/>
        <v>1046</v>
      </c>
      <c r="CP96" s="77">
        <f t="shared" ca="1" si="265"/>
        <v>1024</v>
      </c>
      <c r="CQ96" s="77">
        <f t="shared" ca="1" si="265"/>
        <v>1002</v>
      </c>
      <c r="CR96" s="77">
        <f t="shared" ca="1" si="265"/>
        <v>980</v>
      </c>
      <c r="CS96" s="77">
        <f t="shared" ca="1" si="265"/>
        <v>958</v>
      </c>
      <c r="CT96" s="77">
        <f t="shared" ca="1" si="265"/>
        <v>936</v>
      </c>
      <c r="CU96" s="77">
        <f t="shared" ca="1" si="265"/>
        <v>914</v>
      </c>
      <c r="CV96" s="77">
        <f t="shared" ca="1" si="265"/>
        <v>892</v>
      </c>
      <c r="CW96" s="77">
        <f t="shared" ca="1" si="265"/>
        <v>870</v>
      </c>
      <c r="CX96" s="77">
        <f t="shared" ca="1" si="265"/>
        <v>848</v>
      </c>
      <c r="CY96" s="77">
        <f t="shared" ca="1" si="265"/>
        <v>826</v>
      </c>
      <c r="CZ96" s="77">
        <f t="shared" ca="1" si="265"/>
        <v>804</v>
      </c>
      <c r="DA96" s="77">
        <f t="shared" ca="1" si="265"/>
        <v>782</v>
      </c>
      <c r="DB96" s="77">
        <f t="shared" ca="1" si="265"/>
        <v>760</v>
      </c>
      <c r="DC96" s="77">
        <f t="shared" ca="1" si="265"/>
        <v>738</v>
      </c>
      <c r="DD96" s="77">
        <f t="shared" ca="1" si="265"/>
        <v>716</v>
      </c>
      <c r="DE96" s="77">
        <f t="shared" ca="1" si="265"/>
        <v>694</v>
      </c>
      <c r="DF96" s="77">
        <f t="shared" ca="1" si="265"/>
        <v>672</v>
      </c>
      <c r="DG96" s="77">
        <f t="shared" ca="1" si="265"/>
        <v>650</v>
      </c>
      <c r="DH96" s="77">
        <f t="shared" ca="1" si="265"/>
        <v>628</v>
      </c>
      <c r="DI96" s="77">
        <f t="shared" ca="1" si="265"/>
        <v>606</v>
      </c>
      <c r="DJ96" s="77">
        <f t="shared" ca="1" si="265"/>
        <v>584</v>
      </c>
      <c r="DK96" s="77">
        <f t="shared" ca="1" si="265"/>
        <v>562</v>
      </c>
      <c r="DL96" s="77">
        <f t="shared" ca="1" si="265"/>
        <v>540</v>
      </c>
      <c r="DM96" s="77">
        <f t="shared" ref="DM96:ER96" ca="1" si="266">IF(ISNUMBER(DM9),IF(CodeCouleur($D$53)=CodeCouleur(DM9),"CEAM",IF(DM9=$G$53,"OPEX",IF(AND(ISBLANK($E9),DM64&gt;50),"ORG",IF(DM9=$G$54,"OPEX",DM64)))),DM9)</f>
        <v>518</v>
      </c>
      <c r="DN96" s="77">
        <f t="shared" ca="1" si="266"/>
        <v>496</v>
      </c>
      <c r="DO96" s="77">
        <f t="shared" ca="1" si="266"/>
        <v>474</v>
      </c>
      <c r="DP96" s="77">
        <f t="shared" ca="1" si="266"/>
        <v>452</v>
      </c>
      <c r="DQ96" s="77">
        <f t="shared" ca="1" si="266"/>
        <v>430</v>
      </c>
      <c r="DR96" s="77">
        <f t="shared" ca="1" si="266"/>
        <v>408</v>
      </c>
      <c r="DS96" s="77">
        <f t="shared" ca="1" si="266"/>
        <v>386</v>
      </c>
      <c r="DT96" s="77">
        <f t="shared" ca="1" si="266"/>
        <v>364</v>
      </c>
      <c r="DU96" s="77">
        <f t="shared" ca="1" si="266"/>
        <v>342</v>
      </c>
      <c r="DV96" s="77">
        <f t="shared" ca="1" si="266"/>
        <v>320</v>
      </c>
      <c r="DW96" s="77">
        <f t="shared" ca="1" si="266"/>
        <v>298</v>
      </c>
      <c r="DX96" s="77">
        <f t="shared" ca="1" si="266"/>
        <v>276</v>
      </c>
      <c r="DY96" s="77">
        <f t="shared" ca="1" si="266"/>
        <v>254</v>
      </c>
      <c r="DZ96" s="77">
        <f t="shared" ca="1" si="266"/>
        <v>232</v>
      </c>
      <c r="EA96" s="77">
        <f t="shared" ca="1" si="266"/>
        <v>210</v>
      </c>
      <c r="EB96" s="77">
        <f t="shared" ca="1" si="266"/>
        <v>188</v>
      </c>
      <c r="EC96" s="77">
        <f t="shared" ca="1" si="266"/>
        <v>166</v>
      </c>
      <c r="ED96" s="77">
        <f t="shared" ca="1" si="266"/>
        <v>144</v>
      </c>
      <c r="EE96" s="77">
        <f t="shared" ca="1" si="266"/>
        <v>122</v>
      </c>
      <c r="EF96" s="77">
        <f t="shared" ca="1" si="266"/>
        <v>100</v>
      </c>
      <c r="EG96" s="77">
        <f t="shared" ca="1" si="266"/>
        <v>78</v>
      </c>
      <c r="EH96" s="77">
        <f t="shared" ca="1" si="266"/>
        <v>56</v>
      </c>
      <c r="EI96" s="77">
        <f t="shared" ca="1" si="266"/>
        <v>34</v>
      </c>
      <c r="EJ96" s="77">
        <f t="shared" ca="1" si="266"/>
        <v>12</v>
      </c>
      <c r="EK96" s="77" t="str">
        <f t="shared" si="266"/>
        <v>V25</v>
      </c>
      <c r="EL96" s="77" t="str">
        <f t="shared" si="266"/>
        <v>V25</v>
      </c>
      <c r="EM96" s="77" t="str">
        <f t="shared" si="266"/>
        <v>V25</v>
      </c>
      <c r="EN96" s="77" t="str">
        <f t="shared" si="266"/>
        <v>V25</v>
      </c>
      <c r="EO96" s="77" t="str">
        <f t="shared" si="266"/>
        <v>V25</v>
      </c>
      <c r="EP96" s="77">
        <f t="shared" ca="1" si="266"/>
        <v>1177</v>
      </c>
      <c r="EQ96" s="77">
        <f t="shared" ca="1" si="266"/>
        <v>1154</v>
      </c>
      <c r="ER96" s="77">
        <f t="shared" ca="1" si="266"/>
        <v>1131</v>
      </c>
      <c r="ES96" s="77">
        <f t="shared" ref="ES96:FX96" ca="1" si="267">IF(ISNUMBER(ES9),IF(CodeCouleur($D$53)=CodeCouleur(ES9),"CEAM",IF(ES9=$G$53,"OPEX",IF(AND(ISBLANK($E9),ES64&gt;50),"ORG",IF(ES9=$G$54,"OPEX",ES64)))),ES9)</f>
        <v>1108</v>
      </c>
      <c r="ET96" s="77">
        <f t="shared" ca="1" si="267"/>
        <v>1085</v>
      </c>
      <c r="EU96" s="77">
        <f t="shared" ca="1" si="267"/>
        <v>1062</v>
      </c>
      <c r="EV96" s="77">
        <f t="shared" ca="1" si="267"/>
        <v>1039</v>
      </c>
      <c r="EW96" s="77">
        <f t="shared" ca="1" si="267"/>
        <v>1016</v>
      </c>
      <c r="EX96" s="77">
        <f t="shared" ca="1" si="267"/>
        <v>993</v>
      </c>
      <c r="EY96" s="77">
        <f t="shared" ca="1" si="267"/>
        <v>970</v>
      </c>
      <c r="EZ96" s="77">
        <f t="shared" ca="1" si="267"/>
        <v>947</v>
      </c>
      <c r="FA96" s="77">
        <f t="shared" ca="1" si="267"/>
        <v>924</v>
      </c>
      <c r="FB96" s="77">
        <f t="shared" ca="1" si="267"/>
        <v>901</v>
      </c>
      <c r="FC96" s="77">
        <f t="shared" ca="1" si="267"/>
        <v>878</v>
      </c>
      <c r="FD96" s="77">
        <f t="shared" ca="1" si="267"/>
        <v>855</v>
      </c>
      <c r="FE96" s="77">
        <f t="shared" ca="1" si="267"/>
        <v>832</v>
      </c>
      <c r="FF96" s="77">
        <f t="shared" ca="1" si="267"/>
        <v>809</v>
      </c>
      <c r="FG96" s="77">
        <f t="shared" ca="1" si="267"/>
        <v>786</v>
      </c>
      <c r="FH96" s="77">
        <f t="shared" ca="1" si="267"/>
        <v>763</v>
      </c>
      <c r="FI96" s="77">
        <f t="shared" ca="1" si="267"/>
        <v>740</v>
      </c>
      <c r="FJ96" s="77">
        <f t="shared" ca="1" si="267"/>
        <v>717</v>
      </c>
      <c r="FK96" s="77">
        <f t="shared" ca="1" si="267"/>
        <v>694</v>
      </c>
      <c r="FL96" s="77">
        <f t="shared" ca="1" si="267"/>
        <v>671</v>
      </c>
      <c r="FM96" s="77">
        <f t="shared" ca="1" si="267"/>
        <v>648</v>
      </c>
      <c r="FN96" s="77">
        <f t="shared" ca="1" si="267"/>
        <v>625</v>
      </c>
      <c r="FO96" s="77">
        <f t="shared" ca="1" si="267"/>
        <v>602</v>
      </c>
      <c r="FP96" s="77">
        <f t="shared" ca="1" si="267"/>
        <v>579</v>
      </c>
      <c r="FQ96" s="77">
        <f t="shared" ca="1" si="267"/>
        <v>556</v>
      </c>
      <c r="FR96" s="77">
        <f t="shared" ca="1" si="267"/>
        <v>533</v>
      </c>
      <c r="FS96" s="77">
        <f t="shared" ca="1" si="267"/>
        <v>510</v>
      </c>
      <c r="FT96" s="77">
        <f t="shared" ca="1" si="267"/>
        <v>487</v>
      </c>
      <c r="FU96" s="77">
        <f t="shared" ca="1" si="267"/>
        <v>464</v>
      </c>
      <c r="FV96" s="77">
        <f t="shared" ca="1" si="267"/>
        <v>441</v>
      </c>
      <c r="FW96" s="77">
        <f t="shared" ca="1" si="267"/>
        <v>418</v>
      </c>
      <c r="FX96" s="77">
        <f t="shared" ca="1" si="267"/>
        <v>395</v>
      </c>
      <c r="FY96" s="77">
        <f t="shared" ref="FY96:GR96" ca="1" si="268">IF(ISNUMBER(FY9),IF(CodeCouleur($D$53)=CodeCouleur(FY9),"CEAM",IF(FY9=$G$53,"OPEX",IF(AND(ISBLANK($E9),FY64&gt;50),"ORG",IF(FY9=$G$54,"OPEX",FY64)))),FY9)</f>
        <v>372</v>
      </c>
      <c r="FZ96" s="77">
        <f t="shared" ca="1" si="268"/>
        <v>349</v>
      </c>
      <c r="GA96" s="77">
        <f t="shared" ca="1" si="268"/>
        <v>326</v>
      </c>
      <c r="GB96" s="77">
        <f t="shared" ca="1" si="268"/>
        <v>303</v>
      </c>
      <c r="GC96" s="77">
        <f t="shared" ca="1" si="268"/>
        <v>280</v>
      </c>
      <c r="GD96" s="77">
        <f t="shared" ca="1" si="268"/>
        <v>257</v>
      </c>
      <c r="GE96" s="77">
        <f t="shared" ca="1" si="268"/>
        <v>234</v>
      </c>
      <c r="GF96" s="77">
        <f t="shared" ca="1" si="268"/>
        <v>211</v>
      </c>
      <c r="GG96" s="77">
        <f t="shared" ca="1" si="268"/>
        <v>188</v>
      </c>
      <c r="GH96" s="77">
        <f t="shared" ca="1" si="268"/>
        <v>165</v>
      </c>
      <c r="GI96" s="77">
        <f t="shared" ca="1" si="268"/>
        <v>142</v>
      </c>
      <c r="GJ96" s="77">
        <f t="shared" ca="1" si="268"/>
        <v>119</v>
      </c>
      <c r="GK96" s="77">
        <f t="shared" ca="1" si="268"/>
        <v>96</v>
      </c>
      <c r="GL96" s="77">
        <f t="shared" ca="1" si="268"/>
        <v>73</v>
      </c>
      <c r="GM96" s="77">
        <f t="shared" ca="1" si="268"/>
        <v>50</v>
      </c>
      <c r="GN96" s="77" t="str">
        <f t="shared" si="268"/>
        <v>X</v>
      </c>
      <c r="GO96" s="77" t="str">
        <f t="shared" si="268"/>
        <v>X</v>
      </c>
      <c r="GP96" s="77" t="str">
        <f t="shared" si="268"/>
        <v>X</v>
      </c>
      <c r="GQ96" s="77" t="str">
        <f t="shared" si="268"/>
        <v>X</v>
      </c>
      <c r="GR96" s="77" t="str">
        <f t="shared" si="268"/>
        <v>X</v>
      </c>
    </row>
    <row r="97" spans="7:200" x14ac:dyDescent="0.2">
      <c r="G97" s="1043"/>
      <c r="H97" s="476" t="s">
        <v>94</v>
      </c>
      <c r="I97" s="391"/>
      <c r="J97" s="237"/>
      <c r="K97" s="237"/>
      <c r="L97" s="390"/>
      <c r="P97" s="140"/>
      <c r="U97" s="77">
        <f t="shared" ref="U97:AZ98" ca="1" si="269">IF(ISNUMBER(U10),IF(CodeCouleur($D$53)=CodeCouleur(U10),"CEAM",IF(U10=$G$53,"OPEX",IF(AND(ISBLANK($E10),U65&gt;50),"ORG",IF(U10=$G$54,"OPEX",U65)))),U10)</f>
        <v>706</v>
      </c>
      <c r="V97" s="77">
        <f t="shared" ca="1" si="269"/>
        <v>749</v>
      </c>
      <c r="W97" s="77">
        <f t="shared" si="269"/>
        <v>0</v>
      </c>
      <c r="X97" s="77">
        <f t="shared" ca="1" si="269"/>
        <v>722</v>
      </c>
      <c r="Y97" s="77">
        <f t="shared" ca="1" si="269"/>
        <v>697</v>
      </c>
      <c r="Z97" s="77">
        <f t="shared" ca="1" si="269"/>
        <v>671</v>
      </c>
      <c r="AA97" s="77">
        <f t="shared" ca="1" si="269"/>
        <v>653</v>
      </c>
      <c r="AB97" s="77">
        <f t="shared" ca="1" si="269"/>
        <v>626</v>
      </c>
      <c r="AC97" s="77">
        <f t="shared" ca="1" si="269"/>
        <v>603</v>
      </c>
      <c r="AD97" s="77">
        <f t="shared" ca="1" si="269"/>
        <v>592</v>
      </c>
      <c r="AE97" s="77">
        <f t="shared" ca="1" si="269"/>
        <v>569</v>
      </c>
      <c r="AF97" s="77">
        <f t="shared" ca="1" si="269"/>
        <v>546</v>
      </c>
      <c r="AG97" s="77">
        <f t="shared" ca="1" si="269"/>
        <v>523</v>
      </c>
      <c r="AH97" s="77">
        <f t="shared" ca="1" si="269"/>
        <v>500</v>
      </c>
      <c r="AI97" s="77">
        <f t="shared" ca="1" si="269"/>
        <v>477</v>
      </c>
      <c r="AJ97" s="77">
        <f t="shared" ca="1" si="269"/>
        <v>454</v>
      </c>
      <c r="AK97" s="77">
        <f t="shared" ca="1" si="269"/>
        <v>431</v>
      </c>
      <c r="AL97" s="77">
        <f t="shared" ca="1" si="269"/>
        <v>408</v>
      </c>
      <c r="AM97" s="77">
        <f t="shared" ca="1" si="269"/>
        <v>385</v>
      </c>
      <c r="AN97" s="77">
        <f t="shared" ca="1" si="269"/>
        <v>362</v>
      </c>
      <c r="AO97" s="77">
        <f t="shared" ca="1" si="269"/>
        <v>339</v>
      </c>
      <c r="AP97" s="77">
        <f t="shared" ca="1" si="269"/>
        <v>316</v>
      </c>
      <c r="AQ97" s="77">
        <f t="shared" ca="1" si="269"/>
        <v>293</v>
      </c>
      <c r="AR97" s="77">
        <f t="shared" ca="1" si="269"/>
        <v>270</v>
      </c>
      <c r="AS97" s="77">
        <f t="shared" ca="1" si="269"/>
        <v>247</v>
      </c>
      <c r="AT97" s="77">
        <f t="shared" ca="1" si="269"/>
        <v>224</v>
      </c>
      <c r="AU97" s="77">
        <f t="shared" ca="1" si="269"/>
        <v>201</v>
      </c>
      <c r="AV97" s="77">
        <f t="shared" ca="1" si="269"/>
        <v>178</v>
      </c>
      <c r="AW97" s="77">
        <f t="shared" ca="1" si="269"/>
        <v>155</v>
      </c>
      <c r="AX97" s="77">
        <f t="shared" ca="1" si="269"/>
        <v>132</v>
      </c>
      <c r="AY97" s="77">
        <f t="shared" ca="1" si="269"/>
        <v>109</v>
      </c>
      <c r="AZ97" s="77">
        <f t="shared" ca="1" si="269"/>
        <v>86</v>
      </c>
      <c r="BA97" s="77">
        <f t="shared" ref="BA97:CF97" ca="1" si="270">IF(ISNUMBER(BA10),IF(CodeCouleur($D$53)=CodeCouleur(BA10),"CEAM",IF(BA10=$G$53,"OPEX",IF(AND(ISBLANK($E10),BA65&gt;50),"ORG",IF(BA10=$G$54,"OPEX",BA65)))),BA10)</f>
        <v>63</v>
      </c>
      <c r="BB97" s="77" t="str">
        <f t="shared" si="270"/>
        <v>V10</v>
      </c>
      <c r="BC97" s="77" t="str">
        <f t="shared" si="270"/>
        <v>V10</v>
      </c>
      <c r="BD97" s="77" t="str">
        <f t="shared" si="270"/>
        <v>V10</v>
      </c>
      <c r="BE97" s="77" t="str">
        <f t="shared" si="270"/>
        <v>V10</v>
      </c>
      <c r="BF97" s="77" t="str">
        <f t="shared" si="270"/>
        <v>V10</v>
      </c>
      <c r="BG97" s="77" t="str">
        <f t="shared" si="270"/>
        <v>V10</v>
      </c>
      <c r="BH97" s="77">
        <f t="shared" ca="1" si="270"/>
        <v>1178</v>
      </c>
      <c r="BI97" s="77">
        <f t="shared" ca="1" si="270"/>
        <v>1156</v>
      </c>
      <c r="BJ97" s="77">
        <f t="shared" ca="1" si="270"/>
        <v>1134</v>
      </c>
      <c r="BK97" s="77">
        <f t="shared" ca="1" si="270"/>
        <v>1112</v>
      </c>
      <c r="BL97" s="77">
        <f t="shared" ca="1" si="270"/>
        <v>1090</v>
      </c>
      <c r="BM97" s="77">
        <f t="shared" ca="1" si="270"/>
        <v>1068</v>
      </c>
      <c r="BN97" s="77">
        <f t="shared" ca="1" si="270"/>
        <v>1046</v>
      </c>
      <c r="BO97" s="77">
        <f t="shared" ca="1" si="270"/>
        <v>1024</v>
      </c>
      <c r="BP97" s="77">
        <f t="shared" ca="1" si="270"/>
        <v>1002</v>
      </c>
      <c r="BQ97" s="77">
        <f t="shared" ca="1" si="270"/>
        <v>980</v>
      </c>
      <c r="BR97" s="77">
        <f t="shared" ca="1" si="270"/>
        <v>958</v>
      </c>
      <c r="BS97" s="77">
        <f t="shared" ca="1" si="270"/>
        <v>936</v>
      </c>
      <c r="BT97" s="77">
        <f t="shared" ca="1" si="270"/>
        <v>914</v>
      </c>
      <c r="BU97" s="77">
        <f t="shared" ca="1" si="270"/>
        <v>892</v>
      </c>
      <c r="BV97" s="77">
        <f t="shared" ca="1" si="270"/>
        <v>870</v>
      </c>
      <c r="BW97" s="77">
        <f t="shared" ca="1" si="270"/>
        <v>848</v>
      </c>
      <c r="BX97" s="77">
        <f t="shared" ca="1" si="270"/>
        <v>826</v>
      </c>
      <c r="BY97" s="77">
        <f t="shared" ca="1" si="270"/>
        <v>804</v>
      </c>
      <c r="BZ97" s="77">
        <f t="shared" ca="1" si="270"/>
        <v>782</v>
      </c>
      <c r="CA97" s="77">
        <f t="shared" ca="1" si="270"/>
        <v>760</v>
      </c>
      <c r="CB97" s="77">
        <f t="shared" ca="1" si="270"/>
        <v>738</v>
      </c>
      <c r="CC97" s="77">
        <f t="shared" ca="1" si="270"/>
        <v>716</v>
      </c>
      <c r="CD97" s="77">
        <f t="shared" ca="1" si="270"/>
        <v>694</v>
      </c>
      <c r="CE97" s="77">
        <f t="shared" ca="1" si="270"/>
        <v>672</v>
      </c>
      <c r="CF97" s="77">
        <f t="shared" ca="1" si="270"/>
        <v>650</v>
      </c>
      <c r="CG97" s="77">
        <f t="shared" ref="CG97:DL97" ca="1" si="271">IF(ISNUMBER(CG10),IF(CodeCouleur($D$53)=CodeCouleur(CG10),"CEAM",IF(CG10=$G$53,"OPEX",IF(AND(ISBLANK($E10),CG65&gt;50),"ORG",IF(CG10=$G$54,"OPEX",CG65)))),CG10)</f>
        <v>628</v>
      </c>
      <c r="CH97" s="77">
        <f t="shared" ca="1" si="271"/>
        <v>606</v>
      </c>
      <c r="CI97" s="77">
        <f t="shared" ca="1" si="271"/>
        <v>584</v>
      </c>
      <c r="CJ97" s="77">
        <f t="shared" ca="1" si="271"/>
        <v>562</v>
      </c>
      <c r="CK97" s="77">
        <f t="shared" ca="1" si="271"/>
        <v>540</v>
      </c>
      <c r="CL97" s="77">
        <f t="shared" ca="1" si="271"/>
        <v>518</v>
      </c>
      <c r="CM97" s="77">
        <f t="shared" ca="1" si="271"/>
        <v>496</v>
      </c>
      <c r="CN97" s="77">
        <f t="shared" ca="1" si="271"/>
        <v>474</v>
      </c>
      <c r="CO97" s="77">
        <f t="shared" ca="1" si="271"/>
        <v>452</v>
      </c>
      <c r="CP97" s="77">
        <f t="shared" ca="1" si="271"/>
        <v>430</v>
      </c>
      <c r="CQ97" s="77">
        <f t="shared" ca="1" si="271"/>
        <v>408</v>
      </c>
      <c r="CR97" s="77">
        <f t="shared" ca="1" si="271"/>
        <v>386</v>
      </c>
      <c r="CS97" s="77">
        <f t="shared" ca="1" si="271"/>
        <v>364</v>
      </c>
      <c r="CT97" s="77">
        <f t="shared" ca="1" si="271"/>
        <v>342</v>
      </c>
      <c r="CU97" s="77">
        <f t="shared" ca="1" si="271"/>
        <v>320</v>
      </c>
      <c r="CV97" s="77">
        <f t="shared" ca="1" si="271"/>
        <v>298</v>
      </c>
      <c r="CW97" s="77">
        <f t="shared" ca="1" si="271"/>
        <v>276</v>
      </c>
      <c r="CX97" s="77">
        <f t="shared" ca="1" si="271"/>
        <v>254</v>
      </c>
      <c r="CY97" s="77">
        <f t="shared" ca="1" si="271"/>
        <v>232</v>
      </c>
      <c r="CZ97" s="77">
        <f t="shared" ca="1" si="271"/>
        <v>210</v>
      </c>
      <c r="DA97" s="77">
        <f t="shared" ca="1" si="271"/>
        <v>188</v>
      </c>
      <c r="DB97" s="77">
        <f t="shared" ca="1" si="271"/>
        <v>166</v>
      </c>
      <c r="DC97" s="77">
        <f t="shared" ca="1" si="271"/>
        <v>144</v>
      </c>
      <c r="DD97" s="77">
        <f t="shared" ca="1" si="271"/>
        <v>122</v>
      </c>
      <c r="DE97" s="77">
        <f t="shared" ca="1" si="271"/>
        <v>100</v>
      </c>
      <c r="DF97" s="77">
        <f t="shared" ca="1" si="271"/>
        <v>78</v>
      </c>
      <c r="DG97" s="77">
        <f t="shared" ca="1" si="271"/>
        <v>56</v>
      </c>
      <c r="DH97" s="77">
        <f t="shared" ca="1" si="271"/>
        <v>34</v>
      </c>
      <c r="DI97" s="77" t="str">
        <f t="shared" si="271"/>
        <v>V15</v>
      </c>
      <c r="DJ97" s="77" t="str">
        <f t="shared" si="271"/>
        <v>V15</v>
      </c>
      <c r="DK97" s="77" t="str">
        <f t="shared" si="271"/>
        <v>V15</v>
      </c>
      <c r="DL97" s="77" t="str">
        <f t="shared" si="271"/>
        <v>V15</v>
      </c>
      <c r="DM97" s="77" t="str">
        <f t="shared" ref="DM97:ER97" si="272">IF(ISNUMBER(DM10),IF(CodeCouleur($D$53)=CodeCouleur(DM10),"CEAM",IF(DM10=$G$53,"OPEX",IF(AND(ISBLANK($E10),DM65&gt;50),"ORG",IF(DM10=$G$54,"OPEX",DM65)))),DM10)</f>
        <v>V15</v>
      </c>
      <c r="DN97" s="77">
        <f t="shared" ca="1" si="272"/>
        <v>1177</v>
      </c>
      <c r="DO97" s="77">
        <f t="shared" ca="1" si="272"/>
        <v>1154</v>
      </c>
      <c r="DP97" s="77">
        <f t="shared" ca="1" si="272"/>
        <v>1131</v>
      </c>
      <c r="DQ97" s="77">
        <f t="shared" ca="1" si="272"/>
        <v>1108</v>
      </c>
      <c r="DR97" s="77">
        <f t="shared" ca="1" si="272"/>
        <v>1085</v>
      </c>
      <c r="DS97" s="77">
        <f t="shared" ca="1" si="272"/>
        <v>1062</v>
      </c>
      <c r="DT97" s="77">
        <f t="shared" ca="1" si="272"/>
        <v>1039</v>
      </c>
      <c r="DU97" s="77">
        <f t="shared" ca="1" si="272"/>
        <v>1016</v>
      </c>
      <c r="DV97" s="77">
        <f t="shared" ca="1" si="272"/>
        <v>993</v>
      </c>
      <c r="DW97" s="77">
        <f t="shared" ca="1" si="272"/>
        <v>970</v>
      </c>
      <c r="DX97" s="77">
        <f t="shared" ca="1" si="272"/>
        <v>947</v>
      </c>
      <c r="DY97" s="77">
        <f t="shared" ca="1" si="272"/>
        <v>924</v>
      </c>
      <c r="DZ97" s="77">
        <f t="shared" ca="1" si="272"/>
        <v>901</v>
      </c>
      <c r="EA97" s="77">
        <f t="shared" ca="1" si="272"/>
        <v>878</v>
      </c>
      <c r="EB97" s="77">
        <f t="shared" ca="1" si="272"/>
        <v>855</v>
      </c>
      <c r="EC97" s="77">
        <f t="shared" ca="1" si="272"/>
        <v>832</v>
      </c>
      <c r="ED97" s="77">
        <f t="shared" ca="1" si="272"/>
        <v>809</v>
      </c>
      <c r="EE97" s="77">
        <f t="shared" ca="1" si="272"/>
        <v>786</v>
      </c>
      <c r="EF97" s="77">
        <f t="shared" ca="1" si="272"/>
        <v>763</v>
      </c>
      <c r="EG97" s="77">
        <f t="shared" ca="1" si="272"/>
        <v>740</v>
      </c>
      <c r="EH97" s="77">
        <f t="shared" ca="1" si="272"/>
        <v>717</v>
      </c>
      <c r="EI97" s="77">
        <f t="shared" ca="1" si="272"/>
        <v>694</v>
      </c>
      <c r="EJ97" s="77">
        <f t="shared" ca="1" si="272"/>
        <v>671</v>
      </c>
      <c r="EK97" s="77">
        <f t="shared" ca="1" si="272"/>
        <v>648</v>
      </c>
      <c r="EL97" s="77">
        <f t="shared" ca="1" si="272"/>
        <v>625</v>
      </c>
      <c r="EM97" s="77">
        <f t="shared" ca="1" si="272"/>
        <v>602</v>
      </c>
      <c r="EN97" s="77">
        <f t="shared" ca="1" si="272"/>
        <v>579</v>
      </c>
      <c r="EO97" s="77">
        <f t="shared" ca="1" si="272"/>
        <v>556</v>
      </c>
      <c r="EP97" s="77">
        <f t="shared" ca="1" si="272"/>
        <v>533</v>
      </c>
      <c r="EQ97" s="77">
        <f t="shared" ca="1" si="272"/>
        <v>510</v>
      </c>
      <c r="ER97" s="77">
        <f t="shared" ca="1" si="272"/>
        <v>487</v>
      </c>
      <c r="ES97" s="77">
        <f t="shared" ref="ES97:FX97" ca="1" si="273">IF(ISNUMBER(ES10),IF(CodeCouleur($D$53)=CodeCouleur(ES10),"CEAM",IF(ES10=$G$53,"OPEX",IF(AND(ISBLANK($E10),ES65&gt;50),"ORG",IF(ES10=$G$54,"OPEX",ES65)))),ES10)</f>
        <v>464</v>
      </c>
      <c r="ET97" s="77">
        <f t="shared" ca="1" si="273"/>
        <v>441</v>
      </c>
      <c r="EU97" s="77">
        <f t="shared" ca="1" si="273"/>
        <v>418</v>
      </c>
      <c r="EV97" s="77">
        <f t="shared" ca="1" si="273"/>
        <v>395</v>
      </c>
      <c r="EW97" s="77">
        <f t="shared" ca="1" si="273"/>
        <v>372</v>
      </c>
      <c r="EX97" s="77">
        <f t="shared" ca="1" si="273"/>
        <v>349</v>
      </c>
      <c r="EY97" s="77" t="str">
        <f t="shared" si="273"/>
        <v>X</v>
      </c>
      <c r="EZ97" s="77" t="str">
        <f t="shared" si="273"/>
        <v>X</v>
      </c>
      <c r="FA97" s="77" t="str">
        <f t="shared" si="273"/>
        <v>X</v>
      </c>
      <c r="FB97" s="77" t="str">
        <f t="shared" si="273"/>
        <v>X</v>
      </c>
      <c r="FC97" s="77" t="str">
        <f t="shared" si="273"/>
        <v>X</v>
      </c>
      <c r="FD97" s="77" t="str">
        <f t="shared" si="273"/>
        <v>X</v>
      </c>
      <c r="FE97" s="77" t="str">
        <f t="shared" si="273"/>
        <v>X</v>
      </c>
      <c r="FF97" s="77" t="str">
        <f t="shared" si="273"/>
        <v>X</v>
      </c>
      <c r="FG97" s="77" t="str">
        <f t="shared" si="273"/>
        <v>X</v>
      </c>
      <c r="FH97" s="77" t="str">
        <f t="shared" si="273"/>
        <v>X</v>
      </c>
      <c r="FI97" s="77" t="str">
        <f t="shared" si="273"/>
        <v>X</v>
      </c>
      <c r="FJ97" s="77" t="str">
        <f t="shared" si="273"/>
        <v>X</v>
      </c>
      <c r="FK97" s="77" t="str">
        <f t="shared" si="273"/>
        <v>X</v>
      </c>
      <c r="FL97" s="77" t="str">
        <f t="shared" si="273"/>
        <v>X</v>
      </c>
      <c r="FM97" s="77" t="str">
        <f t="shared" si="273"/>
        <v>X</v>
      </c>
      <c r="FN97" s="77" t="str">
        <f t="shared" si="273"/>
        <v>X</v>
      </c>
      <c r="FO97" s="77" t="str">
        <f t="shared" si="273"/>
        <v>X</v>
      </c>
      <c r="FP97" s="77" t="str">
        <f t="shared" si="273"/>
        <v>X</v>
      </c>
      <c r="FQ97" s="77" t="str">
        <f t="shared" si="273"/>
        <v>X</v>
      </c>
      <c r="FR97" s="77" t="str">
        <f t="shared" si="273"/>
        <v>X</v>
      </c>
      <c r="FS97" s="77" t="str">
        <f t="shared" si="273"/>
        <v>X</v>
      </c>
      <c r="FT97" s="77" t="str">
        <f t="shared" si="273"/>
        <v>X</v>
      </c>
      <c r="FU97" s="77" t="str">
        <f t="shared" si="273"/>
        <v>X</v>
      </c>
      <c r="FV97" s="77" t="str">
        <f t="shared" si="273"/>
        <v>X</v>
      </c>
      <c r="FW97" s="77" t="str">
        <f t="shared" si="273"/>
        <v>X</v>
      </c>
      <c r="FX97" s="77" t="str">
        <f t="shared" si="273"/>
        <v>X</v>
      </c>
      <c r="FY97" s="77" t="str">
        <f t="shared" ref="FY97:GR97" si="274">IF(ISNUMBER(FY10),IF(CodeCouleur($D$53)=CodeCouleur(FY10),"CEAM",IF(FY10=$G$53,"OPEX",IF(AND(ISBLANK($E10),FY65&gt;50),"ORG",IF(FY10=$G$54,"OPEX",FY65)))),FY10)</f>
        <v>X</v>
      </c>
      <c r="FZ97" s="77" t="str">
        <f t="shared" si="274"/>
        <v>X</v>
      </c>
      <c r="GA97" s="77" t="str">
        <f t="shared" si="274"/>
        <v>X</v>
      </c>
      <c r="GB97" s="77" t="str">
        <f t="shared" si="274"/>
        <v>X</v>
      </c>
      <c r="GC97" s="77" t="str">
        <f t="shared" si="274"/>
        <v>X</v>
      </c>
      <c r="GD97" s="77" t="str">
        <f t="shared" si="274"/>
        <v>X</v>
      </c>
      <c r="GE97" s="77" t="str">
        <f t="shared" si="274"/>
        <v>X</v>
      </c>
      <c r="GF97" s="77" t="str">
        <f t="shared" si="274"/>
        <v>X</v>
      </c>
      <c r="GG97" s="77" t="str">
        <f t="shared" si="274"/>
        <v>X</v>
      </c>
      <c r="GH97" s="77" t="str">
        <f t="shared" si="274"/>
        <v>X</v>
      </c>
      <c r="GI97" s="77" t="str">
        <f t="shared" si="274"/>
        <v>X</v>
      </c>
      <c r="GJ97" s="77" t="str">
        <f t="shared" si="274"/>
        <v>X</v>
      </c>
      <c r="GK97" s="77" t="str">
        <f t="shared" si="274"/>
        <v>X</v>
      </c>
      <c r="GL97" s="77" t="str">
        <f t="shared" si="274"/>
        <v>X</v>
      </c>
      <c r="GM97" s="77" t="str">
        <f t="shared" si="274"/>
        <v>X</v>
      </c>
      <c r="GN97" s="77" t="str">
        <f t="shared" si="274"/>
        <v>X</v>
      </c>
      <c r="GO97" s="77" t="str">
        <f t="shared" si="274"/>
        <v>X</v>
      </c>
      <c r="GP97" s="77" t="str">
        <f t="shared" si="274"/>
        <v>X</v>
      </c>
      <c r="GQ97" s="77" t="str">
        <f t="shared" si="274"/>
        <v>X</v>
      </c>
      <c r="GR97" s="77" t="str">
        <f t="shared" si="274"/>
        <v>X</v>
      </c>
    </row>
    <row r="98" spans="7:200" x14ac:dyDescent="0.2">
      <c r="G98" s="1043"/>
      <c r="H98" s="476" t="s">
        <v>343</v>
      </c>
      <c r="I98" s="391"/>
      <c r="J98" s="237"/>
      <c r="K98" s="237"/>
      <c r="L98" s="390"/>
      <c r="P98" s="140"/>
      <c r="U98" s="77">
        <f t="shared" ref="U98:AZ98" ca="1" si="275">IF(ISNUMBER(U11),IF(CodeCouleur($D$53)=CodeCouleur(U11),"CEAM",IF(U11=$G$53,"OPEX",IF(AND(ISBLANK($E11),U66&gt;50),"ORG",IF(U11=$G$54,"OPEX",U66)))),U11)</f>
        <v>862</v>
      </c>
      <c r="V98" s="77">
        <f t="shared" ca="1" si="275"/>
        <v>1055</v>
      </c>
      <c r="W98" s="77">
        <f t="shared" ca="1" si="275"/>
        <v>1055</v>
      </c>
      <c r="X98" s="77">
        <f t="shared" si="275"/>
        <v>0</v>
      </c>
      <c r="Y98" s="77">
        <f t="shared" si="275"/>
        <v>0</v>
      </c>
      <c r="Z98" s="77">
        <f t="shared" si="275"/>
        <v>0</v>
      </c>
      <c r="AA98" s="77">
        <f t="shared" si="275"/>
        <v>0</v>
      </c>
      <c r="AB98" s="77">
        <f t="shared" si="275"/>
        <v>0</v>
      </c>
      <c r="AC98" s="77">
        <f t="shared" si="275"/>
        <v>0</v>
      </c>
      <c r="AD98" s="77">
        <f t="shared" si="275"/>
        <v>0</v>
      </c>
      <c r="AE98" s="77">
        <f t="shared" ca="1" si="275"/>
        <v>1027</v>
      </c>
      <c r="AF98" s="77">
        <f t="shared" ca="1" si="275"/>
        <v>999</v>
      </c>
      <c r="AG98" s="77">
        <f t="shared" ca="1" si="275"/>
        <v>971</v>
      </c>
      <c r="AH98" s="77">
        <f t="shared" ca="1" si="275"/>
        <v>943</v>
      </c>
      <c r="AI98" s="77">
        <f t="shared" ca="1" si="275"/>
        <v>915</v>
      </c>
      <c r="AJ98" s="77">
        <f t="shared" ca="1" si="269"/>
        <v>887</v>
      </c>
      <c r="AK98" s="77">
        <f t="shared" ca="1" si="275"/>
        <v>859</v>
      </c>
      <c r="AL98" s="77">
        <v>831</v>
      </c>
      <c r="AM98" s="77">
        <f ca="1">IF(ISNUMBER(AL11),IF(CodeCouleur($D$53)=CodeCouleur(AL11),"CEAM",IF(AL11=$G$53,"OPEX",IF(AND(ISBLANK($E11),AM66&gt;50),"ORG",IF(AL11=$G$54,"OPEX",AM66)))),AL11)</f>
        <v>831</v>
      </c>
      <c r="AN98" s="77" t="str">
        <f>IF(ISNUMBER(AM11),IF(CodeCouleur($D$53)=CodeCouleur(AM11),"CEAM",IF(AM11=$G$53,"OPEX",IF(AND(ISBLANK($E11),AN66&gt;50),"ORG",IF(AM11=$G$54,"OPEX",AN66)))),AM11)</f>
        <v>F</v>
      </c>
      <c r="AO98" s="77">
        <f t="shared" ca="1" si="275"/>
        <v>803</v>
      </c>
      <c r="AP98" s="77">
        <f t="shared" ca="1" si="275"/>
        <v>775</v>
      </c>
      <c r="AQ98" s="77">
        <f t="shared" ca="1" si="275"/>
        <v>747</v>
      </c>
      <c r="AR98" s="77">
        <f t="shared" ca="1" si="275"/>
        <v>719</v>
      </c>
      <c r="AS98" s="77">
        <f t="shared" ca="1" si="275"/>
        <v>692</v>
      </c>
      <c r="AT98" s="77">
        <f t="shared" ca="1" si="275"/>
        <v>665</v>
      </c>
      <c r="AU98" s="77">
        <f t="shared" ca="1" si="275"/>
        <v>638</v>
      </c>
      <c r="AV98" s="77">
        <f t="shared" ca="1" si="275"/>
        <v>611</v>
      </c>
      <c r="AW98" s="77">
        <f t="shared" ca="1" si="275"/>
        <v>584</v>
      </c>
      <c r="AX98" s="77">
        <f t="shared" ca="1" si="275"/>
        <v>557</v>
      </c>
      <c r="AY98" s="77">
        <f t="shared" ca="1" si="275"/>
        <v>530</v>
      </c>
      <c r="AZ98" s="77">
        <f t="shared" ca="1" si="275"/>
        <v>503</v>
      </c>
      <c r="BA98" s="77">
        <f t="shared" ref="BA98:CF98" ca="1" si="276">IF(ISNUMBER(BA11),IF(CodeCouleur($D$53)=CodeCouleur(BA11),"CEAM",IF(BA11=$G$53,"OPEX",IF(AND(ISBLANK($E11),BA66&gt;50),"ORG",IF(BA11=$G$54,"OPEX",BA66)))),BA11)</f>
        <v>476</v>
      </c>
      <c r="BB98" s="77">
        <f t="shared" ca="1" si="276"/>
        <v>449</v>
      </c>
      <c r="BC98" s="77">
        <f t="shared" ca="1" si="276"/>
        <v>422</v>
      </c>
      <c r="BD98" s="77">
        <f t="shared" ca="1" si="276"/>
        <v>395</v>
      </c>
      <c r="BE98" s="77">
        <f t="shared" ca="1" si="276"/>
        <v>368</v>
      </c>
      <c r="BF98" s="77">
        <f t="shared" ca="1" si="276"/>
        <v>341</v>
      </c>
      <c r="BG98" s="77">
        <f t="shared" ca="1" si="276"/>
        <v>314</v>
      </c>
      <c r="BH98" s="77">
        <f t="shared" ca="1" si="276"/>
        <v>287</v>
      </c>
      <c r="BI98" s="77">
        <f t="shared" ca="1" si="276"/>
        <v>260</v>
      </c>
      <c r="BJ98" s="77">
        <f t="shared" ca="1" si="276"/>
        <v>233</v>
      </c>
      <c r="BK98" s="77">
        <f t="shared" ca="1" si="276"/>
        <v>206</v>
      </c>
      <c r="BL98" s="77">
        <f t="shared" ca="1" si="276"/>
        <v>179</v>
      </c>
      <c r="BM98" s="77">
        <f t="shared" ca="1" si="276"/>
        <v>152</v>
      </c>
      <c r="BN98" s="77">
        <f t="shared" ca="1" si="276"/>
        <v>125</v>
      </c>
      <c r="BO98" s="77" t="str">
        <f t="shared" si="276"/>
        <v>V20</v>
      </c>
      <c r="BP98" s="77" t="str">
        <f t="shared" si="276"/>
        <v>V20</v>
      </c>
      <c r="BQ98" s="77" t="str">
        <f t="shared" si="276"/>
        <v>V20</v>
      </c>
      <c r="BR98" s="77" t="str">
        <f t="shared" si="276"/>
        <v>V20</v>
      </c>
      <c r="BS98" s="77" t="str">
        <f t="shared" si="276"/>
        <v>V20</v>
      </c>
      <c r="BT98" s="77" t="str">
        <f t="shared" si="276"/>
        <v>V20</v>
      </c>
      <c r="BU98" s="77">
        <f t="shared" ca="1" si="276"/>
        <v>1177</v>
      </c>
      <c r="BV98" s="77">
        <f t="shared" ca="1" si="276"/>
        <v>1154</v>
      </c>
      <c r="BW98" s="77">
        <f t="shared" ca="1" si="276"/>
        <v>1131</v>
      </c>
      <c r="BX98" s="77">
        <f t="shared" ca="1" si="276"/>
        <v>1108</v>
      </c>
      <c r="BY98" s="77">
        <f t="shared" ca="1" si="276"/>
        <v>1085</v>
      </c>
      <c r="BZ98" s="77">
        <f t="shared" ca="1" si="276"/>
        <v>1062</v>
      </c>
      <c r="CA98" s="77">
        <f t="shared" ca="1" si="276"/>
        <v>1039</v>
      </c>
      <c r="CB98" s="77">
        <f t="shared" ca="1" si="276"/>
        <v>1016</v>
      </c>
      <c r="CC98" s="77">
        <f t="shared" ca="1" si="276"/>
        <v>993</v>
      </c>
      <c r="CD98" s="77">
        <f t="shared" ca="1" si="276"/>
        <v>970</v>
      </c>
      <c r="CE98" s="77">
        <f t="shared" ca="1" si="276"/>
        <v>947</v>
      </c>
      <c r="CF98" s="77">
        <f t="shared" ca="1" si="276"/>
        <v>924</v>
      </c>
      <c r="CG98" s="77">
        <f t="shared" ref="CG98:DL98" ca="1" si="277">IF(ISNUMBER(CG11),IF(CodeCouleur($D$53)=CodeCouleur(CG11),"CEAM",IF(CG11=$G$53,"OPEX",IF(AND(ISBLANK($E11),CG66&gt;50),"ORG",IF(CG11=$G$54,"OPEX",CG66)))),CG11)</f>
        <v>901</v>
      </c>
      <c r="CH98" s="77">
        <f t="shared" ca="1" si="277"/>
        <v>878</v>
      </c>
      <c r="CI98" s="77">
        <f t="shared" ca="1" si="277"/>
        <v>855</v>
      </c>
      <c r="CJ98" s="77">
        <f t="shared" ca="1" si="277"/>
        <v>832</v>
      </c>
      <c r="CK98" s="77">
        <f t="shared" ca="1" si="277"/>
        <v>809</v>
      </c>
      <c r="CL98" s="77">
        <f t="shared" ca="1" si="277"/>
        <v>786</v>
      </c>
      <c r="CM98" s="77">
        <f t="shared" ca="1" si="277"/>
        <v>763</v>
      </c>
      <c r="CN98" s="77">
        <f t="shared" ca="1" si="277"/>
        <v>740</v>
      </c>
      <c r="CO98" s="77">
        <f t="shared" ca="1" si="277"/>
        <v>717</v>
      </c>
      <c r="CP98" s="77">
        <f t="shared" ca="1" si="277"/>
        <v>694</v>
      </c>
      <c r="CQ98" s="77">
        <f t="shared" ca="1" si="277"/>
        <v>671</v>
      </c>
      <c r="CR98" s="77">
        <f t="shared" ca="1" si="277"/>
        <v>648</v>
      </c>
      <c r="CS98" s="77">
        <f t="shared" ca="1" si="277"/>
        <v>625</v>
      </c>
      <c r="CT98" s="77">
        <f t="shared" ca="1" si="277"/>
        <v>602</v>
      </c>
      <c r="CU98" s="77">
        <f t="shared" ca="1" si="277"/>
        <v>579</v>
      </c>
      <c r="CV98" s="77">
        <f t="shared" ca="1" si="277"/>
        <v>556</v>
      </c>
      <c r="CW98" s="77">
        <f t="shared" ca="1" si="277"/>
        <v>533</v>
      </c>
      <c r="CX98" s="77">
        <f t="shared" ca="1" si="277"/>
        <v>510</v>
      </c>
      <c r="CY98" s="77">
        <f t="shared" ca="1" si="277"/>
        <v>487</v>
      </c>
      <c r="CZ98" s="77">
        <f t="shared" ca="1" si="277"/>
        <v>464</v>
      </c>
      <c r="DA98" s="77">
        <f t="shared" ca="1" si="277"/>
        <v>441</v>
      </c>
      <c r="DB98" s="77">
        <f t="shared" ca="1" si="277"/>
        <v>418</v>
      </c>
      <c r="DC98" s="77">
        <f t="shared" ca="1" si="277"/>
        <v>395</v>
      </c>
      <c r="DD98" s="77">
        <f t="shared" ca="1" si="277"/>
        <v>372</v>
      </c>
      <c r="DE98" s="77">
        <f t="shared" ca="1" si="277"/>
        <v>349</v>
      </c>
      <c r="DF98" s="77">
        <f t="shared" ca="1" si="277"/>
        <v>326</v>
      </c>
      <c r="DG98" s="77">
        <f t="shared" ca="1" si="277"/>
        <v>303</v>
      </c>
      <c r="DH98" s="77">
        <f t="shared" ca="1" si="277"/>
        <v>280</v>
      </c>
      <c r="DI98" s="77">
        <f t="shared" ca="1" si="277"/>
        <v>257</v>
      </c>
      <c r="DJ98" s="77">
        <f t="shared" ca="1" si="277"/>
        <v>234</v>
      </c>
      <c r="DK98" s="77">
        <f t="shared" ca="1" si="277"/>
        <v>211</v>
      </c>
      <c r="DL98" s="77">
        <f t="shared" ca="1" si="277"/>
        <v>188</v>
      </c>
      <c r="DM98" s="77">
        <f t="shared" ref="DM98:ER98" ca="1" si="278">IF(ISNUMBER(DM11),IF(CodeCouleur($D$53)=CodeCouleur(DM11),"CEAM",IF(DM11=$G$53,"OPEX",IF(AND(ISBLANK($E11),DM66&gt;50),"ORG",IF(DM11=$G$54,"OPEX",DM66)))),DM11)</f>
        <v>165</v>
      </c>
      <c r="DN98" s="77">
        <f t="shared" ca="1" si="278"/>
        <v>142</v>
      </c>
      <c r="DO98" s="77">
        <f t="shared" ca="1" si="278"/>
        <v>119</v>
      </c>
      <c r="DP98" s="77">
        <f t="shared" ca="1" si="278"/>
        <v>96</v>
      </c>
      <c r="DQ98" s="77">
        <f t="shared" ca="1" si="278"/>
        <v>73</v>
      </c>
      <c r="DR98" s="77">
        <f t="shared" ca="1" si="278"/>
        <v>50</v>
      </c>
      <c r="DS98" s="77">
        <f t="shared" ca="1" si="278"/>
        <v>27</v>
      </c>
      <c r="DT98" s="77">
        <f t="shared" ca="1" si="278"/>
        <v>4</v>
      </c>
      <c r="DU98" s="77" t="str">
        <f t="shared" si="278"/>
        <v>V25</v>
      </c>
      <c r="DV98" s="77" t="str">
        <f t="shared" si="278"/>
        <v>V25</v>
      </c>
      <c r="DW98" s="77" t="str">
        <f t="shared" si="278"/>
        <v>V25</v>
      </c>
      <c r="DX98" s="77" t="str">
        <f t="shared" si="278"/>
        <v>V25</v>
      </c>
      <c r="DY98" s="77" t="str">
        <f t="shared" si="278"/>
        <v>V25</v>
      </c>
      <c r="DZ98" s="77">
        <f t="shared" ca="1" si="278"/>
        <v>1177</v>
      </c>
      <c r="EA98" s="77">
        <f t="shared" ca="1" si="278"/>
        <v>1154</v>
      </c>
      <c r="EB98" s="77">
        <f t="shared" ca="1" si="278"/>
        <v>1131</v>
      </c>
      <c r="EC98" s="77">
        <f t="shared" ca="1" si="278"/>
        <v>1108</v>
      </c>
      <c r="ED98" s="77">
        <f t="shared" ca="1" si="278"/>
        <v>1085</v>
      </c>
      <c r="EE98" s="77">
        <f t="shared" ca="1" si="278"/>
        <v>1062</v>
      </c>
      <c r="EF98" s="77">
        <f t="shared" ca="1" si="278"/>
        <v>1039</v>
      </c>
      <c r="EG98" s="77">
        <f t="shared" ca="1" si="278"/>
        <v>1016</v>
      </c>
      <c r="EH98" s="77">
        <f t="shared" ca="1" si="278"/>
        <v>993</v>
      </c>
      <c r="EI98" s="77">
        <f t="shared" ca="1" si="278"/>
        <v>970</v>
      </c>
      <c r="EJ98" s="77">
        <f t="shared" ca="1" si="278"/>
        <v>947</v>
      </c>
      <c r="EK98" s="77">
        <f t="shared" ca="1" si="278"/>
        <v>924</v>
      </c>
      <c r="EL98" s="77">
        <f t="shared" ca="1" si="278"/>
        <v>901</v>
      </c>
      <c r="EM98" s="77">
        <f t="shared" ca="1" si="278"/>
        <v>878</v>
      </c>
      <c r="EN98" s="77">
        <f t="shared" ca="1" si="278"/>
        <v>855</v>
      </c>
      <c r="EO98" s="77">
        <f t="shared" ca="1" si="278"/>
        <v>832</v>
      </c>
      <c r="EP98" s="77">
        <f t="shared" ca="1" si="278"/>
        <v>809</v>
      </c>
      <c r="EQ98" s="77">
        <f t="shared" ca="1" si="278"/>
        <v>786</v>
      </c>
      <c r="ER98" s="77">
        <f t="shared" ca="1" si="278"/>
        <v>763</v>
      </c>
      <c r="ES98" s="77">
        <f t="shared" ref="ES98:FX98" ca="1" si="279">IF(ISNUMBER(ES11),IF(CodeCouleur($D$53)=CodeCouleur(ES11),"CEAM",IF(ES11=$G$53,"OPEX",IF(AND(ISBLANK($E11),ES66&gt;50),"ORG",IF(ES11=$G$54,"OPEX",ES66)))),ES11)</f>
        <v>740</v>
      </c>
      <c r="ET98" s="77">
        <f t="shared" ca="1" si="279"/>
        <v>717</v>
      </c>
      <c r="EU98" s="77">
        <f t="shared" ca="1" si="279"/>
        <v>694</v>
      </c>
      <c r="EV98" s="77">
        <f t="shared" ca="1" si="279"/>
        <v>671</v>
      </c>
      <c r="EW98" s="77">
        <f t="shared" ca="1" si="279"/>
        <v>648</v>
      </c>
      <c r="EX98" s="77">
        <f t="shared" ca="1" si="279"/>
        <v>625</v>
      </c>
      <c r="EY98" s="77">
        <f t="shared" ca="1" si="279"/>
        <v>602</v>
      </c>
      <c r="EZ98" s="77">
        <f t="shared" ca="1" si="279"/>
        <v>579</v>
      </c>
      <c r="FA98" s="77">
        <f t="shared" ca="1" si="279"/>
        <v>556</v>
      </c>
      <c r="FB98" s="77">
        <f t="shared" ca="1" si="279"/>
        <v>533</v>
      </c>
      <c r="FC98" s="77">
        <f t="shared" ca="1" si="279"/>
        <v>510</v>
      </c>
      <c r="FD98" s="77">
        <f t="shared" ca="1" si="279"/>
        <v>487</v>
      </c>
      <c r="FE98" s="77">
        <f t="shared" ca="1" si="279"/>
        <v>464</v>
      </c>
      <c r="FF98" s="77">
        <f t="shared" ca="1" si="279"/>
        <v>441</v>
      </c>
      <c r="FG98" s="77">
        <f t="shared" ca="1" si="279"/>
        <v>418</v>
      </c>
      <c r="FH98" s="77">
        <f t="shared" ca="1" si="279"/>
        <v>395</v>
      </c>
      <c r="FI98" s="77">
        <f t="shared" ca="1" si="279"/>
        <v>372</v>
      </c>
      <c r="FJ98" s="77">
        <f t="shared" ca="1" si="279"/>
        <v>349</v>
      </c>
      <c r="FK98" s="77">
        <f t="shared" ca="1" si="279"/>
        <v>326</v>
      </c>
      <c r="FL98" s="77">
        <f t="shared" ca="1" si="279"/>
        <v>303</v>
      </c>
      <c r="FM98" s="77">
        <f t="shared" ca="1" si="279"/>
        <v>280</v>
      </c>
      <c r="FN98" s="77">
        <f t="shared" ca="1" si="279"/>
        <v>257</v>
      </c>
      <c r="FO98" s="77">
        <f t="shared" ca="1" si="279"/>
        <v>234</v>
      </c>
      <c r="FP98" s="77">
        <f t="shared" ca="1" si="279"/>
        <v>211</v>
      </c>
      <c r="FQ98" s="77">
        <f t="shared" ca="1" si="279"/>
        <v>188</v>
      </c>
      <c r="FR98" s="77">
        <f t="shared" ca="1" si="279"/>
        <v>165</v>
      </c>
      <c r="FS98" s="77">
        <f t="shared" ca="1" si="279"/>
        <v>142</v>
      </c>
      <c r="FT98" s="77">
        <f t="shared" ca="1" si="279"/>
        <v>119</v>
      </c>
      <c r="FU98" s="77">
        <f t="shared" ca="1" si="279"/>
        <v>96</v>
      </c>
      <c r="FV98" s="77">
        <f t="shared" ca="1" si="279"/>
        <v>73</v>
      </c>
      <c r="FW98" s="77" t="str">
        <f t="shared" si="279"/>
        <v>X</v>
      </c>
      <c r="FX98" s="77" t="str">
        <f t="shared" si="279"/>
        <v>X</v>
      </c>
      <c r="FY98" s="77" t="str">
        <f t="shared" ref="FY98:GR98" si="280">IF(ISNUMBER(FY11),IF(CodeCouleur($D$53)=CodeCouleur(FY11),"CEAM",IF(FY11=$G$53,"OPEX",IF(AND(ISBLANK($E11),FY66&gt;50),"ORG",IF(FY11=$G$54,"OPEX",FY66)))),FY11)</f>
        <v>X</v>
      </c>
      <c r="FZ98" s="77" t="str">
        <f t="shared" si="280"/>
        <v>X</v>
      </c>
      <c r="GA98" s="77" t="str">
        <f t="shared" si="280"/>
        <v>X</v>
      </c>
      <c r="GB98" s="77" t="str">
        <f t="shared" si="280"/>
        <v>X</v>
      </c>
      <c r="GC98" s="77" t="str">
        <f t="shared" si="280"/>
        <v>X</v>
      </c>
      <c r="GD98" s="77" t="str">
        <f t="shared" si="280"/>
        <v>X</v>
      </c>
      <c r="GE98" s="77" t="str">
        <f t="shared" si="280"/>
        <v>X</v>
      </c>
      <c r="GF98" s="77" t="str">
        <f t="shared" si="280"/>
        <v>X</v>
      </c>
      <c r="GG98" s="77" t="str">
        <f t="shared" si="280"/>
        <v>X</v>
      </c>
      <c r="GH98" s="77" t="str">
        <f t="shared" si="280"/>
        <v>X</v>
      </c>
      <c r="GI98" s="77" t="str">
        <f t="shared" si="280"/>
        <v>X</v>
      </c>
      <c r="GJ98" s="77" t="str">
        <f t="shared" si="280"/>
        <v>X</v>
      </c>
      <c r="GK98" s="77" t="str">
        <f t="shared" si="280"/>
        <v>X</v>
      </c>
      <c r="GL98" s="77" t="str">
        <f t="shared" si="280"/>
        <v>X</v>
      </c>
      <c r="GM98" s="77" t="str">
        <f t="shared" si="280"/>
        <v>X</v>
      </c>
      <c r="GN98" s="77" t="str">
        <f t="shared" si="280"/>
        <v>X</v>
      </c>
      <c r="GO98" s="77" t="str">
        <f t="shared" si="280"/>
        <v>X</v>
      </c>
      <c r="GP98" s="77" t="str">
        <f t="shared" si="280"/>
        <v>X</v>
      </c>
      <c r="GQ98" s="77" t="str">
        <f t="shared" si="280"/>
        <v>X</v>
      </c>
      <c r="GR98" s="77" t="str">
        <f t="shared" si="280"/>
        <v>X</v>
      </c>
    </row>
    <row r="99" spans="7:200" x14ac:dyDescent="0.2">
      <c r="G99" s="1043"/>
      <c r="H99" s="476" t="s">
        <v>95</v>
      </c>
      <c r="I99" s="391"/>
      <c r="J99" s="237"/>
      <c r="K99" s="237"/>
      <c r="L99" s="390"/>
      <c r="P99" s="140"/>
      <c r="U99" s="77">
        <f t="shared" ref="U99:AZ99" ca="1" si="281">IF(ISNUMBER(U12),IF(CodeCouleur($D$53)=CodeCouleur(U12),"CEAM",IF(U12=$G$53,"OPEX",IF(AND(ISBLANK($E12),U67&gt;50),"ORG",IF(U12=$G$54,"OPEX",U67)))),U12)</f>
        <v>444</v>
      </c>
      <c r="V99" s="77">
        <f t="shared" ca="1" si="281"/>
        <v>496</v>
      </c>
      <c r="W99" s="77">
        <f t="shared" ca="1" si="281"/>
        <v>496</v>
      </c>
      <c r="X99" s="77">
        <f t="shared" ca="1" si="281"/>
        <v>460</v>
      </c>
      <c r="Y99" s="77">
        <f t="shared" ca="1" si="281"/>
        <v>456</v>
      </c>
      <c r="Z99" s="77">
        <f t="shared" ca="1" si="281"/>
        <v>444</v>
      </c>
      <c r="AA99" s="77">
        <f t="shared" ca="1" si="281"/>
        <v>434</v>
      </c>
      <c r="AB99" s="77">
        <f t="shared" ca="1" si="281"/>
        <v>427</v>
      </c>
      <c r="AC99" s="77">
        <f t="shared" ca="1" si="281"/>
        <v>419</v>
      </c>
      <c r="AD99" s="77">
        <f t="shared" ca="1" si="281"/>
        <v>411</v>
      </c>
      <c r="AE99" s="77">
        <f t="shared" ca="1" si="281"/>
        <v>388</v>
      </c>
      <c r="AF99" s="77">
        <f t="shared" ca="1" si="281"/>
        <v>365</v>
      </c>
      <c r="AG99" s="77">
        <f t="shared" ca="1" si="281"/>
        <v>342</v>
      </c>
      <c r="AH99" s="77">
        <f t="shared" ca="1" si="281"/>
        <v>319</v>
      </c>
      <c r="AI99" s="77">
        <f t="shared" ca="1" si="281"/>
        <v>296</v>
      </c>
      <c r="AJ99" s="77">
        <f t="shared" ca="1" si="281"/>
        <v>273</v>
      </c>
      <c r="AK99" s="77">
        <f t="shared" ca="1" si="281"/>
        <v>250</v>
      </c>
      <c r="AL99" s="77">
        <f t="shared" ca="1" si="281"/>
        <v>227</v>
      </c>
      <c r="AM99" s="77">
        <f t="shared" ca="1" si="281"/>
        <v>204</v>
      </c>
      <c r="AN99" s="77">
        <f t="shared" ca="1" si="281"/>
        <v>181</v>
      </c>
      <c r="AO99" s="77">
        <f t="shared" ca="1" si="281"/>
        <v>158</v>
      </c>
      <c r="AP99" s="77">
        <f t="shared" ca="1" si="281"/>
        <v>135</v>
      </c>
      <c r="AQ99" s="77">
        <f t="shared" ca="1" si="281"/>
        <v>112</v>
      </c>
      <c r="AR99" s="77">
        <f t="shared" ca="1" si="281"/>
        <v>89</v>
      </c>
      <c r="AS99" s="77">
        <f t="shared" ca="1" si="281"/>
        <v>66</v>
      </c>
      <c r="AT99" s="77" t="str">
        <f t="shared" si="281"/>
        <v>V15</v>
      </c>
      <c r="AU99" s="77" t="str">
        <f t="shared" si="281"/>
        <v>V15</v>
      </c>
      <c r="AV99" s="77" t="str">
        <f t="shared" si="281"/>
        <v>V15</v>
      </c>
      <c r="AW99" s="77" t="str">
        <f t="shared" si="281"/>
        <v>V15</v>
      </c>
      <c r="AX99" s="77" t="str">
        <f t="shared" si="281"/>
        <v>V15</v>
      </c>
      <c r="AY99" s="77">
        <f t="shared" ca="1" si="281"/>
        <v>1177</v>
      </c>
      <c r="AZ99" s="77">
        <f t="shared" ca="1" si="281"/>
        <v>1154</v>
      </c>
      <c r="BA99" s="77">
        <f t="shared" ref="BA99:CF99" ca="1" si="282">IF(ISNUMBER(BA12),IF(CodeCouleur($D$53)=CodeCouleur(BA12),"CEAM",IF(BA12=$G$53,"OPEX",IF(AND(ISBLANK($E12),BA67&gt;50),"ORG",IF(BA12=$G$54,"OPEX",BA67)))),BA12)</f>
        <v>1131</v>
      </c>
      <c r="BB99" s="77">
        <f t="shared" ca="1" si="282"/>
        <v>1108</v>
      </c>
      <c r="BC99" s="77">
        <f t="shared" ca="1" si="282"/>
        <v>1085</v>
      </c>
      <c r="BD99" s="77">
        <f t="shared" ca="1" si="282"/>
        <v>1062</v>
      </c>
      <c r="BE99" s="77">
        <f t="shared" ca="1" si="282"/>
        <v>1039</v>
      </c>
      <c r="BF99" s="77">
        <f t="shared" ca="1" si="282"/>
        <v>1016</v>
      </c>
      <c r="BG99" s="77">
        <f t="shared" ca="1" si="282"/>
        <v>993</v>
      </c>
      <c r="BH99" s="77">
        <f t="shared" ca="1" si="282"/>
        <v>970</v>
      </c>
      <c r="BI99" s="77">
        <f t="shared" ca="1" si="282"/>
        <v>947</v>
      </c>
      <c r="BJ99" s="77">
        <f t="shared" ca="1" si="282"/>
        <v>924</v>
      </c>
      <c r="BK99" s="77">
        <f t="shared" ca="1" si="282"/>
        <v>901</v>
      </c>
      <c r="BL99" s="77">
        <f t="shared" ca="1" si="282"/>
        <v>878</v>
      </c>
      <c r="BM99" s="77">
        <f t="shared" ca="1" si="282"/>
        <v>855</v>
      </c>
      <c r="BN99" s="77">
        <f t="shared" ca="1" si="282"/>
        <v>832</v>
      </c>
      <c r="BO99" s="77">
        <f t="shared" ca="1" si="282"/>
        <v>809</v>
      </c>
      <c r="BP99" s="77">
        <f t="shared" ca="1" si="282"/>
        <v>786</v>
      </c>
      <c r="BQ99" s="77">
        <f t="shared" ca="1" si="282"/>
        <v>763</v>
      </c>
      <c r="BR99" s="77">
        <f t="shared" ca="1" si="282"/>
        <v>740</v>
      </c>
      <c r="BS99" s="77">
        <f t="shared" ca="1" si="282"/>
        <v>717</v>
      </c>
      <c r="BT99" s="77">
        <f t="shared" ca="1" si="282"/>
        <v>694</v>
      </c>
      <c r="BU99" s="77">
        <f t="shared" ca="1" si="282"/>
        <v>671</v>
      </c>
      <c r="BV99" s="77">
        <f t="shared" ca="1" si="282"/>
        <v>648</v>
      </c>
      <c r="BW99" s="77">
        <f t="shared" ca="1" si="282"/>
        <v>625</v>
      </c>
      <c r="BX99" s="77">
        <f t="shared" ca="1" si="282"/>
        <v>602</v>
      </c>
      <c r="BY99" s="77">
        <f t="shared" ca="1" si="282"/>
        <v>579</v>
      </c>
      <c r="BZ99" s="77">
        <f t="shared" ca="1" si="282"/>
        <v>556</v>
      </c>
      <c r="CA99" s="77">
        <f t="shared" ca="1" si="282"/>
        <v>533</v>
      </c>
      <c r="CB99" s="77">
        <f t="shared" ca="1" si="282"/>
        <v>510</v>
      </c>
      <c r="CC99" s="77">
        <f t="shared" ca="1" si="282"/>
        <v>487</v>
      </c>
      <c r="CD99" s="77">
        <f t="shared" ca="1" si="282"/>
        <v>464</v>
      </c>
      <c r="CE99" s="77">
        <f t="shared" ca="1" si="282"/>
        <v>441</v>
      </c>
      <c r="CF99" s="77">
        <f t="shared" ca="1" si="282"/>
        <v>418</v>
      </c>
      <c r="CG99" s="77">
        <f t="shared" ref="CG99:DL99" ca="1" si="283">IF(ISNUMBER(CG12),IF(CodeCouleur($D$53)=CodeCouleur(CG12),"CEAM",IF(CG12=$G$53,"OPEX",IF(AND(ISBLANK($E12),CG67&gt;50),"ORG",IF(CG12=$G$54,"OPEX",CG67)))),CG12)</f>
        <v>395</v>
      </c>
      <c r="CH99" s="77">
        <f t="shared" ca="1" si="283"/>
        <v>372</v>
      </c>
      <c r="CI99" s="77">
        <f t="shared" ca="1" si="283"/>
        <v>349</v>
      </c>
      <c r="CJ99" s="77">
        <f t="shared" ca="1" si="283"/>
        <v>326</v>
      </c>
      <c r="CK99" s="77">
        <f t="shared" ca="1" si="283"/>
        <v>303</v>
      </c>
      <c r="CL99" s="77">
        <f t="shared" ca="1" si="283"/>
        <v>280</v>
      </c>
      <c r="CM99" s="77">
        <f t="shared" ca="1" si="283"/>
        <v>257</v>
      </c>
      <c r="CN99" s="77">
        <f t="shared" ca="1" si="283"/>
        <v>234</v>
      </c>
      <c r="CO99" s="77">
        <f t="shared" ca="1" si="283"/>
        <v>211</v>
      </c>
      <c r="CP99" s="77">
        <f t="shared" ca="1" si="283"/>
        <v>188</v>
      </c>
      <c r="CQ99" s="77">
        <f t="shared" ca="1" si="283"/>
        <v>165</v>
      </c>
      <c r="CR99" s="77">
        <f t="shared" ca="1" si="283"/>
        <v>142</v>
      </c>
      <c r="CS99" s="77">
        <f t="shared" ca="1" si="283"/>
        <v>119</v>
      </c>
      <c r="CT99" s="77">
        <f t="shared" ca="1" si="283"/>
        <v>96</v>
      </c>
      <c r="CU99" s="77">
        <f t="shared" ca="1" si="283"/>
        <v>73</v>
      </c>
      <c r="CV99" s="77">
        <f t="shared" ca="1" si="283"/>
        <v>50</v>
      </c>
      <c r="CW99" s="77" t="str">
        <f t="shared" si="283"/>
        <v>V20</v>
      </c>
      <c r="CX99" s="77" t="str">
        <f t="shared" si="283"/>
        <v>V20</v>
      </c>
      <c r="CY99" s="77" t="str">
        <f t="shared" si="283"/>
        <v>V20</v>
      </c>
      <c r="CZ99" s="77" t="str">
        <f t="shared" si="283"/>
        <v>V20</v>
      </c>
      <c r="DA99" s="77" t="str">
        <f t="shared" si="283"/>
        <v>V20</v>
      </c>
      <c r="DB99" s="77" t="str">
        <f t="shared" si="283"/>
        <v>V20</v>
      </c>
      <c r="DC99" s="77">
        <f t="shared" ca="1" si="283"/>
        <v>1178</v>
      </c>
      <c r="DD99" s="77">
        <f t="shared" ca="1" si="283"/>
        <v>1156</v>
      </c>
      <c r="DE99" s="77">
        <f t="shared" ca="1" si="283"/>
        <v>1134</v>
      </c>
      <c r="DF99" s="77">
        <f t="shared" ca="1" si="283"/>
        <v>1112</v>
      </c>
      <c r="DG99" s="77">
        <f t="shared" ca="1" si="283"/>
        <v>1090</v>
      </c>
      <c r="DH99" s="77">
        <f t="shared" ca="1" si="283"/>
        <v>1068</v>
      </c>
      <c r="DI99" s="77">
        <f t="shared" ca="1" si="283"/>
        <v>1046</v>
      </c>
      <c r="DJ99" s="77">
        <f t="shared" ca="1" si="283"/>
        <v>1024</v>
      </c>
      <c r="DK99" s="77">
        <f t="shared" ca="1" si="283"/>
        <v>1002</v>
      </c>
      <c r="DL99" s="77">
        <f t="shared" ca="1" si="283"/>
        <v>980</v>
      </c>
      <c r="DM99" s="77">
        <f t="shared" ref="DM99:ER99" ca="1" si="284">IF(ISNUMBER(DM12),IF(CodeCouleur($D$53)=CodeCouleur(DM12),"CEAM",IF(DM12=$G$53,"OPEX",IF(AND(ISBLANK($E12),DM67&gt;50),"ORG",IF(DM12=$G$54,"OPEX",DM67)))),DM12)</f>
        <v>958</v>
      </c>
      <c r="DN99" s="77">
        <f t="shared" ca="1" si="284"/>
        <v>936</v>
      </c>
      <c r="DO99" s="77">
        <f t="shared" ca="1" si="284"/>
        <v>914</v>
      </c>
      <c r="DP99" s="77">
        <f t="shared" ca="1" si="284"/>
        <v>892</v>
      </c>
      <c r="DQ99" s="77">
        <f t="shared" ca="1" si="284"/>
        <v>870</v>
      </c>
      <c r="DR99" s="77">
        <f t="shared" ca="1" si="284"/>
        <v>848</v>
      </c>
      <c r="DS99" s="77">
        <f t="shared" ca="1" si="284"/>
        <v>826</v>
      </c>
      <c r="DT99" s="77">
        <f t="shared" ca="1" si="284"/>
        <v>804</v>
      </c>
      <c r="DU99" s="77">
        <f t="shared" ca="1" si="284"/>
        <v>782</v>
      </c>
      <c r="DV99" s="77">
        <f t="shared" ca="1" si="284"/>
        <v>760</v>
      </c>
      <c r="DW99" s="77">
        <f t="shared" ca="1" si="284"/>
        <v>738</v>
      </c>
      <c r="DX99" s="77">
        <f t="shared" ca="1" si="284"/>
        <v>716</v>
      </c>
      <c r="DY99" s="77">
        <f t="shared" ca="1" si="284"/>
        <v>694</v>
      </c>
      <c r="DZ99" s="77">
        <f t="shared" ca="1" si="284"/>
        <v>672</v>
      </c>
      <c r="EA99" s="77">
        <f t="shared" ca="1" si="284"/>
        <v>650</v>
      </c>
      <c r="EB99" s="77">
        <f t="shared" ca="1" si="284"/>
        <v>628</v>
      </c>
      <c r="EC99" s="77">
        <f t="shared" ca="1" si="284"/>
        <v>606</v>
      </c>
      <c r="ED99" s="77">
        <f t="shared" ca="1" si="284"/>
        <v>584</v>
      </c>
      <c r="EE99" s="77">
        <f t="shared" ca="1" si="284"/>
        <v>562</v>
      </c>
      <c r="EF99" s="77">
        <f t="shared" ca="1" si="284"/>
        <v>540</v>
      </c>
      <c r="EG99" s="77">
        <f t="shared" ca="1" si="284"/>
        <v>518</v>
      </c>
      <c r="EH99" s="77">
        <f t="shared" ca="1" si="284"/>
        <v>496</v>
      </c>
      <c r="EI99" s="77">
        <f t="shared" ca="1" si="284"/>
        <v>474</v>
      </c>
      <c r="EJ99" s="77">
        <f t="shared" ca="1" si="284"/>
        <v>452</v>
      </c>
      <c r="EK99" s="77">
        <f t="shared" ca="1" si="284"/>
        <v>430</v>
      </c>
      <c r="EL99" s="77">
        <f t="shared" ca="1" si="284"/>
        <v>408</v>
      </c>
      <c r="EM99" s="77">
        <f t="shared" ca="1" si="284"/>
        <v>386</v>
      </c>
      <c r="EN99" s="77">
        <f t="shared" ca="1" si="284"/>
        <v>364</v>
      </c>
      <c r="EO99" s="77">
        <f t="shared" ca="1" si="284"/>
        <v>342</v>
      </c>
      <c r="EP99" s="77">
        <f t="shared" ca="1" si="284"/>
        <v>320</v>
      </c>
      <c r="EQ99" s="77">
        <f t="shared" ca="1" si="284"/>
        <v>298</v>
      </c>
      <c r="ER99" s="77">
        <f t="shared" ca="1" si="284"/>
        <v>276</v>
      </c>
      <c r="ES99" s="77">
        <f t="shared" ref="ES99:FX99" ca="1" si="285">IF(ISNUMBER(ES12),IF(CodeCouleur($D$53)=CodeCouleur(ES12),"CEAM",IF(ES12=$G$53,"OPEX",IF(AND(ISBLANK($E12),ES67&gt;50),"ORG",IF(ES12=$G$54,"OPEX",ES67)))),ES12)</f>
        <v>254</v>
      </c>
      <c r="ET99" s="77">
        <f t="shared" ca="1" si="285"/>
        <v>232</v>
      </c>
      <c r="EU99" s="77">
        <f t="shared" ca="1" si="285"/>
        <v>210</v>
      </c>
      <c r="EV99" s="77">
        <f t="shared" ca="1" si="285"/>
        <v>188</v>
      </c>
      <c r="EW99" s="77">
        <f t="shared" ca="1" si="285"/>
        <v>166</v>
      </c>
      <c r="EX99" s="77">
        <f t="shared" ca="1" si="285"/>
        <v>144</v>
      </c>
      <c r="EY99" s="77">
        <f t="shared" ca="1" si="285"/>
        <v>122</v>
      </c>
      <c r="EZ99" s="77">
        <f t="shared" ca="1" si="285"/>
        <v>100</v>
      </c>
      <c r="FA99" s="77">
        <f t="shared" ca="1" si="285"/>
        <v>78</v>
      </c>
      <c r="FB99" s="77">
        <f t="shared" ca="1" si="285"/>
        <v>56</v>
      </c>
      <c r="FC99" s="77">
        <f t="shared" ca="1" si="285"/>
        <v>34</v>
      </c>
      <c r="FD99" s="77">
        <f t="shared" ca="1" si="285"/>
        <v>12</v>
      </c>
      <c r="FE99" s="77" t="str">
        <f t="shared" si="285"/>
        <v>V25</v>
      </c>
      <c r="FF99" s="77" t="str">
        <f t="shared" si="285"/>
        <v>V25</v>
      </c>
      <c r="FG99" s="77" t="str">
        <f t="shared" si="285"/>
        <v>V25</v>
      </c>
      <c r="FH99" s="77" t="str">
        <f t="shared" si="285"/>
        <v>V25</v>
      </c>
      <c r="FI99" s="77" t="str">
        <f t="shared" si="285"/>
        <v>V25</v>
      </c>
      <c r="FJ99" s="77">
        <f t="shared" ca="1" si="285"/>
        <v>1177</v>
      </c>
      <c r="FK99" s="77">
        <f t="shared" ca="1" si="285"/>
        <v>1154</v>
      </c>
      <c r="FL99" s="77">
        <f t="shared" ca="1" si="285"/>
        <v>1131</v>
      </c>
      <c r="FM99" s="77">
        <f t="shared" ca="1" si="285"/>
        <v>1108</v>
      </c>
      <c r="FN99" s="77">
        <f t="shared" ca="1" si="285"/>
        <v>1085</v>
      </c>
      <c r="FO99" s="77">
        <f t="shared" ca="1" si="285"/>
        <v>1062</v>
      </c>
      <c r="FP99" s="77">
        <f t="shared" ca="1" si="285"/>
        <v>1039</v>
      </c>
      <c r="FQ99" s="77">
        <f t="shared" ca="1" si="285"/>
        <v>1016</v>
      </c>
      <c r="FR99" s="77">
        <f t="shared" ca="1" si="285"/>
        <v>993</v>
      </c>
      <c r="FS99" s="77">
        <f t="shared" ca="1" si="285"/>
        <v>970</v>
      </c>
      <c r="FT99" s="77">
        <f t="shared" ca="1" si="285"/>
        <v>947</v>
      </c>
      <c r="FU99" s="77">
        <f t="shared" ca="1" si="285"/>
        <v>924</v>
      </c>
      <c r="FV99" s="77">
        <f t="shared" ca="1" si="285"/>
        <v>901</v>
      </c>
      <c r="FW99" s="77">
        <f t="shared" ca="1" si="285"/>
        <v>878</v>
      </c>
      <c r="FX99" s="77">
        <f t="shared" ca="1" si="285"/>
        <v>855</v>
      </c>
      <c r="FY99" s="77">
        <f t="shared" ref="FY99:GR99" ca="1" si="286">IF(ISNUMBER(FY12),IF(CodeCouleur($D$53)=CodeCouleur(FY12),"CEAM",IF(FY12=$G$53,"OPEX",IF(AND(ISBLANK($E12),FY67&gt;50),"ORG",IF(FY12=$G$54,"OPEX",FY67)))),FY12)</f>
        <v>832</v>
      </c>
      <c r="FZ99" s="77">
        <f t="shared" ca="1" si="286"/>
        <v>809</v>
      </c>
      <c r="GA99" s="77">
        <f t="shared" ca="1" si="286"/>
        <v>786</v>
      </c>
      <c r="GB99" s="77">
        <f t="shared" ca="1" si="286"/>
        <v>763</v>
      </c>
      <c r="GC99" s="77">
        <f t="shared" ca="1" si="286"/>
        <v>740</v>
      </c>
      <c r="GD99" s="77">
        <f t="shared" ca="1" si="286"/>
        <v>717</v>
      </c>
      <c r="GE99" s="77">
        <f t="shared" ca="1" si="286"/>
        <v>694</v>
      </c>
      <c r="GF99" s="77">
        <f t="shared" ca="1" si="286"/>
        <v>671</v>
      </c>
      <c r="GG99" s="77">
        <f t="shared" ca="1" si="286"/>
        <v>648</v>
      </c>
      <c r="GH99" s="77">
        <f t="shared" ca="1" si="286"/>
        <v>625</v>
      </c>
      <c r="GI99" s="77">
        <f t="shared" ca="1" si="286"/>
        <v>602</v>
      </c>
      <c r="GJ99" s="77">
        <f t="shared" ca="1" si="286"/>
        <v>579</v>
      </c>
      <c r="GK99" s="77">
        <f t="shared" ca="1" si="286"/>
        <v>556</v>
      </c>
      <c r="GL99" s="77">
        <f t="shared" ca="1" si="286"/>
        <v>533</v>
      </c>
      <c r="GM99" s="77">
        <f t="shared" ca="1" si="286"/>
        <v>510</v>
      </c>
      <c r="GN99" s="77">
        <f t="shared" ca="1" si="286"/>
        <v>487</v>
      </c>
      <c r="GO99" s="77" t="str">
        <f t="shared" si="286"/>
        <v>X</v>
      </c>
      <c r="GP99" s="77" t="str">
        <f t="shared" si="286"/>
        <v>X</v>
      </c>
      <c r="GQ99" s="77" t="str">
        <f t="shared" si="286"/>
        <v>X</v>
      </c>
      <c r="GR99" s="77" t="str">
        <f t="shared" si="286"/>
        <v>X</v>
      </c>
    </row>
    <row r="100" spans="7:200" x14ac:dyDescent="0.2">
      <c r="G100" s="1043"/>
      <c r="H100" s="476" t="s">
        <v>96</v>
      </c>
      <c r="I100" s="391"/>
      <c r="J100" s="237"/>
      <c r="K100" s="237"/>
      <c r="L100" s="390"/>
      <c r="P100" s="140"/>
      <c r="U100" s="77">
        <f t="shared" ref="U100:AZ100" ca="1" si="287">IF(ISNUMBER(U13),IF(CodeCouleur($D$53)=CodeCouleur(U13),"CEAM",IF(U13=$G$53,"OPEX",IF(AND(ISBLANK($E13),U68&gt;50),"ORG",IF(U13=$G$54,"OPEX",U68)))),U13)</f>
        <v>686</v>
      </c>
      <c r="V100" s="77">
        <f t="shared" ca="1" si="287"/>
        <v>687</v>
      </c>
      <c r="W100" s="77">
        <f t="shared" si="287"/>
        <v>0</v>
      </c>
      <c r="X100" s="77">
        <f t="shared" si="287"/>
        <v>0</v>
      </c>
      <c r="Y100" s="77">
        <f t="shared" si="287"/>
        <v>0</v>
      </c>
      <c r="Z100" s="77">
        <f t="shared" si="287"/>
        <v>0</v>
      </c>
      <c r="AA100" s="77">
        <f t="shared" si="287"/>
        <v>0</v>
      </c>
      <c r="AB100" s="77">
        <f t="shared" si="287"/>
        <v>0</v>
      </c>
      <c r="AC100" s="77">
        <f t="shared" si="287"/>
        <v>0</v>
      </c>
      <c r="AD100" s="77" t="str">
        <f t="shared" ca="1" si="287"/>
        <v>OPEX</v>
      </c>
      <c r="AE100" s="77">
        <f t="shared" ca="1" si="287"/>
        <v>664</v>
      </c>
      <c r="AF100" s="77">
        <f t="shared" ca="1" si="287"/>
        <v>641</v>
      </c>
      <c r="AG100" s="77">
        <f t="shared" ca="1" si="287"/>
        <v>618</v>
      </c>
      <c r="AH100" s="77">
        <f t="shared" ca="1" si="287"/>
        <v>595</v>
      </c>
      <c r="AI100" s="77">
        <f t="shared" ca="1" si="287"/>
        <v>572</v>
      </c>
      <c r="AJ100" s="77">
        <f t="shared" ca="1" si="287"/>
        <v>549</v>
      </c>
      <c r="AK100" s="77">
        <f t="shared" ca="1" si="287"/>
        <v>526</v>
      </c>
      <c r="AL100" s="77">
        <f t="shared" ca="1" si="287"/>
        <v>503</v>
      </c>
      <c r="AM100" s="77">
        <f t="shared" ca="1" si="287"/>
        <v>480</v>
      </c>
      <c r="AN100" s="77">
        <f t="shared" ca="1" si="287"/>
        <v>457</v>
      </c>
      <c r="AO100" s="77">
        <f t="shared" ca="1" si="287"/>
        <v>434</v>
      </c>
      <c r="AP100" s="77">
        <f t="shared" ca="1" si="287"/>
        <v>411</v>
      </c>
      <c r="AQ100" s="77">
        <f t="shared" ca="1" si="287"/>
        <v>388</v>
      </c>
      <c r="AR100" s="77">
        <f t="shared" ca="1" si="287"/>
        <v>365</v>
      </c>
      <c r="AS100" s="77">
        <f t="shared" ca="1" si="287"/>
        <v>342</v>
      </c>
      <c r="AT100" s="77">
        <f t="shared" ca="1" si="287"/>
        <v>319</v>
      </c>
      <c r="AU100" s="77">
        <f t="shared" ca="1" si="287"/>
        <v>296</v>
      </c>
      <c r="AV100" s="77">
        <f t="shared" ca="1" si="287"/>
        <v>273</v>
      </c>
      <c r="AW100" s="77">
        <f t="shared" ca="1" si="287"/>
        <v>250</v>
      </c>
      <c r="AX100" s="77">
        <f t="shared" ca="1" si="287"/>
        <v>227</v>
      </c>
      <c r="AY100" s="77">
        <f t="shared" ca="1" si="287"/>
        <v>204</v>
      </c>
      <c r="AZ100" s="77">
        <f t="shared" ca="1" si="287"/>
        <v>181</v>
      </c>
      <c r="BA100" s="77">
        <f t="shared" ref="BA100:CF100" ca="1" si="288">IF(ISNUMBER(BA13),IF(CodeCouleur($D$53)=CodeCouleur(BA13),"CEAM",IF(BA13=$G$53,"OPEX",IF(AND(ISBLANK($E13),BA68&gt;50),"ORG",IF(BA13=$G$54,"OPEX",BA68)))),BA13)</f>
        <v>158</v>
      </c>
      <c r="BB100" s="77">
        <f t="shared" ca="1" si="288"/>
        <v>135</v>
      </c>
      <c r="BC100" s="77">
        <f t="shared" ca="1" si="288"/>
        <v>112</v>
      </c>
      <c r="BD100" s="77" t="str">
        <f t="shared" si="288"/>
        <v>V10</v>
      </c>
      <c r="BE100" s="77" t="str">
        <f t="shared" si="288"/>
        <v>V10</v>
      </c>
      <c r="BF100" s="77" t="str">
        <f t="shared" si="288"/>
        <v>V10</v>
      </c>
      <c r="BG100" s="77" t="str">
        <f t="shared" si="288"/>
        <v>V10</v>
      </c>
      <c r="BH100" s="77" t="str">
        <f t="shared" si="288"/>
        <v>V10</v>
      </c>
      <c r="BI100" s="77" t="str">
        <f t="shared" si="288"/>
        <v>V10</v>
      </c>
      <c r="BJ100" s="77">
        <f t="shared" ca="1" si="288"/>
        <v>1177</v>
      </c>
      <c r="BK100" s="77">
        <f t="shared" ca="1" si="288"/>
        <v>1154</v>
      </c>
      <c r="BL100" s="77">
        <f t="shared" ca="1" si="288"/>
        <v>1131</v>
      </c>
      <c r="BM100" s="77">
        <f t="shared" ca="1" si="288"/>
        <v>1108</v>
      </c>
      <c r="BN100" s="77">
        <f t="shared" ca="1" si="288"/>
        <v>1085</v>
      </c>
      <c r="BO100" s="77">
        <f t="shared" ca="1" si="288"/>
        <v>1062</v>
      </c>
      <c r="BP100" s="77">
        <f t="shared" ca="1" si="288"/>
        <v>1039</v>
      </c>
      <c r="BQ100" s="77">
        <f t="shared" ca="1" si="288"/>
        <v>1016</v>
      </c>
      <c r="BR100" s="77">
        <f t="shared" ca="1" si="288"/>
        <v>993</v>
      </c>
      <c r="BS100" s="77">
        <f t="shared" ca="1" si="288"/>
        <v>970</v>
      </c>
      <c r="BT100" s="77">
        <f t="shared" ca="1" si="288"/>
        <v>947</v>
      </c>
      <c r="BU100" s="77">
        <f t="shared" ca="1" si="288"/>
        <v>924</v>
      </c>
      <c r="BV100" s="77">
        <f t="shared" ca="1" si="288"/>
        <v>901</v>
      </c>
      <c r="BW100" s="77">
        <f t="shared" ca="1" si="288"/>
        <v>878</v>
      </c>
      <c r="BX100" s="77">
        <f t="shared" ca="1" si="288"/>
        <v>855</v>
      </c>
      <c r="BY100" s="77">
        <f t="shared" ca="1" si="288"/>
        <v>832</v>
      </c>
      <c r="BZ100" s="77">
        <f t="shared" ca="1" si="288"/>
        <v>809</v>
      </c>
      <c r="CA100" s="77">
        <f t="shared" ca="1" si="288"/>
        <v>786</v>
      </c>
      <c r="CB100" s="77">
        <f t="shared" ca="1" si="288"/>
        <v>763</v>
      </c>
      <c r="CC100" s="77">
        <f t="shared" ca="1" si="288"/>
        <v>740</v>
      </c>
      <c r="CD100" s="77">
        <f t="shared" ca="1" si="288"/>
        <v>717</v>
      </c>
      <c r="CE100" s="77">
        <f t="shared" ca="1" si="288"/>
        <v>694</v>
      </c>
      <c r="CF100" s="77">
        <f t="shared" ca="1" si="288"/>
        <v>671</v>
      </c>
      <c r="CG100" s="77">
        <f t="shared" ref="CG100:DL100" ca="1" si="289">IF(ISNUMBER(CG13),IF(CodeCouleur($D$53)=CodeCouleur(CG13),"CEAM",IF(CG13=$G$53,"OPEX",IF(AND(ISBLANK($E13),CG68&gt;50),"ORG",IF(CG13=$G$54,"OPEX",CG68)))),CG13)</f>
        <v>648</v>
      </c>
      <c r="CH100" s="77">
        <f t="shared" ca="1" si="289"/>
        <v>625</v>
      </c>
      <c r="CI100" s="77">
        <f t="shared" ca="1" si="289"/>
        <v>602</v>
      </c>
      <c r="CJ100" s="77">
        <f t="shared" ca="1" si="289"/>
        <v>579</v>
      </c>
      <c r="CK100" s="77">
        <f t="shared" ca="1" si="289"/>
        <v>556</v>
      </c>
      <c r="CL100" s="77">
        <f t="shared" ca="1" si="289"/>
        <v>533</v>
      </c>
      <c r="CM100" s="77">
        <f t="shared" ca="1" si="289"/>
        <v>510</v>
      </c>
      <c r="CN100" s="77">
        <f t="shared" ca="1" si="289"/>
        <v>487</v>
      </c>
      <c r="CO100" s="77">
        <f t="shared" ca="1" si="289"/>
        <v>464</v>
      </c>
      <c r="CP100" s="77">
        <f t="shared" ca="1" si="289"/>
        <v>441</v>
      </c>
      <c r="CQ100" s="77">
        <f t="shared" ca="1" si="289"/>
        <v>418</v>
      </c>
      <c r="CR100" s="77">
        <f t="shared" ca="1" si="289"/>
        <v>395</v>
      </c>
      <c r="CS100" s="77">
        <f t="shared" ca="1" si="289"/>
        <v>372</v>
      </c>
      <c r="CT100" s="77">
        <f t="shared" ca="1" si="289"/>
        <v>349</v>
      </c>
      <c r="CU100" s="77">
        <f t="shared" ca="1" si="289"/>
        <v>326</v>
      </c>
      <c r="CV100" s="77">
        <f t="shared" ca="1" si="289"/>
        <v>303</v>
      </c>
      <c r="CW100" s="77">
        <f t="shared" ca="1" si="289"/>
        <v>280</v>
      </c>
      <c r="CX100" s="77">
        <f t="shared" ca="1" si="289"/>
        <v>257</v>
      </c>
      <c r="CY100" s="77">
        <f t="shared" ca="1" si="289"/>
        <v>234</v>
      </c>
      <c r="CZ100" s="77">
        <f t="shared" ca="1" si="289"/>
        <v>211</v>
      </c>
      <c r="DA100" s="77">
        <f t="shared" ca="1" si="289"/>
        <v>188</v>
      </c>
      <c r="DB100" s="77">
        <f t="shared" ca="1" si="289"/>
        <v>165</v>
      </c>
      <c r="DC100" s="77">
        <f t="shared" ca="1" si="289"/>
        <v>142</v>
      </c>
      <c r="DD100" s="77">
        <f t="shared" ca="1" si="289"/>
        <v>119</v>
      </c>
      <c r="DE100" s="77">
        <f t="shared" ca="1" si="289"/>
        <v>96</v>
      </c>
      <c r="DF100" s="77">
        <f t="shared" ca="1" si="289"/>
        <v>73</v>
      </c>
      <c r="DG100" s="77">
        <f t="shared" ca="1" si="289"/>
        <v>50</v>
      </c>
      <c r="DH100" s="77">
        <f t="shared" ca="1" si="289"/>
        <v>27</v>
      </c>
      <c r="DI100" s="77">
        <f t="shared" ca="1" si="289"/>
        <v>4</v>
      </c>
      <c r="DJ100" s="77" t="str">
        <f t="shared" si="289"/>
        <v>V15</v>
      </c>
      <c r="DK100" s="77" t="str">
        <f t="shared" si="289"/>
        <v>V15</v>
      </c>
      <c r="DL100" s="77" t="str">
        <f t="shared" si="289"/>
        <v>V15</v>
      </c>
      <c r="DM100" s="77" t="str">
        <f t="shared" ref="DM100:ER100" si="290">IF(ISNUMBER(DM13),IF(CodeCouleur($D$53)=CodeCouleur(DM13),"CEAM",IF(DM13=$G$53,"OPEX",IF(AND(ISBLANK($E13),DM68&gt;50),"ORG",IF(DM13=$G$54,"OPEX",DM68)))),DM13)</f>
        <v>V15</v>
      </c>
      <c r="DN100" s="77" t="str">
        <f t="shared" si="290"/>
        <v>V15</v>
      </c>
      <c r="DO100" s="77">
        <f t="shared" ca="1" si="290"/>
        <v>1177</v>
      </c>
      <c r="DP100" s="77">
        <f t="shared" ca="1" si="290"/>
        <v>1154</v>
      </c>
      <c r="DQ100" s="77">
        <f t="shared" ca="1" si="290"/>
        <v>1131</v>
      </c>
      <c r="DR100" s="77">
        <f t="shared" ca="1" si="290"/>
        <v>1108</v>
      </c>
      <c r="DS100" s="77">
        <f t="shared" ca="1" si="290"/>
        <v>1085</v>
      </c>
      <c r="DT100" s="77">
        <f t="shared" ca="1" si="290"/>
        <v>1062</v>
      </c>
      <c r="DU100" s="77">
        <f t="shared" ca="1" si="290"/>
        <v>1039</v>
      </c>
      <c r="DV100" s="77">
        <f t="shared" ca="1" si="290"/>
        <v>1016</v>
      </c>
      <c r="DW100" s="77">
        <f t="shared" ca="1" si="290"/>
        <v>993</v>
      </c>
      <c r="DX100" s="77">
        <f t="shared" ca="1" si="290"/>
        <v>970</v>
      </c>
      <c r="DY100" s="77">
        <f t="shared" ca="1" si="290"/>
        <v>947</v>
      </c>
      <c r="DZ100" s="77">
        <f t="shared" ca="1" si="290"/>
        <v>924</v>
      </c>
      <c r="EA100" s="77">
        <f t="shared" ca="1" si="290"/>
        <v>901</v>
      </c>
      <c r="EB100" s="77">
        <f t="shared" ca="1" si="290"/>
        <v>878</v>
      </c>
      <c r="EC100" s="77">
        <f t="shared" ca="1" si="290"/>
        <v>855</v>
      </c>
      <c r="ED100" s="77">
        <f t="shared" ca="1" si="290"/>
        <v>832</v>
      </c>
      <c r="EE100" s="77">
        <f t="shared" ca="1" si="290"/>
        <v>809</v>
      </c>
      <c r="EF100" s="77">
        <f t="shared" ca="1" si="290"/>
        <v>786</v>
      </c>
      <c r="EG100" s="77">
        <f t="shared" ca="1" si="290"/>
        <v>763</v>
      </c>
      <c r="EH100" s="77">
        <f t="shared" ca="1" si="290"/>
        <v>740</v>
      </c>
      <c r="EI100" s="77">
        <f t="shared" ca="1" si="290"/>
        <v>717</v>
      </c>
      <c r="EJ100" s="77">
        <f t="shared" ca="1" si="290"/>
        <v>694</v>
      </c>
      <c r="EK100" s="77">
        <f t="shared" ca="1" si="290"/>
        <v>671</v>
      </c>
      <c r="EL100" s="77">
        <f t="shared" ca="1" si="290"/>
        <v>648</v>
      </c>
      <c r="EM100" s="77">
        <f t="shared" ca="1" si="290"/>
        <v>625</v>
      </c>
      <c r="EN100" s="77" t="str">
        <f t="shared" si="290"/>
        <v>X</v>
      </c>
      <c r="EO100" s="77" t="str">
        <f t="shared" si="290"/>
        <v>X</v>
      </c>
      <c r="EP100" s="77" t="str">
        <f t="shared" si="290"/>
        <v>X</v>
      </c>
      <c r="EQ100" s="77" t="str">
        <f t="shared" si="290"/>
        <v>X</v>
      </c>
      <c r="ER100" s="77" t="str">
        <f t="shared" si="290"/>
        <v>X</v>
      </c>
      <c r="ES100" s="77" t="str">
        <f t="shared" ref="ES100:FX100" si="291">IF(ISNUMBER(ES13),IF(CodeCouleur($D$53)=CodeCouleur(ES13),"CEAM",IF(ES13=$G$53,"OPEX",IF(AND(ISBLANK($E13),ES68&gt;50),"ORG",IF(ES13=$G$54,"OPEX",ES68)))),ES13)</f>
        <v>X</v>
      </c>
      <c r="ET100" s="77" t="str">
        <f t="shared" si="291"/>
        <v>X</v>
      </c>
      <c r="EU100" s="77" t="str">
        <f t="shared" si="291"/>
        <v>X</v>
      </c>
      <c r="EV100" s="77" t="str">
        <f t="shared" si="291"/>
        <v>X</v>
      </c>
      <c r="EW100" s="77" t="str">
        <f t="shared" si="291"/>
        <v>X</v>
      </c>
      <c r="EX100" s="77" t="str">
        <f t="shared" si="291"/>
        <v>X</v>
      </c>
      <c r="EY100" s="77" t="str">
        <f t="shared" si="291"/>
        <v>X</v>
      </c>
      <c r="EZ100" s="77" t="str">
        <f t="shared" si="291"/>
        <v>X</v>
      </c>
      <c r="FA100" s="77" t="str">
        <f t="shared" si="291"/>
        <v>X</v>
      </c>
      <c r="FB100" s="77" t="str">
        <f t="shared" si="291"/>
        <v>X</v>
      </c>
      <c r="FC100" s="77" t="str">
        <f t="shared" si="291"/>
        <v>X</v>
      </c>
      <c r="FD100" s="77" t="str">
        <f t="shared" si="291"/>
        <v>X</v>
      </c>
      <c r="FE100" s="77" t="str">
        <f t="shared" si="291"/>
        <v>X</v>
      </c>
      <c r="FF100" s="77" t="str">
        <f t="shared" si="291"/>
        <v>X</v>
      </c>
      <c r="FG100" s="77" t="str">
        <f t="shared" si="291"/>
        <v>X</v>
      </c>
      <c r="FH100" s="77" t="str">
        <f t="shared" si="291"/>
        <v>X</v>
      </c>
      <c r="FI100" s="77" t="str">
        <f t="shared" si="291"/>
        <v>X</v>
      </c>
      <c r="FJ100" s="77" t="str">
        <f t="shared" si="291"/>
        <v>X</v>
      </c>
      <c r="FK100" s="77" t="str">
        <f t="shared" si="291"/>
        <v>X</v>
      </c>
      <c r="FL100" s="77" t="str">
        <f t="shared" si="291"/>
        <v>X</v>
      </c>
      <c r="FM100" s="77" t="str">
        <f t="shared" si="291"/>
        <v>X</v>
      </c>
      <c r="FN100" s="77" t="str">
        <f t="shared" si="291"/>
        <v>X</v>
      </c>
      <c r="FO100" s="77" t="str">
        <f t="shared" si="291"/>
        <v>X</v>
      </c>
      <c r="FP100" s="77" t="str">
        <f t="shared" si="291"/>
        <v>X</v>
      </c>
      <c r="FQ100" s="77" t="str">
        <f t="shared" si="291"/>
        <v>X</v>
      </c>
      <c r="FR100" s="77" t="str">
        <f t="shared" si="291"/>
        <v>X</v>
      </c>
      <c r="FS100" s="77" t="str">
        <f t="shared" si="291"/>
        <v>X</v>
      </c>
      <c r="FT100" s="77" t="str">
        <f t="shared" si="291"/>
        <v>X</v>
      </c>
      <c r="FU100" s="77" t="str">
        <f t="shared" si="291"/>
        <v>X</v>
      </c>
      <c r="FV100" s="77" t="str">
        <f t="shared" si="291"/>
        <v>X</v>
      </c>
      <c r="FW100" s="77" t="str">
        <f t="shared" si="291"/>
        <v>X</v>
      </c>
      <c r="FX100" s="77" t="str">
        <f t="shared" si="291"/>
        <v>X</v>
      </c>
      <c r="FY100" s="77" t="str">
        <f t="shared" ref="FY100:GR100" si="292">IF(ISNUMBER(FY13),IF(CodeCouleur($D$53)=CodeCouleur(FY13),"CEAM",IF(FY13=$G$53,"OPEX",IF(AND(ISBLANK($E13),FY68&gt;50),"ORG",IF(FY13=$G$54,"OPEX",FY68)))),FY13)</f>
        <v>X</v>
      </c>
      <c r="FZ100" s="77" t="str">
        <f t="shared" si="292"/>
        <v>X</v>
      </c>
      <c r="GA100" s="77" t="str">
        <f t="shared" si="292"/>
        <v>X</v>
      </c>
      <c r="GB100" s="77" t="str">
        <f t="shared" si="292"/>
        <v>X</v>
      </c>
      <c r="GC100" s="77" t="str">
        <f t="shared" si="292"/>
        <v>X</v>
      </c>
      <c r="GD100" s="77" t="str">
        <f t="shared" si="292"/>
        <v>X</v>
      </c>
      <c r="GE100" s="77" t="str">
        <f t="shared" si="292"/>
        <v>X</v>
      </c>
      <c r="GF100" s="77" t="str">
        <f t="shared" si="292"/>
        <v>X</v>
      </c>
      <c r="GG100" s="77" t="str">
        <f t="shared" si="292"/>
        <v>X</v>
      </c>
      <c r="GH100" s="77" t="str">
        <f t="shared" si="292"/>
        <v>X</v>
      </c>
      <c r="GI100" s="77" t="str">
        <f t="shared" si="292"/>
        <v>X</v>
      </c>
      <c r="GJ100" s="77" t="str">
        <f t="shared" si="292"/>
        <v>X</v>
      </c>
      <c r="GK100" s="77" t="str">
        <f t="shared" si="292"/>
        <v>X</v>
      </c>
      <c r="GL100" s="77" t="str">
        <f t="shared" si="292"/>
        <v>X</v>
      </c>
      <c r="GM100" s="77" t="str">
        <f t="shared" si="292"/>
        <v>X</v>
      </c>
      <c r="GN100" s="77" t="str">
        <f t="shared" si="292"/>
        <v>X</v>
      </c>
      <c r="GO100" s="77" t="str">
        <f t="shared" si="292"/>
        <v>X</v>
      </c>
      <c r="GP100" s="77" t="str">
        <f t="shared" si="292"/>
        <v>X</v>
      </c>
      <c r="GQ100" s="77" t="str">
        <f t="shared" si="292"/>
        <v>X</v>
      </c>
      <c r="GR100" s="77" t="str">
        <f t="shared" si="292"/>
        <v>X</v>
      </c>
    </row>
    <row r="101" spans="7:200" x14ac:dyDescent="0.2">
      <c r="G101" s="1043"/>
      <c r="H101" s="476" t="s">
        <v>97</v>
      </c>
      <c r="I101" s="391"/>
      <c r="J101" s="237"/>
      <c r="K101" s="237"/>
      <c r="L101" s="390"/>
      <c r="P101" s="140"/>
      <c r="U101" s="77" t="str">
        <f t="shared" ref="U101:AZ101" si="293">IF(ISNUMBER(U14),IF(CodeCouleur($D$53)=CodeCouleur(U14),"CEAM",IF(U14=$G$53,"OPEX",IF(AND(ISBLANK($E14),U69&gt;50),"ORG",IF(U14=$G$54,"OPEX",U69)))),U14)</f>
        <v>CV</v>
      </c>
      <c r="V101" s="77" t="str">
        <f t="shared" si="293"/>
        <v>CV</v>
      </c>
      <c r="W101" s="77" t="str">
        <f t="shared" si="293"/>
        <v>CV</v>
      </c>
      <c r="X101" s="77" t="str">
        <f t="shared" si="293"/>
        <v>CV</v>
      </c>
      <c r="Y101" s="77" t="str">
        <f t="shared" si="293"/>
        <v>CV</v>
      </c>
      <c r="Z101" s="77" t="str">
        <f t="shared" si="293"/>
        <v>V15</v>
      </c>
      <c r="AA101" s="77" t="str">
        <f t="shared" si="293"/>
        <v>V15</v>
      </c>
      <c r="AB101" s="77" t="str">
        <f t="shared" si="293"/>
        <v>V15</v>
      </c>
      <c r="AC101" s="77" t="str">
        <f t="shared" si="293"/>
        <v>V15</v>
      </c>
      <c r="AD101" s="77" t="str">
        <f t="shared" si="293"/>
        <v>V15</v>
      </c>
      <c r="AE101" s="77" t="str">
        <f t="shared" si="293"/>
        <v>V15</v>
      </c>
      <c r="AF101" s="77" t="str">
        <f t="shared" si="293"/>
        <v>CV</v>
      </c>
      <c r="AG101" s="77" t="str">
        <f t="shared" si="293"/>
        <v>CV</v>
      </c>
      <c r="AH101" s="77" t="str">
        <f t="shared" si="293"/>
        <v>CV</v>
      </c>
      <c r="AI101" s="77" t="str">
        <f t="shared" si="293"/>
        <v>CV</v>
      </c>
      <c r="AJ101" s="77" t="str">
        <f t="shared" si="293"/>
        <v>CV</v>
      </c>
      <c r="AK101" s="77" t="str">
        <f t="shared" si="293"/>
        <v>CV</v>
      </c>
      <c r="AL101" s="77" t="str">
        <f t="shared" si="293"/>
        <v>CV</v>
      </c>
      <c r="AM101" s="77" t="str">
        <f t="shared" si="293"/>
        <v>CV</v>
      </c>
      <c r="AN101" s="77" t="str">
        <f t="shared" si="293"/>
        <v>CV</v>
      </c>
      <c r="AO101" s="77" t="str">
        <f t="shared" si="293"/>
        <v>CV</v>
      </c>
      <c r="AP101" s="77" t="str">
        <f t="shared" si="293"/>
        <v>CV</v>
      </c>
      <c r="AQ101" s="77" t="str">
        <f t="shared" si="293"/>
        <v>CV</v>
      </c>
      <c r="AR101" s="77" t="str">
        <f t="shared" si="293"/>
        <v>CV</v>
      </c>
      <c r="AS101" s="77" t="str">
        <f t="shared" si="293"/>
        <v>CV</v>
      </c>
      <c r="AT101" s="77" t="str">
        <f t="shared" si="293"/>
        <v>CV</v>
      </c>
      <c r="AU101" s="77" t="str">
        <f t="shared" si="293"/>
        <v>CV</v>
      </c>
      <c r="AV101" s="77" t="str">
        <f t="shared" si="293"/>
        <v>CV</v>
      </c>
      <c r="AW101" s="77" t="str">
        <f t="shared" si="293"/>
        <v>CV</v>
      </c>
      <c r="AX101" s="77" t="str">
        <f t="shared" si="293"/>
        <v>CV</v>
      </c>
      <c r="AY101" s="77" t="str">
        <f t="shared" si="293"/>
        <v>CV</v>
      </c>
      <c r="AZ101" s="77" t="str">
        <f t="shared" si="293"/>
        <v>CV</v>
      </c>
      <c r="BA101" s="77" t="str">
        <f t="shared" ref="BA101:CF101" si="294">IF(ISNUMBER(BA14),IF(CodeCouleur($D$53)=CodeCouleur(BA14),"CEAM",IF(BA14=$G$53,"OPEX",IF(AND(ISBLANK($E14),BA69&gt;50),"ORG",IF(BA14=$G$54,"OPEX",BA69)))),BA14)</f>
        <v>CV</v>
      </c>
      <c r="BB101" s="77" t="str">
        <f t="shared" si="294"/>
        <v>CV</v>
      </c>
      <c r="BC101" s="77" t="str">
        <f t="shared" si="294"/>
        <v>CV</v>
      </c>
      <c r="BD101" s="77" t="str">
        <f t="shared" si="294"/>
        <v>CV</v>
      </c>
      <c r="BE101" s="77" t="str">
        <f t="shared" si="294"/>
        <v>CV</v>
      </c>
      <c r="BF101" s="77" t="str">
        <f t="shared" si="294"/>
        <v>CV</v>
      </c>
      <c r="BG101" s="77" t="str">
        <f t="shared" si="294"/>
        <v>CV</v>
      </c>
      <c r="BH101" s="77" t="str">
        <f t="shared" si="294"/>
        <v>CV</v>
      </c>
      <c r="BI101" s="77" t="str">
        <f t="shared" si="294"/>
        <v>CV</v>
      </c>
      <c r="BJ101" s="77" t="str">
        <f t="shared" si="294"/>
        <v>CV</v>
      </c>
      <c r="BK101" s="77" t="str">
        <f t="shared" si="294"/>
        <v>CV</v>
      </c>
      <c r="BL101" s="77" t="str">
        <f t="shared" si="294"/>
        <v>CV</v>
      </c>
      <c r="BM101" s="77" t="str">
        <f t="shared" si="294"/>
        <v>CV</v>
      </c>
      <c r="BN101" s="77" t="str">
        <f t="shared" si="294"/>
        <v>CV</v>
      </c>
      <c r="BO101" s="77" t="str">
        <f t="shared" si="294"/>
        <v>CV</v>
      </c>
      <c r="BP101" s="77" t="str">
        <f t="shared" si="294"/>
        <v>CV</v>
      </c>
      <c r="BQ101" s="77" t="str">
        <f t="shared" si="294"/>
        <v>CV</v>
      </c>
      <c r="BR101" s="77" t="str">
        <f t="shared" si="294"/>
        <v>CV</v>
      </c>
      <c r="BS101" s="77" t="str">
        <f t="shared" si="294"/>
        <v>CV</v>
      </c>
      <c r="BT101" s="77" t="str">
        <f t="shared" si="294"/>
        <v>CV</v>
      </c>
      <c r="BU101" s="77" t="str">
        <f t="shared" si="294"/>
        <v>CV</v>
      </c>
      <c r="BV101" s="77" t="str">
        <f t="shared" si="294"/>
        <v>CV</v>
      </c>
      <c r="BW101" s="77" t="str">
        <f t="shared" si="294"/>
        <v>CV</v>
      </c>
      <c r="BX101" s="77" t="str">
        <f t="shared" si="294"/>
        <v>CV</v>
      </c>
      <c r="BY101" s="77" t="str">
        <f t="shared" si="294"/>
        <v>CV</v>
      </c>
      <c r="BZ101" s="77" t="str">
        <f t="shared" si="294"/>
        <v>CV</v>
      </c>
      <c r="CA101" s="77" t="str">
        <f t="shared" si="294"/>
        <v>CV</v>
      </c>
      <c r="CB101" s="77" t="str">
        <f t="shared" si="294"/>
        <v>CV</v>
      </c>
      <c r="CC101" s="77" t="str">
        <f t="shared" si="294"/>
        <v>CV</v>
      </c>
      <c r="CD101" s="77" t="str">
        <f t="shared" si="294"/>
        <v>CV</v>
      </c>
      <c r="CE101" s="77" t="str">
        <f t="shared" si="294"/>
        <v>CV</v>
      </c>
      <c r="CF101" s="77" t="str">
        <f t="shared" si="294"/>
        <v>CV</v>
      </c>
      <c r="CG101" s="77" t="str">
        <f t="shared" ref="CG101:DL101" si="295">IF(ISNUMBER(CG14),IF(CodeCouleur($D$53)=CodeCouleur(CG14),"CEAM",IF(CG14=$G$53,"OPEX",IF(AND(ISBLANK($E14),CG69&gt;50),"ORG",IF(CG14=$G$54,"OPEX",CG69)))),CG14)</f>
        <v>CV</v>
      </c>
      <c r="CH101" s="77" t="str">
        <f t="shared" si="295"/>
        <v>CV</v>
      </c>
      <c r="CI101" s="77" t="str">
        <f t="shared" si="295"/>
        <v>CV</v>
      </c>
      <c r="CJ101" s="77" t="str">
        <f t="shared" si="295"/>
        <v>CV</v>
      </c>
      <c r="CK101" s="77" t="str">
        <f t="shared" si="295"/>
        <v>CV</v>
      </c>
      <c r="CL101" s="77" t="str">
        <f t="shared" si="295"/>
        <v>CV</v>
      </c>
      <c r="CM101" s="77" t="str">
        <f t="shared" si="295"/>
        <v>V20</v>
      </c>
      <c r="CN101" s="77" t="str">
        <f t="shared" si="295"/>
        <v>V20</v>
      </c>
      <c r="CO101" s="77" t="str">
        <f t="shared" si="295"/>
        <v>V20</v>
      </c>
      <c r="CP101" s="77" t="str">
        <f t="shared" si="295"/>
        <v>V20</v>
      </c>
      <c r="CQ101" s="77" t="str">
        <f t="shared" si="295"/>
        <v>V20</v>
      </c>
      <c r="CR101" s="77" t="str">
        <f t="shared" si="295"/>
        <v>V20</v>
      </c>
      <c r="CS101" s="77" t="str">
        <f t="shared" si="295"/>
        <v>CV</v>
      </c>
      <c r="CT101" s="77" t="str">
        <f t="shared" si="295"/>
        <v>CV</v>
      </c>
      <c r="CU101" s="77" t="str">
        <f t="shared" si="295"/>
        <v>CV</v>
      </c>
      <c r="CV101" s="77" t="str">
        <f t="shared" si="295"/>
        <v>CV</v>
      </c>
      <c r="CW101" s="77" t="str">
        <f t="shared" si="295"/>
        <v>CV</v>
      </c>
      <c r="CX101" s="77" t="str">
        <f t="shared" si="295"/>
        <v>CV</v>
      </c>
      <c r="CY101" s="77" t="str">
        <f t="shared" si="295"/>
        <v>CV</v>
      </c>
      <c r="CZ101" s="77" t="str">
        <f t="shared" si="295"/>
        <v>CV</v>
      </c>
      <c r="DA101" s="77" t="str">
        <f t="shared" si="295"/>
        <v>CV</v>
      </c>
      <c r="DB101" s="77" t="str">
        <f t="shared" si="295"/>
        <v>CV</v>
      </c>
      <c r="DC101" s="77" t="str">
        <f t="shared" si="295"/>
        <v>CV</v>
      </c>
      <c r="DD101" s="77" t="str">
        <f t="shared" si="295"/>
        <v>CV</v>
      </c>
      <c r="DE101" s="77" t="str">
        <f t="shared" si="295"/>
        <v>CV</v>
      </c>
      <c r="DF101" s="77" t="str">
        <f t="shared" si="295"/>
        <v>CV</v>
      </c>
      <c r="DG101" s="77" t="str">
        <f t="shared" si="295"/>
        <v>CV</v>
      </c>
      <c r="DH101" s="77" t="str">
        <f t="shared" si="295"/>
        <v>CV</v>
      </c>
      <c r="DI101" s="77" t="str">
        <f t="shared" si="295"/>
        <v>CV</v>
      </c>
      <c r="DJ101" s="77" t="str">
        <f t="shared" si="295"/>
        <v>CV</v>
      </c>
      <c r="DK101" s="77" t="str">
        <f t="shared" si="295"/>
        <v>CV</v>
      </c>
      <c r="DL101" s="77" t="str">
        <f t="shared" si="295"/>
        <v>CV</v>
      </c>
      <c r="DM101" s="77" t="str">
        <f t="shared" ref="DM101:ER101" si="296">IF(ISNUMBER(DM14),IF(CodeCouleur($D$53)=CodeCouleur(DM14),"CEAM",IF(DM14=$G$53,"OPEX",IF(AND(ISBLANK($E14),DM69&gt;50),"ORG",IF(DM14=$G$54,"OPEX",DM69)))),DM14)</f>
        <v>CV</v>
      </c>
      <c r="DN101" s="77" t="str">
        <f t="shared" si="296"/>
        <v>CV</v>
      </c>
      <c r="DO101" s="77" t="str">
        <f t="shared" si="296"/>
        <v>CV</v>
      </c>
      <c r="DP101" s="77" t="str">
        <f t="shared" si="296"/>
        <v>CV</v>
      </c>
      <c r="DQ101" s="77" t="str">
        <f t="shared" si="296"/>
        <v>CV</v>
      </c>
      <c r="DR101" s="77" t="str">
        <f t="shared" si="296"/>
        <v>CV</v>
      </c>
      <c r="DS101" s="77" t="str">
        <f t="shared" si="296"/>
        <v>CV</v>
      </c>
      <c r="DT101" s="77" t="str">
        <f t="shared" si="296"/>
        <v>CV</v>
      </c>
      <c r="DU101" s="77" t="str">
        <f t="shared" si="296"/>
        <v>CV</v>
      </c>
      <c r="DV101" s="77" t="str">
        <f t="shared" si="296"/>
        <v>CV</v>
      </c>
      <c r="DW101" s="77" t="str">
        <f t="shared" si="296"/>
        <v>CV</v>
      </c>
      <c r="DX101" s="77" t="str">
        <f t="shared" si="296"/>
        <v>CV</v>
      </c>
      <c r="DY101" s="77" t="str">
        <f t="shared" si="296"/>
        <v>CV</v>
      </c>
      <c r="DZ101" s="77" t="str">
        <f t="shared" si="296"/>
        <v>CV</v>
      </c>
      <c r="EA101" s="77" t="str">
        <f t="shared" si="296"/>
        <v>CV</v>
      </c>
      <c r="EB101" s="77" t="str">
        <f t="shared" si="296"/>
        <v>CV</v>
      </c>
      <c r="EC101" s="77" t="str">
        <f t="shared" si="296"/>
        <v>CV</v>
      </c>
      <c r="ED101" s="77" t="str">
        <f t="shared" si="296"/>
        <v>CV</v>
      </c>
      <c r="EE101" s="77" t="str">
        <f t="shared" si="296"/>
        <v>CV</v>
      </c>
      <c r="EF101" s="77" t="str">
        <f t="shared" si="296"/>
        <v>CV</v>
      </c>
      <c r="EG101" s="77" t="str">
        <f t="shared" si="296"/>
        <v>CV</v>
      </c>
      <c r="EH101" s="77" t="str">
        <f t="shared" si="296"/>
        <v>CV</v>
      </c>
      <c r="EI101" s="77" t="str">
        <f t="shared" si="296"/>
        <v>CV</v>
      </c>
      <c r="EJ101" s="77" t="str">
        <f t="shared" si="296"/>
        <v>CV</v>
      </c>
      <c r="EK101" s="77" t="str">
        <f t="shared" si="296"/>
        <v>CV</v>
      </c>
      <c r="EL101" s="77" t="str">
        <f t="shared" si="296"/>
        <v>CV</v>
      </c>
      <c r="EM101" s="77" t="str">
        <f t="shared" si="296"/>
        <v>CV</v>
      </c>
      <c r="EN101" s="77" t="str">
        <f t="shared" si="296"/>
        <v>CV</v>
      </c>
      <c r="EO101" s="77" t="str">
        <f t="shared" si="296"/>
        <v>CV</v>
      </c>
      <c r="EP101" s="77" t="str">
        <f t="shared" si="296"/>
        <v>CV</v>
      </c>
      <c r="EQ101" s="77" t="str">
        <f t="shared" si="296"/>
        <v>CV</v>
      </c>
      <c r="ER101" s="77" t="str">
        <f t="shared" si="296"/>
        <v>CV</v>
      </c>
      <c r="ES101" s="77" t="str">
        <f t="shared" ref="ES101:FX101" si="297">IF(ISNUMBER(ES14),IF(CodeCouleur($D$53)=CodeCouleur(ES14),"CEAM",IF(ES14=$G$53,"OPEX",IF(AND(ISBLANK($E14),ES69&gt;50),"ORG",IF(ES14=$G$54,"OPEX",ES69)))),ES14)</f>
        <v>CV</v>
      </c>
      <c r="ET101" s="77" t="str">
        <f t="shared" si="297"/>
        <v>CV</v>
      </c>
      <c r="EU101" s="77" t="str">
        <f t="shared" si="297"/>
        <v>CV</v>
      </c>
      <c r="EV101" s="77" t="str">
        <f t="shared" si="297"/>
        <v>CV</v>
      </c>
      <c r="EW101" s="77" t="str">
        <f t="shared" si="297"/>
        <v>CV</v>
      </c>
      <c r="EX101" s="77" t="str">
        <f t="shared" si="297"/>
        <v>CV</v>
      </c>
      <c r="EY101" s="77" t="str">
        <f t="shared" si="297"/>
        <v>CV</v>
      </c>
      <c r="EZ101" s="77" t="str">
        <f t="shared" si="297"/>
        <v>V25</v>
      </c>
      <c r="FA101" s="77" t="str">
        <f t="shared" si="297"/>
        <v>V25</v>
      </c>
      <c r="FB101" s="77" t="str">
        <f t="shared" si="297"/>
        <v>V25</v>
      </c>
      <c r="FC101" s="77" t="str">
        <f t="shared" si="297"/>
        <v>V25</v>
      </c>
      <c r="FD101" s="77" t="str">
        <f t="shared" si="297"/>
        <v>V25</v>
      </c>
      <c r="FE101" s="77" t="str">
        <f t="shared" si="297"/>
        <v>CV</v>
      </c>
      <c r="FF101" s="77" t="str">
        <f t="shared" si="297"/>
        <v>CV</v>
      </c>
      <c r="FG101" s="77" t="str">
        <f t="shared" si="297"/>
        <v>CV</v>
      </c>
      <c r="FH101" s="77" t="str">
        <f t="shared" si="297"/>
        <v>CV</v>
      </c>
      <c r="FI101" s="77" t="str">
        <f t="shared" si="297"/>
        <v>CV</v>
      </c>
      <c r="FJ101" s="77" t="str">
        <f t="shared" si="297"/>
        <v>CV</v>
      </c>
      <c r="FK101" s="77" t="str">
        <f t="shared" si="297"/>
        <v>CV</v>
      </c>
      <c r="FL101" s="77" t="str">
        <f t="shared" si="297"/>
        <v>CV</v>
      </c>
      <c r="FM101" s="77" t="str">
        <f t="shared" si="297"/>
        <v>CV</v>
      </c>
      <c r="FN101" s="77" t="str">
        <f t="shared" si="297"/>
        <v>CV</v>
      </c>
      <c r="FO101" s="77" t="str">
        <f t="shared" si="297"/>
        <v>CV</v>
      </c>
      <c r="FP101" s="77" t="str">
        <f t="shared" si="297"/>
        <v>CV</v>
      </c>
      <c r="FQ101" s="77" t="str">
        <f t="shared" si="297"/>
        <v>CV</v>
      </c>
      <c r="FR101" s="77" t="str">
        <f t="shared" si="297"/>
        <v>CV</v>
      </c>
      <c r="FS101" s="77" t="str">
        <f t="shared" si="297"/>
        <v>CV</v>
      </c>
      <c r="FT101" s="77" t="str">
        <f t="shared" si="297"/>
        <v>CV</v>
      </c>
      <c r="FU101" s="77" t="str">
        <f t="shared" si="297"/>
        <v>CV</v>
      </c>
      <c r="FV101" s="77" t="str">
        <f t="shared" si="297"/>
        <v>CV</v>
      </c>
      <c r="FW101" s="77" t="str">
        <f t="shared" si="297"/>
        <v>CV</v>
      </c>
      <c r="FX101" s="77" t="str">
        <f t="shared" si="297"/>
        <v>CV</v>
      </c>
      <c r="FY101" s="77" t="str">
        <f t="shared" ref="FY101:GR101" si="298">IF(ISNUMBER(FY14),IF(CodeCouleur($D$53)=CodeCouleur(FY14),"CEAM",IF(FY14=$G$53,"OPEX",IF(AND(ISBLANK($E14),FY69&gt;50),"ORG",IF(FY14=$G$54,"OPEX",FY69)))),FY14)</f>
        <v>CV</v>
      </c>
      <c r="FZ101" s="77" t="str">
        <f t="shared" si="298"/>
        <v>CV</v>
      </c>
      <c r="GA101" s="77" t="str">
        <f t="shared" si="298"/>
        <v>CV</v>
      </c>
      <c r="GB101" s="77" t="str">
        <f t="shared" si="298"/>
        <v>CV</v>
      </c>
      <c r="GC101" s="77" t="str">
        <f t="shared" si="298"/>
        <v>CV</v>
      </c>
      <c r="GD101" s="77" t="str">
        <f t="shared" si="298"/>
        <v>CV</v>
      </c>
      <c r="GE101" s="77" t="str">
        <f t="shared" si="298"/>
        <v>CV</v>
      </c>
      <c r="GF101" s="77" t="str">
        <f t="shared" si="298"/>
        <v>CV</v>
      </c>
      <c r="GG101" s="77" t="str">
        <f t="shared" si="298"/>
        <v>CV</v>
      </c>
      <c r="GH101" s="77" t="str">
        <f t="shared" si="298"/>
        <v>CV</v>
      </c>
      <c r="GI101" s="77" t="str">
        <f t="shared" si="298"/>
        <v>CV</v>
      </c>
      <c r="GJ101" s="77" t="str">
        <f t="shared" si="298"/>
        <v>CV</v>
      </c>
      <c r="GK101" s="77" t="str">
        <f t="shared" si="298"/>
        <v>CV</v>
      </c>
      <c r="GL101" s="77" t="str">
        <f t="shared" si="298"/>
        <v>CV</v>
      </c>
      <c r="GM101" s="77" t="str">
        <f t="shared" si="298"/>
        <v>CV</v>
      </c>
      <c r="GN101" s="77" t="str">
        <f t="shared" si="298"/>
        <v>CV</v>
      </c>
      <c r="GO101" s="77" t="str">
        <f t="shared" si="298"/>
        <v>X</v>
      </c>
      <c r="GP101" s="77" t="str">
        <f t="shared" si="298"/>
        <v>X</v>
      </c>
      <c r="GQ101" s="77" t="str">
        <f t="shared" si="298"/>
        <v>X</v>
      </c>
      <c r="GR101" s="77" t="str">
        <f t="shared" si="298"/>
        <v>X</v>
      </c>
    </row>
    <row r="102" spans="7:200" x14ac:dyDescent="0.2">
      <c r="G102" s="1043"/>
      <c r="H102" s="476" t="s">
        <v>98</v>
      </c>
      <c r="I102" s="391"/>
      <c r="J102" s="237"/>
      <c r="K102" s="237"/>
      <c r="L102" s="390"/>
      <c r="P102" s="140"/>
      <c r="U102" s="77">
        <f t="shared" ref="U102:AZ102" ca="1" si="299">IF(ISNUMBER(U15),IF(CodeCouleur($D$53)=CodeCouleur(U15),"CEAM",IF(U15=$G$53,"OPEX",IF(AND(ISBLANK($E15),U70&gt;50),"ORG",IF(U15=$G$54,"OPEX",U70)))),U15)</f>
        <v>670</v>
      </c>
      <c r="V102" s="77">
        <f t="shared" ca="1" si="299"/>
        <v>671</v>
      </c>
      <c r="W102" s="77">
        <f t="shared" si="299"/>
        <v>0</v>
      </c>
      <c r="X102" s="77">
        <f t="shared" si="299"/>
        <v>0</v>
      </c>
      <c r="Y102" s="77">
        <f t="shared" si="299"/>
        <v>0</v>
      </c>
      <c r="Z102" s="77">
        <f t="shared" si="299"/>
        <v>0</v>
      </c>
      <c r="AA102" s="77">
        <f t="shared" si="299"/>
        <v>0</v>
      </c>
      <c r="AB102" s="77">
        <f t="shared" si="299"/>
        <v>0</v>
      </c>
      <c r="AC102" s="77">
        <f t="shared" si="299"/>
        <v>0</v>
      </c>
      <c r="AD102" s="77">
        <f t="shared" si="299"/>
        <v>0</v>
      </c>
      <c r="AE102" s="77">
        <f t="shared" si="299"/>
        <v>0</v>
      </c>
      <c r="AF102" s="77">
        <f t="shared" si="299"/>
        <v>0</v>
      </c>
      <c r="AG102" s="77">
        <f t="shared" ca="1" si="299"/>
        <v>646</v>
      </c>
      <c r="AH102" s="77">
        <f t="shared" ca="1" si="299"/>
        <v>621</v>
      </c>
      <c r="AI102" s="77">
        <f t="shared" ca="1" si="299"/>
        <v>596</v>
      </c>
      <c r="AJ102" s="77">
        <f t="shared" ca="1" si="299"/>
        <v>571</v>
      </c>
      <c r="AK102" s="77">
        <f t="shared" ca="1" si="299"/>
        <v>546</v>
      </c>
      <c r="AL102" s="77">
        <f t="shared" ca="1" si="299"/>
        <v>521</v>
      </c>
      <c r="AM102" s="77">
        <f t="shared" ca="1" si="299"/>
        <v>496</v>
      </c>
      <c r="AN102" s="77">
        <f t="shared" ca="1" si="299"/>
        <v>471</v>
      </c>
      <c r="AO102" s="77">
        <f t="shared" ca="1" si="299"/>
        <v>446</v>
      </c>
      <c r="AP102" s="77">
        <f t="shared" ca="1" si="299"/>
        <v>421</v>
      </c>
      <c r="AQ102" s="77">
        <f t="shared" ca="1" si="299"/>
        <v>396</v>
      </c>
      <c r="AR102" s="77">
        <f t="shared" ca="1" si="299"/>
        <v>371</v>
      </c>
      <c r="AS102" s="77">
        <f t="shared" ca="1" si="299"/>
        <v>346</v>
      </c>
      <c r="AT102" s="77">
        <f t="shared" ca="1" si="299"/>
        <v>321</v>
      </c>
      <c r="AU102" s="77">
        <f t="shared" ca="1" si="299"/>
        <v>296</v>
      </c>
      <c r="AV102" s="77">
        <f t="shared" ca="1" si="299"/>
        <v>271</v>
      </c>
      <c r="AW102" s="77">
        <f t="shared" ca="1" si="299"/>
        <v>246</v>
      </c>
      <c r="AX102" s="77">
        <f t="shared" ca="1" si="299"/>
        <v>221</v>
      </c>
      <c r="AY102" s="77">
        <f t="shared" ca="1" si="299"/>
        <v>196</v>
      </c>
      <c r="AZ102" s="77">
        <f t="shared" ca="1" si="299"/>
        <v>171</v>
      </c>
      <c r="BA102" s="77">
        <f t="shared" ref="BA102:CF102" ca="1" si="300">IF(ISNUMBER(BA15),IF(CodeCouleur($D$53)=CodeCouleur(BA15),"CEAM",IF(BA15=$G$53,"OPEX",IF(AND(ISBLANK($E15),BA70&gt;50),"ORG",IF(BA15=$G$54,"OPEX",BA70)))),BA15)</f>
        <v>146</v>
      </c>
      <c r="BB102" s="77">
        <f t="shared" ca="1" si="300"/>
        <v>121</v>
      </c>
      <c r="BC102" s="77">
        <f t="shared" ca="1" si="300"/>
        <v>96</v>
      </c>
      <c r="BD102" s="77">
        <f t="shared" ca="1" si="300"/>
        <v>71</v>
      </c>
      <c r="BE102" s="77">
        <f t="shared" ca="1" si="300"/>
        <v>46</v>
      </c>
      <c r="BF102" s="77">
        <f t="shared" ca="1" si="300"/>
        <v>21</v>
      </c>
      <c r="BG102" s="77" t="str">
        <f t="shared" si="300"/>
        <v>V10</v>
      </c>
      <c r="BH102" s="77" t="str">
        <f t="shared" si="300"/>
        <v>V10</v>
      </c>
      <c r="BI102" s="77" t="str">
        <f t="shared" si="300"/>
        <v>V10</v>
      </c>
      <c r="BJ102" s="77" t="str">
        <f t="shared" si="300"/>
        <v>V10</v>
      </c>
      <c r="BK102" s="77" t="str">
        <f t="shared" si="300"/>
        <v>V10</v>
      </c>
      <c r="BL102" s="77" t="str">
        <f t="shared" si="300"/>
        <v>V10</v>
      </c>
      <c r="BM102" s="77">
        <f t="shared" ca="1" si="300"/>
        <v>1177</v>
      </c>
      <c r="BN102" s="77">
        <f t="shared" ca="1" si="300"/>
        <v>1154</v>
      </c>
      <c r="BO102" s="77">
        <f t="shared" ca="1" si="300"/>
        <v>1131</v>
      </c>
      <c r="BP102" s="77">
        <f t="shared" ca="1" si="300"/>
        <v>1108</v>
      </c>
      <c r="BQ102" s="77">
        <f t="shared" ca="1" si="300"/>
        <v>1085</v>
      </c>
      <c r="BR102" s="77">
        <f t="shared" ca="1" si="300"/>
        <v>1062</v>
      </c>
      <c r="BS102" s="77">
        <f t="shared" ca="1" si="300"/>
        <v>1039</v>
      </c>
      <c r="BT102" s="77">
        <f t="shared" ca="1" si="300"/>
        <v>1016</v>
      </c>
      <c r="BU102" s="77">
        <f t="shared" ca="1" si="300"/>
        <v>993</v>
      </c>
      <c r="BV102" s="77">
        <f t="shared" ca="1" si="300"/>
        <v>970</v>
      </c>
      <c r="BW102" s="77">
        <f t="shared" ca="1" si="300"/>
        <v>947</v>
      </c>
      <c r="BX102" s="77">
        <f t="shared" ca="1" si="300"/>
        <v>924</v>
      </c>
      <c r="BY102" s="77">
        <f t="shared" ca="1" si="300"/>
        <v>901</v>
      </c>
      <c r="BZ102" s="77">
        <f t="shared" ca="1" si="300"/>
        <v>878</v>
      </c>
      <c r="CA102" s="77">
        <f t="shared" ca="1" si="300"/>
        <v>855</v>
      </c>
      <c r="CB102" s="77">
        <f t="shared" ca="1" si="300"/>
        <v>832</v>
      </c>
      <c r="CC102" s="77">
        <f t="shared" ca="1" si="300"/>
        <v>809</v>
      </c>
      <c r="CD102" s="77">
        <f t="shared" ca="1" si="300"/>
        <v>786</v>
      </c>
      <c r="CE102" s="77">
        <f t="shared" ca="1" si="300"/>
        <v>763</v>
      </c>
      <c r="CF102" s="77">
        <f t="shared" ca="1" si="300"/>
        <v>740</v>
      </c>
      <c r="CG102" s="77">
        <f t="shared" ref="CG102:DL102" ca="1" si="301">IF(ISNUMBER(CG15),IF(CodeCouleur($D$53)=CodeCouleur(CG15),"CEAM",IF(CG15=$G$53,"OPEX",IF(AND(ISBLANK($E15),CG70&gt;50),"ORG",IF(CG15=$G$54,"OPEX",CG70)))),CG15)</f>
        <v>717</v>
      </c>
      <c r="CH102" s="77">
        <f t="shared" ca="1" si="301"/>
        <v>694</v>
      </c>
      <c r="CI102" s="77">
        <f t="shared" ca="1" si="301"/>
        <v>671</v>
      </c>
      <c r="CJ102" s="77">
        <f t="shared" ca="1" si="301"/>
        <v>648</v>
      </c>
      <c r="CK102" s="77">
        <f t="shared" ca="1" si="301"/>
        <v>625</v>
      </c>
      <c r="CL102" s="77">
        <f t="shared" ca="1" si="301"/>
        <v>602</v>
      </c>
      <c r="CM102" s="77">
        <f t="shared" ca="1" si="301"/>
        <v>579</v>
      </c>
      <c r="CN102" s="77">
        <f t="shared" ca="1" si="301"/>
        <v>556</v>
      </c>
      <c r="CO102" s="77">
        <f t="shared" ca="1" si="301"/>
        <v>533</v>
      </c>
      <c r="CP102" s="77">
        <f t="shared" ca="1" si="301"/>
        <v>510</v>
      </c>
      <c r="CQ102" s="77">
        <f t="shared" ca="1" si="301"/>
        <v>487</v>
      </c>
      <c r="CR102" s="77">
        <f t="shared" ca="1" si="301"/>
        <v>464</v>
      </c>
      <c r="CS102" s="77">
        <f t="shared" ca="1" si="301"/>
        <v>441</v>
      </c>
      <c r="CT102" s="77">
        <f t="shared" ca="1" si="301"/>
        <v>418</v>
      </c>
      <c r="CU102" s="77">
        <f t="shared" ca="1" si="301"/>
        <v>395</v>
      </c>
      <c r="CV102" s="77">
        <f t="shared" ca="1" si="301"/>
        <v>372</v>
      </c>
      <c r="CW102" s="77">
        <f t="shared" ca="1" si="301"/>
        <v>349</v>
      </c>
      <c r="CX102" s="77">
        <f t="shared" ca="1" si="301"/>
        <v>326</v>
      </c>
      <c r="CY102" s="77">
        <f t="shared" ca="1" si="301"/>
        <v>303</v>
      </c>
      <c r="CZ102" s="77">
        <f t="shared" ca="1" si="301"/>
        <v>280</v>
      </c>
      <c r="DA102" s="77">
        <f t="shared" ca="1" si="301"/>
        <v>257</v>
      </c>
      <c r="DB102" s="77">
        <f t="shared" ca="1" si="301"/>
        <v>234</v>
      </c>
      <c r="DC102" s="77">
        <f t="shared" ca="1" si="301"/>
        <v>211</v>
      </c>
      <c r="DD102" s="77">
        <f t="shared" ca="1" si="301"/>
        <v>188</v>
      </c>
      <c r="DE102" s="77">
        <f t="shared" ca="1" si="301"/>
        <v>165</v>
      </c>
      <c r="DF102" s="77">
        <f t="shared" ca="1" si="301"/>
        <v>142</v>
      </c>
      <c r="DG102" s="77">
        <f t="shared" ca="1" si="301"/>
        <v>119</v>
      </c>
      <c r="DH102" s="77">
        <f t="shared" ca="1" si="301"/>
        <v>96</v>
      </c>
      <c r="DI102" s="77">
        <f t="shared" ca="1" si="301"/>
        <v>73</v>
      </c>
      <c r="DJ102" s="77">
        <f t="shared" ca="1" si="301"/>
        <v>50</v>
      </c>
      <c r="DK102" s="77">
        <f t="shared" ca="1" si="301"/>
        <v>27</v>
      </c>
      <c r="DL102" s="77">
        <f t="shared" ca="1" si="301"/>
        <v>4</v>
      </c>
      <c r="DM102" s="77" t="str">
        <f t="shared" ref="DM102:ER102" si="302">IF(ISNUMBER(DM15),IF(CodeCouleur($D$53)=CodeCouleur(DM15),"CEAM",IF(DM15=$G$53,"OPEX",IF(AND(ISBLANK($E15),DM70&gt;50),"ORG",IF(DM15=$G$54,"OPEX",DM70)))),DM15)</f>
        <v>V15</v>
      </c>
      <c r="DN102" s="77" t="str">
        <f t="shared" si="302"/>
        <v>V15</v>
      </c>
      <c r="DO102" s="77" t="str">
        <f t="shared" si="302"/>
        <v>V15</v>
      </c>
      <c r="DP102" s="77" t="str">
        <f t="shared" si="302"/>
        <v>V15</v>
      </c>
      <c r="DQ102" s="77" t="str">
        <f t="shared" si="302"/>
        <v>V15</v>
      </c>
      <c r="DR102" s="77">
        <f t="shared" ca="1" si="302"/>
        <v>1177</v>
      </c>
      <c r="DS102" s="77">
        <f t="shared" ca="1" si="302"/>
        <v>1154</v>
      </c>
      <c r="DT102" s="77">
        <f t="shared" ca="1" si="302"/>
        <v>1131</v>
      </c>
      <c r="DU102" s="77">
        <f t="shared" ca="1" si="302"/>
        <v>1108</v>
      </c>
      <c r="DV102" s="77">
        <f t="shared" ca="1" si="302"/>
        <v>1085</v>
      </c>
      <c r="DW102" s="77">
        <f t="shared" ca="1" si="302"/>
        <v>1062</v>
      </c>
      <c r="DX102" s="77">
        <f t="shared" ca="1" si="302"/>
        <v>1039</v>
      </c>
      <c r="DY102" s="77">
        <f t="shared" ca="1" si="302"/>
        <v>1016</v>
      </c>
      <c r="DZ102" s="77">
        <f t="shared" ca="1" si="302"/>
        <v>993</v>
      </c>
      <c r="EA102" s="77">
        <f t="shared" ca="1" si="302"/>
        <v>970</v>
      </c>
      <c r="EB102" s="77">
        <f t="shared" ca="1" si="302"/>
        <v>947</v>
      </c>
      <c r="EC102" s="77">
        <f t="shared" ca="1" si="302"/>
        <v>924</v>
      </c>
      <c r="ED102" s="77">
        <f t="shared" ca="1" si="302"/>
        <v>901</v>
      </c>
      <c r="EE102" s="77">
        <f t="shared" ca="1" si="302"/>
        <v>878</v>
      </c>
      <c r="EF102" s="77">
        <f t="shared" ca="1" si="302"/>
        <v>855</v>
      </c>
      <c r="EG102" s="77">
        <f t="shared" ca="1" si="302"/>
        <v>832</v>
      </c>
      <c r="EH102" s="77">
        <f t="shared" ca="1" si="302"/>
        <v>809</v>
      </c>
      <c r="EI102" s="77">
        <f t="shared" ca="1" si="302"/>
        <v>786</v>
      </c>
      <c r="EJ102" s="77">
        <f t="shared" ca="1" si="302"/>
        <v>763</v>
      </c>
      <c r="EK102" s="77">
        <f t="shared" ca="1" si="302"/>
        <v>740</v>
      </c>
      <c r="EL102" s="77">
        <f t="shared" ca="1" si="302"/>
        <v>717</v>
      </c>
      <c r="EM102" s="77">
        <f t="shared" ca="1" si="302"/>
        <v>694</v>
      </c>
      <c r="EN102" s="77" t="str">
        <f t="shared" si="302"/>
        <v>X</v>
      </c>
      <c r="EO102" s="77" t="str">
        <f t="shared" si="302"/>
        <v>X</v>
      </c>
      <c r="EP102" s="77" t="str">
        <f t="shared" si="302"/>
        <v>X</v>
      </c>
      <c r="EQ102" s="77" t="str">
        <f t="shared" si="302"/>
        <v>X</v>
      </c>
      <c r="ER102" s="77" t="str">
        <f t="shared" si="302"/>
        <v>X</v>
      </c>
      <c r="ES102" s="77" t="str">
        <f t="shared" ref="ES102:FX102" si="303">IF(ISNUMBER(ES15),IF(CodeCouleur($D$53)=CodeCouleur(ES15),"CEAM",IF(ES15=$G$53,"OPEX",IF(AND(ISBLANK($E15),ES70&gt;50),"ORG",IF(ES15=$G$54,"OPEX",ES70)))),ES15)</f>
        <v>X</v>
      </c>
      <c r="ET102" s="77" t="str">
        <f t="shared" si="303"/>
        <v>X</v>
      </c>
      <c r="EU102" s="77" t="str">
        <f t="shared" si="303"/>
        <v>X</v>
      </c>
      <c r="EV102" s="77" t="str">
        <f t="shared" si="303"/>
        <v>X</v>
      </c>
      <c r="EW102" s="77" t="str">
        <f t="shared" si="303"/>
        <v>X</v>
      </c>
      <c r="EX102" s="77" t="str">
        <f t="shared" si="303"/>
        <v>X</v>
      </c>
      <c r="EY102" s="77" t="str">
        <f t="shared" si="303"/>
        <v>X</v>
      </c>
      <c r="EZ102" s="77" t="str">
        <f t="shared" si="303"/>
        <v>X</v>
      </c>
      <c r="FA102" s="77" t="str">
        <f t="shared" si="303"/>
        <v>X</v>
      </c>
      <c r="FB102" s="77" t="str">
        <f t="shared" si="303"/>
        <v>X</v>
      </c>
      <c r="FC102" s="77" t="str">
        <f t="shared" si="303"/>
        <v>X</v>
      </c>
      <c r="FD102" s="77" t="str">
        <f t="shared" si="303"/>
        <v>X</v>
      </c>
      <c r="FE102" s="77" t="str">
        <f t="shared" si="303"/>
        <v>X</v>
      </c>
      <c r="FF102" s="77" t="str">
        <f t="shared" si="303"/>
        <v>X</v>
      </c>
      <c r="FG102" s="77" t="str">
        <f t="shared" si="303"/>
        <v>X</v>
      </c>
      <c r="FH102" s="77" t="str">
        <f t="shared" si="303"/>
        <v>X</v>
      </c>
      <c r="FI102" s="77" t="str">
        <f t="shared" si="303"/>
        <v>X</v>
      </c>
      <c r="FJ102" s="77" t="str">
        <f t="shared" si="303"/>
        <v>X</v>
      </c>
      <c r="FK102" s="77" t="str">
        <f t="shared" si="303"/>
        <v>X</v>
      </c>
      <c r="FL102" s="77" t="str">
        <f t="shared" si="303"/>
        <v>X</v>
      </c>
      <c r="FM102" s="77" t="str">
        <f t="shared" si="303"/>
        <v>X</v>
      </c>
      <c r="FN102" s="77" t="str">
        <f t="shared" si="303"/>
        <v>X</v>
      </c>
      <c r="FO102" s="77" t="str">
        <f t="shared" si="303"/>
        <v>X</v>
      </c>
      <c r="FP102" s="77" t="str">
        <f t="shared" si="303"/>
        <v>X</v>
      </c>
      <c r="FQ102" s="77" t="str">
        <f t="shared" si="303"/>
        <v>X</v>
      </c>
      <c r="FR102" s="77" t="str">
        <f t="shared" si="303"/>
        <v>X</v>
      </c>
      <c r="FS102" s="77" t="str">
        <f t="shared" si="303"/>
        <v>X</v>
      </c>
      <c r="FT102" s="77" t="str">
        <f t="shared" si="303"/>
        <v>X</v>
      </c>
      <c r="FU102" s="77" t="str">
        <f t="shared" si="303"/>
        <v>X</v>
      </c>
      <c r="FV102" s="77" t="str">
        <f t="shared" si="303"/>
        <v>X</v>
      </c>
      <c r="FW102" s="77" t="str">
        <f t="shared" si="303"/>
        <v>X</v>
      </c>
      <c r="FX102" s="77" t="str">
        <f t="shared" si="303"/>
        <v>X</v>
      </c>
      <c r="FY102" s="77" t="str">
        <f t="shared" ref="FY102:GR102" si="304">IF(ISNUMBER(FY15),IF(CodeCouleur($D$53)=CodeCouleur(FY15),"CEAM",IF(FY15=$G$53,"OPEX",IF(AND(ISBLANK($E15),FY70&gt;50),"ORG",IF(FY15=$G$54,"OPEX",FY70)))),FY15)</f>
        <v>X</v>
      </c>
      <c r="FZ102" s="77" t="str">
        <f t="shared" si="304"/>
        <v>X</v>
      </c>
      <c r="GA102" s="77" t="str">
        <f t="shared" si="304"/>
        <v>X</v>
      </c>
      <c r="GB102" s="77" t="str">
        <f t="shared" si="304"/>
        <v>X</v>
      </c>
      <c r="GC102" s="77" t="str">
        <f t="shared" si="304"/>
        <v>X</v>
      </c>
      <c r="GD102" s="77" t="str">
        <f t="shared" si="304"/>
        <v>X</v>
      </c>
      <c r="GE102" s="77" t="str">
        <f t="shared" si="304"/>
        <v>X</v>
      </c>
      <c r="GF102" s="77" t="str">
        <f t="shared" si="304"/>
        <v>X</v>
      </c>
      <c r="GG102" s="77" t="str">
        <f t="shared" si="304"/>
        <v>X</v>
      </c>
      <c r="GH102" s="77" t="str">
        <f t="shared" si="304"/>
        <v>X</v>
      </c>
      <c r="GI102" s="77" t="str">
        <f t="shared" si="304"/>
        <v>X</v>
      </c>
      <c r="GJ102" s="77" t="str">
        <f t="shared" si="304"/>
        <v>X</v>
      </c>
      <c r="GK102" s="77" t="str">
        <f t="shared" si="304"/>
        <v>X</v>
      </c>
      <c r="GL102" s="77" t="str">
        <f t="shared" si="304"/>
        <v>X</v>
      </c>
      <c r="GM102" s="77" t="str">
        <f t="shared" si="304"/>
        <v>X</v>
      </c>
      <c r="GN102" s="77" t="str">
        <f t="shared" si="304"/>
        <v>X</v>
      </c>
      <c r="GO102" s="77" t="str">
        <f t="shared" si="304"/>
        <v>X</v>
      </c>
      <c r="GP102" s="77" t="str">
        <f t="shared" si="304"/>
        <v>X</v>
      </c>
      <c r="GQ102" s="77" t="str">
        <f t="shared" si="304"/>
        <v>X</v>
      </c>
      <c r="GR102" s="77" t="str">
        <f t="shared" si="304"/>
        <v>X</v>
      </c>
    </row>
    <row r="103" spans="7:200" x14ac:dyDescent="0.2">
      <c r="G103" s="1043"/>
      <c r="H103" s="476" t="s">
        <v>344</v>
      </c>
      <c r="I103" s="391"/>
      <c r="J103" s="237"/>
      <c r="K103" s="237"/>
      <c r="L103" s="390"/>
      <c r="P103" s="140"/>
      <c r="U103" s="77">
        <f t="shared" ref="U103:AZ103" ca="1" si="305">IF(ISNUMBER(U16),IF(CodeCouleur($D$53)=CodeCouleur(U16),"CEAM",IF(U16=$G$53,"OPEX",IF(AND(ISBLANK($E16),U71&gt;50),"ORG",IF(U16=$G$54,"OPEX",U71)))),U16)</f>
        <v>299</v>
      </c>
      <c r="V103" s="77">
        <f t="shared" ca="1" si="305"/>
        <v>292</v>
      </c>
      <c r="W103" s="77">
        <f t="shared" ca="1" si="305"/>
        <v>292</v>
      </c>
      <c r="X103" s="77">
        <f t="shared" ca="1" si="305"/>
        <v>278</v>
      </c>
      <c r="Y103" s="77">
        <f t="shared" ca="1" si="305"/>
        <v>271</v>
      </c>
      <c r="Z103" s="77">
        <f t="shared" ca="1" si="305"/>
        <v>245</v>
      </c>
      <c r="AA103" s="77">
        <f t="shared" ca="1" si="305"/>
        <v>228</v>
      </c>
      <c r="AB103" s="77">
        <f t="shared" ca="1" si="305"/>
        <v>200</v>
      </c>
      <c r="AC103" s="77">
        <f t="shared" ca="1" si="305"/>
        <v>180</v>
      </c>
      <c r="AD103" s="77">
        <f t="shared" ca="1" si="305"/>
        <v>132</v>
      </c>
      <c r="AE103" s="77">
        <f t="shared" ca="1" si="305"/>
        <v>109</v>
      </c>
      <c r="AF103" s="77">
        <f t="shared" ca="1" si="305"/>
        <v>86</v>
      </c>
      <c r="AG103" s="77">
        <f t="shared" ca="1" si="305"/>
        <v>63</v>
      </c>
      <c r="AH103" s="77">
        <f t="shared" ca="1" si="305"/>
        <v>40</v>
      </c>
      <c r="AI103" s="77">
        <f t="shared" ca="1" si="305"/>
        <v>17</v>
      </c>
      <c r="AJ103" s="77">
        <f t="shared" ca="1" si="305"/>
        <v>2</v>
      </c>
      <c r="AK103" s="77" t="str">
        <f t="shared" si="305"/>
        <v>V15</v>
      </c>
      <c r="AL103" s="77" t="str">
        <f t="shared" si="305"/>
        <v>V15</v>
      </c>
      <c r="AM103" s="77" t="str">
        <f t="shared" si="305"/>
        <v>V15</v>
      </c>
      <c r="AN103" s="77" t="str">
        <f t="shared" si="305"/>
        <v>V15</v>
      </c>
      <c r="AO103" s="77" t="str">
        <f t="shared" si="305"/>
        <v>V15</v>
      </c>
      <c r="AP103" s="77" t="str">
        <f t="shared" si="305"/>
        <v>V15</v>
      </c>
      <c r="AQ103" s="77" t="str">
        <f t="shared" si="305"/>
        <v>V15</v>
      </c>
      <c r="AR103" s="77">
        <f t="shared" ca="1" si="305"/>
        <v>1177</v>
      </c>
      <c r="AS103" s="77">
        <f t="shared" ca="1" si="305"/>
        <v>1154</v>
      </c>
      <c r="AT103" s="77">
        <f t="shared" ca="1" si="305"/>
        <v>1131</v>
      </c>
      <c r="AU103" s="77">
        <f t="shared" ca="1" si="305"/>
        <v>1108</v>
      </c>
      <c r="AV103" s="77">
        <f t="shared" ca="1" si="305"/>
        <v>1085</v>
      </c>
      <c r="AW103" s="77">
        <f t="shared" ca="1" si="305"/>
        <v>1062</v>
      </c>
      <c r="AX103" s="77">
        <f t="shared" ca="1" si="305"/>
        <v>1039</v>
      </c>
      <c r="AY103" s="77">
        <f t="shared" ca="1" si="305"/>
        <v>1016</v>
      </c>
      <c r="AZ103" s="77">
        <f t="shared" ca="1" si="305"/>
        <v>993</v>
      </c>
      <c r="BA103" s="77">
        <f t="shared" ref="BA103:CF103" ca="1" si="306">IF(ISNUMBER(BA16),IF(CodeCouleur($D$53)=CodeCouleur(BA16),"CEAM",IF(BA16=$G$53,"OPEX",IF(AND(ISBLANK($E16),BA71&gt;50),"ORG",IF(BA16=$G$54,"OPEX",BA71)))),BA16)</f>
        <v>970</v>
      </c>
      <c r="BB103" s="77">
        <f t="shared" ca="1" si="306"/>
        <v>947</v>
      </c>
      <c r="BC103" s="77">
        <f t="shared" ca="1" si="306"/>
        <v>924</v>
      </c>
      <c r="BD103" s="77">
        <f t="shared" ca="1" si="306"/>
        <v>901</v>
      </c>
      <c r="BE103" s="77">
        <f t="shared" ca="1" si="306"/>
        <v>878</v>
      </c>
      <c r="BF103" s="77">
        <f t="shared" ca="1" si="306"/>
        <v>855</v>
      </c>
      <c r="BG103" s="77">
        <f t="shared" ca="1" si="306"/>
        <v>832</v>
      </c>
      <c r="BH103" s="77">
        <f t="shared" ca="1" si="306"/>
        <v>809</v>
      </c>
      <c r="BI103" s="77">
        <f t="shared" ca="1" si="306"/>
        <v>786</v>
      </c>
      <c r="BJ103" s="77">
        <f t="shared" ca="1" si="306"/>
        <v>763</v>
      </c>
      <c r="BK103" s="77">
        <f t="shared" ca="1" si="306"/>
        <v>740</v>
      </c>
      <c r="BL103" s="77">
        <f t="shared" ca="1" si="306"/>
        <v>717</v>
      </c>
      <c r="BM103" s="77">
        <f t="shared" ca="1" si="306"/>
        <v>694</v>
      </c>
      <c r="BN103" s="77">
        <f t="shared" ca="1" si="306"/>
        <v>671</v>
      </c>
      <c r="BO103" s="77">
        <f t="shared" ca="1" si="306"/>
        <v>648</v>
      </c>
      <c r="BP103" s="77">
        <f t="shared" ca="1" si="306"/>
        <v>625</v>
      </c>
      <c r="BQ103" s="77">
        <f t="shared" ca="1" si="306"/>
        <v>602</v>
      </c>
      <c r="BR103" s="77">
        <f t="shared" ca="1" si="306"/>
        <v>579</v>
      </c>
      <c r="BS103" s="77">
        <f t="shared" ca="1" si="306"/>
        <v>556</v>
      </c>
      <c r="BT103" s="77">
        <f t="shared" ca="1" si="306"/>
        <v>533</v>
      </c>
      <c r="BU103" s="77">
        <f t="shared" ca="1" si="306"/>
        <v>510</v>
      </c>
      <c r="BV103" s="77">
        <f t="shared" ca="1" si="306"/>
        <v>487</v>
      </c>
      <c r="BW103" s="77">
        <f t="shared" ca="1" si="306"/>
        <v>464</v>
      </c>
      <c r="BX103" s="77">
        <f t="shared" ca="1" si="306"/>
        <v>441</v>
      </c>
      <c r="BY103" s="77">
        <f t="shared" ca="1" si="306"/>
        <v>418</v>
      </c>
      <c r="BZ103" s="77">
        <f t="shared" ca="1" si="306"/>
        <v>395</v>
      </c>
      <c r="CA103" s="77">
        <f t="shared" ca="1" si="306"/>
        <v>372</v>
      </c>
      <c r="CB103" s="77">
        <f t="shared" ca="1" si="306"/>
        <v>349</v>
      </c>
      <c r="CC103" s="77">
        <f t="shared" ca="1" si="306"/>
        <v>326</v>
      </c>
      <c r="CD103" s="77">
        <f t="shared" ca="1" si="306"/>
        <v>303</v>
      </c>
      <c r="CE103" s="77">
        <f t="shared" ca="1" si="306"/>
        <v>280</v>
      </c>
      <c r="CF103" s="77">
        <f t="shared" ca="1" si="306"/>
        <v>257</v>
      </c>
      <c r="CG103" s="77">
        <f t="shared" ref="CG103:DL103" ca="1" si="307">IF(ISNUMBER(CG16),IF(CodeCouleur($D$53)=CodeCouleur(CG16),"CEAM",IF(CG16=$G$53,"OPEX",IF(AND(ISBLANK($E16),CG71&gt;50),"ORG",IF(CG16=$G$54,"OPEX",CG71)))),CG16)</f>
        <v>234</v>
      </c>
      <c r="CH103" s="77">
        <f t="shared" ca="1" si="307"/>
        <v>211</v>
      </c>
      <c r="CI103" s="77">
        <f t="shared" ca="1" si="307"/>
        <v>188</v>
      </c>
      <c r="CJ103" s="77">
        <f t="shared" ca="1" si="307"/>
        <v>165</v>
      </c>
      <c r="CK103" s="77">
        <f t="shared" ca="1" si="307"/>
        <v>142</v>
      </c>
      <c r="CL103" s="77">
        <f t="shared" ca="1" si="307"/>
        <v>119</v>
      </c>
      <c r="CM103" s="77">
        <f t="shared" ca="1" si="307"/>
        <v>96</v>
      </c>
      <c r="CN103" s="77" t="str">
        <f t="shared" si="307"/>
        <v>V20</v>
      </c>
      <c r="CO103" s="77" t="str">
        <f t="shared" si="307"/>
        <v>V20</v>
      </c>
      <c r="CP103" s="77" t="str">
        <f t="shared" si="307"/>
        <v>V20</v>
      </c>
      <c r="CQ103" s="77" t="str">
        <f t="shared" si="307"/>
        <v>V20</v>
      </c>
      <c r="CR103" s="77" t="str">
        <f t="shared" si="307"/>
        <v>V20</v>
      </c>
      <c r="CS103" s="77" t="str">
        <f t="shared" si="307"/>
        <v>V20</v>
      </c>
      <c r="CT103" s="77">
        <f t="shared" ca="1" si="307"/>
        <v>1177</v>
      </c>
      <c r="CU103" s="77">
        <f t="shared" ca="1" si="307"/>
        <v>1154</v>
      </c>
      <c r="CV103" s="77">
        <f t="shared" ca="1" si="307"/>
        <v>1131</v>
      </c>
      <c r="CW103" s="77">
        <f t="shared" ca="1" si="307"/>
        <v>1108</v>
      </c>
      <c r="CX103" s="77">
        <f t="shared" ca="1" si="307"/>
        <v>1085</v>
      </c>
      <c r="CY103" s="77">
        <f t="shared" ca="1" si="307"/>
        <v>1062</v>
      </c>
      <c r="CZ103" s="77">
        <f t="shared" ca="1" si="307"/>
        <v>1039</v>
      </c>
      <c r="DA103" s="77">
        <f t="shared" ca="1" si="307"/>
        <v>1016</v>
      </c>
      <c r="DB103" s="77">
        <f t="shared" ca="1" si="307"/>
        <v>993</v>
      </c>
      <c r="DC103" s="77">
        <f t="shared" ca="1" si="307"/>
        <v>970</v>
      </c>
      <c r="DD103" s="77">
        <f t="shared" ca="1" si="307"/>
        <v>947</v>
      </c>
      <c r="DE103" s="77">
        <f t="shared" ca="1" si="307"/>
        <v>924</v>
      </c>
      <c r="DF103" s="77">
        <f t="shared" ca="1" si="307"/>
        <v>901</v>
      </c>
      <c r="DG103" s="77">
        <f t="shared" ca="1" si="307"/>
        <v>878</v>
      </c>
      <c r="DH103" s="77">
        <f t="shared" ca="1" si="307"/>
        <v>855</v>
      </c>
      <c r="DI103" s="77">
        <f t="shared" ca="1" si="307"/>
        <v>832</v>
      </c>
      <c r="DJ103" s="77">
        <f t="shared" ca="1" si="307"/>
        <v>809</v>
      </c>
      <c r="DK103" s="77">
        <f t="shared" ca="1" si="307"/>
        <v>786</v>
      </c>
      <c r="DL103" s="77">
        <f t="shared" ca="1" si="307"/>
        <v>763</v>
      </c>
      <c r="DM103" s="77">
        <f t="shared" ref="DM103:ER103" ca="1" si="308">IF(ISNUMBER(DM16),IF(CodeCouleur($D$53)=CodeCouleur(DM16),"CEAM",IF(DM16=$G$53,"OPEX",IF(AND(ISBLANK($E16),DM71&gt;50),"ORG",IF(DM16=$G$54,"OPEX",DM71)))),DM16)</f>
        <v>740</v>
      </c>
      <c r="DN103" s="77">
        <f t="shared" ca="1" si="308"/>
        <v>717</v>
      </c>
      <c r="DO103" s="77">
        <f t="shared" ca="1" si="308"/>
        <v>694</v>
      </c>
      <c r="DP103" s="77">
        <f t="shared" ca="1" si="308"/>
        <v>671</v>
      </c>
      <c r="DQ103" s="77">
        <f t="shared" ca="1" si="308"/>
        <v>648</v>
      </c>
      <c r="DR103" s="77">
        <f t="shared" ca="1" si="308"/>
        <v>625</v>
      </c>
      <c r="DS103" s="77">
        <f t="shared" ca="1" si="308"/>
        <v>602</v>
      </c>
      <c r="DT103" s="77">
        <f t="shared" ca="1" si="308"/>
        <v>579</v>
      </c>
      <c r="DU103" s="77">
        <f t="shared" ca="1" si="308"/>
        <v>556</v>
      </c>
      <c r="DV103" s="77">
        <f t="shared" ca="1" si="308"/>
        <v>533</v>
      </c>
      <c r="DW103" s="77">
        <f t="shared" ca="1" si="308"/>
        <v>510</v>
      </c>
      <c r="DX103" s="77">
        <f t="shared" ca="1" si="308"/>
        <v>487</v>
      </c>
      <c r="DY103" s="77">
        <f t="shared" ca="1" si="308"/>
        <v>464</v>
      </c>
      <c r="DZ103" s="77">
        <f t="shared" ca="1" si="308"/>
        <v>441</v>
      </c>
      <c r="EA103" s="77">
        <f t="shared" ca="1" si="308"/>
        <v>418</v>
      </c>
      <c r="EB103" s="77">
        <f t="shared" ca="1" si="308"/>
        <v>395</v>
      </c>
      <c r="EC103" s="77">
        <f t="shared" ca="1" si="308"/>
        <v>372</v>
      </c>
      <c r="ED103" s="77">
        <f t="shared" ca="1" si="308"/>
        <v>349</v>
      </c>
      <c r="EE103" s="77">
        <f t="shared" ca="1" si="308"/>
        <v>326</v>
      </c>
      <c r="EF103" s="77">
        <f t="shared" ca="1" si="308"/>
        <v>303</v>
      </c>
      <c r="EG103" s="77">
        <f t="shared" ca="1" si="308"/>
        <v>280</v>
      </c>
      <c r="EH103" s="77">
        <f t="shared" ca="1" si="308"/>
        <v>257</v>
      </c>
      <c r="EI103" s="77">
        <f t="shared" ca="1" si="308"/>
        <v>234</v>
      </c>
      <c r="EJ103" s="77">
        <f t="shared" ca="1" si="308"/>
        <v>211</v>
      </c>
      <c r="EK103" s="77">
        <f t="shared" ca="1" si="308"/>
        <v>188</v>
      </c>
      <c r="EL103" s="77">
        <f t="shared" ca="1" si="308"/>
        <v>165</v>
      </c>
      <c r="EM103" s="77">
        <f t="shared" ca="1" si="308"/>
        <v>142</v>
      </c>
      <c r="EN103" s="77">
        <f t="shared" ca="1" si="308"/>
        <v>119</v>
      </c>
      <c r="EO103" s="77">
        <f t="shared" ca="1" si="308"/>
        <v>96</v>
      </c>
      <c r="EP103" s="77">
        <f t="shared" ca="1" si="308"/>
        <v>73</v>
      </c>
      <c r="EQ103" s="77">
        <f t="shared" ca="1" si="308"/>
        <v>50</v>
      </c>
      <c r="ER103" s="77">
        <f t="shared" ca="1" si="308"/>
        <v>27</v>
      </c>
      <c r="ES103" s="77">
        <f t="shared" ref="ES103:FX103" ca="1" si="309">IF(ISNUMBER(ES16),IF(CodeCouleur($D$53)=CodeCouleur(ES16),"CEAM",IF(ES16=$G$53,"OPEX",IF(AND(ISBLANK($E16),ES71&gt;50),"ORG",IF(ES16=$G$54,"OPEX",ES71)))),ES16)</f>
        <v>4</v>
      </c>
      <c r="ET103" s="77" t="str">
        <f t="shared" si="309"/>
        <v>V25</v>
      </c>
      <c r="EU103" s="77" t="str">
        <f t="shared" si="309"/>
        <v>V25</v>
      </c>
      <c r="EV103" s="77" t="str">
        <f t="shared" si="309"/>
        <v>V25</v>
      </c>
      <c r="EW103" s="77" t="str">
        <f t="shared" si="309"/>
        <v>V25</v>
      </c>
      <c r="EX103" s="77" t="str">
        <f t="shared" si="309"/>
        <v>V25</v>
      </c>
      <c r="EY103" s="77">
        <f t="shared" ca="1" si="309"/>
        <v>1177</v>
      </c>
      <c r="EZ103" s="77">
        <f t="shared" ca="1" si="309"/>
        <v>1154</v>
      </c>
      <c r="FA103" s="77">
        <f t="shared" ca="1" si="309"/>
        <v>1131</v>
      </c>
      <c r="FB103" s="77">
        <f t="shared" ca="1" si="309"/>
        <v>1108</v>
      </c>
      <c r="FC103" s="77">
        <f t="shared" ca="1" si="309"/>
        <v>1085</v>
      </c>
      <c r="FD103" s="77">
        <f t="shared" ca="1" si="309"/>
        <v>1062</v>
      </c>
      <c r="FE103" s="77">
        <f t="shared" ca="1" si="309"/>
        <v>1039</v>
      </c>
      <c r="FF103" s="77">
        <f t="shared" ca="1" si="309"/>
        <v>1016</v>
      </c>
      <c r="FG103" s="77">
        <f t="shared" ca="1" si="309"/>
        <v>993</v>
      </c>
      <c r="FH103" s="77">
        <f t="shared" ca="1" si="309"/>
        <v>970</v>
      </c>
      <c r="FI103" s="77">
        <f t="shared" ca="1" si="309"/>
        <v>947</v>
      </c>
      <c r="FJ103" s="77">
        <f t="shared" ca="1" si="309"/>
        <v>924</v>
      </c>
      <c r="FK103" s="77">
        <f t="shared" ca="1" si="309"/>
        <v>901</v>
      </c>
      <c r="FL103" s="77">
        <f t="shared" ca="1" si="309"/>
        <v>878</v>
      </c>
      <c r="FM103" s="77">
        <f t="shared" ca="1" si="309"/>
        <v>855</v>
      </c>
      <c r="FN103" s="77">
        <f t="shared" ca="1" si="309"/>
        <v>832</v>
      </c>
      <c r="FO103" s="77">
        <f t="shared" ca="1" si="309"/>
        <v>809</v>
      </c>
      <c r="FP103" s="77">
        <f t="shared" ca="1" si="309"/>
        <v>786</v>
      </c>
      <c r="FQ103" s="77">
        <f t="shared" ca="1" si="309"/>
        <v>763</v>
      </c>
      <c r="FR103" s="77">
        <f t="shared" ca="1" si="309"/>
        <v>740</v>
      </c>
      <c r="FS103" s="77">
        <f t="shared" ca="1" si="309"/>
        <v>717</v>
      </c>
      <c r="FT103" s="77">
        <f t="shared" ca="1" si="309"/>
        <v>694</v>
      </c>
      <c r="FU103" s="77">
        <f t="shared" ca="1" si="309"/>
        <v>671</v>
      </c>
      <c r="FV103" s="77">
        <f t="shared" ca="1" si="309"/>
        <v>648</v>
      </c>
      <c r="FW103" s="77">
        <f t="shared" ca="1" si="309"/>
        <v>625</v>
      </c>
      <c r="FX103" s="77">
        <f t="shared" ca="1" si="309"/>
        <v>602</v>
      </c>
      <c r="FY103" s="77">
        <f t="shared" ref="FY103:GR103" ca="1" si="310">IF(ISNUMBER(FY16),IF(CodeCouleur($D$53)=CodeCouleur(FY16),"CEAM",IF(FY16=$G$53,"OPEX",IF(AND(ISBLANK($E16),FY71&gt;50),"ORG",IF(FY16=$G$54,"OPEX",FY71)))),FY16)</f>
        <v>579</v>
      </c>
      <c r="FZ103" s="77">
        <f t="shared" ca="1" si="310"/>
        <v>556</v>
      </c>
      <c r="GA103" s="77">
        <f t="shared" ca="1" si="310"/>
        <v>533</v>
      </c>
      <c r="GB103" s="77">
        <f t="shared" ca="1" si="310"/>
        <v>510</v>
      </c>
      <c r="GC103" s="77">
        <f t="shared" ca="1" si="310"/>
        <v>487</v>
      </c>
      <c r="GD103" s="77">
        <f t="shared" ca="1" si="310"/>
        <v>464</v>
      </c>
      <c r="GE103" s="77">
        <f t="shared" ca="1" si="310"/>
        <v>441</v>
      </c>
      <c r="GF103" s="77">
        <f t="shared" ca="1" si="310"/>
        <v>418</v>
      </c>
      <c r="GG103" s="77">
        <f t="shared" ca="1" si="310"/>
        <v>395</v>
      </c>
      <c r="GH103" s="77">
        <f t="shared" ca="1" si="310"/>
        <v>372</v>
      </c>
      <c r="GI103" s="77">
        <f t="shared" ca="1" si="310"/>
        <v>349</v>
      </c>
      <c r="GJ103" s="77">
        <f t="shared" ca="1" si="310"/>
        <v>326</v>
      </c>
      <c r="GK103" s="77">
        <f t="shared" ca="1" si="310"/>
        <v>303</v>
      </c>
      <c r="GL103" s="77">
        <f t="shared" ca="1" si="310"/>
        <v>280</v>
      </c>
      <c r="GM103" s="77">
        <f t="shared" ca="1" si="310"/>
        <v>257</v>
      </c>
      <c r="GN103" s="77">
        <f t="shared" ca="1" si="310"/>
        <v>234</v>
      </c>
      <c r="GO103" s="77" t="str">
        <f t="shared" si="310"/>
        <v>X</v>
      </c>
      <c r="GP103" s="77" t="str">
        <f t="shared" si="310"/>
        <v>X</v>
      </c>
      <c r="GQ103" s="77" t="str">
        <f t="shared" si="310"/>
        <v>X</v>
      </c>
      <c r="GR103" s="77" t="str">
        <f t="shared" si="310"/>
        <v>X</v>
      </c>
    </row>
    <row r="104" spans="7:200" x14ac:dyDescent="0.2">
      <c r="G104" s="1043"/>
      <c r="H104" s="476" t="s">
        <v>345</v>
      </c>
      <c r="I104" s="391"/>
      <c r="J104" s="237"/>
      <c r="K104" s="237"/>
      <c r="L104" s="390"/>
      <c r="P104" s="140"/>
      <c r="U104" s="77">
        <f t="shared" ref="U104:AZ104" ca="1" si="311">IF(ISNUMBER(U17),IF(CodeCouleur($D$53)=CodeCouleur(U17),"CEAM",IF(U17=$G$53,"OPEX",IF(AND(ISBLANK($E17),U72&gt;50),"ORG",IF(U17=$G$54,"OPEX",U72)))),U17)</f>
        <v>963</v>
      </c>
      <c r="V104" s="77">
        <f t="shared" ca="1" si="311"/>
        <v>961</v>
      </c>
      <c r="W104" s="77">
        <f t="shared" ca="1" si="311"/>
        <v>961</v>
      </c>
      <c r="X104" s="77">
        <f t="shared" ca="1" si="311"/>
        <v>903</v>
      </c>
      <c r="Y104" s="77">
        <f t="shared" ca="1" si="311"/>
        <v>869</v>
      </c>
      <c r="Z104" s="77">
        <f t="shared" ca="1" si="311"/>
        <v>851</v>
      </c>
      <c r="AA104" s="77">
        <f t="shared" ca="1" si="311"/>
        <v>846</v>
      </c>
      <c r="AB104" s="77">
        <f t="shared" ca="1" si="311"/>
        <v>824</v>
      </c>
      <c r="AC104" s="77">
        <f t="shared" ca="1" si="311"/>
        <v>793</v>
      </c>
      <c r="AD104" s="77">
        <f t="shared" ca="1" si="311"/>
        <v>787</v>
      </c>
      <c r="AE104" s="77">
        <f t="shared" ca="1" si="311"/>
        <v>766</v>
      </c>
      <c r="AF104" s="77">
        <f t="shared" ca="1" si="311"/>
        <v>745</v>
      </c>
      <c r="AG104" s="77" t="str">
        <f t="shared" si="311"/>
        <v>F</v>
      </c>
      <c r="AH104" s="77" t="str">
        <f t="shared" si="311"/>
        <v>F</v>
      </c>
      <c r="AI104" s="77">
        <f t="shared" ca="1" si="311"/>
        <v>723</v>
      </c>
      <c r="AJ104" s="77">
        <f t="shared" ca="1" si="311"/>
        <v>701</v>
      </c>
      <c r="AK104" s="77">
        <f t="shared" ca="1" si="311"/>
        <v>679</v>
      </c>
      <c r="AL104" s="77">
        <f t="shared" ca="1" si="311"/>
        <v>657</v>
      </c>
      <c r="AM104" s="77">
        <f t="shared" ca="1" si="311"/>
        <v>635</v>
      </c>
      <c r="AN104" s="77">
        <f t="shared" ca="1" si="311"/>
        <v>613</v>
      </c>
      <c r="AO104" s="77">
        <f t="shared" ca="1" si="311"/>
        <v>591</v>
      </c>
      <c r="AP104" s="77">
        <f t="shared" ca="1" si="311"/>
        <v>569</v>
      </c>
      <c r="AQ104" s="77">
        <f t="shared" ca="1" si="311"/>
        <v>547</v>
      </c>
      <c r="AR104" s="77">
        <f t="shared" ca="1" si="311"/>
        <v>525</v>
      </c>
      <c r="AS104" s="77">
        <f t="shared" ca="1" si="311"/>
        <v>503</v>
      </c>
      <c r="AT104" s="77">
        <f t="shared" ca="1" si="311"/>
        <v>481</v>
      </c>
      <c r="AU104" s="77">
        <f t="shared" ca="1" si="311"/>
        <v>459</v>
      </c>
      <c r="AV104" s="77">
        <f t="shared" ca="1" si="311"/>
        <v>437</v>
      </c>
      <c r="AW104" s="77">
        <f t="shared" ca="1" si="311"/>
        <v>415</v>
      </c>
      <c r="AX104" s="77">
        <f t="shared" ca="1" si="311"/>
        <v>393</v>
      </c>
      <c r="AY104" s="77">
        <f t="shared" ca="1" si="311"/>
        <v>371</v>
      </c>
      <c r="AZ104" s="77">
        <f t="shared" ca="1" si="311"/>
        <v>349</v>
      </c>
      <c r="BA104" s="77">
        <f t="shared" ref="BA104:CF104" ca="1" si="312">IF(ISNUMBER(BA17),IF(CodeCouleur($D$53)=CodeCouleur(BA17),"CEAM",IF(BA17=$G$53,"OPEX",IF(AND(ISBLANK($E17),BA72&gt;50),"ORG",IF(BA17=$G$54,"OPEX",BA72)))),BA17)</f>
        <v>327</v>
      </c>
      <c r="BB104" s="77">
        <f t="shared" ca="1" si="312"/>
        <v>305</v>
      </c>
      <c r="BC104" s="77">
        <f t="shared" ca="1" si="312"/>
        <v>283</v>
      </c>
      <c r="BD104" s="77">
        <f t="shared" ca="1" si="312"/>
        <v>261</v>
      </c>
      <c r="BE104" s="77">
        <f t="shared" ca="1" si="312"/>
        <v>240</v>
      </c>
      <c r="BF104" s="77">
        <f t="shared" ca="1" si="312"/>
        <v>219</v>
      </c>
      <c r="BG104" s="77">
        <f t="shared" ca="1" si="312"/>
        <v>198</v>
      </c>
      <c r="BH104" s="77">
        <f t="shared" ca="1" si="312"/>
        <v>177</v>
      </c>
      <c r="BI104" s="77">
        <f t="shared" ca="1" si="312"/>
        <v>156</v>
      </c>
      <c r="BJ104" s="77">
        <f t="shared" ca="1" si="312"/>
        <v>135</v>
      </c>
      <c r="BK104" s="77">
        <f t="shared" ca="1" si="312"/>
        <v>114</v>
      </c>
      <c r="BL104" s="77">
        <f t="shared" ca="1" si="312"/>
        <v>93</v>
      </c>
      <c r="BM104" s="77">
        <f t="shared" ca="1" si="312"/>
        <v>72</v>
      </c>
      <c r="BN104" s="77">
        <f t="shared" ca="1" si="312"/>
        <v>51</v>
      </c>
      <c r="BO104" s="77">
        <f t="shared" ca="1" si="312"/>
        <v>30</v>
      </c>
      <c r="BP104" s="77" t="str">
        <f t="shared" si="312"/>
        <v>V10</v>
      </c>
      <c r="BQ104" s="77" t="str">
        <f t="shared" si="312"/>
        <v>V10</v>
      </c>
      <c r="BR104" s="77" t="str">
        <f t="shared" si="312"/>
        <v>V10</v>
      </c>
      <c r="BS104" s="77" t="str">
        <f t="shared" si="312"/>
        <v>V10</v>
      </c>
      <c r="BT104" s="77" t="str">
        <f t="shared" si="312"/>
        <v>V10</v>
      </c>
      <c r="BU104" s="77" t="str">
        <f t="shared" si="312"/>
        <v>V10</v>
      </c>
      <c r="BV104" s="77">
        <f t="shared" ca="1" si="312"/>
        <v>1177</v>
      </c>
      <c r="BW104" s="77">
        <f t="shared" ca="1" si="312"/>
        <v>1154</v>
      </c>
      <c r="BX104" s="77">
        <f t="shared" ca="1" si="312"/>
        <v>1131</v>
      </c>
      <c r="BY104" s="77">
        <f t="shared" ca="1" si="312"/>
        <v>1108</v>
      </c>
      <c r="BZ104" s="77">
        <f t="shared" ca="1" si="312"/>
        <v>1085</v>
      </c>
      <c r="CA104" s="77">
        <f t="shared" ca="1" si="312"/>
        <v>1062</v>
      </c>
      <c r="CB104" s="77">
        <f t="shared" ca="1" si="312"/>
        <v>1039</v>
      </c>
      <c r="CC104" s="77">
        <f t="shared" ca="1" si="312"/>
        <v>1016</v>
      </c>
      <c r="CD104" s="77">
        <f t="shared" ca="1" si="312"/>
        <v>993</v>
      </c>
      <c r="CE104" s="77">
        <f t="shared" ca="1" si="312"/>
        <v>970</v>
      </c>
      <c r="CF104" s="77">
        <f t="shared" ca="1" si="312"/>
        <v>947</v>
      </c>
      <c r="CG104" s="77">
        <f t="shared" ref="CG104:DL104" ca="1" si="313">IF(ISNUMBER(CG17),IF(CodeCouleur($D$53)=CodeCouleur(CG17),"CEAM",IF(CG17=$G$53,"OPEX",IF(AND(ISBLANK($E17),CG72&gt;50),"ORG",IF(CG17=$G$54,"OPEX",CG72)))),CG17)</f>
        <v>924</v>
      </c>
      <c r="CH104" s="77">
        <f t="shared" ca="1" si="313"/>
        <v>901</v>
      </c>
      <c r="CI104" s="77">
        <f t="shared" ca="1" si="313"/>
        <v>878</v>
      </c>
      <c r="CJ104" s="77">
        <f t="shared" ca="1" si="313"/>
        <v>855</v>
      </c>
      <c r="CK104" s="77">
        <f t="shared" ca="1" si="313"/>
        <v>832</v>
      </c>
      <c r="CL104" s="77">
        <f t="shared" ca="1" si="313"/>
        <v>809</v>
      </c>
      <c r="CM104" s="77">
        <f t="shared" ca="1" si="313"/>
        <v>786</v>
      </c>
      <c r="CN104" s="77">
        <f t="shared" ca="1" si="313"/>
        <v>763</v>
      </c>
      <c r="CO104" s="77">
        <f t="shared" ca="1" si="313"/>
        <v>740</v>
      </c>
      <c r="CP104" s="77">
        <f t="shared" ca="1" si="313"/>
        <v>717</v>
      </c>
      <c r="CQ104" s="77">
        <f t="shared" ca="1" si="313"/>
        <v>694</v>
      </c>
      <c r="CR104" s="77">
        <f t="shared" ca="1" si="313"/>
        <v>671</v>
      </c>
      <c r="CS104" s="77">
        <f t="shared" ca="1" si="313"/>
        <v>648</v>
      </c>
      <c r="CT104" s="77">
        <f t="shared" ca="1" si="313"/>
        <v>625</v>
      </c>
      <c r="CU104" s="77">
        <f t="shared" ca="1" si="313"/>
        <v>602</v>
      </c>
      <c r="CV104" s="77">
        <f t="shared" ca="1" si="313"/>
        <v>579</v>
      </c>
      <c r="CW104" s="77">
        <f t="shared" ca="1" si="313"/>
        <v>556</v>
      </c>
      <c r="CX104" s="77">
        <f t="shared" ca="1" si="313"/>
        <v>533</v>
      </c>
      <c r="CY104" s="77">
        <f t="shared" ca="1" si="313"/>
        <v>510</v>
      </c>
      <c r="CZ104" s="77">
        <f t="shared" ca="1" si="313"/>
        <v>487</v>
      </c>
      <c r="DA104" s="77">
        <f t="shared" ca="1" si="313"/>
        <v>464</v>
      </c>
      <c r="DB104" s="77">
        <f t="shared" ca="1" si="313"/>
        <v>441</v>
      </c>
      <c r="DC104" s="77">
        <f t="shared" ca="1" si="313"/>
        <v>418</v>
      </c>
      <c r="DD104" s="77">
        <f t="shared" ca="1" si="313"/>
        <v>395</v>
      </c>
      <c r="DE104" s="77">
        <f t="shared" ca="1" si="313"/>
        <v>372</v>
      </c>
      <c r="DF104" s="77">
        <f t="shared" ca="1" si="313"/>
        <v>349</v>
      </c>
      <c r="DG104" s="77">
        <f t="shared" ca="1" si="313"/>
        <v>326</v>
      </c>
      <c r="DH104" s="77">
        <f t="shared" ca="1" si="313"/>
        <v>303</v>
      </c>
      <c r="DI104" s="77">
        <f t="shared" ca="1" si="313"/>
        <v>280</v>
      </c>
      <c r="DJ104" s="77">
        <f t="shared" ca="1" si="313"/>
        <v>257</v>
      </c>
      <c r="DK104" s="77">
        <f t="shared" ca="1" si="313"/>
        <v>234</v>
      </c>
      <c r="DL104" s="77">
        <f t="shared" ca="1" si="313"/>
        <v>211</v>
      </c>
      <c r="DM104" s="77">
        <f t="shared" ref="DM104:ER104" ca="1" si="314">IF(ISNUMBER(DM17),IF(CodeCouleur($D$53)=CodeCouleur(DM17),"CEAM",IF(DM17=$G$53,"OPEX",IF(AND(ISBLANK($E17),DM72&gt;50),"ORG",IF(DM17=$G$54,"OPEX",DM72)))),DM17)</f>
        <v>188</v>
      </c>
      <c r="DN104" s="77">
        <f t="shared" ca="1" si="314"/>
        <v>165</v>
      </c>
      <c r="DO104" s="77">
        <f t="shared" ca="1" si="314"/>
        <v>142</v>
      </c>
      <c r="DP104" s="77">
        <f t="shared" ca="1" si="314"/>
        <v>119</v>
      </c>
      <c r="DQ104" s="77">
        <f t="shared" ca="1" si="314"/>
        <v>96</v>
      </c>
      <c r="DR104" s="77">
        <f t="shared" ca="1" si="314"/>
        <v>73</v>
      </c>
      <c r="DS104" s="77">
        <f t="shared" ca="1" si="314"/>
        <v>50</v>
      </c>
      <c r="DT104" s="77">
        <f t="shared" ca="1" si="314"/>
        <v>27</v>
      </c>
      <c r="DU104" s="77">
        <f t="shared" ca="1" si="314"/>
        <v>4</v>
      </c>
      <c r="DV104" s="77" t="str">
        <f t="shared" si="314"/>
        <v>V15</v>
      </c>
      <c r="DW104" s="77" t="str">
        <f t="shared" si="314"/>
        <v>V15</v>
      </c>
      <c r="DX104" s="77" t="str">
        <f t="shared" si="314"/>
        <v>V15</v>
      </c>
      <c r="DY104" s="77" t="str">
        <f t="shared" si="314"/>
        <v>V15</v>
      </c>
      <c r="DZ104" s="77" t="str">
        <f t="shared" si="314"/>
        <v>V15</v>
      </c>
      <c r="EA104" s="77">
        <f t="shared" ca="1" si="314"/>
        <v>1177</v>
      </c>
      <c r="EB104" s="77">
        <f t="shared" ca="1" si="314"/>
        <v>1154</v>
      </c>
      <c r="EC104" s="77">
        <f t="shared" ca="1" si="314"/>
        <v>1131</v>
      </c>
      <c r="ED104" s="77">
        <f t="shared" ca="1" si="314"/>
        <v>1108</v>
      </c>
      <c r="EE104" s="77">
        <f t="shared" ca="1" si="314"/>
        <v>1085</v>
      </c>
      <c r="EF104" s="77">
        <f t="shared" ca="1" si="314"/>
        <v>1062</v>
      </c>
      <c r="EG104" s="77">
        <f t="shared" ca="1" si="314"/>
        <v>1039</v>
      </c>
      <c r="EH104" s="77">
        <f t="shared" ca="1" si="314"/>
        <v>1016</v>
      </c>
      <c r="EI104" s="77">
        <f t="shared" ca="1" si="314"/>
        <v>993</v>
      </c>
      <c r="EJ104" s="77">
        <f t="shared" ca="1" si="314"/>
        <v>970</v>
      </c>
      <c r="EK104" s="77">
        <f t="shared" ca="1" si="314"/>
        <v>947</v>
      </c>
      <c r="EL104" s="77">
        <f t="shared" ca="1" si="314"/>
        <v>924</v>
      </c>
      <c r="EM104" s="77">
        <f t="shared" ca="1" si="314"/>
        <v>901</v>
      </c>
      <c r="EN104" s="77">
        <f t="shared" ca="1" si="314"/>
        <v>878</v>
      </c>
      <c r="EO104" s="77">
        <f t="shared" ca="1" si="314"/>
        <v>855</v>
      </c>
      <c r="EP104" s="77">
        <f t="shared" ca="1" si="314"/>
        <v>832</v>
      </c>
      <c r="EQ104" s="77">
        <f t="shared" ca="1" si="314"/>
        <v>809</v>
      </c>
      <c r="ER104" s="77">
        <f t="shared" ca="1" si="314"/>
        <v>786</v>
      </c>
      <c r="ES104" s="77">
        <f t="shared" ref="ES104:FX104" ca="1" si="315">IF(ISNUMBER(ES17),IF(CodeCouleur($D$53)=CodeCouleur(ES17),"CEAM",IF(ES17=$G$53,"OPEX",IF(AND(ISBLANK($E17),ES72&gt;50),"ORG",IF(ES17=$G$54,"OPEX",ES72)))),ES17)</f>
        <v>763</v>
      </c>
      <c r="ET104" s="77">
        <f t="shared" ca="1" si="315"/>
        <v>740</v>
      </c>
      <c r="EU104" s="77" t="str">
        <f t="shared" si="315"/>
        <v>X</v>
      </c>
      <c r="EV104" s="77" t="str">
        <f t="shared" si="315"/>
        <v>X</v>
      </c>
      <c r="EW104" s="77" t="str">
        <f t="shared" si="315"/>
        <v>X</v>
      </c>
      <c r="EX104" s="77" t="str">
        <f t="shared" si="315"/>
        <v>X</v>
      </c>
      <c r="EY104" s="77" t="str">
        <f t="shared" si="315"/>
        <v>X</v>
      </c>
      <c r="EZ104" s="77" t="str">
        <f t="shared" si="315"/>
        <v>X</v>
      </c>
      <c r="FA104" s="77" t="str">
        <f t="shared" si="315"/>
        <v>X</v>
      </c>
      <c r="FB104" s="77" t="str">
        <f t="shared" si="315"/>
        <v>X</v>
      </c>
      <c r="FC104" s="77" t="str">
        <f t="shared" si="315"/>
        <v>X</v>
      </c>
      <c r="FD104" s="77" t="str">
        <f t="shared" si="315"/>
        <v>X</v>
      </c>
      <c r="FE104" s="77" t="str">
        <f t="shared" si="315"/>
        <v>X</v>
      </c>
      <c r="FF104" s="77" t="str">
        <f t="shared" si="315"/>
        <v>X</v>
      </c>
      <c r="FG104" s="77" t="str">
        <f t="shared" si="315"/>
        <v>X</v>
      </c>
      <c r="FH104" s="77" t="str">
        <f t="shared" si="315"/>
        <v>X</v>
      </c>
      <c r="FI104" s="77" t="str">
        <f t="shared" si="315"/>
        <v>X</v>
      </c>
      <c r="FJ104" s="77" t="str">
        <f t="shared" si="315"/>
        <v>X</v>
      </c>
      <c r="FK104" s="77" t="str">
        <f t="shared" si="315"/>
        <v>X</v>
      </c>
      <c r="FL104" s="77" t="str">
        <f t="shared" si="315"/>
        <v>X</v>
      </c>
      <c r="FM104" s="77" t="str">
        <f t="shared" si="315"/>
        <v>X</v>
      </c>
      <c r="FN104" s="77" t="str">
        <f t="shared" si="315"/>
        <v>X</v>
      </c>
      <c r="FO104" s="77" t="str">
        <f t="shared" si="315"/>
        <v>X</v>
      </c>
      <c r="FP104" s="77" t="str">
        <f t="shared" si="315"/>
        <v>X</v>
      </c>
      <c r="FQ104" s="77" t="str">
        <f t="shared" si="315"/>
        <v>X</v>
      </c>
      <c r="FR104" s="77" t="str">
        <f t="shared" si="315"/>
        <v>X</v>
      </c>
      <c r="FS104" s="77" t="str">
        <f t="shared" si="315"/>
        <v>X</v>
      </c>
      <c r="FT104" s="77" t="str">
        <f t="shared" si="315"/>
        <v>X</v>
      </c>
      <c r="FU104" s="77" t="str">
        <f t="shared" si="315"/>
        <v>X</v>
      </c>
      <c r="FV104" s="77" t="str">
        <f t="shared" si="315"/>
        <v>X</v>
      </c>
      <c r="FW104" s="77" t="str">
        <f t="shared" si="315"/>
        <v>X</v>
      </c>
      <c r="FX104" s="77" t="str">
        <f t="shared" si="315"/>
        <v>X</v>
      </c>
      <c r="FY104" s="77" t="str">
        <f t="shared" ref="FY104:GR104" si="316">IF(ISNUMBER(FY17),IF(CodeCouleur($D$53)=CodeCouleur(FY17),"CEAM",IF(FY17=$G$53,"OPEX",IF(AND(ISBLANK($E17),FY72&gt;50),"ORG",IF(FY17=$G$54,"OPEX",FY72)))),FY17)</f>
        <v>X</v>
      </c>
      <c r="FZ104" s="77" t="str">
        <f t="shared" si="316"/>
        <v>X</v>
      </c>
      <c r="GA104" s="77" t="str">
        <f t="shared" si="316"/>
        <v>X</v>
      </c>
      <c r="GB104" s="77" t="str">
        <f t="shared" si="316"/>
        <v>X</v>
      </c>
      <c r="GC104" s="77" t="str">
        <f t="shared" si="316"/>
        <v>X</v>
      </c>
      <c r="GD104" s="77" t="str">
        <f t="shared" si="316"/>
        <v>X</v>
      </c>
      <c r="GE104" s="77" t="str">
        <f t="shared" si="316"/>
        <v>X</v>
      </c>
      <c r="GF104" s="77" t="str">
        <f t="shared" si="316"/>
        <v>X</v>
      </c>
      <c r="GG104" s="77" t="str">
        <f t="shared" si="316"/>
        <v>X</v>
      </c>
      <c r="GH104" s="77" t="str">
        <f t="shared" si="316"/>
        <v>X</v>
      </c>
      <c r="GI104" s="77" t="str">
        <f t="shared" si="316"/>
        <v>X</v>
      </c>
      <c r="GJ104" s="77" t="str">
        <f t="shared" si="316"/>
        <v>X</v>
      </c>
      <c r="GK104" s="77" t="str">
        <f t="shared" si="316"/>
        <v>X</v>
      </c>
      <c r="GL104" s="77" t="str">
        <f t="shared" si="316"/>
        <v>X</v>
      </c>
      <c r="GM104" s="77" t="str">
        <f t="shared" si="316"/>
        <v>X</v>
      </c>
      <c r="GN104" s="77" t="str">
        <f t="shared" si="316"/>
        <v>X</v>
      </c>
      <c r="GO104" s="77" t="str">
        <f t="shared" si="316"/>
        <v>X</v>
      </c>
      <c r="GP104" s="77" t="str">
        <f t="shared" si="316"/>
        <v>X</v>
      </c>
      <c r="GQ104" s="77" t="str">
        <f t="shared" si="316"/>
        <v>X</v>
      </c>
      <c r="GR104" s="77" t="str">
        <f t="shared" si="316"/>
        <v>X</v>
      </c>
    </row>
    <row r="105" spans="7:200" x14ac:dyDescent="0.2">
      <c r="G105" s="1043"/>
      <c r="H105" s="476" t="s">
        <v>99</v>
      </c>
      <c r="I105" s="391"/>
      <c r="J105" s="237"/>
      <c r="K105" s="237"/>
      <c r="L105" s="390"/>
      <c r="P105" s="140"/>
      <c r="U105" s="77">
        <f t="shared" ref="U105:AZ105" ca="1" si="317">IF(ISNUMBER(U18),IF(CodeCouleur($D$53)=CodeCouleur(U18),"CEAM",IF(U18=$G$53,"OPEX",IF(AND(ISBLANK($E18),U73&gt;50),"ORG",IF(U18=$G$54,"OPEX",U73)))),U18)</f>
        <v>358</v>
      </c>
      <c r="V105" s="77">
        <f t="shared" ca="1" si="317"/>
        <v>353</v>
      </c>
      <c r="W105" s="77">
        <f t="shared" ca="1" si="317"/>
        <v>353</v>
      </c>
      <c r="X105" s="77">
        <f t="shared" ca="1" si="317"/>
        <v>320</v>
      </c>
      <c r="Y105" s="77">
        <f t="shared" ca="1" si="317"/>
        <v>304</v>
      </c>
      <c r="Z105" s="77">
        <f t="shared" ca="1" si="317"/>
        <v>269</v>
      </c>
      <c r="AA105" s="77">
        <f t="shared" ca="1" si="317"/>
        <v>247</v>
      </c>
      <c r="AB105" s="77">
        <f t="shared" ca="1" si="317"/>
        <v>236</v>
      </c>
      <c r="AC105" s="77">
        <f t="shared" ca="1" si="317"/>
        <v>210</v>
      </c>
      <c r="AD105" s="77">
        <f t="shared" ca="1" si="317"/>
        <v>198</v>
      </c>
      <c r="AE105" s="77" t="str">
        <f t="shared" ca="1" si="317"/>
        <v>OPEX</v>
      </c>
      <c r="AF105" s="77" t="str">
        <f t="shared" ca="1" si="317"/>
        <v>OPEX</v>
      </c>
      <c r="AG105" s="77">
        <f t="shared" ca="1" si="317"/>
        <v>78</v>
      </c>
      <c r="AH105" s="77">
        <f t="shared" ca="1" si="317"/>
        <v>55</v>
      </c>
      <c r="AI105" s="77">
        <f t="shared" ca="1" si="317"/>
        <v>32</v>
      </c>
      <c r="AJ105" s="77" t="str">
        <f t="shared" si="317"/>
        <v>V15</v>
      </c>
      <c r="AK105" s="77" t="str">
        <f t="shared" si="317"/>
        <v>V15</v>
      </c>
      <c r="AL105" s="77" t="str">
        <f t="shared" si="317"/>
        <v>V15</v>
      </c>
      <c r="AM105" s="77" t="str">
        <f t="shared" si="317"/>
        <v>V15</v>
      </c>
      <c r="AN105" s="77" t="str">
        <f t="shared" si="317"/>
        <v>V15</v>
      </c>
      <c r="AO105" s="77" t="str">
        <f t="shared" si="317"/>
        <v>V15</v>
      </c>
      <c r="AP105" s="77" t="str">
        <f t="shared" si="317"/>
        <v>V15</v>
      </c>
      <c r="AQ105" s="77">
        <f t="shared" ca="1" si="317"/>
        <v>1177</v>
      </c>
      <c r="AR105" s="77">
        <f t="shared" ca="1" si="317"/>
        <v>1154</v>
      </c>
      <c r="AS105" s="77">
        <f t="shared" ca="1" si="317"/>
        <v>1131</v>
      </c>
      <c r="AT105" s="77">
        <f t="shared" ca="1" si="317"/>
        <v>1108</v>
      </c>
      <c r="AU105" s="77">
        <f t="shared" ca="1" si="317"/>
        <v>1085</v>
      </c>
      <c r="AV105" s="77">
        <f t="shared" ca="1" si="317"/>
        <v>1062</v>
      </c>
      <c r="AW105" s="77">
        <f t="shared" ca="1" si="317"/>
        <v>1039</v>
      </c>
      <c r="AX105" s="77">
        <f t="shared" ca="1" si="317"/>
        <v>1016</v>
      </c>
      <c r="AY105" s="77">
        <f t="shared" ca="1" si="317"/>
        <v>993</v>
      </c>
      <c r="AZ105" s="77">
        <f t="shared" ca="1" si="317"/>
        <v>970</v>
      </c>
      <c r="BA105" s="77">
        <f t="shared" ref="BA105:CF105" ca="1" si="318">IF(ISNUMBER(BA18),IF(CodeCouleur($D$53)=CodeCouleur(BA18),"CEAM",IF(BA18=$G$53,"OPEX",IF(AND(ISBLANK($E18),BA73&gt;50),"ORG",IF(BA18=$G$54,"OPEX",BA73)))),BA18)</f>
        <v>947</v>
      </c>
      <c r="BB105" s="77">
        <f t="shared" ca="1" si="318"/>
        <v>924</v>
      </c>
      <c r="BC105" s="77">
        <f t="shared" ca="1" si="318"/>
        <v>901</v>
      </c>
      <c r="BD105" s="77">
        <f t="shared" ca="1" si="318"/>
        <v>878</v>
      </c>
      <c r="BE105" s="77">
        <f t="shared" ca="1" si="318"/>
        <v>855</v>
      </c>
      <c r="BF105" s="77">
        <f t="shared" ca="1" si="318"/>
        <v>832</v>
      </c>
      <c r="BG105" s="77">
        <f t="shared" ca="1" si="318"/>
        <v>809</v>
      </c>
      <c r="BH105" s="77">
        <f t="shared" ca="1" si="318"/>
        <v>786</v>
      </c>
      <c r="BI105" s="77">
        <f t="shared" ca="1" si="318"/>
        <v>763</v>
      </c>
      <c r="BJ105" s="77">
        <f t="shared" ca="1" si="318"/>
        <v>740</v>
      </c>
      <c r="BK105" s="77">
        <f t="shared" ca="1" si="318"/>
        <v>717</v>
      </c>
      <c r="BL105" s="77">
        <f t="shared" ca="1" si="318"/>
        <v>694</v>
      </c>
      <c r="BM105" s="77">
        <f t="shared" ca="1" si="318"/>
        <v>671</v>
      </c>
      <c r="BN105" s="77">
        <f t="shared" ca="1" si="318"/>
        <v>648</v>
      </c>
      <c r="BO105" s="77">
        <f t="shared" ca="1" si="318"/>
        <v>625</v>
      </c>
      <c r="BP105" s="77">
        <f t="shared" ca="1" si="318"/>
        <v>602</v>
      </c>
      <c r="BQ105" s="77">
        <f t="shared" ca="1" si="318"/>
        <v>579</v>
      </c>
      <c r="BR105" s="77">
        <f t="shared" ca="1" si="318"/>
        <v>556</v>
      </c>
      <c r="BS105" s="77">
        <f t="shared" ca="1" si="318"/>
        <v>533</v>
      </c>
      <c r="BT105" s="77">
        <f t="shared" ca="1" si="318"/>
        <v>510</v>
      </c>
      <c r="BU105" s="77">
        <f t="shared" ca="1" si="318"/>
        <v>487</v>
      </c>
      <c r="BV105" s="77">
        <f t="shared" ca="1" si="318"/>
        <v>464</v>
      </c>
      <c r="BW105" s="77">
        <f t="shared" ca="1" si="318"/>
        <v>441</v>
      </c>
      <c r="BX105" s="77">
        <f t="shared" ca="1" si="318"/>
        <v>418</v>
      </c>
      <c r="BY105" s="77">
        <f t="shared" ca="1" si="318"/>
        <v>395</v>
      </c>
      <c r="BZ105" s="77">
        <f t="shared" ca="1" si="318"/>
        <v>372</v>
      </c>
      <c r="CA105" s="77">
        <f t="shared" ca="1" si="318"/>
        <v>349</v>
      </c>
      <c r="CB105" s="77">
        <f t="shared" ca="1" si="318"/>
        <v>326</v>
      </c>
      <c r="CC105" s="77">
        <f t="shared" ca="1" si="318"/>
        <v>303</v>
      </c>
      <c r="CD105" s="77">
        <f t="shared" ca="1" si="318"/>
        <v>280</v>
      </c>
      <c r="CE105" s="77">
        <f t="shared" ca="1" si="318"/>
        <v>257</v>
      </c>
      <c r="CF105" s="77">
        <f t="shared" ca="1" si="318"/>
        <v>234</v>
      </c>
      <c r="CG105" s="77">
        <f t="shared" ref="CG105:DL105" ca="1" si="319">IF(ISNUMBER(CG18),IF(CodeCouleur($D$53)=CodeCouleur(CG18),"CEAM",IF(CG18=$G$53,"OPEX",IF(AND(ISBLANK($E18),CG73&gt;50),"ORG",IF(CG18=$G$54,"OPEX",CG73)))),CG18)</f>
        <v>211</v>
      </c>
      <c r="CH105" s="77">
        <f t="shared" ca="1" si="319"/>
        <v>188</v>
      </c>
      <c r="CI105" s="77">
        <f t="shared" ca="1" si="319"/>
        <v>165</v>
      </c>
      <c r="CJ105" s="77">
        <f t="shared" ca="1" si="319"/>
        <v>142</v>
      </c>
      <c r="CK105" s="77">
        <f t="shared" ca="1" si="319"/>
        <v>119</v>
      </c>
      <c r="CL105" s="77">
        <f t="shared" ca="1" si="319"/>
        <v>96</v>
      </c>
      <c r="CM105" s="77">
        <f t="shared" ca="1" si="319"/>
        <v>73</v>
      </c>
      <c r="CN105" s="77" t="str">
        <f t="shared" si="319"/>
        <v>V20</v>
      </c>
      <c r="CO105" s="77" t="str">
        <f t="shared" si="319"/>
        <v>V20</v>
      </c>
      <c r="CP105" s="77" t="str">
        <f t="shared" si="319"/>
        <v>V20</v>
      </c>
      <c r="CQ105" s="77" t="str">
        <f t="shared" si="319"/>
        <v>V20</v>
      </c>
      <c r="CR105" s="77" t="str">
        <f t="shared" si="319"/>
        <v>V20</v>
      </c>
      <c r="CS105" s="77" t="str">
        <f t="shared" si="319"/>
        <v>V20</v>
      </c>
      <c r="CT105" s="77">
        <f t="shared" ca="1" si="319"/>
        <v>1177</v>
      </c>
      <c r="CU105" s="77">
        <f t="shared" ca="1" si="319"/>
        <v>1154</v>
      </c>
      <c r="CV105" s="77">
        <f t="shared" ca="1" si="319"/>
        <v>1131</v>
      </c>
      <c r="CW105" s="77">
        <f t="shared" ca="1" si="319"/>
        <v>1108</v>
      </c>
      <c r="CX105" s="77">
        <f t="shared" ca="1" si="319"/>
        <v>1085</v>
      </c>
      <c r="CY105" s="77">
        <f t="shared" ca="1" si="319"/>
        <v>1062</v>
      </c>
      <c r="CZ105" s="77">
        <f t="shared" ca="1" si="319"/>
        <v>1039</v>
      </c>
      <c r="DA105" s="77">
        <f t="shared" ca="1" si="319"/>
        <v>1016</v>
      </c>
      <c r="DB105" s="77">
        <f t="shared" ca="1" si="319"/>
        <v>993</v>
      </c>
      <c r="DC105" s="77">
        <f t="shared" ca="1" si="319"/>
        <v>970</v>
      </c>
      <c r="DD105" s="77">
        <f t="shared" ca="1" si="319"/>
        <v>947</v>
      </c>
      <c r="DE105" s="77">
        <f t="shared" ca="1" si="319"/>
        <v>924</v>
      </c>
      <c r="DF105" s="77">
        <f t="shared" ca="1" si="319"/>
        <v>901</v>
      </c>
      <c r="DG105" s="77">
        <f t="shared" ca="1" si="319"/>
        <v>878</v>
      </c>
      <c r="DH105" s="77">
        <f t="shared" ca="1" si="319"/>
        <v>855</v>
      </c>
      <c r="DI105" s="77">
        <f t="shared" ca="1" si="319"/>
        <v>832</v>
      </c>
      <c r="DJ105" s="77">
        <f t="shared" ca="1" si="319"/>
        <v>809</v>
      </c>
      <c r="DK105" s="77">
        <f t="shared" ca="1" si="319"/>
        <v>786</v>
      </c>
      <c r="DL105" s="77">
        <f t="shared" ca="1" si="319"/>
        <v>763</v>
      </c>
      <c r="DM105" s="77">
        <f t="shared" ref="DM105:ER105" ca="1" si="320">IF(ISNUMBER(DM18),IF(CodeCouleur($D$53)=CodeCouleur(DM18),"CEAM",IF(DM18=$G$53,"OPEX",IF(AND(ISBLANK($E18),DM73&gt;50),"ORG",IF(DM18=$G$54,"OPEX",DM73)))),DM18)</f>
        <v>740</v>
      </c>
      <c r="DN105" s="77">
        <f t="shared" ca="1" si="320"/>
        <v>717</v>
      </c>
      <c r="DO105" s="77">
        <f t="shared" ca="1" si="320"/>
        <v>694</v>
      </c>
      <c r="DP105" s="77">
        <f t="shared" ca="1" si="320"/>
        <v>671</v>
      </c>
      <c r="DQ105" s="77">
        <f t="shared" ca="1" si="320"/>
        <v>648</v>
      </c>
      <c r="DR105" s="77">
        <f t="shared" ca="1" si="320"/>
        <v>625</v>
      </c>
      <c r="DS105" s="77">
        <f t="shared" ca="1" si="320"/>
        <v>602</v>
      </c>
      <c r="DT105" s="77">
        <f t="shared" ca="1" si="320"/>
        <v>579</v>
      </c>
      <c r="DU105" s="77">
        <f t="shared" ca="1" si="320"/>
        <v>556</v>
      </c>
      <c r="DV105" s="77">
        <f t="shared" ca="1" si="320"/>
        <v>533</v>
      </c>
      <c r="DW105" s="77">
        <f t="shared" ca="1" si="320"/>
        <v>510</v>
      </c>
      <c r="DX105" s="77">
        <f t="shared" ca="1" si="320"/>
        <v>487</v>
      </c>
      <c r="DY105" s="77">
        <f t="shared" ca="1" si="320"/>
        <v>464</v>
      </c>
      <c r="DZ105" s="77">
        <f t="shared" ca="1" si="320"/>
        <v>441</v>
      </c>
      <c r="EA105" s="77">
        <f t="shared" ca="1" si="320"/>
        <v>418</v>
      </c>
      <c r="EB105" s="77">
        <f t="shared" ca="1" si="320"/>
        <v>395</v>
      </c>
      <c r="EC105" s="77">
        <f t="shared" ca="1" si="320"/>
        <v>372</v>
      </c>
      <c r="ED105" s="77">
        <f t="shared" ca="1" si="320"/>
        <v>349</v>
      </c>
      <c r="EE105" s="77">
        <f t="shared" ca="1" si="320"/>
        <v>326</v>
      </c>
      <c r="EF105" s="77">
        <f t="shared" ca="1" si="320"/>
        <v>303</v>
      </c>
      <c r="EG105" s="77">
        <f t="shared" ca="1" si="320"/>
        <v>280</v>
      </c>
      <c r="EH105" s="77">
        <f t="shared" ca="1" si="320"/>
        <v>257</v>
      </c>
      <c r="EI105" s="77">
        <f t="shared" ca="1" si="320"/>
        <v>234</v>
      </c>
      <c r="EJ105" s="77">
        <f t="shared" ca="1" si="320"/>
        <v>211</v>
      </c>
      <c r="EK105" s="77">
        <f t="shared" ca="1" si="320"/>
        <v>188</v>
      </c>
      <c r="EL105" s="77">
        <f t="shared" ca="1" si="320"/>
        <v>165</v>
      </c>
      <c r="EM105" s="77">
        <f t="shared" ca="1" si="320"/>
        <v>142</v>
      </c>
      <c r="EN105" s="77">
        <f t="shared" ca="1" si="320"/>
        <v>119</v>
      </c>
      <c r="EO105" s="77">
        <f t="shared" ca="1" si="320"/>
        <v>96</v>
      </c>
      <c r="EP105" s="77">
        <f t="shared" ca="1" si="320"/>
        <v>73</v>
      </c>
      <c r="EQ105" s="77">
        <f t="shared" ca="1" si="320"/>
        <v>50</v>
      </c>
      <c r="ER105" s="77">
        <f t="shared" ca="1" si="320"/>
        <v>27</v>
      </c>
      <c r="ES105" s="77">
        <f t="shared" ref="ES105:FX105" ca="1" si="321">IF(ISNUMBER(ES18),IF(CodeCouleur($D$53)=CodeCouleur(ES18),"CEAM",IF(ES18=$G$53,"OPEX",IF(AND(ISBLANK($E18),ES73&gt;50),"ORG",IF(ES18=$G$54,"OPEX",ES73)))),ES18)</f>
        <v>4</v>
      </c>
      <c r="ET105" s="77" t="str">
        <f t="shared" si="321"/>
        <v>V25</v>
      </c>
      <c r="EU105" s="77" t="str">
        <f t="shared" si="321"/>
        <v>V25</v>
      </c>
      <c r="EV105" s="77" t="str">
        <f t="shared" si="321"/>
        <v>V25</v>
      </c>
      <c r="EW105" s="77" t="str">
        <f t="shared" si="321"/>
        <v>V25</v>
      </c>
      <c r="EX105" s="77" t="str">
        <f t="shared" si="321"/>
        <v>V25</v>
      </c>
      <c r="EY105" s="77">
        <f t="shared" ca="1" si="321"/>
        <v>1177</v>
      </c>
      <c r="EZ105" s="77">
        <f t="shared" ca="1" si="321"/>
        <v>1154</v>
      </c>
      <c r="FA105" s="77">
        <f t="shared" ca="1" si="321"/>
        <v>1131</v>
      </c>
      <c r="FB105" s="77">
        <f t="shared" ca="1" si="321"/>
        <v>1108</v>
      </c>
      <c r="FC105" s="77">
        <f t="shared" ca="1" si="321"/>
        <v>1085</v>
      </c>
      <c r="FD105" s="77">
        <f t="shared" ca="1" si="321"/>
        <v>1062</v>
      </c>
      <c r="FE105" s="77">
        <f t="shared" ca="1" si="321"/>
        <v>1039</v>
      </c>
      <c r="FF105" s="77">
        <f t="shared" ca="1" si="321"/>
        <v>1016</v>
      </c>
      <c r="FG105" s="77">
        <f t="shared" ca="1" si="321"/>
        <v>993</v>
      </c>
      <c r="FH105" s="77">
        <f t="shared" ca="1" si="321"/>
        <v>970</v>
      </c>
      <c r="FI105" s="77">
        <f t="shared" ca="1" si="321"/>
        <v>947</v>
      </c>
      <c r="FJ105" s="77">
        <f t="shared" ca="1" si="321"/>
        <v>924</v>
      </c>
      <c r="FK105" s="77">
        <f t="shared" ca="1" si="321"/>
        <v>901</v>
      </c>
      <c r="FL105" s="77">
        <f t="shared" ca="1" si="321"/>
        <v>878</v>
      </c>
      <c r="FM105" s="77">
        <f t="shared" ca="1" si="321"/>
        <v>855</v>
      </c>
      <c r="FN105" s="77">
        <f t="shared" ca="1" si="321"/>
        <v>832</v>
      </c>
      <c r="FO105" s="77" t="str">
        <f t="shared" si="321"/>
        <v>X</v>
      </c>
      <c r="FP105" s="77" t="str">
        <f t="shared" si="321"/>
        <v>X</v>
      </c>
      <c r="FQ105" s="77" t="str">
        <f t="shared" si="321"/>
        <v>X</v>
      </c>
      <c r="FR105" s="77" t="str">
        <f t="shared" si="321"/>
        <v>X</v>
      </c>
      <c r="FS105" s="77" t="str">
        <f t="shared" si="321"/>
        <v>X</v>
      </c>
      <c r="FT105" s="77" t="str">
        <f t="shared" si="321"/>
        <v>X</v>
      </c>
      <c r="FU105" s="77" t="str">
        <f t="shared" si="321"/>
        <v>X</v>
      </c>
      <c r="FV105" s="77" t="str">
        <f t="shared" si="321"/>
        <v>X</v>
      </c>
      <c r="FW105" s="77" t="str">
        <f t="shared" si="321"/>
        <v>X</v>
      </c>
      <c r="FX105" s="77" t="str">
        <f t="shared" si="321"/>
        <v>X</v>
      </c>
      <c r="FY105" s="77" t="str">
        <f t="shared" ref="FY105:GR105" si="322">IF(ISNUMBER(FY18),IF(CodeCouleur($D$53)=CodeCouleur(FY18),"CEAM",IF(FY18=$G$53,"OPEX",IF(AND(ISBLANK($E18),FY73&gt;50),"ORG",IF(FY18=$G$54,"OPEX",FY73)))),FY18)</f>
        <v>X</v>
      </c>
      <c r="FZ105" s="77" t="str">
        <f t="shared" si="322"/>
        <v>X</v>
      </c>
      <c r="GA105" s="77" t="str">
        <f t="shared" si="322"/>
        <v>X</v>
      </c>
      <c r="GB105" s="77" t="str">
        <f t="shared" si="322"/>
        <v>X</v>
      </c>
      <c r="GC105" s="77" t="str">
        <f t="shared" si="322"/>
        <v>X</v>
      </c>
      <c r="GD105" s="77" t="str">
        <f t="shared" si="322"/>
        <v>X</v>
      </c>
      <c r="GE105" s="77" t="str">
        <f t="shared" si="322"/>
        <v>X</v>
      </c>
      <c r="GF105" s="77" t="str">
        <f t="shared" si="322"/>
        <v>X</v>
      </c>
      <c r="GG105" s="77" t="str">
        <f t="shared" si="322"/>
        <v>X</v>
      </c>
      <c r="GH105" s="77" t="str">
        <f t="shared" si="322"/>
        <v>X</v>
      </c>
      <c r="GI105" s="77" t="str">
        <f t="shared" si="322"/>
        <v>X</v>
      </c>
      <c r="GJ105" s="77" t="str">
        <f t="shared" si="322"/>
        <v>X</v>
      </c>
      <c r="GK105" s="77" t="str">
        <f t="shared" si="322"/>
        <v>X</v>
      </c>
      <c r="GL105" s="77" t="str">
        <f t="shared" si="322"/>
        <v>X</v>
      </c>
      <c r="GM105" s="77" t="str">
        <f t="shared" si="322"/>
        <v>X</v>
      </c>
      <c r="GN105" s="77" t="str">
        <f t="shared" si="322"/>
        <v>X</v>
      </c>
      <c r="GO105" s="77" t="str">
        <f t="shared" si="322"/>
        <v>X</v>
      </c>
      <c r="GP105" s="77" t="str">
        <f t="shared" si="322"/>
        <v>X</v>
      </c>
      <c r="GQ105" s="77" t="str">
        <f t="shared" si="322"/>
        <v>X</v>
      </c>
      <c r="GR105" s="77" t="str">
        <f t="shared" si="322"/>
        <v>X</v>
      </c>
    </row>
    <row r="106" spans="7:200" x14ac:dyDescent="0.2">
      <c r="G106" s="1043"/>
      <c r="H106" s="476" t="s">
        <v>100</v>
      </c>
      <c r="I106" s="391"/>
      <c r="J106" s="237"/>
      <c r="K106" s="237"/>
      <c r="L106" s="390"/>
      <c r="P106" s="140"/>
      <c r="U106" s="77" t="str">
        <f t="shared" ref="U106:AZ106" si="323">IF(ISNUMBER(U19),IF(CodeCouleur($D$53)=CodeCouleur(U19),"CEAM",IF(U19=$G$53,"OPEX",IF(AND(ISBLANK($E19),U74&gt;50),"ORG",IF(U19=$G$54,"OPEX",U74)))),U19)</f>
        <v>V15</v>
      </c>
      <c r="V106" s="77" t="str">
        <f t="shared" si="323"/>
        <v>V15</v>
      </c>
      <c r="W106" s="77" t="str">
        <f t="shared" si="323"/>
        <v>V15</v>
      </c>
      <c r="X106" s="77" t="str">
        <f t="shared" si="323"/>
        <v>V15</v>
      </c>
      <c r="Y106" s="77">
        <f t="shared" ca="1" si="323"/>
        <v>1199</v>
      </c>
      <c r="Z106" s="77">
        <f t="shared" ca="1" si="323"/>
        <v>1191</v>
      </c>
      <c r="AA106" s="77">
        <f t="shared" ca="1" si="323"/>
        <v>1173</v>
      </c>
      <c r="AB106" s="77">
        <f t="shared" ca="1" si="323"/>
        <v>1155</v>
      </c>
      <c r="AC106" s="77">
        <f t="shared" ca="1" si="323"/>
        <v>1122</v>
      </c>
      <c r="AD106" s="77">
        <f t="shared" ca="1" si="323"/>
        <v>1084</v>
      </c>
      <c r="AE106" s="77">
        <f t="shared" ca="1" si="323"/>
        <v>1063</v>
      </c>
      <c r="AF106" s="77">
        <f t="shared" ca="1" si="323"/>
        <v>1042</v>
      </c>
      <c r="AG106" s="77">
        <f t="shared" ca="1" si="323"/>
        <v>1020</v>
      </c>
      <c r="AH106" s="77">
        <f t="shared" ca="1" si="323"/>
        <v>998</v>
      </c>
      <c r="AI106" s="77">
        <f t="shared" ca="1" si="323"/>
        <v>976</v>
      </c>
      <c r="AJ106" s="77">
        <f t="shared" ca="1" si="323"/>
        <v>954</v>
      </c>
      <c r="AK106" s="77">
        <f t="shared" ca="1" si="323"/>
        <v>932</v>
      </c>
      <c r="AL106" s="77">
        <f t="shared" ca="1" si="323"/>
        <v>910</v>
      </c>
      <c r="AM106" s="77">
        <f t="shared" ca="1" si="323"/>
        <v>888</v>
      </c>
      <c r="AN106" s="77">
        <f t="shared" ca="1" si="323"/>
        <v>866</v>
      </c>
      <c r="AO106" s="77">
        <f t="shared" ca="1" si="323"/>
        <v>844</v>
      </c>
      <c r="AP106" s="77">
        <f t="shared" ca="1" si="323"/>
        <v>822</v>
      </c>
      <c r="AQ106" s="77">
        <f t="shared" ca="1" si="323"/>
        <v>800</v>
      </c>
      <c r="AR106" s="77">
        <f t="shared" ca="1" si="323"/>
        <v>778</v>
      </c>
      <c r="AS106" s="77">
        <f t="shared" ca="1" si="323"/>
        <v>756</v>
      </c>
      <c r="AT106" s="77">
        <f t="shared" ca="1" si="323"/>
        <v>734</v>
      </c>
      <c r="AU106" s="77">
        <f t="shared" ca="1" si="323"/>
        <v>712</v>
      </c>
      <c r="AV106" s="77">
        <f t="shared" ca="1" si="323"/>
        <v>690</v>
      </c>
      <c r="AW106" s="77">
        <f t="shared" ca="1" si="323"/>
        <v>668</v>
      </c>
      <c r="AX106" s="77">
        <f t="shared" ca="1" si="323"/>
        <v>646</v>
      </c>
      <c r="AY106" s="77">
        <f t="shared" ca="1" si="323"/>
        <v>624</v>
      </c>
      <c r="AZ106" s="77">
        <f t="shared" ca="1" si="323"/>
        <v>602</v>
      </c>
      <c r="BA106" s="77">
        <f t="shared" ref="BA106:CF106" ca="1" si="324">IF(ISNUMBER(BA19),IF(CodeCouleur($D$53)=CodeCouleur(BA19),"CEAM",IF(BA19=$G$53,"OPEX",IF(AND(ISBLANK($E19),BA74&gt;50),"ORG",IF(BA19=$G$54,"OPEX",BA74)))),BA19)</f>
        <v>580</v>
      </c>
      <c r="BB106" s="77">
        <f t="shared" ca="1" si="324"/>
        <v>558</v>
      </c>
      <c r="BC106" s="77">
        <f t="shared" ca="1" si="324"/>
        <v>536</v>
      </c>
      <c r="BD106" s="77">
        <f t="shared" ca="1" si="324"/>
        <v>514</v>
      </c>
      <c r="BE106" s="77">
        <f t="shared" ca="1" si="324"/>
        <v>492</v>
      </c>
      <c r="BF106" s="77">
        <f t="shared" ca="1" si="324"/>
        <v>470</v>
      </c>
      <c r="BG106" s="77">
        <f t="shared" ca="1" si="324"/>
        <v>448</v>
      </c>
      <c r="BH106" s="77">
        <f t="shared" ca="1" si="324"/>
        <v>426</v>
      </c>
      <c r="BI106" s="77">
        <f t="shared" ca="1" si="324"/>
        <v>404</v>
      </c>
      <c r="BJ106" s="77">
        <f t="shared" ca="1" si="324"/>
        <v>382</v>
      </c>
      <c r="BK106" s="77">
        <f t="shared" ca="1" si="324"/>
        <v>360</v>
      </c>
      <c r="BL106" s="77">
        <f t="shared" ca="1" si="324"/>
        <v>338</v>
      </c>
      <c r="BM106" s="77">
        <f t="shared" ca="1" si="324"/>
        <v>316</v>
      </c>
      <c r="BN106" s="77">
        <f t="shared" ca="1" si="324"/>
        <v>294</v>
      </c>
      <c r="BO106" s="77">
        <f t="shared" ca="1" si="324"/>
        <v>272</v>
      </c>
      <c r="BP106" s="77">
        <f t="shared" ca="1" si="324"/>
        <v>250</v>
      </c>
      <c r="BQ106" s="77">
        <f t="shared" ca="1" si="324"/>
        <v>228</v>
      </c>
      <c r="BR106" s="77">
        <f t="shared" ca="1" si="324"/>
        <v>206</v>
      </c>
      <c r="BS106" s="77">
        <f t="shared" ca="1" si="324"/>
        <v>184</v>
      </c>
      <c r="BT106" s="77">
        <f t="shared" ca="1" si="324"/>
        <v>162</v>
      </c>
      <c r="BU106" s="77">
        <f t="shared" ca="1" si="324"/>
        <v>140</v>
      </c>
      <c r="BV106" s="77">
        <f t="shared" ca="1" si="324"/>
        <v>118</v>
      </c>
      <c r="BW106" s="77">
        <f t="shared" ca="1" si="324"/>
        <v>96</v>
      </c>
      <c r="BX106" s="77">
        <f t="shared" ca="1" si="324"/>
        <v>74</v>
      </c>
      <c r="BY106" s="77" t="str">
        <f t="shared" si="324"/>
        <v>V20</v>
      </c>
      <c r="BZ106" s="77" t="str">
        <f t="shared" si="324"/>
        <v>V20</v>
      </c>
      <c r="CA106" s="77" t="str">
        <f t="shared" si="324"/>
        <v>V20</v>
      </c>
      <c r="CB106" s="77" t="str">
        <f t="shared" si="324"/>
        <v>V20</v>
      </c>
      <c r="CC106" s="77" t="str">
        <f t="shared" si="324"/>
        <v>V20</v>
      </c>
      <c r="CD106" s="77" t="str">
        <f t="shared" si="324"/>
        <v>V20</v>
      </c>
      <c r="CE106" s="77">
        <f t="shared" ca="1" si="324"/>
        <v>1178</v>
      </c>
      <c r="CF106" s="77">
        <f t="shared" ca="1" si="324"/>
        <v>1156</v>
      </c>
      <c r="CG106" s="77">
        <f t="shared" ref="CG106:DL106" ca="1" si="325">IF(ISNUMBER(CG19),IF(CodeCouleur($D$53)=CodeCouleur(CG19),"CEAM",IF(CG19=$G$53,"OPEX",IF(AND(ISBLANK($E19),CG74&gt;50),"ORG",IF(CG19=$G$54,"OPEX",CG74)))),CG19)</f>
        <v>1134</v>
      </c>
      <c r="CH106" s="77">
        <f t="shared" ca="1" si="325"/>
        <v>1112</v>
      </c>
      <c r="CI106" s="77">
        <f t="shared" ca="1" si="325"/>
        <v>1090</v>
      </c>
      <c r="CJ106" s="77">
        <f t="shared" ca="1" si="325"/>
        <v>1068</v>
      </c>
      <c r="CK106" s="77">
        <f t="shared" ca="1" si="325"/>
        <v>1046</v>
      </c>
      <c r="CL106" s="77">
        <f t="shared" ca="1" si="325"/>
        <v>1024</v>
      </c>
      <c r="CM106" s="77">
        <f t="shared" ca="1" si="325"/>
        <v>1002</v>
      </c>
      <c r="CN106" s="77">
        <f t="shared" ca="1" si="325"/>
        <v>980</v>
      </c>
      <c r="CO106" s="77">
        <f t="shared" ca="1" si="325"/>
        <v>958</v>
      </c>
      <c r="CP106" s="77">
        <f t="shared" ca="1" si="325"/>
        <v>936</v>
      </c>
      <c r="CQ106" s="77">
        <f t="shared" ca="1" si="325"/>
        <v>914</v>
      </c>
      <c r="CR106" s="77">
        <f t="shared" ca="1" si="325"/>
        <v>892</v>
      </c>
      <c r="CS106" s="77">
        <f t="shared" ca="1" si="325"/>
        <v>870</v>
      </c>
      <c r="CT106" s="77">
        <f t="shared" ca="1" si="325"/>
        <v>848</v>
      </c>
      <c r="CU106" s="77">
        <f t="shared" ca="1" si="325"/>
        <v>826</v>
      </c>
      <c r="CV106" s="77">
        <f t="shared" ca="1" si="325"/>
        <v>804</v>
      </c>
      <c r="CW106" s="77">
        <f t="shared" ca="1" si="325"/>
        <v>782</v>
      </c>
      <c r="CX106" s="77">
        <f t="shared" ca="1" si="325"/>
        <v>760</v>
      </c>
      <c r="CY106" s="77">
        <f t="shared" ca="1" si="325"/>
        <v>738</v>
      </c>
      <c r="CZ106" s="77">
        <f t="shared" ca="1" si="325"/>
        <v>716</v>
      </c>
      <c r="DA106" s="77">
        <f t="shared" ca="1" si="325"/>
        <v>694</v>
      </c>
      <c r="DB106" s="77">
        <f t="shared" ca="1" si="325"/>
        <v>672</v>
      </c>
      <c r="DC106" s="77">
        <f t="shared" ca="1" si="325"/>
        <v>650</v>
      </c>
      <c r="DD106" s="77">
        <f t="shared" ca="1" si="325"/>
        <v>628</v>
      </c>
      <c r="DE106" s="77">
        <f t="shared" ca="1" si="325"/>
        <v>606</v>
      </c>
      <c r="DF106" s="77">
        <f t="shared" ca="1" si="325"/>
        <v>584</v>
      </c>
      <c r="DG106" s="77">
        <f t="shared" ca="1" si="325"/>
        <v>562</v>
      </c>
      <c r="DH106" s="77">
        <f t="shared" ca="1" si="325"/>
        <v>540</v>
      </c>
      <c r="DI106" s="77">
        <f t="shared" ca="1" si="325"/>
        <v>518</v>
      </c>
      <c r="DJ106" s="77">
        <f t="shared" ca="1" si="325"/>
        <v>496</v>
      </c>
      <c r="DK106" s="77">
        <f t="shared" ca="1" si="325"/>
        <v>474</v>
      </c>
      <c r="DL106" s="77">
        <f t="shared" ca="1" si="325"/>
        <v>452</v>
      </c>
      <c r="DM106" s="77">
        <f t="shared" ref="DM106:ER106" ca="1" si="326">IF(ISNUMBER(DM19),IF(CodeCouleur($D$53)=CodeCouleur(DM19),"CEAM",IF(DM19=$G$53,"OPEX",IF(AND(ISBLANK($E19),DM74&gt;50),"ORG",IF(DM19=$G$54,"OPEX",DM74)))),DM19)</f>
        <v>430</v>
      </c>
      <c r="DN106" s="77">
        <f t="shared" ca="1" si="326"/>
        <v>408</v>
      </c>
      <c r="DO106" s="77">
        <f t="shared" ca="1" si="326"/>
        <v>386</v>
      </c>
      <c r="DP106" s="77">
        <f t="shared" ca="1" si="326"/>
        <v>364</v>
      </c>
      <c r="DQ106" s="77">
        <f t="shared" ca="1" si="326"/>
        <v>342</v>
      </c>
      <c r="DR106" s="77">
        <f t="shared" ca="1" si="326"/>
        <v>320</v>
      </c>
      <c r="DS106" s="77">
        <f t="shared" ca="1" si="326"/>
        <v>298</v>
      </c>
      <c r="DT106" s="77">
        <f t="shared" ca="1" si="326"/>
        <v>276</v>
      </c>
      <c r="DU106" s="77">
        <f t="shared" ca="1" si="326"/>
        <v>254</v>
      </c>
      <c r="DV106" s="77">
        <f t="shared" ca="1" si="326"/>
        <v>232</v>
      </c>
      <c r="DW106" s="77">
        <f t="shared" ca="1" si="326"/>
        <v>210</v>
      </c>
      <c r="DX106" s="77">
        <f t="shared" ca="1" si="326"/>
        <v>188</v>
      </c>
      <c r="DY106" s="77">
        <f t="shared" ca="1" si="326"/>
        <v>166</v>
      </c>
      <c r="DZ106" s="77">
        <f t="shared" ca="1" si="326"/>
        <v>144</v>
      </c>
      <c r="EA106" s="77">
        <f t="shared" ca="1" si="326"/>
        <v>122</v>
      </c>
      <c r="EB106" s="77">
        <f t="shared" ca="1" si="326"/>
        <v>100</v>
      </c>
      <c r="EC106" s="77">
        <f t="shared" ca="1" si="326"/>
        <v>78</v>
      </c>
      <c r="ED106" s="77">
        <f t="shared" ca="1" si="326"/>
        <v>56</v>
      </c>
      <c r="EE106" s="77">
        <f t="shared" ca="1" si="326"/>
        <v>34</v>
      </c>
      <c r="EF106" s="77" t="str">
        <f t="shared" si="326"/>
        <v>V25</v>
      </c>
      <c r="EG106" s="77" t="str">
        <f t="shared" si="326"/>
        <v>V25</v>
      </c>
      <c r="EH106" s="77" t="str">
        <f t="shared" si="326"/>
        <v>V25</v>
      </c>
      <c r="EI106" s="77" t="str">
        <f t="shared" si="326"/>
        <v>V25</v>
      </c>
      <c r="EJ106" s="77" t="str">
        <f t="shared" si="326"/>
        <v>V25</v>
      </c>
      <c r="EK106" s="77">
        <f t="shared" ca="1" si="326"/>
        <v>1177</v>
      </c>
      <c r="EL106" s="77">
        <f t="shared" ca="1" si="326"/>
        <v>1154</v>
      </c>
      <c r="EM106" s="77">
        <f t="shared" ca="1" si="326"/>
        <v>1131</v>
      </c>
      <c r="EN106" s="77">
        <f t="shared" ca="1" si="326"/>
        <v>1108</v>
      </c>
      <c r="EO106" s="77">
        <f t="shared" ca="1" si="326"/>
        <v>1085</v>
      </c>
      <c r="EP106" s="77">
        <f t="shared" ca="1" si="326"/>
        <v>1062</v>
      </c>
      <c r="EQ106" s="77">
        <f t="shared" ca="1" si="326"/>
        <v>1039</v>
      </c>
      <c r="ER106" s="77">
        <f t="shared" ca="1" si="326"/>
        <v>1016</v>
      </c>
      <c r="ES106" s="77">
        <f t="shared" ref="ES106:FX106" ca="1" si="327">IF(ISNUMBER(ES19),IF(CodeCouleur($D$53)=CodeCouleur(ES19),"CEAM",IF(ES19=$G$53,"OPEX",IF(AND(ISBLANK($E19),ES74&gt;50),"ORG",IF(ES19=$G$54,"OPEX",ES74)))),ES19)</f>
        <v>993</v>
      </c>
      <c r="ET106" s="77">
        <f t="shared" ca="1" si="327"/>
        <v>970</v>
      </c>
      <c r="EU106" s="77">
        <f t="shared" ca="1" si="327"/>
        <v>947</v>
      </c>
      <c r="EV106" s="77">
        <f t="shared" ca="1" si="327"/>
        <v>924</v>
      </c>
      <c r="EW106" s="77">
        <f t="shared" ca="1" si="327"/>
        <v>901</v>
      </c>
      <c r="EX106" s="77">
        <f t="shared" ca="1" si="327"/>
        <v>878</v>
      </c>
      <c r="EY106" s="77">
        <f t="shared" ca="1" si="327"/>
        <v>855</v>
      </c>
      <c r="EZ106" s="77">
        <f t="shared" ca="1" si="327"/>
        <v>832</v>
      </c>
      <c r="FA106" s="77">
        <f t="shared" ca="1" si="327"/>
        <v>809</v>
      </c>
      <c r="FB106" s="77">
        <f t="shared" ca="1" si="327"/>
        <v>786</v>
      </c>
      <c r="FC106" s="77">
        <f t="shared" ca="1" si="327"/>
        <v>763</v>
      </c>
      <c r="FD106" s="77">
        <f t="shared" ca="1" si="327"/>
        <v>740</v>
      </c>
      <c r="FE106" s="77">
        <f t="shared" ca="1" si="327"/>
        <v>717</v>
      </c>
      <c r="FF106" s="77" t="str">
        <f t="shared" si="327"/>
        <v>X</v>
      </c>
      <c r="FG106" s="77" t="str">
        <f t="shared" si="327"/>
        <v>X</v>
      </c>
      <c r="FH106" s="77" t="str">
        <f t="shared" si="327"/>
        <v>X</v>
      </c>
      <c r="FI106" s="77" t="str">
        <f t="shared" si="327"/>
        <v>X</v>
      </c>
      <c r="FJ106" s="77" t="str">
        <f t="shared" si="327"/>
        <v>X</v>
      </c>
      <c r="FK106" s="77" t="str">
        <f t="shared" si="327"/>
        <v>X</v>
      </c>
      <c r="FL106" s="77" t="str">
        <f t="shared" si="327"/>
        <v>X</v>
      </c>
      <c r="FM106" s="77" t="str">
        <f t="shared" si="327"/>
        <v>X</v>
      </c>
      <c r="FN106" s="77" t="str">
        <f t="shared" si="327"/>
        <v>X</v>
      </c>
      <c r="FO106" s="77" t="str">
        <f t="shared" si="327"/>
        <v>X</v>
      </c>
      <c r="FP106" s="77" t="str">
        <f t="shared" si="327"/>
        <v>X</v>
      </c>
      <c r="FQ106" s="77" t="str">
        <f t="shared" si="327"/>
        <v>X</v>
      </c>
      <c r="FR106" s="77" t="str">
        <f t="shared" si="327"/>
        <v>X</v>
      </c>
      <c r="FS106" s="77" t="str">
        <f t="shared" si="327"/>
        <v>X</v>
      </c>
      <c r="FT106" s="77" t="str">
        <f t="shared" si="327"/>
        <v>X</v>
      </c>
      <c r="FU106" s="77" t="str">
        <f t="shared" si="327"/>
        <v>X</v>
      </c>
      <c r="FV106" s="77" t="str">
        <f t="shared" si="327"/>
        <v>X</v>
      </c>
      <c r="FW106" s="77" t="str">
        <f t="shared" si="327"/>
        <v>X</v>
      </c>
      <c r="FX106" s="77" t="str">
        <f t="shared" si="327"/>
        <v>X</v>
      </c>
      <c r="FY106" s="77" t="str">
        <f t="shared" ref="FY106:GR106" si="328">IF(ISNUMBER(FY19),IF(CodeCouleur($D$53)=CodeCouleur(FY19),"CEAM",IF(FY19=$G$53,"OPEX",IF(AND(ISBLANK($E19),FY74&gt;50),"ORG",IF(FY19=$G$54,"OPEX",FY74)))),FY19)</f>
        <v>X</v>
      </c>
      <c r="FZ106" s="77" t="str">
        <f t="shared" si="328"/>
        <v>X</v>
      </c>
      <c r="GA106" s="77" t="str">
        <f t="shared" si="328"/>
        <v>X</v>
      </c>
      <c r="GB106" s="77" t="str">
        <f t="shared" si="328"/>
        <v>X</v>
      </c>
      <c r="GC106" s="77" t="str">
        <f t="shared" si="328"/>
        <v>X</v>
      </c>
      <c r="GD106" s="77" t="str">
        <f t="shared" si="328"/>
        <v>X</v>
      </c>
      <c r="GE106" s="77" t="str">
        <f t="shared" si="328"/>
        <v>X</v>
      </c>
      <c r="GF106" s="77" t="str">
        <f t="shared" si="328"/>
        <v>X</v>
      </c>
      <c r="GG106" s="77" t="str">
        <f t="shared" si="328"/>
        <v>X</v>
      </c>
      <c r="GH106" s="77" t="str">
        <f t="shared" si="328"/>
        <v>X</v>
      </c>
      <c r="GI106" s="77" t="str">
        <f t="shared" si="328"/>
        <v>X</v>
      </c>
      <c r="GJ106" s="77" t="str">
        <f t="shared" si="328"/>
        <v>X</v>
      </c>
      <c r="GK106" s="77" t="str">
        <f t="shared" si="328"/>
        <v>X</v>
      </c>
      <c r="GL106" s="77" t="str">
        <f t="shared" si="328"/>
        <v>X</v>
      </c>
      <c r="GM106" s="77" t="str">
        <f t="shared" si="328"/>
        <v>X</v>
      </c>
      <c r="GN106" s="77" t="str">
        <f t="shared" si="328"/>
        <v>X</v>
      </c>
      <c r="GO106" s="77" t="str">
        <f t="shared" si="328"/>
        <v>X</v>
      </c>
      <c r="GP106" s="77" t="str">
        <f t="shared" si="328"/>
        <v>X</v>
      </c>
      <c r="GQ106" s="77" t="str">
        <f t="shared" si="328"/>
        <v>X</v>
      </c>
      <c r="GR106" s="77" t="str">
        <f t="shared" si="328"/>
        <v>X</v>
      </c>
    </row>
    <row r="107" spans="7:200" x14ac:dyDescent="0.2">
      <c r="G107" s="1043"/>
      <c r="H107" s="476" t="s">
        <v>101</v>
      </c>
      <c r="I107" s="391"/>
      <c r="J107" s="237"/>
      <c r="K107" s="237"/>
      <c r="L107" s="390"/>
      <c r="P107" s="140"/>
      <c r="U107" s="77">
        <f t="shared" ref="U107:AZ107" ca="1" si="329">IF(ISNUMBER(U20),IF(CodeCouleur($D$53)=CodeCouleur(U20),"CEAM",IF(U20=$G$53,"OPEX",IF(AND(ISBLANK($E20),U75&gt;50),"ORG",IF(U20=$G$54,"OPEX",U75)))),U20)</f>
        <v>640</v>
      </c>
      <c r="V107" s="77">
        <f t="shared" ca="1" si="329"/>
        <v>670</v>
      </c>
      <c r="W107" s="77">
        <f t="shared" ca="1" si="329"/>
        <v>670</v>
      </c>
      <c r="X107" s="77">
        <f t="shared" si="329"/>
        <v>0</v>
      </c>
      <c r="Y107" s="77">
        <f t="shared" ca="1" si="329"/>
        <v>652</v>
      </c>
      <c r="Z107" s="77">
        <f t="shared" ca="1" si="329"/>
        <v>634</v>
      </c>
      <c r="AA107" s="77">
        <f t="shared" ca="1" si="329"/>
        <v>622</v>
      </c>
      <c r="AB107" s="77">
        <f t="shared" ca="1" si="329"/>
        <v>612</v>
      </c>
      <c r="AC107" s="77">
        <f t="shared" si="329"/>
        <v>0</v>
      </c>
      <c r="AD107" s="77">
        <f t="shared" ca="1" si="329"/>
        <v>602</v>
      </c>
      <c r="AE107" s="77" t="str">
        <f t="shared" ca="1" si="329"/>
        <v>OPEX</v>
      </c>
      <c r="AF107" s="77" t="str">
        <f t="shared" ca="1" si="329"/>
        <v>OPEX</v>
      </c>
      <c r="AG107" s="77">
        <f t="shared" ca="1" si="329"/>
        <v>477</v>
      </c>
      <c r="AH107" s="77">
        <f t="shared" ca="1" si="329"/>
        <v>452</v>
      </c>
      <c r="AI107" s="77">
        <f t="shared" ca="1" si="329"/>
        <v>427</v>
      </c>
      <c r="AJ107" s="77">
        <f t="shared" ca="1" si="329"/>
        <v>402</v>
      </c>
      <c r="AK107" s="77">
        <f t="shared" ca="1" si="329"/>
        <v>377</v>
      </c>
      <c r="AL107" s="77">
        <f t="shared" ca="1" si="329"/>
        <v>352</v>
      </c>
      <c r="AM107" s="77">
        <f t="shared" ca="1" si="329"/>
        <v>327</v>
      </c>
      <c r="AN107" s="77">
        <f t="shared" ca="1" si="329"/>
        <v>302</v>
      </c>
      <c r="AO107" s="77">
        <f t="shared" ca="1" si="329"/>
        <v>277</v>
      </c>
      <c r="AP107" s="77">
        <f t="shared" ca="1" si="329"/>
        <v>252</v>
      </c>
      <c r="AQ107" s="77">
        <f t="shared" ca="1" si="329"/>
        <v>227</v>
      </c>
      <c r="AR107" s="77">
        <f t="shared" ca="1" si="329"/>
        <v>202</v>
      </c>
      <c r="AS107" s="77">
        <f t="shared" ca="1" si="329"/>
        <v>177</v>
      </c>
      <c r="AT107" s="77">
        <f t="shared" ca="1" si="329"/>
        <v>152</v>
      </c>
      <c r="AU107" s="77">
        <f t="shared" ca="1" si="329"/>
        <v>127</v>
      </c>
      <c r="AV107" s="77">
        <f t="shared" ca="1" si="329"/>
        <v>102</v>
      </c>
      <c r="AW107" s="77">
        <f t="shared" ca="1" si="329"/>
        <v>77</v>
      </c>
      <c r="AX107" s="77" t="str">
        <f t="shared" si="329"/>
        <v>V15</v>
      </c>
      <c r="AY107" s="77" t="str">
        <f t="shared" si="329"/>
        <v>V15</v>
      </c>
      <c r="AZ107" s="77" t="str">
        <f t="shared" si="329"/>
        <v>V15</v>
      </c>
      <c r="BA107" s="77" t="str">
        <f t="shared" ref="BA107:CF107" si="330">IF(ISNUMBER(BA20),IF(CodeCouleur($D$53)=CodeCouleur(BA20),"CEAM",IF(BA20=$G$53,"OPEX",IF(AND(ISBLANK($E20),BA75&gt;50),"ORG",IF(BA20=$G$54,"OPEX",BA75)))),BA20)</f>
        <v>V15</v>
      </c>
      <c r="BB107" s="77" t="str">
        <f t="shared" si="330"/>
        <v>V15</v>
      </c>
      <c r="BC107" s="77">
        <f t="shared" ca="1" si="330"/>
        <v>1177</v>
      </c>
      <c r="BD107" s="77">
        <f t="shared" ca="1" si="330"/>
        <v>1154</v>
      </c>
      <c r="BE107" s="77">
        <f t="shared" ca="1" si="330"/>
        <v>1131</v>
      </c>
      <c r="BF107" s="77">
        <f t="shared" ca="1" si="330"/>
        <v>1108</v>
      </c>
      <c r="BG107" s="77">
        <f t="shared" ca="1" si="330"/>
        <v>1085</v>
      </c>
      <c r="BH107" s="77">
        <f t="shared" ca="1" si="330"/>
        <v>1062</v>
      </c>
      <c r="BI107" s="77">
        <f t="shared" ca="1" si="330"/>
        <v>1039</v>
      </c>
      <c r="BJ107" s="77">
        <f t="shared" ca="1" si="330"/>
        <v>1016</v>
      </c>
      <c r="BK107" s="77">
        <f t="shared" ca="1" si="330"/>
        <v>993</v>
      </c>
      <c r="BL107" s="77">
        <f t="shared" ca="1" si="330"/>
        <v>970</v>
      </c>
      <c r="BM107" s="77">
        <f t="shared" ca="1" si="330"/>
        <v>947</v>
      </c>
      <c r="BN107" s="77">
        <f t="shared" ca="1" si="330"/>
        <v>924</v>
      </c>
      <c r="BO107" s="77">
        <f t="shared" ca="1" si="330"/>
        <v>901</v>
      </c>
      <c r="BP107" s="77">
        <f t="shared" ca="1" si="330"/>
        <v>878</v>
      </c>
      <c r="BQ107" s="77">
        <f t="shared" ca="1" si="330"/>
        <v>855</v>
      </c>
      <c r="BR107" s="77">
        <f t="shared" ca="1" si="330"/>
        <v>832</v>
      </c>
      <c r="BS107" s="77">
        <f t="shared" ca="1" si="330"/>
        <v>809</v>
      </c>
      <c r="BT107" s="77">
        <f t="shared" ca="1" si="330"/>
        <v>786</v>
      </c>
      <c r="BU107" s="77">
        <f t="shared" ca="1" si="330"/>
        <v>763</v>
      </c>
      <c r="BV107" s="77">
        <f t="shared" ca="1" si="330"/>
        <v>740</v>
      </c>
      <c r="BW107" s="77">
        <f t="shared" ca="1" si="330"/>
        <v>717</v>
      </c>
      <c r="BX107" s="77">
        <f t="shared" ca="1" si="330"/>
        <v>694</v>
      </c>
      <c r="BY107" s="77">
        <f t="shared" ca="1" si="330"/>
        <v>671</v>
      </c>
      <c r="BZ107" s="77">
        <f t="shared" ca="1" si="330"/>
        <v>648</v>
      </c>
      <c r="CA107" s="77">
        <f t="shared" ca="1" si="330"/>
        <v>625</v>
      </c>
      <c r="CB107" s="77">
        <f t="shared" ca="1" si="330"/>
        <v>602</v>
      </c>
      <c r="CC107" s="77">
        <f t="shared" ca="1" si="330"/>
        <v>579</v>
      </c>
      <c r="CD107" s="77">
        <f t="shared" ca="1" si="330"/>
        <v>556</v>
      </c>
      <c r="CE107" s="77">
        <f t="shared" ca="1" si="330"/>
        <v>533</v>
      </c>
      <c r="CF107" s="77">
        <f t="shared" ca="1" si="330"/>
        <v>510</v>
      </c>
      <c r="CG107" s="77">
        <f t="shared" ref="CG107:DL107" ca="1" si="331">IF(ISNUMBER(CG20),IF(CodeCouleur($D$53)=CodeCouleur(CG20),"CEAM",IF(CG20=$G$53,"OPEX",IF(AND(ISBLANK($E20),CG75&gt;50),"ORG",IF(CG20=$G$54,"OPEX",CG75)))),CG20)</f>
        <v>487</v>
      </c>
      <c r="CH107" s="77">
        <f t="shared" ca="1" si="331"/>
        <v>464</v>
      </c>
      <c r="CI107" s="77">
        <f t="shared" ca="1" si="331"/>
        <v>441</v>
      </c>
      <c r="CJ107" s="77">
        <f t="shared" ca="1" si="331"/>
        <v>418</v>
      </c>
      <c r="CK107" s="77">
        <f t="shared" ca="1" si="331"/>
        <v>395</v>
      </c>
      <c r="CL107" s="77">
        <f t="shared" ca="1" si="331"/>
        <v>372</v>
      </c>
      <c r="CM107" s="77">
        <f t="shared" ca="1" si="331"/>
        <v>349</v>
      </c>
      <c r="CN107" s="77">
        <f t="shared" ca="1" si="331"/>
        <v>326</v>
      </c>
      <c r="CO107" s="77">
        <f t="shared" ca="1" si="331"/>
        <v>303</v>
      </c>
      <c r="CP107" s="77">
        <f t="shared" ca="1" si="331"/>
        <v>280</v>
      </c>
      <c r="CQ107" s="77">
        <f t="shared" ca="1" si="331"/>
        <v>257</v>
      </c>
      <c r="CR107" s="77">
        <f t="shared" ca="1" si="331"/>
        <v>234</v>
      </c>
      <c r="CS107" s="77">
        <f t="shared" ca="1" si="331"/>
        <v>211</v>
      </c>
      <c r="CT107" s="77">
        <f t="shared" ca="1" si="331"/>
        <v>188</v>
      </c>
      <c r="CU107" s="77">
        <f t="shared" ca="1" si="331"/>
        <v>165</v>
      </c>
      <c r="CV107" s="77">
        <f t="shared" ca="1" si="331"/>
        <v>142</v>
      </c>
      <c r="CW107" s="77">
        <f t="shared" ca="1" si="331"/>
        <v>119</v>
      </c>
      <c r="CX107" s="77">
        <f t="shared" ca="1" si="331"/>
        <v>96</v>
      </c>
      <c r="CY107" s="77">
        <f t="shared" ca="1" si="331"/>
        <v>73</v>
      </c>
      <c r="CZ107" s="77">
        <f t="shared" ca="1" si="331"/>
        <v>50</v>
      </c>
      <c r="DA107" s="77" t="str">
        <f t="shared" si="331"/>
        <v>V20</v>
      </c>
      <c r="DB107" s="77" t="str">
        <f t="shared" si="331"/>
        <v>V20</v>
      </c>
      <c r="DC107" s="77" t="str">
        <f t="shared" si="331"/>
        <v>V20</v>
      </c>
      <c r="DD107" s="77" t="str">
        <f t="shared" si="331"/>
        <v>V20</v>
      </c>
      <c r="DE107" s="77" t="str">
        <f t="shared" si="331"/>
        <v>V20</v>
      </c>
      <c r="DF107" s="77" t="str">
        <f t="shared" si="331"/>
        <v>V20</v>
      </c>
      <c r="DG107" s="77">
        <f t="shared" ca="1" si="331"/>
        <v>1179</v>
      </c>
      <c r="DH107" s="77">
        <f t="shared" ca="1" si="331"/>
        <v>1158</v>
      </c>
      <c r="DI107" s="77">
        <f t="shared" ca="1" si="331"/>
        <v>1137</v>
      </c>
      <c r="DJ107" s="77">
        <f t="shared" ca="1" si="331"/>
        <v>1116</v>
      </c>
      <c r="DK107" s="77">
        <f t="shared" ca="1" si="331"/>
        <v>1095</v>
      </c>
      <c r="DL107" s="77">
        <f t="shared" ca="1" si="331"/>
        <v>1074</v>
      </c>
      <c r="DM107" s="77">
        <f t="shared" ref="DM107:ER107" ca="1" si="332">IF(ISNUMBER(DM20),IF(CodeCouleur($D$53)=CodeCouleur(DM20),"CEAM",IF(DM20=$G$53,"OPEX",IF(AND(ISBLANK($E20),DM75&gt;50),"ORG",IF(DM20=$G$54,"OPEX",DM75)))),DM20)</f>
        <v>1053</v>
      </c>
      <c r="DN107" s="77">
        <f t="shared" ca="1" si="332"/>
        <v>1032</v>
      </c>
      <c r="DO107" s="77">
        <f t="shared" ca="1" si="332"/>
        <v>1011</v>
      </c>
      <c r="DP107" s="77">
        <f t="shared" ca="1" si="332"/>
        <v>990</v>
      </c>
      <c r="DQ107" s="77">
        <f t="shared" ca="1" si="332"/>
        <v>969</v>
      </c>
      <c r="DR107" s="77">
        <f t="shared" ca="1" si="332"/>
        <v>948</v>
      </c>
      <c r="DS107" s="77">
        <f t="shared" ca="1" si="332"/>
        <v>927</v>
      </c>
      <c r="DT107" s="77">
        <f t="shared" ca="1" si="332"/>
        <v>906</v>
      </c>
      <c r="DU107" s="77">
        <f t="shared" ca="1" si="332"/>
        <v>885</v>
      </c>
      <c r="DV107" s="77">
        <f t="shared" ca="1" si="332"/>
        <v>864</v>
      </c>
      <c r="DW107" s="77">
        <f t="shared" ca="1" si="332"/>
        <v>843</v>
      </c>
      <c r="DX107" s="77">
        <f t="shared" ca="1" si="332"/>
        <v>822</v>
      </c>
      <c r="DY107" s="77">
        <f t="shared" ca="1" si="332"/>
        <v>801</v>
      </c>
      <c r="DZ107" s="77">
        <f t="shared" ca="1" si="332"/>
        <v>780</v>
      </c>
      <c r="EA107" s="77">
        <f t="shared" ca="1" si="332"/>
        <v>759</v>
      </c>
      <c r="EB107" s="77">
        <f t="shared" ca="1" si="332"/>
        <v>738</v>
      </c>
      <c r="EC107" s="77">
        <f t="shared" ca="1" si="332"/>
        <v>717</v>
      </c>
      <c r="ED107" s="77">
        <f t="shared" ca="1" si="332"/>
        <v>696</v>
      </c>
      <c r="EE107" s="77">
        <f t="shared" ca="1" si="332"/>
        <v>675</v>
      </c>
      <c r="EF107" s="77">
        <f t="shared" ca="1" si="332"/>
        <v>654</v>
      </c>
      <c r="EG107" s="77">
        <f t="shared" ca="1" si="332"/>
        <v>633</v>
      </c>
      <c r="EH107" s="77">
        <f t="shared" ca="1" si="332"/>
        <v>612</v>
      </c>
      <c r="EI107" s="77">
        <f t="shared" ca="1" si="332"/>
        <v>591</v>
      </c>
      <c r="EJ107" s="77">
        <f t="shared" ca="1" si="332"/>
        <v>570</v>
      </c>
      <c r="EK107" s="77">
        <f t="shared" ca="1" si="332"/>
        <v>549</v>
      </c>
      <c r="EL107" s="77">
        <f t="shared" ca="1" si="332"/>
        <v>528</v>
      </c>
      <c r="EM107" s="77">
        <f t="shared" ca="1" si="332"/>
        <v>507</v>
      </c>
      <c r="EN107" s="77">
        <f t="shared" ca="1" si="332"/>
        <v>486</v>
      </c>
      <c r="EO107" s="77">
        <f t="shared" ca="1" si="332"/>
        <v>465</v>
      </c>
      <c r="EP107" s="77">
        <f t="shared" ca="1" si="332"/>
        <v>444</v>
      </c>
      <c r="EQ107" s="77">
        <f t="shared" ca="1" si="332"/>
        <v>423</v>
      </c>
      <c r="ER107" s="77">
        <f t="shared" ca="1" si="332"/>
        <v>402</v>
      </c>
      <c r="ES107" s="77">
        <f t="shared" ref="ES107:FX107" ca="1" si="333">IF(ISNUMBER(ES20),IF(CodeCouleur($D$53)=CodeCouleur(ES20),"CEAM",IF(ES20=$G$53,"OPEX",IF(AND(ISBLANK($E20),ES75&gt;50),"ORG",IF(ES20=$G$54,"OPEX",ES75)))),ES20)</f>
        <v>381</v>
      </c>
      <c r="ET107" s="77">
        <f t="shared" ca="1" si="333"/>
        <v>360</v>
      </c>
      <c r="EU107" s="77">
        <f t="shared" ca="1" si="333"/>
        <v>339</v>
      </c>
      <c r="EV107" s="77">
        <f t="shared" ca="1" si="333"/>
        <v>318</v>
      </c>
      <c r="EW107" s="77">
        <f t="shared" ca="1" si="333"/>
        <v>297</v>
      </c>
      <c r="EX107" s="77">
        <f t="shared" ca="1" si="333"/>
        <v>276</v>
      </c>
      <c r="EY107" s="77">
        <f t="shared" ca="1" si="333"/>
        <v>255</v>
      </c>
      <c r="EZ107" s="77">
        <f t="shared" ca="1" si="333"/>
        <v>234</v>
      </c>
      <c r="FA107" s="77">
        <f t="shared" ca="1" si="333"/>
        <v>213</v>
      </c>
      <c r="FB107" s="77">
        <f t="shared" ca="1" si="333"/>
        <v>192</v>
      </c>
      <c r="FC107" s="77">
        <f t="shared" ca="1" si="333"/>
        <v>171</v>
      </c>
      <c r="FD107" s="77">
        <f t="shared" ca="1" si="333"/>
        <v>150</v>
      </c>
      <c r="FE107" s="77">
        <f t="shared" ca="1" si="333"/>
        <v>129</v>
      </c>
      <c r="FF107" s="77">
        <f t="shared" ca="1" si="333"/>
        <v>108</v>
      </c>
      <c r="FG107" s="77">
        <f t="shared" ca="1" si="333"/>
        <v>87</v>
      </c>
      <c r="FH107" s="77">
        <f t="shared" ca="1" si="333"/>
        <v>66</v>
      </c>
      <c r="FI107" s="77" t="str">
        <f t="shared" si="333"/>
        <v>V25</v>
      </c>
      <c r="FJ107" s="77" t="str">
        <f t="shared" si="333"/>
        <v>V25</v>
      </c>
      <c r="FK107" s="77" t="str">
        <f t="shared" si="333"/>
        <v>V25</v>
      </c>
      <c r="FL107" s="77" t="str">
        <f t="shared" si="333"/>
        <v>V25</v>
      </c>
      <c r="FM107" s="77" t="str">
        <f t="shared" si="333"/>
        <v>V25</v>
      </c>
      <c r="FN107" s="77">
        <f t="shared" ca="1" si="333"/>
        <v>1177</v>
      </c>
      <c r="FO107" s="77">
        <f t="shared" ca="1" si="333"/>
        <v>1154</v>
      </c>
      <c r="FP107" s="77">
        <f t="shared" ca="1" si="333"/>
        <v>1131</v>
      </c>
      <c r="FQ107" s="77">
        <f t="shared" ca="1" si="333"/>
        <v>1108</v>
      </c>
      <c r="FR107" s="77">
        <f t="shared" ca="1" si="333"/>
        <v>1085</v>
      </c>
      <c r="FS107" s="77">
        <f t="shared" ca="1" si="333"/>
        <v>1062</v>
      </c>
      <c r="FT107" s="77">
        <f t="shared" ca="1" si="333"/>
        <v>1039</v>
      </c>
      <c r="FU107" s="77">
        <f t="shared" ca="1" si="333"/>
        <v>1016</v>
      </c>
      <c r="FV107" s="77">
        <f t="shared" ca="1" si="333"/>
        <v>993</v>
      </c>
      <c r="FW107" s="77">
        <f t="shared" ca="1" si="333"/>
        <v>970</v>
      </c>
      <c r="FX107" s="77">
        <f t="shared" ca="1" si="333"/>
        <v>947</v>
      </c>
      <c r="FY107" s="77">
        <f t="shared" ref="FY107:GR107" ca="1" si="334">IF(ISNUMBER(FY20),IF(CodeCouleur($D$53)=CodeCouleur(FY20),"CEAM",IF(FY20=$G$53,"OPEX",IF(AND(ISBLANK($E20),FY75&gt;50),"ORG",IF(FY20=$G$54,"OPEX",FY75)))),FY20)</f>
        <v>924</v>
      </c>
      <c r="FZ107" s="77">
        <f t="shared" ca="1" si="334"/>
        <v>901</v>
      </c>
      <c r="GA107" s="77">
        <f t="shared" ca="1" si="334"/>
        <v>878</v>
      </c>
      <c r="GB107" s="77">
        <f t="shared" ca="1" si="334"/>
        <v>855</v>
      </c>
      <c r="GC107" s="77">
        <f t="shared" ca="1" si="334"/>
        <v>832</v>
      </c>
      <c r="GD107" s="77">
        <f t="shared" ca="1" si="334"/>
        <v>809</v>
      </c>
      <c r="GE107" s="77">
        <f t="shared" ca="1" si="334"/>
        <v>786</v>
      </c>
      <c r="GF107" s="77">
        <f t="shared" ca="1" si="334"/>
        <v>763</v>
      </c>
      <c r="GG107" s="77">
        <f t="shared" ca="1" si="334"/>
        <v>740</v>
      </c>
      <c r="GH107" s="77">
        <f t="shared" ca="1" si="334"/>
        <v>717</v>
      </c>
      <c r="GI107" s="77">
        <f t="shared" ca="1" si="334"/>
        <v>694</v>
      </c>
      <c r="GJ107" s="77">
        <f t="shared" ca="1" si="334"/>
        <v>671</v>
      </c>
      <c r="GK107" s="77">
        <f t="shared" ca="1" si="334"/>
        <v>648</v>
      </c>
      <c r="GL107" s="77">
        <f t="shared" ca="1" si="334"/>
        <v>625</v>
      </c>
      <c r="GM107" s="77">
        <f t="shared" ca="1" si="334"/>
        <v>602</v>
      </c>
      <c r="GN107" s="77">
        <f t="shared" ca="1" si="334"/>
        <v>579</v>
      </c>
      <c r="GO107" s="77" t="str">
        <f t="shared" si="334"/>
        <v>X</v>
      </c>
      <c r="GP107" s="77" t="str">
        <f t="shared" si="334"/>
        <v>X</v>
      </c>
      <c r="GQ107" s="77" t="str">
        <f t="shared" si="334"/>
        <v>X</v>
      </c>
      <c r="GR107" s="77" t="str">
        <f t="shared" si="334"/>
        <v>X</v>
      </c>
    </row>
    <row r="108" spans="7:200" x14ac:dyDescent="0.2">
      <c r="G108" s="1043"/>
      <c r="H108" s="476" t="s">
        <v>102</v>
      </c>
      <c r="I108" s="391"/>
      <c r="J108" s="237"/>
      <c r="K108" s="237"/>
      <c r="L108" s="390"/>
      <c r="P108" s="140"/>
      <c r="U108" s="77">
        <f t="shared" ref="U108:AZ108" ca="1" si="335">IF(ISNUMBER(U21),IF(CodeCouleur($D$53)=CodeCouleur(U21),"CEAM",IF(U21=$G$53,"OPEX",IF(AND(ISBLANK($E21),U76&gt;50),"ORG",IF(U21=$G$54,"OPEX",U76)))),U21)</f>
        <v>858</v>
      </c>
      <c r="V108" s="77">
        <f t="shared" ca="1" si="335"/>
        <v>867</v>
      </c>
      <c r="W108" s="77">
        <f t="shared" ca="1" si="335"/>
        <v>867</v>
      </c>
      <c r="X108" s="77">
        <f t="shared" si="335"/>
        <v>0</v>
      </c>
      <c r="Y108" s="77" t="str">
        <f t="shared" si="335"/>
        <v>F</v>
      </c>
      <c r="Z108" s="77" t="str">
        <f t="shared" si="335"/>
        <v>F</v>
      </c>
      <c r="AA108" s="77">
        <f t="shared" si="335"/>
        <v>0</v>
      </c>
      <c r="AB108" s="77">
        <f t="shared" si="335"/>
        <v>0</v>
      </c>
      <c r="AC108" s="77">
        <f t="shared" ca="1" si="335"/>
        <v>834</v>
      </c>
      <c r="AD108" s="77">
        <f t="shared" ca="1" si="335"/>
        <v>822</v>
      </c>
      <c r="AE108" s="77">
        <f t="shared" ca="1" si="335"/>
        <v>799</v>
      </c>
      <c r="AF108" s="77">
        <f t="shared" ca="1" si="335"/>
        <v>776</v>
      </c>
      <c r="AG108" s="77">
        <f t="shared" ca="1" si="335"/>
        <v>753</v>
      </c>
      <c r="AH108" s="77">
        <f t="shared" ca="1" si="335"/>
        <v>730</v>
      </c>
      <c r="AI108" s="77">
        <f t="shared" ca="1" si="335"/>
        <v>707</v>
      </c>
      <c r="AJ108" s="77">
        <f t="shared" ca="1" si="335"/>
        <v>684</v>
      </c>
      <c r="AK108" s="77">
        <f t="shared" ca="1" si="335"/>
        <v>661</v>
      </c>
      <c r="AL108" s="77">
        <f t="shared" ca="1" si="335"/>
        <v>638</v>
      </c>
      <c r="AM108" s="77">
        <f t="shared" ca="1" si="335"/>
        <v>615</v>
      </c>
      <c r="AN108" s="77">
        <f t="shared" ca="1" si="335"/>
        <v>592</v>
      </c>
      <c r="AO108" s="77">
        <f t="shared" ca="1" si="335"/>
        <v>569</v>
      </c>
      <c r="AP108" s="77">
        <f t="shared" ca="1" si="335"/>
        <v>546</v>
      </c>
      <c r="AQ108" s="77">
        <f t="shared" ca="1" si="335"/>
        <v>523</v>
      </c>
      <c r="AR108" s="77">
        <f t="shared" ca="1" si="335"/>
        <v>500</v>
      </c>
      <c r="AS108" s="77">
        <f t="shared" ca="1" si="335"/>
        <v>477</v>
      </c>
      <c r="AT108" s="77">
        <f t="shared" ca="1" si="335"/>
        <v>454</v>
      </c>
      <c r="AU108" s="77">
        <f t="shared" ca="1" si="335"/>
        <v>431</v>
      </c>
      <c r="AV108" s="77">
        <f t="shared" ca="1" si="335"/>
        <v>408</v>
      </c>
      <c r="AW108" s="77">
        <f t="shared" ca="1" si="335"/>
        <v>385</v>
      </c>
      <c r="AX108" s="77">
        <f t="shared" ca="1" si="335"/>
        <v>362</v>
      </c>
      <c r="AY108" s="77">
        <f t="shared" ca="1" si="335"/>
        <v>339</v>
      </c>
      <c r="AZ108" s="77">
        <f t="shared" ca="1" si="335"/>
        <v>316</v>
      </c>
      <c r="BA108" s="77">
        <f t="shared" ref="BA108:CF108" ca="1" si="336">IF(ISNUMBER(BA21),IF(CodeCouleur($D$53)=CodeCouleur(BA21),"CEAM",IF(BA21=$G$53,"OPEX",IF(AND(ISBLANK($E21),BA76&gt;50),"ORG",IF(BA21=$G$54,"OPEX",BA76)))),BA21)</f>
        <v>293</v>
      </c>
      <c r="BB108" s="77">
        <f t="shared" ca="1" si="336"/>
        <v>270</v>
      </c>
      <c r="BC108" s="77">
        <f t="shared" ca="1" si="336"/>
        <v>247</v>
      </c>
      <c r="BD108" s="77">
        <f t="shared" ca="1" si="336"/>
        <v>224</v>
      </c>
      <c r="BE108" s="77">
        <f t="shared" ca="1" si="336"/>
        <v>201</v>
      </c>
      <c r="BF108" s="77">
        <f t="shared" ca="1" si="336"/>
        <v>178</v>
      </c>
      <c r="BG108" s="77">
        <f t="shared" ca="1" si="336"/>
        <v>155</v>
      </c>
      <c r="BH108" s="77">
        <f t="shared" ca="1" si="336"/>
        <v>132</v>
      </c>
      <c r="BI108" s="77">
        <f t="shared" ca="1" si="336"/>
        <v>109</v>
      </c>
      <c r="BJ108" s="77">
        <f t="shared" ca="1" si="336"/>
        <v>86</v>
      </c>
      <c r="BK108" s="77">
        <f t="shared" ca="1" si="336"/>
        <v>63</v>
      </c>
      <c r="BL108" s="77" t="str">
        <f t="shared" si="336"/>
        <v>V20</v>
      </c>
      <c r="BM108" s="77" t="str">
        <f t="shared" si="336"/>
        <v>V20</v>
      </c>
      <c r="BN108" s="77" t="str">
        <f t="shared" si="336"/>
        <v>V20</v>
      </c>
      <c r="BO108" s="77" t="str">
        <f t="shared" si="336"/>
        <v>V20</v>
      </c>
      <c r="BP108" s="77" t="str">
        <f t="shared" si="336"/>
        <v>V20</v>
      </c>
      <c r="BQ108" s="77" t="str">
        <f t="shared" si="336"/>
        <v>V20</v>
      </c>
      <c r="BR108" s="77">
        <f t="shared" ca="1" si="336"/>
        <v>1177</v>
      </c>
      <c r="BS108" s="77">
        <f t="shared" ca="1" si="336"/>
        <v>1154</v>
      </c>
      <c r="BT108" s="77">
        <f t="shared" ca="1" si="336"/>
        <v>1131</v>
      </c>
      <c r="BU108" s="77">
        <f t="shared" ca="1" si="336"/>
        <v>1108</v>
      </c>
      <c r="BV108" s="77">
        <f t="shared" ca="1" si="336"/>
        <v>1085</v>
      </c>
      <c r="BW108" s="77">
        <f t="shared" ca="1" si="336"/>
        <v>1062</v>
      </c>
      <c r="BX108" s="77">
        <f t="shared" ca="1" si="336"/>
        <v>1039</v>
      </c>
      <c r="BY108" s="77">
        <f t="shared" ca="1" si="336"/>
        <v>1016</v>
      </c>
      <c r="BZ108" s="77">
        <f t="shared" ca="1" si="336"/>
        <v>993</v>
      </c>
      <c r="CA108" s="77">
        <f t="shared" ca="1" si="336"/>
        <v>970</v>
      </c>
      <c r="CB108" s="77">
        <f t="shared" ca="1" si="336"/>
        <v>947</v>
      </c>
      <c r="CC108" s="77">
        <f t="shared" ca="1" si="336"/>
        <v>924</v>
      </c>
      <c r="CD108" s="77">
        <f t="shared" ca="1" si="336"/>
        <v>901</v>
      </c>
      <c r="CE108" s="77">
        <f t="shared" ca="1" si="336"/>
        <v>878</v>
      </c>
      <c r="CF108" s="77">
        <f t="shared" ca="1" si="336"/>
        <v>855</v>
      </c>
      <c r="CG108" s="77">
        <f t="shared" ref="CG108:DL108" ca="1" si="337">IF(ISNUMBER(CG21),IF(CodeCouleur($D$53)=CodeCouleur(CG21),"CEAM",IF(CG21=$G$53,"OPEX",IF(AND(ISBLANK($E21),CG76&gt;50),"ORG",IF(CG21=$G$54,"OPEX",CG76)))),CG21)</f>
        <v>832</v>
      </c>
      <c r="CH108" s="77">
        <f t="shared" ca="1" si="337"/>
        <v>809</v>
      </c>
      <c r="CI108" s="77">
        <f t="shared" ca="1" si="337"/>
        <v>786</v>
      </c>
      <c r="CJ108" s="77">
        <f t="shared" ca="1" si="337"/>
        <v>763</v>
      </c>
      <c r="CK108" s="77">
        <f t="shared" ca="1" si="337"/>
        <v>740</v>
      </c>
      <c r="CL108" s="77">
        <f t="shared" ca="1" si="337"/>
        <v>717</v>
      </c>
      <c r="CM108" s="77">
        <f t="shared" ca="1" si="337"/>
        <v>694</v>
      </c>
      <c r="CN108" s="77">
        <f t="shared" ca="1" si="337"/>
        <v>671</v>
      </c>
      <c r="CO108" s="77">
        <f t="shared" ca="1" si="337"/>
        <v>648</v>
      </c>
      <c r="CP108" s="77">
        <f t="shared" ca="1" si="337"/>
        <v>625</v>
      </c>
      <c r="CQ108" s="77">
        <f t="shared" ca="1" si="337"/>
        <v>602</v>
      </c>
      <c r="CR108" s="77">
        <f t="shared" ca="1" si="337"/>
        <v>579</v>
      </c>
      <c r="CS108" s="77">
        <f t="shared" ca="1" si="337"/>
        <v>556</v>
      </c>
      <c r="CT108" s="77">
        <f t="shared" ca="1" si="337"/>
        <v>533</v>
      </c>
      <c r="CU108" s="77">
        <f t="shared" ca="1" si="337"/>
        <v>510</v>
      </c>
      <c r="CV108" s="77">
        <f t="shared" ca="1" si="337"/>
        <v>487</v>
      </c>
      <c r="CW108" s="77">
        <f t="shared" ca="1" si="337"/>
        <v>464</v>
      </c>
      <c r="CX108" s="77">
        <f t="shared" ca="1" si="337"/>
        <v>441</v>
      </c>
      <c r="CY108" s="77">
        <f t="shared" ca="1" si="337"/>
        <v>418</v>
      </c>
      <c r="CZ108" s="77">
        <f t="shared" ca="1" si="337"/>
        <v>395</v>
      </c>
      <c r="DA108" s="77">
        <f t="shared" ca="1" si="337"/>
        <v>372</v>
      </c>
      <c r="DB108" s="77">
        <f t="shared" ca="1" si="337"/>
        <v>349</v>
      </c>
      <c r="DC108" s="77">
        <f t="shared" ca="1" si="337"/>
        <v>326</v>
      </c>
      <c r="DD108" s="77">
        <f t="shared" ca="1" si="337"/>
        <v>303</v>
      </c>
      <c r="DE108" s="77">
        <f t="shared" ca="1" si="337"/>
        <v>280</v>
      </c>
      <c r="DF108" s="77">
        <f t="shared" ca="1" si="337"/>
        <v>257</v>
      </c>
      <c r="DG108" s="77">
        <f t="shared" ca="1" si="337"/>
        <v>234</v>
      </c>
      <c r="DH108" s="77">
        <f t="shared" ca="1" si="337"/>
        <v>211</v>
      </c>
      <c r="DI108" s="77">
        <f t="shared" ca="1" si="337"/>
        <v>188</v>
      </c>
      <c r="DJ108" s="77">
        <f t="shared" ca="1" si="337"/>
        <v>165</v>
      </c>
      <c r="DK108" s="77">
        <f t="shared" ca="1" si="337"/>
        <v>142</v>
      </c>
      <c r="DL108" s="77">
        <f t="shared" ca="1" si="337"/>
        <v>119</v>
      </c>
      <c r="DM108" s="77">
        <f t="shared" ref="DM108:ER108" ca="1" si="338">IF(ISNUMBER(DM21),IF(CodeCouleur($D$53)=CodeCouleur(DM21),"CEAM",IF(DM21=$G$53,"OPEX",IF(AND(ISBLANK($E21),DM76&gt;50),"ORG",IF(DM21=$G$54,"OPEX",DM76)))),DM21)</f>
        <v>96</v>
      </c>
      <c r="DN108" s="77">
        <f t="shared" ca="1" si="338"/>
        <v>73</v>
      </c>
      <c r="DO108" s="77">
        <f t="shared" ca="1" si="338"/>
        <v>50</v>
      </c>
      <c r="DP108" s="77">
        <f t="shared" ca="1" si="338"/>
        <v>27</v>
      </c>
      <c r="DQ108" s="77">
        <f t="shared" ca="1" si="338"/>
        <v>4</v>
      </c>
      <c r="DR108" s="77" t="str">
        <f t="shared" si="338"/>
        <v>V25</v>
      </c>
      <c r="DS108" s="77" t="str">
        <f t="shared" si="338"/>
        <v>V25</v>
      </c>
      <c r="DT108" s="77" t="str">
        <f t="shared" si="338"/>
        <v>V25</v>
      </c>
      <c r="DU108" s="77" t="str">
        <f t="shared" si="338"/>
        <v>V25</v>
      </c>
      <c r="DV108" s="77" t="str">
        <f t="shared" si="338"/>
        <v>V25</v>
      </c>
      <c r="DW108" s="77">
        <f t="shared" ca="1" si="338"/>
        <v>1177</v>
      </c>
      <c r="DX108" s="77">
        <f t="shared" ca="1" si="338"/>
        <v>1154</v>
      </c>
      <c r="DY108" s="77">
        <f t="shared" ca="1" si="338"/>
        <v>1131</v>
      </c>
      <c r="DZ108" s="77">
        <f t="shared" ca="1" si="338"/>
        <v>1108</v>
      </c>
      <c r="EA108" s="77">
        <f t="shared" ca="1" si="338"/>
        <v>1085</v>
      </c>
      <c r="EB108" s="77">
        <f t="shared" ca="1" si="338"/>
        <v>1062</v>
      </c>
      <c r="EC108" s="77">
        <f t="shared" ca="1" si="338"/>
        <v>1039</v>
      </c>
      <c r="ED108" s="77">
        <f t="shared" ca="1" si="338"/>
        <v>1016</v>
      </c>
      <c r="EE108" s="77">
        <f t="shared" ca="1" si="338"/>
        <v>993</v>
      </c>
      <c r="EF108" s="77">
        <f t="shared" ca="1" si="338"/>
        <v>970</v>
      </c>
      <c r="EG108" s="77">
        <f t="shared" ca="1" si="338"/>
        <v>947</v>
      </c>
      <c r="EH108" s="77">
        <f t="shared" ca="1" si="338"/>
        <v>924</v>
      </c>
      <c r="EI108" s="77">
        <f t="shared" ca="1" si="338"/>
        <v>901</v>
      </c>
      <c r="EJ108" s="77">
        <f t="shared" ca="1" si="338"/>
        <v>878</v>
      </c>
      <c r="EK108" s="77">
        <f t="shared" ca="1" si="338"/>
        <v>855</v>
      </c>
      <c r="EL108" s="77">
        <f t="shared" ca="1" si="338"/>
        <v>832</v>
      </c>
      <c r="EM108" s="77" t="str">
        <f t="shared" si="338"/>
        <v>X</v>
      </c>
      <c r="EN108" s="77" t="str">
        <f t="shared" si="338"/>
        <v>X</v>
      </c>
      <c r="EO108" s="77" t="str">
        <f t="shared" si="338"/>
        <v>X</v>
      </c>
      <c r="EP108" s="77" t="str">
        <f t="shared" si="338"/>
        <v>X</v>
      </c>
      <c r="EQ108" s="77" t="str">
        <f t="shared" si="338"/>
        <v>X</v>
      </c>
      <c r="ER108" s="77" t="str">
        <f t="shared" si="338"/>
        <v>X</v>
      </c>
      <c r="ES108" s="77" t="str">
        <f t="shared" ref="ES108:FX108" si="339">IF(ISNUMBER(ES21),IF(CodeCouleur($D$53)=CodeCouleur(ES21),"CEAM",IF(ES21=$G$53,"OPEX",IF(AND(ISBLANK($E21),ES76&gt;50),"ORG",IF(ES21=$G$54,"OPEX",ES76)))),ES21)</f>
        <v>X</v>
      </c>
      <c r="ET108" s="77" t="str">
        <f t="shared" si="339"/>
        <v>X</v>
      </c>
      <c r="EU108" s="77" t="str">
        <f t="shared" si="339"/>
        <v>X</v>
      </c>
      <c r="EV108" s="77" t="str">
        <f t="shared" si="339"/>
        <v>X</v>
      </c>
      <c r="EW108" s="77" t="str">
        <f t="shared" si="339"/>
        <v>X</v>
      </c>
      <c r="EX108" s="77" t="str">
        <f t="shared" si="339"/>
        <v>X</v>
      </c>
      <c r="EY108" s="77" t="str">
        <f t="shared" si="339"/>
        <v>X</v>
      </c>
      <c r="EZ108" s="77" t="str">
        <f t="shared" si="339"/>
        <v>X</v>
      </c>
      <c r="FA108" s="77" t="str">
        <f t="shared" si="339"/>
        <v>X</v>
      </c>
      <c r="FB108" s="77" t="str">
        <f t="shared" si="339"/>
        <v>X</v>
      </c>
      <c r="FC108" s="77" t="str">
        <f t="shared" si="339"/>
        <v>X</v>
      </c>
      <c r="FD108" s="77" t="str">
        <f t="shared" si="339"/>
        <v>X</v>
      </c>
      <c r="FE108" s="77" t="str">
        <f t="shared" si="339"/>
        <v>X</v>
      </c>
      <c r="FF108" s="77" t="str">
        <f t="shared" si="339"/>
        <v>X</v>
      </c>
      <c r="FG108" s="77" t="str">
        <f t="shared" si="339"/>
        <v>X</v>
      </c>
      <c r="FH108" s="77" t="str">
        <f t="shared" si="339"/>
        <v>X</v>
      </c>
      <c r="FI108" s="77" t="str">
        <f t="shared" si="339"/>
        <v>X</v>
      </c>
      <c r="FJ108" s="77" t="str">
        <f t="shared" si="339"/>
        <v>X</v>
      </c>
      <c r="FK108" s="77" t="str">
        <f t="shared" si="339"/>
        <v>X</v>
      </c>
      <c r="FL108" s="77" t="str">
        <f t="shared" si="339"/>
        <v>X</v>
      </c>
      <c r="FM108" s="77" t="str">
        <f t="shared" si="339"/>
        <v>X</v>
      </c>
      <c r="FN108" s="77" t="str">
        <f t="shared" si="339"/>
        <v>X</v>
      </c>
      <c r="FO108" s="77" t="str">
        <f t="shared" si="339"/>
        <v>X</v>
      </c>
      <c r="FP108" s="77" t="str">
        <f t="shared" si="339"/>
        <v>X</v>
      </c>
      <c r="FQ108" s="77" t="str">
        <f t="shared" si="339"/>
        <v>X</v>
      </c>
      <c r="FR108" s="77" t="str">
        <f t="shared" si="339"/>
        <v>X</v>
      </c>
      <c r="FS108" s="77" t="str">
        <f t="shared" si="339"/>
        <v>X</v>
      </c>
      <c r="FT108" s="77" t="str">
        <f t="shared" si="339"/>
        <v>X</v>
      </c>
      <c r="FU108" s="77" t="str">
        <f t="shared" si="339"/>
        <v>X</v>
      </c>
      <c r="FV108" s="77" t="str">
        <f t="shared" si="339"/>
        <v>X</v>
      </c>
      <c r="FW108" s="77" t="str">
        <f t="shared" si="339"/>
        <v>X</v>
      </c>
      <c r="FX108" s="77" t="str">
        <f t="shared" si="339"/>
        <v>X</v>
      </c>
      <c r="FY108" s="77" t="str">
        <f t="shared" ref="FY108:GR108" si="340">IF(ISNUMBER(FY21),IF(CodeCouleur($D$53)=CodeCouleur(FY21),"CEAM",IF(FY21=$G$53,"OPEX",IF(AND(ISBLANK($E21),FY76&gt;50),"ORG",IF(FY21=$G$54,"OPEX",FY76)))),FY21)</f>
        <v>X</v>
      </c>
      <c r="FZ108" s="77" t="str">
        <f t="shared" si="340"/>
        <v>X</v>
      </c>
      <c r="GA108" s="77" t="str">
        <f t="shared" si="340"/>
        <v>X</v>
      </c>
      <c r="GB108" s="77" t="str">
        <f t="shared" si="340"/>
        <v>X</v>
      </c>
      <c r="GC108" s="77" t="str">
        <f t="shared" si="340"/>
        <v>X</v>
      </c>
      <c r="GD108" s="77" t="str">
        <f t="shared" si="340"/>
        <v>X</v>
      </c>
      <c r="GE108" s="77" t="str">
        <f t="shared" si="340"/>
        <v>X</v>
      </c>
      <c r="GF108" s="77" t="str">
        <f t="shared" si="340"/>
        <v>X</v>
      </c>
      <c r="GG108" s="77" t="str">
        <f t="shared" si="340"/>
        <v>X</v>
      </c>
      <c r="GH108" s="77" t="str">
        <f t="shared" si="340"/>
        <v>X</v>
      </c>
      <c r="GI108" s="77" t="str">
        <f t="shared" si="340"/>
        <v>X</v>
      </c>
      <c r="GJ108" s="77" t="str">
        <f t="shared" si="340"/>
        <v>X</v>
      </c>
      <c r="GK108" s="77" t="str">
        <f t="shared" si="340"/>
        <v>X</v>
      </c>
      <c r="GL108" s="77" t="str">
        <f t="shared" si="340"/>
        <v>X</v>
      </c>
      <c r="GM108" s="77" t="str">
        <f t="shared" si="340"/>
        <v>X</v>
      </c>
      <c r="GN108" s="77" t="str">
        <f t="shared" si="340"/>
        <v>X</v>
      </c>
      <c r="GO108" s="77" t="str">
        <f t="shared" si="340"/>
        <v>X</v>
      </c>
      <c r="GP108" s="77" t="str">
        <f t="shared" si="340"/>
        <v>X</v>
      </c>
      <c r="GQ108" s="77" t="str">
        <f t="shared" si="340"/>
        <v>X</v>
      </c>
      <c r="GR108" s="77" t="str">
        <f t="shared" si="340"/>
        <v>X</v>
      </c>
    </row>
    <row r="109" spans="7:200" x14ac:dyDescent="0.2">
      <c r="G109" s="1043"/>
      <c r="H109" s="476" t="s">
        <v>103</v>
      </c>
      <c r="I109" s="391"/>
      <c r="J109" s="237"/>
      <c r="K109" s="237"/>
      <c r="L109" s="390"/>
      <c r="P109" s="140"/>
      <c r="U109" s="77">
        <f t="shared" ref="U109:AZ109" ca="1" si="341">IF(ISNUMBER(U22),IF(CodeCouleur($D$53)=CodeCouleur(U22),"CEAM",IF(U22=$G$53,"OPEX",IF(AND(ISBLANK($E22),U77&gt;50),"ORG",IF(U22=$G$54,"OPEX",U77)))),U22)</f>
        <v>423</v>
      </c>
      <c r="V109" s="77">
        <f t="shared" ca="1" si="341"/>
        <v>616</v>
      </c>
      <c r="W109" s="77">
        <f t="shared" ca="1" si="341"/>
        <v>616</v>
      </c>
      <c r="X109" s="77">
        <f t="shared" ca="1" si="341"/>
        <v>599</v>
      </c>
      <c r="Y109" s="77">
        <f t="shared" ca="1" si="341"/>
        <v>587</v>
      </c>
      <c r="Z109" s="77">
        <f t="shared" ca="1" si="341"/>
        <v>585</v>
      </c>
      <c r="AA109" s="77">
        <f t="shared" ca="1" si="341"/>
        <v>563</v>
      </c>
      <c r="AB109" s="77">
        <f t="shared" ca="1" si="341"/>
        <v>534</v>
      </c>
      <c r="AC109" s="77">
        <f t="shared" ca="1" si="341"/>
        <v>514</v>
      </c>
      <c r="AD109" s="77">
        <f t="shared" ca="1" si="341"/>
        <v>485</v>
      </c>
      <c r="AE109" s="77">
        <f t="shared" ca="1" si="341"/>
        <v>450</v>
      </c>
      <c r="AF109" s="77">
        <f t="shared" ca="1" si="341"/>
        <v>415</v>
      </c>
      <c r="AG109" s="77">
        <f t="shared" ca="1" si="341"/>
        <v>380</v>
      </c>
      <c r="AH109" s="77">
        <f t="shared" ca="1" si="341"/>
        <v>345</v>
      </c>
      <c r="AI109" s="77">
        <f t="shared" ca="1" si="341"/>
        <v>310</v>
      </c>
      <c r="AJ109" s="77">
        <f t="shared" ca="1" si="341"/>
        <v>275</v>
      </c>
      <c r="AK109" s="77">
        <f t="shared" ca="1" si="341"/>
        <v>240</v>
      </c>
      <c r="AL109" s="77">
        <f t="shared" ca="1" si="341"/>
        <v>205</v>
      </c>
      <c r="AM109" s="77">
        <f t="shared" ca="1" si="341"/>
        <v>170</v>
      </c>
      <c r="AN109" s="77">
        <f t="shared" ca="1" si="341"/>
        <v>135</v>
      </c>
      <c r="AO109" s="77">
        <f t="shared" ca="1" si="341"/>
        <v>120</v>
      </c>
      <c r="AP109" s="77" t="str">
        <f t="shared" si="341"/>
        <v>V15</v>
      </c>
      <c r="AQ109" s="77" t="str">
        <f t="shared" si="341"/>
        <v>V15</v>
      </c>
      <c r="AR109" s="77" t="str">
        <f t="shared" si="341"/>
        <v>V15</v>
      </c>
      <c r="AS109" s="77" t="str">
        <f t="shared" si="341"/>
        <v>V15</v>
      </c>
      <c r="AT109" s="77" t="str">
        <f t="shared" si="341"/>
        <v>V15</v>
      </c>
      <c r="AU109" s="77" t="str">
        <f t="shared" si="341"/>
        <v>V15</v>
      </c>
      <c r="AV109" s="77">
        <f t="shared" ca="1" si="341"/>
        <v>1177</v>
      </c>
      <c r="AW109" s="77">
        <f t="shared" ca="1" si="341"/>
        <v>1154</v>
      </c>
      <c r="AX109" s="77">
        <f t="shared" ca="1" si="341"/>
        <v>1131</v>
      </c>
      <c r="AY109" s="77">
        <f t="shared" ca="1" si="341"/>
        <v>1108</v>
      </c>
      <c r="AZ109" s="77">
        <f t="shared" ca="1" si="341"/>
        <v>1085</v>
      </c>
      <c r="BA109" s="77">
        <f t="shared" ref="BA109:CF109" ca="1" si="342">IF(ISNUMBER(BA22),IF(CodeCouleur($D$53)=CodeCouleur(BA22),"CEAM",IF(BA22=$G$53,"OPEX",IF(AND(ISBLANK($E22),BA77&gt;50),"ORG",IF(BA22=$G$54,"OPEX",BA77)))),BA22)</f>
        <v>1062</v>
      </c>
      <c r="BB109" s="77">
        <f t="shared" ca="1" si="342"/>
        <v>1039</v>
      </c>
      <c r="BC109" s="77">
        <f t="shared" ca="1" si="342"/>
        <v>1016</v>
      </c>
      <c r="BD109" s="77">
        <f t="shared" ca="1" si="342"/>
        <v>993</v>
      </c>
      <c r="BE109" s="77">
        <f t="shared" ca="1" si="342"/>
        <v>970</v>
      </c>
      <c r="BF109" s="77">
        <f t="shared" ca="1" si="342"/>
        <v>947</v>
      </c>
      <c r="BG109" s="77">
        <f t="shared" ca="1" si="342"/>
        <v>924</v>
      </c>
      <c r="BH109" s="77">
        <f t="shared" ca="1" si="342"/>
        <v>901</v>
      </c>
      <c r="BI109" s="77">
        <f t="shared" ca="1" si="342"/>
        <v>878</v>
      </c>
      <c r="BJ109" s="77">
        <f t="shared" ca="1" si="342"/>
        <v>855</v>
      </c>
      <c r="BK109" s="77">
        <f t="shared" ca="1" si="342"/>
        <v>832</v>
      </c>
      <c r="BL109" s="77">
        <f t="shared" ca="1" si="342"/>
        <v>809</v>
      </c>
      <c r="BM109" s="77">
        <f t="shared" ca="1" si="342"/>
        <v>786</v>
      </c>
      <c r="BN109" s="77">
        <f t="shared" ca="1" si="342"/>
        <v>763</v>
      </c>
      <c r="BO109" s="77">
        <f t="shared" ca="1" si="342"/>
        <v>740</v>
      </c>
      <c r="BP109" s="77">
        <f t="shared" ca="1" si="342"/>
        <v>717</v>
      </c>
      <c r="BQ109" s="77">
        <f t="shared" ca="1" si="342"/>
        <v>694</v>
      </c>
      <c r="BR109" s="77">
        <f t="shared" ca="1" si="342"/>
        <v>671</v>
      </c>
      <c r="BS109" s="77">
        <f t="shared" ca="1" si="342"/>
        <v>648</v>
      </c>
      <c r="BT109" s="77">
        <f t="shared" ca="1" si="342"/>
        <v>625</v>
      </c>
      <c r="BU109" s="77">
        <f t="shared" ca="1" si="342"/>
        <v>602</v>
      </c>
      <c r="BV109" s="77">
        <f t="shared" ca="1" si="342"/>
        <v>579</v>
      </c>
      <c r="BW109" s="77">
        <f t="shared" ca="1" si="342"/>
        <v>556</v>
      </c>
      <c r="BX109" s="77">
        <f t="shared" ca="1" si="342"/>
        <v>533</v>
      </c>
      <c r="BY109" s="77">
        <f t="shared" ca="1" si="342"/>
        <v>510</v>
      </c>
      <c r="BZ109" s="77">
        <f t="shared" ca="1" si="342"/>
        <v>487</v>
      </c>
      <c r="CA109" s="77">
        <f t="shared" ca="1" si="342"/>
        <v>464</v>
      </c>
      <c r="CB109" s="77">
        <f t="shared" ca="1" si="342"/>
        <v>441</v>
      </c>
      <c r="CC109" s="77">
        <f t="shared" ca="1" si="342"/>
        <v>418</v>
      </c>
      <c r="CD109" s="77">
        <f t="shared" ca="1" si="342"/>
        <v>395</v>
      </c>
      <c r="CE109" s="77">
        <f t="shared" ca="1" si="342"/>
        <v>372</v>
      </c>
      <c r="CF109" s="77">
        <f t="shared" ca="1" si="342"/>
        <v>349</v>
      </c>
      <c r="CG109" s="77">
        <f t="shared" ref="CG109:DL109" ca="1" si="343">IF(ISNUMBER(CG22),IF(CodeCouleur($D$53)=CodeCouleur(CG22),"CEAM",IF(CG22=$G$53,"OPEX",IF(AND(ISBLANK($E22),CG77&gt;50),"ORG",IF(CG22=$G$54,"OPEX",CG77)))),CG22)</f>
        <v>326</v>
      </c>
      <c r="CH109" s="77">
        <f t="shared" ca="1" si="343"/>
        <v>303</v>
      </c>
      <c r="CI109" s="77">
        <f t="shared" ca="1" si="343"/>
        <v>280</v>
      </c>
      <c r="CJ109" s="77">
        <f t="shared" ca="1" si="343"/>
        <v>257</v>
      </c>
      <c r="CK109" s="77">
        <f t="shared" ca="1" si="343"/>
        <v>234</v>
      </c>
      <c r="CL109" s="77">
        <f t="shared" ca="1" si="343"/>
        <v>211</v>
      </c>
      <c r="CM109" s="77">
        <f t="shared" ca="1" si="343"/>
        <v>188</v>
      </c>
      <c r="CN109" s="77">
        <f t="shared" ca="1" si="343"/>
        <v>165</v>
      </c>
      <c r="CO109" s="77">
        <f t="shared" ca="1" si="343"/>
        <v>142</v>
      </c>
      <c r="CP109" s="77">
        <f t="shared" ca="1" si="343"/>
        <v>119</v>
      </c>
      <c r="CQ109" s="77">
        <f t="shared" ca="1" si="343"/>
        <v>96</v>
      </c>
      <c r="CR109" s="77">
        <f t="shared" ca="1" si="343"/>
        <v>73</v>
      </c>
      <c r="CS109" s="77" t="str">
        <f t="shared" si="343"/>
        <v>V20</v>
      </c>
      <c r="CT109" s="77" t="str">
        <f t="shared" si="343"/>
        <v>V20</v>
      </c>
      <c r="CU109" s="77" t="str">
        <f t="shared" si="343"/>
        <v>V20</v>
      </c>
      <c r="CV109" s="77" t="str">
        <f t="shared" si="343"/>
        <v>V20</v>
      </c>
      <c r="CW109" s="77" t="str">
        <f t="shared" si="343"/>
        <v>V20</v>
      </c>
      <c r="CX109" s="77" t="str">
        <f t="shared" si="343"/>
        <v>V20</v>
      </c>
      <c r="CY109" s="77">
        <f t="shared" ca="1" si="343"/>
        <v>1178</v>
      </c>
      <c r="CZ109" s="77">
        <f t="shared" ca="1" si="343"/>
        <v>1156</v>
      </c>
      <c r="DA109" s="77">
        <f t="shared" ca="1" si="343"/>
        <v>1134</v>
      </c>
      <c r="DB109" s="77">
        <f t="shared" ca="1" si="343"/>
        <v>1112</v>
      </c>
      <c r="DC109" s="77">
        <f t="shared" ca="1" si="343"/>
        <v>1090</v>
      </c>
      <c r="DD109" s="77">
        <f t="shared" ca="1" si="343"/>
        <v>1068</v>
      </c>
      <c r="DE109" s="77">
        <f t="shared" ca="1" si="343"/>
        <v>1046</v>
      </c>
      <c r="DF109" s="77">
        <f t="shared" ca="1" si="343"/>
        <v>1024</v>
      </c>
      <c r="DG109" s="77">
        <f t="shared" ca="1" si="343"/>
        <v>1002</v>
      </c>
      <c r="DH109" s="77">
        <f t="shared" ca="1" si="343"/>
        <v>980</v>
      </c>
      <c r="DI109" s="77">
        <f t="shared" ca="1" si="343"/>
        <v>958</v>
      </c>
      <c r="DJ109" s="77">
        <f t="shared" ca="1" si="343"/>
        <v>936</v>
      </c>
      <c r="DK109" s="77">
        <f t="shared" ca="1" si="343"/>
        <v>914</v>
      </c>
      <c r="DL109" s="77">
        <f t="shared" ca="1" si="343"/>
        <v>892</v>
      </c>
      <c r="DM109" s="77">
        <f t="shared" ref="DM109:ER109" ca="1" si="344">IF(ISNUMBER(DM22),IF(CodeCouleur($D$53)=CodeCouleur(DM22),"CEAM",IF(DM22=$G$53,"OPEX",IF(AND(ISBLANK($E22),DM77&gt;50),"ORG",IF(DM22=$G$54,"OPEX",DM77)))),DM22)</f>
        <v>870</v>
      </c>
      <c r="DN109" s="77">
        <f t="shared" ca="1" si="344"/>
        <v>848</v>
      </c>
      <c r="DO109" s="77">
        <f t="shared" ca="1" si="344"/>
        <v>826</v>
      </c>
      <c r="DP109" s="77">
        <f t="shared" ca="1" si="344"/>
        <v>804</v>
      </c>
      <c r="DQ109" s="77">
        <f t="shared" ca="1" si="344"/>
        <v>782</v>
      </c>
      <c r="DR109" s="77">
        <f t="shared" ca="1" si="344"/>
        <v>760</v>
      </c>
      <c r="DS109" s="77">
        <f t="shared" ca="1" si="344"/>
        <v>738</v>
      </c>
      <c r="DT109" s="77">
        <f t="shared" ca="1" si="344"/>
        <v>716</v>
      </c>
      <c r="DU109" s="77">
        <f t="shared" ca="1" si="344"/>
        <v>694</v>
      </c>
      <c r="DV109" s="77">
        <f t="shared" ca="1" si="344"/>
        <v>672</v>
      </c>
      <c r="DW109" s="77">
        <f t="shared" ca="1" si="344"/>
        <v>650</v>
      </c>
      <c r="DX109" s="77">
        <f t="shared" ca="1" si="344"/>
        <v>628</v>
      </c>
      <c r="DY109" s="77">
        <f t="shared" ca="1" si="344"/>
        <v>606</v>
      </c>
      <c r="DZ109" s="77">
        <f t="shared" ca="1" si="344"/>
        <v>584</v>
      </c>
      <c r="EA109" s="77">
        <f t="shared" ca="1" si="344"/>
        <v>562</v>
      </c>
      <c r="EB109" s="77">
        <f t="shared" ca="1" si="344"/>
        <v>540</v>
      </c>
      <c r="EC109" s="77">
        <f t="shared" ca="1" si="344"/>
        <v>518</v>
      </c>
      <c r="ED109" s="77">
        <f t="shared" ca="1" si="344"/>
        <v>496</v>
      </c>
      <c r="EE109" s="77">
        <f t="shared" ca="1" si="344"/>
        <v>474</v>
      </c>
      <c r="EF109" s="77">
        <f t="shared" ca="1" si="344"/>
        <v>452</v>
      </c>
      <c r="EG109" s="77">
        <f t="shared" ca="1" si="344"/>
        <v>430</v>
      </c>
      <c r="EH109" s="77">
        <f t="shared" ca="1" si="344"/>
        <v>408</v>
      </c>
      <c r="EI109" s="77">
        <f t="shared" ca="1" si="344"/>
        <v>386</v>
      </c>
      <c r="EJ109" s="77">
        <f t="shared" ca="1" si="344"/>
        <v>364</v>
      </c>
      <c r="EK109" s="77">
        <f t="shared" ca="1" si="344"/>
        <v>342</v>
      </c>
      <c r="EL109" s="77">
        <f t="shared" ca="1" si="344"/>
        <v>320</v>
      </c>
      <c r="EM109" s="77">
        <f t="shared" ca="1" si="344"/>
        <v>298</v>
      </c>
      <c r="EN109" s="77">
        <f t="shared" ca="1" si="344"/>
        <v>276</v>
      </c>
      <c r="EO109" s="77">
        <f t="shared" ca="1" si="344"/>
        <v>254</v>
      </c>
      <c r="EP109" s="77">
        <f t="shared" ca="1" si="344"/>
        <v>232</v>
      </c>
      <c r="EQ109" s="77">
        <f t="shared" ca="1" si="344"/>
        <v>210</v>
      </c>
      <c r="ER109" s="77">
        <f t="shared" ca="1" si="344"/>
        <v>188</v>
      </c>
      <c r="ES109" s="77">
        <f t="shared" ref="ES109:FX109" ca="1" si="345">IF(ISNUMBER(ES22),IF(CodeCouleur($D$53)=CodeCouleur(ES22),"CEAM",IF(ES22=$G$53,"OPEX",IF(AND(ISBLANK($E22),ES77&gt;50),"ORG",IF(ES22=$G$54,"OPEX",ES77)))),ES22)</f>
        <v>166</v>
      </c>
      <c r="ET109" s="77">
        <f t="shared" ca="1" si="345"/>
        <v>144</v>
      </c>
      <c r="EU109" s="77">
        <f t="shared" ca="1" si="345"/>
        <v>122</v>
      </c>
      <c r="EV109" s="77">
        <f t="shared" ca="1" si="345"/>
        <v>100</v>
      </c>
      <c r="EW109" s="77">
        <f t="shared" ca="1" si="345"/>
        <v>78</v>
      </c>
      <c r="EX109" s="77">
        <f t="shared" ca="1" si="345"/>
        <v>56</v>
      </c>
      <c r="EY109" s="77">
        <f t="shared" ca="1" si="345"/>
        <v>34</v>
      </c>
      <c r="EZ109" s="77">
        <f t="shared" ca="1" si="345"/>
        <v>12</v>
      </c>
      <c r="FA109" s="77" t="str">
        <f t="shared" si="345"/>
        <v>V25</v>
      </c>
      <c r="FB109" s="77" t="str">
        <f t="shared" si="345"/>
        <v>V25</v>
      </c>
      <c r="FC109" s="77" t="str">
        <f t="shared" si="345"/>
        <v>V25</v>
      </c>
      <c r="FD109" s="77" t="str">
        <f t="shared" si="345"/>
        <v>V25</v>
      </c>
      <c r="FE109" s="77" t="str">
        <f t="shared" si="345"/>
        <v>V25</v>
      </c>
      <c r="FF109" s="77">
        <f t="shared" ca="1" si="345"/>
        <v>1177</v>
      </c>
      <c r="FG109" s="77">
        <f t="shared" ca="1" si="345"/>
        <v>1154</v>
      </c>
      <c r="FH109" s="77">
        <f t="shared" ca="1" si="345"/>
        <v>1131</v>
      </c>
      <c r="FI109" s="77">
        <f t="shared" ca="1" si="345"/>
        <v>1108</v>
      </c>
      <c r="FJ109" s="77">
        <f t="shared" ca="1" si="345"/>
        <v>1085</v>
      </c>
      <c r="FK109" s="77">
        <f t="shared" ca="1" si="345"/>
        <v>1062</v>
      </c>
      <c r="FL109" s="77">
        <f t="shared" ca="1" si="345"/>
        <v>1039</v>
      </c>
      <c r="FM109" s="77">
        <f t="shared" ca="1" si="345"/>
        <v>1016</v>
      </c>
      <c r="FN109" s="77">
        <f t="shared" ca="1" si="345"/>
        <v>993</v>
      </c>
      <c r="FO109" s="77">
        <f t="shared" ca="1" si="345"/>
        <v>970</v>
      </c>
      <c r="FP109" s="77">
        <f t="shared" ca="1" si="345"/>
        <v>947</v>
      </c>
      <c r="FQ109" s="77">
        <f t="shared" ca="1" si="345"/>
        <v>924</v>
      </c>
      <c r="FR109" s="77">
        <f t="shared" ca="1" si="345"/>
        <v>901</v>
      </c>
      <c r="FS109" s="77">
        <f t="shared" ca="1" si="345"/>
        <v>878</v>
      </c>
      <c r="FT109" s="77">
        <f t="shared" ca="1" si="345"/>
        <v>855</v>
      </c>
      <c r="FU109" s="77">
        <f t="shared" ca="1" si="345"/>
        <v>832</v>
      </c>
      <c r="FV109" s="77">
        <f t="shared" ca="1" si="345"/>
        <v>809</v>
      </c>
      <c r="FW109" s="77">
        <f t="shared" ca="1" si="345"/>
        <v>786</v>
      </c>
      <c r="FX109" s="77">
        <f t="shared" ca="1" si="345"/>
        <v>763</v>
      </c>
      <c r="FY109" s="77">
        <f t="shared" ref="FY109:GR109" ca="1" si="346">IF(ISNUMBER(FY22),IF(CodeCouleur($D$53)=CodeCouleur(FY22),"CEAM",IF(FY22=$G$53,"OPEX",IF(AND(ISBLANK($E22),FY77&gt;50),"ORG",IF(FY22=$G$54,"OPEX",FY77)))),FY22)</f>
        <v>740</v>
      </c>
      <c r="FZ109" s="77">
        <f t="shared" ca="1" si="346"/>
        <v>717</v>
      </c>
      <c r="GA109" s="77">
        <f t="shared" ca="1" si="346"/>
        <v>694</v>
      </c>
      <c r="GB109" s="77">
        <f t="shared" ca="1" si="346"/>
        <v>671</v>
      </c>
      <c r="GC109" s="77">
        <f t="shared" ca="1" si="346"/>
        <v>648</v>
      </c>
      <c r="GD109" s="77">
        <f t="shared" ca="1" si="346"/>
        <v>625</v>
      </c>
      <c r="GE109" s="77">
        <f t="shared" ca="1" si="346"/>
        <v>602</v>
      </c>
      <c r="GF109" s="77">
        <f t="shared" ca="1" si="346"/>
        <v>579</v>
      </c>
      <c r="GG109" s="77">
        <f t="shared" ca="1" si="346"/>
        <v>556</v>
      </c>
      <c r="GH109" s="77">
        <f t="shared" ca="1" si="346"/>
        <v>533</v>
      </c>
      <c r="GI109" s="77">
        <f t="shared" ca="1" si="346"/>
        <v>510</v>
      </c>
      <c r="GJ109" s="77">
        <f t="shared" ca="1" si="346"/>
        <v>487</v>
      </c>
      <c r="GK109" s="77">
        <f t="shared" ca="1" si="346"/>
        <v>464</v>
      </c>
      <c r="GL109" s="77">
        <f t="shared" ca="1" si="346"/>
        <v>441</v>
      </c>
      <c r="GM109" s="77">
        <f t="shared" ca="1" si="346"/>
        <v>418</v>
      </c>
      <c r="GN109" s="77">
        <f t="shared" ca="1" si="346"/>
        <v>395</v>
      </c>
      <c r="GO109" s="77" t="str">
        <f t="shared" si="346"/>
        <v>X</v>
      </c>
      <c r="GP109" s="77" t="str">
        <f t="shared" si="346"/>
        <v>X</v>
      </c>
      <c r="GQ109" s="77" t="str">
        <f t="shared" si="346"/>
        <v>X</v>
      </c>
      <c r="GR109" s="77" t="str">
        <f t="shared" si="346"/>
        <v>X</v>
      </c>
    </row>
    <row r="110" spans="7:200" x14ac:dyDescent="0.2">
      <c r="G110" s="1043"/>
      <c r="H110" s="476" t="s">
        <v>346</v>
      </c>
      <c r="I110" s="391"/>
      <c r="J110" s="237"/>
      <c r="K110" s="237"/>
      <c r="L110" s="390"/>
      <c r="P110" s="140"/>
      <c r="U110" s="77">
        <f t="shared" ref="U110:AZ110" ca="1" si="347">IF(ISNUMBER(U23),IF(CodeCouleur($D$53)=CodeCouleur(U23),"CEAM",IF(U23=$G$53,"OPEX",IF(AND(ISBLANK($E23),U78&gt;50),"ORG",IF(U23=$G$54,"OPEX",U78)))),U23)</f>
        <v>1160</v>
      </c>
      <c r="V110" s="77">
        <f t="shared" ca="1" si="347"/>
        <v>1107</v>
      </c>
      <c r="W110" s="77">
        <f t="shared" ca="1" si="347"/>
        <v>1107</v>
      </c>
      <c r="X110" s="77">
        <f t="shared" ca="1" si="347"/>
        <v>1063</v>
      </c>
      <c r="Y110" s="77">
        <f t="shared" ca="1" si="347"/>
        <v>1055</v>
      </c>
      <c r="Z110" s="77">
        <f t="shared" ca="1" si="347"/>
        <v>1043</v>
      </c>
      <c r="AA110" s="77">
        <f t="shared" ca="1" si="347"/>
        <v>1033</v>
      </c>
      <c r="AB110" s="77">
        <f t="shared" ca="1" si="347"/>
        <v>1008</v>
      </c>
      <c r="AC110" s="77">
        <f t="shared" ca="1" si="347"/>
        <v>985</v>
      </c>
      <c r="AD110" s="77">
        <f t="shared" ca="1" si="347"/>
        <v>951</v>
      </c>
      <c r="AE110" s="77">
        <f t="shared" ca="1" si="347"/>
        <v>929</v>
      </c>
      <c r="AF110" s="77">
        <f t="shared" ca="1" si="347"/>
        <v>907</v>
      </c>
      <c r="AG110" s="77">
        <f t="shared" ca="1" si="347"/>
        <v>885</v>
      </c>
      <c r="AH110" s="77">
        <f t="shared" ca="1" si="347"/>
        <v>863</v>
      </c>
      <c r="AI110" s="77">
        <f t="shared" ca="1" si="347"/>
        <v>841</v>
      </c>
      <c r="AJ110" s="77">
        <f t="shared" ca="1" si="347"/>
        <v>819</v>
      </c>
      <c r="AK110" s="77">
        <f t="shared" ca="1" si="347"/>
        <v>797</v>
      </c>
      <c r="AL110" s="77">
        <f t="shared" ca="1" si="347"/>
        <v>775</v>
      </c>
      <c r="AM110" s="77">
        <f t="shared" ca="1" si="347"/>
        <v>753</v>
      </c>
      <c r="AN110" s="77">
        <f t="shared" ca="1" si="347"/>
        <v>731</v>
      </c>
      <c r="AO110" s="77">
        <f t="shared" ca="1" si="347"/>
        <v>709</v>
      </c>
      <c r="AP110" s="77">
        <f t="shared" ca="1" si="347"/>
        <v>687</v>
      </c>
      <c r="AQ110" s="77">
        <f t="shared" ca="1" si="347"/>
        <v>665</v>
      </c>
      <c r="AR110" s="77">
        <f t="shared" ca="1" si="347"/>
        <v>643</v>
      </c>
      <c r="AS110" s="77">
        <f t="shared" ca="1" si="347"/>
        <v>621</v>
      </c>
      <c r="AT110" s="77">
        <f t="shared" ca="1" si="347"/>
        <v>599</v>
      </c>
      <c r="AU110" s="77">
        <f t="shared" ca="1" si="347"/>
        <v>577</v>
      </c>
      <c r="AV110" s="77">
        <f t="shared" ca="1" si="347"/>
        <v>555</v>
      </c>
      <c r="AW110" s="77">
        <f t="shared" ca="1" si="347"/>
        <v>533</v>
      </c>
      <c r="AX110" s="77">
        <f t="shared" ca="1" si="347"/>
        <v>511</v>
      </c>
      <c r="AY110" s="77">
        <f t="shared" ca="1" si="347"/>
        <v>489</v>
      </c>
      <c r="AZ110" s="77">
        <f t="shared" ca="1" si="347"/>
        <v>467</v>
      </c>
      <c r="BA110" s="77">
        <f t="shared" ref="BA110:CF110" ca="1" si="348">IF(ISNUMBER(BA23),IF(CodeCouleur($D$53)=CodeCouleur(BA23),"CEAM",IF(BA23=$G$53,"OPEX",IF(AND(ISBLANK($E23),BA78&gt;50),"ORG",IF(BA23=$G$54,"OPEX",BA78)))),BA23)</f>
        <v>445</v>
      </c>
      <c r="BB110" s="77">
        <f t="shared" ca="1" si="348"/>
        <v>423</v>
      </c>
      <c r="BC110" s="77">
        <f t="shared" ca="1" si="348"/>
        <v>401</v>
      </c>
      <c r="BD110" s="77">
        <f t="shared" ca="1" si="348"/>
        <v>379</v>
      </c>
      <c r="BE110" s="77">
        <f t="shared" ca="1" si="348"/>
        <v>357</v>
      </c>
      <c r="BF110" s="77">
        <f t="shared" ca="1" si="348"/>
        <v>335</v>
      </c>
      <c r="BG110" s="77">
        <f t="shared" ca="1" si="348"/>
        <v>313</v>
      </c>
      <c r="BH110" s="77">
        <f t="shared" ca="1" si="348"/>
        <v>291</v>
      </c>
      <c r="BI110" s="77">
        <f t="shared" ca="1" si="348"/>
        <v>269</v>
      </c>
      <c r="BJ110" s="77">
        <f t="shared" ca="1" si="348"/>
        <v>247</v>
      </c>
      <c r="BK110" s="77">
        <f t="shared" ca="1" si="348"/>
        <v>225</v>
      </c>
      <c r="BL110" s="77">
        <f t="shared" ca="1" si="348"/>
        <v>203</v>
      </c>
      <c r="BM110" s="77">
        <f t="shared" ca="1" si="348"/>
        <v>181</v>
      </c>
      <c r="BN110" s="77">
        <f t="shared" ca="1" si="348"/>
        <v>159</v>
      </c>
      <c r="BO110" s="77">
        <f t="shared" ca="1" si="348"/>
        <v>137</v>
      </c>
      <c r="BP110" s="77">
        <f t="shared" ca="1" si="348"/>
        <v>115</v>
      </c>
      <c r="BQ110" s="77">
        <f t="shared" ca="1" si="348"/>
        <v>93</v>
      </c>
      <c r="BR110" s="77">
        <f t="shared" ca="1" si="348"/>
        <v>71</v>
      </c>
      <c r="BS110" s="77" t="str">
        <f t="shared" si="348"/>
        <v>V20</v>
      </c>
      <c r="BT110" s="77" t="str">
        <f t="shared" si="348"/>
        <v>V20</v>
      </c>
      <c r="BU110" s="77" t="str">
        <f t="shared" si="348"/>
        <v>V20</v>
      </c>
      <c r="BV110" s="77" t="str">
        <f t="shared" si="348"/>
        <v>V20</v>
      </c>
      <c r="BW110" s="77" t="str">
        <f t="shared" si="348"/>
        <v>V20</v>
      </c>
      <c r="BX110" s="77" t="str">
        <f t="shared" si="348"/>
        <v>V20</v>
      </c>
      <c r="BY110" s="77">
        <f t="shared" ca="1" si="348"/>
        <v>1178</v>
      </c>
      <c r="BZ110" s="77">
        <f t="shared" ca="1" si="348"/>
        <v>1156</v>
      </c>
      <c r="CA110" s="77">
        <f t="shared" ca="1" si="348"/>
        <v>1134</v>
      </c>
      <c r="CB110" s="77">
        <f t="shared" ca="1" si="348"/>
        <v>1112</v>
      </c>
      <c r="CC110" s="77">
        <f t="shared" ca="1" si="348"/>
        <v>1090</v>
      </c>
      <c r="CD110" s="77">
        <f t="shared" ca="1" si="348"/>
        <v>1068</v>
      </c>
      <c r="CE110" s="77">
        <f t="shared" ca="1" si="348"/>
        <v>1046</v>
      </c>
      <c r="CF110" s="77">
        <f t="shared" ca="1" si="348"/>
        <v>1024</v>
      </c>
      <c r="CG110" s="77">
        <f t="shared" ref="CG110:DL110" ca="1" si="349">IF(ISNUMBER(CG23),IF(CodeCouleur($D$53)=CodeCouleur(CG23),"CEAM",IF(CG23=$G$53,"OPEX",IF(AND(ISBLANK($E23),CG78&gt;50),"ORG",IF(CG23=$G$54,"OPEX",CG78)))),CG23)</f>
        <v>1002</v>
      </c>
      <c r="CH110" s="77">
        <f t="shared" ca="1" si="349"/>
        <v>980</v>
      </c>
      <c r="CI110" s="77">
        <f t="shared" ca="1" si="349"/>
        <v>958</v>
      </c>
      <c r="CJ110" s="77">
        <f t="shared" ca="1" si="349"/>
        <v>936</v>
      </c>
      <c r="CK110" s="77">
        <f t="shared" ca="1" si="349"/>
        <v>914</v>
      </c>
      <c r="CL110" s="77">
        <f t="shared" ca="1" si="349"/>
        <v>892</v>
      </c>
      <c r="CM110" s="77">
        <f t="shared" ca="1" si="349"/>
        <v>870</v>
      </c>
      <c r="CN110" s="77">
        <f t="shared" ca="1" si="349"/>
        <v>848</v>
      </c>
      <c r="CO110" s="77">
        <f t="shared" ca="1" si="349"/>
        <v>826</v>
      </c>
      <c r="CP110" s="77">
        <f t="shared" ca="1" si="349"/>
        <v>804</v>
      </c>
      <c r="CQ110" s="77">
        <f t="shared" ca="1" si="349"/>
        <v>782</v>
      </c>
      <c r="CR110" s="77">
        <f t="shared" ca="1" si="349"/>
        <v>760</v>
      </c>
      <c r="CS110" s="77">
        <f t="shared" ca="1" si="349"/>
        <v>738</v>
      </c>
      <c r="CT110" s="77">
        <f t="shared" ca="1" si="349"/>
        <v>716</v>
      </c>
      <c r="CU110" s="77">
        <f t="shared" ca="1" si="349"/>
        <v>694</v>
      </c>
      <c r="CV110" s="77">
        <f t="shared" ca="1" si="349"/>
        <v>672</v>
      </c>
      <c r="CW110" s="77">
        <f t="shared" ca="1" si="349"/>
        <v>650</v>
      </c>
      <c r="CX110" s="77">
        <f t="shared" ca="1" si="349"/>
        <v>628</v>
      </c>
      <c r="CY110" s="77">
        <f t="shared" ca="1" si="349"/>
        <v>606</v>
      </c>
      <c r="CZ110" s="77">
        <f t="shared" ca="1" si="349"/>
        <v>584</v>
      </c>
      <c r="DA110" s="77">
        <f t="shared" ca="1" si="349"/>
        <v>562</v>
      </c>
      <c r="DB110" s="77">
        <f t="shared" ca="1" si="349"/>
        <v>540</v>
      </c>
      <c r="DC110" s="77">
        <f t="shared" ca="1" si="349"/>
        <v>518</v>
      </c>
      <c r="DD110" s="77">
        <f t="shared" ca="1" si="349"/>
        <v>496</v>
      </c>
      <c r="DE110" s="77">
        <f t="shared" ca="1" si="349"/>
        <v>474</v>
      </c>
      <c r="DF110" s="77">
        <f t="shared" ca="1" si="349"/>
        <v>452</v>
      </c>
      <c r="DG110" s="77">
        <f t="shared" ca="1" si="349"/>
        <v>430</v>
      </c>
      <c r="DH110" s="77">
        <f t="shared" ca="1" si="349"/>
        <v>408</v>
      </c>
      <c r="DI110" s="77">
        <f t="shared" ca="1" si="349"/>
        <v>386</v>
      </c>
      <c r="DJ110" s="77">
        <f t="shared" ca="1" si="349"/>
        <v>364</v>
      </c>
      <c r="DK110" s="77">
        <f t="shared" ca="1" si="349"/>
        <v>342</v>
      </c>
      <c r="DL110" s="77">
        <f t="shared" ca="1" si="349"/>
        <v>320</v>
      </c>
      <c r="DM110" s="77">
        <f t="shared" ref="DM110:ER110" ca="1" si="350">IF(ISNUMBER(DM23),IF(CodeCouleur($D$53)=CodeCouleur(DM23),"CEAM",IF(DM23=$G$53,"OPEX",IF(AND(ISBLANK($E23),DM78&gt;50),"ORG",IF(DM23=$G$54,"OPEX",DM78)))),DM23)</f>
        <v>298</v>
      </c>
      <c r="DN110" s="77">
        <f t="shared" ca="1" si="350"/>
        <v>276</v>
      </c>
      <c r="DO110" s="77">
        <f t="shared" ca="1" si="350"/>
        <v>254</v>
      </c>
      <c r="DP110" s="77">
        <f t="shared" ca="1" si="350"/>
        <v>232</v>
      </c>
      <c r="DQ110" s="77">
        <f t="shared" ca="1" si="350"/>
        <v>210</v>
      </c>
      <c r="DR110" s="77">
        <f t="shared" ca="1" si="350"/>
        <v>188</v>
      </c>
      <c r="DS110" s="77">
        <f t="shared" ca="1" si="350"/>
        <v>166</v>
      </c>
      <c r="DT110" s="77">
        <f t="shared" ca="1" si="350"/>
        <v>144</v>
      </c>
      <c r="DU110" s="77">
        <f t="shared" ca="1" si="350"/>
        <v>122</v>
      </c>
      <c r="DV110" s="77">
        <f t="shared" ca="1" si="350"/>
        <v>100</v>
      </c>
      <c r="DW110" s="77">
        <f t="shared" ca="1" si="350"/>
        <v>78</v>
      </c>
      <c r="DX110" s="77">
        <f t="shared" ca="1" si="350"/>
        <v>56</v>
      </c>
      <c r="DY110" s="77" t="str">
        <f t="shared" si="350"/>
        <v>V25</v>
      </c>
      <c r="DZ110" s="77" t="str">
        <f t="shared" si="350"/>
        <v>V25</v>
      </c>
      <c r="EA110" s="77" t="str">
        <f t="shared" si="350"/>
        <v>V25</v>
      </c>
      <c r="EB110" s="77" t="str">
        <f t="shared" si="350"/>
        <v>V25</v>
      </c>
      <c r="EC110" s="77" t="str">
        <f t="shared" si="350"/>
        <v>V25</v>
      </c>
      <c r="ED110" s="77">
        <f t="shared" ca="1" si="350"/>
        <v>1177</v>
      </c>
      <c r="EE110" s="77">
        <f t="shared" ca="1" si="350"/>
        <v>1154</v>
      </c>
      <c r="EF110" s="77">
        <f t="shared" ca="1" si="350"/>
        <v>1131</v>
      </c>
      <c r="EG110" s="77">
        <f t="shared" ca="1" si="350"/>
        <v>1108</v>
      </c>
      <c r="EH110" s="77">
        <f t="shared" ca="1" si="350"/>
        <v>1085</v>
      </c>
      <c r="EI110" s="77">
        <f t="shared" ca="1" si="350"/>
        <v>1062</v>
      </c>
      <c r="EJ110" s="77">
        <f t="shared" ca="1" si="350"/>
        <v>1039</v>
      </c>
      <c r="EK110" s="77">
        <f t="shared" ca="1" si="350"/>
        <v>1016</v>
      </c>
      <c r="EL110" s="77">
        <f t="shared" ca="1" si="350"/>
        <v>993</v>
      </c>
      <c r="EM110" s="77">
        <f t="shared" ca="1" si="350"/>
        <v>970</v>
      </c>
      <c r="EN110" s="77">
        <f t="shared" ca="1" si="350"/>
        <v>947</v>
      </c>
      <c r="EO110" s="77">
        <f t="shared" ca="1" si="350"/>
        <v>924</v>
      </c>
      <c r="EP110" s="77">
        <f t="shared" ca="1" si="350"/>
        <v>901</v>
      </c>
      <c r="EQ110" s="77">
        <f t="shared" ca="1" si="350"/>
        <v>878</v>
      </c>
      <c r="ER110" s="77">
        <f t="shared" ca="1" si="350"/>
        <v>855</v>
      </c>
      <c r="ES110" s="77">
        <f t="shared" ref="ES110:FX110" ca="1" si="351">IF(ISNUMBER(ES23),IF(CodeCouleur($D$53)=CodeCouleur(ES23),"CEAM",IF(ES23=$G$53,"OPEX",IF(AND(ISBLANK($E23),ES78&gt;50),"ORG",IF(ES23=$G$54,"OPEX",ES78)))),ES23)</f>
        <v>832</v>
      </c>
      <c r="ET110" s="77">
        <f t="shared" ca="1" si="351"/>
        <v>809</v>
      </c>
      <c r="EU110" s="77">
        <f t="shared" ca="1" si="351"/>
        <v>786</v>
      </c>
      <c r="EV110" s="77">
        <f t="shared" ca="1" si="351"/>
        <v>763</v>
      </c>
      <c r="EW110" s="77">
        <f t="shared" ca="1" si="351"/>
        <v>740</v>
      </c>
      <c r="EX110" s="77">
        <f t="shared" ca="1" si="351"/>
        <v>717</v>
      </c>
      <c r="EY110" s="77" t="str">
        <f t="shared" si="351"/>
        <v>X</v>
      </c>
      <c r="EZ110" s="77" t="str">
        <f t="shared" si="351"/>
        <v>X</v>
      </c>
      <c r="FA110" s="77" t="str">
        <f t="shared" si="351"/>
        <v>X</v>
      </c>
      <c r="FB110" s="77" t="str">
        <f t="shared" si="351"/>
        <v>X</v>
      </c>
      <c r="FC110" s="77" t="str">
        <f t="shared" si="351"/>
        <v>X</v>
      </c>
      <c r="FD110" s="77" t="str">
        <f t="shared" si="351"/>
        <v>X</v>
      </c>
      <c r="FE110" s="77" t="str">
        <f t="shared" si="351"/>
        <v>X</v>
      </c>
      <c r="FF110" s="77" t="str">
        <f t="shared" si="351"/>
        <v>X</v>
      </c>
      <c r="FG110" s="77" t="str">
        <f t="shared" si="351"/>
        <v>X</v>
      </c>
      <c r="FH110" s="77" t="str">
        <f t="shared" si="351"/>
        <v>X</v>
      </c>
      <c r="FI110" s="77" t="str">
        <f t="shared" si="351"/>
        <v>X</v>
      </c>
      <c r="FJ110" s="77" t="str">
        <f t="shared" si="351"/>
        <v>X</v>
      </c>
      <c r="FK110" s="77" t="str">
        <f t="shared" si="351"/>
        <v>X</v>
      </c>
      <c r="FL110" s="77" t="str">
        <f t="shared" si="351"/>
        <v>X</v>
      </c>
      <c r="FM110" s="77" t="str">
        <f t="shared" si="351"/>
        <v>X</v>
      </c>
      <c r="FN110" s="77" t="str">
        <f t="shared" si="351"/>
        <v>X</v>
      </c>
      <c r="FO110" s="77" t="str">
        <f t="shared" si="351"/>
        <v>X</v>
      </c>
      <c r="FP110" s="77" t="str">
        <f t="shared" si="351"/>
        <v>X</v>
      </c>
      <c r="FQ110" s="77" t="str">
        <f t="shared" si="351"/>
        <v>X</v>
      </c>
      <c r="FR110" s="77" t="str">
        <f t="shared" si="351"/>
        <v>X</v>
      </c>
      <c r="FS110" s="77" t="str">
        <f t="shared" si="351"/>
        <v>X</v>
      </c>
      <c r="FT110" s="77" t="str">
        <f t="shared" si="351"/>
        <v>X</v>
      </c>
      <c r="FU110" s="77" t="str">
        <f t="shared" si="351"/>
        <v>X</v>
      </c>
      <c r="FV110" s="77" t="str">
        <f t="shared" si="351"/>
        <v>X</v>
      </c>
      <c r="FW110" s="77" t="str">
        <f t="shared" si="351"/>
        <v>X</v>
      </c>
      <c r="FX110" s="77" t="str">
        <f t="shared" si="351"/>
        <v>X</v>
      </c>
      <c r="FY110" s="77" t="str">
        <f t="shared" ref="FY110:GR110" si="352">IF(ISNUMBER(FY23),IF(CodeCouleur($D$53)=CodeCouleur(FY23),"CEAM",IF(FY23=$G$53,"OPEX",IF(AND(ISBLANK($E23),FY78&gt;50),"ORG",IF(FY23=$G$54,"OPEX",FY78)))),FY23)</f>
        <v>X</v>
      </c>
      <c r="FZ110" s="77" t="str">
        <f t="shared" si="352"/>
        <v>X</v>
      </c>
      <c r="GA110" s="77" t="str">
        <f t="shared" si="352"/>
        <v>X</v>
      </c>
      <c r="GB110" s="77" t="str">
        <f t="shared" si="352"/>
        <v>X</v>
      </c>
      <c r="GC110" s="77" t="str">
        <f t="shared" si="352"/>
        <v>X</v>
      </c>
      <c r="GD110" s="77" t="str">
        <f t="shared" si="352"/>
        <v>X</v>
      </c>
      <c r="GE110" s="77" t="str">
        <f t="shared" si="352"/>
        <v>X</v>
      </c>
      <c r="GF110" s="77" t="str">
        <f t="shared" si="352"/>
        <v>X</v>
      </c>
      <c r="GG110" s="77" t="str">
        <f t="shared" si="352"/>
        <v>X</v>
      </c>
      <c r="GH110" s="77" t="str">
        <f t="shared" si="352"/>
        <v>X</v>
      </c>
      <c r="GI110" s="77" t="str">
        <f t="shared" si="352"/>
        <v>X</v>
      </c>
      <c r="GJ110" s="77" t="str">
        <f t="shared" si="352"/>
        <v>X</v>
      </c>
      <c r="GK110" s="77" t="str">
        <f t="shared" si="352"/>
        <v>X</v>
      </c>
      <c r="GL110" s="77" t="str">
        <f t="shared" si="352"/>
        <v>X</v>
      </c>
      <c r="GM110" s="77" t="str">
        <f t="shared" si="352"/>
        <v>X</v>
      </c>
      <c r="GN110" s="77" t="str">
        <f t="shared" si="352"/>
        <v>X</v>
      </c>
      <c r="GO110" s="77" t="str">
        <f t="shared" si="352"/>
        <v>X</v>
      </c>
      <c r="GP110" s="77" t="str">
        <f t="shared" si="352"/>
        <v>X</v>
      </c>
      <c r="GQ110" s="77" t="str">
        <f t="shared" si="352"/>
        <v>X</v>
      </c>
      <c r="GR110" s="77" t="str">
        <f t="shared" si="352"/>
        <v>X</v>
      </c>
    </row>
    <row r="111" spans="7:200" x14ac:dyDescent="0.2">
      <c r="G111" s="1043"/>
      <c r="H111" s="476" t="s">
        <v>104</v>
      </c>
      <c r="I111" s="391"/>
      <c r="J111" s="237"/>
      <c r="K111" s="237"/>
      <c r="L111" s="390"/>
      <c r="P111" s="140"/>
      <c r="U111" s="77">
        <f t="shared" ref="U111:AZ111" ca="1" si="353">IF(ISNUMBER(U24),IF(CodeCouleur($D$53)=CodeCouleur(U24),"CEAM",IF(U24=$G$53,"OPEX",IF(AND(ISBLANK($E24),U79&gt;50),"ORG",IF(U24=$G$54,"OPEX",U79)))),U24)</f>
        <v>304</v>
      </c>
      <c r="V111" s="77">
        <f t="shared" ca="1" si="353"/>
        <v>310</v>
      </c>
      <c r="W111" s="77">
        <f t="shared" ca="1" si="353"/>
        <v>310</v>
      </c>
      <c r="X111" s="77">
        <f t="shared" ca="1" si="353"/>
        <v>308</v>
      </c>
      <c r="Y111" s="77">
        <f t="shared" ca="1" si="353"/>
        <v>305</v>
      </c>
      <c r="Z111" s="77">
        <f t="shared" ca="1" si="353"/>
        <v>302</v>
      </c>
      <c r="AA111" s="77">
        <f t="shared" ca="1" si="353"/>
        <v>298</v>
      </c>
      <c r="AB111" s="77">
        <f t="shared" ca="1" si="353"/>
        <v>296</v>
      </c>
      <c r="AC111" s="77">
        <f t="shared" ca="1" si="353"/>
        <v>294</v>
      </c>
      <c r="AD111" s="77">
        <f t="shared" ca="1" si="353"/>
        <v>261</v>
      </c>
      <c r="AE111" s="77" t="str">
        <f t="shared" ca="1" si="353"/>
        <v>OPEX</v>
      </c>
      <c r="AF111" s="77" t="str">
        <f t="shared" ca="1" si="353"/>
        <v>OPEX</v>
      </c>
      <c r="AG111" s="77">
        <f t="shared" ca="1" si="353"/>
        <v>144</v>
      </c>
      <c r="AH111" s="77">
        <f t="shared" ca="1" si="353"/>
        <v>127</v>
      </c>
      <c r="AI111" s="77">
        <f t="shared" ca="1" si="353"/>
        <v>110</v>
      </c>
      <c r="AJ111" s="77">
        <f t="shared" ca="1" si="353"/>
        <v>93</v>
      </c>
      <c r="AK111" s="77">
        <f t="shared" ca="1" si="353"/>
        <v>76</v>
      </c>
      <c r="AL111" s="77">
        <f t="shared" ca="1" si="353"/>
        <v>59</v>
      </c>
      <c r="AM111" s="77">
        <f t="shared" ca="1" si="353"/>
        <v>42</v>
      </c>
      <c r="AN111" s="77">
        <f t="shared" ca="1" si="353"/>
        <v>25</v>
      </c>
      <c r="AO111" s="77" t="str">
        <f t="shared" si="353"/>
        <v>V15</v>
      </c>
      <c r="AP111" s="77" t="str">
        <f t="shared" si="353"/>
        <v>V15</v>
      </c>
      <c r="AQ111" s="77" t="str">
        <f t="shared" si="353"/>
        <v>V15</v>
      </c>
      <c r="AR111" s="77" t="str">
        <f t="shared" si="353"/>
        <v>V15</v>
      </c>
      <c r="AS111" s="77" t="str">
        <f t="shared" si="353"/>
        <v>V15</v>
      </c>
      <c r="AT111" s="77" t="str">
        <f t="shared" si="353"/>
        <v>V15</v>
      </c>
      <c r="AU111" s="77">
        <f t="shared" ca="1" si="353"/>
        <v>1177</v>
      </c>
      <c r="AV111" s="77">
        <f t="shared" ca="1" si="353"/>
        <v>1154</v>
      </c>
      <c r="AW111" s="77">
        <f t="shared" ca="1" si="353"/>
        <v>1131</v>
      </c>
      <c r="AX111" s="77">
        <f t="shared" ca="1" si="353"/>
        <v>1108</v>
      </c>
      <c r="AY111" s="77">
        <f t="shared" ca="1" si="353"/>
        <v>1085</v>
      </c>
      <c r="AZ111" s="77">
        <f t="shared" ca="1" si="353"/>
        <v>1062</v>
      </c>
      <c r="BA111" s="77">
        <f t="shared" ref="BA111:CF111" ca="1" si="354">IF(ISNUMBER(BA24),IF(CodeCouleur($D$53)=CodeCouleur(BA24),"CEAM",IF(BA24=$G$53,"OPEX",IF(AND(ISBLANK($E24),BA79&gt;50),"ORG",IF(BA24=$G$54,"OPEX",BA79)))),BA24)</f>
        <v>1039</v>
      </c>
      <c r="BB111" s="77">
        <f t="shared" ca="1" si="354"/>
        <v>1016</v>
      </c>
      <c r="BC111" s="77">
        <f t="shared" ca="1" si="354"/>
        <v>993</v>
      </c>
      <c r="BD111" s="77">
        <f t="shared" ca="1" si="354"/>
        <v>970</v>
      </c>
      <c r="BE111" s="77">
        <f t="shared" ca="1" si="354"/>
        <v>947</v>
      </c>
      <c r="BF111" s="77">
        <f t="shared" ca="1" si="354"/>
        <v>924</v>
      </c>
      <c r="BG111" s="77">
        <f t="shared" ca="1" si="354"/>
        <v>901</v>
      </c>
      <c r="BH111" s="77">
        <f t="shared" ca="1" si="354"/>
        <v>878</v>
      </c>
      <c r="BI111" s="77">
        <f t="shared" ca="1" si="354"/>
        <v>855</v>
      </c>
      <c r="BJ111" s="77">
        <f t="shared" ca="1" si="354"/>
        <v>832</v>
      </c>
      <c r="BK111" s="77">
        <f t="shared" ca="1" si="354"/>
        <v>809</v>
      </c>
      <c r="BL111" s="77">
        <f t="shared" ca="1" si="354"/>
        <v>786</v>
      </c>
      <c r="BM111" s="77">
        <f t="shared" ca="1" si="354"/>
        <v>763</v>
      </c>
      <c r="BN111" s="77">
        <f t="shared" ca="1" si="354"/>
        <v>740</v>
      </c>
      <c r="BO111" s="77">
        <f t="shared" ca="1" si="354"/>
        <v>717</v>
      </c>
      <c r="BP111" s="77">
        <f t="shared" ca="1" si="354"/>
        <v>694</v>
      </c>
      <c r="BQ111" s="77">
        <f t="shared" ca="1" si="354"/>
        <v>671</v>
      </c>
      <c r="BR111" s="77">
        <f t="shared" ca="1" si="354"/>
        <v>648</v>
      </c>
      <c r="BS111" s="77">
        <f t="shared" ca="1" si="354"/>
        <v>625</v>
      </c>
      <c r="BT111" s="77">
        <f t="shared" ca="1" si="354"/>
        <v>602</v>
      </c>
      <c r="BU111" s="77">
        <f t="shared" ca="1" si="354"/>
        <v>579</v>
      </c>
      <c r="BV111" s="77">
        <f t="shared" ca="1" si="354"/>
        <v>556</v>
      </c>
      <c r="BW111" s="77">
        <f t="shared" ca="1" si="354"/>
        <v>533</v>
      </c>
      <c r="BX111" s="77">
        <f t="shared" ca="1" si="354"/>
        <v>510</v>
      </c>
      <c r="BY111" s="77">
        <f t="shared" ca="1" si="354"/>
        <v>487</v>
      </c>
      <c r="BZ111" s="77">
        <f t="shared" ca="1" si="354"/>
        <v>464</v>
      </c>
      <c r="CA111" s="77">
        <f t="shared" ca="1" si="354"/>
        <v>441</v>
      </c>
      <c r="CB111" s="77">
        <f t="shared" ca="1" si="354"/>
        <v>418</v>
      </c>
      <c r="CC111" s="77">
        <f t="shared" ca="1" si="354"/>
        <v>395</v>
      </c>
      <c r="CD111" s="77">
        <f t="shared" ca="1" si="354"/>
        <v>372</v>
      </c>
      <c r="CE111" s="77">
        <f t="shared" ca="1" si="354"/>
        <v>349</v>
      </c>
      <c r="CF111" s="77">
        <f t="shared" ca="1" si="354"/>
        <v>326</v>
      </c>
      <c r="CG111" s="77">
        <f t="shared" ref="CG111:DL111" ca="1" si="355">IF(ISNUMBER(CG24),IF(CodeCouleur($D$53)=CodeCouleur(CG24),"CEAM",IF(CG24=$G$53,"OPEX",IF(AND(ISBLANK($E24),CG79&gt;50),"ORG",IF(CG24=$G$54,"OPEX",CG79)))),CG24)</f>
        <v>303</v>
      </c>
      <c r="CH111" s="77">
        <f t="shared" ca="1" si="355"/>
        <v>280</v>
      </c>
      <c r="CI111" s="77">
        <f t="shared" ca="1" si="355"/>
        <v>257</v>
      </c>
      <c r="CJ111" s="77">
        <f t="shared" ca="1" si="355"/>
        <v>234</v>
      </c>
      <c r="CK111" s="77">
        <f t="shared" ca="1" si="355"/>
        <v>211</v>
      </c>
      <c r="CL111" s="77">
        <f t="shared" ca="1" si="355"/>
        <v>188</v>
      </c>
      <c r="CM111" s="77">
        <f t="shared" ca="1" si="355"/>
        <v>165</v>
      </c>
      <c r="CN111" s="77">
        <f t="shared" ca="1" si="355"/>
        <v>142</v>
      </c>
      <c r="CO111" s="77">
        <f t="shared" ca="1" si="355"/>
        <v>119</v>
      </c>
      <c r="CP111" s="77">
        <f t="shared" ca="1" si="355"/>
        <v>96</v>
      </c>
      <c r="CQ111" s="77">
        <f t="shared" ca="1" si="355"/>
        <v>73</v>
      </c>
      <c r="CR111" s="77" t="str">
        <f t="shared" si="355"/>
        <v>V20</v>
      </c>
      <c r="CS111" s="77" t="str">
        <f t="shared" si="355"/>
        <v>V20</v>
      </c>
      <c r="CT111" s="77" t="str">
        <f t="shared" si="355"/>
        <v>V20</v>
      </c>
      <c r="CU111" s="77" t="str">
        <f t="shared" si="355"/>
        <v>V20</v>
      </c>
      <c r="CV111" s="77" t="str">
        <f t="shared" si="355"/>
        <v>V20</v>
      </c>
      <c r="CW111" s="77" t="str">
        <f t="shared" si="355"/>
        <v>V20</v>
      </c>
      <c r="CX111" s="77">
        <f t="shared" ca="1" si="355"/>
        <v>1179</v>
      </c>
      <c r="CY111" s="77">
        <f t="shared" ca="1" si="355"/>
        <v>1158</v>
      </c>
      <c r="CZ111" s="77">
        <f t="shared" ca="1" si="355"/>
        <v>1137</v>
      </c>
      <c r="DA111" s="77">
        <f t="shared" ca="1" si="355"/>
        <v>1116</v>
      </c>
      <c r="DB111" s="77">
        <f t="shared" ca="1" si="355"/>
        <v>1095</v>
      </c>
      <c r="DC111" s="77">
        <f t="shared" ca="1" si="355"/>
        <v>1074</v>
      </c>
      <c r="DD111" s="77">
        <f t="shared" ca="1" si="355"/>
        <v>1053</v>
      </c>
      <c r="DE111" s="77">
        <f t="shared" ca="1" si="355"/>
        <v>1032</v>
      </c>
      <c r="DF111" s="77">
        <f t="shared" ca="1" si="355"/>
        <v>1011</v>
      </c>
      <c r="DG111" s="77">
        <f t="shared" ca="1" si="355"/>
        <v>990</v>
      </c>
      <c r="DH111" s="77">
        <f t="shared" ca="1" si="355"/>
        <v>969</v>
      </c>
      <c r="DI111" s="77">
        <f t="shared" ca="1" si="355"/>
        <v>948</v>
      </c>
      <c r="DJ111" s="77">
        <f t="shared" ca="1" si="355"/>
        <v>927</v>
      </c>
      <c r="DK111" s="77">
        <f t="shared" ca="1" si="355"/>
        <v>906</v>
      </c>
      <c r="DL111" s="77">
        <f t="shared" ca="1" si="355"/>
        <v>885</v>
      </c>
      <c r="DM111" s="77">
        <f t="shared" ref="DM111:ER111" ca="1" si="356">IF(ISNUMBER(DM24),IF(CodeCouleur($D$53)=CodeCouleur(DM24),"CEAM",IF(DM24=$G$53,"OPEX",IF(AND(ISBLANK($E24),DM79&gt;50),"ORG",IF(DM24=$G$54,"OPEX",DM79)))),DM24)</f>
        <v>864</v>
      </c>
      <c r="DN111" s="77">
        <f t="shared" ca="1" si="356"/>
        <v>843</v>
      </c>
      <c r="DO111" s="77">
        <f t="shared" ca="1" si="356"/>
        <v>822</v>
      </c>
      <c r="DP111" s="77">
        <f t="shared" ca="1" si="356"/>
        <v>801</v>
      </c>
      <c r="DQ111" s="77">
        <f t="shared" ca="1" si="356"/>
        <v>780</v>
      </c>
      <c r="DR111" s="77">
        <f t="shared" ca="1" si="356"/>
        <v>759</v>
      </c>
      <c r="DS111" s="77">
        <f t="shared" ca="1" si="356"/>
        <v>738</v>
      </c>
      <c r="DT111" s="77">
        <f t="shared" ca="1" si="356"/>
        <v>717</v>
      </c>
      <c r="DU111" s="77">
        <f t="shared" ca="1" si="356"/>
        <v>696</v>
      </c>
      <c r="DV111" s="77">
        <f t="shared" ca="1" si="356"/>
        <v>675</v>
      </c>
      <c r="DW111" s="77">
        <f t="shared" ca="1" si="356"/>
        <v>654</v>
      </c>
      <c r="DX111" s="77">
        <f t="shared" ca="1" si="356"/>
        <v>633</v>
      </c>
      <c r="DY111" s="77">
        <f t="shared" ca="1" si="356"/>
        <v>612</v>
      </c>
      <c r="DZ111" s="77">
        <f t="shared" ca="1" si="356"/>
        <v>591</v>
      </c>
      <c r="EA111" s="77">
        <f t="shared" ca="1" si="356"/>
        <v>570</v>
      </c>
      <c r="EB111" s="77">
        <f t="shared" ca="1" si="356"/>
        <v>549</v>
      </c>
      <c r="EC111" s="77">
        <f t="shared" ca="1" si="356"/>
        <v>528</v>
      </c>
      <c r="ED111" s="77">
        <f t="shared" ca="1" si="356"/>
        <v>507</v>
      </c>
      <c r="EE111" s="77">
        <f t="shared" ca="1" si="356"/>
        <v>486</v>
      </c>
      <c r="EF111" s="77">
        <f t="shared" ca="1" si="356"/>
        <v>465</v>
      </c>
      <c r="EG111" s="77">
        <f t="shared" ca="1" si="356"/>
        <v>444</v>
      </c>
      <c r="EH111" s="77">
        <f t="shared" ca="1" si="356"/>
        <v>423</v>
      </c>
      <c r="EI111" s="77">
        <f t="shared" ca="1" si="356"/>
        <v>402</v>
      </c>
      <c r="EJ111" s="77">
        <f t="shared" ca="1" si="356"/>
        <v>381</v>
      </c>
      <c r="EK111" s="77">
        <f t="shared" ca="1" si="356"/>
        <v>360</v>
      </c>
      <c r="EL111" s="77">
        <f t="shared" ca="1" si="356"/>
        <v>339</v>
      </c>
      <c r="EM111" s="77">
        <f t="shared" ca="1" si="356"/>
        <v>318</v>
      </c>
      <c r="EN111" s="77">
        <f t="shared" ca="1" si="356"/>
        <v>297</v>
      </c>
      <c r="EO111" s="77">
        <f t="shared" ca="1" si="356"/>
        <v>276</v>
      </c>
      <c r="EP111" s="77">
        <f t="shared" ca="1" si="356"/>
        <v>255</v>
      </c>
      <c r="EQ111" s="77">
        <f t="shared" ca="1" si="356"/>
        <v>234</v>
      </c>
      <c r="ER111" s="77">
        <f t="shared" ca="1" si="356"/>
        <v>213</v>
      </c>
      <c r="ES111" s="77">
        <f t="shared" ref="ES111:FX111" ca="1" si="357">IF(ISNUMBER(ES24),IF(CodeCouleur($D$53)=CodeCouleur(ES24),"CEAM",IF(ES24=$G$53,"OPEX",IF(AND(ISBLANK($E24),ES79&gt;50),"ORG",IF(ES24=$G$54,"OPEX",ES79)))),ES24)</f>
        <v>192</v>
      </c>
      <c r="ET111" s="77">
        <f t="shared" ca="1" si="357"/>
        <v>171</v>
      </c>
      <c r="EU111" s="77">
        <f t="shared" ca="1" si="357"/>
        <v>150</v>
      </c>
      <c r="EV111" s="77">
        <f t="shared" ca="1" si="357"/>
        <v>129</v>
      </c>
      <c r="EW111" s="77">
        <f t="shared" ca="1" si="357"/>
        <v>108</v>
      </c>
      <c r="EX111" s="77">
        <f t="shared" ca="1" si="357"/>
        <v>87</v>
      </c>
      <c r="EY111" s="77">
        <f t="shared" ca="1" si="357"/>
        <v>66</v>
      </c>
      <c r="EZ111" s="77">
        <f t="shared" ca="1" si="357"/>
        <v>45</v>
      </c>
      <c r="FA111" s="77" t="str">
        <f t="shared" si="357"/>
        <v>V25</v>
      </c>
      <c r="FB111" s="77" t="str">
        <f t="shared" si="357"/>
        <v>V25</v>
      </c>
      <c r="FC111" s="77" t="str">
        <f t="shared" si="357"/>
        <v>V25</v>
      </c>
      <c r="FD111" s="77" t="str">
        <f t="shared" si="357"/>
        <v>V25</v>
      </c>
      <c r="FE111" s="77" t="str">
        <f t="shared" si="357"/>
        <v>V25</v>
      </c>
      <c r="FF111" s="77">
        <f t="shared" ca="1" si="357"/>
        <v>1177</v>
      </c>
      <c r="FG111" s="77">
        <f t="shared" ca="1" si="357"/>
        <v>1154</v>
      </c>
      <c r="FH111" s="77">
        <f t="shared" ca="1" si="357"/>
        <v>1131</v>
      </c>
      <c r="FI111" s="77">
        <f t="shared" ca="1" si="357"/>
        <v>1108</v>
      </c>
      <c r="FJ111" s="77">
        <f t="shared" ca="1" si="357"/>
        <v>1085</v>
      </c>
      <c r="FK111" s="77">
        <f t="shared" ca="1" si="357"/>
        <v>1062</v>
      </c>
      <c r="FL111" s="77">
        <f t="shared" ca="1" si="357"/>
        <v>1039</v>
      </c>
      <c r="FM111" s="77">
        <f t="shared" ca="1" si="357"/>
        <v>1016</v>
      </c>
      <c r="FN111" s="77">
        <f t="shared" ca="1" si="357"/>
        <v>993</v>
      </c>
      <c r="FO111" s="77">
        <f t="shared" ca="1" si="357"/>
        <v>970</v>
      </c>
      <c r="FP111" s="77">
        <f t="shared" ca="1" si="357"/>
        <v>947</v>
      </c>
      <c r="FQ111" s="77">
        <f t="shared" ca="1" si="357"/>
        <v>924</v>
      </c>
      <c r="FR111" s="77">
        <f t="shared" ca="1" si="357"/>
        <v>901</v>
      </c>
      <c r="FS111" s="77">
        <f t="shared" ca="1" si="357"/>
        <v>878</v>
      </c>
      <c r="FT111" s="77">
        <f t="shared" ca="1" si="357"/>
        <v>855</v>
      </c>
      <c r="FU111" s="77">
        <f t="shared" ca="1" si="357"/>
        <v>832</v>
      </c>
      <c r="FV111" s="77">
        <f t="shared" ca="1" si="357"/>
        <v>809</v>
      </c>
      <c r="FW111" s="77">
        <f t="shared" ca="1" si="357"/>
        <v>786</v>
      </c>
      <c r="FX111" s="77">
        <f t="shared" ca="1" si="357"/>
        <v>763</v>
      </c>
      <c r="FY111" s="77">
        <f t="shared" ref="FY111:GR111" ca="1" si="358">IF(ISNUMBER(FY24),IF(CodeCouleur($D$53)=CodeCouleur(FY24),"CEAM",IF(FY24=$G$53,"OPEX",IF(AND(ISBLANK($E24),FY79&gt;50),"ORG",IF(FY24=$G$54,"OPEX",FY79)))),FY24)</f>
        <v>740</v>
      </c>
      <c r="FZ111" s="77">
        <f t="shared" ca="1" si="358"/>
        <v>717</v>
      </c>
      <c r="GA111" s="77">
        <f t="shared" ca="1" si="358"/>
        <v>694</v>
      </c>
      <c r="GB111" s="77">
        <f t="shared" ca="1" si="358"/>
        <v>671</v>
      </c>
      <c r="GC111" s="77">
        <f t="shared" ca="1" si="358"/>
        <v>648</v>
      </c>
      <c r="GD111" s="77">
        <f t="shared" ca="1" si="358"/>
        <v>625</v>
      </c>
      <c r="GE111" s="77">
        <f t="shared" ca="1" si="358"/>
        <v>602</v>
      </c>
      <c r="GF111" s="77">
        <f t="shared" ca="1" si="358"/>
        <v>579</v>
      </c>
      <c r="GG111" s="77">
        <f t="shared" ca="1" si="358"/>
        <v>556</v>
      </c>
      <c r="GH111" s="77">
        <f t="shared" ca="1" si="358"/>
        <v>533</v>
      </c>
      <c r="GI111" s="77">
        <f t="shared" ca="1" si="358"/>
        <v>510</v>
      </c>
      <c r="GJ111" s="77">
        <f t="shared" ca="1" si="358"/>
        <v>487</v>
      </c>
      <c r="GK111" s="77">
        <f t="shared" ca="1" si="358"/>
        <v>464</v>
      </c>
      <c r="GL111" s="77">
        <f t="shared" ca="1" si="358"/>
        <v>441</v>
      </c>
      <c r="GM111" s="77">
        <f t="shared" ca="1" si="358"/>
        <v>418</v>
      </c>
      <c r="GN111" s="77">
        <f t="shared" ca="1" si="358"/>
        <v>395</v>
      </c>
      <c r="GO111" s="77" t="str">
        <f t="shared" si="358"/>
        <v>X</v>
      </c>
      <c r="GP111" s="77" t="str">
        <f t="shared" si="358"/>
        <v>X</v>
      </c>
      <c r="GQ111" s="77" t="str">
        <f t="shared" si="358"/>
        <v>X</v>
      </c>
      <c r="GR111" s="77" t="str">
        <f t="shared" si="358"/>
        <v>X</v>
      </c>
    </row>
    <row r="112" spans="7:200" x14ac:dyDescent="0.2">
      <c r="G112" s="1043"/>
      <c r="H112" s="476" t="s">
        <v>347</v>
      </c>
      <c r="I112" s="391"/>
      <c r="J112" s="237"/>
      <c r="K112" s="237"/>
      <c r="L112" s="390"/>
      <c r="P112" s="140"/>
      <c r="U112" s="77" t="str">
        <f t="shared" ref="U112:AZ112" si="359">IF(ISNUMBER(U25),IF(CodeCouleur($D$53)=CodeCouleur(U25),"CEAM",IF(U25=$G$53,"OPEX",IF(AND(ISBLANK($E25),U80&gt;50),"ORG",IF(U25=$G$54,"OPEX",U80)))),U25)</f>
        <v>V30</v>
      </c>
      <c r="V112" s="77" t="str">
        <f t="shared" si="359"/>
        <v>V30</v>
      </c>
      <c r="W112" s="77">
        <f t="shared" ca="1" si="359"/>
        <v>1176</v>
      </c>
      <c r="X112" s="77">
        <f t="shared" ca="1" si="359"/>
        <v>1140</v>
      </c>
      <c r="Y112" s="77">
        <f t="shared" ca="1" si="359"/>
        <v>1106</v>
      </c>
      <c r="Z112" s="77">
        <f t="shared" ca="1" si="359"/>
        <v>1014</v>
      </c>
      <c r="AA112" s="77">
        <f t="shared" ca="1" si="359"/>
        <v>1003</v>
      </c>
      <c r="AB112" s="77">
        <f t="shared" ca="1" si="359"/>
        <v>1000</v>
      </c>
      <c r="AC112" s="77">
        <f t="shared" si="359"/>
        <v>0</v>
      </c>
      <c r="AD112" s="77">
        <f t="shared" ca="1" si="359"/>
        <v>976</v>
      </c>
      <c r="AE112" s="77">
        <f t="shared" ca="1" si="359"/>
        <v>953</v>
      </c>
      <c r="AF112" s="77">
        <f t="shared" ca="1" si="359"/>
        <v>930</v>
      </c>
      <c r="AG112" s="77">
        <f t="shared" ca="1" si="359"/>
        <v>907</v>
      </c>
      <c r="AH112" s="77">
        <f t="shared" ca="1" si="359"/>
        <v>884</v>
      </c>
      <c r="AI112" s="77">
        <f t="shared" ca="1" si="359"/>
        <v>861</v>
      </c>
      <c r="AJ112" s="77">
        <f t="shared" ca="1" si="359"/>
        <v>840</v>
      </c>
      <c r="AK112" s="77" t="str">
        <f t="shared" si="359"/>
        <v>F</v>
      </c>
      <c r="AL112" s="77" t="str">
        <f t="shared" si="359"/>
        <v>F</v>
      </c>
      <c r="AM112" s="77">
        <f t="shared" ca="1" si="359"/>
        <v>819</v>
      </c>
      <c r="AN112" s="77">
        <f t="shared" ca="1" si="359"/>
        <v>798</v>
      </c>
      <c r="AO112" s="77">
        <f t="shared" ca="1" si="359"/>
        <v>777</v>
      </c>
      <c r="AP112" s="77">
        <f t="shared" ca="1" si="359"/>
        <v>756</v>
      </c>
      <c r="AQ112" s="77">
        <f t="shared" ca="1" si="359"/>
        <v>735</v>
      </c>
      <c r="AR112" s="77">
        <f t="shared" ca="1" si="359"/>
        <v>714</v>
      </c>
      <c r="AS112" s="77">
        <f t="shared" ca="1" si="359"/>
        <v>693</v>
      </c>
      <c r="AT112" s="77">
        <f t="shared" ca="1" si="359"/>
        <v>672</v>
      </c>
      <c r="AU112" s="77">
        <f t="shared" ca="1" si="359"/>
        <v>651</v>
      </c>
      <c r="AV112" s="77">
        <f t="shared" ca="1" si="359"/>
        <v>630</v>
      </c>
      <c r="AW112" s="77">
        <f t="shared" ca="1" si="359"/>
        <v>609</v>
      </c>
      <c r="AX112" s="77">
        <f t="shared" ca="1" si="359"/>
        <v>588</v>
      </c>
      <c r="AY112" s="77">
        <f t="shared" ca="1" si="359"/>
        <v>567</v>
      </c>
      <c r="AZ112" s="77">
        <f t="shared" ca="1" si="359"/>
        <v>546</v>
      </c>
      <c r="BA112" s="77">
        <f t="shared" ref="BA112:CF112" ca="1" si="360">IF(ISNUMBER(BA25),IF(CodeCouleur($D$53)=CodeCouleur(BA25),"CEAM",IF(BA25=$G$53,"OPEX",IF(AND(ISBLANK($E25),BA80&gt;50),"ORG",IF(BA25=$G$54,"OPEX",BA80)))),BA25)</f>
        <v>525</v>
      </c>
      <c r="BB112" s="77">
        <f t="shared" ca="1" si="360"/>
        <v>504</v>
      </c>
      <c r="BC112" s="77">
        <f t="shared" ca="1" si="360"/>
        <v>483</v>
      </c>
      <c r="BD112" s="77">
        <f t="shared" ca="1" si="360"/>
        <v>462</v>
      </c>
      <c r="BE112" s="77">
        <f t="shared" ca="1" si="360"/>
        <v>441</v>
      </c>
      <c r="BF112" s="77">
        <f t="shared" ca="1" si="360"/>
        <v>420</v>
      </c>
      <c r="BG112" s="77">
        <f t="shared" ca="1" si="360"/>
        <v>399</v>
      </c>
      <c r="BH112" s="77">
        <f t="shared" ca="1" si="360"/>
        <v>378</v>
      </c>
      <c r="BI112" s="77">
        <f t="shared" ca="1" si="360"/>
        <v>357</v>
      </c>
      <c r="BJ112" s="77">
        <f t="shared" ca="1" si="360"/>
        <v>336</v>
      </c>
      <c r="BK112" s="77">
        <f t="shared" ca="1" si="360"/>
        <v>315</v>
      </c>
      <c r="BL112" s="77">
        <f t="shared" ca="1" si="360"/>
        <v>294</v>
      </c>
      <c r="BM112" s="77">
        <f t="shared" ca="1" si="360"/>
        <v>273</v>
      </c>
      <c r="BN112" s="77">
        <f t="shared" ca="1" si="360"/>
        <v>252</v>
      </c>
      <c r="BO112" s="77">
        <f t="shared" ca="1" si="360"/>
        <v>231</v>
      </c>
      <c r="BP112" s="77">
        <f t="shared" ca="1" si="360"/>
        <v>210</v>
      </c>
      <c r="BQ112" s="77">
        <f t="shared" ca="1" si="360"/>
        <v>189</v>
      </c>
      <c r="BR112" s="77">
        <f t="shared" ca="1" si="360"/>
        <v>168</v>
      </c>
      <c r="BS112" s="77">
        <f t="shared" ca="1" si="360"/>
        <v>147</v>
      </c>
      <c r="BT112" s="77">
        <f t="shared" ca="1" si="360"/>
        <v>126</v>
      </c>
      <c r="BU112" s="77" t="str">
        <f t="shared" si="360"/>
        <v>V5</v>
      </c>
      <c r="BV112" s="77" t="str">
        <f t="shared" si="360"/>
        <v>V5</v>
      </c>
      <c r="BW112" s="77" t="str">
        <f t="shared" si="360"/>
        <v>V5</v>
      </c>
      <c r="BX112" s="77" t="str">
        <f t="shared" si="360"/>
        <v>V5</v>
      </c>
      <c r="BY112" s="77" t="str">
        <f t="shared" si="360"/>
        <v>V5</v>
      </c>
      <c r="BZ112" s="77">
        <f t="shared" ca="1" si="360"/>
        <v>1177</v>
      </c>
      <c r="CA112" s="77">
        <f t="shared" ca="1" si="360"/>
        <v>1154</v>
      </c>
      <c r="CB112" s="77">
        <f t="shared" ca="1" si="360"/>
        <v>1131</v>
      </c>
      <c r="CC112" s="77">
        <f t="shared" ca="1" si="360"/>
        <v>1108</v>
      </c>
      <c r="CD112" s="77">
        <f t="shared" ca="1" si="360"/>
        <v>1085</v>
      </c>
      <c r="CE112" s="77">
        <f t="shared" ca="1" si="360"/>
        <v>1062</v>
      </c>
      <c r="CF112" s="77">
        <f t="shared" ca="1" si="360"/>
        <v>1039</v>
      </c>
      <c r="CG112" s="77">
        <f t="shared" ref="CG112:DL112" ca="1" si="361">IF(ISNUMBER(CG25),IF(CodeCouleur($D$53)=CodeCouleur(CG25),"CEAM",IF(CG25=$G$53,"OPEX",IF(AND(ISBLANK($E25),CG80&gt;50),"ORG",IF(CG25=$G$54,"OPEX",CG80)))),CG25)</f>
        <v>1016</v>
      </c>
      <c r="CH112" s="77">
        <f t="shared" ca="1" si="361"/>
        <v>993</v>
      </c>
      <c r="CI112" s="77">
        <f t="shared" ca="1" si="361"/>
        <v>970</v>
      </c>
      <c r="CJ112" s="77">
        <f t="shared" ca="1" si="361"/>
        <v>947</v>
      </c>
      <c r="CK112" s="77">
        <f t="shared" ca="1" si="361"/>
        <v>924</v>
      </c>
      <c r="CL112" s="77">
        <f t="shared" ca="1" si="361"/>
        <v>901</v>
      </c>
      <c r="CM112" s="77">
        <f t="shared" ca="1" si="361"/>
        <v>878</v>
      </c>
      <c r="CN112" s="77">
        <f t="shared" ca="1" si="361"/>
        <v>855</v>
      </c>
      <c r="CO112" s="77">
        <f t="shared" ca="1" si="361"/>
        <v>832</v>
      </c>
      <c r="CP112" s="77">
        <f t="shared" ca="1" si="361"/>
        <v>809</v>
      </c>
      <c r="CQ112" s="77">
        <f t="shared" ca="1" si="361"/>
        <v>786</v>
      </c>
      <c r="CR112" s="77">
        <f t="shared" ca="1" si="361"/>
        <v>763</v>
      </c>
      <c r="CS112" s="77">
        <f t="shared" ca="1" si="361"/>
        <v>740</v>
      </c>
      <c r="CT112" s="77">
        <f t="shared" ca="1" si="361"/>
        <v>717</v>
      </c>
      <c r="CU112" s="77">
        <f t="shared" ca="1" si="361"/>
        <v>694</v>
      </c>
      <c r="CV112" s="77">
        <f t="shared" ca="1" si="361"/>
        <v>671</v>
      </c>
      <c r="CW112" s="77">
        <f t="shared" ca="1" si="361"/>
        <v>648</v>
      </c>
      <c r="CX112" s="77">
        <f t="shared" ca="1" si="361"/>
        <v>625</v>
      </c>
      <c r="CY112" s="77">
        <f t="shared" ca="1" si="361"/>
        <v>602</v>
      </c>
      <c r="CZ112" s="77">
        <f t="shared" ca="1" si="361"/>
        <v>579</v>
      </c>
      <c r="DA112" s="77">
        <f t="shared" ca="1" si="361"/>
        <v>556</v>
      </c>
      <c r="DB112" s="77">
        <f t="shared" ca="1" si="361"/>
        <v>533</v>
      </c>
      <c r="DC112" s="77">
        <f t="shared" ca="1" si="361"/>
        <v>510</v>
      </c>
      <c r="DD112" s="77">
        <f t="shared" ca="1" si="361"/>
        <v>487</v>
      </c>
      <c r="DE112" s="77">
        <f t="shared" ca="1" si="361"/>
        <v>464</v>
      </c>
      <c r="DF112" s="77">
        <f t="shared" ca="1" si="361"/>
        <v>441</v>
      </c>
      <c r="DG112" s="77">
        <f t="shared" ca="1" si="361"/>
        <v>418</v>
      </c>
      <c r="DH112" s="77">
        <f t="shared" ca="1" si="361"/>
        <v>395</v>
      </c>
      <c r="DI112" s="77">
        <f t="shared" ca="1" si="361"/>
        <v>372</v>
      </c>
      <c r="DJ112" s="77">
        <f t="shared" ca="1" si="361"/>
        <v>349</v>
      </c>
      <c r="DK112" s="77">
        <f t="shared" ca="1" si="361"/>
        <v>326</v>
      </c>
      <c r="DL112" s="77">
        <f t="shared" ca="1" si="361"/>
        <v>303</v>
      </c>
      <c r="DM112" s="77">
        <f t="shared" ref="DM112:ER112" ca="1" si="362">IF(ISNUMBER(DM25),IF(CodeCouleur($D$53)=CodeCouleur(DM25),"CEAM",IF(DM25=$G$53,"OPEX",IF(AND(ISBLANK($E25),DM80&gt;50),"ORG",IF(DM25=$G$54,"OPEX",DM80)))),DM25)</f>
        <v>280</v>
      </c>
      <c r="DN112" s="77">
        <f t="shared" ca="1" si="362"/>
        <v>257</v>
      </c>
      <c r="DO112" s="77">
        <f t="shared" ca="1" si="362"/>
        <v>234</v>
      </c>
      <c r="DP112" s="77">
        <f t="shared" ca="1" si="362"/>
        <v>211</v>
      </c>
      <c r="DQ112" s="77">
        <f t="shared" ca="1" si="362"/>
        <v>188</v>
      </c>
      <c r="DR112" s="77">
        <f t="shared" ca="1" si="362"/>
        <v>165</v>
      </c>
      <c r="DS112" s="77">
        <f t="shared" ca="1" si="362"/>
        <v>142</v>
      </c>
      <c r="DT112" s="77">
        <f t="shared" ca="1" si="362"/>
        <v>119</v>
      </c>
      <c r="DU112" s="77">
        <f t="shared" ca="1" si="362"/>
        <v>96</v>
      </c>
      <c r="DV112" s="77">
        <f t="shared" ca="1" si="362"/>
        <v>73</v>
      </c>
      <c r="DW112" s="77">
        <f t="shared" ca="1" si="362"/>
        <v>50</v>
      </c>
      <c r="DX112" s="77">
        <f t="shared" ca="1" si="362"/>
        <v>27</v>
      </c>
      <c r="DY112" s="77" t="str">
        <f t="shared" si="362"/>
        <v>V10</v>
      </c>
      <c r="DZ112" s="77" t="str">
        <f t="shared" si="362"/>
        <v>V10</v>
      </c>
      <c r="EA112" s="77" t="str">
        <f t="shared" si="362"/>
        <v>V10</v>
      </c>
      <c r="EB112" s="77" t="str">
        <f t="shared" si="362"/>
        <v>V10</v>
      </c>
      <c r="EC112" s="77" t="str">
        <f t="shared" si="362"/>
        <v>V10</v>
      </c>
      <c r="ED112" s="77" t="str">
        <f t="shared" si="362"/>
        <v>V10</v>
      </c>
      <c r="EE112" s="77">
        <f t="shared" ca="1" si="362"/>
        <v>1177</v>
      </c>
      <c r="EF112" s="77">
        <f t="shared" ca="1" si="362"/>
        <v>1154</v>
      </c>
      <c r="EG112" s="77">
        <f t="shared" ca="1" si="362"/>
        <v>1131</v>
      </c>
      <c r="EH112" s="77">
        <f t="shared" ca="1" si="362"/>
        <v>1108</v>
      </c>
      <c r="EI112" s="77">
        <f t="shared" ca="1" si="362"/>
        <v>1085</v>
      </c>
      <c r="EJ112" s="77">
        <f t="shared" ca="1" si="362"/>
        <v>1062</v>
      </c>
      <c r="EK112" s="77">
        <f t="shared" ca="1" si="362"/>
        <v>1039</v>
      </c>
      <c r="EL112" s="77">
        <f t="shared" ca="1" si="362"/>
        <v>1016</v>
      </c>
      <c r="EM112" s="77">
        <f t="shared" ca="1" si="362"/>
        <v>993</v>
      </c>
      <c r="EN112" s="77">
        <f t="shared" ca="1" si="362"/>
        <v>970</v>
      </c>
      <c r="EO112" s="77">
        <f t="shared" ca="1" si="362"/>
        <v>947</v>
      </c>
      <c r="EP112" s="77">
        <f t="shared" ca="1" si="362"/>
        <v>924</v>
      </c>
      <c r="EQ112" s="77">
        <f t="shared" ca="1" si="362"/>
        <v>901</v>
      </c>
      <c r="ER112" s="77">
        <f t="shared" ca="1" si="362"/>
        <v>878</v>
      </c>
      <c r="ES112" s="77">
        <f t="shared" ref="ES112:FX112" ca="1" si="363">IF(ISNUMBER(ES25),IF(CodeCouleur($D$53)=CodeCouleur(ES25),"CEAM",IF(ES25=$G$53,"OPEX",IF(AND(ISBLANK($E25),ES80&gt;50),"ORG",IF(ES25=$G$54,"OPEX",ES80)))),ES25)</f>
        <v>855</v>
      </c>
      <c r="ET112" s="77">
        <f t="shared" ca="1" si="363"/>
        <v>832</v>
      </c>
      <c r="EU112" s="77">
        <f t="shared" ca="1" si="363"/>
        <v>809</v>
      </c>
      <c r="EV112" s="77">
        <f t="shared" ca="1" si="363"/>
        <v>786</v>
      </c>
      <c r="EW112" s="77">
        <f t="shared" ca="1" si="363"/>
        <v>763</v>
      </c>
      <c r="EX112" s="77">
        <f t="shared" ca="1" si="363"/>
        <v>740</v>
      </c>
      <c r="EY112" s="77">
        <f t="shared" ca="1" si="363"/>
        <v>717</v>
      </c>
      <c r="EZ112" s="77">
        <f t="shared" ca="1" si="363"/>
        <v>694</v>
      </c>
      <c r="FA112" s="77">
        <f t="shared" ca="1" si="363"/>
        <v>671</v>
      </c>
      <c r="FB112" s="77">
        <f t="shared" ca="1" si="363"/>
        <v>648</v>
      </c>
      <c r="FC112" s="77">
        <f t="shared" ca="1" si="363"/>
        <v>625</v>
      </c>
      <c r="FD112" s="77">
        <f t="shared" ca="1" si="363"/>
        <v>602</v>
      </c>
      <c r="FE112" s="77">
        <f t="shared" ca="1" si="363"/>
        <v>579</v>
      </c>
      <c r="FF112" s="77">
        <f t="shared" ca="1" si="363"/>
        <v>556</v>
      </c>
      <c r="FG112" s="77">
        <f t="shared" ca="1" si="363"/>
        <v>533</v>
      </c>
      <c r="FH112" s="77">
        <f t="shared" ca="1" si="363"/>
        <v>510</v>
      </c>
      <c r="FI112" s="77">
        <f t="shared" ca="1" si="363"/>
        <v>487</v>
      </c>
      <c r="FJ112" s="77">
        <f t="shared" ca="1" si="363"/>
        <v>464</v>
      </c>
      <c r="FK112" s="77">
        <f t="shared" ca="1" si="363"/>
        <v>441</v>
      </c>
      <c r="FL112" s="77">
        <f t="shared" ca="1" si="363"/>
        <v>418</v>
      </c>
      <c r="FM112" s="77">
        <f t="shared" ca="1" si="363"/>
        <v>395</v>
      </c>
      <c r="FN112" s="77">
        <f t="shared" ca="1" si="363"/>
        <v>372</v>
      </c>
      <c r="FO112" s="77">
        <f t="shared" ca="1" si="363"/>
        <v>349</v>
      </c>
      <c r="FP112" s="77">
        <f t="shared" ca="1" si="363"/>
        <v>326</v>
      </c>
      <c r="FQ112" s="77">
        <f t="shared" ca="1" si="363"/>
        <v>303</v>
      </c>
      <c r="FR112" s="77">
        <f t="shared" ca="1" si="363"/>
        <v>280</v>
      </c>
      <c r="FS112" s="77">
        <f t="shared" ca="1" si="363"/>
        <v>257</v>
      </c>
      <c r="FT112" s="77">
        <f t="shared" ca="1" si="363"/>
        <v>234</v>
      </c>
      <c r="FU112" s="77">
        <f t="shared" ca="1" si="363"/>
        <v>211</v>
      </c>
      <c r="FV112" s="77">
        <f t="shared" ca="1" si="363"/>
        <v>188</v>
      </c>
      <c r="FW112" s="77">
        <f t="shared" ca="1" si="363"/>
        <v>165</v>
      </c>
      <c r="FX112" s="77">
        <f t="shared" ca="1" si="363"/>
        <v>142</v>
      </c>
      <c r="FY112" s="77">
        <f t="shared" ref="FY112:GR112" ca="1" si="364">IF(ISNUMBER(FY25),IF(CodeCouleur($D$53)=CodeCouleur(FY25),"CEAM",IF(FY25=$G$53,"OPEX",IF(AND(ISBLANK($E25),FY80&gt;50),"ORG",IF(FY25=$G$54,"OPEX",FY80)))),FY25)</f>
        <v>119</v>
      </c>
      <c r="FZ112" s="77">
        <f t="shared" ca="1" si="364"/>
        <v>96</v>
      </c>
      <c r="GA112" s="77">
        <f t="shared" ca="1" si="364"/>
        <v>73</v>
      </c>
      <c r="GB112" s="77">
        <f t="shared" ca="1" si="364"/>
        <v>50</v>
      </c>
      <c r="GC112" s="77">
        <f t="shared" ca="1" si="364"/>
        <v>27</v>
      </c>
      <c r="GD112" s="77" t="str">
        <f t="shared" si="364"/>
        <v>X</v>
      </c>
      <c r="GE112" s="77" t="str">
        <f t="shared" si="364"/>
        <v>X</v>
      </c>
      <c r="GF112" s="77" t="str">
        <f t="shared" si="364"/>
        <v>X</v>
      </c>
      <c r="GG112" s="77" t="str">
        <f t="shared" si="364"/>
        <v>X</v>
      </c>
      <c r="GH112" s="77" t="str">
        <f t="shared" si="364"/>
        <v>X</v>
      </c>
      <c r="GI112" s="77" t="str">
        <f t="shared" si="364"/>
        <v>X</v>
      </c>
      <c r="GJ112" s="77" t="str">
        <f t="shared" si="364"/>
        <v>X</v>
      </c>
      <c r="GK112" s="77" t="str">
        <f t="shared" si="364"/>
        <v>X</v>
      </c>
      <c r="GL112" s="77" t="str">
        <f t="shared" si="364"/>
        <v>X</v>
      </c>
      <c r="GM112" s="77" t="str">
        <f t="shared" si="364"/>
        <v>X</v>
      </c>
      <c r="GN112" s="77" t="str">
        <f t="shared" si="364"/>
        <v>X</v>
      </c>
      <c r="GO112" s="77" t="str">
        <f t="shared" si="364"/>
        <v>X</v>
      </c>
      <c r="GP112" s="77" t="str">
        <f t="shared" si="364"/>
        <v>X</v>
      </c>
      <c r="GQ112" s="77" t="str">
        <f t="shared" si="364"/>
        <v>X</v>
      </c>
      <c r="GR112" s="77" t="str">
        <f t="shared" si="364"/>
        <v>X</v>
      </c>
    </row>
    <row r="113" spans="2:200" x14ac:dyDescent="0.2">
      <c r="G113" s="1043"/>
      <c r="H113" s="476" t="s">
        <v>105</v>
      </c>
      <c r="I113" s="391"/>
      <c r="J113" s="237"/>
      <c r="K113" s="237"/>
      <c r="L113" s="390"/>
      <c r="P113" s="140"/>
      <c r="U113" s="77">
        <f t="shared" ref="U113:AZ113" ca="1" si="365">IF(ISNUMBER(U26),IF(CodeCouleur($D$53)=CodeCouleur(U26),"CEAM",IF(U26=$G$53,"OPEX",IF(AND(ISBLANK($E26),U81&gt;50),"ORG",IF(U26=$G$54,"OPEX",U81)))),U26)</f>
        <v>85</v>
      </c>
      <c r="V113" s="77">
        <f t="shared" ca="1" si="365"/>
        <v>262</v>
      </c>
      <c r="W113" s="77">
        <f t="shared" ca="1" si="365"/>
        <v>262</v>
      </c>
      <c r="X113" s="77">
        <f t="shared" ca="1" si="365"/>
        <v>221</v>
      </c>
      <c r="Y113" s="77">
        <f t="shared" ca="1" si="365"/>
        <v>190</v>
      </c>
      <c r="Z113" s="77">
        <f t="shared" ca="1" si="365"/>
        <v>184</v>
      </c>
      <c r="AA113" s="77" t="str">
        <f t="shared" si="365"/>
        <v>V15</v>
      </c>
      <c r="AB113" s="77" t="str">
        <f t="shared" si="365"/>
        <v>V15</v>
      </c>
      <c r="AC113" s="77" t="str">
        <f t="shared" si="365"/>
        <v>V15</v>
      </c>
      <c r="AD113" s="77" t="str">
        <f t="shared" si="365"/>
        <v>V15</v>
      </c>
      <c r="AE113" s="77" t="str">
        <f t="shared" si="365"/>
        <v>V15</v>
      </c>
      <c r="AF113" s="77">
        <f t="shared" ca="1" si="365"/>
        <v>1177</v>
      </c>
      <c r="AG113" s="77">
        <f t="shared" ca="1" si="365"/>
        <v>1154</v>
      </c>
      <c r="AH113" s="77">
        <f t="shared" ca="1" si="365"/>
        <v>1131</v>
      </c>
      <c r="AI113" s="77">
        <f t="shared" ca="1" si="365"/>
        <v>1108</v>
      </c>
      <c r="AJ113" s="77">
        <f t="shared" ca="1" si="365"/>
        <v>1085</v>
      </c>
      <c r="AK113" s="77">
        <f t="shared" ca="1" si="365"/>
        <v>1062</v>
      </c>
      <c r="AL113" s="77">
        <f t="shared" ca="1" si="365"/>
        <v>1039</v>
      </c>
      <c r="AM113" s="77">
        <f t="shared" ca="1" si="365"/>
        <v>1016</v>
      </c>
      <c r="AN113" s="77">
        <f t="shared" ca="1" si="365"/>
        <v>993</v>
      </c>
      <c r="AO113" s="77">
        <f t="shared" ca="1" si="365"/>
        <v>970</v>
      </c>
      <c r="AP113" s="77">
        <f t="shared" ca="1" si="365"/>
        <v>947</v>
      </c>
      <c r="AQ113" s="77">
        <f t="shared" ca="1" si="365"/>
        <v>924</v>
      </c>
      <c r="AR113" s="77">
        <f t="shared" ca="1" si="365"/>
        <v>901</v>
      </c>
      <c r="AS113" s="77">
        <f t="shared" ca="1" si="365"/>
        <v>878</v>
      </c>
      <c r="AT113" s="77">
        <f t="shared" ca="1" si="365"/>
        <v>855</v>
      </c>
      <c r="AU113" s="77">
        <f t="shared" ca="1" si="365"/>
        <v>832</v>
      </c>
      <c r="AV113" s="77">
        <f t="shared" ca="1" si="365"/>
        <v>809</v>
      </c>
      <c r="AW113" s="77">
        <f t="shared" ca="1" si="365"/>
        <v>786</v>
      </c>
      <c r="AX113" s="77">
        <f t="shared" ca="1" si="365"/>
        <v>763</v>
      </c>
      <c r="AY113" s="77">
        <f t="shared" ca="1" si="365"/>
        <v>740</v>
      </c>
      <c r="AZ113" s="77">
        <f t="shared" ca="1" si="365"/>
        <v>717</v>
      </c>
      <c r="BA113" s="77">
        <f t="shared" ref="BA113:CF113" ca="1" si="366">IF(ISNUMBER(BA26),IF(CodeCouleur($D$53)=CodeCouleur(BA26),"CEAM",IF(BA26=$G$53,"OPEX",IF(AND(ISBLANK($E26),BA81&gt;50),"ORG",IF(BA26=$G$54,"OPEX",BA81)))),BA26)</f>
        <v>694</v>
      </c>
      <c r="BB113" s="77">
        <f t="shared" ca="1" si="366"/>
        <v>671</v>
      </c>
      <c r="BC113" s="77">
        <f t="shared" ca="1" si="366"/>
        <v>648</v>
      </c>
      <c r="BD113" s="77">
        <f t="shared" ca="1" si="366"/>
        <v>625</v>
      </c>
      <c r="BE113" s="77">
        <f t="shared" ca="1" si="366"/>
        <v>602</v>
      </c>
      <c r="BF113" s="77">
        <f t="shared" ca="1" si="366"/>
        <v>579</v>
      </c>
      <c r="BG113" s="77">
        <f t="shared" ca="1" si="366"/>
        <v>556</v>
      </c>
      <c r="BH113" s="77">
        <f t="shared" ca="1" si="366"/>
        <v>533</v>
      </c>
      <c r="BI113" s="77">
        <f t="shared" ca="1" si="366"/>
        <v>510</v>
      </c>
      <c r="BJ113" s="77">
        <f t="shared" ca="1" si="366"/>
        <v>487</v>
      </c>
      <c r="BK113" s="77">
        <f t="shared" ca="1" si="366"/>
        <v>464</v>
      </c>
      <c r="BL113" s="77">
        <f t="shared" ca="1" si="366"/>
        <v>441</v>
      </c>
      <c r="BM113" s="77">
        <f t="shared" ca="1" si="366"/>
        <v>418</v>
      </c>
      <c r="BN113" s="77">
        <f t="shared" ca="1" si="366"/>
        <v>395</v>
      </c>
      <c r="BO113" s="77">
        <f t="shared" ca="1" si="366"/>
        <v>372</v>
      </c>
      <c r="BP113" s="77">
        <f t="shared" ca="1" si="366"/>
        <v>349</v>
      </c>
      <c r="BQ113" s="77">
        <f t="shared" ca="1" si="366"/>
        <v>326</v>
      </c>
      <c r="BR113" s="77">
        <f t="shared" ca="1" si="366"/>
        <v>303</v>
      </c>
      <c r="BS113" s="77">
        <f t="shared" ca="1" si="366"/>
        <v>280</v>
      </c>
      <c r="BT113" s="77">
        <f t="shared" ca="1" si="366"/>
        <v>257</v>
      </c>
      <c r="BU113" s="77">
        <f t="shared" ca="1" si="366"/>
        <v>234</v>
      </c>
      <c r="BV113" s="77">
        <f t="shared" ca="1" si="366"/>
        <v>211</v>
      </c>
      <c r="BW113" s="77">
        <f t="shared" ca="1" si="366"/>
        <v>188</v>
      </c>
      <c r="BX113" s="77">
        <f t="shared" ca="1" si="366"/>
        <v>165</v>
      </c>
      <c r="BY113" s="77">
        <f t="shared" ca="1" si="366"/>
        <v>142</v>
      </c>
      <c r="BZ113" s="77">
        <f t="shared" ca="1" si="366"/>
        <v>119</v>
      </c>
      <c r="CA113" s="77">
        <f t="shared" ca="1" si="366"/>
        <v>96</v>
      </c>
      <c r="CB113" s="77">
        <f t="shared" ca="1" si="366"/>
        <v>73</v>
      </c>
      <c r="CC113" s="77">
        <f t="shared" ca="1" si="366"/>
        <v>50</v>
      </c>
      <c r="CD113" s="77">
        <f t="shared" ca="1" si="366"/>
        <v>27</v>
      </c>
      <c r="CE113" s="77" t="str">
        <f t="shared" si="366"/>
        <v>V20</v>
      </c>
      <c r="CF113" s="77" t="str">
        <f t="shared" si="366"/>
        <v>V20</v>
      </c>
      <c r="CG113" s="77" t="str">
        <f t="shared" ref="CG113:DL113" si="367">IF(ISNUMBER(CG26),IF(CodeCouleur($D$53)=CodeCouleur(CG26),"CEAM",IF(CG26=$G$53,"OPEX",IF(AND(ISBLANK($E26),CG81&gt;50),"ORG",IF(CG26=$G$54,"OPEX",CG81)))),CG26)</f>
        <v>V20</v>
      </c>
      <c r="CH113" s="77" t="str">
        <f t="shared" si="367"/>
        <v>V20</v>
      </c>
      <c r="CI113" s="77" t="str">
        <f t="shared" si="367"/>
        <v>V20</v>
      </c>
      <c r="CJ113" s="77" t="str">
        <f t="shared" si="367"/>
        <v>V20</v>
      </c>
      <c r="CK113" s="77">
        <f t="shared" ca="1" si="367"/>
        <v>1178</v>
      </c>
      <c r="CL113" s="77">
        <f t="shared" ca="1" si="367"/>
        <v>1156</v>
      </c>
      <c r="CM113" s="77">
        <f t="shared" ca="1" si="367"/>
        <v>1134</v>
      </c>
      <c r="CN113" s="77">
        <f t="shared" ca="1" si="367"/>
        <v>1112</v>
      </c>
      <c r="CO113" s="77">
        <f t="shared" ca="1" si="367"/>
        <v>1090</v>
      </c>
      <c r="CP113" s="77">
        <f t="shared" ca="1" si="367"/>
        <v>1068</v>
      </c>
      <c r="CQ113" s="77">
        <f t="shared" ca="1" si="367"/>
        <v>1046</v>
      </c>
      <c r="CR113" s="77">
        <f t="shared" ca="1" si="367"/>
        <v>1024</v>
      </c>
      <c r="CS113" s="77">
        <f t="shared" ca="1" si="367"/>
        <v>1002</v>
      </c>
      <c r="CT113" s="77">
        <f t="shared" ca="1" si="367"/>
        <v>980</v>
      </c>
      <c r="CU113" s="77">
        <f t="shared" ca="1" si="367"/>
        <v>958</v>
      </c>
      <c r="CV113" s="77">
        <f t="shared" ca="1" si="367"/>
        <v>936</v>
      </c>
      <c r="CW113" s="77">
        <f t="shared" ca="1" si="367"/>
        <v>914</v>
      </c>
      <c r="CX113" s="77">
        <f t="shared" ca="1" si="367"/>
        <v>892</v>
      </c>
      <c r="CY113" s="77">
        <f t="shared" ca="1" si="367"/>
        <v>870</v>
      </c>
      <c r="CZ113" s="77">
        <f t="shared" ca="1" si="367"/>
        <v>848</v>
      </c>
      <c r="DA113" s="77">
        <f t="shared" ca="1" si="367"/>
        <v>826</v>
      </c>
      <c r="DB113" s="77">
        <f t="shared" ca="1" si="367"/>
        <v>804</v>
      </c>
      <c r="DC113" s="77">
        <f t="shared" ca="1" si="367"/>
        <v>782</v>
      </c>
      <c r="DD113" s="77">
        <f t="shared" ca="1" si="367"/>
        <v>760</v>
      </c>
      <c r="DE113" s="77">
        <f t="shared" ca="1" si="367"/>
        <v>738</v>
      </c>
      <c r="DF113" s="77">
        <f t="shared" ca="1" si="367"/>
        <v>716</v>
      </c>
      <c r="DG113" s="77">
        <f t="shared" ca="1" si="367"/>
        <v>694</v>
      </c>
      <c r="DH113" s="77">
        <f t="shared" ca="1" si="367"/>
        <v>672</v>
      </c>
      <c r="DI113" s="77">
        <f t="shared" ca="1" si="367"/>
        <v>650</v>
      </c>
      <c r="DJ113" s="77">
        <f t="shared" ca="1" si="367"/>
        <v>628</v>
      </c>
      <c r="DK113" s="77">
        <f t="shared" ca="1" si="367"/>
        <v>606</v>
      </c>
      <c r="DL113" s="77">
        <f t="shared" ca="1" si="367"/>
        <v>584</v>
      </c>
      <c r="DM113" s="77">
        <f t="shared" ref="DM113:ER113" ca="1" si="368">IF(ISNUMBER(DM26),IF(CodeCouleur($D$53)=CodeCouleur(DM26),"CEAM",IF(DM26=$G$53,"OPEX",IF(AND(ISBLANK($E26),DM81&gt;50),"ORG",IF(DM26=$G$54,"OPEX",DM81)))),DM26)</f>
        <v>562</v>
      </c>
      <c r="DN113" s="77">
        <f t="shared" ca="1" si="368"/>
        <v>540</v>
      </c>
      <c r="DO113" s="77">
        <f t="shared" ca="1" si="368"/>
        <v>518</v>
      </c>
      <c r="DP113" s="77">
        <f t="shared" ca="1" si="368"/>
        <v>496</v>
      </c>
      <c r="DQ113" s="77">
        <f t="shared" ca="1" si="368"/>
        <v>474</v>
      </c>
      <c r="DR113" s="77">
        <f t="shared" ca="1" si="368"/>
        <v>452</v>
      </c>
      <c r="DS113" s="77">
        <f t="shared" ca="1" si="368"/>
        <v>430</v>
      </c>
      <c r="DT113" s="77">
        <f t="shared" ca="1" si="368"/>
        <v>408</v>
      </c>
      <c r="DU113" s="77">
        <f t="shared" ca="1" si="368"/>
        <v>386</v>
      </c>
      <c r="DV113" s="77">
        <f t="shared" ca="1" si="368"/>
        <v>364</v>
      </c>
      <c r="DW113" s="77">
        <f t="shared" ca="1" si="368"/>
        <v>342</v>
      </c>
      <c r="DX113" s="77">
        <f t="shared" ca="1" si="368"/>
        <v>320</v>
      </c>
      <c r="DY113" s="77">
        <f t="shared" ca="1" si="368"/>
        <v>298</v>
      </c>
      <c r="DZ113" s="77">
        <f t="shared" ca="1" si="368"/>
        <v>276</v>
      </c>
      <c r="EA113" s="77">
        <f t="shared" ca="1" si="368"/>
        <v>254</v>
      </c>
      <c r="EB113" s="77">
        <f t="shared" ca="1" si="368"/>
        <v>232</v>
      </c>
      <c r="EC113" s="77">
        <f t="shared" ca="1" si="368"/>
        <v>210</v>
      </c>
      <c r="ED113" s="77">
        <f t="shared" ca="1" si="368"/>
        <v>188</v>
      </c>
      <c r="EE113" s="77">
        <f t="shared" ca="1" si="368"/>
        <v>166</v>
      </c>
      <c r="EF113" s="77">
        <f t="shared" ca="1" si="368"/>
        <v>144</v>
      </c>
      <c r="EG113" s="77">
        <f t="shared" ca="1" si="368"/>
        <v>122</v>
      </c>
      <c r="EH113" s="77">
        <f t="shared" ca="1" si="368"/>
        <v>100</v>
      </c>
      <c r="EI113" s="77">
        <f t="shared" ca="1" si="368"/>
        <v>78</v>
      </c>
      <c r="EJ113" s="77">
        <f t="shared" ca="1" si="368"/>
        <v>56</v>
      </c>
      <c r="EK113" s="77">
        <f t="shared" ca="1" si="368"/>
        <v>34</v>
      </c>
      <c r="EL113" s="77" t="str">
        <f t="shared" si="368"/>
        <v>V25</v>
      </c>
      <c r="EM113" s="77" t="str">
        <f t="shared" si="368"/>
        <v>V25</v>
      </c>
      <c r="EN113" s="77" t="str">
        <f t="shared" si="368"/>
        <v>V25</v>
      </c>
      <c r="EO113" s="77" t="str">
        <f t="shared" si="368"/>
        <v>V25</v>
      </c>
      <c r="EP113" s="77" t="str">
        <f t="shared" si="368"/>
        <v>V25</v>
      </c>
      <c r="EQ113" s="77">
        <f t="shared" ca="1" si="368"/>
        <v>1177</v>
      </c>
      <c r="ER113" s="77">
        <f t="shared" ca="1" si="368"/>
        <v>1154</v>
      </c>
      <c r="ES113" s="77">
        <f t="shared" ref="ES113:FX113" ca="1" si="369">IF(ISNUMBER(ES26),IF(CodeCouleur($D$53)=CodeCouleur(ES26),"CEAM",IF(ES26=$G$53,"OPEX",IF(AND(ISBLANK($E26),ES81&gt;50),"ORG",IF(ES26=$G$54,"OPEX",ES81)))),ES26)</f>
        <v>1131</v>
      </c>
      <c r="ET113" s="77">
        <f t="shared" ca="1" si="369"/>
        <v>1108</v>
      </c>
      <c r="EU113" s="77">
        <f t="shared" ca="1" si="369"/>
        <v>1085</v>
      </c>
      <c r="EV113" s="77">
        <f t="shared" ca="1" si="369"/>
        <v>1062</v>
      </c>
      <c r="EW113" s="77">
        <f t="shared" ca="1" si="369"/>
        <v>1039</v>
      </c>
      <c r="EX113" s="77">
        <f t="shared" ca="1" si="369"/>
        <v>1016</v>
      </c>
      <c r="EY113" s="77">
        <f t="shared" ca="1" si="369"/>
        <v>993</v>
      </c>
      <c r="EZ113" s="77">
        <f t="shared" ca="1" si="369"/>
        <v>970</v>
      </c>
      <c r="FA113" s="77">
        <f t="shared" ca="1" si="369"/>
        <v>947</v>
      </c>
      <c r="FB113" s="77">
        <f t="shared" ca="1" si="369"/>
        <v>924</v>
      </c>
      <c r="FC113" s="77">
        <f t="shared" ca="1" si="369"/>
        <v>901</v>
      </c>
      <c r="FD113" s="77">
        <f t="shared" ca="1" si="369"/>
        <v>878</v>
      </c>
      <c r="FE113" s="77">
        <f t="shared" ca="1" si="369"/>
        <v>855</v>
      </c>
      <c r="FF113" s="77">
        <f t="shared" ca="1" si="369"/>
        <v>832</v>
      </c>
      <c r="FG113" s="77">
        <f t="shared" ca="1" si="369"/>
        <v>809</v>
      </c>
      <c r="FH113" s="77">
        <f t="shared" ca="1" si="369"/>
        <v>786</v>
      </c>
      <c r="FI113" s="77" t="str">
        <f t="shared" si="369"/>
        <v>X</v>
      </c>
      <c r="FJ113" s="77" t="str">
        <f t="shared" si="369"/>
        <v>X</v>
      </c>
      <c r="FK113" s="77" t="str">
        <f t="shared" si="369"/>
        <v>X</v>
      </c>
      <c r="FL113" s="77" t="str">
        <f t="shared" si="369"/>
        <v>X</v>
      </c>
      <c r="FM113" s="77" t="str">
        <f t="shared" si="369"/>
        <v>X</v>
      </c>
      <c r="FN113" s="77" t="str">
        <f t="shared" si="369"/>
        <v>X</v>
      </c>
      <c r="FO113" s="77" t="str">
        <f t="shared" si="369"/>
        <v>X</v>
      </c>
      <c r="FP113" s="77" t="str">
        <f t="shared" si="369"/>
        <v>X</v>
      </c>
      <c r="FQ113" s="77" t="str">
        <f t="shared" si="369"/>
        <v>X</v>
      </c>
      <c r="FR113" s="77" t="str">
        <f t="shared" si="369"/>
        <v>X</v>
      </c>
      <c r="FS113" s="77" t="str">
        <f t="shared" si="369"/>
        <v>X</v>
      </c>
      <c r="FT113" s="77" t="str">
        <f t="shared" si="369"/>
        <v>X</v>
      </c>
      <c r="FU113" s="77" t="str">
        <f t="shared" si="369"/>
        <v>X</v>
      </c>
      <c r="FV113" s="77" t="str">
        <f t="shared" si="369"/>
        <v>X</v>
      </c>
      <c r="FW113" s="77" t="str">
        <f t="shared" si="369"/>
        <v>X</v>
      </c>
      <c r="FX113" s="77" t="str">
        <f t="shared" si="369"/>
        <v>X</v>
      </c>
      <c r="FY113" s="77" t="str">
        <f t="shared" ref="FY113:GR113" si="370">IF(ISNUMBER(FY26),IF(CodeCouleur($D$53)=CodeCouleur(FY26),"CEAM",IF(FY26=$G$53,"OPEX",IF(AND(ISBLANK($E26),FY81&gt;50),"ORG",IF(FY26=$G$54,"OPEX",FY81)))),FY26)</f>
        <v>X</v>
      </c>
      <c r="FZ113" s="77" t="str">
        <f t="shared" si="370"/>
        <v>X</v>
      </c>
      <c r="GA113" s="77" t="str">
        <f t="shared" si="370"/>
        <v>X</v>
      </c>
      <c r="GB113" s="77" t="str">
        <f t="shared" si="370"/>
        <v>X</v>
      </c>
      <c r="GC113" s="77" t="str">
        <f t="shared" si="370"/>
        <v>X</v>
      </c>
      <c r="GD113" s="77" t="str">
        <f t="shared" si="370"/>
        <v>X</v>
      </c>
      <c r="GE113" s="77" t="str">
        <f t="shared" si="370"/>
        <v>X</v>
      </c>
      <c r="GF113" s="77" t="str">
        <f t="shared" si="370"/>
        <v>X</v>
      </c>
      <c r="GG113" s="77" t="str">
        <f t="shared" si="370"/>
        <v>X</v>
      </c>
      <c r="GH113" s="77" t="str">
        <f t="shared" si="370"/>
        <v>X</v>
      </c>
      <c r="GI113" s="77" t="str">
        <f t="shared" si="370"/>
        <v>X</v>
      </c>
      <c r="GJ113" s="77" t="str">
        <f t="shared" si="370"/>
        <v>X</v>
      </c>
      <c r="GK113" s="77" t="str">
        <f t="shared" si="370"/>
        <v>X</v>
      </c>
      <c r="GL113" s="77" t="str">
        <f t="shared" si="370"/>
        <v>X</v>
      </c>
      <c r="GM113" s="77" t="str">
        <f t="shared" si="370"/>
        <v>X</v>
      </c>
      <c r="GN113" s="77" t="str">
        <f t="shared" si="370"/>
        <v>X</v>
      </c>
      <c r="GO113" s="77" t="str">
        <f t="shared" si="370"/>
        <v>X</v>
      </c>
      <c r="GP113" s="77" t="str">
        <f t="shared" si="370"/>
        <v>X</v>
      </c>
      <c r="GQ113" s="77" t="str">
        <f t="shared" si="370"/>
        <v>X</v>
      </c>
      <c r="GR113" s="77" t="str">
        <f t="shared" si="370"/>
        <v>X</v>
      </c>
    </row>
    <row r="114" spans="2:200" x14ac:dyDescent="0.2">
      <c r="G114" s="1043"/>
      <c r="H114" s="476" t="s">
        <v>348</v>
      </c>
      <c r="I114" s="391"/>
      <c r="J114" s="237"/>
      <c r="K114" s="237"/>
      <c r="L114" s="390"/>
      <c r="P114" s="140"/>
      <c r="U114" s="77">
        <f t="shared" ref="U114:AZ114" ca="1" si="371">IF(ISNUMBER(U27),IF(CodeCouleur($D$53)=CodeCouleur(U27),"CEAM",IF(U27=$G$53,"OPEX",IF(AND(ISBLANK($E27),U82&gt;50),"ORG",IF(U27=$G$54,"OPEX",U82)))),U27)</f>
        <v>1163</v>
      </c>
      <c r="V114" s="77">
        <f t="shared" ca="1" si="371"/>
        <v>1176</v>
      </c>
      <c r="W114" s="77">
        <f t="shared" si="371"/>
        <v>0</v>
      </c>
      <c r="X114" s="77">
        <f t="shared" si="371"/>
        <v>0</v>
      </c>
      <c r="Y114" s="77">
        <f t="shared" ca="1" si="371"/>
        <v>1153</v>
      </c>
      <c r="Z114" s="77">
        <f t="shared" ca="1" si="371"/>
        <v>1066</v>
      </c>
      <c r="AA114" s="77">
        <f t="shared" ca="1" si="371"/>
        <v>1024</v>
      </c>
      <c r="AB114" s="77">
        <f t="shared" ca="1" si="371"/>
        <v>1007</v>
      </c>
      <c r="AC114" s="77">
        <f t="shared" ca="1" si="371"/>
        <v>975</v>
      </c>
      <c r="AD114" s="77">
        <f t="shared" ca="1" si="371"/>
        <v>938</v>
      </c>
      <c r="AE114" s="77">
        <f t="shared" ca="1" si="371"/>
        <v>917</v>
      </c>
      <c r="AF114" s="77">
        <f t="shared" ca="1" si="371"/>
        <v>896</v>
      </c>
      <c r="AG114" s="77">
        <f t="shared" ca="1" si="371"/>
        <v>874</v>
      </c>
      <c r="AH114" s="77">
        <f t="shared" ca="1" si="371"/>
        <v>852</v>
      </c>
      <c r="AI114" s="77">
        <f t="shared" ca="1" si="371"/>
        <v>830</v>
      </c>
      <c r="AJ114" s="77">
        <f t="shared" ca="1" si="371"/>
        <v>808</v>
      </c>
      <c r="AK114" s="77">
        <f t="shared" ca="1" si="371"/>
        <v>786</v>
      </c>
      <c r="AL114" s="77">
        <f t="shared" ca="1" si="371"/>
        <v>764</v>
      </c>
      <c r="AM114" s="77">
        <f t="shared" ca="1" si="371"/>
        <v>742</v>
      </c>
      <c r="AN114" s="77">
        <f t="shared" ca="1" si="371"/>
        <v>720</v>
      </c>
      <c r="AO114" s="77">
        <f t="shared" ca="1" si="371"/>
        <v>698</v>
      </c>
      <c r="AP114" s="77">
        <f t="shared" ca="1" si="371"/>
        <v>676</v>
      </c>
      <c r="AQ114" s="77">
        <f t="shared" ca="1" si="371"/>
        <v>654</v>
      </c>
      <c r="AR114" s="77">
        <f t="shared" ca="1" si="371"/>
        <v>632</v>
      </c>
      <c r="AS114" s="77">
        <f t="shared" ca="1" si="371"/>
        <v>610</v>
      </c>
      <c r="AT114" s="77">
        <f t="shared" ca="1" si="371"/>
        <v>588</v>
      </c>
      <c r="AU114" s="77">
        <f t="shared" ca="1" si="371"/>
        <v>566</v>
      </c>
      <c r="AV114" s="77">
        <f t="shared" ca="1" si="371"/>
        <v>544</v>
      </c>
      <c r="AW114" s="77">
        <f t="shared" ca="1" si="371"/>
        <v>522</v>
      </c>
      <c r="AX114" s="77">
        <f t="shared" ca="1" si="371"/>
        <v>500</v>
      </c>
      <c r="AY114" s="77">
        <f t="shared" ca="1" si="371"/>
        <v>478</v>
      </c>
      <c r="AZ114" s="77">
        <f t="shared" ca="1" si="371"/>
        <v>456</v>
      </c>
      <c r="BA114" s="77">
        <f t="shared" ref="BA114:CF114" ca="1" si="372">IF(ISNUMBER(BA27),IF(CodeCouleur($D$53)=CodeCouleur(BA27),"CEAM",IF(BA27=$G$53,"OPEX",IF(AND(ISBLANK($E27),BA82&gt;50),"ORG",IF(BA27=$G$54,"OPEX",BA82)))),BA27)</f>
        <v>434</v>
      </c>
      <c r="BB114" s="77">
        <f t="shared" ca="1" si="372"/>
        <v>412</v>
      </c>
      <c r="BC114" s="77">
        <f t="shared" ca="1" si="372"/>
        <v>390</v>
      </c>
      <c r="BD114" s="77">
        <f t="shared" ca="1" si="372"/>
        <v>368</v>
      </c>
      <c r="BE114" s="77">
        <f t="shared" ca="1" si="372"/>
        <v>346</v>
      </c>
      <c r="BF114" s="77">
        <f t="shared" ca="1" si="372"/>
        <v>324</v>
      </c>
      <c r="BG114" s="77">
        <f t="shared" ca="1" si="372"/>
        <v>302</v>
      </c>
      <c r="BH114" s="77">
        <f t="shared" ca="1" si="372"/>
        <v>280</v>
      </c>
      <c r="BI114" s="77">
        <f t="shared" ca="1" si="372"/>
        <v>258</v>
      </c>
      <c r="BJ114" s="77">
        <f t="shared" ca="1" si="372"/>
        <v>236</v>
      </c>
      <c r="BK114" s="77">
        <f t="shared" ca="1" si="372"/>
        <v>214</v>
      </c>
      <c r="BL114" s="77">
        <f t="shared" ca="1" si="372"/>
        <v>192</v>
      </c>
      <c r="BM114" s="77">
        <f t="shared" ca="1" si="372"/>
        <v>170</v>
      </c>
      <c r="BN114" s="77">
        <f t="shared" ca="1" si="372"/>
        <v>148</v>
      </c>
      <c r="BO114" s="77">
        <f t="shared" ca="1" si="372"/>
        <v>126</v>
      </c>
      <c r="BP114" s="77">
        <f t="shared" ca="1" si="372"/>
        <v>104</v>
      </c>
      <c r="BQ114" s="77">
        <f t="shared" ca="1" si="372"/>
        <v>82</v>
      </c>
      <c r="BR114" s="77" t="str">
        <f t="shared" si="372"/>
        <v>V5</v>
      </c>
      <c r="BS114" s="77" t="str">
        <f t="shared" si="372"/>
        <v>V5</v>
      </c>
      <c r="BT114" s="77" t="str">
        <f t="shared" si="372"/>
        <v>V5</v>
      </c>
      <c r="BU114" s="77" t="str">
        <f t="shared" si="372"/>
        <v>V5</v>
      </c>
      <c r="BV114" s="77" t="str">
        <f t="shared" si="372"/>
        <v>V5</v>
      </c>
      <c r="BW114" s="77">
        <f t="shared" ca="1" si="372"/>
        <v>1178</v>
      </c>
      <c r="BX114" s="77">
        <f t="shared" ca="1" si="372"/>
        <v>1156</v>
      </c>
      <c r="BY114" s="77">
        <f t="shared" ca="1" si="372"/>
        <v>1134</v>
      </c>
      <c r="BZ114" s="77">
        <f t="shared" ca="1" si="372"/>
        <v>1112</v>
      </c>
      <c r="CA114" s="77">
        <f t="shared" ca="1" si="372"/>
        <v>1090</v>
      </c>
      <c r="CB114" s="77">
        <f t="shared" ca="1" si="372"/>
        <v>1068</v>
      </c>
      <c r="CC114" s="77">
        <f t="shared" ca="1" si="372"/>
        <v>1046</v>
      </c>
      <c r="CD114" s="77">
        <f t="shared" ca="1" si="372"/>
        <v>1024</v>
      </c>
      <c r="CE114" s="77">
        <f t="shared" ca="1" si="372"/>
        <v>1002</v>
      </c>
      <c r="CF114" s="77">
        <f t="shared" ca="1" si="372"/>
        <v>980</v>
      </c>
      <c r="CG114" s="77">
        <f t="shared" ref="CG114:DL114" ca="1" si="373">IF(ISNUMBER(CG27),IF(CodeCouleur($D$53)=CodeCouleur(CG27),"CEAM",IF(CG27=$G$53,"OPEX",IF(AND(ISBLANK($E27),CG82&gt;50),"ORG",IF(CG27=$G$54,"OPEX",CG82)))),CG27)</f>
        <v>958</v>
      </c>
      <c r="CH114" s="77">
        <f t="shared" ca="1" si="373"/>
        <v>936</v>
      </c>
      <c r="CI114" s="77">
        <f t="shared" ca="1" si="373"/>
        <v>914</v>
      </c>
      <c r="CJ114" s="77">
        <f t="shared" ca="1" si="373"/>
        <v>892</v>
      </c>
      <c r="CK114" s="77">
        <f t="shared" ca="1" si="373"/>
        <v>870</v>
      </c>
      <c r="CL114" s="77">
        <f t="shared" ca="1" si="373"/>
        <v>848</v>
      </c>
      <c r="CM114" s="77">
        <f t="shared" ca="1" si="373"/>
        <v>826</v>
      </c>
      <c r="CN114" s="77">
        <f t="shared" ca="1" si="373"/>
        <v>804</v>
      </c>
      <c r="CO114" s="77">
        <f t="shared" ca="1" si="373"/>
        <v>782</v>
      </c>
      <c r="CP114" s="77">
        <f t="shared" ca="1" si="373"/>
        <v>760</v>
      </c>
      <c r="CQ114" s="77">
        <f t="shared" ca="1" si="373"/>
        <v>738</v>
      </c>
      <c r="CR114" s="77">
        <f t="shared" ca="1" si="373"/>
        <v>716</v>
      </c>
      <c r="CS114" s="77">
        <f t="shared" ca="1" si="373"/>
        <v>694</v>
      </c>
      <c r="CT114" s="77">
        <f t="shared" ca="1" si="373"/>
        <v>672</v>
      </c>
      <c r="CU114" s="77">
        <f t="shared" ca="1" si="373"/>
        <v>650</v>
      </c>
      <c r="CV114" s="77">
        <f t="shared" ca="1" si="373"/>
        <v>628</v>
      </c>
      <c r="CW114" s="77">
        <f t="shared" ca="1" si="373"/>
        <v>606</v>
      </c>
      <c r="CX114" s="77">
        <f t="shared" ca="1" si="373"/>
        <v>584</v>
      </c>
      <c r="CY114" s="77">
        <f t="shared" ca="1" si="373"/>
        <v>562</v>
      </c>
      <c r="CZ114" s="77">
        <f t="shared" ca="1" si="373"/>
        <v>540</v>
      </c>
      <c r="DA114" s="77">
        <f t="shared" ca="1" si="373"/>
        <v>518</v>
      </c>
      <c r="DB114" s="77">
        <f t="shared" ca="1" si="373"/>
        <v>496</v>
      </c>
      <c r="DC114" s="77">
        <f t="shared" ca="1" si="373"/>
        <v>474</v>
      </c>
      <c r="DD114" s="77">
        <f t="shared" ca="1" si="373"/>
        <v>452</v>
      </c>
      <c r="DE114" s="77">
        <f t="shared" ca="1" si="373"/>
        <v>430</v>
      </c>
      <c r="DF114" s="77">
        <f t="shared" ca="1" si="373"/>
        <v>408</v>
      </c>
      <c r="DG114" s="77">
        <f t="shared" ca="1" si="373"/>
        <v>386</v>
      </c>
      <c r="DH114" s="77">
        <f t="shared" ca="1" si="373"/>
        <v>364</v>
      </c>
      <c r="DI114" s="77">
        <f t="shared" ca="1" si="373"/>
        <v>342</v>
      </c>
      <c r="DJ114" s="77">
        <f t="shared" ca="1" si="373"/>
        <v>320</v>
      </c>
      <c r="DK114" s="77">
        <f t="shared" ca="1" si="373"/>
        <v>298</v>
      </c>
      <c r="DL114" s="77">
        <f t="shared" ca="1" si="373"/>
        <v>276</v>
      </c>
      <c r="DM114" s="77">
        <f t="shared" ref="DM114:ER114" ca="1" si="374">IF(ISNUMBER(DM27),IF(CodeCouleur($D$53)=CodeCouleur(DM27),"CEAM",IF(DM27=$G$53,"OPEX",IF(AND(ISBLANK($E27),DM82&gt;50),"ORG",IF(DM27=$G$54,"OPEX",DM82)))),DM27)</f>
        <v>254</v>
      </c>
      <c r="DN114" s="77">
        <f t="shared" ca="1" si="374"/>
        <v>232</v>
      </c>
      <c r="DO114" s="77">
        <f t="shared" ca="1" si="374"/>
        <v>210</v>
      </c>
      <c r="DP114" s="77">
        <f t="shared" ca="1" si="374"/>
        <v>188</v>
      </c>
      <c r="DQ114" s="77">
        <f t="shared" ca="1" si="374"/>
        <v>166</v>
      </c>
      <c r="DR114" s="77">
        <f t="shared" ca="1" si="374"/>
        <v>144</v>
      </c>
      <c r="DS114" s="77">
        <f t="shared" ca="1" si="374"/>
        <v>122</v>
      </c>
      <c r="DT114" s="77">
        <f t="shared" ca="1" si="374"/>
        <v>100</v>
      </c>
      <c r="DU114" s="77">
        <f t="shared" ca="1" si="374"/>
        <v>78</v>
      </c>
      <c r="DV114" s="77">
        <f t="shared" ca="1" si="374"/>
        <v>56</v>
      </c>
      <c r="DW114" s="77">
        <f t="shared" ca="1" si="374"/>
        <v>34</v>
      </c>
      <c r="DX114" s="77" t="str">
        <f t="shared" si="374"/>
        <v>V10</v>
      </c>
      <c r="DY114" s="77" t="str">
        <f t="shared" si="374"/>
        <v>V10</v>
      </c>
      <c r="DZ114" s="77" t="str">
        <f t="shared" si="374"/>
        <v>V10</v>
      </c>
      <c r="EA114" s="77" t="str">
        <f t="shared" si="374"/>
        <v>V10</v>
      </c>
      <c r="EB114" s="77" t="str">
        <f t="shared" si="374"/>
        <v>V10</v>
      </c>
      <c r="EC114" s="77" t="str">
        <f t="shared" si="374"/>
        <v>V10</v>
      </c>
      <c r="ED114" s="77">
        <f t="shared" ca="1" si="374"/>
        <v>1177</v>
      </c>
      <c r="EE114" s="77">
        <f t="shared" ca="1" si="374"/>
        <v>1154</v>
      </c>
      <c r="EF114" s="77">
        <f t="shared" ca="1" si="374"/>
        <v>1131</v>
      </c>
      <c r="EG114" s="77">
        <f t="shared" ca="1" si="374"/>
        <v>1108</v>
      </c>
      <c r="EH114" s="77">
        <f t="shared" ca="1" si="374"/>
        <v>1085</v>
      </c>
      <c r="EI114" s="77">
        <f t="shared" ca="1" si="374"/>
        <v>1062</v>
      </c>
      <c r="EJ114" s="77">
        <f t="shared" ca="1" si="374"/>
        <v>1039</v>
      </c>
      <c r="EK114" s="77">
        <f t="shared" ca="1" si="374"/>
        <v>1016</v>
      </c>
      <c r="EL114" s="77">
        <f t="shared" ca="1" si="374"/>
        <v>993</v>
      </c>
      <c r="EM114" s="77">
        <f t="shared" ca="1" si="374"/>
        <v>970</v>
      </c>
      <c r="EN114" s="77">
        <f t="shared" ca="1" si="374"/>
        <v>947</v>
      </c>
      <c r="EO114" s="77">
        <f t="shared" ca="1" si="374"/>
        <v>924</v>
      </c>
      <c r="EP114" s="77">
        <f t="shared" ca="1" si="374"/>
        <v>901</v>
      </c>
      <c r="EQ114" s="77">
        <f t="shared" ca="1" si="374"/>
        <v>878</v>
      </c>
      <c r="ER114" s="77">
        <f t="shared" ca="1" si="374"/>
        <v>855</v>
      </c>
      <c r="ES114" s="77">
        <f t="shared" ref="ES114:FX114" ca="1" si="375">IF(ISNUMBER(ES27),IF(CodeCouleur($D$53)=CodeCouleur(ES27),"CEAM",IF(ES27=$G$53,"OPEX",IF(AND(ISBLANK($E27),ES82&gt;50),"ORG",IF(ES27=$G$54,"OPEX",ES82)))),ES27)</f>
        <v>832</v>
      </c>
      <c r="ET114" s="77">
        <f t="shared" ca="1" si="375"/>
        <v>809</v>
      </c>
      <c r="EU114" s="77">
        <f t="shared" ca="1" si="375"/>
        <v>786</v>
      </c>
      <c r="EV114" s="77">
        <f t="shared" ca="1" si="375"/>
        <v>763</v>
      </c>
      <c r="EW114" s="77">
        <f t="shared" ca="1" si="375"/>
        <v>740</v>
      </c>
      <c r="EX114" s="77">
        <f t="shared" ca="1" si="375"/>
        <v>717</v>
      </c>
      <c r="EY114" s="77">
        <f t="shared" ca="1" si="375"/>
        <v>694</v>
      </c>
      <c r="EZ114" s="77">
        <f t="shared" ca="1" si="375"/>
        <v>671</v>
      </c>
      <c r="FA114" s="77">
        <f t="shared" ca="1" si="375"/>
        <v>648</v>
      </c>
      <c r="FB114" s="77">
        <f t="shared" ca="1" si="375"/>
        <v>625</v>
      </c>
      <c r="FC114" s="77">
        <f t="shared" ca="1" si="375"/>
        <v>602</v>
      </c>
      <c r="FD114" s="77">
        <f t="shared" ca="1" si="375"/>
        <v>579</v>
      </c>
      <c r="FE114" s="77">
        <f t="shared" ca="1" si="375"/>
        <v>556</v>
      </c>
      <c r="FF114" s="77">
        <f t="shared" ca="1" si="375"/>
        <v>533</v>
      </c>
      <c r="FG114" s="77">
        <f t="shared" ca="1" si="375"/>
        <v>510</v>
      </c>
      <c r="FH114" s="77">
        <f t="shared" ca="1" si="375"/>
        <v>487</v>
      </c>
      <c r="FI114" s="77">
        <f t="shared" ca="1" si="375"/>
        <v>464</v>
      </c>
      <c r="FJ114" s="77">
        <f t="shared" ca="1" si="375"/>
        <v>441</v>
      </c>
      <c r="FK114" s="77">
        <f t="shared" ca="1" si="375"/>
        <v>418</v>
      </c>
      <c r="FL114" s="77">
        <f t="shared" ca="1" si="375"/>
        <v>395</v>
      </c>
      <c r="FM114" s="77">
        <f t="shared" ca="1" si="375"/>
        <v>372</v>
      </c>
      <c r="FN114" s="77">
        <f t="shared" ca="1" si="375"/>
        <v>349</v>
      </c>
      <c r="FO114" s="77">
        <f t="shared" ca="1" si="375"/>
        <v>326</v>
      </c>
      <c r="FP114" s="77">
        <f t="shared" ca="1" si="375"/>
        <v>303</v>
      </c>
      <c r="FQ114" s="77">
        <f t="shared" ca="1" si="375"/>
        <v>280</v>
      </c>
      <c r="FR114" s="77">
        <f t="shared" ca="1" si="375"/>
        <v>257</v>
      </c>
      <c r="FS114" s="77">
        <f t="shared" ca="1" si="375"/>
        <v>234</v>
      </c>
      <c r="FT114" s="77">
        <f t="shared" ca="1" si="375"/>
        <v>211</v>
      </c>
      <c r="FU114" s="77">
        <f t="shared" ca="1" si="375"/>
        <v>188</v>
      </c>
      <c r="FV114" s="77">
        <f t="shared" ca="1" si="375"/>
        <v>165</v>
      </c>
      <c r="FW114" s="77">
        <f t="shared" ca="1" si="375"/>
        <v>142</v>
      </c>
      <c r="FX114" s="77">
        <f t="shared" ca="1" si="375"/>
        <v>119</v>
      </c>
      <c r="FY114" s="77">
        <f t="shared" ref="FY114:GR114" ca="1" si="376">IF(ISNUMBER(FY27),IF(CodeCouleur($D$53)=CodeCouleur(FY27),"CEAM",IF(FY27=$G$53,"OPEX",IF(AND(ISBLANK($E27),FY82&gt;50),"ORG",IF(FY27=$G$54,"OPEX",FY82)))),FY27)</f>
        <v>96</v>
      </c>
      <c r="FZ114" s="77">
        <f t="shared" ca="1" si="376"/>
        <v>73</v>
      </c>
      <c r="GA114" s="77">
        <f t="shared" ca="1" si="376"/>
        <v>50</v>
      </c>
      <c r="GB114" s="77">
        <f t="shared" ca="1" si="376"/>
        <v>27</v>
      </c>
      <c r="GC114" s="77" t="str">
        <f t="shared" si="376"/>
        <v>X</v>
      </c>
      <c r="GD114" s="77" t="str">
        <f t="shared" si="376"/>
        <v>X</v>
      </c>
      <c r="GE114" s="77" t="str">
        <f t="shared" si="376"/>
        <v>X</v>
      </c>
      <c r="GF114" s="77" t="str">
        <f t="shared" si="376"/>
        <v>X</v>
      </c>
      <c r="GG114" s="77" t="str">
        <f t="shared" si="376"/>
        <v>X</v>
      </c>
      <c r="GH114" s="77" t="str">
        <f t="shared" si="376"/>
        <v>X</v>
      </c>
      <c r="GI114" s="77" t="str">
        <f t="shared" si="376"/>
        <v>X</v>
      </c>
      <c r="GJ114" s="77" t="str">
        <f t="shared" si="376"/>
        <v>X</v>
      </c>
      <c r="GK114" s="77" t="str">
        <f t="shared" si="376"/>
        <v>X</v>
      </c>
      <c r="GL114" s="77" t="str">
        <f t="shared" si="376"/>
        <v>X</v>
      </c>
      <c r="GM114" s="77" t="str">
        <f t="shared" si="376"/>
        <v>X</v>
      </c>
      <c r="GN114" s="77" t="str">
        <f t="shared" si="376"/>
        <v>X</v>
      </c>
      <c r="GO114" s="77" t="str">
        <f t="shared" si="376"/>
        <v>X</v>
      </c>
      <c r="GP114" s="77" t="str">
        <f t="shared" si="376"/>
        <v>X</v>
      </c>
      <c r="GQ114" s="77" t="str">
        <f t="shared" si="376"/>
        <v>X</v>
      </c>
      <c r="GR114" s="77" t="str">
        <f t="shared" si="376"/>
        <v>X</v>
      </c>
    </row>
    <row r="115" spans="2:200" x14ac:dyDescent="0.2">
      <c r="G115" s="1043"/>
      <c r="H115" s="476" t="s">
        <v>106</v>
      </c>
      <c r="I115" s="391"/>
      <c r="J115" s="237"/>
      <c r="K115" s="237"/>
      <c r="L115" s="390"/>
      <c r="P115" s="140"/>
      <c r="U115" s="77" t="str">
        <f t="shared" ref="U115:AZ115" si="377">IF(ISNUMBER(U28),IF(CodeCouleur($D$53)=CodeCouleur(U28),"CEAM",IF(U28=$G$53,"OPEX",IF(AND(ISBLANK($E28),U83&gt;50),"ORG",IF(U28=$G$54,"OPEX",U83)))),U28)</f>
        <v>X</v>
      </c>
      <c r="V115" s="77" t="str">
        <f t="shared" si="377"/>
        <v>X</v>
      </c>
      <c r="W115" s="77" t="str">
        <f t="shared" si="377"/>
        <v>X</v>
      </c>
      <c r="X115" s="77" t="str">
        <f t="shared" si="377"/>
        <v>X</v>
      </c>
      <c r="Y115" s="77" t="str">
        <f t="shared" si="377"/>
        <v>X</v>
      </c>
      <c r="Z115" s="77" t="str">
        <f t="shared" si="377"/>
        <v>X</v>
      </c>
      <c r="AA115" s="77" t="str">
        <f t="shared" si="377"/>
        <v>X</v>
      </c>
      <c r="AB115" s="77" t="str">
        <f t="shared" si="377"/>
        <v>X</v>
      </c>
      <c r="AC115" s="77" t="str">
        <f t="shared" si="377"/>
        <v>X</v>
      </c>
      <c r="AD115" s="77" t="str">
        <f t="shared" si="377"/>
        <v>X</v>
      </c>
      <c r="AE115" s="77" t="str">
        <f t="shared" si="377"/>
        <v>X</v>
      </c>
      <c r="AF115" s="77" t="str">
        <f t="shared" si="377"/>
        <v>X</v>
      </c>
      <c r="AG115" s="77" t="str">
        <f t="shared" si="377"/>
        <v>X</v>
      </c>
      <c r="AH115" s="77" t="str">
        <f t="shared" si="377"/>
        <v>X</v>
      </c>
      <c r="AI115" s="77" t="str">
        <f t="shared" si="377"/>
        <v>X</v>
      </c>
      <c r="AJ115" s="77" t="str">
        <f t="shared" si="377"/>
        <v>X</v>
      </c>
      <c r="AK115" s="77" t="str">
        <f t="shared" si="377"/>
        <v>X</v>
      </c>
      <c r="AL115" s="77" t="str">
        <f t="shared" si="377"/>
        <v>X</v>
      </c>
      <c r="AM115" s="77" t="str">
        <f t="shared" si="377"/>
        <v>X</v>
      </c>
      <c r="AN115" s="77" t="str">
        <f t="shared" si="377"/>
        <v>X</v>
      </c>
      <c r="AO115" s="77" t="str">
        <f t="shared" si="377"/>
        <v>X</v>
      </c>
      <c r="AP115" s="77" t="str">
        <f t="shared" si="377"/>
        <v>X</v>
      </c>
      <c r="AQ115" s="77" t="str">
        <f t="shared" si="377"/>
        <v>X</v>
      </c>
      <c r="AR115" s="77" t="str">
        <f t="shared" si="377"/>
        <v>X</v>
      </c>
      <c r="AS115" s="77" t="str">
        <f t="shared" si="377"/>
        <v>X</v>
      </c>
      <c r="AT115" s="77" t="str">
        <f t="shared" si="377"/>
        <v>X</v>
      </c>
      <c r="AU115" s="77" t="str">
        <f t="shared" si="377"/>
        <v>X</v>
      </c>
      <c r="AV115" s="77" t="str">
        <f t="shared" si="377"/>
        <v>X</v>
      </c>
      <c r="AW115" s="77" t="str">
        <f t="shared" si="377"/>
        <v>X</v>
      </c>
      <c r="AX115" s="77" t="str">
        <f t="shared" si="377"/>
        <v>X</v>
      </c>
      <c r="AY115" s="77" t="str">
        <f t="shared" si="377"/>
        <v>X</v>
      </c>
      <c r="AZ115" s="77" t="str">
        <f t="shared" si="377"/>
        <v>X</v>
      </c>
      <c r="BA115" s="77" t="str">
        <f t="shared" ref="BA115:CF115" si="378">IF(ISNUMBER(BA28),IF(CodeCouleur($D$53)=CodeCouleur(BA28),"CEAM",IF(BA28=$G$53,"OPEX",IF(AND(ISBLANK($E28),BA83&gt;50),"ORG",IF(BA28=$G$54,"OPEX",BA83)))),BA28)</f>
        <v>X</v>
      </c>
      <c r="BB115" s="77" t="str">
        <f t="shared" si="378"/>
        <v>X</v>
      </c>
      <c r="BC115" s="77" t="str">
        <f t="shared" si="378"/>
        <v>X</v>
      </c>
      <c r="BD115" s="77" t="str">
        <f t="shared" si="378"/>
        <v>X</v>
      </c>
      <c r="BE115" s="77" t="str">
        <f t="shared" si="378"/>
        <v>X</v>
      </c>
      <c r="BF115" s="77" t="str">
        <f t="shared" si="378"/>
        <v>X</v>
      </c>
      <c r="BG115" s="77" t="str">
        <f t="shared" si="378"/>
        <v>X</v>
      </c>
      <c r="BH115" s="77" t="str">
        <f t="shared" si="378"/>
        <v>X</v>
      </c>
      <c r="BI115" s="77" t="str">
        <f t="shared" si="378"/>
        <v>X</v>
      </c>
      <c r="BJ115" s="77" t="str">
        <f t="shared" si="378"/>
        <v>X</v>
      </c>
      <c r="BK115" s="77" t="str">
        <f t="shared" si="378"/>
        <v>X</v>
      </c>
      <c r="BL115" s="77" t="str">
        <f t="shared" si="378"/>
        <v>X</v>
      </c>
      <c r="BM115" s="77" t="str">
        <f t="shared" si="378"/>
        <v>X</v>
      </c>
      <c r="BN115" s="77" t="str">
        <f t="shared" si="378"/>
        <v>X</v>
      </c>
      <c r="BO115" s="77" t="str">
        <f t="shared" si="378"/>
        <v>X</v>
      </c>
      <c r="BP115" s="77" t="str">
        <f t="shared" si="378"/>
        <v>X</v>
      </c>
      <c r="BQ115" s="77" t="str">
        <f t="shared" si="378"/>
        <v>X</v>
      </c>
      <c r="BR115" s="77" t="str">
        <f t="shared" si="378"/>
        <v>X</v>
      </c>
      <c r="BS115" s="77" t="str">
        <f t="shared" si="378"/>
        <v>X</v>
      </c>
      <c r="BT115" s="77" t="str">
        <f t="shared" si="378"/>
        <v>X</v>
      </c>
      <c r="BU115" s="77" t="str">
        <f t="shared" si="378"/>
        <v>X</v>
      </c>
      <c r="BV115" s="77" t="str">
        <f t="shared" si="378"/>
        <v>X</v>
      </c>
      <c r="BW115" s="77" t="str">
        <f t="shared" si="378"/>
        <v>X</v>
      </c>
      <c r="BX115" s="77" t="str">
        <f t="shared" si="378"/>
        <v>X</v>
      </c>
      <c r="BY115" s="77" t="str">
        <f t="shared" si="378"/>
        <v>X</v>
      </c>
      <c r="BZ115" s="77" t="str">
        <f t="shared" si="378"/>
        <v>X</v>
      </c>
      <c r="CA115" s="77" t="str">
        <f t="shared" si="378"/>
        <v>X</v>
      </c>
      <c r="CB115" s="77" t="str">
        <f t="shared" si="378"/>
        <v>X</v>
      </c>
      <c r="CC115" s="77" t="str">
        <f t="shared" si="378"/>
        <v>X</v>
      </c>
      <c r="CD115" s="77" t="str">
        <f t="shared" si="378"/>
        <v>X</v>
      </c>
      <c r="CE115" s="77" t="str">
        <f t="shared" si="378"/>
        <v>X</v>
      </c>
      <c r="CF115" s="77" t="str">
        <f t="shared" si="378"/>
        <v>X</v>
      </c>
      <c r="CG115" s="77" t="str">
        <f t="shared" ref="CG115:DL115" si="379">IF(ISNUMBER(CG28),IF(CodeCouleur($D$53)=CodeCouleur(CG28),"CEAM",IF(CG28=$G$53,"OPEX",IF(AND(ISBLANK($E28),CG83&gt;50),"ORG",IF(CG28=$G$54,"OPEX",CG83)))),CG28)</f>
        <v>X</v>
      </c>
      <c r="CH115" s="77" t="str">
        <f t="shared" si="379"/>
        <v>X</v>
      </c>
      <c r="CI115" s="77" t="str">
        <f t="shared" si="379"/>
        <v>X</v>
      </c>
      <c r="CJ115" s="77" t="str">
        <f t="shared" si="379"/>
        <v>X</v>
      </c>
      <c r="CK115" s="77" t="str">
        <f t="shared" si="379"/>
        <v>X</v>
      </c>
      <c r="CL115" s="77" t="str">
        <f t="shared" si="379"/>
        <v>X</v>
      </c>
      <c r="CM115" s="77" t="str">
        <f t="shared" si="379"/>
        <v>X</v>
      </c>
      <c r="CN115" s="77" t="str">
        <f t="shared" si="379"/>
        <v>X</v>
      </c>
      <c r="CO115" s="77" t="str">
        <f t="shared" si="379"/>
        <v>X</v>
      </c>
      <c r="CP115" s="77" t="str">
        <f t="shared" si="379"/>
        <v>X</v>
      </c>
      <c r="CQ115" s="77" t="str">
        <f t="shared" si="379"/>
        <v>X</v>
      </c>
      <c r="CR115" s="77" t="str">
        <f t="shared" si="379"/>
        <v>X</v>
      </c>
      <c r="CS115" s="77" t="str">
        <f t="shared" si="379"/>
        <v>X</v>
      </c>
      <c r="CT115" s="77" t="str">
        <f t="shared" si="379"/>
        <v>X</v>
      </c>
      <c r="CU115" s="77" t="str">
        <f t="shared" si="379"/>
        <v>X</v>
      </c>
      <c r="CV115" s="77" t="str">
        <f t="shared" si="379"/>
        <v>X</v>
      </c>
      <c r="CW115" s="77" t="str">
        <f t="shared" si="379"/>
        <v>X</v>
      </c>
      <c r="CX115" s="77" t="str">
        <f t="shared" si="379"/>
        <v>X</v>
      </c>
      <c r="CY115" s="77" t="str">
        <f t="shared" si="379"/>
        <v>X</v>
      </c>
      <c r="CZ115" s="77" t="str">
        <f t="shared" si="379"/>
        <v>X</v>
      </c>
      <c r="DA115" s="77" t="str">
        <f t="shared" si="379"/>
        <v>X</v>
      </c>
      <c r="DB115" s="77" t="str">
        <f t="shared" si="379"/>
        <v>X</v>
      </c>
      <c r="DC115" s="77" t="str">
        <f t="shared" si="379"/>
        <v>X</v>
      </c>
      <c r="DD115" s="77" t="str">
        <f t="shared" si="379"/>
        <v>X</v>
      </c>
      <c r="DE115" s="77" t="str">
        <f t="shared" si="379"/>
        <v>X</v>
      </c>
      <c r="DF115" s="77" t="str">
        <f t="shared" si="379"/>
        <v>X</v>
      </c>
      <c r="DG115" s="77" t="str">
        <f t="shared" si="379"/>
        <v>X</v>
      </c>
      <c r="DH115" s="77" t="str">
        <f t="shared" si="379"/>
        <v>X</v>
      </c>
      <c r="DI115" s="77" t="str">
        <f t="shared" si="379"/>
        <v>X</v>
      </c>
      <c r="DJ115" s="77" t="str">
        <f t="shared" si="379"/>
        <v>X</v>
      </c>
      <c r="DK115" s="77" t="str">
        <f t="shared" si="379"/>
        <v>X</v>
      </c>
      <c r="DL115" s="77" t="str">
        <f t="shared" si="379"/>
        <v>X</v>
      </c>
      <c r="DM115" s="77" t="str">
        <f t="shared" ref="DM115:ER115" si="380">IF(ISNUMBER(DM28),IF(CodeCouleur($D$53)=CodeCouleur(DM28),"CEAM",IF(DM28=$G$53,"OPEX",IF(AND(ISBLANK($E28),DM83&gt;50),"ORG",IF(DM28=$G$54,"OPEX",DM83)))),DM28)</f>
        <v>X</v>
      </c>
      <c r="DN115" s="77" t="str">
        <f t="shared" si="380"/>
        <v>X</v>
      </c>
      <c r="DO115" s="77" t="str">
        <f t="shared" si="380"/>
        <v>X</v>
      </c>
      <c r="DP115" s="77" t="str">
        <f t="shared" si="380"/>
        <v>X</v>
      </c>
      <c r="DQ115" s="77" t="str">
        <f t="shared" si="380"/>
        <v>X</v>
      </c>
      <c r="DR115" s="77" t="str">
        <f t="shared" si="380"/>
        <v>X</v>
      </c>
      <c r="DS115" s="77" t="str">
        <f t="shared" si="380"/>
        <v>X</v>
      </c>
      <c r="DT115" s="77" t="str">
        <f t="shared" si="380"/>
        <v>X</v>
      </c>
      <c r="DU115" s="77" t="str">
        <f t="shared" si="380"/>
        <v>X</v>
      </c>
      <c r="DV115" s="77" t="str">
        <f t="shared" si="380"/>
        <v>X</v>
      </c>
      <c r="DW115" s="77" t="str">
        <f t="shared" si="380"/>
        <v>X</v>
      </c>
      <c r="DX115" s="77" t="str">
        <f t="shared" si="380"/>
        <v>X</v>
      </c>
      <c r="DY115" s="77" t="str">
        <f t="shared" si="380"/>
        <v>X</v>
      </c>
      <c r="DZ115" s="77" t="str">
        <f t="shared" si="380"/>
        <v>X</v>
      </c>
      <c r="EA115" s="77" t="str">
        <f t="shared" si="380"/>
        <v>X</v>
      </c>
      <c r="EB115" s="77" t="str">
        <f t="shared" si="380"/>
        <v>X</v>
      </c>
      <c r="EC115" s="77" t="str">
        <f t="shared" si="380"/>
        <v>X</v>
      </c>
      <c r="ED115" s="77" t="str">
        <f t="shared" si="380"/>
        <v>X</v>
      </c>
      <c r="EE115" s="77" t="str">
        <f t="shared" si="380"/>
        <v>X</v>
      </c>
      <c r="EF115" s="77" t="str">
        <f t="shared" si="380"/>
        <v>X</v>
      </c>
      <c r="EG115" s="77" t="str">
        <f t="shared" si="380"/>
        <v>X</v>
      </c>
      <c r="EH115" s="77" t="str">
        <f t="shared" si="380"/>
        <v>X</v>
      </c>
      <c r="EI115" s="77" t="str">
        <f t="shared" si="380"/>
        <v>X</v>
      </c>
      <c r="EJ115" s="77" t="str">
        <f t="shared" si="380"/>
        <v>X</v>
      </c>
      <c r="EK115" s="77" t="str">
        <f t="shared" si="380"/>
        <v>X</v>
      </c>
      <c r="EL115" s="77" t="str">
        <f t="shared" si="380"/>
        <v>X</v>
      </c>
      <c r="EM115" s="77" t="str">
        <f t="shared" si="380"/>
        <v>X</v>
      </c>
      <c r="EN115" s="77" t="str">
        <f t="shared" si="380"/>
        <v>X</v>
      </c>
      <c r="EO115" s="77" t="str">
        <f t="shared" si="380"/>
        <v>X</v>
      </c>
      <c r="EP115" s="77" t="str">
        <f t="shared" si="380"/>
        <v>X</v>
      </c>
      <c r="EQ115" s="77" t="str">
        <f t="shared" si="380"/>
        <v>X</v>
      </c>
      <c r="ER115" s="77" t="str">
        <f t="shared" si="380"/>
        <v>X</v>
      </c>
      <c r="ES115" s="77" t="str">
        <f t="shared" ref="ES115:FX115" si="381">IF(ISNUMBER(ES28),IF(CodeCouleur($D$53)=CodeCouleur(ES28),"CEAM",IF(ES28=$G$53,"OPEX",IF(AND(ISBLANK($E28),ES83&gt;50),"ORG",IF(ES28=$G$54,"OPEX",ES83)))),ES28)</f>
        <v>X</v>
      </c>
      <c r="ET115" s="77" t="str">
        <f t="shared" si="381"/>
        <v>X</v>
      </c>
      <c r="EU115" s="77" t="str">
        <f t="shared" si="381"/>
        <v>X</v>
      </c>
      <c r="EV115" s="77" t="str">
        <f t="shared" si="381"/>
        <v>X</v>
      </c>
      <c r="EW115" s="77" t="str">
        <f t="shared" si="381"/>
        <v>X</v>
      </c>
      <c r="EX115" s="77" t="str">
        <f t="shared" si="381"/>
        <v>X</v>
      </c>
      <c r="EY115" s="77" t="str">
        <f t="shared" si="381"/>
        <v>X</v>
      </c>
      <c r="EZ115" s="77" t="str">
        <f t="shared" si="381"/>
        <v>X</v>
      </c>
      <c r="FA115" s="77" t="str">
        <f t="shared" si="381"/>
        <v>X</v>
      </c>
      <c r="FB115" s="77" t="str">
        <f t="shared" si="381"/>
        <v>X</v>
      </c>
      <c r="FC115" s="77" t="str">
        <f t="shared" si="381"/>
        <v>X</v>
      </c>
      <c r="FD115" s="77" t="str">
        <f t="shared" si="381"/>
        <v>X</v>
      </c>
      <c r="FE115" s="77" t="str">
        <f t="shared" si="381"/>
        <v>X</v>
      </c>
      <c r="FF115" s="77" t="str">
        <f t="shared" si="381"/>
        <v>X</v>
      </c>
      <c r="FG115" s="77" t="str">
        <f t="shared" si="381"/>
        <v>X</v>
      </c>
      <c r="FH115" s="77" t="str">
        <f t="shared" si="381"/>
        <v>X</v>
      </c>
      <c r="FI115" s="77" t="str">
        <f t="shared" si="381"/>
        <v>X</v>
      </c>
      <c r="FJ115" s="77" t="str">
        <f t="shared" si="381"/>
        <v>X</v>
      </c>
      <c r="FK115" s="77" t="str">
        <f t="shared" si="381"/>
        <v>X</v>
      </c>
      <c r="FL115" s="77" t="str">
        <f t="shared" si="381"/>
        <v>X</v>
      </c>
      <c r="FM115" s="77" t="str">
        <f t="shared" si="381"/>
        <v>X</v>
      </c>
      <c r="FN115" s="77" t="str">
        <f t="shared" si="381"/>
        <v>X</v>
      </c>
      <c r="FO115" s="77" t="str">
        <f t="shared" si="381"/>
        <v>X</v>
      </c>
      <c r="FP115" s="77" t="str">
        <f t="shared" si="381"/>
        <v>X</v>
      </c>
      <c r="FQ115" s="77" t="str">
        <f t="shared" si="381"/>
        <v>X</v>
      </c>
      <c r="FR115" s="77" t="str">
        <f t="shared" si="381"/>
        <v>X</v>
      </c>
      <c r="FS115" s="77" t="str">
        <f t="shared" si="381"/>
        <v>X</v>
      </c>
      <c r="FT115" s="77" t="str">
        <f t="shared" si="381"/>
        <v>X</v>
      </c>
      <c r="FU115" s="77" t="str">
        <f t="shared" si="381"/>
        <v>X</v>
      </c>
      <c r="FV115" s="77" t="str">
        <f t="shared" si="381"/>
        <v>X</v>
      </c>
      <c r="FW115" s="77" t="str">
        <f t="shared" si="381"/>
        <v>X</v>
      </c>
      <c r="FX115" s="77" t="str">
        <f t="shared" si="381"/>
        <v>X</v>
      </c>
      <c r="FY115" s="77" t="str">
        <f t="shared" ref="FY115:GR115" si="382">IF(ISNUMBER(FY28),IF(CodeCouleur($D$53)=CodeCouleur(FY28),"CEAM",IF(FY28=$G$53,"OPEX",IF(AND(ISBLANK($E28),FY83&gt;50),"ORG",IF(FY28=$G$54,"OPEX",FY83)))),FY28)</f>
        <v>X</v>
      </c>
      <c r="FZ115" s="77" t="str">
        <f t="shared" si="382"/>
        <v>X</v>
      </c>
      <c r="GA115" s="77" t="str">
        <f t="shared" si="382"/>
        <v>X</v>
      </c>
      <c r="GB115" s="77" t="str">
        <f t="shared" si="382"/>
        <v>X</v>
      </c>
      <c r="GC115" s="77" t="str">
        <f t="shared" si="382"/>
        <v>X</v>
      </c>
      <c r="GD115" s="77" t="str">
        <f t="shared" si="382"/>
        <v>X</v>
      </c>
      <c r="GE115" s="77" t="str">
        <f t="shared" si="382"/>
        <v>X</v>
      </c>
      <c r="GF115" s="77" t="str">
        <f t="shared" si="382"/>
        <v>X</v>
      </c>
      <c r="GG115" s="77" t="str">
        <f t="shared" si="382"/>
        <v>X</v>
      </c>
      <c r="GH115" s="77" t="str">
        <f t="shared" si="382"/>
        <v>X</v>
      </c>
      <c r="GI115" s="77" t="str">
        <f t="shared" si="382"/>
        <v>X</v>
      </c>
      <c r="GJ115" s="77" t="str">
        <f t="shared" si="382"/>
        <v>X</v>
      </c>
      <c r="GK115" s="77" t="str">
        <f t="shared" si="382"/>
        <v>X</v>
      </c>
      <c r="GL115" s="77" t="str">
        <f t="shared" si="382"/>
        <v>X</v>
      </c>
      <c r="GM115" s="77" t="str">
        <f t="shared" si="382"/>
        <v>X</v>
      </c>
      <c r="GN115" s="77" t="str">
        <f t="shared" si="382"/>
        <v>X</v>
      </c>
      <c r="GO115" s="77" t="str">
        <f t="shared" si="382"/>
        <v>X</v>
      </c>
      <c r="GP115" s="77" t="str">
        <f t="shared" si="382"/>
        <v>X</v>
      </c>
      <c r="GQ115" s="77" t="str">
        <f t="shared" si="382"/>
        <v>X</v>
      </c>
      <c r="GR115" s="77" t="str">
        <f t="shared" si="382"/>
        <v>X</v>
      </c>
    </row>
    <row r="116" spans="2:200" x14ac:dyDescent="0.2">
      <c r="G116" s="1043"/>
      <c r="H116" s="476" t="s">
        <v>349</v>
      </c>
      <c r="I116" s="391"/>
      <c r="J116" s="237"/>
      <c r="K116" s="237"/>
      <c r="L116" s="390"/>
      <c r="P116" s="140"/>
      <c r="U116" s="77">
        <f t="shared" ref="U116:AZ116" ca="1" si="383">IF(ISNUMBER(U29),IF(CodeCouleur($D$53)=CodeCouleur(U29),"CEAM",IF(U29=$G$53,"OPEX",IF(AND(ISBLANK($E29),U84&gt;50),"ORG",IF(U29=$G$54,"OPEX",U84)))),U29)</f>
        <v>938</v>
      </c>
      <c r="V116" s="77">
        <f t="shared" ca="1" si="383"/>
        <v>912</v>
      </c>
      <c r="W116" s="77">
        <f t="shared" ca="1" si="383"/>
        <v>912</v>
      </c>
      <c r="X116" s="77">
        <f t="shared" ca="1" si="383"/>
        <v>891</v>
      </c>
      <c r="Y116" s="77">
        <f t="shared" ca="1" si="383"/>
        <v>845</v>
      </c>
      <c r="Z116" s="77">
        <f t="shared" ca="1" si="383"/>
        <v>833</v>
      </c>
      <c r="AA116" s="77">
        <f t="shared" ca="1" si="383"/>
        <v>809</v>
      </c>
      <c r="AB116" s="77">
        <f t="shared" ca="1" si="383"/>
        <v>786</v>
      </c>
      <c r="AC116" s="77">
        <f t="shared" ca="1" si="383"/>
        <v>762</v>
      </c>
      <c r="AD116" s="77">
        <f t="shared" ca="1" si="383"/>
        <v>743</v>
      </c>
      <c r="AE116" s="77">
        <f t="shared" ca="1" si="383"/>
        <v>720</v>
      </c>
      <c r="AF116" s="77">
        <f t="shared" ca="1" si="383"/>
        <v>697</v>
      </c>
      <c r="AG116" s="77">
        <f t="shared" ca="1" si="383"/>
        <v>674</v>
      </c>
      <c r="AH116" s="77">
        <f t="shared" ca="1" si="383"/>
        <v>651</v>
      </c>
      <c r="AI116" s="77">
        <f t="shared" ca="1" si="383"/>
        <v>628</v>
      </c>
      <c r="AJ116" s="77">
        <f t="shared" ca="1" si="383"/>
        <v>605</v>
      </c>
      <c r="AK116" s="77">
        <f t="shared" ca="1" si="383"/>
        <v>582</v>
      </c>
      <c r="AL116" s="77">
        <f t="shared" ca="1" si="383"/>
        <v>559</v>
      </c>
      <c r="AM116" s="77">
        <f t="shared" ca="1" si="383"/>
        <v>536</v>
      </c>
      <c r="AN116" s="77">
        <f t="shared" ca="1" si="383"/>
        <v>513</v>
      </c>
      <c r="AO116" s="77">
        <f t="shared" ca="1" si="383"/>
        <v>490</v>
      </c>
      <c r="AP116" s="77">
        <f t="shared" ca="1" si="383"/>
        <v>467</v>
      </c>
      <c r="AQ116" s="77">
        <f t="shared" ca="1" si="383"/>
        <v>444</v>
      </c>
      <c r="AR116" s="77">
        <f t="shared" ca="1" si="383"/>
        <v>421</v>
      </c>
      <c r="AS116" s="77">
        <f t="shared" ca="1" si="383"/>
        <v>398</v>
      </c>
      <c r="AT116" s="77">
        <f t="shared" ca="1" si="383"/>
        <v>375</v>
      </c>
      <c r="AU116" s="77">
        <f t="shared" ca="1" si="383"/>
        <v>352</v>
      </c>
      <c r="AV116" s="77">
        <f t="shared" ca="1" si="383"/>
        <v>329</v>
      </c>
      <c r="AW116" s="77">
        <f t="shared" ca="1" si="383"/>
        <v>306</v>
      </c>
      <c r="AX116" s="77">
        <f t="shared" ca="1" si="383"/>
        <v>283</v>
      </c>
      <c r="AY116" s="77">
        <f t="shared" ca="1" si="383"/>
        <v>260</v>
      </c>
      <c r="AZ116" s="77">
        <f t="shared" ca="1" si="383"/>
        <v>237</v>
      </c>
      <c r="BA116" s="77">
        <f t="shared" ref="BA116:CF116" ca="1" si="384">IF(ISNUMBER(BA29),IF(CodeCouleur($D$53)=CodeCouleur(BA29),"CEAM",IF(BA29=$G$53,"OPEX",IF(AND(ISBLANK($E29),BA84&gt;50),"ORG",IF(BA29=$G$54,"OPEX",BA84)))),BA29)</f>
        <v>214</v>
      </c>
      <c r="BB116" s="77">
        <f t="shared" ca="1" si="384"/>
        <v>191</v>
      </c>
      <c r="BC116" s="77">
        <f t="shared" ca="1" si="384"/>
        <v>168</v>
      </c>
      <c r="BD116" s="77">
        <f t="shared" ca="1" si="384"/>
        <v>145</v>
      </c>
      <c r="BE116" s="77">
        <f t="shared" ca="1" si="384"/>
        <v>122</v>
      </c>
      <c r="BF116" s="77">
        <f t="shared" ca="1" si="384"/>
        <v>99</v>
      </c>
      <c r="BG116" s="77">
        <f t="shared" ca="1" si="384"/>
        <v>76</v>
      </c>
      <c r="BH116" s="77" t="str">
        <f t="shared" si="384"/>
        <v>V5</v>
      </c>
      <c r="BI116" s="77" t="str">
        <f t="shared" si="384"/>
        <v>V5</v>
      </c>
      <c r="BJ116" s="77" t="str">
        <f t="shared" si="384"/>
        <v>V5</v>
      </c>
      <c r="BK116" s="77" t="str">
        <f t="shared" si="384"/>
        <v>V5</v>
      </c>
      <c r="BL116" s="77" t="str">
        <f t="shared" si="384"/>
        <v>V5</v>
      </c>
      <c r="BM116" s="77">
        <f t="shared" ca="1" si="384"/>
        <v>1179</v>
      </c>
      <c r="BN116" s="77">
        <f t="shared" ca="1" si="384"/>
        <v>1158</v>
      </c>
      <c r="BO116" s="77">
        <f t="shared" ca="1" si="384"/>
        <v>1137</v>
      </c>
      <c r="BP116" s="77">
        <f t="shared" ca="1" si="384"/>
        <v>1116</v>
      </c>
      <c r="BQ116" s="77">
        <f t="shared" ca="1" si="384"/>
        <v>1095</v>
      </c>
      <c r="BR116" s="77">
        <f t="shared" ca="1" si="384"/>
        <v>1074</v>
      </c>
      <c r="BS116" s="77">
        <f t="shared" ca="1" si="384"/>
        <v>1053</v>
      </c>
      <c r="BT116" s="77">
        <f t="shared" ca="1" si="384"/>
        <v>1032</v>
      </c>
      <c r="BU116" s="77">
        <f t="shared" ca="1" si="384"/>
        <v>1011</v>
      </c>
      <c r="BV116" s="77">
        <f t="shared" ca="1" si="384"/>
        <v>990</v>
      </c>
      <c r="BW116" s="77">
        <f t="shared" ca="1" si="384"/>
        <v>969</v>
      </c>
      <c r="BX116" s="77">
        <f t="shared" ca="1" si="384"/>
        <v>948</v>
      </c>
      <c r="BY116" s="77">
        <f t="shared" ca="1" si="384"/>
        <v>927</v>
      </c>
      <c r="BZ116" s="77">
        <f t="shared" ca="1" si="384"/>
        <v>906</v>
      </c>
      <c r="CA116" s="77">
        <f t="shared" ca="1" si="384"/>
        <v>885</v>
      </c>
      <c r="CB116" s="77">
        <f t="shared" ca="1" si="384"/>
        <v>864</v>
      </c>
      <c r="CC116" s="77">
        <f t="shared" ca="1" si="384"/>
        <v>843</v>
      </c>
      <c r="CD116" s="77">
        <f t="shared" ca="1" si="384"/>
        <v>822</v>
      </c>
      <c r="CE116" s="77">
        <f t="shared" ca="1" si="384"/>
        <v>801</v>
      </c>
      <c r="CF116" s="77">
        <f t="shared" ca="1" si="384"/>
        <v>780</v>
      </c>
      <c r="CG116" s="77">
        <f t="shared" ref="CG116:DL116" ca="1" si="385">IF(ISNUMBER(CG29),IF(CodeCouleur($D$53)=CodeCouleur(CG29),"CEAM",IF(CG29=$G$53,"OPEX",IF(AND(ISBLANK($E29),CG84&gt;50),"ORG",IF(CG29=$G$54,"OPEX",CG84)))),CG29)</f>
        <v>759</v>
      </c>
      <c r="CH116" s="77">
        <f t="shared" ca="1" si="385"/>
        <v>738</v>
      </c>
      <c r="CI116" s="77">
        <f t="shared" ca="1" si="385"/>
        <v>717</v>
      </c>
      <c r="CJ116" s="77">
        <f t="shared" ca="1" si="385"/>
        <v>696</v>
      </c>
      <c r="CK116" s="77">
        <f t="shared" ca="1" si="385"/>
        <v>675</v>
      </c>
      <c r="CL116" s="77">
        <f t="shared" ca="1" si="385"/>
        <v>654</v>
      </c>
      <c r="CM116" s="77">
        <f t="shared" ca="1" si="385"/>
        <v>633</v>
      </c>
      <c r="CN116" s="77">
        <f t="shared" ca="1" si="385"/>
        <v>612</v>
      </c>
      <c r="CO116" s="77">
        <f t="shared" ca="1" si="385"/>
        <v>591</v>
      </c>
      <c r="CP116" s="77">
        <f t="shared" ca="1" si="385"/>
        <v>570</v>
      </c>
      <c r="CQ116" s="77">
        <f t="shared" ca="1" si="385"/>
        <v>549</v>
      </c>
      <c r="CR116" s="77">
        <f t="shared" ca="1" si="385"/>
        <v>528</v>
      </c>
      <c r="CS116" s="77">
        <f t="shared" ca="1" si="385"/>
        <v>507</v>
      </c>
      <c r="CT116" s="77">
        <f t="shared" ca="1" si="385"/>
        <v>486</v>
      </c>
      <c r="CU116" s="77">
        <f t="shared" ca="1" si="385"/>
        <v>465</v>
      </c>
      <c r="CV116" s="77">
        <f t="shared" ca="1" si="385"/>
        <v>444</v>
      </c>
      <c r="CW116" s="77">
        <f t="shared" ca="1" si="385"/>
        <v>423</v>
      </c>
      <c r="CX116" s="77">
        <f t="shared" ca="1" si="385"/>
        <v>402</v>
      </c>
      <c r="CY116" s="77">
        <f t="shared" ca="1" si="385"/>
        <v>381</v>
      </c>
      <c r="CZ116" s="77">
        <f t="shared" ca="1" si="385"/>
        <v>360</v>
      </c>
      <c r="DA116" s="77">
        <f t="shared" ca="1" si="385"/>
        <v>339</v>
      </c>
      <c r="DB116" s="77">
        <f t="shared" ca="1" si="385"/>
        <v>318</v>
      </c>
      <c r="DC116" s="77">
        <f t="shared" ca="1" si="385"/>
        <v>297</v>
      </c>
      <c r="DD116" s="77">
        <f t="shared" ca="1" si="385"/>
        <v>276</v>
      </c>
      <c r="DE116" s="77">
        <f t="shared" ca="1" si="385"/>
        <v>255</v>
      </c>
      <c r="DF116" s="77">
        <f t="shared" ca="1" si="385"/>
        <v>234</v>
      </c>
      <c r="DG116" s="77">
        <f t="shared" ca="1" si="385"/>
        <v>213</v>
      </c>
      <c r="DH116" s="77">
        <f t="shared" ca="1" si="385"/>
        <v>192</v>
      </c>
      <c r="DI116" s="77">
        <f t="shared" ca="1" si="385"/>
        <v>171</v>
      </c>
      <c r="DJ116" s="77">
        <f t="shared" ca="1" si="385"/>
        <v>150</v>
      </c>
      <c r="DK116" s="77">
        <f t="shared" ca="1" si="385"/>
        <v>129</v>
      </c>
      <c r="DL116" s="77">
        <f t="shared" ca="1" si="385"/>
        <v>108</v>
      </c>
      <c r="DM116" s="77">
        <f t="shared" ref="DM116:ER116" ca="1" si="386">IF(ISNUMBER(DM29),IF(CodeCouleur($D$53)=CodeCouleur(DM29),"CEAM",IF(DM29=$G$53,"OPEX",IF(AND(ISBLANK($E29),DM84&gt;50),"ORG",IF(DM29=$G$54,"OPEX",DM84)))),DM29)</f>
        <v>87</v>
      </c>
      <c r="DN116" s="77">
        <f t="shared" ca="1" si="386"/>
        <v>66</v>
      </c>
      <c r="DO116" s="77">
        <f t="shared" ca="1" si="386"/>
        <v>45</v>
      </c>
      <c r="DP116" s="77">
        <f t="shared" ca="1" si="386"/>
        <v>24</v>
      </c>
      <c r="DQ116" s="77" t="str">
        <f t="shared" si="386"/>
        <v>V10</v>
      </c>
      <c r="DR116" s="77" t="str">
        <f t="shared" si="386"/>
        <v>V10</v>
      </c>
      <c r="DS116" s="77" t="str">
        <f t="shared" si="386"/>
        <v>V10</v>
      </c>
      <c r="DT116" s="77" t="str">
        <f t="shared" si="386"/>
        <v>V10</v>
      </c>
      <c r="DU116" s="77" t="str">
        <f t="shared" si="386"/>
        <v>V10</v>
      </c>
      <c r="DV116" s="77" t="str">
        <f t="shared" si="386"/>
        <v>V10</v>
      </c>
      <c r="DW116" s="77">
        <f t="shared" ca="1" si="386"/>
        <v>1177</v>
      </c>
      <c r="DX116" s="77">
        <f t="shared" ca="1" si="386"/>
        <v>1154</v>
      </c>
      <c r="DY116" s="77">
        <f t="shared" ca="1" si="386"/>
        <v>1131</v>
      </c>
      <c r="DZ116" s="77">
        <f t="shared" ca="1" si="386"/>
        <v>1108</v>
      </c>
      <c r="EA116" s="77">
        <f t="shared" ca="1" si="386"/>
        <v>1085</v>
      </c>
      <c r="EB116" s="77">
        <f t="shared" ca="1" si="386"/>
        <v>1062</v>
      </c>
      <c r="EC116" s="77">
        <f t="shared" ca="1" si="386"/>
        <v>1039</v>
      </c>
      <c r="ED116" s="77">
        <f t="shared" ca="1" si="386"/>
        <v>1016</v>
      </c>
      <c r="EE116" s="77">
        <f t="shared" ca="1" si="386"/>
        <v>993</v>
      </c>
      <c r="EF116" s="77">
        <f t="shared" ca="1" si="386"/>
        <v>970</v>
      </c>
      <c r="EG116" s="77">
        <f t="shared" ca="1" si="386"/>
        <v>947</v>
      </c>
      <c r="EH116" s="77">
        <f t="shared" ca="1" si="386"/>
        <v>924</v>
      </c>
      <c r="EI116" s="77">
        <f t="shared" ca="1" si="386"/>
        <v>901</v>
      </c>
      <c r="EJ116" s="77">
        <f t="shared" ca="1" si="386"/>
        <v>878</v>
      </c>
      <c r="EK116" s="77">
        <f t="shared" ca="1" si="386"/>
        <v>855</v>
      </c>
      <c r="EL116" s="77">
        <f t="shared" ca="1" si="386"/>
        <v>832</v>
      </c>
      <c r="EM116" s="77">
        <f t="shared" ca="1" si="386"/>
        <v>809</v>
      </c>
      <c r="EN116" s="77">
        <f t="shared" ca="1" si="386"/>
        <v>786</v>
      </c>
      <c r="EO116" s="77">
        <f t="shared" ca="1" si="386"/>
        <v>763</v>
      </c>
      <c r="EP116" s="77">
        <f t="shared" ca="1" si="386"/>
        <v>740</v>
      </c>
      <c r="EQ116" s="77">
        <f t="shared" ca="1" si="386"/>
        <v>717</v>
      </c>
      <c r="ER116" s="77">
        <f t="shared" ca="1" si="386"/>
        <v>694</v>
      </c>
      <c r="ES116" s="77">
        <f t="shared" ref="ES116:FX116" ca="1" si="387">IF(ISNUMBER(ES29),IF(CodeCouleur($D$53)=CodeCouleur(ES29),"CEAM",IF(ES29=$G$53,"OPEX",IF(AND(ISBLANK($E29),ES84&gt;50),"ORG",IF(ES29=$G$54,"OPEX",ES84)))),ES29)</f>
        <v>671</v>
      </c>
      <c r="ET116" s="77">
        <f t="shared" ca="1" si="387"/>
        <v>648</v>
      </c>
      <c r="EU116" s="77">
        <f t="shared" ca="1" si="387"/>
        <v>625</v>
      </c>
      <c r="EV116" s="77">
        <f t="shared" ca="1" si="387"/>
        <v>602</v>
      </c>
      <c r="EW116" s="77">
        <f t="shared" ca="1" si="387"/>
        <v>579</v>
      </c>
      <c r="EX116" s="77">
        <f t="shared" ca="1" si="387"/>
        <v>556</v>
      </c>
      <c r="EY116" s="77">
        <f t="shared" ca="1" si="387"/>
        <v>533</v>
      </c>
      <c r="EZ116" s="77">
        <f t="shared" ca="1" si="387"/>
        <v>510</v>
      </c>
      <c r="FA116" s="77">
        <f t="shared" ca="1" si="387"/>
        <v>487</v>
      </c>
      <c r="FB116" s="77">
        <f t="shared" ca="1" si="387"/>
        <v>464</v>
      </c>
      <c r="FC116" s="77">
        <f t="shared" ca="1" si="387"/>
        <v>441</v>
      </c>
      <c r="FD116" s="77">
        <f t="shared" ca="1" si="387"/>
        <v>418</v>
      </c>
      <c r="FE116" s="77">
        <f t="shared" ca="1" si="387"/>
        <v>395</v>
      </c>
      <c r="FF116" s="77">
        <f t="shared" ca="1" si="387"/>
        <v>372</v>
      </c>
      <c r="FG116" s="77">
        <f t="shared" ca="1" si="387"/>
        <v>349</v>
      </c>
      <c r="FH116" s="77">
        <f t="shared" ca="1" si="387"/>
        <v>326</v>
      </c>
      <c r="FI116" s="77">
        <f t="shared" ca="1" si="387"/>
        <v>303</v>
      </c>
      <c r="FJ116" s="77">
        <f t="shared" ca="1" si="387"/>
        <v>280</v>
      </c>
      <c r="FK116" s="77">
        <f t="shared" ca="1" si="387"/>
        <v>257</v>
      </c>
      <c r="FL116" s="77">
        <f t="shared" ca="1" si="387"/>
        <v>234</v>
      </c>
      <c r="FM116" s="77">
        <f t="shared" ca="1" si="387"/>
        <v>211</v>
      </c>
      <c r="FN116" s="77">
        <f t="shared" ca="1" si="387"/>
        <v>188</v>
      </c>
      <c r="FO116" s="77">
        <f t="shared" ca="1" si="387"/>
        <v>165</v>
      </c>
      <c r="FP116" s="77">
        <f t="shared" ca="1" si="387"/>
        <v>142</v>
      </c>
      <c r="FQ116" s="77">
        <f t="shared" ca="1" si="387"/>
        <v>119</v>
      </c>
      <c r="FR116" s="77">
        <f t="shared" ca="1" si="387"/>
        <v>96</v>
      </c>
      <c r="FS116" s="77">
        <f t="shared" ca="1" si="387"/>
        <v>73</v>
      </c>
      <c r="FT116" s="77">
        <f t="shared" ca="1" si="387"/>
        <v>50</v>
      </c>
      <c r="FU116" s="77">
        <f t="shared" ca="1" si="387"/>
        <v>27</v>
      </c>
      <c r="FV116" s="77" t="str">
        <f t="shared" si="387"/>
        <v>X</v>
      </c>
      <c r="FW116" s="77" t="str">
        <f t="shared" si="387"/>
        <v>X</v>
      </c>
      <c r="FX116" s="77" t="str">
        <f t="shared" si="387"/>
        <v>X</v>
      </c>
      <c r="FY116" s="77" t="str">
        <f t="shared" ref="FY116:GR116" si="388">IF(ISNUMBER(FY29),IF(CodeCouleur($D$53)=CodeCouleur(FY29),"CEAM",IF(FY29=$G$53,"OPEX",IF(AND(ISBLANK($E29),FY84&gt;50),"ORG",IF(FY29=$G$54,"OPEX",FY84)))),FY29)</f>
        <v>X</v>
      </c>
      <c r="FZ116" s="77" t="str">
        <f t="shared" si="388"/>
        <v>X</v>
      </c>
      <c r="GA116" s="77" t="str">
        <f t="shared" si="388"/>
        <v>X</v>
      </c>
      <c r="GB116" s="77" t="str">
        <f t="shared" si="388"/>
        <v>X</v>
      </c>
      <c r="GC116" s="77" t="str">
        <f t="shared" si="388"/>
        <v>X</v>
      </c>
      <c r="GD116" s="77" t="str">
        <f t="shared" si="388"/>
        <v>X</v>
      </c>
      <c r="GE116" s="77" t="str">
        <f t="shared" si="388"/>
        <v>X</v>
      </c>
      <c r="GF116" s="77" t="str">
        <f t="shared" si="388"/>
        <v>X</v>
      </c>
      <c r="GG116" s="77" t="str">
        <f t="shared" si="388"/>
        <v>X</v>
      </c>
      <c r="GH116" s="77" t="str">
        <f t="shared" si="388"/>
        <v>X</v>
      </c>
      <c r="GI116" s="77" t="str">
        <f t="shared" si="388"/>
        <v>X</v>
      </c>
      <c r="GJ116" s="77" t="str">
        <f t="shared" si="388"/>
        <v>X</v>
      </c>
      <c r="GK116" s="77" t="str">
        <f t="shared" si="388"/>
        <v>X</v>
      </c>
      <c r="GL116" s="77" t="str">
        <f t="shared" si="388"/>
        <v>X</v>
      </c>
      <c r="GM116" s="77" t="str">
        <f t="shared" si="388"/>
        <v>X</v>
      </c>
      <c r="GN116" s="77" t="str">
        <f t="shared" si="388"/>
        <v>X</v>
      </c>
      <c r="GO116" s="77" t="str">
        <f t="shared" si="388"/>
        <v>X</v>
      </c>
      <c r="GP116" s="77" t="str">
        <f t="shared" si="388"/>
        <v>X</v>
      </c>
      <c r="GQ116" s="77" t="str">
        <f t="shared" si="388"/>
        <v>X</v>
      </c>
      <c r="GR116" s="77" t="str">
        <f t="shared" si="388"/>
        <v>X</v>
      </c>
    </row>
    <row r="117" spans="2:200" x14ac:dyDescent="0.2">
      <c r="G117" s="1043"/>
      <c r="H117" s="476" t="s">
        <v>107</v>
      </c>
      <c r="I117" s="391"/>
      <c r="J117" s="237"/>
      <c r="K117" s="237"/>
      <c r="L117" s="390"/>
      <c r="P117" s="140"/>
      <c r="U117" s="77">
        <f t="shared" ref="U117:AZ117" ca="1" si="389">IF(ISNUMBER(U30),IF(CodeCouleur($D$53)=CodeCouleur(U30),"CEAM",IF(U30=$G$53,"OPEX",IF(AND(ISBLANK($E30),U85&gt;50),"ORG",IF(U30=$G$54,"OPEX",U85)))),U30)</f>
        <v>559</v>
      </c>
      <c r="V117" s="77">
        <f t="shared" ca="1" si="389"/>
        <v>555</v>
      </c>
      <c r="W117" s="77">
        <f t="shared" ca="1" si="389"/>
        <v>555</v>
      </c>
      <c r="X117" s="77">
        <f t="shared" ca="1" si="389"/>
        <v>524</v>
      </c>
      <c r="Y117" s="77">
        <f t="shared" ca="1" si="389"/>
        <v>518</v>
      </c>
      <c r="Z117" s="77">
        <f t="shared" ca="1" si="389"/>
        <v>509</v>
      </c>
      <c r="AA117" s="77">
        <f t="shared" ca="1" si="389"/>
        <v>491</v>
      </c>
      <c r="AB117" s="77">
        <f t="shared" ca="1" si="389"/>
        <v>480</v>
      </c>
      <c r="AC117" s="77">
        <f t="shared" si="389"/>
        <v>0</v>
      </c>
      <c r="AD117" s="77">
        <f t="shared" si="389"/>
        <v>0</v>
      </c>
      <c r="AE117" s="77">
        <f t="shared" ca="1" si="389"/>
        <v>457</v>
      </c>
      <c r="AF117" s="77">
        <f t="shared" ca="1" si="389"/>
        <v>434</v>
      </c>
      <c r="AG117" s="77">
        <f t="shared" ca="1" si="389"/>
        <v>411</v>
      </c>
      <c r="AH117" s="77">
        <f t="shared" ca="1" si="389"/>
        <v>388</v>
      </c>
      <c r="AI117" s="77">
        <f t="shared" ca="1" si="389"/>
        <v>365</v>
      </c>
      <c r="AJ117" s="77">
        <f t="shared" ca="1" si="389"/>
        <v>342</v>
      </c>
      <c r="AK117" s="77">
        <f t="shared" ca="1" si="389"/>
        <v>319</v>
      </c>
      <c r="AL117" s="77">
        <f t="shared" ca="1" si="389"/>
        <v>296</v>
      </c>
      <c r="AM117" s="77">
        <f t="shared" ca="1" si="389"/>
        <v>273</v>
      </c>
      <c r="AN117" s="77">
        <f t="shared" ca="1" si="389"/>
        <v>250</v>
      </c>
      <c r="AO117" s="77">
        <f t="shared" ca="1" si="389"/>
        <v>227</v>
      </c>
      <c r="AP117" s="77">
        <f t="shared" ca="1" si="389"/>
        <v>204</v>
      </c>
      <c r="AQ117" s="77">
        <f t="shared" ca="1" si="389"/>
        <v>181</v>
      </c>
      <c r="AR117" s="77">
        <f t="shared" ca="1" si="389"/>
        <v>158</v>
      </c>
      <c r="AS117" s="77">
        <f t="shared" ca="1" si="389"/>
        <v>135</v>
      </c>
      <c r="AT117" s="77">
        <f t="shared" ca="1" si="389"/>
        <v>112</v>
      </c>
      <c r="AU117" s="77">
        <f t="shared" ca="1" si="389"/>
        <v>89</v>
      </c>
      <c r="AV117" s="77" t="str">
        <f t="shared" si="389"/>
        <v>V15</v>
      </c>
      <c r="AW117" s="77" t="str">
        <f t="shared" si="389"/>
        <v>V15</v>
      </c>
      <c r="AX117" s="77" t="str">
        <f t="shared" si="389"/>
        <v>V15</v>
      </c>
      <c r="AY117" s="77" t="str">
        <f t="shared" si="389"/>
        <v>V15</v>
      </c>
      <c r="AZ117" s="77" t="str">
        <f t="shared" si="389"/>
        <v>V15</v>
      </c>
      <c r="BA117" s="77">
        <f t="shared" ref="BA117:CF117" ca="1" si="390">IF(ISNUMBER(BA30),IF(CodeCouleur($D$53)=CodeCouleur(BA30),"CEAM",IF(BA30=$G$53,"OPEX",IF(AND(ISBLANK($E30),BA85&gt;50),"ORG",IF(BA30=$G$54,"OPEX",BA85)))),BA30)</f>
        <v>1177</v>
      </c>
      <c r="BB117" s="77">
        <f t="shared" ca="1" si="390"/>
        <v>1154</v>
      </c>
      <c r="BC117" s="77">
        <f t="shared" ca="1" si="390"/>
        <v>1131</v>
      </c>
      <c r="BD117" s="77">
        <f t="shared" ca="1" si="390"/>
        <v>1108</v>
      </c>
      <c r="BE117" s="77">
        <f t="shared" ca="1" si="390"/>
        <v>1085</v>
      </c>
      <c r="BF117" s="77">
        <f t="shared" ca="1" si="390"/>
        <v>1062</v>
      </c>
      <c r="BG117" s="77">
        <f t="shared" ca="1" si="390"/>
        <v>1039</v>
      </c>
      <c r="BH117" s="77">
        <f t="shared" ca="1" si="390"/>
        <v>1016</v>
      </c>
      <c r="BI117" s="77">
        <f t="shared" ca="1" si="390"/>
        <v>993</v>
      </c>
      <c r="BJ117" s="77">
        <f t="shared" ca="1" si="390"/>
        <v>970</v>
      </c>
      <c r="BK117" s="77">
        <f t="shared" ca="1" si="390"/>
        <v>947</v>
      </c>
      <c r="BL117" s="77">
        <f t="shared" ca="1" si="390"/>
        <v>924</v>
      </c>
      <c r="BM117" s="77">
        <f t="shared" ca="1" si="390"/>
        <v>901</v>
      </c>
      <c r="BN117" s="77">
        <f t="shared" ca="1" si="390"/>
        <v>878</v>
      </c>
      <c r="BO117" s="77">
        <f t="shared" ca="1" si="390"/>
        <v>855</v>
      </c>
      <c r="BP117" s="77">
        <f t="shared" ca="1" si="390"/>
        <v>832</v>
      </c>
      <c r="BQ117" s="77">
        <f t="shared" ca="1" si="390"/>
        <v>809</v>
      </c>
      <c r="BR117" s="77">
        <f t="shared" ca="1" si="390"/>
        <v>786</v>
      </c>
      <c r="BS117" s="77">
        <f t="shared" ca="1" si="390"/>
        <v>763</v>
      </c>
      <c r="BT117" s="77">
        <f t="shared" ca="1" si="390"/>
        <v>740</v>
      </c>
      <c r="BU117" s="77">
        <f t="shared" ca="1" si="390"/>
        <v>717</v>
      </c>
      <c r="BV117" s="77">
        <f t="shared" ca="1" si="390"/>
        <v>694</v>
      </c>
      <c r="BW117" s="77">
        <f t="shared" ca="1" si="390"/>
        <v>671</v>
      </c>
      <c r="BX117" s="77">
        <f t="shared" ca="1" si="390"/>
        <v>648</v>
      </c>
      <c r="BY117" s="77">
        <f t="shared" ca="1" si="390"/>
        <v>625</v>
      </c>
      <c r="BZ117" s="77">
        <f t="shared" ca="1" si="390"/>
        <v>602</v>
      </c>
      <c r="CA117" s="77">
        <f t="shared" ca="1" si="390"/>
        <v>579</v>
      </c>
      <c r="CB117" s="77">
        <f t="shared" ca="1" si="390"/>
        <v>556</v>
      </c>
      <c r="CC117" s="77">
        <f t="shared" ca="1" si="390"/>
        <v>533</v>
      </c>
      <c r="CD117" s="77">
        <f t="shared" ca="1" si="390"/>
        <v>510</v>
      </c>
      <c r="CE117" s="77">
        <f t="shared" ca="1" si="390"/>
        <v>487</v>
      </c>
      <c r="CF117" s="77">
        <f t="shared" ca="1" si="390"/>
        <v>464</v>
      </c>
      <c r="CG117" s="77">
        <f t="shared" ref="CG117:DL117" ca="1" si="391">IF(ISNUMBER(CG30),IF(CodeCouleur($D$53)=CodeCouleur(CG30),"CEAM",IF(CG30=$G$53,"OPEX",IF(AND(ISBLANK($E30),CG85&gt;50),"ORG",IF(CG30=$G$54,"OPEX",CG85)))),CG30)</f>
        <v>441</v>
      </c>
      <c r="CH117" s="77">
        <f t="shared" ca="1" si="391"/>
        <v>418</v>
      </c>
      <c r="CI117" s="77">
        <f t="shared" ca="1" si="391"/>
        <v>395</v>
      </c>
      <c r="CJ117" s="77">
        <f t="shared" ca="1" si="391"/>
        <v>372</v>
      </c>
      <c r="CK117" s="77">
        <f t="shared" ca="1" si="391"/>
        <v>349</v>
      </c>
      <c r="CL117" s="77">
        <f t="shared" ca="1" si="391"/>
        <v>326</v>
      </c>
      <c r="CM117" s="77">
        <f t="shared" ca="1" si="391"/>
        <v>303</v>
      </c>
      <c r="CN117" s="77">
        <f t="shared" ca="1" si="391"/>
        <v>280</v>
      </c>
      <c r="CO117" s="77">
        <f t="shared" ca="1" si="391"/>
        <v>257</v>
      </c>
      <c r="CP117" s="77">
        <f t="shared" ca="1" si="391"/>
        <v>234</v>
      </c>
      <c r="CQ117" s="77">
        <f t="shared" ca="1" si="391"/>
        <v>211</v>
      </c>
      <c r="CR117" s="77">
        <f t="shared" ca="1" si="391"/>
        <v>188</v>
      </c>
      <c r="CS117" s="77">
        <f t="shared" ca="1" si="391"/>
        <v>165</v>
      </c>
      <c r="CT117" s="77">
        <f t="shared" ca="1" si="391"/>
        <v>142</v>
      </c>
      <c r="CU117" s="77">
        <f t="shared" ca="1" si="391"/>
        <v>119</v>
      </c>
      <c r="CV117" s="77">
        <f t="shared" ca="1" si="391"/>
        <v>96</v>
      </c>
      <c r="CW117" s="77">
        <f t="shared" ca="1" si="391"/>
        <v>73</v>
      </c>
      <c r="CX117" s="77">
        <f t="shared" ca="1" si="391"/>
        <v>50</v>
      </c>
      <c r="CY117" s="77">
        <f t="shared" ca="1" si="391"/>
        <v>27</v>
      </c>
      <c r="CZ117" s="77">
        <f t="shared" ca="1" si="391"/>
        <v>17</v>
      </c>
      <c r="DA117" s="77" t="str">
        <f t="shared" si="391"/>
        <v>V20</v>
      </c>
      <c r="DB117" s="77" t="str">
        <f t="shared" si="391"/>
        <v>V20</v>
      </c>
      <c r="DC117" s="77" t="str">
        <f t="shared" si="391"/>
        <v>V20</v>
      </c>
      <c r="DD117" s="77" t="str">
        <f t="shared" si="391"/>
        <v>V20</v>
      </c>
      <c r="DE117" s="77" t="str">
        <f t="shared" si="391"/>
        <v>V20</v>
      </c>
      <c r="DF117" s="77" t="str">
        <f t="shared" si="391"/>
        <v>V20</v>
      </c>
      <c r="DG117" s="77">
        <f t="shared" ca="1" si="391"/>
        <v>1177</v>
      </c>
      <c r="DH117" s="77">
        <f t="shared" ca="1" si="391"/>
        <v>1154</v>
      </c>
      <c r="DI117" s="77">
        <f t="shared" ca="1" si="391"/>
        <v>1131</v>
      </c>
      <c r="DJ117" s="77">
        <f t="shared" ca="1" si="391"/>
        <v>1108</v>
      </c>
      <c r="DK117" s="77">
        <f t="shared" ca="1" si="391"/>
        <v>1085</v>
      </c>
      <c r="DL117" s="77">
        <f t="shared" ca="1" si="391"/>
        <v>1062</v>
      </c>
      <c r="DM117" s="77">
        <f t="shared" ref="DM117:ER117" ca="1" si="392">IF(ISNUMBER(DM30),IF(CodeCouleur($D$53)=CodeCouleur(DM30),"CEAM",IF(DM30=$G$53,"OPEX",IF(AND(ISBLANK($E30),DM85&gt;50),"ORG",IF(DM30=$G$54,"OPEX",DM85)))),DM30)</f>
        <v>1039</v>
      </c>
      <c r="DN117" s="77">
        <f t="shared" ca="1" si="392"/>
        <v>1016</v>
      </c>
      <c r="DO117" s="77">
        <f t="shared" ca="1" si="392"/>
        <v>993</v>
      </c>
      <c r="DP117" s="77">
        <f t="shared" ca="1" si="392"/>
        <v>970</v>
      </c>
      <c r="DQ117" s="77">
        <f t="shared" ca="1" si="392"/>
        <v>947</v>
      </c>
      <c r="DR117" s="77">
        <f t="shared" ca="1" si="392"/>
        <v>924</v>
      </c>
      <c r="DS117" s="77">
        <f t="shared" ca="1" si="392"/>
        <v>901</v>
      </c>
      <c r="DT117" s="77">
        <f t="shared" ca="1" si="392"/>
        <v>878</v>
      </c>
      <c r="DU117" s="77">
        <f t="shared" ca="1" si="392"/>
        <v>855</v>
      </c>
      <c r="DV117" s="77">
        <f t="shared" ca="1" si="392"/>
        <v>832</v>
      </c>
      <c r="DW117" s="77">
        <f t="shared" ca="1" si="392"/>
        <v>809</v>
      </c>
      <c r="DX117" s="77">
        <f t="shared" ca="1" si="392"/>
        <v>786</v>
      </c>
      <c r="DY117" s="77">
        <f t="shared" ca="1" si="392"/>
        <v>763</v>
      </c>
      <c r="DZ117" s="77">
        <f t="shared" ca="1" si="392"/>
        <v>740</v>
      </c>
      <c r="EA117" s="77">
        <f t="shared" ca="1" si="392"/>
        <v>717</v>
      </c>
      <c r="EB117" s="77">
        <f t="shared" ca="1" si="392"/>
        <v>694</v>
      </c>
      <c r="EC117" s="77">
        <f t="shared" ca="1" si="392"/>
        <v>671</v>
      </c>
      <c r="ED117" s="77">
        <f t="shared" ca="1" si="392"/>
        <v>648</v>
      </c>
      <c r="EE117" s="77">
        <f t="shared" ca="1" si="392"/>
        <v>625</v>
      </c>
      <c r="EF117" s="77">
        <f t="shared" ca="1" si="392"/>
        <v>602</v>
      </c>
      <c r="EG117" s="77">
        <f t="shared" ca="1" si="392"/>
        <v>579</v>
      </c>
      <c r="EH117" s="77">
        <f t="shared" ca="1" si="392"/>
        <v>556</v>
      </c>
      <c r="EI117" s="77">
        <f t="shared" ca="1" si="392"/>
        <v>533</v>
      </c>
      <c r="EJ117" s="77">
        <f t="shared" ca="1" si="392"/>
        <v>510</v>
      </c>
      <c r="EK117" s="77">
        <f t="shared" ca="1" si="392"/>
        <v>487</v>
      </c>
      <c r="EL117" s="77">
        <f t="shared" ca="1" si="392"/>
        <v>464</v>
      </c>
      <c r="EM117" s="77">
        <f t="shared" ca="1" si="392"/>
        <v>441</v>
      </c>
      <c r="EN117" s="77">
        <f t="shared" ca="1" si="392"/>
        <v>418</v>
      </c>
      <c r="EO117" s="77">
        <f t="shared" ca="1" si="392"/>
        <v>395</v>
      </c>
      <c r="EP117" s="77">
        <f t="shared" ca="1" si="392"/>
        <v>372</v>
      </c>
      <c r="EQ117" s="77">
        <f t="shared" ca="1" si="392"/>
        <v>349</v>
      </c>
      <c r="ER117" s="77">
        <f t="shared" ca="1" si="392"/>
        <v>326</v>
      </c>
      <c r="ES117" s="77">
        <f t="shared" ref="ES117:FX117" ca="1" si="393">IF(ISNUMBER(ES30),IF(CodeCouleur($D$53)=CodeCouleur(ES30),"CEAM",IF(ES30=$G$53,"OPEX",IF(AND(ISBLANK($E30),ES85&gt;50),"ORG",IF(ES30=$G$54,"OPEX",ES85)))),ES30)</f>
        <v>303</v>
      </c>
      <c r="ET117" s="77">
        <f t="shared" ca="1" si="393"/>
        <v>280</v>
      </c>
      <c r="EU117" s="77">
        <f t="shared" ca="1" si="393"/>
        <v>257</v>
      </c>
      <c r="EV117" s="77">
        <f t="shared" ca="1" si="393"/>
        <v>234</v>
      </c>
      <c r="EW117" s="77">
        <f t="shared" ca="1" si="393"/>
        <v>211</v>
      </c>
      <c r="EX117" s="77">
        <f t="shared" ca="1" si="393"/>
        <v>188</v>
      </c>
      <c r="EY117" s="77">
        <f t="shared" ca="1" si="393"/>
        <v>165</v>
      </c>
      <c r="EZ117" s="77">
        <f t="shared" ca="1" si="393"/>
        <v>142</v>
      </c>
      <c r="FA117" s="77">
        <f t="shared" ca="1" si="393"/>
        <v>119</v>
      </c>
      <c r="FB117" s="77">
        <f t="shared" ca="1" si="393"/>
        <v>96</v>
      </c>
      <c r="FC117" s="77">
        <f t="shared" ca="1" si="393"/>
        <v>73</v>
      </c>
      <c r="FD117" s="77">
        <f t="shared" ca="1" si="393"/>
        <v>50</v>
      </c>
      <c r="FE117" s="77">
        <f t="shared" ca="1" si="393"/>
        <v>27</v>
      </c>
      <c r="FF117" s="77">
        <f t="shared" ca="1" si="393"/>
        <v>4</v>
      </c>
      <c r="FG117" s="77" t="str">
        <f t="shared" si="393"/>
        <v>V25</v>
      </c>
      <c r="FH117" s="77" t="str">
        <f t="shared" si="393"/>
        <v>V25</v>
      </c>
      <c r="FI117" s="77" t="str">
        <f t="shared" si="393"/>
        <v>V25</v>
      </c>
      <c r="FJ117" s="77" t="str">
        <f t="shared" si="393"/>
        <v>V25</v>
      </c>
      <c r="FK117" s="77" t="str">
        <f t="shared" si="393"/>
        <v>V25</v>
      </c>
      <c r="FL117" s="77">
        <f t="shared" ca="1" si="393"/>
        <v>1177</v>
      </c>
      <c r="FM117" s="77">
        <f t="shared" ca="1" si="393"/>
        <v>1154</v>
      </c>
      <c r="FN117" s="77">
        <f t="shared" ca="1" si="393"/>
        <v>1131</v>
      </c>
      <c r="FO117" s="77">
        <f t="shared" ca="1" si="393"/>
        <v>1108</v>
      </c>
      <c r="FP117" s="77">
        <f t="shared" ca="1" si="393"/>
        <v>1085</v>
      </c>
      <c r="FQ117" s="77">
        <f t="shared" ca="1" si="393"/>
        <v>1062</v>
      </c>
      <c r="FR117" s="77">
        <f t="shared" ca="1" si="393"/>
        <v>1039</v>
      </c>
      <c r="FS117" s="77">
        <f t="shared" ca="1" si="393"/>
        <v>1016</v>
      </c>
      <c r="FT117" s="77">
        <f t="shared" ca="1" si="393"/>
        <v>993</v>
      </c>
      <c r="FU117" s="77">
        <f t="shared" ca="1" si="393"/>
        <v>970</v>
      </c>
      <c r="FV117" s="77">
        <f t="shared" ca="1" si="393"/>
        <v>947</v>
      </c>
      <c r="FW117" s="77">
        <f t="shared" ca="1" si="393"/>
        <v>924</v>
      </c>
      <c r="FX117" s="77">
        <f t="shared" ca="1" si="393"/>
        <v>901</v>
      </c>
      <c r="FY117" s="77">
        <f t="shared" ref="FY117:GR117" ca="1" si="394">IF(ISNUMBER(FY30),IF(CodeCouleur($D$53)=CodeCouleur(FY30),"CEAM",IF(FY30=$G$53,"OPEX",IF(AND(ISBLANK($E30),FY85&gt;50),"ORG",IF(FY30=$G$54,"OPEX",FY85)))),FY30)</f>
        <v>878</v>
      </c>
      <c r="FZ117" s="77">
        <f t="shared" ca="1" si="394"/>
        <v>855</v>
      </c>
      <c r="GA117" s="77">
        <f t="shared" ca="1" si="394"/>
        <v>832</v>
      </c>
      <c r="GB117" s="77">
        <f t="shared" ca="1" si="394"/>
        <v>809</v>
      </c>
      <c r="GC117" s="77">
        <f t="shared" ca="1" si="394"/>
        <v>786</v>
      </c>
      <c r="GD117" s="77">
        <f t="shared" ca="1" si="394"/>
        <v>763</v>
      </c>
      <c r="GE117" s="77">
        <f t="shared" ca="1" si="394"/>
        <v>740</v>
      </c>
      <c r="GF117" s="77">
        <f t="shared" ca="1" si="394"/>
        <v>717</v>
      </c>
      <c r="GG117" s="77">
        <f t="shared" ca="1" si="394"/>
        <v>694</v>
      </c>
      <c r="GH117" s="77">
        <f t="shared" ca="1" si="394"/>
        <v>671</v>
      </c>
      <c r="GI117" s="77">
        <f t="shared" ca="1" si="394"/>
        <v>648</v>
      </c>
      <c r="GJ117" s="77">
        <f t="shared" ca="1" si="394"/>
        <v>625</v>
      </c>
      <c r="GK117" s="77">
        <f t="shared" ca="1" si="394"/>
        <v>602</v>
      </c>
      <c r="GL117" s="77">
        <f t="shared" ca="1" si="394"/>
        <v>579</v>
      </c>
      <c r="GM117" s="77">
        <f t="shared" ca="1" si="394"/>
        <v>556</v>
      </c>
      <c r="GN117" s="77">
        <f t="shared" ca="1" si="394"/>
        <v>533</v>
      </c>
      <c r="GO117" s="77" t="str">
        <f t="shared" si="394"/>
        <v>X</v>
      </c>
      <c r="GP117" s="77" t="str">
        <f t="shared" si="394"/>
        <v>X</v>
      </c>
      <c r="GQ117" s="77" t="str">
        <f t="shared" si="394"/>
        <v>X</v>
      </c>
      <c r="GR117" s="77" t="str">
        <f t="shared" si="394"/>
        <v>X</v>
      </c>
    </row>
    <row r="118" spans="2:200" x14ac:dyDescent="0.2">
      <c r="G118" s="1043"/>
      <c r="H118" s="476" t="s">
        <v>108</v>
      </c>
      <c r="I118" s="391"/>
      <c r="J118" s="237"/>
      <c r="K118" s="237"/>
      <c r="L118" s="390"/>
      <c r="P118" s="140"/>
      <c r="U118" s="77" t="str">
        <f t="shared" ref="U118:AZ118" si="395">IF(ISNUMBER(U31),IF(CodeCouleur($D$53)=CodeCouleur(U31),"CEAM",IF(U31=$G$53,"OPEX",IF(AND(ISBLANK($E31),U86&gt;50),"ORG",IF(U31=$G$54,"OPEX",U86)))),U31)</f>
        <v>AIA</v>
      </c>
      <c r="V118" s="77" t="str">
        <f t="shared" si="395"/>
        <v>AIA</v>
      </c>
      <c r="W118" s="77" t="str">
        <f t="shared" si="395"/>
        <v>AIA</v>
      </c>
      <c r="X118" s="77" t="str">
        <f t="shared" si="395"/>
        <v>AIA</v>
      </c>
      <c r="Y118" s="77" t="str">
        <f t="shared" si="395"/>
        <v>AIA</v>
      </c>
      <c r="Z118" s="77" t="str">
        <f t="shared" si="395"/>
        <v>AIA</v>
      </c>
      <c r="AA118" s="77" t="str">
        <f t="shared" si="395"/>
        <v>AIA</v>
      </c>
      <c r="AB118" s="77" t="str">
        <f t="shared" si="395"/>
        <v>AIA</v>
      </c>
      <c r="AC118" s="77" t="str">
        <f t="shared" si="395"/>
        <v>V10</v>
      </c>
      <c r="AD118" s="77" t="str">
        <f t="shared" si="395"/>
        <v>V10</v>
      </c>
      <c r="AE118" s="77" t="str">
        <f t="shared" si="395"/>
        <v>V10</v>
      </c>
      <c r="AF118" s="77" t="str">
        <f t="shared" si="395"/>
        <v>V10</v>
      </c>
      <c r="AG118" s="77" t="str">
        <f t="shared" si="395"/>
        <v>V10</v>
      </c>
      <c r="AH118" s="77" t="str">
        <f t="shared" si="395"/>
        <v>V10</v>
      </c>
      <c r="AI118" s="77" t="str">
        <f t="shared" si="395"/>
        <v>V10</v>
      </c>
      <c r="AJ118" s="77" t="str">
        <f t="shared" si="395"/>
        <v>V10</v>
      </c>
      <c r="AK118" s="77" t="str">
        <f t="shared" si="395"/>
        <v>V10</v>
      </c>
      <c r="AL118" s="77" t="str">
        <f t="shared" si="395"/>
        <v>V10</v>
      </c>
      <c r="AM118" s="77" t="str">
        <f t="shared" si="395"/>
        <v>AIA</v>
      </c>
      <c r="AN118" s="77" t="str">
        <f t="shared" si="395"/>
        <v>AIA</v>
      </c>
      <c r="AO118" s="77" t="str">
        <f t="shared" si="395"/>
        <v>AIA</v>
      </c>
      <c r="AP118" s="77">
        <f t="shared" ca="1" si="395"/>
        <v>1177</v>
      </c>
      <c r="AQ118" s="77">
        <f t="shared" ca="1" si="395"/>
        <v>1154</v>
      </c>
      <c r="AR118" s="77">
        <f t="shared" ca="1" si="395"/>
        <v>1131</v>
      </c>
      <c r="AS118" s="77">
        <f t="shared" ca="1" si="395"/>
        <v>1108</v>
      </c>
      <c r="AT118" s="77">
        <f t="shared" ca="1" si="395"/>
        <v>1085</v>
      </c>
      <c r="AU118" s="77">
        <f t="shared" ca="1" si="395"/>
        <v>1062</v>
      </c>
      <c r="AV118" s="77">
        <f t="shared" ca="1" si="395"/>
        <v>1039</v>
      </c>
      <c r="AW118" s="77">
        <f t="shared" ca="1" si="395"/>
        <v>1016</v>
      </c>
      <c r="AX118" s="77">
        <f t="shared" ca="1" si="395"/>
        <v>993</v>
      </c>
      <c r="AY118" s="77">
        <f t="shared" ca="1" si="395"/>
        <v>970</v>
      </c>
      <c r="AZ118" s="77">
        <f t="shared" ca="1" si="395"/>
        <v>947</v>
      </c>
      <c r="BA118" s="77">
        <f t="shared" ref="BA118:CF118" ca="1" si="396">IF(ISNUMBER(BA31),IF(CodeCouleur($D$53)=CodeCouleur(BA31),"CEAM",IF(BA31=$G$53,"OPEX",IF(AND(ISBLANK($E31),BA86&gt;50),"ORG",IF(BA31=$G$54,"OPEX",BA86)))),BA31)</f>
        <v>924</v>
      </c>
      <c r="BB118" s="77">
        <f t="shared" ca="1" si="396"/>
        <v>901</v>
      </c>
      <c r="BC118" s="77">
        <f t="shared" ca="1" si="396"/>
        <v>878</v>
      </c>
      <c r="BD118" s="77">
        <f t="shared" ca="1" si="396"/>
        <v>855</v>
      </c>
      <c r="BE118" s="77">
        <f t="shared" ca="1" si="396"/>
        <v>832</v>
      </c>
      <c r="BF118" s="77">
        <f t="shared" ca="1" si="396"/>
        <v>809</v>
      </c>
      <c r="BG118" s="77">
        <f t="shared" ca="1" si="396"/>
        <v>786</v>
      </c>
      <c r="BH118" s="77">
        <f t="shared" ca="1" si="396"/>
        <v>763</v>
      </c>
      <c r="BI118" s="77">
        <f t="shared" ca="1" si="396"/>
        <v>740</v>
      </c>
      <c r="BJ118" s="77">
        <f t="shared" ca="1" si="396"/>
        <v>717</v>
      </c>
      <c r="BK118" s="77">
        <f t="shared" ca="1" si="396"/>
        <v>694</v>
      </c>
      <c r="BL118" s="77">
        <f t="shared" ca="1" si="396"/>
        <v>671</v>
      </c>
      <c r="BM118" s="77">
        <f t="shared" ca="1" si="396"/>
        <v>648</v>
      </c>
      <c r="BN118" s="77">
        <f t="shared" ca="1" si="396"/>
        <v>625</v>
      </c>
      <c r="BO118" s="77">
        <f t="shared" ca="1" si="396"/>
        <v>602</v>
      </c>
      <c r="BP118" s="77">
        <f t="shared" ca="1" si="396"/>
        <v>579</v>
      </c>
      <c r="BQ118" s="77">
        <f t="shared" ca="1" si="396"/>
        <v>556</v>
      </c>
      <c r="BR118" s="77">
        <f t="shared" ca="1" si="396"/>
        <v>533</v>
      </c>
      <c r="BS118" s="77">
        <f t="shared" ca="1" si="396"/>
        <v>510</v>
      </c>
      <c r="BT118" s="77">
        <f t="shared" ca="1" si="396"/>
        <v>487</v>
      </c>
      <c r="BU118" s="77">
        <f t="shared" ca="1" si="396"/>
        <v>464</v>
      </c>
      <c r="BV118" s="77">
        <f t="shared" ca="1" si="396"/>
        <v>441</v>
      </c>
      <c r="BW118" s="77">
        <f t="shared" ca="1" si="396"/>
        <v>418</v>
      </c>
      <c r="BX118" s="77">
        <f t="shared" ca="1" si="396"/>
        <v>395</v>
      </c>
      <c r="BY118" s="77">
        <f t="shared" ca="1" si="396"/>
        <v>372</v>
      </c>
      <c r="BZ118" s="77">
        <f t="shared" ca="1" si="396"/>
        <v>349</v>
      </c>
      <c r="CA118" s="77">
        <f t="shared" ca="1" si="396"/>
        <v>326</v>
      </c>
      <c r="CB118" s="77">
        <f t="shared" ca="1" si="396"/>
        <v>303</v>
      </c>
      <c r="CC118" s="77">
        <f t="shared" ca="1" si="396"/>
        <v>280</v>
      </c>
      <c r="CD118" s="77">
        <f t="shared" ca="1" si="396"/>
        <v>257</v>
      </c>
      <c r="CE118" s="77">
        <f t="shared" ca="1" si="396"/>
        <v>234</v>
      </c>
      <c r="CF118" s="77">
        <f t="shared" ca="1" si="396"/>
        <v>211</v>
      </c>
      <c r="CG118" s="77">
        <f t="shared" ref="CG118:DL118" ca="1" si="397">IF(ISNUMBER(CG31),IF(CodeCouleur($D$53)=CodeCouleur(CG31),"CEAM",IF(CG31=$G$53,"OPEX",IF(AND(ISBLANK($E31),CG86&gt;50),"ORG",IF(CG31=$G$54,"OPEX",CG86)))),CG31)</f>
        <v>188</v>
      </c>
      <c r="CH118" s="77">
        <f t="shared" ca="1" si="397"/>
        <v>165</v>
      </c>
      <c r="CI118" s="77">
        <f t="shared" ca="1" si="397"/>
        <v>142</v>
      </c>
      <c r="CJ118" s="77">
        <f t="shared" ca="1" si="397"/>
        <v>119</v>
      </c>
      <c r="CK118" s="77">
        <f t="shared" ca="1" si="397"/>
        <v>96</v>
      </c>
      <c r="CL118" s="77">
        <f t="shared" ca="1" si="397"/>
        <v>73</v>
      </c>
      <c r="CM118" s="77">
        <f t="shared" ca="1" si="397"/>
        <v>50</v>
      </c>
      <c r="CN118" s="77" t="str">
        <f t="shared" si="397"/>
        <v>V15</v>
      </c>
      <c r="CO118" s="77" t="str">
        <f t="shared" si="397"/>
        <v>V15</v>
      </c>
      <c r="CP118" s="77" t="str">
        <f t="shared" si="397"/>
        <v>V15</v>
      </c>
      <c r="CQ118" s="77" t="str">
        <f t="shared" si="397"/>
        <v>V15</v>
      </c>
      <c r="CR118" s="77" t="str">
        <f t="shared" si="397"/>
        <v>V15</v>
      </c>
      <c r="CS118" s="77">
        <f t="shared" ca="1" si="397"/>
        <v>1180</v>
      </c>
      <c r="CT118" s="77">
        <f t="shared" ca="1" si="397"/>
        <v>1160</v>
      </c>
      <c r="CU118" s="77">
        <f t="shared" ca="1" si="397"/>
        <v>1140</v>
      </c>
      <c r="CV118" s="77">
        <f t="shared" ca="1" si="397"/>
        <v>1120</v>
      </c>
      <c r="CW118" s="77">
        <f t="shared" ca="1" si="397"/>
        <v>1100</v>
      </c>
      <c r="CX118" s="77">
        <f t="shared" ca="1" si="397"/>
        <v>1080</v>
      </c>
      <c r="CY118" s="77">
        <f t="shared" ca="1" si="397"/>
        <v>1060</v>
      </c>
      <c r="CZ118" s="77">
        <f t="shared" ca="1" si="397"/>
        <v>1040</v>
      </c>
      <c r="DA118" s="77">
        <f t="shared" ca="1" si="397"/>
        <v>1019</v>
      </c>
      <c r="DB118" s="77">
        <f t="shared" ca="1" si="397"/>
        <v>998</v>
      </c>
      <c r="DC118" s="77">
        <f t="shared" ca="1" si="397"/>
        <v>977</v>
      </c>
      <c r="DD118" s="77">
        <f t="shared" ca="1" si="397"/>
        <v>956</v>
      </c>
      <c r="DE118" s="77">
        <f t="shared" ca="1" si="397"/>
        <v>935</v>
      </c>
      <c r="DF118" s="77">
        <f t="shared" ca="1" si="397"/>
        <v>914</v>
      </c>
      <c r="DG118" s="77">
        <f t="shared" ca="1" si="397"/>
        <v>893</v>
      </c>
      <c r="DH118" s="77">
        <f t="shared" ca="1" si="397"/>
        <v>872</v>
      </c>
      <c r="DI118" s="77">
        <f t="shared" ca="1" si="397"/>
        <v>851</v>
      </c>
      <c r="DJ118" s="77">
        <f t="shared" ca="1" si="397"/>
        <v>830</v>
      </c>
      <c r="DK118" s="77">
        <f t="shared" ca="1" si="397"/>
        <v>809</v>
      </c>
      <c r="DL118" s="77">
        <f t="shared" ca="1" si="397"/>
        <v>788</v>
      </c>
      <c r="DM118" s="77">
        <f t="shared" ref="DM118:ER118" ca="1" si="398">IF(ISNUMBER(DM31),IF(CodeCouleur($D$53)=CodeCouleur(DM31),"CEAM",IF(DM31=$G$53,"OPEX",IF(AND(ISBLANK($E31),DM86&gt;50),"ORG",IF(DM31=$G$54,"OPEX",DM86)))),DM31)</f>
        <v>767</v>
      </c>
      <c r="DN118" s="77">
        <f t="shared" ca="1" si="398"/>
        <v>746</v>
      </c>
      <c r="DO118" s="77">
        <f t="shared" ca="1" si="398"/>
        <v>725</v>
      </c>
      <c r="DP118" s="77">
        <f t="shared" ca="1" si="398"/>
        <v>704</v>
      </c>
      <c r="DQ118" s="77">
        <f t="shared" ca="1" si="398"/>
        <v>683</v>
      </c>
      <c r="DR118" s="77">
        <f t="shared" ca="1" si="398"/>
        <v>662</v>
      </c>
      <c r="DS118" s="77">
        <f t="shared" ca="1" si="398"/>
        <v>641</v>
      </c>
      <c r="DT118" s="77">
        <f t="shared" ca="1" si="398"/>
        <v>620</v>
      </c>
      <c r="DU118" s="77">
        <f t="shared" ca="1" si="398"/>
        <v>599</v>
      </c>
      <c r="DV118" s="77">
        <f t="shared" ca="1" si="398"/>
        <v>578</v>
      </c>
      <c r="DW118" s="77">
        <f t="shared" ca="1" si="398"/>
        <v>557</v>
      </c>
      <c r="DX118" s="77">
        <f t="shared" ca="1" si="398"/>
        <v>536</v>
      </c>
      <c r="DY118" s="77">
        <f t="shared" ca="1" si="398"/>
        <v>515</v>
      </c>
      <c r="DZ118" s="77">
        <f t="shared" ca="1" si="398"/>
        <v>494</v>
      </c>
      <c r="EA118" s="77">
        <f t="shared" ca="1" si="398"/>
        <v>473</v>
      </c>
      <c r="EB118" s="77">
        <f t="shared" ca="1" si="398"/>
        <v>452</v>
      </c>
      <c r="EC118" s="77">
        <f t="shared" ca="1" si="398"/>
        <v>431</v>
      </c>
      <c r="ED118" s="77">
        <f t="shared" ca="1" si="398"/>
        <v>410</v>
      </c>
      <c r="EE118" s="77">
        <f t="shared" ca="1" si="398"/>
        <v>389</v>
      </c>
      <c r="EF118" s="77">
        <f t="shared" ca="1" si="398"/>
        <v>368</v>
      </c>
      <c r="EG118" s="77">
        <f t="shared" ca="1" si="398"/>
        <v>347</v>
      </c>
      <c r="EH118" s="77">
        <f t="shared" ca="1" si="398"/>
        <v>326</v>
      </c>
      <c r="EI118" s="77">
        <f t="shared" ca="1" si="398"/>
        <v>305</v>
      </c>
      <c r="EJ118" s="77">
        <f t="shared" ca="1" si="398"/>
        <v>284</v>
      </c>
      <c r="EK118" s="77">
        <f t="shared" ca="1" si="398"/>
        <v>263</v>
      </c>
      <c r="EL118" s="77">
        <f t="shared" ca="1" si="398"/>
        <v>242</v>
      </c>
      <c r="EM118" s="77">
        <f t="shared" ca="1" si="398"/>
        <v>221</v>
      </c>
      <c r="EN118" s="77">
        <f t="shared" ca="1" si="398"/>
        <v>200</v>
      </c>
      <c r="EO118" s="77">
        <f t="shared" ca="1" si="398"/>
        <v>179</v>
      </c>
      <c r="EP118" s="77">
        <f t="shared" ca="1" si="398"/>
        <v>158</v>
      </c>
      <c r="EQ118" s="77">
        <f t="shared" ca="1" si="398"/>
        <v>137</v>
      </c>
      <c r="ER118" s="77">
        <f t="shared" ca="1" si="398"/>
        <v>116</v>
      </c>
      <c r="ES118" s="77">
        <f t="shared" ref="ES118:FX118" ca="1" si="399">IF(ISNUMBER(ES31),IF(CodeCouleur($D$53)=CodeCouleur(ES31),"CEAM",IF(ES31=$G$53,"OPEX",IF(AND(ISBLANK($E31),ES86&gt;50),"ORG",IF(ES31=$G$54,"OPEX",ES86)))),ES31)</f>
        <v>95</v>
      </c>
      <c r="ET118" s="77">
        <f t="shared" ca="1" si="399"/>
        <v>74</v>
      </c>
      <c r="EU118" s="77">
        <f t="shared" ca="1" si="399"/>
        <v>53</v>
      </c>
      <c r="EV118" s="77">
        <f t="shared" ca="1" si="399"/>
        <v>32</v>
      </c>
      <c r="EW118" s="77">
        <f t="shared" ca="1" si="399"/>
        <v>11</v>
      </c>
      <c r="EX118" s="77" t="str">
        <f t="shared" si="399"/>
        <v>V20</v>
      </c>
      <c r="EY118" s="77" t="str">
        <f t="shared" si="399"/>
        <v>V20</v>
      </c>
      <c r="EZ118" s="77" t="str">
        <f t="shared" si="399"/>
        <v>V20</v>
      </c>
      <c r="FA118" s="77" t="str">
        <f t="shared" si="399"/>
        <v>V20</v>
      </c>
      <c r="FB118" s="77" t="str">
        <f t="shared" si="399"/>
        <v>V20</v>
      </c>
      <c r="FC118" s="77" t="str">
        <f t="shared" si="399"/>
        <v>V20</v>
      </c>
      <c r="FD118" s="77">
        <f t="shared" ca="1" si="399"/>
        <v>1177</v>
      </c>
      <c r="FE118" s="77">
        <f t="shared" ca="1" si="399"/>
        <v>1154</v>
      </c>
      <c r="FF118" s="77">
        <f t="shared" ca="1" si="399"/>
        <v>1131</v>
      </c>
      <c r="FG118" s="77">
        <f t="shared" ca="1" si="399"/>
        <v>1108</v>
      </c>
      <c r="FH118" s="77">
        <f t="shared" ca="1" si="399"/>
        <v>1085</v>
      </c>
      <c r="FI118" s="77">
        <f t="shared" ca="1" si="399"/>
        <v>1062</v>
      </c>
      <c r="FJ118" s="77">
        <f t="shared" ca="1" si="399"/>
        <v>1039</v>
      </c>
      <c r="FK118" s="77">
        <f t="shared" ca="1" si="399"/>
        <v>1016</v>
      </c>
      <c r="FL118" s="77">
        <f t="shared" ca="1" si="399"/>
        <v>993</v>
      </c>
      <c r="FM118" s="77">
        <f t="shared" ca="1" si="399"/>
        <v>970</v>
      </c>
      <c r="FN118" s="77">
        <f t="shared" ca="1" si="399"/>
        <v>947</v>
      </c>
      <c r="FO118" s="77">
        <f t="shared" ca="1" si="399"/>
        <v>924</v>
      </c>
      <c r="FP118" s="77">
        <f t="shared" ca="1" si="399"/>
        <v>901</v>
      </c>
      <c r="FQ118" s="77">
        <f t="shared" ca="1" si="399"/>
        <v>878</v>
      </c>
      <c r="FR118" s="77">
        <f t="shared" ca="1" si="399"/>
        <v>855</v>
      </c>
      <c r="FS118" s="77">
        <f t="shared" ca="1" si="399"/>
        <v>832</v>
      </c>
      <c r="FT118" s="77">
        <f t="shared" ca="1" si="399"/>
        <v>809</v>
      </c>
      <c r="FU118" s="77">
        <f t="shared" ca="1" si="399"/>
        <v>786</v>
      </c>
      <c r="FV118" s="77">
        <f t="shared" ca="1" si="399"/>
        <v>763</v>
      </c>
      <c r="FW118" s="77">
        <f t="shared" ca="1" si="399"/>
        <v>740</v>
      </c>
      <c r="FX118" s="77">
        <f t="shared" ca="1" si="399"/>
        <v>717</v>
      </c>
      <c r="FY118" s="77">
        <f t="shared" ref="FY118:GR118" ca="1" si="400">IF(ISNUMBER(FY31),IF(CodeCouleur($D$53)=CodeCouleur(FY31),"CEAM",IF(FY31=$G$53,"OPEX",IF(AND(ISBLANK($E31),FY86&gt;50),"ORG",IF(FY31=$G$54,"OPEX",FY86)))),FY31)</f>
        <v>694</v>
      </c>
      <c r="FZ118" s="77">
        <f t="shared" ca="1" si="400"/>
        <v>671</v>
      </c>
      <c r="GA118" s="77">
        <f t="shared" ca="1" si="400"/>
        <v>648</v>
      </c>
      <c r="GB118" s="77">
        <f t="shared" ca="1" si="400"/>
        <v>625</v>
      </c>
      <c r="GC118" s="77">
        <f t="shared" ca="1" si="400"/>
        <v>602</v>
      </c>
      <c r="GD118" s="77">
        <f t="shared" ca="1" si="400"/>
        <v>579</v>
      </c>
      <c r="GE118" s="77">
        <f t="shared" ca="1" si="400"/>
        <v>556</v>
      </c>
      <c r="GF118" s="77">
        <f t="shared" ca="1" si="400"/>
        <v>533</v>
      </c>
      <c r="GG118" s="77">
        <f t="shared" ca="1" si="400"/>
        <v>510</v>
      </c>
      <c r="GH118" s="77">
        <f t="shared" ca="1" si="400"/>
        <v>487</v>
      </c>
      <c r="GI118" s="77">
        <f t="shared" ca="1" si="400"/>
        <v>464</v>
      </c>
      <c r="GJ118" s="77">
        <f t="shared" ca="1" si="400"/>
        <v>441</v>
      </c>
      <c r="GK118" s="77">
        <f t="shared" ca="1" si="400"/>
        <v>418</v>
      </c>
      <c r="GL118" s="77">
        <f t="shared" ca="1" si="400"/>
        <v>395</v>
      </c>
      <c r="GM118" s="77">
        <f t="shared" ca="1" si="400"/>
        <v>372</v>
      </c>
      <c r="GN118" s="77">
        <f t="shared" ca="1" si="400"/>
        <v>349</v>
      </c>
      <c r="GO118" s="77" t="str">
        <f t="shared" si="400"/>
        <v>X</v>
      </c>
      <c r="GP118" s="77" t="str">
        <f t="shared" si="400"/>
        <v>X</v>
      </c>
      <c r="GQ118" s="77" t="str">
        <f t="shared" si="400"/>
        <v>X</v>
      </c>
      <c r="GR118" s="77" t="str">
        <f t="shared" si="400"/>
        <v>X</v>
      </c>
    </row>
    <row r="119" spans="2:200" ht="15.75" thickBot="1" x14ac:dyDescent="0.25">
      <c r="G119" s="1043"/>
      <c r="H119" s="476" t="s">
        <v>350</v>
      </c>
      <c r="I119" s="392"/>
      <c r="J119" s="393"/>
      <c r="K119" s="393"/>
      <c r="L119" s="394"/>
      <c r="P119" s="140"/>
      <c r="U119" s="77" t="str">
        <f t="shared" ref="U119:AZ119" si="401">IF(ISNUMBER(U32),IF(CodeCouleur($D$53)=CodeCouleur(U32),"CEAM",IF(U32=$G$53,"OPEX",IF(AND(ISBLANK($E32),U87&gt;50),"ORG",IF(U32=$G$54,"OPEX",U87)))),U32)</f>
        <v>V30</v>
      </c>
      <c r="V119" s="77">
        <f t="shared" ca="1" si="401"/>
        <v>1167</v>
      </c>
      <c r="W119" s="77">
        <f t="shared" ca="1" si="401"/>
        <v>1167</v>
      </c>
      <c r="X119" s="77">
        <f t="shared" ca="1" si="401"/>
        <v>1141</v>
      </c>
      <c r="Y119" s="77">
        <f t="shared" ca="1" si="401"/>
        <v>1129</v>
      </c>
      <c r="Z119" s="77">
        <f t="shared" ca="1" si="401"/>
        <v>1110</v>
      </c>
      <c r="AA119" s="77">
        <f t="shared" ca="1" si="401"/>
        <v>1104</v>
      </c>
      <c r="AB119" s="77">
        <f t="shared" ca="1" si="401"/>
        <v>1092</v>
      </c>
      <c r="AC119" s="77">
        <f t="shared" ca="1" si="401"/>
        <v>1088</v>
      </c>
      <c r="AD119" s="77">
        <f t="shared" ca="1" si="401"/>
        <v>1060</v>
      </c>
      <c r="AE119" s="77">
        <f t="shared" ca="1" si="401"/>
        <v>1037</v>
      </c>
      <c r="AF119" s="77">
        <f t="shared" ca="1" si="401"/>
        <v>1014</v>
      </c>
      <c r="AG119" s="77">
        <f t="shared" ca="1" si="401"/>
        <v>991</v>
      </c>
      <c r="AH119" s="77">
        <f t="shared" ca="1" si="401"/>
        <v>968</v>
      </c>
      <c r="AI119" s="77">
        <f t="shared" ca="1" si="401"/>
        <v>945</v>
      </c>
      <c r="AJ119" s="77">
        <f t="shared" ca="1" si="401"/>
        <v>922</v>
      </c>
      <c r="AK119" s="77">
        <f t="shared" ca="1" si="401"/>
        <v>899</v>
      </c>
      <c r="AL119" s="77">
        <f t="shared" ca="1" si="401"/>
        <v>876</v>
      </c>
      <c r="AM119" s="77">
        <f t="shared" ca="1" si="401"/>
        <v>853</v>
      </c>
      <c r="AN119" s="77">
        <f t="shared" ca="1" si="401"/>
        <v>830</v>
      </c>
      <c r="AO119" s="77">
        <f t="shared" ca="1" si="401"/>
        <v>807</v>
      </c>
      <c r="AP119" s="77">
        <f t="shared" ca="1" si="401"/>
        <v>784</v>
      </c>
      <c r="AQ119" s="77">
        <f t="shared" ca="1" si="401"/>
        <v>761</v>
      </c>
      <c r="AR119" s="77">
        <f t="shared" ca="1" si="401"/>
        <v>738</v>
      </c>
      <c r="AS119" s="77">
        <f t="shared" ca="1" si="401"/>
        <v>715</v>
      </c>
      <c r="AT119" s="77">
        <f t="shared" ca="1" si="401"/>
        <v>692</v>
      </c>
      <c r="AU119" s="77">
        <f t="shared" ca="1" si="401"/>
        <v>669</v>
      </c>
      <c r="AV119" s="77">
        <f t="shared" ca="1" si="401"/>
        <v>646</v>
      </c>
      <c r="AW119" s="77">
        <f t="shared" ca="1" si="401"/>
        <v>623</v>
      </c>
      <c r="AX119" s="77">
        <f t="shared" ca="1" si="401"/>
        <v>600</v>
      </c>
      <c r="AY119" s="77">
        <f t="shared" ca="1" si="401"/>
        <v>577</v>
      </c>
      <c r="AZ119" s="77">
        <f t="shared" ca="1" si="401"/>
        <v>554</v>
      </c>
      <c r="BA119" s="77">
        <f t="shared" ref="BA119:CF119" ca="1" si="402">IF(ISNUMBER(BA32),IF(CodeCouleur($D$53)=CodeCouleur(BA32),"CEAM",IF(BA32=$G$53,"OPEX",IF(AND(ISBLANK($E32),BA87&gt;50),"ORG",IF(BA32=$G$54,"OPEX",BA87)))),BA32)</f>
        <v>531</v>
      </c>
      <c r="BB119" s="77">
        <f t="shared" ca="1" si="402"/>
        <v>508</v>
      </c>
      <c r="BC119" s="77">
        <f t="shared" ca="1" si="402"/>
        <v>485</v>
      </c>
      <c r="BD119" s="77">
        <f t="shared" ca="1" si="402"/>
        <v>462</v>
      </c>
      <c r="BE119" s="77">
        <f t="shared" ca="1" si="402"/>
        <v>439</v>
      </c>
      <c r="BF119" s="77">
        <f t="shared" ca="1" si="402"/>
        <v>416</v>
      </c>
      <c r="BG119" s="77">
        <f t="shared" ca="1" si="402"/>
        <v>393</v>
      </c>
      <c r="BH119" s="77">
        <f t="shared" ca="1" si="402"/>
        <v>370</v>
      </c>
      <c r="BI119" s="77">
        <f t="shared" ca="1" si="402"/>
        <v>347</v>
      </c>
      <c r="BJ119" s="77">
        <f t="shared" ca="1" si="402"/>
        <v>324</v>
      </c>
      <c r="BK119" s="77">
        <f t="shared" ca="1" si="402"/>
        <v>301</v>
      </c>
      <c r="BL119" s="77">
        <f t="shared" ca="1" si="402"/>
        <v>278</v>
      </c>
      <c r="BM119" s="77">
        <f t="shared" ca="1" si="402"/>
        <v>255</v>
      </c>
      <c r="BN119" s="77">
        <f t="shared" ca="1" si="402"/>
        <v>232</v>
      </c>
      <c r="BO119" s="77">
        <f t="shared" ca="1" si="402"/>
        <v>209</v>
      </c>
      <c r="BP119" s="77">
        <f t="shared" ca="1" si="402"/>
        <v>186</v>
      </c>
      <c r="BQ119" s="77">
        <f t="shared" ca="1" si="402"/>
        <v>163</v>
      </c>
      <c r="BR119" s="77">
        <f t="shared" ca="1" si="402"/>
        <v>140</v>
      </c>
      <c r="BS119" s="77">
        <f t="shared" ca="1" si="402"/>
        <v>117</v>
      </c>
      <c r="BT119" s="77">
        <f t="shared" ca="1" si="402"/>
        <v>94</v>
      </c>
      <c r="BU119" s="77">
        <f t="shared" ca="1" si="402"/>
        <v>71</v>
      </c>
      <c r="BV119" s="77">
        <f t="shared" ca="1" si="402"/>
        <v>48</v>
      </c>
      <c r="BW119" s="77" t="str">
        <f t="shared" si="402"/>
        <v>V5</v>
      </c>
      <c r="BX119" s="77" t="str">
        <f t="shared" si="402"/>
        <v>V5</v>
      </c>
      <c r="BY119" s="77" t="str">
        <f t="shared" si="402"/>
        <v>V5</v>
      </c>
      <c r="BZ119" s="77" t="str">
        <f t="shared" si="402"/>
        <v>V5</v>
      </c>
      <c r="CA119" s="77">
        <f t="shared" ca="1" si="402"/>
        <v>1177</v>
      </c>
      <c r="CB119" s="77">
        <f t="shared" ca="1" si="402"/>
        <v>1154</v>
      </c>
      <c r="CC119" s="77">
        <f t="shared" ca="1" si="402"/>
        <v>1131</v>
      </c>
      <c r="CD119" s="77">
        <f t="shared" ca="1" si="402"/>
        <v>1108</v>
      </c>
      <c r="CE119" s="77">
        <f t="shared" ca="1" si="402"/>
        <v>1085</v>
      </c>
      <c r="CF119" s="77">
        <f t="shared" ca="1" si="402"/>
        <v>1062</v>
      </c>
      <c r="CG119" s="77">
        <f t="shared" ref="CG119:DL119" ca="1" si="403">IF(ISNUMBER(CG32),IF(CodeCouleur($D$53)=CodeCouleur(CG32),"CEAM",IF(CG32=$G$53,"OPEX",IF(AND(ISBLANK($E32),CG87&gt;50),"ORG",IF(CG32=$G$54,"OPEX",CG87)))),CG32)</f>
        <v>1039</v>
      </c>
      <c r="CH119" s="77">
        <f t="shared" ca="1" si="403"/>
        <v>1016</v>
      </c>
      <c r="CI119" s="77">
        <f t="shared" ca="1" si="403"/>
        <v>993</v>
      </c>
      <c r="CJ119" s="77">
        <f t="shared" ca="1" si="403"/>
        <v>970</v>
      </c>
      <c r="CK119" s="77">
        <f t="shared" ca="1" si="403"/>
        <v>947</v>
      </c>
      <c r="CL119" s="77">
        <f t="shared" ca="1" si="403"/>
        <v>924</v>
      </c>
      <c r="CM119" s="77">
        <f t="shared" ca="1" si="403"/>
        <v>901</v>
      </c>
      <c r="CN119" s="77">
        <f t="shared" ca="1" si="403"/>
        <v>878</v>
      </c>
      <c r="CO119" s="77">
        <f t="shared" ca="1" si="403"/>
        <v>855</v>
      </c>
      <c r="CP119" s="77">
        <f t="shared" ca="1" si="403"/>
        <v>832</v>
      </c>
      <c r="CQ119" s="77">
        <f t="shared" ca="1" si="403"/>
        <v>809</v>
      </c>
      <c r="CR119" s="77">
        <f t="shared" ca="1" si="403"/>
        <v>786</v>
      </c>
      <c r="CS119" s="77">
        <f t="shared" ca="1" si="403"/>
        <v>763</v>
      </c>
      <c r="CT119" s="77">
        <f t="shared" ca="1" si="403"/>
        <v>740</v>
      </c>
      <c r="CU119" s="77">
        <f t="shared" ca="1" si="403"/>
        <v>717</v>
      </c>
      <c r="CV119" s="77">
        <f t="shared" ca="1" si="403"/>
        <v>694</v>
      </c>
      <c r="CW119" s="77">
        <f t="shared" ca="1" si="403"/>
        <v>671</v>
      </c>
      <c r="CX119" s="77">
        <f t="shared" ca="1" si="403"/>
        <v>648</v>
      </c>
      <c r="CY119" s="77">
        <f t="shared" ca="1" si="403"/>
        <v>625</v>
      </c>
      <c r="CZ119" s="77">
        <f t="shared" ca="1" si="403"/>
        <v>602</v>
      </c>
      <c r="DA119" s="77">
        <f t="shared" ca="1" si="403"/>
        <v>579</v>
      </c>
      <c r="DB119" s="77">
        <f t="shared" ca="1" si="403"/>
        <v>556</v>
      </c>
      <c r="DC119" s="77">
        <f t="shared" ca="1" si="403"/>
        <v>533</v>
      </c>
      <c r="DD119" s="77">
        <f t="shared" ca="1" si="403"/>
        <v>510</v>
      </c>
      <c r="DE119" s="77">
        <f t="shared" ca="1" si="403"/>
        <v>487</v>
      </c>
      <c r="DF119" s="77">
        <f t="shared" ca="1" si="403"/>
        <v>464</v>
      </c>
      <c r="DG119" s="77">
        <f t="shared" ca="1" si="403"/>
        <v>441</v>
      </c>
      <c r="DH119" s="77">
        <f t="shared" ca="1" si="403"/>
        <v>418</v>
      </c>
      <c r="DI119" s="77">
        <f t="shared" ca="1" si="403"/>
        <v>395</v>
      </c>
      <c r="DJ119" s="77">
        <f t="shared" ca="1" si="403"/>
        <v>372</v>
      </c>
      <c r="DK119" s="77">
        <f t="shared" ca="1" si="403"/>
        <v>349</v>
      </c>
      <c r="DL119" s="77">
        <f t="shared" ca="1" si="403"/>
        <v>326</v>
      </c>
      <c r="DM119" s="77">
        <f t="shared" ref="DM119:ER119" ca="1" si="404">IF(ISNUMBER(DM32),IF(CodeCouleur($D$53)=CodeCouleur(DM32),"CEAM",IF(DM32=$G$53,"OPEX",IF(AND(ISBLANK($E32),DM87&gt;50),"ORG",IF(DM32=$G$54,"OPEX",DM87)))),DM32)</f>
        <v>303</v>
      </c>
      <c r="DN119" s="77">
        <f t="shared" ca="1" si="404"/>
        <v>280</v>
      </c>
      <c r="DO119" s="77">
        <f t="shared" ca="1" si="404"/>
        <v>257</v>
      </c>
      <c r="DP119" s="77">
        <f t="shared" ca="1" si="404"/>
        <v>234</v>
      </c>
      <c r="DQ119" s="77">
        <f t="shared" ca="1" si="404"/>
        <v>211</v>
      </c>
      <c r="DR119" s="77">
        <f t="shared" ca="1" si="404"/>
        <v>188</v>
      </c>
      <c r="DS119" s="77">
        <f t="shared" ca="1" si="404"/>
        <v>165</v>
      </c>
      <c r="DT119" s="77">
        <f t="shared" ca="1" si="404"/>
        <v>142</v>
      </c>
      <c r="DU119" s="77">
        <f t="shared" ca="1" si="404"/>
        <v>119</v>
      </c>
      <c r="DV119" s="77">
        <f t="shared" ca="1" si="404"/>
        <v>96</v>
      </c>
      <c r="DW119" s="77">
        <f t="shared" ca="1" si="404"/>
        <v>73</v>
      </c>
      <c r="DX119" s="77">
        <f t="shared" ca="1" si="404"/>
        <v>50</v>
      </c>
      <c r="DY119" s="77">
        <f t="shared" ca="1" si="404"/>
        <v>27</v>
      </c>
      <c r="DZ119" s="77">
        <f t="shared" ca="1" si="404"/>
        <v>4</v>
      </c>
      <c r="EA119" s="77" t="str">
        <f t="shared" si="404"/>
        <v>V10</v>
      </c>
      <c r="EB119" s="77" t="str">
        <f t="shared" si="404"/>
        <v>V10</v>
      </c>
      <c r="EC119" s="77" t="str">
        <f t="shared" si="404"/>
        <v>V10</v>
      </c>
      <c r="ED119" s="77" t="str">
        <f t="shared" si="404"/>
        <v>V10</v>
      </c>
      <c r="EE119" s="77" t="str">
        <f t="shared" si="404"/>
        <v>V10</v>
      </c>
      <c r="EF119" s="77" t="str">
        <f t="shared" si="404"/>
        <v>V10</v>
      </c>
      <c r="EG119" s="77">
        <f t="shared" ca="1" si="404"/>
        <v>1177</v>
      </c>
      <c r="EH119" s="77">
        <f t="shared" ca="1" si="404"/>
        <v>1154</v>
      </c>
      <c r="EI119" s="77">
        <f t="shared" ca="1" si="404"/>
        <v>1131</v>
      </c>
      <c r="EJ119" s="77">
        <f t="shared" ca="1" si="404"/>
        <v>1108</v>
      </c>
      <c r="EK119" s="77">
        <f t="shared" ca="1" si="404"/>
        <v>1085</v>
      </c>
      <c r="EL119" s="77">
        <f t="shared" ca="1" si="404"/>
        <v>1062</v>
      </c>
      <c r="EM119" s="77">
        <f t="shared" ca="1" si="404"/>
        <v>1039</v>
      </c>
      <c r="EN119" s="77">
        <f t="shared" ca="1" si="404"/>
        <v>1016</v>
      </c>
      <c r="EO119" s="77">
        <f t="shared" ca="1" si="404"/>
        <v>993</v>
      </c>
      <c r="EP119" s="77">
        <f t="shared" ca="1" si="404"/>
        <v>970</v>
      </c>
      <c r="EQ119" s="77">
        <f t="shared" ca="1" si="404"/>
        <v>947</v>
      </c>
      <c r="ER119" s="77">
        <f t="shared" ca="1" si="404"/>
        <v>924</v>
      </c>
      <c r="ES119" s="77">
        <f t="shared" ref="ES119:FX119" ca="1" si="405">IF(ISNUMBER(ES32),IF(CodeCouleur($D$53)=CodeCouleur(ES32),"CEAM",IF(ES32=$G$53,"OPEX",IF(AND(ISBLANK($E32),ES87&gt;50),"ORG",IF(ES32=$G$54,"OPEX",ES87)))),ES32)</f>
        <v>901</v>
      </c>
      <c r="ET119" s="77">
        <f t="shared" ca="1" si="405"/>
        <v>878</v>
      </c>
      <c r="EU119" s="77">
        <f t="shared" ca="1" si="405"/>
        <v>855</v>
      </c>
      <c r="EV119" s="77">
        <f t="shared" ca="1" si="405"/>
        <v>832</v>
      </c>
      <c r="EW119" s="77">
        <f t="shared" ca="1" si="405"/>
        <v>809</v>
      </c>
      <c r="EX119" s="77">
        <f t="shared" ca="1" si="405"/>
        <v>786</v>
      </c>
      <c r="EY119" s="77">
        <f t="shared" ca="1" si="405"/>
        <v>763</v>
      </c>
      <c r="EZ119" s="77">
        <f t="shared" ca="1" si="405"/>
        <v>740</v>
      </c>
      <c r="FA119" s="77">
        <f t="shared" ca="1" si="405"/>
        <v>717</v>
      </c>
      <c r="FB119" s="77">
        <f t="shared" ca="1" si="405"/>
        <v>694</v>
      </c>
      <c r="FC119" s="77">
        <f t="shared" ca="1" si="405"/>
        <v>671</v>
      </c>
      <c r="FD119" s="77">
        <f t="shared" ca="1" si="405"/>
        <v>648</v>
      </c>
      <c r="FE119" s="77">
        <f t="shared" ca="1" si="405"/>
        <v>625</v>
      </c>
      <c r="FF119" s="77">
        <f t="shared" ca="1" si="405"/>
        <v>602</v>
      </c>
      <c r="FG119" s="77">
        <f t="shared" ca="1" si="405"/>
        <v>579</v>
      </c>
      <c r="FH119" s="77">
        <f t="shared" ca="1" si="405"/>
        <v>556</v>
      </c>
      <c r="FI119" s="77">
        <f t="shared" ca="1" si="405"/>
        <v>533</v>
      </c>
      <c r="FJ119" s="77">
        <f t="shared" ca="1" si="405"/>
        <v>510</v>
      </c>
      <c r="FK119" s="77">
        <f t="shared" ca="1" si="405"/>
        <v>487</v>
      </c>
      <c r="FL119" s="77">
        <f t="shared" ca="1" si="405"/>
        <v>464</v>
      </c>
      <c r="FM119" s="77">
        <f t="shared" ca="1" si="405"/>
        <v>441</v>
      </c>
      <c r="FN119" s="77">
        <f t="shared" ca="1" si="405"/>
        <v>418</v>
      </c>
      <c r="FO119" s="77">
        <f t="shared" ca="1" si="405"/>
        <v>395</v>
      </c>
      <c r="FP119" s="77">
        <f t="shared" ca="1" si="405"/>
        <v>372</v>
      </c>
      <c r="FQ119" s="77">
        <f t="shared" ca="1" si="405"/>
        <v>349</v>
      </c>
      <c r="FR119" s="77">
        <f t="shared" ca="1" si="405"/>
        <v>326</v>
      </c>
      <c r="FS119" s="77">
        <f t="shared" ca="1" si="405"/>
        <v>303</v>
      </c>
      <c r="FT119" s="77">
        <f t="shared" ca="1" si="405"/>
        <v>280</v>
      </c>
      <c r="FU119" s="77">
        <f t="shared" ca="1" si="405"/>
        <v>257</v>
      </c>
      <c r="FV119" s="77">
        <f t="shared" ca="1" si="405"/>
        <v>234</v>
      </c>
      <c r="FW119" s="77">
        <f t="shared" ca="1" si="405"/>
        <v>211</v>
      </c>
      <c r="FX119" s="77">
        <f t="shared" ca="1" si="405"/>
        <v>188</v>
      </c>
      <c r="FY119" s="77">
        <f t="shared" ref="FY119:GR119" ca="1" si="406">IF(ISNUMBER(FY32),IF(CodeCouleur($D$53)=CodeCouleur(FY32),"CEAM",IF(FY32=$G$53,"OPEX",IF(AND(ISBLANK($E32),FY87&gt;50),"ORG",IF(FY32=$G$54,"OPEX",FY87)))),FY32)</f>
        <v>165</v>
      </c>
      <c r="FZ119" s="77">
        <f t="shared" ca="1" si="406"/>
        <v>142</v>
      </c>
      <c r="GA119" s="77">
        <f t="shared" ca="1" si="406"/>
        <v>119</v>
      </c>
      <c r="GB119" s="77">
        <f t="shared" ca="1" si="406"/>
        <v>96</v>
      </c>
      <c r="GC119" s="77">
        <f t="shared" ca="1" si="406"/>
        <v>73</v>
      </c>
      <c r="GD119" s="77">
        <f t="shared" ca="1" si="406"/>
        <v>50</v>
      </c>
      <c r="GE119" s="77">
        <f t="shared" ca="1" si="406"/>
        <v>27</v>
      </c>
      <c r="GF119" s="77" t="str">
        <f t="shared" si="406"/>
        <v>X</v>
      </c>
      <c r="GG119" s="77" t="str">
        <f t="shared" si="406"/>
        <v>X</v>
      </c>
      <c r="GH119" s="77" t="str">
        <f t="shared" si="406"/>
        <v>X</v>
      </c>
      <c r="GI119" s="77" t="str">
        <f t="shared" si="406"/>
        <v>X</v>
      </c>
      <c r="GJ119" s="77" t="str">
        <f t="shared" si="406"/>
        <v>X</v>
      </c>
      <c r="GK119" s="77" t="str">
        <f t="shared" si="406"/>
        <v>X</v>
      </c>
      <c r="GL119" s="77" t="str">
        <f t="shared" si="406"/>
        <v>X</v>
      </c>
      <c r="GM119" s="77" t="str">
        <f t="shared" si="406"/>
        <v>X</v>
      </c>
      <c r="GN119" s="77" t="str">
        <f t="shared" si="406"/>
        <v>X</v>
      </c>
      <c r="GO119" s="77" t="str">
        <f t="shared" si="406"/>
        <v>X</v>
      </c>
      <c r="GP119" s="77" t="str">
        <f t="shared" si="406"/>
        <v>X</v>
      </c>
      <c r="GQ119" s="77" t="str">
        <f t="shared" si="406"/>
        <v>X</v>
      </c>
      <c r="GR119" s="77" t="str">
        <f t="shared" si="406"/>
        <v>X</v>
      </c>
    </row>
    <row r="120" spans="2:200" ht="16.5" thickBot="1" x14ac:dyDescent="0.25">
      <c r="B120" s="240"/>
      <c r="C120" s="241" t="s">
        <v>227</v>
      </c>
      <c r="E120" s="1045" t="s">
        <v>352</v>
      </c>
      <c r="F120" s="1046"/>
      <c r="G120" s="1046"/>
      <c r="H120" s="1047"/>
      <c r="P120" s="140"/>
      <c r="U120" s="186">
        <f t="shared" ref="U120:AZ120" ca="1" si="407">COUNTIF(U90:U119,"&gt;400")</f>
        <v>13</v>
      </c>
      <c r="V120" s="221">
        <f t="shared" ca="1" si="407"/>
        <v>16</v>
      </c>
      <c r="W120" s="221">
        <f t="shared" ca="1" si="407"/>
        <v>13</v>
      </c>
      <c r="X120" s="221">
        <f t="shared" ca="1" si="407"/>
        <v>11</v>
      </c>
      <c r="Y120" s="221">
        <f t="shared" ca="1" si="407"/>
        <v>15</v>
      </c>
      <c r="Z120" s="221">
        <f t="shared" ca="1" si="407"/>
        <v>15</v>
      </c>
      <c r="AA120" s="221">
        <f t="shared" ca="1" si="407"/>
        <v>15</v>
      </c>
      <c r="AB120" s="221">
        <f t="shared" ca="1" si="407"/>
        <v>14</v>
      </c>
      <c r="AC120" s="221">
        <f t="shared" ca="1" si="407"/>
        <v>13</v>
      </c>
      <c r="AD120" s="221">
        <f t="shared" ca="1" si="407"/>
        <v>15</v>
      </c>
      <c r="AE120" s="221">
        <f t="shared" ca="1" si="407"/>
        <v>16</v>
      </c>
      <c r="AF120" s="221">
        <f t="shared" ca="1" si="407"/>
        <v>17</v>
      </c>
      <c r="AG120" s="221">
        <f t="shared" ca="1" si="407"/>
        <v>18</v>
      </c>
      <c r="AH120" s="221">
        <f t="shared" ca="1" si="407"/>
        <v>17</v>
      </c>
      <c r="AI120" s="221">
        <f t="shared" ca="1" si="407"/>
        <v>18</v>
      </c>
      <c r="AJ120" s="221">
        <f t="shared" ca="1" si="407"/>
        <v>18</v>
      </c>
      <c r="AK120" s="221">
        <f t="shared" ca="1" si="407"/>
        <v>16</v>
      </c>
      <c r="AL120" s="221">
        <f t="shared" ca="1" si="407"/>
        <v>16</v>
      </c>
      <c r="AM120" s="221">
        <f t="shared" ca="1" si="407"/>
        <v>16</v>
      </c>
      <c r="AN120" s="221">
        <f t="shared" ca="1" si="407"/>
        <v>16</v>
      </c>
      <c r="AO120" s="221">
        <f t="shared" ca="1" si="407"/>
        <v>17</v>
      </c>
      <c r="AP120" s="221">
        <f t="shared" ca="1" si="407"/>
        <v>18</v>
      </c>
      <c r="AQ120" s="221">
        <f t="shared" ca="1" si="407"/>
        <v>17</v>
      </c>
      <c r="AR120" s="221">
        <f t="shared" ca="1" si="407"/>
        <v>18</v>
      </c>
      <c r="AS120" s="221">
        <f t="shared" ca="1" si="407"/>
        <v>17</v>
      </c>
      <c r="AT120" s="221">
        <f t="shared" ca="1" si="407"/>
        <v>17</v>
      </c>
      <c r="AU120" s="221">
        <f t="shared" ca="1" si="407"/>
        <v>18</v>
      </c>
      <c r="AV120" s="221">
        <f t="shared" ca="1" si="407"/>
        <v>19</v>
      </c>
      <c r="AW120" s="221">
        <f t="shared" ca="1" si="407"/>
        <v>18</v>
      </c>
      <c r="AX120" s="221">
        <f t="shared" ca="1" si="407"/>
        <v>18</v>
      </c>
      <c r="AY120" s="221">
        <f t="shared" ca="1" si="407"/>
        <v>18</v>
      </c>
      <c r="AZ120" s="221">
        <f t="shared" ca="1" si="407"/>
        <v>18</v>
      </c>
      <c r="BA120" s="221">
        <f t="shared" ref="BA120:CF120" ca="1" si="408">COUNTIF(BA90:BA119,"&gt;400")</f>
        <v>19</v>
      </c>
      <c r="BB120" s="221">
        <f t="shared" ca="1" si="408"/>
        <v>19</v>
      </c>
      <c r="BC120" s="221">
        <f t="shared" ca="1" si="408"/>
        <v>19</v>
      </c>
      <c r="BD120" s="221">
        <f t="shared" ca="1" si="408"/>
        <v>17</v>
      </c>
      <c r="BE120" s="221">
        <f t="shared" ca="1" si="408"/>
        <v>17</v>
      </c>
      <c r="BF120" s="221">
        <f t="shared" ca="1" si="408"/>
        <v>17</v>
      </c>
      <c r="BG120" s="221">
        <f t="shared" ca="1" si="408"/>
        <v>15</v>
      </c>
      <c r="BH120" s="221">
        <f t="shared" ca="1" si="408"/>
        <v>16</v>
      </c>
      <c r="BI120" s="221">
        <f t="shared" ca="1" si="408"/>
        <v>16</v>
      </c>
      <c r="BJ120" s="221">
        <f t="shared" ca="1" si="408"/>
        <v>16</v>
      </c>
      <c r="BK120" s="221">
        <f t="shared" ca="1" si="408"/>
        <v>16</v>
      </c>
      <c r="BL120" s="221">
        <f t="shared" ca="1" si="408"/>
        <v>16</v>
      </c>
      <c r="BM120" s="221">
        <f t="shared" ca="1" si="408"/>
        <v>17</v>
      </c>
      <c r="BN120" s="221">
        <f t="shared" ca="1" si="408"/>
        <v>17</v>
      </c>
      <c r="BO120" s="221">
        <f t="shared" ca="1" si="408"/>
        <v>17</v>
      </c>
      <c r="BP120" s="221">
        <f t="shared" ca="1" si="408"/>
        <v>17</v>
      </c>
      <c r="BQ120" s="221">
        <f t="shared" ca="1" si="408"/>
        <v>17</v>
      </c>
      <c r="BR120" s="221">
        <f t="shared" ca="1" si="408"/>
        <v>18</v>
      </c>
      <c r="BS120" s="221">
        <f t="shared" ca="1" si="408"/>
        <v>18</v>
      </c>
      <c r="BT120" s="221">
        <f t="shared" ca="1" si="408"/>
        <v>18</v>
      </c>
      <c r="BU120" s="221">
        <f t="shared" ca="1" si="408"/>
        <v>19</v>
      </c>
      <c r="BV120" s="221">
        <f t="shared" ca="1" si="408"/>
        <v>19</v>
      </c>
      <c r="BW120" s="221">
        <f t="shared" ca="1" si="408"/>
        <v>20</v>
      </c>
      <c r="BX120" s="221">
        <f t="shared" ca="1" si="408"/>
        <v>19</v>
      </c>
      <c r="BY120" s="221">
        <f t="shared" ca="1" si="408"/>
        <v>19</v>
      </c>
      <c r="BZ120" s="221">
        <f t="shared" ca="1" si="408"/>
        <v>18</v>
      </c>
      <c r="CA120" s="221">
        <f t="shared" ca="1" si="408"/>
        <v>19</v>
      </c>
      <c r="CB120" s="221">
        <f t="shared" ca="1" si="408"/>
        <v>19</v>
      </c>
      <c r="CC120" s="221">
        <f t="shared" ca="1" si="408"/>
        <v>18</v>
      </c>
      <c r="CD120" s="221">
        <f t="shared" ca="1" si="408"/>
        <v>18</v>
      </c>
      <c r="CE120" s="221">
        <f t="shared" ca="1" si="408"/>
        <v>19</v>
      </c>
      <c r="CF120" s="221">
        <f t="shared" ca="1" si="408"/>
        <v>18</v>
      </c>
      <c r="CG120" s="221">
        <f t="shared" ref="CG120:DL120" ca="1" si="409">COUNTIF(CG90:CG119,"&gt;400")</f>
        <v>17</v>
      </c>
      <c r="CH120" s="221">
        <f t="shared" ca="1" si="409"/>
        <v>17</v>
      </c>
      <c r="CI120" s="221">
        <f t="shared" ca="1" si="409"/>
        <v>17</v>
      </c>
      <c r="CJ120" s="221">
        <f t="shared" ca="1" si="409"/>
        <v>17</v>
      </c>
      <c r="CK120" s="221">
        <f t="shared" ca="1" si="409"/>
        <v>17</v>
      </c>
      <c r="CL120" s="221">
        <f t="shared" ca="1" si="409"/>
        <v>17</v>
      </c>
      <c r="CM120" s="221">
        <f t="shared" ca="1" si="409"/>
        <v>17</v>
      </c>
      <c r="CN120" s="221">
        <f t="shared" ca="1" si="409"/>
        <v>17</v>
      </c>
      <c r="CO120" s="221">
        <f t="shared" ca="1" si="409"/>
        <v>17</v>
      </c>
      <c r="CP120" s="221">
        <f t="shared" ca="1" si="409"/>
        <v>17</v>
      </c>
      <c r="CQ120" s="221">
        <f t="shared" ca="1" si="409"/>
        <v>17</v>
      </c>
      <c r="CR120" s="221">
        <f t="shared" ca="1" si="409"/>
        <v>15</v>
      </c>
      <c r="CS120" s="221">
        <f t="shared" ca="1" si="409"/>
        <v>16</v>
      </c>
      <c r="CT120" s="221">
        <f t="shared" ca="1" si="409"/>
        <v>18</v>
      </c>
      <c r="CU120" s="221">
        <f t="shared" ca="1" si="409"/>
        <v>17</v>
      </c>
      <c r="CV120" s="221">
        <f t="shared" ca="1" si="409"/>
        <v>16</v>
      </c>
      <c r="CW120" s="221">
        <f t="shared" ca="1" si="409"/>
        <v>17</v>
      </c>
      <c r="CX120" s="221">
        <f t="shared" ca="1" si="409"/>
        <v>18</v>
      </c>
      <c r="CY120" s="221">
        <f t="shared" ca="1" si="409"/>
        <v>18</v>
      </c>
      <c r="CZ120" s="221">
        <f t="shared" ca="1" si="409"/>
        <v>17</v>
      </c>
      <c r="DA120" s="221">
        <f t="shared" ca="1" si="409"/>
        <v>17</v>
      </c>
      <c r="DB120" s="221">
        <f t="shared" ca="1" si="409"/>
        <v>17</v>
      </c>
      <c r="DC120" s="221">
        <f t="shared" ca="1" si="409"/>
        <v>17</v>
      </c>
      <c r="DD120" s="221">
        <f t="shared" ca="1" si="409"/>
        <v>17</v>
      </c>
      <c r="DE120" s="221">
        <f t="shared" ca="1" si="409"/>
        <v>17</v>
      </c>
      <c r="DF120" s="221">
        <f t="shared" ca="1" si="409"/>
        <v>17</v>
      </c>
      <c r="DG120" s="221">
        <f t="shared" ca="1" si="409"/>
        <v>18</v>
      </c>
      <c r="DH120" s="221">
        <f t="shared" ca="1" si="409"/>
        <v>17</v>
      </c>
      <c r="DI120" s="221">
        <f t="shared" ca="1" si="409"/>
        <v>15</v>
      </c>
      <c r="DJ120" s="221">
        <f t="shared" ca="1" si="409"/>
        <v>15</v>
      </c>
      <c r="DK120" s="221">
        <f t="shared" ca="1" si="409"/>
        <v>16</v>
      </c>
      <c r="DL120" s="221">
        <f t="shared" ca="1" si="409"/>
        <v>16</v>
      </c>
      <c r="DM120" s="221">
        <f t="shared" ref="DM120:ER120" ca="1" si="410">COUNTIF(DM90:DM119,"&gt;400")</f>
        <v>16</v>
      </c>
      <c r="DN120" s="221">
        <f t="shared" ca="1" si="410"/>
        <v>17</v>
      </c>
      <c r="DO120" s="221">
        <f t="shared" ca="1" si="410"/>
        <v>18</v>
      </c>
      <c r="DP120" s="221">
        <f t="shared" ca="1" si="410"/>
        <v>17</v>
      </c>
      <c r="DQ120" s="221">
        <f t="shared" ca="1" si="410"/>
        <v>17</v>
      </c>
      <c r="DR120" s="221">
        <f t="shared" ca="1" si="410"/>
        <v>18</v>
      </c>
      <c r="DS120" s="221">
        <f t="shared" ca="1" si="410"/>
        <v>17</v>
      </c>
      <c r="DT120" s="221">
        <f t="shared" ca="1" si="410"/>
        <v>17</v>
      </c>
      <c r="DU120" s="221">
        <f t="shared" ca="1" si="410"/>
        <v>16</v>
      </c>
      <c r="DV120" s="221">
        <f t="shared" ca="1" si="410"/>
        <v>16</v>
      </c>
      <c r="DW120" s="221">
        <f t="shared" ca="1" si="410"/>
        <v>18</v>
      </c>
      <c r="DX120" s="221">
        <f t="shared" ca="1" si="410"/>
        <v>18</v>
      </c>
      <c r="DY120" s="221">
        <f t="shared" ca="1" si="410"/>
        <v>18</v>
      </c>
      <c r="DZ120" s="221">
        <f t="shared" ca="1" si="410"/>
        <v>19</v>
      </c>
      <c r="EA120" s="221">
        <f t="shared" ca="1" si="410"/>
        <v>20</v>
      </c>
      <c r="EB120" s="221">
        <f t="shared" ca="1" si="410"/>
        <v>18</v>
      </c>
      <c r="EC120" s="221">
        <f t="shared" ca="1" si="410"/>
        <v>18</v>
      </c>
      <c r="ED120" s="221">
        <f t="shared" ca="1" si="410"/>
        <v>20</v>
      </c>
      <c r="EE120" s="221">
        <f t="shared" ca="1" si="410"/>
        <v>19</v>
      </c>
      <c r="EF120" s="221">
        <f t="shared" ca="1" si="410"/>
        <v>19</v>
      </c>
      <c r="EG120" s="221">
        <f t="shared" ca="1" si="410"/>
        <v>19</v>
      </c>
      <c r="EH120" s="221">
        <f t="shared" ca="1" si="410"/>
        <v>19</v>
      </c>
      <c r="EI120" s="221">
        <f t="shared" ca="1" si="410"/>
        <v>18</v>
      </c>
      <c r="EJ120" s="221">
        <f t="shared" ca="1" si="410"/>
        <v>18</v>
      </c>
      <c r="EK120" s="221">
        <f t="shared" ca="1" si="410"/>
        <v>19</v>
      </c>
      <c r="EL120" s="221">
        <f t="shared" ca="1" si="410"/>
        <v>19</v>
      </c>
      <c r="EM120" s="221">
        <f t="shared" ca="1" si="410"/>
        <v>17</v>
      </c>
      <c r="EN120" s="221">
        <f t="shared" ca="1" si="410"/>
        <v>14</v>
      </c>
      <c r="EO120" s="221">
        <f t="shared" ca="1" si="410"/>
        <v>13</v>
      </c>
      <c r="EP120" s="221">
        <f t="shared" ca="1" si="410"/>
        <v>14</v>
      </c>
      <c r="EQ120" s="221">
        <f t="shared" ca="1" si="410"/>
        <v>15</v>
      </c>
      <c r="ER120" s="221">
        <f t="shared" ca="1" si="410"/>
        <v>15</v>
      </c>
      <c r="ES120" s="221">
        <f t="shared" ref="ES120:FX120" ca="1" si="411">COUNTIF(ES90:ES119,"&gt;400")</f>
        <v>13</v>
      </c>
      <c r="ET120" s="221">
        <f t="shared" ca="1" si="411"/>
        <v>13</v>
      </c>
      <c r="EU120" s="221">
        <f t="shared" ca="1" si="411"/>
        <v>12</v>
      </c>
      <c r="EV120" s="221">
        <f t="shared" ca="1" si="411"/>
        <v>11</v>
      </c>
      <c r="EW120" s="221">
        <f t="shared" ca="1" si="411"/>
        <v>10</v>
      </c>
      <c r="EX120" s="221">
        <f t="shared" ca="1" si="411"/>
        <v>10</v>
      </c>
      <c r="EY120" s="221">
        <f t="shared" ca="1" si="411"/>
        <v>11</v>
      </c>
      <c r="EZ120" s="221">
        <f t="shared" ca="1" si="411"/>
        <v>11</v>
      </c>
      <c r="FA120" s="221">
        <f t="shared" ca="1" si="411"/>
        <v>12</v>
      </c>
      <c r="FB120" s="221">
        <f t="shared" ca="1" si="411"/>
        <v>12</v>
      </c>
      <c r="FC120" s="221">
        <f t="shared" ca="1" si="411"/>
        <v>13</v>
      </c>
      <c r="FD120" s="221">
        <f t="shared" ca="1" si="411"/>
        <v>14</v>
      </c>
      <c r="FE120" s="221">
        <f t="shared" ca="1" si="411"/>
        <v>13</v>
      </c>
      <c r="FF120" s="221">
        <f t="shared" ca="1" si="411"/>
        <v>14</v>
      </c>
      <c r="FG120" s="221">
        <f t="shared" ca="1" si="411"/>
        <v>14</v>
      </c>
      <c r="FH120" s="221">
        <f t="shared" ca="1" si="411"/>
        <v>13</v>
      </c>
      <c r="FI120" s="221">
        <f t="shared" ca="1" si="411"/>
        <v>11</v>
      </c>
      <c r="FJ120" s="221">
        <f t="shared" ca="1" si="411"/>
        <v>13</v>
      </c>
      <c r="FK120" s="221">
        <f t="shared" ca="1" si="411"/>
        <v>13</v>
      </c>
      <c r="FL120" s="221">
        <f t="shared" ca="1" si="411"/>
        <v>13</v>
      </c>
      <c r="FM120" s="221">
        <f t="shared" ca="1" si="411"/>
        <v>12</v>
      </c>
      <c r="FN120" s="221">
        <f t="shared" ca="1" si="411"/>
        <v>13</v>
      </c>
      <c r="FO120" s="221">
        <f t="shared" ca="1" si="411"/>
        <v>11</v>
      </c>
      <c r="FP120" s="221">
        <f t="shared" ca="1" si="411"/>
        <v>11</v>
      </c>
      <c r="FQ120" s="221">
        <f t="shared" ca="1" si="411"/>
        <v>11</v>
      </c>
      <c r="FR120" s="221">
        <f t="shared" ca="1" si="411"/>
        <v>11</v>
      </c>
      <c r="FS120" s="221">
        <f t="shared" ca="1" si="411"/>
        <v>11</v>
      </c>
      <c r="FT120" s="221">
        <f t="shared" ca="1" si="411"/>
        <v>11</v>
      </c>
      <c r="FU120" s="221">
        <f t="shared" ca="1" si="411"/>
        <v>11</v>
      </c>
      <c r="FV120" s="221">
        <f t="shared" ca="1" si="411"/>
        <v>11</v>
      </c>
      <c r="FW120" s="221">
        <f t="shared" ca="1" si="411"/>
        <v>11</v>
      </c>
      <c r="FX120" s="221">
        <f t="shared" ca="1" si="411"/>
        <v>10</v>
      </c>
      <c r="FY120" s="221">
        <f t="shared" ref="FY120:GR120" ca="1" si="412">COUNTIF(FY90:FY119,"&gt;400")</f>
        <v>10</v>
      </c>
      <c r="FZ120" s="221">
        <f t="shared" ca="1" si="412"/>
        <v>10</v>
      </c>
      <c r="GA120" s="221">
        <f t="shared" ca="1" si="412"/>
        <v>10</v>
      </c>
      <c r="GB120" s="221">
        <f t="shared" ca="1" si="412"/>
        <v>10</v>
      </c>
      <c r="GC120" s="221">
        <f t="shared" ca="1" si="412"/>
        <v>10</v>
      </c>
      <c r="GD120" s="221">
        <f t="shared" ca="1" si="412"/>
        <v>10</v>
      </c>
      <c r="GE120" s="221">
        <f t="shared" ca="1" si="412"/>
        <v>10</v>
      </c>
      <c r="GF120" s="221">
        <f t="shared" ca="1" si="412"/>
        <v>10</v>
      </c>
      <c r="GG120" s="221">
        <f t="shared" ca="1" si="412"/>
        <v>9</v>
      </c>
      <c r="GH120" s="221">
        <f t="shared" ca="1" si="412"/>
        <v>9</v>
      </c>
      <c r="GI120" s="221">
        <f t="shared" ca="1" si="412"/>
        <v>8</v>
      </c>
      <c r="GJ120" s="221">
        <f t="shared" ca="1" si="412"/>
        <v>8</v>
      </c>
      <c r="GK120" s="221">
        <f t="shared" ca="1" si="412"/>
        <v>7</v>
      </c>
      <c r="GL120" s="221">
        <f t="shared" ca="1" si="412"/>
        <v>6</v>
      </c>
      <c r="GM120" s="221">
        <f t="shared" ca="1" si="412"/>
        <v>6</v>
      </c>
      <c r="GN120" s="221">
        <f t="shared" ca="1" si="412"/>
        <v>4</v>
      </c>
      <c r="GO120" s="221">
        <f t="shared" si="412"/>
        <v>0</v>
      </c>
      <c r="GP120" s="221">
        <f t="shared" si="412"/>
        <v>0</v>
      </c>
      <c r="GQ120" s="221">
        <f t="shared" si="412"/>
        <v>0</v>
      </c>
      <c r="GR120" s="222">
        <f t="shared" si="412"/>
        <v>0</v>
      </c>
    </row>
    <row r="121" spans="2:200" ht="15.75" thickBot="1" x14ac:dyDescent="0.25">
      <c r="B121" s="245" t="s">
        <v>310</v>
      </c>
      <c r="C121" s="242">
        <v>400</v>
      </c>
      <c r="E121" s="1045" t="s">
        <v>353</v>
      </c>
      <c r="F121" s="1046"/>
      <c r="G121" s="1046"/>
      <c r="H121" s="1047"/>
      <c r="P121" s="140"/>
      <c r="U121" s="186">
        <f t="shared" ref="U121:AZ121" ca="1" si="413">COUNTIF(U90:U119,"&gt;200")-U120</f>
        <v>6</v>
      </c>
      <c r="V121" s="186">
        <f t="shared" ca="1" si="413"/>
        <v>5</v>
      </c>
      <c r="W121" s="186">
        <f t="shared" ca="1" si="413"/>
        <v>5</v>
      </c>
      <c r="X121" s="186">
        <f t="shared" ca="1" si="413"/>
        <v>5</v>
      </c>
      <c r="Y121" s="186">
        <f t="shared" ca="1" si="413"/>
        <v>4</v>
      </c>
      <c r="Z121" s="186">
        <f t="shared" ca="1" si="413"/>
        <v>3</v>
      </c>
      <c r="AA121" s="186">
        <f t="shared" ca="1" si="413"/>
        <v>4</v>
      </c>
      <c r="AB121" s="186">
        <f t="shared" ca="1" si="413"/>
        <v>4</v>
      </c>
      <c r="AC121" s="186">
        <f t="shared" ca="1" si="413"/>
        <v>4</v>
      </c>
      <c r="AD121" s="186">
        <f t="shared" ca="1" si="413"/>
        <v>2</v>
      </c>
      <c r="AE121" s="186">
        <f t="shared" ca="1" si="413"/>
        <v>2</v>
      </c>
      <c r="AF121" s="186">
        <f t="shared" ca="1" si="413"/>
        <v>2</v>
      </c>
      <c r="AG121" s="186">
        <f t="shared" ca="1" si="413"/>
        <v>3</v>
      </c>
      <c r="AH121" s="186">
        <f t="shared" ca="1" si="413"/>
        <v>4</v>
      </c>
      <c r="AI121" s="186">
        <f t="shared" ca="1" si="413"/>
        <v>4</v>
      </c>
      <c r="AJ121" s="186">
        <f t="shared" ca="1" si="413"/>
        <v>3</v>
      </c>
      <c r="AK121" s="186">
        <f t="shared" ca="1" si="413"/>
        <v>4</v>
      </c>
      <c r="AL121" s="186">
        <f t="shared" ca="1" si="413"/>
        <v>4</v>
      </c>
      <c r="AM121" s="186">
        <f t="shared" ca="1" si="413"/>
        <v>4</v>
      </c>
      <c r="AN121" s="186">
        <f t="shared" ca="1" si="413"/>
        <v>3</v>
      </c>
      <c r="AO121" s="186">
        <f t="shared" ca="1" si="413"/>
        <v>3</v>
      </c>
      <c r="AP121" s="186">
        <f t="shared" ca="1" si="413"/>
        <v>3</v>
      </c>
      <c r="AQ121" s="186">
        <f t="shared" ca="1" si="413"/>
        <v>4</v>
      </c>
      <c r="AR121" s="186">
        <f t="shared" ca="1" si="413"/>
        <v>5</v>
      </c>
      <c r="AS121" s="186">
        <f t="shared" ca="1" si="413"/>
        <v>5</v>
      </c>
      <c r="AT121" s="186">
        <f t="shared" ca="1" si="413"/>
        <v>5</v>
      </c>
      <c r="AU121" s="186">
        <f t="shared" ca="1" si="413"/>
        <v>5</v>
      </c>
      <c r="AV121" s="186">
        <f t="shared" ca="1" si="413"/>
        <v>4</v>
      </c>
      <c r="AW121" s="186">
        <f t="shared" ca="1" si="413"/>
        <v>5</v>
      </c>
      <c r="AX121" s="186">
        <f t="shared" ca="1" si="413"/>
        <v>6</v>
      </c>
      <c r="AY121" s="186">
        <f t="shared" ca="1" si="413"/>
        <v>6</v>
      </c>
      <c r="AZ121" s="186">
        <f t="shared" ca="1" si="413"/>
        <v>4</v>
      </c>
      <c r="BA121" s="186">
        <f t="shared" ref="BA121:CF121" ca="1" si="414">COUNTIF(BA90:BA119,"&gt;200")-BA120</f>
        <v>4</v>
      </c>
      <c r="BB121" s="186">
        <f t="shared" ca="1" si="414"/>
        <v>2</v>
      </c>
      <c r="BC121" s="186">
        <f t="shared" ca="1" si="414"/>
        <v>3</v>
      </c>
      <c r="BD121" s="186">
        <f t="shared" ca="1" si="414"/>
        <v>5</v>
      </c>
      <c r="BE121" s="186">
        <f t="shared" ca="1" si="414"/>
        <v>5</v>
      </c>
      <c r="BF121" s="186">
        <f t="shared" ca="1" si="414"/>
        <v>5</v>
      </c>
      <c r="BG121" s="186">
        <f t="shared" ca="1" si="414"/>
        <v>6</v>
      </c>
      <c r="BH121" s="186">
        <f t="shared" ca="1" si="414"/>
        <v>6</v>
      </c>
      <c r="BI121" s="186">
        <f t="shared" ca="1" si="414"/>
        <v>6</v>
      </c>
      <c r="BJ121" s="186">
        <f t="shared" ca="1" si="414"/>
        <v>7</v>
      </c>
      <c r="BK121" s="186">
        <f t="shared" ca="1" si="414"/>
        <v>7</v>
      </c>
      <c r="BL121" s="186">
        <f t="shared" ca="1" si="414"/>
        <v>5</v>
      </c>
      <c r="BM121" s="186">
        <f t="shared" ca="1" si="414"/>
        <v>5</v>
      </c>
      <c r="BN121" s="186">
        <f t="shared" ca="1" si="414"/>
        <v>5</v>
      </c>
      <c r="BO121" s="186">
        <f t="shared" ca="1" si="414"/>
        <v>5</v>
      </c>
      <c r="BP121" s="186">
        <f t="shared" ca="1" si="414"/>
        <v>4</v>
      </c>
      <c r="BQ121" s="186">
        <f t="shared" ca="1" si="414"/>
        <v>3</v>
      </c>
      <c r="BR121" s="186">
        <f t="shared" ca="1" si="414"/>
        <v>3</v>
      </c>
      <c r="BS121" s="186">
        <f t="shared" ca="1" si="414"/>
        <v>2</v>
      </c>
      <c r="BT121" s="186">
        <f t="shared" ca="1" si="414"/>
        <v>2</v>
      </c>
      <c r="BU121" s="186">
        <f t="shared" ca="1" si="414"/>
        <v>1</v>
      </c>
      <c r="BV121" s="186">
        <f t="shared" ca="1" si="414"/>
        <v>2</v>
      </c>
      <c r="BW121" s="186">
        <f t="shared" ca="1" si="414"/>
        <v>1</v>
      </c>
      <c r="BX121" s="186">
        <f t="shared" ca="1" si="414"/>
        <v>2</v>
      </c>
      <c r="BY121" s="186">
        <f t="shared" ca="1" si="414"/>
        <v>3</v>
      </c>
      <c r="BZ121" s="186">
        <f t="shared" ca="1" si="414"/>
        <v>5</v>
      </c>
      <c r="CA121" s="186">
        <f t="shared" ca="1" si="414"/>
        <v>5</v>
      </c>
      <c r="CB121" s="186">
        <f t="shared" ca="1" si="414"/>
        <v>5</v>
      </c>
      <c r="CC121" s="186">
        <f t="shared" ca="1" si="414"/>
        <v>6</v>
      </c>
      <c r="CD121" s="186">
        <f t="shared" ca="1" si="414"/>
        <v>7</v>
      </c>
      <c r="CE121" s="186">
        <f t="shared" ca="1" si="414"/>
        <v>6</v>
      </c>
      <c r="CF121" s="186">
        <f t="shared" ca="1" si="414"/>
        <v>7</v>
      </c>
      <c r="CG121" s="186">
        <f t="shared" ref="CG121:DL121" ca="1" si="415">COUNTIF(CG90:CG119,"&gt;200")-CG120</f>
        <v>7</v>
      </c>
      <c r="CH121" s="186">
        <f t="shared" ca="1" si="415"/>
        <v>6</v>
      </c>
      <c r="CI121" s="186">
        <f t="shared" ca="1" si="415"/>
        <v>5</v>
      </c>
      <c r="CJ121" s="186">
        <f t="shared" ca="1" si="415"/>
        <v>5</v>
      </c>
      <c r="CK121" s="186">
        <f t="shared" ca="1" si="415"/>
        <v>6</v>
      </c>
      <c r="CL121" s="186">
        <f t="shared" ca="1" si="415"/>
        <v>5</v>
      </c>
      <c r="CM121" s="186">
        <f t="shared" ca="1" si="415"/>
        <v>4</v>
      </c>
      <c r="CN121" s="186">
        <f t="shared" ca="1" si="415"/>
        <v>4</v>
      </c>
      <c r="CO121" s="186">
        <f t="shared" ca="1" si="415"/>
        <v>4</v>
      </c>
      <c r="CP121" s="186">
        <f t="shared" ca="1" si="415"/>
        <v>3</v>
      </c>
      <c r="CQ121" s="186">
        <f t="shared" ca="1" si="415"/>
        <v>3</v>
      </c>
      <c r="CR121" s="186">
        <f t="shared" ca="1" si="415"/>
        <v>4</v>
      </c>
      <c r="CS121" s="186">
        <f t="shared" ca="1" si="415"/>
        <v>4</v>
      </c>
      <c r="CT121" s="186">
        <f t="shared" ca="1" si="415"/>
        <v>3</v>
      </c>
      <c r="CU121" s="186">
        <f t="shared" ca="1" si="415"/>
        <v>4</v>
      </c>
      <c r="CV121" s="186">
        <f t="shared" ca="1" si="415"/>
        <v>5</v>
      </c>
      <c r="CW121" s="186">
        <f t="shared" ca="1" si="415"/>
        <v>4</v>
      </c>
      <c r="CX121" s="186">
        <f t="shared" ca="1" si="415"/>
        <v>4</v>
      </c>
      <c r="CY121" s="186">
        <f t="shared" ca="1" si="415"/>
        <v>5</v>
      </c>
      <c r="CZ121" s="186">
        <f t="shared" ca="1" si="415"/>
        <v>6</v>
      </c>
      <c r="DA121" s="186">
        <f t="shared" ca="1" si="415"/>
        <v>4</v>
      </c>
      <c r="DB121" s="186">
        <f t="shared" ca="1" si="415"/>
        <v>4</v>
      </c>
      <c r="DC121" s="186">
        <f t="shared" ca="1" si="415"/>
        <v>5</v>
      </c>
      <c r="DD121" s="186">
        <f t="shared" ca="1" si="415"/>
        <v>5</v>
      </c>
      <c r="DE121" s="186">
        <f t="shared" ca="1" si="415"/>
        <v>4</v>
      </c>
      <c r="DF121" s="186">
        <f t="shared" ca="1" si="415"/>
        <v>4</v>
      </c>
      <c r="DG121" s="186">
        <f t="shared" ca="1" si="415"/>
        <v>5</v>
      </c>
      <c r="DH121" s="186">
        <f t="shared" ca="1" si="415"/>
        <v>5</v>
      </c>
      <c r="DI121" s="186">
        <f t="shared" ca="1" si="415"/>
        <v>6</v>
      </c>
      <c r="DJ121" s="186">
        <f t="shared" ca="1" si="415"/>
        <v>6</v>
      </c>
      <c r="DK121" s="186">
        <f t="shared" ca="1" si="415"/>
        <v>6</v>
      </c>
      <c r="DL121" s="186">
        <f t="shared" ca="1" si="415"/>
        <v>5</v>
      </c>
      <c r="DM121" s="186">
        <f t="shared" ref="DM121:ER121" ca="1" si="416">COUNTIF(DM90:DM119,"&gt;200")-DM120</f>
        <v>4</v>
      </c>
      <c r="DN121" s="186">
        <f t="shared" ca="1" si="416"/>
        <v>4</v>
      </c>
      <c r="DO121" s="186">
        <f t="shared" ca="1" si="416"/>
        <v>5</v>
      </c>
      <c r="DP121" s="186">
        <f t="shared" ca="1" si="416"/>
        <v>5</v>
      </c>
      <c r="DQ121" s="186">
        <f t="shared" ca="1" si="416"/>
        <v>4</v>
      </c>
      <c r="DR121" s="186">
        <f t="shared" ca="1" si="416"/>
        <v>2</v>
      </c>
      <c r="DS121" s="186">
        <f t="shared" ca="1" si="416"/>
        <v>3</v>
      </c>
      <c r="DT121" s="186">
        <f t="shared" ca="1" si="416"/>
        <v>3</v>
      </c>
      <c r="DU121" s="186">
        <f t="shared" ca="1" si="416"/>
        <v>4</v>
      </c>
      <c r="DV121" s="186">
        <f t="shared" ca="1" si="416"/>
        <v>4</v>
      </c>
      <c r="DW121" s="186">
        <f t="shared" ca="1" si="416"/>
        <v>4</v>
      </c>
      <c r="DX121" s="186">
        <f t="shared" ca="1" si="416"/>
        <v>3</v>
      </c>
      <c r="DY121" s="186">
        <f t="shared" ca="1" si="416"/>
        <v>2</v>
      </c>
      <c r="DZ121" s="186">
        <f t="shared" ca="1" si="416"/>
        <v>2</v>
      </c>
      <c r="EA121" s="186">
        <f t="shared" ca="1" si="416"/>
        <v>2</v>
      </c>
      <c r="EB121" s="186">
        <f t="shared" ca="1" si="416"/>
        <v>3</v>
      </c>
      <c r="EC121" s="186">
        <f t="shared" ca="1" si="416"/>
        <v>3</v>
      </c>
      <c r="ED121" s="186">
        <f t="shared" ca="1" si="416"/>
        <v>2</v>
      </c>
      <c r="EE121" s="186">
        <f t="shared" ca="1" si="416"/>
        <v>4</v>
      </c>
      <c r="EF121" s="186">
        <f t="shared" ca="1" si="416"/>
        <v>4</v>
      </c>
      <c r="EG121" s="186">
        <f t="shared" ca="1" si="416"/>
        <v>5</v>
      </c>
      <c r="EH121" s="186">
        <f t="shared" ca="1" si="416"/>
        <v>5</v>
      </c>
      <c r="EI121" s="186">
        <f t="shared" ca="1" si="416"/>
        <v>6</v>
      </c>
      <c r="EJ121" s="186">
        <f t="shared" ca="1" si="416"/>
        <v>7</v>
      </c>
      <c r="EK121" s="186">
        <f t="shared" ca="1" si="416"/>
        <v>5</v>
      </c>
      <c r="EL121" s="186">
        <f t="shared" ca="1" si="416"/>
        <v>5</v>
      </c>
      <c r="EM121" s="186">
        <f t="shared" ca="1" si="416"/>
        <v>6</v>
      </c>
      <c r="EN121" s="186">
        <f t="shared" ca="1" si="416"/>
        <v>6</v>
      </c>
      <c r="EO121" s="186">
        <f t="shared" ca="1" si="416"/>
        <v>6</v>
      </c>
      <c r="EP121" s="186">
        <f t="shared" ca="1" si="416"/>
        <v>5</v>
      </c>
      <c r="EQ121" s="186">
        <f t="shared" ca="1" si="416"/>
        <v>5</v>
      </c>
      <c r="ER121" s="186">
        <f t="shared" ca="1" si="416"/>
        <v>4</v>
      </c>
      <c r="ES121" s="186">
        <f t="shared" ref="ES121:FX121" ca="1" si="417">COUNTIF(ES90:ES119,"&gt;200")-ES120</f>
        <v>5</v>
      </c>
      <c r="ET121" s="186">
        <f t="shared" ca="1" si="417"/>
        <v>5</v>
      </c>
      <c r="EU121" s="186">
        <f t="shared" ca="1" si="417"/>
        <v>5</v>
      </c>
      <c r="EV121" s="186">
        <f t="shared" ca="1" si="417"/>
        <v>5</v>
      </c>
      <c r="EW121" s="186">
        <f t="shared" ca="1" si="417"/>
        <v>5</v>
      </c>
      <c r="EX121" s="186">
        <f t="shared" ca="1" si="417"/>
        <v>4</v>
      </c>
      <c r="EY121" s="186">
        <f t="shared" ca="1" si="417"/>
        <v>3</v>
      </c>
      <c r="EZ121" s="186">
        <f t="shared" ca="1" si="417"/>
        <v>3</v>
      </c>
      <c r="FA121" s="186">
        <f t="shared" ca="1" si="417"/>
        <v>3</v>
      </c>
      <c r="FB121" s="186">
        <f t="shared" ca="1" si="417"/>
        <v>1</v>
      </c>
      <c r="FC121" s="186">
        <f t="shared" ca="1" si="417"/>
        <v>1</v>
      </c>
      <c r="FD121" s="186">
        <f t="shared" ca="1" si="417"/>
        <v>1</v>
      </c>
      <c r="FE121" s="186">
        <f t="shared" ca="1" si="417"/>
        <v>2</v>
      </c>
      <c r="FF121" s="186">
        <f t="shared" ca="1" si="417"/>
        <v>1</v>
      </c>
      <c r="FG121" s="186">
        <f t="shared" ca="1" si="417"/>
        <v>1</v>
      </c>
      <c r="FH121" s="186">
        <f t="shared" ca="1" si="417"/>
        <v>2</v>
      </c>
      <c r="FI121" s="186">
        <f t="shared" ca="1" si="417"/>
        <v>2</v>
      </c>
      <c r="FJ121" s="186">
        <f t="shared" ca="1" si="417"/>
        <v>2</v>
      </c>
      <c r="FK121" s="186">
        <f t="shared" ca="1" si="417"/>
        <v>2</v>
      </c>
      <c r="FL121" s="186">
        <f t="shared" ca="1" si="417"/>
        <v>3</v>
      </c>
      <c r="FM121" s="186">
        <f t="shared" ca="1" si="417"/>
        <v>4</v>
      </c>
      <c r="FN121" s="186">
        <f t="shared" ca="1" si="417"/>
        <v>3</v>
      </c>
      <c r="FO121" s="186">
        <f t="shared" ca="1" si="417"/>
        <v>4</v>
      </c>
      <c r="FP121" s="186">
        <f t="shared" ca="1" si="417"/>
        <v>4</v>
      </c>
      <c r="FQ121" s="186">
        <f t="shared" ca="1" si="417"/>
        <v>3</v>
      </c>
      <c r="FR121" s="186">
        <f t="shared" ca="1" si="417"/>
        <v>3</v>
      </c>
      <c r="FS121" s="186">
        <f t="shared" ca="1" si="417"/>
        <v>3</v>
      </c>
      <c r="FT121" s="186">
        <f t="shared" ca="1" si="417"/>
        <v>3</v>
      </c>
      <c r="FU121" s="186">
        <f t="shared" ca="1" si="417"/>
        <v>2</v>
      </c>
      <c r="FV121" s="186">
        <f t="shared" ca="1" si="417"/>
        <v>1</v>
      </c>
      <c r="FW121" s="186">
        <f t="shared" ca="1" si="417"/>
        <v>1</v>
      </c>
      <c r="FX121" s="186">
        <f t="shared" ca="1" si="417"/>
        <v>1</v>
      </c>
      <c r="FY121" s="186">
        <f t="shared" ref="FY121:GR121" ca="1" si="418">COUNTIF(FY90:FY119,"&gt;200")-FY120</f>
        <v>1</v>
      </c>
      <c r="FZ121" s="186">
        <f t="shared" ca="1" si="418"/>
        <v>1</v>
      </c>
      <c r="GA121" s="186">
        <f t="shared" ca="1" si="418"/>
        <v>1</v>
      </c>
      <c r="GB121" s="186">
        <f t="shared" ca="1" si="418"/>
        <v>1</v>
      </c>
      <c r="GC121" s="186">
        <f t="shared" ca="1" si="418"/>
        <v>1</v>
      </c>
      <c r="GD121" s="186">
        <f t="shared" ca="1" si="418"/>
        <v>1</v>
      </c>
      <c r="GE121" s="186">
        <f t="shared" ca="1" si="418"/>
        <v>1</v>
      </c>
      <c r="GF121" s="186">
        <f t="shared" ca="1" si="418"/>
        <v>1</v>
      </c>
      <c r="GG121" s="186">
        <f t="shared" ca="1" si="418"/>
        <v>1</v>
      </c>
      <c r="GH121" s="186">
        <f t="shared" ca="1" si="418"/>
        <v>1</v>
      </c>
      <c r="GI121" s="186">
        <f t="shared" ca="1" si="418"/>
        <v>2</v>
      </c>
      <c r="GJ121" s="186">
        <f t="shared" ca="1" si="418"/>
        <v>2</v>
      </c>
      <c r="GK121" s="186">
        <f t="shared" ca="1" si="418"/>
        <v>3</v>
      </c>
      <c r="GL121" s="186">
        <f t="shared" ca="1" si="418"/>
        <v>4</v>
      </c>
      <c r="GM121" s="186">
        <f t="shared" ca="1" si="418"/>
        <v>4</v>
      </c>
      <c r="GN121" s="186">
        <f t="shared" ca="1" si="418"/>
        <v>6</v>
      </c>
      <c r="GO121" s="186">
        <f t="shared" si="418"/>
        <v>0</v>
      </c>
      <c r="GP121" s="186">
        <f t="shared" si="418"/>
        <v>0</v>
      </c>
      <c r="GQ121" s="186">
        <f t="shared" si="418"/>
        <v>0</v>
      </c>
      <c r="GR121" s="223">
        <f t="shared" si="418"/>
        <v>0</v>
      </c>
    </row>
    <row r="122" spans="2:200" ht="15.75" thickBot="1" x14ac:dyDescent="0.25">
      <c r="B122" s="245" t="s">
        <v>311</v>
      </c>
      <c r="C122" s="243">
        <v>200</v>
      </c>
      <c r="E122" s="1045" t="s">
        <v>354</v>
      </c>
      <c r="F122" s="1046"/>
      <c r="G122" s="1046"/>
      <c r="H122" s="1047"/>
      <c r="P122" s="140"/>
      <c r="U122" s="186">
        <f t="shared" ref="U122:AZ122" ca="1" si="419">COUNTIF(U90:U119,"&gt;50")-U120-U121</f>
        <v>1</v>
      </c>
      <c r="V122" s="186">
        <f t="shared" ca="1" si="419"/>
        <v>0</v>
      </c>
      <c r="W122" s="186">
        <f t="shared" ca="1" si="419"/>
        <v>0</v>
      </c>
      <c r="X122" s="186">
        <f t="shared" ca="1" si="419"/>
        <v>0</v>
      </c>
      <c r="Y122" s="186">
        <f t="shared" ca="1" si="419"/>
        <v>1</v>
      </c>
      <c r="Z122" s="186">
        <f t="shared" ca="1" si="419"/>
        <v>2</v>
      </c>
      <c r="AA122" s="186">
        <f t="shared" ca="1" si="419"/>
        <v>1</v>
      </c>
      <c r="AB122" s="186">
        <f t="shared" ca="1" si="419"/>
        <v>2</v>
      </c>
      <c r="AC122" s="186">
        <f t="shared" ca="1" si="419"/>
        <v>2</v>
      </c>
      <c r="AD122" s="186">
        <f t="shared" ca="1" si="419"/>
        <v>3</v>
      </c>
      <c r="AE122" s="186">
        <f t="shared" ca="1" si="419"/>
        <v>2</v>
      </c>
      <c r="AF122" s="186">
        <f t="shared" ca="1" si="419"/>
        <v>2</v>
      </c>
      <c r="AG122" s="186">
        <f t="shared" ca="1" si="419"/>
        <v>4</v>
      </c>
      <c r="AH122" s="186">
        <f t="shared" ca="1" si="419"/>
        <v>3</v>
      </c>
      <c r="AI122" s="186">
        <f t="shared" ca="1" si="419"/>
        <v>2</v>
      </c>
      <c r="AJ122" s="186">
        <f t="shared" ca="1" si="419"/>
        <v>3</v>
      </c>
      <c r="AK122" s="186">
        <f t="shared" ca="1" si="419"/>
        <v>2</v>
      </c>
      <c r="AL122" s="186">
        <f t="shared" ca="1" si="419"/>
        <v>2</v>
      </c>
      <c r="AM122" s="186">
        <f t="shared" ca="1" si="419"/>
        <v>2</v>
      </c>
      <c r="AN122" s="186">
        <f t="shared" ca="1" si="419"/>
        <v>2</v>
      </c>
      <c r="AO122" s="186">
        <f t="shared" ca="1" si="419"/>
        <v>2</v>
      </c>
      <c r="AP122" s="186">
        <f t="shared" ca="1" si="419"/>
        <v>1</v>
      </c>
      <c r="AQ122" s="186">
        <f t="shared" ca="1" si="419"/>
        <v>2</v>
      </c>
      <c r="AR122" s="186">
        <f t="shared" ca="1" si="419"/>
        <v>2</v>
      </c>
      <c r="AS122" s="186">
        <f t="shared" ca="1" si="419"/>
        <v>3</v>
      </c>
      <c r="AT122" s="186">
        <f t="shared" ca="1" si="419"/>
        <v>2</v>
      </c>
      <c r="AU122" s="186">
        <f t="shared" ca="1" si="419"/>
        <v>2</v>
      </c>
      <c r="AV122" s="186">
        <f t="shared" ca="1" si="419"/>
        <v>2</v>
      </c>
      <c r="AW122" s="186">
        <f t="shared" ca="1" si="419"/>
        <v>2</v>
      </c>
      <c r="AX122" s="186">
        <f t="shared" ca="1" si="419"/>
        <v>1</v>
      </c>
      <c r="AY122" s="186">
        <f t="shared" ca="1" si="419"/>
        <v>2</v>
      </c>
      <c r="AZ122" s="186">
        <f t="shared" ca="1" si="419"/>
        <v>3</v>
      </c>
      <c r="BA122" s="186">
        <f t="shared" ref="BA122:CF122" ca="1" si="420">COUNTIF(BA90:BA119,"&gt;50")-BA120-BA121</f>
        <v>3</v>
      </c>
      <c r="BB122" s="186">
        <f t="shared" ca="1" si="420"/>
        <v>4</v>
      </c>
      <c r="BC122" s="186">
        <f t="shared" ca="1" si="420"/>
        <v>4</v>
      </c>
      <c r="BD122" s="186">
        <f t="shared" ca="1" si="420"/>
        <v>3</v>
      </c>
      <c r="BE122" s="186">
        <f t="shared" ca="1" si="420"/>
        <v>2</v>
      </c>
      <c r="BF122" s="186">
        <f t="shared" ca="1" si="420"/>
        <v>3</v>
      </c>
      <c r="BG122" s="186">
        <f t="shared" ca="1" si="420"/>
        <v>4</v>
      </c>
      <c r="BH122" s="186">
        <f t="shared" ca="1" si="420"/>
        <v>2</v>
      </c>
      <c r="BI122" s="186">
        <f t="shared" ca="1" si="420"/>
        <v>2</v>
      </c>
      <c r="BJ122" s="186">
        <f t="shared" ca="1" si="420"/>
        <v>2</v>
      </c>
      <c r="BK122" s="186">
        <f t="shared" ca="1" si="420"/>
        <v>2</v>
      </c>
      <c r="BL122" s="186">
        <f t="shared" ca="1" si="420"/>
        <v>3</v>
      </c>
      <c r="BM122" s="186">
        <f t="shared" ca="1" si="420"/>
        <v>4</v>
      </c>
      <c r="BN122" s="186">
        <f t="shared" ca="1" si="420"/>
        <v>5</v>
      </c>
      <c r="BO122" s="186">
        <f t="shared" ca="1" si="420"/>
        <v>3</v>
      </c>
      <c r="BP122" s="186">
        <f t="shared" ca="1" si="420"/>
        <v>4</v>
      </c>
      <c r="BQ122" s="186">
        <f t="shared" ca="1" si="420"/>
        <v>5</v>
      </c>
      <c r="BR122" s="186">
        <f t="shared" ca="1" si="420"/>
        <v>4</v>
      </c>
      <c r="BS122" s="186">
        <f t="shared" ca="1" si="420"/>
        <v>4</v>
      </c>
      <c r="BT122" s="186">
        <f t="shared" ca="1" si="420"/>
        <v>4</v>
      </c>
      <c r="BU122" s="186">
        <f t="shared" ca="1" si="420"/>
        <v>3</v>
      </c>
      <c r="BV122" s="186">
        <f t="shared" ca="1" si="420"/>
        <v>2</v>
      </c>
      <c r="BW122" s="186">
        <f t="shared" ca="1" si="420"/>
        <v>3</v>
      </c>
      <c r="BX122" s="186">
        <f t="shared" ca="1" si="420"/>
        <v>3</v>
      </c>
      <c r="BY122" s="186">
        <f t="shared" ca="1" si="420"/>
        <v>2</v>
      </c>
      <c r="BZ122" s="186">
        <f t="shared" ca="1" si="420"/>
        <v>2</v>
      </c>
      <c r="CA122" s="186">
        <f t="shared" ca="1" si="420"/>
        <v>2</v>
      </c>
      <c r="CB122" s="186">
        <f t="shared" ca="1" si="420"/>
        <v>1</v>
      </c>
      <c r="CC122" s="186">
        <f t="shared" ca="1" si="420"/>
        <v>0</v>
      </c>
      <c r="CD122" s="186">
        <f t="shared" ca="1" si="420"/>
        <v>0</v>
      </c>
      <c r="CE122" s="186">
        <f t="shared" ca="1" si="420"/>
        <v>1</v>
      </c>
      <c r="CF122" s="186">
        <f t="shared" ca="1" si="420"/>
        <v>1</v>
      </c>
      <c r="CG122" s="186">
        <f t="shared" ref="CG122:DL122" ca="1" si="421">COUNTIF(CG90:CG119,"&gt;50")-CG120-CG121</f>
        <v>2</v>
      </c>
      <c r="CH122" s="186">
        <f t="shared" ca="1" si="421"/>
        <v>3</v>
      </c>
      <c r="CI122" s="186">
        <f t="shared" ca="1" si="421"/>
        <v>4</v>
      </c>
      <c r="CJ122" s="186">
        <f t="shared" ca="1" si="421"/>
        <v>4</v>
      </c>
      <c r="CK122" s="186">
        <f t="shared" ca="1" si="421"/>
        <v>4</v>
      </c>
      <c r="CL122" s="186">
        <f t="shared" ca="1" si="421"/>
        <v>5</v>
      </c>
      <c r="CM122" s="186">
        <f t="shared" ca="1" si="421"/>
        <v>5</v>
      </c>
      <c r="CN122" s="186">
        <f t="shared" ca="1" si="421"/>
        <v>3</v>
      </c>
      <c r="CO122" s="186">
        <f t="shared" ca="1" si="421"/>
        <v>3</v>
      </c>
      <c r="CP122" s="186">
        <f t="shared" ca="1" si="421"/>
        <v>4</v>
      </c>
      <c r="CQ122" s="186">
        <f t="shared" ca="1" si="421"/>
        <v>4</v>
      </c>
      <c r="CR122" s="186">
        <f t="shared" ca="1" si="421"/>
        <v>4</v>
      </c>
      <c r="CS122" s="186">
        <f t="shared" ca="1" si="421"/>
        <v>3</v>
      </c>
      <c r="CT122" s="186">
        <f t="shared" ca="1" si="421"/>
        <v>4</v>
      </c>
      <c r="CU122" s="186">
        <f t="shared" ca="1" si="421"/>
        <v>3</v>
      </c>
      <c r="CV122" s="186">
        <f t="shared" ca="1" si="421"/>
        <v>2</v>
      </c>
      <c r="CW122" s="186">
        <f t="shared" ca="1" si="421"/>
        <v>3</v>
      </c>
      <c r="CX122" s="186">
        <f t="shared" ca="1" si="421"/>
        <v>2</v>
      </c>
      <c r="CY122" s="186">
        <f t="shared" ca="1" si="421"/>
        <v>2</v>
      </c>
      <c r="CZ122" s="186">
        <f t="shared" ca="1" si="421"/>
        <v>1</v>
      </c>
      <c r="DA122" s="186">
        <f t="shared" ca="1" si="421"/>
        <v>3</v>
      </c>
      <c r="DB122" s="186">
        <f t="shared" ca="1" si="421"/>
        <v>3</v>
      </c>
      <c r="DC122" s="186">
        <f t="shared" ca="1" si="421"/>
        <v>3</v>
      </c>
      <c r="DD122" s="186">
        <f t="shared" ca="1" si="421"/>
        <v>3</v>
      </c>
      <c r="DE122" s="186">
        <f t="shared" ca="1" si="421"/>
        <v>4</v>
      </c>
      <c r="DF122" s="186">
        <f t="shared" ca="1" si="421"/>
        <v>4</v>
      </c>
      <c r="DG122" s="186">
        <f t="shared" ca="1" si="421"/>
        <v>3</v>
      </c>
      <c r="DH122" s="186">
        <f t="shared" ca="1" si="421"/>
        <v>3</v>
      </c>
      <c r="DI122" s="186">
        <f t="shared" ca="1" si="421"/>
        <v>4</v>
      </c>
      <c r="DJ122" s="186">
        <f t="shared" ca="1" si="421"/>
        <v>2</v>
      </c>
      <c r="DK122" s="186">
        <f t="shared" ca="1" si="421"/>
        <v>2</v>
      </c>
      <c r="DL122" s="186">
        <f t="shared" ca="1" si="421"/>
        <v>3</v>
      </c>
      <c r="DM122" s="186">
        <f t="shared" ref="DM122:ER122" ca="1" si="422">COUNTIF(DM90:DM119,"&gt;50")-DM120-DM121</f>
        <v>4</v>
      </c>
      <c r="DN122" s="186">
        <f t="shared" ca="1" si="422"/>
        <v>4</v>
      </c>
      <c r="DO122" s="186">
        <f t="shared" ca="1" si="422"/>
        <v>2</v>
      </c>
      <c r="DP122" s="186">
        <f t="shared" ca="1" si="422"/>
        <v>3</v>
      </c>
      <c r="DQ122" s="186">
        <f t="shared" ca="1" si="422"/>
        <v>4</v>
      </c>
      <c r="DR122" s="186">
        <f t="shared" ca="1" si="422"/>
        <v>5</v>
      </c>
      <c r="DS122" s="186">
        <f t="shared" ca="1" si="422"/>
        <v>4</v>
      </c>
      <c r="DT122" s="186">
        <f t="shared" ca="1" si="422"/>
        <v>4</v>
      </c>
      <c r="DU122" s="186">
        <f t="shared" ca="1" si="422"/>
        <v>4</v>
      </c>
      <c r="DV122" s="186">
        <f t="shared" ca="1" si="422"/>
        <v>4</v>
      </c>
      <c r="DW122" s="186">
        <f t="shared" ca="1" si="422"/>
        <v>2</v>
      </c>
      <c r="DX122" s="186">
        <f t="shared" ca="1" si="422"/>
        <v>2</v>
      </c>
      <c r="DY122" s="186">
        <f t="shared" ca="1" si="422"/>
        <v>2</v>
      </c>
      <c r="DZ122" s="186">
        <f t="shared" ca="1" si="422"/>
        <v>2</v>
      </c>
      <c r="EA122" s="186">
        <f t="shared" ca="1" si="422"/>
        <v>2</v>
      </c>
      <c r="EB122" s="186">
        <f t="shared" ca="1" si="422"/>
        <v>3</v>
      </c>
      <c r="EC122" s="186">
        <f t="shared" ca="1" si="422"/>
        <v>3</v>
      </c>
      <c r="ED122" s="186">
        <f t="shared" ca="1" si="422"/>
        <v>4</v>
      </c>
      <c r="EE122" s="186">
        <f t="shared" ca="1" si="422"/>
        <v>2</v>
      </c>
      <c r="EF122" s="186">
        <f t="shared" ca="1" si="422"/>
        <v>2</v>
      </c>
      <c r="EG122" s="186">
        <f t="shared" ca="1" si="422"/>
        <v>2</v>
      </c>
      <c r="EH122" s="186">
        <f t="shared" ca="1" si="422"/>
        <v>2</v>
      </c>
      <c r="EI122" s="186">
        <f t="shared" ca="1" si="422"/>
        <v>1</v>
      </c>
      <c r="EJ122" s="186">
        <f t="shared" ca="1" si="422"/>
        <v>1</v>
      </c>
      <c r="EK122" s="186">
        <f t="shared" ca="1" si="422"/>
        <v>2</v>
      </c>
      <c r="EL122" s="186">
        <f t="shared" ca="1" si="422"/>
        <v>2</v>
      </c>
      <c r="EM122" s="186">
        <f t="shared" ca="1" si="422"/>
        <v>2</v>
      </c>
      <c r="EN122" s="186">
        <f t="shared" ca="1" si="422"/>
        <v>3</v>
      </c>
      <c r="EO122" s="186">
        <f t="shared" ca="1" si="422"/>
        <v>4</v>
      </c>
      <c r="EP122" s="186">
        <f t="shared" ca="1" si="422"/>
        <v>5</v>
      </c>
      <c r="EQ122" s="186">
        <f t="shared" ca="1" si="422"/>
        <v>3</v>
      </c>
      <c r="ER122" s="186">
        <f t="shared" ca="1" si="422"/>
        <v>4</v>
      </c>
      <c r="ES122" s="186">
        <f t="shared" ref="ES122:FX122" ca="1" si="423">COUNTIF(ES90:ES119,"&gt;50")-ES120-ES121</f>
        <v>5</v>
      </c>
      <c r="ET122" s="186">
        <f t="shared" ca="1" si="423"/>
        <v>5</v>
      </c>
      <c r="EU122" s="186">
        <f t="shared" ca="1" si="423"/>
        <v>5</v>
      </c>
      <c r="EV122" s="186">
        <f t="shared" ca="1" si="423"/>
        <v>4</v>
      </c>
      <c r="EW122" s="186">
        <f t="shared" ca="1" si="423"/>
        <v>4</v>
      </c>
      <c r="EX122" s="186">
        <f t="shared" ca="1" si="423"/>
        <v>5</v>
      </c>
      <c r="EY122" s="186">
        <f t="shared" ca="1" si="423"/>
        <v>4</v>
      </c>
      <c r="EZ122" s="186">
        <f t="shared" ca="1" si="423"/>
        <v>3</v>
      </c>
      <c r="FA122" s="186">
        <f t="shared" ca="1" si="423"/>
        <v>3</v>
      </c>
      <c r="FB122" s="186">
        <f t="shared" ca="1" si="423"/>
        <v>5</v>
      </c>
      <c r="FC122" s="186">
        <f t="shared" ca="1" si="423"/>
        <v>4</v>
      </c>
      <c r="FD122" s="186">
        <f t="shared" ca="1" si="423"/>
        <v>2</v>
      </c>
      <c r="FE122" s="186">
        <f t="shared" ca="1" si="423"/>
        <v>2</v>
      </c>
      <c r="FF122" s="186">
        <f t="shared" ca="1" si="423"/>
        <v>3</v>
      </c>
      <c r="FG122" s="186">
        <f t="shared" ca="1" si="423"/>
        <v>3</v>
      </c>
      <c r="FH122" s="186">
        <f t="shared" ca="1" si="423"/>
        <v>2</v>
      </c>
      <c r="FI122" s="186">
        <f t="shared" ca="1" si="423"/>
        <v>1</v>
      </c>
      <c r="FJ122" s="186">
        <f t="shared" ca="1" si="423"/>
        <v>1</v>
      </c>
      <c r="FK122" s="186">
        <f t="shared" ca="1" si="423"/>
        <v>1</v>
      </c>
      <c r="FL122" s="186">
        <f t="shared" ca="1" si="423"/>
        <v>0</v>
      </c>
      <c r="FM122" s="186">
        <f t="shared" ca="1" si="423"/>
        <v>0</v>
      </c>
      <c r="FN122" s="186">
        <f t="shared" ca="1" si="423"/>
        <v>1</v>
      </c>
      <c r="FO122" s="186">
        <f t="shared" ca="1" si="423"/>
        <v>1</v>
      </c>
      <c r="FP122" s="186">
        <f t="shared" ca="1" si="423"/>
        <v>1</v>
      </c>
      <c r="FQ122" s="186">
        <f t="shared" ca="1" si="423"/>
        <v>2</v>
      </c>
      <c r="FR122" s="186">
        <f t="shared" ca="1" si="423"/>
        <v>2</v>
      </c>
      <c r="FS122" s="186">
        <f t="shared" ca="1" si="423"/>
        <v>2</v>
      </c>
      <c r="FT122" s="186">
        <f t="shared" ca="1" si="423"/>
        <v>1</v>
      </c>
      <c r="FU122" s="186">
        <f t="shared" ca="1" si="423"/>
        <v>2</v>
      </c>
      <c r="FV122" s="186">
        <f t="shared" ca="1" si="423"/>
        <v>3</v>
      </c>
      <c r="FW122" s="186">
        <f t="shared" ca="1" si="423"/>
        <v>2</v>
      </c>
      <c r="FX122" s="186">
        <f t="shared" ca="1" si="423"/>
        <v>3</v>
      </c>
      <c r="FY122" s="186">
        <f t="shared" ref="FY122:GR122" ca="1" si="424">COUNTIF(FY90:FY119,"&gt;50")-FY120-FY121</f>
        <v>3</v>
      </c>
      <c r="FZ122" s="186">
        <f t="shared" ca="1" si="424"/>
        <v>3</v>
      </c>
      <c r="GA122" s="186">
        <f t="shared" ca="1" si="424"/>
        <v>2</v>
      </c>
      <c r="GB122" s="186">
        <f t="shared" ca="1" si="424"/>
        <v>1</v>
      </c>
      <c r="GC122" s="186">
        <f t="shared" ca="1" si="424"/>
        <v>1</v>
      </c>
      <c r="GD122" s="186">
        <f t="shared" ca="1" si="424"/>
        <v>0</v>
      </c>
      <c r="GE122" s="186">
        <f t="shared" ca="1" si="424"/>
        <v>0</v>
      </c>
      <c r="GF122" s="186">
        <f t="shared" ca="1" si="424"/>
        <v>0</v>
      </c>
      <c r="GG122" s="186">
        <f t="shared" ca="1" si="424"/>
        <v>1</v>
      </c>
      <c r="GH122" s="186">
        <f t="shared" ca="1" si="424"/>
        <v>1</v>
      </c>
      <c r="GI122" s="186">
        <f t="shared" ca="1" si="424"/>
        <v>1</v>
      </c>
      <c r="GJ122" s="186">
        <f t="shared" ca="1" si="424"/>
        <v>1</v>
      </c>
      <c r="GK122" s="186">
        <f t="shared" ca="1" si="424"/>
        <v>1</v>
      </c>
      <c r="GL122" s="186">
        <f t="shared" ca="1" si="424"/>
        <v>1</v>
      </c>
      <c r="GM122" s="186">
        <f t="shared" ca="1" si="424"/>
        <v>0</v>
      </c>
      <c r="GN122" s="186">
        <f t="shared" ca="1" si="424"/>
        <v>0</v>
      </c>
      <c r="GO122" s="186">
        <f t="shared" si="424"/>
        <v>0</v>
      </c>
      <c r="GP122" s="186">
        <f t="shared" si="424"/>
        <v>0</v>
      </c>
      <c r="GQ122" s="186">
        <f t="shared" si="424"/>
        <v>0</v>
      </c>
      <c r="GR122" s="223">
        <f t="shared" si="424"/>
        <v>0</v>
      </c>
    </row>
    <row r="123" spans="2:200" ht="15.75" thickBot="1" x14ac:dyDescent="0.25">
      <c r="B123" s="246" t="s">
        <v>312</v>
      </c>
      <c r="C123" s="244">
        <v>50</v>
      </c>
      <c r="E123" s="1045" t="s">
        <v>355</v>
      </c>
      <c r="F123" s="1046"/>
      <c r="G123" s="1046"/>
      <c r="H123" s="1047"/>
      <c r="P123" s="140"/>
      <c r="U123" s="186">
        <f t="shared" ref="U123:AZ123" ca="1" si="425">COUNT(U90:U119)-U120-U121-U122</f>
        <v>3</v>
      </c>
      <c r="V123" s="186">
        <f t="shared" ca="1" si="425"/>
        <v>3</v>
      </c>
      <c r="W123" s="186">
        <f t="shared" ca="1" si="425"/>
        <v>7</v>
      </c>
      <c r="X123" s="186">
        <f t="shared" ca="1" si="425"/>
        <v>9</v>
      </c>
      <c r="Y123" s="186">
        <f t="shared" ca="1" si="425"/>
        <v>5</v>
      </c>
      <c r="Z123" s="186">
        <f t="shared" ca="1" si="425"/>
        <v>5</v>
      </c>
      <c r="AA123" s="186">
        <f t="shared" ca="1" si="425"/>
        <v>5</v>
      </c>
      <c r="AB123" s="186">
        <f t="shared" ca="1" si="425"/>
        <v>5</v>
      </c>
      <c r="AC123" s="186">
        <f t="shared" ca="1" si="425"/>
        <v>7</v>
      </c>
      <c r="AD123" s="186">
        <f t="shared" ca="1" si="425"/>
        <v>5</v>
      </c>
      <c r="AE123" s="186">
        <f t="shared" ca="1" si="425"/>
        <v>2</v>
      </c>
      <c r="AF123" s="186">
        <f t="shared" ca="1" si="425"/>
        <v>2</v>
      </c>
      <c r="AG123" s="186">
        <f t="shared" ca="1" si="425"/>
        <v>1</v>
      </c>
      <c r="AH123" s="186">
        <f t="shared" ca="1" si="425"/>
        <v>1</v>
      </c>
      <c r="AI123" s="186">
        <f t="shared" ca="1" si="425"/>
        <v>2</v>
      </c>
      <c r="AJ123" s="186">
        <f t="shared" ca="1" si="425"/>
        <v>1</v>
      </c>
      <c r="AK123" s="186">
        <f t="shared" ca="1" si="425"/>
        <v>0</v>
      </c>
      <c r="AL123" s="186">
        <f t="shared" ca="1" si="425"/>
        <v>0</v>
      </c>
      <c r="AM123" s="186">
        <f t="shared" ca="1" si="425"/>
        <v>1</v>
      </c>
      <c r="AN123" s="186">
        <f t="shared" ca="1" si="425"/>
        <v>2</v>
      </c>
      <c r="AO123" s="186">
        <f t="shared" ca="1" si="425"/>
        <v>1</v>
      </c>
      <c r="AP123" s="186">
        <f t="shared" ca="1" si="425"/>
        <v>1</v>
      </c>
      <c r="AQ123" s="186">
        <f t="shared" ca="1" si="425"/>
        <v>1</v>
      </c>
      <c r="AR123" s="186">
        <f t="shared" ca="1" si="425"/>
        <v>1</v>
      </c>
      <c r="AS123" s="186">
        <f t="shared" ca="1" si="425"/>
        <v>0</v>
      </c>
      <c r="AT123" s="186">
        <f t="shared" ca="1" si="425"/>
        <v>0</v>
      </c>
      <c r="AU123" s="186">
        <f t="shared" ca="1" si="425"/>
        <v>0</v>
      </c>
      <c r="AV123" s="186">
        <f t="shared" ca="1" si="425"/>
        <v>0</v>
      </c>
      <c r="AW123" s="186">
        <f t="shared" ca="1" si="425"/>
        <v>0</v>
      </c>
      <c r="AX123" s="186">
        <f t="shared" ca="1" si="425"/>
        <v>0</v>
      </c>
      <c r="AY123" s="186">
        <f t="shared" ca="1" si="425"/>
        <v>0</v>
      </c>
      <c r="AZ123" s="186">
        <f t="shared" ca="1" si="425"/>
        <v>0</v>
      </c>
      <c r="BA123" s="186">
        <f t="shared" ref="BA123:CF123" ca="1" si="426">COUNT(BA90:BA119)-BA120-BA121-BA122</f>
        <v>0</v>
      </c>
      <c r="BB123" s="186">
        <f t="shared" ca="1" si="426"/>
        <v>0</v>
      </c>
      <c r="BC123" s="186">
        <f t="shared" ca="1" si="426"/>
        <v>0</v>
      </c>
      <c r="BD123" s="186">
        <f t="shared" ca="1" si="426"/>
        <v>0</v>
      </c>
      <c r="BE123" s="186">
        <f t="shared" ca="1" si="426"/>
        <v>1</v>
      </c>
      <c r="BF123" s="186">
        <f t="shared" ca="1" si="426"/>
        <v>1</v>
      </c>
      <c r="BG123" s="186">
        <f t="shared" ca="1" si="426"/>
        <v>0</v>
      </c>
      <c r="BH123" s="186">
        <f t="shared" ca="1" si="426"/>
        <v>0</v>
      </c>
      <c r="BI123" s="186">
        <f t="shared" ca="1" si="426"/>
        <v>0</v>
      </c>
      <c r="BJ123" s="186">
        <f t="shared" ca="1" si="426"/>
        <v>0</v>
      </c>
      <c r="BK123" s="186">
        <f t="shared" ca="1" si="426"/>
        <v>0</v>
      </c>
      <c r="BL123" s="186">
        <f t="shared" ca="1" si="426"/>
        <v>0</v>
      </c>
      <c r="BM123" s="186">
        <f t="shared" ca="1" si="426"/>
        <v>0</v>
      </c>
      <c r="BN123" s="186">
        <f t="shared" ca="1" si="426"/>
        <v>0</v>
      </c>
      <c r="BO123" s="186">
        <f t="shared" ca="1" si="426"/>
        <v>1</v>
      </c>
      <c r="BP123" s="186">
        <f t="shared" ca="1" si="426"/>
        <v>0</v>
      </c>
      <c r="BQ123" s="186">
        <f t="shared" ca="1" si="426"/>
        <v>0</v>
      </c>
      <c r="BR123" s="186">
        <f t="shared" ca="1" si="426"/>
        <v>0</v>
      </c>
      <c r="BS123" s="186">
        <f t="shared" ca="1" si="426"/>
        <v>0</v>
      </c>
      <c r="BT123" s="186">
        <f t="shared" ca="1" si="426"/>
        <v>0</v>
      </c>
      <c r="BU123" s="186">
        <f t="shared" ca="1" si="426"/>
        <v>1</v>
      </c>
      <c r="BV123" s="186">
        <f t="shared" ca="1" si="426"/>
        <v>2</v>
      </c>
      <c r="BW123" s="186">
        <f t="shared" ca="1" si="426"/>
        <v>1</v>
      </c>
      <c r="BX123" s="186">
        <f t="shared" ca="1" si="426"/>
        <v>0</v>
      </c>
      <c r="BY123" s="186">
        <f t="shared" ca="1" si="426"/>
        <v>0</v>
      </c>
      <c r="BZ123" s="186">
        <f t="shared" ca="1" si="426"/>
        <v>0</v>
      </c>
      <c r="CA123" s="186">
        <f t="shared" ca="1" si="426"/>
        <v>0</v>
      </c>
      <c r="CB123" s="186">
        <f t="shared" ca="1" si="426"/>
        <v>1</v>
      </c>
      <c r="CC123" s="186">
        <f t="shared" ca="1" si="426"/>
        <v>1</v>
      </c>
      <c r="CD123" s="186">
        <f t="shared" ca="1" si="426"/>
        <v>1</v>
      </c>
      <c r="CE123" s="186">
        <f t="shared" ca="1" si="426"/>
        <v>0</v>
      </c>
      <c r="CF123" s="186">
        <f t="shared" ca="1" si="426"/>
        <v>0</v>
      </c>
      <c r="CG123" s="186">
        <f t="shared" ref="CG123:DL123" ca="1" si="427">COUNT(CG90:CG119)-CG120-CG121-CG122</f>
        <v>0</v>
      </c>
      <c r="CH123" s="186">
        <f t="shared" ca="1" si="427"/>
        <v>0</v>
      </c>
      <c r="CI123" s="186">
        <f t="shared" ca="1" si="427"/>
        <v>0</v>
      </c>
      <c r="CJ123" s="186">
        <f t="shared" ca="1" si="427"/>
        <v>0</v>
      </c>
      <c r="CK123" s="186">
        <f t="shared" ca="1" si="427"/>
        <v>0</v>
      </c>
      <c r="CL123" s="186">
        <f t="shared" ca="1" si="427"/>
        <v>0</v>
      </c>
      <c r="CM123" s="186">
        <f t="shared" ca="1" si="427"/>
        <v>1</v>
      </c>
      <c r="CN123" s="186">
        <f t="shared" ca="1" si="427"/>
        <v>0</v>
      </c>
      <c r="CO123" s="186">
        <f t="shared" ca="1" si="427"/>
        <v>1</v>
      </c>
      <c r="CP123" s="186">
        <f t="shared" ca="1" si="427"/>
        <v>1</v>
      </c>
      <c r="CQ123" s="186">
        <f t="shared" ca="1" si="427"/>
        <v>0</v>
      </c>
      <c r="CR123" s="186">
        <f t="shared" ca="1" si="427"/>
        <v>0</v>
      </c>
      <c r="CS123" s="186">
        <f t="shared" ca="1" si="427"/>
        <v>0</v>
      </c>
      <c r="CT123" s="186">
        <f t="shared" ca="1" si="427"/>
        <v>0</v>
      </c>
      <c r="CU123" s="186">
        <f t="shared" ca="1" si="427"/>
        <v>1</v>
      </c>
      <c r="CV123" s="186">
        <f t="shared" ca="1" si="427"/>
        <v>2</v>
      </c>
      <c r="CW123" s="186">
        <f t="shared" ca="1" si="427"/>
        <v>1</v>
      </c>
      <c r="CX123" s="186">
        <f t="shared" ca="1" si="427"/>
        <v>1</v>
      </c>
      <c r="CY123" s="186">
        <f t="shared" ca="1" si="427"/>
        <v>1</v>
      </c>
      <c r="CZ123" s="186">
        <f t="shared" ca="1" si="427"/>
        <v>2</v>
      </c>
      <c r="DA123" s="186">
        <f t="shared" ca="1" si="427"/>
        <v>0</v>
      </c>
      <c r="DB123" s="186">
        <f t="shared" ca="1" si="427"/>
        <v>0</v>
      </c>
      <c r="DC123" s="186">
        <f t="shared" ca="1" si="427"/>
        <v>0</v>
      </c>
      <c r="DD123" s="186">
        <f t="shared" ca="1" si="427"/>
        <v>1</v>
      </c>
      <c r="DE123" s="186">
        <f t="shared" ca="1" si="427"/>
        <v>1</v>
      </c>
      <c r="DF123" s="186">
        <f t="shared" ca="1" si="427"/>
        <v>0</v>
      </c>
      <c r="DG123" s="186">
        <f t="shared" ca="1" si="427"/>
        <v>1</v>
      </c>
      <c r="DH123" s="186">
        <f t="shared" ca="1" si="427"/>
        <v>2</v>
      </c>
      <c r="DI123" s="186">
        <f t="shared" ca="1" si="427"/>
        <v>1</v>
      </c>
      <c r="DJ123" s="186">
        <f t="shared" ca="1" si="427"/>
        <v>1</v>
      </c>
      <c r="DK123" s="186">
        <f t="shared" ca="1" si="427"/>
        <v>1</v>
      </c>
      <c r="DL123" s="186">
        <f t="shared" ca="1" si="427"/>
        <v>1</v>
      </c>
      <c r="DM123" s="186">
        <f t="shared" ref="DM123:ER123" ca="1" si="428">COUNT(DM90:DM119)-DM120-DM121-DM122</f>
        <v>0</v>
      </c>
      <c r="DN123" s="186">
        <f t="shared" ca="1" si="428"/>
        <v>0</v>
      </c>
      <c r="DO123" s="186">
        <f t="shared" ca="1" si="428"/>
        <v>2</v>
      </c>
      <c r="DP123" s="186">
        <f t="shared" ca="1" si="428"/>
        <v>2</v>
      </c>
      <c r="DQ123" s="186">
        <f t="shared" ca="1" si="428"/>
        <v>1</v>
      </c>
      <c r="DR123" s="186">
        <f t="shared" ca="1" si="428"/>
        <v>1</v>
      </c>
      <c r="DS123" s="186">
        <f t="shared" ca="1" si="428"/>
        <v>2</v>
      </c>
      <c r="DT123" s="186">
        <f t="shared" ca="1" si="428"/>
        <v>2</v>
      </c>
      <c r="DU123" s="186">
        <f t="shared" ca="1" si="428"/>
        <v>1</v>
      </c>
      <c r="DV123" s="186">
        <f t="shared" ca="1" si="428"/>
        <v>0</v>
      </c>
      <c r="DW123" s="186">
        <f t="shared" ca="1" si="428"/>
        <v>2</v>
      </c>
      <c r="DX123" s="186">
        <f t="shared" ca="1" si="428"/>
        <v>2</v>
      </c>
      <c r="DY123" s="186">
        <f t="shared" ca="1" si="428"/>
        <v>1</v>
      </c>
      <c r="DZ123" s="186">
        <f t="shared" ca="1" si="428"/>
        <v>1</v>
      </c>
      <c r="EA123" s="186">
        <f t="shared" ca="1" si="428"/>
        <v>0</v>
      </c>
      <c r="EB123" s="186">
        <f t="shared" ca="1" si="428"/>
        <v>0</v>
      </c>
      <c r="EC123" s="186">
        <f t="shared" ca="1" si="428"/>
        <v>0</v>
      </c>
      <c r="ED123" s="186">
        <f t="shared" ca="1" si="428"/>
        <v>0</v>
      </c>
      <c r="EE123" s="186">
        <f t="shared" ca="1" si="428"/>
        <v>1</v>
      </c>
      <c r="EF123" s="186">
        <f t="shared" ca="1" si="428"/>
        <v>0</v>
      </c>
      <c r="EG123" s="186">
        <f t="shared" ca="1" si="428"/>
        <v>0</v>
      </c>
      <c r="EH123" s="186">
        <f t="shared" ca="1" si="428"/>
        <v>0</v>
      </c>
      <c r="EI123" s="186">
        <f t="shared" ca="1" si="428"/>
        <v>1</v>
      </c>
      <c r="EJ123" s="186">
        <f t="shared" ca="1" si="428"/>
        <v>1</v>
      </c>
      <c r="EK123" s="186">
        <f t="shared" ca="1" si="428"/>
        <v>1</v>
      </c>
      <c r="EL123" s="186">
        <f t="shared" ca="1" si="428"/>
        <v>0</v>
      </c>
      <c r="EM123" s="186">
        <f t="shared" ca="1" si="428"/>
        <v>0</v>
      </c>
      <c r="EN123" s="186">
        <f t="shared" ca="1" si="428"/>
        <v>0</v>
      </c>
      <c r="EO123" s="186">
        <f t="shared" ca="1" si="428"/>
        <v>0</v>
      </c>
      <c r="EP123" s="186">
        <f t="shared" ca="1" si="428"/>
        <v>0</v>
      </c>
      <c r="EQ123" s="186">
        <f t="shared" ca="1" si="428"/>
        <v>2</v>
      </c>
      <c r="ER123" s="186">
        <f t="shared" ca="1" si="428"/>
        <v>2</v>
      </c>
      <c r="ES123" s="186">
        <f t="shared" ref="ES123:FX123" ca="1" si="429">COUNT(ES90:ES119)-ES120-ES121-ES122</f>
        <v>2</v>
      </c>
      <c r="ET123" s="186">
        <f t="shared" ca="1" si="429"/>
        <v>0</v>
      </c>
      <c r="EU123" s="186">
        <f t="shared" ca="1" si="429"/>
        <v>0</v>
      </c>
      <c r="EV123" s="186">
        <f t="shared" ca="1" si="429"/>
        <v>1</v>
      </c>
      <c r="EW123" s="186">
        <f t="shared" ca="1" si="429"/>
        <v>2</v>
      </c>
      <c r="EX123" s="186">
        <f t="shared" ca="1" si="429"/>
        <v>0</v>
      </c>
      <c r="EY123" s="186">
        <f t="shared" ca="1" si="429"/>
        <v>1</v>
      </c>
      <c r="EZ123" s="186">
        <f t="shared" ca="1" si="429"/>
        <v>2</v>
      </c>
      <c r="FA123" s="186">
        <f t="shared" ca="1" si="429"/>
        <v>0</v>
      </c>
      <c r="FB123" s="186">
        <f t="shared" ca="1" si="429"/>
        <v>0</v>
      </c>
      <c r="FC123" s="186">
        <f t="shared" ca="1" si="429"/>
        <v>1</v>
      </c>
      <c r="FD123" s="186">
        <f t="shared" ca="1" si="429"/>
        <v>3</v>
      </c>
      <c r="FE123" s="186">
        <f t="shared" ca="1" si="429"/>
        <v>1</v>
      </c>
      <c r="FF123" s="186">
        <f t="shared" ca="1" si="429"/>
        <v>1</v>
      </c>
      <c r="FG123" s="186">
        <f t="shared" ca="1" si="429"/>
        <v>0</v>
      </c>
      <c r="FH123" s="186">
        <f t="shared" ca="1" si="429"/>
        <v>1</v>
      </c>
      <c r="FI123" s="186">
        <f t="shared" ca="1" si="429"/>
        <v>1</v>
      </c>
      <c r="FJ123" s="186">
        <f t="shared" ca="1" si="429"/>
        <v>0</v>
      </c>
      <c r="FK123" s="186">
        <f t="shared" ca="1" si="429"/>
        <v>0</v>
      </c>
      <c r="FL123" s="186">
        <f t="shared" ca="1" si="429"/>
        <v>1</v>
      </c>
      <c r="FM123" s="186">
        <f t="shared" ca="1" si="429"/>
        <v>1</v>
      </c>
      <c r="FN123" s="186">
        <f t="shared" ca="1" si="429"/>
        <v>0</v>
      </c>
      <c r="FO123" s="186">
        <f t="shared" ca="1" si="429"/>
        <v>0</v>
      </c>
      <c r="FP123" s="186">
        <f t="shared" ca="1" si="429"/>
        <v>0</v>
      </c>
      <c r="FQ123" s="186">
        <f t="shared" ca="1" si="429"/>
        <v>0</v>
      </c>
      <c r="FR123" s="186">
        <f t="shared" ca="1" si="429"/>
        <v>0</v>
      </c>
      <c r="FS123" s="186">
        <f t="shared" ca="1" si="429"/>
        <v>0</v>
      </c>
      <c r="FT123" s="186">
        <f t="shared" ca="1" si="429"/>
        <v>1</v>
      </c>
      <c r="FU123" s="186">
        <f t="shared" ca="1" si="429"/>
        <v>1</v>
      </c>
      <c r="FV123" s="186">
        <f t="shared" ca="1" si="429"/>
        <v>0</v>
      </c>
      <c r="FW123" s="186">
        <f t="shared" ca="1" si="429"/>
        <v>0</v>
      </c>
      <c r="FX123" s="186">
        <f t="shared" ca="1" si="429"/>
        <v>0</v>
      </c>
      <c r="FY123" s="186">
        <f t="shared" ref="FY123:GR123" ca="1" si="430">COUNT(FY90:FY119)-FY120-FY121-FY122</f>
        <v>0</v>
      </c>
      <c r="FZ123" s="186">
        <f t="shared" ca="1" si="430"/>
        <v>0</v>
      </c>
      <c r="GA123" s="186">
        <f t="shared" ca="1" si="430"/>
        <v>1</v>
      </c>
      <c r="GB123" s="186">
        <f t="shared" ca="1" si="430"/>
        <v>2</v>
      </c>
      <c r="GC123" s="186">
        <f t="shared" ca="1" si="430"/>
        <v>1</v>
      </c>
      <c r="GD123" s="186">
        <f t="shared" ca="1" si="430"/>
        <v>1</v>
      </c>
      <c r="GE123" s="186">
        <f t="shared" ca="1" si="430"/>
        <v>1</v>
      </c>
      <c r="GF123" s="186">
        <f t="shared" ca="1" si="430"/>
        <v>0</v>
      </c>
      <c r="GG123" s="186">
        <f t="shared" ca="1" si="430"/>
        <v>0</v>
      </c>
      <c r="GH123" s="186">
        <f t="shared" ca="1" si="430"/>
        <v>0</v>
      </c>
      <c r="GI123" s="186">
        <f t="shared" ca="1" si="430"/>
        <v>0</v>
      </c>
      <c r="GJ123" s="186">
        <f t="shared" ca="1" si="430"/>
        <v>0</v>
      </c>
      <c r="GK123" s="186">
        <f t="shared" ca="1" si="430"/>
        <v>0</v>
      </c>
      <c r="GL123" s="186">
        <f t="shared" ca="1" si="430"/>
        <v>0</v>
      </c>
      <c r="GM123" s="186">
        <f t="shared" ca="1" si="430"/>
        <v>1</v>
      </c>
      <c r="GN123" s="186">
        <f t="shared" ca="1" si="430"/>
        <v>0</v>
      </c>
      <c r="GO123" s="186">
        <f t="shared" si="430"/>
        <v>0</v>
      </c>
      <c r="GP123" s="186">
        <f t="shared" si="430"/>
        <v>0</v>
      </c>
      <c r="GQ123" s="186">
        <f t="shared" si="430"/>
        <v>0</v>
      </c>
      <c r="GR123" s="223">
        <f t="shared" si="430"/>
        <v>0</v>
      </c>
    </row>
    <row r="124" spans="2:200" ht="15.75" thickBot="1" x14ac:dyDescent="0.25">
      <c r="E124" s="1045" t="s">
        <v>369</v>
      </c>
      <c r="F124" s="1046"/>
      <c r="G124" s="1046"/>
      <c r="H124" s="1047"/>
      <c r="P124" s="140"/>
      <c r="U124" s="186">
        <f t="shared" ref="U124:AZ124" ca="1" si="431">COUNTA(U90:U119)-U120-U121-U122-U123-COUNTIF(U90:U119,"X")</f>
        <v>6</v>
      </c>
      <c r="V124" s="186">
        <f t="shared" ca="1" si="431"/>
        <v>5</v>
      </c>
      <c r="W124" s="186">
        <f t="shared" ca="1" si="431"/>
        <v>4</v>
      </c>
      <c r="X124" s="186">
        <f t="shared" ca="1" si="431"/>
        <v>4</v>
      </c>
      <c r="Y124" s="186">
        <f t="shared" ca="1" si="431"/>
        <v>4</v>
      </c>
      <c r="Z124" s="186">
        <f t="shared" ca="1" si="431"/>
        <v>4</v>
      </c>
      <c r="AA124" s="186">
        <f t="shared" ca="1" si="431"/>
        <v>4</v>
      </c>
      <c r="AB124" s="186">
        <f t="shared" ca="1" si="431"/>
        <v>4</v>
      </c>
      <c r="AC124" s="186">
        <f t="shared" ca="1" si="431"/>
        <v>3</v>
      </c>
      <c r="AD124" s="186">
        <f t="shared" ca="1" si="431"/>
        <v>4</v>
      </c>
      <c r="AE124" s="186">
        <f t="shared" ca="1" si="431"/>
        <v>7</v>
      </c>
      <c r="AF124" s="186">
        <f t="shared" ca="1" si="431"/>
        <v>6</v>
      </c>
      <c r="AG124" s="186">
        <f t="shared" ca="1" si="431"/>
        <v>3</v>
      </c>
      <c r="AH124" s="186">
        <f t="shared" ca="1" si="431"/>
        <v>4</v>
      </c>
      <c r="AI124" s="186">
        <f t="shared" ca="1" si="431"/>
        <v>3</v>
      </c>
      <c r="AJ124" s="186">
        <f t="shared" ca="1" si="431"/>
        <v>4</v>
      </c>
      <c r="AK124" s="186">
        <f t="shared" ca="1" si="431"/>
        <v>7</v>
      </c>
      <c r="AL124" s="186">
        <f t="shared" ca="1" si="431"/>
        <v>7</v>
      </c>
      <c r="AM124" s="186">
        <f t="shared" ca="1" si="431"/>
        <v>6</v>
      </c>
      <c r="AN124" s="186">
        <f t="shared" ca="1" si="431"/>
        <v>6</v>
      </c>
      <c r="AO124" s="186">
        <f t="shared" ca="1" si="431"/>
        <v>6</v>
      </c>
      <c r="AP124" s="186">
        <f t="shared" ca="1" si="431"/>
        <v>6</v>
      </c>
      <c r="AQ124" s="186">
        <f t="shared" ca="1" si="431"/>
        <v>5</v>
      </c>
      <c r="AR124" s="186">
        <f t="shared" ca="1" si="431"/>
        <v>3</v>
      </c>
      <c r="AS124" s="186">
        <f t="shared" ca="1" si="431"/>
        <v>4</v>
      </c>
      <c r="AT124" s="186">
        <f t="shared" ca="1" si="431"/>
        <v>5</v>
      </c>
      <c r="AU124" s="186">
        <f t="shared" ca="1" si="431"/>
        <v>4</v>
      </c>
      <c r="AV124" s="186">
        <f t="shared" ca="1" si="431"/>
        <v>4</v>
      </c>
      <c r="AW124" s="186">
        <f t="shared" ca="1" si="431"/>
        <v>4</v>
      </c>
      <c r="AX124" s="186">
        <f t="shared" ca="1" si="431"/>
        <v>4</v>
      </c>
      <c r="AY124" s="186">
        <f t="shared" ca="1" si="431"/>
        <v>3</v>
      </c>
      <c r="AZ124" s="186">
        <f t="shared" ca="1" si="431"/>
        <v>4</v>
      </c>
      <c r="BA124" s="186">
        <f t="shared" ref="BA124:CF124" ca="1" si="432">COUNTA(BA90:BA119)-BA120-BA121-BA122-BA123-COUNTIF(BA90:BA119,"X")</f>
        <v>3</v>
      </c>
      <c r="BB124" s="186">
        <f t="shared" ca="1" si="432"/>
        <v>4</v>
      </c>
      <c r="BC124" s="186">
        <f t="shared" ca="1" si="432"/>
        <v>3</v>
      </c>
      <c r="BD124" s="186">
        <f t="shared" ca="1" si="432"/>
        <v>4</v>
      </c>
      <c r="BE124" s="186">
        <f t="shared" ca="1" si="432"/>
        <v>4</v>
      </c>
      <c r="BF124" s="186">
        <f t="shared" ca="1" si="432"/>
        <v>3</v>
      </c>
      <c r="BG124" s="186">
        <f t="shared" ca="1" si="432"/>
        <v>4</v>
      </c>
      <c r="BH124" s="186">
        <f t="shared" ca="1" si="432"/>
        <v>5</v>
      </c>
      <c r="BI124" s="186">
        <f t="shared" ca="1" si="432"/>
        <v>5</v>
      </c>
      <c r="BJ124" s="186">
        <f t="shared" ca="1" si="432"/>
        <v>4</v>
      </c>
      <c r="BK124" s="186">
        <f t="shared" ca="1" si="432"/>
        <v>4</v>
      </c>
      <c r="BL124" s="186">
        <f t="shared" ca="1" si="432"/>
        <v>5</v>
      </c>
      <c r="BM124" s="186">
        <f t="shared" ca="1" si="432"/>
        <v>3</v>
      </c>
      <c r="BN124" s="186">
        <f t="shared" ca="1" si="432"/>
        <v>2</v>
      </c>
      <c r="BO124" s="186">
        <f t="shared" ca="1" si="432"/>
        <v>3</v>
      </c>
      <c r="BP124" s="186">
        <f t="shared" ca="1" si="432"/>
        <v>4</v>
      </c>
      <c r="BQ124" s="186">
        <f t="shared" ca="1" si="432"/>
        <v>4</v>
      </c>
      <c r="BR124" s="186">
        <f t="shared" ca="1" si="432"/>
        <v>4</v>
      </c>
      <c r="BS124" s="186">
        <f t="shared" ca="1" si="432"/>
        <v>5</v>
      </c>
      <c r="BT124" s="186">
        <f t="shared" ca="1" si="432"/>
        <v>5</v>
      </c>
      <c r="BU124" s="186">
        <f t="shared" ca="1" si="432"/>
        <v>5</v>
      </c>
      <c r="BV124" s="186">
        <f t="shared" ca="1" si="432"/>
        <v>4</v>
      </c>
      <c r="BW124" s="186">
        <f t="shared" ca="1" si="432"/>
        <v>4</v>
      </c>
      <c r="BX124" s="186">
        <f t="shared" ca="1" si="432"/>
        <v>5</v>
      </c>
      <c r="BY124" s="186">
        <f t="shared" ca="1" si="432"/>
        <v>5</v>
      </c>
      <c r="BZ124" s="186">
        <f t="shared" ca="1" si="432"/>
        <v>4</v>
      </c>
      <c r="CA124" s="186">
        <f t="shared" ca="1" si="432"/>
        <v>3</v>
      </c>
      <c r="CB124" s="186">
        <f t="shared" ca="1" si="432"/>
        <v>3</v>
      </c>
      <c r="CC124" s="186">
        <f t="shared" ca="1" si="432"/>
        <v>4</v>
      </c>
      <c r="CD124" s="186">
        <f t="shared" ca="1" si="432"/>
        <v>3</v>
      </c>
      <c r="CE124" s="186">
        <f t="shared" ca="1" si="432"/>
        <v>3</v>
      </c>
      <c r="CF124" s="186">
        <f t="shared" ca="1" si="432"/>
        <v>3</v>
      </c>
      <c r="CG124" s="186">
        <f t="shared" ref="CG124:DL124" ca="1" si="433">COUNTA(CG90:CG119)-CG120-CG121-CG122-CG123-COUNTIF(CG90:CG119,"X")</f>
        <v>3</v>
      </c>
      <c r="CH124" s="186">
        <f t="shared" ca="1" si="433"/>
        <v>3</v>
      </c>
      <c r="CI124" s="186">
        <f t="shared" ca="1" si="433"/>
        <v>3</v>
      </c>
      <c r="CJ124" s="186">
        <f t="shared" ca="1" si="433"/>
        <v>3</v>
      </c>
      <c r="CK124" s="186">
        <f t="shared" ca="1" si="433"/>
        <v>2</v>
      </c>
      <c r="CL124" s="186">
        <f t="shared" ca="1" si="433"/>
        <v>2</v>
      </c>
      <c r="CM124" s="186">
        <f t="shared" ca="1" si="433"/>
        <v>2</v>
      </c>
      <c r="CN124" s="186">
        <f t="shared" ca="1" si="433"/>
        <v>5</v>
      </c>
      <c r="CO124" s="186">
        <f t="shared" ca="1" si="433"/>
        <v>4</v>
      </c>
      <c r="CP124" s="186">
        <f t="shared" ca="1" si="433"/>
        <v>4</v>
      </c>
      <c r="CQ124" s="186">
        <f t="shared" ca="1" si="433"/>
        <v>5</v>
      </c>
      <c r="CR124" s="186">
        <f t="shared" ca="1" si="433"/>
        <v>6</v>
      </c>
      <c r="CS124" s="186">
        <f t="shared" ca="1" si="433"/>
        <v>6</v>
      </c>
      <c r="CT124" s="186">
        <f t="shared" ca="1" si="433"/>
        <v>4</v>
      </c>
      <c r="CU124" s="186">
        <f t="shared" ca="1" si="433"/>
        <v>4</v>
      </c>
      <c r="CV124" s="186">
        <f t="shared" ca="1" si="433"/>
        <v>4</v>
      </c>
      <c r="CW124" s="186">
        <f t="shared" ca="1" si="433"/>
        <v>4</v>
      </c>
      <c r="CX124" s="186">
        <f t="shared" ca="1" si="433"/>
        <v>4</v>
      </c>
      <c r="CY124" s="186">
        <f t="shared" ca="1" si="433"/>
        <v>3</v>
      </c>
      <c r="CZ124" s="186">
        <f t="shared" ca="1" si="433"/>
        <v>3</v>
      </c>
      <c r="DA124" s="186">
        <f t="shared" ca="1" si="433"/>
        <v>5</v>
      </c>
      <c r="DB124" s="186">
        <f t="shared" ca="1" si="433"/>
        <v>5</v>
      </c>
      <c r="DC124" s="186">
        <f t="shared" ca="1" si="433"/>
        <v>4</v>
      </c>
      <c r="DD124" s="186">
        <f t="shared" ca="1" si="433"/>
        <v>3</v>
      </c>
      <c r="DE124" s="186">
        <f t="shared" ca="1" si="433"/>
        <v>3</v>
      </c>
      <c r="DF124" s="186">
        <f t="shared" ca="1" si="433"/>
        <v>4</v>
      </c>
      <c r="DG124" s="186">
        <f t="shared" ca="1" si="433"/>
        <v>2</v>
      </c>
      <c r="DH124" s="186">
        <f t="shared" ca="1" si="433"/>
        <v>2</v>
      </c>
      <c r="DI124" s="186">
        <f t="shared" ca="1" si="433"/>
        <v>3</v>
      </c>
      <c r="DJ124" s="186">
        <f t="shared" ca="1" si="433"/>
        <v>5</v>
      </c>
      <c r="DK124" s="186">
        <f t="shared" ca="1" si="433"/>
        <v>4</v>
      </c>
      <c r="DL124" s="186">
        <f t="shared" ca="1" si="433"/>
        <v>4</v>
      </c>
      <c r="DM124" s="186">
        <f t="shared" ref="DM124:ER124" ca="1" si="434">COUNTA(DM90:DM119)-DM120-DM121-DM122-DM123-COUNTIF(DM90:DM119,"X")</f>
        <v>5</v>
      </c>
      <c r="DN124" s="186">
        <f t="shared" ca="1" si="434"/>
        <v>4</v>
      </c>
      <c r="DO124" s="186">
        <f t="shared" ca="1" si="434"/>
        <v>2</v>
      </c>
      <c r="DP124" s="186">
        <f t="shared" ca="1" si="434"/>
        <v>2</v>
      </c>
      <c r="DQ124" s="186">
        <f t="shared" ca="1" si="434"/>
        <v>3</v>
      </c>
      <c r="DR124" s="186">
        <f t="shared" ca="1" si="434"/>
        <v>3</v>
      </c>
      <c r="DS124" s="186">
        <f t="shared" ca="1" si="434"/>
        <v>3</v>
      </c>
      <c r="DT124" s="186">
        <f t="shared" ca="1" si="434"/>
        <v>3</v>
      </c>
      <c r="DU124" s="186">
        <f t="shared" ca="1" si="434"/>
        <v>4</v>
      </c>
      <c r="DV124" s="186">
        <f t="shared" ca="1" si="434"/>
        <v>5</v>
      </c>
      <c r="DW124" s="186">
        <f t="shared" ca="1" si="434"/>
        <v>3</v>
      </c>
      <c r="DX124" s="186">
        <f t="shared" ca="1" si="434"/>
        <v>4</v>
      </c>
      <c r="DY124" s="186">
        <f t="shared" ca="1" si="434"/>
        <v>6</v>
      </c>
      <c r="DZ124" s="186">
        <f t="shared" ca="1" si="434"/>
        <v>5</v>
      </c>
      <c r="EA124" s="186">
        <f t="shared" ca="1" si="434"/>
        <v>5</v>
      </c>
      <c r="EB124" s="186">
        <f t="shared" ca="1" si="434"/>
        <v>5</v>
      </c>
      <c r="EC124" s="186">
        <f t="shared" ca="1" si="434"/>
        <v>5</v>
      </c>
      <c r="ED124" s="186">
        <f t="shared" ca="1" si="434"/>
        <v>3</v>
      </c>
      <c r="EE124" s="186">
        <f t="shared" ca="1" si="434"/>
        <v>3</v>
      </c>
      <c r="EF124" s="186">
        <f t="shared" ca="1" si="434"/>
        <v>4</v>
      </c>
      <c r="EG124" s="186">
        <f t="shared" ca="1" si="434"/>
        <v>3</v>
      </c>
      <c r="EH124" s="186">
        <f t="shared" ca="1" si="434"/>
        <v>3</v>
      </c>
      <c r="EI124" s="186">
        <f t="shared" ca="1" si="434"/>
        <v>3</v>
      </c>
      <c r="EJ124" s="186">
        <f t="shared" ca="1" si="434"/>
        <v>2</v>
      </c>
      <c r="EK124" s="186">
        <f t="shared" ca="1" si="434"/>
        <v>2</v>
      </c>
      <c r="EL124" s="186">
        <f t="shared" ca="1" si="434"/>
        <v>3</v>
      </c>
      <c r="EM124" s="186">
        <f t="shared" ca="1" si="434"/>
        <v>3</v>
      </c>
      <c r="EN124" s="186">
        <f t="shared" ca="1" si="434"/>
        <v>3</v>
      </c>
      <c r="EO124" s="186">
        <f t="shared" ca="1" si="434"/>
        <v>3</v>
      </c>
      <c r="EP124" s="186">
        <f t="shared" ca="1" si="434"/>
        <v>2</v>
      </c>
      <c r="EQ124" s="186">
        <f t="shared" ca="1" si="434"/>
        <v>1</v>
      </c>
      <c r="ER124" s="186">
        <f t="shared" ca="1" si="434"/>
        <v>1</v>
      </c>
      <c r="ES124" s="186">
        <f t="shared" ref="ES124:FX124" ca="1" si="435">COUNTA(ES90:ES119)-ES120-ES121-ES122-ES123-COUNTIF(ES90:ES119,"X")</f>
        <v>1</v>
      </c>
      <c r="ET124" s="186">
        <f t="shared" ca="1" si="435"/>
        <v>3</v>
      </c>
      <c r="EU124" s="186">
        <f t="shared" ca="1" si="435"/>
        <v>3</v>
      </c>
      <c r="EV124" s="186">
        <f t="shared" ca="1" si="435"/>
        <v>4</v>
      </c>
      <c r="EW124" s="186">
        <f t="shared" ca="1" si="435"/>
        <v>4</v>
      </c>
      <c r="EX124" s="186">
        <f t="shared" ca="1" si="435"/>
        <v>6</v>
      </c>
      <c r="EY124" s="186">
        <f t="shared" ca="1" si="435"/>
        <v>4</v>
      </c>
      <c r="EZ124" s="186">
        <f t="shared" ca="1" si="435"/>
        <v>4</v>
      </c>
      <c r="FA124" s="186">
        <f t="shared" ca="1" si="435"/>
        <v>5</v>
      </c>
      <c r="FB124" s="186">
        <f t="shared" ca="1" si="435"/>
        <v>5</v>
      </c>
      <c r="FC124" s="186">
        <f t="shared" ca="1" si="435"/>
        <v>4</v>
      </c>
      <c r="FD124" s="186">
        <f t="shared" ca="1" si="435"/>
        <v>3</v>
      </c>
      <c r="FE124" s="186">
        <f t="shared" ca="1" si="435"/>
        <v>5</v>
      </c>
      <c r="FF124" s="186">
        <f t="shared" ca="1" si="435"/>
        <v>3</v>
      </c>
      <c r="FG124" s="186">
        <f t="shared" ca="1" si="435"/>
        <v>4</v>
      </c>
      <c r="FH124" s="186">
        <f t="shared" ca="1" si="435"/>
        <v>4</v>
      </c>
      <c r="FI124" s="186">
        <f t="shared" ca="1" si="435"/>
        <v>5</v>
      </c>
      <c r="FJ124" s="186">
        <f t="shared" ca="1" si="435"/>
        <v>3</v>
      </c>
      <c r="FK124" s="186">
        <f t="shared" ca="1" si="435"/>
        <v>3</v>
      </c>
      <c r="FL124" s="186">
        <f t="shared" ca="1" si="435"/>
        <v>2</v>
      </c>
      <c r="FM124" s="186">
        <f t="shared" ca="1" si="435"/>
        <v>2</v>
      </c>
      <c r="FN124" s="186">
        <f t="shared" ca="1" si="435"/>
        <v>1</v>
      </c>
      <c r="FO124" s="186">
        <f t="shared" ca="1" si="435"/>
        <v>1</v>
      </c>
      <c r="FP124" s="186">
        <f t="shared" ca="1" si="435"/>
        <v>1</v>
      </c>
      <c r="FQ124" s="186">
        <f t="shared" ca="1" si="435"/>
        <v>1</v>
      </c>
      <c r="FR124" s="186">
        <f t="shared" ca="1" si="435"/>
        <v>1</v>
      </c>
      <c r="FS124" s="186">
        <f t="shared" ca="1" si="435"/>
        <v>1</v>
      </c>
      <c r="FT124" s="186">
        <f t="shared" ca="1" si="435"/>
        <v>1</v>
      </c>
      <c r="FU124" s="186">
        <f t="shared" ca="1" si="435"/>
        <v>1</v>
      </c>
      <c r="FV124" s="186">
        <f t="shared" ca="1" si="435"/>
        <v>1</v>
      </c>
      <c r="FW124" s="186">
        <f t="shared" ca="1" si="435"/>
        <v>1</v>
      </c>
      <c r="FX124" s="186">
        <f t="shared" ca="1" si="435"/>
        <v>1</v>
      </c>
      <c r="FY124" s="186">
        <f t="shared" ref="FY124:GR124" ca="1" si="436">COUNTA(FY90:FY119)-FY120-FY121-FY122-FY123-COUNTIF(FY90:FY119,"X")</f>
        <v>1</v>
      </c>
      <c r="FZ124" s="186">
        <f t="shared" ca="1" si="436"/>
        <v>1</v>
      </c>
      <c r="GA124" s="186">
        <f t="shared" ca="1" si="436"/>
        <v>1</v>
      </c>
      <c r="GB124" s="186">
        <f t="shared" ca="1" si="436"/>
        <v>1</v>
      </c>
      <c r="GC124" s="186">
        <f t="shared" ca="1" si="436"/>
        <v>1</v>
      </c>
      <c r="GD124" s="186">
        <f t="shared" ca="1" si="436"/>
        <v>1</v>
      </c>
      <c r="GE124" s="186">
        <f t="shared" ca="1" si="436"/>
        <v>1</v>
      </c>
      <c r="GF124" s="186">
        <f t="shared" ca="1" si="436"/>
        <v>1</v>
      </c>
      <c r="GG124" s="186">
        <f t="shared" ca="1" si="436"/>
        <v>1</v>
      </c>
      <c r="GH124" s="186">
        <f t="shared" ca="1" si="436"/>
        <v>1</v>
      </c>
      <c r="GI124" s="186">
        <f t="shared" ca="1" si="436"/>
        <v>1</v>
      </c>
      <c r="GJ124" s="186">
        <f t="shared" ca="1" si="436"/>
        <v>1</v>
      </c>
      <c r="GK124" s="186">
        <f t="shared" ca="1" si="436"/>
        <v>1</v>
      </c>
      <c r="GL124" s="186">
        <f t="shared" ca="1" si="436"/>
        <v>1</v>
      </c>
      <c r="GM124" s="186">
        <f t="shared" ca="1" si="436"/>
        <v>1</v>
      </c>
      <c r="GN124" s="186">
        <f t="shared" ca="1" si="436"/>
        <v>1</v>
      </c>
      <c r="GO124" s="186">
        <f t="shared" si="436"/>
        <v>0</v>
      </c>
      <c r="GP124" s="186">
        <f t="shared" si="436"/>
        <v>0</v>
      </c>
      <c r="GQ124" s="186">
        <f t="shared" si="436"/>
        <v>0</v>
      </c>
      <c r="GR124" s="223">
        <f t="shared" si="436"/>
        <v>0</v>
      </c>
    </row>
    <row r="125" spans="2:200" ht="15.75" thickBot="1" x14ac:dyDescent="0.25">
      <c r="E125" s="1045" t="s">
        <v>356</v>
      </c>
      <c r="F125" s="1046"/>
      <c r="G125" s="1046"/>
      <c r="H125" s="1047"/>
      <c r="P125" s="140"/>
      <c r="U125" s="186">
        <f t="shared" ref="U125:AZ125" ca="1" si="437">COUNTIF(U90:U119,"ORG")</f>
        <v>0</v>
      </c>
      <c r="V125" s="224">
        <f t="shared" ca="1" si="437"/>
        <v>0</v>
      </c>
      <c r="W125" s="224">
        <f t="shared" ca="1" si="437"/>
        <v>0</v>
      </c>
      <c r="X125" s="224">
        <f t="shared" ca="1" si="437"/>
        <v>0</v>
      </c>
      <c r="Y125" s="224">
        <f t="shared" ca="1" si="437"/>
        <v>0</v>
      </c>
      <c r="Z125" s="224">
        <f t="shared" ca="1" si="437"/>
        <v>0</v>
      </c>
      <c r="AA125" s="224">
        <f t="shared" ca="1" si="437"/>
        <v>0</v>
      </c>
      <c r="AB125" s="224">
        <f t="shared" ca="1" si="437"/>
        <v>0</v>
      </c>
      <c r="AC125" s="224">
        <f t="shared" ca="1" si="437"/>
        <v>0</v>
      </c>
      <c r="AD125" s="224">
        <f t="shared" ca="1" si="437"/>
        <v>0</v>
      </c>
      <c r="AE125" s="224">
        <f t="shared" ca="1" si="437"/>
        <v>0</v>
      </c>
      <c r="AF125" s="224">
        <f t="shared" ca="1" si="437"/>
        <v>0</v>
      </c>
      <c r="AG125" s="224">
        <f t="shared" ca="1" si="437"/>
        <v>0</v>
      </c>
      <c r="AH125" s="224">
        <f t="shared" ca="1" si="437"/>
        <v>0</v>
      </c>
      <c r="AI125" s="224">
        <f t="shared" ca="1" si="437"/>
        <v>0</v>
      </c>
      <c r="AJ125" s="224">
        <f t="shared" ca="1" si="437"/>
        <v>0</v>
      </c>
      <c r="AK125" s="224">
        <f t="shared" ca="1" si="437"/>
        <v>0</v>
      </c>
      <c r="AL125" s="224">
        <f t="shared" ca="1" si="437"/>
        <v>0</v>
      </c>
      <c r="AM125" s="224">
        <f t="shared" ca="1" si="437"/>
        <v>0</v>
      </c>
      <c r="AN125" s="224">
        <f t="shared" ca="1" si="437"/>
        <v>0</v>
      </c>
      <c r="AO125" s="224">
        <f t="shared" ca="1" si="437"/>
        <v>0</v>
      </c>
      <c r="AP125" s="224">
        <f t="shared" ca="1" si="437"/>
        <v>0</v>
      </c>
      <c r="AQ125" s="224">
        <f t="shared" ca="1" si="437"/>
        <v>0</v>
      </c>
      <c r="AR125" s="224">
        <f t="shared" ca="1" si="437"/>
        <v>0</v>
      </c>
      <c r="AS125" s="224">
        <f t="shared" ca="1" si="437"/>
        <v>0</v>
      </c>
      <c r="AT125" s="224">
        <f t="shared" ca="1" si="437"/>
        <v>0</v>
      </c>
      <c r="AU125" s="224">
        <f t="shared" ca="1" si="437"/>
        <v>0</v>
      </c>
      <c r="AV125" s="224">
        <f t="shared" ca="1" si="437"/>
        <v>0</v>
      </c>
      <c r="AW125" s="224">
        <f t="shared" ca="1" si="437"/>
        <v>0</v>
      </c>
      <c r="AX125" s="224">
        <f t="shared" ca="1" si="437"/>
        <v>0</v>
      </c>
      <c r="AY125" s="224">
        <f t="shared" ca="1" si="437"/>
        <v>0</v>
      </c>
      <c r="AZ125" s="224">
        <f t="shared" ca="1" si="437"/>
        <v>0</v>
      </c>
      <c r="BA125" s="224">
        <f t="shared" ref="BA125:CF125" ca="1" si="438">COUNTIF(BA90:BA119,"ORG")</f>
        <v>0</v>
      </c>
      <c r="BB125" s="224">
        <f t="shared" ca="1" si="438"/>
        <v>0</v>
      </c>
      <c r="BC125" s="224">
        <f t="shared" ca="1" si="438"/>
        <v>0</v>
      </c>
      <c r="BD125" s="224">
        <f t="shared" ca="1" si="438"/>
        <v>0</v>
      </c>
      <c r="BE125" s="224">
        <f t="shared" ca="1" si="438"/>
        <v>0</v>
      </c>
      <c r="BF125" s="224">
        <f t="shared" ca="1" si="438"/>
        <v>0</v>
      </c>
      <c r="BG125" s="224">
        <f t="shared" ca="1" si="438"/>
        <v>0</v>
      </c>
      <c r="BH125" s="224">
        <f t="shared" ca="1" si="438"/>
        <v>0</v>
      </c>
      <c r="BI125" s="224">
        <f t="shared" ca="1" si="438"/>
        <v>0</v>
      </c>
      <c r="BJ125" s="224">
        <f t="shared" ca="1" si="438"/>
        <v>0</v>
      </c>
      <c r="BK125" s="224">
        <f t="shared" ca="1" si="438"/>
        <v>0</v>
      </c>
      <c r="BL125" s="224">
        <f t="shared" ca="1" si="438"/>
        <v>0</v>
      </c>
      <c r="BM125" s="224">
        <f t="shared" ca="1" si="438"/>
        <v>0</v>
      </c>
      <c r="BN125" s="224">
        <f t="shared" ca="1" si="438"/>
        <v>0</v>
      </c>
      <c r="BO125" s="224">
        <f t="shared" ca="1" si="438"/>
        <v>0</v>
      </c>
      <c r="BP125" s="224">
        <f t="shared" ca="1" si="438"/>
        <v>0</v>
      </c>
      <c r="BQ125" s="224">
        <f t="shared" ca="1" si="438"/>
        <v>0</v>
      </c>
      <c r="BR125" s="224">
        <f t="shared" ca="1" si="438"/>
        <v>0</v>
      </c>
      <c r="BS125" s="224">
        <f t="shared" ca="1" si="438"/>
        <v>0</v>
      </c>
      <c r="BT125" s="224">
        <f t="shared" ca="1" si="438"/>
        <v>0</v>
      </c>
      <c r="BU125" s="224">
        <f t="shared" ca="1" si="438"/>
        <v>0</v>
      </c>
      <c r="BV125" s="224">
        <f t="shared" ca="1" si="438"/>
        <v>0</v>
      </c>
      <c r="BW125" s="224">
        <f t="shared" ca="1" si="438"/>
        <v>0</v>
      </c>
      <c r="BX125" s="224">
        <f t="shared" ca="1" si="438"/>
        <v>0</v>
      </c>
      <c r="BY125" s="224">
        <f t="shared" ca="1" si="438"/>
        <v>0</v>
      </c>
      <c r="BZ125" s="224">
        <f t="shared" ca="1" si="438"/>
        <v>0</v>
      </c>
      <c r="CA125" s="224">
        <f t="shared" ca="1" si="438"/>
        <v>0</v>
      </c>
      <c r="CB125" s="224">
        <f t="shared" ca="1" si="438"/>
        <v>0</v>
      </c>
      <c r="CC125" s="224">
        <f t="shared" ca="1" si="438"/>
        <v>0</v>
      </c>
      <c r="CD125" s="224">
        <f t="shared" ca="1" si="438"/>
        <v>0</v>
      </c>
      <c r="CE125" s="224">
        <f t="shared" ca="1" si="438"/>
        <v>0</v>
      </c>
      <c r="CF125" s="224">
        <f t="shared" ca="1" si="438"/>
        <v>0</v>
      </c>
      <c r="CG125" s="224">
        <f t="shared" ref="CG125:DL125" ca="1" si="439">COUNTIF(CG90:CG119,"ORG")</f>
        <v>0</v>
      </c>
      <c r="CH125" s="224">
        <f t="shared" ca="1" si="439"/>
        <v>0</v>
      </c>
      <c r="CI125" s="224">
        <f t="shared" ca="1" si="439"/>
        <v>0</v>
      </c>
      <c r="CJ125" s="224">
        <f t="shared" ca="1" si="439"/>
        <v>0</v>
      </c>
      <c r="CK125" s="224">
        <f t="shared" ca="1" si="439"/>
        <v>0</v>
      </c>
      <c r="CL125" s="224">
        <f t="shared" ca="1" si="439"/>
        <v>0</v>
      </c>
      <c r="CM125" s="224">
        <f t="shared" ca="1" si="439"/>
        <v>0</v>
      </c>
      <c r="CN125" s="224">
        <f t="shared" ca="1" si="439"/>
        <v>0</v>
      </c>
      <c r="CO125" s="224">
        <f t="shared" ca="1" si="439"/>
        <v>0</v>
      </c>
      <c r="CP125" s="224">
        <f t="shared" ca="1" si="439"/>
        <v>0</v>
      </c>
      <c r="CQ125" s="224">
        <f t="shared" ca="1" si="439"/>
        <v>0</v>
      </c>
      <c r="CR125" s="224">
        <f t="shared" ca="1" si="439"/>
        <v>0</v>
      </c>
      <c r="CS125" s="224">
        <f t="shared" ca="1" si="439"/>
        <v>0</v>
      </c>
      <c r="CT125" s="224">
        <f t="shared" ca="1" si="439"/>
        <v>0</v>
      </c>
      <c r="CU125" s="224">
        <f t="shared" ca="1" si="439"/>
        <v>0</v>
      </c>
      <c r="CV125" s="224">
        <f t="shared" ca="1" si="439"/>
        <v>0</v>
      </c>
      <c r="CW125" s="224">
        <f t="shared" ca="1" si="439"/>
        <v>0</v>
      </c>
      <c r="CX125" s="224">
        <f t="shared" ca="1" si="439"/>
        <v>0</v>
      </c>
      <c r="CY125" s="224">
        <f t="shared" ca="1" si="439"/>
        <v>0</v>
      </c>
      <c r="CZ125" s="224">
        <f t="shared" ca="1" si="439"/>
        <v>0</v>
      </c>
      <c r="DA125" s="224">
        <f t="shared" ca="1" si="439"/>
        <v>0</v>
      </c>
      <c r="DB125" s="224">
        <f t="shared" ca="1" si="439"/>
        <v>0</v>
      </c>
      <c r="DC125" s="224">
        <f t="shared" ca="1" si="439"/>
        <v>0</v>
      </c>
      <c r="DD125" s="224">
        <f t="shared" ca="1" si="439"/>
        <v>0</v>
      </c>
      <c r="DE125" s="224">
        <f t="shared" ca="1" si="439"/>
        <v>0</v>
      </c>
      <c r="DF125" s="224">
        <f t="shared" ca="1" si="439"/>
        <v>0</v>
      </c>
      <c r="DG125" s="224">
        <f t="shared" ca="1" si="439"/>
        <v>0</v>
      </c>
      <c r="DH125" s="224">
        <f t="shared" ca="1" si="439"/>
        <v>0</v>
      </c>
      <c r="DI125" s="224">
        <f t="shared" ca="1" si="439"/>
        <v>0</v>
      </c>
      <c r="DJ125" s="224">
        <f t="shared" ca="1" si="439"/>
        <v>0</v>
      </c>
      <c r="DK125" s="224">
        <f t="shared" ca="1" si="439"/>
        <v>0</v>
      </c>
      <c r="DL125" s="224">
        <f t="shared" ca="1" si="439"/>
        <v>0</v>
      </c>
      <c r="DM125" s="224">
        <f t="shared" ref="DM125:ER125" ca="1" si="440">COUNTIF(DM90:DM119,"ORG")</f>
        <v>0</v>
      </c>
      <c r="DN125" s="224">
        <f t="shared" ca="1" si="440"/>
        <v>0</v>
      </c>
      <c r="DO125" s="224">
        <f t="shared" ca="1" si="440"/>
        <v>0</v>
      </c>
      <c r="DP125" s="224">
        <f t="shared" ca="1" si="440"/>
        <v>0</v>
      </c>
      <c r="DQ125" s="224">
        <f t="shared" ca="1" si="440"/>
        <v>0</v>
      </c>
      <c r="DR125" s="224">
        <f t="shared" ca="1" si="440"/>
        <v>0</v>
      </c>
      <c r="DS125" s="224">
        <f t="shared" ca="1" si="440"/>
        <v>0</v>
      </c>
      <c r="DT125" s="224">
        <f t="shared" ca="1" si="440"/>
        <v>0</v>
      </c>
      <c r="DU125" s="224">
        <f t="shared" ca="1" si="440"/>
        <v>0</v>
      </c>
      <c r="DV125" s="224">
        <f t="shared" ca="1" si="440"/>
        <v>0</v>
      </c>
      <c r="DW125" s="224">
        <f t="shared" ca="1" si="440"/>
        <v>0</v>
      </c>
      <c r="DX125" s="224">
        <f t="shared" ca="1" si="440"/>
        <v>0</v>
      </c>
      <c r="DY125" s="224">
        <f t="shared" ca="1" si="440"/>
        <v>0</v>
      </c>
      <c r="DZ125" s="224">
        <f t="shared" ca="1" si="440"/>
        <v>0</v>
      </c>
      <c r="EA125" s="224">
        <f t="shared" ca="1" si="440"/>
        <v>0</v>
      </c>
      <c r="EB125" s="224">
        <f t="shared" ca="1" si="440"/>
        <v>0</v>
      </c>
      <c r="EC125" s="224">
        <f t="shared" ca="1" si="440"/>
        <v>0</v>
      </c>
      <c r="ED125" s="224">
        <f t="shared" ca="1" si="440"/>
        <v>0</v>
      </c>
      <c r="EE125" s="224">
        <f t="shared" ca="1" si="440"/>
        <v>0</v>
      </c>
      <c r="EF125" s="224">
        <f t="shared" ca="1" si="440"/>
        <v>0</v>
      </c>
      <c r="EG125" s="224">
        <f t="shared" ca="1" si="440"/>
        <v>0</v>
      </c>
      <c r="EH125" s="224">
        <f t="shared" ca="1" si="440"/>
        <v>0</v>
      </c>
      <c r="EI125" s="224">
        <f t="shared" ca="1" si="440"/>
        <v>0</v>
      </c>
      <c r="EJ125" s="224">
        <f t="shared" ca="1" si="440"/>
        <v>0</v>
      </c>
      <c r="EK125" s="224">
        <f t="shared" ca="1" si="440"/>
        <v>0</v>
      </c>
      <c r="EL125" s="224">
        <f t="shared" ca="1" si="440"/>
        <v>0</v>
      </c>
      <c r="EM125" s="224">
        <f t="shared" ca="1" si="440"/>
        <v>0</v>
      </c>
      <c r="EN125" s="224">
        <f t="shared" ca="1" si="440"/>
        <v>0</v>
      </c>
      <c r="EO125" s="224">
        <f t="shared" ca="1" si="440"/>
        <v>0</v>
      </c>
      <c r="EP125" s="224">
        <f t="shared" ca="1" si="440"/>
        <v>0</v>
      </c>
      <c r="EQ125" s="224">
        <f t="shared" ca="1" si="440"/>
        <v>0</v>
      </c>
      <c r="ER125" s="224">
        <f t="shared" ca="1" si="440"/>
        <v>0</v>
      </c>
      <c r="ES125" s="224">
        <f t="shared" ref="ES125:FX125" ca="1" si="441">COUNTIF(ES90:ES119,"ORG")</f>
        <v>0</v>
      </c>
      <c r="ET125" s="224">
        <f t="shared" ca="1" si="441"/>
        <v>0</v>
      </c>
      <c r="EU125" s="224">
        <f t="shared" ca="1" si="441"/>
        <v>0</v>
      </c>
      <c r="EV125" s="224">
        <f t="shared" ca="1" si="441"/>
        <v>0</v>
      </c>
      <c r="EW125" s="224">
        <f t="shared" ca="1" si="441"/>
        <v>0</v>
      </c>
      <c r="EX125" s="224">
        <f t="shared" ca="1" si="441"/>
        <v>0</v>
      </c>
      <c r="EY125" s="224">
        <f t="shared" ca="1" si="441"/>
        <v>0</v>
      </c>
      <c r="EZ125" s="224">
        <f t="shared" ca="1" si="441"/>
        <v>0</v>
      </c>
      <c r="FA125" s="224">
        <f t="shared" ca="1" si="441"/>
        <v>0</v>
      </c>
      <c r="FB125" s="224">
        <f t="shared" ca="1" si="441"/>
        <v>0</v>
      </c>
      <c r="FC125" s="224">
        <f t="shared" ca="1" si="441"/>
        <v>0</v>
      </c>
      <c r="FD125" s="224">
        <f t="shared" ca="1" si="441"/>
        <v>0</v>
      </c>
      <c r="FE125" s="224">
        <f t="shared" ca="1" si="441"/>
        <v>0</v>
      </c>
      <c r="FF125" s="224">
        <f t="shared" ca="1" si="441"/>
        <v>0</v>
      </c>
      <c r="FG125" s="224">
        <f t="shared" ca="1" si="441"/>
        <v>0</v>
      </c>
      <c r="FH125" s="224">
        <f t="shared" ca="1" si="441"/>
        <v>0</v>
      </c>
      <c r="FI125" s="224">
        <f t="shared" ca="1" si="441"/>
        <v>0</v>
      </c>
      <c r="FJ125" s="224">
        <f t="shared" ca="1" si="441"/>
        <v>0</v>
      </c>
      <c r="FK125" s="224">
        <f t="shared" ca="1" si="441"/>
        <v>0</v>
      </c>
      <c r="FL125" s="224">
        <f t="shared" ca="1" si="441"/>
        <v>0</v>
      </c>
      <c r="FM125" s="224">
        <f t="shared" ca="1" si="441"/>
        <v>0</v>
      </c>
      <c r="FN125" s="224">
        <f t="shared" ca="1" si="441"/>
        <v>0</v>
      </c>
      <c r="FO125" s="224">
        <f t="shared" ca="1" si="441"/>
        <v>0</v>
      </c>
      <c r="FP125" s="224">
        <f t="shared" ca="1" si="441"/>
        <v>0</v>
      </c>
      <c r="FQ125" s="224">
        <f t="shared" ca="1" si="441"/>
        <v>0</v>
      </c>
      <c r="FR125" s="224">
        <f t="shared" ca="1" si="441"/>
        <v>0</v>
      </c>
      <c r="FS125" s="224">
        <f t="shared" ca="1" si="441"/>
        <v>0</v>
      </c>
      <c r="FT125" s="224">
        <f t="shared" ca="1" si="441"/>
        <v>0</v>
      </c>
      <c r="FU125" s="224">
        <f t="shared" ca="1" si="441"/>
        <v>0</v>
      </c>
      <c r="FV125" s="224">
        <f t="shared" ca="1" si="441"/>
        <v>0</v>
      </c>
      <c r="FW125" s="224">
        <f t="shared" ca="1" si="441"/>
        <v>0</v>
      </c>
      <c r="FX125" s="224">
        <f t="shared" ca="1" si="441"/>
        <v>0</v>
      </c>
      <c r="FY125" s="224">
        <f t="shared" ref="FY125:GR125" ca="1" si="442">COUNTIF(FY90:FY119,"ORG")</f>
        <v>0</v>
      </c>
      <c r="FZ125" s="224">
        <f t="shared" ca="1" si="442"/>
        <v>0</v>
      </c>
      <c r="GA125" s="224">
        <f t="shared" ca="1" si="442"/>
        <v>0</v>
      </c>
      <c r="GB125" s="224">
        <f t="shared" ca="1" si="442"/>
        <v>0</v>
      </c>
      <c r="GC125" s="224">
        <f t="shared" ca="1" si="442"/>
        <v>0</v>
      </c>
      <c r="GD125" s="224">
        <f t="shared" ca="1" si="442"/>
        <v>0</v>
      </c>
      <c r="GE125" s="224">
        <f t="shared" ca="1" si="442"/>
        <v>0</v>
      </c>
      <c r="GF125" s="224">
        <f t="shared" ca="1" si="442"/>
        <v>0</v>
      </c>
      <c r="GG125" s="224">
        <f t="shared" ca="1" si="442"/>
        <v>0</v>
      </c>
      <c r="GH125" s="224">
        <f t="shared" ca="1" si="442"/>
        <v>0</v>
      </c>
      <c r="GI125" s="224">
        <f t="shared" ca="1" si="442"/>
        <v>0</v>
      </c>
      <c r="GJ125" s="224">
        <f t="shared" ca="1" si="442"/>
        <v>0</v>
      </c>
      <c r="GK125" s="224">
        <f t="shared" ca="1" si="442"/>
        <v>0</v>
      </c>
      <c r="GL125" s="224">
        <f t="shared" ca="1" si="442"/>
        <v>0</v>
      </c>
      <c r="GM125" s="224">
        <f t="shared" ca="1" si="442"/>
        <v>0</v>
      </c>
      <c r="GN125" s="224">
        <f t="shared" ca="1" si="442"/>
        <v>0</v>
      </c>
      <c r="GO125" s="224">
        <f t="shared" si="442"/>
        <v>0</v>
      </c>
      <c r="GP125" s="224">
        <f t="shared" si="442"/>
        <v>0</v>
      </c>
      <c r="GQ125" s="224">
        <f t="shared" si="442"/>
        <v>0</v>
      </c>
      <c r="GR125" s="225">
        <f t="shared" si="442"/>
        <v>0</v>
      </c>
    </row>
    <row r="126" spans="2:200" x14ac:dyDescent="0.2">
      <c r="E126" s="217"/>
      <c r="F126" s="218"/>
      <c r="G126" s="218"/>
      <c r="H126" s="219" t="s">
        <v>357</v>
      </c>
      <c r="P126" s="140"/>
      <c r="U126" s="187">
        <f ca="1">SUM(U120:U124)</f>
        <v>29</v>
      </c>
      <c r="V126" s="220">
        <f t="shared" ref="V126:CG126" ca="1" si="443">SUM(V120:V124)</f>
        <v>29</v>
      </c>
      <c r="W126" s="220">
        <f t="shared" ca="1" si="443"/>
        <v>29</v>
      </c>
      <c r="X126" s="220">
        <f t="shared" ca="1" si="443"/>
        <v>29</v>
      </c>
      <c r="Y126" s="220">
        <f t="shared" ca="1" si="443"/>
        <v>29</v>
      </c>
      <c r="Z126" s="220">
        <f t="shared" ca="1" si="443"/>
        <v>29</v>
      </c>
      <c r="AA126" s="220">
        <f t="shared" ca="1" si="443"/>
        <v>29</v>
      </c>
      <c r="AB126" s="220">
        <f t="shared" ca="1" si="443"/>
        <v>29</v>
      </c>
      <c r="AC126" s="220">
        <f t="shared" ca="1" si="443"/>
        <v>29</v>
      </c>
      <c r="AD126" s="220">
        <f t="shared" ca="1" si="443"/>
        <v>29</v>
      </c>
      <c r="AE126" s="220">
        <f t="shared" ca="1" si="443"/>
        <v>29</v>
      </c>
      <c r="AF126" s="220">
        <f t="shared" ca="1" si="443"/>
        <v>29</v>
      </c>
      <c r="AG126" s="220">
        <f t="shared" ca="1" si="443"/>
        <v>29</v>
      </c>
      <c r="AH126" s="220">
        <f t="shared" ca="1" si="443"/>
        <v>29</v>
      </c>
      <c r="AI126" s="220">
        <f t="shared" ca="1" si="443"/>
        <v>29</v>
      </c>
      <c r="AJ126" s="220">
        <f t="shared" ca="1" si="443"/>
        <v>29</v>
      </c>
      <c r="AK126" s="220">
        <f t="shared" ca="1" si="443"/>
        <v>29</v>
      </c>
      <c r="AL126" s="220">
        <f t="shared" ca="1" si="443"/>
        <v>29</v>
      </c>
      <c r="AM126" s="220">
        <f t="shared" ca="1" si="443"/>
        <v>29</v>
      </c>
      <c r="AN126" s="220">
        <f t="shared" ca="1" si="443"/>
        <v>29</v>
      </c>
      <c r="AO126" s="220">
        <f t="shared" ca="1" si="443"/>
        <v>29</v>
      </c>
      <c r="AP126" s="220">
        <f t="shared" ca="1" si="443"/>
        <v>29</v>
      </c>
      <c r="AQ126" s="220">
        <f t="shared" ca="1" si="443"/>
        <v>29</v>
      </c>
      <c r="AR126" s="220">
        <f t="shared" ca="1" si="443"/>
        <v>29</v>
      </c>
      <c r="AS126" s="220">
        <f t="shared" ca="1" si="443"/>
        <v>29</v>
      </c>
      <c r="AT126" s="220">
        <f t="shared" ca="1" si="443"/>
        <v>29</v>
      </c>
      <c r="AU126" s="220">
        <f t="shared" ca="1" si="443"/>
        <v>29</v>
      </c>
      <c r="AV126" s="220">
        <f t="shared" ca="1" si="443"/>
        <v>29</v>
      </c>
      <c r="AW126" s="220">
        <f t="shared" ca="1" si="443"/>
        <v>29</v>
      </c>
      <c r="AX126" s="220">
        <f t="shared" ca="1" si="443"/>
        <v>29</v>
      </c>
      <c r="AY126" s="220">
        <f t="shared" ca="1" si="443"/>
        <v>29</v>
      </c>
      <c r="AZ126" s="220">
        <f t="shared" ca="1" si="443"/>
        <v>29</v>
      </c>
      <c r="BA126" s="220">
        <f t="shared" ca="1" si="443"/>
        <v>29</v>
      </c>
      <c r="BB126" s="220">
        <f t="shared" ca="1" si="443"/>
        <v>29</v>
      </c>
      <c r="BC126" s="220">
        <f t="shared" ca="1" si="443"/>
        <v>29</v>
      </c>
      <c r="BD126" s="220">
        <f t="shared" ca="1" si="443"/>
        <v>29</v>
      </c>
      <c r="BE126" s="220">
        <f t="shared" ca="1" si="443"/>
        <v>29</v>
      </c>
      <c r="BF126" s="220">
        <f t="shared" ca="1" si="443"/>
        <v>29</v>
      </c>
      <c r="BG126" s="220">
        <f t="shared" ca="1" si="443"/>
        <v>29</v>
      </c>
      <c r="BH126" s="220">
        <f t="shared" ca="1" si="443"/>
        <v>29</v>
      </c>
      <c r="BI126" s="220">
        <f t="shared" ca="1" si="443"/>
        <v>29</v>
      </c>
      <c r="BJ126" s="220">
        <f t="shared" ca="1" si="443"/>
        <v>29</v>
      </c>
      <c r="BK126" s="220">
        <f t="shared" ca="1" si="443"/>
        <v>29</v>
      </c>
      <c r="BL126" s="220">
        <f t="shared" ca="1" si="443"/>
        <v>29</v>
      </c>
      <c r="BM126" s="220">
        <f t="shared" ca="1" si="443"/>
        <v>29</v>
      </c>
      <c r="BN126" s="220">
        <f t="shared" ca="1" si="443"/>
        <v>29</v>
      </c>
      <c r="BO126" s="220">
        <f t="shared" ca="1" si="443"/>
        <v>29</v>
      </c>
      <c r="BP126" s="220">
        <f t="shared" ca="1" si="443"/>
        <v>29</v>
      </c>
      <c r="BQ126" s="220">
        <f t="shared" ca="1" si="443"/>
        <v>29</v>
      </c>
      <c r="BR126" s="220">
        <f t="shared" ca="1" si="443"/>
        <v>29</v>
      </c>
      <c r="BS126" s="220">
        <f t="shared" ca="1" si="443"/>
        <v>29</v>
      </c>
      <c r="BT126" s="220">
        <f t="shared" ca="1" si="443"/>
        <v>29</v>
      </c>
      <c r="BU126" s="220">
        <f t="shared" ca="1" si="443"/>
        <v>29</v>
      </c>
      <c r="BV126" s="220">
        <f t="shared" ca="1" si="443"/>
        <v>29</v>
      </c>
      <c r="BW126" s="220">
        <f t="shared" ca="1" si="443"/>
        <v>29</v>
      </c>
      <c r="BX126" s="220">
        <f t="shared" ca="1" si="443"/>
        <v>29</v>
      </c>
      <c r="BY126" s="220">
        <f t="shared" ca="1" si="443"/>
        <v>29</v>
      </c>
      <c r="BZ126" s="220">
        <f t="shared" ca="1" si="443"/>
        <v>29</v>
      </c>
      <c r="CA126" s="220">
        <f t="shared" ca="1" si="443"/>
        <v>29</v>
      </c>
      <c r="CB126" s="220">
        <f t="shared" ca="1" si="443"/>
        <v>29</v>
      </c>
      <c r="CC126" s="220">
        <f t="shared" ca="1" si="443"/>
        <v>29</v>
      </c>
      <c r="CD126" s="220">
        <f t="shared" ca="1" si="443"/>
        <v>29</v>
      </c>
      <c r="CE126" s="220">
        <f t="shared" ca="1" si="443"/>
        <v>29</v>
      </c>
      <c r="CF126" s="220">
        <f t="shared" ca="1" si="443"/>
        <v>29</v>
      </c>
      <c r="CG126" s="220">
        <f t="shared" ca="1" si="443"/>
        <v>29</v>
      </c>
      <c r="CH126" s="220">
        <f t="shared" ref="CH126:ES126" ca="1" si="444">SUM(CH120:CH124)</f>
        <v>29</v>
      </c>
      <c r="CI126" s="220">
        <f t="shared" ca="1" si="444"/>
        <v>29</v>
      </c>
      <c r="CJ126" s="220">
        <f t="shared" ca="1" si="444"/>
        <v>29</v>
      </c>
      <c r="CK126" s="220">
        <f t="shared" ca="1" si="444"/>
        <v>29</v>
      </c>
      <c r="CL126" s="220">
        <f t="shared" ca="1" si="444"/>
        <v>29</v>
      </c>
      <c r="CM126" s="220">
        <f t="shared" ca="1" si="444"/>
        <v>29</v>
      </c>
      <c r="CN126" s="220">
        <f t="shared" ca="1" si="444"/>
        <v>29</v>
      </c>
      <c r="CO126" s="220">
        <f t="shared" ca="1" si="444"/>
        <v>29</v>
      </c>
      <c r="CP126" s="220">
        <f t="shared" ca="1" si="444"/>
        <v>29</v>
      </c>
      <c r="CQ126" s="220">
        <f t="shared" ca="1" si="444"/>
        <v>29</v>
      </c>
      <c r="CR126" s="220">
        <f t="shared" ca="1" si="444"/>
        <v>29</v>
      </c>
      <c r="CS126" s="220">
        <f t="shared" ca="1" si="444"/>
        <v>29</v>
      </c>
      <c r="CT126" s="220">
        <f t="shared" ca="1" si="444"/>
        <v>29</v>
      </c>
      <c r="CU126" s="220">
        <f t="shared" ca="1" si="444"/>
        <v>29</v>
      </c>
      <c r="CV126" s="220">
        <f t="shared" ca="1" si="444"/>
        <v>29</v>
      </c>
      <c r="CW126" s="220">
        <f t="shared" ca="1" si="444"/>
        <v>29</v>
      </c>
      <c r="CX126" s="220">
        <f t="shared" ca="1" si="444"/>
        <v>29</v>
      </c>
      <c r="CY126" s="220">
        <f t="shared" ca="1" si="444"/>
        <v>29</v>
      </c>
      <c r="CZ126" s="220">
        <f t="shared" ca="1" si="444"/>
        <v>29</v>
      </c>
      <c r="DA126" s="220">
        <f t="shared" ca="1" si="444"/>
        <v>29</v>
      </c>
      <c r="DB126" s="220">
        <f t="shared" ca="1" si="444"/>
        <v>29</v>
      </c>
      <c r="DC126" s="220">
        <f t="shared" ca="1" si="444"/>
        <v>29</v>
      </c>
      <c r="DD126" s="220">
        <f t="shared" ca="1" si="444"/>
        <v>29</v>
      </c>
      <c r="DE126" s="220">
        <f t="shared" ca="1" si="444"/>
        <v>29</v>
      </c>
      <c r="DF126" s="220">
        <f t="shared" ca="1" si="444"/>
        <v>29</v>
      </c>
      <c r="DG126" s="220">
        <f t="shared" ca="1" si="444"/>
        <v>29</v>
      </c>
      <c r="DH126" s="220">
        <f t="shared" ca="1" si="444"/>
        <v>29</v>
      </c>
      <c r="DI126" s="220">
        <f t="shared" ca="1" si="444"/>
        <v>29</v>
      </c>
      <c r="DJ126" s="220">
        <f t="shared" ca="1" si="444"/>
        <v>29</v>
      </c>
      <c r="DK126" s="220">
        <f t="shared" ca="1" si="444"/>
        <v>29</v>
      </c>
      <c r="DL126" s="220">
        <f t="shared" ca="1" si="444"/>
        <v>29</v>
      </c>
      <c r="DM126" s="220">
        <f t="shared" ca="1" si="444"/>
        <v>29</v>
      </c>
      <c r="DN126" s="220">
        <f t="shared" ca="1" si="444"/>
        <v>29</v>
      </c>
      <c r="DO126" s="220">
        <f t="shared" ca="1" si="444"/>
        <v>29</v>
      </c>
      <c r="DP126" s="220">
        <f t="shared" ca="1" si="444"/>
        <v>29</v>
      </c>
      <c r="DQ126" s="220">
        <f t="shared" ca="1" si="444"/>
        <v>29</v>
      </c>
      <c r="DR126" s="220">
        <f t="shared" ca="1" si="444"/>
        <v>29</v>
      </c>
      <c r="DS126" s="220">
        <f t="shared" ca="1" si="444"/>
        <v>29</v>
      </c>
      <c r="DT126" s="220">
        <f t="shared" ca="1" si="444"/>
        <v>29</v>
      </c>
      <c r="DU126" s="220">
        <f t="shared" ca="1" si="444"/>
        <v>29</v>
      </c>
      <c r="DV126" s="220">
        <f t="shared" ca="1" si="444"/>
        <v>29</v>
      </c>
      <c r="DW126" s="220">
        <f t="shared" ca="1" si="444"/>
        <v>29</v>
      </c>
      <c r="DX126" s="220">
        <f t="shared" ca="1" si="444"/>
        <v>29</v>
      </c>
      <c r="DY126" s="220">
        <f t="shared" ca="1" si="444"/>
        <v>29</v>
      </c>
      <c r="DZ126" s="220">
        <f t="shared" ca="1" si="444"/>
        <v>29</v>
      </c>
      <c r="EA126" s="220">
        <f t="shared" ca="1" si="444"/>
        <v>29</v>
      </c>
      <c r="EB126" s="220">
        <f t="shared" ca="1" si="444"/>
        <v>29</v>
      </c>
      <c r="EC126" s="220">
        <f t="shared" ca="1" si="444"/>
        <v>29</v>
      </c>
      <c r="ED126" s="220">
        <f t="shared" ca="1" si="444"/>
        <v>29</v>
      </c>
      <c r="EE126" s="220">
        <f t="shared" ca="1" si="444"/>
        <v>29</v>
      </c>
      <c r="EF126" s="220">
        <f t="shared" ca="1" si="444"/>
        <v>29</v>
      </c>
      <c r="EG126" s="220">
        <f t="shared" ca="1" si="444"/>
        <v>29</v>
      </c>
      <c r="EH126" s="220">
        <f t="shared" ca="1" si="444"/>
        <v>29</v>
      </c>
      <c r="EI126" s="220">
        <f t="shared" ca="1" si="444"/>
        <v>29</v>
      </c>
      <c r="EJ126" s="220">
        <f t="shared" ca="1" si="444"/>
        <v>29</v>
      </c>
      <c r="EK126" s="220">
        <f t="shared" ca="1" si="444"/>
        <v>29</v>
      </c>
      <c r="EL126" s="220">
        <f t="shared" ca="1" si="444"/>
        <v>29</v>
      </c>
      <c r="EM126" s="220">
        <f t="shared" ca="1" si="444"/>
        <v>28</v>
      </c>
      <c r="EN126" s="220">
        <f t="shared" ca="1" si="444"/>
        <v>26</v>
      </c>
      <c r="EO126" s="220">
        <f t="shared" ca="1" si="444"/>
        <v>26</v>
      </c>
      <c r="EP126" s="220">
        <f t="shared" ca="1" si="444"/>
        <v>26</v>
      </c>
      <c r="EQ126" s="220">
        <f t="shared" ca="1" si="444"/>
        <v>26</v>
      </c>
      <c r="ER126" s="220">
        <f t="shared" ca="1" si="444"/>
        <v>26</v>
      </c>
      <c r="ES126" s="220">
        <f t="shared" ca="1" si="444"/>
        <v>26</v>
      </c>
      <c r="ET126" s="220">
        <f t="shared" ref="ET126:GR126" ca="1" si="445">SUM(ET120:ET124)</f>
        <v>26</v>
      </c>
      <c r="EU126" s="220">
        <f t="shared" ca="1" si="445"/>
        <v>25</v>
      </c>
      <c r="EV126" s="220">
        <f t="shared" ca="1" si="445"/>
        <v>25</v>
      </c>
      <c r="EW126" s="220">
        <f t="shared" ca="1" si="445"/>
        <v>25</v>
      </c>
      <c r="EX126" s="220">
        <f t="shared" ca="1" si="445"/>
        <v>25</v>
      </c>
      <c r="EY126" s="220">
        <f t="shared" ca="1" si="445"/>
        <v>23</v>
      </c>
      <c r="EZ126" s="220">
        <f t="shared" ca="1" si="445"/>
        <v>23</v>
      </c>
      <c r="FA126" s="220">
        <f t="shared" ca="1" si="445"/>
        <v>23</v>
      </c>
      <c r="FB126" s="220">
        <f t="shared" ca="1" si="445"/>
        <v>23</v>
      </c>
      <c r="FC126" s="220">
        <f t="shared" ca="1" si="445"/>
        <v>23</v>
      </c>
      <c r="FD126" s="220">
        <f t="shared" ca="1" si="445"/>
        <v>23</v>
      </c>
      <c r="FE126" s="220">
        <f t="shared" ca="1" si="445"/>
        <v>23</v>
      </c>
      <c r="FF126" s="220">
        <f t="shared" ca="1" si="445"/>
        <v>22</v>
      </c>
      <c r="FG126" s="220">
        <f t="shared" ca="1" si="445"/>
        <v>22</v>
      </c>
      <c r="FH126" s="220">
        <f t="shared" ca="1" si="445"/>
        <v>22</v>
      </c>
      <c r="FI126" s="220">
        <f t="shared" ca="1" si="445"/>
        <v>20</v>
      </c>
      <c r="FJ126" s="220">
        <f t="shared" ca="1" si="445"/>
        <v>19</v>
      </c>
      <c r="FK126" s="220">
        <f t="shared" ca="1" si="445"/>
        <v>19</v>
      </c>
      <c r="FL126" s="220">
        <f t="shared" ca="1" si="445"/>
        <v>19</v>
      </c>
      <c r="FM126" s="220">
        <f t="shared" ca="1" si="445"/>
        <v>19</v>
      </c>
      <c r="FN126" s="220">
        <f t="shared" ca="1" si="445"/>
        <v>18</v>
      </c>
      <c r="FO126" s="220">
        <f t="shared" ca="1" si="445"/>
        <v>17</v>
      </c>
      <c r="FP126" s="220">
        <f t="shared" ca="1" si="445"/>
        <v>17</v>
      </c>
      <c r="FQ126" s="220">
        <f t="shared" ca="1" si="445"/>
        <v>17</v>
      </c>
      <c r="FR126" s="220">
        <f t="shared" ca="1" si="445"/>
        <v>17</v>
      </c>
      <c r="FS126" s="220">
        <f t="shared" ca="1" si="445"/>
        <v>17</v>
      </c>
      <c r="FT126" s="220">
        <f t="shared" ca="1" si="445"/>
        <v>17</v>
      </c>
      <c r="FU126" s="220">
        <f t="shared" ca="1" si="445"/>
        <v>17</v>
      </c>
      <c r="FV126" s="220">
        <f t="shared" ca="1" si="445"/>
        <v>16</v>
      </c>
      <c r="FW126" s="220">
        <f t="shared" ca="1" si="445"/>
        <v>15</v>
      </c>
      <c r="FX126" s="220">
        <f t="shared" ca="1" si="445"/>
        <v>15</v>
      </c>
      <c r="FY126" s="220">
        <f t="shared" ca="1" si="445"/>
        <v>15</v>
      </c>
      <c r="FZ126" s="220">
        <f t="shared" ca="1" si="445"/>
        <v>15</v>
      </c>
      <c r="GA126" s="220">
        <f t="shared" ca="1" si="445"/>
        <v>15</v>
      </c>
      <c r="GB126" s="220">
        <f t="shared" ca="1" si="445"/>
        <v>15</v>
      </c>
      <c r="GC126" s="220">
        <f t="shared" ca="1" si="445"/>
        <v>14</v>
      </c>
      <c r="GD126" s="220">
        <f t="shared" ca="1" si="445"/>
        <v>13</v>
      </c>
      <c r="GE126" s="220">
        <f t="shared" ca="1" si="445"/>
        <v>13</v>
      </c>
      <c r="GF126" s="220">
        <f t="shared" ca="1" si="445"/>
        <v>12</v>
      </c>
      <c r="GG126" s="220">
        <f t="shared" ca="1" si="445"/>
        <v>12</v>
      </c>
      <c r="GH126" s="220">
        <f t="shared" ca="1" si="445"/>
        <v>12</v>
      </c>
      <c r="GI126" s="220">
        <f t="shared" ca="1" si="445"/>
        <v>12</v>
      </c>
      <c r="GJ126" s="220">
        <f t="shared" ca="1" si="445"/>
        <v>12</v>
      </c>
      <c r="GK126" s="220">
        <f t="shared" ca="1" si="445"/>
        <v>12</v>
      </c>
      <c r="GL126" s="220">
        <f t="shared" ca="1" si="445"/>
        <v>12</v>
      </c>
      <c r="GM126" s="220">
        <f t="shared" ca="1" si="445"/>
        <v>12</v>
      </c>
      <c r="GN126" s="220">
        <f t="shared" ca="1" si="445"/>
        <v>11</v>
      </c>
      <c r="GO126" s="220">
        <f t="shared" si="445"/>
        <v>0</v>
      </c>
      <c r="GP126" s="220">
        <f t="shared" si="445"/>
        <v>0</v>
      </c>
      <c r="GQ126" s="220">
        <f t="shared" si="445"/>
        <v>0</v>
      </c>
      <c r="GR126" s="220">
        <f t="shared" si="445"/>
        <v>0</v>
      </c>
    </row>
    <row r="127" spans="2:200" x14ac:dyDescent="0.2">
      <c r="H127" s="6"/>
      <c r="I127" s="101"/>
      <c r="J127" s="101"/>
      <c r="K127" s="101"/>
      <c r="P127" s="140"/>
    </row>
    <row r="128" spans="2:200" ht="15.75" thickBot="1" x14ac:dyDescent="0.25">
      <c r="F128" s="6"/>
      <c r="H128" s="238" t="s">
        <v>30</v>
      </c>
      <c r="I128" s="101"/>
      <c r="J128" s="101"/>
      <c r="K128" s="101"/>
      <c r="P128" s="140"/>
      <c r="U128" s="195">
        <v>42370</v>
      </c>
      <c r="V128" s="195">
        <v>42401</v>
      </c>
      <c r="W128" s="195">
        <v>42430</v>
      </c>
      <c r="X128" s="195">
        <v>42461</v>
      </c>
      <c r="Y128" s="195">
        <v>42491</v>
      </c>
      <c r="Z128" s="195">
        <v>42522</v>
      </c>
      <c r="AA128" s="195">
        <v>42552</v>
      </c>
      <c r="AB128" s="195">
        <v>42583</v>
      </c>
      <c r="AC128" s="195">
        <v>42614</v>
      </c>
      <c r="AD128" s="195">
        <v>42644</v>
      </c>
      <c r="AE128" s="195">
        <v>42675</v>
      </c>
      <c r="AF128" s="195">
        <v>42705</v>
      </c>
      <c r="AG128" s="195">
        <v>42736</v>
      </c>
      <c r="AH128" s="195">
        <v>42767</v>
      </c>
      <c r="AI128" s="195">
        <v>42795</v>
      </c>
      <c r="AJ128" s="195">
        <v>42826</v>
      </c>
      <c r="AK128" s="195">
        <v>42856</v>
      </c>
      <c r="AL128" s="195">
        <v>42887</v>
      </c>
      <c r="AM128" s="195">
        <v>42917</v>
      </c>
      <c r="AN128" s="195">
        <v>42948</v>
      </c>
      <c r="AO128" s="195">
        <v>42979</v>
      </c>
      <c r="AP128" s="195">
        <v>43009</v>
      </c>
      <c r="AQ128" s="195">
        <v>43040</v>
      </c>
      <c r="AR128" s="195">
        <v>43070</v>
      </c>
      <c r="AS128" s="195">
        <v>43101</v>
      </c>
      <c r="AT128" s="195">
        <v>43132</v>
      </c>
      <c r="AU128" s="195">
        <v>43160</v>
      </c>
      <c r="AV128" s="195">
        <v>43191</v>
      </c>
      <c r="AW128" s="195">
        <v>43221</v>
      </c>
      <c r="AX128" s="195">
        <v>43252</v>
      </c>
      <c r="AY128" s="195">
        <v>43282</v>
      </c>
      <c r="AZ128" s="195">
        <v>43313</v>
      </c>
      <c r="BA128" s="195">
        <v>43344</v>
      </c>
      <c r="BB128" s="195">
        <v>43374</v>
      </c>
      <c r="BC128" s="195">
        <v>43405</v>
      </c>
      <c r="BD128" s="195">
        <v>43435</v>
      </c>
      <c r="BE128" s="195">
        <v>43466</v>
      </c>
      <c r="BF128" s="195">
        <v>43497</v>
      </c>
      <c r="BG128" s="195">
        <v>43525</v>
      </c>
      <c r="BH128" s="195">
        <v>43556</v>
      </c>
      <c r="BI128" s="195">
        <v>43586</v>
      </c>
      <c r="BJ128" s="195">
        <v>43617</v>
      </c>
      <c r="BK128" s="195">
        <v>43647</v>
      </c>
      <c r="BL128" s="195">
        <v>43678</v>
      </c>
      <c r="BM128" s="195">
        <v>43709</v>
      </c>
      <c r="BN128" s="195">
        <v>43739</v>
      </c>
      <c r="BO128" s="195">
        <v>43770</v>
      </c>
      <c r="BP128" s="195">
        <v>43800</v>
      </c>
      <c r="BQ128" s="195">
        <v>43831</v>
      </c>
      <c r="BR128" s="195">
        <v>43862</v>
      </c>
      <c r="BS128" s="195">
        <v>43891</v>
      </c>
      <c r="BT128" s="195">
        <v>43922</v>
      </c>
      <c r="BU128" s="195">
        <v>43952</v>
      </c>
      <c r="BV128" s="195">
        <v>43983</v>
      </c>
      <c r="BW128" s="195">
        <v>44013</v>
      </c>
      <c r="BX128" s="195">
        <v>44044</v>
      </c>
      <c r="BY128" s="195">
        <v>44075</v>
      </c>
      <c r="BZ128" s="195">
        <v>44105</v>
      </c>
      <c r="CA128" s="195">
        <v>44136</v>
      </c>
      <c r="CB128" s="195">
        <v>44166</v>
      </c>
      <c r="CC128" s="195">
        <v>44197</v>
      </c>
      <c r="CD128" s="195">
        <v>44228</v>
      </c>
      <c r="CE128" s="195">
        <v>44256</v>
      </c>
      <c r="CF128" s="195">
        <v>44287</v>
      </c>
      <c r="CG128" s="195">
        <v>44317</v>
      </c>
      <c r="CH128" s="195">
        <v>44348</v>
      </c>
      <c r="CI128" s="195">
        <v>44378</v>
      </c>
      <c r="CJ128" s="195">
        <v>44409</v>
      </c>
      <c r="CK128" s="195">
        <v>44440</v>
      </c>
      <c r="CL128" s="195">
        <v>44470</v>
      </c>
      <c r="CM128" s="195">
        <v>44501</v>
      </c>
      <c r="CN128" s="195">
        <v>44531</v>
      </c>
      <c r="CO128" s="195">
        <v>44562</v>
      </c>
      <c r="CP128" s="195">
        <v>44593</v>
      </c>
      <c r="CQ128" s="195">
        <v>44621</v>
      </c>
      <c r="CR128" s="195">
        <v>44652</v>
      </c>
      <c r="CS128" s="195">
        <v>44682</v>
      </c>
      <c r="CT128" s="195">
        <v>44713</v>
      </c>
      <c r="CU128" s="195">
        <v>44743</v>
      </c>
      <c r="CV128" s="195">
        <v>44774</v>
      </c>
      <c r="CW128" s="195">
        <v>44805</v>
      </c>
      <c r="CX128" s="195">
        <v>44835</v>
      </c>
      <c r="CY128" s="195">
        <v>44866</v>
      </c>
      <c r="CZ128" s="195">
        <v>44896</v>
      </c>
      <c r="DA128" s="195">
        <v>44897</v>
      </c>
      <c r="DB128" s="195">
        <v>44898</v>
      </c>
      <c r="DC128" s="195">
        <v>44899</v>
      </c>
      <c r="DD128" s="195">
        <v>44900</v>
      </c>
      <c r="DE128" s="195">
        <v>44901</v>
      </c>
      <c r="DF128" s="195">
        <v>44902</v>
      </c>
      <c r="DG128" s="195">
        <v>44903</v>
      </c>
      <c r="DH128" s="195">
        <v>44904</v>
      </c>
      <c r="DI128" s="195">
        <v>44905</v>
      </c>
      <c r="DJ128" s="195">
        <v>44906</v>
      </c>
      <c r="DK128" s="195">
        <v>44907</v>
      </c>
      <c r="DL128" s="195">
        <v>44908</v>
      </c>
      <c r="DM128" s="195">
        <v>44909</v>
      </c>
      <c r="DN128" s="195">
        <v>44910</v>
      </c>
      <c r="DO128" s="195">
        <v>44911</v>
      </c>
      <c r="DP128" s="195">
        <v>44912</v>
      </c>
      <c r="DQ128" s="195">
        <v>44913</v>
      </c>
      <c r="DR128" s="195">
        <v>44914</v>
      </c>
      <c r="DS128" s="195">
        <v>44915</v>
      </c>
      <c r="DT128" s="195">
        <v>44916</v>
      </c>
      <c r="DU128" s="195">
        <v>44917</v>
      </c>
      <c r="DV128" s="195">
        <v>44918</v>
      </c>
      <c r="DW128" s="195">
        <v>44919</v>
      </c>
      <c r="DX128" s="195">
        <v>44920</v>
      </c>
      <c r="DY128" s="195">
        <v>44921</v>
      </c>
      <c r="DZ128" s="195">
        <v>44922</v>
      </c>
      <c r="EA128" s="195">
        <v>44923</v>
      </c>
      <c r="EB128" s="195">
        <v>44924</v>
      </c>
      <c r="EC128" s="195">
        <v>44925</v>
      </c>
      <c r="ED128" s="195">
        <v>44926</v>
      </c>
      <c r="EE128" s="195">
        <v>44927</v>
      </c>
      <c r="EF128" s="195">
        <v>44928</v>
      </c>
      <c r="EG128" s="195">
        <v>44929</v>
      </c>
      <c r="EH128" s="195">
        <v>44930</v>
      </c>
      <c r="EI128" s="195">
        <v>44931</v>
      </c>
      <c r="EJ128" s="195">
        <v>44932</v>
      </c>
      <c r="EK128" s="195">
        <v>44933</v>
      </c>
      <c r="EL128" s="195">
        <v>44934</v>
      </c>
      <c r="EM128" s="195">
        <v>44935</v>
      </c>
      <c r="EN128" s="195">
        <v>44936</v>
      </c>
      <c r="EO128" s="195">
        <v>44937</v>
      </c>
      <c r="EP128" s="195">
        <v>44938</v>
      </c>
      <c r="EQ128" s="195">
        <v>44939</v>
      </c>
      <c r="ER128" s="195">
        <v>44940</v>
      </c>
      <c r="ES128" s="195">
        <v>44941</v>
      </c>
      <c r="ET128" s="195">
        <v>44942</v>
      </c>
      <c r="EU128" s="195">
        <v>44943</v>
      </c>
      <c r="EV128" s="195">
        <v>44944</v>
      </c>
      <c r="EW128" s="195">
        <v>44945</v>
      </c>
      <c r="EX128" s="195">
        <v>44946</v>
      </c>
      <c r="EY128" s="195">
        <v>44947</v>
      </c>
      <c r="EZ128" s="195">
        <v>44948</v>
      </c>
      <c r="FA128" s="195">
        <v>44949</v>
      </c>
      <c r="FB128" s="195">
        <v>44950</v>
      </c>
      <c r="FC128" s="195">
        <v>44951</v>
      </c>
      <c r="FD128" s="195">
        <v>44952</v>
      </c>
      <c r="FE128" s="195">
        <v>44953</v>
      </c>
      <c r="FF128" s="195">
        <v>44954</v>
      </c>
      <c r="FG128" s="195">
        <v>44955</v>
      </c>
      <c r="FH128" s="195">
        <v>44956</v>
      </c>
      <c r="FI128" s="195">
        <v>44957</v>
      </c>
      <c r="FJ128" s="195">
        <v>44958</v>
      </c>
      <c r="FK128" s="195">
        <v>44959</v>
      </c>
      <c r="FL128" s="195">
        <v>44960</v>
      </c>
      <c r="FM128" s="195">
        <v>44961</v>
      </c>
      <c r="FN128" s="195">
        <v>44962</v>
      </c>
      <c r="FO128" s="195">
        <v>44963</v>
      </c>
      <c r="FP128" s="195">
        <v>44964</v>
      </c>
      <c r="FQ128" s="195">
        <v>44965</v>
      </c>
      <c r="FR128" s="195">
        <v>44966</v>
      </c>
      <c r="FS128" s="195">
        <v>44967</v>
      </c>
      <c r="FT128" s="195">
        <v>44968</v>
      </c>
      <c r="FU128" s="195">
        <v>44969</v>
      </c>
      <c r="FV128" s="195">
        <v>44970</v>
      </c>
      <c r="FW128" s="195">
        <v>44971</v>
      </c>
      <c r="FX128" s="195">
        <v>44972</v>
      </c>
      <c r="FY128" s="195">
        <v>44973</v>
      </c>
      <c r="FZ128" s="195">
        <v>44974</v>
      </c>
      <c r="GA128" s="195">
        <v>44975</v>
      </c>
      <c r="GB128" s="195">
        <v>44976</v>
      </c>
      <c r="GC128" s="195">
        <v>44977</v>
      </c>
      <c r="GD128" s="195">
        <v>44978</v>
      </c>
      <c r="GE128" s="195">
        <v>44979</v>
      </c>
      <c r="GF128" s="195">
        <v>44980</v>
      </c>
      <c r="GG128" s="195">
        <v>44981</v>
      </c>
      <c r="GH128" s="195">
        <v>44982</v>
      </c>
      <c r="GI128" s="195">
        <v>44983</v>
      </c>
      <c r="GJ128" s="195">
        <v>44984</v>
      </c>
      <c r="GK128" s="195">
        <v>44985</v>
      </c>
      <c r="GL128" s="195">
        <v>44986</v>
      </c>
      <c r="GM128" s="195">
        <v>44987</v>
      </c>
      <c r="GN128" s="195">
        <v>44988</v>
      </c>
      <c r="GO128" s="195">
        <v>44989</v>
      </c>
      <c r="GP128" s="195">
        <v>44990</v>
      </c>
      <c r="GQ128" s="195">
        <v>44991</v>
      </c>
      <c r="GR128" s="195">
        <v>44992</v>
      </c>
    </row>
    <row r="129" spans="4:208" x14ac:dyDescent="0.2">
      <c r="E129" s="1060" t="s">
        <v>358</v>
      </c>
      <c r="F129" s="1061"/>
      <c r="G129" s="1061"/>
      <c r="H129" s="1061"/>
      <c r="I129" s="130"/>
      <c r="J129" s="101"/>
      <c r="K129" s="101"/>
      <c r="P129" s="140"/>
      <c r="U129" s="186">
        <f t="shared" ref="U129:AZ129" si="446">U43+U44</f>
        <v>0</v>
      </c>
      <c r="V129" s="186">
        <f t="shared" si="446"/>
        <v>0</v>
      </c>
      <c r="W129" s="186">
        <f t="shared" si="446"/>
        <v>0</v>
      </c>
      <c r="X129" s="186">
        <f t="shared" si="446"/>
        <v>0</v>
      </c>
      <c r="Y129" s="186">
        <f t="shared" si="446"/>
        <v>0</v>
      </c>
      <c r="Z129" s="186">
        <f t="shared" si="446"/>
        <v>0</v>
      </c>
      <c r="AA129" s="186">
        <f t="shared" si="446"/>
        <v>0</v>
      </c>
      <c r="AB129" s="186">
        <f t="shared" si="446"/>
        <v>0</v>
      </c>
      <c r="AC129" s="186">
        <f t="shared" si="446"/>
        <v>0</v>
      </c>
      <c r="AD129" s="186">
        <f t="shared" si="446"/>
        <v>0</v>
      </c>
      <c r="AE129" s="186">
        <f t="shared" si="446"/>
        <v>4</v>
      </c>
      <c r="AF129" s="186">
        <f t="shared" si="446"/>
        <v>4</v>
      </c>
      <c r="AG129" s="186">
        <f t="shared" si="446"/>
        <v>0</v>
      </c>
      <c r="AH129" s="186">
        <f t="shared" si="446"/>
        <v>0</v>
      </c>
      <c r="AI129" s="186">
        <f t="shared" si="446"/>
        <v>0</v>
      </c>
      <c r="AJ129" s="186">
        <f t="shared" si="446"/>
        <v>0</v>
      </c>
      <c r="AK129" s="186">
        <f t="shared" si="446"/>
        <v>0</v>
      </c>
      <c r="AL129" s="186">
        <f t="shared" si="446"/>
        <v>0</v>
      </c>
      <c r="AM129" s="186">
        <f t="shared" si="446"/>
        <v>0</v>
      </c>
      <c r="AN129" s="186">
        <f t="shared" si="446"/>
        <v>0</v>
      </c>
      <c r="AO129" s="186">
        <f t="shared" si="446"/>
        <v>0</v>
      </c>
      <c r="AP129" s="186">
        <f t="shared" si="446"/>
        <v>0</v>
      </c>
      <c r="AQ129" s="186">
        <f t="shared" si="446"/>
        <v>0</v>
      </c>
      <c r="AR129" s="186">
        <f t="shared" si="446"/>
        <v>0</v>
      </c>
      <c r="AS129" s="186">
        <f t="shared" si="446"/>
        <v>0</v>
      </c>
      <c r="AT129" s="186">
        <f t="shared" si="446"/>
        <v>0</v>
      </c>
      <c r="AU129" s="186">
        <f t="shared" si="446"/>
        <v>0</v>
      </c>
      <c r="AV129" s="186">
        <f t="shared" si="446"/>
        <v>0</v>
      </c>
      <c r="AW129" s="186">
        <f t="shared" si="446"/>
        <v>0</v>
      </c>
      <c r="AX129" s="186">
        <f t="shared" si="446"/>
        <v>0</v>
      </c>
      <c r="AY129" s="186">
        <f t="shared" si="446"/>
        <v>0</v>
      </c>
      <c r="AZ129" s="186">
        <f t="shared" si="446"/>
        <v>0</v>
      </c>
      <c r="BA129" s="186">
        <f t="shared" ref="BA129:CF129" si="447">BA43+BA44</f>
        <v>0</v>
      </c>
      <c r="BB129" s="186">
        <f t="shared" si="447"/>
        <v>0</v>
      </c>
      <c r="BC129" s="186">
        <f t="shared" si="447"/>
        <v>0</v>
      </c>
      <c r="BD129" s="186">
        <f t="shared" si="447"/>
        <v>0</v>
      </c>
      <c r="BE129" s="186">
        <f t="shared" si="447"/>
        <v>0</v>
      </c>
      <c r="BF129" s="186">
        <f t="shared" si="447"/>
        <v>0</v>
      </c>
      <c r="BG129" s="186">
        <f t="shared" si="447"/>
        <v>0</v>
      </c>
      <c r="BH129" s="186">
        <f t="shared" si="447"/>
        <v>0</v>
      </c>
      <c r="BI129" s="186">
        <f t="shared" si="447"/>
        <v>0</v>
      </c>
      <c r="BJ129" s="186">
        <f t="shared" si="447"/>
        <v>0</v>
      </c>
      <c r="BK129" s="186">
        <f t="shared" si="447"/>
        <v>0</v>
      </c>
      <c r="BL129" s="186">
        <f t="shared" si="447"/>
        <v>0</v>
      </c>
      <c r="BM129" s="186">
        <f t="shared" si="447"/>
        <v>0</v>
      </c>
      <c r="BN129" s="186">
        <f t="shared" si="447"/>
        <v>0</v>
      </c>
      <c r="BO129" s="186">
        <f t="shared" si="447"/>
        <v>0</v>
      </c>
      <c r="BP129" s="186">
        <f t="shared" si="447"/>
        <v>0</v>
      </c>
      <c r="BQ129" s="186">
        <f t="shared" si="447"/>
        <v>0</v>
      </c>
      <c r="BR129" s="186">
        <f t="shared" si="447"/>
        <v>0</v>
      </c>
      <c r="BS129" s="186">
        <f t="shared" si="447"/>
        <v>0</v>
      </c>
      <c r="BT129" s="186">
        <f t="shared" si="447"/>
        <v>0</v>
      </c>
      <c r="BU129" s="186">
        <f t="shared" si="447"/>
        <v>0</v>
      </c>
      <c r="BV129" s="186">
        <f t="shared" si="447"/>
        <v>0</v>
      </c>
      <c r="BW129" s="186">
        <f t="shared" si="447"/>
        <v>0</v>
      </c>
      <c r="BX129" s="186">
        <f t="shared" si="447"/>
        <v>0</v>
      </c>
      <c r="BY129" s="186">
        <f t="shared" si="447"/>
        <v>0</v>
      </c>
      <c r="BZ129" s="186">
        <f t="shared" si="447"/>
        <v>0</v>
      </c>
      <c r="CA129" s="186">
        <f t="shared" si="447"/>
        <v>0</v>
      </c>
      <c r="CB129" s="186">
        <f t="shared" si="447"/>
        <v>0</v>
      </c>
      <c r="CC129" s="186">
        <f t="shared" si="447"/>
        <v>0</v>
      </c>
      <c r="CD129" s="186">
        <f t="shared" si="447"/>
        <v>0</v>
      </c>
      <c r="CE129" s="186">
        <f t="shared" si="447"/>
        <v>0</v>
      </c>
      <c r="CF129" s="186">
        <f t="shared" si="447"/>
        <v>0</v>
      </c>
      <c r="CG129" s="186">
        <f t="shared" ref="CG129:CZ129" si="448">CG43+CG44</f>
        <v>0</v>
      </c>
      <c r="CH129" s="186">
        <f t="shared" si="448"/>
        <v>0</v>
      </c>
      <c r="CI129" s="186">
        <f t="shared" si="448"/>
        <v>0</v>
      </c>
      <c r="CJ129" s="186">
        <f t="shared" si="448"/>
        <v>0</v>
      </c>
      <c r="CK129" s="186">
        <f t="shared" si="448"/>
        <v>0</v>
      </c>
      <c r="CL129" s="186">
        <f t="shared" si="448"/>
        <v>0</v>
      </c>
      <c r="CM129" s="186">
        <f t="shared" si="448"/>
        <v>0</v>
      </c>
      <c r="CN129" s="186">
        <f t="shared" si="448"/>
        <v>0</v>
      </c>
      <c r="CO129" s="186">
        <f t="shared" si="448"/>
        <v>0</v>
      </c>
      <c r="CP129" s="186">
        <f t="shared" si="448"/>
        <v>0</v>
      </c>
      <c r="CQ129" s="186">
        <f t="shared" si="448"/>
        <v>0</v>
      </c>
      <c r="CR129" s="186">
        <f t="shared" si="448"/>
        <v>0</v>
      </c>
      <c r="CS129" s="186">
        <f t="shared" si="448"/>
        <v>0</v>
      </c>
      <c r="CT129" s="186">
        <f t="shared" si="448"/>
        <v>0</v>
      </c>
      <c r="CU129" s="186">
        <f t="shared" si="448"/>
        <v>0</v>
      </c>
      <c r="CV129" s="186">
        <f t="shared" si="448"/>
        <v>0</v>
      </c>
      <c r="CW129" s="186">
        <f t="shared" si="448"/>
        <v>0</v>
      </c>
      <c r="CX129" s="186">
        <f t="shared" si="448"/>
        <v>0</v>
      </c>
      <c r="CY129" s="186">
        <f t="shared" si="448"/>
        <v>0</v>
      </c>
      <c r="CZ129" s="186">
        <f t="shared" si="448"/>
        <v>0</v>
      </c>
      <c r="DA129" s="186">
        <f t="shared" ref="DA129:FL129" si="449">DA43+DA44</f>
        <v>0</v>
      </c>
      <c r="DB129" s="186">
        <f t="shared" si="449"/>
        <v>0</v>
      </c>
      <c r="DC129" s="186">
        <f t="shared" si="449"/>
        <v>0</v>
      </c>
      <c r="DD129" s="186">
        <f t="shared" si="449"/>
        <v>0</v>
      </c>
      <c r="DE129" s="186">
        <f t="shared" si="449"/>
        <v>0</v>
      </c>
      <c r="DF129" s="186">
        <f t="shared" si="449"/>
        <v>0</v>
      </c>
      <c r="DG129" s="186">
        <f t="shared" si="449"/>
        <v>0</v>
      </c>
      <c r="DH129" s="186">
        <f t="shared" si="449"/>
        <v>0</v>
      </c>
      <c r="DI129" s="186">
        <f t="shared" si="449"/>
        <v>0</v>
      </c>
      <c r="DJ129" s="186">
        <f t="shared" si="449"/>
        <v>0</v>
      </c>
      <c r="DK129" s="186">
        <f t="shared" si="449"/>
        <v>0</v>
      </c>
      <c r="DL129" s="186">
        <f t="shared" si="449"/>
        <v>0</v>
      </c>
      <c r="DM129" s="186">
        <f t="shared" si="449"/>
        <v>0</v>
      </c>
      <c r="DN129" s="186">
        <f t="shared" si="449"/>
        <v>0</v>
      </c>
      <c r="DO129" s="186">
        <f t="shared" si="449"/>
        <v>0</v>
      </c>
      <c r="DP129" s="186">
        <f t="shared" si="449"/>
        <v>0</v>
      </c>
      <c r="DQ129" s="186">
        <f t="shared" si="449"/>
        <v>0</v>
      </c>
      <c r="DR129" s="186">
        <f t="shared" si="449"/>
        <v>0</v>
      </c>
      <c r="DS129" s="186">
        <f t="shared" si="449"/>
        <v>0</v>
      </c>
      <c r="DT129" s="186">
        <f t="shared" si="449"/>
        <v>0</v>
      </c>
      <c r="DU129" s="186">
        <f t="shared" si="449"/>
        <v>0</v>
      </c>
      <c r="DV129" s="186">
        <f t="shared" si="449"/>
        <v>0</v>
      </c>
      <c r="DW129" s="186">
        <f t="shared" si="449"/>
        <v>0</v>
      </c>
      <c r="DX129" s="186">
        <f t="shared" si="449"/>
        <v>0</v>
      </c>
      <c r="DY129" s="186">
        <f t="shared" si="449"/>
        <v>0</v>
      </c>
      <c r="DZ129" s="186">
        <f t="shared" si="449"/>
        <v>0</v>
      </c>
      <c r="EA129" s="186">
        <f t="shared" si="449"/>
        <v>0</v>
      </c>
      <c r="EB129" s="186">
        <f t="shared" si="449"/>
        <v>0</v>
      </c>
      <c r="EC129" s="186">
        <f t="shared" si="449"/>
        <v>0</v>
      </c>
      <c r="ED129" s="186">
        <f t="shared" si="449"/>
        <v>0</v>
      </c>
      <c r="EE129" s="186">
        <f t="shared" si="449"/>
        <v>0</v>
      </c>
      <c r="EF129" s="186">
        <f t="shared" si="449"/>
        <v>0</v>
      </c>
      <c r="EG129" s="186">
        <f t="shared" si="449"/>
        <v>0</v>
      </c>
      <c r="EH129" s="186">
        <f t="shared" si="449"/>
        <v>0</v>
      </c>
      <c r="EI129" s="186">
        <f t="shared" si="449"/>
        <v>0</v>
      </c>
      <c r="EJ129" s="186">
        <f t="shared" si="449"/>
        <v>0</v>
      </c>
      <c r="EK129" s="186">
        <f t="shared" si="449"/>
        <v>0</v>
      </c>
      <c r="EL129" s="186">
        <f t="shared" si="449"/>
        <v>0</v>
      </c>
      <c r="EM129" s="186">
        <f t="shared" si="449"/>
        <v>0</v>
      </c>
      <c r="EN129" s="186">
        <f t="shared" si="449"/>
        <v>0</v>
      </c>
      <c r="EO129" s="186">
        <f t="shared" si="449"/>
        <v>0</v>
      </c>
      <c r="EP129" s="186">
        <f t="shared" si="449"/>
        <v>0</v>
      </c>
      <c r="EQ129" s="186">
        <f t="shared" si="449"/>
        <v>0</v>
      </c>
      <c r="ER129" s="186">
        <f t="shared" si="449"/>
        <v>0</v>
      </c>
      <c r="ES129" s="186">
        <f t="shared" si="449"/>
        <v>0</v>
      </c>
      <c r="ET129" s="186">
        <f t="shared" si="449"/>
        <v>0</v>
      </c>
      <c r="EU129" s="186">
        <f t="shared" si="449"/>
        <v>0</v>
      </c>
      <c r="EV129" s="186">
        <f t="shared" si="449"/>
        <v>0</v>
      </c>
      <c r="EW129" s="186">
        <f t="shared" si="449"/>
        <v>0</v>
      </c>
      <c r="EX129" s="186">
        <f t="shared" si="449"/>
        <v>0</v>
      </c>
      <c r="EY129" s="186">
        <f t="shared" si="449"/>
        <v>0</v>
      </c>
      <c r="EZ129" s="186">
        <f t="shared" si="449"/>
        <v>0</v>
      </c>
      <c r="FA129" s="186">
        <f t="shared" si="449"/>
        <v>0</v>
      </c>
      <c r="FB129" s="186">
        <f t="shared" si="449"/>
        <v>0</v>
      </c>
      <c r="FC129" s="186">
        <f t="shared" si="449"/>
        <v>0</v>
      </c>
      <c r="FD129" s="186">
        <f t="shared" si="449"/>
        <v>0</v>
      </c>
      <c r="FE129" s="186">
        <f t="shared" si="449"/>
        <v>0</v>
      </c>
      <c r="FF129" s="186">
        <f t="shared" si="449"/>
        <v>0</v>
      </c>
      <c r="FG129" s="186">
        <f t="shared" si="449"/>
        <v>0</v>
      </c>
      <c r="FH129" s="186">
        <f t="shared" si="449"/>
        <v>0</v>
      </c>
      <c r="FI129" s="186">
        <f t="shared" si="449"/>
        <v>0</v>
      </c>
      <c r="FJ129" s="186">
        <f t="shared" si="449"/>
        <v>0</v>
      </c>
      <c r="FK129" s="186">
        <f t="shared" si="449"/>
        <v>0</v>
      </c>
      <c r="FL129" s="186">
        <f t="shared" si="449"/>
        <v>0</v>
      </c>
      <c r="FM129" s="186">
        <f t="shared" ref="FM129:GR129" si="450">FM43+FM44</f>
        <v>0</v>
      </c>
      <c r="FN129" s="186">
        <f t="shared" si="450"/>
        <v>0</v>
      </c>
      <c r="FO129" s="186">
        <f t="shared" si="450"/>
        <v>0</v>
      </c>
      <c r="FP129" s="186">
        <f t="shared" si="450"/>
        <v>0</v>
      </c>
      <c r="FQ129" s="186">
        <f t="shared" si="450"/>
        <v>0</v>
      </c>
      <c r="FR129" s="186">
        <f t="shared" si="450"/>
        <v>0</v>
      </c>
      <c r="FS129" s="186">
        <f t="shared" si="450"/>
        <v>0</v>
      </c>
      <c r="FT129" s="186">
        <f t="shared" si="450"/>
        <v>0</v>
      </c>
      <c r="FU129" s="186">
        <f t="shared" si="450"/>
        <v>0</v>
      </c>
      <c r="FV129" s="186">
        <f t="shared" si="450"/>
        <v>0</v>
      </c>
      <c r="FW129" s="186">
        <f t="shared" si="450"/>
        <v>0</v>
      </c>
      <c r="FX129" s="186">
        <f t="shared" si="450"/>
        <v>0</v>
      </c>
      <c r="FY129" s="186">
        <f t="shared" si="450"/>
        <v>0</v>
      </c>
      <c r="FZ129" s="186">
        <f t="shared" si="450"/>
        <v>0</v>
      </c>
      <c r="GA129" s="186">
        <f t="shared" si="450"/>
        <v>0</v>
      </c>
      <c r="GB129" s="186">
        <f t="shared" si="450"/>
        <v>0</v>
      </c>
      <c r="GC129" s="186">
        <f t="shared" si="450"/>
        <v>0</v>
      </c>
      <c r="GD129" s="186">
        <f t="shared" si="450"/>
        <v>0</v>
      </c>
      <c r="GE129" s="186">
        <f t="shared" si="450"/>
        <v>0</v>
      </c>
      <c r="GF129" s="186">
        <f t="shared" si="450"/>
        <v>0</v>
      </c>
      <c r="GG129" s="186">
        <f t="shared" si="450"/>
        <v>0</v>
      </c>
      <c r="GH129" s="186">
        <f t="shared" si="450"/>
        <v>0</v>
      </c>
      <c r="GI129" s="186">
        <f t="shared" si="450"/>
        <v>0</v>
      </c>
      <c r="GJ129" s="186">
        <f t="shared" si="450"/>
        <v>0</v>
      </c>
      <c r="GK129" s="186">
        <f t="shared" si="450"/>
        <v>0</v>
      </c>
      <c r="GL129" s="186">
        <f t="shared" si="450"/>
        <v>0</v>
      </c>
      <c r="GM129" s="186">
        <f t="shared" si="450"/>
        <v>0</v>
      </c>
      <c r="GN129" s="186">
        <f t="shared" si="450"/>
        <v>0</v>
      </c>
      <c r="GO129" s="186">
        <f t="shared" si="450"/>
        <v>0</v>
      </c>
      <c r="GP129" s="186">
        <f t="shared" si="450"/>
        <v>0</v>
      </c>
      <c r="GQ129" s="186">
        <f t="shared" si="450"/>
        <v>0</v>
      </c>
      <c r="GR129" s="186">
        <f t="shared" si="450"/>
        <v>0</v>
      </c>
    </row>
    <row r="130" spans="4:208" x14ac:dyDescent="0.2">
      <c r="E130" s="1062" t="s">
        <v>359</v>
      </c>
      <c r="F130" s="1063"/>
      <c r="G130" s="1063"/>
      <c r="H130" s="1063"/>
      <c r="I130" s="130"/>
      <c r="J130" s="101"/>
      <c r="K130" s="101"/>
      <c r="P130" s="140"/>
      <c r="U130" s="186">
        <f ca="1">U120</f>
        <v>13</v>
      </c>
      <c r="V130" s="186">
        <f t="shared" ref="V130:CG131" ca="1" si="451">V120</f>
        <v>16</v>
      </c>
      <c r="W130" s="186">
        <f t="shared" ca="1" si="451"/>
        <v>13</v>
      </c>
      <c r="X130" s="186">
        <f t="shared" ca="1" si="451"/>
        <v>11</v>
      </c>
      <c r="Y130" s="186">
        <f t="shared" ca="1" si="451"/>
        <v>15</v>
      </c>
      <c r="Z130" s="186">
        <f t="shared" ca="1" si="451"/>
        <v>15</v>
      </c>
      <c r="AA130" s="186">
        <f t="shared" ca="1" si="451"/>
        <v>15</v>
      </c>
      <c r="AB130" s="186">
        <f t="shared" ca="1" si="451"/>
        <v>14</v>
      </c>
      <c r="AC130" s="186">
        <f t="shared" ca="1" si="451"/>
        <v>13</v>
      </c>
      <c r="AD130" s="186">
        <f t="shared" ca="1" si="451"/>
        <v>15</v>
      </c>
      <c r="AE130" s="186">
        <f t="shared" ca="1" si="451"/>
        <v>16</v>
      </c>
      <c r="AF130" s="186">
        <f t="shared" ca="1" si="451"/>
        <v>17</v>
      </c>
      <c r="AG130" s="186">
        <f t="shared" ca="1" si="451"/>
        <v>18</v>
      </c>
      <c r="AH130" s="186">
        <f t="shared" ca="1" si="451"/>
        <v>17</v>
      </c>
      <c r="AI130" s="186">
        <f t="shared" ca="1" si="451"/>
        <v>18</v>
      </c>
      <c r="AJ130" s="186">
        <f t="shared" ca="1" si="451"/>
        <v>18</v>
      </c>
      <c r="AK130" s="186">
        <f t="shared" ca="1" si="451"/>
        <v>16</v>
      </c>
      <c r="AL130" s="186">
        <f t="shared" ca="1" si="451"/>
        <v>16</v>
      </c>
      <c r="AM130" s="186">
        <f t="shared" ca="1" si="451"/>
        <v>16</v>
      </c>
      <c r="AN130" s="186">
        <f t="shared" ca="1" si="451"/>
        <v>16</v>
      </c>
      <c r="AO130" s="186">
        <f t="shared" ca="1" si="451"/>
        <v>17</v>
      </c>
      <c r="AP130" s="186">
        <f t="shared" ca="1" si="451"/>
        <v>18</v>
      </c>
      <c r="AQ130" s="186">
        <f t="shared" ca="1" si="451"/>
        <v>17</v>
      </c>
      <c r="AR130" s="186">
        <f t="shared" ca="1" si="451"/>
        <v>18</v>
      </c>
      <c r="AS130" s="186">
        <f t="shared" ca="1" si="451"/>
        <v>17</v>
      </c>
      <c r="AT130" s="186">
        <f t="shared" ca="1" si="451"/>
        <v>17</v>
      </c>
      <c r="AU130" s="186">
        <f t="shared" ca="1" si="451"/>
        <v>18</v>
      </c>
      <c r="AV130" s="186">
        <f t="shared" ca="1" si="451"/>
        <v>19</v>
      </c>
      <c r="AW130" s="186">
        <f t="shared" ca="1" si="451"/>
        <v>18</v>
      </c>
      <c r="AX130" s="186">
        <f t="shared" ca="1" si="451"/>
        <v>18</v>
      </c>
      <c r="AY130" s="186">
        <f t="shared" ca="1" si="451"/>
        <v>18</v>
      </c>
      <c r="AZ130" s="186">
        <f t="shared" ca="1" si="451"/>
        <v>18</v>
      </c>
      <c r="BA130" s="186">
        <f t="shared" ca="1" si="451"/>
        <v>19</v>
      </c>
      <c r="BB130" s="186">
        <f t="shared" ca="1" si="451"/>
        <v>19</v>
      </c>
      <c r="BC130" s="186">
        <f t="shared" ca="1" si="451"/>
        <v>19</v>
      </c>
      <c r="BD130" s="186">
        <f t="shared" ca="1" si="451"/>
        <v>17</v>
      </c>
      <c r="BE130" s="186">
        <f t="shared" ca="1" si="451"/>
        <v>17</v>
      </c>
      <c r="BF130" s="186">
        <f t="shared" ca="1" si="451"/>
        <v>17</v>
      </c>
      <c r="BG130" s="186">
        <f t="shared" ca="1" si="451"/>
        <v>15</v>
      </c>
      <c r="BH130" s="186">
        <f t="shared" ca="1" si="451"/>
        <v>16</v>
      </c>
      <c r="BI130" s="186">
        <f t="shared" ca="1" si="451"/>
        <v>16</v>
      </c>
      <c r="BJ130" s="186">
        <f t="shared" ca="1" si="451"/>
        <v>16</v>
      </c>
      <c r="BK130" s="186">
        <f t="shared" ca="1" si="451"/>
        <v>16</v>
      </c>
      <c r="BL130" s="186">
        <f t="shared" ca="1" si="451"/>
        <v>16</v>
      </c>
      <c r="BM130" s="186">
        <f t="shared" ca="1" si="451"/>
        <v>17</v>
      </c>
      <c r="BN130" s="186">
        <f t="shared" ca="1" si="451"/>
        <v>17</v>
      </c>
      <c r="BO130" s="186">
        <f t="shared" ca="1" si="451"/>
        <v>17</v>
      </c>
      <c r="BP130" s="186">
        <f t="shared" ca="1" si="451"/>
        <v>17</v>
      </c>
      <c r="BQ130" s="186">
        <f t="shared" ca="1" si="451"/>
        <v>17</v>
      </c>
      <c r="BR130" s="186">
        <f t="shared" ca="1" si="451"/>
        <v>18</v>
      </c>
      <c r="BS130" s="186">
        <f t="shared" ca="1" si="451"/>
        <v>18</v>
      </c>
      <c r="BT130" s="186">
        <f t="shared" ca="1" si="451"/>
        <v>18</v>
      </c>
      <c r="BU130" s="186">
        <f t="shared" ca="1" si="451"/>
        <v>19</v>
      </c>
      <c r="BV130" s="186">
        <f t="shared" ca="1" si="451"/>
        <v>19</v>
      </c>
      <c r="BW130" s="186">
        <f t="shared" ca="1" si="451"/>
        <v>20</v>
      </c>
      <c r="BX130" s="186">
        <f t="shared" ca="1" si="451"/>
        <v>19</v>
      </c>
      <c r="BY130" s="186">
        <f t="shared" ca="1" si="451"/>
        <v>19</v>
      </c>
      <c r="BZ130" s="186">
        <f t="shared" ca="1" si="451"/>
        <v>18</v>
      </c>
      <c r="CA130" s="186">
        <f t="shared" ca="1" si="451"/>
        <v>19</v>
      </c>
      <c r="CB130" s="186">
        <f t="shared" ca="1" si="451"/>
        <v>19</v>
      </c>
      <c r="CC130" s="186">
        <f t="shared" ca="1" si="451"/>
        <v>18</v>
      </c>
      <c r="CD130" s="186">
        <f t="shared" ca="1" si="451"/>
        <v>18</v>
      </c>
      <c r="CE130" s="186">
        <f t="shared" ca="1" si="451"/>
        <v>19</v>
      </c>
      <c r="CF130" s="186">
        <f t="shared" ca="1" si="451"/>
        <v>18</v>
      </c>
      <c r="CG130" s="186">
        <f t="shared" ca="1" si="451"/>
        <v>17</v>
      </c>
      <c r="CH130" s="186">
        <f t="shared" ref="CH130:CZ131" ca="1" si="452">CH120</f>
        <v>17</v>
      </c>
      <c r="CI130" s="186">
        <f t="shared" ca="1" si="452"/>
        <v>17</v>
      </c>
      <c r="CJ130" s="186">
        <f t="shared" ca="1" si="452"/>
        <v>17</v>
      </c>
      <c r="CK130" s="186">
        <f t="shared" ca="1" si="452"/>
        <v>17</v>
      </c>
      <c r="CL130" s="186">
        <f t="shared" ca="1" si="452"/>
        <v>17</v>
      </c>
      <c r="CM130" s="186">
        <f t="shared" ca="1" si="452"/>
        <v>17</v>
      </c>
      <c r="CN130" s="186">
        <f t="shared" ca="1" si="452"/>
        <v>17</v>
      </c>
      <c r="CO130" s="186">
        <f t="shared" ca="1" si="452"/>
        <v>17</v>
      </c>
      <c r="CP130" s="186">
        <f t="shared" ca="1" si="452"/>
        <v>17</v>
      </c>
      <c r="CQ130" s="186">
        <f t="shared" ca="1" si="452"/>
        <v>17</v>
      </c>
      <c r="CR130" s="186">
        <f t="shared" ca="1" si="452"/>
        <v>15</v>
      </c>
      <c r="CS130" s="186">
        <f t="shared" ca="1" si="452"/>
        <v>16</v>
      </c>
      <c r="CT130" s="186">
        <f t="shared" ca="1" si="452"/>
        <v>18</v>
      </c>
      <c r="CU130" s="186">
        <f t="shared" ca="1" si="452"/>
        <v>17</v>
      </c>
      <c r="CV130" s="186">
        <f t="shared" ca="1" si="452"/>
        <v>16</v>
      </c>
      <c r="CW130" s="186">
        <f t="shared" ca="1" si="452"/>
        <v>17</v>
      </c>
      <c r="CX130" s="186">
        <f t="shared" ca="1" si="452"/>
        <v>18</v>
      </c>
      <c r="CY130" s="186">
        <f t="shared" ca="1" si="452"/>
        <v>18</v>
      </c>
      <c r="CZ130" s="186">
        <f t="shared" ca="1" si="452"/>
        <v>17</v>
      </c>
      <c r="DA130" s="186">
        <f t="shared" ref="DA130:FL130" ca="1" si="453">DA120</f>
        <v>17</v>
      </c>
      <c r="DB130" s="186">
        <f t="shared" ca="1" si="453"/>
        <v>17</v>
      </c>
      <c r="DC130" s="186">
        <f t="shared" ca="1" si="453"/>
        <v>17</v>
      </c>
      <c r="DD130" s="186">
        <f t="shared" ca="1" si="453"/>
        <v>17</v>
      </c>
      <c r="DE130" s="186">
        <f t="shared" ca="1" si="453"/>
        <v>17</v>
      </c>
      <c r="DF130" s="186">
        <f t="shared" ca="1" si="453"/>
        <v>17</v>
      </c>
      <c r="DG130" s="186">
        <f t="shared" ca="1" si="453"/>
        <v>18</v>
      </c>
      <c r="DH130" s="186">
        <f t="shared" ca="1" si="453"/>
        <v>17</v>
      </c>
      <c r="DI130" s="186">
        <f t="shared" ca="1" si="453"/>
        <v>15</v>
      </c>
      <c r="DJ130" s="186">
        <f t="shared" ca="1" si="453"/>
        <v>15</v>
      </c>
      <c r="DK130" s="186">
        <f t="shared" ca="1" si="453"/>
        <v>16</v>
      </c>
      <c r="DL130" s="186">
        <f t="shared" ca="1" si="453"/>
        <v>16</v>
      </c>
      <c r="DM130" s="186">
        <f t="shared" ca="1" si="453"/>
        <v>16</v>
      </c>
      <c r="DN130" s="186">
        <f t="shared" ca="1" si="453"/>
        <v>17</v>
      </c>
      <c r="DO130" s="186">
        <f t="shared" ca="1" si="453"/>
        <v>18</v>
      </c>
      <c r="DP130" s="186">
        <f t="shared" ca="1" si="453"/>
        <v>17</v>
      </c>
      <c r="DQ130" s="186">
        <f t="shared" ca="1" si="453"/>
        <v>17</v>
      </c>
      <c r="DR130" s="186">
        <f t="shared" ca="1" si="453"/>
        <v>18</v>
      </c>
      <c r="DS130" s="186">
        <f t="shared" ca="1" si="453"/>
        <v>17</v>
      </c>
      <c r="DT130" s="186">
        <f t="shared" ca="1" si="453"/>
        <v>17</v>
      </c>
      <c r="DU130" s="186">
        <f t="shared" ca="1" si="453"/>
        <v>16</v>
      </c>
      <c r="DV130" s="186">
        <f t="shared" ca="1" si="453"/>
        <v>16</v>
      </c>
      <c r="DW130" s="186">
        <f t="shared" ca="1" si="453"/>
        <v>18</v>
      </c>
      <c r="DX130" s="186">
        <f t="shared" ca="1" si="453"/>
        <v>18</v>
      </c>
      <c r="DY130" s="186">
        <f t="shared" ca="1" si="453"/>
        <v>18</v>
      </c>
      <c r="DZ130" s="186">
        <f t="shared" ca="1" si="453"/>
        <v>19</v>
      </c>
      <c r="EA130" s="186">
        <f t="shared" ca="1" si="453"/>
        <v>20</v>
      </c>
      <c r="EB130" s="186">
        <f t="shared" ca="1" si="453"/>
        <v>18</v>
      </c>
      <c r="EC130" s="186">
        <f t="shared" ca="1" si="453"/>
        <v>18</v>
      </c>
      <c r="ED130" s="186">
        <f t="shared" ca="1" si="453"/>
        <v>20</v>
      </c>
      <c r="EE130" s="186">
        <f t="shared" ca="1" si="453"/>
        <v>19</v>
      </c>
      <c r="EF130" s="186">
        <f t="shared" ca="1" si="453"/>
        <v>19</v>
      </c>
      <c r="EG130" s="186">
        <f t="shared" ca="1" si="453"/>
        <v>19</v>
      </c>
      <c r="EH130" s="186">
        <f t="shared" ca="1" si="453"/>
        <v>19</v>
      </c>
      <c r="EI130" s="186">
        <f t="shared" ca="1" si="453"/>
        <v>18</v>
      </c>
      <c r="EJ130" s="186">
        <f t="shared" ca="1" si="453"/>
        <v>18</v>
      </c>
      <c r="EK130" s="186">
        <f t="shared" ca="1" si="453"/>
        <v>19</v>
      </c>
      <c r="EL130" s="186">
        <f t="shared" ca="1" si="453"/>
        <v>19</v>
      </c>
      <c r="EM130" s="186">
        <f t="shared" ca="1" si="453"/>
        <v>17</v>
      </c>
      <c r="EN130" s="186">
        <f t="shared" ca="1" si="453"/>
        <v>14</v>
      </c>
      <c r="EO130" s="186">
        <f t="shared" ca="1" si="453"/>
        <v>13</v>
      </c>
      <c r="EP130" s="186">
        <f t="shared" ca="1" si="453"/>
        <v>14</v>
      </c>
      <c r="EQ130" s="186">
        <f t="shared" ca="1" si="453"/>
        <v>15</v>
      </c>
      <c r="ER130" s="186">
        <f t="shared" ca="1" si="453"/>
        <v>15</v>
      </c>
      <c r="ES130" s="186">
        <f t="shared" ca="1" si="453"/>
        <v>13</v>
      </c>
      <c r="ET130" s="186">
        <f t="shared" ca="1" si="453"/>
        <v>13</v>
      </c>
      <c r="EU130" s="186">
        <f t="shared" ca="1" si="453"/>
        <v>12</v>
      </c>
      <c r="EV130" s="186">
        <f t="shared" ca="1" si="453"/>
        <v>11</v>
      </c>
      <c r="EW130" s="186">
        <f t="shared" ca="1" si="453"/>
        <v>10</v>
      </c>
      <c r="EX130" s="186">
        <f t="shared" ca="1" si="453"/>
        <v>10</v>
      </c>
      <c r="EY130" s="186">
        <f t="shared" ca="1" si="453"/>
        <v>11</v>
      </c>
      <c r="EZ130" s="186">
        <f t="shared" ca="1" si="453"/>
        <v>11</v>
      </c>
      <c r="FA130" s="186">
        <f t="shared" ca="1" si="453"/>
        <v>12</v>
      </c>
      <c r="FB130" s="186">
        <f t="shared" ca="1" si="453"/>
        <v>12</v>
      </c>
      <c r="FC130" s="186">
        <f t="shared" ca="1" si="453"/>
        <v>13</v>
      </c>
      <c r="FD130" s="186">
        <f t="shared" ca="1" si="453"/>
        <v>14</v>
      </c>
      <c r="FE130" s="186">
        <f t="shared" ca="1" si="453"/>
        <v>13</v>
      </c>
      <c r="FF130" s="186">
        <f t="shared" ca="1" si="453"/>
        <v>14</v>
      </c>
      <c r="FG130" s="186">
        <f t="shared" ca="1" si="453"/>
        <v>14</v>
      </c>
      <c r="FH130" s="186">
        <f t="shared" ca="1" si="453"/>
        <v>13</v>
      </c>
      <c r="FI130" s="186">
        <f t="shared" ca="1" si="453"/>
        <v>11</v>
      </c>
      <c r="FJ130" s="186">
        <f t="shared" ca="1" si="453"/>
        <v>13</v>
      </c>
      <c r="FK130" s="186">
        <f t="shared" ca="1" si="453"/>
        <v>13</v>
      </c>
      <c r="FL130" s="186">
        <f t="shared" ca="1" si="453"/>
        <v>13</v>
      </c>
      <c r="FM130" s="186">
        <f t="shared" ref="FM130:GR130" ca="1" si="454">FM120</f>
        <v>12</v>
      </c>
      <c r="FN130" s="186">
        <f t="shared" ca="1" si="454"/>
        <v>13</v>
      </c>
      <c r="FO130" s="186">
        <f t="shared" ca="1" si="454"/>
        <v>11</v>
      </c>
      <c r="FP130" s="186">
        <f t="shared" ca="1" si="454"/>
        <v>11</v>
      </c>
      <c r="FQ130" s="186">
        <f t="shared" ca="1" si="454"/>
        <v>11</v>
      </c>
      <c r="FR130" s="186">
        <f t="shared" ca="1" si="454"/>
        <v>11</v>
      </c>
      <c r="FS130" s="186">
        <f t="shared" ca="1" si="454"/>
        <v>11</v>
      </c>
      <c r="FT130" s="186">
        <f t="shared" ca="1" si="454"/>
        <v>11</v>
      </c>
      <c r="FU130" s="186">
        <f t="shared" ca="1" si="454"/>
        <v>11</v>
      </c>
      <c r="FV130" s="186">
        <f t="shared" ca="1" si="454"/>
        <v>11</v>
      </c>
      <c r="FW130" s="186">
        <f t="shared" ca="1" si="454"/>
        <v>11</v>
      </c>
      <c r="FX130" s="186">
        <f t="shared" ca="1" si="454"/>
        <v>10</v>
      </c>
      <c r="FY130" s="186">
        <f t="shared" ca="1" si="454"/>
        <v>10</v>
      </c>
      <c r="FZ130" s="186">
        <f t="shared" ca="1" si="454"/>
        <v>10</v>
      </c>
      <c r="GA130" s="186">
        <f t="shared" ca="1" si="454"/>
        <v>10</v>
      </c>
      <c r="GB130" s="186">
        <f t="shared" ca="1" si="454"/>
        <v>10</v>
      </c>
      <c r="GC130" s="186">
        <f t="shared" ca="1" si="454"/>
        <v>10</v>
      </c>
      <c r="GD130" s="186">
        <f t="shared" ca="1" si="454"/>
        <v>10</v>
      </c>
      <c r="GE130" s="186">
        <f t="shared" ca="1" si="454"/>
        <v>10</v>
      </c>
      <c r="GF130" s="186">
        <f t="shared" ca="1" si="454"/>
        <v>10</v>
      </c>
      <c r="GG130" s="186">
        <f t="shared" ca="1" si="454"/>
        <v>9</v>
      </c>
      <c r="GH130" s="186">
        <f t="shared" ca="1" si="454"/>
        <v>9</v>
      </c>
      <c r="GI130" s="186">
        <f t="shared" ca="1" si="454"/>
        <v>8</v>
      </c>
      <c r="GJ130" s="186">
        <f t="shared" ca="1" si="454"/>
        <v>8</v>
      </c>
      <c r="GK130" s="186">
        <f t="shared" ca="1" si="454"/>
        <v>7</v>
      </c>
      <c r="GL130" s="186">
        <f t="shared" ca="1" si="454"/>
        <v>6</v>
      </c>
      <c r="GM130" s="186">
        <f t="shared" ca="1" si="454"/>
        <v>6</v>
      </c>
      <c r="GN130" s="186">
        <f t="shared" ca="1" si="454"/>
        <v>4</v>
      </c>
      <c r="GO130" s="186">
        <f t="shared" si="454"/>
        <v>0</v>
      </c>
      <c r="GP130" s="186">
        <f t="shared" si="454"/>
        <v>0</v>
      </c>
      <c r="GQ130" s="186">
        <f t="shared" si="454"/>
        <v>0</v>
      </c>
      <c r="GR130" s="186">
        <f t="shared" si="454"/>
        <v>0</v>
      </c>
    </row>
    <row r="131" spans="4:208" x14ac:dyDescent="0.2">
      <c r="E131" s="1062" t="s">
        <v>360</v>
      </c>
      <c r="F131" s="1063"/>
      <c r="G131" s="1063"/>
      <c r="H131" s="1063"/>
      <c r="I131" s="130"/>
      <c r="J131" s="101"/>
      <c r="K131" s="101"/>
      <c r="P131" s="140"/>
      <c r="U131" s="186">
        <f ca="1">U121</f>
        <v>6</v>
      </c>
      <c r="V131" s="186">
        <f t="shared" ca="1" si="451"/>
        <v>5</v>
      </c>
      <c r="W131" s="186">
        <f t="shared" ca="1" si="451"/>
        <v>5</v>
      </c>
      <c r="X131" s="186">
        <f t="shared" ca="1" si="451"/>
        <v>5</v>
      </c>
      <c r="Y131" s="186">
        <f t="shared" ca="1" si="451"/>
        <v>4</v>
      </c>
      <c r="Z131" s="186">
        <f t="shared" ca="1" si="451"/>
        <v>3</v>
      </c>
      <c r="AA131" s="186">
        <f t="shared" ca="1" si="451"/>
        <v>4</v>
      </c>
      <c r="AB131" s="186">
        <f t="shared" ca="1" si="451"/>
        <v>4</v>
      </c>
      <c r="AC131" s="186">
        <f t="shared" ca="1" si="451"/>
        <v>4</v>
      </c>
      <c r="AD131" s="186">
        <f t="shared" ca="1" si="451"/>
        <v>2</v>
      </c>
      <c r="AE131" s="186">
        <f t="shared" ca="1" si="451"/>
        <v>2</v>
      </c>
      <c r="AF131" s="186">
        <f t="shared" ca="1" si="451"/>
        <v>2</v>
      </c>
      <c r="AG131" s="186">
        <f t="shared" ca="1" si="451"/>
        <v>3</v>
      </c>
      <c r="AH131" s="186">
        <f t="shared" ca="1" si="451"/>
        <v>4</v>
      </c>
      <c r="AI131" s="186">
        <f t="shared" ca="1" si="451"/>
        <v>4</v>
      </c>
      <c r="AJ131" s="186">
        <f t="shared" ca="1" si="451"/>
        <v>3</v>
      </c>
      <c r="AK131" s="186">
        <f t="shared" ca="1" si="451"/>
        <v>4</v>
      </c>
      <c r="AL131" s="186">
        <f t="shared" ca="1" si="451"/>
        <v>4</v>
      </c>
      <c r="AM131" s="186">
        <f t="shared" ca="1" si="451"/>
        <v>4</v>
      </c>
      <c r="AN131" s="186">
        <f t="shared" ca="1" si="451"/>
        <v>3</v>
      </c>
      <c r="AO131" s="186">
        <f t="shared" ca="1" si="451"/>
        <v>3</v>
      </c>
      <c r="AP131" s="186">
        <f t="shared" ca="1" si="451"/>
        <v>3</v>
      </c>
      <c r="AQ131" s="186">
        <f t="shared" ca="1" si="451"/>
        <v>4</v>
      </c>
      <c r="AR131" s="186">
        <f t="shared" ca="1" si="451"/>
        <v>5</v>
      </c>
      <c r="AS131" s="186">
        <f t="shared" ca="1" si="451"/>
        <v>5</v>
      </c>
      <c r="AT131" s="186">
        <f t="shared" ca="1" si="451"/>
        <v>5</v>
      </c>
      <c r="AU131" s="186">
        <f t="shared" ca="1" si="451"/>
        <v>5</v>
      </c>
      <c r="AV131" s="186">
        <f t="shared" ca="1" si="451"/>
        <v>4</v>
      </c>
      <c r="AW131" s="186">
        <f t="shared" ca="1" si="451"/>
        <v>5</v>
      </c>
      <c r="AX131" s="186">
        <f t="shared" ca="1" si="451"/>
        <v>6</v>
      </c>
      <c r="AY131" s="186">
        <f t="shared" ca="1" si="451"/>
        <v>6</v>
      </c>
      <c r="AZ131" s="186">
        <f t="shared" ca="1" si="451"/>
        <v>4</v>
      </c>
      <c r="BA131" s="186">
        <f t="shared" ca="1" si="451"/>
        <v>4</v>
      </c>
      <c r="BB131" s="186">
        <f t="shared" ca="1" si="451"/>
        <v>2</v>
      </c>
      <c r="BC131" s="186">
        <f t="shared" ca="1" si="451"/>
        <v>3</v>
      </c>
      <c r="BD131" s="186">
        <f t="shared" ca="1" si="451"/>
        <v>5</v>
      </c>
      <c r="BE131" s="186">
        <f t="shared" ca="1" si="451"/>
        <v>5</v>
      </c>
      <c r="BF131" s="186">
        <f t="shared" ca="1" si="451"/>
        <v>5</v>
      </c>
      <c r="BG131" s="186">
        <f t="shared" ca="1" si="451"/>
        <v>6</v>
      </c>
      <c r="BH131" s="186">
        <f t="shared" ca="1" si="451"/>
        <v>6</v>
      </c>
      <c r="BI131" s="186">
        <f t="shared" ca="1" si="451"/>
        <v>6</v>
      </c>
      <c r="BJ131" s="186">
        <f t="shared" ca="1" si="451"/>
        <v>7</v>
      </c>
      <c r="BK131" s="186">
        <f t="shared" ca="1" si="451"/>
        <v>7</v>
      </c>
      <c r="BL131" s="186">
        <f t="shared" ca="1" si="451"/>
        <v>5</v>
      </c>
      <c r="BM131" s="186">
        <f t="shared" ca="1" si="451"/>
        <v>5</v>
      </c>
      <c r="BN131" s="186">
        <f t="shared" ca="1" si="451"/>
        <v>5</v>
      </c>
      <c r="BO131" s="186">
        <f t="shared" ca="1" si="451"/>
        <v>5</v>
      </c>
      <c r="BP131" s="186">
        <f t="shared" ca="1" si="451"/>
        <v>4</v>
      </c>
      <c r="BQ131" s="186">
        <f t="shared" ca="1" si="451"/>
        <v>3</v>
      </c>
      <c r="BR131" s="186">
        <f t="shared" ca="1" si="451"/>
        <v>3</v>
      </c>
      <c r="BS131" s="186">
        <f t="shared" ca="1" si="451"/>
        <v>2</v>
      </c>
      <c r="BT131" s="186">
        <f t="shared" ca="1" si="451"/>
        <v>2</v>
      </c>
      <c r="BU131" s="186">
        <f t="shared" ca="1" si="451"/>
        <v>1</v>
      </c>
      <c r="BV131" s="186">
        <f t="shared" ca="1" si="451"/>
        <v>2</v>
      </c>
      <c r="BW131" s="186">
        <f t="shared" ca="1" si="451"/>
        <v>1</v>
      </c>
      <c r="BX131" s="186">
        <f t="shared" ca="1" si="451"/>
        <v>2</v>
      </c>
      <c r="BY131" s="186">
        <f t="shared" ca="1" si="451"/>
        <v>3</v>
      </c>
      <c r="BZ131" s="186">
        <f t="shared" ca="1" si="451"/>
        <v>5</v>
      </c>
      <c r="CA131" s="186">
        <f t="shared" ca="1" si="451"/>
        <v>5</v>
      </c>
      <c r="CB131" s="186">
        <f t="shared" ca="1" si="451"/>
        <v>5</v>
      </c>
      <c r="CC131" s="186">
        <f t="shared" ca="1" si="451"/>
        <v>6</v>
      </c>
      <c r="CD131" s="186">
        <f t="shared" ca="1" si="451"/>
        <v>7</v>
      </c>
      <c r="CE131" s="186">
        <f t="shared" ca="1" si="451"/>
        <v>6</v>
      </c>
      <c r="CF131" s="186">
        <f t="shared" ca="1" si="451"/>
        <v>7</v>
      </c>
      <c r="CG131" s="186">
        <f t="shared" ca="1" si="451"/>
        <v>7</v>
      </c>
      <c r="CH131" s="186">
        <f t="shared" ca="1" si="452"/>
        <v>6</v>
      </c>
      <c r="CI131" s="186">
        <f t="shared" ca="1" si="452"/>
        <v>5</v>
      </c>
      <c r="CJ131" s="186">
        <f t="shared" ca="1" si="452"/>
        <v>5</v>
      </c>
      <c r="CK131" s="186">
        <f t="shared" ca="1" si="452"/>
        <v>6</v>
      </c>
      <c r="CL131" s="186">
        <f t="shared" ca="1" si="452"/>
        <v>5</v>
      </c>
      <c r="CM131" s="186">
        <f t="shared" ca="1" si="452"/>
        <v>4</v>
      </c>
      <c r="CN131" s="186">
        <f t="shared" ca="1" si="452"/>
        <v>4</v>
      </c>
      <c r="CO131" s="186">
        <f t="shared" ca="1" si="452"/>
        <v>4</v>
      </c>
      <c r="CP131" s="186">
        <f t="shared" ca="1" si="452"/>
        <v>3</v>
      </c>
      <c r="CQ131" s="186">
        <f t="shared" ca="1" si="452"/>
        <v>3</v>
      </c>
      <c r="CR131" s="186">
        <f t="shared" ca="1" si="452"/>
        <v>4</v>
      </c>
      <c r="CS131" s="186">
        <f t="shared" ca="1" si="452"/>
        <v>4</v>
      </c>
      <c r="CT131" s="186">
        <f t="shared" ca="1" si="452"/>
        <v>3</v>
      </c>
      <c r="CU131" s="186">
        <f t="shared" ca="1" si="452"/>
        <v>4</v>
      </c>
      <c r="CV131" s="186">
        <f t="shared" ca="1" si="452"/>
        <v>5</v>
      </c>
      <c r="CW131" s="186">
        <f t="shared" ca="1" si="452"/>
        <v>4</v>
      </c>
      <c r="CX131" s="186">
        <f t="shared" ca="1" si="452"/>
        <v>4</v>
      </c>
      <c r="CY131" s="186">
        <f t="shared" ca="1" si="452"/>
        <v>5</v>
      </c>
      <c r="CZ131" s="186">
        <f t="shared" ca="1" si="452"/>
        <v>6</v>
      </c>
      <c r="DA131" s="186">
        <f t="shared" ref="DA131:FL131" ca="1" si="455">DA121</f>
        <v>4</v>
      </c>
      <c r="DB131" s="186">
        <f t="shared" ca="1" si="455"/>
        <v>4</v>
      </c>
      <c r="DC131" s="186">
        <f t="shared" ca="1" si="455"/>
        <v>5</v>
      </c>
      <c r="DD131" s="186">
        <f t="shared" ca="1" si="455"/>
        <v>5</v>
      </c>
      <c r="DE131" s="186">
        <f t="shared" ca="1" si="455"/>
        <v>4</v>
      </c>
      <c r="DF131" s="186">
        <f t="shared" ca="1" si="455"/>
        <v>4</v>
      </c>
      <c r="DG131" s="186">
        <f t="shared" ca="1" si="455"/>
        <v>5</v>
      </c>
      <c r="DH131" s="186">
        <f t="shared" ca="1" si="455"/>
        <v>5</v>
      </c>
      <c r="DI131" s="186">
        <f t="shared" ca="1" si="455"/>
        <v>6</v>
      </c>
      <c r="DJ131" s="186">
        <f t="shared" ca="1" si="455"/>
        <v>6</v>
      </c>
      <c r="DK131" s="186">
        <f t="shared" ca="1" si="455"/>
        <v>6</v>
      </c>
      <c r="DL131" s="186">
        <f t="shared" ca="1" si="455"/>
        <v>5</v>
      </c>
      <c r="DM131" s="186">
        <f t="shared" ca="1" si="455"/>
        <v>4</v>
      </c>
      <c r="DN131" s="186">
        <f t="shared" ca="1" si="455"/>
        <v>4</v>
      </c>
      <c r="DO131" s="186">
        <f t="shared" ca="1" si="455"/>
        <v>5</v>
      </c>
      <c r="DP131" s="186">
        <f t="shared" ca="1" si="455"/>
        <v>5</v>
      </c>
      <c r="DQ131" s="186">
        <f t="shared" ca="1" si="455"/>
        <v>4</v>
      </c>
      <c r="DR131" s="186">
        <f t="shared" ca="1" si="455"/>
        <v>2</v>
      </c>
      <c r="DS131" s="186">
        <f t="shared" ca="1" si="455"/>
        <v>3</v>
      </c>
      <c r="DT131" s="186">
        <f t="shared" ca="1" si="455"/>
        <v>3</v>
      </c>
      <c r="DU131" s="186">
        <f t="shared" ca="1" si="455"/>
        <v>4</v>
      </c>
      <c r="DV131" s="186">
        <f t="shared" ca="1" si="455"/>
        <v>4</v>
      </c>
      <c r="DW131" s="186">
        <f t="shared" ca="1" si="455"/>
        <v>4</v>
      </c>
      <c r="DX131" s="186">
        <f t="shared" ca="1" si="455"/>
        <v>3</v>
      </c>
      <c r="DY131" s="186">
        <f t="shared" ca="1" si="455"/>
        <v>2</v>
      </c>
      <c r="DZ131" s="186">
        <f t="shared" ca="1" si="455"/>
        <v>2</v>
      </c>
      <c r="EA131" s="186">
        <f t="shared" ca="1" si="455"/>
        <v>2</v>
      </c>
      <c r="EB131" s="186">
        <f t="shared" ca="1" si="455"/>
        <v>3</v>
      </c>
      <c r="EC131" s="186">
        <f t="shared" ca="1" si="455"/>
        <v>3</v>
      </c>
      <c r="ED131" s="186">
        <f t="shared" ca="1" si="455"/>
        <v>2</v>
      </c>
      <c r="EE131" s="186">
        <f t="shared" ca="1" si="455"/>
        <v>4</v>
      </c>
      <c r="EF131" s="186">
        <f t="shared" ca="1" si="455"/>
        <v>4</v>
      </c>
      <c r="EG131" s="186">
        <f t="shared" ca="1" si="455"/>
        <v>5</v>
      </c>
      <c r="EH131" s="186">
        <f t="shared" ca="1" si="455"/>
        <v>5</v>
      </c>
      <c r="EI131" s="186">
        <f t="shared" ca="1" si="455"/>
        <v>6</v>
      </c>
      <c r="EJ131" s="186">
        <f t="shared" ca="1" si="455"/>
        <v>7</v>
      </c>
      <c r="EK131" s="186">
        <f t="shared" ca="1" si="455"/>
        <v>5</v>
      </c>
      <c r="EL131" s="186">
        <f t="shared" ca="1" si="455"/>
        <v>5</v>
      </c>
      <c r="EM131" s="186">
        <f t="shared" ca="1" si="455"/>
        <v>6</v>
      </c>
      <c r="EN131" s="186">
        <f t="shared" ca="1" si="455"/>
        <v>6</v>
      </c>
      <c r="EO131" s="186">
        <f t="shared" ca="1" si="455"/>
        <v>6</v>
      </c>
      <c r="EP131" s="186">
        <f t="shared" ca="1" si="455"/>
        <v>5</v>
      </c>
      <c r="EQ131" s="186">
        <f t="shared" ca="1" si="455"/>
        <v>5</v>
      </c>
      <c r="ER131" s="186">
        <f t="shared" ca="1" si="455"/>
        <v>4</v>
      </c>
      <c r="ES131" s="186">
        <f t="shared" ca="1" si="455"/>
        <v>5</v>
      </c>
      <c r="ET131" s="186">
        <f t="shared" ca="1" si="455"/>
        <v>5</v>
      </c>
      <c r="EU131" s="186">
        <f t="shared" ca="1" si="455"/>
        <v>5</v>
      </c>
      <c r="EV131" s="186">
        <f t="shared" ca="1" si="455"/>
        <v>5</v>
      </c>
      <c r="EW131" s="186">
        <f t="shared" ca="1" si="455"/>
        <v>5</v>
      </c>
      <c r="EX131" s="186">
        <f t="shared" ca="1" si="455"/>
        <v>4</v>
      </c>
      <c r="EY131" s="186">
        <f t="shared" ca="1" si="455"/>
        <v>3</v>
      </c>
      <c r="EZ131" s="186">
        <f t="shared" ca="1" si="455"/>
        <v>3</v>
      </c>
      <c r="FA131" s="186">
        <f t="shared" ca="1" si="455"/>
        <v>3</v>
      </c>
      <c r="FB131" s="186">
        <f t="shared" ca="1" si="455"/>
        <v>1</v>
      </c>
      <c r="FC131" s="186">
        <f t="shared" ca="1" si="455"/>
        <v>1</v>
      </c>
      <c r="FD131" s="186">
        <f t="shared" ca="1" si="455"/>
        <v>1</v>
      </c>
      <c r="FE131" s="186">
        <f t="shared" ca="1" si="455"/>
        <v>2</v>
      </c>
      <c r="FF131" s="186">
        <f t="shared" ca="1" si="455"/>
        <v>1</v>
      </c>
      <c r="FG131" s="186">
        <f t="shared" ca="1" si="455"/>
        <v>1</v>
      </c>
      <c r="FH131" s="186">
        <f t="shared" ca="1" si="455"/>
        <v>2</v>
      </c>
      <c r="FI131" s="186">
        <f t="shared" ca="1" si="455"/>
        <v>2</v>
      </c>
      <c r="FJ131" s="186">
        <f t="shared" ca="1" si="455"/>
        <v>2</v>
      </c>
      <c r="FK131" s="186">
        <f t="shared" ca="1" si="455"/>
        <v>2</v>
      </c>
      <c r="FL131" s="186">
        <f t="shared" ca="1" si="455"/>
        <v>3</v>
      </c>
      <c r="FM131" s="186">
        <f t="shared" ref="FM131:GR131" ca="1" si="456">FM121</f>
        <v>4</v>
      </c>
      <c r="FN131" s="186">
        <f t="shared" ca="1" si="456"/>
        <v>3</v>
      </c>
      <c r="FO131" s="186">
        <f t="shared" ca="1" si="456"/>
        <v>4</v>
      </c>
      <c r="FP131" s="186">
        <f t="shared" ca="1" si="456"/>
        <v>4</v>
      </c>
      <c r="FQ131" s="186">
        <f t="shared" ca="1" si="456"/>
        <v>3</v>
      </c>
      <c r="FR131" s="186">
        <f t="shared" ca="1" si="456"/>
        <v>3</v>
      </c>
      <c r="FS131" s="186">
        <f t="shared" ca="1" si="456"/>
        <v>3</v>
      </c>
      <c r="FT131" s="186">
        <f t="shared" ca="1" si="456"/>
        <v>3</v>
      </c>
      <c r="FU131" s="186">
        <f t="shared" ca="1" si="456"/>
        <v>2</v>
      </c>
      <c r="FV131" s="186">
        <f t="shared" ca="1" si="456"/>
        <v>1</v>
      </c>
      <c r="FW131" s="186">
        <f t="shared" ca="1" si="456"/>
        <v>1</v>
      </c>
      <c r="FX131" s="186">
        <f t="shared" ca="1" si="456"/>
        <v>1</v>
      </c>
      <c r="FY131" s="186">
        <f t="shared" ca="1" si="456"/>
        <v>1</v>
      </c>
      <c r="FZ131" s="186">
        <f t="shared" ca="1" si="456"/>
        <v>1</v>
      </c>
      <c r="GA131" s="186">
        <f t="shared" ca="1" si="456"/>
        <v>1</v>
      </c>
      <c r="GB131" s="186">
        <f t="shared" ca="1" si="456"/>
        <v>1</v>
      </c>
      <c r="GC131" s="186">
        <f t="shared" ca="1" si="456"/>
        <v>1</v>
      </c>
      <c r="GD131" s="186">
        <f t="shared" ca="1" si="456"/>
        <v>1</v>
      </c>
      <c r="GE131" s="186">
        <f t="shared" ca="1" si="456"/>
        <v>1</v>
      </c>
      <c r="GF131" s="186">
        <f t="shared" ca="1" si="456"/>
        <v>1</v>
      </c>
      <c r="GG131" s="186">
        <f t="shared" ca="1" si="456"/>
        <v>1</v>
      </c>
      <c r="GH131" s="186">
        <f t="shared" ca="1" si="456"/>
        <v>1</v>
      </c>
      <c r="GI131" s="186">
        <f t="shared" ca="1" si="456"/>
        <v>2</v>
      </c>
      <c r="GJ131" s="186">
        <f t="shared" ca="1" si="456"/>
        <v>2</v>
      </c>
      <c r="GK131" s="186">
        <f t="shared" ca="1" si="456"/>
        <v>3</v>
      </c>
      <c r="GL131" s="186">
        <f t="shared" ca="1" si="456"/>
        <v>4</v>
      </c>
      <c r="GM131" s="186">
        <f t="shared" ca="1" si="456"/>
        <v>4</v>
      </c>
      <c r="GN131" s="186">
        <f t="shared" ca="1" si="456"/>
        <v>6</v>
      </c>
      <c r="GO131" s="186">
        <f t="shared" si="456"/>
        <v>0</v>
      </c>
      <c r="GP131" s="186">
        <f t="shared" si="456"/>
        <v>0</v>
      </c>
      <c r="GQ131" s="186">
        <f t="shared" si="456"/>
        <v>0</v>
      </c>
      <c r="GR131" s="186">
        <f t="shared" si="456"/>
        <v>0</v>
      </c>
    </row>
    <row r="132" spans="4:208" x14ac:dyDescent="0.2">
      <c r="E132" s="1062" t="s">
        <v>361</v>
      </c>
      <c r="F132" s="1063"/>
      <c r="G132" s="1063"/>
      <c r="H132" s="1063"/>
      <c r="I132" s="130"/>
      <c r="J132" s="101"/>
      <c r="K132" s="101"/>
      <c r="P132" s="140"/>
      <c r="U132" s="186">
        <f ca="1">U122+U125</f>
        <v>1</v>
      </c>
      <c r="V132" s="186">
        <f t="shared" ref="V132:CG132" ca="1" si="457">V123+V125</f>
        <v>3</v>
      </c>
      <c r="W132" s="186">
        <f t="shared" ca="1" si="457"/>
        <v>7</v>
      </c>
      <c r="X132" s="186">
        <f t="shared" ca="1" si="457"/>
        <v>9</v>
      </c>
      <c r="Y132" s="186">
        <f t="shared" ca="1" si="457"/>
        <v>5</v>
      </c>
      <c r="Z132" s="186">
        <f t="shared" ca="1" si="457"/>
        <v>5</v>
      </c>
      <c r="AA132" s="186">
        <f t="shared" ca="1" si="457"/>
        <v>5</v>
      </c>
      <c r="AB132" s="186">
        <f t="shared" ca="1" si="457"/>
        <v>5</v>
      </c>
      <c r="AC132" s="186">
        <f t="shared" ca="1" si="457"/>
        <v>7</v>
      </c>
      <c r="AD132" s="186">
        <f t="shared" ca="1" si="457"/>
        <v>5</v>
      </c>
      <c r="AE132" s="186">
        <f t="shared" ca="1" si="457"/>
        <v>2</v>
      </c>
      <c r="AF132" s="186">
        <f t="shared" ca="1" si="457"/>
        <v>2</v>
      </c>
      <c r="AG132" s="186">
        <f t="shared" ca="1" si="457"/>
        <v>1</v>
      </c>
      <c r="AH132" s="186">
        <f t="shared" ca="1" si="457"/>
        <v>1</v>
      </c>
      <c r="AI132" s="186">
        <f t="shared" ca="1" si="457"/>
        <v>2</v>
      </c>
      <c r="AJ132" s="186">
        <f t="shared" ca="1" si="457"/>
        <v>1</v>
      </c>
      <c r="AK132" s="186">
        <f t="shared" ca="1" si="457"/>
        <v>0</v>
      </c>
      <c r="AL132" s="186">
        <f t="shared" ca="1" si="457"/>
        <v>0</v>
      </c>
      <c r="AM132" s="186">
        <f t="shared" ca="1" si="457"/>
        <v>1</v>
      </c>
      <c r="AN132" s="186">
        <f t="shared" ca="1" si="457"/>
        <v>2</v>
      </c>
      <c r="AO132" s="186">
        <f t="shared" ca="1" si="457"/>
        <v>1</v>
      </c>
      <c r="AP132" s="186">
        <f t="shared" ca="1" si="457"/>
        <v>1</v>
      </c>
      <c r="AQ132" s="186">
        <f t="shared" ca="1" si="457"/>
        <v>1</v>
      </c>
      <c r="AR132" s="186">
        <f t="shared" ca="1" si="457"/>
        <v>1</v>
      </c>
      <c r="AS132" s="186">
        <f t="shared" ca="1" si="457"/>
        <v>0</v>
      </c>
      <c r="AT132" s="186">
        <f t="shared" ca="1" si="457"/>
        <v>0</v>
      </c>
      <c r="AU132" s="186">
        <f t="shared" ca="1" si="457"/>
        <v>0</v>
      </c>
      <c r="AV132" s="186">
        <f t="shared" ca="1" si="457"/>
        <v>0</v>
      </c>
      <c r="AW132" s="186">
        <f t="shared" ca="1" si="457"/>
        <v>0</v>
      </c>
      <c r="AX132" s="186">
        <f t="shared" ca="1" si="457"/>
        <v>0</v>
      </c>
      <c r="AY132" s="186">
        <f t="shared" ca="1" si="457"/>
        <v>0</v>
      </c>
      <c r="AZ132" s="186">
        <f t="shared" ca="1" si="457"/>
        <v>0</v>
      </c>
      <c r="BA132" s="186">
        <f t="shared" ca="1" si="457"/>
        <v>0</v>
      </c>
      <c r="BB132" s="186">
        <f t="shared" ca="1" si="457"/>
        <v>0</v>
      </c>
      <c r="BC132" s="186">
        <f t="shared" ca="1" si="457"/>
        <v>0</v>
      </c>
      <c r="BD132" s="186">
        <f t="shared" ca="1" si="457"/>
        <v>0</v>
      </c>
      <c r="BE132" s="186">
        <f t="shared" ca="1" si="457"/>
        <v>1</v>
      </c>
      <c r="BF132" s="186">
        <f t="shared" ca="1" si="457"/>
        <v>1</v>
      </c>
      <c r="BG132" s="186">
        <f t="shared" ca="1" si="457"/>
        <v>0</v>
      </c>
      <c r="BH132" s="186">
        <f t="shared" ca="1" si="457"/>
        <v>0</v>
      </c>
      <c r="BI132" s="186">
        <f t="shared" ca="1" si="457"/>
        <v>0</v>
      </c>
      <c r="BJ132" s="186">
        <f t="shared" ca="1" si="457"/>
        <v>0</v>
      </c>
      <c r="BK132" s="186">
        <f t="shared" ca="1" si="457"/>
        <v>0</v>
      </c>
      <c r="BL132" s="186">
        <f t="shared" ca="1" si="457"/>
        <v>0</v>
      </c>
      <c r="BM132" s="186">
        <f t="shared" ca="1" si="457"/>
        <v>0</v>
      </c>
      <c r="BN132" s="186">
        <f t="shared" ca="1" si="457"/>
        <v>0</v>
      </c>
      <c r="BO132" s="186">
        <f t="shared" ca="1" si="457"/>
        <v>1</v>
      </c>
      <c r="BP132" s="186">
        <f t="shared" ca="1" si="457"/>
        <v>0</v>
      </c>
      <c r="BQ132" s="186">
        <f t="shared" ca="1" si="457"/>
        <v>0</v>
      </c>
      <c r="BR132" s="186">
        <f t="shared" ca="1" si="457"/>
        <v>0</v>
      </c>
      <c r="BS132" s="186">
        <f t="shared" ca="1" si="457"/>
        <v>0</v>
      </c>
      <c r="BT132" s="186">
        <f t="shared" ca="1" si="457"/>
        <v>0</v>
      </c>
      <c r="BU132" s="186">
        <f t="shared" ca="1" si="457"/>
        <v>1</v>
      </c>
      <c r="BV132" s="186">
        <f t="shared" ca="1" si="457"/>
        <v>2</v>
      </c>
      <c r="BW132" s="186">
        <f t="shared" ca="1" si="457"/>
        <v>1</v>
      </c>
      <c r="BX132" s="186">
        <f t="shared" ca="1" si="457"/>
        <v>0</v>
      </c>
      <c r="BY132" s="186">
        <f t="shared" ca="1" si="457"/>
        <v>0</v>
      </c>
      <c r="BZ132" s="186">
        <f t="shared" ca="1" si="457"/>
        <v>0</v>
      </c>
      <c r="CA132" s="186">
        <f t="shared" ca="1" si="457"/>
        <v>0</v>
      </c>
      <c r="CB132" s="186">
        <f t="shared" ca="1" si="457"/>
        <v>1</v>
      </c>
      <c r="CC132" s="186">
        <f t="shared" ca="1" si="457"/>
        <v>1</v>
      </c>
      <c r="CD132" s="186">
        <f t="shared" ca="1" si="457"/>
        <v>1</v>
      </c>
      <c r="CE132" s="186">
        <f t="shared" ca="1" si="457"/>
        <v>0</v>
      </c>
      <c r="CF132" s="186">
        <f t="shared" ca="1" si="457"/>
        <v>0</v>
      </c>
      <c r="CG132" s="186">
        <f t="shared" ca="1" si="457"/>
        <v>0</v>
      </c>
      <c r="CH132" s="186">
        <f t="shared" ref="CH132:CZ132" ca="1" si="458">CH123+CH125</f>
        <v>0</v>
      </c>
      <c r="CI132" s="186">
        <f t="shared" ca="1" si="458"/>
        <v>0</v>
      </c>
      <c r="CJ132" s="186">
        <f t="shared" ca="1" si="458"/>
        <v>0</v>
      </c>
      <c r="CK132" s="186">
        <f t="shared" ca="1" si="458"/>
        <v>0</v>
      </c>
      <c r="CL132" s="186">
        <f t="shared" ca="1" si="458"/>
        <v>0</v>
      </c>
      <c r="CM132" s="186">
        <f t="shared" ca="1" si="458"/>
        <v>1</v>
      </c>
      <c r="CN132" s="186">
        <f t="shared" ca="1" si="458"/>
        <v>0</v>
      </c>
      <c r="CO132" s="186">
        <f t="shared" ca="1" si="458"/>
        <v>1</v>
      </c>
      <c r="CP132" s="186">
        <f t="shared" ca="1" si="458"/>
        <v>1</v>
      </c>
      <c r="CQ132" s="186">
        <f t="shared" ca="1" si="458"/>
        <v>0</v>
      </c>
      <c r="CR132" s="186">
        <f t="shared" ca="1" si="458"/>
        <v>0</v>
      </c>
      <c r="CS132" s="186">
        <f t="shared" ca="1" si="458"/>
        <v>0</v>
      </c>
      <c r="CT132" s="186">
        <f t="shared" ca="1" si="458"/>
        <v>0</v>
      </c>
      <c r="CU132" s="186">
        <f t="shared" ca="1" si="458"/>
        <v>1</v>
      </c>
      <c r="CV132" s="186">
        <f t="shared" ca="1" si="458"/>
        <v>2</v>
      </c>
      <c r="CW132" s="186">
        <f t="shared" ca="1" si="458"/>
        <v>1</v>
      </c>
      <c r="CX132" s="186">
        <f t="shared" ca="1" si="458"/>
        <v>1</v>
      </c>
      <c r="CY132" s="186">
        <f t="shared" ca="1" si="458"/>
        <v>1</v>
      </c>
      <c r="CZ132" s="186">
        <f t="shared" ca="1" si="458"/>
        <v>2</v>
      </c>
      <c r="DA132" s="186">
        <f t="shared" ref="DA132:FL132" ca="1" si="459">DA123+DA125</f>
        <v>0</v>
      </c>
      <c r="DB132" s="186">
        <f t="shared" ca="1" si="459"/>
        <v>0</v>
      </c>
      <c r="DC132" s="186">
        <f t="shared" ca="1" si="459"/>
        <v>0</v>
      </c>
      <c r="DD132" s="186">
        <f t="shared" ca="1" si="459"/>
        <v>1</v>
      </c>
      <c r="DE132" s="186">
        <f t="shared" ca="1" si="459"/>
        <v>1</v>
      </c>
      <c r="DF132" s="186">
        <f t="shared" ca="1" si="459"/>
        <v>0</v>
      </c>
      <c r="DG132" s="186">
        <f t="shared" ca="1" si="459"/>
        <v>1</v>
      </c>
      <c r="DH132" s="186">
        <f t="shared" ca="1" si="459"/>
        <v>2</v>
      </c>
      <c r="DI132" s="186">
        <f t="shared" ca="1" si="459"/>
        <v>1</v>
      </c>
      <c r="DJ132" s="186">
        <f t="shared" ca="1" si="459"/>
        <v>1</v>
      </c>
      <c r="DK132" s="186">
        <f t="shared" ca="1" si="459"/>
        <v>1</v>
      </c>
      <c r="DL132" s="186">
        <f t="shared" ca="1" si="459"/>
        <v>1</v>
      </c>
      <c r="DM132" s="186">
        <f t="shared" ca="1" si="459"/>
        <v>0</v>
      </c>
      <c r="DN132" s="186">
        <f t="shared" ca="1" si="459"/>
        <v>0</v>
      </c>
      <c r="DO132" s="186">
        <f t="shared" ca="1" si="459"/>
        <v>2</v>
      </c>
      <c r="DP132" s="186">
        <f t="shared" ca="1" si="459"/>
        <v>2</v>
      </c>
      <c r="DQ132" s="186">
        <f t="shared" ca="1" si="459"/>
        <v>1</v>
      </c>
      <c r="DR132" s="186">
        <f t="shared" ca="1" si="459"/>
        <v>1</v>
      </c>
      <c r="DS132" s="186">
        <f t="shared" ca="1" si="459"/>
        <v>2</v>
      </c>
      <c r="DT132" s="186">
        <f t="shared" ca="1" si="459"/>
        <v>2</v>
      </c>
      <c r="DU132" s="186">
        <f t="shared" ca="1" si="459"/>
        <v>1</v>
      </c>
      <c r="DV132" s="186">
        <f t="shared" ca="1" si="459"/>
        <v>0</v>
      </c>
      <c r="DW132" s="186">
        <f t="shared" ca="1" si="459"/>
        <v>2</v>
      </c>
      <c r="DX132" s="186">
        <f t="shared" ca="1" si="459"/>
        <v>2</v>
      </c>
      <c r="DY132" s="186">
        <f t="shared" ca="1" si="459"/>
        <v>1</v>
      </c>
      <c r="DZ132" s="186">
        <f t="shared" ca="1" si="459"/>
        <v>1</v>
      </c>
      <c r="EA132" s="186">
        <f t="shared" ca="1" si="459"/>
        <v>0</v>
      </c>
      <c r="EB132" s="186">
        <f t="shared" ca="1" si="459"/>
        <v>0</v>
      </c>
      <c r="EC132" s="186">
        <f t="shared" ca="1" si="459"/>
        <v>0</v>
      </c>
      <c r="ED132" s="186">
        <f t="shared" ca="1" si="459"/>
        <v>0</v>
      </c>
      <c r="EE132" s="186">
        <f t="shared" ca="1" si="459"/>
        <v>1</v>
      </c>
      <c r="EF132" s="186">
        <f t="shared" ca="1" si="459"/>
        <v>0</v>
      </c>
      <c r="EG132" s="186">
        <f t="shared" ca="1" si="459"/>
        <v>0</v>
      </c>
      <c r="EH132" s="186">
        <f t="shared" ca="1" si="459"/>
        <v>0</v>
      </c>
      <c r="EI132" s="186">
        <f t="shared" ca="1" si="459"/>
        <v>1</v>
      </c>
      <c r="EJ132" s="186">
        <f t="shared" ca="1" si="459"/>
        <v>1</v>
      </c>
      <c r="EK132" s="186">
        <f t="shared" ca="1" si="459"/>
        <v>1</v>
      </c>
      <c r="EL132" s="186">
        <f t="shared" ca="1" si="459"/>
        <v>0</v>
      </c>
      <c r="EM132" s="186">
        <f t="shared" ca="1" si="459"/>
        <v>0</v>
      </c>
      <c r="EN132" s="186">
        <f t="shared" ca="1" si="459"/>
        <v>0</v>
      </c>
      <c r="EO132" s="186">
        <f t="shared" ca="1" si="459"/>
        <v>0</v>
      </c>
      <c r="EP132" s="186">
        <f t="shared" ca="1" si="459"/>
        <v>0</v>
      </c>
      <c r="EQ132" s="186">
        <f t="shared" ca="1" si="459"/>
        <v>2</v>
      </c>
      <c r="ER132" s="186">
        <f t="shared" ca="1" si="459"/>
        <v>2</v>
      </c>
      <c r="ES132" s="186">
        <f t="shared" ca="1" si="459"/>
        <v>2</v>
      </c>
      <c r="ET132" s="186">
        <f t="shared" ca="1" si="459"/>
        <v>0</v>
      </c>
      <c r="EU132" s="186">
        <f t="shared" ca="1" si="459"/>
        <v>0</v>
      </c>
      <c r="EV132" s="186">
        <f t="shared" ca="1" si="459"/>
        <v>1</v>
      </c>
      <c r="EW132" s="186">
        <f t="shared" ca="1" si="459"/>
        <v>2</v>
      </c>
      <c r="EX132" s="186">
        <f t="shared" ca="1" si="459"/>
        <v>0</v>
      </c>
      <c r="EY132" s="186">
        <f t="shared" ca="1" si="459"/>
        <v>1</v>
      </c>
      <c r="EZ132" s="186">
        <f t="shared" ca="1" si="459"/>
        <v>2</v>
      </c>
      <c r="FA132" s="186">
        <f t="shared" ca="1" si="459"/>
        <v>0</v>
      </c>
      <c r="FB132" s="186">
        <f t="shared" ca="1" si="459"/>
        <v>0</v>
      </c>
      <c r="FC132" s="186">
        <f t="shared" ca="1" si="459"/>
        <v>1</v>
      </c>
      <c r="FD132" s="186">
        <f t="shared" ca="1" si="459"/>
        <v>3</v>
      </c>
      <c r="FE132" s="186">
        <f t="shared" ca="1" si="459"/>
        <v>1</v>
      </c>
      <c r="FF132" s="186">
        <f t="shared" ca="1" si="459"/>
        <v>1</v>
      </c>
      <c r="FG132" s="186">
        <f t="shared" ca="1" si="459"/>
        <v>0</v>
      </c>
      <c r="FH132" s="186">
        <f t="shared" ca="1" si="459"/>
        <v>1</v>
      </c>
      <c r="FI132" s="186">
        <f t="shared" ca="1" si="459"/>
        <v>1</v>
      </c>
      <c r="FJ132" s="186">
        <f t="shared" ca="1" si="459"/>
        <v>0</v>
      </c>
      <c r="FK132" s="186">
        <f t="shared" ca="1" si="459"/>
        <v>0</v>
      </c>
      <c r="FL132" s="186">
        <f t="shared" ca="1" si="459"/>
        <v>1</v>
      </c>
      <c r="FM132" s="186">
        <f t="shared" ref="FM132:GR132" ca="1" si="460">FM123+FM125</f>
        <v>1</v>
      </c>
      <c r="FN132" s="186">
        <f t="shared" ca="1" si="460"/>
        <v>0</v>
      </c>
      <c r="FO132" s="186">
        <f t="shared" ca="1" si="460"/>
        <v>0</v>
      </c>
      <c r="FP132" s="186">
        <f t="shared" ca="1" si="460"/>
        <v>0</v>
      </c>
      <c r="FQ132" s="186">
        <f t="shared" ca="1" si="460"/>
        <v>0</v>
      </c>
      <c r="FR132" s="186">
        <f t="shared" ca="1" si="460"/>
        <v>0</v>
      </c>
      <c r="FS132" s="186">
        <f t="shared" ca="1" si="460"/>
        <v>0</v>
      </c>
      <c r="FT132" s="186">
        <f t="shared" ca="1" si="460"/>
        <v>1</v>
      </c>
      <c r="FU132" s="186">
        <f t="shared" ca="1" si="460"/>
        <v>1</v>
      </c>
      <c r="FV132" s="186">
        <f t="shared" ca="1" si="460"/>
        <v>0</v>
      </c>
      <c r="FW132" s="186">
        <f t="shared" ca="1" si="460"/>
        <v>0</v>
      </c>
      <c r="FX132" s="186">
        <f t="shared" ca="1" si="460"/>
        <v>0</v>
      </c>
      <c r="FY132" s="186">
        <f t="shared" ca="1" si="460"/>
        <v>0</v>
      </c>
      <c r="FZ132" s="186">
        <f t="shared" ca="1" si="460"/>
        <v>0</v>
      </c>
      <c r="GA132" s="186">
        <f t="shared" ca="1" si="460"/>
        <v>1</v>
      </c>
      <c r="GB132" s="186">
        <f t="shared" ca="1" si="460"/>
        <v>2</v>
      </c>
      <c r="GC132" s="186">
        <f t="shared" ca="1" si="460"/>
        <v>1</v>
      </c>
      <c r="GD132" s="186">
        <f t="shared" ca="1" si="460"/>
        <v>1</v>
      </c>
      <c r="GE132" s="186">
        <f t="shared" ca="1" si="460"/>
        <v>1</v>
      </c>
      <c r="GF132" s="186">
        <f t="shared" ca="1" si="460"/>
        <v>0</v>
      </c>
      <c r="GG132" s="186">
        <f t="shared" ca="1" si="460"/>
        <v>0</v>
      </c>
      <c r="GH132" s="186">
        <f t="shared" ca="1" si="460"/>
        <v>0</v>
      </c>
      <c r="GI132" s="186">
        <f t="shared" ca="1" si="460"/>
        <v>0</v>
      </c>
      <c r="GJ132" s="186">
        <f t="shared" ca="1" si="460"/>
        <v>0</v>
      </c>
      <c r="GK132" s="186">
        <f t="shared" ca="1" si="460"/>
        <v>0</v>
      </c>
      <c r="GL132" s="186">
        <f t="shared" ca="1" si="460"/>
        <v>0</v>
      </c>
      <c r="GM132" s="186">
        <f t="shared" ca="1" si="460"/>
        <v>1</v>
      </c>
      <c r="GN132" s="186">
        <f t="shared" ca="1" si="460"/>
        <v>0</v>
      </c>
      <c r="GO132" s="186">
        <f t="shared" si="460"/>
        <v>0</v>
      </c>
      <c r="GP132" s="186">
        <f t="shared" si="460"/>
        <v>0</v>
      </c>
      <c r="GQ132" s="186">
        <f t="shared" si="460"/>
        <v>0</v>
      </c>
      <c r="GR132" s="186">
        <f t="shared" si="460"/>
        <v>0</v>
      </c>
    </row>
    <row r="133" spans="4:208" x14ac:dyDescent="0.2">
      <c r="E133" s="1062" t="s">
        <v>362</v>
      </c>
      <c r="F133" s="1063"/>
      <c r="G133" s="1063"/>
      <c r="H133" s="1063"/>
      <c r="I133" s="130"/>
      <c r="J133" s="101"/>
      <c r="K133" s="101"/>
      <c r="P133" s="140"/>
      <c r="U133" s="186">
        <f ca="1">U123</f>
        <v>3</v>
      </c>
      <c r="V133" s="186">
        <f t="shared" ref="V133:CG133" ca="1" si="461">V123</f>
        <v>3</v>
      </c>
      <c r="W133" s="186">
        <f t="shared" ca="1" si="461"/>
        <v>7</v>
      </c>
      <c r="X133" s="186">
        <f t="shared" ca="1" si="461"/>
        <v>9</v>
      </c>
      <c r="Y133" s="186">
        <f t="shared" ca="1" si="461"/>
        <v>5</v>
      </c>
      <c r="Z133" s="186">
        <f t="shared" ca="1" si="461"/>
        <v>5</v>
      </c>
      <c r="AA133" s="186">
        <f t="shared" ca="1" si="461"/>
        <v>5</v>
      </c>
      <c r="AB133" s="186">
        <f t="shared" ca="1" si="461"/>
        <v>5</v>
      </c>
      <c r="AC133" s="186">
        <f t="shared" ca="1" si="461"/>
        <v>7</v>
      </c>
      <c r="AD133" s="186">
        <f t="shared" ca="1" si="461"/>
        <v>5</v>
      </c>
      <c r="AE133" s="186">
        <f t="shared" ca="1" si="461"/>
        <v>2</v>
      </c>
      <c r="AF133" s="186">
        <f t="shared" ca="1" si="461"/>
        <v>2</v>
      </c>
      <c r="AG133" s="186">
        <f t="shared" ca="1" si="461"/>
        <v>1</v>
      </c>
      <c r="AH133" s="186">
        <f t="shared" ca="1" si="461"/>
        <v>1</v>
      </c>
      <c r="AI133" s="186">
        <f t="shared" ca="1" si="461"/>
        <v>2</v>
      </c>
      <c r="AJ133" s="186">
        <f t="shared" ca="1" si="461"/>
        <v>1</v>
      </c>
      <c r="AK133" s="186">
        <f t="shared" ca="1" si="461"/>
        <v>0</v>
      </c>
      <c r="AL133" s="186">
        <f t="shared" ca="1" si="461"/>
        <v>0</v>
      </c>
      <c r="AM133" s="186">
        <f t="shared" ca="1" si="461"/>
        <v>1</v>
      </c>
      <c r="AN133" s="186">
        <f t="shared" ca="1" si="461"/>
        <v>2</v>
      </c>
      <c r="AO133" s="186">
        <f t="shared" ca="1" si="461"/>
        <v>1</v>
      </c>
      <c r="AP133" s="186">
        <f t="shared" ca="1" si="461"/>
        <v>1</v>
      </c>
      <c r="AQ133" s="186">
        <f t="shared" ca="1" si="461"/>
        <v>1</v>
      </c>
      <c r="AR133" s="186">
        <f t="shared" ca="1" si="461"/>
        <v>1</v>
      </c>
      <c r="AS133" s="186">
        <f t="shared" ca="1" si="461"/>
        <v>0</v>
      </c>
      <c r="AT133" s="186">
        <f t="shared" ca="1" si="461"/>
        <v>0</v>
      </c>
      <c r="AU133" s="186">
        <f t="shared" ca="1" si="461"/>
        <v>0</v>
      </c>
      <c r="AV133" s="186">
        <f t="shared" ca="1" si="461"/>
        <v>0</v>
      </c>
      <c r="AW133" s="186">
        <f t="shared" ca="1" si="461"/>
        <v>0</v>
      </c>
      <c r="AX133" s="186">
        <f t="shared" ca="1" si="461"/>
        <v>0</v>
      </c>
      <c r="AY133" s="186">
        <f t="shared" ca="1" si="461"/>
        <v>0</v>
      </c>
      <c r="AZ133" s="186">
        <f t="shared" ca="1" si="461"/>
        <v>0</v>
      </c>
      <c r="BA133" s="186">
        <f t="shared" ca="1" si="461"/>
        <v>0</v>
      </c>
      <c r="BB133" s="186">
        <f t="shared" ca="1" si="461"/>
        <v>0</v>
      </c>
      <c r="BC133" s="186">
        <f t="shared" ca="1" si="461"/>
        <v>0</v>
      </c>
      <c r="BD133" s="186">
        <f t="shared" ca="1" si="461"/>
        <v>0</v>
      </c>
      <c r="BE133" s="186">
        <f t="shared" ca="1" si="461"/>
        <v>1</v>
      </c>
      <c r="BF133" s="186">
        <f t="shared" ca="1" si="461"/>
        <v>1</v>
      </c>
      <c r="BG133" s="186">
        <f t="shared" ca="1" si="461"/>
        <v>0</v>
      </c>
      <c r="BH133" s="186">
        <f t="shared" ca="1" si="461"/>
        <v>0</v>
      </c>
      <c r="BI133" s="186">
        <f t="shared" ca="1" si="461"/>
        <v>0</v>
      </c>
      <c r="BJ133" s="186">
        <f t="shared" ca="1" si="461"/>
        <v>0</v>
      </c>
      <c r="BK133" s="186">
        <f t="shared" ca="1" si="461"/>
        <v>0</v>
      </c>
      <c r="BL133" s="186">
        <f t="shared" ca="1" si="461"/>
        <v>0</v>
      </c>
      <c r="BM133" s="186">
        <f t="shared" ca="1" si="461"/>
        <v>0</v>
      </c>
      <c r="BN133" s="186">
        <f t="shared" ca="1" si="461"/>
        <v>0</v>
      </c>
      <c r="BO133" s="186">
        <f t="shared" ca="1" si="461"/>
        <v>1</v>
      </c>
      <c r="BP133" s="186">
        <f t="shared" ca="1" si="461"/>
        <v>0</v>
      </c>
      <c r="BQ133" s="186">
        <f t="shared" ca="1" si="461"/>
        <v>0</v>
      </c>
      <c r="BR133" s="186">
        <f t="shared" ca="1" si="461"/>
        <v>0</v>
      </c>
      <c r="BS133" s="186">
        <f t="shared" ca="1" si="461"/>
        <v>0</v>
      </c>
      <c r="BT133" s="186">
        <f t="shared" ca="1" si="461"/>
        <v>0</v>
      </c>
      <c r="BU133" s="186">
        <f t="shared" ca="1" si="461"/>
        <v>1</v>
      </c>
      <c r="BV133" s="186">
        <f t="shared" ca="1" si="461"/>
        <v>2</v>
      </c>
      <c r="BW133" s="186">
        <f t="shared" ca="1" si="461"/>
        <v>1</v>
      </c>
      <c r="BX133" s="186">
        <f t="shared" ca="1" si="461"/>
        <v>0</v>
      </c>
      <c r="BY133" s="186">
        <f t="shared" ca="1" si="461"/>
        <v>0</v>
      </c>
      <c r="BZ133" s="186">
        <f t="shared" ca="1" si="461"/>
        <v>0</v>
      </c>
      <c r="CA133" s="186">
        <f t="shared" ca="1" si="461"/>
        <v>0</v>
      </c>
      <c r="CB133" s="186">
        <f t="shared" ca="1" si="461"/>
        <v>1</v>
      </c>
      <c r="CC133" s="186">
        <f t="shared" ca="1" si="461"/>
        <v>1</v>
      </c>
      <c r="CD133" s="186">
        <f t="shared" ca="1" si="461"/>
        <v>1</v>
      </c>
      <c r="CE133" s="186">
        <f t="shared" ca="1" si="461"/>
        <v>0</v>
      </c>
      <c r="CF133" s="186">
        <f t="shared" ca="1" si="461"/>
        <v>0</v>
      </c>
      <c r="CG133" s="186">
        <f t="shared" ca="1" si="461"/>
        <v>0</v>
      </c>
      <c r="CH133" s="186">
        <f t="shared" ref="CH133:CZ133" ca="1" si="462">CH123</f>
        <v>0</v>
      </c>
      <c r="CI133" s="186">
        <f t="shared" ca="1" si="462"/>
        <v>0</v>
      </c>
      <c r="CJ133" s="186">
        <f t="shared" ca="1" si="462"/>
        <v>0</v>
      </c>
      <c r="CK133" s="186">
        <f t="shared" ca="1" si="462"/>
        <v>0</v>
      </c>
      <c r="CL133" s="186">
        <f t="shared" ca="1" si="462"/>
        <v>0</v>
      </c>
      <c r="CM133" s="186">
        <f t="shared" ca="1" si="462"/>
        <v>1</v>
      </c>
      <c r="CN133" s="186">
        <f t="shared" ca="1" si="462"/>
        <v>0</v>
      </c>
      <c r="CO133" s="186">
        <f t="shared" ca="1" si="462"/>
        <v>1</v>
      </c>
      <c r="CP133" s="186">
        <f t="shared" ca="1" si="462"/>
        <v>1</v>
      </c>
      <c r="CQ133" s="186">
        <f t="shared" ca="1" si="462"/>
        <v>0</v>
      </c>
      <c r="CR133" s="186">
        <f t="shared" ca="1" si="462"/>
        <v>0</v>
      </c>
      <c r="CS133" s="186">
        <f t="shared" ca="1" si="462"/>
        <v>0</v>
      </c>
      <c r="CT133" s="186">
        <f t="shared" ca="1" si="462"/>
        <v>0</v>
      </c>
      <c r="CU133" s="186">
        <f t="shared" ca="1" si="462"/>
        <v>1</v>
      </c>
      <c r="CV133" s="186">
        <f t="shared" ca="1" si="462"/>
        <v>2</v>
      </c>
      <c r="CW133" s="186">
        <f t="shared" ca="1" si="462"/>
        <v>1</v>
      </c>
      <c r="CX133" s="186">
        <f t="shared" ca="1" si="462"/>
        <v>1</v>
      </c>
      <c r="CY133" s="186">
        <f t="shared" ca="1" si="462"/>
        <v>1</v>
      </c>
      <c r="CZ133" s="186">
        <f t="shared" ca="1" si="462"/>
        <v>2</v>
      </c>
      <c r="DA133" s="186">
        <f t="shared" ref="DA133:FL133" ca="1" si="463">DA123</f>
        <v>0</v>
      </c>
      <c r="DB133" s="186">
        <f t="shared" ca="1" si="463"/>
        <v>0</v>
      </c>
      <c r="DC133" s="186">
        <f t="shared" ca="1" si="463"/>
        <v>0</v>
      </c>
      <c r="DD133" s="186">
        <f t="shared" ca="1" si="463"/>
        <v>1</v>
      </c>
      <c r="DE133" s="186">
        <f t="shared" ca="1" si="463"/>
        <v>1</v>
      </c>
      <c r="DF133" s="186">
        <f t="shared" ca="1" si="463"/>
        <v>0</v>
      </c>
      <c r="DG133" s="186">
        <f t="shared" ca="1" si="463"/>
        <v>1</v>
      </c>
      <c r="DH133" s="186">
        <f t="shared" ca="1" si="463"/>
        <v>2</v>
      </c>
      <c r="DI133" s="186">
        <f t="shared" ca="1" si="463"/>
        <v>1</v>
      </c>
      <c r="DJ133" s="186">
        <f t="shared" ca="1" si="463"/>
        <v>1</v>
      </c>
      <c r="DK133" s="186">
        <f t="shared" ca="1" si="463"/>
        <v>1</v>
      </c>
      <c r="DL133" s="186">
        <f t="shared" ca="1" si="463"/>
        <v>1</v>
      </c>
      <c r="DM133" s="186">
        <f t="shared" ca="1" si="463"/>
        <v>0</v>
      </c>
      <c r="DN133" s="186">
        <f t="shared" ca="1" si="463"/>
        <v>0</v>
      </c>
      <c r="DO133" s="186">
        <f t="shared" ca="1" si="463"/>
        <v>2</v>
      </c>
      <c r="DP133" s="186">
        <f t="shared" ca="1" si="463"/>
        <v>2</v>
      </c>
      <c r="DQ133" s="186">
        <f t="shared" ca="1" si="463"/>
        <v>1</v>
      </c>
      <c r="DR133" s="186">
        <f t="shared" ca="1" si="463"/>
        <v>1</v>
      </c>
      <c r="DS133" s="186">
        <f t="shared" ca="1" si="463"/>
        <v>2</v>
      </c>
      <c r="DT133" s="186">
        <f t="shared" ca="1" si="463"/>
        <v>2</v>
      </c>
      <c r="DU133" s="186">
        <f t="shared" ca="1" si="463"/>
        <v>1</v>
      </c>
      <c r="DV133" s="186">
        <f t="shared" ca="1" si="463"/>
        <v>0</v>
      </c>
      <c r="DW133" s="186">
        <f t="shared" ca="1" si="463"/>
        <v>2</v>
      </c>
      <c r="DX133" s="186">
        <f t="shared" ca="1" si="463"/>
        <v>2</v>
      </c>
      <c r="DY133" s="186">
        <f t="shared" ca="1" si="463"/>
        <v>1</v>
      </c>
      <c r="DZ133" s="186">
        <f t="shared" ca="1" si="463"/>
        <v>1</v>
      </c>
      <c r="EA133" s="186">
        <f t="shared" ca="1" si="463"/>
        <v>0</v>
      </c>
      <c r="EB133" s="186">
        <f t="shared" ca="1" si="463"/>
        <v>0</v>
      </c>
      <c r="EC133" s="186">
        <f t="shared" ca="1" si="463"/>
        <v>0</v>
      </c>
      <c r="ED133" s="186">
        <f t="shared" ca="1" si="463"/>
        <v>0</v>
      </c>
      <c r="EE133" s="186">
        <f t="shared" ca="1" si="463"/>
        <v>1</v>
      </c>
      <c r="EF133" s="186">
        <f t="shared" ca="1" si="463"/>
        <v>0</v>
      </c>
      <c r="EG133" s="186">
        <f t="shared" ca="1" si="463"/>
        <v>0</v>
      </c>
      <c r="EH133" s="186">
        <f t="shared" ca="1" si="463"/>
        <v>0</v>
      </c>
      <c r="EI133" s="186">
        <f t="shared" ca="1" si="463"/>
        <v>1</v>
      </c>
      <c r="EJ133" s="186">
        <f t="shared" ca="1" si="463"/>
        <v>1</v>
      </c>
      <c r="EK133" s="186">
        <f t="shared" ca="1" si="463"/>
        <v>1</v>
      </c>
      <c r="EL133" s="186">
        <f t="shared" ca="1" si="463"/>
        <v>0</v>
      </c>
      <c r="EM133" s="186">
        <f t="shared" ca="1" si="463"/>
        <v>0</v>
      </c>
      <c r="EN133" s="186">
        <f t="shared" ca="1" si="463"/>
        <v>0</v>
      </c>
      <c r="EO133" s="186">
        <f t="shared" ca="1" si="463"/>
        <v>0</v>
      </c>
      <c r="EP133" s="186">
        <f t="shared" ca="1" si="463"/>
        <v>0</v>
      </c>
      <c r="EQ133" s="186">
        <f t="shared" ca="1" si="463"/>
        <v>2</v>
      </c>
      <c r="ER133" s="186">
        <f t="shared" ca="1" si="463"/>
        <v>2</v>
      </c>
      <c r="ES133" s="186">
        <f t="shared" ca="1" si="463"/>
        <v>2</v>
      </c>
      <c r="ET133" s="186">
        <f t="shared" ca="1" si="463"/>
        <v>0</v>
      </c>
      <c r="EU133" s="186">
        <f t="shared" ca="1" si="463"/>
        <v>0</v>
      </c>
      <c r="EV133" s="186">
        <f t="shared" ca="1" si="463"/>
        <v>1</v>
      </c>
      <c r="EW133" s="186">
        <f t="shared" ca="1" si="463"/>
        <v>2</v>
      </c>
      <c r="EX133" s="186">
        <f t="shared" ca="1" si="463"/>
        <v>0</v>
      </c>
      <c r="EY133" s="186">
        <f t="shared" ca="1" si="463"/>
        <v>1</v>
      </c>
      <c r="EZ133" s="186">
        <f t="shared" ca="1" si="463"/>
        <v>2</v>
      </c>
      <c r="FA133" s="186">
        <f t="shared" ca="1" si="463"/>
        <v>0</v>
      </c>
      <c r="FB133" s="186">
        <f t="shared" ca="1" si="463"/>
        <v>0</v>
      </c>
      <c r="FC133" s="186">
        <f t="shared" ca="1" si="463"/>
        <v>1</v>
      </c>
      <c r="FD133" s="186">
        <f t="shared" ca="1" si="463"/>
        <v>3</v>
      </c>
      <c r="FE133" s="186">
        <f t="shared" ca="1" si="463"/>
        <v>1</v>
      </c>
      <c r="FF133" s="186">
        <f t="shared" ca="1" si="463"/>
        <v>1</v>
      </c>
      <c r="FG133" s="186">
        <f t="shared" ca="1" si="463"/>
        <v>0</v>
      </c>
      <c r="FH133" s="186">
        <f t="shared" ca="1" si="463"/>
        <v>1</v>
      </c>
      <c r="FI133" s="186">
        <f t="shared" ca="1" si="463"/>
        <v>1</v>
      </c>
      <c r="FJ133" s="186">
        <f t="shared" ca="1" si="463"/>
        <v>0</v>
      </c>
      <c r="FK133" s="186">
        <f t="shared" ca="1" si="463"/>
        <v>0</v>
      </c>
      <c r="FL133" s="186">
        <f t="shared" ca="1" si="463"/>
        <v>1</v>
      </c>
      <c r="FM133" s="186">
        <f t="shared" ref="FM133:GR133" ca="1" si="464">FM123</f>
        <v>1</v>
      </c>
      <c r="FN133" s="186">
        <f t="shared" ca="1" si="464"/>
        <v>0</v>
      </c>
      <c r="FO133" s="186">
        <f t="shared" ca="1" si="464"/>
        <v>0</v>
      </c>
      <c r="FP133" s="186">
        <f t="shared" ca="1" si="464"/>
        <v>0</v>
      </c>
      <c r="FQ133" s="186">
        <f t="shared" ca="1" si="464"/>
        <v>0</v>
      </c>
      <c r="FR133" s="186">
        <f t="shared" ca="1" si="464"/>
        <v>0</v>
      </c>
      <c r="FS133" s="186">
        <f t="shared" ca="1" si="464"/>
        <v>0</v>
      </c>
      <c r="FT133" s="186">
        <f t="shared" ca="1" si="464"/>
        <v>1</v>
      </c>
      <c r="FU133" s="186">
        <f t="shared" ca="1" si="464"/>
        <v>1</v>
      </c>
      <c r="FV133" s="186">
        <f t="shared" ca="1" si="464"/>
        <v>0</v>
      </c>
      <c r="FW133" s="186">
        <f t="shared" ca="1" si="464"/>
        <v>0</v>
      </c>
      <c r="FX133" s="186">
        <f t="shared" ca="1" si="464"/>
        <v>0</v>
      </c>
      <c r="FY133" s="186">
        <f t="shared" ca="1" si="464"/>
        <v>0</v>
      </c>
      <c r="FZ133" s="186">
        <f t="shared" ca="1" si="464"/>
        <v>0</v>
      </c>
      <c r="GA133" s="186">
        <f t="shared" ca="1" si="464"/>
        <v>1</v>
      </c>
      <c r="GB133" s="186">
        <f t="shared" ca="1" si="464"/>
        <v>2</v>
      </c>
      <c r="GC133" s="186">
        <f t="shared" ca="1" si="464"/>
        <v>1</v>
      </c>
      <c r="GD133" s="186">
        <f t="shared" ca="1" si="464"/>
        <v>1</v>
      </c>
      <c r="GE133" s="186">
        <f t="shared" ca="1" si="464"/>
        <v>1</v>
      </c>
      <c r="GF133" s="186">
        <f t="shared" ca="1" si="464"/>
        <v>0</v>
      </c>
      <c r="GG133" s="186">
        <f t="shared" ca="1" si="464"/>
        <v>0</v>
      </c>
      <c r="GH133" s="186">
        <f t="shared" ca="1" si="464"/>
        <v>0</v>
      </c>
      <c r="GI133" s="186">
        <f t="shared" ca="1" si="464"/>
        <v>0</v>
      </c>
      <c r="GJ133" s="186">
        <f t="shared" ca="1" si="464"/>
        <v>0</v>
      </c>
      <c r="GK133" s="186">
        <f t="shared" ca="1" si="464"/>
        <v>0</v>
      </c>
      <c r="GL133" s="186">
        <f t="shared" ca="1" si="464"/>
        <v>0</v>
      </c>
      <c r="GM133" s="186">
        <f t="shared" ca="1" si="464"/>
        <v>1</v>
      </c>
      <c r="GN133" s="186">
        <f t="shared" ca="1" si="464"/>
        <v>0</v>
      </c>
      <c r="GO133" s="186">
        <f t="shared" si="464"/>
        <v>0</v>
      </c>
      <c r="GP133" s="186">
        <f t="shared" si="464"/>
        <v>0</v>
      </c>
      <c r="GQ133" s="186">
        <f t="shared" si="464"/>
        <v>0</v>
      </c>
      <c r="GR133" s="186">
        <f t="shared" si="464"/>
        <v>0</v>
      </c>
    </row>
    <row r="134" spans="4:208" x14ac:dyDescent="0.2">
      <c r="E134" s="1062" t="s">
        <v>370</v>
      </c>
      <c r="F134" s="1063"/>
      <c r="G134" s="1063"/>
      <c r="H134" s="1063"/>
      <c r="I134" s="130"/>
      <c r="J134" s="101"/>
      <c r="K134" s="101"/>
      <c r="P134" s="140"/>
      <c r="U134" s="186">
        <f ca="1">(U130+U131+U132-U129)*$E$136</f>
        <v>10.600000000000001</v>
      </c>
      <c r="V134" s="186">
        <f t="shared" ref="V134:AB134" ca="1" si="465">(V130+V131+V132-V129)*$E$136</f>
        <v>12.72</v>
      </c>
      <c r="W134" s="186">
        <f t="shared" ca="1" si="465"/>
        <v>13.25</v>
      </c>
      <c r="X134" s="186">
        <f t="shared" ca="1" si="465"/>
        <v>13.25</v>
      </c>
      <c r="Y134" s="186">
        <f t="shared" ca="1" si="465"/>
        <v>12.72</v>
      </c>
      <c r="Z134" s="186">
        <f t="shared" ca="1" si="465"/>
        <v>12.190000000000001</v>
      </c>
      <c r="AA134" s="186">
        <f t="shared" ca="1" si="465"/>
        <v>12.72</v>
      </c>
      <c r="AB134" s="186">
        <f t="shared" ca="1" si="465"/>
        <v>12.190000000000001</v>
      </c>
      <c r="AC134" s="186">
        <f ca="1">(AC130+AC131+AC132-AC129)*$E$137</f>
        <v>14.399999999999999</v>
      </c>
      <c r="AD134" s="186">
        <f t="shared" ref="AD134:CO134" ca="1" si="466">(AD130+AD131+AD132-AD129)*$E$137</f>
        <v>13.2</v>
      </c>
      <c r="AE134" s="186">
        <f t="shared" ca="1" si="466"/>
        <v>9.6</v>
      </c>
      <c r="AF134" s="186">
        <f t="shared" ca="1" si="466"/>
        <v>10.199999999999999</v>
      </c>
      <c r="AG134" s="186">
        <f t="shared" ca="1" si="466"/>
        <v>13.2</v>
      </c>
      <c r="AH134" s="186">
        <f t="shared" ca="1" si="466"/>
        <v>13.2</v>
      </c>
      <c r="AI134" s="186">
        <f t="shared" ca="1" si="466"/>
        <v>14.399999999999999</v>
      </c>
      <c r="AJ134" s="186">
        <f t="shared" ca="1" si="466"/>
        <v>13.2</v>
      </c>
      <c r="AK134" s="186">
        <f t="shared" ca="1" si="466"/>
        <v>12</v>
      </c>
      <c r="AL134" s="186">
        <f t="shared" ca="1" si="466"/>
        <v>12</v>
      </c>
      <c r="AM134" s="186">
        <f t="shared" ca="1" si="466"/>
        <v>12.6</v>
      </c>
      <c r="AN134" s="186">
        <f t="shared" ca="1" si="466"/>
        <v>12.6</v>
      </c>
      <c r="AO134" s="186">
        <f t="shared" ca="1" si="466"/>
        <v>12.6</v>
      </c>
      <c r="AP134" s="186">
        <f t="shared" ca="1" si="466"/>
        <v>13.2</v>
      </c>
      <c r="AQ134" s="186">
        <f t="shared" ca="1" si="466"/>
        <v>13.2</v>
      </c>
      <c r="AR134" s="186">
        <f t="shared" ca="1" si="466"/>
        <v>14.399999999999999</v>
      </c>
      <c r="AS134" s="186">
        <f t="shared" ca="1" si="466"/>
        <v>13.2</v>
      </c>
      <c r="AT134" s="186">
        <f t="shared" ca="1" si="466"/>
        <v>13.2</v>
      </c>
      <c r="AU134" s="186">
        <f t="shared" ca="1" si="466"/>
        <v>13.799999999999999</v>
      </c>
      <c r="AV134" s="186">
        <f t="shared" ca="1" si="466"/>
        <v>13.799999999999999</v>
      </c>
      <c r="AW134" s="186">
        <f t="shared" ca="1" si="466"/>
        <v>13.799999999999999</v>
      </c>
      <c r="AX134" s="186">
        <f t="shared" ca="1" si="466"/>
        <v>14.399999999999999</v>
      </c>
      <c r="AY134" s="186">
        <f t="shared" ca="1" si="466"/>
        <v>14.399999999999999</v>
      </c>
      <c r="AZ134" s="186">
        <f t="shared" ca="1" si="466"/>
        <v>13.2</v>
      </c>
      <c r="BA134" s="186">
        <f t="shared" ca="1" si="466"/>
        <v>13.799999999999999</v>
      </c>
      <c r="BB134" s="186">
        <f t="shared" ca="1" si="466"/>
        <v>12.6</v>
      </c>
      <c r="BC134" s="186">
        <f t="shared" ca="1" si="466"/>
        <v>13.2</v>
      </c>
      <c r="BD134" s="186">
        <f t="shared" ca="1" si="466"/>
        <v>13.2</v>
      </c>
      <c r="BE134" s="186">
        <f t="shared" ca="1" si="466"/>
        <v>13.799999999999999</v>
      </c>
      <c r="BF134" s="186">
        <f t="shared" ca="1" si="466"/>
        <v>13.799999999999999</v>
      </c>
      <c r="BG134" s="186">
        <f t="shared" ca="1" si="466"/>
        <v>12.6</v>
      </c>
      <c r="BH134" s="186">
        <f t="shared" ca="1" si="466"/>
        <v>13.2</v>
      </c>
      <c r="BI134" s="186">
        <f t="shared" ca="1" si="466"/>
        <v>13.2</v>
      </c>
      <c r="BJ134" s="186">
        <f t="shared" ca="1" si="466"/>
        <v>13.799999999999999</v>
      </c>
      <c r="BK134" s="186">
        <f t="shared" ca="1" si="466"/>
        <v>13.799999999999999</v>
      </c>
      <c r="BL134" s="186">
        <f t="shared" ca="1" si="466"/>
        <v>12.6</v>
      </c>
      <c r="BM134" s="186">
        <f t="shared" ca="1" si="466"/>
        <v>13.2</v>
      </c>
      <c r="BN134" s="186">
        <f t="shared" ca="1" si="466"/>
        <v>13.2</v>
      </c>
      <c r="BO134" s="186">
        <f t="shared" ca="1" si="466"/>
        <v>13.799999999999999</v>
      </c>
      <c r="BP134" s="186">
        <f t="shared" ca="1" si="466"/>
        <v>12.6</v>
      </c>
      <c r="BQ134" s="186">
        <f t="shared" ca="1" si="466"/>
        <v>12</v>
      </c>
      <c r="BR134" s="186">
        <f t="shared" ca="1" si="466"/>
        <v>12.6</v>
      </c>
      <c r="BS134" s="186">
        <f t="shared" ca="1" si="466"/>
        <v>12</v>
      </c>
      <c r="BT134" s="186">
        <f t="shared" ca="1" si="466"/>
        <v>12</v>
      </c>
      <c r="BU134" s="186">
        <f t="shared" ca="1" si="466"/>
        <v>12.6</v>
      </c>
      <c r="BV134" s="186">
        <f t="shared" ca="1" si="466"/>
        <v>13.799999999999999</v>
      </c>
      <c r="BW134" s="186">
        <f t="shared" ca="1" si="466"/>
        <v>13.2</v>
      </c>
      <c r="BX134" s="186">
        <f t="shared" ca="1" si="466"/>
        <v>12.6</v>
      </c>
      <c r="BY134" s="186">
        <f t="shared" ca="1" si="466"/>
        <v>13.2</v>
      </c>
      <c r="BZ134" s="186">
        <f t="shared" ca="1" si="466"/>
        <v>13.799999999999999</v>
      </c>
      <c r="CA134" s="186">
        <f t="shared" ca="1" si="466"/>
        <v>14.399999999999999</v>
      </c>
      <c r="CB134" s="186">
        <f t="shared" ca="1" si="466"/>
        <v>15</v>
      </c>
      <c r="CC134" s="186">
        <f t="shared" ca="1" si="466"/>
        <v>15</v>
      </c>
      <c r="CD134" s="186">
        <f t="shared" ca="1" si="466"/>
        <v>15.6</v>
      </c>
      <c r="CE134" s="186">
        <f t="shared" ca="1" si="466"/>
        <v>15</v>
      </c>
      <c r="CF134" s="186">
        <f t="shared" ca="1" si="466"/>
        <v>15</v>
      </c>
      <c r="CG134" s="186">
        <f t="shared" ca="1" si="466"/>
        <v>14.399999999999999</v>
      </c>
      <c r="CH134" s="186">
        <f t="shared" ca="1" si="466"/>
        <v>13.799999999999999</v>
      </c>
      <c r="CI134" s="186">
        <f t="shared" ca="1" si="466"/>
        <v>13.2</v>
      </c>
      <c r="CJ134" s="186">
        <f t="shared" ca="1" si="466"/>
        <v>13.2</v>
      </c>
      <c r="CK134" s="186">
        <f t="shared" ca="1" si="466"/>
        <v>13.799999999999999</v>
      </c>
      <c r="CL134" s="186">
        <f t="shared" ca="1" si="466"/>
        <v>13.2</v>
      </c>
      <c r="CM134" s="186">
        <f t="shared" ca="1" si="466"/>
        <v>13.2</v>
      </c>
      <c r="CN134" s="186">
        <f t="shared" ca="1" si="466"/>
        <v>12.6</v>
      </c>
      <c r="CO134" s="186">
        <f t="shared" ca="1" si="466"/>
        <v>13.2</v>
      </c>
      <c r="CP134" s="186">
        <f t="shared" ref="CP134:CZ134" ca="1" si="467">(CP130+CP131+CP132-CP129)*$E$137</f>
        <v>12.6</v>
      </c>
      <c r="CQ134" s="186">
        <f t="shared" ca="1" si="467"/>
        <v>12</v>
      </c>
      <c r="CR134" s="186">
        <f t="shared" ca="1" si="467"/>
        <v>11.4</v>
      </c>
      <c r="CS134" s="186">
        <f t="shared" ca="1" si="467"/>
        <v>12</v>
      </c>
      <c r="CT134" s="186">
        <f t="shared" ca="1" si="467"/>
        <v>12.6</v>
      </c>
      <c r="CU134" s="186">
        <f t="shared" ca="1" si="467"/>
        <v>13.2</v>
      </c>
      <c r="CV134" s="186">
        <f t="shared" ca="1" si="467"/>
        <v>13.799999999999999</v>
      </c>
      <c r="CW134" s="186">
        <f t="shared" ca="1" si="467"/>
        <v>13.2</v>
      </c>
      <c r="CX134" s="186">
        <f t="shared" ca="1" si="467"/>
        <v>13.799999999999999</v>
      </c>
      <c r="CY134" s="186">
        <f t="shared" ca="1" si="467"/>
        <v>14.399999999999999</v>
      </c>
      <c r="CZ134" s="186">
        <f t="shared" ca="1" si="467"/>
        <v>15</v>
      </c>
      <c r="DA134" s="186">
        <f t="shared" ref="DA134:FL134" ca="1" si="468">(DA130+DA131+DA132-DA129)*$E$137</f>
        <v>12.6</v>
      </c>
      <c r="DB134" s="186">
        <f t="shared" ca="1" si="468"/>
        <v>12.6</v>
      </c>
      <c r="DC134" s="186">
        <f t="shared" ca="1" si="468"/>
        <v>13.2</v>
      </c>
      <c r="DD134" s="186">
        <f t="shared" ca="1" si="468"/>
        <v>13.799999999999999</v>
      </c>
      <c r="DE134" s="186">
        <f t="shared" ca="1" si="468"/>
        <v>13.2</v>
      </c>
      <c r="DF134" s="186">
        <f t="shared" ca="1" si="468"/>
        <v>12.6</v>
      </c>
      <c r="DG134" s="186">
        <f t="shared" ca="1" si="468"/>
        <v>14.399999999999999</v>
      </c>
      <c r="DH134" s="186">
        <f t="shared" ca="1" si="468"/>
        <v>14.399999999999999</v>
      </c>
      <c r="DI134" s="186">
        <f t="shared" ca="1" si="468"/>
        <v>13.2</v>
      </c>
      <c r="DJ134" s="186">
        <f t="shared" ca="1" si="468"/>
        <v>13.2</v>
      </c>
      <c r="DK134" s="186">
        <f t="shared" ca="1" si="468"/>
        <v>13.799999999999999</v>
      </c>
      <c r="DL134" s="186">
        <f t="shared" ca="1" si="468"/>
        <v>13.2</v>
      </c>
      <c r="DM134" s="186">
        <f t="shared" ca="1" si="468"/>
        <v>12</v>
      </c>
      <c r="DN134" s="186">
        <f t="shared" ca="1" si="468"/>
        <v>12.6</v>
      </c>
      <c r="DO134" s="186">
        <f t="shared" ca="1" si="468"/>
        <v>15</v>
      </c>
      <c r="DP134" s="186">
        <f t="shared" ca="1" si="468"/>
        <v>14.399999999999999</v>
      </c>
      <c r="DQ134" s="186">
        <f t="shared" ca="1" si="468"/>
        <v>13.2</v>
      </c>
      <c r="DR134" s="186">
        <f t="shared" ca="1" si="468"/>
        <v>12.6</v>
      </c>
      <c r="DS134" s="186">
        <f t="shared" ca="1" si="468"/>
        <v>13.2</v>
      </c>
      <c r="DT134" s="186">
        <f t="shared" ca="1" si="468"/>
        <v>13.2</v>
      </c>
      <c r="DU134" s="186">
        <f t="shared" ca="1" si="468"/>
        <v>12.6</v>
      </c>
      <c r="DV134" s="186">
        <f t="shared" ca="1" si="468"/>
        <v>12</v>
      </c>
      <c r="DW134" s="186">
        <f t="shared" ca="1" si="468"/>
        <v>14.399999999999999</v>
      </c>
      <c r="DX134" s="186">
        <f t="shared" ca="1" si="468"/>
        <v>13.799999999999999</v>
      </c>
      <c r="DY134" s="186">
        <f t="shared" ca="1" si="468"/>
        <v>12.6</v>
      </c>
      <c r="DZ134" s="186">
        <f t="shared" ca="1" si="468"/>
        <v>13.2</v>
      </c>
      <c r="EA134" s="186">
        <f t="shared" ca="1" si="468"/>
        <v>13.2</v>
      </c>
      <c r="EB134" s="186">
        <f t="shared" ca="1" si="468"/>
        <v>12.6</v>
      </c>
      <c r="EC134" s="186">
        <f t="shared" ca="1" si="468"/>
        <v>12.6</v>
      </c>
      <c r="ED134" s="186">
        <f t="shared" ca="1" si="468"/>
        <v>13.2</v>
      </c>
      <c r="EE134" s="186">
        <f t="shared" ca="1" si="468"/>
        <v>14.399999999999999</v>
      </c>
      <c r="EF134" s="186">
        <f t="shared" ca="1" si="468"/>
        <v>13.799999999999999</v>
      </c>
      <c r="EG134" s="186">
        <f t="shared" ca="1" si="468"/>
        <v>14.399999999999999</v>
      </c>
      <c r="EH134" s="186">
        <f t="shared" ca="1" si="468"/>
        <v>14.399999999999999</v>
      </c>
      <c r="EI134" s="186">
        <f t="shared" ca="1" si="468"/>
        <v>15</v>
      </c>
      <c r="EJ134" s="186">
        <f t="shared" ca="1" si="468"/>
        <v>15.6</v>
      </c>
      <c r="EK134" s="186">
        <f t="shared" ca="1" si="468"/>
        <v>15</v>
      </c>
      <c r="EL134" s="186">
        <f t="shared" ca="1" si="468"/>
        <v>14.399999999999999</v>
      </c>
      <c r="EM134" s="186">
        <f t="shared" ca="1" si="468"/>
        <v>13.799999999999999</v>
      </c>
      <c r="EN134" s="186">
        <f t="shared" ca="1" si="468"/>
        <v>12</v>
      </c>
      <c r="EO134" s="186">
        <f t="shared" ca="1" si="468"/>
        <v>11.4</v>
      </c>
      <c r="EP134" s="186">
        <f t="shared" ca="1" si="468"/>
        <v>11.4</v>
      </c>
      <c r="EQ134" s="186">
        <f t="shared" ca="1" si="468"/>
        <v>13.2</v>
      </c>
      <c r="ER134" s="186">
        <f t="shared" ca="1" si="468"/>
        <v>12.6</v>
      </c>
      <c r="ES134" s="186">
        <f t="shared" ca="1" si="468"/>
        <v>12</v>
      </c>
      <c r="ET134" s="186">
        <f t="shared" ca="1" si="468"/>
        <v>10.799999999999999</v>
      </c>
      <c r="EU134" s="186">
        <f t="shared" ca="1" si="468"/>
        <v>10.199999999999999</v>
      </c>
      <c r="EV134" s="186">
        <f t="shared" ca="1" si="468"/>
        <v>10.199999999999999</v>
      </c>
      <c r="EW134" s="186">
        <f t="shared" ca="1" si="468"/>
        <v>10.199999999999999</v>
      </c>
      <c r="EX134" s="186">
        <f t="shared" ca="1" si="468"/>
        <v>8.4</v>
      </c>
      <c r="EY134" s="186">
        <f t="shared" ca="1" si="468"/>
        <v>9</v>
      </c>
      <c r="EZ134" s="186">
        <f t="shared" ca="1" si="468"/>
        <v>9.6</v>
      </c>
      <c r="FA134" s="186">
        <f t="shared" ca="1" si="468"/>
        <v>9</v>
      </c>
      <c r="FB134" s="186">
        <f t="shared" ca="1" si="468"/>
        <v>7.8</v>
      </c>
      <c r="FC134" s="186">
        <f t="shared" ca="1" si="468"/>
        <v>9</v>
      </c>
      <c r="FD134" s="186">
        <f t="shared" ca="1" si="468"/>
        <v>10.799999999999999</v>
      </c>
      <c r="FE134" s="186">
        <f t="shared" ca="1" si="468"/>
        <v>9.6</v>
      </c>
      <c r="FF134" s="186">
        <f t="shared" ca="1" si="468"/>
        <v>9.6</v>
      </c>
      <c r="FG134" s="186">
        <f t="shared" ca="1" si="468"/>
        <v>9</v>
      </c>
      <c r="FH134" s="186">
        <f t="shared" ca="1" si="468"/>
        <v>9.6</v>
      </c>
      <c r="FI134" s="186">
        <f t="shared" ca="1" si="468"/>
        <v>8.4</v>
      </c>
      <c r="FJ134" s="186">
        <f t="shared" ca="1" si="468"/>
        <v>9</v>
      </c>
      <c r="FK134" s="186">
        <f t="shared" ca="1" si="468"/>
        <v>9</v>
      </c>
      <c r="FL134" s="186">
        <f t="shared" ca="1" si="468"/>
        <v>10.199999999999999</v>
      </c>
      <c r="FM134" s="186">
        <f t="shared" ref="FM134:GR134" ca="1" si="469">(FM130+FM131+FM132-FM129)*$E$137</f>
        <v>10.199999999999999</v>
      </c>
      <c r="FN134" s="186">
        <f t="shared" ca="1" si="469"/>
        <v>9.6</v>
      </c>
      <c r="FO134" s="186">
        <f t="shared" ca="1" si="469"/>
        <v>9</v>
      </c>
      <c r="FP134" s="186">
        <f t="shared" ca="1" si="469"/>
        <v>9</v>
      </c>
      <c r="FQ134" s="186">
        <f t="shared" ca="1" si="469"/>
        <v>8.4</v>
      </c>
      <c r="FR134" s="186">
        <f t="shared" ca="1" si="469"/>
        <v>8.4</v>
      </c>
      <c r="FS134" s="186">
        <f t="shared" ca="1" si="469"/>
        <v>8.4</v>
      </c>
      <c r="FT134" s="186">
        <f t="shared" ca="1" si="469"/>
        <v>9</v>
      </c>
      <c r="FU134" s="186">
        <f t="shared" ca="1" si="469"/>
        <v>8.4</v>
      </c>
      <c r="FV134" s="186">
        <f t="shared" ca="1" si="469"/>
        <v>7.1999999999999993</v>
      </c>
      <c r="FW134" s="186">
        <f t="shared" ca="1" si="469"/>
        <v>7.1999999999999993</v>
      </c>
      <c r="FX134" s="186">
        <f t="shared" ca="1" si="469"/>
        <v>6.6</v>
      </c>
      <c r="FY134" s="186">
        <f t="shared" ca="1" si="469"/>
        <v>6.6</v>
      </c>
      <c r="FZ134" s="186">
        <f t="shared" ca="1" si="469"/>
        <v>6.6</v>
      </c>
      <c r="GA134" s="186">
        <f t="shared" ca="1" si="469"/>
        <v>7.1999999999999993</v>
      </c>
      <c r="GB134" s="186">
        <f t="shared" ca="1" si="469"/>
        <v>7.8</v>
      </c>
      <c r="GC134" s="186">
        <f t="shared" ca="1" si="469"/>
        <v>7.1999999999999993</v>
      </c>
      <c r="GD134" s="186">
        <f t="shared" ca="1" si="469"/>
        <v>7.1999999999999993</v>
      </c>
      <c r="GE134" s="186">
        <f t="shared" ca="1" si="469"/>
        <v>7.1999999999999993</v>
      </c>
      <c r="GF134" s="186">
        <f t="shared" ca="1" si="469"/>
        <v>6.6</v>
      </c>
      <c r="GG134" s="186">
        <f t="shared" ca="1" si="469"/>
        <v>6</v>
      </c>
      <c r="GH134" s="186">
        <f t="shared" ca="1" si="469"/>
        <v>6</v>
      </c>
      <c r="GI134" s="186">
        <f t="shared" ca="1" si="469"/>
        <v>6</v>
      </c>
      <c r="GJ134" s="186">
        <f t="shared" ca="1" si="469"/>
        <v>6</v>
      </c>
      <c r="GK134" s="186">
        <f t="shared" ca="1" si="469"/>
        <v>6</v>
      </c>
      <c r="GL134" s="186">
        <f t="shared" ca="1" si="469"/>
        <v>6</v>
      </c>
      <c r="GM134" s="186">
        <f t="shared" ca="1" si="469"/>
        <v>6.6</v>
      </c>
      <c r="GN134" s="186">
        <f t="shared" ca="1" si="469"/>
        <v>6</v>
      </c>
      <c r="GO134" s="186">
        <f t="shared" si="469"/>
        <v>0</v>
      </c>
      <c r="GP134" s="186">
        <f t="shared" si="469"/>
        <v>0</v>
      </c>
      <c r="GQ134" s="186">
        <f t="shared" si="469"/>
        <v>0</v>
      </c>
      <c r="GR134" s="186">
        <f t="shared" si="469"/>
        <v>0</v>
      </c>
    </row>
    <row r="135" spans="4:208" ht="15.75" thickBot="1" x14ac:dyDescent="0.25">
      <c r="E135" s="1064" t="s">
        <v>371</v>
      </c>
      <c r="F135" s="1065"/>
      <c r="G135" s="1066"/>
      <c r="H135" s="1066"/>
      <c r="I135" s="130"/>
      <c r="J135" s="101"/>
      <c r="K135" s="101"/>
      <c r="P135" s="140"/>
      <c r="U135" s="190">
        <f ca="1">SUM(U129:U132)</f>
        <v>20</v>
      </c>
      <c r="V135" s="190">
        <f t="shared" ref="V135:CG135" ca="1" si="470">SUM(V129:V132)</f>
        <v>24</v>
      </c>
      <c r="W135" s="190">
        <f t="shared" ca="1" si="470"/>
        <v>25</v>
      </c>
      <c r="X135" s="190">
        <f t="shared" ca="1" si="470"/>
        <v>25</v>
      </c>
      <c r="Y135" s="190">
        <f t="shared" ca="1" si="470"/>
        <v>24</v>
      </c>
      <c r="Z135" s="190">
        <f t="shared" ca="1" si="470"/>
        <v>23</v>
      </c>
      <c r="AA135" s="190">
        <f t="shared" ca="1" si="470"/>
        <v>24</v>
      </c>
      <c r="AB135" s="190">
        <f t="shared" ca="1" si="470"/>
        <v>23</v>
      </c>
      <c r="AC135" s="190">
        <f t="shared" ca="1" si="470"/>
        <v>24</v>
      </c>
      <c r="AD135" s="190">
        <f t="shared" ca="1" si="470"/>
        <v>22</v>
      </c>
      <c r="AE135" s="190">
        <f t="shared" ca="1" si="470"/>
        <v>24</v>
      </c>
      <c r="AF135" s="190">
        <f t="shared" ca="1" si="470"/>
        <v>25</v>
      </c>
      <c r="AG135" s="190">
        <f t="shared" ca="1" si="470"/>
        <v>22</v>
      </c>
      <c r="AH135" s="190">
        <f t="shared" ca="1" si="470"/>
        <v>22</v>
      </c>
      <c r="AI135" s="190">
        <f t="shared" ca="1" si="470"/>
        <v>24</v>
      </c>
      <c r="AJ135" s="190">
        <f t="shared" ca="1" si="470"/>
        <v>22</v>
      </c>
      <c r="AK135" s="190">
        <f t="shared" ca="1" si="470"/>
        <v>20</v>
      </c>
      <c r="AL135" s="190">
        <f t="shared" ca="1" si="470"/>
        <v>20</v>
      </c>
      <c r="AM135" s="190">
        <f t="shared" ca="1" si="470"/>
        <v>21</v>
      </c>
      <c r="AN135" s="190">
        <f t="shared" ca="1" si="470"/>
        <v>21</v>
      </c>
      <c r="AO135" s="190">
        <f t="shared" ca="1" si="470"/>
        <v>21</v>
      </c>
      <c r="AP135" s="190">
        <f t="shared" ca="1" si="470"/>
        <v>22</v>
      </c>
      <c r="AQ135" s="190">
        <f t="shared" ca="1" si="470"/>
        <v>22</v>
      </c>
      <c r="AR135" s="190">
        <f t="shared" ca="1" si="470"/>
        <v>24</v>
      </c>
      <c r="AS135" s="190">
        <f t="shared" ca="1" si="470"/>
        <v>22</v>
      </c>
      <c r="AT135" s="190">
        <f t="shared" ca="1" si="470"/>
        <v>22</v>
      </c>
      <c r="AU135" s="190">
        <f t="shared" ca="1" si="470"/>
        <v>23</v>
      </c>
      <c r="AV135" s="190">
        <f t="shared" ca="1" si="470"/>
        <v>23</v>
      </c>
      <c r="AW135" s="190">
        <f t="shared" ca="1" si="470"/>
        <v>23</v>
      </c>
      <c r="AX135" s="190">
        <f t="shared" ca="1" si="470"/>
        <v>24</v>
      </c>
      <c r="AY135" s="190">
        <f t="shared" ca="1" si="470"/>
        <v>24</v>
      </c>
      <c r="AZ135" s="190">
        <f t="shared" ca="1" si="470"/>
        <v>22</v>
      </c>
      <c r="BA135" s="190">
        <f t="shared" ca="1" si="470"/>
        <v>23</v>
      </c>
      <c r="BB135" s="190">
        <f t="shared" ca="1" si="470"/>
        <v>21</v>
      </c>
      <c r="BC135" s="190">
        <f t="shared" ca="1" si="470"/>
        <v>22</v>
      </c>
      <c r="BD135" s="190">
        <f t="shared" ca="1" si="470"/>
        <v>22</v>
      </c>
      <c r="BE135" s="190">
        <f t="shared" ca="1" si="470"/>
        <v>23</v>
      </c>
      <c r="BF135" s="190">
        <f t="shared" ca="1" si="470"/>
        <v>23</v>
      </c>
      <c r="BG135" s="190">
        <f t="shared" ca="1" si="470"/>
        <v>21</v>
      </c>
      <c r="BH135" s="190">
        <f t="shared" ca="1" si="470"/>
        <v>22</v>
      </c>
      <c r="BI135" s="190">
        <f t="shared" ca="1" si="470"/>
        <v>22</v>
      </c>
      <c r="BJ135" s="190">
        <f t="shared" ca="1" si="470"/>
        <v>23</v>
      </c>
      <c r="BK135" s="190">
        <f t="shared" ca="1" si="470"/>
        <v>23</v>
      </c>
      <c r="BL135" s="190">
        <f t="shared" ca="1" si="470"/>
        <v>21</v>
      </c>
      <c r="BM135" s="190">
        <f t="shared" ca="1" si="470"/>
        <v>22</v>
      </c>
      <c r="BN135" s="190">
        <f t="shared" ca="1" si="470"/>
        <v>22</v>
      </c>
      <c r="BO135" s="190">
        <f t="shared" ca="1" si="470"/>
        <v>23</v>
      </c>
      <c r="BP135" s="190">
        <f t="shared" ca="1" si="470"/>
        <v>21</v>
      </c>
      <c r="BQ135" s="190">
        <f t="shared" ca="1" si="470"/>
        <v>20</v>
      </c>
      <c r="BR135" s="190">
        <f t="shared" ca="1" si="470"/>
        <v>21</v>
      </c>
      <c r="BS135" s="190">
        <f t="shared" ca="1" si="470"/>
        <v>20</v>
      </c>
      <c r="BT135" s="190">
        <f t="shared" ca="1" si="470"/>
        <v>20</v>
      </c>
      <c r="BU135" s="190">
        <f t="shared" ca="1" si="470"/>
        <v>21</v>
      </c>
      <c r="BV135" s="190">
        <f t="shared" ca="1" si="470"/>
        <v>23</v>
      </c>
      <c r="BW135" s="190">
        <f t="shared" ca="1" si="470"/>
        <v>22</v>
      </c>
      <c r="BX135" s="190">
        <f t="shared" ca="1" si="470"/>
        <v>21</v>
      </c>
      <c r="BY135" s="190">
        <f t="shared" ca="1" si="470"/>
        <v>22</v>
      </c>
      <c r="BZ135" s="190">
        <f t="shared" ca="1" si="470"/>
        <v>23</v>
      </c>
      <c r="CA135" s="190">
        <f t="shared" ca="1" si="470"/>
        <v>24</v>
      </c>
      <c r="CB135" s="190">
        <f t="shared" ca="1" si="470"/>
        <v>25</v>
      </c>
      <c r="CC135" s="190">
        <f t="shared" ca="1" si="470"/>
        <v>25</v>
      </c>
      <c r="CD135" s="190">
        <f t="shared" ca="1" si="470"/>
        <v>26</v>
      </c>
      <c r="CE135" s="190">
        <f t="shared" ca="1" si="470"/>
        <v>25</v>
      </c>
      <c r="CF135" s="190">
        <f t="shared" ca="1" si="470"/>
        <v>25</v>
      </c>
      <c r="CG135" s="190">
        <f t="shared" ca="1" si="470"/>
        <v>24</v>
      </c>
      <c r="CH135" s="190">
        <f t="shared" ref="CH135:CZ135" ca="1" si="471">SUM(CH129:CH132)</f>
        <v>23</v>
      </c>
      <c r="CI135" s="190">
        <f t="shared" ca="1" si="471"/>
        <v>22</v>
      </c>
      <c r="CJ135" s="190">
        <f t="shared" ca="1" si="471"/>
        <v>22</v>
      </c>
      <c r="CK135" s="190">
        <f t="shared" ca="1" si="471"/>
        <v>23</v>
      </c>
      <c r="CL135" s="190">
        <f t="shared" ca="1" si="471"/>
        <v>22</v>
      </c>
      <c r="CM135" s="190">
        <f t="shared" ca="1" si="471"/>
        <v>22</v>
      </c>
      <c r="CN135" s="190">
        <f t="shared" ca="1" si="471"/>
        <v>21</v>
      </c>
      <c r="CO135" s="190">
        <f t="shared" ca="1" si="471"/>
        <v>22</v>
      </c>
      <c r="CP135" s="190">
        <f t="shared" ca="1" si="471"/>
        <v>21</v>
      </c>
      <c r="CQ135" s="190">
        <f t="shared" ca="1" si="471"/>
        <v>20</v>
      </c>
      <c r="CR135" s="190">
        <f t="shared" ca="1" si="471"/>
        <v>19</v>
      </c>
      <c r="CS135" s="190">
        <f t="shared" ca="1" si="471"/>
        <v>20</v>
      </c>
      <c r="CT135" s="190">
        <f t="shared" ca="1" si="471"/>
        <v>21</v>
      </c>
      <c r="CU135" s="190">
        <f t="shared" ca="1" si="471"/>
        <v>22</v>
      </c>
      <c r="CV135" s="190">
        <f t="shared" ca="1" si="471"/>
        <v>23</v>
      </c>
      <c r="CW135" s="190">
        <f t="shared" ca="1" si="471"/>
        <v>22</v>
      </c>
      <c r="CX135" s="190">
        <f t="shared" ca="1" si="471"/>
        <v>23</v>
      </c>
      <c r="CY135" s="190">
        <f t="shared" ca="1" si="471"/>
        <v>24</v>
      </c>
      <c r="CZ135" s="190">
        <f t="shared" ca="1" si="471"/>
        <v>25</v>
      </c>
      <c r="DA135" s="190">
        <f t="shared" ref="DA135:FL135" ca="1" si="472">SUM(DA129:DA132)</f>
        <v>21</v>
      </c>
      <c r="DB135" s="190">
        <f t="shared" ca="1" si="472"/>
        <v>21</v>
      </c>
      <c r="DC135" s="190">
        <f t="shared" ca="1" si="472"/>
        <v>22</v>
      </c>
      <c r="DD135" s="190">
        <f t="shared" ca="1" si="472"/>
        <v>23</v>
      </c>
      <c r="DE135" s="190">
        <f t="shared" ca="1" si="472"/>
        <v>22</v>
      </c>
      <c r="DF135" s="190">
        <f t="shared" ca="1" si="472"/>
        <v>21</v>
      </c>
      <c r="DG135" s="190">
        <f t="shared" ca="1" si="472"/>
        <v>24</v>
      </c>
      <c r="DH135" s="190">
        <f t="shared" ca="1" si="472"/>
        <v>24</v>
      </c>
      <c r="DI135" s="190">
        <f t="shared" ca="1" si="472"/>
        <v>22</v>
      </c>
      <c r="DJ135" s="190">
        <f t="shared" ca="1" si="472"/>
        <v>22</v>
      </c>
      <c r="DK135" s="190">
        <f t="shared" ca="1" si="472"/>
        <v>23</v>
      </c>
      <c r="DL135" s="190">
        <f t="shared" ca="1" si="472"/>
        <v>22</v>
      </c>
      <c r="DM135" s="190">
        <f t="shared" ca="1" si="472"/>
        <v>20</v>
      </c>
      <c r="DN135" s="190">
        <f t="shared" ca="1" si="472"/>
        <v>21</v>
      </c>
      <c r="DO135" s="190">
        <f t="shared" ca="1" si="472"/>
        <v>25</v>
      </c>
      <c r="DP135" s="190">
        <f t="shared" ca="1" si="472"/>
        <v>24</v>
      </c>
      <c r="DQ135" s="190">
        <f t="shared" ca="1" si="472"/>
        <v>22</v>
      </c>
      <c r="DR135" s="190">
        <f t="shared" ca="1" si="472"/>
        <v>21</v>
      </c>
      <c r="DS135" s="190">
        <f t="shared" ca="1" si="472"/>
        <v>22</v>
      </c>
      <c r="DT135" s="190">
        <f t="shared" ca="1" si="472"/>
        <v>22</v>
      </c>
      <c r="DU135" s="190">
        <f t="shared" ca="1" si="472"/>
        <v>21</v>
      </c>
      <c r="DV135" s="190">
        <f t="shared" ca="1" si="472"/>
        <v>20</v>
      </c>
      <c r="DW135" s="190">
        <f t="shared" ca="1" si="472"/>
        <v>24</v>
      </c>
      <c r="DX135" s="190">
        <f t="shared" ca="1" si="472"/>
        <v>23</v>
      </c>
      <c r="DY135" s="190">
        <f t="shared" ca="1" si="472"/>
        <v>21</v>
      </c>
      <c r="DZ135" s="190">
        <f t="shared" ca="1" si="472"/>
        <v>22</v>
      </c>
      <c r="EA135" s="190">
        <f t="shared" ca="1" si="472"/>
        <v>22</v>
      </c>
      <c r="EB135" s="190">
        <f t="shared" ca="1" si="472"/>
        <v>21</v>
      </c>
      <c r="EC135" s="190">
        <f t="shared" ca="1" si="472"/>
        <v>21</v>
      </c>
      <c r="ED135" s="190">
        <f t="shared" ca="1" si="472"/>
        <v>22</v>
      </c>
      <c r="EE135" s="190">
        <f t="shared" ca="1" si="472"/>
        <v>24</v>
      </c>
      <c r="EF135" s="190">
        <f t="shared" ca="1" si="472"/>
        <v>23</v>
      </c>
      <c r="EG135" s="190">
        <f t="shared" ca="1" si="472"/>
        <v>24</v>
      </c>
      <c r="EH135" s="190">
        <f t="shared" ca="1" si="472"/>
        <v>24</v>
      </c>
      <c r="EI135" s="190">
        <f t="shared" ca="1" si="472"/>
        <v>25</v>
      </c>
      <c r="EJ135" s="190">
        <f t="shared" ca="1" si="472"/>
        <v>26</v>
      </c>
      <c r="EK135" s="190">
        <f t="shared" ca="1" si="472"/>
        <v>25</v>
      </c>
      <c r="EL135" s="190">
        <f t="shared" ca="1" si="472"/>
        <v>24</v>
      </c>
      <c r="EM135" s="190">
        <f t="shared" ca="1" si="472"/>
        <v>23</v>
      </c>
      <c r="EN135" s="190">
        <f t="shared" ca="1" si="472"/>
        <v>20</v>
      </c>
      <c r="EO135" s="190">
        <f t="shared" ca="1" si="472"/>
        <v>19</v>
      </c>
      <c r="EP135" s="190">
        <f t="shared" ca="1" si="472"/>
        <v>19</v>
      </c>
      <c r="EQ135" s="190">
        <f t="shared" ca="1" si="472"/>
        <v>22</v>
      </c>
      <c r="ER135" s="190">
        <f t="shared" ca="1" si="472"/>
        <v>21</v>
      </c>
      <c r="ES135" s="190">
        <f t="shared" ca="1" si="472"/>
        <v>20</v>
      </c>
      <c r="ET135" s="190">
        <f t="shared" ca="1" si="472"/>
        <v>18</v>
      </c>
      <c r="EU135" s="190">
        <f t="shared" ca="1" si="472"/>
        <v>17</v>
      </c>
      <c r="EV135" s="190">
        <f t="shared" ca="1" si="472"/>
        <v>17</v>
      </c>
      <c r="EW135" s="190">
        <f t="shared" ca="1" si="472"/>
        <v>17</v>
      </c>
      <c r="EX135" s="190">
        <f t="shared" ca="1" si="472"/>
        <v>14</v>
      </c>
      <c r="EY135" s="190">
        <f t="shared" ca="1" si="472"/>
        <v>15</v>
      </c>
      <c r="EZ135" s="190">
        <f t="shared" ca="1" si="472"/>
        <v>16</v>
      </c>
      <c r="FA135" s="190">
        <f t="shared" ca="1" si="472"/>
        <v>15</v>
      </c>
      <c r="FB135" s="190">
        <f t="shared" ca="1" si="472"/>
        <v>13</v>
      </c>
      <c r="FC135" s="190">
        <f t="shared" ca="1" si="472"/>
        <v>15</v>
      </c>
      <c r="FD135" s="190">
        <f t="shared" ca="1" si="472"/>
        <v>18</v>
      </c>
      <c r="FE135" s="190">
        <f t="shared" ca="1" si="472"/>
        <v>16</v>
      </c>
      <c r="FF135" s="190">
        <f t="shared" ca="1" si="472"/>
        <v>16</v>
      </c>
      <c r="FG135" s="190">
        <f t="shared" ca="1" si="472"/>
        <v>15</v>
      </c>
      <c r="FH135" s="190">
        <f t="shared" ca="1" si="472"/>
        <v>16</v>
      </c>
      <c r="FI135" s="190">
        <f t="shared" ca="1" si="472"/>
        <v>14</v>
      </c>
      <c r="FJ135" s="190">
        <f t="shared" ca="1" si="472"/>
        <v>15</v>
      </c>
      <c r="FK135" s="190">
        <f t="shared" ca="1" si="472"/>
        <v>15</v>
      </c>
      <c r="FL135" s="190">
        <f t="shared" ca="1" si="472"/>
        <v>17</v>
      </c>
      <c r="FM135" s="190">
        <f t="shared" ref="FM135:GR135" ca="1" si="473">SUM(FM129:FM132)</f>
        <v>17</v>
      </c>
      <c r="FN135" s="190">
        <f t="shared" ca="1" si="473"/>
        <v>16</v>
      </c>
      <c r="FO135" s="190">
        <f t="shared" ca="1" si="473"/>
        <v>15</v>
      </c>
      <c r="FP135" s="190">
        <f t="shared" ca="1" si="473"/>
        <v>15</v>
      </c>
      <c r="FQ135" s="190">
        <f t="shared" ca="1" si="473"/>
        <v>14</v>
      </c>
      <c r="FR135" s="190">
        <f t="shared" ca="1" si="473"/>
        <v>14</v>
      </c>
      <c r="FS135" s="190">
        <f t="shared" ca="1" si="473"/>
        <v>14</v>
      </c>
      <c r="FT135" s="190">
        <f t="shared" ca="1" si="473"/>
        <v>15</v>
      </c>
      <c r="FU135" s="190">
        <f t="shared" ca="1" si="473"/>
        <v>14</v>
      </c>
      <c r="FV135" s="190">
        <f t="shared" ca="1" si="473"/>
        <v>12</v>
      </c>
      <c r="FW135" s="190">
        <f t="shared" ca="1" si="473"/>
        <v>12</v>
      </c>
      <c r="FX135" s="190">
        <f t="shared" ca="1" si="473"/>
        <v>11</v>
      </c>
      <c r="FY135" s="190">
        <f t="shared" ca="1" si="473"/>
        <v>11</v>
      </c>
      <c r="FZ135" s="190">
        <f t="shared" ca="1" si="473"/>
        <v>11</v>
      </c>
      <c r="GA135" s="190">
        <f t="shared" ca="1" si="473"/>
        <v>12</v>
      </c>
      <c r="GB135" s="190">
        <f t="shared" ca="1" si="473"/>
        <v>13</v>
      </c>
      <c r="GC135" s="190">
        <f t="shared" ca="1" si="473"/>
        <v>12</v>
      </c>
      <c r="GD135" s="190">
        <f t="shared" ca="1" si="473"/>
        <v>12</v>
      </c>
      <c r="GE135" s="190">
        <f t="shared" ca="1" si="473"/>
        <v>12</v>
      </c>
      <c r="GF135" s="190">
        <f t="shared" ca="1" si="473"/>
        <v>11</v>
      </c>
      <c r="GG135" s="190">
        <f t="shared" ca="1" si="473"/>
        <v>10</v>
      </c>
      <c r="GH135" s="190">
        <f t="shared" ca="1" si="473"/>
        <v>10</v>
      </c>
      <c r="GI135" s="190">
        <f t="shared" ca="1" si="473"/>
        <v>10</v>
      </c>
      <c r="GJ135" s="190">
        <f t="shared" ca="1" si="473"/>
        <v>10</v>
      </c>
      <c r="GK135" s="190">
        <f t="shared" ca="1" si="473"/>
        <v>10</v>
      </c>
      <c r="GL135" s="190">
        <f t="shared" ca="1" si="473"/>
        <v>10</v>
      </c>
      <c r="GM135" s="190">
        <f t="shared" ca="1" si="473"/>
        <v>11</v>
      </c>
      <c r="GN135" s="190">
        <f t="shared" ca="1" si="473"/>
        <v>10</v>
      </c>
      <c r="GO135" s="190">
        <f t="shared" si="473"/>
        <v>0</v>
      </c>
      <c r="GP135" s="190">
        <f t="shared" si="473"/>
        <v>0</v>
      </c>
      <c r="GQ135" s="190">
        <f t="shared" si="473"/>
        <v>0</v>
      </c>
      <c r="GR135" s="190">
        <f t="shared" si="473"/>
        <v>0</v>
      </c>
    </row>
    <row r="136" spans="4:208" ht="15.75" thickBot="1" x14ac:dyDescent="0.25">
      <c r="D136" s="235" t="s">
        <v>304</v>
      </c>
      <c r="E136" s="1037">
        <v>0.53</v>
      </c>
      <c r="F136" s="1038"/>
      <c r="H136" s="6"/>
      <c r="I136" s="101"/>
      <c r="J136" s="101"/>
      <c r="K136" s="101"/>
      <c r="P136" s="140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  <c r="ER136" s="6"/>
      <c r="ES136" s="6"/>
      <c r="ET136" s="6"/>
      <c r="EU136" s="6"/>
      <c r="EV136" s="6"/>
      <c r="EW136" s="6"/>
      <c r="EX136" s="6"/>
      <c r="EY136" s="6"/>
      <c r="EZ136" s="6"/>
      <c r="FA136" s="6"/>
      <c r="FB136" s="6"/>
      <c r="FC136" s="6"/>
      <c r="FD136" s="6"/>
      <c r="FE136" s="6"/>
      <c r="FF136" s="6"/>
      <c r="FG136" s="6"/>
      <c r="FH136" s="6"/>
      <c r="FI136" s="6"/>
      <c r="FJ136" s="6"/>
      <c r="FK136" s="6"/>
      <c r="FL136" s="6"/>
      <c r="FM136" s="6"/>
      <c r="FN136" s="6"/>
      <c r="FO136" s="6"/>
      <c r="FP136" s="6"/>
      <c r="FQ136" s="6"/>
      <c r="FR136" s="6"/>
      <c r="FS136" s="6"/>
      <c r="FT136" s="6"/>
      <c r="FU136" s="6"/>
      <c r="FV136" s="6"/>
      <c r="FW136" s="6"/>
      <c r="FX136" s="6"/>
      <c r="FY136" s="6"/>
      <c r="FZ136" s="6"/>
      <c r="GA136" s="6"/>
      <c r="GB136" s="6"/>
      <c r="GC136" s="6"/>
      <c r="GD136" s="6"/>
      <c r="GE136" s="6"/>
      <c r="GF136" s="6"/>
      <c r="GG136" s="6"/>
      <c r="GH136" s="6"/>
      <c r="GI136" s="6"/>
      <c r="GJ136" s="6"/>
      <c r="GK136" s="6"/>
      <c r="GL136" s="6"/>
      <c r="GM136" s="6"/>
      <c r="GN136" s="6"/>
      <c r="GO136" s="6"/>
      <c r="GP136" s="6"/>
      <c r="GQ136" s="6"/>
      <c r="GR136" s="6"/>
    </row>
    <row r="137" spans="4:208" ht="15.75" thickBot="1" x14ac:dyDescent="0.25">
      <c r="E137" s="1052">
        <v>0.6</v>
      </c>
      <c r="F137" s="1053"/>
      <c r="H137" s="6"/>
      <c r="P137" s="140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  <c r="ER137" s="6"/>
      <c r="ES137" s="6"/>
      <c r="ET137" s="6"/>
      <c r="EU137" s="6"/>
      <c r="EV137" s="6"/>
      <c r="EW137" s="6"/>
      <c r="EX137" s="6"/>
      <c r="EY137" s="6"/>
      <c r="EZ137" s="6"/>
      <c r="FA137" s="6"/>
      <c r="FB137" s="6"/>
      <c r="FC137" s="6"/>
      <c r="FD137" s="6"/>
      <c r="FE137" s="6"/>
      <c r="FF137" s="6"/>
      <c r="FG137" s="6"/>
      <c r="FH137" s="6"/>
      <c r="FI137" s="6"/>
      <c r="FJ137" s="6"/>
      <c r="FK137" s="6"/>
      <c r="FL137" s="6"/>
      <c r="FM137" s="6"/>
      <c r="FN137" s="6"/>
      <c r="FO137" s="6"/>
      <c r="FP137" s="6"/>
      <c r="FQ137" s="6"/>
      <c r="FR137" s="6"/>
      <c r="FS137" s="6"/>
      <c r="FT137" s="6"/>
      <c r="FU137" s="6"/>
      <c r="FV137" s="6"/>
      <c r="FW137" s="6"/>
      <c r="FX137" s="6"/>
      <c r="FY137" s="6"/>
      <c r="FZ137" s="6"/>
      <c r="GA137" s="6"/>
      <c r="GB137" s="6"/>
      <c r="GC137" s="6"/>
      <c r="GD137" s="6"/>
      <c r="GE137" s="6"/>
      <c r="GF137" s="6"/>
      <c r="GG137" s="6"/>
      <c r="GH137" s="6"/>
      <c r="GI137" s="6"/>
      <c r="GJ137" s="6"/>
      <c r="GK137" s="6"/>
      <c r="GL137" s="6"/>
      <c r="GM137" s="6"/>
      <c r="GN137" s="6"/>
      <c r="GO137" s="6"/>
      <c r="GP137" s="6"/>
      <c r="GQ137" s="6"/>
      <c r="GR137" s="6"/>
      <c r="GS137" s="6"/>
      <c r="GT137" s="6"/>
      <c r="GU137" s="6"/>
      <c r="GV137" s="6"/>
      <c r="GW137" s="6"/>
      <c r="GX137" s="6"/>
      <c r="GY137" s="6"/>
      <c r="GZ137" s="6"/>
    </row>
    <row r="138" spans="4:208" x14ac:dyDescent="0.2">
      <c r="H138" s="6"/>
      <c r="P138" s="140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  <c r="ER138" s="6"/>
      <c r="ES138" s="6"/>
      <c r="ET138" s="6"/>
      <c r="EU138" s="6"/>
      <c r="EV138" s="6"/>
      <c r="EW138" s="6"/>
      <c r="EX138" s="6"/>
      <c r="EY138" s="6"/>
      <c r="EZ138" s="6"/>
      <c r="FA138" s="6"/>
      <c r="FB138" s="6"/>
      <c r="FC138" s="6"/>
      <c r="FD138" s="6"/>
      <c r="FE138" s="6"/>
      <c r="FF138" s="6"/>
      <c r="FG138" s="6"/>
      <c r="FH138" s="6"/>
      <c r="FI138" s="6"/>
      <c r="FJ138" s="6"/>
      <c r="FK138" s="6"/>
      <c r="FL138" s="6"/>
      <c r="FM138" s="6"/>
      <c r="FN138" s="6"/>
      <c r="FO138" s="6"/>
      <c r="FP138" s="6"/>
      <c r="FQ138" s="6"/>
      <c r="FR138" s="6"/>
      <c r="FS138" s="6"/>
      <c r="FT138" s="6"/>
      <c r="FU138" s="6"/>
      <c r="FV138" s="6"/>
      <c r="FW138" s="6"/>
      <c r="FX138" s="6"/>
      <c r="FY138" s="6"/>
      <c r="FZ138" s="6"/>
      <c r="GA138" s="6"/>
      <c r="GB138" s="6"/>
      <c r="GC138" s="6"/>
      <c r="GD138" s="6"/>
      <c r="GE138" s="6"/>
      <c r="GF138" s="6"/>
      <c r="GG138" s="6"/>
      <c r="GH138" s="6"/>
      <c r="GI138" s="6"/>
      <c r="GJ138" s="6"/>
      <c r="GK138" s="6"/>
      <c r="GL138" s="6"/>
      <c r="GM138" s="6"/>
      <c r="GN138" s="6"/>
      <c r="GO138" s="6"/>
      <c r="GP138" s="6"/>
      <c r="GQ138" s="6"/>
      <c r="GR138" s="6"/>
      <c r="GS138" s="6"/>
      <c r="GT138" s="6"/>
      <c r="GU138" s="6"/>
      <c r="GV138" s="6"/>
      <c r="GW138" s="6"/>
      <c r="GX138" s="6"/>
      <c r="GY138" s="6"/>
      <c r="GZ138" s="6"/>
    </row>
    <row r="139" spans="4:208" x14ac:dyDescent="0.2">
      <c r="E139" s="236"/>
      <c r="F139" s="1059" t="s">
        <v>363</v>
      </c>
      <c r="G139" s="1058"/>
      <c r="H139" s="1058"/>
      <c r="P139" s="140"/>
      <c r="U139" s="186">
        <f t="shared" ref="U139:AZ139" si="474">COUNTIF(U3:U32,"AIA")+COUNTIF(U3:U32,"V*")+COUNTIF(U3:U32,"RMV")</f>
        <v>5</v>
      </c>
      <c r="V139" s="186">
        <f t="shared" si="474"/>
        <v>4</v>
      </c>
      <c r="W139" s="186">
        <f t="shared" si="474"/>
        <v>3</v>
      </c>
      <c r="X139" s="186">
        <f t="shared" si="474"/>
        <v>3</v>
      </c>
      <c r="Y139" s="186">
        <f t="shared" si="474"/>
        <v>2</v>
      </c>
      <c r="Z139" s="186">
        <f t="shared" si="474"/>
        <v>3</v>
      </c>
      <c r="AA139" s="186">
        <f t="shared" si="474"/>
        <v>4</v>
      </c>
      <c r="AB139" s="186">
        <f t="shared" si="474"/>
        <v>4</v>
      </c>
      <c r="AC139" s="186">
        <f t="shared" si="474"/>
        <v>3</v>
      </c>
      <c r="AD139" s="186">
        <f t="shared" si="474"/>
        <v>3</v>
      </c>
      <c r="AE139" s="186">
        <f t="shared" si="474"/>
        <v>3</v>
      </c>
      <c r="AF139" s="186">
        <f t="shared" si="474"/>
        <v>1</v>
      </c>
      <c r="AG139" s="186">
        <f t="shared" si="474"/>
        <v>1</v>
      </c>
      <c r="AH139" s="186">
        <f t="shared" si="474"/>
        <v>2</v>
      </c>
      <c r="AI139" s="186">
        <f t="shared" si="474"/>
        <v>2</v>
      </c>
      <c r="AJ139" s="186">
        <f t="shared" si="474"/>
        <v>3</v>
      </c>
      <c r="AK139" s="186">
        <f t="shared" si="474"/>
        <v>5</v>
      </c>
      <c r="AL139" s="186">
        <f t="shared" si="474"/>
        <v>5</v>
      </c>
      <c r="AM139" s="186">
        <f t="shared" si="474"/>
        <v>5</v>
      </c>
      <c r="AN139" s="186">
        <f t="shared" si="474"/>
        <v>4</v>
      </c>
      <c r="AO139" s="186">
        <f t="shared" si="474"/>
        <v>5</v>
      </c>
      <c r="AP139" s="186">
        <f t="shared" si="474"/>
        <v>5</v>
      </c>
      <c r="AQ139" s="186">
        <f t="shared" si="474"/>
        <v>4</v>
      </c>
      <c r="AR139" s="186">
        <f t="shared" si="474"/>
        <v>2</v>
      </c>
      <c r="AS139" s="186">
        <f t="shared" si="474"/>
        <v>3</v>
      </c>
      <c r="AT139" s="186">
        <f t="shared" si="474"/>
        <v>4</v>
      </c>
      <c r="AU139" s="186">
        <f t="shared" si="474"/>
        <v>3</v>
      </c>
      <c r="AV139" s="186">
        <f t="shared" si="474"/>
        <v>3</v>
      </c>
      <c r="AW139" s="186">
        <f t="shared" si="474"/>
        <v>3</v>
      </c>
      <c r="AX139" s="186">
        <f t="shared" si="474"/>
        <v>3</v>
      </c>
      <c r="AY139" s="186">
        <f t="shared" si="474"/>
        <v>2</v>
      </c>
      <c r="AZ139" s="186">
        <f t="shared" si="474"/>
        <v>3</v>
      </c>
      <c r="BA139" s="186">
        <f t="shared" ref="BA139:CF139" si="475">COUNTIF(BA3:BA32,"AIA")+COUNTIF(BA3:BA32,"V*")+COUNTIF(BA3:BA32,"RMV")</f>
        <v>2</v>
      </c>
      <c r="BB139" s="186">
        <f t="shared" si="475"/>
        <v>3</v>
      </c>
      <c r="BC139" s="186">
        <f t="shared" si="475"/>
        <v>2</v>
      </c>
      <c r="BD139" s="186">
        <f t="shared" si="475"/>
        <v>3</v>
      </c>
      <c r="BE139" s="186">
        <f t="shared" si="475"/>
        <v>3</v>
      </c>
      <c r="BF139" s="186">
        <f t="shared" si="475"/>
        <v>2</v>
      </c>
      <c r="BG139" s="186">
        <f t="shared" si="475"/>
        <v>3</v>
      </c>
      <c r="BH139" s="186">
        <f t="shared" si="475"/>
        <v>4</v>
      </c>
      <c r="BI139" s="186">
        <f t="shared" si="475"/>
        <v>4</v>
      </c>
      <c r="BJ139" s="186">
        <f t="shared" si="475"/>
        <v>3</v>
      </c>
      <c r="BK139" s="186">
        <f t="shared" si="475"/>
        <v>3</v>
      </c>
      <c r="BL139" s="186">
        <f t="shared" si="475"/>
        <v>4</v>
      </c>
      <c r="BM139" s="186">
        <f t="shared" si="475"/>
        <v>2</v>
      </c>
      <c r="BN139" s="186">
        <f t="shared" si="475"/>
        <v>1</v>
      </c>
      <c r="BO139" s="186">
        <f t="shared" si="475"/>
        <v>2</v>
      </c>
      <c r="BP139" s="186">
        <f t="shared" si="475"/>
        <v>3</v>
      </c>
      <c r="BQ139" s="186">
        <f t="shared" si="475"/>
        <v>3</v>
      </c>
      <c r="BR139" s="186">
        <f t="shared" si="475"/>
        <v>3</v>
      </c>
      <c r="BS139" s="186">
        <f t="shared" si="475"/>
        <v>4</v>
      </c>
      <c r="BT139" s="186">
        <f t="shared" si="475"/>
        <v>4</v>
      </c>
      <c r="BU139" s="186">
        <f t="shared" si="475"/>
        <v>4</v>
      </c>
      <c r="BV139" s="186">
        <f t="shared" si="475"/>
        <v>3</v>
      </c>
      <c r="BW139" s="186">
        <f t="shared" si="475"/>
        <v>3</v>
      </c>
      <c r="BX139" s="186">
        <f t="shared" si="475"/>
        <v>4</v>
      </c>
      <c r="BY139" s="186">
        <f t="shared" si="475"/>
        <v>4</v>
      </c>
      <c r="BZ139" s="186">
        <f t="shared" si="475"/>
        <v>3</v>
      </c>
      <c r="CA139" s="186">
        <f t="shared" si="475"/>
        <v>2</v>
      </c>
      <c r="CB139" s="186">
        <f t="shared" si="475"/>
        <v>2</v>
      </c>
      <c r="CC139" s="186">
        <f t="shared" si="475"/>
        <v>3</v>
      </c>
      <c r="CD139" s="186">
        <f t="shared" si="475"/>
        <v>2</v>
      </c>
      <c r="CE139" s="186">
        <f t="shared" si="475"/>
        <v>2</v>
      </c>
      <c r="CF139" s="186">
        <f t="shared" si="475"/>
        <v>2</v>
      </c>
      <c r="CG139" s="186">
        <f t="shared" ref="CG139:CZ139" si="476">COUNTIF(CG3:CG32,"AIA")+COUNTIF(CG3:CG32,"V*")+COUNTIF(CG3:CG32,"RMV")</f>
        <v>2</v>
      </c>
      <c r="CH139" s="186">
        <f t="shared" si="476"/>
        <v>2</v>
      </c>
      <c r="CI139" s="186">
        <f t="shared" si="476"/>
        <v>2</v>
      </c>
      <c r="CJ139" s="186">
        <f t="shared" si="476"/>
        <v>2</v>
      </c>
      <c r="CK139" s="186">
        <f t="shared" si="476"/>
        <v>1</v>
      </c>
      <c r="CL139" s="186">
        <f t="shared" si="476"/>
        <v>1</v>
      </c>
      <c r="CM139" s="186">
        <f t="shared" si="476"/>
        <v>2</v>
      </c>
      <c r="CN139" s="186">
        <f t="shared" si="476"/>
        <v>5</v>
      </c>
      <c r="CO139" s="186">
        <f t="shared" si="476"/>
        <v>4</v>
      </c>
      <c r="CP139" s="186">
        <f t="shared" si="476"/>
        <v>4</v>
      </c>
      <c r="CQ139" s="186">
        <f t="shared" si="476"/>
        <v>5</v>
      </c>
      <c r="CR139" s="186">
        <f t="shared" si="476"/>
        <v>6</v>
      </c>
      <c r="CS139" s="186">
        <f t="shared" si="476"/>
        <v>5</v>
      </c>
      <c r="CT139" s="186">
        <f t="shared" si="476"/>
        <v>3</v>
      </c>
      <c r="CU139" s="186">
        <f t="shared" si="476"/>
        <v>3</v>
      </c>
      <c r="CV139" s="186">
        <f t="shared" si="476"/>
        <v>3</v>
      </c>
      <c r="CW139" s="186">
        <f t="shared" si="476"/>
        <v>3</v>
      </c>
      <c r="CX139" s="186">
        <f t="shared" si="476"/>
        <v>3</v>
      </c>
      <c r="CY139" s="186">
        <f t="shared" si="476"/>
        <v>2</v>
      </c>
      <c r="CZ139" s="186">
        <f t="shared" si="476"/>
        <v>2</v>
      </c>
      <c r="DA139" s="186">
        <f t="shared" ref="DA139:FL139" si="477">COUNTIF(DA3:DA32,"AIA")+COUNTIF(DA3:DA32,"V*")+COUNTIF(DA3:DA32,"RMV")</f>
        <v>4</v>
      </c>
      <c r="DB139" s="186">
        <f t="shared" si="477"/>
        <v>4</v>
      </c>
      <c r="DC139" s="186">
        <f t="shared" si="477"/>
        <v>3</v>
      </c>
      <c r="DD139" s="186">
        <f t="shared" si="477"/>
        <v>2</v>
      </c>
      <c r="DE139" s="186">
        <f t="shared" si="477"/>
        <v>2</v>
      </c>
      <c r="DF139" s="186">
        <f t="shared" si="477"/>
        <v>3</v>
      </c>
      <c r="DG139" s="186">
        <f t="shared" si="477"/>
        <v>1</v>
      </c>
      <c r="DH139" s="186">
        <f t="shared" si="477"/>
        <v>1</v>
      </c>
      <c r="DI139" s="186">
        <f t="shared" si="477"/>
        <v>2</v>
      </c>
      <c r="DJ139" s="186">
        <f t="shared" si="477"/>
        <v>4</v>
      </c>
      <c r="DK139" s="186">
        <f t="shared" si="477"/>
        <v>3</v>
      </c>
      <c r="DL139" s="186">
        <f t="shared" si="477"/>
        <v>3</v>
      </c>
      <c r="DM139" s="186">
        <f t="shared" si="477"/>
        <v>4</v>
      </c>
      <c r="DN139" s="186">
        <f t="shared" si="477"/>
        <v>3</v>
      </c>
      <c r="DO139" s="186">
        <f t="shared" si="477"/>
        <v>1</v>
      </c>
      <c r="DP139" s="186">
        <f t="shared" si="477"/>
        <v>1</v>
      </c>
      <c r="DQ139" s="186">
        <f t="shared" si="477"/>
        <v>2</v>
      </c>
      <c r="DR139" s="186">
        <f t="shared" si="477"/>
        <v>2</v>
      </c>
      <c r="DS139" s="186">
        <f t="shared" si="477"/>
        <v>2</v>
      </c>
      <c r="DT139" s="186">
        <f t="shared" si="477"/>
        <v>2</v>
      </c>
      <c r="DU139" s="186">
        <f t="shared" si="477"/>
        <v>3</v>
      </c>
      <c r="DV139" s="186">
        <f t="shared" si="477"/>
        <v>4</v>
      </c>
      <c r="DW139" s="186">
        <f t="shared" si="477"/>
        <v>2</v>
      </c>
      <c r="DX139" s="186">
        <f t="shared" si="477"/>
        <v>3</v>
      </c>
      <c r="DY139" s="186">
        <f t="shared" si="477"/>
        <v>5</v>
      </c>
      <c r="DZ139" s="186">
        <f t="shared" si="477"/>
        <v>4</v>
      </c>
      <c r="EA139" s="186">
        <f t="shared" si="477"/>
        <v>4</v>
      </c>
      <c r="EB139" s="186">
        <f t="shared" si="477"/>
        <v>4</v>
      </c>
      <c r="EC139" s="186">
        <f t="shared" si="477"/>
        <v>4</v>
      </c>
      <c r="ED139" s="186">
        <f t="shared" si="477"/>
        <v>2</v>
      </c>
      <c r="EE139" s="186">
        <f t="shared" si="477"/>
        <v>2</v>
      </c>
      <c r="EF139" s="186">
        <f t="shared" si="477"/>
        <v>3</v>
      </c>
      <c r="EG139" s="186">
        <f t="shared" si="477"/>
        <v>2</v>
      </c>
      <c r="EH139" s="186">
        <f t="shared" si="477"/>
        <v>2</v>
      </c>
      <c r="EI139" s="186">
        <f t="shared" si="477"/>
        <v>2</v>
      </c>
      <c r="EJ139" s="186">
        <f t="shared" si="477"/>
        <v>1</v>
      </c>
      <c r="EK139" s="186">
        <f t="shared" si="477"/>
        <v>1</v>
      </c>
      <c r="EL139" s="186">
        <f t="shared" si="477"/>
        <v>2</v>
      </c>
      <c r="EM139" s="186">
        <f t="shared" si="477"/>
        <v>2</v>
      </c>
      <c r="EN139" s="186">
        <f t="shared" si="477"/>
        <v>2</v>
      </c>
      <c r="EO139" s="186">
        <f t="shared" si="477"/>
        <v>2</v>
      </c>
      <c r="EP139" s="186">
        <f t="shared" si="477"/>
        <v>1</v>
      </c>
      <c r="EQ139" s="186">
        <f t="shared" si="477"/>
        <v>0</v>
      </c>
      <c r="ER139" s="186">
        <f t="shared" si="477"/>
        <v>0</v>
      </c>
      <c r="ES139" s="186">
        <f t="shared" si="477"/>
        <v>0</v>
      </c>
      <c r="ET139" s="186">
        <f t="shared" si="477"/>
        <v>2</v>
      </c>
      <c r="EU139" s="186">
        <f t="shared" si="477"/>
        <v>2</v>
      </c>
      <c r="EV139" s="186">
        <f t="shared" si="477"/>
        <v>3</v>
      </c>
      <c r="EW139" s="186">
        <f t="shared" si="477"/>
        <v>3</v>
      </c>
      <c r="EX139" s="186">
        <f t="shared" si="477"/>
        <v>5</v>
      </c>
      <c r="EY139" s="186">
        <f t="shared" si="477"/>
        <v>3</v>
      </c>
      <c r="EZ139" s="186">
        <f t="shared" si="477"/>
        <v>4</v>
      </c>
      <c r="FA139" s="186">
        <f t="shared" si="477"/>
        <v>5</v>
      </c>
      <c r="FB139" s="186">
        <f t="shared" si="477"/>
        <v>5</v>
      </c>
      <c r="FC139" s="186">
        <f t="shared" si="477"/>
        <v>4</v>
      </c>
      <c r="FD139" s="186">
        <f t="shared" si="477"/>
        <v>3</v>
      </c>
      <c r="FE139" s="186">
        <f t="shared" si="477"/>
        <v>4</v>
      </c>
      <c r="FF139" s="186">
        <f t="shared" si="477"/>
        <v>2</v>
      </c>
      <c r="FG139" s="186">
        <f t="shared" si="477"/>
        <v>3</v>
      </c>
      <c r="FH139" s="186">
        <f t="shared" si="477"/>
        <v>3</v>
      </c>
      <c r="FI139" s="186">
        <f t="shared" si="477"/>
        <v>4</v>
      </c>
      <c r="FJ139" s="186">
        <f t="shared" si="477"/>
        <v>2</v>
      </c>
      <c r="FK139" s="186">
        <f t="shared" si="477"/>
        <v>2</v>
      </c>
      <c r="FL139" s="186">
        <f t="shared" si="477"/>
        <v>1</v>
      </c>
      <c r="FM139" s="186">
        <f t="shared" ref="FM139:GR139" si="478">COUNTIF(FM3:FM32,"AIA")+COUNTIF(FM3:FM32,"V*")+COUNTIF(FM3:FM32,"RMV")</f>
        <v>1</v>
      </c>
      <c r="FN139" s="186">
        <f t="shared" si="478"/>
        <v>0</v>
      </c>
      <c r="FO139" s="186">
        <f t="shared" si="478"/>
        <v>0</v>
      </c>
      <c r="FP139" s="186">
        <f t="shared" si="478"/>
        <v>0</v>
      </c>
      <c r="FQ139" s="186">
        <f t="shared" si="478"/>
        <v>0</v>
      </c>
      <c r="FR139" s="186">
        <f t="shared" si="478"/>
        <v>0</v>
      </c>
      <c r="FS139" s="186">
        <f t="shared" si="478"/>
        <v>0</v>
      </c>
      <c r="FT139" s="186">
        <f t="shared" si="478"/>
        <v>0</v>
      </c>
      <c r="FU139" s="186">
        <f t="shared" si="478"/>
        <v>0</v>
      </c>
      <c r="FV139" s="186">
        <f t="shared" si="478"/>
        <v>0</v>
      </c>
      <c r="FW139" s="186">
        <f t="shared" si="478"/>
        <v>0</v>
      </c>
      <c r="FX139" s="186">
        <f t="shared" si="478"/>
        <v>0</v>
      </c>
      <c r="FY139" s="186">
        <f t="shared" si="478"/>
        <v>0</v>
      </c>
      <c r="FZ139" s="186">
        <f t="shared" si="478"/>
        <v>0</v>
      </c>
      <c r="GA139" s="186">
        <f t="shared" si="478"/>
        <v>0</v>
      </c>
      <c r="GB139" s="186">
        <f t="shared" si="478"/>
        <v>0</v>
      </c>
      <c r="GC139" s="186">
        <f t="shared" si="478"/>
        <v>0</v>
      </c>
      <c r="GD139" s="186">
        <f t="shared" si="478"/>
        <v>0</v>
      </c>
      <c r="GE139" s="186">
        <f t="shared" si="478"/>
        <v>0</v>
      </c>
      <c r="GF139" s="186">
        <f t="shared" si="478"/>
        <v>0</v>
      </c>
      <c r="GG139" s="186">
        <f t="shared" si="478"/>
        <v>0</v>
      </c>
      <c r="GH139" s="186">
        <f t="shared" si="478"/>
        <v>0</v>
      </c>
      <c r="GI139" s="186">
        <f t="shared" si="478"/>
        <v>0</v>
      </c>
      <c r="GJ139" s="186">
        <f t="shared" si="478"/>
        <v>0</v>
      </c>
      <c r="GK139" s="186">
        <f t="shared" si="478"/>
        <v>0</v>
      </c>
      <c r="GL139" s="186">
        <f t="shared" si="478"/>
        <v>0</v>
      </c>
      <c r="GM139" s="186">
        <f t="shared" si="478"/>
        <v>0</v>
      </c>
      <c r="GN139" s="186">
        <f t="shared" si="478"/>
        <v>0</v>
      </c>
      <c r="GO139" s="186">
        <f t="shared" si="478"/>
        <v>0</v>
      </c>
      <c r="GP139" s="186">
        <f t="shared" si="478"/>
        <v>0</v>
      </c>
      <c r="GQ139" s="186">
        <f t="shared" si="478"/>
        <v>0</v>
      </c>
      <c r="GR139" s="186">
        <f t="shared" si="478"/>
        <v>0</v>
      </c>
      <c r="GS139" s="6"/>
      <c r="GT139" s="6"/>
      <c r="GU139" s="6"/>
      <c r="GV139" s="6"/>
      <c r="GW139" s="6"/>
      <c r="GX139" s="6"/>
      <c r="GY139" s="6"/>
      <c r="GZ139" s="6"/>
    </row>
    <row r="140" spans="4:208" x14ac:dyDescent="0.2">
      <c r="E140" s="236"/>
      <c r="F140" s="1059" t="s">
        <v>364</v>
      </c>
      <c r="G140" s="1058"/>
      <c r="H140" s="1058"/>
      <c r="P140" s="140"/>
      <c r="U140" s="186">
        <f t="shared" ref="U140:AZ140" si="479">COUNTIF(U3:U32,"VD")+COUNTIF(U3:U32,"F")</f>
        <v>0</v>
      </c>
      <c r="V140" s="186">
        <f t="shared" si="479"/>
        <v>0</v>
      </c>
      <c r="W140" s="186">
        <f t="shared" si="479"/>
        <v>0</v>
      </c>
      <c r="X140" s="186">
        <f t="shared" si="479"/>
        <v>0</v>
      </c>
      <c r="Y140" s="186">
        <f t="shared" si="479"/>
        <v>1</v>
      </c>
      <c r="Z140" s="186">
        <f t="shared" si="479"/>
        <v>1</v>
      </c>
      <c r="AA140" s="186">
        <f t="shared" si="479"/>
        <v>0</v>
      </c>
      <c r="AB140" s="186">
        <f t="shared" si="479"/>
        <v>0</v>
      </c>
      <c r="AC140" s="186">
        <f t="shared" si="479"/>
        <v>0</v>
      </c>
      <c r="AD140" s="186">
        <f t="shared" si="479"/>
        <v>0</v>
      </c>
      <c r="AE140" s="186">
        <f t="shared" si="479"/>
        <v>0</v>
      </c>
      <c r="AF140" s="186">
        <f t="shared" si="479"/>
        <v>0</v>
      </c>
      <c r="AG140" s="186">
        <f t="shared" si="479"/>
        <v>1</v>
      </c>
      <c r="AH140" s="186">
        <f t="shared" si="479"/>
        <v>1</v>
      </c>
      <c r="AI140" s="186">
        <f t="shared" si="479"/>
        <v>0</v>
      </c>
      <c r="AJ140" s="186">
        <f t="shared" si="479"/>
        <v>0</v>
      </c>
      <c r="AK140" s="186">
        <f t="shared" si="479"/>
        <v>1</v>
      </c>
      <c r="AL140" s="186">
        <f t="shared" si="479"/>
        <v>1</v>
      </c>
      <c r="AM140" s="186">
        <f t="shared" si="479"/>
        <v>1</v>
      </c>
      <c r="AN140" s="186">
        <f t="shared" si="479"/>
        <v>1</v>
      </c>
      <c r="AO140" s="186">
        <f t="shared" si="479"/>
        <v>0</v>
      </c>
      <c r="AP140" s="186">
        <f t="shared" si="479"/>
        <v>0</v>
      </c>
      <c r="AQ140" s="186">
        <f t="shared" si="479"/>
        <v>0</v>
      </c>
      <c r="AR140" s="186">
        <f t="shared" si="479"/>
        <v>0</v>
      </c>
      <c r="AS140" s="186">
        <f t="shared" si="479"/>
        <v>0</v>
      </c>
      <c r="AT140" s="186">
        <f t="shared" si="479"/>
        <v>0</v>
      </c>
      <c r="AU140" s="186">
        <f t="shared" si="479"/>
        <v>0</v>
      </c>
      <c r="AV140" s="186">
        <f t="shared" si="479"/>
        <v>0</v>
      </c>
      <c r="AW140" s="186">
        <f t="shared" si="479"/>
        <v>0</v>
      </c>
      <c r="AX140" s="186">
        <f t="shared" si="479"/>
        <v>0</v>
      </c>
      <c r="AY140" s="186">
        <f t="shared" si="479"/>
        <v>0</v>
      </c>
      <c r="AZ140" s="186">
        <f t="shared" si="479"/>
        <v>0</v>
      </c>
      <c r="BA140" s="186">
        <f t="shared" ref="BA140:CF140" si="480">COUNTIF(BA3:BA32,"VD")+COUNTIF(BA3:BA32,"F")</f>
        <v>0</v>
      </c>
      <c r="BB140" s="186">
        <f t="shared" si="480"/>
        <v>0</v>
      </c>
      <c r="BC140" s="186">
        <f t="shared" si="480"/>
        <v>0</v>
      </c>
      <c r="BD140" s="186">
        <f t="shared" si="480"/>
        <v>0</v>
      </c>
      <c r="BE140" s="186">
        <f t="shared" si="480"/>
        <v>0</v>
      </c>
      <c r="BF140" s="186">
        <f t="shared" si="480"/>
        <v>0</v>
      </c>
      <c r="BG140" s="186">
        <f t="shared" si="480"/>
        <v>0</v>
      </c>
      <c r="BH140" s="186">
        <f t="shared" si="480"/>
        <v>0</v>
      </c>
      <c r="BI140" s="186">
        <f t="shared" si="480"/>
        <v>0</v>
      </c>
      <c r="BJ140" s="186">
        <f t="shared" si="480"/>
        <v>0</v>
      </c>
      <c r="BK140" s="186">
        <f t="shared" si="480"/>
        <v>0</v>
      </c>
      <c r="BL140" s="186">
        <f t="shared" si="480"/>
        <v>0</v>
      </c>
      <c r="BM140" s="186">
        <f t="shared" si="480"/>
        <v>0</v>
      </c>
      <c r="BN140" s="186">
        <f t="shared" si="480"/>
        <v>0</v>
      </c>
      <c r="BO140" s="186">
        <f t="shared" si="480"/>
        <v>0</v>
      </c>
      <c r="BP140" s="186">
        <f t="shared" si="480"/>
        <v>0</v>
      </c>
      <c r="BQ140" s="186">
        <f t="shared" si="480"/>
        <v>0</v>
      </c>
      <c r="BR140" s="186">
        <f t="shared" si="480"/>
        <v>0</v>
      </c>
      <c r="BS140" s="186">
        <f t="shared" si="480"/>
        <v>0</v>
      </c>
      <c r="BT140" s="186">
        <f t="shared" si="480"/>
        <v>0</v>
      </c>
      <c r="BU140" s="186">
        <f t="shared" si="480"/>
        <v>0</v>
      </c>
      <c r="BV140" s="186">
        <f t="shared" si="480"/>
        <v>0</v>
      </c>
      <c r="BW140" s="186">
        <f t="shared" si="480"/>
        <v>0</v>
      </c>
      <c r="BX140" s="186">
        <f t="shared" si="480"/>
        <v>0</v>
      </c>
      <c r="BY140" s="186">
        <f t="shared" si="480"/>
        <v>0</v>
      </c>
      <c r="BZ140" s="186">
        <f t="shared" si="480"/>
        <v>0</v>
      </c>
      <c r="CA140" s="186">
        <f t="shared" si="480"/>
        <v>0</v>
      </c>
      <c r="CB140" s="186">
        <f t="shared" si="480"/>
        <v>0</v>
      </c>
      <c r="CC140" s="186">
        <f t="shared" si="480"/>
        <v>0</v>
      </c>
      <c r="CD140" s="186">
        <f t="shared" si="480"/>
        <v>0</v>
      </c>
      <c r="CE140" s="186">
        <f t="shared" si="480"/>
        <v>0</v>
      </c>
      <c r="CF140" s="186">
        <f t="shared" si="480"/>
        <v>0</v>
      </c>
      <c r="CG140" s="186">
        <f t="shared" ref="CG140:CZ140" si="481">COUNTIF(CG3:CG32,"VD")+COUNTIF(CG3:CG32,"F")</f>
        <v>0</v>
      </c>
      <c r="CH140" s="186">
        <f t="shared" si="481"/>
        <v>0</v>
      </c>
      <c r="CI140" s="186">
        <f t="shared" si="481"/>
        <v>0</v>
      </c>
      <c r="CJ140" s="186">
        <f t="shared" si="481"/>
        <v>0</v>
      </c>
      <c r="CK140" s="186">
        <f t="shared" si="481"/>
        <v>0</v>
      </c>
      <c r="CL140" s="186">
        <f t="shared" si="481"/>
        <v>0</v>
      </c>
      <c r="CM140" s="186">
        <f t="shared" si="481"/>
        <v>0</v>
      </c>
      <c r="CN140" s="186">
        <f t="shared" si="481"/>
        <v>0</v>
      </c>
      <c r="CO140" s="186">
        <f t="shared" si="481"/>
        <v>0</v>
      </c>
      <c r="CP140" s="186">
        <f t="shared" si="481"/>
        <v>0</v>
      </c>
      <c r="CQ140" s="186">
        <f t="shared" si="481"/>
        <v>0</v>
      </c>
      <c r="CR140" s="186">
        <f t="shared" si="481"/>
        <v>0</v>
      </c>
      <c r="CS140" s="186">
        <f t="shared" si="481"/>
        <v>0</v>
      </c>
      <c r="CT140" s="186">
        <f t="shared" si="481"/>
        <v>0</v>
      </c>
      <c r="CU140" s="186">
        <f t="shared" si="481"/>
        <v>0</v>
      </c>
      <c r="CV140" s="186">
        <f t="shared" si="481"/>
        <v>0</v>
      </c>
      <c r="CW140" s="186">
        <f t="shared" si="481"/>
        <v>0</v>
      </c>
      <c r="CX140" s="186">
        <f t="shared" si="481"/>
        <v>0</v>
      </c>
      <c r="CY140" s="186">
        <f t="shared" si="481"/>
        <v>0</v>
      </c>
      <c r="CZ140" s="186">
        <f t="shared" si="481"/>
        <v>0</v>
      </c>
      <c r="DA140" s="186">
        <f t="shared" ref="DA140:FL140" si="482">COUNTIF(DA3:DA32,"VD")+COUNTIF(DA3:DA32,"F")</f>
        <v>0</v>
      </c>
      <c r="DB140" s="186">
        <f t="shared" si="482"/>
        <v>0</v>
      </c>
      <c r="DC140" s="186">
        <f t="shared" si="482"/>
        <v>0</v>
      </c>
      <c r="DD140" s="186">
        <f t="shared" si="482"/>
        <v>0</v>
      </c>
      <c r="DE140" s="186">
        <f t="shared" si="482"/>
        <v>0</v>
      </c>
      <c r="DF140" s="186">
        <f t="shared" si="482"/>
        <v>0</v>
      </c>
      <c r="DG140" s="186">
        <f t="shared" si="482"/>
        <v>0</v>
      </c>
      <c r="DH140" s="186">
        <f t="shared" si="482"/>
        <v>0</v>
      </c>
      <c r="DI140" s="186">
        <f t="shared" si="482"/>
        <v>0</v>
      </c>
      <c r="DJ140" s="186">
        <f t="shared" si="482"/>
        <v>0</v>
      </c>
      <c r="DK140" s="186">
        <f t="shared" si="482"/>
        <v>0</v>
      </c>
      <c r="DL140" s="186">
        <f t="shared" si="482"/>
        <v>0</v>
      </c>
      <c r="DM140" s="186">
        <f t="shared" si="482"/>
        <v>0</v>
      </c>
      <c r="DN140" s="186">
        <f t="shared" si="482"/>
        <v>0</v>
      </c>
      <c r="DO140" s="186">
        <f t="shared" si="482"/>
        <v>0</v>
      </c>
      <c r="DP140" s="186">
        <f t="shared" si="482"/>
        <v>0</v>
      </c>
      <c r="DQ140" s="186">
        <f t="shared" si="482"/>
        <v>0</v>
      </c>
      <c r="DR140" s="186">
        <f t="shared" si="482"/>
        <v>0</v>
      </c>
      <c r="DS140" s="186">
        <f t="shared" si="482"/>
        <v>0</v>
      </c>
      <c r="DT140" s="186">
        <f t="shared" si="482"/>
        <v>0</v>
      </c>
      <c r="DU140" s="186">
        <f t="shared" si="482"/>
        <v>0</v>
      </c>
      <c r="DV140" s="186">
        <f t="shared" si="482"/>
        <v>0</v>
      </c>
      <c r="DW140" s="186">
        <f t="shared" si="482"/>
        <v>0</v>
      </c>
      <c r="DX140" s="186">
        <f t="shared" si="482"/>
        <v>0</v>
      </c>
      <c r="DY140" s="186">
        <f t="shared" si="482"/>
        <v>0</v>
      </c>
      <c r="DZ140" s="186">
        <f t="shared" si="482"/>
        <v>0</v>
      </c>
      <c r="EA140" s="186">
        <f t="shared" si="482"/>
        <v>0</v>
      </c>
      <c r="EB140" s="186">
        <f t="shared" si="482"/>
        <v>0</v>
      </c>
      <c r="EC140" s="186">
        <f t="shared" si="482"/>
        <v>0</v>
      </c>
      <c r="ED140" s="186">
        <f t="shared" si="482"/>
        <v>0</v>
      </c>
      <c r="EE140" s="186">
        <f t="shared" si="482"/>
        <v>0</v>
      </c>
      <c r="EF140" s="186">
        <f t="shared" si="482"/>
        <v>0</v>
      </c>
      <c r="EG140" s="186">
        <f t="shared" si="482"/>
        <v>0</v>
      </c>
      <c r="EH140" s="186">
        <f t="shared" si="482"/>
        <v>0</v>
      </c>
      <c r="EI140" s="186">
        <f t="shared" si="482"/>
        <v>0</v>
      </c>
      <c r="EJ140" s="186">
        <f t="shared" si="482"/>
        <v>0</v>
      </c>
      <c r="EK140" s="186">
        <f t="shared" si="482"/>
        <v>0</v>
      </c>
      <c r="EL140" s="186">
        <f t="shared" si="482"/>
        <v>0</v>
      </c>
      <c r="EM140" s="186">
        <f t="shared" si="482"/>
        <v>0</v>
      </c>
      <c r="EN140" s="186">
        <f t="shared" si="482"/>
        <v>0</v>
      </c>
      <c r="EO140" s="186">
        <f t="shared" si="482"/>
        <v>0</v>
      </c>
      <c r="EP140" s="186">
        <f t="shared" si="482"/>
        <v>0</v>
      </c>
      <c r="EQ140" s="186">
        <f t="shared" si="482"/>
        <v>0</v>
      </c>
      <c r="ER140" s="186">
        <f t="shared" si="482"/>
        <v>0</v>
      </c>
      <c r="ES140" s="186">
        <f t="shared" si="482"/>
        <v>0</v>
      </c>
      <c r="ET140" s="186">
        <f t="shared" si="482"/>
        <v>0</v>
      </c>
      <c r="EU140" s="186">
        <f t="shared" si="482"/>
        <v>0</v>
      </c>
      <c r="EV140" s="186">
        <f t="shared" si="482"/>
        <v>0</v>
      </c>
      <c r="EW140" s="186">
        <f t="shared" si="482"/>
        <v>0</v>
      </c>
      <c r="EX140" s="186">
        <f t="shared" si="482"/>
        <v>0</v>
      </c>
      <c r="EY140" s="186">
        <f t="shared" si="482"/>
        <v>0</v>
      </c>
      <c r="EZ140" s="186">
        <f t="shared" si="482"/>
        <v>0</v>
      </c>
      <c r="FA140" s="186">
        <f t="shared" si="482"/>
        <v>0</v>
      </c>
      <c r="FB140" s="186">
        <f t="shared" si="482"/>
        <v>0</v>
      </c>
      <c r="FC140" s="186">
        <f t="shared" si="482"/>
        <v>0</v>
      </c>
      <c r="FD140" s="186">
        <f t="shared" si="482"/>
        <v>0</v>
      </c>
      <c r="FE140" s="186">
        <f t="shared" si="482"/>
        <v>0</v>
      </c>
      <c r="FF140" s="186">
        <f t="shared" si="482"/>
        <v>0</v>
      </c>
      <c r="FG140" s="186">
        <f t="shared" si="482"/>
        <v>0</v>
      </c>
      <c r="FH140" s="186">
        <f t="shared" si="482"/>
        <v>0</v>
      </c>
      <c r="FI140" s="186">
        <f t="shared" si="482"/>
        <v>0</v>
      </c>
      <c r="FJ140" s="186">
        <f t="shared" si="482"/>
        <v>0</v>
      </c>
      <c r="FK140" s="186">
        <f t="shared" si="482"/>
        <v>0</v>
      </c>
      <c r="FL140" s="186">
        <f t="shared" si="482"/>
        <v>0</v>
      </c>
      <c r="FM140" s="186">
        <f t="shared" ref="FM140:GR140" si="483">COUNTIF(FM3:FM32,"VD")+COUNTIF(FM3:FM32,"F")</f>
        <v>0</v>
      </c>
      <c r="FN140" s="186">
        <f t="shared" si="483"/>
        <v>0</v>
      </c>
      <c r="FO140" s="186">
        <f t="shared" si="483"/>
        <v>0</v>
      </c>
      <c r="FP140" s="186">
        <f t="shared" si="483"/>
        <v>0</v>
      </c>
      <c r="FQ140" s="186">
        <f t="shared" si="483"/>
        <v>0</v>
      </c>
      <c r="FR140" s="186">
        <f t="shared" si="483"/>
        <v>0</v>
      </c>
      <c r="FS140" s="186">
        <f t="shared" si="483"/>
        <v>0</v>
      </c>
      <c r="FT140" s="186">
        <f t="shared" si="483"/>
        <v>0</v>
      </c>
      <c r="FU140" s="186">
        <f t="shared" si="483"/>
        <v>0</v>
      </c>
      <c r="FV140" s="186">
        <f t="shared" si="483"/>
        <v>0</v>
      </c>
      <c r="FW140" s="186">
        <f t="shared" si="483"/>
        <v>0</v>
      </c>
      <c r="FX140" s="186">
        <f t="shared" si="483"/>
        <v>0</v>
      </c>
      <c r="FY140" s="186">
        <f t="shared" si="483"/>
        <v>0</v>
      </c>
      <c r="FZ140" s="186">
        <f t="shared" si="483"/>
        <v>0</v>
      </c>
      <c r="GA140" s="186">
        <f t="shared" si="483"/>
        <v>0</v>
      </c>
      <c r="GB140" s="186">
        <f t="shared" si="483"/>
        <v>0</v>
      </c>
      <c r="GC140" s="186">
        <f t="shared" si="483"/>
        <v>0</v>
      </c>
      <c r="GD140" s="186">
        <f t="shared" si="483"/>
        <v>0</v>
      </c>
      <c r="GE140" s="186">
        <f t="shared" si="483"/>
        <v>0</v>
      </c>
      <c r="GF140" s="186">
        <f t="shared" si="483"/>
        <v>0</v>
      </c>
      <c r="GG140" s="186">
        <f t="shared" si="483"/>
        <v>0</v>
      </c>
      <c r="GH140" s="186">
        <f t="shared" si="483"/>
        <v>0</v>
      </c>
      <c r="GI140" s="186">
        <f t="shared" si="483"/>
        <v>0</v>
      </c>
      <c r="GJ140" s="186">
        <f t="shared" si="483"/>
        <v>0</v>
      </c>
      <c r="GK140" s="186">
        <f t="shared" si="483"/>
        <v>0</v>
      </c>
      <c r="GL140" s="186">
        <f t="shared" si="483"/>
        <v>0</v>
      </c>
      <c r="GM140" s="186">
        <f t="shared" si="483"/>
        <v>0</v>
      </c>
      <c r="GN140" s="186">
        <f t="shared" si="483"/>
        <v>0</v>
      </c>
      <c r="GO140" s="186">
        <f t="shared" si="483"/>
        <v>0</v>
      </c>
      <c r="GP140" s="186">
        <f t="shared" si="483"/>
        <v>0</v>
      </c>
      <c r="GQ140" s="186">
        <f t="shared" si="483"/>
        <v>0</v>
      </c>
      <c r="GR140" s="186">
        <f t="shared" si="483"/>
        <v>0</v>
      </c>
      <c r="GS140" s="6"/>
      <c r="GT140" s="6"/>
      <c r="GU140" s="6"/>
      <c r="GV140" s="6"/>
      <c r="GW140" s="6"/>
      <c r="GX140" s="6"/>
      <c r="GY140" s="6"/>
      <c r="GZ140" s="6"/>
    </row>
    <row r="141" spans="4:208" x14ac:dyDescent="0.2">
      <c r="E141" s="236"/>
      <c r="F141" s="1057" t="s">
        <v>365</v>
      </c>
      <c r="G141" s="1058"/>
      <c r="H141" s="1058"/>
      <c r="P141" s="140"/>
      <c r="U141" s="186">
        <f t="shared" ref="U141:AZ141" si="484">COUNTIF(U3:U32,"STK")</f>
        <v>0</v>
      </c>
      <c r="V141" s="186">
        <f t="shared" si="484"/>
        <v>0</v>
      </c>
      <c r="W141" s="186">
        <f t="shared" si="484"/>
        <v>0</v>
      </c>
      <c r="X141" s="186">
        <f t="shared" si="484"/>
        <v>0</v>
      </c>
      <c r="Y141" s="186">
        <f t="shared" si="484"/>
        <v>0</v>
      </c>
      <c r="Z141" s="186">
        <f t="shared" si="484"/>
        <v>0</v>
      </c>
      <c r="AA141" s="186">
        <f t="shared" si="484"/>
        <v>0</v>
      </c>
      <c r="AB141" s="186">
        <f t="shared" si="484"/>
        <v>0</v>
      </c>
      <c r="AC141" s="186">
        <f t="shared" si="484"/>
        <v>0</v>
      </c>
      <c r="AD141" s="186">
        <f t="shared" si="484"/>
        <v>0</v>
      </c>
      <c r="AE141" s="186">
        <f t="shared" si="484"/>
        <v>0</v>
      </c>
      <c r="AF141" s="186">
        <f t="shared" si="484"/>
        <v>0</v>
      </c>
      <c r="AG141" s="186">
        <f t="shared" si="484"/>
        <v>0</v>
      </c>
      <c r="AH141" s="186">
        <f t="shared" si="484"/>
        <v>0</v>
      </c>
      <c r="AI141" s="186">
        <f t="shared" si="484"/>
        <v>0</v>
      </c>
      <c r="AJ141" s="186">
        <f t="shared" si="484"/>
        <v>0</v>
      </c>
      <c r="AK141" s="186">
        <f t="shared" si="484"/>
        <v>0</v>
      </c>
      <c r="AL141" s="186">
        <f t="shared" si="484"/>
        <v>0</v>
      </c>
      <c r="AM141" s="186">
        <f t="shared" si="484"/>
        <v>0</v>
      </c>
      <c r="AN141" s="186">
        <f t="shared" si="484"/>
        <v>0</v>
      </c>
      <c r="AO141" s="186">
        <f t="shared" si="484"/>
        <v>0</v>
      </c>
      <c r="AP141" s="186">
        <f t="shared" si="484"/>
        <v>0</v>
      </c>
      <c r="AQ141" s="186">
        <f t="shared" si="484"/>
        <v>0</v>
      </c>
      <c r="AR141" s="186">
        <f t="shared" si="484"/>
        <v>0</v>
      </c>
      <c r="AS141" s="186">
        <f t="shared" si="484"/>
        <v>0</v>
      </c>
      <c r="AT141" s="186">
        <f t="shared" si="484"/>
        <v>0</v>
      </c>
      <c r="AU141" s="186">
        <f t="shared" si="484"/>
        <v>0</v>
      </c>
      <c r="AV141" s="186">
        <f t="shared" si="484"/>
        <v>0</v>
      </c>
      <c r="AW141" s="186">
        <f t="shared" si="484"/>
        <v>0</v>
      </c>
      <c r="AX141" s="186">
        <f t="shared" si="484"/>
        <v>0</v>
      </c>
      <c r="AY141" s="186">
        <f t="shared" si="484"/>
        <v>0</v>
      </c>
      <c r="AZ141" s="186">
        <f t="shared" si="484"/>
        <v>0</v>
      </c>
      <c r="BA141" s="186">
        <f t="shared" ref="BA141:CF141" si="485">COUNTIF(BA3:BA32,"STK")</f>
        <v>0</v>
      </c>
      <c r="BB141" s="186">
        <f t="shared" si="485"/>
        <v>0</v>
      </c>
      <c r="BC141" s="186">
        <f t="shared" si="485"/>
        <v>0</v>
      </c>
      <c r="BD141" s="186">
        <f t="shared" si="485"/>
        <v>0</v>
      </c>
      <c r="BE141" s="186">
        <f t="shared" si="485"/>
        <v>0</v>
      </c>
      <c r="BF141" s="186">
        <f t="shared" si="485"/>
        <v>0</v>
      </c>
      <c r="BG141" s="186">
        <f t="shared" si="485"/>
        <v>0</v>
      </c>
      <c r="BH141" s="186">
        <f t="shared" si="485"/>
        <v>0</v>
      </c>
      <c r="BI141" s="186">
        <f t="shared" si="485"/>
        <v>0</v>
      </c>
      <c r="BJ141" s="186">
        <f t="shared" si="485"/>
        <v>0</v>
      </c>
      <c r="BK141" s="186">
        <f t="shared" si="485"/>
        <v>0</v>
      </c>
      <c r="BL141" s="186">
        <f t="shared" si="485"/>
        <v>0</v>
      </c>
      <c r="BM141" s="186">
        <f t="shared" si="485"/>
        <v>0</v>
      </c>
      <c r="BN141" s="186">
        <f t="shared" si="485"/>
        <v>0</v>
      </c>
      <c r="BO141" s="186">
        <f t="shared" si="485"/>
        <v>0</v>
      </c>
      <c r="BP141" s="186">
        <f t="shared" si="485"/>
        <v>0</v>
      </c>
      <c r="BQ141" s="186">
        <f t="shared" si="485"/>
        <v>0</v>
      </c>
      <c r="BR141" s="186">
        <f t="shared" si="485"/>
        <v>0</v>
      </c>
      <c r="BS141" s="186">
        <f t="shared" si="485"/>
        <v>0</v>
      </c>
      <c r="BT141" s="186">
        <f t="shared" si="485"/>
        <v>0</v>
      </c>
      <c r="BU141" s="186">
        <f t="shared" si="485"/>
        <v>0</v>
      </c>
      <c r="BV141" s="186">
        <f t="shared" si="485"/>
        <v>0</v>
      </c>
      <c r="BW141" s="186">
        <f t="shared" si="485"/>
        <v>0</v>
      </c>
      <c r="BX141" s="186">
        <f t="shared" si="485"/>
        <v>0</v>
      </c>
      <c r="BY141" s="186">
        <f t="shared" si="485"/>
        <v>0</v>
      </c>
      <c r="BZ141" s="186">
        <f t="shared" si="485"/>
        <v>0</v>
      </c>
      <c r="CA141" s="186">
        <f t="shared" si="485"/>
        <v>0</v>
      </c>
      <c r="CB141" s="186">
        <f t="shared" si="485"/>
        <v>0</v>
      </c>
      <c r="CC141" s="186">
        <f t="shared" si="485"/>
        <v>0</v>
      </c>
      <c r="CD141" s="186">
        <f t="shared" si="485"/>
        <v>0</v>
      </c>
      <c r="CE141" s="186">
        <f t="shared" si="485"/>
        <v>0</v>
      </c>
      <c r="CF141" s="186">
        <f t="shared" si="485"/>
        <v>0</v>
      </c>
      <c r="CG141" s="186">
        <f t="shared" ref="CG141:CZ141" si="486">COUNTIF(CG3:CG32,"STK")</f>
        <v>0</v>
      </c>
      <c r="CH141" s="186">
        <f t="shared" si="486"/>
        <v>0</v>
      </c>
      <c r="CI141" s="186">
        <f t="shared" si="486"/>
        <v>0</v>
      </c>
      <c r="CJ141" s="186">
        <f t="shared" si="486"/>
        <v>0</v>
      </c>
      <c r="CK141" s="186">
        <f t="shared" si="486"/>
        <v>0</v>
      </c>
      <c r="CL141" s="186">
        <f t="shared" si="486"/>
        <v>0</v>
      </c>
      <c r="CM141" s="186">
        <f t="shared" si="486"/>
        <v>0</v>
      </c>
      <c r="CN141" s="186">
        <f t="shared" si="486"/>
        <v>0</v>
      </c>
      <c r="CO141" s="186">
        <f t="shared" si="486"/>
        <v>0</v>
      </c>
      <c r="CP141" s="186">
        <f t="shared" si="486"/>
        <v>0</v>
      </c>
      <c r="CQ141" s="186">
        <f t="shared" si="486"/>
        <v>0</v>
      </c>
      <c r="CR141" s="186">
        <f t="shared" si="486"/>
        <v>0</v>
      </c>
      <c r="CS141" s="186">
        <f t="shared" si="486"/>
        <v>0</v>
      </c>
      <c r="CT141" s="186">
        <f t="shared" si="486"/>
        <v>0</v>
      </c>
      <c r="CU141" s="186">
        <f t="shared" si="486"/>
        <v>0</v>
      </c>
      <c r="CV141" s="186">
        <f t="shared" si="486"/>
        <v>0</v>
      </c>
      <c r="CW141" s="186">
        <f t="shared" si="486"/>
        <v>0</v>
      </c>
      <c r="CX141" s="186">
        <f t="shared" si="486"/>
        <v>0</v>
      </c>
      <c r="CY141" s="186">
        <f t="shared" si="486"/>
        <v>0</v>
      </c>
      <c r="CZ141" s="186">
        <f t="shared" si="486"/>
        <v>0</v>
      </c>
      <c r="DA141" s="186">
        <f t="shared" ref="DA141:FL141" si="487">COUNTIF(DA3:DA32,"STK")</f>
        <v>0</v>
      </c>
      <c r="DB141" s="186">
        <f t="shared" si="487"/>
        <v>0</v>
      </c>
      <c r="DC141" s="186">
        <f t="shared" si="487"/>
        <v>0</v>
      </c>
      <c r="DD141" s="186">
        <f t="shared" si="487"/>
        <v>0</v>
      </c>
      <c r="DE141" s="186">
        <f t="shared" si="487"/>
        <v>0</v>
      </c>
      <c r="DF141" s="186">
        <f t="shared" si="487"/>
        <v>0</v>
      </c>
      <c r="DG141" s="186">
        <f t="shared" si="487"/>
        <v>0</v>
      </c>
      <c r="DH141" s="186">
        <f t="shared" si="487"/>
        <v>0</v>
      </c>
      <c r="DI141" s="186">
        <f t="shared" si="487"/>
        <v>0</v>
      </c>
      <c r="DJ141" s="186">
        <f t="shared" si="487"/>
        <v>0</v>
      </c>
      <c r="DK141" s="186">
        <f t="shared" si="487"/>
        <v>0</v>
      </c>
      <c r="DL141" s="186">
        <f t="shared" si="487"/>
        <v>0</v>
      </c>
      <c r="DM141" s="186">
        <f t="shared" si="487"/>
        <v>0</v>
      </c>
      <c r="DN141" s="186">
        <f t="shared" si="487"/>
        <v>0</v>
      </c>
      <c r="DO141" s="186">
        <f t="shared" si="487"/>
        <v>0</v>
      </c>
      <c r="DP141" s="186">
        <f t="shared" si="487"/>
        <v>0</v>
      </c>
      <c r="DQ141" s="186">
        <f t="shared" si="487"/>
        <v>0</v>
      </c>
      <c r="DR141" s="186">
        <f t="shared" si="487"/>
        <v>0</v>
      </c>
      <c r="DS141" s="186">
        <f t="shared" si="487"/>
        <v>0</v>
      </c>
      <c r="DT141" s="186">
        <f t="shared" si="487"/>
        <v>0</v>
      </c>
      <c r="DU141" s="186">
        <f t="shared" si="487"/>
        <v>0</v>
      </c>
      <c r="DV141" s="186">
        <f t="shared" si="487"/>
        <v>0</v>
      </c>
      <c r="DW141" s="186">
        <f t="shared" si="487"/>
        <v>0</v>
      </c>
      <c r="DX141" s="186">
        <f t="shared" si="487"/>
        <v>0</v>
      </c>
      <c r="DY141" s="186">
        <f t="shared" si="487"/>
        <v>0</v>
      </c>
      <c r="DZ141" s="186">
        <f t="shared" si="487"/>
        <v>0</v>
      </c>
      <c r="EA141" s="186">
        <f t="shared" si="487"/>
        <v>0</v>
      </c>
      <c r="EB141" s="186">
        <f t="shared" si="487"/>
        <v>0</v>
      </c>
      <c r="EC141" s="186">
        <f t="shared" si="487"/>
        <v>0</v>
      </c>
      <c r="ED141" s="186">
        <f t="shared" si="487"/>
        <v>0</v>
      </c>
      <c r="EE141" s="186">
        <f t="shared" si="487"/>
        <v>0</v>
      </c>
      <c r="EF141" s="186">
        <f t="shared" si="487"/>
        <v>0</v>
      </c>
      <c r="EG141" s="186">
        <f t="shared" si="487"/>
        <v>0</v>
      </c>
      <c r="EH141" s="186">
        <f t="shared" si="487"/>
        <v>0</v>
      </c>
      <c r="EI141" s="186">
        <f t="shared" si="487"/>
        <v>0</v>
      </c>
      <c r="EJ141" s="186">
        <f t="shared" si="487"/>
        <v>0</v>
      </c>
      <c r="EK141" s="186">
        <f t="shared" si="487"/>
        <v>0</v>
      </c>
      <c r="EL141" s="186">
        <f t="shared" si="487"/>
        <v>0</v>
      </c>
      <c r="EM141" s="186">
        <f t="shared" si="487"/>
        <v>0</v>
      </c>
      <c r="EN141" s="186">
        <f t="shared" si="487"/>
        <v>0</v>
      </c>
      <c r="EO141" s="186">
        <f t="shared" si="487"/>
        <v>0</v>
      </c>
      <c r="EP141" s="186">
        <f t="shared" si="487"/>
        <v>0</v>
      </c>
      <c r="EQ141" s="186">
        <f t="shared" si="487"/>
        <v>0</v>
      </c>
      <c r="ER141" s="186">
        <f t="shared" si="487"/>
        <v>0</v>
      </c>
      <c r="ES141" s="186">
        <f t="shared" si="487"/>
        <v>0</v>
      </c>
      <c r="ET141" s="186">
        <f t="shared" si="487"/>
        <v>0</v>
      </c>
      <c r="EU141" s="186">
        <f t="shared" si="487"/>
        <v>0</v>
      </c>
      <c r="EV141" s="186">
        <f t="shared" si="487"/>
        <v>0</v>
      </c>
      <c r="EW141" s="186">
        <f t="shared" si="487"/>
        <v>0</v>
      </c>
      <c r="EX141" s="186">
        <f t="shared" si="487"/>
        <v>0</v>
      </c>
      <c r="EY141" s="186">
        <f t="shared" si="487"/>
        <v>0</v>
      </c>
      <c r="EZ141" s="186">
        <f t="shared" si="487"/>
        <v>0</v>
      </c>
      <c r="FA141" s="186">
        <f t="shared" si="487"/>
        <v>0</v>
      </c>
      <c r="FB141" s="186">
        <f t="shared" si="487"/>
        <v>0</v>
      </c>
      <c r="FC141" s="186">
        <f t="shared" si="487"/>
        <v>0</v>
      </c>
      <c r="FD141" s="186">
        <f t="shared" si="487"/>
        <v>0</v>
      </c>
      <c r="FE141" s="186">
        <f t="shared" si="487"/>
        <v>0</v>
      </c>
      <c r="FF141" s="186">
        <f t="shared" si="487"/>
        <v>0</v>
      </c>
      <c r="FG141" s="186">
        <f t="shared" si="487"/>
        <v>0</v>
      </c>
      <c r="FH141" s="186">
        <f t="shared" si="487"/>
        <v>0</v>
      </c>
      <c r="FI141" s="186">
        <f t="shared" si="487"/>
        <v>0</v>
      </c>
      <c r="FJ141" s="186">
        <f t="shared" si="487"/>
        <v>0</v>
      </c>
      <c r="FK141" s="186">
        <f t="shared" si="487"/>
        <v>0</v>
      </c>
      <c r="FL141" s="186">
        <f t="shared" si="487"/>
        <v>0</v>
      </c>
      <c r="FM141" s="186">
        <f t="shared" ref="FM141:GR141" si="488">COUNTIF(FM3:FM32,"STK")</f>
        <v>0</v>
      </c>
      <c r="FN141" s="186">
        <f t="shared" si="488"/>
        <v>0</v>
      </c>
      <c r="FO141" s="186">
        <f t="shared" si="488"/>
        <v>0</v>
      </c>
      <c r="FP141" s="186">
        <f t="shared" si="488"/>
        <v>0</v>
      </c>
      <c r="FQ141" s="186">
        <f t="shared" si="488"/>
        <v>0</v>
      </c>
      <c r="FR141" s="186">
        <f t="shared" si="488"/>
        <v>0</v>
      </c>
      <c r="FS141" s="186">
        <f t="shared" si="488"/>
        <v>0</v>
      </c>
      <c r="FT141" s="186">
        <f t="shared" si="488"/>
        <v>0</v>
      </c>
      <c r="FU141" s="186">
        <f t="shared" si="488"/>
        <v>0</v>
      </c>
      <c r="FV141" s="186">
        <f t="shared" si="488"/>
        <v>0</v>
      </c>
      <c r="FW141" s="186">
        <f t="shared" si="488"/>
        <v>0</v>
      </c>
      <c r="FX141" s="186">
        <f t="shared" si="488"/>
        <v>0</v>
      </c>
      <c r="FY141" s="186">
        <f t="shared" si="488"/>
        <v>0</v>
      </c>
      <c r="FZ141" s="186">
        <f t="shared" si="488"/>
        <v>0</v>
      </c>
      <c r="GA141" s="186">
        <f t="shared" si="488"/>
        <v>0</v>
      </c>
      <c r="GB141" s="186">
        <f t="shared" si="488"/>
        <v>0</v>
      </c>
      <c r="GC141" s="186">
        <f t="shared" si="488"/>
        <v>0</v>
      </c>
      <c r="GD141" s="186">
        <f t="shared" si="488"/>
        <v>0</v>
      </c>
      <c r="GE141" s="186">
        <f t="shared" si="488"/>
        <v>0</v>
      </c>
      <c r="GF141" s="186">
        <f t="shared" si="488"/>
        <v>0</v>
      </c>
      <c r="GG141" s="186">
        <f t="shared" si="488"/>
        <v>0</v>
      </c>
      <c r="GH141" s="186">
        <f t="shared" si="488"/>
        <v>0</v>
      </c>
      <c r="GI141" s="186">
        <f t="shared" si="488"/>
        <v>0</v>
      </c>
      <c r="GJ141" s="186">
        <f t="shared" si="488"/>
        <v>0</v>
      </c>
      <c r="GK141" s="186">
        <f t="shared" si="488"/>
        <v>0</v>
      </c>
      <c r="GL141" s="186">
        <f t="shared" si="488"/>
        <v>0</v>
      </c>
      <c r="GM141" s="186">
        <f t="shared" si="488"/>
        <v>0</v>
      </c>
      <c r="GN141" s="186">
        <f t="shared" si="488"/>
        <v>0</v>
      </c>
      <c r="GO141" s="186">
        <f t="shared" si="488"/>
        <v>0</v>
      </c>
      <c r="GP141" s="186">
        <f t="shared" si="488"/>
        <v>0</v>
      </c>
      <c r="GQ141" s="186">
        <f t="shared" si="488"/>
        <v>0</v>
      </c>
      <c r="GR141" s="186">
        <f t="shared" si="488"/>
        <v>0</v>
      </c>
      <c r="GS141" s="6"/>
      <c r="GT141" s="6"/>
      <c r="GU141" s="6"/>
      <c r="GV141" s="6"/>
      <c r="GW141" s="6"/>
      <c r="GX141" s="6"/>
      <c r="GY141" s="6"/>
      <c r="GZ141" s="6"/>
    </row>
    <row r="142" spans="4:208" x14ac:dyDescent="0.2">
      <c r="E142" s="236"/>
      <c r="F142" s="1057" t="s">
        <v>366</v>
      </c>
      <c r="G142" s="1058"/>
      <c r="H142" s="1058"/>
      <c r="P142" s="140"/>
      <c r="U142" s="186">
        <f t="shared" ref="U142:AZ142" si="489">COUNTIF(U3:U32,"SB")</f>
        <v>0</v>
      </c>
      <c r="V142" s="186">
        <f t="shared" si="489"/>
        <v>0</v>
      </c>
      <c r="W142" s="186">
        <f t="shared" si="489"/>
        <v>0</v>
      </c>
      <c r="X142" s="186">
        <f t="shared" si="489"/>
        <v>0</v>
      </c>
      <c r="Y142" s="186">
        <f t="shared" si="489"/>
        <v>0</v>
      </c>
      <c r="Z142" s="186">
        <f t="shared" si="489"/>
        <v>0</v>
      </c>
      <c r="AA142" s="186">
        <f t="shared" si="489"/>
        <v>0</v>
      </c>
      <c r="AB142" s="186">
        <f t="shared" si="489"/>
        <v>0</v>
      </c>
      <c r="AC142" s="186">
        <f t="shared" si="489"/>
        <v>0</v>
      </c>
      <c r="AD142" s="186">
        <f t="shared" si="489"/>
        <v>0</v>
      </c>
      <c r="AE142" s="186">
        <f t="shared" si="489"/>
        <v>0</v>
      </c>
      <c r="AF142" s="186">
        <f t="shared" si="489"/>
        <v>0</v>
      </c>
      <c r="AG142" s="186">
        <f t="shared" si="489"/>
        <v>0</v>
      </c>
      <c r="AH142" s="186">
        <f t="shared" si="489"/>
        <v>0</v>
      </c>
      <c r="AI142" s="186">
        <f t="shared" si="489"/>
        <v>0</v>
      </c>
      <c r="AJ142" s="186">
        <f t="shared" si="489"/>
        <v>0</v>
      </c>
      <c r="AK142" s="186">
        <f t="shared" si="489"/>
        <v>0</v>
      </c>
      <c r="AL142" s="186">
        <f t="shared" si="489"/>
        <v>0</v>
      </c>
      <c r="AM142" s="186">
        <f t="shared" si="489"/>
        <v>0</v>
      </c>
      <c r="AN142" s="186">
        <f t="shared" si="489"/>
        <v>0</v>
      </c>
      <c r="AO142" s="186">
        <f t="shared" si="489"/>
        <v>0</v>
      </c>
      <c r="AP142" s="186">
        <f t="shared" si="489"/>
        <v>0</v>
      </c>
      <c r="AQ142" s="186">
        <f t="shared" si="489"/>
        <v>0</v>
      </c>
      <c r="AR142" s="186">
        <f t="shared" si="489"/>
        <v>0</v>
      </c>
      <c r="AS142" s="186">
        <f t="shared" si="489"/>
        <v>0</v>
      </c>
      <c r="AT142" s="186">
        <f t="shared" si="489"/>
        <v>0</v>
      </c>
      <c r="AU142" s="186">
        <f t="shared" si="489"/>
        <v>0</v>
      </c>
      <c r="AV142" s="186">
        <f t="shared" si="489"/>
        <v>0</v>
      </c>
      <c r="AW142" s="186">
        <f t="shared" si="489"/>
        <v>0</v>
      </c>
      <c r="AX142" s="186">
        <f t="shared" si="489"/>
        <v>0</v>
      </c>
      <c r="AY142" s="186">
        <f t="shared" si="489"/>
        <v>0</v>
      </c>
      <c r="AZ142" s="186">
        <f t="shared" si="489"/>
        <v>0</v>
      </c>
      <c r="BA142" s="186">
        <f t="shared" ref="BA142:CF142" si="490">COUNTIF(BA3:BA32,"SB")</f>
        <v>0</v>
      </c>
      <c r="BB142" s="186">
        <f t="shared" si="490"/>
        <v>0</v>
      </c>
      <c r="BC142" s="186">
        <f t="shared" si="490"/>
        <v>0</v>
      </c>
      <c r="BD142" s="186">
        <f t="shared" si="490"/>
        <v>0</v>
      </c>
      <c r="BE142" s="186">
        <f t="shared" si="490"/>
        <v>0</v>
      </c>
      <c r="BF142" s="186">
        <f t="shared" si="490"/>
        <v>0</v>
      </c>
      <c r="BG142" s="186">
        <f t="shared" si="490"/>
        <v>0</v>
      </c>
      <c r="BH142" s="186">
        <f t="shared" si="490"/>
        <v>0</v>
      </c>
      <c r="BI142" s="186">
        <f t="shared" si="490"/>
        <v>0</v>
      </c>
      <c r="BJ142" s="186">
        <f t="shared" si="490"/>
        <v>0</v>
      </c>
      <c r="BK142" s="186">
        <f t="shared" si="490"/>
        <v>0</v>
      </c>
      <c r="BL142" s="186">
        <f t="shared" si="490"/>
        <v>0</v>
      </c>
      <c r="BM142" s="186">
        <f t="shared" si="490"/>
        <v>0</v>
      </c>
      <c r="BN142" s="186">
        <f t="shared" si="490"/>
        <v>0</v>
      </c>
      <c r="BO142" s="186">
        <f t="shared" si="490"/>
        <v>0</v>
      </c>
      <c r="BP142" s="186">
        <f t="shared" si="490"/>
        <v>0</v>
      </c>
      <c r="BQ142" s="186">
        <f t="shared" si="490"/>
        <v>0</v>
      </c>
      <c r="BR142" s="186">
        <f t="shared" si="490"/>
        <v>0</v>
      </c>
      <c r="BS142" s="186">
        <f t="shared" si="490"/>
        <v>0</v>
      </c>
      <c r="BT142" s="186">
        <f t="shared" si="490"/>
        <v>0</v>
      </c>
      <c r="BU142" s="186">
        <f t="shared" si="490"/>
        <v>0</v>
      </c>
      <c r="BV142" s="186">
        <f t="shared" si="490"/>
        <v>0</v>
      </c>
      <c r="BW142" s="186">
        <f t="shared" si="490"/>
        <v>0</v>
      </c>
      <c r="BX142" s="186">
        <f t="shared" si="490"/>
        <v>0</v>
      </c>
      <c r="BY142" s="186">
        <f t="shared" si="490"/>
        <v>0</v>
      </c>
      <c r="BZ142" s="186">
        <f t="shared" si="490"/>
        <v>0</v>
      </c>
      <c r="CA142" s="186">
        <f t="shared" si="490"/>
        <v>0</v>
      </c>
      <c r="CB142" s="186">
        <f t="shared" si="490"/>
        <v>0</v>
      </c>
      <c r="CC142" s="186">
        <f t="shared" si="490"/>
        <v>0</v>
      </c>
      <c r="CD142" s="186">
        <f t="shared" si="490"/>
        <v>0</v>
      </c>
      <c r="CE142" s="186">
        <f t="shared" si="490"/>
        <v>0</v>
      </c>
      <c r="CF142" s="186">
        <f t="shared" si="490"/>
        <v>0</v>
      </c>
      <c r="CG142" s="186">
        <f t="shared" ref="CG142:CZ142" si="491">COUNTIF(CG3:CG32,"SB")</f>
        <v>0</v>
      </c>
      <c r="CH142" s="186">
        <f t="shared" si="491"/>
        <v>0</v>
      </c>
      <c r="CI142" s="186">
        <f t="shared" si="491"/>
        <v>0</v>
      </c>
      <c r="CJ142" s="186">
        <f t="shared" si="491"/>
        <v>0</v>
      </c>
      <c r="CK142" s="186">
        <f t="shared" si="491"/>
        <v>0</v>
      </c>
      <c r="CL142" s="186">
        <f t="shared" si="491"/>
        <v>0</v>
      </c>
      <c r="CM142" s="186">
        <f t="shared" si="491"/>
        <v>0</v>
      </c>
      <c r="CN142" s="186">
        <f t="shared" si="491"/>
        <v>0</v>
      </c>
      <c r="CO142" s="186">
        <f t="shared" si="491"/>
        <v>0</v>
      </c>
      <c r="CP142" s="186">
        <f t="shared" si="491"/>
        <v>0</v>
      </c>
      <c r="CQ142" s="186">
        <f t="shared" si="491"/>
        <v>0</v>
      </c>
      <c r="CR142" s="186">
        <f t="shared" si="491"/>
        <v>0</v>
      </c>
      <c r="CS142" s="186">
        <f t="shared" si="491"/>
        <v>0</v>
      </c>
      <c r="CT142" s="186">
        <f t="shared" si="491"/>
        <v>0</v>
      </c>
      <c r="CU142" s="186">
        <f t="shared" si="491"/>
        <v>0</v>
      </c>
      <c r="CV142" s="186">
        <f t="shared" si="491"/>
        <v>0</v>
      </c>
      <c r="CW142" s="186">
        <f t="shared" si="491"/>
        <v>0</v>
      </c>
      <c r="CX142" s="186">
        <f t="shared" si="491"/>
        <v>0</v>
      </c>
      <c r="CY142" s="186">
        <f t="shared" si="491"/>
        <v>0</v>
      </c>
      <c r="CZ142" s="186">
        <f t="shared" si="491"/>
        <v>0</v>
      </c>
      <c r="DA142" s="186">
        <f t="shared" ref="DA142:FL142" si="492">COUNTIF(DA3:DA32,"SB")</f>
        <v>0</v>
      </c>
      <c r="DB142" s="186">
        <f t="shared" si="492"/>
        <v>0</v>
      </c>
      <c r="DC142" s="186">
        <f t="shared" si="492"/>
        <v>0</v>
      </c>
      <c r="DD142" s="186">
        <f t="shared" si="492"/>
        <v>0</v>
      </c>
      <c r="DE142" s="186">
        <f t="shared" si="492"/>
        <v>0</v>
      </c>
      <c r="DF142" s="186">
        <f t="shared" si="492"/>
        <v>0</v>
      </c>
      <c r="DG142" s="186">
        <f t="shared" si="492"/>
        <v>0</v>
      </c>
      <c r="DH142" s="186">
        <f t="shared" si="492"/>
        <v>0</v>
      </c>
      <c r="DI142" s="186">
        <f t="shared" si="492"/>
        <v>0</v>
      </c>
      <c r="DJ142" s="186">
        <f t="shared" si="492"/>
        <v>0</v>
      </c>
      <c r="DK142" s="186">
        <f t="shared" si="492"/>
        <v>0</v>
      </c>
      <c r="DL142" s="186">
        <f t="shared" si="492"/>
        <v>0</v>
      </c>
      <c r="DM142" s="186">
        <f t="shared" si="492"/>
        <v>0</v>
      </c>
      <c r="DN142" s="186">
        <f t="shared" si="492"/>
        <v>0</v>
      </c>
      <c r="DO142" s="186">
        <f t="shared" si="492"/>
        <v>0</v>
      </c>
      <c r="DP142" s="186">
        <f t="shared" si="492"/>
        <v>0</v>
      </c>
      <c r="DQ142" s="186">
        <f t="shared" si="492"/>
        <v>0</v>
      </c>
      <c r="DR142" s="186">
        <f t="shared" si="492"/>
        <v>0</v>
      </c>
      <c r="DS142" s="186">
        <f t="shared" si="492"/>
        <v>0</v>
      </c>
      <c r="DT142" s="186">
        <f t="shared" si="492"/>
        <v>0</v>
      </c>
      <c r="DU142" s="186">
        <f t="shared" si="492"/>
        <v>0</v>
      </c>
      <c r="DV142" s="186">
        <f t="shared" si="492"/>
        <v>0</v>
      </c>
      <c r="DW142" s="186">
        <f t="shared" si="492"/>
        <v>0</v>
      </c>
      <c r="DX142" s="186">
        <f t="shared" si="492"/>
        <v>0</v>
      </c>
      <c r="DY142" s="186">
        <f t="shared" si="492"/>
        <v>0</v>
      </c>
      <c r="DZ142" s="186">
        <f t="shared" si="492"/>
        <v>0</v>
      </c>
      <c r="EA142" s="186">
        <f t="shared" si="492"/>
        <v>0</v>
      </c>
      <c r="EB142" s="186">
        <f t="shared" si="492"/>
        <v>0</v>
      </c>
      <c r="EC142" s="186">
        <f t="shared" si="492"/>
        <v>0</v>
      </c>
      <c r="ED142" s="186">
        <f t="shared" si="492"/>
        <v>0</v>
      </c>
      <c r="EE142" s="186">
        <f t="shared" si="492"/>
        <v>0</v>
      </c>
      <c r="EF142" s="186">
        <f t="shared" si="492"/>
        <v>0</v>
      </c>
      <c r="EG142" s="186">
        <f t="shared" si="492"/>
        <v>0</v>
      </c>
      <c r="EH142" s="186">
        <f t="shared" si="492"/>
        <v>0</v>
      </c>
      <c r="EI142" s="186">
        <f t="shared" si="492"/>
        <v>0</v>
      </c>
      <c r="EJ142" s="186">
        <f t="shared" si="492"/>
        <v>0</v>
      </c>
      <c r="EK142" s="186">
        <f t="shared" si="492"/>
        <v>0</v>
      </c>
      <c r="EL142" s="186">
        <f t="shared" si="492"/>
        <v>0</v>
      </c>
      <c r="EM142" s="186">
        <f t="shared" si="492"/>
        <v>0</v>
      </c>
      <c r="EN142" s="186">
        <f t="shared" si="492"/>
        <v>0</v>
      </c>
      <c r="EO142" s="186">
        <f t="shared" si="492"/>
        <v>0</v>
      </c>
      <c r="EP142" s="186">
        <f t="shared" si="492"/>
        <v>0</v>
      </c>
      <c r="EQ142" s="186">
        <f t="shared" si="492"/>
        <v>0</v>
      </c>
      <c r="ER142" s="186">
        <f t="shared" si="492"/>
        <v>0</v>
      </c>
      <c r="ES142" s="186">
        <f t="shared" si="492"/>
        <v>0</v>
      </c>
      <c r="ET142" s="186">
        <f t="shared" si="492"/>
        <v>0</v>
      </c>
      <c r="EU142" s="186">
        <f t="shared" si="492"/>
        <v>0</v>
      </c>
      <c r="EV142" s="186">
        <f t="shared" si="492"/>
        <v>0</v>
      </c>
      <c r="EW142" s="186">
        <f t="shared" si="492"/>
        <v>0</v>
      </c>
      <c r="EX142" s="186">
        <f t="shared" si="492"/>
        <v>0</v>
      </c>
      <c r="EY142" s="186">
        <f t="shared" si="492"/>
        <v>0</v>
      </c>
      <c r="EZ142" s="186">
        <f t="shared" si="492"/>
        <v>0</v>
      </c>
      <c r="FA142" s="186">
        <f t="shared" si="492"/>
        <v>0</v>
      </c>
      <c r="FB142" s="186">
        <f t="shared" si="492"/>
        <v>0</v>
      </c>
      <c r="FC142" s="186">
        <f t="shared" si="492"/>
        <v>0</v>
      </c>
      <c r="FD142" s="186">
        <f t="shared" si="492"/>
        <v>0</v>
      </c>
      <c r="FE142" s="186">
        <f t="shared" si="492"/>
        <v>0</v>
      </c>
      <c r="FF142" s="186">
        <f t="shared" si="492"/>
        <v>0</v>
      </c>
      <c r="FG142" s="186">
        <f t="shared" si="492"/>
        <v>0</v>
      </c>
      <c r="FH142" s="186">
        <f t="shared" si="492"/>
        <v>0</v>
      </c>
      <c r="FI142" s="186">
        <f t="shared" si="492"/>
        <v>0</v>
      </c>
      <c r="FJ142" s="186">
        <f t="shared" si="492"/>
        <v>0</v>
      </c>
      <c r="FK142" s="186">
        <f t="shared" si="492"/>
        <v>0</v>
      </c>
      <c r="FL142" s="186">
        <f t="shared" si="492"/>
        <v>0</v>
      </c>
      <c r="FM142" s="186">
        <f t="shared" ref="FM142:GR142" si="493">COUNTIF(FM3:FM32,"SB")</f>
        <v>0</v>
      </c>
      <c r="FN142" s="186">
        <f t="shared" si="493"/>
        <v>0</v>
      </c>
      <c r="FO142" s="186">
        <f t="shared" si="493"/>
        <v>0</v>
      </c>
      <c r="FP142" s="186">
        <f t="shared" si="493"/>
        <v>0</v>
      </c>
      <c r="FQ142" s="186">
        <f t="shared" si="493"/>
        <v>0</v>
      </c>
      <c r="FR142" s="186">
        <f t="shared" si="493"/>
        <v>0</v>
      </c>
      <c r="FS142" s="186">
        <f t="shared" si="493"/>
        <v>0</v>
      </c>
      <c r="FT142" s="186">
        <f t="shared" si="493"/>
        <v>0</v>
      </c>
      <c r="FU142" s="186">
        <f t="shared" si="493"/>
        <v>0</v>
      </c>
      <c r="FV142" s="186">
        <f t="shared" si="493"/>
        <v>0</v>
      </c>
      <c r="FW142" s="186">
        <f t="shared" si="493"/>
        <v>0</v>
      </c>
      <c r="FX142" s="186">
        <f t="shared" si="493"/>
        <v>0</v>
      </c>
      <c r="FY142" s="186">
        <f t="shared" si="493"/>
        <v>0</v>
      </c>
      <c r="FZ142" s="186">
        <f t="shared" si="493"/>
        <v>0</v>
      </c>
      <c r="GA142" s="186">
        <f t="shared" si="493"/>
        <v>0</v>
      </c>
      <c r="GB142" s="186">
        <f t="shared" si="493"/>
        <v>0</v>
      </c>
      <c r="GC142" s="186">
        <f t="shared" si="493"/>
        <v>0</v>
      </c>
      <c r="GD142" s="186">
        <f t="shared" si="493"/>
        <v>0</v>
      </c>
      <c r="GE142" s="186">
        <f t="shared" si="493"/>
        <v>0</v>
      </c>
      <c r="GF142" s="186">
        <f t="shared" si="493"/>
        <v>0</v>
      </c>
      <c r="GG142" s="186">
        <f t="shared" si="493"/>
        <v>0</v>
      </c>
      <c r="GH142" s="186">
        <f t="shared" si="493"/>
        <v>0</v>
      </c>
      <c r="GI142" s="186">
        <f t="shared" si="493"/>
        <v>0</v>
      </c>
      <c r="GJ142" s="186">
        <f t="shared" si="493"/>
        <v>0</v>
      </c>
      <c r="GK142" s="186">
        <f t="shared" si="493"/>
        <v>0</v>
      </c>
      <c r="GL142" s="186">
        <f t="shared" si="493"/>
        <v>0</v>
      </c>
      <c r="GM142" s="186">
        <f t="shared" si="493"/>
        <v>0</v>
      </c>
      <c r="GN142" s="186">
        <f t="shared" si="493"/>
        <v>0</v>
      </c>
      <c r="GO142" s="186">
        <f t="shared" si="493"/>
        <v>0</v>
      </c>
      <c r="GP142" s="186">
        <f t="shared" si="493"/>
        <v>0</v>
      </c>
      <c r="GQ142" s="186">
        <f t="shared" si="493"/>
        <v>0</v>
      </c>
      <c r="GR142" s="186">
        <f t="shared" si="493"/>
        <v>0</v>
      </c>
      <c r="GS142" s="6"/>
      <c r="GT142" s="6"/>
      <c r="GU142" s="6"/>
      <c r="GV142" s="6"/>
      <c r="GW142" s="6"/>
      <c r="GX142" s="6"/>
      <c r="GY142" s="6"/>
      <c r="GZ142" s="6"/>
    </row>
    <row r="143" spans="4:208" x14ac:dyDescent="0.2">
      <c r="F143" s="1057" t="s">
        <v>367</v>
      </c>
      <c r="G143" s="1058"/>
      <c r="H143" s="1058"/>
      <c r="P143" s="140"/>
      <c r="U143" s="186">
        <f t="shared" ref="U143:AZ143" si="494">COUNTIF(U3:U32,"SSB")</f>
        <v>0</v>
      </c>
      <c r="V143" s="186">
        <f t="shared" si="494"/>
        <v>0</v>
      </c>
      <c r="W143" s="186">
        <f t="shared" si="494"/>
        <v>0</v>
      </c>
      <c r="X143" s="186">
        <f t="shared" si="494"/>
        <v>0</v>
      </c>
      <c r="Y143" s="186">
        <f t="shared" si="494"/>
        <v>0</v>
      </c>
      <c r="Z143" s="186">
        <f t="shared" si="494"/>
        <v>0</v>
      </c>
      <c r="AA143" s="186">
        <f t="shared" si="494"/>
        <v>0</v>
      </c>
      <c r="AB143" s="186">
        <f t="shared" si="494"/>
        <v>0</v>
      </c>
      <c r="AC143" s="186">
        <f t="shared" si="494"/>
        <v>0</v>
      </c>
      <c r="AD143" s="186">
        <f t="shared" si="494"/>
        <v>0</v>
      </c>
      <c r="AE143" s="186">
        <f t="shared" si="494"/>
        <v>0</v>
      </c>
      <c r="AF143" s="186">
        <f t="shared" si="494"/>
        <v>0</v>
      </c>
      <c r="AG143" s="186">
        <f t="shared" si="494"/>
        <v>0</v>
      </c>
      <c r="AH143" s="186">
        <f t="shared" si="494"/>
        <v>0</v>
      </c>
      <c r="AI143" s="186">
        <f t="shared" si="494"/>
        <v>0</v>
      </c>
      <c r="AJ143" s="186">
        <f t="shared" si="494"/>
        <v>0</v>
      </c>
      <c r="AK143" s="186">
        <f t="shared" si="494"/>
        <v>0</v>
      </c>
      <c r="AL143" s="186">
        <f t="shared" si="494"/>
        <v>0</v>
      </c>
      <c r="AM143" s="186">
        <f t="shared" si="494"/>
        <v>0</v>
      </c>
      <c r="AN143" s="186">
        <f t="shared" si="494"/>
        <v>0</v>
      </c>
      <c r="AO143" s="186">
        <f t="shared" si="494"/>
        <v>0</v>
      </c>
      <c r="AP143" s="186">
        <f t="shared" si="494"/>
        <v>0</v>
      </c>
      <c r="AQ143" s="186">
        <f t="shared" si="494"/>
        <v>0</v>
      </c>
      <c r="AR143" s="186">
        <f t="shared" si="494"/>
        <v>0</v>
      </c>
      <c r="AS143" s="186">
        <f t="shared" si="494"/>
        <v>0</v>
      </c>
      <c r="AT143" s="186">
        <f t="shared" si="494"/>
        <v>0</v>
      </c>
      <c r="AU143" s="186">
        <f t="shared" si="494"/>
        <v>0</v>
      </c>
      <c r="AV143" s="186">
        <f t="shared" si="494"/>
        <v>0</v>
      </c>
      <c r="AW143" s="186">
        <f t="shared" si="494"/>
        <v>0</v>
      </c>
      <c r="AX143" s="186">
        <f t="shared" si="494"/>
        <v>0</v>
      </c>
      <c r="AY143" s="186">
        <f t="shared" si="494"/>
        <v>0</v>
      </c>
      <c r="AZ143" s="186">
        <f t="shared" si="494"/>
        <v>0</v>
      </c>
      <c r="BA143" s="186">
        <f t="shared" ref="BA143:CF143" si="495">COUNTIF(BA3:BA32,"SSB")</f>
        <v>0</v>
      </c>
      <c r="BB143" s="186">
        <f t="shared" si="495"/>
        <v>0</v>
      </c>
      <c r="BC143" s="186">
        <f t="shared" si="495"/>
        <v>0</v>
      </c>
      <c r="BD143" s="186">
        <f t="shared" si="495"/>
        <v>0</v>
      </c>
      <c r="BE143" s="186">
        <f t="shared" si="495"/>
        <v>0</v>
      </c>
      <c r="BF143" s="186">
        <f t="shared" si="495"/>
        <v>0</v>
      </c>
      <c r="BG143" s="186">
        <f t="shared" si="495"/>
        <v>0</v>
      </c>
      <c r="BH143" s="186">
        <f t="shared" si="495"/>
        <v>0</v>
      </c>
      <c r="BI143" s="186">
        <f t="shared" si="495"/>
        <v>0</v>
      </c>
      <c r="BJ143" s="186">
        <f t="shared" si="495"/>
        <v>0</v>
      </c>
      <c r="BK143" s="186">
        <f t="shared" si="495"/>
        <v>0</v>
      </c>
      <c r="BL143" s="186">
        <f t="shared" si="495"/>
        <v>0</v>
      </c>
      <c r="BM143" s="186">
        <f t="shared" si="495"/>
        <v>0</v>
      </c>
      <c r="BN143" s="186">
        <f t="shared" si="495"/>
        <v>0</v>
      </c>
      <c r="BO143" s="186">
        <f t="shared" si="495"/>
        <v>0</v>
      </c>
      <c r="BP143" s="186">
        <f t="shared" si="495"/>
        <v>0</v>
      </c>
      <c r="BQ143" s="186">
        <f t="shared" si="495"/>
        <v>0</v>
      </c>
      <c r="BR143" s="186">
        <f t="shared" si="495"/>
        <v>0</v>
      </c>
      <c r="BS143" s="186">
        <f t="shared" si="495"/>
        <v>0</v>
      </c>
      <c r="BT143" s="186">
        <f t="shared" si="495"/>
        <v>0</v>
      </c>
      <c r="BU143" s="186">
        <f t="shared" si="495"/>
        <v>0</v>
      </c>
      <c r="BV143" s="186">
        <f t="shared" si="495"/>
        <v>0</v>
      </c>
      <c r="BW143" s="186">
        <f t="shared" si="495"/>
        <v>0</v>
      </c>
      <c r="BX143" s="186">
        <f t="shared" si="495"/>
        <v>0</v>
      </c>
      <c r="BY143" s="186">
        <f t="shared" si="495"/>
        <v>0</v>
      </c>
      <c r="BZ143" s="186">
        <f t="shared" si="495"/>
        <v>0</v>
      </c>
      <c r="CA143" s="186">
        <f t="shared" si="495"/>
        <v>0</v>
      </c>
      <c r="CB143" s="186">
        <f t="shared" si="495"/>
        <v>0</v>
      </c>
      <c r="CC143" s="186">
        <f t="shared" si="495"/>
        <v>0</v>
      </c>
      <c r="CD143" s="186">
        <f t="shared" si="495"/>
        <v>0</v>
      </c>
      <c r="CE143" s="186">
        <f t="shared" si="495"/>
        <v>0</v>
      </c>
      <c r="CF143" s="186">
        <f t="shared" si="495"/>
        <v>0</v>
      </c>
      <c r="CG143" s="186">
        <f t="shared" ref="CG143:CZ143" si="496">COUNTIF(CG3:CG32,"SSB")</f>
        <v>0</v>
      </c>
      <c r="CH143" s="186">
        <f t="shared" si="496"/>
        <v>0</v>
      </c>
      <c r="CI143" s="186">
        <f t="shared" si="496"/>
        <v>0</v>
      </c>
      <c r="CJ143" s="186">
        <f t="shared" si="496"/>
        <v>0</v>
      </c>
      <c r="CK143" s="186">
        <f t="shared" si="496"/>
        <v>0</v>
      </c>
      <c r="CL143" s="186">
        <f t="shared" si="496"/>
        <v>0</v>
      </c>
      <c r="CM143" s="186">
        <f t="shared" si="496"/>
        <v>0</v>
      </c>
      <c r="CN143" s="186">
        <f t="shared" si="496"/>
        <v>0</v>
      </c>
      <c r="CO143" s="186">
        <f t="shared" si="496"/>
        <v>0</v>
      </c>
      <c r="CP143" s="186">
        <f t="shared" si="496"/>
        <v>0</v>
      </c>
      <c r="CQ143" s="186">
        <f t="shared" si="496"/>
        <v>0</v>
      </c>
      <c r="CR143" s="186">
        <f t="shared" si="496"/>
        <v>0</v>
      </c>
      <c r="CS143" s="186">
        <f t="shared" si="496"/>
        <v>0</v>
      </c>
      <c r="CT143" s="186">
        <f t="shared" si="496"/>
        <v>0</v>
      </c>
      <c r="CU143" s="186">
        <f t="shared" si="496"/>
        <v>0</v>
      </c>
      <c r="CV143" s="186">
        <f t="shared" si="496"/>
        <v>0</v>
      </c>
      <c r="CW143" s="186">
        <f t="shared" si="496"/>
        <v>0</v>
      </c>
      <c r="CX143" s="186">
        <f t="shared" si="496"/>
        <v>0</v>
      </c>
      <c r="CY143" s="186">
        <f t="shared" si="496"/>
        <v>0</v>
      </c>
      <c r="CZ143" s="186">
        <f t="shared" si="496"/>
        <v>0</v>
      </c>
      <c r="DA143" s="186">
        <f t="shared" ref="DA143:FL143" si="497">COUNTIF(DA3:DA32,"SSB")</f>
        <v>0</v>
      </c>
      <c r="DB143" s="186">
        <f t="shared" si="497"/>
        <v>0</v>
      </c>
      <c r="DC143" s="186">
        <f t="shared" si="497"/>
        <v>0</v>
      </c>
      <c r="DD143" s="186">
        <f t="shared" si="497"/>
        <v>0</v>
      </c>
      <c r="DE143" s="186">
        <f t="shared" si="497"/>
        <v>0</v>
      </c>
      <c r="DF143" s="186">
        <f t="shared" si="497"/>
        <v>0</v>
      </c>
      <c r="DG143" s="186">
        <f t="shared" si="497"/>
        <v>0</v>
      </c>
      <c r="DH143" s="186">
        <f t="shared" si="497"/>
        <v>0</v>
      </c>
      <c r="DI143" s="186">
        <f t="shared" si="497"/>
        <v>0</v>
      </c>
      <c r="DJ143" s="186">
        <f t="shared" si="497"/>
        <v>0</v>
      </c>
      <c r="DK143" s="186">
        <f t="shared" si="497"/>
        <v>0</v>
      </c>
      <c r="DL143" s="186">
        <f t="shared" si="497"/>
        <v>0</v>
      </c>
      <c r="DM143" s="186">
        <f t="shared" si="497"/>
        <v>0</v>
      </c>
      <c r="DN143" s="186">
        <f t="shared" si="497"/>
        <v>0</v>
      </c>
      <c r="DO143" s="186">
        <f t="shared" si="497"/>
        <v>0</v>
      </c>
      <c r="DP143" s="186">
        <f t="shared" si="497"/>
        <v>0</v>
      </c>
      <c r="DQ143" s="186">
        <f t="shared" si="497"/>
        <v>0</v>
      </c>
      <c r="DR143" s="186">
        <f t="shared" si="497"/>
        <v>0</v>
      </c>
      <c r="DS143" s="186">
        <f t="shared" si="497"/>
        <v>0</v>
      </c>
      <c r="DT143" s="186">
        <f t="shared" si="497"/>
        <v>0</v>
      </c>
      <c r="DU143" s="186">
        <f t="shared" si="497"/>
        <v>0</v>
      </c>
      <c r="DV143" s="186">
        <f t="shared" si="497"/>
        <v>0</v>
      </c>
      <c r="DW143" s="186">
        <f t="shared" si="497"/>
        <v>0</v>
      </c>
      <c r="DX143" s="186">
        <f t="shared" si="497"/>
        <v>0</v>
      </c>
      <c r="DY143" s="186">
        <f t="shared" si="497"/>
        <v>0</v>
      </c>
      <c r="DZ143" s="186">
        <f t="shared" si="497"/>
        <v>0</v>
      </c>
      <c r="EA143" s="186">
        <f t="shared" si="497"/>
        <v>0</v>
      </c>
      <c r="EB143" s="186">
        <f t="shared" si="497"/>
        <v>0</v>
      </c>
      <c r="EC143" s="186">
        <f t="shared" si="497"/>
        <v>0</v>
      </c>
      <c r="ED143" s="186">
        <f t="shared" si="497"/>
        <v>0</v>
      </c>
      <c r="EE143" s="186">
        <f t="shared" si="497"/>
        <v>0</v>
      </c>
      <c r="EF143" s="186">
        <f t="shared" si="497"/>
        <v>0</v>
      </c>
      <c r="EG143" s="186">
        <f t="shared" si="497"/>
        <v>0</v>
      </c>
      <c r="EH143" s="186">
        <f t="shared" si="497"/>
        <v>0</v>
      </c>
      <c r="EI143" s="186">
        <f t="shared" si="497"/>
        <v>0</v>
      </c>
      <c r="EJ143" s="186">
        <f t="shared" si="497"/>
        <v>0</v>
      </c>
      <c r="EK143" s="186">
        <f t="shared" si="497"/>
        <v>0</v>
      </c>
      <c r="EL143" s="186">
        <f t="shared" si="497"/>
        <v>0</v>
      </c>
      <c r="EM143" s="186">
        <f t="shared" si="497"/>
        <v>0</v>
      </c>
      <c r="EN143" s="186">
        <f t="shared" si="497"/>
        <v>0</v>
      </c>
      <c r="EO143" s="186">
        <f t="shared" si="497"/>
        <v>0</v>
      </c>
      <c r="EP143" s="186">
        <f t="shared" si="497"/>
        <v>0</v>
      </c>
      <c r="EQ143" s="186">
        <f t="shared" si="497"/>
        <v>0</v>
      </c>
      <c r="ER143" s="186">
        <f t="shared" si="497"/>
        <v>0</v>
      </c>
      <c r="ES143" s="186">
        <f t="shared" si="497"/>
        <v>0</v>
      </c>
      <c r="ET143" s="186">
        <f t="shared" si="497"/>
        <v>0</v>
      </c>
      <c r="EU143" s="186">
        <f t="shared" si="497"/>
        <v>0</v>
      </c>
      <c r="EV143" s="186">
        <f t="shared" si="497"/>
        <v>0</v>
      </c>
      <c r="EW143" s="186">
        <f t="shared" si="497"/>
        <v>0</v>
      </c>
      <c r="EX143" s="186">
        <f t="shared" si="497"/>
        <v>0</v>
      </c>
      <c r="EY143" s="186">
        <f t="shared" si="497"/>
        <v>0</v>
      </c>
      <c r="EZ143" s="186">
        <f t="shared" si="497"/>
        <v>0</v>
      </c>
      <c r="FA143" s="186">
        <f t="shared" si="497"/>
        <v>0</v>
      </c>
      <c r="FB143" s="186">
        <f t="shared" si="497"/>
        <v>0</v>
      </c>
      <c r="FC143" s="186">
        <f t="shared" si="497"/>
        <v>0</v>
      </c>
      <c r="FD143" s="186">
        <f t="shared" si="497"/>
        <v>0</v>
      </c>
      <c r="FE143" s="186">
        <f t="shared" si="497"/>
        <v>0</v>
      </c>
      <c r="FF143" s="186">
        <f t="shared" si="497"/>
        <v>0</v>
      </c>
      <c r="FG143" s="186">
        <f t="shared" si="497"/>
        <v>0</v>
      </c>
      <c r="FH143" s="186">
        <f t="shared" si="497"/>
        <v>0</v>
      </c>
      <c r="FI143" s="186">
        <f t="shared" si="497"/>
        <v>0</v>
      </c>
      <c r="FJ143" s="186">
        <f t="shared" si="497"/>
        <v>0</v>
      </c>
      <c r="FK143" s="186">
        <f t="shared" si="497"/>
        <v>0</v>
      </c>
      <c r="FL143" s="186">
        <f t="shared" si="497"/>
        <v>0</v>
      </c>
      <c r="FM143" s="186">
        <f t="shared" ref="FM143:GR143" si="498">COUNTIF(FM3:FM32,"SSB")</f>
        <v>0</v>
      </c>
      <c r="FN143" s="186">
        <f t="shared" si="498"/>
        <v>0</v>
      </c>
      <c r="FO143" s="186">
        <f t="shared" si="498"/>
        <v>0</v>
      </c>
      <c r="FP143" s="186">
        <f t="shared" si="498"/>
        <v>0</v>
      </c>
      <c r="FQ143" s="186">
        <f t="shared" si="498"/>
        <v>0</v>
      </c>
      <c r="FR143" s="186">
        <f t="shared" si="498"/>
        <v>0</v>
      </c>
      <c r="FS143" s="186">
        <f t="shared" si="498"/>
        <v>0</v>
      </c>
      <c r="FT143" s="186">
        <f t="shared" si="498"/>
        <v>0</v>
      </c>
      <c r="FU143" s="186">
        <f t="shared" si="498"/>
        <v>0</v>
      </c>
      <c r="FV143" s="186">
        <f t="shared" si="498"/>
        <v>0</v>
      </c>
      <c r="FW143" s="186">
        <f t="shared" si="498"/>
        <v>0</v>
      </c>
      <c r="FX143" s="186">
        <f t="shared" si="498"/>
        <v>0</v>
      </c>
      <c r="FY143" s="186">
        <f t="shared" si="498"/>
        <v>0</v>
      </c>
      <c r="FZ143" s="186">
        <f t="shared" si="498"/>
        <v>0</v>
      </c>
      <c r="GA143" s="186">
        <f t="shared" si="498"/>
        <v>0</v>
      </c>
      <c r="GB143" s="186">
        <f t="shared" si="498"/>
        <v>0</v>
      </c>
      <c r="GC143" s="186">
        <f t="shared" si="498"/>
        <v>0</v>
      </c>
      <c r="GD143" s="186">
        <f t="shared" si="498"/>
        <v>0</v>
      </c>
      <c r="GE143" s="186">
        <f t="shared" si="498"/>
        <v>0</v>
      </c>
      <c r="GF143" s="186">
        <f t="shared" si="498"/>
        <v>0</v>
      </c>
      <c r="GG143" s="186">
        <f t="shared" si="498"/>
        <v>0</v>
      </c>
      <c r="GH143" s="186">
        <f t="shared" si="498"/>
        <v>0</v>
      </c>
      <c r="GI143" s="186">
        <f t="shared" si="498"/>
        <v>0</v>
      </c>
      <c r="GJ143" s="186">
        <f t="shared" si="498"/>
        <v>0</v>
      </c>
      <c r="GK143" s="186">
        <f t="shared" si="498"/>
        <v>0</v>
      </c>
      <c r="GL143" s="186">
        <f t="shared" si="498"/>
        <v>0</v>
      </c>
      <c r="GM143" s="186">
        <f t="shared" si="498"/>
        <v>0</v>
      </c>
      <c r="GN143" s="186">
        <f t="shared" si="498"/>
        <v>0</v>
      </c>
      <c r="GO143" s="186">
        <f t="shared" si="498"/>
        <v>0</v>
      </c>
      <c r="GP143" s="186">
        <f t="shared" si="498"/>
        <v>0</v>
      </c>
      <c r="GQ143" s="186">
        <f t="shared" si="498"/>
        <v>0</v>
      </c>
      <c r="GR143" s="186">
        <f t="shared" si="498"/>
        <v>0</v>
      </c>
      <c r="GS143" s="6"/>
      <c r="GT143" s="6"/>
      <c r="GU143" s="6"/>
      <c r="GV143" s="6"/>
      <c r="GW143" s="6"/>
      <c r="GX143" s="6"/>
      <c r="GY143" s="6"/>
      <c r="GZ143" s="6"/>
    </row>
    <row r="144" spans="4:208" x14ac:dyDescent="0.2">
      <c r="H144" s="6"/>
      <c r="P144" s="140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  <c r="ER144" s="6"/>
      <c r="ES144" s="6"/>
      <c r="ET144" s="6"/>
      <c r="EU144" s="6"/>
      <c r="EV144" s="6"/>
      <c r="EW144" s="6"/>
      <c r="EX144" s="6"/>
      <c r="EY144" s="6"/>
      <c r="EZ144" s="6"/>
      <c r="FA144" s="6"/>
      <c r="FB144" s="6"/>
      <c r="FC144" s="6"/>
      <c r="FD144" s="6"/>
      <c r="FE144" s="6"/>
      <c r="FF144" s="6"/>
      <c r="FG144" s="6"/>
      <c r="FH144" s="6"/>
      <c r="FI144" s="6"/>
      <c r="FJ144" s="6"/>
      <c r="FK144" s="6"/>
      <c r="FL144" s="6"/>
      <c r="FM144" s="6"/>
      <c r="FN144" s="6"/>
      <c r="FO144" s="6"/>
      <c r="FP144" s="6"/>
      <c r="FQ144" s="6"/>
      <c r="FR144" s="6"/>
      <c r="FS144" s="6"/>
      <c r="FT144" s="6"/>
      <c r="FU144" s="6"/>
      <c r="FV144" s="6"/>
      <c r="FW144" s="6"/>
      <c r="FX144" s="6"/>
      <c r="FY144" s="6"/>
      <c r="FZ144" s="6"/>
      <c r="GA144" s="6"/>
      <c r="GB144" s="6"/>
      <c r="GC144" s="6"/>
      <c r="GD144" s="6"/>
      <c r="GE144" s="6"/>
      <c r="GF144" s="6"/>
      <c r="GG144" s="6"/>
      <c r="GH144" s="6"/>
      <c r="GI144" s="6"/>
      <c r="GJ144" s="6"/>
      <c r="GK144" s="6"/>
      <c r="GL144" s="6"/>
      <c r="GM144" s="6"/>
      <c r="GN144" s="6"/>
      <c r="GO144" s="6"/>
      <c r="GP144" s="6"/>
      <c r="GQ144" s="6"/>
      <c r="GR144" s="6"/>
      <c r="GS144" s="6"/>
      <c r="GT144" s="6"/>
      <c r="GU144" s="6"/>
      <c r="GV144" s="6"/>
      <c r="GW144" s="6"/>
      <c r="GX144" s="6"/>
      <c r="GY144" s="6"/>
      <c r="GZ144" s="6"/>
    </row>
    <row r="145" spans="4:208" x14ac:dyDescent="0.2">
      <c r="F145" s="192"/>
      <c r="G145" s="193"/>
      <c r="H145" s="194"/>
      <c r="P145" s="140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  <c r="ER145" s="6"/>
      <c r="ES145" s="6"/>
      <c r="ET145" s="6"/>
      <c r="EU145" s="6"/>
      <c r="EV145" s="6"/>
      <c r="EW145" s="6"/>
      <c r="EX145" s="6"/>
      <c r="EY145" s="6"/>
      <c r="EZ145" s="6"/>
      <c r="FA145" s="6"/>
      <c r="FB145" s="6"/>
      <c r="FC145" s="6"/>
      <c r="FD145" s="6"/>
      <c r="FE145" s="6"/>
      <c r="FF145" s="6"/>
      <c r="FG145" s="6"/>
      <c r="FH145" s="6"/>
      <c r="FI145" s="6"/>
      <c r="FJ145" s="6"/>
      <c r="FK145" s="6"/>
      <c r="FL145" s="6"/>
      <c r="FM145" s="6"/>
      <c r="FN145" s="6"/>
      <c r="FO145" s="6"/>
      <c r="FP145" s="6"/>
      <c r="FQ145" s="6"/>
      <c r="FR145" s="6"/>
      <c r="FS145" s="6"/>
      <c r="FT145" s="6"/>
      <c r="FU145" s="6"/>
      <c r="FV145" s="6"/>
      <c r="FW145" s="6"/>
      <c r="FX145" s="6"/>
      <c r="FY145" s="6"/>
      <c r="FZ145" s="6"/>
      <c r="GA145" s="6"/>
      <c r="GB145" s="6"/>
      <c r="GC145" s="6"/>
      <c r="GD145" s="6"/>
      <c r="GE145" s="6"/>
      <c r="GF145" s="6"/>
      <c r="GG145" s="6"/>
      <c r="GH145" s="6"/>
      <c r="GI145" s="6"/>
      <c r="GJ145" s="6"/>
      <c r="GK145" s="6"/>
      <c r="GL145" s="6"/>
      <c r="GM145" s="6"/>
      <c r="GN145" s="6"/>
      <c r="GO145" s="6"/>
      <c r="GP145" s="6"/>
      <c r="GQ145" s="6"/>
      <c r="GR145" s="6"/>
      <c r="GS145" s="6"/>
      <c r="GT145" s="6"/>
      <c r="GU145" s="6"/>
      <c r="GV145" s="6"/>
      <c r="GW145" s="6"/>
      <c r="GX145" s="6"/>
      <c r="GY145" s="6"/>
      <c r="GZ145" s="6"/>
    </row>
    <row r="146" spans="4:208" x14ac:dyDescent="0.2">
      <c r="F146" s="1084" t="s">
        <v>368</v>
      </c>
      <c r="G146" s="1029"/>
      <c r="H146" s="1085"/>
      <c r="P146" s="140"/>
      <c r="U146" s="214">
        <v>15</v>
      </c>
      <c r="V146" s="214">
        <v>15</v>
      </c>
      <c r="W146" s="214">
        <v>15</v>
      </c>
      <c r="X146" s="214">
        <v>15</v>
      </c>
      <c r="Y146" s="214">
        <v>15</v>
      </c>
      <c r="Z146" s="214">
        <v>15</v>
      </c>
      <c r="AA146" s="214">
        <v>15</v>
      </c>
      <c r="AB146" s="214">
        <v>15</v>
      </c>
      <c r="AC146" s="214">
        <v>15</v>
      </c>
      <c r="AD146" s="214">
        <v>15</v>
      </c>
      <c r="AE146" s="214">
        <v>15</v>
      </c>
      <c r="AF146" s="214">
        <v>15</v>
      </c>
      <c r="AG146" s="214">
        <v>15</v>
      </c>
      <c r="AH146" s="214">
        <v>15</v>
      </c>
      <c r="AI146" s="214">
        <v>15</v>
      </c>
      <c r="AJ146" s="214">
        <v>15</v>
      </c>
      <c r="AK146" s="214">
        <v>15</v>
      </c>
      <c r="AL146" s="214">
        <v>15</v>
      </c>
      <c r="AM146" s="214">
        <v>15</v>
      </c>
      <c r="AN146" s="214">
        <v>15</v>
      </c>
      <c r="AO146" s="214">
        <v>15</v>
      </c>
      <c r="AP146" s="214">
        <v>15</v>
      </c>
      <c r="AQ146" s="214">
        <v>15</v>
      </c>
      <c r="AR146" s="214">
        <v>15</v>
      </c>
      <c r="AS146" s="214">
        <v>15</v>
      </c>
      <c r="AT146" s="214">
        <v>15</v>
      </c>
      <c r="AU146" s="214">
        <v>15</v>
      </c>
      <c r="AV146" s="214">
        <v>15</v>
      </c>
      <c r="AW146" s="214">
        <v>15</v>
      </c>
      <c r="AX146" s="214">
        <v>15</v>
      </c>
      <c r="AY146" s="214">
        <v>15</v>
      </c>
      <c r="AZ146" s="214">
        <v>15</v>
      </c>
      <c r="BA146" s="214">
        <v>15</v>
      </c>
      <c r="BB146" s="214">
        <v>15</v>
      </c>
      <c r="BC146" s="214">
        <v>15</v>
      </c>
      <c r="BD146" s="214">
        <v>15</v>
      </c>
      <c r="BE146" s="214">
        <v>15</v>
      </c>
      <c r="BF146" s="214">
        <v>15</v>
      </c>
      <c r="BG146" s="214">
        <v>15</v>
      </c>
      <c r="BH146" s="214">
        <v>15</v>
      </c>
      <c r="BI146" s="214">
        <v>15</v>
      </c>
      <c r="BJ146" s="214">
        <v>15</v>
      </c>
      <c r="BK146" s="214">
        <v>15</v>
      </c>
      <c r="BL146" s="214">
        <v>15</v>
      </c>
      <c r="BM146" s="214">
        <v>15</v>
      </c>
      <c r="BN146" s="214">
        <v>15</v>
      </c>
      <c r="BO146" s="214">
        <v>15</v>
      </c>
      <c r="BP146" s="214">
        <v>15</v>
      </c>
      <c r="BQ146" s="214">
        <v>15</v>
      </c>
      <c r="BR146" s="214">
        <v>15</v>
      </c>
      <c r="BS146" s="214">
        <v>15</v>
      </c>
      <c r="BT146" s="214">
        <v>15</v>
      </c>
      <c r="BU146" s="214">
        <v>15</v>
      </c>
      <c r="BV146" s="214">
        <v>15</v>
      </c>
      <c r="BW146" s="214">
        <v>15</v>
      </c>
      <c r="BX146" s="214">
        <v>15</v>
      </c>
      <c r="BY146" s="214">
        <v>15</v>
      </c>
      <c r="BZ146" s="214">
        <v>15</v>
      </c>
      <c r="CA146" s="214">
        <v>15</v>
      </c>
      <c r="CB146" s="214">
        <v>15</v>
      </c>
      <c r="CC146" s="214">
        <v>15</v>
      </c>
      <c r="CD146" s="214">
        <v>15</v>
      </c>
      <c r="CE146" s="214">
        <v>15</v>
      </c>
      <c r="CF146" s="214">
        <v>15</v>
      </c>
      <c r="CG146" s="214">
        <v>15</v>
      </c>
      <c r="CH146" s="214">
        <v>15</v>
      </c>
      <c r="CI146" s="214">
        <v>15</v>
      </c>
      <c r="CJ146" s="214">
        <v>15</v>
      </c>
      <c r="CK146" s="214">
        <v>15</v>
      </c>
      <c r="CL146" s="214">
        <v>15</v>
      </c>
      <c r="CM146" s="214">
        <v>15</v>
      </c>
      <c r="CN146" s="214">
        <v>15</v>
      </c>
      <c r="CO146" s="214">
        <v>15</v>
      </c>
      <c r="CP146" s="214">
        <v>15</v>
      </c>
      <c r="CQ146" s="214">
        <v>15</v>
      </c>
      <c r="CR146" s="214">
        <v>15</v>
      </c>
      <c r="CS146" s="214">
        <v>15</v>
      </c>
      <c r="CT146" s="214">
        <v>15</v>
      </c>
      <c r="CU146" s="214">
        <v>15</v>
      </c>
      <c r="CV146" s="214">
        <v>15</v>
      </c>
      <c r="CW146" s="214">
        <v>15</v>
      </c>
      <c r="CX146" s="214">
        <v>15</v>
      </c>
      <c r="CY146" s="214">
        <v>15</v>
      </c>
      <c r="CZ146" s="214">
        <v>15</v>
      </c>
      <c r="DA146" s="214">
        <v>16</v>
      </c>
      <c r="DB146" s="214">
        <v>17</v>
      </c>
      <c r="DC146" s="214">
        <v>18</v>
      </c>
      <c r="DD146" s="214">
        <v>19</v>
      </c>
      <c r="DE146" s="214">
        <v>20</v>
      </c>
      <c r="DF146" s="214">
        <v>21</v>
      </c>
      <c r="DG146" s="214">
        <v>22</v>
      </c>
      <c r="DH146" s="214">
        <v>23</v>
      </c>
      <c r="DI146" s="214">
        <v>24</v>
      </c>
      <c r="DJ146" s="214">
        <v>25</v>
      </c>
      <c r="DK146" s="214">
        <v>26</v>
      </c>
      <c r="DL146" s="214">
        <v>27</v>
      </c>
      <c r="DM146" s="214">
        <v>28</v>
      </c>
      <c r="DN146" s="214">
        <v>29</v>
      </c>
      <c r="DO146" s="214">
        <v>30</v>
      </c>
      <c r="DP146" s="214">
        <v>31</v>
      </c>
      <c r="DQ146" s="214">
        <v>32</v>
      </c>
      <c r="DR146" s="214">
        <v>33</v>
      </c>
      <c r="DS146" s="214">
        <v>34</v>
      </c>
      <c r="DT146" s="214">
        <v>35</v>
      </c>
      <c r="DU146" s="214">
        <v>36</v>
      </c>
      <c r="DV146" s="214">
        <v>37</v>
      </c>
      <c r="DW146" s="214">
        <v>38</v>
      </c>
      <c r="DX146" s="214">
        <v>39</v>
      </c>
      <c r="DY146" s="214">
        <v>40</v>
      </c>
      <c r="DZ146" s="214">
        <v>41</v>
      </c>
      <c r="EA146" s="214">
        <v>42</v>
      </c>
      <c r="EB146" s="214">
        <v>43</v>
      </c>
      <c r="EC146" s="214">
        <v>44</v>
      </c>
      <c r="ED146" s="214">
        <v>45</v>
      </c>
      <c r="EE146" s="214">
        <v>46</v>
      </c>
      <c r="EF146" s="214">
        <v>47</v>
      </c>
      <c r="EG146" s="214">
        <v>48</v>
      </c>
      <c r="EH146" s="214">
        <v>49</v>
      </c>
      <c r="EI146" s="214">
        <v>50</v>
      </c>
      <c r="EJ146" s="214">
        <v>51</v>
      </c>
      <c r="EK146" s="214">
        <v>52</v>
      </c>
      <c r="EL146" s="214">
        <v>53</v>
      </c>
      <c r="EM146" s="214">
        <v>54</v>
      </c>
      <c r="EN146" s="214">
        <v>55</v>
      </c>
      <c r="EO146" s="214">
        <v>56</v>
      </c>
      <c r="EP146" s="214">
        <v>57</v>
      </c>
      <c r="EQ146" s="214">
        <v>58</v>
      </c>
      <c r="ER146" s="214">
        <v>59</v>
      </c>
      <c r="ES146" s="214">
        <v>60</v>
      </c>
      <c r="ET146" s="214">
        <v>61</v>
      </c>
      <c r="EU146" s="214">
        <v>62</v>
      </c>
      <c r="EV146" s="214">
        <v>63</v>
      </c>
      <c r="EW146" s="214">
        <v>64</v>
      </c>
      <c r="EX146" s="214">
        <v>65</v>
      </c>
      <c r="EY146" s="214">
        <v>66</v>
      </c>
      <c r="EZ146" s="214">
        <v>67</v>
      </c>
      <c r="FA146" s="214">
        <v>68</v>
      </c>
      <c r="FB146" s="214">
        <v>69</v>
      </c>
      <c r="FC146" s="214">
        <v>70</v>
      </c>
      <c r="FD146" s="214">
        <v>71</v>
      </c>
      <c r="FE146" s="214">
        <v>72</v>
      </c>
      <c r="FF146" s="214">
        <v>73</v>
      </c>
      <c r="FG146" s="214">
        <v>74</v>
      </c>
      <c r="FH146" s="214">
        <v>75</v>
      </c>
      <c r="FI146" s="214">
        <v>76</v>
      </c>
      <c r="FJ146" s="214">
        <v>77</v>
      </c>
      <c r="FK146" s="214">
        <v>78</v>
      </c>
      <c r="FL146" s="214">
        <v>79</v>
      </c>
      <c r="FM146" s="214">
        <v>80</v>
      </c>
      <c r="FN146" s="214">
        <v>81</v>
      </c>
      <c r="FO146" s="214">
        <v>82</v>
      </c>
      <c r="FP146" s="214">
        <v>83</v>
      </c>
      <c r="FQ146" s="214">
        <v>84</v>
      </c>
      <c r="FR146" s="214">
        <v>85</v>
      </c>
      <c r="FS146" s="214">
        <v>86</v>
      </c>
      <c r="FT146" s="214">
        <v>87</v>
      </c>
      <c r="FU146" s="214">
        <v>88</v>
      </c>
      <c r="FV146" s="214">
        <v>89</v>
      </c>
      <c r="FW146" s="214">
        <v>90</v>
      </c>
      <c r="FX146" s="214">
        <v>91</v>
      </c>
      <c r="FY146" s="214">
        <v>92</v>
      </c>
      <c r="FZ146" s="214">
        <v>93</v>
      </c>
      <c r="GA146" s="214">
        <v>94</v>
      </c>
      <c r="GB146" s="214">
        <v>95</v>
      </c>
      <c r="GC146" s="214">
        <v>96</v>
      </c>
      <c r="GD146" s="214">
        <v>97</v>
      </c>
      <c r="GE146" s="214">
        <v>98</v>
      </c>
      <c r="GF146" s="214">
        <v>99</v>
      </c>
      <c r="GG146" s="214">
        <v>100</v>
      </c>
      <c r="GH146" s="214">
        <v>101</v>
      </c>
      <c r="GI146" s="214">
        <v>102</v>
      </c>
      <c r="GJ146" s="214">
        <v>103</v>
      </c>
      <c r="GK146" s="214">
        <v>104</v>
      </c>
      <c r="GL146" s="214">
        <v>105</v>
      </c>
      <c r="GM146" s="214">
        <v>106</v>
      </c>
      <c r="GN146" s="214">
        <v>107</v>
      </c>
      <c r="GO146" s="214">
        <v>108</v>
      </c>
      <c r="GP146" s="214">
        <v>109</v>
      </c>
      <c r="GQ146" s="214">
        <v>110</v>
      </c>
      <c r="GR146" s="214">
        <v>111</v>
      </c>
      <c r="GS146" s="6"/>
      <c r="GT146" s="6"/>
      <c r="GU146" s="6"/>
      <c r="GV146" s="6"/>
      <c r="GW146" s="6"/>
      <c r="GX146" s="6"/>
      <c r="GY146" s="6"/>
      <c r="GZ146" s="6"/>
    </row>
    <row r="147" spans="4:208" x14ac:dyDescent="0.2">
      <c r="P147" s="140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  <c r="ER147" s="6"/>
      <c r="ES147" s="6"/>
      <c r="ET147" s="6"/>
      <c r="EU147" s="6"/>
      <c r="EV147" s="6"/>
      <c r="EW147" s="6"/>
      <c r="EX147" s="6"/>
      <c r="EY147" s="6"/>
      <c r="EZ147" s="6"/>
      <c r="FA147" s="6"/>
      <c r="FB147" s="6"/>
      <c r="FC147" s="6"/>
      <c r="FD147" s="6"/>
      <c r="FE147" s="6"/>
      <c r="FF147" s="6"/>
      <c r="FG147" s="6"/>
      <c r="FH147" s="6"/>
      <c r="FI147" s="6"/>
      <c r="FJ147" s="6"/>
      <c r="FK147" s="6"/>
      <c r="FL147" s="6"/>
      <c r="FM147" s="6"/>
      <c r="FN147" s="6"/>
      <c r="FO147" s="6"/>
      <c r="FP147" s="6"/>
      <c r="FQ147" s="6"/>
      <c r="FR147" s="6"/>
      <c r="FS147" s="6"/>
      <c r="FT147" s="6"/>
      <c r="FU147" s="6"/>
      <c r="FV147" s="6"/>
      <c r="FW147" s="6"/>
      <c r="FX147" s="6"/>
      <c r="FY147" s="6"/>
      <c r="FZ147" s="6"/>
      <c r="GA147" s="6"/>
      <c r="GB147" s="6"/>
      <c r="GC147" s="6"/>
      <c r="GD147" s="6"/>
      <c r="GE147" s="6"/>
      <c r="GF147" s="6"/>
      <c r="GG147" s="6"/>
      <c r="GH147" s="6"/>
      <c r="GI147" s="6"/>
      <c r="GJ147" s="6"/>
      <c r="GK147" s="6"/>
      <c r="GL147" s="6"/>
      <c r="GM147" s="6"/>
      <c r="GN147" s="6"/>
      <c r="GO147" s="6"/>
      <c r="GP147" s="6"/>
      <c r="GQ147" s="6"/>
      <c r="GR147" s="6"/>
      <c r="GS147" s="6"/>
      <c r="GT147" s="6"/>
      <c r="GU147" s="6"/>
      <c r="GV147" s="6"/>
      <c r="GW147" s="6"/>
      <c r="GX147" s="6"/>
      <c r="GY147" s="6"/>
      <c r="GZ147" s="6"/>
    </row>
    <row r="148" spans="4:208" ht="15.75" thickBot="1" x14ac:dyDescent="0.25">
      <c r="P148" s="140"/>
      <c r="T148" s="414">
        <v>1</v>
      </c>
      <c r="U148" s="489" t="str">
        <f ca="1">IF(AND(MONTH(TODAY())=MONTH(U128),(YEAR(TODAY())=YEAR(U128))),"Mois",IF(V148="Mois","H°°OK",""))</f>
        <v/>
      </c>
      <c r="V148" s="489" t="str">
        <f t="shared" ref="V148:CG148" ca="1" si="499">IF(AND(MONTH(TODAY())=MONTH(V128),(YEAR(TODAY())=YEAR(V128))),"Mois",IF(W148="Mois","H°°OK",""))</f>
        <v/>
      </c>
      <c r="W148" s="489" t="str">
        <f t="shared" ca="1" si="499"/>
        <v/>
      </c>
      <c r="X148" s="489" t="str">
        <f t="shared" ca="1" si="499"/>
        <v/>
      </c>
      <c r="Y148" s="489" t="str">
        <f t="shared" ca="1" si="499"/>
        <v/>
      </c>
      <c r="Z148" s="489" t="str">
        <f t="shared" ca="1" si="499"/>
        <v/>
      </c>
      <c r="AA148" s="489" t="str">
        <f t="shared" ca="1" si="499"/>
        <v/>
      </c>
      <c r="AB148" s="489" t="str">
        <f t="shared" ca="1" si="499"/>
        <v/>
      </c>
      <c r="AC148" s="489" t="str">
        <f t="shared" ca="1" si="499"/>
        <v/>
      </c>
      <c r="AD148" s="489" t="str">
        <f t="shared" ca="1" si="499"/>
        <v>H°°OK</v>
      </c>
      <c r="AE148" s="489" t="str">
        <f t="shared" ca="1" si="499"/>
        <v>Mois</v>
      </c>
      <c r="AF148" s="489" t="str">
        <f t="shared" ca="1" si="499"/>
        <v/>
      </c>
      <c r="AG148" s="489" t="str">
        <f t="shared" ca="1" si="499"/>
        <v/>
      </c>
      <c r="AH148" s="489" t="str">
        <f t="shared" ca="1" si="499"/>
        <v/>
      </c>
      <c r="AI148" s="489" t="str">
        <f t="shared" ca="1" si="499"/>
        <v/>
      </c>
      <c r="AJ148" s="489" t="str">
        <f t="shared" ca="1" si="499"/>
        <v/>
      </c>
      <c r="AK148" s="489" t="str">
        <f t="shared" ca="1" si="499"/>
        <v/>
      </c>
      <c r="AL148" s="489" t="str">
        <f t="shared" ca="1" si="499"/>
        <v/>
      </c>
      <c r="AM148" s="489" t="str">
        <f t="shared" ca="1" si="499"/>
        <v/>
      </c>
      <c r="AN148" s="489" t="str">
        <f t="shared" ca="1" si="499"/>
        <v/>
      </c>
      <c r="AO148" s="489" t="str">
        <f t="shared" ca="1" si="499"/>
        <v/>
      </c>
      <c r="AP148" s="489" t="str">
        <f t="shared" ca="1" si="499"/>
        <v/>
      </c>
      <c r="AQ148" s="489" t="str">
        <f t="shared" ca="1" si="499"/>
        <v/>
      </c>
      <c r="AR148" s="489" t="str">
        <f t="shared" ca="1" si="499"/>
        <v/>
      </c>
      <c r="AS148" s="489" t="str">
        <f t="shared" ca="1" si="499"/>
        <v/>
      </c>
      <c r="AT148" s="489" t="str">
        <f t="shared" ca="1" si="499"/>
        <v/>
      </c>
      <c r="AU148" s="489" t="str">
        <f t="shared" ca="1" si="499"/>
        <v/>
      </c>
      <c r="AV148" s="489" t="str">
        <f t="shared" ca="1" si="499"/>
        <v/>
      </c>
      <c r="AW148" s="489" t="str">
        <f t="shared" ca="1" si="499"/>
        <v/>
      </c>
      <c r="AX148" s="489" t="str">
        <f t="shared" ca="1" si="499"/>
        <v/>
      </c>
      <c r="AY148" s="489" t="str">
        <f t="shared" ca="1" si="499"/>
        <v/>
      </c>
      <c r="AZ148" s="489" t="str">
        <f t="shared" ca="1" si="499"/>
        <v/>
      </c>
      <c r="BA148" s="489" t="str">
        <f t="shared" ca="1" si="499"/>
        <v/>
      </c>
      <c r="BB148" s="489" t="str">
        <f t="shared" ca="1" si="499"/>
        <v/>
      </c>
      <c r="BC148" s="489" t="str">
        <f t="shared" ca="1" si="499"/>
        <v/>
      </c>
      <c r="BD148" s="489" t="str">
        <f t="shared" ca="1" si="499"/>
        <v/>
      </c>
      <c r="BE148" s="489" t="str">
        <f t="shared" ca="1" si="499"/>
        <v/>
      </c>
      <c r="BF148" s="489" t="str">
        <f t="shared" ca="1" si="499"/>
        <v/>
      </c>
      <c r="BG148" s="489" t="str">
        <f t="shared" ca="1" si="499"/>
        <v/>
      </c>
      <c r="BH148" s="489" t="str">
        <f t="shared" ca="1" si="499"/>
        <v/>
      </c>
      <c r="BI148" s="489" t="str">
        <f t="shared" ca="1" si="499"/>
        <v/>
      </c>
      <c r="BJ148" s="489" t="str">
        <f t="shared" ca="1" si="499"/>
        <v/>
      </c>
      <c r="BK148" s="489" t="str">
        <f t="shared" ca="1" si="499"/>
        <v/>
      </c>
      <c r="BL148" s="489" t="str">
        <f t="shared" ca="1" si="499"/>
        <v/>
      </c>
      <c r="BM148" s="489" t="str">
        <f t="shared" ca="1" si="499"/>
        <v/>
      </c>
      <c r="BN148" s="489" t="str">
        <f t="shared" ca="1" si="499"/>
        <v/>
      </c>
      <c r="BO148" s="489" t="str">
        <f t="shared" ca="1" si="499"/>
        <v/>
      </c>
      <c r="BP148" s="489" t="str">
        <f t="shared" ca="1" si="499"/>
        <v/>
      </c>
      <c r="BQ148" s="489" t="str">
        <f t="shared" ca="1" si="499"/>
        <v/>
      </c>
      <c r="BR148" s="489" t="str">
        <f t="shared" ca="1" si="499"/>
        <v/>
      </c>
      <c r="BS148" s="489" t="str">
        <f t="shared" ca="1" si="499"/>
        <v/>
      </c>
      <c r="BT148" s="489" t="str">
        <f t="shared" ca="1" si="499"/>
        <v/>
      </c>
      <c r="BU148" s="489" t="str">
        <f t="shared" ca="1" si="499"/>
        <v/>
      </c>
      <c r="BV148" s="489" t="str">
        <f t="shared" ca="1" si="499"/>
        <v/>
      </c>
      <c r="BW148" s="489" t="str">
        <f t="shared" ca="1" si="499"/>
        <v/>
      </c>
      <c r="BX148" s="489" t="str">
        <f t="shared" ca="1" si="499"/>
        <v/>
      </c>
      <c r="BY148" s="489" t="str">
        <f t="shared" ca="1" si="499"/>
        <v/>
      </c>
      <c r="BZ148" s="489" t="str">
        <f t="shared" ca="1" si="499"/>
        <v/>
      </c>
      <c r="CA148" s="489" t="str">
        <f t="shared" ca="1" si="499"/>
        <v/>
      </c>
      <c r="CB148" s="489" t="str">
        <f t="shared" ca="1" si="499"/>
        <v/>
      </c>
      <c r="CC148" s="489" t="str">
        <f t="shared" ca="1" si="499"/>
        <v/>
      </c>
      <c r="CD148" s="489" t="str">
        <f t="shared" ca="1" si="499"/>
        <v/>
      </c>
      <c r="CE148" s="489" t="str">
        <f t="shared" ca="1" si="499"/>
        <v/>
      </c>
      <c r="CF148" s="489" t="str">
        <f t="shared" ca="1" si="499"/>
        <v/>
      </c>
      <c r="CG148" s="489" t="str">
        <f t="shared" ca="1" si="499"/>
        <v/>
      </c>
      <c r="CH148" s="489" t="str">
        <f t="shared" ref="CH148:ES148" ca="1" si="500">IF(AND(MONTH(TODAY())=MONTH(CH128),(YEAR(TODAY())=YEAR(CH128))),"Mois",IF(CI148="Mois","H°°OK",""))</f>
        <v/>
      </c>
      <c r="CI148" s="489" t="str">
        <f t="shared" ca="1" si="500"/>
        <v/>
      </c>
      <c r="CJ148" s="489" t="str">
        <f t="shared" ca="1" si="500"/>
        <v/>
      </c>
      <c r="CK148" s="489" t="str">
        <f t="shared" ca="1" si="500"/>
        <v/>
      </c>
      <c r="CL148" s="489" t="str">
        <f t="shared" ca="1" si="500"/>
        <v/>
      </c>
      <c r="CM148" s="489" t="str">
        <f t="shared" ca="1" si="500"/>
        <v/>
      </c>
      <c r="CN148" s="489" t="str">
        <f t="shared" ca="1" si="500"/>
        <v/>
      </c>
      <c r="CO148" s="489" t="str">
        <f t="shared" ca="1" si="500"/>
        <v/>
      </c>
      <c r="CP148" s="489" t="str">
        <f t="shared" ca="1" si="500"/>
        <v/>
      </c>
      <c r="CQ148" s="489" t="str">
        <f t="shared" ca="1" si="500"/>
        <v/>
      </c>
      <c r="CR148" s="489" t="str">
        <f t="shared" ca="1" si="500"/>
        <v/>
      </c>
      <c r="CS148" s="489" t="str">
        <f t="shared" ca="1" si="500"/>
        <v/>
      </c>
      <c r="CT148" s="489" t="str">
        <f t="shared" ca="1" si="500"/>
        <v/>
      </c>
      <c r="CU148" s="489" t="str">
        <f t="shared" ca="1" si="500"/>
        <v/>
      </c>
      <c r="CV148" s="489" t="str">
        <f t="shared" ca="1" si="500"/>
        <v/>
      </c>
      <c r="CW148" s="489" t="str">
        <f t="shared" ca="1" si="500"/>
        <v/>
      </c>
      <c r="CX148" s="489" t="str">
        <f t="shared" ca="1" si="500"/>
        <v/>
      </c>
      <c r="CY148" s="489" t="str">
        <f t="shared" ca="1" si="500"/>
        <v/>
      </c>
      <c r="CZ148" s="489" t="str">
        <f t="shared" ca="1" si="500"/>
        <v/>
      </c>
      <c r="DA148" s="489" t="str">
        <f t="shared" ca="1" si="500"/>
        <v/>
      </c>
      <c r="DB148" s="489" t="str">
        <f t="shared" ca="1" si="500"/>
        <v/>
      </c>
      <c r="DC148" s="489" t="str">
        <f t="shared" ca="1" si="500"/>
        <v/>
      </c>
      <c r="DD148" s="489" t="str">
        <f t="shared" ca="1" si="500"/>
        <v/>
      </c>
      <c r="DE148" s="489" t="str">
        <f t="shared" ca="1" si="500"/>
        <v/>
      </c>
      <c r="DF148" s="489" t="str">
        <f t="shared" ca="1" si="500"/>
        <v/>
      </c>
      <c r="DG148" s="489" t="str">
        <f t="shared" ca="1" si="500"/>
        <v/>
      </c>
      <c r="DH148" s="489" t="str">
        <f t="shared" ca="1" si="500"/>
        <v/>
      </c>
      <c r="DI148" s="489" t="str">
        <f t="shared" ca="1" si="500"/>
        <v/>
      </c>
      <c r="DJ148" s="489" t="str">
        <f t="shared" ca="1" si="500"/>
        <v/>
      </c>
      <c r="DK148" s="489" t="str">
        <f t="shared" ca="1" si="500"/>
        <v/>
      </c>
      <c r="DL148" s="489" t="str">
        <f t="shared" ca="1" si="500"/>
        <v/>
      </c>
      <c r="DM148" s="489" t="str">
        <f t="shared" ca="1" si="500"/>
        <v/>
      </c>
      <c r="DN148" s="489" t="str">
        <f t="shared" ca="1" si="500"/>
        <v/>
      </c>
      <c r="DO148" s="489" t="str">
        <f t="shared" ca="1" si="500"/>
        <v/>
      </c>
      <c r="DP148" s="489" t="str">
        <f t="shared" ca="1" si="500"/>
        <v/>
      </c>
      <c r="DQ148" s="489" t="str">
        <f t="shared" ca="1" si="500"/>
        <v/>
      </c>
      <c r="DR148" s="489" t="str">
        <f t="shared" ca="1" si="500"/>
        <v/>
      </c>
      <c r="DS148" s="489" t="str">
        <f t="shared" ca="1" si="500"/>
        <v/>
      </c>
      <c r="DT148" s="489" t="str">
        <f t="shared" ca="1" si="500"/>
        <v/>
      </c>
      <c r="DU148" s="489" t="str">
        <f t="shared" ca="1" si="500"/>
        <v/>
      </c>
      <c r="DV148" s="489" t="str">
        <f t="shared" ca="1" si="500"/>
        <v/>
      </c>
      <c r="DW148" s="489" t="str">
        <f t="shared" ca="1" si="500"/>
        <v/>
      </c>
      <c r="DX148" s="489" t="str">
        <f t="shared" ca="1" si="500"/>
        <v/>
      </c>
      <c r="DY148" s="489" t="str">
        <f t="shared" ca="1" si="500"/>
        <v/>
      </c>
      <c r="DZ148" s="489" t="str">
        <f t="shared" ca="1" si="500"/>
        <v/>
      </c>
      <c r="EA148" s="489" t="str">
        <f t="shared" ca="1" si="500"/>
        <v/>
      </c>
      <c r="EB148" s="489" t="str">
        <f t="shared" ca="1" si="500"/>
        <v/>
      </c>
      <c r="EC148" s="489" t="str">
        <f t="shared" ca="1" si="500"/>
        <v/>
      </c>
      <c r="ED148" s="489" t="str">
        <f t="shared" ca="1" si="500"/>
        <v/>
      </c>
      <c r="EE148" s="489" t="str">
        <f t="shared" ca="1" si="500"/>
        <v/>
      </c>
      <c r="EF148" s="489" t="str">
        <f t="shared" ca="1" si="500"/>
        <v/>
      </c>
      <c r="EG148" s="489" t="str">
        <f t="shared" ca="1" si="500"/>
        <v/>
      </c>
      <c r="EH148" s="489" t="str">
        <f t="shared" ca="1" si="500"/>
        <v/>
      </c>
      <c r="EI148" s="489" t="str">
        <f t="shared" ca="1" si="500"/>
        <v/>
      </c>
      <c r="EJ148" s="489" t="str">
        <f t="shared" ca="1" si="500"/>
        <v/>
      </c>
      <c r="EK148" s="489" t="str">
        <f t="shared" ca="1" si="500"/>
        <v/>
      </c>
      <c r="EL148" s="489" t="str">
        <f t="shared" ca="1" si="500"/>
        <v/>
      </c>
      <c r="EM148" s="489" t="str">
        <f t="shared" ca="1" si="500"/>
        <v/>
      </c>
      <c r="EN148" s="489" t="str">
        <f t="shared" ca="1" si="500"/>
        <v/>
      </c>
      <c r="EO148" s="489" t="str">
        <f t="shared" ca="1" si="500"/>
        <v/>
      </c>
      <c r="EP148" s="489" t="str">
        <f t="shared" ca="1" si="500"/>
        <v/>
      </c>
      <c r="EQ148" s="489" t="str">
        <f t="shared" ca="1" si="500"/>
        <v/>
      </c>
      <c r="ER148" s="489" t="str">
        <f t="shared" ca="1" si="500"/>
        <v/>
      </c>
      <c r="ES148" s="489" t="str">
        <f t="shared" ca="1" si="500"/>
        <v/>
      </c>
      <c r="ET148" s="489" t="str">
        <f t="shared" ref="ET148:GR148" ca="1" si="501">IF(AND(MONTH(TODAY())=MONTH(ET128),(YEAR(TODAY())=YEAR(ET128))),"Mois",IF(EU148="Mois","H°°OK",""))</f>
        <v/>
      </c>
      <c r="EU148" s="489" t="str">
        <f t="shared" ca="1" si="501"/>
        <v/>
      </c>
      <c r="EV148" s="489" t="str">
        <f t="shared" ca="1" si="501"/>
        <v/>
      </c>
      <c r="EW148" s="489" t="str">
        <f t="shared" ca="1" si="501"/>
        <v/>
      </c>
      <c r="EX148" s="489" t="str">
        <f t="shared" ca="1" si="501"/>
        <v/>
      </c>
      <c r="EY148" s="489" t="str">
        <f t="shared" ca="1" si="501"/>
        <v/>
      </c>
      <c r="EZ148" s="489" t="str">
        <f t="shared" ca="1" si="501"/>
        <v/>
      </c>
      <c r="FA148" s="489" t="str">
        <f t="shared" ca="1" si="501"/>
        <v/>
      </c>
      <c r="FB148" s="489" t="str">
        <f t="shared" ca="1" si="501"/>
        <v/>
      </c>
      <c r="FC148" s="489" t="str">
        <f t="shared" ca="1" si="501"/>
        <v/>
      </c>
      <c r="FD148" s="489" t="str">
        <f t="shared" ca="1" si="501"/>
        <v/>
      </c>
      <c r="FE148" s="489" t="str">
        <f t="shared" ca="1" si="501"/>
        <v/>
      </c>
      <c r="FF148" s="489" t="str">
        <f t="shared" ca="1" si="501"/>
        <v/>
      </c>
      <c r="FG148" s="489" t="str">
        <f t="shared" ca="1" si="501"/>
        <v/>
      </c>
      <c r="FH148" s="489" t="str">
        <f t="shared" ca="1" si="501"/>
        <v/>
      </c>
      <c r="FI148" s="489" t="str">
        <f t="shared" ca="1" si="501"/>
        <v/>
      </c>
      <c r="FJ148" s="489" t="str">
        <f t="shared" ca="1" si="501"/>
        <v/>
      </c>
      <c r="FK148" s="489" t="str">
        <f t="shared" ca="1" si="501"/>
        <v/>
      </c>
      <c r="FL148" s="489" t="str">
        <f t="shared" ca="1" si="501"/>
        <v/>
      </c>
      <c r="FM148" s="489" t="str">
        <f t="shared" ca="1" si="501"/>
        <v/>
      </c>
      <c r="FN148" s="489" t="str">
        <f t="shared" ca="1" si="501"/>
        <v/>
      </c>
      <c r="FO148" s="489" t="str">
        <f t="shared" ca="1" si="501"/>
        <v/>
      </c>
      <c r="FP148" s="489" t="str">
        <f t="shared" ca="1" si="501"/>
        <v/>
      </c>
      <c r="FQ148" s="489" t="str">
        <f t="shared" ca="1" si="501"/>
        <v/>
      </c>
      <c r="FR148" s="489" t="str">
        <f t="shared" ca="1" si="501"/>
        <v/>
      </c>
      <c r="FS148" s="489" t="str">
        <f t="shared" ca="1" si="501"/>
        <v/>
      </c>
      <c r="FT148" s="489" t="str">
        <f t="shared" ca="1" si="501"/>
        <v/>
      </c>
      <c r="FU148" s="489" t="str">
        <f t="shared" ca="1" si="501"/>
        <v/>
      </c>
      <c r="FV148" s="489" t="str">
        <f t="shared" ca="1" si="501"/>
        <v/>
      </c>
      <c r="FW148" s="489" t="str">
        <f t="shared" ca="1" si="501"/>
        <v/>
      </c>
      <c r="FX148" s="489" t="str">
        <f t="shared" ca="1" si="501"/>
        <v/>
      </c>
      <c r="FY148" s="489" t="str">
        <f t="shared" ca="1" si="501"/>
        <v/>
      </c>
      <c r="FZ148" s="489" t="str">
        <f t="shared" ca="1" si="501"/>
        <v/>
      </c>
      <c r="GA148" s="489" t="str">
        <f t="shared" ca="1" si="501"/>
        <v/>
      </c>
      <c r="GB148" s="489" t="str">
        <f t="shared" ca="1" si="501"/>
        <v/>
      </c>
      <c r="GC148" s="489" t="str">
        <f t="shared" ca="1" si="501"/>
        <v/>
      </c>
      <c r="GD148" s="489" t="str">
        <f t="shared" ca="1" si="501"/>
        <v/>
      </c>
      <c r="GE148" s="489" t="str">
        <f t="shared" ca="1" si="501"/>
        <v/>
      </c>
      <c r="GF148" s="489" t="str">
        <f t="shared" ca="1" si="501"/>
        <v/>
      </c>
      <c r="GG148" s="489" t="str">
        <f t="shared" ca="1" si="501"/>
        <v/>
      </c>
      <c r="GH148" s="489" t="str">
        <f t="shared" ca="1" si="501"/>
        <v/>
      </c>
      <c r="GI148" s="489" t="str">
        <f t="shared" ca="1" si="501"/>
        <v/>
      </c>
      <c r="GJ148" s="489" t="str">
        <f t="shared" ca="1" si="501"/>
        <v/>
      </c>
      <c r="GK148" s="489" t="str">
        <f t="shared" ca="1" si="501"/>
        <v/>
      </c>
      <c r="GL148" s="489" t="str">
        <f t="shared" ca="1" si="501"/>
        <v/>
      </c>
      <c r="GM148" s="489" t="str">
        <f t="shared" ca="1" si="501"/>
        <v/>
      </c>
      <c r="GN148" s="489" t="str">
        <f t="shared" ca="1" si="501"/>
        <v/>
      </c>
      <c r="GO148" s="489" t="str">
        <f t="shared" ca="1" si="501"/>
        <v/>
      </c>
      <c r="GP148" s="489" t="str">
        <f t="shared" ca="1" si="501"/>
        <v/>
      </c>
      <c r="GQ148" s="489" t="str">
        <f t="shared" ca="1" si="501"/>
        <v/>
      </c>
      <c r="GR148" s="489" t="str">
        <f t="shared" ca="1" si="501"/>
        <v/>
      </c>
      <c r="GS148" s="6"/>
      <c r="GT148" s="6"/>
      <c r="GU148" s="6"/>
      <c r="GV148" s="6"/>
      <c r="GW148" s="6"/>
      <c r="GX148" s="6"/>
      <c r="GY148" s="6"/>
      <c r="GZ148" s="6"/>
    </row>
    <row r="149" spans="4:208" x14ac:dyDescent="0.2">
      <c r="G149" s="1079" t="s">
        <v>320</v>
      </c>
      <c r="H149" s="256" t="s">
        <v>90</v>
      </c>
      <c r="P149" s="140"/>
      <c r="T149" s="414">
        <v>2</v>
      </c>
      <c r="U149" s="81">
        <v>5549</v>
      </c>
      <c r="V149" s="81">
        <f>IF(ISNUMBER(V3),U149+V3,U149)</f>
        <v>5549</v>
      </c>
      <c r="W149" s="81">
        <f t="shared" ref="W149:CH150" si="502">IF(ISNUMBER(W3),V149+W3,V149)</f>
        <v>5549</v>
      </c>
      <c r="X149" s="81">
        <f t="shared" si="502"/>
        <v>5549</v>
      </c>
      <c r="Y149" s="81">
        <f>IF(ISNUMBER(Y3),X149+Y3,X149)</f>
        <v>5549</v>
      </c>
      <c r="Z149" s="81">
        <f t="shared" si="502"/>
        <v>5549</v>
      </c>
      <c r="AA149" s="81">
        <f t="shared" si="502"/>
        <v>5549</v>
      </c>
      <c r="AB149" s="81">
        <f t="shared" si="502"/>
        <v>5549</v>
      </c>
      <c r="AC149" s="81">
        <f t="shared" si="502"/>
        <v>5549</v>
      </c>
      <c r="AD149" s="81">
        <f t="shared" si="502"/>
        <v>5549</v>
      </c>
      <c r="AE149" s="81">
        <f t="shared" si="502"/>
        <v>5549</v>
      </c>
      <c r="AF149" s="81">
        <f t="shared" si="502"/>
        <v>5549</v>
      </c>
      <c r="AG149" s="81">
        <f t="shared" si="502"/>
        <v>5577</v>
      </c>
      <c r="AH149" s="81">
        <f t="shared" si="502"/>
        <v>5605</v>
      </c>
      <c r="AI149" s="81">
        <f t="shared" si="502"/>
        <v>5633</v>
      </c>
      <c r="AJ149" s="81">
        <f t="shared" si="502"/>
        <v>5661</v>
      </c>
      <c r="AK149" s="81">
        <f t="shared" si="502"/>
        <v>5689</v>
      </c>
      <c r="AL149" s="81">
        <f t="shared" si="502"/>
        <v>5717</v>
      </c>
      <c r="AM149" s="81">
        <f t="shared" si="502"/>
        <v>5745</v>
      </c>
      <c r="AN149" s="81">
        <f t="shared" si="502"/>
        <v>5773</v>
      </c>
      <c r="AO149" s="81">
        <f t="shared" si="502"/>
        <v>5801</v>
      </c>
      <c r="AP149" s="81">
        <f t="shared" si="502"/>
        <v>5829</v>
      </c>
      <c r="AQ149" s="81">
        <f t="shared" si="502"/>
        <v>5857</v>
      </c>
      <c r="AR149" s="81">
        <f t="shared" si="502"/>
        <v>5885</v>
      </c>
      <c r="AS149" s="81">
        <f t="shared" si="502"/>
        <v>5913</v>
      </c>
      <c r="AT149" s="81">
        <f t="shared" si="502"/>
        <v>5941</v>
      </c>
      <c r="AU149" s="81">
        <f t="shared" si="502"/>
        <v>5969</v>
      </c>
      <c r="AV149" s="81">
        <f t="shared" si="502"/>
        <v>5997</v>
      </c>
      <c r="AW149" s="81">
        <f t="shared" si="502"/>
        <v>6025</v>
      </c>
      <c r="AX149" s="81">
        <f t="shared" si="502"/>
        <v>6053</v>
      </c>
      <c r="AY149" s="81">
        <f t="shared" si="502"/>
        <v>6081</v>
      </c>
      <c r="AZ149" s="81">
        <f t="shared" si="502"/>
        <v>6081</v>
      </c>
      <c r="BA149" s="81">
        <f t="shared" si="502"/>
        <v>6081</v>
      </c>
      <c r="BB149" s="81">
        <f t="shared" si="502"/>
        <v>6081</v>
      </c>
      <c r="BC149" s="81">
        <f t="shared" si="502"/>
        <v>6081</v>
      </c>
      <c r="BD149" s="81">
        <f t="shared" si="502"/>
        <v>6081</v>
      </c>
      <c r="BE149" s="81">
        <f t="shared" si="502"/>
        <v>6081</v>
      </c>
      <c r="BF149" s="81">
        <f t="shared" si="502"/>
        <v>6103</v>
      </c>
      <c r="BG149" s="81">
        <f t="shared" si="502"/>
        <v>6125</v>
      </c>
      <c r="BH149" s="81">
        <f t="shared" si="502"/>
        <v>6147</v>
      </c>
      <c r="BI149" s="81">
        <f t="shared" si="502"/>
        <v>6169</v>
      </c>
      <c r="BJ149" s="81">
        <f t="shared" si="502"/>
        <v>6191</v>
      </c>
      <c r="BK149" s="81">
        <f t="shared" si="502"/>
        <v>6213</v>
      </c>
      <c r="BL149" s="81">
        <f t="shared" si="502"/>
        <v>6235</v>
      </c>
      <c r="BM149" s="81">
        <f t="shared" si="502"/>
        <v>6257</v>
      </c>
      <c r="BN149" s="81">
        <f t="shared" si="502"/>
        <v>6279</v>
      </c>
      <c r="BO149" s="81">
        <f t="shared" si="502"/>
        <v>6301</v>
      </c>
      <c r="BP149" s="81">
        <f t="shared" si="502"/>
        <v>6323</v>
      </c>
      <c r="BQ149" s="81">
        <f t="shared" si="502"/>
        <v>6346</v>
      </c>
      <c r="BR149" s="81">
        <f t="shared" si="502"/>
        <v>6369</v>
      </c>
      <c r="BS149" s="81">
        <f t="shared" si="502"/>
        <v>6392</v>
      </c>
      <c r="BT149" s="81">
        <f t="shared" si="502"/>
        <v>6415</v>
      </c>
      <c r="BU149" s="81">
        <f t="shared" si="502"/>
        <v>6438</v>
      </c>
      <c r="BV149" s="81">
        <f t="shared" si="502"/>
        <v>6461</v>
      </c>
      <c r="BW149" s="81">
        <f t="shared" si="502"/>
        <v>6484</v>
      </c>
      <c r="BX149" s="81">
        <f t="shared" si="502"/>
        <v>6507</v>
      </c>
      <c r="BY149" s="81">
        <f t="shared" si="502"/>
        <v>6530</v>
      </c>
      <c r="BZ149" s="81">
        <f t="shared" si="502"/>
        <v>6553</v>
      </c>
      <c r="CA149" s="81">
        <f t="shared" si="502"/>
        <v>6576</v>
      </c>
      <c r="CB149" s="81">
        <f t="shared" si="502"/>
        <v>6599</v>
      </c>
      <c r="CC149" s="81">
        <f t="shared" si="502"/>
        <v>6622</v>
      </c>
      <c r="CD149" s="81">
        <f t="shared" si="502"/>
        <v>6645</v>
      </c>
      <c r="CE149" s="81">
        <f t="shared" si="502"/>
        <v>6668</v>
      </c>
      <c r="CF149" s="81">
        <f t="shared" si="502"/>
        <v>6691</v>
      </c>
      <c r="CG149" s="81">
        <f t="shared" si="502"/>
        <v>6714</v>
      </c>
      <c r="CH149" s="81">
        <f t="shared" si="502"/>
        <v>6737</v>
      </c>
      <c r="CI149" s="81">
        <f t="shared" ref="CI149:ET152" si="503">IF(ISNUMBER(CI3),CH149+CI3,CH149)</f>
        <v>6760</v>
      </c>
      <c r="CJ149" s="81">
        <f t="shared" si="503"/>
        <v>6783</v>
      </c>
      <c r="CK149" s="81">
        <f t="shared" si="503"/>
        <v>6806</v>
      </c>
      <c r="CL149" s="81">
        <f t="shared" si="503"/>
        <v>6829</v>
      </c>
      <c r="CM149" s="81">
        <f t="shared" si="503"/>
        <v>6852</v>
      </c>
      <c r="CN149" s="81">
        <f t="shared" si="503"/>
        <v>6875</v>
      </c>
      <c r="CO149" s="81">
        <f t="shared" si="503"/>
        <v>6898</v>
      </c>
      <c r="CP149" s="81">
        <f t="shared" si="503"/>
        <v>6921</v>
      </c>
      <c r="CQ149" s="81">
        <f t="shared" si="503"/>
        <v>6944</v>
      </c>
      <c r="CR149" s="81">
        <f t="shared" si="503"/>
        <v>6967</v>
      </c>
      <c r="CS149" s="81">
        <f t="shared" si="503"/>
        <v>6990</v>
      </c>
      <c r="CT149" s="81">
        <f t="shared" si="503"/>
        <v>7013</v>
      </c>
      <c r="CU149" s="81">
        <f t="shared" si="503"/>
        <v>7036</v>
      </c>
      <c r="CV149" s="81">
        <f t="shared" si="503"/>
        <v>7059</v>
      </c>
      <c r="CW149" s="81">
        <f t="shared" si="503"/>
        <v>7082</v>
      </c>
      <c r="CX149" s="81">
        <f t="shared" si="503"/>
        <v>7105</v>
      </c>
      <c r="CY149" s="81">
        <f t="shared" si="503"/>
        <v>7128</v>
      </c>
      <c r="CZ149" s="81">
        <f t="shared" si="503"/>
        <v>7151</v>
      </c>
      <c r="DA149" s="81">
        <f t="shared" si="503"/>
        <v>7174</v>
      </c>
      <c r="DB149" s="81">
        <f t="shared" si="503"/>
        <v>7197</v>
      </c>
      <c r="DC149" s="81">
        <f t="shared" si="503"/>
        <v>7220</v>
      </c>
      <c r="DD149" s="81">
        <f t="shared" si="503"/>
        <v>7243</v>
      </c>
      <c r="DE149" s="81">
        <f t="shared" si="503"/>
        <v>7266</v>
      </c>
      <c r="DF149" s="81">
        <f t="shared" si="503"/>
        <v>7266</v>
      </c>
      <c r="DG149" s="81">
        <f t="shared" si="503"/>
        <v>7266</v>
      </c>
      <c r="DH149" s="81">
        <f t="shared" si="503"/>
        <v>7266</v>
      </c>
      <c r="DI149" s="81">
        <f t="shared" si="503"/>
        <v>7266</v>
      </c>
      <c r="DJ149" s="81">
        <f t="shared" si="503"/>
        <v>7266</v>
      </c>
      <c r="DK149" s="81">
        <f t="shared" si="503"/>
        <v>7289</v>
      </c>
      <c r="DL149" s="81">
        <f t="shared" si="503"/>
        <v>7312</v>
      </c>
      <c r="DM149" s="81">
        <f t="shared" si="503"/>
        <v>7335</v>
      </c>
      <c r="DN149" s="81">
        <f t="shared" si="503"/>
        <v>7358</v>
      </c>
      <c r="DO149" s="81">
        <f t="shared" si="503"/>
        <v>7381</v>
      </c>
      <c r="DP149" s="81">
        <f t="shared" si="503"/>
        <v>7404</v>
      </c>
      <c r="DQ149" s="81">
        <f t="shared" si="503"/>
        <v>7427</v>
      </c>
      <c r="DR149" s="81">
        <f t="shared" si="503"/>
        <v>7450</v>
      </c>
      <c r="DS149" s="81">
        <f t="shared" si="503"/>
        <v>7473</v>
      </c>
      <c r="DT149" s="81">
        <f t="shared" si="503"/>
        <v>7496</v>
      </c>
      <c r="DU149" s="81">
        <f t="shared" si="503"/>
        <v>7519</v>
      </c>
      <c r="DV149" s="81">
        <f t="shared" si="503"/>
        <v>7542</v>
      </c>
      <c r="DW149" s="81">
        <f t="shared" si="503"/>
        <v>7565</v>
      </c>
      <c r="DX149" s="81">
        <f t="shared" si="503"/>
        <v>7588</v>
      </c>
      <c r="DY149" s="81">
        <f t="shared" si="503"/>
        <v>7611</v>
      </c>
      <c r="DZ149" s="81">
        <f t="shared" si="503"/>
        <v>7634</v>
      </c>
      <c r="EA149" s="81">
        <f t="shared" si="503"/>
        <v>7657</v>
      </c>
      <c r="EB149" s="81">
        <f t="shared" si="503"/>
        <v>7680</v>
      </c>
      <c r="EC149" s="81">
        <f t="shared" si="503"/>
        <v>7703</v>
      </c>
      <c r="ED149" s="81">
        <f t="shared" si="503"/>
        <v>7726</v>
      </c>
      <c r="EE149" s="81">
        <f t="shared" si="503"/>
        <v>7749</v>
      </c>
      <c r="EF149" s="81">
        <f t="shared" si="503"/>
        <v>7772</v>
      </c>
      <c r="EG149" s="81">
        <f t="shared" si="503"/>
        <v>7795</v>
      </c>
      <c r="EH149" s="81">
        <f t="shared" si="503"/>
        <v>7818</v>
      </c>
      <c r="EI149" s="81">
        <f t="shared" si="503"/>
        <v>7841</v>
      </c>
      <c r="EJ149" s="81">
        <f t="shared" si="503"/>
        <v>7864</v>
      </c>
      <c r="EK149" s="81">
        <f t="shared" si="503"/>
        <v>7887</v>
      </c>
      <c r="EL149" s="81">
        <f t="shared" si="503"/>
        <v>7910</v>
      </c>
      <c r="EM149" s="81">
        <f t="shared" si="503"/>
        <v>7933</v>
      </c>
      <c r="EN149" s="81">
        <f t="shared" si="503"/>
        <v>7956</v>
      </c>
      <c r="EO149" s="81">
        <f t="shared" si="503"/>
        <v>7979</v>
      </c>
      <c r="EP149" s="81">
        <f t="shared" si="503"/>
        <v>8002</v>
      </c>
      <c r="EQ149" s="81">
        <f t="shared" si="503"/>
        <v>8025</v>
      </c>
      <c r="ER149" s="81">
        <f t="shared" si="503"/>
        <v>8048</v>
      </c>
      <c r="ES149" s="81">
        <f t="shared" si="503"/>
        <v>8071</v>
      </c>
      <c r="ET149" s="81">
        <f t="shared" si="503"/>
        <v>8094</v>
      </c>
      <c r="EU149" s="81">
        <f t="shared" ref="EU149:GR151" si="504">IF(ISNUMBER(EU3),ET149+EU3,ET149)</f>
        <v>8117</v>
      </c>
      <c r="EV149" s="81">
        <f t="shared" si="504"/>
        <v>8140</v>
      </c>
      <c r="EW149" s="81">
        <f t="shared" si="504"/>
        <v>8163</v>
      </c>
      <c r="EX149" s="81">
        <f t="shared" si="504"/>
        <v>8186</v>
      </c>
      <c r="EY149" s="81">
        <f t="shared" si="504"/>
        <v>8209</v>
      </c>
      <c r="EZ149" s="81">
        <f t="shared" si="504"/>
        <v>8232</v>
      </c>
      <c r="FA149" s="81">
        <f t="shared" si="504"/>
        <v>8255</v>
      </c>
      <c r="FB149" s="81">
        <f t="shared" si="504"/>
        <v>8278</v>
      </c>
      <c r="FC149" s="81">
        <f t="shared" si="504"/>
        <v>8301</v>
      </c>
      <c r="FD149" s="81">
        <f t="shared" si="504"/>
        <v>8324</v>
      </c>
      <c r="FE149" s="81">
        <f t="shared" si="504"/>
        <v>8347</v>
      </c>
      <c r="FF149" s="81">
        <f t="shared" si="504"/>
        <v>8370</v>
      </c>
      <c r="FG149" s="81">
        <f t="shared" si="504"/>
        <v>8393</v>
      </c>
      <c r="FH149" s="81">
        <f t="shared" si="504"/>
        <v>8416</v>
      </c>
      <c r="FI149" s="81">
        <f t="shared" si="504"/>
        <v>8439</v>
      </c>
      <c r="FJ149" s="81">
        <f t="shared" si="504"/>
        <v>8439</v>
      </c>
      <c r="FK149" s="81">
        <f t="shared" si="504"/>
        <v>8439</v>
      </c>
      <c r="FL149" s="81">
        <f t="shared" si="504"/>
        <v>8439</v>
      </c>
      <c r="FM149" s="81">
        <f t="shared" si="504"/>
        <v>8439</v>
      </c>
      <c r="FN149" s="81">
        <f t="shared" si="504"/>
        <v>8439</v>
      </c>
      <c r="FO149" s="81">
        <f t="shared" si="504"/>
        <v>8439</v>
      </c>
      <c r="FP149" s="81">
        <f t="shared" si="504"/>
        <v>8439</v>
      </c>
      <c r="FQ149" s="81">
        <f t="shared" si="504"/>
        <v>8439</v>
      </c>
      <c r="FR149" s="81">
        <f t="shared" si="504"/>
        <v>8439</v>
      </c>
      <c r="FS149" s="81">
        <f t="shared" si="504"/>
        <v>8439</v>
      </c>
      <c r="FT149" s="81">
        <f t="shared" si="504"/>
        <v>8439</v>
      </c>
      <c r="FU149" s="81">
        <f t="shared" si="504"/>
        <v>8439</v>
      </c>
      <c r="FV149" s="81">
        <f t="shared" si="504"/>
        <v>8439</v>
      </c>
      <c r="FW149" s="81">
        <f t="shared" si="504"/>
        <v>8439</v>
      </c>
      <c r="FX149" s="81">
        <f t="shared" si="504"/>
        <v>8439</v>
      </c>
      <c r="FY149" s="81">
        <f t="shared" si="504"/>
        <v>8439</v>
      </c>
      <c r="FZ149" s="81">
        <f t="shared" si="504"/>
        <v>8439</v>
      </c>
      <c r="GA149" s="81">
        <f t="shared" si="504"/>
        <v>8439</v>
      </c>
      <c r="GB149" s="81">
        <f t="shared" si="504"/>
        <v>8439</v>
      </c>
      <c r="GC149" s="81">
        <f t="shared" si="504"/>
        <v>8439</v>
      </c>
      <c r="GD149" s="81">
        <f t="shared" si="504"/>
        <v>8439</v>
      </c>
      <c r="GE149" s="81">
        <f t="shared" si="504"/>
        <v>8439</v>
      </c>
      <c r="GF149" s="81">
        <f t="shared" si="504"/>
        <v>8439</v>
      </c>
      <c r="GG149" s="81">
        <f t="shared" si="504"/>
        <v>8439</v>
      </c>
      <c r="GH149" s="81">
        <f t="shared" si="504"/>
        <v>8439</v>
      </c>
      <c r="GI149" s="81">
        <f t="shared" si="504"/>
        <v>8439</v>
      </c>
      <c r="GJ149" s="81">
        <f t="shared" si="504"/>
        <v>8439</v>
      </c>
      <c r="GK149" s="81">
        <f t="shared" si="504"/>
        <v>8439</v>
      </c>
      <c r="GL149" s="81">
        <f t="shared" si="504"/>
        <v>8439</v>
      </c>
      <c r="GM149" s="81">
        <f t="shared" si="504"/>
        <v>8439</v>
      </c>
      <c r="GN149" s="81">
        <f t="shared" si="504"/>
        <v>8439</v>
      </c>
      <c r="GO149" s="81">
        <f t="shared" si="504"/>
        <v>8439</v>
      </c>
      <c r="GP149" s="81">
        <f t="shared" si="504"/>
        <v>8439</v>
      </c>
      <c r="GQ149" s="81">
        <f t="shared" si="504"/>
        <v>8439</v>
      </c>
      <c r="GR149" s="81">
        <f t="shared" si="504"/>
        <v>8439</v>
      </c>
      <c r="GS149" s="6"/>
      <c r="GT149" s="6"/>
      <c r="GU149" s="6"/>
      <c r="GV149" s="6"/>
      <c r="GW149" s="6"/>
      <c r="GX149" s="6"/>
      <c r="GY149" s="6"/>
      <c r="GZ149" s="6"/>
    </row>
    <row r="150" spans="4:208" x14ac:dyDescent="0.2">
      <c r="D150" s="254" t="s">
        <v>319</v>
      </c>
      <c r="E150" s="255">
        <v>6700</v>
      </c>
      <c r="G150" s="1080"/>
      <c r="H150" s="256" t="s">
        <v>91</v>
      </c>
      <c r="P150" s="140"/>
      <c r="T150" s="414">
        <v>3</v>
      </c>
      <c r="U150" s="81">
        <v>5806</v>
      </c>
      <c r="V150" s="81">
        <f t="shared" ref="V150:AK178" si="505">IF(ISNUMBER(V4),U150+V4,U150)</f>
        <v>5806</v>
      </c>
      <c r="W150" s="81">
        <f t="shared" si="505"/>
        <v>5806</v>
      </c>
      <c r="X150" s="81">
        <f t="shared" si="505"/>
        <v>5806</v>
      </c>
      <c r="Y150" s="81">
        <f t="shared" si="505"/>
        <v>5825</v>
      </c>
      <c r="Z150" s="81">
        <f t="shared" si="505"/>
        <v>5859</v>
      </c>
      <c r="AA150" s="81">
        <f t="shared" si="505"/>
        <v>5886</v>
      </c>
      <c r="AB150" s="81">
        <f t="shared" si="505"/>
        <v>5909</v>
      </c>
      <c r="AC150" s="81">
        <f t="shared" si="505"/>
        <v>5937</v>
      </c>
      <c r="AD150" s="81">
        <f t="shared" si="505"/>
        <v>5955</v>
      </c>
      <c r="AE150" s="81">
        <f t="shared" si="505"/>
        <v>5976</v>
      </c>
      <c r="AF150" s="81">
        <f t="shared" si="505"/>
        <v>5997</v>
      </c>
      <c r="AG150" s="81">
        <f t="shared" si="505"/>
        <v>6018</v>
      </c>
      <c r="AH150" s="81">
        <f t="shared" si="505"/>
        <v>6039</v>
      </c>
      <c r="AI150" s="81">
        <f t="shared" si="505"/>
        <v>6060</v>
      </c>
      <c r="AJ150" s="81">
        <f t="shared" si="505"/>
        <v>6081</v>
      </c>
      <c r="AK150" s="81">
        <f t="shared" si="505"/>
        <v>6102</v>
      </c>
      <c r="AL150" s="81">
        <f t="shared" si="502"/>
        <v>6123</v>
      </c>
      <c r="AM150" s="81">
        <f t="shared" si="502"/>
        <v>6144</v>
      </c>
      <c r="AN150" s="81">
        <f t="shared" si="502"/>
        <v>6165</v>
      </c>
      <c r="AO150" s="81">
        <f t="shared" si="502"/>
        <v>6186</v>
      </c>
      <c r="AP150" s="81">
        <f t="shared" si="502"/>
        <v>6207</v>
      </c>
      <c r="AQ150" s="81">
        <f t="shared" si="502"/>
        <v>6228</v>
      </c>
      <c r="AR150" s="81">
        <f t="shared" si="502"/>
        <v>6249</v>
      </c>
      <c r="AS150" s="81">
        <f t="shared" si="502"/>
        <v>6270</v>
      </c>
      <c r="AT150" s="81">
        <f t="shared" si="502"/>
        <v>6291</v>
      </c>
      <c r="AU150" s="81">
        <f t="shared" si="502"/>
        <v>6312</v>
      </c>
      <c r="AV150" s="81">
        <f t="shared" si="502"/>
        <v>6333</v>
      </c>
      <c r="AW150" s="81">
        <f t="shared" si="502"/>
        <v>6354</v>
      </c>
      <c r="AX150" s="81">
        <f t="shared" si="502"/>
        <v>6375</v>
      </c>
      <c r="AY150" s="81">
        <f t="shared" si="502"/>
        <v>6396</v>
      </c>
      <c r="AZ150" s="81">
        <f t="shared" si="502"/>
        <v>6417</v>
      </c>
      <c r="BA150" s="81">
        <f t="shared" si="502"/>
        <v>6438</v>
      </c>
      <c r="BB150" s="81">
        <f t="shared" si="502"/>
        <v>6459</v>
      </c>
      <c r="BC150" s="81">
        <f t="shared" si="502"/>
        <v>6480</v>
      </c>
      <c r="BD150" s="81">
        <f t="shared" si="502"/>
        <v>6501</v>
      </c>
      <c r="BE150" s="81">
        <f t="shared" si="502"/>
        <v>6522</v>
      </c>
      <c r="BF150" s="81">
        <f t="shared" si="502"/>
        <v>6543</v>
      </c>
      <c r="BG150" s="81">
        <f t="shared" si="502"/>
        <v>6564</v>
      </c>
      <c r="BH150" s="81">
        <f t="shared" si="502"/>
        <v>6564</v>
      </c>
      <c r="BI150" s="81">
        <f t="shared" si="502"/>
        <v>6564</v>
      </c>
      <c r="BJ150" s="81">
        <f t="shared" si="502"/>
        <v>6564</v>
      </c>
      <c r="BK150" s="81">
        <f t="shared" si="502"/>
        <v>6564</v>
      </c>
      <c r="BL150" s="81">
        <f t="shared" si="502"/>
        <v>6564</v>
      </c>
      <c r="BM150" s="81">
        <f t="shared" si="502"/>
        <v>6564</v>
      </c>
      <c r="BN150" s="81">
        <f t="shared" si="502"/>
        <v>6587</v>
      </c>
      <c r="BO150" s="81">
        <f t="shared" si="502"/>
        <v>6610</v>
      </c>
      <c r="BP150" s="81">
        <f t="shared" si="502"/>
        <v>6633</v>
      </c>
      <c r="BQ150" s="81">
        <f t="shared" si="502"/>
        <v>6656</v>
      </c>
      <c r="BR150" s="81">
        <f t="shared" si="502"/>
        <v>6679</v>
      </c>
      <c r="BS150" s="81">
        <f t="shared" si="502"/>
        <v>6702</v>
      </c>
      <c r="BT150" s="81">
        <f t="shared" si="502"/>
        <v>6725</v>
      </c>
      <c r="BU150" s="81">
        <f t="shared" si="502"/>
        <v>6748</v>
      </c>
      <c r="BV150" s="81">
        <f t="shared" si="502"/>
        <v>6771</v>
      </c>
      <c r="BW150" s="81">
        <f t="shared" si="502"/>
        <v>6794</v>
      </c>
      <c r="BX150" s="81">
        <f t="shared" si="502"/>
        <v>6817</v>
      </c>
      <c r="BY150" s="81">
        <f t="shared" si="502"/>
        <v>6840</v>
      </c>
      <c r="BZ150" s="81">
        <f t="shared" si="502"/>
        <v>6863</v>
      </c>
      <c r="CA150" s="81">
        <f t="shared" si="502"/>
        <v>6886</v>
      </c>
      <c r="CB150" s="81">
        <f t="shared" si="502"/>
        <v>6909</v>
      </c>
      <c r="CC150" s="81">
        <f t="shared" si="502"/>
        <v>6932</v>
      </c>
      <c r="CD150" s="81">
        <f t="shared" si="502"/>
        <v>6955</v>
      </c>
      <c r="CE150" s="81">
        <f t="shared" si="502"/>
        <v>6978</v>
      </c>
      <c r="CF150" s="81">
        <f t="shared" si="502"/>
        <v>7001</v>
      </c>
      <c r="CG150" s="81">
        <f t="shared" si="502"/>
        <v>7024</v>
      </c>
      <c r="CH150" s="81">
        <f t="shared" si="502"/>
        <v>7047</v>
      </c>
      <c r="CI150" s="81">
        <f t="shared" si="503"/>
        <v>7070</v>
      </c>
      <c r="CJ150" s="81">
        <f t="shared" si="503"/>
        <v>7093</v>
      </c>
      <c r="CK150" s="81">
        <f t="shared" si="503"/>
        <v>7116</v>
      </c>
      <c r="CL150" s="81">
        <f t="shared" si="503"/>
        <v>7139</v>
      </c>
      <c r="CM150" s="81">
        <f t="shared" si="503"/>
        <v>7162</v>
      </c>
      <c r="CN150" s="81">
        <f t="shared" si="503"/>
        <v>7185</v>
      </c>
      <c r="CO150" s="81">
        <f t="shared" si="503"/>
        <v>7208</v>
      </c>
      <c r="CP150" s="81">
        <f t="shared" si="503"/>
        <v>7231</v>
      </c>
      <c r="CQ150" s="81">
        <f t="shared" si="503"/>
        <v>7254</v>
      </c>
      <c r="CR150" s="81">
        <f t="shared" si="503"/>
        <v>7277</v>
      </c>
      <c r="CS150" s="81">
        <f t="shared" si="503"/>
        <v>7300</v>
      </c>
      <c r="CT150" s="81">
        <f t="shared" si="503"/>
        <v>7323</v>
      </c>
      <c r="CU150" s="81">
        <f t="shared" si="503"/>
        <v>7346</v>
      </c>
      <c r="CV150" s="81">
        <f t="shared" si="503"/>
        <v>7369</v>
      </c>
      <c r="CW150" s="81">
        <f t="shared" si="503"/>
        <v>7392</v>
      </c>
      <c r="CX150" s="81">
        <f t="shared" si="503"/>
        <v>7415</v>
      </c>
      <c r="CY150" s="81">
        <f t="shared" si="503"/>
        <v>7438</v>
      </c>
      <c r="CZ150" s="81">
        <f t="shared" si="503"/>
        <v>7461</v>
      </c>
      <c r="DA150" s="81">
        <f t="shared" si="503"/>
        <v>7484</v>
      </c>
      <c r="DB150" s="81">
        <f t="shared" si="503"/>
        <v>7507</v>
      </c>
      <c r="DC150" s="81">
        <f t="shared" si="503"/>
        <v>7530</v>
      </c>
      <c r="DD150" s="81">
        <f t="shared" si="503"/>
        <v>7553</v>
      </c>
      <c r="DE150" s="81">
        <f t="shared" si="503"/>
        <v>7576</v>
      </c>
      <c r="DF150" s="81">
        <f t="shared" si="503"/>
        <v>7599</v>
      </c>
      <c r="DG150" s="81">
        <f t="shared" si="503"/>
        <v>7622</v>
      </c>
      <c r="DH150" s="81">
        <f t="shared" si="503"/>
        <v>7645</v>
      </c>
      <c r="DI150" s="81">
        <f t="shared" si="503"/>
        <v>7668</v>
      </c>
      <c r="DJ150" s="81">
        <f t="shared" si="503"/>
        <v>7668</v>
      </c>
      <c r="DK150" s="81">
        <f t="shared" si="503"/>
        <v>7668</v>
      </c>
      <c r="DL150" s="81">
        <f t="shared" si="503"/>
        <v>7668</v>
      </c>
      <c r="DM150" s="81">
        <f t="shared" si="503"/>
        <v>7668</v>
      </c>
      <c r="DN150" s="81">
        <f t="shared" si="503"/>
        <v>7668</v>
      </c>
      <c r="DO150" s="81">
        <f t="shared" si="503"/>
        <v>7691</v>
      </c>
      <c r="DP150" s="81">
        <f t="shared" si="503"/>
        <v>7714</v>
      </c>
      <c r="DQ150" s="81">
        <f t="shared" si="503"/>
        <v>7737</v>
      </c>
      <c r="DR150" s="81">
        <f t="shared" si="503"/>
        <v>7760</v>
      </c>
      <c r="DS150" s="81">
        <f t="shared" si="503"/>
        <v>7783</v>
      </c>
      <c r="DT150" s="81">
        <f t="shared" si="503"/>
        <v>7806</v>
      </c>
      <c r="DU150" s="81">
        <f t="shared" si="503"/>
        <v>7829</v>
      </c>
      <c r="DV150" s="81">
        <f t="shared" si="503"/>
        <v>7852</v>
      </c>
      <c r="DW150" s="81">
        <f t="shared" si="503"/>
        <v>7875</v>
      </c>
      <c r="DX150" s="81">
        <f t="shared" si="503"/>
        <v>7898</v>
      </c>
      <c r="DY150" s="81">
        <f t="shared" si="503"/>
        <v>7921</v>
      </c>
      <c r="DZ150" s="81">
        <f t="shared" si="503"/>
        <v>7944</v>
      </c>
      <c r="EA150" s="81">
        <f t="shared" si="503"/>
        <v>7967</v>
      </c>
      <c r="EB150" s="81">
        <f t="shared" si="503"/>
        <v>7990</v>
      </c>
      <c r="EC150" s="81">
        <f t="shared" si="503"/>
        <v>8013</v>
      </c>
      <c r="ED150" s="81">
        <f t="shared" si="503"/>
        <v>8036</v>
      </c>
      <c r="EE150" s="81">
        <f t="shared" si="503"/>
        <v>8059</v>
      </c>
      <c r="EF150" s="81">
        <f t="shared" si="503"/>
        <v>8082</v>
      </c>
      <c r="EG150" s="81">
        <f t="shared" si="503"/>
        <v>8105</v>
      </c>
      <c r="EH150" s="81">
        <f t="shared" si="503"/>
        <v>8128</v>
      </c>
      <c r="EI150" s="81">
        <f t="shared" si="503"/>
        <v>8151</v>
      </c>
      <c r="EJ150" s="81">
        <f t="shared" si="503"/>
        <v>8174</v>
      </c>
      <c r="EK150" s="81">
        <f t="shared" si="503"/>
        <v>8197</v>
      </c>
      <c r="EL150" s="81">
        <f t="shared" si="503"/>
        <v>8220</v>
      </c>
      <c r="EM150" s="81">
        <f t="shared" si="503"/>
        <v>8243</v>
      </c>
      <c r="EN150" s="81">
        <f t="shared" si="503"/>
        <v>8266</v>
      </c>
      <c r="EO150" s="81">
        <f t="shared" si="503"/>
        <v>8289</v>
      </c>
      <c r="EP150" s="81">
        <f t="shared" si="503"/>
        <v>8312</v>
      </c>
      <c r="EQ150" s="81">
        <f t="shared" si="503"/>
        <v>8335</v>
      </c>
      <c r="ER150" s="81">
        <f t="shared" si="503"/>
        <v>8358</v>
      </c>
      <c r="ES150" s="81">
        <f t="shared" si="503"/>
        <v>8381</v>
      </c>
      <c r="ET150" s="81">
        <f t="shared" si="503"/>
        <v>8404</v>
      </c>
      <c r="EU150" s="81">
        <f t="shared" si="504"/>
        <v>8427</v>
      </c>
      <c r="EV150" s="81">
        <f t="shared" si="504"/>
        <v>8450</v>
      </c>
      <c r="EW150" s="81">
        <f t="shared" si="504"/>
        <v>8473</v>
      </c>
      <c r="EX150" s="81">
        <f t="shared" si="504"/>
        <v>8496</v>
      </c>
      <c r="EY150" s="81">
        <f t="shared" si="504"/>
        <v>8519</v>
      </c>
      <c r="EZ150" s="81">
        <f t="shared" si="504"/>
        <v>8542</v>
      </c>
      <c r="FA150" s="81">
        <f t="shared" si="504"/>
        <v>8565</v>
      </c>
      <c r="FB150" s="81">
        <f t="shared" si="504"/>
        <v>8588</v>
      </c>
      <c r="FC150" s="81">
        <f t="shared" si="504"/>
        <v>8611</v>
      </c>
      <c r="FD150" s="81">
        <f t="shared" si="504"/>
        <v>8634</v>
      </c>
      <c r="FE150" s="81">
        <f t="shared" si="504"/>
        <v>8657</v>
      </c>
      <c r="FF150" s="81">
        <f t="shared" si="504"/>
        <v>8680</v>
      </c>
      <c r="FG150" s="81">
        <f t="shared" si="504"/>
        <v>8703</v>
      </c>
      <c r="FH150" s="81">
        <f t="shared" si="504"/>
        <v>8726</v>
      </c>
      <c r="FI150" s="81">
        <f t="shared" si="504"/>
        <v>8749</v>
      </c>
      <c r="FJ150" s="81">
        <f t="shared" si="504"/>
        <v>8772</v>
      </c>
      <c r="FK150" s="81">
        <f t="shared" si="504"/>
        <v>8795</v>
      </c>
      <c r="FL150" s="81">
        <f t="shared" si="504"/>
        <v>8818</v>
      </c>
      <c r="FM150" s="81">
        <f t="shared" si="504"/>
        <v>8841</v>
      </c>
      <c r="FN150" s="81">
        <f t="shared" si="504"/>
        <v>8841</v>
      </c>
      <c r="FO150" s="81">
        <f t="shared" si="504"/>
        <v>8841</v>
      </c>
      <c r="FP150" s="81">
        <f t="shared" si="504"/>
        <v>8841</v>
      </c>
      <c r="FQ150" s="81">
        <f t="shared" si="504"/>
        <v>8841</v>
      </c>
      <c r="FR150" s="81">
        <f t="shared" si="504"/>
        <v>8841</v>
      </c>
      <c r="FS150" s="81">
        <f t="shared" si="504"/>
        <v>8841</v>
      </c>
      <c r="FT150" s="81">
        <f t="shared" si="504"/>
        <v>8841</v>
      </c>
      <c r="FU150" s="81">
        <f t="shared" si="504"/>
        <v>8841</v>
      </c>
      <c r="FV150" s="81">
        <f t="shared" si="504"/>
        <v>8841</v>
      </c>
      <c r="FW150" s="81">
        <f t="shared" si="504"/>
        <v>8841</v>
      </c>
      <c r="FX150" s="81">
        <f t="shared" si="504"/>
        <v>8841</v>
      </c>
      <c r="FY150" s="81">
        <f t="shared" si="504"/>
        <v>8841</v>
      </c>
      <c r="FZ150" s="81">
        <f t="shared" si="504"/>
        <v>8841</v>
      </c>
      <c r="GA150" s="81">
        <f t="shared" si="504"/>
        <v>8841</v>
      </c>
      <c r="GB150" s="81">
        <f t="shared" si="504"/>
        <v>8841</v>
      </c>
      <c r="GC150" s="81">
        <f t="shared" si="504"/>
        <v>8841</v>
      </c>
      <c r="GD150" s="81">
        <f t="shared" si="504"/>
        <v>8841</v>
      </c>
      <c r="GE150" s="81">
        <f t="shared" si="504"/>
        <v>8841</v>
      </c>
      <c r="GF150" s="81">
        <f t="shared" si="504"/>
        <v>8841</v>
      </c>
      <c r="GG150" s="81">
        <f t="shared" si="504"/>
        <v>8841</v>
      </c>
      <c r="GH150" s="81">
        <f t="shared" si="504"/>
        <v>8841</v>
      </c>
      <c r="GI150" s="81">
        <f t="shared" si="504"/>
        <v>8841</v>
      </c>
      <c r="GJ150" s="81">
        <f t="shared" si="504"/>
        <v>8841</v>
      </c>
      <c r="GK150" s="81">
        <f t="shared" si="504"/>
        <v>8841</v>
      </c>
      <c r="GL150" s="81">
        <f t="shared" si="504"/>
        <v>8841</v>
      </c>
      <c r="GM150" s="81">
        <f t="shared" si="504"/>
        <v>8841</v>
      </c>
      <c r="GN150" s="81">
        <f t="shared" si="504"/>
        <v>8841</v>
      </c>
      <c r="GO150" s="81">
        <f t="shared" si="504"/>
        <v>8841</v>
      </c>
      <c r="GP150" s="81">
        <f t="shared" si="504"/>
        <v>8841</v>
      </c>
      <c r="GQ150" s="81">
        <f t="shared" si="504"/>
        <v>8841</v>
      </c>
      <c r="GR150" s="81">
        <f t="shared" si="504"/>
        <v>8841</v>
      </c>
      <c r="GS150" s="6"/>
      <c r="GT150" s="6"/>
      <c r="GU150" s="6"/>
      <c r="GV150" s="6"/>
      <c r="GW150" s="6"/>
      <c r="GX150" s="6"/>
      <c r="GY150" s="6"/>
      <c r="GZ150" s="6"/>
    </row>
    <row r="151" spans="4:208" x14ac:dyDescent="0.2">
      <c r="E151" s="255">
        <v>7500</v>
      </c>
      <c r="G151" s="1080"/>
      <c r="H151" s="256" t="s">
        <v>290</v>
      </c>
      <c r="P151" s="140"/>
      <c r="T151" s="414">
        <v>4</v>
      </c>
      <c r="U151" s="81">
        <v>5987</v>
      </c>
      <c r="V151" s="81">
        <f t="shared" si="505"/>
        <v>5987</v>
      </c>
      <c r="W151" s="81">
        <f t="shared" ref="W151:CH154" si="506">IF(ISNUMBER(W5),V151+W5,V151)</f>
        <v>5987</v>
      </c>
      <c r="X151" s="81">
        <f t="shared" si="506"/>
        <v>5987</v>
      </c>
      <c r="Y151" s="81">
        <f t="shared" si="506"/>
        <v>5987</v>
      </c>
      <c r="Z151" s="81">
        <f t="shared" si="506"/>
        <v>6018</v>
      </c>
      <c r="AA151" s="81">
        <f t="shared" si="506"/>
        <v>6055</v>
      </c>
      <c r="AB151" s="81">
        <f t="shared" si="506"/>
        <v>6089</v>
      </c>
      <c r="AC151" s="81">
        <f t="shared" si="506"/>
        <v>6128</v>
      </c>
      <c r="AD151" s="81">
        <f t="shared" si="506"/>
        <v>6160</v>
      </c>
      <c r="AE151" s="81">
        <f t="shared" si="506"/>
        <v>6183</v>
      </c>
      <c r="AF151" s="81">
        <f t="shared" si="506"/>
        <v>6206</v>
      </c>
      <c r="AG151" s="81">
        <f t="shared" si="506"/>
        <v>6229</v>
      </c>
      <c r="AH151" s="81">
        <f t="shared" si="506"/>
        <v>6252</v>
      </c>
      <c r="AI151" s="81">
        <f t="shared" si="506"/>
        <v>6275</v>
      </c>
      <c r="AJ151" s="81">
        <f t="shared" si="506"/>
        <v>6298</v>
      </c>
      <c r="AK151" s="81">
        <f t="shared" si="506"/>
        <v>6321</v>
      </c>
      <c r="AL151" s="81">
        <f t="shared" si="506"/>
        <v>6344</v>
      </c>
      <c r="AM151" s="81">
        <f t="shared" si="506"/>
        <v>6367</v>
      </c>
      <c r="AN151" s="81">
        <f t="shared" si="506"/>
        <v>6390</v>
      </c>
      <c r="AO151" s="81">
        <f t="shared" si="506"/>
        <v>6413</v>
      </c>
      <c r="AP151" s="81">
        <f t="shared" si="506"/>
        <v>6436</v>
      </c>
      <c r="AQ151" s="81">
        <f t="shared" si="506"/>
        <v>6459</v>
      </c>
      <c r="AR151" s="81">
        <f t="shared" si="506"/>
        <v>6482</v>
      </c>
      <c r="AS151" s="81">
        <f t="shared" si="506"/>
        <v>6505</v>
      </c>
      <c r="AT151" s="81">
        <f t="shared" si="506"/>
        <v>6528</v>
      </c>
      <c r="AU151" s="81">
        <f t="shared" si="506"/>
        <v>6551</v>
      </c>
      <c r="AV151" s="81">
        <f t="shared" si="506"/>
        <v>6574</v>
      </c>
      <c r="AW151" s="81">
        <f t="shared" si="506"/>
        <v>6597</v>
      </c>
      <c r="AX151" s="81">
        <f t="shared" si="506"/>
        <v>6620</v>
      </c>
      <c r="AY151" s="81">
        <f t="shared" si="506"/>
        <v>6643</v>
      </c>
      <c r="AZ151" s="81">
        <f t="shared" si="506"/>
        <v>6666</v>
      </c>
      <c r="BA151" s="81">
        <f t="shared" si="506"/>
        <v>6689</v>
      </c>
      <c r="BB151" s="81">
        <f t="shared" si="506"/>
        <v>6712</v>
      </c>
      <c r="BC151" s="81">
        <f t="shared" si="506"/>
        <v>6735</v>
      </c>
      <c r="BD151" s="81">
        <f t="shared" si="506"/>
        <v>6758</v>
      </c>
      <c r="BE151" s="81">
        <f t="shared" si="506"/>
        <v>6781</v>
      </c>
      <c r="BF151" s="81">
        <f t="shared" si="506"/>
        <v>6804</v>
      </c>
      <c r="BG151" s="81">
        <f t="shared" si="506"/>
        <v>6827</v>
      </c>
      <c r="BH151" s="81">
        <f t="shared" si="506"/>
        <v>6850</v>
      </c>
      <c r="BI151" s="81">
        <f t="shared" si="506"/>
        <v>6873</v>
      </c>
      <c r="BJ151" s="81">
        <f t="shared" si="506"/>
        <v>6896</v>
      </c>
      <c r="BK151" s="81">
        <f t="shared" si="506"/>
        <v>6919</v>
      </c>
      <c r="BL151" s="81">
        <f t="shared" si="506"/>
        <v>6942</v>
      </c>
      <c r="BM151" s="81">
        <f t="shared" si="506"/>
        <v>6965</v>
      </c>
      <c r="BN151" s="81">
        <f t="shared" si="506"/>
        <v>6988</v>
      </c>
      <c r="BO151" s="81">
        <f t="shared" si="506"/>
        <v>7011</v>
      </c>
      <c r="BP151" s="81">
        <f t="shared" si="506"/>
        <v>7034</v>
      </c>
      <c r="BQ151" s="81">
        <f t="shared" si="506"/>
        <v>7057</v>
      </c>
      <c r="BR151" s="81">
        <f t="shared" si="506"/>
        <v>7080</v>
      </c>
      <c r="BS151" s="81">
        <f t="shared" si="506"/>
        <v>7103</v>
      </c>
      <c r="BT151" s="81">
        <f t="shared" si="506"/>
        <v>7126</v>
      </c>
      <c r="BU151" s="81">
        <f t="shared" si="506"/>
        <v>7149</v>
      </c>
      <c r="BV151" s="81">
        <f t="shared" si="506"/>
        <v>7172</v>
      </c>
      <c r="BW151" s="81">
        <f t="shared" si="506"/>
        <v>7187</v>
      </c>
      <c r="BX151" s="81">
        <f t="shared" si="506"/>
        <v>7187</v>
      </c>
      <c r="BY151" s="81">
        <f t="shared" si="506"/>
        <v>7187</v>
      </c>
      <c r="BZ151" s="81">
        <f t="shared" si="506"/>
        <v>7187</v>
      </c>
      <c r="CA151" s="81">
        <f t="shared" si="506"/>
        <v>7187</v>
      </c>
      <c r="CB151" s="81">
        <f t="shared" si="506"/>
        <v>7187</v>
      </c>
      <c r="CC151" s="81">
        <f t="shared" si="506"/>
        <v>7187</v>
      </c>
      <c r="CD151" s="81">
        <f t="shared" si="506"/>
        <v>7208</v>
      </c>
      <c r="CE151" s="81">
        <f t="shared" si="506"/>
        <v>7229</v>
      </c>
      <c r="CF151" s="81">
        <f t="shared" si="506"/>
        <v>7250</v>
      </c>
      <c r="CG151" s="81">
        <f t="shared" si="506"/>
        <v>7271</v>
      </c>
      <c r="CH151" s="81">
        <f t="shared" si="506"/>
        <v>7292</v>
      </c>
      <c r="CI151" s="81">
        <f t="shared" si="503"/>
        <v>7313</v>
      </c>
      <c r="CJ151" s="81">
        <f t="shared" si="503"/>
        <v>7334</v>
      </c>
      <c r="CK151" s="81">
        <f t="shared" si="503"/>
        <v>7355</v>
      </c>
      <c r="CL151" s="81">
        <f t="shared" si="503"/>
        <v>7376</v>
      </c>
      <c r="CM151" s="81">
        <f t="shared" si="503"/>
        <v>7397</v>
      </c>
      <c r="CN151" s="81">
        <f t="shared" si="503"/>
        <v>7418</v>
      </c>
      <c r="CO151" s="81">
        <f t="shared" si="503"/>
        <v>7439</v>
      </c>
      <c r="CP151" s="81">
        <f t="shared" si="503"/>
        <v>7460</v>
      </c>
      <c r="CQ151" s="81">
        <f t="shared" si="503"/>
        <v>7481</v>
      </c>
      <c r="CR151" s="81">
        <f t="shared" si="503"/>
        <v>7502</v>
      </c>
      <c r="CS151" s="81">
        <f t="shared" si="503"/>
        <v>7523</v>
      </c>
      <c r="CT151" s="81">
        <f t="shared" si="503"/>
        <v>7544</v>
      </c>
      <c r="CU151" s="81">
        <f t="shared" si="503"/>
        <v>7565</v>
      </c>
      <c r="CV151" s="81">
        <f t="shared" si="503"/>
        <v>7586</v>
      </c>
      <c r="CW151" s="81">
        <f t="shared" si="503"/>
        <v>7607</v>
      </c>
      <c r="CX151" s="81">
        <f t="shared" si="503"/>
        <v>7628</v>
      </c>
      <c r="CY151" s="81">
        <f t="shared" si="503"/>
        <v>7649</v>
      </c>
      <c r="CZ151" s="81">
        <f t="shared" si="503"/>
        <v>7670</v>
      </c>
      <c r="DA151" s="81">
        <f t="shared" si="503"/>
        <v>7691</v>
      </c>
      <c r="DB151" s="81">
        <f t="shared" si="503"/>
        <v>7712</v>
      </c>
      <c r="DC151" s="81">
        <f t="shared" si="503"/>
        <v>7733</v>
      </c>
      <c r="DD151" s="81">
        <f t="shared" si="503"/>
        <v>7754</v>
      </c>
      <c r="DE151" s="81">
        <f t="shared" si="503"/>
        <v>7775</v>
      </c>
      <c r="DF151" s="81">
        <f t="shared" si="503"/>
        <v>7796</v>
      </c>
      <c r="DG151" s="81">
        <f t="shared" si="503"/>
        <v>7817</v>
      </c>
      <c r="DH151" s="81">
        <f t="shared" si="503"/>
        <v>7838</v>
      </c>
      <c r="DI151" s="81">
        <f t="shared" si="503"/>
        <v>7859</v>
      </c>
      <c r="DJ151" s="81">
        <f t="shared" si="503"/>
        <v>7880</v>
      </c>
      <c r="DK151" s="81">
        <f t="shared" si="503"/>
        <v>7901</v>
      </c>
      <c r="DL151" s="81">
        <f t="shared" si="503"/>
        <v>7922</v>
      </c>
      <c r="DM151" s="81">
        <f t="shared" si="503"/>
        <v>7943</v>
      </c>
      <c r="DN151" s="81">
        <f t="shared" si="503"/>
        <v>7964</v>
      </c>
      <c r="DO151" s="81">
        <f t="shared" si="503"/>
        <v>7985</v>
      </c>
      <c r="DP151" s="81">
        <f t="shared" si="503"/>
        <v>8006</v>
      </c>
      <c r="DQ151" s="81">
        <f t="shared" si="503"/>
        <v>8027</v>
      </c>
      <c r="DR151" s="81">
        <f t="shared" si="503"/>
        <v>8048</v>
      </c>
      <c r="DS151" s="81">
        <f t="shared" si="503"/>
        <v>8069</v>
      </c>
      <c r="DT151" s="81">
        <f t="shared" si="503"/>
        <v>8090</v>
      </c>
      <c r="DU151" s="81">
        <f t="shared" si="503"/>
        <v>8111</v>
      </c>
      <c r="DV151" s="81">
        <f t="shared" si="503"/>
        <v>8132</v>
      </c>
      <c r="DW151" s="81">
        <f t="shared" si="503"/>
        <v>8153</v>
      </c>
      <c r="DX151" s="81">
        <f t="shared" si="503"/>
        <v>8174</v>
      </c>
      <c r="DY151" s="81">
        <f t="shared" si="503"/>
        <v>8195</v>
      </c>
      <c r="DZ151" s="81">
        <f t="shared" si="503"/>
        <v>8216</v>
      </c>
      <c r="EA151" s="81">
        <f t="shared" si="503"/>
        <v>8237</v>
      </c>
      <c r="EB151" s="81">
        <f t="shared" si="503"/>
        <v>8258</v>
      </c>
      <c r="EC151" s="81">
        <f t="shared" si="503"/>
        <v>8279</v>
      </c>
      <c r="ED151" s="81">
        <f t="shared" si="503"/>
        <v>8300</v>
      </c>
      <c r="EE151" s="81">
        <f t="shared" si="503"/>
        <v>8300</v>
      </c>
      <c r="EF151" s="81">
        <f t="shared" si="503"/>
        <v>8300</v>
      </c>
      <c r="EG151" s="81">
        <f t="shared" si="503"/>
        <v>8300</v>
      </c>
      <c r="EH151" s="81">
        <f t="shared" si="503"/>
        <v>8300</v>
      </c>
      <c r="EI151" s="81">
        <f t="shared" si="503"/>
        <v>8300</v>
      </c>
      <c r="EJ151" s="81">
        <f t="shared" si="503"/>
        <v>8323</v>
      </c>
      <c r="EK151" s="81">
        <f t="shared" si="503"/>
        <v>8346</v>
      </c>
      <c r="EL151" s="81">
        <f t="shared" si="503"/>
        <v>8369</v>
      </c>
      <c r="EM151" s="81">
        <f t="shared" si="503"/>
        <v>8392</v>
      </c>
      <c r="EN151" s="81">
        <f t="shared" si="503"/>
        <v>8415</v>
      </c>
      <c r="EO151" s="81">
        <f t="shared" si="503"/>
        <v>8438</v>
      </c>
      <c r="EP151" s="81">
        <f t="shared" si="503"/>
        <v>8461</v>
      </c>
      <c r="EQ151" s="81">
        <f t="shared" si="503"/>
        <v>8484</v>
      </c>
      <c r="ER151" s="81">
        <f t="shared" si="503"/>
        <v>8507</v>
      </c>
      <c r="ES151" s="81">
        <f t="shared" si="503"/>
        <v>8530</v>
      </c>
      <c r="ET151" s="81">
        <f t="shared" si="503"/>
        <v>8553</v>
      </c>
      <c r="EU151" s="81">
        <f t="shared" si="504"/>
        <v>8576</v>
      </c>
      <c r="EV151" s="81">
        <f t="shared" si="504"/>
        <v>8599</v>
      </c>
      <c r="EW151" s="81">
        <f t="shared" si="504"/>
        <v>8622</v>
      </c>
      <c r="EX151" s="81">
        <f t="shared" si="504"/>
        <v>8645</v>
      </c>
      <c r="EY151" s="81">
        <f t="shared" si="504"/>
        <v>8668</v>
      </c>
      <c r="EZ151" s="81">
        <f t="shared" si="504"/>
        <v>8691</v>
      </c>
      <c r="FA151" s="81">
        <f t="shared" si="504"/>
        <v>8714</v>
      </c>
      <c r="FB151" s="81">
        <f t="shared" si="504"/>
        <v>8737</v>
      </c>
      <c r="FC151" s="81">
        <f t="shared" si="504"/>
        <v>8760</v>
      </c>
      <c r="FD151" s="81">
        <f t="shared" si="504"/>
        <v>8783</v>
      </c>
      <c r="FE151" s="81">
        <f t="shared" si="504"/>
        <v>8806</v>
      </c>
      <c r="FF151" s="81">
        <f t="shared" si="504"/>
        <v>8829</v>
      </c>
      <c r="FG151" s="81">
        <f t="shared" si="504"/>
        <v>8852</v>
      </c>
      <c r="FH151" s="81">
        <f t="shared" si="504"/>
        <v>8875</v>
      </c>
      <c r="FI151" s="81">
        <f t="shared" si="504"/>
        <v>8875</v>
      </c>
      <c r="FJ151" s="81">
        <f t="shared" si="504"/>
        <v>8875</v>
      </c>
      <c r="FK151" s="81">
        <f t="shared" si="504"/>
        <v>8875</v>
      </c>
      <c r="FL151" s="81">
        <f t="shared" si="504"/>
        <v>8875</v>
      </c>
      <c r="FM151" s="81">
        <f t="shared" si="504"/>
        <v>8875</v>
      </c>
      <c r="FN151" s="81">
        <f t="shared" si="504"/>
        <v>8875</v>
      </c>
      <c r="FO151" s="81">
        <f t="shared" si="504"/>
        <v>8875</v>
      </c>
      <c r="FP151" s="81">
        <f t="shared" si="504"/>
        <v>8875</v>
      </c>
      <c r="FQ151" s="81">
        <f t="shared" si="504"/>
        <v>8875</v>
      </c>
      <c r="FR151" s="81">
        <f t="shared" si="504"/>
        <v>8875</v>
      </c>
      <c r="FS151" s="81">
        <f t="shared" si="504"/>
        <v>8875</v>
      </c>
      <c r="FT151" s="81">
        <f t="shared" si="504"/>
        <v>8875</v>
      </c>
      <c r="FU151" s="81">
        <f t="shared" si="504"/>
        <v>8875</v>
      </c>
      <c r="FV151" s="81">
        <f t="shared" si="504"/>
        <v>8875</v>
      </c>
      <c r="FW151" s="81">
        <f t="shared" si="504"/>
        <v>8875</v>
      </c>
      <c r="FX151" s="81">
        <f t="shared" si="504"/>
        <v>8875</v>
      </c>
      <c r="FY151" s="81">
        <f t="shared" si="504"/>
        <v>8875</v>
      </c>
      <c r="FZ151" s="81">
        <f t="shared" si="504"/>
        <v>8875</v>
      </c>
      <c r="GA151" s="81">
        <f t="shared" si="504"/>
        <v>8875</v>
      </c>
      <c r="GB151" s="81">
        <f t="shared" si="504"/>
        <v>8875</v>
      </c>
      <c r="GC151" s="81">
        <f t="shared" si="504"/>
        <v>8875</v>
      </c>
      <c r="GD151" s="81">
        <f t="shared" si="504"/>
        <v>8875</v>
      </c>
      <c r="GE151" s="81">
        <f t="shared" si="504"/>
        <v>8875</v>
      </c>
      <c r="GF151" s="81">
        <f t="shared" si="504"/>
        <v>8875</v>
      </c>
      <c r="GG151" s="81">
        <f t="shared" si="504"/>
        <v>8875</v>
      </c>
      <c r="GH151" s="81">
        <f t="shared" si="504"/>
        <v>8875</v>
      </c>
      <c r="GI151" s="81">
        <f t="shared" si="504"/>
        <v>8875</v>
      </c>
      <c r="GJ151" s="81">
        <f t="shared" si="504"/>
        <v>8875</v>
      </c>
      <c r="GK151" s="81">
        <f t="shared" si="504"/>
        <v>8875</v>
      </c>
      <c r="GL151" s="81">
        <f t="shared" si="504"/>
        <v>8875</v>
      </c>
      <c r="GM151" s="81">
        <f t="shared" si="504"/>
        <v>8875</v>
      </c>
      <c r="GN151" s="81">
        <f t="shared" si="504"/>
        <v>8875</v>
      </c>
      <c r="GO151" s="81">
        <f t="shared" si="504"/>
        <v>8875</v>
      </c>
      <c r="GP151" s="81">
        <f t="shared" si="504"/>
        <v>8875</v>
      </c>
      <c r="GQ151" s="81">
        <f t="shared" si="504"/>
        <v>8875</v>
      </c>
      <c r="GR151" s="81">
        <f t="shared" si="504"/>
        <v>8875</v>
      </c>
      <c r="GS151" s="6"/>
      <c r="GT151" s="6"/>
      <c r="GU151" s="6"/>
      <c r="GV151" s="6"/>
      <c r="GW151" s="6"/>
      <c r="GX151" s="6"/>
      <c r="GY151" s="6"/>
      <c r="GZ151" s="6"/>
    </row>
    <row r="152" spans="4:208" x14ac:dyDescent="0.2">
      <c r="G152" s="1080"/>
      <c r="H152" s="256" t="s">
        <v>291</v>
      </c>
      <c r="P152" s="140"/>
      <c r="T152" s="414">
        <v>5</v>
      </c>
      <c r="U152" s="81">
        <v>5504</v>
      </c>
      <c r="V152" s="81">
        <f t="shared" si="505"/>
        <v>5523</v>
      </c>
      <c r="W152" s="81">
        <f t="shared" si="506"/>
        <v>5530</v>
      </c>
      <c r="X152" s="81">
        <f t="shared" si="506"/>
        <v>5533</v>
      </c>
      <c r="Y152" s="81">
        <f t="shared" si="506"/>
        <v>5565</v>
      </c>
      <c r="Z152" s="81">
        <f t="shared" si="506"/>
        <v>5649</v>
      </c>
      <c r="AA152" s="81">
        <f t="shared" si="506"/>
        <v>5657</v>
      </c>
      <c r="AB152" s="81">
        <f t="shared" si="506"/>
        <v>5679</v>
      </c>
      <c r="AC152" s="81">
        <f t="shared" si="506"/>
        <v>5694</v>
      </c>
      <c r="AD152" s="81">
        <f t="shared" si="506"/>
        <v>5699</v>
      </c>
      <c r="AE152" s="81">
        <f t="shared" si="506"/>
        <v>5722</v>
      </c>
      <c r="AF152" s="81">
        <f t="shared" si="506"/>
        <v>5745</v>
      </c>
      <c r="AG152" s="81">
        <f t="shared" si="506"/>
        <v>5768</v>
      </c>
      <c r="AH152" s="81">
        <f t="shared" si="506"/>
        <v>5768</v>
      </c>
      <c r="AI152" s="81">
        <f t="shared" si="506"/>
        <v>5768</v>
      </c>
      <c r="AJ152" s="81">
        <f t="shared" si="506"/>
        <v>5768</v>
      </c>
      <c r="AK152" s="81">
        <f t="shared" si="506"/>
        <v>5768</v>
      </c>
      <c r="AL152" s="81">
        <f t="shared" si="506"/>
        <v>5768</v>
      </c>
      <c r="AM152" s="81">
        <f t="shared" si="506"/>
        <v>5768</v>
      </c>
      <c r="AN152" s="81">
        <f t="shared" si="506"/>
        <v>5791</v>
      </c>
      <c r="AO152" s="81">
        <f t="shared" si="506"/>
        <v>5814</v>
      </c>
      <c r="AP152" s="81">
        <f t="shared" si="506"/>
        <v>5837</v>
      </c>
      <c r="AQ152" s="81">
        <f t="shared" si="506"/>
        <v>5860</v>
      </c>
      <c r="AR152" s="81">
        <f t="shared" si="506"/>
        <v>5883</v>
      </c>
      <c r="AS152" s="81">
        <f t="shared" si="506"/>
        <v>5906</v>
      </c>
      <c r="AT152" s="81">
        <f t="shared" si="506"/>
        <v>5929</v>
      </c>
      <c r="AU152" s="81">
        <f t="shared" si="506"/>
        <v>5952</v>
      </c>
      <c r="AV152" s="81">
        <f t="shared" si="506"/>
        <v>5975</v>
      </c>
      <c r="AW152" s="81">
        <f t="shared" si="506"/>
        <v>5998</v>
      </c>
      <c r="AX152" s="81">
        <f t="shared" si="506"/>
        <v>6021</v>
      </c>
      <c r="AY152" s="81">
        <f t="shared" si="506"/>
        <v>6044</v>
      </c>
      <c r="AZ152" s="81">
        <f t="shared" si="506"/>
        <v>6067</v>
      </c>
      <c r="BA152" s="81">
        <f t="shared" si="506"/>
        <v>6090</v>
      </c>
      <c r="BB152" s="81">
        <f t="shared" si="506"/>
        <v>6113</v>
      </c>
      <c r="BC152" s="81">
        <f t="shared" si="506"/>
        <v>6136</v>
      </c>
      <c r="BD152" s="81">
        <f t="shared" si="506"/>
        <v>6159</v>
      </c>
      <c r="BE152" s="81">
        <f t="shared" si="506"/>
        <v>6182</v>
      </c>
      <c r="BF152" s="81">
        <f t="shared" si="506"/>
        <v>6205</v>
      </c>
      <c r="BG152" s="81">
        <f t="shared" si="506"/>
        <v>6228</v>
      </c>
      <c r="BH152" s="81">
        <f t="shared" si="506"/>
        <v>6251</v>
      </c>
      <c r="BI152" s="81">
        <f t="shared" si="506"/>
        <v>6274</v>
      </c>
      <c r="BJ152" s="81">
        <f t="shared" si="506"/>
        <v>6297</v>
      </c>
      <c r="BK152" s="81">
        <f t="shared" si="506"/>
        <v>6320</v>
      </c>
      <c r="BL152" s="81">
        <f t="shared" si="506"/>
        <v>6343</v>
      </c>
      <c r="BM152" s="81">
        <f t="shared" si="506"/>
        <v>6366</v>
      </c>
      <c r="BN152" s="81">
        <f t="shared" si="506"/>
        <v>6389</v>
      </c>
      <c r="BO152" s="81">
        <f t="shared" si="506"/>
        <v>6412</v>
      </c>
      <c r="BP152" s="81">
        <f t="shared" si="506"/>
        <v>6435</v>
      </c>
      <c r="BQ152" s="81">
        <f t="shared" si="506"/>
        <v>6458</v>
      </c>
      <c r="BR152" s="81">
        <f t="shared" si="506"/>
        <v>6481</v>
      </c>
      <c r="BS152" s="81">
        <f t="shared" si="506"/>
        <v>6504</v>
      </c>
      <c r="BT152" s="81">
        <f t="shared" si="506"/>
        <v>6527</v>
      </c>
      <c r="BU152" s="81">
        <f t="shared" si="506"/>
        <v>6550</v>
      </c>
      <c r="BV152" s="81">
        <f t="shared" si="506"/>
        <v>6573</v>
      </c>
      <c r="BW152" s="81">
        <f t="shared" si="506"/>
        <v>6596</v>
      </c>
      <c r="BX152" s="81">
        <f t="shared" si="506"/>
        <v>6619</v>
      </c>
      <c r="BY152" s="81">
        <f t="shared" si="506"/>
        <v>6642</v>
      </c>
      <c r="BZ152" s="81">
        <f t="shared" si="506"/>
        <v>6665</v>
      </c>
      <c r="CA152" s="81">
        <f t="shared" si="506"/>
        <v>6688</v>
      </c>
      <c r="CB152" s="81">
        <f t="shared" si="506"/>
        <v>6711</v>
      </c>
      <c r="CC152" s="81">
        <f t="shared" si="506"/>
        <v>6734</v>
      </c>
      <c r="CD152" s="81">
        <f t="shared" si="506"/>
        <v>6757</v>
      </c>
      <c r="CE152" s="81">
        <f t="shared" si="506"/>
        <v>6780</v>
      </c>
      <c r="CF152" s="81">
        <f t="shared" si="506"/>
        <v>6803</v>
      </c>
      <c r="CG152" s="81">
        <f t="shared" si="506"/>
        <v>6826</v>
      </c>
      <c r="CH152" s="81">
        <f t="shared" si="506"/>
        <v>6849</v>
      </c>
      <c r="CI152" s="81">
        <f t="shared" si="503"/>
        <v>6849</v>
      </c>
      <c r="CJ152" s="81">
        <f t="shared" si="503"/>
        <v>6849</v>
      </c>
      <c r="CK152" s="81">
        <f t="shared" si="503"/>
        <v>6849</v>
      </c>
      <c r="CL152" s="81">
        <f t="shared" si="503"/>
        <v>6849</v>
      </c>
      <c r="CM152" s="81">
        <f t="shared" si="503"/>
        <v>6849</v>
      </c>
      <c r="CN152" s="81">
        <f t="shared" si="503"/>
        <v>6849</v>
      </c>
      <c r="CO152" s="81">
        <f t="shared" si="503"/>
        <v>6868</v>
      </c>
      <c r="CP152" s="81">
        <f t="shared" si="503"/>
        <v>6887</v>
      </c>
      <c r="CQ152" s="81">
        <f t="shared" si="503"/>
        <v>6906</v>
      </c>
      <c r="CR152" s="81">
        <f t="shared" si="503"/>
        <v>6925</v>
      </c>
      <c r="CS152" s="81">
        <f t="shared" si="503"/>
        <v>6944</v>
      </c>
      <c r="CT152" s="81">
        <f t="shared" si="503"/>
        <v>6963</v>
      </c>
      <c r="CU152" s="81">
        <f t="shared" si="503"/>
        <v>6982</v>
      </c>
      <c r="CV152" s="81">
        <f t="shared" si="503"/>
        <v>7001</v>
      </c>
      <c r="CW152" s="81">
        <f t="shared" si="503"/>
        <v>7020</v>
      </c>
      <c r="CX152" s="81">
        <f t="shared" si="503"/>
        <v>7039</v>
      </c>
      <c r="CY152" s="81">
        <f t="shared" si="503"/>
        <v>7058</v>
      </c>
      <c r="CZ152" s="81">
        <f t="shared" si="503"/>
        <v>7077</v>
      </c>
      <c r="DA152" s="81">
        <f t="shared" si="503"/>
        <v>7096</v>
      </c>
      <c r="DB152" s="81">
        <f t="shared" si="503"/>
        <v>7115</v>
      </c>
      <c r="DC152" s="81">
        <f t="shared" si="503"/>
        <v>7134</v>
      </c>
      <c r="DD152" s="81">
        <f t="shared" si="503"/>
        <v>7153</v>
      </c>
      <c r="DE152" s="81">
        <f t="shared" si="503"/>
        <v>7172</v>
      </c>
      <c r="DF152" s="81">
        <f t="shared" si="503"/>
        <v>7191</v>
      </c>
      <c r="DG152" s="81">
        <f t="shared" si="503"/>
        <v>7210</v>
      </c>
      <c r="DH152" s="81">
        <f t="shared" si="503"/>
        <v>7229</v>
      </c>
      <c r="DI152" s="81">
        <f t="shared" si="503"/>
        <v>7248</v>
      </c>
      <c r="DJ152" s="81">
        <f t="shared" si="503"/>
        <v>7267</v>
      </c>
      <c r="DK152" s="81">
        <f t="shared" si="503"/>
        <v>7286</v>
      </c>
      <c r="DL152" s="81">
        <f t="shared" si="503"/>
        <v>7305</v>
      </c>
      <c r="DM152" s="81">
        <f t="shared" si="503"/>
        <v>7324</v>
      </c>
      <c r="DN152" s="81">
        <f t="shared" si="503"/>
        <v>7343</v>
      </c>
      <c r="DO152" s="81">
        <f t="shared" si="503"/>
        <v>7362</v>
      </c>
      <c r="DP152" s="81">
        <f t="shared" si="503"/>
        <v>7381</v>
      </c>
      <c r="DQ152" s="81">
        <f t="shared" si="503"/>
        <v>7400</v>
      </c>
      <c r="DR152" s="81">
        <f t="shared" si="503"/>
        <v>7419</v>
      </c>
      <c r="DS152" s="81">
        <f t="shared" si="503"/>
        <v>7438</v>
      </c>
      <c r="DT152" s="81">
        <f t="shared" si="503"/>
        <v>7457</v>
      </c>
      <c r="DU152" s="81">
        <f t="shared" si="503"/>
        <v>7476</v>
      </c>
      <c r="DV152" s="81">
        <f t="shared" si="503"/>
        <v>7495</v>
      </c>
      <c r="DW152" s="81">
        <f t="shared" si="503"/>
        <v>7514</v>
      </c>
      <c r="DX152" s="81">
        <f t="shared" si="503"/>
        <v>7533</v>
      </c>
      <c r="DY152" s="81">
        <f t="shared" si="503"/>
        <v>7552</v>
      </c>
      <c r="DZ152" s="81">
        <f t="shared" si="503"/>
        <v>7571</v>
      </c>
      <c r="EA152" s="81">
        <f t="shared" si="503"/>
        <v>7590</v>
      </c>
      <c r="EB152" s="81">
        <f t="shared" si="503"/>
        <v>7609</v>
      </c>
      <c r="EC152" s="81">
        <f t="shared" si="503"/>
        <v>7628</v>
      </c>
      <c r="ED152" s="81">
        <f t="shared" si="503"/>
        <v>7647</v>
      </c>
      <c r="EE152" s="81">
        <f t="shared" si="503"/>
        <v>7666</v>
      </c>
      <c r="EF152" s="81">
        <f t="shared" si="503"/>
        <v>7685</v>
      </c>
      <c r="EG152" s="81">
        <f t="shared" si="503"/>
        <v>7704</v>
      </c>
      <c r="EH152" s="81">
        <f t="shared" si="503"/>
        <v>7723</v>
      </c>
      <c r="EI152" s="81">
        <f t="shared" si="503"/>
        <v>7742</v>
      </c>
      <c r="EJ152" s="81">
        <f t="shared" si="503"/>
        <v>7761</v>
      </c>
      <c r="EK152" s="81">
        <f t="shared" si="503"/>
        <v>7780</v>
      </c>
      <c r="EL152" s="81">
        <f t="shared" si="503"/>
        <v>7799</v>
      </c>
      <c r="EM152" s="81">
        <f t="shared" si="503"/>
        <v>7818</v>
      </c>
      <c r="EN152" s="81">
        <f t="shared" si="503"/>
        <v>7837</v>
      </c>
      <c r="EO152" s="81">
        <f t="shared" si="503"/>
        <v>7856</v>
      </c>
      <c r="EP152" s="81">
        <f t="shared" si="503"/>
        <v>7875</v>
      </c>
      <c r="EQ152" s="81">
        <f t="shared" si="503"/>
        <v>7894</v>
      </c>
      <c r="ER152" s="81">
        <f t="shared" si="503"/>
        <v>7913</v>
      </c>
      <c r="ES152" s="81">
        <f t="shared" si="503"/>
        <v>7932</v>
      </c>
      <c r="ET152" s="81">
        <f t="shared" ref="ET152:GR156" si="507">IF(ISNUMBER(ET6),ES152+ET6,ES152)</f>
        <v>7951</v>
      </c>
      <c r="EU152" s="81">
        <f t="shared" si="507"/>
        <v>7970</v>
      </c>
      <c r="EV152" s="81">
        <f t="shared" si="507"/>
        <v>7970</v>
      </c>
      <c r="EW152" s="81">
        <f t="shared" si="507"/>
        <v>7970</v>
      </c>
      <c r="EX152" s="81">
        <f t="shared" si="507"/>
        <v>7970</v>
      </c>
      <c r="EY152" s="81">
        <f t="shared" si="507"/>
        <v>7970</v>
      </c>
      <c r="EZ152" s="81">
        <f t="shared" si="507"/>
        <v>7970</v>
      </c>
      <c r="FA152" s="81">
        <f t="shared" si="507"/>
        <v>7993</v>
      </c>
      <c r="FB152" s="81">
        <f t="shared" si="507"/>
        <v>8016</v>
      </c>
      <c r="FC152" s="81">
        <f t="shared" si="507"/>
        <v>8039</v>
      </c>
      <c r="FD152" s="81">
        <f t="shared" si="507"/>
        <v>8062</v>
      </c>
      <c r="FE152" s="81">
        <f t="shared" si="507"/>
        <v>8085</v>
      </c>
      <c r="FF152" s="81">
        <f t="shared" si="507"/>
        <v>8108</v>
      </c>
      <c r="FG152" s="81">
        <f t="shared" si="507"/>
        <v>8131</v>
      </c>
      <c r="FH152" s="81">
        <f t="shared" si="507"/>
        <v>8154</v>
      </c>
      <c r="FI152" s="81">
        <f t="shared" si="507"/>
        <v>8177</v>
      </c>
      <c r="FJ152" s="81">
        <f t="shared" si="507"/>
        <v>8200</v>
      </c>
      <c r="FK152" s="81">
        <f t="shared" si="507"/>
        <v>8223</v>
      </c>
      <c r="FL152" s="81">
        <f t="shared" si="507"/>
        <v>8246</v>
      </c>
      <c r="FM152" s="81">
        <f t="shared" si="507"/>
        <v>8269</v>
      </c>
      <c r="FN152" s="81">
        <f t="shared" si="507"/>
        <v>8292</v>
      </c>
      <c r="FO152" s="81">
        <f t="shared" si="507"/>
        <v>8315</v>
      </c>
      <c r="FP152" s="81">
        <f t="shared" si="507"/>
        <v>8338</v>
      </c>
      <c r="FQ152" s="81">
        <f t="shared" si="507"/>
        <v>8361</v>
      </c>
      <c r="FR152" s="81">
        <f t="shared" si="507"/>
        <v>8384</v>
      </c>
      <c r="FS152" s="81">
        <f t="shared" si="507"/>
        <v>8407</v>
      </c>
      <c r="FT152" s="81">
        <f t="shared" si="507"/>
        <v>8430</v>
      </c>
      <c r="FU152" s="81">
        <f t="shared" si="507"/>
        <v>8453</v>
      </c>
      <c r="FV152" s="81">
        <f t="shared" si="507"/>
        <v>8476</v>
      </c>
      <c r="FW152" s="81">
        <f t="shared" si="507"/>
        <v>8499</v>
      </c>
      <c r="FX152" s="81">
        <f t="shared" si="507"/>
        <v>8522</v>
      </c>
      <c r="FY152" s="81">
        <f t="shared" si="507"/>
        <v>8545</v>
      </c>
      <c r="FZ152" s="81">
        <f t="shared" si="507"/>
        <v>8568</v>
      </c>
      <c r="GA152" s="81">
        <f t="shared" si="507"/>
        <v>8591</v>
      </c>
      <c r="GB152" s="81">
        <f t="shared" si="507"/>
        <v>8614</v>
      </c>
      <c r="GC152" s="81">
        <f t="shared" si="507"/>
        <v>8637</v>
      </c>
      <c r="GD152" s="81">
        <f t="shared" si="507"/>
        <v>8660</v>
      </c>
      <c r="GE152" s="81">
        <f t="shared" si="507"/>
        <v>8683</v>
      </c>
      <c r="GF152" s="81">
        <f t="shared" si="507"/>
        <v>8706</v>
      </c>
      <c r="GG152" s="81">
        <f t="shared" si="507"/>
        <v>8729</v>
      </c>
      <c r="GH152" s="81">
        <f t="shared" si="507"/>
        <v>8752</v>
      </c>
      <c r="GI152" s="81">
        <f t="shared" si="507"/>
        <v>8775</v>
      </c>
      <c r="GJ152" s="81">
        <f t="shared" si="507"/>
        <v>8798</v>
      </c>
      <c r="GK152" s="81">
        <f t="shared" si="507"/>
        <v>8821</v>
      </c>
      <c r="GL152" s="81">
        <f t="shared" si="507"/>
        <v>8844</v>
      </c>
      <c r="GM152" s="81">
        <f t="shared" si="507"/>
        <v>8867</v>
      </c>
      <c r="GN152" s="81">
        <f t="shared" si="507"/>
        <v>8890</v>
      </c>
      <c r="GO152" s="81">
        <f t="shared" si="507"/>
        <v>8890</v>
      </c>
      <c r="GP152" s="81">
        <f t="shared" si="507"/>
        <v>8890</v>
      </c>
      <c r="GQ152" s="81">
        <f t="shared" si="507"/>
        <v>8890</v>
      </c>
      <c r="GR152" s="81">
        <f t="shared" si="507"/>
        <v>8890</v>
      </c>
      <c r="GS152" s="6"/>
      <c r="GT152" s="6"/>
      <c r="GU152" s="6"/>
      <c r="GV152" s="6"/>
      <c r="GW152" s="6"/>
      <c r="GX152" s="6"/>
      <c r="GY152" s="6"/>
      <c r="GZ152" s="6"/>
    </row>
    <row r="153" spans="4:208" x14ac:dyDescent="0.2">
      <c r="G153" s="1080"/>
      <c r="H153" s="256" t="s">
        <v>92</v>
      </c>
      <c r="P153" s="140"/>
      <c r="T153" s="414">
        <v>6</v>
      </c>
      <c r="U153" s="81">
        <v>5122</v>
      </c>
      <c r="V153" s="81">
        <f t="shared" si="505"/>
        <v>5162</v>
      </c>
      <c r="W153" s="81">
        <f t="shared" si="506"/>
        <v>5205</v>
      </c>
      <c r="X153" s="81">
        <f t="shared" si="506"/>
        <v>5245</v>
      </c>
      <c r="Y153" s="81">
        <f t="shared" si="506"/>
        <v>5287</v>
      </c>
      <c r="Z153" s="81">
        <f t="shared" si="506"/>
        <v>5368</v>
      </c>
      <c r="AA153" s="81">
        <f t="shared" si="506"/>
        <v>5402</v>
      </c>
      <c r="AB153" s="81">
        <f t="shared" si="506"/>
        <v>5427</v>
      </c>
      <c r="AC153" s="81">
        <f t="shared" si="506"/>
        <v>5479</v>
      </c>
      <c r="AD153" s="81">
        <f t="shared" si="506"/>
        <v>5506</v>
      </c>
      <c r="AE153" s="81">
        <f t="shared" si="506"/>
        <v>5556</v>
      </c>
      <c r="AF153" s="81">
        <f t="shared" si="506"/>
        <v>5606</v>
      </c>
      <c r="AG153" s="81">
        <f t="shared" si="506"/>
        <v>5623</v>
      </c>
      <c r="AH153" s="81">
        <f t="shared" si="506"/>
        <v>5640</v>
      </c>
      <c r="AI153" s="81">
        <f t="shared" si="506"/>
        <v>5657</v>
      </c>
      <c r="AJ153" s="81">
        <f t="shared" si="506"/>
        <v>5674</v>
      </c>
      <c r="AK153" s="81">
        <f t="shared" si="506"/>
        <v>5691</v>
      </c>
      <c r="AL153" s="81">
        <f t="shared" si="506"/>
        <v>5708</v>
      </c>
      <c r="AM153" s="81">
        <f t="shared" si="506"/>
        <v>5725</v>
      </c>
      <c r="AN153" s="81">
        <f t="shared" si="506"/>
        <v>5742</v>
      </c>
      <c r="AO153" s="81">
        <f t="shared" si="506"/>
        <v>5759</v>
      </c>
      <c r="AP153" s="81">
        <f t="shared" si="506"/>
        <v>5776</v>
      </c>
      <c r="AQ153" s="81">
        <f t="shared" si="506"/>
        <v>5776</v>
      </c>
      <c r="AR153" s="81">
        <f t="shared" si="506"/>
        <v>5776</v>
      </c>
      <c r="AS153" s="81">
        <f t="shared" si="506"/>
        <v>5776</v>
      </c>
      <c r="AT153" s="81">
        <f t="shared" si="506"/>
        <v>5776</v>
      </c>
      <c r="AU153" s="81">
        <f t="shared" si="506"/>
        <v>5776</v>
      </c>
      <c r="AV153" s="81">
        <f t="shared" si="506"/>
        <v>5776</v>
      </c>
      <c r="AW153" s="81">
        <f t="shared" si="506"/>
        <v>5776</v>
      </c>
      <c r="AX153" s="81">
        <f t="shared" si="506"/>
        <v>5799</v>
      </c>
      <c r="AY153" s="81">
        <f t="shared" si="506"/>
        <v>5822</v>
      </c>
      <c r="AZ153" s="81">
        <f t="shared" si="506"/>
        <v>5845</v>
      </c>
      <c r="BA153" s="81">
        <f t="shared" si="506"/>
        <v>5868</v>
      </c>
      <c r="BB153" s="81">
        <f t="shared" si="506"/>
        <v>5891</v>
      </c>
      <c r="BC153" s="81">
        <f t="shared" si="506"/>
        <v>5914</v>
      </c>
      <c r="BD153" s="81">
        <f t="shared" si="506"/>
        <v>5937</v>
      </c>
      <c r="BE153" s="81">
        <f t="shared" si="506"/>
        <v>5960</v>
      </c>
      <c r="BF153" s="81">
        <f t="shared" si="506"/>
        <v>5983</v>
      </c>
      <c r="BG153" s="81">
        <f t="shared" si="506"/>
        <v>6006</v>
      </c>
      <c r="BH153" s="81">
        <f t="shared" si="506"/>
        <v>6029</v>
      </c>
      <c r="BI153" s="81">
        <f t="shared" si="506"/>
        <v>6052</v>
      </c>
      <c r="BJ153" s="81">
        <f t="shared" si="506"/>
        <v>6075</v>
      </c>
      <c r="BK153" s="81">
        <f t="shared" si="506"/>
        <v>6098</v>
      </c>
      <c r="BL153" s="81">
        <f t="shared" si="506"/>
        <v>6121</v>
      </c>
      <c r="BM153" s="81">
        <f t="shared" si="506"/>
        <v>6144</v>
      </c>
      <c r="BN153" s="81">
        <f t="shared" si="506"/>
        <v>6167</v>
      </c>
      <c r="BO153" s="81">
        <f t="shared" si="506"/>
        <v>6190</v>
      </c>
      <c r="BP153" s="81">
        <f t="shared" si="506"/>
        <v>6213</v>
      </c>
      <c r="BQ153" s="81">
        <f t="shared" si="506"/>
        <v>6236</v>
      </c>
      <c r="BR153" s="81">
        <f t="shared" si="506"/>
        <v>6259</v>
      </c>
      <c r="BS153" s="81">
        <f t="shared" si="506"/>
        <v>6282</v>
      </c>
      <c r="BT153" s="81">
        <f t="shared" si="506"/>
        <v>6305</v>
      </c>
      <c r="BU153" s="81">
        <f t="shared" si="506"/>
        <v>6328</v>
      </c>
      <c r="BV153" s="81">
        <f t="shared" si="506"/>
        <v>6351</v>
      </c>
      <c r="BW153" s="81">
        <f t="shared" si="506"/>
        <v>6374</v>
      </c>
      <c r="BX153" s="81">
        <f t="shared" si="506"/>
        <v>6397</v>
      </c>
      <c r="BY153" s="81">
        <f t="shared" si="506"/>
        <v>6420</v>
      </c>
      <c r="BZ153" s="81">
        <f t="shared" si="506"/>
        <v>6443</v>
      </c>
      <c r="CA153" s="81">
        <f t="shared" si="506"/>
        <v>6466</v>
      </c>
      <c r="CB153" s="81">
        <f t="shared" si="506"/>
        <v>6489</v>
      </c>
      <c r="CC153" s="81">
        <f t="shared" si="506"/>
        <v>6512</v>
      </c>
      <c r="CD153" s="81">
        <f t="shared" si="506"/>
        <v>6535</v>
      </c>
      <c r="CE153" s="81">
        <f t="shared" si="506"/>
        <v>6558</v>
      </c>
      <c r="CF153" s="81">
        <f t="shared" si="506"/>
        <v>6581</v>
      </c>
      <c r="CG153" s="81">
        <f t="shared" si="506"/>
        <v>6604</v>
      </c>
      <c r="CH153" s="81">
        <f t="shared" si="506"/>
        <v>6627</v>
      </c>
      <c r="CI153" s="81">
        <f t="shared" ref="CI153:ET168" si="508">IF(ISNUMBER(CI7),CH153+CI7,CH153)</f>
        <v>6650</v>
      </c>
      <c r="CJ153" s="81">
        <f t="shared" si="508"/>
        <v>6673</v>
      </c>
      <c r="CK153" s="81">
        <f t="shared" si="508"/>
        <v>6696</v>
      </c>
      <c r="CL153" s="81">
        <f t="shared" si="508"/>
        <v>6719</v>
      </c>
      <c r="CM153" s="81">
        <f t="shared" si="508"/>
        <v>6742</v>
      </c>
      <c r="CN153" s="81">
        <f t="shared" si="508"/>
        <v>6765</v>
      </c>
      <c r="CO153" s="81">
        <f t="shared" si="508"/>
        <v>6788</v>
      </c>
      <c r="CP153" s="81">
        <f t="shared" si="508"/>
        <v>6811</v>
      </c>
      <c r="CQ153" s="81">
        <f t="shared" si="508"/>
        <v>6834</v>
      </c>
      <c r="CR153" s="81">
        <f t="shared" si="508"/>
        <v>6857</v>
      </c>
      <c r="CS153" s="81">
        <f t="shared" si="508"/>
        <v>6880</v>
      </c>
      <c r="CT153" s="81">
        <f t="shared" si="508"/>
        <v>6903</v>
      </c>
      <c r="CU153" s="81">
        <f t="shared" si="508"/>
        <v>6926</v>
      </c>
      <c r="CV153" s="81">
        <f t="shared" si="508"/>
        <v>6949</v>
      </c>
      <c r="CW153" s="81">
        <f t="shared" si="508"/>
        <v>6972</v>
      </c>
      <c r="CX153" s="81">
        <f t="shared" si="508"/>
        <v>6972</v>
      </c>
      <c r="CY153" s="81">
        <f t="shared" si="508"/>
        <v>6972</v>
      </c>
      <c r="CZ153" s="81">
        <f t="shared" si="508"/>
        <v>6972</v>
      </c>
      <c r="DA153" s="81">
        <f t="shared" si="508"/>
        <v>6972</v>
      </c>
      <c r="DB153" s="81">
        <f t="shared" si="508"/>
        <v>6972</v>
      </c>
      <c r="DC153" s="81">
        <f t="shared" si="508"/>
        <v>6972</v>
      </c>
      <c r="DD153" s="81">
        <f t="shared" si="508"/>
        <v>6994</v>
      </c>
      <c r="DE153" s="81">
        <f t="shared" si="508"/>
        <v>7016</v>
      </c>
      <c r="DF153" s="81">
        <f t="shared" si="508"/>
        <v>7038</v>
      </c>
      <c r="DG153" s="81">
        <f t="shared" si="508"/>
        <v>7060</v>
      </c>
      <c r="DH153" s="81">
        <f t="shared" si="508"/>
        <v>7082</v>
      </c>
      <c r="DI153" s="81">
        <f t="shared" si="508"/>
        <v>7104</v>
      </c>
      <c r="DJ153" s="81">
        <f t="shared" si="508"/>
        <v>7126</v>
      </c>
      <c r="DK153" s="81">
        <f t="shared" si="508"/>
        <v>7148</v>
      </c>
      <c r="DL153" s="81">
        <f t="shared" si="508"/>
        <v>7170</v>
      </c>
      <c r="DM153" s="81">
        <f t="shared" si="508"/>
        <v>7192</v>
      </c>
      <c r="DN153" s="81">
        <f t="shared" si="508"/>
        <v>7214</v>
      </c>
      <c r="DO153" s="81">
        <f t="shared" si="508"/>
        <v>7236</v>
      </c>
      <c r="DP153" s="81">
        <f t="shared" si="508"/>
        <v>7258</v>
      </c>
      <c r="DQ153" s="81">
        <f t="shared" si="508"/>
        <v>7280</v>
      </c>
      <c r="DR153" s="81">
        <f t="shared" si="508"/>
        <v>7302</v>
      </c>
      <c r="DS153" s="81">
        <f t="shared" si="508"/>
        <v>7324</v>
      </c>
      <c r="DT153" s="81">
        <f t="shared" si="508"/>
        <v>7346</v>
      </c>
      <c r="DU153" s="81">
        <f t="shared" si="508"/>
        <v>7368</v>
      </c>
      <c r="DV153" s="81">
        <f t="shared" si="508"/>
        <v>7390</v>
      </c>
      <c r="DW153" s="81">
        <f t="shared" si="508"/>
        <v>7412</v>
      </c>
      <c r="DX153" s="81">
        <f t="shared" si="508"/>
        <v>7434</v>
      </c>
      <c r="DY153" s="81">
        <f t="shared" si="508"/>
        <v>7456</v>
      </c>
      <c r="DZ153" s="81">
        <f t="shared" si="508"/>
        <v>7478</v>
      </c>
      <c r="EA153" s="81">
        <f t="shared" si="508"/>
        <v>7500</v>
      </c>
      <c r="EB153" s="81">
        <f t="shared" si="508"/>
        <v>7522</v>
      </c>
      <c r="EC153" s="81">
        <f t="shared" si="508"/>
        <v>7544</v>
      </c>
      <c r="ED153" s="81">
        <f t="shared" si="508"/>
        <v>7566</v>
      </c>
      <c r="EE153" s="81">
        <f t="shared" si="508"/>
        <v>7588</v>
      </c>
      <c r="EF153" s="81">
        <f t="shared" si="508"/>
        <v>7610</v>
      </c>
      <c r="EG153" s="81">
        <f t="shared" si="508"/>
        <v>7632</v>
      </c>
      <c r="EH153" s="81">
        <f t="shared" si="508"/>
        <v>7654</v>
      </c>
      <c r="EI153" s="81">
        <f t="shared" si="508"/>
        <v>7676</v>
      </c>
      <c r="EJ153" s="81">
        <f t="shared" si="508"/>
        <v>7698</v>
      </c>
      <c r="EK153" s="81">
        <f t="shared" si="508"/>
        <v>7720</v>
      </c>
      <c r="EL153" s="81">
        <f t="shared" si="508"/>
        <v>7742</v>
      </c>
      <c r="EM153" s="81">
        <f t="shared" si="508"/>
        <v>7764</v>
      </c>
      <c r="EN153" s="81">
        <f t="shared" si="508"/>
        <v>7786</v>
      </c>
      <c r="EO153" s="81">
        <f t="shared" si="508"/>
        <v>7808</v>
      </c>
      <c r="EP153" s="81">
        <f t="shared" si="508"/>
        <v>7830</v>
      </c>
      <c r="EQ153" s="81">
        <f t="shared" si="508"/>
        <v>7852</v>
      </c>
      <c r="ER153" s="81">
        <f t="shared" si="508"/>
        <v>7874</v>
      </c>
      <c r="ES153" s="81">
        <f t="shared" si="508"/>
        <v>7896</v>
      </c>
      <c r="ET153" s="81">
        <f t="shared" si="508"/>
        <v>7918</v>
      </c>
      <c r="EU153" s="81">
        <f t="shared" si="507"/>
        <v>7940</v>
      </c>
      <c r="EV153" s="81">
        <f t="shared" si="507"/>
        <v>7962</v>
      </c>
      <c r="EW153" s="81">
        <f t="shared" si="507"/>
        <v>7984</v>
      </c>
      <c r="EX153" s="81">
        <f t="shared" si="507"/>
        <v>8006</v>
      </c>
      <c r="EY153" s="81">
        <f t="shared" si="507"/>
        <v>8028</v>
      </c>
      <c r="EZ153" s="81">
        <f t="shared" si="507"/>
        <v>8050</v>
      </c>
      <c r="FA153" s="81">
        <f t="shared" si="507"/>
        <v>8072</v>
      </c>
      <c r="FB153" s="81">
        <f t="shared" si="507"/>
        <v>8094</v>
      </c>
      <c r="FC153" s="81">
        <f t="shared" si="507"/>
        <v>8116</v>
      </c>
      <c r="FD153" s="81">
        <f t="shared" si="507"/>
        <v>8138</v>
      </c>
      <c r="FE153" s="81">
        <f t="shared" si="507"/>
        <v>8138</v>
      </c>
      <c r="FF153" s="81">
        <f t="shared" si="507"/>
        <v>8138</v>
      </c>
      <c r="FG153" s="81">
        <f t="shared" si="507"/>
        <v>8138</v>
      </c>
      <c r="FH153" s="81">
        <f t="shared" si="507"/>
        <v>8138</v>
      </c>
      <c r="FI153" s="81">
        <f t="shared" si="507"/>
        <v>8138</v>
      </c>
      <c r="FJ153" s="81">
        <f t="shared" si="507"/>
        <v>8161</v>
      </c>
      <c r="FK153" s="81">
        <f t="shared" si="507"/>
        <v>8184</v>
      </c>
      <c r="FL153" s="81">
        <f t="shared" si="507"/>
        <v>8207</v>
      </c>
      <c r="FM153" s="81">
        <f t="shared" si="507"/>
        <v>8230</v>
      </c>
      <c r="FN153" s="81">
        <f t="shared" si="507"/>
        <v>8253</v>
      </c>
      <c r="FO153" s="81">
        <f t="shared" si="507"/>
        <v>8276</v>
      </c>
      <c r="FP153" s="81">
        <f t="shared" si="507"/>
        <v>8299</v>
      </c>
      <c r="FQ153" s="81">
        <f t="shared" si="507"/>
        <v>8322</v>
      </c>
      <c r="FR153" s="81">
        <f t="shared" si="507"/>
        <v>8345</v>
      </c>
      <c r="FS153" s="81">
        <f t="shared" si="507"/>
        <v>8368</v>
      </c>
      <c r="FT153" s="81">
        <f t="shared" si="507"/>
        <v>8391</v>
      </c>
      <c r="FU153" s="81">
        <f t="shared" si="507"/>
        <v>8414</v>
      </c>
      <c r="FV153" s="81">
        <f t="shared" si="507"/>
        <v>8437</v>
      </c>
      <c r="FW153" s="81">
        <f t="shared" si="507"/>
        <v>8460</v>
      </c>
      <c r="FX153" s="81">
        <f t="shared" si="507"/>
        <v>8483</v>
      </c>
      <c r="FY153" s="81">
        <f t="shared" si="507"/>
        <v>8506</v>
      </c>
      <c r="FZ153" s="81">
        <f t="shared" si="507"/>
        <v>8529</v>
      </c>
      <c r="GA153" s="81">
        <f t="shared" si="507"/>
        <v>8552</v>
      </c>
      <c r="GB153" s="81">
        <f t="shared" si="507"/>
        <v>8575</v>
      </c>
      <c r="GC153" s="81">
        <f t="shared" si="507"/>
        <v>8598</v>
      </c>
      <c r="GD153" s="81">
        <f t="shared" si="507"/>
        <v>8621</v>
      </c>
      <c r="GE153" s="81">
        <f t="shared" si="507"/>
        <v>8644</v>
      </c>
      <c r="GF153" s="81">
        <f t="shared" si="507"/>
        <v>8667</v>
      </c>
      <c r="GG153" s="81">
        <f t="shared" si="507"/>
        <v>8690</v>
      </c>
      <c r="GH153" s="81">
        <f t="shared" si="507"/>
        <v>8713</v>
      </c>
      <c r="GI153" s="81">
        <f t="shared" si="507"/>
        <v>8736</v>
      </c>
      <c r="GJ153" s="81">
        <f t="shared" si="507"/>
        <v>8759</v>
      </c>
      <c r="GK153" s="81">
        <f t="shared" si="507"/>
        <v>8782</v>
      </c>
      <c r="GL153" s="81">
        <f t="shared" si="507"/>
        <v>8805</v>
      </c>
      <c r="GM153" s="81">
        <f t="shared" si="507"/>
        <v>8828</v>
      </c>
      <c r="GN153" s="81">
        <f t="shared" si="507"/>
        <v>8851</v>
      </c>
      <c r="GO153" s="81">
        <f t="shared" si="507"/>
        <v>8851</v>
      </c>
      <c r="GP153" s="81">
        <f t="shared" si="507"/>
        <v>8851</v>
      </c>
      <c r="GQ153" s="81">
        <f t="shared" si="507"/>
        <v>8851</v>
      </c>
      <c r="GR153" s="81">
        <f t="shared" si="507"/>
        <v>8851</v>
      </c>
      <c r="GS153" s="6"/>
      <c r="GT153" s="6"/>
      <c r="GU153" s="6"/>
      <c r="GV153" s="6"/>
      <c r="GW153" s="6"/>
      <c r="GX153" s="6"/>
      <c r="GY153" s="6"/>
      <c r="GZ153" s="6"/>
    </row>
    <row r="154" spans="4:208" x14ac:dyDescent="0.2">
      <c r="G154" s="1080"/>
      <c r="H154" s="256" t="s">
        <v>292</v>
      </c>
      <c r="P154" s="140"/>
      <c r="T154" s="414">
        <v>7</v>
      </c>
      <c r="U154" s="81">
        <v>5297</v>
      </c>
      <c r="V154" s="81">
        <f t="shared" si="505"/>
        <v>5298</v>
      </c>
      <c r="W154" s="81">
        <f t="shared" si="506"/>
        <v>5325</v>
      </c>
      <c r="X154" s="81">
        <f t="shared" si="506"/>
        <v>5366</v>
      </c>
      <c r="Y154" s="81">
        <f t="shared" si="506"/>
        <v>5386</v>
      </c>
      <c r="Z154" s="81">
        <f t="shared" si="506"/>
        <v>5386</v>
      </c>
      <c r="AA154" s="81">
        <f t="shared" si="506"/>
        <v>5393</v>
      </c>
      <c r="AB154" s="81">
        <f t="shared" si="506"/>
        <v>5444</v>
      </c>
      <c r="AC154" s="81">
        <f t="shared" si="506"/>
        <v>5467</v>
      </c>
      <c r="AD154" s="81">
        <f t="shared" si="506"/>
        <v>5467</v>
      </c>
      <c r="AE154" s="81">
        <f t="shared" si="506"/>
        <v>5498</v>
      </c>
      <c r="AF154" s="81">
        <f t="shared" si="506"/>
        <v>5529</v>
      </c>
      <c r="AG154" s="81">
        <f t="shared" si="506"/>
        <v>5560</v>
      </c>
      <c r="AH154" s="81">
        <f t="shared" si="506"/>
        <v>5591</v>
      </c>
      <c r="AI154" s="81">
        <f t="shared" si="506"/>
        <v>5622</v>
      </c>
      <c r="AJ154" s="81">
        <f t="shared" si="506"/>
        <v>5653</v>
      </c>
      <c r="AK154" s="81">
        <f t="shared" si="506"/>
        <v>5653</v>
      </c>
      <c r="AL154" s="81">
        <f t="shared" si="506"/>
        <v>5653</v>
      </c>
      <c r="AM154" s="81">
        <f t="shared" si="506"/>
        <v>5653</v>
      </c>
      <c r="AN154" s="81">
        <f t="shared" si="506"/>
        <v>5653</v>
      </c>
      <c r="AO154" s="81">
        <f t="shared" si="506"/>
        <v>5653</v>
      </c>
      <c r="AP154" s="81">
        <f t="shared" si="506"/>
        <v>5653</v>
      </c>
      <c r="AQ154" s="81">
        <f t="shared" si="506"/>
        <v>5653</v>
      </c>
      <c r="AR154" s="81">
        <f t="shared" si="506"/>
        <v>5676</v>
      </c>
      <c r="AS154" s="81">
        <f t="shared" si="506"/>
        <v>5699</v>
      </c>
      <c r="AT154" s="81">
        <f t="shared" si="506"/>
        <v>5722</v>
      </c>
      <c r="AU154" s="81">
        <f t="shared" si="506"/>
        <v>5745</v>
      </c>
      <c r="AV154" s="81">
        <f t="shared" si="506"/>
        <v>5768</v>
      </c>
      <c r="AW154" s="81">
        <f t="shared" si="506"/>
        <v>5791</v>
      </c>
      <c r="AX154" s="81">
        <f t="shared" si="506"/>
        <v>5814</v>
      </c>
      <c r="AY154" s="81">
        <f t="shared" si="506"/>
        <v>5837</v>
      </c>
      <c r="AZ154" s="81">
        <f t="shared" si="506"/>
        <v>5860</v>
      </c>
      <c r="BA154" s="81">
        <f t="shared" si="506"/>
        <v>5883</v>
      </c>
      <c r="BB154" s="81">
        <f t="shared" si="506"/>
        <v>5906</v>
      </c>
      <c r="BC154" s="81">
        <f t="shared" si="506"/>
        <v>5929</v>
      </c>
      <c r="BD154" s="81">
        <f t="shared" si="506"/>
        <v>5952</v>
      </c>
      <c r="BE154" s="81">
        <f t="shared" si="506"/>
        <v>5975</v>
      </c>
      <c r="BF154" s="81">
        <f t="shared" si="506"/>
        <v>5998</v>
      </c>
      <c r="BG154" s="81">
        <f t="shared" si="506"/>
        <v>6021</v>
      </c>
      <c r="BH154" s="81">
        <f t="shared" si="506"/>
        <v>6044</v>
      </c>
      <c r="BI154" s="81">
        <f t="shared" si="506"/>
        <v>6067</v>
      </c>
      <c r="BJ154" s="81">
        <f t="shared" si="506"/>
        <v>6090</v>
      </c>
      <c r="BK154" s="81">
        <f t="shared" si="506"/>
        <v>6113</v>
      </c>
      <c r="BL154" s="81">
        <f t="shared" si="506"/>
        <v>6136</v>
      </c>
      <c r="BM154" s="81">
        <f t="shared" si="506"/>
        <v>6159</v>
      </c>
      <c r="BN154" s="81">
        <f t="shared" si="506"/>
        <v>6182</v>
      </c>
      <c r="BO154" s="81">
        <f t="shared" si="506"/>
        <v>6205</v>
      </c>
      <c r="BP154" s="81">
        <f t="shared" si="506"/>
        <v>6228</v>
      </c>
      <c r="BQ154" s="81">
        <f t="shared" si="506"/>
        <v>6251</v>
      </c>
      <c r="BR154" s="81">
        <f t="shared" si="506"/>
        <v>6274</v>
      </c>
      <c r="BS154" s="81">
        <f t="shared" si="506"/>
        <v>6297</v>
      </c>
      <c r="BT154" s="81">
        <f t="shared" si="506"/>
        <v>6320</v>
      </c>
      <c r="BU154" s="81">
        <f t="shared" si="506"/>
        <v>6343</v>
      </c>
      <c r="BV154" s="81">
        <f t="shared" si="506"/>
        <v>6366</v>
      </c>
      <c r="BW154" s="81">
        <f t="shared" si="506"/>
        <v>6389</v>
      </c>
      <c r="BX154" s="81">
        <f t="shared" si="506"/>
        <v>6412</v>
      </c>
      <c r="BY154" s="81">
        <f t="shared" si="506"/>
        <v>6435</v>
      </c>
      <c r="BZ154" s="81">
        <f t="shared" si="506"/>
        <v>6458</v>
      </c>
      <c r="CA154" s="81">
        <f t="shared" si="506"/>
        <v>6481</v>
      </c>
      <c r="CB154" s="81">
        <f t="shared" si="506"/>
        <v>6504</v>
      </c>
      <c r="CC154" s="81">
        <f t="shared" si="506"/>
        <v>6527</v>
      </c>
      <c r="CD154" s="81">
        <f t="shared" si="506"/>
        <v>6550</v>
      </c>
      <c r="CE154" s="81">
        <f t="shared" si="506"/>
        <v>6573</v>
      </c>
      <c r="CF154" s="81">
        <f t="shared" si="506"/>
        <v>6596</v>
      </c>
      <c r="CG154" s="81">
        <f t="shared" si="506"/>
        <v>6619</v>
      </c>
      <c r="CH154" s="81">
        <f t="shared" ref="CH154:ES157" si="509">IF(ISNUMBER(CH8),CG154+CH8,CG154)</f>
        <v>6642</v>
      </c>
      <c r="CI154" s="81">
        <f t="shared" si="509"/>
        <v>6665</v>
      </c>
      <c r="CJ154" s="81">
        <f t="shared" si="509"/>
        <v>6688</v>
      </c>
      <c r="CK154" s="81">
        <f t="shared" si="509"/>
        <v>6711</v>
      </c>
      <c r="CL154" s="81">
        <f t="shared" si="509"/>
        <v>6734</v>
      </c>
      <c r="CM154" s="81">
        <f t="shared" si="509"/>
        <v>6757</v>
      </c>
      <c r="CN154" s="81">
        <f t="shared" si="509"/>
        <v>6780</v>
      </c>
      <c r="CO154" s="81">
        <f t="shared" si="509"/>
        <v>6803</v>
      </c>
      <c r="CP154" s="81">
        <f t="shared" si="509"/>
        <v>6826</v>
      </c>
      <c r="CQ154" s="81">
        <f t="shared" si="509"/>
        <v>6826</v>
      </c>
      <c r="CR154" s="81">
        <f t="shared" si="509"/>
        <v>6826</v>
      </c>
      <c r="CS154" s="81">
        <f t="shared" si="509"/>
        <v>6826</v>
      </c>
      <c r="CT154" s="81">
        <f t="shared" si="509"/>
        <v>6826</v>
      </c>
      <c r="CU154" s="81">
        <f t="shared" si="509"/>
        <v>6826</v>
      </c>
      <c r="CV154" s="81">
        <f t="shared" si="509"/>
        <v>6826</v>
      </c>
      <c r="CW154" s="81">
        <f t="shared" si="509"/>
        <v>6848</v>
      </c>
      <c r="CX154" s="81">
        <f t="shared" si="509"/>
        <v>6870</v>
      </c>
      <c r="CY154" s="81">
        <f t="shared" si="509"/>
        <v>6892</v>
      </c>
      <c r="CZ154" s="81">
        <f t="shared" si="509"/>
        <v>6914</v>
      </c>
      <c r="DA154" s="81">
        <f t="shared" si="509"/>
        <v>6936</v>
      </c>
      <c r="DB154" s="81">
        <f t="shared" si="509"/>
        <v>6958</v>
      </c>
      <c r="DC154" s="81">
        <f t="shared" si="509"/>
        <v>6980</v>
      </c>
      <c r="DD154" s="81">
        <f t="shared" si="509"/>
        <v>7002</v>
      </c>
      <c r="DE154" s="81">
        <f t="shared" si="509"/>
        <v>7024</v>
      </c>
      <c r="DF154" s="81">
        <f t="shared" si="509"/>
        <v>7046</v>
      </c>
      <c r="DG154" s="81">
        <f t="shared" si="509"/>
        <v>7068</v>
      </c>
      <c r="DH154" s="81">
        <f t="shared" si="509"/>
        <v>7090</v>
      </c>
      <c r="DI154" s="81">
        <f t="shared" si="509"/>
        <v>7112</v>
      </c>
      <c r="DJ154" s="81">
        <f t="shared" si="509"/>
        <v>7134</v>
      </c>
      <c r="DK154" s="81">
        <f t="shared" si="509"/>
        <v>7156</v>
      </c>
      <c r="DL154" s="81">
        <f t="shared" si="509"/>
        <v>7178</v>
      </c>
      <c r="DM154" s="81">
        <f t="shared" si="509"/>
        <v>7200</v>
      </c>
      <c r="DN154" s="81">
        <f t="shared" si="509"/>
        <v>7222</v>
      </c>
      <c r="DO154" s="81">
        <f t="shared" si="509"/>
        <v>7244</v>
      </c>
      <c r="DP154" s="81">
        <f t="shared" si="509"/>
        <v>7266</v>
      </c>
      <c r="DQ154" s="81">
        <f t="shared" si="509"/>
        <v>7288</v>
      </c>
      <c r="DR154" s="81">
        <f t="shared" si="509"/>
        <v>7310</v>
      </c>
      <c r="DS154" s="81">
        <f t="shared" si="509"/>
        <v>7332</v>
      </c>
      <c r="DT154" s="81">
        <f t="shared" si="509"/>
        <v>7354</v>
      </c>
      <c r="DU154" s="81">
        <f t="shared" si="509"/>
        <v>7376</v>
      </c>
      <c r="DV154" s="81">
        <f t="shared" si="509"/>
        <v>7398</v>
      </c>
      <c r="DW154" s="81">
        <f t="shared" si="509"/>
        <v>7420</v>
      </c>
      <c r="DX154" s="81">
        <f t="shared" si="509"/>
        <v>7442</v>
      </c>
      <c r="DY154" s="81">
        <f t="shared" si="509"/>
        <v>7464</v>
      </c>
      <c r="DZ154" s="81">
        <f t="shared" si="509"/>
        <v>7486</v>
      </c>
      <c r="EA154" s="81">
        <f t="shared" si="509"/>
        <v>7508</v>
      </c>
      <c r="EB154" s="81">
        <f t="shared" si="509"/>
        <v>7530</v>
      </c>
      <c r="EC154" s="81">
        <f t="shared" si="509"/>
        <v>7552</v>
      </c>
      <c r="ED154" s="81">
        <f t="shared" si="509"/>
        <v>7574</v>
      </c>
      <c r="EE154" s="81">
        <f t="shared" si="509"/>
        <v>7596</v>
      </c>
      <c r="EF154" s="81">
        <f t="shared" si="509"/>
        <v>7618</v>
      </c>
      <c r="EG154" s="81">
        <f t="shared" si="509"/>
        <v>7640</v>
      </c>
      <c r="EH154" s="81">
        <f t="shared" si="509"/>
        <v>7662</v>
      </c>
      <c r="EI154" s="81">
        <f t="shared" si="509"/>
        <v>7684</v>
      </c>
      <c r="EJ154" s="81">
        <f t="shared" si="509"/>
        <v>7706</v>
      </c>
      <c r="EK154" s="81">
        <f t="shared" si="509"/>
        <v>7728</v>
      </c>
      <c r="EL154" s="81">
        <f t="shared" si="509"/>
        <v>7750</v>
      </c>
      <c r="EM154" s="81">
        <f t="shared" si="509"/>
        <v>7772</v>
      </c>
      <c r="EN154" s="81">
        <f t="shared" si="509"/>
        <v>7794</v>
      </c>
      <c r="EO154" s="81">
        <f t="shared" si="509"/>
        <v>7816</v>
      </c>
      <c r="EP154" s="81">
        <f t="shared" si="509"/>
        <v>7838</v>
      </c>
      <c r="EQ154" s="81">
        <f t="shared" si="509"/>
        <v>7860</v>
      </c>
      <c r="ER154" s="81">
        <f t="shared" si="509"/>
        <v>7882</v>
      </c>
      <c r="ES154" s="81">
        <f t="shared" si="509"/>
        <v>7904</v>
      </c>
      <c r="ET154" s="81">
        <f t="shared" si="508"/>
        <v>7926</v>
      </c>
      <c r="EU154" s="81">
        <f t="shared" si="507"/>
        <v>7948</v>
      </c>
      <c r="EV154" s="81">
        <f t="shared" si="507"/>
        <v>7970</v>
      </c>
      <c r="EW154" s="81">
        <f t="shared" si="507"/>
        <v>7992</v>
      </c>
      <c r="EX154" s="81">
        <f t="shared" si="507"/>
        <v>7992</v>
      </c>
      <c r="EY154" s="81">
        <f t="shared" si="507"/>
        <v>7992</v>
      </c>
      <c r="EZ154" s="81">
        <f t="shared" si="507"/>
        <v>7992</v>
      </c>
      <c r="FA154" s="81">
        <f t="shared" si="507"/>
        <v>7992</v>
      </c>
      <c r="FB154" s="81">
        <f t="shared" si="507"/>
        <v>7992</v>
      </c>
      <c r="FC154" s="81">
        <f t="shared" si="507"/>
        <v>8015</v>
      </c>
      <c r="FD154" s="81">
        <f t="shared" si="507"/>
        <v>8038</v>
      </c>
      <c r="FE154" s="81">
        <f t="shared" si="507"/>
        <v>8061</v>
      </c>
      <c r="FF154" s="81">
        <f t="shared" si="507"/>
        <v>8084</v>
      </c>
      <c r="FG154" s="81">
        <f t="shared" si="507"/>
        <v>8107</v>
      </c>
      <c r="FH154" s="81">
        <f t="shared" si="507"/>
        <v>8130</v>
      </c>
      <c r="FI154" s="81">
        <f t="shared" si="507"/>
        <v>8153</v>
      </c>
      <c r="FJ154" s="81">
        <f t="shared" si="507"/>
        <v>8176</v>
      </c>
      <c r="FK154" s="81">
        <f t="shared" si="507"/>
        <v>8199</v>
      </c>
      <c r="FL154" s="81">
        <f t="shared" si="507"/>
        <v>8222</v>
      </c>
      <c r="FM154" s="81">
        <f t="shared" si="507"/>
        <v>8245</v>
      </c>
      <c r="FN154" s="81">
        <f t="shared" si="507"/>
        <v>8268</v>
      </c>
      <c r="FO154" s="81">
        <f t="shared" si="507"/>
        <v>8291</v>
      </c>
      <c r="FP154" s="81">
        <f t="shared" si="507"/>
        <v>8314</v>
      </c>
      <c r="FQ154" s="81">
        <f t="shared" si="507"/>
        <v>8337</v>
      </c>
      <c r="FR154" s="81">
        <f t="shared" si="507"/>
        <v>8360</v>
      </c>
      <c r="FS154" s="81">
        <f t="shared" si="507"/>
        <v>8383</v>
      </c>
      <c r="FT154" s="81">
        <f t="shared" si="507"/>
        <v>8406</v>
      </c>
      <c r="FU154" s="81">
        <f t="shared" si="507"/>
        <v>8429</v>
      </c>
      <c r="FV154" s="81">
        <f t="shared" si="507"/>
        <v>8452</v>
      </c>
      <c r="FW154" s="81">
        <f t="shared" si="507"/>
        <v>8475</v>
      </c>
      <c r="FX154" s="81">
        <f t="shared" si="507"/>
        <v>8498</v>
      </c>
      <c r="FY154" s="81">
        <f t="shared" si="507"/>
        <v>8521</v>
      </c>
      <c r="FZ154" s="81">
        <f t="shared" si="507"/>
        <v>8544</v>
      </c>
      <c r="GA154" s="81">
        <f t="shared" si="507"/>
        <v>8567</v>
      </c>
      <c r="GB154" s="81">
        <f t="shared" si="507"/>
        <v>8590</v>
      </c>
      <c r="GC154" s="81">
        <f t="shared" si="507"/>
        <v>8613</v>
      </c>
      <c r="GD154" s="81">
        <f t="shared" si="507"/>
        <v>8636</v>
      </c>
      <c r="GE154" s="81">
        <f t="shared" si="507"/>
        <v>8659</v>
      </c>
      <c r="GF154" s="81">
        <f t="shared" si="507"/>
        <v>8682</v>
      </c>
      <c r="GG154" s="81">
        <f t="shared" si="507"/>
        <v>8705</v>
      </c>
      <c r="GH154" s="81">
        <f t="shared" si="507"/>
        <v>8728</v>
      </c>
      <c r="GI154" s="81">
        <f t="shared" si="507"/>
        <v>8751</v>
      </c>
      <c r="GJ154" s="81">
        <f t="shared" si="507"/>
        <v>8774</v>
      </c>
      <c r="GK154" s="81">
        <f t="shared" si="507"/>
        <v>8797</v>
      </c>
      <c r="GL154" s="81">
        <f t="shared" si="507"/>
        <v>8820</v>
      </c>
      <c r="GM154" s="81">
        <f t="shared" si="507"/>
        <v>8843</v>
      </c>
      <c r="GN154" s="81">
        <f t="shared" si="507"/>
        <v>8866</v>
      </c>
      <c r="GO154" s="81">
        <f t="shared" si="507"/>
        <v>8866</v>
      </c>
      <c r="GP154" s="81">
        <f t="shared" si="507"/>
        <v>8866</v>
      </c>
      <c r="GQ154" s="81">
        <f t="shared" si="507"/>
        <v>8866</v>
      </c>
      <c r="GR154" s="81">
        <f t="shared" si="507"/>
        <v>8866</v>
      </c>
      <c r="GS154" s="6"/>
      <c r="GT154" s="6"/>
      <c r="GU154" s="6"/>
      <c r="GV154" s="6"/>
      <c r="GW154" s="6"/>
      <c r="GX154" s="6"/>
      <c r="GY154" s="6"/>
      <c r="GZ154" s="6"/>
    </row>
    <row r="155" spans="4:208" x14ac:dyDescent="0.2">
      <c r="G155" s="1080"/>
      <c r="H155" s="256" t="s">
        <v>93</v>
      </c>
      <c r="P155" s="140"/>
      <c r="T155" s="414">
        <v>8</v>
      </c>
      <c r="U155" s="81">
        <v>5902</v>
      </c>
      <c r="V155" s="81">
        <f t="shared" si="505"/>
        <v>5959</v>
      </c>
      <c r="W155" s="81">
        <f t="shared" ref="W155:CH158" si="510">IF(ISNUMBER(W9),V155+W9,V155)</f>
        <v>5980</v>
      </c>
      <c r="X155" s="81">
        <f t="shared" si="510"/>
        <v>5980</v>
      </c>
      <c r="Y155" s="81">
        <f t="shared" si="510"/>
        <v>5980</v>
      </c>
      <c r="Z155" s="81">
        <f t="shared" si="510"/>
        <v>5980</v>
      </c>
      <c r="AA155" s="81">
        <f t="shared" si="510"/>
        <v>5980</v>
      </c>
      <c r="AB155" s="81">
        <f t="shared" si="510"/>
        <v>5980</v>
      </c>
      <c r="AC155" s="81">
        <f t="shared" si="510"/>
        <v>5981</v>
      </c>
      <c r="AD155" s="81">
        <f t="shared" si="510"/>
        <v>5994</v>
      </c>
      <c r="AE155" s="81">
        <f t="shared" si="510"/>
        <v>6017</v>
      </c>
      <c r="AF155" s="81">
        <f t="shared" si="510"/>
        <v>6040</v>
      </c>
      <c r="AG155" s="81">
        <f t="shared" si="510"/>
        <v>6063</v>
      </c>
      <c r="AH155" s="81">
        <f t="shared" si="510"/>
        <v>6086</v>
      </c>
      <c r="AI155" s="81">
        <f t="shared" si="510"/>
        <v>6109</v>
      </c>
      <c r="AJ155" s="81">
        <f t="shared" si="510"/>
        <v>6132</v>
      </c>
      <c r="AK155" s="81">
        <f t="shared" si="510"/>
        <v>6155</v>
      </c>
      <c r="AL155" s="81">
        <f t="shared" si="510"/>
        <v>6178</v>
      </c>
      <c r="AM155" s="81">
        <f t="shared" si="510"/>
        <v>6201</v>
      </c>
      <c r="AN155" s="81">
        <f t="shared" si="510"/>
        <v>6224</v>
      </c>
      <c r="AO155" s="81">
        <f t="shared" si="510"/>
        <v>6247</v>
      </c>
      <c r="AP155" s="81">
        <f t="shared" si="510"/>
        <v>6270</v>
      </c>
      <c r="AQ155" s="81">
        <f t="shared" si="510"/>
        <v>6293</v>
      </c>
      <c r="AR155" s="81">
        <f t="shared" si="510"/>
        <v>6316</v>
      </c>
      <c r="AS155" s="81">
        <f t="shared" si="510"/>
        <v>6339</v>
      </c>
      <c r="AT155" s="81">
        <f t="shared" si="510"/>
        <v>6362</v>
      </c>
      <c r="AU155" s="81">
        <f t="shared" si="510"/>
        <v>6385</v>
      </c>
      <c r="AV155" s="81">
        <f t="shared" si="510"/>
        <v>6408</v>
      </c>
      <c r="AW155" s="81">
        <f t="shared" si="510"/>
        <v>6431</v>
      </c>
      <c r="AX155" s="81">
        <f t="shared" si="510"/>
        <v>6454</v>
      </c>
      <c r="AY155" s="81">
        <f t="shared" si="510"/>
        <v>6477</v>
      </c>
      <c r="AZ155" s="81">
        <f t="shared" si="510"/>
        <v>6500</v>
      </c>
      <c r="BA155" s="81">
        <f t="shared" si="510"/>
        <v>6523</v>
      </c>
      <c r="BB155" s="81">
        <f t="shared" si="510"/>
        <v>6546</v>
      </c>
      <c r="BC155" s="81">
        <f t="shared" si="510"/>
        <v>6569</v>
      </c>
      <c r="BD155" s="81">
        <f t="shared" si="510"/>
        <v>6592</v>
      </c>
      <c r="BE155" s="81">
        <f t="shared" si="510"/>
        <v>6615</v>
      </c>
      <c r="BF155" s="81">
        <f t="shared" si="510"/>
        <v>6638</v>
      </c>
      <c r="BG155" s="81">
        <f t="shared" si="510"/>
        <v>6661</v>
      </c>
      <c r="BH155" s="81">
        <f t="shared" si="510"/>
        <v>6684</v>
      </c>
      <c r="BI155" s="81">
        <f t="shared" si="510"/>
        <v>6707</v>
      </c>
      <c r="BJ155" s="81">
        <f t="shared" si="510"/>
        <v>6730</v>
      </c>
      <c r="BK155" s="81">
        <f t="shared" si="510"/>
        <v>6753</v>
      </c>
      <c r="BL155" s="81">
        <f t="shared" si="510"/>
        <v>6776</v>
      </c>
      <c r="BM155" s="81">
        <f t="shared" si="510"/>
        <v>6799</v>
      </c>
      <c r="BN155" s="81">
        <f t="shared" si="510"/>
        <v>6822</v>
      </c>
      <c r="BO155" s="81">
        <f t="shared" si="510"/>
        <v>6845</v>
      </c>
      <c r="BP155" s="81">
        <f t="shared" si="510"/>
        <v>6868</v>
      </c>
      <c r="BQ155" s="81">
        <f t="shared" si="510"/>
        <v>6891</v>
      </c>
      <c r="BR155" s="81">
        <f t="shared" si="510"/>
        <v>6914</v>
      </c>
      <c r="BS155" s="81">
        <f t="shared" si="510"/>
        <v>6937</v>
      </c>
      <c r="BT155" s="81">
        <f t="shared" si="510"/>
        <v>6960</v>
      </c>
      <c r="BU155" s="81">
        <f t="shared" si="510"/>
        <v>6983</v>
      </c>
      <c r="BV155" s="81">
        <f t="shared" si="510"/>
        <v>7006</v>
      </c>
      <c r="BW155" s="81">
        <f t="shared" si="510"/>
        <v>7029</v>
      </c>
      <c r="BX155" s="81">
        <f t="shared" si="510"/>
        <v>7052</v>
      </c>
      <c r="BY155" s="81">
        <f t="shared" si="510"/>
        <v>7075</v>
      </c>
      <c r="BZ155" s="81">
        <f t="shared" si="510"/>
        <v>7098</v>
      </c>
      <c r="CA155" s="81">
        <f t="shared" si="510"/>
        <v>7121</v>
      </c>
      <c r="CB155" s="81">
        <f t="shared" si="510"/>
        <v>7144</v>
      </c>
      <c r="CC155" s="81">
        <f t="shared" si="510"/>
        <v>7144</v>
      </c>
      <c r="CD155" s="81">
        <f t="shared" si="510"/>
        <v>7144</v>
      </c>
      <c r="CE155" s="81">
        <f t="shared" si="510"/>
        <v>7144</v>
      </c>
      <c r="CF155" s="81">
        <f t="shared" si="510"/>
        <v>7144</v>
      </c>
      <c r="CG155" s="81">
        <f t="shared" si="510"/>
        <v>7144</v>
      </c>
      <c r="CH155" s="81">
        <f t="shared" si="510"/>
        <v>7144</v>
      </c>
      <c r="CI155" s="81">
        <f t="shared" si="509"/>
        <v>7166</v>
      </c>
      <c r="CJ155" s="81">
        <f t="shared" si="509"/>
        <v>7188</v>
      </c>
      <c r="CK155" s="81">
        <f t="shared" si="509"/>
        <v>7210</v>
      </c>
      <c r="CL155" s="81">
        <f t="shared" si="509"/>
        <v>7232</v>
      </c>
      <c r="CM155" s="81">
        <f t="shared" si="509"/>
        <v>7254</v>
      </c>
      <c r="CN155" s="81">
        <f t="shared" si="509"/>
        <v>7276</v>
      </c>
      <c r="CO155" s="81">
        <f t="shared" si="509"/>
        <v>7298</v>
      </c>
      <c r="CP155" s="81">
        <f t="shared" si="509"/>
        <v>7320</v>
      </c>
      <c r="CQ155" s="81">
        <f t="shared" si="509"/>
        <v>7342</v>
      </c>
      <c r="CR155" s="81">
        <f t="shared" si="509"/>
        <v>7364</v>
      </c>
      <c r="CS155" s="81">
        <f t="shared" si="509"/>
        <v>7386</v>
      </c>
      <c r="CT155" s="81">
        <f t="shared" si="509"/>
        <v>7408</v>
      </c>
      <c r="CU155" s="81">
        <f t="shared" si="509"/>
        <v>7430</v>
      </c>
      <c r="CV155" s="81">
        <f t="shared" si="509"/>
        <v>7452</v>
      </c>
      <c r="CW155" s="81">
        <f t="shared" si="509"/>
        <v>7474</v>
      </c>
      <c r="CX155" s="81">
        <f t="shared" si="509"/>
        <v>7496</v>
      </c>
      <c r="CY155" s="81">
        <f t="shared" si="509"/>
        <v>7518</v>
      </c>
      <c r="CZ155" s="81">
        <f t="shared" si="509"/>
        <v>7540</v>
      </c>
      <c r="DA155" s="81">
        <f t="shared" si="509"/>
        <v>7562</v>
      </c>
      <c r="DB155" s="81">
        <f t="shared" si="509"/>
        <v>7584</v>
      </c>
      <c r="DC155" s="81">
        <f t="shared" si="509"/>
        <v>7606</v>
      </c>
      <c r="DD155" s="81">
        <f t="shared" si="509"/>
        <v>7628</v>
      </c>
      <c r="DE155" s="81">
        <f t="shared" si="509"/>
        <v>7650</v>
      </c>
      <c r="DF155" s="81">
        <f t="shared" si="509"/>
        <v>7672</v>
      </c>
      <c r="DG155" s="81">
        <f t="shared" si="509"/>
        <v>7694</v>
      </c>
      <c r="DH155" s="81">
        <f t="shared" si="509"/>
        <v>7716</v>
      </c>
      <c r="DI155" s="81">
        <f t="shared" si="509"/>
        <v>7738</v>
      </c>
      <c r="DJ155" s="81">
        <f t="shared" si="509"/>
        <v>7760</v>
      </c>
      <c r="DK155" s="81">
        <f t="shared" si="509"/>
        <v>7782</v>
      </c>
      <c r="DL155" s="81">
        <f t="shared" si="509"/>
        <v>7804</v>
      </c>
      <c r="DM155" s="81">
        <f t="shared" si="509"/>
        <v>7826</v>
      </c>
      <c r="DN155" s="81">
        <f t="shared" si="509"/>
        <v>7848</v>
      </c>
      <c r="DO155" s="81">
        <f t="shared" si="509"/>
        <v>7870</v>
      </c>
      <c r="DP155" s="81">
        <f t="shared" si="509"/>
        <v>7892</v>
      </c>
      <c r="DQ155" s="81">
        <f t="shared" si="509"/>
        <v>7914</v>
      </c>
      <c r="DR155" s="81">
        <f t="shared" si="509"/>
        <v>7936</v>
      </c>
      <c r="DS155" s="81">
        <f t="shared" si="509"/>
        <v>7958</v>
      </c>
      <c r="DT155" s="81">
        <f t="shared" si="509"/>
        <v>7980</v>
      </c>
      <c r="DU155" s="81">
        <f t="shared" si="509"/>
        <v>8002</v>
      </c>
      <c r="DV155" s="81">
        <f t="shared" si="509"/>
        <v>8024</v>
      </c>
      <c r="DW155" s="81">
        <f t="shared" si="509"/>
        <v>8046</v>
      </c>
      <c r="DX155" s="81">
        <f t="shared" si="509"/>
        <v>8068</v>
      </c>
      <c r="DY155" s="81">
        <f t="shared" si="509"/>
        <v>8090</v>
      </c>
      <c r="DZ155" s="81">
        <f t="shared" si="509"/>
        <v>8112</v>
      </c>
      <c r="EA155" s="81">
        <f t="shared" si="509"/>
        <v>8134</v>
      </c>
      <c r="EB155" s="81">
        <f t="shared" si="509"/>
        <v>8156</v>
      </c>
      <c r="EC155" s="81">
        <f t="shared" si="509"/>
        <v>8178</v>
      </c>
      <c r="ED155" s="81">
        <f t="shared" si="509"/>
        <v>8200</v>
      </c>
      <c r="EE155" s="81">
        <f t="shared" si="509"/>
        <v>8222</v>
      </c>
      <c r="EF155" s="81">
        <f t="shared" si="509"/>
        <v>8244</v>
      </c>
      <c r="EG155" s="81">
        <f t="shared" si="509"/>
        <v>8266</v>
      </c>
      <c r="EH155" s="81">
        <f t="shared" si="509"/>
        <v>8288</v>
      </c>
      <c r="EI155" s="81">
        <f t="shared" si="509"/>
        <v>8310</v>
      </c>
      <c r="EJ155" s="81">
        <f t="shared" si="509"/>
        <v>8332</v>
      </c>
      <c r="EK155" s="81">
        <f t="shared" si="509"/>
        <v>8332</v>
      </c>
      <c r="EL155" s="81">
        <f t="shared" si="509"/>
        <v>8332</v>
      </c>
      <c r="EM155" s="81">
        <f t="shared" si="509"/>
        <v>8332</v>
      </c>
      <c r="EN155" s="81">
        <f t="shared" si="509"/>
        <v>8332</v>
      </c>
      <c r="EO155" s="81">
        <f t="shared" si="509"/>
        <v>8332</v>
      </c>
      <c r="EP155" s="81">
        <f t="shared" si="509"/>
        <v>8355</v>
      </c>
      <c r="EQ155" s="81">
        <f t="shared" si="509"/>
        <v>8378</v>
      </c>
      <c r="ER155" s="81">
        <f t="shared" si="509"/>
        <v>8401</v>
      </c>
      <c r="ES155" s="81">
        <f t="shared" si="509"/>
        <v>8424</v>
      </c>
      <c r="ET155" s="81">
        <f t="shared" si="508"/>
        <v>8447</v>
      </c>
      <c r="EU155" s="81">
        <f t="shared" si="507"/>
        <v>8470</v>
      </c>
      <c r="EV155" s="81">
        <f t="shared" si="507"/>
        <v>8493</v>
      </c>
      <c r="EW155" s="81">
        <f t="shared" si="507"/>
        <v>8516</v>
      </c>
      <c r="EX155" s="81">
        <f t="shared" si="507"/>
        <v>8539</v>
      </c>
      <c r="EY155" s="81">
        <f t="shared" si="507"/>
        <v>8562</v>
      </c>
      <c r="EZ155" s="81">
        <f t="shared" si="507"/>
        <v>8585</v>
      </c>
      <c r="FA155" s="81">
        <f t="shared" si="507"/>
        <v>8608</v>
      </c>
      <c r="FB155" s="81">
        <f t="shared" si="507"/>
        <v>8631</v>
      </c>
      <c r="FC155" s="81">
        <f t="shared" si="507"/>
        <v>8654</v>
      </c>
      <c r="FD155" s="81">
        <f t="shared" si="507"/>
        <v>8677</v>
      </c>
      <c r="FE155" s="81">
        <f t="shared" si="507"/>
        <v>8700</v>
      </c>
      <c r="FF155" s="81">
        <f t="shared" si="507"/>
        <v>8723</v>
      </c>
      <c r="FG155" s="81">
        <f t="shared" si="507"/>
        <v>8746</v>
      </c>
      <c r="FH155" s="81">
        <f t="shared" si="507"/>
        <v>8769</v>
      </c>
      <c r="FI155" s="81">
        <f t="shared" si="507"/>
        <v>8792</v>
      </c>
      <c r="FJ155" s="81">
        <f t="shared" si="507"/>
        <v>8815</v>
      </c>
      <c r="FK155" s="81">
        <f t="shared" si="507"/>
        <v>8838</v>
      </c>
      <c r="FL155" s="81">
        <f t="shared" si="507"/>
        <v>8861</v>
      </c>
      <c r="FM155" s="81">
        <f t="shared" si="507"/>
        <v>8884</v>
      </c>
      <c r="FN155" s="81">
        <f t="shared" si="507"/>
        <v>8907</v>
      </c>
      <c r="FO155" s="81">
        <f t="shared" si="507"/>
        <v>8930</v>
      </c>
      <c r="FP155" s="81">
        <f t="shared" si="507"/>
        <v>8953</v>
      </c>
      <c r="FQ155" s="81">
        <f t="shared" si="507"/>
        <v>8976</v>
      </c>
      <c r="FR155" s="81">
        <f t="shared" si="507"/>
        <v>8999</v>
      </c>
      <c r="FS155" s="81">
        <f t="shared" si="507"/>
        <v>9022</v>
      </c>
      <c r="FT155" s="81">
        <f t="shared" si="507"/>
        <v>9045</v>
      </c>
      <c r="FU155" s="81">
        <f t="shared" si="507"/>
        <v>9068</v>
      </c>
      <c r="FV155" s="81">
        <f t="shared" si="507"/>
        <v>9091</v>
      </c>
      <c r="FW155" s="81">
        <f t="shared" si="507"/>
        <v>9114</v>
      </c>
      <c r="FX155" s="81">
        <f t="shared" si="507"/>
        <v>9137</v>
      </c>
      <c r="FY155" s="81">
        <f t="shared" si="507"/>
        <v>9160</v>
      </c>
      <c r="FZ155" s="81">
        <f t="shared" si="507"/>
        <v>9183</v>
      </c>
      <c r="GA155" s="81">
        <f t="shared" si="507"/>
        <v>9206</v>
      </c>
      <c r="GB155" s="81">
        <f t="shared" si="507"/>
        <v>9229</v>
      </c>
      <c r="GC155" s="81">
        <f t="shared" si="507"/>
        <v>9252</v>
      </c>
      <c r="GD155" s="81">
        <f t="shared" si="507"/>
        <v>9275</v>
      </c>
      <c r="GE155" s="81">
        <f t="shared" si="507"/>
        <v>9298</v>
      </c>
      <c r="GF155" s="81">
        <f t="shared" si="507"/>
        <v>9321</v>
      </c>
      <c r="GG155" s="81">
        <f t="shared" si="507"/>
        <v>9344</v>
      </c>
      <c r="GH155" s="81">
        <f t="shared" si="507"/>
        <v>9367</v>
      </c>
      <c r="GI155" s="81">
        <f t="shared" si="507"/>
        <v>9390</v>
      </c>
      <c r="GJ155" s="81">
        <f t="shared" si="507"/>
        <v>9413</v>
      </c>
      <c r="GK155" s="81">
        <f t="shared" si="507"/>
        <v>9436</v>
      </c>
      <c r="GL155" s="81">
        <f t="shared" si="507"/>
        <v>9459</v>
      </c>
      <c r="GM155" s="81">
        <f t="shared" si="507"/>
        <v>9482</v>
      </c>
      <c r="GN155" s="81">
        <f t="shared" si="507"/>
        <v>9482</v>
      </c>
      <c r="GO155" s="81">
        <f t="shared" si="507"/>
        <v>9482</v>
      </c>
      <c r="GP155" s="81">
        <f t="shared" si="507"/>
        <v>9482</v>
      </c>
      <c r="GQ155" s="81">
        <f t="shared" si="507"/>
        <v>9482</v>
      </c>
      <c r="GR155" s="81">
        <f t="shared" si="507"/>
        <v>9482</v>
      </c>
      <c r="GS155" s="6"/>
      <c r="GT155" s="6"/>
      <c r="GU155" s="6"/>
      <c r="GV155" s="6"/>
      <c r="GW155" s="6"/>
      <c r="GX155" s="6"/>
      <c r="GY155" s="6"/>
      <c r="GZ155" s="6"/>
    </row>
    <row r="156" spans="4:208" x14ac:dyDescent="0.2">
      <c r="G156" s="1080"/>
      <c r="H156" s="256" t="s">
        <v>94</v>
      </c>
      <c r="P156" s="140"/>
      <c r="T156" s="414">
        <v>9</v>
      </c>
      <c r="U156" s="81">
        <v>6236</v>
      </c>
      <c r="V156" s="81">
        <f t="shared" si="505"/>
        <v>6245</v>
      </c>
      <c r="W156" s="81">
        <f t="shared" si="510"/>
        <v>6245</v>
      </c>
      <c r="X156" s="81">
        <f t="shared" si="510"/>
        <v>6272</v>
      </c>
      <c r="Y156" s="81">
        <f t="shared" si="510"/>
        <v>6297</v>
      </c>
      <c r="Z156" s="81">
        <f t="shared" si="510"/>
        <v>6323</v>
      </c>
      <c r="AA156" s="81">
        <f t="shared" si="510"/>
        <v>6341</v>
      </c>
      <c r="AB156" s="81">
        <f t="shared" si="510"/>
        <v>6368</v>
      </c>
      <c r="AC156" s="81">
        <f t="shared" si="510"/>
        <v>6391</v>
      </c>
      <c r="AD156" s="81">
        <f t="shared" si="510"/>
        <v>6402</v>
      </c>
      <c r="AE156" s="81">
        <f t="shared" si="510"/>
        <v>6425</v>
      </c>
      <c r="AF156" s="81">
        <f t="shared" si="510"/>
        <v>6448</v>
      </c>
      <c r="AG156" s="81">
        <f t="shared" si="510"/>
        <v>6471</v>
      </c>
      <c r="AH156" s="81">
        <f t="shared" si="510"/>
        <v>6494</v>
      </c>
      <c r="AI156" s="81">
        <f t="shared" si="510"/>
        <v>6517</v>
      </c>
      <c r="AJ156" s="81">
        <f t="shared" si="510"/>
        <v>6540</v>
      </c>
      <c r="AK156" s="81">
        <f t="shared" si="510"/>
        <v>6563</v>
      </c>
      <c r="AL156" s="81">
        <f t="shared" si="510"/>
        <v>6586</v>
      </c>
      <c r="AM156" s="81">
        <f t="shared" si="510"/>
        <v>6609</v>
      </c>
      <c r="AN156" s="81">
        <f t="shared" si="510"/>
        <v>6632</v>
      </c>
      <c r="AO156" s="81">
        <f t="shared" si="510"/>
        <v>6655</v>
      </c>
      <c r="AP156" s="81">
        <f t="shared" si="510"/>
        <v>6678</v>
      </c>
      <c r="AQ156" s="81">
        <f t="shared" si="510"/>
        <v>6701</v>
      </c>
      <c r="AR156" s="81">
        <f t="shared" si="510"/>
        <v>6724</v>
      </c>
      <c r="AS156" s="81">
        <f t="shared" si="510"/>
        <v>6747</v>
      </c>
      <c r="AT156" s="81">
        <f t="shared" si="510"/>
        <v>6770</v>
      </c>
      <c r="AU156" s="81">
        <f t="shared" si="510"/>
        <v>6793</v>
      </c>
      <c r="AV156" s="81">
        <f t="shared" si="510"/>
        <v>6816</v>
      </c>
      <c r="AW156" s="81">
        <f t="shared" si="510"/>
        <v>6839</v>
      </c>
      <c r="AX156" s="81">
        <f t="shared" si="510"/>
        <v>6862</v>
      </c>
      <c r="AY156" s="81">
        <f t="shared" si="510"/>
        <v>6885</v>
      </c>
      <c r="AZ156" s="81">
        <f t="shared" si="510"/>
        <v>6908</v>
      </c>
      <c r="BA156" s="81">
        <f t="shared" si="510"/>
        <v>6931</v>
      </c>
      <c r="BB156" s="81">
        <f t="shared" si="510"/>
        <v>6931</v>
      </c>
      <c r="BC156" s="81">
        <f t="shared" si="510"/>
        <v>6931</v>
      </c>
      <c r="BD156" s="81">
        <f t="shared" si="510"/>
        <v>6931</v>
      </c>
      <c r="BE156" s="81">
        <f t="shared" si="510"/>
        <v>6931</v>
      </c>
      <c r="BF156" s="81">
        <f t="shared" si="510"/>
        <v>6931</v>
      </c>
      <c r="BG156" s="81">
        <f t="shared" si="510"/>
        <v>6931</v>
      </c>
      <c r="BH156" s="81">
        <f t="shared" si="510"/>
        <v>6953</v>
      </c>
      <c r="BI156" s="81">
        <f t="shared" si="510"/>
        <v>6975</v>
      </c>
      <c r="BJ156" s="81">
        <f t="shared" si="510"/>
        <v>6997</v>
      </c>
      <c r="BK156" s="81">
        <f t="shared" si="510"/>
        <v>7019</v>
      </c>
      <c r="BL156" s="81">
        <f t="shared" si="510"/>
        <v>7041</v>
      </c>
      <c r="BM156" s="81">
        <f t="shared" si="510"/>
        <v>7063</v>
      </c>
      <c r="BN156" s="81">
        <f t="shared" si="510"/>
        <v>7085</v>
      </c>
      <c r="BO156" s="81">
        <f t="shared" si="510"/>
        <v>7107</v>
      </c>
      <c r="BP156" s="81">
        <f t="shared" si="510"/>
        <v>7129</v>
      </c>
      <c r="BQ156" s="81">
        <f t="shared" si="510"/>
        <v>7151</v>
      </c>
      <c r="BR156" s="81">
        <f t="shared" si="510"/>
        <v>7173</v>
      </c>
      <c r="BS156" s="81">
        <f t="shared" si="510"/>
        <v>7195</v>
      </c>
      <c r="BT156" s="81">
        <f t="shared" si="510"/>
        <v>7217</v>
      </c>
      <c r="BU156" s="81">
        <f t="shared" si="510"/>
        <v>7239</v>
      </c>
      <c r="BV156" s="81">
        <f t="shared" si="510"/>
        <v>7261</v>
      </c>
      <c r="BW156" s="81">
        <f t="shared" si="510"/>
        <v>7283</v>
      </c>
      <c r="BX156" s="81">
        <f t="shared" si="510"/>
        <v>7305</v>
      </c>
      <c r="BY156" s="81">
        <f t="shared" si="510"/>
        <v>7327</v>
      </c>
      <c r="BZ156" s="81">
        <f t="shared" si="510"/>
        <v>7349</v>
      </c>
      <c r="CA156" s="81">
        <f t="shared" si="510"/>
        <v>7371</v>
      </c>
      <c r="CB156" s="81">
        <f t="shared" si="510"/>
        <v>7393</v>
      </c>
      <c r="CC156" s="81">
        <f t="shared" si="510"/>
        <v>7415</v>
      </c>
      <c r="CD156" s="81">
        <f t="shared" si="510"/>
        <v>7437</v>
      </c>
      <c r="CE156" s="81">
        <f t="shared" si="510"/>
        <v>7459</v>
      </c>
      <c r="CF156" s="81">
        <f t="shared" si="510"/>
        <v>7481</v>
      </c>
      <c r="CG156" s="81">
        <f t="shared" si="510"/>
        <v>7503</v>
      </c>
      <c r="CH156" s="81">
        <f t="shared" si="510"/>
        <v>7525</v>
      </c>
      <c r="CI156" s="81">
        <f t="shared" si="509"/>
        <v>7547</v>
      </c>
      <c r="CJ156" s="81">
        <f t="shared" si="509"/>
        <v>7569</v>
      </c>
      <c r="CK156" s="81">
        <f t="shared" si="509"/>
        <v>7591</v>
      </c>
      <c r="CL156" s="81">
        <f t="shared" si="509"/>
        <v>7613</v>
      </c>
      <c r="CM156" s="81">
        <f t="shared" si="509"/>
        <v>7635</v>
      </c>
      <c r="CN156" s="81">
        <f t="shared" si="509"/>
        <v>7657</v>
      </c>
      <c r="CO156" s="81">
        <f t="shared" si="509"/>
        <v>7679</v>
      </c>
      <c r="CP156" s="81">
        <f t="shared" si="509"/>
        <v>7701</v>
      </c>
      <c r="CQ156" s="81">
        <f t="shared" si="509"/>
        <v>7723</v>
      </c>
      <c r="CR156" s="81">
        <f t="shared" si="509"/>
        <v>7745</v>
      </c>
      <c r="CS156" s="81">
        <f t="shared" si="509"/>
        <v>7767</v>
      </c>
      <c r="CT156" s="81">
        <f t="shared" si="509"/>
        <v>7789</v>
      </c>
      <c r="CU156" s="81">
        <f t="shared" si="509"/>
        <v>7811</v>
      </c>
      <c r="CV156" s="81">
        <f t="shared" si="509"/>
        <v>7833</v>
      </c>
      <c r="CW156" s="81">
        <f t="shared" si="509"/>
        <v>7855</v>
      </c>
      <c r="CX156" s="81">
        <f t="shared" si="509"/>
        <v>7877</v>
      </c>
      <c r="CY156" s="81">
        <f t="shared" si="509"/>
        <v>7899</v>
      </c>
      <c r="CZ156" s="81">
        <f t="shared" si="509"/>
        <v>7921</v>
      </c>
      <c r="DA156" s="81">
        <f t="shared" si="509"/>
        <v>7943</v>
      </c>
      <c r="DB156" s="81">
        <f t="shared" si="509"/>
        <v>7965</v>
      </c>
      <c r="DC156" s="81">
        <f t="shared" si="509"/>
        <v>7987</v>
      </c>
      <c r="DD156" s="81">
        <f t="shared" si="509"/>
        <v>8009</v>
      </c>
      <c r="DE156" s="81">
        <f t="shared" si="509"/>
        <v>8031</v>
      </c>
      <c r="DF156" s="81">
        <f t="shared" si="509"/>
        <v>8053</v>
      </c>
      <c r="DG156" s="81">
        <f t="shared" si="509"/>
        <v>8075</v>
      </c>
      <c r="DH156" s="81">
        <f t="shared" si="509"/>
        <v>8097</v>
      </c>
      <c r="DI156" s="81">
        <f t="shared" si="509"/>
        <v>8097</v>
      </c>
      <c r="DJ156" s="81">
        <f t="shared" si="509"/>
        <v>8097</v>
      </c>
      <c r="DK156" s="81">
        <f t="shared" si="509"/>
        <v>8097</v>
      </c>
      <c r="DL156" s="81">
        <f t="shared" si="509"/>
        <v>8097</v>
      </c>
      <c r="DM156" s="81">
        <f t="shared" si="509"/>
        <v>8097</v>
      </c>
      <c r="DN156" s="81">
        <f t="shared" si="509"/>
        <v>8120</v>
      </c>
      <c r="DO156" s="81">
        <f t="shared" si="509"/>
        <v>8143</v>
      </c>
      <c r="DP156" s="81">
        <f t="shared" si="509"/>
        <v>8166</v>
      </c>
      <c r="DQ156" s="81">
        <f t="shared" si="509"/>
        <v>8189</v>
      </c>
      <c r="DR156" s="81">
        <f t="shared" si="509"/>
        <v>8212</v>
      </c>
      <c r="DS156" s="81">
        <f t="shared" si="509"/>
        <v>8235</v>
      </c>
      <c r="DT156" s="81">
        <f t="shared" si="509"/>
        <v>8258</v>
      </c>
      <c r="DU156" s="81">
        <f t="shared" si="509"/>
        <v>8281</v>
      </c>
      <c r="DV156" s="81">
        <f t="shared" si="509"/>
        <v>8304</v>
      </c>
      <c r="DW156" s="81">
        <f t="shared" si="509"/>
        <v>8327</v>
      </c>
      <c r="DX156" s="81">
        <f t="shared" si="509"/>
        <v>8350</v>
      </c>
      <c r="DY156" s="81">
        <f t="shared" si="509"/>
        <v>8373</v>
      </c>
      <c r="DZ156" s="81">
        <f t="shared" si="509"/>
        <v>8396</v>
      </c>
      <c r="EA156" s="81">
        <f t="shared" si="509"/>
        <v>8419</v>
      </c>
      <c r="EB156" s="81">
        <f t="shared" si="509"/>
        <v>8442</v>
      </c>
      <c r="EC156" s="81">
        <f t="shared" si="509"/>
        <v>8465</v>
      </c>
      <c r="ED156" s="81">
        <f t="shared" si="509"/>
        <v>8488</v>
      </c>
      <c r="EE156" s="81">
        <f t="shared" si="509"/>
        <v>8511</v>
      </c>
      <c r="EF156" s="81">
        <f t="shared" si="509"/>
        <v>8534</v>
      </c>
      <c r="EG156" s="81">
        <f t="shared" si="509"/>
        <v>8557</v>
      </c>
      <c r="EH156" s="81">
        <f t="shared" si="509"/>
        <v>8580</v>
      </c>
      <c r="EI156" s="81">
        <f t="shared" si="509"/>
        <v>8603</v>
      </c>
      <c r="EJ156" s="81">
        <f t="shared" si="509"/>
        <v>8626</v>
      </c>
      <c r="EK156" s="81">
        <f t="shared" si="509"/>
        <v>8649</v>
      </c>
      <c r="EL156" s="81">
        <f t="shared" si="509"/>
        <v>8672</v>
      </c>
      <c r="EM156" s="81">
        <f t="shared" si="509"/>
        <v>8695</v>
      </c>
      <c r="EN156" s="81">
        <f t="shared" si="509"/>
        <v>8718</v>
      </c>
      <c r="EO156" s="81">
        <f t="shared" si="509"/>
        <v>8741</v>
      </c>
      <c r="EP156" s="81">
        <f t="shared" si="509"/>
        <v>8764</v>
      </c>
      <c r="EQ156" s="81">
        <f t="shared" si="509"/>
        <v>8787</v>
      </c>
      <c r="ER156" s="81">
        <f t="shared" si="509"/>
        <v>8810</v>
      </c>
      <c r="ES156" s="81">
        <f t="shared" si="509"/>
        <v>8833</v>
      </c>
      <c r="ET156" s="81">
        <f t="shared" si="508"/>
        <v>8856</v>
      </c>
      <c r="EU156" s="81">
        <f t="shared" si="507"/>
        <v>8879</v>
      </c>
      <c r="EV156" s="81">
        <f t="shared" si="507"/>
        <v>8902</v>
      </c>
      <c r="EW156" s="81">
        <f t="shared" si="507"/>
        <v>8925</v>
      </c>
      <c r="EX156" s="81">
        <f t="shared" si="507"/>
        <v>8948</v>
      </c>
      <c r="EY156" s="81">
        <f t="shared" si="507"/>
        <v>8948</v>
      </c>
      <c r="EZ156" s="81">
        <f t="shared" si="507"/>
        <v>8948</v>
      </c>
      <c r="FA156" s="81">
        <f t="shared" ref="FA156:GR156" si="511">IF(ISNUMBER(FA10),EZ156+FA10,EZ156)</f>
        <v>8948</v>
      </c>
      <c r="FB156" s="81">
        <f t="shared" si="511"/>
        <v>8948</v>
      </c>
      <c r="FC156" s="81">
        <f t="shared" si="511"/>
        <v>8948</v>
      </c>
      <c r="FD156" s="81">
        <f t="shared" si="511"/>
        <v>8948</v>
      </c>
      <c r="FE156" s="81">
        <f t="shared" si="511"/>
        <v>8948</v>
      </c>
      <c r="FF156" s="81">
        <f t="shared" si="511"/>
        <v>8948</v>
      </c>
      <c r="FG156" s="81">
        <f t="shared" si="511"/>
        <v>8948</v>
      </c>
      <c r="FH156" s="81">
        <f t="shared" si="511"/>
        <v>8948</v>
      </c>
      <c r="FI156" s="81">
        <f t="shared" si="511"/>
        <v>8948</v>
      </c>
      <c r="FJ156" s="81">
        <f t="shared" si="511"/>
        <v>8948</v>
      </c>
      <c r="FK156" s="81">
        <f t="shared" si="511"/>
        <v>8948</v>
      </c>
      <c r="FL156" s="81">
        <f t="shared" si="511"/>
        <v>8948</v>
      </c>
      <c r="FM156" s="81">
        <f t="shared" si="511"/>
        <v>8948</v>
      </c>
      <c r="FN156" s="81">
        <f t="shared" si="511"/>
        <v>8948</v>
      </c>
      <c r="FO156" s="81">
        <f t="shared" si="511"/>
        <v>8948</v>
      </c>
      <c r="FP156" s="81">
        <f t="shared" si="511"/>
        <v>8948</v>
      </c>
      <c r="FQ156" s="81">
        <f t="shared" si="511"/>
        <v>8948</v>
      </c>
      <c r="FR156" s="81">
        <f t="shared" si="511"/>
        <v>8948</v>
      </c>
      <c r="FS156" s="81">
        <f t="shared" si="511"/>
        <v>8948</v>
      </c>
      <c r="FT156" s="81">
        <f t="shared" si="511"/>
        <v>8948</v>
      </c>
      <c r="FU156" s="81">
        <f t="shared" si="511"/>
        <v>8948</v>
      </c>
      <c r="FV156" s="81">
        <f t="shared" si="511"/>
        <v>8948</v>
      </c>
      <c r="FW156" s="81">
        <f t="shared" si="511"/>
        <v>8948</v>
      </c>
      <c r="FX156" s="81">
        <f t="shared" si="511"/>
        <v>8948</v>
      </c>
      <c r="FY156" s="81">
        <f t="shared" si="511"/>
        <v>8948</v>
      </c>
      <c r="FZ156" s="81">
        <f t="shared" si="511"/>
        <v>8948</v>
      </c>
      <c r="GA156" s="81">
        <f t="shared" si="511"/>
        <v>8948</v>
      </c>
      <c r="GB156" s="81">
        <f t="shared" si="511"/>
        <v>8948</v>
      </c>
      <c r="GC156" s="81">
        <f t="shared" si="511"/>
        <v>8948</v>
      </c>
      <c r="GD156" s="81">
        <f t="shared" si="511"/>
        <v>8948</v>
      </c>
      <c r="GE156" s="81">
        <f t="shared" si="511"/>
        <v>8948</v>
      </c>
      <c r="GF156" s="81">
        <f t="shared" si="511"/>
        <v>8948</v>
      </c>
      <c r="GG156" s="81">
        <f t="shared" si="511"/>
        <v>8948</v>
      </c>
      <c r="GH156" s="81">
        <f t="shared" si="511"/>
        <v>8948</v>
      </c>
      <c r="GI156" s="81">
        <f t="shared" si="511"/>
        <v>8948</v>
      </c>
      <c r="GJ156" s="81">
        <f t="shared" si="511"/>
        <v>8948</v>
      </c>
      <c r="GK156" s="81">
        <f t="shared" si="511"/>
        <v>8948</v>
      </c>
      <c r="GL156" s="81">
        <f t="shared" si="511"/>
        <v>8948</v>
      </c>
      <c r="GM156" s="81">
        <f t="shared" si="511"/>
        <v>8948</v>
      </c>
      <c r="GN156" s="81">
        <f t="shared" si="511"/>
        <v>8948</v>
      </c>
      <c r="GO156" s="81">
        <f t="shared" si="511"/>
        <v>8948</v>
      </c>
      <c r="GP156" s="81">
        <f t="shared" si="511"/>
        <v>8948</v>
      </c>
      <c r="GQ156" s="81">
        <f t="shared" si="511"/>
        <v>8948</v>
      </c>
      <c r="GR156" s="81">
        <f t="shared" si="511"/>
        <v>8948</v>
      </c>
      <c r="GS156" s="6"/>
      <c r="GT156" s="6"/>
      <c r="GU156" s="6"/>
      <c r="GV156" s="6"/>
      <c r="GW156" s="6"/>
      <c r="GX156" s="6"/>
      <c r="GY156" s="6"/>
      <c r="GZ156" s="6"/>
    </row>
    <row r="157" spans="4:208" x14ac:dyDescent="0.2">
      <c r="G157" s="1080"/>
      <c r="H157" s="256" t="s">
        <v>293</v>
      </c>
      <c r="P157" s="140"/>
      <c r="T157" s="414">
        <v>10</v>
      </c>
      <c r="U157" s="81">
        <v>5669</v>
      </c>
      <c r="V157" s="81">
        <f t="shared" si="505"/>
        <v>5707</v>
      </c>
      <c r="W157" s="81">
        <f t="shared" si="510"/>
        <v>5753</v>
      </c>
      <c r="X157" s="81">
        <f t="shared" si="510"/>
        <v>5753</v>
      </c>
      <c r="Y157" s="81">
        <f t="shared" si="510"/>
        <v>5753</v>
      </c>
      <c r="Z157" s="81">
        <f t="shared" si="510"/>
        <v>5753</v>
      </c>
      <c r="AA157" s="81">
        <f t="shared" si="510"/>
        <v>5753</v>
      </c>
      <c r="AB157" s="81">
        <f t="shared" si="510"/>
        <v>5753</v>
      </c>
      <c r="AC157" s="81">
        <f t="shared" si="510"/>
        <v>5753</v>
      </c>
      <c r="AD157" s="81">
        <f t="shared" si="510"/>
        <v>5753</v>
      </c>
      <c r="AE157" s="81">
        <f t="shared" si="510"/>
        <v>5781</v>
      </c>
      <c r="AF157" s="81">
        <f t="shared" si="510"/>
        <v>5809</v>
      </c>
      <c r="AG157" s="81">
        <f t="shared" si="510"/>
        <v>5837</v>
      </c>
      <c r="AH157" s="81">
        <f t="shared" si="510"/>
        <v>5865</v>
      </c>
      <c r="AI157" s="81">
        <f t="shared" si="510"/>
        <v>5893</v>
      </c>
      <c r="AJ157" s="81">
        <f>IF(ISNUMBER(#REF!),AI157+#REF!,AI157)</f>
        <v>5893</v>
      </c>
      <c r="AK157" s="81">
        <f t="shared" si="510"/>
        <v>5921</v>
      </c>
      <c r="AL157" s="81">
        <f>IF(ISNUMBER(AJ11),AK157+AJ11,AK157)</f>
        <v>5949</v>
      </c>
      <c r="AM157" s="81">
        <f>IF(ISNUMBER(AL11),AL157+AL11,AL157)</f>
        <v>5977</v>
      </c>
      <c r="AN157" s="81">
        <f>IF(ISNUMBER(AM11),AM157+AM11,AM157)</f>
        <v>5977</v>
      </c>
      <c r="AO157" s="81">
        <f t="shared" si="510"/>
        <v>6005</v>
      </c>
      <c r="AP157" s="81">
        <f t="shared" si="510"/>
        <v>6033</v>
      </c>
      <c r="AQ157" s="81">
        <f t="shared" si="510"/>
        <v>6061</v>
      </c>
      <c r="AR157" s="81">
        <f t="shared" si="510"/>
        <v>6089</v>
      </c>
      <c r="AS157" s="81">
        <f t="shared" si="510"/>
        <v>6116</v>
      </c>
      <c r="AT157" s="81">
        <f t="shared" si="510"/>
        <v>6143</v>
      </c>
      <c r="AU157" s="81">
        <f t="shared" si="510"/>
        <v>6170</v>
      </c>
      <c r="AV157" s="81">
        <f t="shared" si="510"/>
        <v>6197</v>
      </c>
      <c r="AW157" s="81">
        <f t="shared" si="510"/>
        <v>6224</v>
      </c>
      <c r="AX157" s="81">
        <f t="shared" si="510"/>
        <v>6251</v>
      </c>
      <c r="AY157" s="81">
        <f t="shared" si="510"/>
        <v>6278</v>
      </c>
      <c r="AZ157" s="81">
        <f t="shared" si="510"/>
        <v>6305</v>
      </c>
      <c r="BA157" s="81">
        <f t="shared" si="510"/>
        <v>6332</v>
      </c>
      <c r="BB157" s="81">
        <f t="shared" si="510"/>
        <v>6359</v>
      </c>
      <c r="BC157" s="81">
        <f t="shared" si="510"/>
        <v>6386</v>
      </c>
      <c r="BD157" s="81">
        <f t="shared" si="510"/>
        <v>6413</v>
      </c>
      <c r="BE157" s="81">
        <f t="shared" si="510"/>
        <v>6440</v>
      </c>
      <c r="BF157" s="81">
        <f t="shared" si="510"/>
        <v>6467</v>
      </c>
      <c r="BG157" s="81">
        <f t="shared" si="510"/>
        <v>6494</v>
      </c>
      <c r="BH157" s="81">
        <f t="shared" si="510"/>
        <v>6521</v>
      </c>
      <c r="BI157" s="81">
        <f t="shared" si="510"/>
        <v>6548</v>
      </c>
      <c r="BJ157" s="81">
        <f t="shared" si="510"/>
        <v>6575</v>
      </c>
      <c r="BK157" s="81">
        <f t="shared" si="510"/>
        <v>6602</v>
      </c>
      <c r="BL157" s="81">
        <f t="shared" si="510"/>
        <v>6629</v>
      </c>
      <c r="BM157" s="81">
        <f t="shared" si="510"/>
        <v>6656</v>
      </c>
      <c r="BN157" s="81">
        <f t="shared" si="510"/>
        <v>6683</v>
      </c>
      <c r="BO157" s="81">
        <f t="shared" si="510"/>
        <v>6683</v>
      </c>
      <c r="BP157" s="81">
        <f t="shared" si="510"/>
        <v>6683</v>
      </c>
      <c r="BQ157" s="81">
        <f t="shared" si="510"/>
        <v>6683</v>
      </c>
      <c r="BR157" s="81">
        <f t="shared" si="510"/>
        <v>6683</v>
      </c>
      <c r="BS157" s="81">
        <f t="shared" si="510"/>
        <v>6683</v>
      </c>
      <c r="BT157" s="81">
        <f t="shared" si="510"/>
        <v>6683</v>
      </c>
      <c r="BU157" s="81">
        <f t="shared" si="510"/>
        <v>6706</v>
      </c>
      <c r="BV157" s="81">
        <f t="shared" si="510"/>
        <v>6729</v>
      </c>
      <c r="BW157" s="81">
        <f t="shared" si="510"/>
        <v>6752</v>
      </c>
      <c r="BX157" s="81">
        <f t="shared" si="510"/>
        <v>6775</v>
      </c>
      <c r="BY157" s="81">
        <f t="shared" si="510"/>
        <v>6798</v>
      </c>
      <c r="BZ157" s="81">
        <f t="shared" si="510"/>
        <v>6821</v>
      </c>
      <c r="CA157" s="81">
        <f t="shared" si="510"/>
        <v>6844</v>
      </c>
      <c r="CB157" s="81">
        <f t="shared" si="510"/>
        <v>6867</v>
      </c>
      <c r="CC157" s="81">
        <f t="shared" si="510"/>
        <v>6890</v>
      </c>
      <c r="CD157" s="81">
        <f t="shared" si="510"/>
        <v>6913</v>
      </c>
      <c r="CE157" s="81">
        <f t="shared" si="510"/>
        <v>6936</v>
      </c>
      <c r="CF157" s="81">
        <f t="shared" si="510"/>
        <v>6959</v>
      </c>
      <c r="CG157" s="81">
        <f t="shared" si="510"/>
        <v>6982</v>
      </c>
      <c r="CH157" s="81">
        <f t="shared" si="510"/>
        <v>7005</v>
      </c>
      <c r="CI157" s="81">
        <f t="shared" si="509"/>
        <v>7028</v>
      </c>
      <c r="CJ157" s="81">
        <f t="shared" si="509"/>
        <v>7051</v>
      </c>
      <c r="CK157" s="81">
        <f t="shared" si="509"/>
        <v>7074</v>
      </c>
      <c r="CL157" s="81">
        <f t="shared" si="509"/>
        <v>7097</v>
      </c>
      <c r="CM157" s="81">
        <f t="shared" si="509"/>
        <v>7120</v>
      </c>
      <c r="CN157" s="81">
        <f t="shared" si="509"/>
        <v>7143</v>
      </c>
      <c r="CO157" s="81">
        <f t="shared" si="509"/>
        <v>7166</v>
      </c>
      <c r="CP157" s="81">
        <f t="shared" si="509"/>
        <v>7189</v>
      </c>
      <c r="CQ157" s="81">
        <f t="shared" si="509"/>
        <v>7212</v>
      </c>
      <c r="CR157" s="81">
        <f t="shared" si="509"/>
        <v>7235</v>
      </c>
      <c r="CS157" s="81">
        <f t="shared" si="509"/>
        <v>7258</v>
      </c>
      <c r="CT157" s="81">
        <f t="shared" si="509"/>
        <v>7281</v>
      </c>
      <c r="CU157" s="81">
        <f t="shared" si="509"/>
        <v>7304</v>
      </c>
      <c r="CV157" s="81">
        <f t="shared" si="509"/>
        <v>7327</v>
      </c>
      <c r="CW157" s="81">
        <f t="shared" si="509"/>
        <v>7350</v>
      </c>
      <c r="CX157" s="81">
        <f t="shared" si="509"/>
        <v>7373</v>
      </c>
      <c r="CY157" s="81">
        <f t="shared" si="509"/>
        <v>7396</v>
      </c>
      <c r="CZ157" s="81">
        <f t="shared" si="509"/>
        <v>7419</v>
      </c>
      <c r="DA157" s="81">
        <f t="shared" si="509"/>
        <v>7442</v>
      </c>
      <c r="DB157" s="81">
        <f t="shared" si="509"/>
        <v>7465</v>
      </c>
      <c r="DC157" s="81">
        <f t="shared" si="509"/>
        <v>7488</v>
      </c>
      <c r="DD157" s="81">
        <f t="shared" si="509"/>
        <v>7511</v>
      </c>
      <c r="DE157" s="81">
        <f t="shared" si="509"/>
        <v>7534</v>
      </c>
      <c r="DF157" s="81">
        <f t="shared" si="509"/>
        <v>7557</v>
      </c>
      <c r="DG157" s="81">
        <f t="shared" si="509"/>
        <v>7580</v>
      </c>
      <c r="DH157" s="81">
        <f t="shared" si="509"/>
        <v>7603</v>
      </c>
      <c r="DI157" s="81">
        <f t="shared" si="509"/>
        <v>7626</v>
      </c>
      <c r="DJ157" s="81">
        <f t="shared" si="509"/>
        <v>7649</v>
      </c>
      <c r="DK157" s="81">
        <f t="shared" si="509"/>
        <v>7672</v>
      </c>
      <c r="DL157" s="81">
        <f t="shared" si="509"/>
        <v>7695</v>
      </c>
      <c r="DM157" s="81">
        <f t="shared" si="509"/>
        <v>7718</v>
      </c>
      <c r="DN157" s="81">
        <f t="shared" si="509"/>
        <v>7741</v>
      </c>
      <c r="DO157" s="81">
        <f t="shared" si="509"/>
        <v>7764</v>
      </c>
      <c r="DP157" s="81">
        <f t="shared" si="509"/>
        <v>7787</v>
      </c>
      <c r="DQ157" s="81">
        <f t="shared" si="509"/>
        <v>7810</v>
      </c>
      <c r="DR157" s="81">
        <f t="shared" si="509"/>
        <v>7833</v>
      </c>
      <c r="DS157" s="81">
        <f t="shared" si="509"/>
        <v>7856</v>
      </c>
      <c r="DT157" s="81">
        <f t="shared" si="509"/>
        <v>7879</v>
      </c>
      <c r="DU157" s="81">
        <f t="shared" si="509"/>
        <v>7879</v>
      </c>
      <c r="DV157" s="81">
        <f t="shared" si="509"/>
        <v>7879</v>
      </c>
      <c r="DW157" s="81">
        <f t="shared" si="509"/>
        <v>7879</v>
      </c>
      <c r="DX157" s="81">
        <f t="shared" si="509"/>
        <v>7879</v>
      </c>
      <c r="DY157" s="81">
        <f t="shared" si="509"/>
        <v>7879</v>
      </c>
      <c r="DZ157" s="81">
        <f t="shared" si="509"/>
        <v>7902</v>
      </c>
      <c r="EA157" s="81">
        <f t="shared" si="509"/>
        <v>7925</v>
      </c>
      <c r="EB157" s="81">
        <f t="shared" si="509"/>
        <v>7948</v>
      </c>
      <c r="EC157" s="81">
        <f t="shared" si="509"/>
        <v>7971</v>
      </c>
      <c r="ED157" s="81">
        <f t="shared" si="509"/>
        <v>7994</v>
      </c>
      <c r="EE157" s="81">
        <f t="shared" si="509"/>
        <v>8017</v>
      </c>
      <c r="EF157" s="81">
        <f t="shared" si="509"/>
        <v>8040</v>
      </c>
      <c r="EG157" s="81">
        <f t="shared" si="509"/>
        <v>8063</v>
      </c>
      <c r="EH157" s="81">
        <f t="shared" si="509"/>
        <v>8086</v>
      </c>
      <c r="EI157" s="81">
        <f t="shared" si="509"/>
        <v>8109</v>
      </c>
      <c r="EJ157" s="81">
        <f t="shared" si="509"/>
        <v>8132</v>
      </c>
      <c r="EK157" s="81">
        <f t="shared" si="509"/>
        <v>8155</v>
      </c>
      <c r="EL157" s="81">
        <f t="shared" si="509"/>
        <v>8178</v>
      </c>
      <c r="EM157" s="81">
        <f t="shared" si="509"/>
        <v>8201</v>
      </c>
      <c r="EN157" s="81">
        <f t="shared" si="509"/>
        <v>8224</v>
      </c>
      <c r="EO157" s="81">
        <f t="shared" si="509"/>
        <v>8247</v>
      </c>
      <c r="EP157" s="81">
        <f t="shared" si="509"/>
        <v>8270</v>
      </c>
      <c r="EQ157" s="81">
        <f t="shared" si="509"/>
        <v>8293</v>
      </c>
      <c r="ER157" s="81">
        <f t="shared" si="509"/>
        <v>8316</v>
      </c>
      <c r="ES157" s="81">
        <f t="shared" si="509"/>
        <v>8339</v>
      </c>
      <c r="ET157" s="81">
        <f t="shared" si="508"/>
        <v>8362</v>
      </c>
      <c r="EU157" s="81">
        <f t="shared" ref="EU157:GR161" si="512">IF(ISNUMBER(EU11),ET157+EU11,ET157)</f>
        <v>8385</v>
      </c>
      <c r="EV157" s="81">
        <f t="shared" si="512"/>
        <v>8408</v>
      </c>
      <c r="EW157" s="81">
        <f t="shared" si="512"/>
        <v>8431</v>
      </c>
      <c r="EX157" s="81">
        <f t="shared" si="512"/>
        <v>8454</v>
      </c>
      <c r="EY157" s="81">
        <f t="shared" si="512"/>
        <v>8477</v>
      </c>
      <c r="EZ157" s="81">
        <f t="shared" si="512"/>
        <v>8500</v>
      </c>
      <c r="FA157" s="81">
        <f t="shared" si="512"/>
        <v>8523</v>
      </c>
      <c r="FB157" s="81">
        <f t="shared" si="512"/>
        <v>8546</v>
      </c>
      <c r="FC157" s="81">
        <f t="shared" si="512"/>
        <v>8569</v>
      </c>
      <c r="FD157" s="81">
        <f t="shared" si="512"/>
        <v>8592</v>
      </c>
      <c r="FE157" s="81">
        <f t="shared" si="512"/>
        <v>8615</v>
      </c>
      <c r="FF157" s="81">
        <f t="shared" si="512"/>
        <v>8638</v>
      </c>
      <c r="FG157" s="81">
        <f t="shared" si="512"/>
        <v>8661</v>
      </c>
      <c r="FH157" s="81">
        <f t="shared" si="512"/>
        <v>8684</v>
      </c>
      <c r="FI157" s="81">
        <f t="shared" si="512"/>
        <v>8707</v>
      </c>
      <c r="FJ157" s="81">
        <f t="shared" si="512"/>
        <v>8730</v>
      </c>
      <c r="FK157" s="81">
        <f t="shared" si="512"/>
        <v>8753</v>
      </c>
      <c r="FL157" s="81">
        <f t="shared" si="512"/>
        <v>8776</v>
      </c>
      <c r="FM157" s="81">
        <f t="shared" si="512"/>
        <v>8799</v>
      </c>
      <c r="FN157" s="81">
        <f t="shared" si="512"/>
        <v>8822</v>
      </c>
      <c r="FO157" s="81">
        <f t="shared" si="512"/>
        <v>8845</v>
      </c>
      <c r="FP157" s="81">
        <f t="shared" si="512"/>
        <v>8868</v>
      </c>
      <c r="FQ157" s="81">
        <f t="shared" si="512"/>
        <v>8891</v>
      </c>
      <c r="FR157" s="81">
        <f t="shared" si="512"/>
        <v>8914</v>
      </c>
      <c r="FS157" s="81">
        <f t="shared" si="512"/>
        <v>8937</v>
      </c>
      <c r="FT157" s="81">
        <f t="shared" si="512"/>
        <v>8960</v>
      </c>
      <c r="FU157" s="81">
        <f t="shared" si="512"/>
        <v>8983</v>
      </c>
      <c r="FV157" s="81">
        <f t="shared" si="512"/>
        <v>9006</v>
      </c>
      <c r="FW157" s="81">
        <f t="shared" si="512"/>
        <v>9006</v>
      </c>
      <c r="FX157" s="81">
        <f t="shared" si="512"/>
        <v>9006</v>
      </c>
      <c r="FY157" s="81">
        <f t="shared" si="512"/>
        <v>9006</v>
      </c>
      <c r="FZ157" s="81">
        <f t="shared" si="512"/>
        <v>9006</v>
      </c>
      <c r="GA157" s="81">
        <f t="shared" si="512"/>
        <v>9006</v>
      </c>
      <c r="GB157" s="81">
        <f t="shared" si="512"/>
        <v>9006</v>
      </c>
      <c r="GC157" s="81">
        <f t="shared" si="512"/>
        <v>9006</v>
      </c>
      <c r="GD157" s="81">
        <f t="shared" si="512"/>
        <v>9006</v>
      </c>
      <c r="GE157" s="81">
        <f t="shared" si="512"/>
        <v>9006</v>
      </c>
      <c r="GF157" s="81">
        <f t="shared" si="512"/>
        <v>9006</v>
      </c>
      <c r="GG157" s="81">
        <f t="shared" si="512"/>
        <v>9006</v>
      </c>
      <c r="GH157" s="81">
        <f t="shared" si="512"/>
        <v>9006</v>
      </c>
      <c r="GI157" s="81">
        <f t="shared" si="512"/>
        <v>9006</v>
      </c>
      <c r="GJ157" s="81">
        <f t="shared" si="512"/>
        <v>9006</v>
      </c>
      <c r="GK157" s="81">
        <f t="shared" si="512"/>
        <v>9006</v>
      </c>
      <c r="GL157" s="81">
        <f t="shared" si="512"/>
        <v>9006</v>
      </c>
      <c r="GM157" s="81">
        <f t="shared" si="512"/>
        <v>9006</v>
      </c>
      <c r="GN157" s="81">
        <f t="shared" si="512"/>
        <v>9006</v>
      </c>
      <c r="GO157" s="81">
        <f t="shared" si="512"/>
        <v>9006</v>
      </c>
      <c r="GP157" s="81">
        <f t="shared" si="512"/>
        <v>9006</v>
      </c>
      <c r="GQ157" s="81">
        <f t="shared" si="512"/>
        <v>9006</v>
      </c>
      <c r="GR157" s="81">
        <f t="shared" si="512"/>
        <v>9006</v>
      </c>
      <c r="GS157" s="6"/>
      <c r="GT157" s="6"/>
      <c r="GU157" s="6"/>
      <c r="GV157" s="6"/>
      <c r="GW157" s="6"/>
      <c r="GX157" s="6"/>
      <c r="GY157" s="6"/>
      <c r="GZ157" s="6"/>
    </row>
    <row r="158" spans="4:208" x14ac:dyDescent="0.2">
      <c r="G158" s="1080"/>
      <c r="H158" s="256" t="s">
        <v>95</v>
      </c>
      <c r="P158" s="140"/>
      <c r="T158" s="414">
        <v>11</v>
      </c>
      <c r="U158" s="81">
        <v>5471</v>
      </c>
      <c r="V158" s="81">
        <f t="shared" si="505"/>
        <v>5492</v>
      </c>
      <c r="W158" s="81">
        <f t="shared" si="510"/>
        <v>5536</v>
      </c>
      <c r="X158" s="81">
        <f t="shared" si="510"/>
        <v>5572</v>
      </c>
      <c r="Y158" s="81">
        <f t="shared" si="510"/>
        <v>5576</v>
      </c>
      <c r="Z158" s="81">
        <f t="shared" si="510"/>
        <v>5588</v>
      </c>
      <c r="AA158" s="81">
        <f t="shared" si="510"/>
        <v>5598</v>
      </c>
      <c r="AB158" s="81">
        <f t="shared" si="510"/>
        <v>5605</v>
      </c>
      <c r="AC158" s="81">
        <f t="shared" si="510"/>
        <v>5613</v>
      </c>
      <c r="AD158" s="81">
        <f t="shared" si="510"/>
        <v>5621</v>
      </c>
      <c r="AE158" s="81">
        <f t="shared" si="510"/>
        <v>5644</v>
      </c>
      <c r="AF158" s="81">
        <f t="shared" si="510"/>
        <v>5667</v>
      </c>
      <c r="AG158" s="81">
        <f t="shared" si="510"/>
        <v>5690</v>
      </c>
      <c r="AH158" s="81">
        <f t="shared" si="510"/>
        <v>5713</v>
      </c>
      <c r="AI158" s="81">
        <f t="shared" si="510"/>
        <v>5736</v>
      </c>
      <c r="AJ158" s="81">
        <f t="shared" si="510"/>
        <v>5759</v>
      </c>
      <c r="AK158" s="81">
        <f t="shared" si="510"/>
        <v>5782</v>
      </c>
      <c r="AL158" s="81">
        <f t="shared" si="510"/>
        <v>5805</v>
      </c>
      <c r="AM158" s="81">
        <f t="shared" si="510"/>
        <v>5828</v>
      </c>
      <c r="AN158" s="81">
        <f t="shared" si="510"/>
        <v>5851</v>
      </c>
      <c r="AO158" s="81">
        <f t="shared" si="510"/>
        <v>5874</v>
      </c>
      <c r="AP158" s="81">
        <f t="shared" si="510"/>
        <v>5897</v>
      </c>
      <c r="AQ158" s="81">
        <f t="shared" si="510"/>
        <v>5920</v>
      </c>
      <c r="AR158" s="81">
        <f t="shared" si="510"/>
        <v>5943</v>
      </c>
      <c r="AS158" s="81">
        <f t="shared" si="510"/>
        <v>5966</v>
      </c>
      <c r="AT158" s="81">
        <f t="shared" si="510"/>
        <v>5966</v>
      </c>
      <c r="AU158" s="81">
        <f t="shared" si="510"/>
        <v>5966</v>
      </c>
      <c r="AV158" s="81">
        <f t="shared" si="510"/>
        <v>5966</v>
      </c>
      <c r="AW158" s="81">
        <f t="shared" si="510"/>
        <v>5966</v>
      </c>
      <c r="AX158" s="81">
        <f t="shared" si="510"/>
        <v>5966</v>
      </c>
      <c r="AY158" s="81">
        <f t="shared" si="510"/>
        <v>5989</v>
      </c>
      <c r="AZ158" s="81">
        <f t="shared" si="510"/>
        <v>6012</v>
      </c>
      <c r="BA158" s="81">
        <f t="shared" si="510"/>
        <v>6035</v>
      </c>
      <c r="BB158" s="81">
        <f t="shared" si="510"/>
        <v>6058</v>
      </c>
      <c r="BC158" s="81">
        <f t="shared" si="510"/>
        <v>6081</v>
      </c>
      <c r="BD158" s="81">
        <f t="shared" si="510"/>
        <v>6104</v>
      </c>
      <c r="BE158" s="81">
        <f t="shared" si="510"/>
        <v>6127</v>
      </c>
      <c r="BF158" s="81">
        <f t="shared" si="510"/>
        <v>6150</v>
      </c>
      <c r="BG158" s="81">
        <f t="shared" si="510"/>
        <v>6173</v>
      </c>
      <c r="BH158" s="81">
        <f t="shared" si="510"/>
        <v>6196</v>
      </c>
      <c r="BI158" s="81">
        <f t="shared" si="510"/>
        <v>6219</v>
      </c>
      <c r="BJ158" s="81">
        <f t="shared" si="510"/>
        <v>6242</v>
      </c>
      <c r="BK158" s="81">
        <f t="shared" si="510"/>
        <v>6265</v>
      </c>
      <c r="BL158" s="81">
        <f t="shared" si="510"/>
        <v>6288</v>
      </c>
      <c r="BM158" s="81">
        <f t="shared" si="510"/>
        <v>6311</v>
      </c>
      <c r="BN158" s="81">
        <f t="shared" si="510"/>
        <v>6334</v>
      </c>
      <c r="BO158" s="81">
        <f t="shared" si="510"/>
        <v>6357</v>
      </c>
      <c r="BP158" s="81">
        <f t="shared" si="510"/>
        <v>6380</v>
      </c>
      <c r="BQ158" s="81">
        <f t="shared" si="510"/>
        <v>6403</v>
      </c>
      <c r="BR158" s="81">
        <f t="shared" si="510"/>
        <v>6426</v>
      </c>
      <c r="BS158" s="81">
        <f t="shared" si="510"/>
        <v>6449</v>
      </c>
      <c r="BT158" s="81">
        <f t="shared" si="510"/>
        <v>6472</v>
      </c>
      <c r="BU158" s="81">
        <f t="shared" si="510"/>
        <v>6495</v>
      </c>
      <c r="BV158" s="81">
        <f t="shared" si="510"/>
        <v>6518</v>
      </c>
      <c r="BW158" s="81">
        <f t="shared" si="510"/>
        <v>6541</v>
      </c>
      <c r="BX158" s="81">
        <f t="shared" si="510"/>
        <v>6564</v>
      </c>
      <c r="BY158" s="81">
        <f t="shared" si="510"/>
        <v>6587</v>
      </c>
      <c r="BZ158" s="81">
        <f t="shared" si="510"/>
        <v>6610</v>
      </c>
      <c r="CA158" s="81">
        <f t="shared" si="510"/>
        <v>6633</v>
      </c>
      <c r="CB158" s="81">
        <f t="shared" si="510"/>
        <v>6656</v>
      </c>
      <c r="CC158" s="81">
        <f t="shared" si="510"/>
        <v>6679</v>
      </c>
      <c r="CD158" s="81">
        <f t="shared" si="510"/>
        <v>6702</v>
      </c>
      <c r="CE158" s="81">
        <f t="shared" si="510"/>
        <v>6725</v>
      </c>
      <c r="CF158" s="81">
        <f t="shared" si="510"/>
        <v>6748</v>
      </c>
      <c r="CG158" s="81">
        <f t="shared" si="510"/>
        <v>6771</v>
      </c>
      <c r="CH158" s="81">
        <f t="shared" ref="CH158:ES161" si="513">IF(ISNUMBER(CH12),CG158+CH12,CG158)</f>
        <v>6794</v>
      </c>
      <c r="CI158" s="81">
        <f t="shared" si="513"/>
        <v>6817</v>
      </c>
      <c r="CJ158" s="81">
        <f t="shared" si="513"/>
        <v>6840</v>
      </c>
      <c r="CK158" s="81">
        <f t="shared" si="513"/>
        <v>6863</v>
      </c>
      <c r="CL158" s="81">
        <f t="shared" si="513"/>
        <v>6886</v>
      </c>
      <c r="CM158" s="81">
        <f t="shared" si="513"/>
        <v>6909</v>
      </c>
      <c r="CN158" s="81">
        <f t="shared" si="513"/>
        <v>6932</v>
      </c>
      <c r="CO158" s="81">
        <f t="shared" si="513"/>
        <v>6955</v>
      </c>
      <c r="CP158" s="81">
        <f t="shared" si="513"/>
        <v>6978</v>
      </c>
      <c r="CQ158" s="81">
        <f t="shared" si="513"/>
        <v>7001</v>
      </c>
      <c r="CR158" s="81">
        <f t="shared" si="513"/>
        <v>7024</v>
      </c>
      <c r="CS158" s="81">
        <f t="shared" si="513"/>
        <v>7047</v>
      </c>
      <c r="CT158" s="81">
        <f t="shared" si="513"/>
        <v>7070</v>
      </c>
      <c r="CU158" s="81">
        <f t="shared" si="513"/>
        <v>7093</v>
      </c>
      <c r="CV158" s="81">
        <f t="shared" si="513"/>
        <v>7116</v>
      </c>
      <c r="CW158" s="81">
        <f t="shared" si="513"/>
        <v>7116</v>
      </c>
      <c r="CX158" s="81">
        <f t="shared" si="513"/>
        <v>7116</v>
      </c>
      <c r="CY158" s="81">
        <f t="shared" si="513"/>
        <v>7116</v>
      </c>
      <c r="CZ158" s="81">
        <f t="shared" si="513"/>
        <v>7116</v>
      </c>
      <c r="DA158" s="81">
        <f t="shared" si="513"/>
        <v>7116</v>
      </c>
      <c r="DB158" s="81">
        <f t="shared" si="513"/>
        <v>7116</v>
      </c>
      <c r="DC158" s="81">
        <f t="shared" si="513"/>
        <v>7138</v>
      </c>
      <c r="DD158" s="81">
        <f t="shared" si="513"/>
        <v>7160</v>
      </c>
      <c r="DE158" s="81">
        <f t="shared" si="513"/>
        <v>7182</v>
      </c>
      <c r="DF158" s="81">
        <f t="shared" si="513"/>
        <v>7204</v>
      </c>
      <c r="DG158" s="81">
        <f t="shared" si="513"/>
        <v>7226</v>
      </c>
      <c r="DH158" s="81">
        <f t="shared" si="513"/>
        <v>7248</v>
      </c>
      <c r="DI158" s="81">
        <f t="shared" si="513"/>
        <v>7270</v>
      </c>
      <c r="DJ158" s="81">
        <f t="shared" si="513"/>
        <v>7292</v>
      </c>
      <c r="DK158" s="81">
        <f t="shared" si="513"/>
        <v>7314</v>
      </c>
      <c r="DL158" s="81">
        <f t="shared" si="513"/>
        <v>7336</v>
      </c>
      <c r="DM158" s="81">
        <f t="shared" si="513"/>
        <v>7358</v>
      </c>
      <c r="DN158" s="81">
        <f t="shared" si="513"/>
        <v>7380</v>
      </c>
      <c r="DO158" s="81">
        <f t="shared" si="513"/>
        <v>7402</v>
      </c>
      <c r="DP158" s="81">
        <f t="shared" si="513"/>
        <v>7424</v>
      </c>
      <c r="DQ158" s="81">
        <f t="shared" si="513"/>
        <v>7446</v>
      </c>
      <c r="DR158" s="81">
        <f t="shared" si="513"/>
        <v>7468</v>
      </c>
      <c r="DS158" s="81">
        <f t="shared" si="513"/>
        <v>7490</v>
      </c>
      <c r="DT158" s="81">
        <f t="shared" si="513"/>
        <v>7512</v>
      </c>
      <c r="DU158" s="81">
        <f t="shared" si="513"/>
        <v>7534</v>
      </c>
      <c r="DV158" s="81">
        <f t="shared" si="513"/>
        <v>7556</v>
      </c>
      <c r="DW158" s="81">
        <f t="shared" si="513"/>
        <v>7578</v>
      </c>
      <c r="DX158" s="81">
        <f t="shared" si="513"/>
        <v>7600</v>
      </c>
      <c r="DY158" s="81">
        <f t="shared" si="513"/>
        <v>7622</v>
      </c>
      <c r="DZ158" s="81">
        <f t="shared" si="513"/>
        <v>7644</v>
      </c>
      <c r="EA158" s="81">
        <f t="shared" si="513"/>
        <v>7666</v>
      </c>
      <c r="EB158" s="81">
        <f t="shared" si="513"/>
        <v>7688</v>
      </c>
      <c r="EC158" s="81">
        <f t="shared" si="513"/>
        <v>7710</v>
      </c>
      <c r="ED158" s="81">
        <f t="shared" si="513"/>
        <v>7732</v>
      </c>
      <c r="EE158" s="81">
        <f t="shared" si="513"/>
        <v>7754</v>
      </c>
      <c r="EF158" s="81">
        <f t="shared" si="513"/>
        <v>7776</v>
      </c>
      <c r="EG158" s="81">
        <f t="shared" si="513"/>
        <v>7798</v>
      </c>
      <c r="EH158" s="81">
        <f t="shared" si="513"/>
        <v>7820</v>
      </c>
      <c r="EI158" s="81">
        <f t="shared" si="513"/>
        <v>7842</v>
      </c>
      <c r="EJ158" s="81">
        <f t="shared" si="513"/>
        <v>7864</v>
      </c>
      <c r="EK158" s="81">
        <f t="shared" si="513"/>
        <v>7886</v>
      </c>
      <c r="EL158" s="81">
        <f t="shared" si="513"/>
        <v>7908</v>
      </c>
      <c r="EM158" s="81">
        <f t="shared" si="513"/>
        <v>7930</v>
      </c>
      <c r="EN158" s="81">
        <f t="shared" si="513"/>
        <v>7952</v>
      </c>
      <c r="EO158" s="81">
        <f t="shared" si="513"/>
        <v>7974</v>
      </c>
      <c r="EP158" s="81">
        <f t="shared" si="513"/>
        <v>7996</v>
      </c>
      <c r="EQ158" s="81">
        <f t="shared" si="513"/>
        <v>8018</v>
      </c>
      <c r="ER158" s="81">
        <f t="shared" si="513"/>
        <v>8040</v>
      </c>
      <c r="ES158" s="81">
        <f t="shared" si="513"/>
        <v>8062</v>
      </c>
      <c r="ET158" s="81">
        <f t="shared" si="508"/>
        <v>8084</v>
      </c>
      <c r="EU158" s="81">
        <f t="shared" si="512"/>
        <v>8106</v>
      </c>
      <c r="EV158" s="81">
        <f t="shared" si="512"/>
        <v>8128</v>
      </c>
      <c r="EW158" s="81">
        <f t="shared" si="512"/>
        <v>8150</v>
      </c>
      <c r="EX158" s="81">
        <f t="shared" si="512"/>
        <v>8172</v>
      </c>
      <c r="EY158" s="81">
        <f t="shared" si="512"/>
        <v>8194</v>
      </c>
      <c r="EZ158" s="81">
        <f t="shared" si="512"/>
        <v>8216</v>
      </c>
      <c r="FA158" s="81">
        <f t="shared" si="512"/>
        <v>8238</v>
      </c>
      <c r="FB158" s="81">
        <f t="shared" si="512"/>
        <v>8260</v>
      </c>
      <c r="FC158" s="81">
        <f t="shared" si="512"/>
        <v>8282</v>
      </c>
      <c r="FD158" s="81">
        <f t="shared" si="512"/>
        <v>8304</v>
      </c>
      <c r="FE158" s="81">
        <f t="shared" si="512"/>
        <v>8304</v>
      </c>
      <c r="FF158" s="81">
        <f t="shared" si="512"/>
        <v>8304</v>
      </c>
      <c r="FG158" s="81">
        <f t="shared" si="512"/>
        <v>8304</v>
      </c>
      <c r="FH158" s="81">
        <f t="shared" si="512"/>
        <v>8304</v>
      </c>
      <c r="FI158" s="81">
        <f t="shared" si="512"/>
        <v>8304</v>
      </c>
      <c r="FJ158" s="81">
        <f t="shared" si="512"/>
        <v>8327</v>
      </c>
      <c r="FK158" s="81">
        <f t="shared" si="512"/>
        <v>8350</v>
      </c>
      <c r="FL158" s="81">
        <f t="shared" si="512"/>
        <v>8373</v>
      </c>
      <c r="FM158" s="81">
        <f t="shared" si="512"/>
        <v>8396</v>
      </c>
      <c r="FN158" s="81">
        <f t="shared" si="512"/>
        <v>8419</v>
      </c>
      <c r="FO158" s="81">
        <f t="shared" si="512"/>
        <v>8442</v>
      </c>
      <c r="FP158" s="81">
        <f t="shared" si="512"/>
        <v>8465</v>
      </c>
      <c r="FQ158" s="81">
        <f t="shared" si="512"/>
        <v>8488</v>
      </c>
      <c r="FR158" s="81">
        <f t="shared" si="512"/>
        <v>8511</v>
      </c>
      <c r="FS158" s="81">
        <f t="shared" si="512"/>
        <v>8534</v>
      </c>
      <c r="FT158" s="81">
        <f t="shared" si="512"/>
        <v>8557</v>
      </c>
      <c r="FU158" s="81">
        <f t="shared" si="512"/>
        <v>8580</v>
      </c>
      <c r="FV158" s="81">
        <f t="shared" si="512"/>
        <v>8603</v>
      </c>
      <c r="FW158" s="81">
        <f t="shared" si="512"/>
        <v>8626</v>
      </c>
      <c r="FX158" s="81">
        <f t="shared" si="512"/>
        <v>8649</v>
      </c>
      <c r="FY158" s="81">
        <f t="shared" si="512"/>
        <v>8672</v>
      </c>
      <c r="FZ158" s="81">
        <f t="shared" si="512"/>
        <v>8695</v>
      </c>
      <c r="GA158" s="81">
        <f t="shared" si="512"/>
        <v>8718</v>
      </c>
      <c r="GB158" s="81">
        <f t="shared" si="512"/>
        <v>8741</v>
      </c>
      <c r="GC158" s="81">
        <f t="shared" si="512"/>
        <v>8764</v>
      </c>
      <c r="GD158" s="81">
        <f t="shared" si="512"/>
        <v>8787</v>
      </c>
      <c r="GE158" s="81">
        <f t="shared" si="512"/>
        <v>8810</v>
      </c>
      <c r="GF158" s="81">
        <f t="shared" si="512"/>
        <v>8833</v>
      </c>
      <c r="GG158" s="81">
        <f t="shared" si="512"/>
        <v>8856</v>
      </c>
      <c r="GH158" s="81">
        <f t="shared" si="512"/>
        <v>8879</v>
      </c>
      <c r="GI158" s="81">
        <f t="shared" si="512"/>
        <v>8902</v>
      </c>
      <c r="GJ158" s="81">
        <f t="shared" si="512"/>
        <v>8925</v>
      </c>
      <c r="GK158" s="81">
        <f t="shared" si="512"/>
        <v>8948</v>
      </c>
      <c r="GL158" s="81">
        <f t="shared" si="512"/>
        <v>8971</v>
      </c>
      <c r="GM158" s="81">
        <f t="shared" si="512"/>
        <v>8994</v>
      </c>
      <c r="GN158" s="81">
        <f t="shared" si="512"/>
        <v>9017</v>
      </c>
      <c r="GO158" s="81">
        <f t="shared" si="512"/>
        <v>9017</v>
      </c>
      <c r="GP158" s="81">
        <f t="shared" si="512"/>
        <v>9017</v>
      </c>
      <c r="GQ158" s="81">
        <f t="shared" si="512"/>
        <v>9017</v>
      </c>
      <c r="GR158" s="81">
        <f t="shared" si="512"/>
        <v>9017</v>
      </c>
      <c r="GS158" s="6"/>
      <c r="GT158" s="6"/>
      <c r="GU158" s="6"/>
      <c r="GV158" s="6"/>
      <c r="GW158" s="6"/>
      <c r="GX158" s="6"/>
      <c r="GY158" s="6"/>
      <c r="GZ158" s="6"/>
    </row>
    <row r="159" spans="4:208" x14ac:dyDescent="0.2">
      <c r="G159" s="1080"/>
      <c r="H159" s="256" t="s">
        <v>96</v>
      </c>
      <c r="T159" s="414">
        <v>12</v>
      </c>
      <c r="U159" s="81">
        <v>6563</v>
      </c>
      <c r="V159" s="81">
        <f t="shared" si="505"/>
        <v>6564</v>
      </c>
      <c r="W159" s="81">
        <f t="shared" ref="W159:CH162" si="514">IF(ISNUMBER(W13),V159+W13,V159)</f>
        <v>6564</v>
      </c>
      <c r="X159" s="81">
        <f t="shared" si="514"/>
        <v>6564</v>
      </c>
      <c r="Y159" s="81">
        <f t="shared" si="514"/>
        <v>6564</v>
      </c>
      <c r="Z159" s="81">
        <f t="shared" si="514"/>
        <v>6564</v>
      </c>
      <c r="AA159" s="81">
        <f t="shared" si="514"/>
        <v>6564</v>
      </c>
      <c r="AB159" s="81">
        <f t="shared" si="514"/>
        <v>6564</v>
      </c>
      <c r="AC159" s="81">
        <f t="shared" si="514"/>
        <v>6564</v>
      </c>
      <c r="AD159" s="81">
        <f t="shared" si="514"/>
        <v>6564</v>
      </c>
      <c r="AE159" s="81">
        <f t="shared" si="514"/>
        <v>6587</v>
      </c>
      <c r="AF159" s="81">
        <f t="shared" si="514"/>
        <v>6610</v>
      </c>
      <c r="AG159" s="81">
        <f t="shared" si="514"/>
        <v>6633</v>
      </c>
      <c r="AH159" s="81">
        <f t="shared" si="514"/>
        <v>6656</v>
      </c>
      <c r="AI159" s="81">
        <f t="shared" si="514"/>
        <v>6679</v>
      </c>
      <c r="AJ159" s="81">
        <f t="shared" si="514"/>
        <v>6702</v>
      </c>
      <c r="AK159" s="81">
        <f t="shared" si="514"/>
        <v>6725</v>
      </c>
      <c r="AL159" s="81">
        <f t="shared" si="514"/>
        <v>6748</v>
      </c>
      <c r="AM159" s="81">
        <f t="shared" si="514"/>
        <v>6771</v>
      </c>
      <c r="AN159" s="81">
        <f t="shared" si="514"/>
        <v>6794</v>
      </c>
      <c r="AO159" s="81">
        <f t="shared" si="514"/>
        <v>6817</v>
      </c>
      <c r="AP159" s="81">
        <f t="shared" si="514"/>
        <v>6840</v>
      </c>
      <c r="AQ159" s="81">
        <f t="shared" si="514"/>
        <v>6863</v>
      </c>
      <c r="AR159" s="81">
        <f t="shared" si="514"/>
        <v>6886</v>
      </c>
      <c r="AS159" s="81">
        <f t="shared" si="514"/>
        <v>6909</v>
      </c>
      <c r="AT159" s="81">
        <f t="shared" si="514"/>
        <v>6932</v>
      </c>
      <c r="AU159" s="81">
        <f t="shared" si="514"/>
        <v>6955</v>
      </c>
      <c r="AV159" s="81">
        <f t="shared" si="514"/>
        <v>6978</v>
      </c>
      <c r="AW159" s="81">
        <f t="shared" si="514"/>
        <v>7001</v>
      </c>
      <c r="AX159" s="81">
        <f t="shared" si="514"/>
        <v>7024</v>
      </c>
      <c r="AY159" s="81">
        <f t="shared" si="514"/>
        <v>7047</v>
      </c>
      <c r="AZ159" s="81">
        <f t="shared" si="514"/>
        <v>7070</v>
      </c>
      <c r="BA159" s="81">
        <f t="shared" si="514"/>
        <v>7093</v>
      </c>
      <c r="BB159" s="81">
        <f t="shared" si="514"/>
        <v>7116</v>
      </c>
      <c r="BC159" s="81">
        <f t="shared" si="514"/>
        <v>7139</v>
      </c>
      <c r="BD159" s="81">
        <f t="shared" si="514"/>
        <v>7139</v>
      </c>
      <c r="BE159" s="81">
        <f t="shared" si="514"/>
        <v>7139</v>
      </c>
      <c r="BF159" s="81">
        <f t="shared" si="514"/>
        <v>7139</v>
      </c>
      <c r="BG159" s="81">
        <f t="shared" si="514"/>
        <v>7139</v>
      </c>
      <c r="BH159" s="81">
        <f t="shared" si="514"/>
        <v>7139</v>
      </c>
      <c r="BI159" s="81">
        <f t="shared" si="514"/>
        <v>7139</v>
      </c>
      <c r="BJ159" s="81">
        <f t="shared" si="514"/>
        <v>7162</v>
      </c>
      <c r="BK159" s="81">
        <f t="shared" si="514"/>
        <v>7185</v>
      </c>
      <c r="BL159" s="81">
        <f t="shared" si="514"/>
        <v>7208</v>
      </c>
      <c r="BM159" s="81">
        <f t="shared" si="514"/>
        <v>7231</v>
      </c>
      <c r="BN159" s="81">
        <f t="shared" si="514"/>
        <v>7254</v>
      </c>
      <c r="BO159" s="81">
        <f t="shared" si="514"/>
        <v>7277</v>
      </c>
      <c r="BP159" s="81">
        <f t="shared" si="514"/>
        <v>7300</v>
      </c>
      <c r="BQ159" s="81">
        <f t="shared" si="514"/>
        <v>7323</v>
      </c>
      <c r="BR159" s="81">
        <f t="shared" si="514"/>
        <v>7346</v>
      </c>
      <c r="BS159" s="81">
        <f t="shared" si="514"/>
        <v>7369</v>
      </c>
      <c r="BT159" s="81">
        <f t="shared" si="514"/>
        <v>7392</v>
      </c>
      <c r="BU159" s="81">
        <f t="shared" si="514"/>
        <v>7415</v>
      </c>
      <c r="BV159" s="81">
        <f t="shared" si="514"/>
        <v>7438</v>
      </c>
      <c r="BW159" s="81">
        <f t="shared" si="514"/>
        <v>7461</v>
      </c>
      <c r="BX159" s="81">
        <f t="shared" si="514"/>
        <v>7484</v>
      </c>
      <c r="BY159" s="81">
        <f t="shared" si="514"/>
        <v>7507</v>
      </c>
      <c r="BZ159" s="81">
        <f t="shared" si="514"/>
        <v>7530</v>
      </c>
      <c r="CA159" s="81">
        <f t="shared" si="514"/>
        <v>7553</v>
      </c>
      <c r="CB159" s="81">
        <f t="shared" si="514"/>
        <v>7576</v>
      </c>
      <c r="CC159" s="81">
        <f t="shared" si="514"/>
        <v>7599</v>
      </c>
      <c r="CD159" s="81">
        <f t="shared" si="514"/>
        <v>7622</v>
      </c>
      <c r="CE159" s="81">
        <f t="shared" si="514"/>
        <v>7645</v>
      </c>
      <c r="CF159" s="81">
        <f t="shared" si="514"/>
        <v>7668</v>
      </c>
      <c r="CG159" s="81">
        <f t="shared" si="514"/>
        <v>7691</v>
      </c>
      <c r="CH159" s="81">
        <f t="shared" si="514"/>
        <v>7714</v>
      </c>
      <c r="CI159" s="81">
        <f t="shared" si="513"/>
        <v>7737</v>
      </c>
      <c r="CJ159" s="81">
        <f t="shared" si="513"/>
        <v>7760</v>
      </c>
      <c r="CK159" s="81">
        <f t="shared" si="513"/>
        <v>7783</v>
      </c>
      <c r="CL159" s="81">
        <f t="shared" si="513"/>
        <v>7806</v>
      </c>
      <c r="CM159" s="81">
        <f t="shared" si="513"/>
        <v>7829</v>
      </c>
      <c r="CN159" s="81">
        <f t="shared" si="513"/>
        <v>7852</v>
      </c>
      <c r="CO159" s="81">
        <f t="shared" si="513"/>
        <v>7875</v>
      </c>
      <c r="CP159" s="81">
        <f t="shared" si="513"/>
        <v>7898</v>
      </c>
      <c r="CQ159" s="81">
        <f t="shared" si="513"/>
        <v>7921</v>
      </c>
      <c r="CR159" s="81">
        <f t="shared" si="513"/>
        <v>7944</v>
      </c>
      <c r="CS159" s="81">
        <f t="shared" si="513"/>
        <v>7967</v>
      </c>
      <c r="CT159" s="81">
        <f t="shared" si="513"/>
        <v>7990</v>
      </c>
      <c r="CU159" s="81">
        <f t="shared" si="513"/>
        <v>8013</v>
      </c>
      <c r="CV159" s="81">
        <f t="shared" si="513"/>
        <v>8036</v>
      </c>
      <c r="CW159" s="81">
        <f t="shared" si="513"/>
        <v>8059</v>
      </c>
      <c r="CX159" s="81">
        <f t="shared" si="513"/>
        <v>8082</v>
      </c>
      <c r="CY159" s="81">
        <f t="shared" si="513"/>
        <v>8105</v>
      </c>
      <c r="CZ159" s="81">
        <f t="shared" si="513"/>
        <v>8128</v>
      </c>
      <c r="DA159" s="81">
        <f t="shared" si="513"/>
        <v>8151</v>
      </c>
      <c r="DB159" s="81">
        <f t="shared" si="513"/>
        <v>8174</v>
      </c>
      <c r="DC159" s="81">
        <f t="shared" si="513"/>
        <v>8197</v>
      </c>
      <c r="DD159" s="81">
        <f t="shared" si="513"/>
        <v>8220</v>
      </c>
      <c r="DE159" s="81">
        <f t="shared" si="513"/>
        <v>8243</v>
      </c>
      <c r="DF159" s="81">
        <f t="shared" si="513"/>
        <v>8266</v>
      </c>
      <c r="DG159" s="81">
        <f t="shared" si="513"/>
        <v>8289</v>
      </c>
      <c r="DH159" s="81">
        <f t="shared" si="513"/>
        <v>8312</v>
      </c>
      <c r="DI159" s="81">
        <f t="shared" si="513"/>
        <v>8335</v>
      </c>
      <c r="DJ159" s="81">
        <f t="shared" si="513"/>
        <v>8335</v>
      </c>
      <c r="DK159" s="81">
        <f t="shared" si="513"/>
        <v>8335</v>
      </c>
      <c r="DL159" s="81">
        <f t="shared" si="513"/>
        <v>8335</v>
      </c>
      <c r="DM159" s="81">
        <f t="shared" si="513"/>
        <v>8335</v>
      </c>
      <c r="DN159" s="81">
        <f t="shared" si="513"/>
        <v>8335</v>
      </c>
      <c r="DO159" s="81">
        <f t="shared" si="513"/>
        <v>8358</v>
      </c>
      <c r="DP159" s="81">
        <f t="shared" si="513"/>
        <v>8381</v>
      </c>
      <c r="DQ159" s="81">
        <f t="shared" si="513"/>
        <v>8404</v>
      </c>
      <c r="DR159" s="81">
        <f t="shared" si="513"/>
        <v>8427</v>
      </c>
      <c r="DS159" s="81">
        <f t="shared" si="513"/>
        <v>8450</v>
      </c>
      <c r="DT159" s="81">
        <f t="shared" si="513"/>
        <v>8473</v>
      </c>
      <c r="DU159" s="81">
        <f t="shared" si="513"/>
        <v>8496</v>
      </c>
      <c r="DV159" s="81">
        <f t="shared" si="513"/>
        <v>8519</v>
      </c>
      <c r="DW159" s="81">
        <f t="shared" si="513"/>
        <v>8542</v>
      </c>
      <c r="DX159" s="81">
        <f t="shared" si="513"/>
        <v>8565</v>
      </c>
      <c r="DY159" s="81">
        <f t="shared" si="513"/>
        <v>8588</v>
      </c>
      <c r="DZ159" s="81">
        <f t="shared" si="513"/>
        <v>8611</v>
      </c>
      <c r="EA159" s="81">
        <f t="shared" si="513"/>
        <v>8634</v>
      </c>
      <c r="EB159" s="81">
        <f t="shared" si="513"/>
        <v>8657</v>
      </c>
      <c r="EC159" s="81">
        <f t="shared" si="513"/>
        <v>8680</v>
      </c>
      <c r="ED159" s="81">
        <f t="shared" si="513"/>
        <v>8703</v>
      </c>
      <c r="EE159" s="81">
        <f t="shared" si="513"/>
        <v>8726</v>
      </c>
      <c r="EF159" s="81">
        <f t="shared" si="513"/>
        <v>8749</v>
      </c>
      <c r="EG159" s="81">
        <f t="shared" si="513"/>
        <v>8772</v>
      </c>
      <c r="EH159" s="81">
        <f t="shared" si="513"/>
        <v>8795</v>
      </c>
      <c r="EI159" s="81">
        <f t="shared" si="513"/>
        <v>8818</v>
      </c>
      <c r="EJ159" s="81">
        <f t="shared" si="513"/>
        <v>8841</v>
      </c>
      <c r="EK159" s="81">
        <f t="shared" si="513"/>
        <v>8864</v>
      </c>
      <c r="EL159" s="81">
        <f t="shared" si="513"/>
        <v>8887</v>
      </c>
      <c r="EM159" s="81">
        <f t="shared" si="513"/>
        <v>8910</v>
      </c>
      <c r="EN159" s="81">
        <f t="shared" si="513"/>
        <v>8910</v>
      </c>
      <c r="EO159" s="81">
        <f t="shared" si="513"/>
        <v>8910</v>
      </c>
      <c r="EP159" s="81">
        <f t="shared" si="513"/>
        <v>8910</v>
      </c>
      <c r="EQ159" s="81">
        <f t="shared" si="513"/>
        <v>8910</v>
      </c>
      <c r="ER159" s="81">
        <f t="shared" si="513"/>
        <v>8910</v>
      </c>
      <c r="ES159" s="81">
        <f t="shared" si="513"/>
        <v>8910</v>
      </c>
      <c r="ET159" s="81">
        <f t="shared" si="508"/>
        <v>8910</v>
      </c>
      <c r="EU159" s="81">
        <f t="shared" si="512"/>
        <v>8910</v>
      </c>
      <c r="EV159" s="81">
        <f t="shared" si="512"/>
        <v>8910</v>
      </c>
      <c r="EW159" s="81">
        <f t="shared" si="512"/>
        <v>8910</v>
      </c>
      <c r="EX159" s="81">
        <f t="shared" si="512"/>
        <v>8910</v>
      </c>
      <c r="EY159" s="81">
        <f t="shared" si="512"/>
        <v>8910</v>
      </c>
      <c r="EZ159" s="81">
        <f t="shared" si="512"/>
        <v>8910</v>
      </c>
      <c r="FA159" s="81">
        <f t="shared" si="512"/>
        <v>8910</v>
      </c>
      <c r="FB159" s="81">
        <f t="shared" si="512"/>
        <v>8910</v>
      </c>
      <c r="FC159" s="81">
        <f t="shared" si="512"/>
        <v>8910</v>
      </c>
      <c r="FD159" s="81">
        <f t="shared" si="512"/>
        <v>8910</v>
      </c>
      <c r="FE159" s="81">
        <f t="shared" si="512"/>
        <v>8910</v>
      </c>
      <c r="FF159" s="81">
        <f t="shared" si="512"/>
        <v>8910</v>
      </c>
      <c r="FG159" s="81">
        <f t="shared" si="512"/>
        <v>8910</v>
      </c>
      <c r="FH159" s="81">
        <f t="shared" si="512"/>
        <v>8910</v>
      </c>
      <c r="FI159" s="81">
        <f t="shared" si="512"/>
        <v>8910</v>
      </c>
      <c r="FJ159" s="81">
        <f t="shared" si="512"/>
        <v>8910</v>
      </c>
      <c r="FK159" s="81">
        <f t="shared" si="512"/>
        <v>8910</v>
      </c>
      <c r="FL159" s="81">
        <f t="shared" si="512"/>
        <v>8910</v>
      </c>
      <c r="FM159" s="81">
        <f t="shared" si="512"/>
        <v>8910</v>
      </c>
      <c r="FN159" s="81">
        <f t="shared" si="512"/>
        <v>8910</v>
      </c>
      <c r="FO159" s="81">
        <f t="shared" si="512"/>
        <v>8910</v>
      </c>
      <c r="FP159" s="81">
        <f t="shared" si="512"/>
        <v>8910</v>
      </c>
      <c r="FQ159" s="81">
        <f t="shared" si="512"/>
        <v>8910</v>
      </c>
      <c r="FR159" s="81">
        <f t="shared" si="512"/>
        <v>8910</v>
      </c>
      <c r="FS159" s="81">
        <f t="shared" si="512"/>
        <v>8910</v>
      </c>
      <c r="FT159" s="81">
        <f t="shared" si="512"/>
        <v>8910</v>
      </c>
      <c r="FU159" s="81">
        <f t="shared" si="512"/>
        <v>8910</v>
      </c>
      <c r="FV159" s="81">
        <f t="shared" si="512"/>
        <v>8910</v>
      </c>
      <c r="FW159" s="81">
        <f t="shared" si="512"/>
        <v>8910</v>
      </c>
      <c r="FX159" s="81">
        <f t="shared" si="512"/>
        <v>8910</v>
      </c>
      <c r="FY159" s="81">
        <f t="shared" si="512"/>
        <v>8910</v>
      </c>
      <c r="FZ159" s="81">
        <f t="shared" si="512"/>
        <v>8910</v>
      </c>
      <c r="GA159" s="81">
        <f t="shared" si="512"/>
        <v>8910</v>
      </c>
      <c r="GB159" s="81">
        <f t="shared" si="512"/>
        <v>8910</v>
      </c>
      <c r="GC159" s="81">
        <f t="shared" si="512"/>
        <v>8910</v>
      </c>
      <c r="GD159" s="81">
        <f t="shared" si="512"/>
        <v>8910</v>
      </c>
      <c r="GE159" s="81">
        <f t="shared" si="512"/>
        <v>8910</v>
      </c>
      <c r="GF159" s="81">
        <f t="shared" si="512"/>
        <v>8910</v>
      </c>
      <c r="GG159" s="81">
        <f t="shared" si="512"/>
        <v>8910</v>
      </c>
      <c r="GH159" s="81">
        <f t="shared" si="512"/>
        <v>8910</v>
      </c>
      <c r="GI159" s="81">
        <f t="shared" si="512"/>
        <v>8910</v>
      </c>
      <c r="GJ159" s="81">
        <f t="shared" si="512"/>
        <v>8910</v>
      </c>
      <c r="GK159" s="81">
        <f t="shared" si="512"/>
        <v>8910</v>
      </c>
      <c r="GL159" s="81">
        <f t="shared" si="512"/>
        <v>8910</v>
      </c>
      <c r="GM159" s="81">
        <f t="shared" si="512"/>
        <v>8910</v>
      </c>
      <c r="GN159" s="81">
        <f t="shared" si="512"/>
        <v>8910</v>
      </c>
      <c r="GO159" s="81">
        <f t="shared" si="512"/>
        <v>8910</v>
      </c>
      <c r="GP159" s="81">
        <f t="shared" si="512"/>
        <v>8910</v>
      </c>
      <c r="GQ159" s="81">
        <f t="shared" si="512"/>
        <v>8910</v>
      </c>
      <c r="GR159" s="81">
        <f t="shared" si="512"/>
        <v>8910</v>
      </c>
      <c r="GS159" s="6"/>
      <c r="GT159" s="6"/>
      <c r="GU159" s="6"/>
      <c r="GV159" s="6"/>
      <c r="GW159" s="6"/>
      <c r="GX159" s="6"/>
      <c r="GY159" s="6"/>
      <c r="GZ159" s="6"/>
    </row>
    <row r="160" spans="4:208" x14ac:dyDescent="0.2">
      <c r="G160" s="1080"/>
      <c r="H160" s="256" t="s">
        <v>97</v>
      </c>
      <c r="T160" s="414">
        <v>13</v>
      </c>
      <c r="U160" s="81">
        <v>3953</v>
      </c>
      <c r="V160" s="81">
        <f t="shared" si="505"/>
        <v>3953</v>
      </c>
      <c r="W160" s="81">
        <f t="shared" si="514"/>
        <v>3953</v>
      </c>
      <c r="X160" s="81">
        <f t="shared" si="514"/>
        <v>3953</v>
      </c>
      <c r="Y160" s="80">
        <f t="shared" si="514"/>
        <v>3953</v>
      </c>
      <c r="Z160" s="81">
        <f t="shared" si="514"/>
        <v>3953</v>
      </c>
      <c r="AA160" s="81">
        <f t="shared" si="514"/>
        <v>3953</v>
      </c>
      <c r="AB160" s="81">
        <f t="shared" si="514"/>
        <v>3953</v>
      </c>
      <c r="AC160" s="81">
        <f t="shared" si="514"/>
        <v>3953</v>
      </c>
      <c r="AD160" s="81">
        <f t="shared" si="514"/>
        <v>3953</v>
      </c>
      <c r="AE160" s="81">
        <f t="shared" si="514"/>
        <v>3953</v>
      </c>
      <c r="AF160" s="81">
        <f t="shared" si="514"/>
        <v>3953</v>
      </c>
      <c r="AG160" s="81">
        <f t="shared" si="514"/>
        <v>3953</v>
      </c>
      <c r="AH160" s="81">
        <f t="shared" si="514"/>
        <v>3953</v>
      </c>
      <c r="AI160" s="81">
        <f t="shared" si="514"/>
        <v>3953</v>
      </c>
      <c r="AJ160" s="81">
        <f t="shared" si="514"/>
        <v>3953</v>
      </c>
      <c r="AK160" s="81">
        <f t="shared" si="514"/>
        <v>3953</v>
      </c>
      <c r="AL160" s="81">
        <f t="shared" si="514"/>
        <v>3953</v>
      </c>
      <c r="AM160" s="81">
        <f t="shared" si="514"/>
        <v>3953</v>
      </c>
      <c r="AN160" s="81">
        <f t="shared" si="514"/>
        <v>3953</v>
      </c>
      <c r="AO160" s="81">
        <f t="shared" si="514"/>
        <v>3953</v>
      </c>
      <c r="AP160" s="81">
        <f t="shared" si="514"/>
        <v>3953</v>
      </c>
      <c r="AQ160" s="81">
        <f t="shared" si="514"/>
        <v>3953</v>
      </c>
      <c r="AR160" s="81">
        <f t="shared" si="514"/>
        <v>3953</v>
      </c>
      <c r="AS160" s="81">
        <f t="shared" si="514"/>
        <v>3953</v>
      </c>
      <c r="AT160" s="81">
        <f t="shared" si="514"/>
        <v>3953</v>
      </c>
      <c r="AU160" s="81">
        <f t="shared" si="514"/>
        <v>3953</v>
      </c>
      <c r="AV160" s="81">
        <f t="shared" si="514"/>
        <v>3953</v>
      </c>
      <c r="AW160" s="81">
        <f t="shared" si="514"/>
        <v>3953</v>
      </c>
      <c r="AX160" s="81">
        <f t="shared" si="514"/>
        <v>3953</v>
      </c>
      <c r="AY160" s="81">
        <f t="shared" si="514"/>
        <v>3953</v>
      </c>
      <c r="AZ160" s="81">
        <f t="shared" si="514"/>
        <v>3953</v>
      </c>
      <c r="BA160" s="81">
        <f t="shared" si="514"/>
        <v>3953</v>
      </c>
      <c r="BB160" s="81">
        <f t="shared" si="514"/>
        <v>3953</v>
      </c>
      <c r="BC160" s="81">
        <f t="shared" si="514"/>
        <v>3953</v>
      </c>
      <c r="BD160" s="81">
        <f t="shared" si="514"/>
        <v>3953</v>
      </c>
      <c r="BE160" s="81">
        <f t="shared" si="514"/>
        <v>3953</v>
      </c>
      <c r="BF160" s="81">
        <f t="shared" si="514"/>
        <v>3953</v>
      </c>
      <c r="BG160" s="81">
        <f t="shared" si="514"/>
        <v>3953</v>
      </c>
      <c r="BH160" s="81">
        <f t="shared" si="514"/>
        <v>3953</v>
      </c>
      <c r="BI160" s="81">
        <f t="shared" si="514"/>
        <v>3953</v>
      </c>
      <c r="BJ160" s="81">
        <f t="shared" si="514"/>
        <v>3953</v>
      </c>
      <c r="BK160" s="81">
        <f t="shared" si="514"/>
        <v>3953</v>
      </c>
      <c r="BL160" s="81">
        <f t="shared" si="514"/>
        <v>3953</v>
      </c>
      <c r="BM160" s="81">
        <f t="shared" si="514"/>
        <v>3953</v>
      </c>
      <c r="BN160" s="81">
        <f t="shared" si="514"/>
        <v>3953</v>
      </c>
      <c r="BO160" s="81">
        <f t="shared" si="514"/>
        <v>3953</v>
      </c>
      <c r="BP160" s="81">
        <f t="shared" si="514"/>
        <v>3953</v>
      </c>
      <c r="BQ160" s="81">
        <f t="shared" si="514"/>
        <v>3953</v>
      </c>
      <c r="BR160" s="81">
        <f t="shared" si="514"/>
        <v>3953</v>
      </c>
      <c r="BS160" s="81">
        <f t="shared" si="514"/>
        <v>3953</v>
      </c>
      <c r="BT160" s="81">
        <f t="shared" si="514"/>
        <v>3953</v>
      </c>
      <c r="BU160" s="81">
        <f t="shared" si="514"/>
        <v>3953</v>
      </c>
      <c r="BV160" s="81">
        <f t="shared" si="514"/>
        <v>3953</v>
      </c>
      <c r="BW160" s="81">
        <f t="shared" si="514"/>
        <v>3953</v>
      </c>
      <c r="BX160" s="81">
        <f t="shared" si="514"/>
        <v>3953</v>
      </c>
      <c r="BY160" s="81">
        <f t="shared" si="514"/>
        <v>3953</v>
      </c>
      <c r="BZ160" s="81">
        <f t="shared" si="514"/>
        <v>3953</v>
      </c>
      <c r="CA160" s="81">
        <f t="shared" si="514"/>
        <v>3953</v>
      </c>
      <c r="CB160" s="81">
        <f t="shared" si="514"/>
        <v>3953</v>
      </c>
      <c r="CC160" s="81">
        <f t="shared" si="514"/>
        <v>3953</v>
      </c>
      <c r="CD160" s="81">
        <f t="shared" si="514"/>
        <v>3953</v>
      </c>
      <c r="CE160" s="81">
        <f t="shared" si="514"/>
        <v>3953</v>
      </c>
      <c r="CF160" s="81">
        <f t="shared" si="514"/>
        <v>3953</v>
      </c>
      <c r="CG160" s="81">
        <f t="shared" si="514"/>
        <v>3953</v>
      </c>
      <c r="CH160" s="81">
        <f t="shared" si="514"/>
        <v>3953</v>
      </c>
      <c r="CI160" s="81">
        <f t="shared" si="513"/>
        <v>3953</v>
      </c>
      <c r="CJ160" s="81">
        <f t="shared" si="513"/>
        <v>3953</v>
      </c>
      <c r="CK160" s="81">
        <f t="shared" si="513"/>
        <v>3953</v>
      </c>
      <c r="CL160" s="81">
        <f t="shared" si="513"/>
        <v>3953</v>
      </c>
      <c r="CM160" s="81">
        <f t="shared" si="513"/>
        <v>3953</v>
      </c>
      <c r="CN160" s="81">
        <f t="shared" si="513"/>
        <v>3953</v>
      </c>
      <c r="CO160" s="81">
        <f t="shared" si="513"/>
        <v>3953</v>
      </c>
      <c r="CP160" s="81">
        <f t="shared" si="513"/>
        <v>3953</v>
      </c>
      <c r="CQ160" s="81">
        <f t="shared" si="513"/>
        <v>3953</v>
      </c>
      <c r="CR160" s="81">
        <f t="shared" si="513"/>
        <v>3953</v>
      </c>
      <c r="CS160" s="81">
        <f t="shared" si="513"/>
        <v>3953</v>
      </c>
      <c r="CT160" s="81">
        <f t="shared" si="513"/>
        <v>3953</v>
      </c>
      <c r="CU160" s="81">
        <f t="shared" si="513"/>
        <v>3953</v>
      </c>
      <c r="CV160" s="81">
        <f t="shared" si="513"/>
        <v>3953</v>
      </c>
      <c r="CW160" s="81">
        <f t="shared" si="513"/>
        <v>3953</v>
      </c>
      <c r="CX160" s="81">
        <f t="shared" si="513"/>
        <v>3953</v>
      </c>
      <c r="CY160" s="81">
        <f t="shared" si="513"/>
        <v>3953</v>
      </c>
      <c r="CZ160" s="81">
        <f t="shared" si="513"/>
        <v>3953</v>
      </c>
      <c r="DA160" s="81">
        <f t="shared" si="513"/>
        <v>3953</v>
      </c>
      <c r="DB160" s="81">
        <f t="shared" si="513"/>
        <v>3953</v>
      </c>
      <c r="DC160" s="81">
        <f t="shared" si="513"/>
        <v>3953</v>
      </c>
      <c r="DD160" s="81">
        <f t="shared" si="513"/>
        <v>3953</v>
      </c>
      <c r="DE160" s="81">
        <f t="shared" si="513"/>
        <v>3953</v>
      </c>
      <c r="DF160" s="81">
        <f t="shared" si="513"/>
        <v>3953</v>
      </c>
      <c r="DG160" s="81">
        <f t="shared" si="513"/>
        <v>3953</v>
      </c>
      <c r="DH160" s="81">
        <f t="shared" si="513"/>
        <v>3953</v>
      </c>
      <c r="DI160" s="81">
        <f t="shared" si="513"/>
        <v>3953</v>
      </c>
      <c r="DJ160" s="81">
        <f t="shared" si="513"/>
        <v>3953</v>
      </c>
      <c r="DK160" s="81">
        <f t="shared" si="513"/>
        <v>3953</v>
      </c>
      <c r="DL160" s="81">
        <f t="shared" si="513"/>
        <v>3953</v>
      </c>
      <c r="DM160" s="81">
        <f t="shared" si="513"/>
        <v>3953</v>
      </c>
      <c r="DN160" s="81">
        <f t="shared" si="513"/>
        <v>3953</v>
      </c>
      <c r="DO160" s="81">
        <f t="shared" si="513"/>
        <v>3953</v>
      </c>
      <c r="DP160" s="81">
        <f t="shared" si="513"/>
        <v>3953</v>
      </c>
      <c r="DQ160" s="81">
        <f t="shared" si="513"/>
        <v>3953</v>
      </c>
      <c r="DR160" s="81">
        <f t="shared" si="513"/>
        <v>3953</v>
      </c>
      <c r="DS160" s="81">
        <f t="shared" si="513"/>
        <v>3953</v>
      </c>
      <c r="DT160" s="81">
        <f t="shared" si="513"/>
        <v>3953</v>
      </c>
      <c r="DU160" s="81">
        <f t="shared" si="513"/>
        <v>3953</v>
      </c>
      <c r="DV160" s="81">
        <f t="shared" si="513"/>
        <v>3953</v>
      </c>
      <c r="DW160" s="81">
        <f t="shared" si="513"/>
        <v>3953</v>
      </c>
      <c r="DX160" s="81">
        <f t="shared" si="513"/>
        <v>3953</v>
      </c>
      <c r="DY160" s="81">
        <f t="shared" si="513"/>
        <v>3953</v>
      </c>
      <c r="DZ160" s="81">
        <f t="shared" si="513"/>
        <v>3953</v>
      </c>
      <c r="EA160" s="81">
        <f t="shared" si="513"/>
        <v>3953</v>
      </c>
      <c r="EB160" s="81">
        <f t="shared" si="513"/>
        <v>3953</v>
      </c>
      <c r="EC160" s="81">
        <f t="shared" si="513"/>
        <v>3953</v>
      </c>
      <c r="ED160" s="81">
        <f t="shared" si="513"/>
        <v>3953</v>
      </c>
      <c r="EE160" s="81">
        <f t="shared" si="513"/>
        <v>3953</v>
      </c>
      <c r="EF160" s="81">
        <f t="shared" si="513"/>
        <v>3953</v>
      </c>
      <c r="EG160" s="81">
        <f t="shared" si="513"/>
        <v>3953</v>
      </c>
      <c r="EH160" s="81">
        <f t="shared" si="513"/>
        <v>3953</v>
      </c>
      <c r="EI160" s="81">
        <f t="shared" si="513"/>
        <v>3953</v>
      </c>
      <c r="EJ160" s="81">
        <f t="shared" si="513"/>
        <v>3953</v>
      </c>
      <c r="EK160" s="81">
        <f t="shared" si="513"/>
        <v>3953</v>
      </c>
      <c r="EL160" s="81">
        <f t="shared" si="513"/>
        <v>3953</v>
      </c>
      <c r="EM160" s="81">
        <f t="shared" si="513"/>
        <v>3953</v>
      </c>
      <c r="EN160" s="81">
        <f t="shared" si="513"/>
        <v>3953</v>
      </c>
      <c r="EO160" s="81">
        <f t="shared" si="513"/>
        <v>3953</v>
      </c>
      <c r="EP160" s="81">
        <f t="shared" si="513"/>
        <v>3953</v>
      </c>
      <c r="EQ160" s="81">
        <f t="shared" si="513"/>
        <v>3953</v>
      </c>
      <c r="ER160" s="81">
        <f t="shared" si="513"/>
        <v>3953</v>
      </c>
      <c r="ES160" s="81">
        <f t="shared" si="513"/>
        <v>3953</v>
      </c>
      <c r="ET160" s="81">
        <f t="shared" si="508"/>
        <v>3953</v>
      </c>
      <c r="EU160" s="81">
        <f t="shared" si="512"/>
        <v>3953</v>
      </c>
      <c r="EV160" s="81">
        <f t="shared" si="512"/>
        <v>3953</v>
      </c>
      <c r="EW160" s="81">
        <f t="shared" si="512"/>
        <v>3953</v>
      </c>
      <c r="EX160" s="81">
        <f t="shared" si="512"/>
        <v>3953</v>
      </c>
      <c r="EY160" s="81">
        <f t="shared" si="512"/>
        <v>3953</v>
      </c>
      <c r="EZ160" s="81">
        <f t="shared" si="512"/>
        <v>3953</v>
      </c>
      <c r="FA160" s="81">
        <f t="shared" si="512"/>
        <v>3953</v>
      </c>
      <c r="FB160" s="81">
        <f t="shared" si="512"/>
        <v>3953</v>
      </c>
      <c r="FC160" s="81">
        <f t="shared" si="512"/>
        <v>3953</v>
      </c>
      <c r="FD160" s="81">
        <f t="shared" si="512"/>
        <v>3953</v>
      </c>
      <c r="FE160" s="81">
        <f t="shared" si="512"/>
        <v>3953</v>
      </c>
      <c r="FF160" s="81">
        <f t="shared" si="512"/>
        <v>3953</v>
      </c>
      <c r="FG160" s="81">
        <f t="shared" si="512"/>
        <v>3953</v>
      </c>
      <c r="FH160" s="81">
        <f t="shared" si="512"/>
        <v>3953</v>
      </c>
      <c r="FI160" s="81">
        <f t="shared" si="512"/>
        <v>3953</v>
      </c>
      <c r="FJ160" s="81">
        <f t="shared" si="512"/>
        <v>3953</v>
      </c>
      <c r="FK160" s="81">
        <f t="shared" si="512"/>
        <v>3953</v>
      </c>
      <c r="FL160" s="81">
        <f t="shared" si="512"/>
        <v>3953</v>
      </c>
      <c r="FM160" s="81">
        <f t="shared" si="512"/>
        <v>3953</v>
      </c>
      <c r="FN160" s="81">
        <f t="shared" si="512"/>
        <v>3953</v>
      </c>
      <c r="FO160" s="81">
        <f t="shared" si="512"/>
        <v>3953</v>
      </c>
      <c r="FP160" s="81">
        <f t="shared" si="512"/>
        <v>3953</v>
      </c>
      <c r="FQ160" s="81">
        <f t="shared" si="512"/>
        <v>3953</v>
      </c>
      <c r="FR160" s="81">
        <f t="shared" si="512"/>
        <v>3953</v>
      </c>
      <c r="FS160" s="81">
        <f t="shared" si="512"/>
        <v>3953</v>
      </c>
      <c r="FT160" s="81">
        <f t="shared" si="512"/>
        <v>3953</v>
      </c>
      <c r="FU160" s="81">
        <f t="shared" si="512"/>
        <v>3953</v>
      </c>
      <c r="FV160" s="81">
        <f t="shared" si="512"/>
        <v>3953</v>
      </c>
      <c r="FW160" s="81">
        <f t="shared" si="512"/>
        <v>3953</v>
      </c>
      <c r="FX160" s="81">
        <f t="shared" si="512"/>
        <v>3953</v>
      </c>
      <c r="FY160" s="81">
        <f t="shared" si="512"/>
        <v>3953</v>
      </c>
      <c r="FZ160" s="81">
        <f t="shared" si="512"/>
        <v>3953</v>
      </c>
      <c r="GA160" s="81">
        <f t="shared" si="512"/>
        <v>3953</v>
      </c>
      <c r="GB160" s="81">
        <f t="shared" si="512"/>
        <v>3953</v>
      </c>
      <c r="GC160" s="81">
        <f t="shared" si="512"/>
        <v>3953</v>
      </c>
      <c r="GD160" s="81">
        <f t="shared" si="512"/>
        <v>3953</v>
      </c>
      <c r="GE160" s="81">
        <f t="shared" si="512"/>
        <v>3953</v>
      </c>
      <c r="GF160" s="81">
        <f t="shared" si="512"/>
        <v>3953</v>
      </c>
      <c r="GG160" s="81">
        <f t="shared" si="512"/>
        <v>3953</v>
      </c>
      <c r="GH160" s="81">
        <f t="shared" si="512"/>
        <v>3953</v>
      </c>
      <c r="GI160" s="81">
        <f t="shared" si="512"/>
        <v>3953</v>
      </c>
      <c r="GJ160" s="81">
        <f t="shared" si="512"/>
        <v>3953</v>
      </c>
      <c r="GK160" s="81">
        <f t="shared" si="512"/>
        <v>3953</v>
      </c>
      <c r="GL160" s="81">
        <f t="shared" si="512"/>
        <v>3953</v>
      </c>
      <c r="GM160" s="81">
        <f t="shared" si="512"/>
        <v>3953</v>
      </c>
      <c r="GN160" s="81">
        <f t="shared" si="512"/>
        <v>3953</v>
      </c>
      <c r="GO160" s="81">
        <f t="shared" si="512"/>
        <v>3953</v>
      </c>
      <c r="GP160" s="81">
        <f t="shared" si="512"/>
        <v>3953</v>
      </c>
      <c r="GQ160" s="81">
        <f t="shared" si="512"/>
        <v>3953</v>
      </c>
      <c r="GR160" s="81">
        <f t="shared" si="512"/>
        <v>3953</v>
      </c>
      <c r="GS160" s="6"/>
      <c r="GT160" s="6"/>
      <c r="GU160" s="6"/>
      <c r="GV160" s="6"/>
      <c r="GW160" s="6"/>
      <c r="GX160" s="6"/>
      <c r="GY160" s="6"/>
      <c r="GZ160" s="6"/>
    </row>
    <row r="161" spans="7:208" x14ac:dyDescent="0.2">
      <c r="G161" s="1080"/>
      <c r="H161" s="256" t="s">
        <v>98</v>
      </c>
      <c r="T161" s="414">
        <v>14</v>
      </c>
      <c r="U161" s="81">
        <v>6645</v>
      </c>
      <c r="V161" s="81">
        <f t="shared" si="505"/>
        <v>6646</v>
      </c>
      <c r="W161" s="81">
        <f t="shared" si="514"/>
        <v>6646</v>
      </c>
      <c r="X161" s="81">
        <f t="shared" si="514"/>
        <v>6646</v>
      </c>
      <c r="Y161" s="81">
        <f t="shared" si="514"/>
        <v>6646</v>
      </c>
      <c r="Z161" s="81">
        <f t="shared" si="514"/>
        <v>6646</v>
      </c>
      <c r="AA161" s="81">
        <f t="shared" si="514"/>
        <v>6646</v>
      </c>
      <c r="AB161" s="81">
        <f t="shared" si="514"/>
        <v>6646</v>
      </c>
      <c r="AC161" s="81">
        <f t="shared" si="514"/>
        <v>6646</v>
      </c>
      <c r="AD161" s="81">
        <f t="shared" si="514"/>
        <v>6646</v>
      </c>
      <c r="AE161" s="81">
        <f t="shared" si="514"/>
        <v>6646</v>
      </c>
      <c r="AF161" s="81">
        <f t="shared" si="514"/>
        <v>6646</v>
      </c>
      <c r="AG161" s="81">
        <f t="shared" si="514"/>
        <v>6671</v>
      </c>
      <c r="AH161" s="81">
        <f t="shared" si="514"/>
        <v>6696</v>
      </c>
      <c r="AI161" s="81">
        <f t="shared" si="514"/>
        <v>6721</v>
      </c>
      <c r="AJ161" s="81">
        <f t="shared" si="514"/>
        <v>6746</v>
      </c>
      <c r="AK161" s="81">
        <f t="shared" si="514"/>
        <v>6771</v>
      </c>
      <c r="AL161" s="81">
        <f t="shared" si="514"/>
        <v>6796</v>
      </c>
      <c r="AM161" s="81">
        <f t="shared" si="514"/>
        <v>6821</v>
      </c>
      <c r="AN161" s="81">
        <f t="shared" si="514"/>
        <v>6846</v>
      </c>
      <c r="AO161" s="81">
        <f t="shared" si="514"/>
        <v>6871</v>
      </c>
      <c r="AP161" s="81">
        <f t="shared" si="514"/>
        <v>6896</v>
      </c>
      <c r="AQ161" s="81">
        <f t="shared" si="514"/>
        <v>6921</v>
      </c>
      <c r="AR161" s="81">
        <f t="shared" si="514"/>
        <v>6946</v>
      </c>
      <c r="AS161" s="81">
        <f t="shared" si="514"/>
        <v>6971</v>
      </c>
      <c r="AT161" s="81">
        <f t="shared" si="514"/>
        <v>6996</v>
      </c>
      <c r="AU161" s="81">
        <f t="shared" si="514"/>
        <v>7021</v>
      </c>
      <c r="AV161" s="81">
        <f t="shared" si="514"/>
        <v>7046</v>
      </c>
      <c r="AW161" s="81">
        <f t="shared" si="514"/>
        <v>7071</v>
      </c>
      <c r="AX161" s="81">
        <f t="shared" si="514"/>
        <v>7096</v>
      </c>
      <c r="AY161" s="81">
        <f t="shared" si="514"/>
        <v>7121</v>
      </c>
      <c r="AZ161" s="81">
        <f t="shared" si="514"/>
        <v>7146</v>
      </c>
      <c r="BA161" s="81">
        <f t="shared" si="514"/>
        <v>7171</v>
      </c>
      <c r="BB161" s="81">
        <f t="shared" si="514"/>
        <v>7196</v>
      </c>
      <c r="BC161" s="81">
        <f t="shared" si="514"/>
        <v>7221</v>
      </c>
      <c r="BD161" s="81">
        <f t="shared" si="514"/>
        <v>7246</v>
      </c>
      <c r="BE161" s="81">
        <f t="shared" si="514"/>
        <v>7271</v>
      </c>
      <c r="BF161" s="81">
        <f t="shared" si="514"/>
        <v>7296</v>
      </c>
      <c r="BG161" s="81">
        <f t="shared" si="514"/>
        <v>7296</v>
      </c>
      <c r="BH161" s="81">
        <f t="shared" si="514"/>
        <v>7296</v>
      </c>
      <c r="BI161" s="81">
        <f t="shared" si="514"/>
        <v>7296</v>
      </c>
      <c r="BJ161" s="81">
        <f t="shared" si="514"/>
        <v>7296</v>
      </c>
      <c r="BK161" s="81">
        <f t="shared" si="514"/>
        <v>7296</v>
      </c>
      <c r="BL161" s="81">
        <f t="shared" si="514"/>
        <v>7296</v>
      </c>
      <c r="BM161" s="81">
        <f t="shared" si="514"/>
        <v>7319</v>
      </c>
      <c r="BN161" s="81">
        <f t="shared" si="514"/>
        <v>7342</v>
      </c>
      <c r="BO161" s="81">
        <f t="shared" si="514"/>
        <v>7365</v>
      </c>
      <c r="BP161" s="81">
        <f t="shared" si="514"/>
        <v>7388</v>
      </c>
      <c r="BQ161" s="81">
        <f t="shared" si="514"/>
        <v>7411</v>
      </c>
      <c r="BR161" s="81">
        <f t="shared" si="514"/>
        <v>7434</v>
      </c>
      <c r="BS161" s="81">
        <f t="shared" si="514"/>
        <v>7457</v>
      </c>
      <c r="BT161" s="81">
        <f t="shared" si="514"/>
        <v>7480</v>
      </c>
      <c r="BU161" s="81">
        <f t="shared" si="514"/>
        <v>7503</v>
      </c>
      <c r="BV161" s="81">
        <f t="shared" si="514"/>
        <v>7526</v>
      </c>
      <c r="BW161" s="81">
        <f t="shared" si="514"/>
        <v>7549</v>
      </c>
      <c r="BX161" s="81">
        <f t="shared" si="514"/>
        <v>7572</v>
      </c>
      <c r="BY161" s="81">
        <f t="shared" si="514"/>
        <v>7595</v>
      </c>
      <c r="BZ161" s="81">
        <f t="shared" si="514"/>
        <v>7618</v>
      </c>
      <c r="CA161" s="81">
        <f t="shared" si="514"/>
        <v>7641</v>
      </c>
      <c r="CB161" s="81">
        <f t="shared" si="514"/>
        <v>7664</v>
      </c>
      <c r="CC161" s="81">
        <f t="shared" si="514"/>
        <v>7687</v>
      </c>
      <c r="CD161" s="81">
        <f t="shared" si="514"/>
        <v>7710</v>
      </c>
      <c r="CE161" s="81">
        <f t="shared" si="514"/>
        <v>7733</v>
      </c>
      <c r="CF161" s="81">
        <f t="shared" si="514"/>
        <v>7756</v>
      </c>
      <c r="CG161" s="81">
        <f t="shared" si="514"/>
        <v>7779</v>
      </c>
      <c r="CH161" s="81">
        <f t="shared" si="514"/>
        <v>7802</v>
      </c>
      <c r="CI161" s="81">
        <f t="shared" si="513"/>
        <v>7825</v>
      </c>
      <c r="CJ161" s="81">
        <f t="shared" si="513"/>
        <v>7848</v>
      </c>
      <c r="CK161" s="81">
        <f t="shared" si="513"/>
        <v>7871</v>
      </c>
      <c r="CL161" s="81">
        <f t="shared" si="513"/>
        <v>7894</v>
      </c>
      <c r="CM161" s="81">
        <f t="shared" si="513"/>
        <v>7917</v>
      </c>
      <c r="CN161" s="81">
        <f t="shared" si="513"/>
        <v>7940</v>
      </c>
      <c r="CO161" s="81">
        <f t="shared" si="513"/>
        <v>7963</v>
      </c>
      <c r="CP161" s="81">
        <f t="shared" si="513"/>
        <v>7986</v>
      </c>
      <c r="CQ161" s="81">
        <f t="shared" si="513"/>
        <v>8009</v>
      </c>
      <c r="CR161" s="81">
        <f t="shared" si="513"/>
        <v>8032</v>
      </c>
      <c r="CS161" s="81">
        <f t="shared" si="513"/>
        <v>8055</v>
      </c>
      <c r="CT161" s="81">
        <f t="shared" si="513"/>
        <v>8078</v>
      </c>
      <c r="CU161" s="81">
        <f t="shared" si="513"/>
        <v>8101</v>
      </c>
      <c r="CV161" s="81">
        <f t="shared" si="513"/>
        <v>8124</v>
      </c>
      <c r="CW161" s="81">
        <f t="shared" si="513"/>
        <v>8147</v>
      </c>
      <c r="CX161" s="81">
        <f t="shared" si="513"/>
        <v>8170</v>
      </c>
      <c r="CY161" s="81">
        <f t="shared" si="513"/>
        <v>8193</v>
      </c>
      <c r="CZ161" s="81">
        <f t="shared" si="513"/>
        <v>8216</v>
      </c>
      <c r="DA161" s="81">
        <f t="shared" si="513"/>
        <v>8239</v>
      </c>
      <c r="DB161" s="81">
        <f t="shared" si="513"/>
        <v>8262</v>
      </c>
      <c r="DC161" s="81">
        <f t="shared" si="513"/>
        <v>8285</v>
      </c>
      <c r="DD161" s="81">
        <f t="shared" si="513"/>
        <v>8308</v>
      </c>
      <c r="DE161" s="81">
        <f t="shared" si="513"/>
        <v>8331</v>
      </c>
      <c r="DF161" s="81">
        <f t="shared" si="513"/>
        <v>8354</v>
      </c>
      <c r="DG161" s="81">
        <f t="shared" si="513"/>
        <v>8377</v>
      </c>
      <c r="DH161" s="81">
        <f t="shared" si="513"/>
        <v>8400</v>
      </c>
      <c r="DI161" s="81">
        <f t="shared" si="513"/>
        <v>8423</v>
      </c>
      <c r="DJ161" s="81">
        <f t="shared" si="513"/>
        <v>8446</v>
      </c>
      <c r="DK161" s="81">
        <f t="shared" si="513"/>
        <v>8469</v>
      </c>
      <c r="DL161" s="81">
        <f t="shared" si="513"/>
        <v>8492</v>
      </c>
      <c r="DM161" s="81">
        <f t="shared" si="513"/>
        <v>8492</v>
      </c>
      <c r="DN161" s="81">
        <f t="shared" si="513"/>
        <v>8492</v>
      </c>
      <c r="DO161" s="81">
        <f t="shared" si="513"/>
        <v>8492</v>
      </c>
      <c r="DP161" s="81">
        <f t="shared" si="513"/>
        <v>8492</v>
      </c>
      <c r="DQ161" s="81">
        <f t="shared" si="513"/>
        <v>8492</v>
      </c>
      <c r="DR161" s="81">
        <f t="shared" si="513"/>
        <v>8515</v>
      </c>
      <c r="DS161" s="81">
        <f t="shared" si="513"/>
        <v>8538</v>
      </c>
      <c r="DT161" s="81">
        <f t="shared" si="513"/>
        <v>8561</v>
      </c>
      <c r="DU161" s="81">
        <f t="shared" si="513"/>
        <v>8584</v>
      </c>
      <c r="DV161" s="81">
        <f t="shared" si="513"/>
        <v>8607</v>
      </c>
      <c r="DW161" s="81">
        <f t="shared" si="513"/>
        <v>8630</v>
      </c>
      <c r="DX161" s="81">
        <f t="shared" si="513"/>
        <v>8653</v>
      </c>
      <c r="DY161" s="81">
        <f t="shared" si="513"/>
        <v>8676</v>
      </c>
      <c r="DZ161" s="81">
        <f t="shared" si="513"/>
        <v>8699</v>
      </c>
      <c r="EA161" s="81">
        <f t="shared" si="513"/>
        <v>8722</v>
      </c>
      <c r="EB161" s="81">
        <f t="shared" si="513"/>
        <v>8745</v>
      </c>
      <c r="EC161" s="81">
        <f t="shared" si="513"/>
        <v>8768</v>
      </c>
      <c r="ED161" s="81">
        <f t="shared" si="513"/>
        <v>8791</v>
      </c>
      <c r="EE161" s="81">
        <f t="shared" si="513"/>
        <v>8814</v>
      </c>
      <c r="EF161" s="81">
        <f t="shared" si="513"/>
        <v>8837</v>
      </c>
      <c r="EG161" s="81">
        <f t="shared" si="513"/>
        <v>8860</v>
      </c>
      <c r="EH161" s="81">
        <f t="shared" si="513"/>
        <v>8883</v>
      </c>
      <c r="EI161" s="81">
        <f t="shared" si="513"/>
        <v>8906</v>
      </c>
      <c r="EJ161" s="81">
        <f t="shared" si="513"/>
        <v>8929</v>
      </c>
      <c r="EK161" s="81">
        <f t="shared" si="513"/>
        <v>8952</v>
      </c>
      <c r="EL161" s="81">
        <f t="shared" si="513"/>
        <v>8975</v>
      </c>
      <c r="EM161" s="81">
        <f t="shared" si="513"/>
        <v>8998</v>
      </c>
      <c r="EN161" s="81">
        <f t="shared" si="513"/>
        <v>8998</v>
      </c>
      <c r="EO161" s="81">
        <f t="shared" si="513"/>
        <v>8998</v>
      </c>
      <c r="EP161" s="81">
        <f t="shared" si="513"/>
        <v>8998</v>
      </c>
      <c r="EQ161" s="81">
        <f t="shared" si="513"/>
        <v>8998</v>
      </c>
      <c r="ER161" s="81">
        <f t="shared" si="513"/>
        <v>8998</v>
      </c>
      <c r="ES161" s="81">
        <f t="shared" si="513"/>
        <v>8998</v>
      </c>
      <c r="ET161" s="81">
        <f t="shared" si="508"/>
        <v>8998</v>
      </c>
      <c r="EU161" s="81">
        <f t="shared" si="512"/>
        <v>8998</v>
      </c>
      <c r="EV161" s="81">
        <f t="shared" si="512"/>
        <v>8998</v>
      </c>
      <c r="EW161" s="81">
        <f t="shared" si="512"/>
        <v>8998</v>
      </c>
      <c r="EX161" s="81">
        <f t="shared" si="512"/>
        <v>8998</v>
      </c>
      <c r="EY161" s="81">
        <f t="shared" si="512"/>
        <v>8998</v>
      </c>
      <c r="EZ161" s="81">
        <f t="shared" si="512"/>
        <v>8998</v>
      </c>
      <c r="FA161" s="81">
        <f t="shared" si="512"/>
        <v>8998</v>
      </c>
      <c r="FB161" s="81">
        <f t="shared" ref="FB161:GR161" si="515">IF(ISNUMBER(FB15),FA161+FB15,FA161)</f>
        <v>8998</v>
      </c>
      <c r="FC161" s="81">
        <f t="shared" si="515"/>
        <v>8998</v>
      </c>
      <c r="FD161" s="81">
        <f t="shared" si="515"/>
        <v>8998</v>
      </c>
      <c r="FE161" s="81">
        <f t="shared" si="515"/>
        <v>8998</v>
      </c>
      <c r="FF161" s="81">
        <f t="shared" si="515"/>
        <v>8998</v>
      </c>
      <c r="FG161" s="81">
        <f t="shared" si="515"/>
        <v>8998</v>
      </c>
      <c r="FH161" s="81">
        <f t="shared" si="515"/>
        <v>8998</v>
      </c>
      <c r="FI161" s="81">
        <f t="shared" si="515"/>
        <v>8998</v>
      </c>
      <c r="FJ161" s="81">
        <f t="shared" si="515"/>
        <v>8998</v>
      </c>
      <c r="FK161" s="81">
        <f t="shared" si="515"/>
        <v>8998</v>
      </c>
      <c r="FL161" s="81">
        <f t="shared" si="515"/>
        <v>8998</v>
      </c>
      <c r="FM161" s="81">
        <f t="shared" si="515"/>
        <v>8998</v>
      </c>
      <c r="FN161" s="81">
        <f t="shared" si="515"/>
        <v>8998</v>
      </c>
      <c r="FO161" s="81">
        <f t="shared" si="515"/>
        <v>8998</v>
      </c>
      <c r="FP161" s="81">
        <f t="shared" si="515"/>
        <v>8998</v>
      </c>
      <c r="FQ161" s="81">
        <f t="shared" si="515"/>
        <v>8998</v>
      </c>
      <c r="FR161" s="81">
        <f t="shared" si="515"/>
        <v>8998</v>
      </c>
      <c r="FS161" s="81">
        <f t="shared" si="515"/>
        <v>8998</v>
      </c>
      <c r="FT161" s="81">
        <f t="shared" si="515"/>
        <v>8998</v>
      </c>
      <c r="FU161" s="81">
        <f t="shared" si="515"/>
        <v>8998</v>
      </c>
      <c r="FV161" s="81">
        <f t="shared" si="515"/>
        <v>8998</v>
      </c>
      <c r="FW161" s="81">
        <f t="shared" si="515"/>
        <v>8998</v>
      </c>
      <c r="FX161" s="81">
        <f t="shared" si="515"/>
        <v>8998</v>
      </c>
      <c r="FY161" s="81">
        <f t="shared" si="515"/>
        <v>8998</v>
      </c>
      <c r="FZ161" s="81">
        <f t="shared" si="515"/>
        <v>8998</v>
      </c>
      <c r="GA161" s="81">
        <f t="shared" si="515"/>
        <v>8998</v>
      </c>
      <c r="GB161" s="81">
        <f t="shared" si="515"/>
        <v>8998</v>
      </c>
      <c r="GC161" s="81">
        <f t="shared" si="515"/>
        <v>8998</v>
      </c>
      <c r="GD161" s="81">
        <f t="shared" si="515"/>
        <v>8998</v>
      </c>
      <c r="GE161" s="81">
        <f t="shared" si="515"/>
        <v>8998</v>
      </c>
      <c r="GF161" s="81">
        <f t="shared" si="515"/>
        <v>8998</v>
      </c>
      <c r="GG161" s="81">
        <f t="shared" si="515"/>
        <v>8998</v>
      </c>
      <c r="GH161" s="81">
        <f t="shared" si="515"/>
        <v>8998</v>
      </c>
      <c r="GI161" s="81">
        <f t="shared" si="515"/>
        <v>8998</v>
      </c>
      <c r="GJ161" s="81">
        <f t="shared" si="515"/>
        <v>8998</v>
      </c>
      <c r="GK161" s="81">
        <f t="shared" si="515"/>
        <v>8998</v>
      </c>
      <c r="GL161" s="81">
        <f t="shared" si="515"/>
        <v>8998</v>
      </c>
      <c r="GM161" s="81">
        <f t="shared" si="515"/>
        <v>8998</v>
      </c>
      <c r="GN161" s="81">
        <f t="shared" si="515"/>
        <v>8998</v>
      </c>
      <c r="GO161" s="81">
        <f t="shared" si="515"/>
        <v>8998</v>
      </c>
      <c r="GP161" s="81">
        <f t="shared" si="515"/>
        <v>8998</v>
      </c>
      <c r="GQ161" s="81">
        <f t="shared" si="515"/>
        <v>8998</v>
      </c>
      <c r="GR161" s="81">
        <f t="shared" si="515"/>
        <v>8998</v>
      </c>
      <c r="GS161" s="6"/>
      <c r="GT161" s="6"/>
      <c r="GU161" s="6"/>
      <c r="GV161" s="6"/>
      <c r="GW161" s="6"/>
      <c r="GX161" s="6"/>
      <c r="GY161" s="6"/>
      <c r="GZ161" s="6"/>
    </row>
    <row r="162" spans="7:208" x14ac:dyDescent="0.2">
      <c r="G162" s="1080"/>
      <c r="H162" s="256" t="s">
        <v>294</v>
      </c>
      <c r="T162" s="414">
        <v>15</v>
      </c>
      <c r="U162" s="81">
        <v>5617</v>
      </c>
      <c r="V162" s="81">
        <f t="shared" si="505"/>
        <v>5625</v>
      </c>
      <c r="W162" s="81">
        <f t="shared" si="514"/>
        <v>5640</v>
      </c>
      <c r="X162" s="81">
        <f t="shared" si="514"/>
        <v>5654</v>
      </c>
      <c r="Y162" s="81">
        <f t="shared" si="514"/>
        <v>5661</v>
      </c>
      <c r="Z162" s="81">
        <f t="shared" si="514"/>
        <v>5687</v>
      </c>
      <c r="AA162" s="81">
        <f t="shared" si="514"/>
        <v>5704</v>
      </c>
      <c r="AB162" s="81">
        <f t="shared" si="514"/>
        <v>5732</v>
      </c>
      <c r="AC162" s="81">
        <f t="shared" si="514"/>
        <v>5752</v>
      </c>
      <c r="AD162" s="81">
        <f t="shared" si="514"/>
        <v>5800</v>
      </c>
      <c r="AE162" s="81">
        <f t="shared" si="514"/>
        <v>5823</v>
      </c>
      <c r="AF162" s="81">
        <f t="shared" si="514"/>
        <v>5846</v>
      </c>
      <c r="AG162" s="81">
        <f t="shared" si="514"/>
        <v>5869</v>
      </c>
      <c r="AH162" s="81">
        <f t="shared" si="514"/>
        <v>5892</v>
      </c>
      <c r="AI162" s="81">
        <f t="shared" si="514"/>
        <v>5915</v>
      </c>
      <c r="AJ162" s="81">
        <f t="shared" si="514"/>
        <v>5930</v>
      </c>
      <c r="AK162" s="81">
        <f t="shared" si="514"/>
        <v>5930</v>
      </c>
      <c r="AL162" s="81">
        <f t="shared" si="514"/>
        <v>5930</v>
      </c>
      <c r="AM162" s="81">
        <f t="shared" si="514"/>
        <v>5930</v>
      </c>
      <c r="AN162" s="81">
        <f t="shared" si="514"/>
        <v>5930</v>
      </c>
      <c r="AO162" s="81">
        <f t="shared" si="514"/>
        <v>5930</v>
      </c>
      <c r="AP162" s="81">
        <f t="shared" si="514"/>
        <v>5930</v>
      </c>
      <c r="AQ162" s="81">
        <f t="shared" si="514"/>
        <v>5930</v>
      </c>
      <c r="AR162" s="81">
        <f t="shared" si="514"/>
        <v>5953</v>
      </c>
      <c r="AS162" s="81">
        <f t="shared" si="514"/>
        <v>5976</v>
      </c>
      <c r="AT162" s="81">
        <f t="shared" si="514"/>
        <v>5999</v>
      </c>
      <c r="AU162" s="81">
        <f t="shared" si="514"/>
        <v>6022</v>
      </c>
      <c r="AV162" s="81">
        <f t="shared" si="514"/>
        <v>6045</v>
      </c>
      <c r="AW162" s="81">
        <f t="shared" si="514"/>
        <v>6068</v>
      </c>
      <c r="AX162" s="81">
        <f t="shared" si="514"/>
        <v>6091</v>
      </c>
      <c r="AY162" s="81">
        <f t="shared" si="514"/>
        <v>6114</v>
      </c>
      <c r="AZ162" s="81">
        <f t="shared" si="514"/>
        <v>6137</v>
      </c>
      <c r="BA162" s="81">
        <f t="shared" si="514"/>
        <v>6160</v>
      </c>
      <c r="BB162" s="81">
        <f t="shared" si="514"/>
        <v>6183</v>
      </c>
      <c r="BC162" s="81">
        <f t="shared" si="514"/>
        <v>6206</v>
      </c>
      <c r="BD162" s="81">
        <f t="shared" si="514"/>
        <v>6229</v>
      </c>
      <c r="BE162" s="81">
        <f t="shared" si="514"/>
        <v>6252</v>
      </c>
      <c r="BF162" s="81">
        <f t="shared" si="514"/>
        <v>6275</v>
      </c>
      <c r="BG162" s="81">
        <f t="shared" si="514"/>
        <v>6298</v>
      </c>
      <c r="BH162" s="81">
        <f t="shared" si="514"/>
        <v>6321</v>
      </c>
      <c r="BI162" s="81">
        <f t="shared" si="514"/>
        <v>6344</v>
      </c>
      <c r="BJ162" s="81">
        <f t="shared" si="514"/>
        <v>6367</v>
      </c>
      <c r="BK162" s="81">
        <f t="shared" si="514"/>
        <v>6390</v>
      </c>
      <c r="BL162" s="81">
        <f t="shared" si="514"/>
        <v>6413</v>
      </c>
      <c r="BM162" s="81">
        <f t="shared" si="514"/>
        <v>6436</v>
      </c>
      <c r="BN162" s="81">
        <f t="shared" si="514"/>
        <v>6459</v>
      </c>
      <c r="BO162" s="81">
        <f t="shared" si="514"/>
        <v>6482</v>
      </c>
      <c r="BP162" s="81">
        <f t="shared" si="514"/>
        <v>6505</v>
      </c>
      <c r="BQ162" s="81">
        <f t="shared" si="514"/>
        <v>6528</v>
      </c>
      <c r="BR162" s="81">
        <f t="shared" si="514"/>
        <v>6551</v>
      </c>
      <c r="BS162" s="81">
        <f t="shared" si="514"/>
        <v>6574</v>
      </c>
      <c r="BT162" s="81">
        <f t="shared" si="514"/>
        <v>6597</v>
      </c>
      <c r="BU162" s="81">
        <f t="shared" si="514"/>
        <v>6620</v>
      </c>
      <c r="BV162" s="81">
        <f t="shared" si="514"/>
        <v>6643</v>
      </c>
      <c r="BW162" s="81">
        <f t="shared" si="514"/>
        <v>6666</v>
      </c>
      <c r="BX162" s="81">
        <f t="shared" si="514"/>
        <v>6689</v>
      </c>
      <c r="BY162" s="81">
        <f t="shared" si="514"/>
        <v>6712</v>
      </c>
      <c r="BZ162" s="81">
        <f t="shared" si="514"/>
        <v>6735</v>
      </c>
      <c r="CA162" s="81">
        <f t="shared" si="514"/>
        <v>6758</v>
      </c>
      <c r="CB162" s="81">
        <f t="shared" si="514"/>
        <v>6781</v>
      </c>
      <c r="CC162" s="81">
        <f t="shared" si="514"/>
        <v>6804</v>
      </c>
      <c r="CD162" s="81">
        <f t="shared" si="514"/>
        <v>6827</v>
      </c>
      <c r="CE162" s="81">
        <f t="shared" si="514"/>
        <v>6850</v>
      </c>
      <c r="CF162" s="81">
        <f t="shared" si="514"/>
        <v>6873</v>
      </c>
      <c r="CG162" s="81">
        <f t="shared" si="514"/>
        <v>6896</v>
      </c>
      <c r="CH162" s="81">
        <f t="shared" ref="CH162:ES165" si="516">IF(ISNUMBER(CH16),CG162+CH16,CG162)</f>
        <v>6919</v>
      </c>
      <c r="CI162" s="81">
        <f t="shared" si="516"/>
        <v>6942</v>
      </c>
      <c r="CJ162" s="81">
        <f t="shared" si="516"/>
        <v>6965</v>
      </c>
      <c r="CK162" s="81">
        <f t="shared" si="516"/>
        <v>6988</v>
      </c>
      <c r="CL162" s="81">
        <f t="shared" si="516"/>
        <v>7011</v>
      </c>
      <c r="CM162" s="81">
        <f t="shared" si="516"/>
        <v>7034</v>
      </c>
      <c r="CN162" s="81">
        <f t="shared" si="516"/>
        <v>7034</v>
      </c>
      <c r="CO162" s="81">
        <f t="shared" si="516"/>
        <v>7034</v>
      </c>
      <c r="CP162" s="81">
        <f t="shared" si="516"/>
        <v>7034</v>
      </c>
      <c r="CQ162" s="81">
        <f t="shared" si="516"/>
        <v>7034</v>
      </c>
      <c r="CR162" s="81">
        <f t="shared" si="516"/>
        <v>7034</v>
      </c>
      <c r="CS162" s="81">
        <f t="shared" si="516"/>
        <v>7034</v>
      </c>
      <c r="CT162" s="81">
        <f t="shared" si="516"/>
        <v>7057</v>
      </c>
      <c r="CU162" s="81">
        <f t="shared" si="516"/>
        <v>7080</v>
      </c>
      <c r="CV162" s="81">
        <f t="shared" si="516"/>
        <v>7103</v>
      </c>
      <c r="CW162" s="81">
        <f t="shared" si="516"/>
        <v>7126</v>
      </c>
      <c r="CX162" s="81">
        <f t="shared" si="516"/>
        <v>7149</v>
      </c>
      <c r="CY162" s="81">
        <f t="shared" si="516"/>
        <v>7172</v>
      </c>
      <c r="CZ162" s="81">
        <f t="shared" si="516"/>
        <v>7195</v>
      </c>
      <c r="DA162" s="81">
        <f t="shared" si="516"/>
        <v>7218</v>
      </c>
      <c r="DB162" s="81">
        <f t="shared" si="516"/>
        <v>7241</v>
      </c>
      <c r="DC162" s="81">
        <f t="shared" si="516"/>
        <v>7264</v>
      </c>
      <c r="DD162" s="81">
        <f t="shared" si="516"/>
        <v>7287</v>
      </c>
      <c r="DE162" s="81">
        <f t="shared" si="516"/>
        <v>7310</v>
      </c>
      <c r="DF162" s="81">
        <f t="shared" si="516"/>
        <v>7333</v>
      </c>
      <c r="DG162" s="81">
        <f t="shared" si="516"/>
        <v>7356</v>
      </c>
      <c r="DH162" s="81">
        <f t="shared" si="516"/>
        <v>7379</v>
      </c>
      <c r="DI162" s="81">
        <f t="shared" si="516"/>
        <v>7402</v>
      </c>
      <c r="DJ162" s="81">
        <f t="shared" si="516"/>
        <v>7425</v>
      </c>
      <c r="DK162" s="81">
        <f t="shared" si="516"/>
        <v>7448</v>
      </c>
      <c r="DL162" s="81">
        <f t="shared" si="516"/>
        <v>7471</v>
      </c>
      <c r="DM162" s="81">
        <f t="shared" si="516"/>
        <v>7494</v>
      </c>
      <c r="DN162" s="81">
        <f t="shared" si="516"/>
        <v>7517</v>
      </c>
      <c r="DO162" s="81">
        <f t="shared" si="516"/>
        <v>7540</v>
      </c>
      <c r="DP162" s="81">
        <f t="shared" si="516"/>
        <v>7563</v>
      </c>
      <c r="DQ162" s="81">
        <f t="shared" si="516"/>
        <v>7586</v>
      </c>
      <c r="DR162" s="81">
        <f t="shared" si="516"/>
        <v>7609</v>
      </c>
      <c r="DS162" s="81">
        <f t="shared" si="516"/>
        <v>7632</v>
      </c>
      <c r="DT162" s="81">
        <f t="shared" si="516"/>
        <v>7655</v>
      </c>
      <c r="DU162" s="81">
        <f t="shared" si="516"/>
        <v>7678</v>
      </c>
      <c r="DV162" s="81">
        <f t="shared" si="516"/>
        <v>7701</v>
      </c>
      <c r="DW162" s="81">
        <f t="shared" si="516"/>
        <v>7724</v>
      </c>
      <c r="DX162" s="81">
        <f t="shared" si="516"/>
        <v>7747</v>
      </c>
      <c r="DY162" s="81">
        <f t="shared" si="516"/>
        <v>7770</v>
      </c>
      <c r="DZ162" s="81">
        <f t="shared" si="516"/>
        <v>7793</v>
      </c>
      <c r="EA162" s="81">
        <f t="shared" si="516"/>
        <v>7816</v>
      </c>
      <c r="EB162" s="81">
        <f t="shared" si="516"/>
        <v>7839</v>
      </c>
      <c r="EC162" s="81">
        <f t="shared" si="516"/>
        <v>7862</v>
      </c>
      <c r="ED162" s="81">
        <f t="shared" si="516"/>
        <v>7885</v>
      </c>
      <c r="EE162" s="81">
        <f t="shared" si="516"/>
        <v>7908</v>
      </c>
      <c r="EF162" s="81">
        <f t="shared" si="516"/>
        <v>7931</v>
      </c>
      <c r="EG162" s="81">
        <f t="shared" si="516"/>
        <v>7954</v>
      </c>
      <c r="EH162" s="81">
        <f t="shared" si="516"/>
        <v>7977</v>
      </c>
      <c r="EI162" s="81">
        <f t="shared" si="516"/>
        <v>8000</v>
      </c>
      <c r="EJ162" s="81">
        <f t="shared" si="516"/>
        <v>8023</v>
      </c>
      <c r="EK162" s="81">
        <f t="shared" si="516"/>
        <v>8046</v>
      </c>
      <c r="EL162" s="81">
        <f t="shared" si="516"/>
        <v>8069</v>
      </c>
      <c r="EM162" s="81">
        <f t="shared" si="516"/>
        <v>8092</v>
      </c>
      <c r="EN162" s="81">
        <f t="shared" si="516"/>
        <v>8115</v>
      </c>
      <c r="EO162" s="81">
        <f t="shared" si="516"/>
        <v>8138</v>
      </c>
      <c r="EP162" s="81">
        <f t="shared" si="516"/>
        <v>8161</v>
      </c>
      <c r="EQ162" s="81">
        <f t="shared" si="516"/>
        <v>8184</v>
      </c>
      <c r="ER162" s="81">
        <f t="shared" si="516"/>
        <v>8207</v>
      </c>
      <c r="ES162" s="81">
        <f t="shared" si="516"/>
        <v>8230</v>
      </c>
      <c r="ET162" s="81">
        <f t="shared" si="508"/>
        <v>8230</v>
      </c>
      <c r="EU162" s="81">
        <f t="shared" ref="EU162:GR166" si="517">IF(ISNUMBER(EU16),ET162+EU16,ET162)</f>
        <v>8230</v>
      </c>
      <c r="EV162" s="81">
        <f t="shared" si="517"/>
        <v>8230</v>
      </c>
      <c r="EW162" s="81">
        <f t="shared" si="517"/>
        <v>8230</v>
      </c>
      <c r="EX162" s="81">
        <f t="shared" si="517"/>
        <v>8230</v>
      </c>
      <c r="EY162" s="81">
        <f t="shared" si="517"/>
        <v>8253</v>
      </c>
      <c r="EZ162" s="81">
        <f t="shared" si="517"/>
        <v>8276</v>
      </c>
      <c r="FA162" s="81">
        <f t="shared" si="517"/>
        <v>8299</v>
      </c>
      <c r="FB162" s="81">
        <f t="shared" si="517"/>
        <v>8322</v>
      </c>
      <c r="FC162" s="81">
        <f t="shared" si="517"/>
        <v>8345</v>
      </c>
      <c r="FD162" s="81">
        <f t="shared" si="517"/>
        <v>8368</v>
      </c>
      <c r="FE162" s="81">
        <f t="shared" si="517"/>
        <v>8391</v>
      </c>
      <c r="FF162" s="81">
        <f t="shared" si="517"/>
        <v>8414</v>
      </c>
      <c r="FG162" s="81">
        <f t="shared" si="517"/>
        <v>8437</v>
      </c>
      <c r="FH162" s="81">
        <f t="shared" si="517"/>
        <v>8460</v>
      </c>
      <c r="FI162" s="81">
        <f t="shared" si="517"/>
        <v>8483</v>
      </c>
      <c r="FJ162" s="81">
        <f t="shared" si="517"/>
        <v>8506</v>
      </c>
      <c r="FK162" s="81">
        <f t="shared" si="517"/>
        <v>8529</v>
      </c>
      <c r="FL162" s="81">
        <f t="shared" si="517"/>
        <v>8552</v>
      </c>
      <c r="FM162" s="81">
        <f t="shared" si="517"/>
        <v>8575</v>
      </c>
      <c r="FN162" s="81">
        <f t="shared" si="517"/>
        <v>8598</v>
      </c>
      <c r="FO162" s="81">
        <f t="shared" si="517"/>
        <v>8621</v>
      </c>
      <c r="FP162" s="81">
        <f t="shared" si="517"/>
        <v>8644</v>
      </c>
      <c r="FQ162" s="81">
        <f t="shared" si="517"/>
        <v>8667</v>
      </c>
      <c r="FR162" s="81">
        <f t="shared" si="517"/>
        <v>8690</v>
      </c>
      <c r="FS162" s="81">
        <f t="shared" si="517"/>
        <v>8713</v>
      </c>
      <c r="FT162" s="81">
        <f t="shared" si="517"/>
        <v>8736</v>
      </c>
      <c r="FU162" s="81">
        <f t="shared" si="517"/>
        <v>8759</v>
      </c>
      <c r="FV162" s="81">
        <f t="shared" si="517"/>
        <v>8782</v>
      </c>
      <c r="FW162" s="81">
        <f t="shared" si="517"/>
        <v>8805</v>
      </c>
      <c r="FX162" s="81">
        <f t="shared" si="517"/>
        <v>8828</v>
      </c>
      <c r="FY162" s="81">
        <f t="shared" si="517"/>
        <v>8851</v>
      </c>
      <c r="FZ162" s="81">
        <f t="shared" si="517"/>
        <v>8874</v>
      </c>
      <c r="GA162" s="81">
        <f t="shared" si="517"/>
        <v>8897</v>
      </c>
      <c r="GB162" s="81">
        <f t="shared" si="517"/>
        <v>8920</v>
      </c>
      <c r="GC162" s="81">
        <f t="shared" si="517"/>
        <v>8943</v>
      </c>
      <c r="GD162" s="81">
        <f t="shared" si="517"/>
        <v>8966</v>
      </c>
      <c r="GE162" s="81">
        <f t="shared" si="517"/>
        <v>8989</v>
      </c>
      <c r="GF162" s="81">
        <f t="shared" si="517"/>
        <v>9012</v>
      </c>
      <c r="GG162" s="81">
        <f t="shared" si="517"/>
        <v>9035</v>
      </c>
      <c r="GH162" s="81">
        <f t="shared" si="517"/>
        <v>9058</v>
      </c>
      <c r="GI162" s="81">
        <f t="shared" si="517"/>
        <v>9081</v>
      </c>
      <c r="GJ162" s="81">
        <f t="shared" si="517"/>
        <v>9104</v>
      </c>
      <c r="GK162" s="81">
        <f t="shared" si="517"/>
        <v>9127</v>
      </c>
      <c r="GL162" s="81">
        <f t="shared" si="517"/>
        <v>9150</v>
      </c>
      <c r="GM162" s="81">
        <f t="shared" si="517"/>
        <v>9173</v>
      </c>
      <c r="GN162" s="81">
        <f t="shared" si="517"/>
        <v>9196</v>
      </c>
      <c r="GO162" s="81">
        <f t="shared" si="517"/>
        <v>9196</v>
      </c>
      <c r="GP162" s="81">
        <f t="shared" si="517"/>
        <v>9196</v>
      </c>
      <c r="GQ162" s="81">
        <f t="shared" si="517"/>
        <v>9196</v>
      </c>
      <c r="GR162" s="81">
        <f t="shared" si="517"/>
        <v>9196</v>
      </c>
      <c r="GS162" s="6"/>
      <c r="GT162" s="6"/>
      <c r="GU162" s="6"/>
      <c r="GV162" s="6"/>
      <c r="GW162" s="6"/>
      <c r="GX162" s="6"/>
      <c r="GY162" s="6"/>
      <c r="GZ162" s="6"/>
    </row>
    <row r="163" spans="7:208" x14ac:dyDescent="0.2">
      <c r="G163" s="1080"/>
      <c r="H163" s="256" t="s">
        <v>295</v>
      </c>
      <c r="T163" s="414">
        <v>16</v>
      </c>
      <c r="U163" s="81">
        <v>6305</v>
      </c>
      <c r="V163" s="81">
        <f t="shared" si="505"/>
        <v>6364</v>
      </c>
      <c r="W163" s="81">
        <f t="shared" ref="W163:CH166" si="518">IF(ISNUMBER(W17),V163+W17,V163)</f>
        <v>6410</v>
      </c>
      <c r="X163" s="81">
        <f t="shared" si="518"/>
        <v>6468</v>
      </c>
      <c r="Y163" s="81">
        <f t="shared" si="518"/>
        <v>6502</v>
      </c>
      <c r="Z163" s="81">
        <f t="shared" si="518"/>
        <v>6520</v>
      </c>
      <c r="AA163" s="81">
        <f t="shared" si="518"/>
        <v>6525</v>
      </c>
      <c r="AB163" s="81">
        <f t="shared" si="518"/>
        <v>6547</v>
      </c>
      <c r="AC163" s="81">
        <f t="shared" si="518"/>
        <v>6578</v>
      </c>
      <c r="AD163" s="81">
        <f t="shared" si="518"/>
        <v>6584</v>
      </c>
      <c r="AE163" s="81">
        <f t="shared" si="518"/>
        <v>6605</v>
      </c>
      <c r="AF163" s="81">
        <f t="shared" si="518"/>
        <v>6626</v>
      </c>
      <c r="AG163" s="81">
        <f t="shared" si="518"/>
        <v>6626</v>
      </c>
      <c r="AH163" s="81">
        <f t="shared" si="518"/>
        <v>6626</v>
      </c>
      <c r="AI163" s="81">
        <f t="shared" si="518"/>
        <v>6648</v>
      </c>
      <c r="AJ163" s="81">
        <f t="shared" si="518"/>
        <v>6670</v>
      </c>
      <c r="AK163" s="81">
        <f t="shared" si="518"/>
        <v>6692</v>
      </c>
      <c r="AL163" s="81">
        <f t="shared" si="518"/>
        <v>6714</v>
      </c>
      <c r="AM163" s="81">
        <f t="shared" si="518"/>
        <v>6736</v>
      </c>
      <c r="AN163" s="81">
        <f t="shared" si="518"/>
        <v>6758</v>
      </c>
      <c r="AO163" s="81">
        <f t="shared" si="518"/>
        <v>6780</v>
      </c>
      <c r="AP163" s="81">
        <f t="shared" si="518"/>
        <v>6802</v>
      </c>
      <c r="AQ163" s="81">
        <f t="shared" si="518"/>
        <v>6824</v>
      </c>
      <c r="AR163" s="81">
        <f t="shared" si="518"/>
        <v>6846</v>
      </c>
      <c r="AS163" s="81">
        <f t="shared" si="518"/>
        <v>6868</v>
      </c>
      <c r="AT163" s="81">
        <f t="shared" si="518"/>
        <v>6890</v>
      </c>
      <c r="AU163" s="81">
        <f t="shared" si="518"/>
        <v>6912</v>
      </c>
      <c r="AV163" s="81">
        <f t="shared" si="518"/>
        <v>6934</v>
      </c>
      <c r="AW163" s="81">
        <f t="shared" si="518"/>
        <v>6956</v>
      </c>
      <c r="AX163" s="81">
        <f t="shared" si="518"/>
        <v>6978</v>
      </c>
      <c r="AY163" s="81">
        <f t="shared" si="518"/>
        <v>7000</v>
      </c>
      <c r="AZ163" s="81">
        <f t="shared" si="518"/>
        <v>7022</v>
      </c>
      <c r="BA163" s="81">
        <f t="shared" si="518"/>
        <v>7044</v>
      </c>
      <c r="BB163" s="81">
        <f t="shared" si="518"/>
        <v>7066</v>
      </c>
      <c r="BC163" s="81">
        <f t="shared" si="518"/>
        <v>7088</v>
      </c>
      <c r="BD163" s="81">
        <f t="shared" si="518"/>
        <v>7110</v>
      </c>
      <c r="BE163" s="81">
        <f t="shared" si="518"/>
        <v>7131</v>
      </c>
      <c r="BF163" s="81">
        <f t="shared" si="518"/>
        <v>7152</v>
      </c>
      <c r="BG163" s="81">
        <f t="shared" si="518"/>
        <v>7173</v>
      </c>
      <c r="BH163" s="81">
        <f t="shared" si="518"/>
        <v>7194</v>
      </c>
      <c r="BI163" s="81">
        <f t="shared" si="518"/>
        <v>7215</v>
      </c>
      <c r="BJ163" s="81">
        <f t="shared" si="518"/>
        <v>7236</v>
      </c>
      <c r="BK163" s="81">
        <f t="shared" si="518"/>
        <v>7257</v>
      </c>
      <c r="BL163" s="81">
        <f t="shared" si="518"/>
        <v>7278</v>
      </c>
      <c r="BM163" s="81">
        <f t="shared" si="518"/>
        <v>7299</v>
      </c>
      <c r="BN163" s="81">
        <f t="shared" si="518"/>
        <v>7320</v>
      </c>
      <c r="BO163" s="81">
        <f t="shared" si="518"/>
        <v>7341</v>
      </c>
      <c r="BP163" s="81">
        <f t="shared" si="518"/>
        <v>7341</v>
      </c>
      <c r="BQ163" s="81">
        <f t="shared" si="518"/>
        <v>7341</v>
      </c>
      <c r="BR163" s="81">
        <f t="shared" si="518"/>
        <v>7341</v>
      </c>
      <c r="BS163" s="81">
        <f t="shared" si="518"/>
        <v>7341</v>
      </c>
      <c r="BT163" s="81">
        <f t="shared" si="518"/>
        <v>7341</v>
      </c>
      <c r="BU163" s="81">
        <f t="shared" si="518"/>
        <v>7341</v>
      </c>
      <c r="BV163" s="81">
        <f t="shared" si="518"/>
        <v>7364</v>
      </c>
      <c r="BW163" s="81">
        <f t="shared" si="518"/>
        <v>7387</v>
      </c>
      <c r="BX163" s="81">
        <f t="shared" si="518"/>
        <v>7410</v>
      </c>
      <c r="BY163" s="81">
        <f t="shared" si="518"/>
        <v>7433</v>
      </c>
      <c r="BZ163" s="81">
        <f t="shared" si="518"/>
        <v>7456</v>
      </c>
      <c r="CA163" s="81">
        <f t="shared" si="518"/>
        <v>7479</v>
      </c>
      <c r="CB163" s="81">
        <f t="shared" si="518"/>
        <v>7502</v>
      </c>
      <c r="CC163" s="81">
        <f t="shared" si="518"/>
        <v>7525</v>
      </c>
      <c r="CD163" s="81">
        <f t="shared" si="518"/>
        <v>7548</v>
      </c>
      <c r="CE163" s="81">
        <f t="shared" si="518"/>
        <v>7571</v>
      </c>
      <c r="CF163" s="81">
        <f t="shared" si="518"/>
        <v>7594</v>
      </c>
      <c r="CG163" s="81">
        <f t="shared" si="518"/>
        <v>7617</v>
      </c>
      <c r="CH163" s="81">
        <f t="shared" si="518"/>
        <v>7640</v>
      </c>
      <c r="CI163" s="81">
        <f t="shared" si="516"/>
        <v>7663</v>
      </c>
      <c r="CJ163" s="81">
        <f t="shared" si="516"/>
        <v>7686</v>
      </c>
      <c r="CK163" s="81">
        <f t="shared" si="516"/>
        <v>7709</v>
      </c>
      <c r="CL163" s="81">
        <f t="shared" si="516"/>
        <v>7732</v>
      </c>
      <c r="CM163" s="81">
        <f t="shared" si="516"/>
        <v>7755</v>
      </c>
      <c r="CN163" s="81">
        <f t="shared" si="516"/>
        <v>7778</v>
      </c>
      <c r="CO163" s="81">
        <f t="shared" si="516"/>
        <v>7801</v>
      </c>
      <c r="CP163" s="81">
        <f t="shared" si="516"/>
        <v>7824</v>
      </c>
      <c r="CQ163" s="81">
        <f t="shared" si="516"/>
        <v>7847</v>
      </c>
      <c r="CR163" s="81">
        <f t="shared" si="516"/>
        <v>7870</v>
      </c>
      <c r="CS163" s="81">
        <f t="shared" si="516"/>
        <v>7893</v>
      </c>
      <c r="CT163" s="81">
        <f t="shared" si="516"/>
        <v>7916</v>
      </c>
      <c r="CU163" s="81">
        <f t="shared" si="516"/>
        <v>7939</v>
      </c>
      <c r="CV163" s="81">
        <f t="shared" si="516"/>
        <v>7962</v>
      </c>
      <c r="CW163" s="81">
        <f t="shared" si="516"/>
        <v>7985</v>
      </c>
      <c r="CX163" s="81">
        <f t="shared" si="516"/>
        <v>8008</v>
      </c>
      <c r="CY163" s="81">
        <f t="shared" si="516"/>
        <v>8031</v>
      </c>
      <c r="CZ163" s="81">
        <f t="shared" si="516"/>
        <v>8054</v>
      </c>
      <c r="DA163" s="81">
        <f t="shared" si="516"/>
        <v>8077</v>
      </c>
      <c r="DB163" s="81">
        <f t="shared" si="516"/>
        <v>8100</v>
      </c>
      <c r="DC163" s="81">
        <f t="shared" si="516"/>
        <v>8123</v>
      </c>
      <c r="DD163" s="81">
        <f t="shared" si="516"/>
        <v>8146</v>
      </c>
      <c r="DE163" s="81">
        <f t="shared" si="516"/>
        <v>8169</v>
      </c>
      <c r="DF163" s="81">
        <f t="shared" si="516"/>
        <v>8192</v>
      </c>
      <c r="DG163" s="81">
        <f t="shared" si="516"/>
        <v>8215</v>
      </c>
      <c r="DH163" s="81">
        <f t="shared" si="516"/>
        <v>8238</v>
      </c>
      <c r="DI163" s="81">
        <f t="shared" si="516"/>
        <v>8261</v>
      </c>
      <c r="DJ163" s="81">
        <f t="shared" si="516"/>
        <v>8284</v>
      </c>
      <c r="DK163" s="81">
        <f t="shared" si="516"/>
        <v>8307</v>
      </c>
      <c r="DL163" s="81">
        <f t="shared" si="516"/>
        <v>8330</v>
      </c>
      <c r="DM163" s="81">
        <f t="shared" si="516"/>
        <v>8353</v>
      </c>
      <c r="DN163" s="81">
        <f t="shared" si="516"/>
        <v>8376</v>
      </c>
      <c r="DO163" s="81">
        <f t="shared" si="516"/>
        <v>8399</v>
      </c>
      <c r="DP163" s="81">
        <f t="shared" si="516"/>
        <v>8422</v>
      </c>
      <c r="DQ163" s="81">
        <f t="shared" si="516"/>
        <v>8445</v>
      </c>
      <c r="DR163" s="81">
        <f t="shared" si="516"/>
        <v>8468</v>
      </c>
      <c r="DS163" s="81">
        <f t="shared" si="516"/>
        <v>8491</v>
      </c>
      <c r="DT163" s="81">
        <f t="shared" si="516"/>
        <v>8514</v>
      </c>
      <c r="DU163" s="81">
        <f t="shared" si="516"/>
        <v>8537</v>
      </c>
      <c r="DV163" s="81">
        <f t="shared" si="516"/>
        <v>8537</v>
      </c>
      <c r="DW163" s="81">
        <f t="shared" si="516"/>
        <v>8537</v>
      </c>
      <c r="DX163" s="81">
        <f t="shared" si="516"/>
        <v>8537</v>
      </c>
      <c r="DY163" s="81">
        <f t="shared" si="516"/>
        <v>8537</v>
      </c>
      <c r="DZ163" s="81">
        <f t="shared" si="516"/>
        <v>8537</v>
      </c>
      <c r="EA163" s="81">
        <f t="shared" si="516"/>
        <v>8560</v>
      </c>
      <c r="EB163" s="81">
        <f t="shared" si="516"/>
        <v>8583</v>
      </c>
      <c r="EC163" s="81">
        <f t="shared" si="516"/>
        <v>8606</v>
      </c>
      <c r="ED163" s="81">
        <f t="shared" si="516"/>
        <v>8629</v>
      </c>
      <c r="EE163" s="81">
        <f t="shared" si="516"/>
        <v>8652</v>
      </c>
      <c r="EF163" s="81">
        <f t="shared" si="516"/>
        <v>8675</v>
      </c>
      <c r="EG163" s="81">
        <f t="shared" si="516"/>
        <v>8698</v>
      </c>
      <c r="EH163" s="81">
        <f t="shared" si="516"/>
        <v>8721</v>
      </c>
      <c r="EI163" s="81">
        <f t="shared" si="516"/>
        <v>8744</v>
      </c>
      <c r="EJ163" s="81">
        <f t="shared" si="516"/>
        <v>8767</v>
      </c>
      <c r="EK163" s="81">
        <f t="shared" si="516"/>
        <v>8790</v>
      </c>
      <c r="EL163" s="81">
        <f t="shared" si="516"/>
        <v>8813</v>
      </c>
      <c r="EM163" s="81">
        <f t="shared" si="516"/>
        <v>8836</v>
      </c>
      <c r="EN163" s="81">
        <f t="shared" si="516"/>
        <v>8859</v>
      </c>
      <c r="EO163" s="81">
        <f t="shared" si="516"/>
        <v>8882</v>
      </c>
      <c r="EP163" s="81">
        <f t="shared" si="516"/>
        <v>8905</v>
      </c>
      <c r="EQ163" s="81">
        <f t="shared" si="516"/>
        <v>8928</v>
      </c>
      <c r="ER163" s="81">
        <f t="shared" si="516"/>
        <v>8951</v>
      </c>
      <c r="ES163" s="81">
        <f t="shared" si="516"/>
        <v>8974</v>
      </c>
      <c r="ET163" s="81">
        <f t="shared" si="508"/>
        <v>8997</v>
      </c>
      <c r="EU163" s="81">
        <f t="shared" si="517"/>
        <v>8997</v>
      </c>
      <c r="EV163" s="81">
        <f t="shared" si="517"/>
        <v>8997</v>
      </c>
      <c r="EW163" s="81">
        <f t="shared" si="517"/>
        <v>8997</v>
      </c>
      <c r="EX163" s="81">
        <f t="shared" si="517"/>
        <v>8997</v>
      </c>
      <c r="EY163" s="81">
        <f t="shared" si="517"/>
        <v>8997</v>
      </c>
      <c r="EZ163" s="81">
        <f t="shared" si="517"/>
        <v>8997</v>
      </c>
      <c r="FA163" s="81">
        <f t="shared" si="517"/>
        <v>8997</v>
      </c>
      <c r="FB163" s="81">
        <f t="shared" si="517"/>
        <v>8997</v>
      </c>
      <c r="FC163" s="81">
        <f t="shared" si="517"/>
        <v>8997</v>
      </c>
      <c r="FD163" s="81">
        <f t="shared" si="517"/>
        <v>8997</v>
      </c>
      <c r="FE163" s="81">
        <f t="shared" si="517"/>
        <v>8997</v>
      </c>
      <c r="FF163" s="81">
        <f t="shared" si="517"/>
        <v>8997</v>
      </c>
      <c r="FG163" s="81">
        <f t="shared" si="517"/>
        <v>8997</v>
      </c>
      <c r="FH163" s="81">
        <f t="shared" si="517"/>
        <v>8997</v>
      </c>
      <c r="FI163" s="81">
        <f t="shared" si="517"/>
        <v>8997</v>
      </c>
      <c r="FJ163" s="81">
        <f t="shared" si="517"/>
        <v>8997</v>
      </c>
      <c r="FK163" s="81">
        <f t="shared" si="517"/>
        <v>8997</v>
      </c>
      <c r="FL163" s="81">
        <f t="shared" si="517"/>
        <v>8997</v>
      </c>
      <c r="FM163" s="81">
        <f t="shared" si="517"/>
        <v>8997</v>
      </c>
      <c r="FN163" s="81">
        <f t="shared" si="517"/>
        <v>8997</v>
      </c>
      <c r="FO163" s="81">
        <f t="shared" si="517"/>
        <v>8997</v>
      </c>
      <c r="FP163" s="81">
        <f t="shared" si="517"/>
        <v>8997</v>
      </c>
      <c r="FQ163" s="81">
        <f t="shared" si="517"/>
        <v>8997</v>
      </c>
      <c r="FR163" s="81">
        <f t="shared" si="517"/>
        <v>8997</v>
      </c>
      <c r="FS163" s="81">
        <f t="shared" si="517"/>
        <v>8997</v>
      </c>
      <c r="FT163" s="81">
        <f t="shared" si="517"/>
        <v>8997</v>
      </c>
      <c r="FU163" s="81">
        <f t="shared" si="517"/>
        <v>8997</v>
      </c>
      <c r="FV163" s="81">
        <f t="shared" si="517"/>
        <v>8997</v>
      </c>
      <c r="FW163" s="81">
        <f t="shared" si="517"/>
        <v>8997</v>
      </c>
      <c r="FX163" s="81">
        <f t="shared" si="517"/>
        <v>8997</v>
      </c>
      <c r="FY163" s="81">
        <f t="shared" si="517"/>
        <v>8997</v>
      </c>
      <c r="FZ163" s="81">
        <f t="shared" si="517"/>
        <v>8997</v>
      </c>
      <c r="GA163" s="81">
        <f t="shared" si="517"/>
        <v>8997</v>
      </c>
      <c r="GB163" s="81">
        <f t="shared" si="517"/>
        <v>8997</v>
      </c>
      <c r="GC163" s="81">
        <f t="shared" si="517"/>
        <v>8997</v>
      </c>
      <c r="GD163" s="81">
        <f t="shared" si="517"/>
        <v>8997</v>
      </c>
      <c r="GE163" s="81">
        <f t="shared" si="517"/>
        <v>8997</v>
      </c>
      <c r="GF163" s="81">
        <f t="shared" si="517"/>
        <v>8997</v>
      </c>
      <c r="GG163" s="81">
        <f t="shared" si="517"/>
        <v>8997</v>
      </c>
      <c r="GH163" s="81">
        <f t="shared" si="517"/>
        <v>8997</v>
      </c>
      <c r="GI163" s="81">
        <f t="shared" si="517"/>
        <v>8997</v>
      </c>
      <c r="GJ163" s="81">
        <f t="shared" si="517"/>
        <v>8997</v>
      </c>
      <c r="GK163" s="81">
        <f t="shared" si="517"/>
        <v>8997</v>
      </c>
      <c r="GL163" s="81">
        <f t="shared" si="517"/>
        <v>8997</v>
      </c>
      <c r="GM163" s="81">
        <f t="shared" si="517"/>
        <v>8997</v>
      </c>
      <c r="GN163" s="81">
        <f t="shared" si="517"/>
        <v>8997</v>
      </c>
      <c r="GO163" s="81">
        <f t="shared" si="517"/>
        <v>8997</v>
      </c>
      <c r="GP163" s="81">
        <f t="shared" si="517"/>
        <v>8997</v>
      </c>
      <c r="GQ163" s="81">
        <f t="shared" si="517"/>
        <v>8997</v>
      </c>
      <c r="GR163" s="81">
        <f t="shared" si="517"/>
        <v>8997</v>
      </c>
      <c r="GS163" s="6"/>
      <c r="GT163" s="6"/>
      <c r="GU163" s="6"/>
      <c r="GV163" s="6"/>
      <c r="GW163" s="6"/>
      <c r="GX163" s="6"/>
      <c r="GY163" s="6"/>
      <c r="GZ163" s="6"/>
    </row>
    <row r="164" spans="7:208" x14ac:dyDescent="0.2">
      <c r="G164" s="1080"/>
      <c r="H164" s="256" t="s">
        <v>99</v>
      </c>
      <c r="T164" s="414">
        <v>17</v>
      </c>
      <c r="U164" s="81">
        <v>5911</v>
      </c>
      <c r="V164" s="81">
        <f t="shared" si="505"/>
        <v>5966</v>
      </c>
      <c r="W164" s="81">
        <f t="shared" si="518"/>
        <v>5999</v>
      </c>
      <c r="X164" s="81">
        <f t="shared" si="518"/>
        <v>6032</v>
      </c>
      <c r="Y164" s="81">
        <f t="shared" si="518"/>
        <v>6048</v>
      </c>
      <c r="Z164" s="81">
        <f t="shared" si="518"/>
        <v>6083</v>
      </c>
      <c r="AA164" s="81">
        <f t="shared" si="518"/>
        <v>6105</v>
      </c>
      <c r="AB164" s="81">
        <f t="shared" si="518"/>
        <v>6116</v>
      </c>
      <c r="AC164" s="81">
        <f t="shared" si="518"/>
        <v>6142</v>
      </c>
      <c r="AD164" s="81">
        <f t="shared" si="518"/>
        <v>6154</v>
      </c>
      <c r="AE164" s="81">
        <f t="shared" si="518"/>
        <v>6204</v>
      </c>
      <c r="AF164" s="81">
        <f t="shared" si="518"/>
        <v>6254</v>
      </c>
      <c r="AG164" s="81">
        <f t="shared" si="518"/>
        <v>6274</v>
      </c>
      <c r="AH164" s="81">
        <f t="shared" si="518"/>
        <v>6297</v>
      </c>
      <c r="AI164" s="81">
        <f t="shared" si="518"/>
        <v>6320</v>
      </c>
      <c r="AJ164" s="81">
        <f t="shared" si="518"/>
        <v>6320</v>
      </c>
      <c r="AK164" s="81">
        <f t="shared" si="518"/>
        <v>6320</v>
      </c>
      <c r="AL164" s="81">
        <f t="shared" si="518"/>
        <v>6320</v>
      </c>
      <c r="AM164" s="81">
        <f t="shared" si="518"/>
        <v>6320</v>
      </c>
      <c r="AN164" s="81">
        <f t="shared" si="518"/>
        <v>6320</v>
      </c>
      <c r="AO164" s="81">
        <f t="shared" si="518"/>
        <v>6320</v>
      </c>
      <c r="AP164" s="81">
        <f t="shared" si="518"/>
        <v>6320</v>
      </c>
      <c r="AQ164" s="81">
        <f t="shared" si="518"/>
        <v>6343</v>
      </c>
      <c r="AR164" s="81">
        <f t="shared" si="518"/>
        <v>6366</v>
      </c>
      <c r="AS164" s="81">
        <f t="shared" si="518"/>
        <v>6389</v>
      </c>
      <c r="AT164" s="81">
        <f t="shared" si="518"/>
        <v>6412</v>
      </c>
      <c r="AU164" s="81">
        <f t="shared" si="518"/>
        <v>6435</v>
      </c>
      <c r="AV164" s="81">
        <f t="shared" si="518"/>
        <v>6458</v>
      </c>
      <c r="AW164" s="81">
        <f t="shared" si="518"/>
        <v>6481</v>
      </c>
      <c r="AX164" s="81">
        <f t="shared" si="518"/>
        <v>6504</v>
      </c>
      <c r="AY164" s="81">
        <f t="shared" si="518"/>
        <v>6527</v>
      </c>
      <c r="AZ164" s="81">
        <f t="shared" si="518"/>
        <v>6550</v>
      </c>
      <c r="BA164" s="81">
        <f t="shared" si="518"/>
        <v>6573</v>
      </c>
      <c r="BB164" s="81">
        <f t="shared" si="518"/>
        <v>6596</v>
      </c>
      <c r="BC164" s="81">
        <f t="shared" si="518"/>
        <v>6619</v>
      </c>
      <c r="BD164" s="81">
        <f t="shared" si="518"/>
        <v>6642</v>
      </c>
      <c r="BE164" s="81">
        <f t="shared" si="518"/>
        <v>6665</v>
      </c>
      <c r="BF164" s="81">
        <f t="shared" si="518"/>
        <v>6688</v>
      </c>
      <c r="BG164" s="81">
        <f t="shared" si="518"/>
        <v>6711</v>
      </c>
      <c r="BH164" s="81">
        <f t="shared" si="518"/>
        <v>6734</v>
      </c>
      <c r="BI164" s="81">
        <f t="shared" si="518"/>
        <v>6757</v>
      </c>
      <c r="BJ164" s="81">
        <f t="shared" si="518"/>
        <v>6780</v>
      </c>
      <c r="BK164" s="81">
        <f t="shared" si="518"/>
        <v>6803</v>
      </c>
      <c r="BL164" s="81">
        <f t="shared" si="518"/>
        <v>6826</v>
      </c>
      <c r="BM164" s="81">
        <f t="shared" si="518"/>
        <v>6849</v>
      </c>
      <c r="BN164" s="81">
        <f t="shared" si="518"/>
        <v>6872</v>
      </c>
      <c r="BO164" s="81">
        <f t="shared" si="518"/>
        <v>6895</v>
      </c>
      <c r="BP164" s="81">
        <f t="shared" si="518"/>
        <v>6918</v>
      </c>
      <c r="BQ164" s="81">
        <f t="shared" si="518"/>
        <v>6941</v>
      </c>
      <c r="BR164" s="81">
        <f t="shared" si="518"/>
        <v>6964</v>
      </c>
      <c r="BS164" s="81">
        <f t="shared" si="518"/>
        <v>6987</v>
      </c>
      <c r="BT164" s="81">
        <f t="shared" si="518"/>
        <v>7010</v>
      </c>
      <c r="BU164" s="81">
        <f t="shared" si="518"/>
        <v>7033</v>
      </c>
      <c r="BV164" s="81">
        <f t="shared" si="518"/>
        <v>7056</v>
      </c>
      <c r="BW164" s="81">
        <f t="shared" si="518"/>
        <v>7079</v>
      </c>
      <c r="BX164" s="81">
        <f t="shared" si="518"/>
        <v>7102</v>
      </c>
      <c r="BY164" s="81">
        <f t="shared" si="518"/>
        <v>7125</v>
      </c>
      <c r="BZ164" s="81">
        <f t="shared" si="518"/>
        <v>7148</v>
      </c>
      <c r="CA164" s="81">
        <f t="shared" si="518"/>
        <v>7171</v>
      </c>
      <c r="CB164" s="81">
        <f t="shared" si="518"/>
        <v>7194</v>
      </c>
      <c r="CC164" s="81">
        <f t="shared" si="518"/>
        <v>7217</v>
      </c>
      <c r="CD164" s="81">
        <f t="shared" si="518"/>
        <v>7240</v>
      </c>
      <c r="CE164" s="81">
        <f t="shared" si="518"/>
        <v>7263</v>
      </c>
      <c r="CF164" s="81">
        <f t="shared" si="518"/>
        <v>7286</v>
      </c>
      <c r="CG164" s="81">
        <f t="shared" si="518"/>
        <v>7309</v>
      </c>
      <c r="CH164" s="81">
        <f t="shared" si="518"/>
        <v>7332</v>
      </c>
      <c r="CI164" s="81">
        <f t="shared" si="516"/>
        <v>7355</v>
      </c>
      <c r="CJ164" s="81">
        <f t="shared" si="516"/>
        <v>7378</v>
      </c>
      <c r="CK164" s="81">
        <f t="shared" si="516"/>
        <v>7401</v>
      </c>
      <c r="CL164" s="81">
        <f t="shared" si="516"/>
        <v>7424</v>
      </c>
      <c r="CM164" s="81">
        <f t="shared" si="516"/>
        <v>7447</v>
      </c>
      <c r="CN164" s="81">
        <f t="shared" si="516"/>
        <v>7447</v>
      </c>
      <c r="CO164" s="81">
        <f t="shared" si="516"/>
        <v>7447</v>
      </c>
      <c r="CP164" s="81">
        <f t="shared" si="516"/>
        <v>7447</v>
      </c>
      <c r="CQ164" s="81">
        <f t="shared" si="516"/>
        <v>7447</v>
      </c>
      <c r="CR164" s="81">
        <f t="shared" si="516"/>
        <v>7447</v>
      </c>
      <c r="CS164" s="81">
        <f t="shared" si="516"/>
        <v>7447</v>
      </c>
      <c r="CT164" s="81">
        <f t="shared" si="516"/>
        <v>7470</v>
      </c>
      <c r="CU164" s="81">
        <f t="shared" si="516"/>
        <v>7493</v>
      </c>
      <c r="CV164" s="81">
        <f t="shared" si="516"/>
        <v>7516</v>
      </c>
      <c r="CW164" s="81">
        <f t="shared" si="516"/>
        <v>7539</v>
      </c>
      <c r="CX164" s="81">
        <f t="shared" si="516"/>
        <v>7562</v>
      </c>
      <c r="CY164" s="81">
        <f t="shared" si="516"/>
        <v>7585</v>
      </c>
      <c r="CZ164" s="81">
        <f t="shared" si="516"/>
        <v>7608</v>
      </c>
      <c r="DA164" s="81">
        <f t="shared" si="516"/>
        <v>7631</v>
      </c>
      <c r="DB164" s="81">
        <f t="shared" si="516"/>
        <v>7654</v>
      </c>
      <c r="DC164" s="81">
        <f t="shared" si="516"/>
        <v>7677</v>
      </c>
      <c r="DD164" s="81">
        <f t="shared" si="516"/>
        <v>7700</v>
      </c>
      <c r="DE164" s="81">
        <f t="shared" si="516"/>
        <v>7723</v>
      </c>
      <c r="DF164" s="81">
        <f t="shared" si="516"/>
        <v>7746</v>
      </c>
      <c r="DG164" s="81">
        <f t="shared" si="516"/>
        <v>7769</v>
      </c>
      <c r="DH164" s="81">
        <f t="shared" si="516"/>
        <v>7792</v>
      </c>
      <c r="DI164" s="81">
        <f t="shared" si="516"/>
        <v>7815</v>
      </c>
      <c r="DJ164" s="81">
        <f t="shared" si="516"/>
        <v>7838</v>
      </c>
      <c r="DK164" s="81">
        <f t="shared" si="516"/>
        <v>7861</v>
      </c>
      <c r="DL164" s="81">
        <f t="shared" si="516"/>
        <v>7884</v>
      </c>
      <c r="DM164" s="81">
        <f t="shared" si="516"/>
        <v>7907</v>
      </c>
      <c r="DN164" s="81">
        <f t="shared" si="516"/>
        <v>7930</v>
      </c>
      <c r="DO164" s="81">
        <f t="shared" si="516"/>
        <v>7953</v>
      </c>
      <c r="DP164" s="81">
        <f t="shared" si="516"/>
        <v>7976</v>
      </c>
      <c r="DQ164" s="81">
        <f t="shared" si="516"/>
        <v>7999</v>
      </c>
      <c r="DR164" s="81">
        <f t="shared" si="516"/>
        <v>8022</v>
      </c>
      <c r="DS164" s="81">
        <f t="shared" si="516"/>
        <v>8045</v>
      </c>
      <c r="DT164" s="81">
        <f t="shared" si="516"/>
        <v>8068</v>
      </c>
      <c r="DU164" s="81">
        <f t="shared" si="516"/>
        <v>8091</v>
      </c>
      <c r="DV164" s="81">
        <f t="shared" si="516"/>
        <v>8114</v>
      </c>
      <c r="DW164" s="81">
        <f t="shared" si="516"/>
        <v>8137</v>
      </c>
      <c r="DX164" s="81">
        <f t="shared" si="516"/>
        <v>8160</v>
      </c>
      <c r="DY164" s="81">
        <f t="shared" si="516"/>
        <v>8183</v>
      </c>
      <c r="DZ164" s="81">
        <f t="shared" si="516"/>
        <v>8206</v>
      </c>
      <c r="EA164" s="81">
        <f t="shared" si="516"/>
        <v>8229</v>
      </c>
      <c r="EB164" s="81">
        <f t="shared" si="516"/>
        <v>8252</v>
      </c>
      <c r="EC164" s="81">
        <f t="shared" si="516"/>
        <v>8275</v>
      </c>
      <c r="ED164" s="81">
        <f t="shared" si="516"/>
        <v>8298</v>
      </c>
      <c r="EE164" s="81">
        <f t="shared" si="516"/>
        <v>8321</v>
      </c>
      <c r="EF164" s="81">
        <f t="shared" si="516"/>
        <v>8344</v>
      </c>
      <c r="EG164" s="81">
        <f t="shared" si="516"/>
        <v>8367</v>
      </c>
      <c r="EH164" s="81">
        <f t="shared" si="516"/>
        <v>8390</v>
      </c>
      <c r="EI164" s="81">
        <f t="shared" si="516"/>
        <v>8413</v>
      </c>
      <c r="EJ164" s="81">
        <f t="shared" si="516"/>
        <v>8436</v>
      </c>
      <c r="EK164" s="81">
        <f t="shared" si="516"/>
        <v>8459</v>
      </c>
      <c r="EL164" s="81">
        <f t="shared" si="516"/>
        <v>8482</v>
      </c>
      <c r="EM164" s="81">
        <f t="shared" si="516"/>
        <v>8505</v>
      </c>
      <c r="EN164" s="81">
        <f t="shared" si="516"/>
        <v>8528</v>
      </c>
      <c r="EO164" s="81">
        <f t="shared" si="516"/>
        <v>8551</v>
      </c>
      <c r="EP164" s="81">
        <f t="shared" si="516"/>
        <v>8574</v>
      </c>
      <c r="EQ164" s="81">
        <f t="shared" si="516"/>
        <v>8597</v>
      </c>
      <c r="ER164" s="81">
        <f t="shared" si="516"/>
        <v>8620</v>
      </c>
      <c r="ES164" s="81">
        <f t="shared" si="516"/>
        <v>8643</v>
      </c>
      <c r="ET164" s="81">
        <f t="shared" si="508"/>
        <v>8643</v>
      </c>
      <c r="EU164" s="81">
        <f t="shared" si="517"/>
        <v>8643</v>
      </c>
      <c r="EV164" s="81">
        <f t="shared" si="517"/>
        <v>8643</v>
      </c>
      <c r="EW164" s="81">
        <f t="shared" si="517"/>
        <v>8643</v>
      </c>
      <c r="EX164" s="81">
        <f t="shared" si="517"/>
        <v>8643</v>
      </c>
      <c r="EY164" s="81">
        <f t="shared" si="517"/>
        <v>8666</v>
      </c>
      <c r="EZ164" s="81">
        <f t="shared" si="517"/>
        <v>8689</v>
      </c>
      <c r="FA164" s="81">
        <f t="shared" si="517"/>
        <v>8712</v>
      </c>
      <c r="FB164" s="81">
        <f t="shared" si="517"/>
        <v>8735</v>
      </c>
      <c r="FC164" s="81">
        <f t="shared" si="517"/>
        <v>8758</v>
      </c>
      <c r="FD164" s="81">
        <f t="shared" si="517"/>
        <v>8781</v>
      </c>
      <c r="FE164" s="81">
        <f t="shared" si="517"/>
        <v>8804</v>
      </c>
      <c r="FF164" s="81">
        <f t="shared" si="517"/>
        <v>8827</v>
      </c>
      <c r="FG164" s="81">
        <f t="shared" si="517"/>
        <v>8850</v>
      </c>
      <c r="FH164" s="81">
        <f t="shared" si="517"/>
        <v>8873</v>
      </c>
      <c r="FI164" s="81">
        <f t="shared" si="517"/>
        <v>8896</v>
      </c>
      <c r="FJ164" s="81">
        <f t="shared" si="517"/>
        <v>8919</v>
      </c>
      <c r="FK164" s="81">
        <f t="shared" si="517"/>
        <v>8942</v>
      </c>
      <c r="FL164" s="81">
        <f t="shared" si="517"/>
        <v>8965</v>
      </c>
      <c r="FM164" s="81">
        <f t="shared" si="517"/>
        <v>8988</v>
      </c>
      <c r="FN164" s="81">
        <f t="shared" si="517"/>
        <v>9011</v>
      </c>
      <c r="FO164" s="81">
        <f t="shared" si="517"/>
        <v>9011</v>
      </c>
      <c r="FP164" s="81">
        <f t="shared" si="517"/>
        <v>9011</v>
      </c>
      <c r="FQ164" s="81">
        <f t="shared" si="517"/>
        <v>9011</v>
      </c>
      <c r="FR164" s="81">
        <f t="shared" si="517"/>
        <v>9011</v>
      </c>
      <c r="FS164" s="81">
        <f t="shared" si="517"/>
        <v>9011</v>
      </c>
      <c r="FT164" s="81">
        <f t="shared" si="517"/>
        <v>9011</v>
      </c>
      <c r="FU164" s="81">
        <f t="shared" si="517"/>
        <v>9011</v>
      </c>
      <c r="FV164" s="81">
        <f t="shared" si="517"/>
        <v>9011</v>
      </c>
      <c r="FW164" s="81">
        <f t="shared" si="517"/>
        <v>9011</v>
      </c>
      <c r="FX164" s="81">
        <f t="shared" si="517"/>
        <v>9011</v>
      </c>
      <c r="FY164" s="81">
        <f t="shared" si="517"/>
        <v>9011</v>
      </c>
      <c r="FZ164" s="81">
        <f t="shared" si="517"/>
        <v>9011</v>
      </c>
      <c r="GA164" s="81">
        <f t="shared" si="517"/>
        <v>9011</v>
      </c>
      <c r="GB164" s="81">
        <f t="shared" si="517"/>
        <v>9011</v>
      </c>
      <c r="GC164" s="81">
        <f t="shared" si="517"/>
        <v>9011</v>
      </c>
      <c r="GD164" s="81">
        <f t="shared" si="517"/>
        <v>9011</v>
      </c>
      <c r="GE164" s="81">
        <f t="shared" si="517"/>
        <v>9011</v>
      </c>
      <c r="GF164" s="81">
        <f t="shared" si="517"/>
        <v>9011</v>
      </c>
      <c r="GG164" s="81">
        <f t="shared" si="517"/>
        <v>9011</v>
      </c>
      <c r="GH164" s="81">
        <f t="shared" si="517"/>
        <v>9011</v>
      </c>
      <c r="GI164" s="81">
        <f t="shared" si="517"/>
        <v>9011</v>
      </c>
      <c r="GJ164" s="81">
        <f t="shared" si="517"/>
        <v>9011</v>
      </c>
      <c r="GK164" s="81">
        <f t="shared" si="517"/>
        <v>9011</v>
      </c>
      <c r="GL164" s="81">
        <f t="shared" si="517"/>
        <v>9011</v>
      </c>
      <c r="GM164" s="81">
        <f t="shared" si="517"/>
        <v>9011</v>
      </c>
      <c r="GN164" s="81">
        <f t="shared" si="517"/>
        <v>9011</v>
      </c>
      <c r="GO164" s="81">
        <f t="shared" si="517"/>
        <v>9011</v>
      </c>
      <c r="GP164" s="81">
        <f t="shared" si="517"/>
        <v>9011</v>
      </c>
      <c r="GQ164" s="81">
        <f t="shared" si="517"/>
        <v>9011</v>
      </c>
      <c r="GR164" s="81">
        <f t="shared" si="517"/>
        <v>9011</v>
      </c>
      <c r="GS164" s="6"/>
      <c r="GT164" s="6"/>
      <c r="GU164" s="6"/>
      <c r="GV164" s="6"/>
      <c r="GW164" s="6"/>
      <c r="GX164" s="6"/>
      <c r="GY164" s="6"/>
      <c r="GZ164" s="6"/>
    </row>
    <row r="165" spans="7:208" x14ac:dyDescent="0.2">
      <c r="G165" s="1080"/>
      <c r="H165" s="256" t="s">
        <v>100</v>
      </c>
      <c r="T165" s="414">
        <v>18</v>
      </c>
      <c r="U165" s="81">
        <v>6139</v>
      </c>
      <c r="V165" s="81">
        <f t="shared" si="505"/>
        <v>6139</v>
      </c>
      <c r="W165" s="81">
        <f t="shared" si="518"/>
        <v>6139</v>
      </c>
      <c r="X165" s="81">
        <f t="shared" si="518"/>
        <v>6139</v>
      </c>
      <c r="Y165" s="81">
        <f t="shared" si="518"/>
        <v>6140</v>
      </c>
      <c r="Z165" s="81">
        <f t="shared" si="518"/>
        <v>6148</v>
      </c>
      <c r="AA165" s="81">
        <f t="shared" si="518"/>
        <v>6166</v>
      </c>
      <c r="AB165" s="81">
        <f t="shared" si="518"/>
        <v>6184</v>
      </c>
      <c r="AC165" s="81">
        <f t="shared" si="518"/>
        <v>6217</v>
      </c>
      <c r="AD165" s="81">
        <f t="shared" si="518"/>
        <v>6255</v>
      </c>
      <c r="AE165" s="81">
        <f t="shared" si="518"/>
        <v>6276</v>
      </c>
      <c r="AF165" s="81">
        <f t="shared" si="518"/>
        <v>6297</v>
      </c>
      <c r="AG165" s="81">
        <f t="shared" si="518"/>
        <v>6319</v>
      </c>
      <c r="AH165" s="81">
        <f t="shared" si="518"/>
        <v>6341</v>
      </c>
      <c r="AI165" s="81">
        <f t="shared" si="518"/>
        <v>6363</v>
      </c>
      <c r="AJ165" s="81">
        <f t="shared" si="518"/>
        <v>6385</v>
      </c>
      <c r="AK165" s="81">
        <f t="shared" si="518"/>
        <v>6407</v>
      </c>
      <c r="AL165" s="81">
        <f t="shared" si="518"/>
        <v>6429</v>
      </c>
      <c r="AM165" s="81">
        <f t="shared" si="518"/>
        <v>6451</v>
      </c>
      <c r="AN165" s="81">
        <f t="shared" si="518"/>
        <v>6473</v>
      </c>
      <c r="AO165" s="81">
        <f t="shared" si="518"/>
        <v>6495</v>
      </c>
      <c r="AP165" s="81">
        <f t="shared" si="518"/>
        <v>6517</v>
      </c>
      <c r="AQ165" s="81">
        <f t="shared" si="518"/>
        <v>6539</v>
      </c>
      <c r="AR165" s="81">
        <f t="shared" si="518"/>
        <v>6561</v>
      </c>
      <c r="AS165" s="81">
        <f t="shared" si="518"/>
        <v>6583</v>
      </c>
      <c r="AT165" s="81">
        <f t="shared" si="518"/>
        <v>6605</v>
      </c>
      <c r="AU165" s="81">
        <f t="shared" si="518"/>
        <v>6627</v>
      </c>
      <c r="AV165" s="81">
        <f t="shared" si="518"/>
        <v>6649</v>
      </c>
      <c r="AW165" s="81">
        <f t="shared" si="518"/>
        <v>6671</v>
      </c>
      <c r="AX165" s="81">
        <f t="shared" si="518"/>
        <v>6693</v>
      </c>
      <c r="AY165" s="81">
        <f t="shared" si="518"/>
        <v>6715</v>
      </c>
      <c r="AZ165" s="81">
        <f t="shared" si="518"/>
        <v>6737</v>
      </c>
      <c r="BA165" s="81">
        <f t="shared" si="518"/>
        <v>6759</v>
      </c>
      <c r="BB165" s="81">
        <f t="shared" si="518"/>
        <v>6781</v>
      </c>
      <c r="BC165" s="81">
        <f t="shared" si="518"/>
        <v>6803</v>
      </c>
      <c r="BD165" s="81">
        <f t="shared" si="518"/>
        <v>6825</v>
      </c>
      <c r="BE165" s="81">
        <f t="shared" si="518"/>
        <v>6847</v>
      </c>
      <c r="BF165" s="81">
        <f t="shared" si="518"/>
        <v>6869</v>
      </c>
      <c r="BG165" s="81">
        <f t="shared" si="518"/>
        <v>6891</v>
      </c>
      <c r="BH165" s="81">
        <f t="shared" si="518"/>
        <v>6913</v>
      </c>
      <c r="BI165" s="81">
        <f t="shared" si="518"/>
        <v>6935</v>
      </c>
      <c r="BJ165" s="81">
        <f t="shared" si="518"/>
        <v>6957</v>
      </c>
      <c r="BK165" s="81">
        <f t="shared" si="518"/>
        <v>6979</v>
      </c>
      <c r="BL165" s="81">
        <f t="shared" si="518"/>
        <v>7001</v>
      </c>
      <c r="BM165" s="81">
        <f t="shared" si="518"/>
        <v>7023</v>
      </c>
      <c r="BN165" s="81">
        <f t="shared" si="518"/>
        <v>7045</v>
      </c>
      <c r="BO165" s="81">
        <f t="shared" si="518"/>
        <v>7067</v>
      </c>
      <c r="BP165" s="81">
        <f t="shared" si="518"/>
        <v>7089</v>
      </c>
      <c r="BQ165" s="81">
        <f t="shared" si="518"/>
        <v>7111</v>
      </c>
      <c r="BR165" s="81">
        <f t="shared" si="518"/>
        <v>7133</v>
      </c>
      <c r="BS165" s="81">
        <f t="shared" si="518"/>
        <v>7155</v>
      </c>
      <c r="BT165" s="81">
        <f t="shared" si="518"/>
        <v>7177</v>
      </c>
      <c r="BU165" s="81">
        <f t="shared" si="518"/>
        <v>7199</v>
      </c>
      <c r="BV165" s="81">
        <f t="shared" si="518"/>
        <v>7221</v>
      </c>
      <c r="BW165" s="81">
        <f t="shared" si="518"/>
        <v>7243</v>
      </c>
      <c r="BX165" s="81">
        <f t="shared" si="518"/>
        <v>7265</v>
      </c>
      <c r="BY165" s="81">
        <f t="shared" si="518"/>
        <v>7265</v>
      </c>
      <c r="BZ165" s="81">
        <f t="shared" si="518"/>
        <v>7265</v>
      </c>
      <c r="CA165" s="81">
        <f t="shared" si="518"/>
        <v>7265</v>
      </c>
      <c r="CB165" s="81">
        <f t="shared" si="518"/>
        <v>7265</v>
      </c>
      <c r="CC165" s="81">
        <f t="shared" si="518"/>
        <v>7265</v>
      </c>
      <c r="CD165" s="81">
        <f t="shared" si="518"/>
        <v>7265</v>
      </c>
      <c r="CE165" s="81">
        <f t="shared" si="518"/>
        <v>7287</v>
      </c>
      <c r="CF165" s="81">
        <f t="shared" si="518"/>
        <v>7309</v>
      </c>
      <c r="CG165" s="81">
        <f t="shared" si="518"/>
        <v>7331</v>
      </c>
      <c r="CH165" s="81">
        <f t="shared" si="518"/>
        <v>7353</v>
      </c>
      <c r="CI165" s="81">
        <f t="shared" si="516"/>
        <v>7375</v>
      </c>
      <c r="CJ165" s="81">
        <f t="shared" si="516"/>
        <v>7397</v>
      </c>
      <c r="CK165" s="81">
        <f t="shared" si="516"/>
        <v>7419</v>
      </c>
      <c r="CL165" s="81">
        <f t="shared" si="516"/>
        <v>7441</v>
      </c>
      <c r="CM165" s="81">
        <f t="shared" si="516"/>
        <v>7463</v>
      </c>
      <c r="CN165" s="81">
        <f t="shared" si="516"/>
        <v>7485</v>
      </c>
      <c r="CO165" s="81">
        <f t="shared" si="516"/>
        <v>7507</v>
      </c>
      <c r="CP165" s="81">
        <f t="shared" si="516"/>
        <v>7529</v>
      </c>
      <c r="CQ165" s="81">
        <f t="shared" si="516"/>
        <v>7551</v>
      </c>
      <c r="CR165" s="81">
        <f t="shared" si="516"/>
        <v>7573</v>
      </c>
      <c r="CS165" s="81">
        <f t="shared" si="516"/>
        <v>7595</v>
      </c>
      <c r="CT165" s="81">
        <f t="shared" si="516"/>
        <v>7617</v>
      </c>
      <c r="CU165" s="81">
        <f t="shared" si="516"/>
        <v>7639</v>
      </c>
      <c r="CV165" s="81">
        <f t="shared" si="516"/>
        <v>7661</v>
      </c>
      <c r="CW165" s="81">
        <f t="shared" si="516"/>
        <v>7683</v>
      </c>
      <c r="CX165" s="81">
        <f t="shared" si="516"/>
        <v>7705</v>
      </c>
      <c r="CY165" s="81">
        <f t="shared" si="516"/>
        <v>7727</v>
      </c>
      <c r="CZ165" s="81">
        <f t="shared" si="516"/>
        <v>7749</v>
      </c>
      <c r="DA165" s="81">
        <f t="shared" si="516"/>
        <v>7771</v>
      </c>
      <c r="DB165" s="81">
        <f t="shared" si="516"/>
        <v>7793</v>
      </c>
      <c r="DC165" s="81">
        <f t="shared" si="516"/>
        <v>7815</v>
      </c>
      <c r="DD165" s="81">
        <f t="shared" si="516"/>
        <v>7837</v>
      </c>
      <c r="DE165" s="81">
        <f t="shared" si="516"/>
        <v>7859</v>
      </c>
      <c r="DF165" s="81">
        <f t="shared" si="516"/>
        <v>7881</v>
      </c>
      <c r="DG165" s="81">
        <f t="shared" si="516"/>
        <v>7903</v>
      </c>
      <c r="DH165" s="81">
        <f t="shared" si="516"/>
        <v>7925</v>
      </c>
      <c r="DI165" s="81">
        <f t="shared" si="516"/>
        <v>7947</v>
      </c>
      <c r="DJ165" s="81">
        <f t="shared" si="516"/>
        <v>7969</v>
      </c>
      <c r="DK165" s="81">
        <f t="shared" si="516"/>
        <v>7991</v>
      </c>
      <c r="DL165" s="81">
        <f t="shared" si="516"/>
        <v>8013</v>
      </c>
      <c r="DM165" s="81">
        <f t="shared" si="516"/>
        <v>8035</v>
      </c>
      <c r="DN165" s="81">
        <f t="shared" si="516"/>
        <v>8057</v>
      </c>
      <c r="DO165" s="81">
        <f t="shared" si="516"/>
        <v>8079</v>
      </c>
      <c r="DP165" s="81">
        <f t="shared" si="516"/>
        <v>8101</v>
      </c>
      <c r="DQ165" s="81">
        <f t="shared" si="516"/>
        <v>8123</v>
      </c>
      <c r="DR165" s="81">
        <f t="shared" si="516"/>
        <v>8145</v>
      </c>
      <c r="DS165" s="81">
        <f t="shared" si="516"/>
        <v>8167</v>
      </c>
      <c r="DT165" s="81">
        <f t="shared" si="516"/>
        <v>8189</v>
      </c>
      <c r="DU165" s="81">
        <f t="shared" si="516"/>
        <v>8211</v>
      </c>
      <c r="DV165" s="81">
        <f t="shared" si="516"/>
        <v>8233</v>
      </c>
      <c r="DW165" s="81">
        <f t="shared" si="516"/>
        <v>8255</v>
      </c>
      <c r="DX165" s="81">
        <f t="shared" si="516"/>
        <v>8277</v>
      </c>
      <c r="DY165" s="81">
        <f t="shared" si="516"/>
        <v>8299</v>
      </c>
      <c r="DZ165" s="81">
        <f t="shared" si="516"/>
        <v>8321</v>
      </c>
      <c r="EA165" s="81">
        <f t="shared" si="516"/>
        <v>8343</v>
      </c>
      <c r="EB165" s="81">
        <f t="shared" si="516"/>
        <v>8365</v>
      </c>
      <c r="EC165" s="81">
        <f t="shared" si="516"/>
        <v>8387</v>
      </c>
      <c r="ED165" s="81">
        <f t="shared" si="516"/>
        <v>8409</v>
      </c>
      <c r="EE165" s="81">
        <f t="shared" si="516"/>
        <v>8431</v>
      </c>
      <c r="EF165" s="81">
        <f t="shared" si="516"/>
        <v>8431</v>
      </c>
      <c r="EG165" s="81">
        <f t="shared" si="516"/>
        <v>8431</v>
      </c>
      <c r="EH165" s="81">
        <f t="shared" si="516"/>
        <v>8431</v>
      </c>
      <c r="EI165" s="81">
        <f t="shared" si="516"/>
        <v>8431</v>
      </c>
      <c r="EJ165" s="81">
        <f t="shared" si="516"/>
        <v>8431</v>
      </c>
      <c r="EK165" s="81">
        <f t="shared" si="516"/>
        <v>8454</v>
      </c>
      <c r="EL165" s="81">
        <f t="shared" si="516"/>
        <v>8477</v>
      </c>
      <c r="EM165" s="81">
        <f t="shared" si="516"/>
        <v>8500</v>
      </c>
      <c r="EN165" s="81">
        <f t="shared" si="516"/>
        <v>8523</v>
      </c>
      <c r="EO165" s="81">
        <f t="shared" si="516"/>
        <v>8546</v>
      </c>
      <c r="EP165" s="81">
        <f t="shared" si="516"/>
        <v>8569</v>
      </c>
      <c r="EQ165" s="81">
        <f t="shared" si="516"/>
        <v>8592</v>
      </c>
      <c r="ER165" s="81">
        <f t="shared" si="516"/>
        <v>8615</v>
      </c>
      <c r="ES165" s="81">
        <f t="shared" si="516"/>
        <v>8638</v>
      </c>
      <c r="ET165" s="81">
        <f t="shared" si="508"/>
        <v>8661</v>
      </c>
      <c r="EU165" s="81">
        <f t="shared" si="517"/>
        <v>8684</v>
      </c>
      <c r="EV165" s="81">
        <f t="shared" si="517"/>
        <v>8707</v>
      </c>
      <c r="EW165" s="81">
        <f t="shared" si="517"/>
        <v>8730</v>
      </c>
      <c r="EX165" s="81">
        <f t="shared" si="517"/>
        <v>8753</v>
      </c>
      <c r="EY165" s="81">
        <f t="shared" si="517"/>
        <v>8776</v>
      </c>
      <c r="EZ165" s="81">
        <f t="shared" si="517"/>
        <v>8799</v>
      </c>
      <c r="FA165" s="81">
        <f t="shared" si="517"/>
        <v>8822</v>
      </c>
      <c r="FB165" s="81">
        <f t="shared" si="517"/>
        <v>8845</v>
      </c>
      <c r="FC165" s="81">
        <f t="shared" si="517"/>
        <v>8868</v>
      </c>
      <c r="FD165" s="81">
        <f t="shared" si="517"/>
        <v>8891</v>
      </c>
      <c r="FE165" s="81">
        <f t="shared" si="517"/>
        <v>8914</v>
      </c>
      <c r="FF165" s="81">
        <f t="shared" si="517"/>
        <v>8914</v>
      </c>
      <c r="FG165" s="81">
        <f t="shared" si="517"/>
        <v>8914</v>
      </c>
      <c r="FH165" s="81">
        <f t="shared" si="517"/>
        <v>8914</v>
      </c>
      <c r="FI165" s="81">
        <f t="shared" si="517"/>
        <v>8914</v>
      </c>
      <c r="FJ165" s="81">
        <f t="shared" si="517"/>
        <v>8914</v>
      </c>
      <c r="FK165" s="81">
        <f t="shared" si="517"/>
        <v>8914</v>
      </c>
      <c r="FL165" s="81">
        <f t="shared" si="517"/>
        <v>8914</v>
      </c>
      <c r="FM165" s="81">
        <f t="shared" si="517"/>
        <v>8914</v>
      </c>
      <c r="FN165" s="81">
        <f t="shared" si="517"/>
        <v>8914</v>
      </c>
      <c r="FO165" s="81">
        <f t="shared" si="517"/>
        <v>8914</v>
      </c>
      <c r="FP165" s="81">
        <f t="shared" si="517"/>
        <v>8914</v>
      </c>
      <c r="FQ165" s="81">
        <f t="shared" si="517"/>
        <v>8914</v>
      </c>
      <c r="FR165" s="81">
        <f t="shared" si="517"/>
        <v>8914</v>
      </c>
      <c r="FS165" s="81">
        <f t="shared" si="517"/>
        <v>8914</v>
      </c>
      <c r="FT165" s="81">
        <f t="shared" si="517"/>
        <v>8914</v>
      </c>
      <c r="FU165" s="81">
        <f t="shared" si="517"/>
        <v>8914</v>
      </c>
      <c r="FV165" s="81">
        <f t="shared" si="517"/>
        <v>8914</v>
      </c>
      <c r="FW165" s="81">
        <f t="shared" si="517"/>
        <v>8914</v>
      </c>
      <c r="FX165" s="81">
        <f t="shared" si="517"/>
        <v>8914</v>
      </c>
      <c r="FY165" s="81">
        <f t="shared" si="517"/>
        <v>8914</v>
      </c>
      <c r="FZ165" s="81">
        <f t="shared" si="517"/>
        <v>8914</v>
      </c>
      <c r="GA165" s="81">
        <f t="shared" si="517"/>
        <v>8914</v>
      </c>
      <c r="GB165" s="81">
        <f t="shared" si="517"/>
        <v>8914</v>
      </c>
      <c r="GC165" s="81">
        <f t="shared" si="517"/>
        <v>8914</v>
      </c>
      <c r="GD165" s="81">
        <f t="shared" si="517"/>
        <v>8914</v>
      </c>
      <c r="GE165" s="81">
        <f t="shared" si="517"/>
        <v>8914</v>
      </c>
      <c r="GF165" s="81">
        <f t="shared" si="517"/>
        <v>8914</v>
      </c>
      <c r="GG165" s="81">
        <f t="shared" si="517"/>
        <v>8914</v>
      </c>
      <c r="GH165" s="81">
        <f t="shared" si="517"/>
        <v>8914</v>
      </c>
      <c r="GI165" s="81">
        <f t="shared" si="517"/>
        <v>8914</v>
      </c>
      <c r="GJ165" s="81">
        <f t="shared" si="517"/>
        <v>8914</v>
      </c>
      <c r="GK165" s="81">
        <f t="shared" si="517"/>
        <v>8914</v>
      </c>
      <c r="GL165" s="81">
        <f t="shared" si="517"/>
        <v>8914</v>
      </c>
      <c r="GM165" s="81">
        <f t="shared" si="517"/>
        <v>8914</v>
      </c>
      <c r="GN165" s="81">
        <f t="shared" si="517"/>
        <v>8914</v>
      </c>
      <c r="GO165" s="81">
        <f t="shared" si="517"/>
        <v>8914</v>
      </c>
      <c r="GP165" s="81">
        <f t="shared" si="517"/>
        <v>8914</v>
      </c>
      <c r="GQ165" s="81">
        <f t="shared" si="517"/>
        <v>8914</v>
      </c>
      <c r="GR165" s="81">
        <f t="shared" si="517"/>
        <v>8914</v>
      </c>
      <c r="GS165" s="6"/>
      <c r="GT165" s="6"/>
      <c r="GU165" s="6"/>
      <c r="GV165" s="6"/>
      <c r="GW165" s="6"/>
      <c r="GX165" s="6"/>
      <c r="GY165" s="6"/>
      <c r="GZ165" s="6"/>
    </row>
    <row r="166" spans="7:208" x14ac:dyDescent="0.2">
      <c r="G166" s="1080"/>
      <c r="H166" s="256" t="s">
        <v>101</v>
      </c>
      <c r="T166" s="414">
        <v>19</v>
      </c>
      <c r="U166" s="81">
        <v>5484</v>
      </c>
      <c r="V166" s="81">
        <f t="shared" si="505"/>
        <v>5504</v>
      </c>
      <c r="W166" s="81">
        <f t="shared" si="518"/>
        <v>5541</v>
      </c>
      <c r="X166" s="81">
        <f t="shared" si="518"/>
        <v>5541</v>
      </c>
      <c r="Y166" s="81">
        <f t="shared" si="518"/>
        <v>5559</v>
      </c>
      <c r="Z166" s="81">
        <f t="shared" si="518"/>
        <v>5577</v>
      </c>
      <c r="AA166" s="81">
        <f t="shared" si="518"/>
        <v>5589</v>
      </c>
      <c r="AB166" s="81">
        <f t="shared" si="518"/>
        <v>5599</v>
      </c>
      <c r="AC166" s="81">
        <f t="shared" si="518"/>
        <v>5599</v>
      </c>
      <c r="AD166" s="81">
        <f t="shared" si="518"/>
        <v>5609</v>
      </c>
      <c r="AE166" s="81">
        <f t="shared" si="518"/>
        <v>5659</v>
      </c>
      <c r="AF166" s="81">
        <f t="shared" si="518"/>
        <v>5709</v>
      </c>
      <c r="AG166" s="81">
        <f t="shared" si="518"/>
        <v>5734</v>
      </c>
      <c r="AH166" s="81">
        <f t="shared" si="518"/>
        <v>5759</v>
      </c>
      <c r="AI166" s="81">
        <f t="shared" si="518"/>
        <v>5784</v>
      </c>
      <c r="AJ166" s="81">
        <f t="shared" si="518"/>
        <v>5809</v>
      </c>
      <c r="AK166" s="81">
        <f t="shared" si="518"/>
        <v>5834</v>
      </c>
      <c r="AL166" s="81">
        <f t="shared" si="518"/>
        <v>5859</v>
      </c>
      <c r="AM166" s="81">
        <f t="shared" si="518"/>
        <v>5884</v>
      </c>
      <c r="AN166" s="81">
        <f t="shared" si="518"/>
        <v>5909</v>
      </c>
      <c r="AO166" s="81">
        <f t="shared" si="518"/>
        <v>5934</v>
      </c>
      <c r="AP166" s="81">
        <f t="shared" si="518"/>
        <v>5959</v>
      </c>
      <c r="AQ166" s="81">
        <f t="shared" si="518"/>
        <v>5984</v>
      </c>
      <c r="AR166" s="81">
        <f t="shared" si="518"/>
        <v>6009</v>
      </c>
      <c r="AS166" s="81">
        <f t="shared" si="518"/>
        <v>6034</v>
      </c>
      <c r="AT166" s="81">
        <f t="shared" si="518"/>
        <v>6059</v>
      </c>
      <c r="AU166" s="81">
        <f t="shared" si="518"/>
        <v>6084</v>
      </c>
      <c r="AV166" s="81">
        <f t="shared" si="518"/>
        <v>6109</v>
      </c>
      <c r="AW166" s="81">
        <f t="shared" si="518"/>
        <v>6134</v>
      </c>
      <c r="AX166" s="81">
        <f t="shared" si="518"/>
        <v>6134</v>
      </c>
      <c r="AY166" s="81">
        <f t="shared" si="518"/>
        <v>6134</v>
      </c>
      <c r="AZ166" s="81">
        <f t="shared" si="518"/>
        <v>6134</v>
      </c>
      <c r="BA166" s="81">
        <f t="shared" si="518"/>
        <v>6134</v>
      </c>
      <c r="BB166" s="81">
        <f t="shared" si="518"/>
        <v>6134</v>
      </c>
      <c r="BC166" s="81">
        <f t="shared" si="518"/>
        <v>6157</v>
      </c>
      <c r="BD166" s="81">
        <f t="shared" si="518"/>
        <v>6180</v>
      </c>
      <c r="BE166" s="81">
        <f t="shared" si="518"/>
        <v>6203</v>
      </c>
      <c r="BF166" s="81">
        <f t="shared" si="518"/>
        <v>6226</v>
      </c>
      <c r="BG166" s="81">
        <f t="shared" si="518"/>
        <v>6249</v>
      </c>
      <c r="BH166" s="81">
        <f t="shared" si="518"/>
        <v>6272</v>
      </c>
      <c r="BI166" s="81">
        <f t="shared" si="518"/>
        <v>6295</v>
      </c>
      <c r="BJ166" s="81">
        <f t="shared" si="518"/>
        <v>6318</v>
      </c>
      <c r="BK166" s="81">
        <f t="shared" si="518"/>
        <v>6341</v>
      </c>
      <c r="BL166" s="81">
        <f t="shared" si="518"/>
        <v>6364</v>
      </c>
      <c r="BM166" s="81">
        <f t="shared" si="518"/>
        <v>6387</v>
      </c>
      <c r="BN166" s="81">
        <f t="shared" si="518"/>
        <v>6410</v>
      </c>
      <c r="BO166" s="81">
        <f t="shared" si="518"/>
        <v>6433</v>
      </c>
      <c r="BP166" s="81">
        <f t="shared" si="518"/>
        <v>6456</v>
      </c>
      <c r="BQ166" s="81">
        <f t="shared" si="518"/>
        <v>6479</v>
      </c>
      <c r="BR166" s="81">
        <f t="shared" si="518"/>
        <v>6502</v>
      </c>
      <c r="BS166" s="81">
        <f t="shared" si="518"/>
        <v>6525</v>
      </c>
      <c r="BT166" s="81">
        <f t="shared" si="518"/>
        <v>6548</v>
      </c>
      <c r="BU166" s="81">
        <f t="shared" si="518"/>
        <v>6571</v>
      </c>
      <c r="BV166" s="81">
        <f t="shared" si="518"/>
        <v>6594</v>
      </c>
      <c r="BW166" s="81">
        <f t="shared" si="518"/>
        <v>6617</v>
      </c>
      <c r="BX166" s="81">
        <f t="shared" si="518"/>
        <v>6640</v>
      </c>
      <c r="BY166" s="81">
        <f t="shared" si="518"/>
        <v>6663</v>
      </c>
      <c r="BZ166" s="81">
        <f t="shared" si="518"/>
        <v>6686</v>
      </c>
      <c r="CA166" s="81">
        <f t="shared" si="518"/>
        <v>6709</v>
      </c>
      <c r="CB166" s="81">
        <f t="shared" si="518"/>
        <v>6732</v>
      </c>
      <c r="CC166" s="81">
        <f t="shared" si="518"/>
        <v>6755</v>
      </c>
      <c r="CD166" s="81">
        <f t="shared" si="518"/>
        <v>6778</v>
      </c>
      <c r="CE166" s="81">
        <f t="shared" si="518"/>
        <v>6801</v>
      </c>
      <c r="CF166" s="81">
        <f t="shared" si="518"/>
        <v>6824</v>
      </c>
      <c r="CG166" s="81">
        <f t="shared" si="518"/>
        <v>6847</v>
      </c>
      <c r="CH166" s="81">
        <f t="shared" ref="CH166:ES169" si="519">IF(ISNUMBER(CH20),CG166+CH20,CG166)</f>
        <v>6870</v>
      </c>
      <c r="CI166" s="81">
        <f t="shared" si="519"/>
        <v>6893</v>
      </c>
      <c r="CJ166" s="81">
        <f t="shared" si="519"/>
        <v>6916</v>
      </c>
      <c r="CK166" s="81">
        <f t="shared" si="519"/>
        <v>6939</v>
      </c>
      <c r="CL166" s="81">
        <f t="shared" si="519"/>
        <v>6962</v>
      </c>
      <c r="CM166" s="81">
        <f t="shared" si="519"/>
        <v>6985</v>
      </c>
      <c r="CN166" s="81">
        <f t="shared" si="519"/>
        <v>7008</v>
      </c>
      <c r="CO166" s="81">
        <f t="shared" si="519"/>
        <v>7031</v>
      </c>
      <c r="CP166" s="81">
        <f t="shared" si="519"/>
        <v>7054</v>
      </c>
      <c r="CQ166" s="81">
        <f t="shared" si="519"/>
        <v>7077</v>
      </c>
      <c r="CR166" s="81">
        <f t="shared" si="519"/>
        <v>7100</v>
      </c>
      <c r="CS166" s="81">
        <f t="shared" si="519"/>
        <v>7123</v>
      </c>
      <c r="CT166" s="81">
        <f t="shared" si="519"/>
        <v>7146</v>
      </c>
      <c r="CU166" s="81">
        <f t="shared" si="519"/>
        <v>7169</v>
      </c>
      <c r="CV166" s="81">
        <f t="shared" si="519"/>
        <v>7192</v>
      </c>
      <c r="CW166" s="81">
        <f t="shared" si="519"/>
        <v>7215</v>
      </c>
      <c r="CX166" s="81">
        <f t="shared" si="519"/>
        <v>7238</v>
      </c>
      <c r="CY166" s="81">
        <f t="shared" si="519"/>
        <v>7261</v>
      </c>
      <c r="CZ166" s="81">
        <f t="shared" si="519"/>
        <v>7284</v>
      </c>
      <c r="DA166" s="81">
        <f t="shared" si="519"/>
        <v>7284</v>
      </c>
      <c r="DB166" s="81">
        <f t="shared" si="519"/>
        <v>7284</v>
      </c>
      <c r="DC166" s="81">
        <f t="shared" si="519"/>
        <v>7284</v>
      </c>
      <c r="DD166" s="81">
        <f t="shared" si="519"/>
        <v>7284</v>
      </c>
      <c r="DE166" s="81">
        <f t="shared" si="519"/>
        <v>7284</v>
      </c>
      <c r="DF166" s="81">
        <f t="shared" si="519"/>
        <v>7284</v>
      </c>
      <c r="DG166" s="81">
        <f t="shared" si="519"/>
        <v>7305</v>
      </c>
      <c r="DH166" s="81">
        <f t="shared" si="519"/>
        <v>7326</v>
      </c>
      <c r="DI166" s="81">
        <f t="shared" si="519"/>
        <v>7347</v>
      </c>
      <c r="DJ166" s="81">
        <f t="shared" si="519"/>
        <v>7368</v>
      </c>
      <c r="DK166" s="81">
        <f t="shared" si="519"/>
        <v>7389</v>
      </c>
      <c r="DL166" s="81">
        <f t="shared" si="519"/>
        <v>7410</v>
      </c>
      <c r="DM166" s="81">
        <f t="shared" si="519"/>
        <v>7431</v>
      </c>
      <c r="DN166" s="81">
        <f t="shared" si="519"/>
        <v>7452</v>
      </c>
      <c r="DO166" s="81">
        <f t="shared" si="519"/>
        <v>7473</v>
      </c>
      <c r="DP166" s="81">
        <f t="shared" si="519"/>
        <v>7494</v>
      </c>
      <c r="DQ166" s="81">
        <f t="shared" si="519"/>
        <v>7515</v>
      </c>
      <c r="DR166" s="81">
        <f t="shared" si="519"/>
        <v>7536</v>
      </c>
      <c r="DS166" s="81">
        <f t="shared" si="519"/>
        <v>7557</v>
      </c>
      <c r="DT166" s="81">
        <f t="shared" si="519"/>
        <v>7578</v>
      </c>
      <c r="DU166" s="81">
        <f t="shared" si="519"/>
        <v>7599</v>
      </c>
      <c r="DV166" s="81">
        <f t="shared" si="519"/>
        <v>7620</v>
      </c>
      <c r="DW166" s="81">
        <f t="shared" si="519"/>
        <v>7641</v>
      </c>
      <c r="DX166" s="81">
        <f t="shared" si="519"/>
        <v>7662</v>
      </c>
      <c r="DY166" s="81">
        <f t="shared" si="519"/>
        <v>7683</v>
      </c>
      <c r="DZ166" s="81">
        <f t="shared" si="519"/>
        <v>7704</v>
      </c>
      <c r="EA166" s="81">
        <f t="shared" si="519"/>
        <v>7725</v>
      </c>
      <c r="EB166" s="81">
        <f t="shared" si="519"/>
        <v>7746</v>
      </c>
      <c r="EC166" s="81">
        <f t="shared" si="519"/>
        <v>7767</v>
      </c>
      <c r="ED166" s="81">
        <f t="shared" si="519"/>
        <v>7788</v>
      </c>
      <c r="EE166" s="81">
        <f t="shared" si="519"/>
        <v>7809</v>
      </c>
      <c r="EF166" s="81">
        <f t="shared" si="519"/>
        <v>7830</v>
      </c>
      <c r="EG166" s="81">
        <f t="shared" si="519"/>
        <v>7851</v>
      </c>
      <c r="EH166" s="81">
        <f t="shared" si="519"/>
        <v>7872</v>
      </c>
      <c r="EI166" s="81">
        <f t="shared" si="519"/>
        <v>7893</v>
      </c>
      <c r="EJ166" s="81">
        <f t="shared" si="519"/>
        <v>7914</v>
      </c>
      <c r="EK166" s="81">
        <f t="shared" si="519"/>
        <v>7935</v>
      </c>
      <c r="EL166" s="81">
        <f t="shared" si="519"/>
        <v>7956</v>
      </c>
      <c r="EM166" s="81">
        <f t="shared" si="519"/>
        <v>7977</v>
      </c>
      <c r="EN166" s="81">
        <f t="shared" si="519"/>
        <v>7998</v>
      </c>
      <c r="EO166" s="81">
        <f t="shared" si="519"/>
        <v>8019</v>
      </c>
      <c r="EP166" s="81">
        <f t="shared" si="519"/>
        <v>8040</v>
      </c>
      <c r="EQ166" s="81">
        <f t="shared" si="519"/>
        <v>8061</v>
      </c>
      <c r="ER166" s="81">
        <f t="shared" si="519"/>
        <v>8082</v>
      </c>
      <c r="ES166" s="81">
        <f t="shared" si="519"/>
        <v>8103</v>
      </c>
      <c r="ET166" s="81">
        <f t="shared" si="508"/>
        <v>8124</v>
      </c>
      <c r="EU166" s="81">
        <f t="shared" si="517"/>
        <v>8145</v>
      </c>
      <c r="EV166" s="81">
        <f t="shared" si="517"/>
        <v>8166</v>
      </c>
      <c r="EW166" s="81">
        <f t="shared" si="517"/>
        <v>8187</v>
      </c>
      <c r="EX166" s="81">
        <f t="shared" si="517"/>
        <v>8208</v>
      </c>
      <c r="EY166" s="81">
        <f t="shared" si="517"/>
        <v>8229</v>
      </c>
      <c r="EZ166" s="81">
        <f t="shared" si="517"/>
        <v>8250</v>
      </c>
      <c r="FA166" s="81">
        <f t="shared" si="517"/>
        <v>8271</v>
      </c>
      <c r="FB166" s="81">
        <f t="shared" ref="FB166:GR166" si="520">IF(ISNUMBER(FB20),FA166+FB20,FA166)</f>
        <v>8292</v>
      </c>
      <c r="FC166" s="81">
        <f t="shared" si="520"/>
        <v>8313</v>
      </c>
      <c r="FD166" s="81">
        <f t="shared" si="520"/>
        <v>8334</v>
      </c>
      <c r="FE166" s="81">
        <f t="shared" si="520"/>
        <v>8355</v>
      </c>
      <c r="FF166" s="81">
        <f t="shared" si="520"/>
        <v>8376</v>
      </c>
      <c r="FG166" s="81">
        <f t="shared" si="520"/>
        <v>8397</v>
      </c>
      <c r="FH166" s="81">
        <f t="shared" si="520"/>
        <v>8418</v>
      </c>
      <c r="FI166" s="81">
        <f t="shared" si="520"/>
        <v>8418</v>
      </c>
      <c r="FJ166" s="81">
        <f t="shared" si="520"/>
        <v>8418</v>
      </c>
      <c r="FK166" s="81">
        <f t="shared" si="520"/>
        <v>8418</v>
      </c>
      <c r="FL166" s="81">
        <f t="shared" si="520"/>
        <v>8418</v>
      </c>
      <c r="FM166" s="81">
        <f t="shared" si="520"/>
        <v>8418</v>
      </c>
      <c r="FN166" s="81">
        <f t="shared" si="520"/>
        <v>8441</v>
      </c>
      <c r="FO166" s="81">
        <f t="shared" si="520"/>
        <v>8464</v>
      </c>
      <c r="FP166" s="81">
        <f t="shared" si="520"/>
        <v>8487</v>
      </c>
      <c r="FQ166" s="81">
        <f t="shared" si="520"/>
        <v>8510</v>
      </c>
      <c r="FR166" s="81">
        <f t="shared" si="520"/>
        <v>8533</v>
      </c>
      <c r="FS166" s="81">
        <f t="shared" si="520"/>
        <v>8556</v>
      </c>
      <c r="FT166" s="81">
        <f t="shared" si="520"/>
        <v>8579</v>
      </c>
      <c r="FU166" s="81">
        <f t="shared" si="520"/>
        <v>8602</v>
      </c>
      <c r="FV166" s="81">
        <f t="shared" si="520"/>
        <v>8625</v>
      </c>
      <c r="FW166" s="81">
        <f t="shared" si="520"/>
        <v>8648</v>
      </c>
      <c r="FX166" s="81">
        <f t="shared" si="520"/>
        <v>8671</v>
      </c>
      <c r="FY166" s="81">
        <f t="shared" si="520"/>
        <v>8694</v>
      </c>
      <c r="FZ166" s="81">
        <f t="shared" si="520"/>
        <v>8717</v>
      </c>
      <c r="GA166" s="81">
        <f t="shared" si="520"/>
        <v>8740</v>
      </c>
      <c r="GB166" s="81">
        <f t="shared" si="520"/>
        <v>8763</v>
      </c>
      <c r="GC166" s="81">
        <f t="shared" si="520"/>
        <v>8786</v>
      </c>
      <c r="GD166" s="81">
        <f t="shared" si="520"/>
        <v>8809</v>
      </c>
      <c r="GE166" s="81">
        <f t="shared" si="520"/>
        <v>8832</v>
      </c>
      <c r="GF166" s="81">
        <f t="shared" si="520"/>
        <v>8855</v>
      </c>
      <c r="GG166" s="81">
        <f t="shared" si="520"/>
        <v>8878</v>
      </c>
      <c r="GH166" s="81">
        <f t="shared" si="520"/>
        <v>8901</v>
      </c>
      <c r="GI166" s="81">
        <f t="shared" si="520"/>
        <v>8924</v>
      </c>
      <c r="GJ166" s="81">
        <f t="shared" si="520"/>
        <v>8947</v>
      </c>
      <c r="GK166" s="81">
        <f t="shared" si="520"/>
        <v>8970</v>
      </c>
      <c r="GL166" s="81">
        <f t="shared" si="520"/>
        <v>8993</v>
      </c>
      <c r="GM166" s="81">
        <f t="shared" si="520"/>
        <v>9016</v>
      </c>
      <c r="GN166" s="81">
        <f t="shared" si="520"/>
        <v>9039</v>
      </c>
      <c r="GO166" s="81">
        <f t="shared" si="520"/>
        <v>9039</v>
      </c>
      <c r="GP166" s="81">
        <f t="shared" si="520"/>
        <v>9039</v>
      </c>
      <c r="GQ166" s="81">
        <f t="shared" si="520"/>
        <v>9039</v>
      </c>
      <c r="GR166" s="81">
        <f t="shared" si="520"/>
        <v>9039</v>
      </c>
      <c r="GS166" s="6"/>
      <c r="GT166" s="6"/>
      <c r="GU166" s="6"/>
      <c r="GV166" s="6"/>
      <c r="GW166" s="6"/>
      <c r="GX166" s="6"/>
      <c r="GY166" s="6"/>
      <c r="GZ166" s="6"/>
    </row>
    <row r="167" spans="7:208" x14ac:dyDescent="0.2">
      <c r="G167" s="1080"/>
      <c r="H167" s="256" t="s">
        <v>102</v>
      </c>
      <c r="T167" s="414">
        <v>20</v>
      </c>
      <c r="U167" s="81">
        <v>6488</v>
      </c>
      <c r="V167" s="81">
        <f t="shared" si="505"/>
        <v>6531</v>
      </c>
      <c r="W167" s="81">
        <f t="shared" ref="W167:CH170" si="521">IF(ISNUMBER(W21),V167+W21,V167)</f>
        <v>6570</v>
      </c>
      <c r="X167" s="81">
        <f t="shared" si="521"/>
        <v>6570</v>
      </c>
      <c r="Y167" s="81">
        <f t="shared" si="521"/>
        <v>6570</v>
      </c>
      <c r="Z167" s="81">
        <f t="shared" si="521"/>
        <v>6570</v>
      </c>
      <c r="AA167" s="81">
        <f t="shared" si="521"/>
        <v>6570</v>
      </c>
      <c r="AB167" s="81">
        <f t="shared" si="521"/>
        <v>6570</v>
      </c>
      <c r="AC167" s="81">
        <f t="shared" si="521"/>
        <v>6603</v>
      </c>
      <c r="AD167" s="81">
        <f t="shared" si="521"/>
        <v>6615</v>
      </c>
      <c r="AE167" s="81">
        <f t="shared" si="521"/>
        <v>6638</v>
      </c>
      <c r="AF167" s="81">
        <f t="shared" si="521"/>
        <v>6661</v>
      </c>
      <c r="AG167" s="81">
        <f t="shared" si="521"/>
        <v>6684</v>
      </c>
      <c r="AH167" s="81">
        <f t="shared" si="521"/>
        <v>6707</v>
      </c>
      <c r="AI167" s="81">
        <f t="shared" si="521"/>
        <v>6730</v>
      </c>
      <c r="AJ167" s="81">
        <f t="shared" si="521"/>
        <v>6753</v>
      </c>
      <c r="AK167" s="81">
        <f t="shared" si="521"/>
        <v>6776</v>
      </c>
      <c r="AL167" s="81">
        <f t="shared" si="521"/>
        <v>6799</v>
      </c>
      <c r="AM167" s="81">
        <f t="shared" si="521"/>
        <v>6822</v>
      </c>
      <c r="AN167" s="81">
        <f t="shared" si="521"/>
        <v>6845</v>
      </c>
      <c r="AO167" s="81">
        <f t="shared" si="521"/>
        <v>6868</v>
      </c>
      <c r="AP167" s="81">
        <f t="shared" si="521"/>
        <v>6891</v>
      </c>
      <c r="AQ167" s="81">
        <f t="shared" si="521"/>
        <v>6914</v>
      </c>
      <c r="AR167" s="81">
        <f t="shared" si="521"/>
        <v>6937</v>
      </c>
      <c r="AS167" s="81">
        <f t="shared" si="521"/>
        <v>6960</v>
      </c>
      <c r="AT167" s="81">
        <f t="shared" si="521"/>
        <v>6983</v>
      </c>
      <c r="AU167" s="81">
        <f t="shared" si="521"/>
        <v>7006</v>
      </c>
      <c r="AV167" s="81">
        <f t="shared" si="521"/>
        <v>7029</v>
      </c>
      <c r="AW167" s="81">
        <f t="shared" si="521"/>
        <v>7052</v>
      </c>
      <c r="AX167" s="81">
        <f t="shared" si="521"/>
        <v>7075</v>
      </c>
      <c r="AY167" s="81">
        <f t="shared" si="521"/>
        <v>7098</v>
      </c>
      <c r="AZ167" s="81">
        <f t="shared" si="521"/>
        <v>7121</v>
      </c>
      <c r="BA167" s="81">
        <f t="shared" si="521"/>
        <v>7144</v>
      </c>
      <c r="BB167" s="81">
        <f t="shared" si="521"/>
        <v>7167</v>
      </c>
      <c r="BC167" s="81">
        <f t="shared" si="521"/>
        <v>7190</v>
      </c>
      <c r="BD167" s="81">
        <f t="shared" si="521"/>
        <v>7213</v>
      </c>
      <c r="BE167" s="81">
        <f t="shared" si="521"/>
        <v>7236</v>
      </c>
      <c r="BF167" s="81">
        <f t="shared" si="521"/>
        <v>7259</v>
      </c>
      <c r="BG167" s="81">
        <f t="shared" si="521"/>
        <v>7282</v>
      </c>
      <c r="BH167" s="81">
        <f t="shared" si="521"/>
        <v>7305</v>
      </c>
      <c r="BI167" s="81">
        <f t="shared" si="521"/>
        <v>7328</v>
      </c>
      <c r="BJ167" s="81">
        <f t="shared" si="521"/>
        <v>7351</v>
      </c>
      <c r="BK167" s="81">
        <f t="shared" si="521"/>
        <v>7374</v>
      </c>
      <c r="BL167" s="81">
        <f t="shared" si="521"/>
        <v>7374</v>
      </c>
      <c r="BM167" s="81">
        <f t="shared" si="521"/>
        <v>7374</v>
      </c>
      <c r="BN167" s="81">
        <f t="shared" si="521"/>
        <v>7374</v>
      </c>
      <c r="BO167" s="81">
        <f t="shared" si="521"/>
        <v>7374</v>
      </c>
      <c r="BP167" s="81">
        <f t="shared" si="521"/>
        <v>7374</v>
      </c>
      <c r="BQ167" s="81">
        <f t="shared" si="521"/>
        <v>7374</v>
      </c>
      <c r="BR167" s="81">
        <f t="shared" si="521"/>
        <v>7397</v>
      </c>
      <c r="BS167" s="81">
        <f t="shared" si="521"/>
        <v>7420</v>
      </c>
      <c r="BT167" s="81">
        <f t="shared" si="521"/>
        <v>7443</v>
      </c>
      <c r="BU167" s="81">
        <f t="shared" si="521"/>
        <v>7466</v>
      </c>
      <c r="BV167" s="81">
        <f t="shared" si="521"/>
        <v>7489</v>
      </c>
      <c r="BW167" s="81">
        <f t="shared" si="521"/>
        <v>7512</v>
      </c>
      <c r="BX167" s="81">
        <f t="shared" si="521"/>
        <v>7535</v>
      </c>
      <c r="BY167" s="81">
        <f t="shared" si="521"/>
        <v>7558</v>
      </c>
      <c r="BZ167" s="81">
        <f t="shared" si="521"/>
        <v>7581</v>
      </c>
      <c r="CA167" s="81">
        <f t="shared" si="521"/>
        <v>7604</v>
      </c>
      <c r="CB167" s="81">
        <f t="shared" si="521"/>
        <v>7627</v>
      </c>
      <c r="CC167" s="81">
        <f t="shared" si="521"/>
        <v>7650</v>
      </c>
      <c r="CD167" s="81">
        <f t="shared" si="521"/>
        <v>7673</v>
      </c>
      <c r="CE167" s="81">
        <f t="shared" si="521"/>
        <v>7696</v>
      </c>
      <c r="CF167" s="81">
        <f t="shared" si="521"/>
        <v>7719</v>
      </c>
      <c r="CG167" s="81">
        <f t="shared" si="521"/>
        <v>7742</v>
      </c>
      <c r="CH167" s="81">
        <f t="shared" si="521"/>
        <v>7765</v>
      </c>
      <c r="CI167" s="81">
        <f t="shared" si="519"/>
        <v>7788</v>
      </c>
      <c r="CJ167" s="81">
        <f t="shared" si="519"/>
        <v>7811</v>
      </c>
      <c r="CK167" s="81">
        <f t="shared" si="519"/>
        <v>7834</v>
      </c>
      <c r="CL167" s="81">
        <f t="shared" si="519"/>
        <v>7857</v>
      </c>
      <c r="CM167" s="81">
        <f t="shared" si="519"/>
        <v>7880</v>
      </c>
      <c r="CN167" s="81">
        <f t="shared" si="519"/>
        <v>7903</v>
      </c>
      <c r="CO167" s="81">
        <f t="shared" si="519"/>
        <v>7926</v>
      </c>
      <c r="CP167" s="81">
        <f t="shared" si="519"/>
        <v>7949</v>
      </c>
      <c r="CQ167" s="81">
        <f t="shared" si="519"/>
        <v>7972</v>
      </c>
      <c r="CR167" s="81">
        <f t="shared" si="519"/>
        <v>7995</v>
      </c>
      <c r="CS167" s="81">
        <f t="shared" si="519"/>
        <v>8018</v>
      </c>
      <c r="CT167" s="81">
        <f t="shared" si="519"/>
        <v>8041</v>
      </c>
      <c r="CU167" s="81">
        <f t="shared" si="519"/>
        <v>8064</v>
      </c>
      <c r="CV167" s="81">
        <f t="shared" si="519"/>
        <v>8087</v>
      </c>
      <c r="CW167" s="81">
        <f t="shared" si="519"/>
        <v>8110</v>
      </c>
      <c r="CX167" s="81">
        <f t="shared" si="519"/>
        <v>8133</v>
      </c>
      <c r="CY167" s="81">
        <f t="shared" si="519"/>
        <v>8156</v>
      </c>
      <c r="CZ167" s="81">
        <f t="shared" si="519"/>
        <v>8179</v>
      </c>
      <c r="DA167" s="81">
        <f t="shared" si="519"/>
        <v>8202</v>
      </c>
      <c r="DB167" s="81">
        <f t="shared" si="519"/>
        <v>8225</v>
      </c>
      <c r="DC167" s="81">
        <f t="shared" si="519"/>
        <v>8248</v>
      </c>
      <c r="DD167" s="81">
        <f t="shared" si="519"/>
        <v>8271</v>
      </c>
      <c r="DE167" s="81">
        <f t="shared" si="519"/>
        <v>8294</v>
      </c>
      <c r="DF167" s="81">
        <f t="shared" si="519"/>
        <v>8317</v>
      </c>
      <c r="DG167" s="81">
        <f t="shared" si="519"/>
        <v>8340</v>
      </c>
      <c r="DH167" s="81">
        <f t="shared" si="519"/>
        <v>8363</v>
      </c>
      <c r="DI167" s="81">
        <f t="shared" si="519"/>
        <v>8386</v>
      </c>
      <c r="DJ167" s="81">
        <f t="shared" si="519"/>
        <v>8409</v>
      </c>
      <c r="DK167" s="81">
        <f t="shared" si="519"/>
        <v>8432</v>
      </c>
      <c r="DL167" s="81">
        <f t="shared" si="519"/>
        <v>8455</v>
      </c>
      <c r="DM167" s="81">
        <f t="shared" si="519"/>
        <v>8478</v>
      </c>
      <c r="DN167" s="81">
        <f t="shared" si="519"/>
        <v>8501</v>
      </c>
      <c r="DO167" s="81">
        <f t="shared" si="519"/>
        <v>8524</v>
      </c>
      <c r="DP167" s="81">
        <f t="shared" si="519"/>
        <v>8547</v>
      </c>
      <c r="DQ167" s="81">
        <f t="shared" si="519"/>
        <v>8570</v>
      </c>
      <c r="DR167" s="81">
        <f t="shared" si="519"/>
        <v>8570</v>
      </c>
      <c r="DS167" s="81">
        <f t="shared" si="519"/>
        <v>8570</v>
      </c>
      <c r="DT167" s="81">
        <f t="shared" si="519"/>
        <v>8570</v>
      </c>
      <c r="DU167" s="81">
        <f t="shared" si="519"/>
        <v>8570</v>
      </c>
      <c r="DV167" s="81">
        <f t="shared" si="519"/>
        <v>8570</v>
      </c>
      <c r="DW167" s="81">
        <f t="shared" si="519"/>
        <v>8593</v>
      </c>
      <c r="DX167" s="81">
        <f t="shared" si="519"/>
        <v>8616</v>
      </c>
      <c r="DY167" s="81">
        <f t="shared" si="519"/>
        <v>8639</v>
      </c>
      <c r="DZ167" s="81">
        <f t="shared" si="519"/>
        <v>8662</v>
      </c>
      <c r="EA167" s="81">
        <f t="shared" si="519"/>
        <v>8685</v>
      </c>
      <c r="EB167" s="81">
        <f t="shared" si="519"/>
        <v>8708</v>
      </c>
      <c r="EC167" s="81">
        <f t="shared" si="519"/>
        <v>8731</v>
      </c>
      <c r="ED167" s="81">
        <f t="shared" si="519"/>
        <v>8754</v>
      </c>
      <c r="EE167" s="81">
        <f t="shared" si="519"/>
        <v>8777</v>
      </c>
      <c r="EF167" s="81">
        <f t="shared" si="519"/>
        <v>8800</v>
      </c>
      <c r="EG167" s="81">
        <f t="shared" si="519"/>
        <v>8823</v>
      </c>
      <c r="EH167" s="81">
        <f t="shared" si="519"/>
        <v>8846</v>
      </c>
      <c r="EI167" s="81">
        <f t="shared" si="519"/>
        <v>8869</v>
      </c>
      <c r="EJ167" s="81">
        <f t="shared" si="519"/>
        <v>8892</v>
      </c>
      <c r="EK167" s="81">
        <f t="shared" si="519"/>
        <v>8915</v>
      </c>
      <c r="EL167" s="81">
        <f t="shared" si="519"/>
        <v>8938</v>
      </c>
      <c r="EM167" s="81">
        <f t="shared" si="519"/>
        <v>8938</v>
      </c>
      <c r="EN167" s="81">
        <f t="shared" si="519"/>
        <v>8938</v>
      </c>
      <c r="EO167" s="81">
        <f t="shared" si="519"/>
        <v>8938</v>
      </c>
      <c r="EP167" s="81">
        <f t="shared" si="519"/>
        <v>8938</v>
      </c>
      <c r="EQ167" s="81">
        <f t="shared" si="519"/>
        <v>8938</v>
      </c>
      <c r="ER167" s="81">
        <f t="shared" si="519"/>
        <v>8938</v>
      </c>
      <c r="ES167" s="81">
        <f t="shared" si="519"/>
        <v>8938</v>
      </c>
      <c r="ET167" s="81">
        <f t="shared" si="508"/>
        <v>8938</v>
      </c>
      <c r="EU167" s="81">
        <f t="shared" ref="EU167:GR168" si="522">IF(ISNUMBER(EU21),ET167+EU21,ET167)</f>
        <v>8938</v>
      </c>
      <c r="EV167" s="81">
        <f t="shared" si="522"/>
        <v>8938</v>
      </c>
      <c r="EW167" s="81">
        <f t="shared" si="522"/>
        <v>8938</v>
      </c>
      <c r="EX167" s="81">
        <f t="shared" si="522"/>
        <v>8938</v>
      </c>
      <c r="EY167" s="81">
        <f t="shared" si="522"/>
        <v>8938</v>
      </c>
      <c r="EZ167" s="81">
        <f t="shared" si="522"/>
        <v>8938</v>
      </c>
      <c r="FA167" s="81">
        <f t="shared" si="522"/>
        <v>8938</v>
      </c>
      <c r="FB167" s="81">
        <f t="shared" si="522"/>
        <v>8938</v>
      </c>
      <c r="FC167" s="81">
        <f t="shared" si="522"/>
        <v>8938</v>
      </c>
      <c r="FD167" s="81">
        <f t="shared" si="522"/>
        <v>8938</v>
      </c>
      <c r="FE167" s="81">
        <f t="shared" si="522"/>
        <v>8938</v>
      </c>
      <c r="FF167" s="81">
        <f t="shared" si="522"/>
        <v>8938</v>
      </c>
      <c r="FG167" s="81">
        <f t="shared" si="522"/>
        <v>8938</v>
      </c>
      <c r="FH167" s="81">
        <f t="shared" si="522"/>
        <v>8938</v>
      </c>
      <c r="FI167" s="81">
        <f t="shared" si="522"/>
        <v>8938</v>
      </c>
      <c r="FJ167" s="81">
        <f t="shared" si="522"/>
        <v>8938</v>
      </c>
      <c r="FK167" s="81">
        <f t="shared" si="522"/>
        <v>8938</v>
      </c>
      <c r="FL167" s="81">
        <f t="shared" si="522"/>
        <v>8938</v>
      </c>
      <c r="FM167" s="81">
        <f t="shared" si="522"/>
        <v>8938</v>
      </c>
      <c r="FN167" s="81">
        <f t="shared" si="522"/>
        <v>8938</v>
      </c>
      <c r="FO167" s="81">
        <f t="shared" si="522"/>
        <v>8938</v>
      </c>
      <c r="FP167" s="81">
        <f t="shared" si="522"/>
        <v>8938</v>
      </c>
      <c r="FQ167" s="81">
        <f t="shared" si="522"/>
        <v>8938</v>
      </c>
      <c r="FR167" s="81">
        <f t="shared" si="522"/>
        <v>8938</v>
      </c>
      <c r="FS167" s="81">
        <f t="shared" si="522"/>
        <v>8938</v>
      </c>
      <c r="FT167" s="81">
        <f t="shared" si="522"/>
        <v>8938</v>
      </c>
      <c r="FU167" s="81">
        <f t="shared" si="522"/>
        <v>8938</v>
      </c>
      <c r="FV167" s="81">
        <f t="shared" si="522"/>
        <v>8938</v>
      </c>
      <c r="FW167" s="81">
        <f t="shared" si="522"/>
        <v>8938</v>
      </c>
      <c r="FX167" s="81">
        <f t="shared" si="522"/>
        <v>8938</v>
      </c>
      <c r="FY167" s="81">
        <f t="shared" si="522"/>
        <v>8938</v>
      </c>
      <c r="FZ167" s="81">
        <f t="shared" si="522"/>
        <v>8938</v>
      </c>
      <c r="GA167" s="81">
        <f t="shared" si="522"/>
        <v>8938</v>
      </c>
      <c r="GB167" s="81">
        <f t="shared" si="522"/>
        <v>8938</v>
      </c>
      <c r="GC167" s="81">
        <f t="shared" si="522"/>
        <v>8938</v>
      </c>
      <c r="GD167" s="81">
        <f t="shared" si="522"/>
        <v>8938</v>
      </c>
      <c r="GE167" s="81">
        <f t="shared" si="522"/>
        <v>8938</v>
      </c>
      <c r="GF167" s="81">
        <f t="shared" si="522"/>
        <v>8938</v>
      </c>
      <c r="GG167" s="81">
        <f t="shared" si="522"/>
        <v>8938</v>
      </c>
      <c r="GH167" s="81">
        <f t="shared" si="522"/>
        <v>8938</v>
      </c>
      <c r="GI167" s="81">
        <f t="shared" si="522"/>
        <v>8938</v>
      </c>
      <c r="GJ167" s="81">
        <f t="shared" si="522"/>
        <v>8938</v>
      </c>
      <c r="GK167" s="81">
        <f t="shared" si="522"/>
        <v>8938</v>
      </c>
      <c r="GL167" s="81">
        <f t="shared" si="522"/>
        <v>8938</v>
      </c>
      <c r="GM167" s="81">
        <f t="shared" si="522"/>
        <v>8938</v>
      </c>
      <c r="GN167" s="81">
        <f t="shared" si="522"/>
        <v>8938</v>
      </c>
      <c r="GO167" s="81">
        <f t="shared" si="522"/>
        <v>8938</v>
      </c>
      <c r="GP167" s="81">
        <f t="shared" si="522"/>
        <v>8938</v>
      </c>
      <c r="GQ167" s="81">
        <f t="shared" si="522"/>
        <v>8938</v>
      </c>
      <c r="GR167" s="81">
        <f t="shared" si="522"/>
        <v>8938</v>
      </c>
      <c r="GS167" s="6"/>
      <c r="GT167" s="6"/>
      <c r="GU167" s="6"/>
      <c r="GV167" s="6"/>
      <c r="GW167" s="6"/>
      <c r="GX167" s="6"/>
      <c r="GY167" s="6"/>
      <c r="GZ167" s="6"/>
    </row>
    <row r="168" spans="7:208" x14ac:dyDescent="0.2">
      <c r="G168" s="1080"/>
      <c r="H168" s="256" t="s">
        <v>103</v>
      </c>
      <c r="T168" s="414">
        <v>21</v>
      </c>
      <c r="U168" s="81">
        <v>5648</v>
      </c>
      <c r="V168" s="81">
        <f t="shared" si="505"/>
        <v>5681</v>
      </c>
      <c r="W168" s="81">
        <f t="shared" si="521"/>
        <v>5698</v>
      </c>
      <c r="X168" s="81">
        <f t="shared" si="521"/>
        <v>5715</v>
      </c>
      <c r="Y168" s="81">
        <f t="shared" si="521"/>
        <v>5727</v>
      </c>
      <c r="Z168" s="81">
        <f t="shared" si="521"/>
        <v>5729</v>
      </c>
      <c r="AA168" s="81">
        <f t="shared" si="521"/>
        <v>5751</v>
      </c>
      <c r="AB168" s="81">
        <f t="shared" si="521"/>
        <v>5780</v>
      </c>
      <c r="AC168" s="81">
        <f t="shared" si="521"/>
        <v>5800</v>
      </c>
      <c r="AD168" s="81">
        <f t="shared" si="521"/>
        <v>5829</v>
      </c>
      <c r="AE168" s="81">
        <f t="shared" si="521"/>
        <v>5864</v>
      </c>
      <c r="AF168" s="81">
        <f t="shared" si="521"/>
        <v>5899</v>
      </c>
      <c r="AG168" s="81">
        <f t="shared" si="521"/>
        <v>5934</v>
      </c>
      <c r="AH168" s="81">
        <f t="shared" si="521"/>
        <v>5969</v>
      </c>
      <c r="AI168" s="81">
        <f t="shared" si="521"/>
        <v>6004</v>
      </c>
      <c r="AJ168" s="81">
        <f t="shared" si="521"/>
        <v>6039</v>
      </c>
      <c r="AK168" s="81">
        <f t="shared" si="521"/>
        <v>6074</v>
      </c>
      <c r="AL168" s="81">
        <f t="shared" si="521"/>
        <v>6109</v>
      </c>
      <c r="AM168" s="81">
        <f t="shared" si="521"/>
        <v>6144</v>
      </c>
      <c r="AN168" s="81">
        <f t="shared" si="521"/>
        <v>6179</v>
      </c>
      <c r="AO168" s="81">
        <f t="shared" si="521"/>
        <v>6194</v>
      </c>
      <c r="AP168" s="81">
        <f t="shared" si="521"/>
        <v>6194</v>
      </c>
      <c r="AQ168" s="81">
        <f t="shared" si="521"/>
        <v>6194</v>
      </c>
      <c r="AR168" s="81">
        <f t="shared" si="521"/>
        <v>6194</v>
      </c>
      <c r="AS168" s="81">
        <f t="shared" si="521"/>
        <v>6194</v>
      </c>
      <c r="AT168" s="81">
        <f t="shared" si="521"/>
        <v>6194</v>
      </c>
      <c r="AU168" s="81">
        <f t="shared" si="521"/>
        <v>6194</v>
      </c>
      <c r="AV168" s="81">
        <f t="shared" si="521"/>
        <v>6217</v>
      </c>
      <c r="AW168" s="81">
        <f t="shared" si="521"/>
        <v>6240</v>
      </c>
      <c r="AX168" s="81">
        <f t="shared" si="521"/>
        <v>6263</v>
      </c>
      <c r="AY168" s="81">
        <f t="shared" si="521"/>
        <v>6286</v>
      </c>
      <c r="AZ168" s="81">
        <f t="shared" si="521"/>
        <v>6309</v>
      </c>
      <c r="BA168" s="81">
        <f t="shared" si="521"/>
        <v>6332</v>
      </c>
      <c r="BB168" s="81">
        <f t="shared" si="521"/>
        <v>6355</v>
      </c>
      <c r="BC168" s="81">
        <f t="shared" si="521"/>
        <v>6378</v>
      </c>
      <c r="BD168" s="81">
        <f t="shared" si="521"/>
        <v>6401</v>
      </c>
      <c r="BE168" s="81">
        <f t="shared" si="521"/>
        <v>6424</v>
      </c>
      <c r="BF168" s="81">
        <f t="shared" si="521"/>
        <v>6447</v>
      </c>
      <c r="BG168" s="81">
        <f t="shared" si="521"/>
        <v>6470</v>
      </c>
      <c r="BH168" s="81">
        <f t="shared" si="521"/>
        <v>6493</v>
      </c>
      <c r="BI168" s="81">
        <f t="shared" si="521"/>
        <v>6516</v>
      </c>
      <c r="BJ168" s="81">
        <f t="shared" si="521"/>
        <v>6539</v>
      </c>
      <c r="BK168" s="81">
        <f t="shared" si="521"/>
        <v>6562</v>
      </c>
      <c r="BL168" s="81">
        <f t="shared" si="521"/>
        <v>6585</v>
      </c>
      <c r="BM168" s="81">
        <f t="shared" si="521"/>
        <v>6608</v>
      </c>
      <c r="BN168" s="81">
        <f t="shared" si="521"/>
        <v>6631</v>
      </c>
      <c r="BO168" s="81">
        <f t="shared" si="521"/>
        <v>6654</v>
      </c>
      <c r="BP168" s="81">
        <f t="shared" si="521"/>
        <v>6677</v>
      </c>
      <c r="BQ168" s="81">
        <f t="shared" si="521"/>
        <v>6700</v>
      </c>
      <c r="BR168" s="81">
        <f t="shared" si="521"/>
        <v>6723</v>
      </c>
      <c r="BS168" s="81">
        <f t="shared" si="521"/>
        <v>6746</v>
      </c>
      <c r="BT168" s="81">
        <f t="shared" si="521"/>
        <v>6769</v>
      </c>
      <c r="BU168" s="81">
        <f t="shared" si="521"/>
        <v>6792</v>
      </c>
      <c r="BV168" s="81">
        <f t="shared" si="521"/>
        <v>6815</v>
      </c>
      <c r="BW168" s="81">
        <f t="shared" si="521"/>
        <v>6838</v>
      </c>
      <c r="BX168" s="81">
        <f t="shared" si="521"/>
        <v>6861</v>
      </c>
      <c r="BY168" s="81">
        <f t="shared" si="521"/>
        <v>6884</v>
      </c>
      <c r="BZ168" s="81">
        <f t="shared" si="521"/>
        <v>6907</v>
      </c>
      <c r="CA168" s="81">
        <f t="shared" si="521"/>
        <v>6930</v>
      </c>
      <c r="CB168" s="81">
        <f t="shared" si="521"/>
        <v>6953</v>
      </c>
      <c r="CC168" s="81">
        <f t="shared" si="521"/>
        <v>6976</v>
      </c>
      <c r="CD168" s="81">
        <f t="shared" si="521"/>
        <v>6999</v>
      </c>
      <c r="CE168" s="81">
        <f t="shared" si="521"/>
        <v>7022</v>
      </c>
      <c r="CF168" s="81">
        <f t="shared" si="521"/>
        <v>7045</v>
      </c>
      <c r="CG168" s="81">
        <f t="shared" si="521"/>
        <v>7068</v>
      </c>
      <c r="CH168" s="81">
        <f t="shared" si="521"/>
        <v>7091</v>
      </c>
      <c r="CI168" s="81">
        <f t="shared" si="519"/>
        <v>7114</v>
      </c>
      <c r="CJ168" s="81">
        <f t="shared" si="519"/>
        <v>7137</v>
      </c>
      <c r="CK168" s="81">
        <f t="shared" si="519"/>
        <v>7160</v>
      </c>
      <c r="CL168" s="81">
        <f t="shared" si="519"/>
        <v>7183</v>
      </c>
      <c r="CM168" s="81">
        <f t="shared" si="519"/>
        <v>7206</v>
      </c>
      <c r="CN168" s="81">
        <f t="shared" si="519"/>
        <v>7229</v>
      </c>
      <c r="CO168" s="81">
        <f t="shared" si="519"/>
        <v>7252</v>
      </c>
      <c r="CP168" s="81">
        <f t="shared" si="519"/>
        <v>7275</v>
      </c>
      <c r="CQ168" s="81">
        <f t="shared" si="519"/>
        <v>7298</v>
      </c>
      <c r="CR168" s="81">
        <f t="shared" si="519"/>
        <v>7321</v>
      </c>
      <c r="CS168" s="81">
        <f t="shared" si="519"/>
        <v>7321</v>
      </c>
      <c r="CT168" s="81">
        <f t="shared" si="519"/>
        <v>7321</v>
      </c>
      <c r="CU168" s="81">
        <f t="shared" si="519"/>
        <v>7321</v>
      </c>
      <c r="CV168" s="81">
        <f t="shared" si="519"/>
        <v>7321</v>
      </c>
      <c r="CW168" s="81">
        <f t="shared" si="519"/>
        <v>7321</v>
      </c>
      <c r="CX168" s="81">
        <f t="shared" si="519"/>
        <v>7321</v>
      </c>
      <c r="CY168" s="81">
        <f t="shared" si="519"/>
        <v>7343</v>
      </c>
      <c r="CZ168" s="81">
        <f t="shared" si="519"/>
        <v>7365</v>
      </c>
      <c r="DA168" s="81">
        <f t="shared" si="519"/>
        <v>7387</v>
      </c>
      <c r="DB168" s="81">
        <f t="shared" si="519"/>
        <v>7409</v>
      </c>
      <c r="DC168" s="81">
        <f t="shared" si="519"/>
        <v>7431</v>
      </c>
      <c r="DD168" s="81">
        <f t="shared" si="519"/>
        <v>7453</v>
      </c>
      <c r="DE168" s="81">
        <f t="shared" si="519"/>
        <v>7475</v>
      </c>
      <c r="DF168" s="81">
        <f t="shared" si="519"/>
        <v>7497</v>
      </c>
      <c r="DG168" s="81">
        <f t="shared" si="519"/>
        <v>7519</v>
      </c>
      <c r="DH168" s="81">
        <f t="shared" si="519"/>
        <v>7541</v>
      </c>
      <c r="DI168" s="81">
        <f t="shared" si="519"/>
        <v>7563</v>
      </c>
      <c r="DJ168" s="81">
        <f t="shared" si="519"/>
        <v>7585</v>
      </c>
      <c r="DK168" s="81">
        <f t="shared" si="519"/>
        <v>7607</v>
      </c>
      <c r="DL168" s="81">
        <f t="shared" si="519"/>
        <v>7629</v>
      </c>
      <c r="DM168" s="81">
        <f t="shared" si="519"/>
        <v>7651</v>
      </c>
      <c r="DN168" s="81">
        <f t="shared" si="519"/>
        <v>7673</v>
      </c>
      <c r="DO168" s="81">
        <f t="shared" si="519"/>
        <v>7695</v>
      </c>
      <c r="DP168" s="81">
        <f t="shared" si="519"/>
        <v>7717</v>
      </c>
      <c r="DQ168" s="81">
        <f t="shared" si="519"/>
        <v>7739</v>
      </c>
      <c r="DR168" s="81">
        <f t="shared" si="519"/>
        <v>7761</v>
      </c>
      <c r="DS168" s="81">
        <f t="shared" si="519"/>
        <v>7783</v>
      </c>
      <c r="DT168" s="81">
        <f t="shared" si="519"/>
        <v>7805</v>
      </c>
      <c r="DU168" s="81">
        <f t="shared" si="519"/>
        <v>7827</v>
      </c>
      <c r="DV168" s="81">
        <f t="shared" si="519"/>
        <v>7849</v>
      </c>
      <c r="DW168" s="81">
        <f t="shared" si="519"/>
        <v>7871</v>
      </c>
      <c r="DX168" s="81">
        <f t="shared" si="519"/>
        <v>7893</v>
      </c>
      <c r="DY168" s="81">
        <f t="shared" si="519"/>
        <v>7915</v>
      </c>
      <c r="DZ168" s="81">
        <f t="shared" si="519"/>
        <v>7937</v>
      </c>
      <c r="EA168" s="81">
        <f t="shared" si="519"/>
        <v>7959</v>
      </c>
      <c r="EB168" s="81">
        <f t="shared" si="519"/>
        <v>7981</v>
      </c>
      <c r="EC168" s="81">
        <f t="shared" si="519"/>
        <v>8003</v>
      </c>
      <c r="ED168" s="81">
        <f t="shared" si="519"/>
        <v>8025</v>
      </c>
      <c r="EE168" s="81">
        <f t="shared" si="519"/>
        <v>8047</v>
      </c>
      <c r="EF168" s="81">
        <f t="shared" si="519"/>
        <v>8069</v>
      </c>
      <c r="EG168" s="81">
        <f t="shared" si="519"/>
        <v>8091</v>
      </c>
      <c r="EH168" s="81">
        <f t="shared" si="519"/>
        <v>8113</v>
      </c>
      <c r="EI168" s="81">
        <f t="shared" si="519"/>
        <v>8135</v>
      </c>
      <c r="EJ168" s="81">
        <f t="shared" si="519"/>
        <v>8157</v>
      </c>
      <c r="EK168" s="81">
        <f t="shared" si="519"/>
        <v>8179</v>
      </c>
      <c r="EL168" s="81">
        <f t="shared" si="519"/>
        <v>8201</v>
      </c>
      <c r="EM168" s="81">
        <f t="shared" si="519"/>
        <v>8223</v>
      </c>
      <c r="EN168" s="81">
        <f t="shared" si="519"/>
        <v>8245</v>
      </c>
      <c r="EO168" s="81">
        <f t="shared" si="519"/>
        <v>8267</v>
      </c>
      <c r="EP168" s="81">
        <f t="shared" si="519"/>
        <v>8289</v>
      </c>
      <c r="EQ168" s="81">
        <f t="shared" si="519"/>
        <v>8311</v>
      </c>
      <c r="ER168" s="81">
        <f t="shared" si="519"/>
        <v>8333</v>
      </c>
      <c r="ES168" s="81">
        <f t="shared" si="519"/>
        <v>8355</v>
      </c>
      <c r="ET168" s="81">
        <f t="shared" si="508"/>
        <v>8377</v>
      </c>
      <c r="EU168" s="81">
        <f t="shared" si="522"/>
        <v>8399</v>
      </c>
      <c r="EV168" s="81">
        <f t="shared" si="522"/>
        <v>8421</v>
      </c>
      <c r="EW168" s="81">
        <f t="shared" si="522"/>
        <v>8443</v>
      </c>
      <c r="EX168" s="81">
        <f t="shared" si="522"/>
        <v>8465</v>
      </c>
      <c r="EY168" s="81">
        <f t="shared" si="522"/>
        <v>8487</v>
      </c>
      <c r="EZ168" s="81">
        <f t="shared" si="522"/>
        <v>8509</v>
      </c>
      <c r="FA168" s="81">
        <f t="shared" si="522"/>
        <v>8509</v>
      </c>
      <c r="FB168" s="81">
        <f t="shared" si="522"/>
        <v>8509</v>
      </c>
      <c r="FC168" s="81">
        <f t="shared" si="522"/>
        <v>8509</v>
      </c>
      <c r="FD168" s="81">
        <f t="shared" si="522"/>
        <v>8509</v>
      </c>
      <c r="FE168" s="81">
        <f t="shared" si="522"/>
        <v>8509</v>
      </c>
      <c r="FF168" s="81">
        <f t="shared" si="522"/>
        <v>8532</v>
      </c>
      <c r="FG168" s="81">
        <f t="shared" si="522"/>
        <v>8555</v>
      </c>
      <c r="FH168" s="81">
        <f t="shared" si="522"/>
        <v>8578</v>
      </c>
      <c r="FI168" s="81">
        <f t="shared" si="522"/>
        <v>8601</v>
      </c>
      <c r="FJ168" s="81">
        <f t="shared" si="522"/>
        <v>8624</v>
      </c>
      <c r="FK168" s="81">
        <f t="shared" si="522"/>
        <v>8647</v>
      </c>
      <c r="FL168" s="81">
        <f t="shared" si="522"/>
        <v>8670</v>
      </c>
      <c r="FM168" s="81">
        <f t="shared" si="522"/>
        <v>8693</v>
      </c>
      <c r="FN168" s="81">
        <f t="shared" si="522"/>
        <v>8716</v>
      </c>
      <c r="FO168" s="81">
        <f t="shared" si="522"/>
        <v>8739</v>
      </c>
      <c r="FP168" s="81">
        <f t="shared" si="522"/>
        <v>8762</v>
      </c>
      <c r="FQ168" s="81">
        <f t="shared" si="522"/>
        <v>8785</v>
      </c>
      <c r="FR168" s="81">
        <f t="shared" si="522"/>
        <v>8808</v>
      </c>
      <c r="FS168" s="81">
        <f t="shared" si="522"/>
        <v>8831</v>
      </c>
      <c r="FT168" s="81">
        <f t="shared" si="522"/>
        <v>8854</v>
      </c>
      <c r="FU168" s="81">
        <f t="shared" si="522"/>
        <v>8877</v>
      </c>
      <c r="FV168" s="81">
        <f t="shared" si="522"/>
        <v>8900</v>
      </c>
      <c r="FW168" s="81">
        <f t="shared" si="522"/>
        <v>8923</v>
      </c>
      <c r="FX168" s="81">
        <f t="shared" si="522"/>
        <v>8946</v>
      </c>
      <c r="FY168" s="81">
        <f t="shared" si="522"/>
        <v>8969</v>
      </c>
      <c r="FZ168" s="81">
        <f t="shared" si="522"/>
        <v>8992</v>
      </c>
      <c r="GA168" s="81">
        <f t="shared" si="522"/>
        <v>9015</v>
      </c>
      <c r="GB168" s="81">
        <f t="shared" si="522"/>
        <v>9038</v>
      </c>
      <c r="GC168" s="81">
        <f t="shared" si="522"/>
        <v>9061</v>
      </c>
      <c r="GD168" s="81">
        <f t="shared" si="522"/>
        <v>9084</v>
      </c>
      <c r="GE168" s="81">
        <f t="shared" si="522"/>
        <v>9107</v>
      </c>
      <c r="GF168" s="81">
        <f t="shared" si="522"/>
        <v>9130</v>
      </c>
      <c r="GG168" s="81">
        <f t="shared" si="522"/>
        <v>9153</v>
      </c>
      <c r="GH168" s="81">
        <f t="shared" si="522"/>
        <v>9176</v>
      </c>
      <c r="GI168" s="81">
        <f t="shared" si="522"/>
        <v>9199</v>
      </c>
      <c r="GJ168" s="81">
        <f t="shared" si="522"/>
        <v>9222</v>
      </c>
      <c r="GK168" s="81">
        <f t="shared" si="522"/>
        <v>9245</v>
      </c>
      <c r="GL168" s="81">
        <f t="shared" si="522"/>
        <v>9268</v>
      </c>
      <c r="GM168" s="81">
        <f t="shared" si="522"/>
        <v>9291</v>
      </c>
      <c r="GN168" s="81">
        <f t="shared" si="522"/>
        <v>9314</v>
      </c>
      <c r="GO168" s="81">
        <f t="shared" si="522"/>
        <v>9314</v>
      </c>
      <c r="GP168" s="81">
        <f t="shared" si="522"/>
        <v>9314</v>
      </c>
      <c r="GQ168" s="81">
        <f t="shared" si="522"/>
        <v>9314</v>
      </c>
      <c r="GR168" s="81">
        <f t="shared" si="522"/>
        <v>9314</v>
      </c>
      <c r="GS168" s="6"/>
      <c r="GT168" s="6"/>
      <c r="GU168" s="6"/>
      <c r="GV168" s="6"/>
      <c r="GW168" s="6"/>
      <c r="GX168" s="6"/>
      <c r="GY168" s="6"/>
      <c r="GZ168" s="6"/>
    </row>
    <row r="169" spans="7:208" x14ac:dyDescent="0.2">
      <c r="G169" s="1080"/>
      <c r="H169" s="256" t="s">
        <v>296</v>
      </c>
      <c r="T169" s="414">
        <v>22</v>
      </c>
      <c r="U169" s="81">
        <v>6141</v>
      </c>
      <c r="V169" s="81">
        <f t="shared" si="505"/>
        <v>6179</v>
      </c>
      <c r="W169" s="81">
        <f t="shared" si="521"/>
        <v>6233</v>
      </c>
      <c r="X169" s="81">
        <f t="shared" si="521"/>
        <v>6277</v>
      </c>
      <c r="Y169" s="81">
        <f t="shared" si="521"/>
        <v>6285</v>
      </c>
      <c r="Z169" s="81">
        <f t="shared" si="521"/>
        <v>6297</v>
      </c>
      <c r="AA169" s="81">
        <f t="shared" si="521"/>
        <v>6307</v>
      </c>
      <c r="AB169" s="81">
        <f t="shared" si="521"/>
        <v>6332</v>
      </c>
      <c r="AC169" s="81">
        <f t="shared" si="521"/>
        <v>6355</v>
      </c>
      <c r="AD169" s="81">
        <f t="shared" si="521"/>
        <v>6389</v>
      </c>
      <c r="AE169" s="81">
        <f t="shared" si="521"/>
        <v>6411</v>
      </c>
      <c r="AF169" s="81">
        <f t="shared" si="521"/>
        <v>6433</v>
      </c>
      <c r="AG169" s="81">
        <f t="shared" si="521"/>
        <v>6455</v>
      </c>
      <c r="AH169" s="81">
        <f t="shared" si="521"/>
        <v>6477</v>
      </c>
      <c r="AI169" s="81">
        <f t="shared" si="521"/>
        <v>6499</v>
      </c>
      <c r="AJ169" s="81">
        <f t="shared" si="521"/>
        <v>6521</v>
      </c>
      <c r="AK169" s="81">
        <f t="shared" si="521"/>
        <v>6543</v>
      </c>
      <c r="AL169" s="81">
        <f t="shared" si="521"/>
        <v>6565</v>
      </c>
      <c r="AM169" s="81">
        <f t="shared" si="521"/>
        <v>6587</v>
      </c>
      <c r="AN169" s="81">
        <f t="shared" si="521"/>
        <v>6609</v>
      </c>
      <c r="AO169" s="81">
        <f t="shared" si="521"/>
        <v>6631</v>
      </c>
      <c r="AP169" s="81">
        <f t="shared" si="521"/>
        <v>6653</v>
      </c>
      <c r="AQ169" s="81">
        <f t="shared" si="521"/>
        <v>6675</v>
      </c>
      <c r="AR169" s="81">
        <f t="shared" si="521"/>
        <v>6697</v>
      </c>
      <c r="AS169" s="81">
        <f t="shared" si="521"/>
        <v>6719</v>
      </c>
      <c r="AT169" s="81">
        <f t="shared" si="521"/>
        <v>6741</v>
      </c>
      <c r="AU169" s="81">
        <f t="shared" si="521"/>
        <v>6763</v>
      </c>
      <c r="AV169" s="81">
        <f t="shared" si="521"/>
        <v>6785</v>
      </c>
      <c r="AW169" s="81">
        <f t="shared" si="521"/>
        <v>6807</v>
      </c>
      <c r="AX169" s="81">
        <f t="shared" si="521"/>
        <v>6829</v>
      </c>
      <c r="AY169" s="81">
        <f t="shared" si="521"/>
        <v>6851</v>
      </c>
      <c r="AZ169" s="81">
        <f t="shared" si="521"/>
        <v>6873</v>
      </c>
      <c r="BA169" s="81">
        <f t="shared" si="521"/>
        <v>6895</v>
      </c>
      <c r="BB169" s="81">
        <f t="shared" si="521"/>
        <v>6917</v>
      </c>
      <c r="BC169" s="81">
        <f t="shared" si="521"/>
        <v>6939</v>
      </c>
      <c r="BD169" s="81">
        <f t="shared" si="521"/>
        <v>6961</v>
      </c>
      <c r="BE169" s="81">
        <f t="shared" si="521"/>
        <v>6983</v>
      </c>
      <c r="BF169" s="81">
        <f t="shared" si="521"/>
        <v>7005</v>
      </c>
      <c r="BG169" s="81">
        <f t="shared" si="521"/>
        <v>7027</v>
      </c>
      <c r="BH169" s="81">
        <f t="shared" si="521"/>
        <v>7049</v>
      </c>
      <c r="BI169" s="81">
        <f t="shared" si="521"/>
        <v>7071</v>
      </c>
      <c r="BJ169" s="81">
        <f t="shared" si="521"/>
        <v>7093</v>
      </c>
      <c r="BK169" s="81">
        <f t="shared" si="521"/>
        <v>7115</v>
      </c>
      <c r="BL169" s="81">
        <f t="shared" si="521"/>
        <v>7137</v>
      </c>
      <c r="BM169" s="81">
        <f t="shared" si="521"/>
        <v>7159</v>
      </c>
      <c r="BN169" s="81">
        <f t="shared" si="521"/>
        <v>7181</v>
      </c>
      <c r="BO169" s="81">
        <f t="shared" si="521"/>
        <v>7203</v>
      </c>
      <c r="BP169" s="81">
        <f t="shared" si="521"/>
        <v>7225</v>
      </c>
      <c r="BQ169" s="81">
        <f t="shared" si="521"/>
        <v>7247</v>
      </c>
      <c r="BR169" s="81">
        <f t="shared" si="521"/>
        <v>7269</v>
      </c>
      <c r="BS169" s="81">
        <f t="shared" si="521"/>
        <v>7269</v>
      </c>
      <c r="BT169" s="81">
        <f t="shared" si="521"/>
        <v>7269</v>
      </c>
      <c r="BU169" s="81">
        <f t="shared" si="521"/>
        <v>7269</v>
      </c>
      <c r="BV169" s="81">
        <f t="shared" si="521"/>
        <v>7269</v>
      </c>
      <c r="BW169" s="81">
        <f t="shared" si="521"/>
        <v>7269</v>
      </c>
      <c r="BX169" s="81">
        <f t="shared" si="521"/>
        <v>7269</v>
      </c>
      <c r="BY169" s="81">
        <f t="shared" si="521"/>
        <v>7291</v>
      </c>
      <c r="BZ169" s="81">
        <f t="shared" si="521"/>
        <v>7313</v>
      </c>
      <c r="CA169" s="81">
        <f t="shared" si="521"/>
        <v>7335</v>
      </c>
      <c r="CB169" s="81">
        <f t="shared" si="521"/>
        <v>7357</v>
      </c>
      <c r="CC169" s="81">
        <f t="shared" si="521"/>
        <v>7379</v>
      </c>
      <c r="CD169" s="81">
        <f t="shared" si="521"/>
        <v>7401</v>
      </c>
      <c r="CE169" s="81">
        <f t="shared" si="521"/>
        <v>7423</v>
      </c>
      <c r="CF169" s="81">
        <f t="shared" si="521"/>
        <v>7445</v>
      </c>
      <c r="CG169" s="81">
        <f t="shared" si="521"/>
        <v>7467</v>
      </c>
      <c r="CH169" s="81">
        <f t="shared" si="521"/>
        <v>7489</v>
      </c>
      <c r="CI169" s="81">
        <f t="shared" si="519"/>
        <v>7511</v>
      </c>
      <c r="CJ169" s="81">
        <f t="shared" si="519"/>
        <v>7533</v>
      </c>
      <c r="CK169" s="81">
        <f t="shared" si="519"/>
        <v>7555</v>
      </c>
      <c r="CL169" s="81">
        <f t="shared" si="519"/>
        <v>7577</v>
      </c>
      <c r="CM169" s="81">
        <f t="shared" si="519"/>
        <v>7599</v>
      </c>
      <c r="CN169" s="81">
        <f t="shared" si="519"/>
        <v>7621</v>
      </c>
      <c r="CO169" s="81">
        <f t="shared" si="519"/>
        <v>7643</v>
      </c>
      <c r="CP169" s="81">
        <f t="shared" si="519"/>
        <v>7665</v>
      </c>
      <c r="CQ169" s="81">
        <f t="shared" si="519"/>
        <v>7687</v>
      </c>
      <c r="CR169" s="81">
        <f t="shared" si="519"/>
        <v>7709</v>
      </c>
      <c r="CS169" s="81">
        <f t="shared" si="519"/>
        <v>7731</v>
      </c>
      <c r="CT169" s="81">
        <f t="shared" si="519"/>
        <v>7753</v>
      </c>
      <c r="CU169" s="81">
        <f t="shared" si="519"/>
        <v>7775</v>
      </c>
      <c r="CV169" s="81">
        <f t="shared" si="519"/>
        <v>7797</v>
      </c>
      <c r="CW169" s="81">
        <f t="shared" si="519"/>
        <v>7819</v>
      </c>
      <c r="CX169" s="81">
        <f t="shared" si="519"/>
        <v>7841</v>
      </c>
      <c r="CY169" s="81">
        <f t="shared" si="519"/>
        <v>7863</v>
      </c>
      <c r="CZ169" s="81">
        <f t="shared" si="519"/>
        <v>7885</v>
      </c>
      <c r="DA169" s="81">
        <f t="shared" si="519"/>
        <v>7907</v>
      </c>
      <c r="DB169" s="81">
        <f t="shared" si="519"/>
        <v>7929</v>
      </c>
      <c r="DC169" s="81">
        <f t="shared" si="519"/>
        <v>7951</v>
      </c>
      <c r="DD169" s="81">
        <f t="shared" si="519"/>
        <v>7973</v>
      </c>
      <c r="DE169" s="81">
        <f t="shared" si="519"/>
        <v>7995</v>
      </c>
      <c r="DF169" s="81">
        <f t="shared" si="519"/>
        <v>8017</v>
      </c>
      <c r="DG169" s="81">
        <f t="shared" si="519"/>
        <v>8039</v>
      </c>
      <c r="DH169" s="81">
        <f t="shared" si="519"/>
        <v>8061</v>
      </c>
      <c r="DI169" s="81">
        <f t="shared" si="519"/>
        <v>8083</v>
      </c>
      <c r="DJ169" s="81">
        <f t="shared" si="519"/>
        <v>8105</v>
      </c>
      <c r="DK169" s="81">
        <f t="shared" si="519"/>
        <v>8127</v>
      </c>
      <c r="DL169" s="81">
        <f t="shared" si="519"/>
        <v>8149</v>
      </c>
      <c r="DM169" s="81">
        <f t="shared" si="519"/>
        <v>8171</v>
      </c>
      <c r="DN169" s="81">
        <f t="shared" si="519"/>
        <v>8193</v>
      </c>
      <c r="DO169" s="81">
        <f t="shared" si="519"/>
        <v>8215</v>
      </c>
      <c r="DP169" s="81">
        <f t="shared" si="519"/>
        <v>8237</v>
      </c>
      <c r="DQ169" s="81">
        <f t="shared" si="519"/>
        <v>8259</v>
      </c>
      <c r="DR169" s="81">
        <f t="shared" si="519"/>
        <v>8281</v>
      </c>
      <c r="DS169" s="81">
        <f t="shared" si="519"/>
        <v>8303</v>
      </c>
      <c r="DT169" s="81">
        <f t="shared" si="519"/>
        <v>8325</v>
      </c>
      <c r="DU169" s="81">
        <f t="shared" si="519"/>
        <v>8347</v>
      </c>
      <c r="DV169" s="81">
        <f t="shared" si="519"/>
        <v>8369</v>
      </c>
      <c r="DW169" s="81">
        <f t="shared" si="519"/>
        <v>8391</v>
      </c>
      <c r="DX169" s="81">
        <f t="shared" si="519"/>
        <v>8413</v>
      </c>
      <c r="DY169" s="81">
        <f t="shared" si="519"/>
        <v>8413</v>
      </c>
      <c r="DZ169" s="81">
        <f t="shared" si="519"/>
        <v>8413</v>
      </c>
      <c r="EA169" s="81">
        <f t="shared" si="519"/>
        <v>8413</v>
      </c>
      <c r="EB169" s="81">
        <f t="shared" si="519"/>
        <v>8413</v>
      </c>
      <c r="EC169" s="81">
        <f t="shared" si="519"/>
        <v>8413</v>
      </c>
      <c r="ED169" s="81">
        <f t="shared" si="519"/>
        <v>8436</v>
      </c>
      <c r="EE169" s="81">
        <f t="shared" si="519"/>
        <v>8459</v>
      </c>
      <c r="EF169" s="81">
        <f t="shared" si="519"/>
        <v>8482</v>
      </c>
      <c r="EG169" s="81">
        <f t="shared" si="519"/>
        <v>8505</v>
      </c>
      <c r="EH169" s="81">
        <f t="shared" si="519"/>
        <v>8528</v>
      </c>
      <c r="EI169" s="81">
        <f t="shared" si="519"/>
        <v>8551</v>
      </c>
      <c r="EJ169" s="81">
        <f t="shared" si="519"/>
        <v>8574</v>
      </c>
      <c r="EK169" s="81">
        <f t="shared" si="519"/>
        <v>8597</v>
      </c>
      <c r="EL169" s="81">
        <f t="shared" si="519"/>
        <v>8620</v>
      </c>
      <c r="EM169" s="81">
        <f t="shared" si="519"/>
        <v>8643</v>
      </c>
      <c r="EN169" s="81">
        <f t="shared" si="519"/>
        <v>8666</v>
      </c>
      <c r="EO169" s="81">
        <f t="shared" si="519"/>
        <v>8689</v>
      </c>
      <c r="EP169" s="81">
        <f t="shared" si="519"/>
        <v>8712</v>
      </c>
      <c r="EQ169" s="81">
        <f t="shared" si="519"/>
        <v>8735</v>
      </c>
      <c r="ER169" s="81">
        <f t="shared" si="519"/>
        <v>8758</v>
      </c>
      <c r="ES169" s="81">
        <f t="shared" si="519"/>
        <v>8781</v>
      </c>
      <c r="ET169" s="81">
        <f t="shared" ref="ET169:GR173" si="523">IF(ISNUMBER(ET23),ES169+ET23,ES169)</f>
        <v>8804</v>
      </c>
      <c r="EU169" s="81">
        <f t="shared" si="523"/>
        <v>8827</v>
      </c>
      <c r="EV169" s="81">
        <f t="shared" si="523"/>
        <v>8850</v>
      </c>
      <c r="EW169" s="81">
        <f t="shared" si="523"/>
        <v>8873</v>
      </c>
      <c r="EX169" s="81">
        <f t="shared" si="523"/>
        <v>8896</v>
      </c>
      <c r="EY169" s="81">
        <f t="shared" si="523"/>
        <v>8896</v>
      </c>
      <c r="EZ169" s="81">
        <f t="shared" si="523"/>
        <v>8896</v>
      </c>
      <c r="FA169" s="81">
        <f t="shared" si="523"/>
        <v>8896</v>
      </c>
      <c r="FB169" s="81">
        <f t="shared" si="523"/>
        <v>8896</v>
      </c>
      <c r="FC169" s="81">
        <f t="shared" si="523"/>
        <v>8896</v>
      </c>
      <c r="FD169" s="81">
        <f t="shared" si="523"/>
        <v>8896</v>
      </c>
      <c r="FE169" s="81">
        <f t="shared" si="523"/>
        <v>8896</v>
      </c>
      <c r="FF169" s="81">
        <f t="shared" si="523"/>
        <v>8896</v>
      </c>
      <c r="FG169" s="81">
        <f t="shared" si="523"/>
        <v>8896</v>
      </c>
      <c r="FH169" s="81">
        <f t="shared" si="523"/>
        <v>8896</v>
      </c>
      <c r="FI169" s="81">
        <f t="shared" si="523"/>
        <v>8896</v>
      </c>
      <c r="FJ169" s="81">
        <f t="shared" si="523"/>
        <v>8896</v>
      </c>
      <c r="FK169" s="81">
        <f t="shared" si="523"/>
        <v>8896</v>
      </c>
      <c r="FL169" s="81">
        <f t="shared" si="523"/>
        <v>8896</v>
      </c>
      <c r="FM169" s="81">
        <f t="shared" si="523"/>
        <v>8896</v>
      </c>
      <c r="FN169" s="81">
        <f t="shared" si="523"/>
        <v>8896</v>
      </c>
      <c r="FO169" s="81">
        <f t="shared" si="523"/>
        <v>8896</v>
      </c>
      <c r="FP169" s="81">
        <f t="shared" si="523"/>
        <v>8896</v>
      </c>
      <c r="FQ169" s="81">
        <f t="shared" si="523"/>
        <v>8896</v>
      </c>
      <c r="FR169" s="81">
        <f t="shared" si="523"/>
        <v>8896</v>
      </c>
      <c r="FS169" s="81">
        <f t="shared" si="523"/>
        <v>8896</v>
      </c>
      <c r="FT169" s="81">
        <f t="shared" si="523"/>
        <v>8896</v>
      </c>
      <c r="FU169" s="81">
        <f t="shared" si="523"/>
        <v>8896</v>
      </c>
      <c r="FV169" s="81">
        <f t="shared" si="523"/>
        <v>8896</v>
      </c>
      <c r="FW169" s="81">
        <f t="shared" si="523"/>
        <v>8896</v>
      </c>
      <c r="FX169" s="81">
        <f t="shared" si="523"/>
        <v>8896</v>
      </c>
      <c r="FY169" s="81">
        <f t="shared" si="523"/>
        <v>8896</v>
      </c>
      <c r="FZ169" s="81">
        <f t="shared" si="523"/>
        <v>8896</v>
      </c>
      <c r="GA169" s="81">
        <f t="shared" si="523"/>
        <v>8896</v>
      </c>
      <c r="GB169" s="81">
        <f t="shared" si="523"/>
        <v>8896</v>
      </c>
      <c r="GC169" s="81">
        <f t="shared" si="523"/>
        <v>8896</v>
      </c>
      <c r="GD169" s="81">
        <f t="shared" si="523"/>
        <v>8896</v>
      </c>
      <c r="GE169" s="81">
        <f t="shared" si="523"/>
        <v>8896</v>
      </c>
      <c r="GF169" s="81">
        <f t="shared" si="523"/>
        <v>8896</v>
      </c>
      <c r="GG169" s="81">
        <f t="shared" si="523"/>
        <v>8896</v>
      </c>
      <c r="GH169" s="81">
        <f t="shared" si="523"/>
        <v>8896</v>
      </c>
      <c r="GI169" s="81">
        <f t="shared" si="523"/>
        <v>8896</v>
      </c>
      <c r="GJ169" s="81">
        <f t="shared" si="523"/>
        <v>8896</v>
      </c>
      <c r="GK169" s="81">
        <f t="shared" si="523"/>
        <v>8896</v>
      </c>
      <c r="GL169" s="81">
        <f t="shared" si="523"/>
        <v>8896</v>
      </c>
      <c r="GM169" s="81">
        <f t="shared" si="523"/>
        <v>8896</v>
      </c>
      <c r="GN169" s="81">
        <f t="shared" si="523"/>
        <v>8896</v>
      </c>
      <c r="GO169" s="81">
        <f t="shared" si="523"/>
        <v>8896</v>
      </c>
      <c r="GP169" s="81">
        <f t="shared" si="523"/>
        <v>8896</v>
      </c>
      <c r="GQ169" s="81">
        <f t="shared" si="523"/>
        <v>8896</v>
      </c>
      <c r="GR169" s="81">
        <f t="shared" si="523"/>
        <v>8896</v>
      </c>
      <c r="GS169" s="6"/>
      <c r="GT169" s="6"/>
      <c r="GU169" s="6"/>
      <c r="GV169" s="6"/>
      <c r="GW169" s="6"/>
      <c r="GX169" s="6"/>
      <c r="GY169" s="6"/>
      <c r="GZ169" s="6"/>
    </row>
    <row r="170" spans="7:208" x14ac:dyDescent="0.2">
      <c r="G170" s="1080"/>
      <c r="H170" s="256" t="s">
        <v>104</v>
      </c>
      <c r="T170" s="414">
        <v>23</v>
      </c>
      <c r="U170" s="81">
        <v>5951</v>
      </c>
      <c r="V170" s="81">
        <f t="shared" si="505"/>
        <v>5952</v>
      </c>
      <c r="W170" s="81">
        <f t="shared" si="521"/>
        <v>5958</v>
      </c>
      <c r="X170" s="81">
        <f t="shared" si="521"/>
        <v>5960</v>
      </c>
      <c r="Y170" s="81">
        <f t="shared" si="521"/>
        <v>5963</v>
      </c>
      <c r="Z170" s="81">
        <f t="shared" si="521"/>
        <v>5966</v>
      </c>
      <c r="AA170" s="81">
        <f t="shared" si="521"/>
        <v>5970</v>
      </c>
      <c r="AB170" s="81">
        <f t="shared" si="521"/>
        <v>5972</v>
      </c>
      <c r="AC170" s="81">
        <f t="shared" si="521"/>
        <v>5974</v>
      </c>
      <c r="AD170" s="81">
        <f t="shared" si="521"/>
        <v>6007</v>
      </c>
      <c r="AE170" s="81">
        <f t="shared" si="521"/>
        <v>6057</v>
      </c>
      <c r="AF170" s="81">
        <f t="shared" si="521"/>
        <v>6107</v>
      </c>
      <c r="AG170" s="81">
        <f t="shared" si="521"/>
        <v>6124</v>
      </c>
      <c r="AH170" s="81">
        <f t="shared" si="521"/>
        <v>6141</v>
      </c>
      <c r="AI170" s="81">
        <f t="shared" si="521"/>
        <v>6158</v>
      </c>
      <c r="AJ170" s="81">
        <f t="shared" si="521"/>
        <v>6175</v>
      </c>
      <c r="AK170" s="81">
        <f t="shared" si="521"/>
        <v>6192</v>
      </c>
      <c r="AL170" s="81">
        <f t="shared" si="521"/>
        <v>6209</v>
      </c>
      <c r="AM170" s="81">
        <f t="shared" si="521"/>
        <v>6226</v>
      </c>
      <c r="AN170" s="81">
        <f t="shared" si="521"/>
        <v>6243</v>
      </c>
      <c r="AO170" s="81">
        <f t="shared" si="521"/>
        <v>6243</v>
      </c>
      <c r="AP170" s="81">
        <f t="shared" si="521"/>
        <v>6243</v>
      </c>
      <c r="AQ170" s="81">
        <f t="shared" si="521"/>
        <v>6243</v>
      </c>
      <c r="AR170" s="81">
        <f t="shared" si="521"/>
        <v>6243</v>
      </c>
      <c r="AS170" s="81">
        <f t="shared" si="521"/>
        <v>6243</v>
      </c>
      <c r="AT170" s="81">
        <f t="shared" si="521"/>
        <v>6243</v>
      </c>
      <c r="AU170" s="81">
        <f t="shared" si="521"/>
        <v>6266</v>
      </c>
      <c r="AV170" s="81">
        <f t="shared" si="521"/>
        <v>6289</v>
      </c>
      <c r="AW170" s="81">
        <f t="shared" si="521"/>
        <v>6312</v>
      </c>
      <c r="AX170" s="81">
        <f t="shared" si="521"/>
        <v>6335</v>
      </c>
      <c r="AY170" s="81">
        <f t="shared" si="521"/>
        <v>6358</v>
      </c>
      <c r="AZ170" s="81">
        <f t="shared" si="521"/>
        <v>6381</v>
      </c>
      <c r="BA170" s="81">
        <f t="shared" si="521"/>
        <v>6404</v>
      </c>
      <c r="BB170" s="81">
        <f t="shared" si="521"/>
        <v>6427</v>
      </c>
      <c r="BC170" s="81">
        <f t="shared" si="521"/>
        <v>6450</v>
      </c>
      <c r="BD170" s="81">
        <f t="shared" si="521"/>
        <v>6473</v>
      </c>
      <c r="BE170" s="81">
        <f t="shared" si="521"/>
        <v>6496</v>
      </c>
      <c r="BF170" s="81">
        <f t="shared" si="521"/>
        <v>6519</v>
      </c>
      <c r="BG170" s="81">
        <f t="shared" si="521"/>
        <v>6542</v>
      </c>
      <c r="BH170" s="81">
        <f t="shared" si="521"/>
        <v>6565</v>
      </c>
      <c r="BI170" s="81">
        <f t="shared" si="521"/>
        <v>6588</v>
      </c>
      <c r="BJ170" s="81">
        <f t="shared" si="521"/>
        <v>6611</v>
      </c>
      <c r="BK170" s="81">
        <f t="shared" si="521"/>
        <v>6634</v>
      </c>
      <c r="BL170" s="81">
        <f t="shared" si="521"/>
        <v>6657</v>
      </c>
      <c r="BM170" s="81">
        <f t="shared" si="521"/>
        <v>6680</v>
      </c>
      <c r="BN170" s="81">
        <f t="shared" si="521"/>
        <v>6703</v>
      </c>
      <c r="BO170" s="81">
        <f t="shared" si="521"/>
        <v>6726</v>
      </c>
      <c r="BP170" s="81">
        <f t="shared" si="521"/>
        <v>6749</v>
      </c>
      <c r="BQ170" s="81">
        <f t="shared" si="521"/>
        <v>6772</v>
      </c>
      <c r="BR170" s="81">
        <f t="shared" si="521"/>
        <v>6795</v>
      </c>
      <c r="BS170" s="81">
        <f t="shared" si="521"/>
        <v>6818</v>
      </c>
      <c r="BT170" s="81">
        <f t="shared" si="521"/>
        <v>6841</v>
      </c>
      <c r="BU170" s="81">
        <f t="shared" si="521"/>
        <v>6864</v>
      </c>
      <c r="BV170" s="81">
        <f t="shared" si="521"/>
        <v>6887</v>
      </c>
      <c r="BW170" s="81">
        <f t="shared" si="521"/>
        <v>6910</v>
      </c>
      <c r="BX170" s="81">
        <f t="shared" si="521"/>
        <v>6933</v>
      </c>
      <c r="BY170" s="81">
        <f t="shared" si="521"/>
        <v>6956</v>
      </c>
      <c r="BZ170" s="81">
        <f t="shared" si="521"/>
        <v>6979</v>
      </c>
      <c r="CA170" s="81">
        <f t="shared" si="521"/>
        <v>7002</v>
      </c>
      <c r="CB170" s="81">
        <f t="shared" si="521"/>
        <v>7025</v>
      </c>
      <c r="CC170" s="81">
        <f t="shared" si="521"/>
        <v>7048</v>
      </c>
      <c r="CD170" s="81">
        <f t="shared" si="521"/>
        <v>7071</v>
      </c>
      <c r="CE170" s="81">
        <f t="shared" si="521"/>
        <v>7094</v>
      </c>
      <c r="CF170" s="81">
        <f t="shared" si="521"/>
        <v>7117</v>
      </c>
      <c r="CG170" s="81">
        <f t="shared" si="521"/>
        <v>7140</v>
      </c>
      <c r="CH170" s="81">
        <f t="shared" ref="CH170:ES173" si="524">IF(ISNUMBER(CH24),CG170+CH24,CG170)</f>
        <v>7163</v>
      </c>
      <c r="CI170" s="81">
        <f t="shared" si="524"/>
        <v>7186</v>
      </c>
      <c r="CJ170" s="81">
        <f t="shared" si="524"/>
        <v>7209</v>
      </c>
      <c r="CK170" s="81">
        <f t="shared" si="524"/>
        <v>7232</v>
      </c>
      <c r="CL170" s="81">
        <f t="shared" si="524"/>
        <v>7255</v>
      </c>
      <c r="CM170" s="81">
        <f t="shared" si="524"/>
        <v>7278</v>
      </c>
      <c r="CN170" s="81">
        <f t="shared" si="524"/>
        <v>7301</v>
      </c>
      <c r="CO170" s="81">
        <f t="shared" si="524"/>
        <v>7324</v>
      </c>
      <c r="CP170" s="81">
        <f t="shared" si="524"/>
        <v>7347</v>
      </c>
      <c r="CQ170" s="81">
        <f t="shared" si="524"/>
        <v>7370</v>
      </c>
      <c r="CR170" s="81">
        <f t="shared" si="524"/>
        <v>7370</v>
      </c>
      <c r="CS170" s="81">
        <f t="shared" si="524"/>
        <v>7370</v>
      </c>
      <c r="CT170" s="81">
        <f t="shared" si="524"/>
        <v>7370</v>
      </c>
      <c r="CU170" s="81">
        <f t="shared" si="524"/>
        <v>7370</v>
      </c>
      <c r="CV170" s="81">
        <f t="shared" si="524"/>
        <v>7370</v>
      </c>
      <c r="CW170" s="81">
        <f t="shared" si="524"/>
        <v>7370</v>
      </c>
      <c r="CX170" s="81">
        <f t="shared" si="524"/>
        <v>7391</v>
      </c>
      <c r="CY170" s="81">
        <f t="shared" si="524"/>
        <v>7412</v>
      </c>
      <c r="CZ170" s="81">
        <f t="shared" si="524"/>
        <v>7433</v>
      </c>
      <c r="DA170" s="81">
        <f t="shared" si="524"/>
        <v>7454</v>
      </c>
      <c r="DB170" s="81">
        <f t="shared" si="524"/>
        <v>7475</v>
      </c>
      <c r="DC170" s="81">
        <f t="shared" si="524"/>
        <v>7496</v>
      </c>
      <c r="DD170" s="81">
        <f t="shared" si="524"/>
        <v>7517</v>
      </c>
      <c r="DE170" s="81">
        <f t="shared" si="524"/>
        <v>7538</v>
      </c>
      <c r="DF170" s="81">
        <f t="shared" si="524"/>
        <v>7559</v>
      </c>
      <c r="DG170" s="81">
        <f t="shared" si="524"/>
        <v>7580</v>
      </c>
      <c r="DH170" s="81">
        <f t="shared" si="524"/>
        <v>7601</v>
      </c>
      <c r="DI170" s="81">
        <f t="shared" si="524"/>
        <v>7622</v>
      </c>
      <c r="DJ170" s="81">
        <f t="shared" si="524"/>
        <v>7643</v>
      </c>
      <c r="DK170" s="81">
        <f t="shared" si="524"/>
        <v>7664</v>
      </c>
      <c r="DL170" s="81">
        <f t="shared" si="524"/>
        <v>7685</v>
      </c>
      <c r="DM170" s="81">
        <f t="shared" si="524"/>
        <v>7706</v>
      </c>
      <c r="DN170" s="81">
        <f t="shared" si="524"/>
        <v>7727</v>
      </c>
      <c r="DO170" s="81">
        <f t="shared" si="524"/>
        <v>7748</v>
      </c>
      <c r="DP170" s="81">
        <f t="shared" si="524"/>
        <v>7769</v>
      </c>
      <c r="DQ170" s="81">
        <f t="shared" si="524"/>
        <v>7790</v>
      </c>
      <c r="DR170" s="81">
        <f t="shared" si="524"/>
        <v>7811</v>
      </c>
      <c r="DS170" s="81">
        <f t="shared" si="524"/>
        <v>7832</v>
      </c>
      <c r="DT170" s="81">
        <f t="shared" si="524"/>
        <v>7853</v>
      </c>
      <c r="DU170" s="81">
        <f t="shared" si="524"/>
        <v>7874</v>
      </c>
      <c r="DV170" s="81">
        <f t="shared" si="524"/>
        <v>7895</v>
      </c>
      <c r="DW170" s="81">
        <f t="shared" si="524"/>
        <v>7916</v>
      </c>
      <c r="DX170" s="81">
        <f t="shared" si="524"/>
        <v>7937</v>
      </c>
      <c r="DY170" s="81">
        <f t="shared" si="524"/>
        <v>7958</v>
      </c>
      <c r="DZ170" s="81">
        <f t="shared" si="524"/>
        <v>7979</v>
      </c>
      <c r="EA170" s="81">
        <f t="shared" si="524"/>
        <v>8000</v>
      </c>
      <c r="EB170" s="81">
        <f t="shared" si="524"/>
        <v>8021</v>
      </c>
      <c r="EC170" s="81">
        <f t="shared" si="524"/>
        <v>8042</v>
      </c>
      <c r="ED170" s="81">
        <f t="shared" si="524"/>
        <v>8063</v>
      </c>
      <c r="EE170" s="81">
        <f t="shared" si="524"/>
        <v>8084</v>
      </c>
      <c r="EF170" s="81">
        <f t="shared" si="524"/>
        <v>8105</v>
      </c>
      <c r="EG170" s="81">
        <f t="shared" si="524"/>
        <v>8126</v>
      </c>
      <c r="EH170" s="81">
        <f t="shared" si="524"/>
        <v>8147</v>
      </c>
      <c r="EI170" s="81">
        <f t="shared" si="524"/>
        <v>8168</v>
      </c>
      <c r="EJ170" s="81">
        <f t="shared" si="524"/>
        <v>8189</v>
      </c>
      <c r="EK170" s="81">
        <f t="shared" si="524"/>
        <v>8210</v>
      </c>
      <c r="EL170" s="81">
        <f t="shared" si="524"/>
        <v>8231</v>
      </c>
      <c r="EM170" s="81">
        <f t="shared" si="524"/>
        <v>8252</v>
      </c>
      <c r="EN170" s="81">
        <f t="shared" si="524"/>
        <v>8273</v>
      </c>
      <c r="EO170" s="81">
        <f t="shared" si="524"/>
        <v>8294</v>
      </c>
      <c r="EP170" s="81">
        <f t="shared" si="524"/>
        <v>8315</v>
      </c>
      <c r="EQ170" s="81">
        <f t="shared" si="524"/>
        <v>8336</v>
      </c>
      <c r="ER170" s="81">
        <f t="shared" si="524"/>
        <v>8357</v>
      </c>
      <c r="ES170" s="81">
        <f t="shared" si="524"/>
        <v>8378</v>
      </c>
      <c r="ET170" s="81">
        <f t="shared" si="523"/>
        <v>8399</v>
      </c>
      <c r="EU170" s="81">
        <f t="shared" si="523"/>
        <v>8420</v>
      </c>
      <c r="EV170" s="81">
        <f t="shared" si="523"/>
        <v>8441</v>
      </c>
      <c r="EW170" s="81">
        <f t="shared" si="523"/>
        <v>8462</v>
      </c>
      <c r="EX170" s="81">
        <f t="shared" si="523"/>
        <v>8483</v>
      </c>
      <c r="EY170" s="81">
        <f t="shared" si="523"/>
        <v>8504</v>
      </c>
      <c r="EZ170" s="81">
        <f t="shared" si="523"/>
        <v>8525</v>
      </c>
      <c r="FA170" s="81">
        <f t="shared" si="523"/>
        <v>8525</v>
      </c>
      <c r="FB170" s="81">
        <f t="shared" si="523"/>
        <v>8525</v>
      </c>
      <c r="FC170" s="81">
        <f t="shared" si="523"/>
        <v>8525</v>
      </c>
      <c r="FD170" s="81">
        <f t="shared" si="523"/>
        <v>8525</v>
      </c>
      <c r="FE170" s="81">
        <f t="shared" si="523"/>
        <v>8525</v>
      </c>
      <c r="FF170" s="81">
        <f t="shared" si="523"/>
        <v>8548</v>
      </c>
      <c r="FG170" s="81">
        <f t="shared" si="523"/>
        <v>8571</v>
      </c>
      <c r="FH170" s="81">
        <f t="shared" si="523"/>
        <v>8594</v>
      </c>
      <c r="FI170" s="81">
        <f t="shared" si="523"/>
        <v>8617</v>
      </c>
      <c r="FJ170" s="81">
        <f t="shared" si="523"/>
        <v>8640</v>
      </c>
      <c r="FK170" s="81">
        <f t="shared" si="523"/>
        <v>8663</v>
      </c>
      <c r="FL170" s="81">
        <f t="shared" si="523"/>
        <v>8686</v>
      </c>
      <c r="FM170" s="81">
        <f t="shared" si="523"/>
        <v>8709</v>
      </c>
      <c r="FN170" s="81">
        <f t="shared" si="523"/>
        <v>8732</v>
      </c>
      <c r="FO170" s="81">
        <f t="shared" si="523"/>
        <v>8755</v>
      </c>
      <c r="FP170" s="81">
        <f t="shared" si="523"/>
        <v>8778</v>
      </c>
      <c r="FQ170" s="81">
        <f t="shared" si="523"/>
        <v>8801</v>
      </c>
      <c r="FR170" s="81">
        <f t="shared" si="523"/>
        <v>8824</v>
      </c>
      <c r="FS170" s="81">
        <f t="shared" si="523"/>
        <v>8847</v>
      </c>
      <c r="FT170" s="81">
        <f t="shared" si="523"/>
        <v>8870</v>
      </c>
      <c r="FU170" s="81">
        <f t="shared" si="523"/>
        <v>8893</v>
      </c>
      <c r="FV170" s="81">
        <f t="shared" si="523"/>
        <v>8916</v>
      </c>
      <c r="FW170" s="81">
        <f t="shared" si="523"/>
        <v>8939</v>
      </c>
      <c r="FX170" s="81">
        <f t="shared" si="523"/>
        <v>8962</v>
      </c>
      <c r="FY170" s="81">
        <f t="shared" si="523"/>
        <v>8985</v>
      </c>
      <c r="FZ170" s="81">
        <f t="shared" si="523"/>
        <v>9008</v>
      </c>
      <c r="GA170" s="81">
        <f t="shared" si="523"/>
        <v>9031</v>
      </c>
      <c r="GB170" s="81">
        <f t="shared" si="523"/>
        <v>9054</v>
      </c>
      <c r="GC170" s="81">
        <f t="shared" si="523"/>
        <v>9077</v>
      </c>
      <c r="GD170" s="81">
        <f t="shared" si="523"/>
        <v>9100</v>
      </c>
      <c r="GE170" s="81">
        <f t="shared" si="523"/>
        <v>9123</v>
      </c>
      <c r="GF170" s="81">
        <f t="shared" si="523"/>
        <v>9146</v>
      </c>
      <c r="GG170" s="81">
        <f t="shared" si="523"/>
        <v>9169</v>
      </c>
      <c r="GH170" s="81">
        <f t="shared" si="523"/>
        <v>9192</v>
      </c>
      <c r="GI170" s="81">
        <f t="shared" si="523"/>
        <v>9215</v>
      </c>
      <c r="GJ170" s="81">
        <f t="shared" si="523"/>
        <v>9238</v>
      </c>
      <c r="GK170" s="81">
        <f t="shared" si="523"/>
        <v>9261</v>
      </c>
      <c r="GL170" s="81">
        <f t="shared" si="523"/>
        <v>9284</v>
      </c>
      <c r="GM170" s="81">
        <f t="shared" si="523"/>
        <v>9307</v>
      </c>
      <c r="GN170" s="81">
        <f t="shared" si="523"/>
        <v>9330</v>
      </c>
      <c r="GO170" s="81">
        <f t="shared" si="523"/>
        <v>9330</v>
      </c>
      <c r="GP170" s="81">
        <f t="shared" si="523"/>
        <v>9330</v>
      </c>
      <c r="GQ170" s="81">
        <f t="shared" si="523"/>
        <v>9330</v>
      </c>
      <c r="GR170" s="81">
        <f t="shared" si="523"/>
        <v>9330</v>
      </c>
      <c r="GS170" s="6"/>
      <c r="GT170" s="6"/>
      <c r="GU170" s="6"/>
      <c r="GV170" s="6"/>
      <c r="GW170" s="6"/>
      <c r="GX170" s="6"/>
      <c r="GY170" s="6"/>
      <c r="GZ170" s="6"/>
    </row>
    <row r="171" spans="7:208" x14ac:dyDescent="0.2">
      <c r="G171" s="1080"/>
      <c r="H171" s="256" t="s">
        <v>297</v>
      </c>
      <c r="T171" s="414">
        <v>24</v>
      </c>
      <c r="U171" s="81">
        <v>5256</v>
      </c>
      <c r="V171" s="81">
        <f t="shared" si="505"/>
        <v>5256</v>
      </c>
      <c r="W171" s="81">
        <f t="shared" ref="W171:CH174" si="525">IF(ISNUMBER(W25),V171+W25,V171)</f>
        <v>5279</v>
      </c>
      <c r="X171" s="81">
        <f t="shared" si="525"/>
        <v>5315</v>
      </c>
      <c r="Y171" s="81">
        <f t="shared" si="525"/>
        <v>5349</v>
      </c>
      <c r="Z171" s="81">
        <f t="shared" si="525"/>
        <v>5441</v>
      </c>
      <c r="AA171" s="81">
        <f t="shared" si="525"/>
        <v>5452</v>
      </c>
      <c r="AB171" s="81">
        <f t="shared" si="525"/>
        <v>5455</v>
      </c>
      <c r="AC171" s="81">
        <f t="shared" si="525"/>
        <v>5455</v>
      </c>
      <c r="AD171" s="81">
        <f t="shared" si="525"/>
        <v>5479</v>
      </c>
      <c r="AE171" s="81">
        <f t="shared" si="525"/>
        <v>5502</v>
      </c>
      <c r="AF171" s="81">
        <f t="shared" si="525"/>
        <v>5525</v>
      </c>
      <c r="AG171" s="81">
        <f t="shared" si="525"/>
        <v>5548</v>
      </c>
      <c r="AH171" s="81">
        <f t="shared" si="525"/>
        <v>5571</v>
      </c>
      <c r="AI171" s="81">
        <f t="shared" si="525"/>
        <v>5594</v>
      </c>
      <c r="AJ171" s="81">
        <f t="shared" si="525"/>
        <v>5615</v>
      </c>
      <c r="AK171" s="81">
        <f t="shared" si="525"/>
        <v>5615</v>
      </c>
      <c r="AL171" s="81">
        <f t="shared" si="525"/>
        <v>5615</v>
      </c>
      <c r="AM171" s="81">
        <f t="shared" si="525"/>
        <v>5636</v>
      </c>
      <c r="AN171" s="81">
        <f t="shared" si="525"/>
        <v>5657</v>
      </c>
      <c r="AO171" s="81">
        <f t="shared" si="525"/>
        <v>5678</v>
      </c>
      <c r="AP171" s="81">
        <f t="shared" si="525"/>
        <v>5699</v>
      </c>
      <c r="AQ171" s="81">
        <f t="shared" si="525"/>
        <v>5720</v>
      </c>
      <c r="AR171" s="81">
        <f t="shared" si="525"/>
        <v>5741</v>
      </c>
      <c r="AS171" s="81">
        <f t="shared" si="525"/>
        <v>5762</v>
      </c>
      <c r="AT171" s="81">
        <f t="shared" si="525"/>
        <v>5783</v>
      </c>
      <c r="AU171" s="81">
        <f t="shared" si="525"/>
        <v>5804</v>
      </c>
      <c r="AV171" s="81">
        <f t="shared" si="525"/>
        <v>5825</v>
      </c>
      <c r="AW171" s="81">
        <f t="shared" si="525"/>
        <v>5846</v>
      </c>
      <c r="AX171" s="81">
        <f t="shared" si="525"/>
        <v>5867</v>
      </c>
      <c r="AY171" s="81">
        <f t="shared" si="525"/>
        <v>5888</v>
      </c>
      <c r="AZ171" s="81">
        <f t="shared" si="525"/>
        <v>5909</v>
      </c>
      <c r="BA171" s="81">
        <f t="shared" si="525"/>
        <v>5930</v>
      </c>
      <c r="BB171" s="81">
        <f t="shared" si="525"/>
        <v>5951</v>
      </c>
      <c r="BC171" s="81">
        <f t="shared" si="525"/>
        <v>5972</v>
      </c>
      <c r="BD171" s="81">
        <f t="shared" si="525"/>
        <v>5993</v>
      </c>
      <c r="BE171" s="81">
        <f t="shared" si="525"/>
        <v>6014</v>
      </c>
      <c r="BF171" s="81">
        <f t="shared" si="525"/>
        <v>6035</v>
      </c>
      <c r="BG171" s="81">
        <f t="shared" si="525"/>
        <v>6056</v>
      </c>
      <c r="BH171" s="81">
        <f t="shared" si="525"/>
        <v>6077</v>
      </c>
      <c r="BI171" s="81">
        <f t="shared" si="525"/>
        <v>6098</v>
      </c>
      <c r="BJ171" s="81">
        <f t="shared" si="525"/>
        <v>6119</v>
      </c>
      <c r="BK171" s="81">
        <f t="shared" si="525"/>
        <v>6140</v>
      </c>
      <c r="BL171" s="81">
        <f t="shared" si="525"/>
        <v>6161</v>
      </c>
      <c r="BM171" s="81">
        <f t="shared" si="525"/>
        <v>6182</v>
      </c>
      <c r="BN171" s="81">
        <f t="shared" si="525"/>
        <v>6203</v>
      </c>
      <c r="BO171" s="81">
        <f t="shared" si="525"/>
        <v>6224</v>
      </c>
      <c r="BP171" s="81">
        <f t="shared" si="525"/>
        <v>6245</v>
      </c>
      <c r="BQ171" s="81">
        <f t="shared" si="525"/>
        <v>6266</v>
      </c>
      <c r="BR171" s="81">
        <f t="shared" si="525"/>
        <v>6287</v>
      </c>
      <c r="BS171" s="81">
        <f t="shared" si="525"/>
        <v>6308</v>
      </c>
      <c r="BT171" s="81">
        <f t="shared" si="525"/>
        <v>6329</v>
      </c>
      <c r="BU171" s="81">
        <f t="shared" si="525"/>
        <v>6329</v>
      </c>
      <c r="BV171" s="81">
        <f t="shared" si="525"/>
        <v>6329</v>
      </c>
      <c r="BW171" s="81">
        <f t="shared" si="525"/>
        <v>6329</v>
      </c>
      <c r="BX171" s="81">
        <f t="shared" si="525"/>
        <v>6329</v>
      </c>
      <c r="BY171" s="81">
        <f t="shared" si="525"/>
        <v>6329</v>
      </c>
      <c r="BZ171" s="81">
        <f t="shared" si="525"/>
        <v>6352</v>
      </c>
      <c r="CA171" s="81">
        <f t="shared" si="525"/>
        <v>6375</v>
      </c>
      <c r="CB171" s="81">
        <f t="shared" si="525"/>
        <v>6398</v>
      </c>
      <c r="CC171" s="81">
        <f t="shared" si="525"/>
        <v>6421</v>
      </c>
      <c r="CD171" s="81">
        <f t="shared" si="525"/>
        <v>6444</v>
      </c>
      <c r="CE171" s="81">
        <f t="shared" si="525"/>
        <v>6467</v>
      </c>
      <c r="CF171" s="81">
        <f t="shared" si="525"/>
        <v>6490</v>
      </c>
      <c r="CG171" s="81">
        <f t="shared" si="525"/>
        <v>6513</v>
      </c>
      <c r="CH171" s="81">
        <f t="shared" si="525"/>
        <v>6536</v>
      </c>
      <c r="CI171" s="81">
        <f t="shared" si="524"/>
        <v>6559</v>
      </c>
      <c r="CJ171" s="81">
        <f t="shared" si="524"/>
        <v>6582</v>
      </c>
      <c r="CK171" s="81">
        <f t="shared" si="524"/>
        <v>6605</v>
      </c>
      <c r="CL171" s="81">
        <f t="shared" si="524"/>
        <v>6628</v>
      </c>
      <c r="CM171" s="81">
        <f t="shared" si="524"/>
        <v>6651</v>
      </c>
      <c r="CN171" s="81">
        <f t="shared" si="524"/>
        <v>6674</v>
      </c>
      <c r="CO171" s="81">
        <f t="shared" si="524"/>
        <v>6697</v>
      </c>
      <c r="CP171" s="81">
        <f t="shared" si="524"/>
        <v>6720</v>
      </c>
      <c r="CQ171" s="81">
        <f t="shared" si="524"/>
        <v>6743</v>
      </c>
      <c r="CR171" s="81">
        <f t="shared" si="524"/>
        <v>6766</v>
      </c>
      <c r="CS171" s="81">
        <f t="shared" si="524"/>
        <v>6789</v>
      </c>
      <c r="CT171" s="81">
        <f t="shared" si="524"/>
        <v>6812</v>
      </c>
      <c r="CU171" s="81">
        <f t="shared" si="524"/>
        <v>6835</v>
      </c>
      <c r="CV171" s="81">
        <f t="shared" si="524"/>
        <v>6858</v>
      </c>
      <c r="CW171" s="81">
        <f t="shared" si="524"/>
        <v>6881</v>
      </c>
      <c r="CX171" s="81">
        <f t="shared" si="524"/>
        <v>6904</v>
      </c>
      <c r="CY171" s="81">
        <f t="shared" si="524"/>
        <v>6927</v>
      </c>
      <c r="CZ171" s="81">
        <f t="shared" si="524"/>
        <v>6950</v>
      </c>
      <c r="DA171" s="81">
        <f t="shared" si="524"/>
        <v>6973</v>
      </c>
      <c r="DB171" s="81">
        <f t="shared" si="524"/>
        <v>6996</v>
      </c>
      <c r="DC171" s="81">
        <f t="shared" si="524"/>
        <v>7019</v>
      </c>
      <c r="DD171" s="81">
        <f t="shared" si="524"/>
        <v>7042</v>
      </c>
      <c r="DE171" s="81">
        <f t="shared" si="524"/>
        <v>7065</v>
      </c>
      <c r="DF171" s="81">
        <f t="shared" si="524"/>
        <v>7088</v>
      </c>
      <c r="DG171" s="81">
        <f t="shared" si="524"/>
        <v>7111</v>
      </c>
      <c r="DH171" s="81">
        <f t="shared" si="524"/>
        <v>7134</v>
      </c>
      <c r="DI171" s="81">
        <f t="shared" si="524"/>
        <v>7157</v>
      </c>
      <c r="DJ171" s="81">
        <f t="shared" si="524"/>
        <v>7180</v>
      </c>
      <c r="DK171" s="81">
        <f t="shared" si="524"/>
        <v>7203</v>
      </c>
      <c r="DL171" s="81">
        <f t="shared" si="524"/>
        <v>7226</v>
      </c>
      <c r="DM171" s="81">
        <f t="shared" si="524"/>
        <v>7249</v>
      </c>
      <c r="DN171" s="81">
        <f t="shared" si="524"/>
        <v>7272</v>
      </c>
      <c r="DO171" s="81">
        <f t="shared" si="524"/>
        <v>7295</v>
      </c>
      <c r="DP171" s="81">
        <f t="shared" si="524"/>
        <v>7318</v>
      </c>
      <c r="DQ171" s="81">
        <f t="shared" si="524"/>
        <v>7341</v>
      </c>
      <c r="DR171" s="81">
        <f t="shared" si="524"/>
        <v>7364</v>
      </c>
      <c r="DS171" s="81">
        <f t="shared" si="524"/>
        <v>7387</v>
      </c>
      <c r="DT171" s="81">
        <f t="shared" si="524"/>
        <v>7410</v>
      </c>
      <c r="DU171" s="81">
        <f t="shared" si="524"/>
        <v>7433</v>
      </c>
      <c r="DV171" s="81">
        <f t="shared" si="524"/>
        <v>7456</v>
      </c>
      <c r="DW171" s="81">
        <f t="shared" si="524"/>
        <v>7479</v>
      </c>
      <c r="DX171" s="81">
        <f t="shared" si="524"/>
        <v>7502</v>
      </c>
      <c r="DY171" s="81">
        <f t="shared" si="524"/>
        <v>7502</v>
      </c>
      <c r="DZ171" s="81">
        <f t="shared" si="524"/>
        <v>7502</v>
      </c>
      <c r="EA171" s="81">
        <f t="shared" si="524"/>
        <v>7502</v>
      </c>
      <c r="EB171" s="81">
        <f t="shared" si="524"/>
        <v>7502</v>
      </c>
      <c r="EC171" s="81">
        <f t="shared" si="524"/>
        <v>7502</v>
      </c>
      <c r="ED171" s="81">
        <f t="shared" si="524"/>
        <v>7502</v>
      </c>
      <c r="EE171" s="81">
        <f t="shared" si="524"/>
        <v>7525</v>
      </c>
      <c r="EF171" s="81">
        <f t="shared" si="524"/>
        <v>7548</v>
      </c>
      <c r="EG171" s="81">
        <f t="shared" si="524"/>
        <v>7571</v>
      </c>
      <c r="EH171" s="81">
        <f t="shared" si="524"/>
        <v>7594</v>
      </c>
      <c r="EI171" s="81">
        <f t="shared" si="524"/>
        <v>7617</v>
      </c>
      <c r="EJ171" s="81">
        <f t="shared" si="524"/>
        <v>7640</v>
      </c>
      <c r="EK171" s="81">
        <f t="shared" si="524"/>
        <v>7663</v>
      </c>
      <c r="EL171" s="81">
        <f t="shared" si="524"/>
        <v>7686</v>
      </c>
      <c r="EM171" s="81">
        <f t="shared" si="524"/>
        <v>7709</v>
      </c>
      <c r="EN171" s="81">
        <f t="shared" si="524"/>
        <v>7732</v>
      </c>
      <c r="EO171" s="81">
        <f t="shared" si="524"/>
        <v>7755</v>
      </c>
      <c r="EP171" s="81">
        <f t="shared" si="524"/>
        <v>7778</v>
      </c>
      <c r="EQ171" s="81">
        <f t="shared" si="524"/>
        <v>7801</v>
      </c>
      <c r="ER171" s="81">
        <f t="shared" si="524"/>
        <v>7824</v>
      </c>
      <c r="ES171" s="81">
        <f t="shared" si="524"/>
        <v>7847</v>
      </c>
      <c r="ET171" s="81">
        <f t="shared" si="523"/>
        <v>7870</v>
      </c>
      <c r="EU171" s="81">
        <f t="shared" si="523"/>
        <v>7893</v>
      </c>
      <c r="EV171" s="81">
        <f t="shared" si="523"/>
        <v>7916</v>
      </c>
      <c r="EW171" s="81">
        <f t="shared" si="523"/>
        <v>7939</v>
      </c>
      <c r="EX171" s="81">
        <f t="shared" si="523"/>
        <v>7962</v>
      </c>
      <c r="EY171" s="81">
        <f t="shared" si="523"/>
        <v>7985</v>
      </c>
      <c r="EZ171" s="81">
        <f t="shared" si="523"/>
        <v>8008</v>
      </c>
      <c r="FA171" s="81">
        <f t="shared" si="523"/>
        <v>8031</v>
      </c>
      <c r="FB171" s="81">
        <f t="shared" si="523"/>
        <v>8054</v>
      </c>
      <c r="FC171" s="81">
        <f t="shared" si="523"/>
        <v>8077</v>
      </c>
      <c r="FD171" s="81">
        <f t="shared" si="523"/>
        <v>8100</v>
      </c>
      <c r="FE171" s="81">
        <f t="shared" si="523"/>
        <v>8123</v>
      </c>
      <c r="FF171" s="81">
        <f t="shared" si="523"/>
        <v>8146</v>
      </c>
      <c r="FG171" s="81">
        <f t="shared" si="523"/>
        <v>8169</v>
      </c>
      <c r="FH171" s="81">
        <f t="shared" si="523"/>
        <v>8192</v>
      </c>
      <c r="FI171" s="81">
        <f t="shared" si="523"/>
        <v>8215</v>
      </c>
      <c r="FJ171" s="81">
        <f t="shared" si="523"/>
        <v>8238</v>
      </c>
      <c r="FK171" s="81">
        <f t="shared" si="523"/>
        <v>8261</v>
      </c>
      <c r="FL171" s="81">
        <f t="shared" si="523"/>
        <v>8284</v>
      </c>
      <c r="FM171" s="81">
        <f t="shared" si="523"/>
        <v>8307</v>
      </c>
      <c r="FN171" s="81">
        <f t="shared" si="523"/>
        <v>8330</v>
      </c>
      <c r="FO171" s="81">
        <f t="shared" si="523"/>
        <v>8353</v>
      </c>
      <c r="FP171" s="81">
        <f t="shared" si="523"/>
        <v>8376</v>
      </c>
      <c r="FQ171" s="81">
        <f t="shared" si="523"/>
        <v>8399</v>
      </c>
      <c r="FR171" s="81">
        <f t="shared" si="523"/>
        <v>8422</v>
      </c>
      <c r="FS171" s="81">
        <f t="shared" si="523"/>
        <v>8445</v>
      </c>
      <c r="FT171" s="81">
        <f t="shared" si="523"/>
        <v>8468</v>
      </c>
      <c r="FU171" s="81">
        <f t="shared" si="523"/>
        <v>8491</v>
      </c>
      <c r="FV171" s="81">
        <f t="shared" si="523"/>
        <v>8514</v>
      </c>
      <c r="FW171" s="81">
        <f t="shared" si="523"/>
        <v>8537</v>
      </c>
      <c r="FX171" s="81">
        <f t="shared" si="523"/>
        <v>8560</v>
      </c>
      <c r="FY171" s="81">
        <f t="shared" si="523"/>
        <v>8583</v>
      </c>
      <c r="FZ171" s="81">
        <f t="shared" si="523"/>
        <v>8606</v>
      </c>
      <c r="GA171" s="81">
        <f t="shared" si="523"/>
        <v>8629</v>
      </c>
      <c r="GB171" s="81">
        <f t="shared" si="523"/>
        <v>8652</v>
      </c>
      <c r="GC171" s="81">
        <f t="shared" si="523"/>
        <v>8675</v>
      </c>
      <c r="GD171" s="81">
        <f t="shared" si="523"/>
        <v>8675</v>
      </c>
      <c r="GE171" s="81">
        <f t="shared" si="523"/>
        <v>8675</v>
      </c>
      <c r="GF171" s="81">
        <f t="shared" si="523"/>
        <v>8675</v>
      </c>
      <c r="GG171" s="81">
        <f t="shared" si="523"/>
        <v>8675</v>
      </c>
      <c r="GH171" s="81">
        <f t="shared" si="523"/>
        <v>8675</v>
      </c>
      <c r="GI171" s="81">
        <f t="shared" si="523"/>
        <v>8675</v>
      </c>
      <c r="GJ171" s="81">
        <f t="shared" si="523"/>
        <v>8675</v>
      </c>
      <c r="GK171" s="81">
        <f t="shared" si="523"/>
        <v>8675</v>
      </c>
      <c r="GL171" s="81">
        <f t="shared" si="523"/>
        <v>8675</v>
      </c>
      <c r="GM171" s="81">
        <f t="shared" si="523"/>
        <v>8675</v>
      </c>
      <c r="GN171" s="81">
        <f t="shared" si="523"/>
        <v>8675</v>
      </c>
      <c r="GO171" s="81">
        <f t="shared" si="523"/>
        <v>8675</v>
      </c>
      <c r="GP171" s="81">
        <f t="shared" si="523"/>
        <v>8675</v>
      </c>
      <c r="GQ171" s="81">
        <f t="shared" si="523"/>
        <v>8675</v>
      </c>
      <c r="GR171" s="81">
        <f t="shared" si="523"/>
        <v>8675</v>
      </c>
      <c r="GS171" s="6"/>
      <c r="GT171" s="6"/>
      <c r="GU171" s="6"/>
      <c r="GV171" s="6"/>
      <c r="GW171" s="6"/>
      <c r="GX171" s="6"/>
      <c r="GY171" s="6"/>
      <c r="GZ171" s="6"/>
    </row>
    <row r="172" spans="7:208" x14ac:dyDescent="0.2">
      <c r="G172" s="1080"/>
      <c r="H172" s="256" t="s">
        <v>105</v>
      </c>
      <c r="T172" s="414">
        <v>25</v>
      </c>
      <c r="U172" s="81">
        <v>6035</v>
      </c>
      <c r="V172" s="81">
        <f t="shared" si="505"/>
        <v>6061</v>
      </c>
      <c r="W172" s="81">
        <f t="shared" si="525"/>
        <v>6103</v>
      </c>
      <c r="X172" s="81">
        <f t="shared" si="525"/>
        <v>6144</v>
      </c>
      <c r="Y172" s="81">
        <f t="shared" si="525"/>
        <v>6175</v>
      </c>
      <c r="Z172" s="81">
        <f t="shared" si="525"/>
        <v>6181</v>
      </c>
      <c r="AA172" s="81">
        <f t="shared" si="525"/>
        <v>6181</v>
      </c>
      <c r="AB172" s="81">
        <f t="shared" si="525"/>
        <v>6181</v>
      </c>
      <c r="AC172" s="81">
        <f t="shared" si="525"/>
        <v>6181</v>
      </c>
      <c r="AD172" s="81">
        <f t="shared" si="525"/>
        <v>6181</v>
      </c>
      <c r="AE172" s="81">
        <f t="shared" si="525"/>
        <v>6181</v>
      </c>
      <c r="AF172" s="81">
        <f t="shared" si="525"/>
        <v>6204</v>
      </c>
      <c r="AG172" s="81">
        <f t="shared" si="525"/>
        <v>6227</v>
      </c>
      <c r="AH172" s="81">
        <f t="shared" si="525"/>
        <v>6250</v>
      </c>
      <c r="AI172" s="81">
        <f t="shared" si="525"/>
        <v>6273</v>
      </c>
      <c r="AJ172" s="81">
        <f t="shared" si="525"/>
        <v>6296</v>
      </c>
      <c r="AK172" s="81">
        <f t="shared" si="525"/>
        <v>6319</v>
      </c>
      <c r="AL172" s="81">
        <f t="shared" si="525"/>
        <v>6342</v>
      </c>
      <c r="AM172" s="81">
        <f t="shared" si="525"/>
        <v>6365</v>
      </c>
      <c r="AN172" s="81">
        <f t="shared" si="525"/>
        <v>6388</v>
      </c>
      <c r="AO172" s="81">
        <f t="shared" si="525"/>
        <v>6411</v>
      </c>
      <c r="AP172" s="81">
        <f t="shared" si="525"/>
        <v>6434</v>
      </c>
      <c r="AQ172" s="81">
        <f t="shared" si="525"/>
        <v>6457</v>
      </c>
      <c r="AR172" s="81">
        <f t="shared" si="525"/>
        <v>6480</v>
      </c>
      <c r="AS172" s="81">
        <f t="shared" si="525"/>
        <v>6503</v>
      </c>
      <c r="AT172" s="81">
        <f t="shared" si="525"/>
        <v>6526</v>
      </c>
      <c r="AU172" s="81">
        <f t="shared" si="525"/>
        <v>6549</v>
      </c>
      <c r="AV172" s="81">
        <f t="shared" si="525"/>
        <v>6572</v>
      </c>
      <c r="AW172" s="81">
        <f t="shared" si="525"/>
        <v>6595</v>
      </c>
      <c r="AX172" s="81">
        <f t="shared" si="525"/>
        <v>6618</v>
      </c>
      <c r="AY172" s="81">
        <f t="shared" si="525"/>
        <v>6641</v>
      </c>
      <c r="AZ172" s="81">
        <f t="shared" si="525"/>
        <v>6664</v>
      </c>
      <c r="BA172" s="81">
        <f t="shared" si="525"/>
        <v>6687</v>
      </c>
      <c r="BB172" s="81">
        <f t="shared" si="525"/>
        <v>6710</v>
      </c>
      <c r="BC172" s="81">
        <f t="shared" si="525"/>
        <v>6733</v>
      </c>
      <c r="BD172" s="81">
        <f t="shared" si="525"/>
        <v>6756</v>
      </c>
      <c r="BE172" s="81">
        <f t="shared" si="525"/>
        <v>6779</v>
      </c>
      <c r="BF172" s="81">
        <f t="shared" si="525"/>
        <v>6802</v>
      </c>
      <c r="BG172" s="81">
        <f t="shared" si="525"/>
        <v>6825</v>
      </c>
      <c r="BH172" s="81">
        <f t="shared" si="525"/>
        <v>6848</v>
      </c>
      <c r="BI172" s="81">
        <f t="shared" si="525"/>
        <v>6871</v>
      </c>
      <c r="BJ172" s="81">
        <f t="shared" si="525"/>
        <v>6894</v>
      </c>
      <c r="BK172" s="81">
        <f t="shared" si="525"/>
        <v>6917</v>
      </c>
      <c r="BL172" s="81">
        <f t="shared" si="525"/>
        <v>6940</v>
      </c>
      <c r="BM172" s="81">
        <f t="shared" si="525"/>
        <v>6963</v>
      </c>
      <c r="BN172" s="81">
        <f t="shared" si="525"/>
        <v>6986</v>
      </c>
      <c r="BO172" s="81">
        <f t="shared" si="525"/>
        <v>7009</v>
      </c>
      <c r="BP172" s="81">
        <f t="shared" si="525"/>
        <v>7032</v>
      </c>
      <c r="BQ172" s="81">
        <f t="shared" si="525"/>
        <v>7055</v>
      </c>
      <c r="BR172" s="81">
        <f t="shared" si="525"/>
        <v>7078</v>
      </c>
      <c r="BS172" s="81">
        <f t="shared" si="525"/>
        <v>7101</v>
      </c>
      <c r="BT172" s="81">
        <f t="shared" si="525"/>
        <v>7124</v>
      </c>
      <c r="BU172" s="81">
        <f t="shared" si="525"/>
        <v>7147</v>
      </c>
      <c r="BV172" s="81">
        <f t="shared" si="525"/>
        <v>7170</v>
      </c>
      <c r="BW172" s="81">
        <f t="shared" si="525"/>
        <v>7193</v>
      </c>
      <c r="BX172" s="81">
        <f t="shared" si="525"/>
        <v>7216</v>
      </c>
      <c r="BY172" s="81">
        <f t="shared" si="525"/>
        <v>7239</v>
      </c>
      <c r="BZ172" s="81">
        <f t="shared" si="525"/>
        <v>7262</v>
      </c>
      <c r="CA172" s="81">
        <f t="shared" si="525"/>
        <v>7285</v>
      </c>
      <c r="CB172" s="81">
        <f t="shared" si="525"/>
        <v>7308</v>
      </c>
      <c r="CC172" s="81">
        <f t="shared" si="525"/>
        <v>7331</v>
      </c>
      <c r="CD172" s="81">
        <f t="shared" si="525"/>
        <v>7354</v>
      </c>
      <c r="CE172" s="81">
        <f t="shared" si="525"/>
        <v>7354</v>
      </c>
      <c r="CF172" s="81">
        <f t="shared" si="525"/>
        <v>7354</v>
      </c>
      <c r="CG172" s="81">
        <f t="shared" si="525"/>
        <v>7354</v>
      </c>
      <c r="CH172" s="81">
        <f t="shared" si="525"/>
        <v>7354</v>
      </c>
      <c r="CI172" s="81">
        <f t="shared" si="524"/>
        <v>7354</v>
      </c>
      <c r="CJ172" s="81">
        <f t="shared" si="524"/>
        <v>7354</v>
      </c>
      <c r="CK172" s="81">
        <f t="shared" si="524"/>
        <v>7376</v>
      </c>
      <c r="CL172" s="81">
        <f t="shared" si="524"/>
        <v>7398</v>
      </c>
      <c r="CM172" s="81">
        <f t="shared" si="524"/>
        <v>7420</v>
      </c>
      <c r="CN172" s="81">
        <f t="shared" si="524"/>
        <v>7442</v>
      </c>
      <c r="CO172" s="81">
        <f t="shared" si="524"/>
        <v>7464</v>
      </c>
      <c r="CP172" s="81">
        <f t="shared" si="524"/>
        <v>7486</v>
      </c>
      <c r="CQ172" s="81">
        <f t="shared" si="524"/>
        <v>7508</v>
      </c>
      <c r="CR172" s="81">
        <f t="shared" si="524"/>
        <v>7530</v>
      </c>
      <c r="CS172" s="81">
        <f t="shared" si="524"/>
        <v>7552</v>
      </c>
      <c r="CT172" s="81">
        <f t="shared" si="524"/>
        <v>7574</v>
      </c>
      <c r="CU172" s="81">
        <f t="shared" si="524"/>
        <v>7596</v>
      </c>
      <c r="CV172" s="81">
        <f t="shared" si="524"/>
        <v>7618</v>
      </c>
      <c r="CW172" s="81">
        <f t="shared" si="524"/>
        <v>7640</v>
      </c>
      <c r="CX172" s="81">
        <f t="shared" si="524"/>
        <v>7662</v>
      </c>
      <c r="CY172" s="81">
        <f t="shared" si="524"/>
        <v>7684</v>
      </c>
      <c r="CZ172" s="81">
        <f t="shared" si="524"/>
        <v>7706</v>
      </c>
      <c r="DA172" s="81">
        <f t="shared" si="524"/>
        <v>7728</v>
      </c>
      <c r="DB172" s="81">
        <f t="shared" si="524"/>
        <v>7750</v>
      </c>
      <c r="DC172" s="81">
        <f t="shared" si="524"/>
        <v>7772</v>
      </c>
      <c r="DD172" s="81">
        <f t="shared" si="524"/>
        <v>7794</v>
      </c>
      <c r="DE172" s="81">
        <f t="shared" si="524"/>
        <v>7816</v>
      </c>
      <c r="DF172" s="81">
        <f t="shared" si="524"/>
        <v>7838</v>
      </c>
      <c r="DG172" s="81">
        <f t="shared" si="524"/>
        <v>7860</v>
      </c>
      <c r="DH172" s="81">
        <f t="shared" si="524"/>
        <v>7882</v>
      </c>
      <c r="DI172" s="81">
        <f t="shared" si="524"/>
        <v>7904</v>
      </c>
      <c r="DJ172" s="81">
        <f t="shared" si="524"/>
        <v>7926</v>
      </c>
      <c r="DK172" s="81">
        <f t="shared" si="524"/>
        <v>7948</v>
      </c>
      <c r="DL172" s="81">
        <f t="shared" si="524"/>
        <v>7970</v>
      </c>
      <c r="DM172" s="81">
        <f t="shared" si="524"/>
        <v>7992</v>
      </c>
      <c r="DN172" s="81">
        <f t="shared" si="524"/>
        <v>8014</v>
      </c>
      <c r="DO172" s="81">
        <f t="shared" si="524"/>
        <v>8036</v>
      </c>
      <c r="DP172" s="81">
        <f t="shared" si="524"/>
        <v>8058</v>
      </c>
      <c r="DQ172" s="81">
        <f t="shared" si="524"/>
        <v>8080</v>
      </c>
      <c r="DR172" s="81">
        <f t="shared" si="524"/>
        <v>8102</v>
      </c>
      <c r="DS172" s="81">
        <f t="shared" si="524"/>
        <v>8124</v>
      </c>
      <c r="DT172" s="81">
        <f t="shared" si="524"/>
        <v>8146</v>
      </c>
      <c r="DU172" s="81">
        <f t="shared" si="524"/>
        <v>8168</v>
      </c>
      <c r="DV172" s="81">
        <f t="shared" si="524"/>
        <v>8190</v>
      </c>
      <c r="DW172" s="81">
        <f t="shared" si="524"/>
        <v>8212</v>
      </c>
      <c r="DX172" s="81">
        <f t="shared" si="524"/>
        <v>8234</v>
      </c>
      <c r="DY172" s="81">
        <f t="shared" si="524"/>
        <v>8256</v>
      </c>
      <c r="DZ172" s="81">
        <f t="shared" si="524"/>
        <v>8278</v>
      </c>
      <c r="EA172" s="81">
        <f t="shared" si="524"/>
        <v>8300</v>
      </c>
      <c r="EB172" s="81">
        <f t="shared" si="524"/>
        <v>8322</v>
      </c>
      <c r="EC172" s="81">
        <f t="shared" si="524"/>
        <v>8344</v>
      </c>
      <c r="ED172" s="81">
        <f t="shared" si="524"/>
        <v>8366</v>
      </c>
      <c r="EE172" s="81">
        <f t="shared" si="524"/>
        <v>8388</v>
      </c>
      <c r="EF172" s="81">
        <f t="shared" si="524"/>
        <v>8410</v>
      </c>
      <c r="EG172" s="81">
        <f t="shared" si="524"/>
        <v>8432</v>
      </c>
      <c r="EH172" s="81">
        <f t="shared" si="524"/>
        <v>8454</v>
      </c>
      <c r="EI172" s="81">
        <f t="shared" si="524"/>
        <v>8476</v>
      </c>
      <c r="EJ172" s="81">
        <f t="shared" si="524"/>
        <v>8498</v>
      </c>
      <c r="EK172" s="81">
        <f t="shared" si="524"/>
        <v>8520</v>
      </c>
      <c r="EL172" s="81">
        <f t="shared" si="524"/>
        <v>8520</v>
      </c>
      <c r="EM172" s="81">
        <f t="shared" si="524"/>
        <v>8520</v>
      </c>
      <c r="EN172" s="81">
        <f t="shared" si="524"/>
        <v>8520</v>
      </c>
      <c r="EO172" s="81">
        <f t="shared" si="524"/>
        <v>8520</v>
      </c>
      <c r="EP172" s="81">
        <f t="shared" si="524"/>
        <v>8520</v>
      </c>
      <c r="EQ172" s="81">
        <f t="shared" si="524"/>
        <v>8543</v>
      </c>
      <c r="ER172" s="81">
        <f t="shared" si="524"/>
        <v>8566</v>
      </c>
      <c r="ES172" s="81">
        <f t="shared" si="524"/>
        <v>8589</v>
      </c>
      <c r="ET172" s="81">
        <f t="shared" si="523"/>
        <v>8612</v>
      </c>
      <c r="EU172" s="81">
        <f t="shared" si="523"/>
        <v>8635</v>
      </c>
      <c r="EV172" s="81">
        <f t="shared" si="523"/>
        <v>8658</v>
      </c>
      <c r="EW172" s="81">
        <f t="shared" si="523"/>
        <v>8681</v>
      </c>
      <c r="EX172" s="81">
        <f t="shared" si="523"/>
        <v>8704</v>
      </c>
      <c r="EY172" s="81">
        <f t="shared" si="523"/>
        <v>8727</v>
      </c>
      <c r="EZ172" s="81">
        <f t="shared" si="523"/>
        <v>8750</v>
      </c>
      <c r="FA172" s="81">
        <f t="shared" si="523"/>
        <v>8773</v>
      </c>
      <c r="FB172" s="81">
        <f t="shared" si="523"/>
        <v>8796</v>
      </c>
      <c r="FC172" s="81">
        <f t="shared" si="523"/>
        <v>8819</v>
      </c>
      <c r="FD172" s="81">
        <f t="shared" si="523"/>
        <v>8842</v>
      </c>
      <c r="FE172" s="81">
        <f t="shared" si="523"/>
        <v>8865</v>
      </c>
      <c r="FF172" s="81">
        <f t="shared" si="523"/>
        <v>8888</v>
      </c>
      <c r="FG172" s="81">
        <f t="shared" si="523"/>
        <v>8911</v>
      </c>
      <c r="FH172" s="81">
        <f t="shared" si="523"/>
        <v>8934</v>
      </c>
      <c r="FI172" s="81">
        <f t="shared" si="523"/>
        <v>8934</v>
      </c>
      <c r="FJ172" s="81">
        <f t="shared" si="523"/>
        <v>8934</v>
      </c>
      <c r="FK172" s="81">
        <f t="shared" si="523"/>
        <v>8934</v>
      </c>
      <c r="FL172" s="81">
        <f t="shared" si="523"/>
        <v>8934</v>
      </c>
      <c r="FM172" s="81">
        <f t="shared" si="523"/>
        <v>8934</v>
      </c>
      <c r="FN172" s="81">
        <f t="shared" si="523"/>
        <v>8934</v>
      </c>
      <c r="FO172" s="81">
        <f t="shared" si="523"/>
        <v>8934</v>
      </c>
      <c r="FP172" s="81">
        <f t="shared" si="523"/>
        <v>8934</v>
      </c>
      <c r="FQ172" s="81">
        <f t="shared" si="523"/>
        <v>8934</v>
      </c>
      <c r="FR172" s="81">
        <f t="shared" si="523"/>
        <v>8934</v>
      </c>
      <c r="FS172" s="81">
        <f t="shared" si="523"/>
        <v>8934</v>
      </c>
      <c r="FT172" s="81">
        <f t="shared" si="523"/>
        <v>8934</v>
      </c>
      <c r="FU172" s="81">
        <f t="shared" si="523"/>
        <v>8934</v>
      </c>
      <c r="FV172" s="81">
        <f t="shared" si="523"/>
        <v>8934</v>
      </c>
      <c r="FW172" s="81">
        <f t="shared" si="523"/>
        <v>8934</v>
      </c>
      <c r="FX172" s="81">
        <f t="shared" si="523"/>
        <v>8934</v>
      </c>
      <c r="FY172" s="81">
        <f t="shared" si="523"/>
        <v>8934</v>
      </c>
      <c r="FZ172" s="81">
        <f t="shared" si="523"/>
        <v>8934</v>
      </c>
      <c r="GA172" s="81">
        <f t="shared" si="523"/>
        <v>8934</v>
      </c>
      <c r="GB172" s="81">
        <f t="shared" si="523"/>
        <v>8934</v>
      </c>
      <c r="GC172" s="81">
        <f t="shared" si="523"/>
        <v>8934</v>
      </c>
      <c r="GD172" s="81">
        <f t="shared" si="523"/>
        <v>8934</v>
      </c>
      <c r="GE172" s="81">
        <f t="shared" si="523"/>
        <v>8934</v>
      </c>
      <c r="GF172" s="81">
        <f t="shared" si="523"/>
        <v>8934</v>
      </c>
      <c r="GG172" s="81">
        <f t="shared" si="523"/>
        <v>8934</v>
      </c>
      <c r="GH172" s="81">
        <f t="shared" si="523"/>
        <v>8934</v>
      </c>
      <c r="GI172" s="81">
        <f t="shared" si="523"/>
        <v>8934</v>
      </c>
      <c r="GJ172" s="81">
        <f t="shared" si="523"/>
        <v>8934</v>
      </c>
      <c r="GK172" s="81">
        <f t="shared" si="523"/>
        <v>8934</v>
      </c>
      <c r="GL172" s="81">
        <f t="shared" si="523"/>
        <v>8934</v>
      </c>
      <c r="GM172" s="81">
        <f t="shared" si="523"/>
        <v>8934</v>
      </c>
      <c r="GN172" s="81">
        <f t="shared" si="523"/>
        <v>8934</v>
      </c>
      <c r="GO172" s="81">
        <f t="shared" si="523"/>
        <v>8934</v>
      </c>
      <c r="GP172" s="81">
        <f t="shared" si="523"/>
        <v>8934</v>
      </c>
      <c r="GQ172" s="81">
        <f t="shared" si="523"/>
        <v>8934</v>
      </c>
      <c r="GR172" s="81">
        <f t="shared" si="523"/>
        <v>8934</v>
      </c>
      <c r="GS172" s="6"/>
      <c r="GT172" s="6"/>
      <c r="GU172" s="6"/>
      <c r="GV172" s="6"/>
      <c r="GW172" s="6"/>
      <c r="GX172" s="6"/>
      <c r="GY172" s="6"/>
      <c r="GZ172" s="6"/>
    </row>
    <row r="173" spans="7:208" x14ac:dyDescent="0.2">
      <c r="G173" s="1080"/>
      <c r="H173" s="256" t="s">
        <v>298</v>
      </c>
      <c r="T173" s="414">
        <v>26</v>
      </c>
      <c r="U173" s="81">
        <v>5262</v>
      </c>
      <c r="V173" s="81">
        <f t="shared" si="505"/>
        <v>5268</v>
      </c>
      <c r="W173" s="81">
        <f t="shared" si="525"/>
        <v>5268</v>
      </c>
      <c r="X173" s="81">
        <f t="shared" si="525"/>
        <v>5268</v>
      </c>
      <c r="Y173" s="81">
        <f t="shared" si="525"/>
        <v>5291</v>
      </c>
      <c r="Z173" s="81">
        <f t="shared" si="525"/>
        <v>5378</v>
      </c>
      <c r="AA173" s="81">
        <f t="shared" si="525"/>
        <v>5420</v>
      </c>
      <c r="AB173" s="81">
        <f t="shared" si="525"/>
        <v>5437</v>
      </c>
      <c r="AC173" s="81">
        <f t="shared" si="525"/>
        <v>5469</v>
      </c>
      <c r="AD173" s="81">
        <f t="shared" si="525"/>
        <v>5506</v>
      </c>
      <c r="AE173" s="81">
        <f t="shared" si="525"/>
        <v>5527</v>
      </c>
      <c r="AF173" s="81">
        <f t="shared" si="525"/>
        <v>5548</v>
      </c>
      <c r="AG173" s="81">
        <f t="shared" si="525"/>
        <v>5570</v>
      </c>
      <c r="AH173" s="81">
        <f t="shared" si="525"/>
        <v>5592</v>
      </c>
      <c r="AI173" s="81">
        <f t="shared" si="525"/>
        <v>5614</v>
      </c>
      <c r="AJ173" s="81">
        <f t="shared" si="525"/>
        <v>5636</v>
      </c>
      <c r="AK173" s="81">
        <f t="shared" si="525"/>
        <v>5658</v>
      </c>
      <c r="AL173" s="81">
        <f t="shared" si="525"/>
        <v>5680</v>
      </c>
      <c r="AM173" s="81">
        <f t="shared" si="525"/>
        <v>5702</v>
      </c>
      <c r="AN173" s="81">
        <f t="shared" si="525"/>
        <v>5724</v>
      </c>
      <c r="AO173" s="81">
        <f t="shared" si="525"/>
        <v>5746</v>
      </c>
      <c r="AP173" s="81">
        <f t="shared" si="525"/>
        <v>5768</v>
      </c>
      <c r="AQ173" s="81">
        <f t="shared" si="525"/>
        <v>5790</v>
      </c>
      <c r="AR173" s="81">
        <f t="shared" si="525"/>
        <v>5812</v>
      </c>
      <c r="AS173" s="81">
        <f t="shared" si="525"/>
        <v>5834</v>
      </c>
      <c r="AT173" s="81">
        <f t="shared" si="525"/>
        <v>5856</v>
      </c>
      <c r="AU173" s="81">
        <f t="shared" si="525"/>
        <v>5878</v>
      </c>
      <c r="AV173" s="81">
        <f t="shared" si="525"/>
        <v>5900</v>
      </c>
      <c r="AW173" s="81">
        <f t="shared" si="525"/>
        <v>5922</v>
      </c>
      <c r="AX173" s="81">
        <f t="shared" si="525"/>
        <v>5944</v>
      </c>
      <c r="AY173" s="81">
        <f t="shared" si="525"/>
        <v>5966</v>
      </c>
      <c r="AZ173" s="81">
        <f t="shared" si="525"/>
        <v>5988</v>
      </c>
      <c r="BA173" s="81">
        <f t="shared" si="525"/>
        <v>6010</v>
      </c>
      <c r="BB173" s="81">
        <f t="shared" si="525"/>
        <v>6032</v>
      </c>
      <c r="BC173" s="81">
        <f t="shared" si="525"/>
        <v>6054</v>
      </c>
      <c r="BD173" s="81">
        <f t="shared" si="525"/>
        <v>6076</v>
      </c>
      <c r="BE173" s="81">
        <f t="shared" si="525"/>
        <v>6098</v>
      </c>
      <c r="BF173" s="81">
        <f t="shared" si="525"/>
        <v>6120</v>
      </c>
      <c r="BG173" s="81">
        <f t="shared" si="525"/>
        <v>6142</v>
      </c>
      <c r="BH173" s="81">
        <f t="shared" si="525"/>
        <v>6164</v>
      </c>
      <c r="BI173" s="81">
        <f t="shared" si="525"/>
        <v>6186</v>
      </c>
      <c r="BJ173" s="81">
        <f t="shared" si="525"/>
        <v>6208</v>
      </c>
      <c r="BK173" s="81">
        <f t="shared" si="525"/>
        <v>6230</v>
      </c>
      <c r="BL173" s="81">
        <f t="shared" si="525"/>
        <v>6252</v>
      </c>
      <c r="BM173" s="81">
        <f t="shared" si="525"/>
        <v>6274</v>
      </c>
      <c r="BN173" s="81">
        <f t="shared" si="525"/>
        <v>6296</v>
      </c>
      <c r="BO173" s="81">
        <f t="shared" si="525"/>
        <v>6318</v>
      </c>
      <c r="BP173" s="81">
        <f t="shared" si="525"/>
        <v>6340</v>
      </c>
      <c r="BQ173" s="81">
        <f t="shared" si="525"/>
        <v>6362</v>
      </c>
      <c r="BR173" s="81">
        <f t="shared" si="525"/>
        <v>6362</v>
      </c>
      <c r="BS173" s="81">
        <f t="shared" si="525"/>
        <v>6362</v>
      </c>
      <c r="BT173" s="81">
        <f t="shared" si="525"/>
        <v>6362</v>
      </c>
      <c r="BU173" s="81">
        <f t="shared" si="525"/>
        <v>6362</v>
      </c>
      <c r="BV173" s="81">
        <f t="shared" si="525"/>
        <v>6362</v>
      </c>
      <c r="BW173" s="81">
        <f t="shared" si="525"/>
        <v>6384</v>
      </c>
      <c r="BX173" s="81">
        <f t="shared" si="525"/>
        <v>6406</v>
      </c>
      <c r="BY173" s="81">
        <f t="shared" si="525"/>
        <v>6428</v>
      </c>
      <c r="BZ173" s="81">
        <f t="shared" si="525"/>
        <v>6450</v>
      </c>
      <c r="CA173" s="81">
        <f t="shared" si="525"/>
        <v>6472</v>
      </c>
      <c r="CB173" s="81">
        <f t="shared" si="525"/>
        <v>6494</v>
      </c>
      <c r="CC173" s="81">
        <f t="shared" si="525"/>
        <v>6516</v>
      </c>
      <c r="CD173" s="81">
        <f t="shared" si="525"/>
        <v>6538</v>
      </c>
      <c r="CE173" s="81">
        <f t="shared" si="525"/>
        <v>6560</v>
      </c>
      <c r="CF173" s="81">
        <f t="shared" si="525"/>
        <v>6582</v>
      </c>
      <c r="CG173" s="81">
        <f t="shared" si="525"/>
        <v>6604</v>
      </c>
      <c r="CH173" s="81">
        <f t="shared" si="525"/>
        <v>6626</v>
      </c>
      <c r="CI173" s="81">
        <f t="shared" si="524"/>
        <v>6648</v>
      </c>
      <c r="CJ173" s="81">
        <f t="shared" si="524"/>
        <v>6670</v>
      </c>
      <c r="CK173" s="81">
        <f t="shared" si="524"/>
        <v>6692</v>
      </c>
      <c r="CL173" s="81">
        <f t="shared" si="524"/>
        <v>6714</v>
      </c>
      <c r="CM173" s="81">
        <f t="shared" si="524"/>
        <v>6736</v>
      </c>
      <c r="CN173" s="81">
        <f t="shared" si="524"/>
        <v>6758</v>
      </c>
      <c r="CO173" s="81">
        <f t="shared" si="524"/>
        <v>6780</v>
      </c>
      <c r="CP173" s="81">
        <f t="shared" si="524"/>
        <v>6802</v>
      </c>
      <c r="CQ173" s="81">
        <f t="shared" si="524"/>
        <v>6824</v>
      </c>
      <c r="CR173" s="81">
        <f t="shared" si="524"/>
        <v>6846</v>
      </c>
      <c r="CS173" s="81">
        <f t="shared" si="524"/>
        <v>6868</v>
      </c>
      <c r="CT173" s="81">
        <f t="shared" si="524"/>
        <v>6890</v>
      </c>
      <c r="CU173" s="81">
        <f t="shared" si="524"/>
        <v>6912</v>
      </c>
      <c r="CV173" s="81">
        <f t="shared" si="524"/>
        <v>6934</v>
      </c>
      <c r="CW173" s="81">
        <f t="shared" si="524"/>
        <v>6956</v>
      </c>
      <c r="CX173" s="81">
        <f t="shared" si="524"/>
        <v>6978</v>
      </c>
      <c r="CY173" s="81">
        <f t="shared" si="524"/>
        <v>7000</v>
      </c>
      <c r="CZ173" s="81">
        <f t="shared" si="524"/>
        <v>7022</v>
      </c>
      <c r="DA173" s="81">
        <f t="shared" si="524"/>
        <v>7044</v>
      </c>
      <c r="DB173" s="81">
        <f t="shared" si="524"/>
        <v>7066</v>
      </c>
      <c r="DC173" s="81">
        <f t="shared" si="524"/>
        <v>7088</v>
      </c>
      <c r="DD173" s="81">
        <f t="shared" si="524"/>
        <v>7110</v>
      </c>
      <c r="DE173" s="81">
        <f t="shared" si="524"/>
        <v>7132</v>
      </c>
      <c r="DF173" s="81">
        <f t="shared" si="524"/>
        <v>7154</v>
      </c>
      <c r="DG173" s="81">
        <f t="shared" si="524"/>
        <v>7176</v>
      </c>
      <c r="DH173" s="81">
        <f t="shared" si="524"/>
        <v>7198</v>
      </c>
      <c r="DI173" s="81">
        <f t="shared" si="524"/>
        <v>7220</v>
      </c>
      <c r="DJ173" s="81">
        <f t="shared" si="524"/>
        <v>7242</v>
      </c>
      <c r="DK173" s="81">
        <f t="shared" si="524"/>
        <v>7264</v>
      </c>
      <c r="DL173" s="81">
        <f t="shared" si="524"/>
        <v>7286</v>
      </c>
      <c r="DM173" s="81">
        <f t="shared" si="524"/>
        <v>7308</v>
      </c>
      <c r="DN173" s="81">
        <f t="shared" si="524"/>
        <v>7330</v>
      </c>
      <c r="DO173" s="81">
        <f t="shared" si="524"/>
        <v>7352</v>
      </c>
      <c r="DP173" s="81">
        <f t="shared" si="524"/>
        <v>7374</v>
      </c>
      <c r="DQ173" s="81">
        <f t="shared" si="524"/>
        <v>7396</v>
      </c>
      <c r="DR173" s="81">
        <f t="shared" si="524"/>
        <v>7418</v>
      </c>
      <c r="DS173" s="81">
        <f t="shared" si="524"/>
        <v>7440</v>
      </c>
      <c r="DT173" s="81">
        <f t="shared" si="524"/>
        <v>7462</v>
      </c>
      <c r="DU173" s="81">
        <f t="shared" si="524"/>
        <v>7484</v>
      </c>
      <c r="DV173" s="81">
        <f t="shared" si="524"/>
        <v>7506</v>
      </c>
      <c r="DW173" s="81">
        <f t="shared" si="524"/>
        <v>7528</v>
      </c>
      <c r="DX173" s="81">
        <f t="shared" si="524"/>
        <v>7528</v>
      </c>
      <c r="DY173" s="81">
        <f t="shared" si="524"/>
        <v>7528</v>
      </c>
      <c r="DZ173" s="81">
        <f t="shared" si="524"/>
        <v>7528</v>
      </c>
      <c r="EA173" s="81">
        <f t="shared" si="524"/>
        <v>7528</v>
      </c>
      <c r="EB173" s="81">
        <f t="shared" si="524"/>
        <v>7528</v>
      </c>
      <c r="EC173" s="81">
        <f t="shared" si="524"/>
        <v>7528</v>
      </c>
      <c r="ED173" s="81">
        <f t="shared" si="524"/>
        <v>7551</v>
      </c>
      <c r="EE173" s="81">
        <f t="shared" si="524"/>
        <v>7574</v>
      </c>
      <c r="EF173" s="81">
        <f t="shared" si="524"/>
        <v>7597</v>
      </c>
      <c r="EG173" s="81">
        <f t="shared" si="524"/>
        <v>7620</v>
      </c>
      <c r="EH173" s="81">
        <f t="shared" si="524"/>
        <v>7643</v>
      </c>
      <c r="EI173" s="81">
        <f t="shared" si="524"/>
        <v>7666</v>
      </c>
      <c r="EJ173" s="81">
        <f t="shared" si="524"/>
        <v>7689</v>
      </c>
      <c r="EK173" s="81">
        <f t="shared" si="524"/>
        <v>7712</v>
      </c>
      <c r="EL173" s="81">
        <f t="shared" si="524"/>
        <v>7735</v>
      </c>
      <c r="EM173" s="81">
        <f t="shared" si="524"/>
        <v>7758</v>
      </c>
      <c r="EN173" s="81">
        <f t="shared" si="524"/>
        <v>7781</v>
      </c>
      <c r="EO173" s="81">
        <f t="shared" si="524"/>
        <v>7804</v>
      </c>
      <c r="EP173" s="81">
        <f t="shared" si="524"/>
        <v>7827</v>
      </c>
      <c r="EQ173" s="81">
        <f t="shared" si="524"/>
        <v>7850</v>
      </c>
      <c r="ER173" s="81">
        <f t="shared" si="524"/>
        <v>7873</v>
      </c>
      <c r="ES173" s="81">
        <f t="shared" si="524"/>
        <v>7896</v>
      </c>
      <c r="ET173" s="81">
        <f t="shared" si="523"/>
        <v>7919</v>
      </c>
      <c r="EU173" s="81">
        <f t="shared" si="523"/>
        <v>7942</v>
      </c>
      <c r="EV173" s="81">
        <f t="shared" si="523"/>
        <v>7965</v>
      </c>
      <c r="EW173" s="81">
        <f t="shared" ref="EW173:GR173" si="526">IF(ISNUMBER(EW27),EV173+EW27,EV173)</f>
        <v>7988</v>
      </c>
      <c r="EX173" s="81">
        <f t="shared" si="526"/>
        <v>8011</v>
      </c>
      <c r="EY173" s="81">
        <f t="shared" si="526"/>
        <v>8034</v>
      </c>
      <c r="EZ173" s="81">
        <f t="shared" si="526"/>
        <v>8057</v>
      </c>
      <c r="FA173" s="81">
        <f t="shared" si="526"/>
        <v>8080</v>
      </c>
      <c r="FB173" s="81">
        <f t="shared" si="526"/>
        <v>8103</v>
      </c>
      <c r="FC173" s="81">
        <f t="shared" si="526"/>
        <v>8126</v>
      </c>
      <c r="FD173" s="81">
        <f t="shared" si="526"/>
        <v>8149</v>
      </c>
      <c r="FE173" s="81">
        <f t="shared" si="526"/>
        <v>8172</v>
      </c>
      <c r="FF173" s="81">
        <f t="shared" si="526"/>
        <v>8195</v>
      </c>
      <c r="FG173" s="81">
        <f t="shared" si="526"/>
        <v>8218</v>
      </c>
      <c r="FH173" s="81">
        <f t="shared" si="526"/>
        <v>8241</v>
      </c>
      <c r="FI173" s="81">
        <f t="shared" si="526"/>
        <v>8264</v>
      </c>
      <c r="FJ173" s="81">
        <f t="shared" si="526"/>
        <v>8287</v>
      </c>
      <c r="FK173" s="81">
        <f t="shared" si="526"/>
        <v>8310</v>
      </c>
      <c r="FL173" s="81">
        <f t="shared" si="526"/>
        <v>8333</v>
      </c>
      <c r="FM173" s="81">
        <f t="shared" si="526"/>
        <v>8356</v>
      </c>
      <c r="FN173" s="81">
        <f t="shared" si="526"/>
        <v>8379</v>
      </c>
      <c r="FO173" s="81">
        <f t="shared" si="526"/>
        <v>8402</v>
      </c>
      <c r="FP173" s="81">
        <f t="shared" si="526"/>
        <v>8425</v>
      </c>
      <c r="FQ173" s="81">
        <f t="shared" si="526"/>
        <v>8448</v>
      </c>
      <c r="FR173" s="81">
        <f t="shared" si="526"/>
        <v>8471</v>
      </c>
      <c r="FS173" s="81">
        <f t="shared" si="526"/>
        <v>8494</v>
      </c>
      <c r="FT173" s="81">
        <f t="shared" si="526"/>
        <v>8517</v>
      </c>
      <c r="FU173" s="81">
        <f t="shared" si="526"/>
        <v>8540</v>
      </c>
      <c r="FV173" s="81">
        <f t="shared" si="526"/>
        <v>8563</v>
      </c>
      <c r="FW173" s="81">
        <f t="shared" si="526"/>
        <v>8586</v>
      </c>
      <c r="FX173" s="81">
        <f t="shared" si="526"/>
        <v>8609</v>
      </c>
      <c r="FY173" s="81">
        <f t="shared" si="526"/>
        <v>8632</v>
      </c>
      <c r="FZ173" s="81">
        <f t="shared" si="526"/>
        <v>8655</v>
      </c>
      <c r="GA173" s="81">
        <f t="shared" si="526"/>
        <v>8678</v>
      </c>
      <c r="GB173" s="81">
        <f t="shared" si="526"/>
        <v>8701</v>
      </c>
      <c r="GC173" s="81">
        <f t="shared" si="526"/>
        <v>8701</v>
      </c>
      <c r="GD173" s="81">
        <f t="shared" si="526"/>
        <v>8701</v>
      </c>
      <c r="GE173" s="81">
        <f t="shared" si="526"/>
        <v>8701</v>
      </c>
      <c r="GF173" s="81">
        <f t="shared" si="526"/>
        <v>8701</v>
      </c>
      <c r="GG173" s="81">
        <f t="shared" si="526"/>
        <v>8701</v>
      </c>
      <c r="GH173" s="81">
        <f t="shared" si="526"/>
        <v>8701</v>
      </c>
      <c r="GI173" s="81">
        <f t="shared" si="526"/>
        <v>8701</v>
      </c>
      <c r="GJ173" s="81">
        <f t="shared" si="526"/>
        <v>8701</v>
      </c>
      <c r="GK173" s="81">
        <f t="shared" si="526"/>
        <v>8701</v>
      </c>
      <c r="GL173" s="81">
        <f t="shared" si="526"/>
        <v>8701</v>
      </c>
      <c r="GM173" s="81">
        <f t="shared" si="526"/>
        <v>8701</v>
      </c>
      <c r="GN173" s="81">
        <f t="shared" si="526"/>
        <v>8701</v>
      </c>
      <c r="GO173" s="81">
        <f t="shared" si="526"/>
        <v>8701</v>
      </c>
      <c r="GP173" s="81">
        <f t="shared" si="526"/>
        <v>8701</v>
      </c>
      <c r="GQ173" s="81">
        <f t="shared" si="526"/>
        <v>8701</v>
      </c>
      <c r="GR173" s="81">
        <f t="shared" si="526"/>
        <v>8701</v>
      </c>
      <c r="GS173" s="6"/>
      <c r="GT173" s="6"/>
      <c r="GU173" s="6"/>
      <c r="GV173" s="6"/>
      <c r="GW173" s="6"/>
      <c r="GX173" s="6"/>
      <c r="GY173" s="6"/>
      <c r="GZ173" s="6"/>
    </row>
    <row r="174" spans="7:208" x14ac:dyDescent="0.2">
      <c r="G174" s="1080"/>
      <c r="H174" s="256" t="s">
        <v>106</v>
      </c>
      <c r="T174" s="414">
        <v>27</v>
      </c>
      <c r="U174" s="81"/>
      <c r="V174" s="81">
        <f t="shared" si="505"/>
        <v>0</v>
      </c>
      <c r="W174" s="81">
        <f t="shared" si="525"/>
        <v>0</v>
      </c>
      <c r="X174" s="81">
        <f t="shared" si="525"/>
        <v>0</v>
      </c>
      <c r="Y174" s="81">
        <f t="shared" si="525"/>
        <v>0</v>
      </c>
      <c r="Z174" s="81">
        <f t="shared" si="525"/>
        <v>0</v>
      </c>
      <c r="AA174" s="81">
        <f t="shared" si="525"/>
        <v>0</v>
      </c>
      <c r="AB174" s="81">
        <f t="shared" si="525"/>
        <v>0</v>
      </c>
      <c r="AC174" s="81">
        <f t="shared" si="525"/>
        <v>0</v>
      </c>
      <c r="AD174" s="81">
        <f t="shared" si="525"/>
        <v>0</v>
      </c>
      <c r="AE174" s="81">
        <f t="shared" si="525"/>
        <v>0</v>
      </c>
      <c r="AF174" s="81">
        <f t="shared" si="525"/>
        <v>0</v>
      </c>
      <c r="AG174" s="81">
        <f t="shared" si="525"/>
        <v>0</v>
      </c>
      <c r="AH174" s="81">
        <f t="shared" si="525"/>
        <v>0</v>
      </c>
      <c r="AI174" s="81">
        <f t="shared" si="525"/>
        <v>0</v>
      </c>
      <c r="AJ174" s="81">
        <f t="shared" si="525"/>
        <v>0</v>
      </c>
      <c r="AK174" s="81">
        <f t="shared" si="525"/>
        <v>0</v>
      </c>
      <c r="AL174" s="81">
        <f t="shared" si="525"/>
        <v>0</v>
      </c>
      <c r="AM174" s="81">
        <f t="shared" si="525"/>
        <v>0</v>
      </c>
      <c r="AN174" s="81">
        <f t="shared" si="525"/>
        <v>0</v>
      </c>
      <c r="AO174" s="81">
        <f t="shared" si="525"/>
        <v>0</v>
      </c>
      <c r="AP174" s="81">
        <f t="shared" si="525"/>
        <v>0</v>
      </c>
      <c r="AQ174" s="81">
        <f t="shared" si="525"/>
        <v>0</v>
      </c>
      <c r="AR174" s="81">
        <f t="shared" si="525"/>
        <v>0</v>
      </c>
      <c r="AS174" s="81">
        <f t="shared" si="525"/>
        <v>0</v>
      </c>
      <c r="AT174" s="81">
        <f t="shared" si="525"/>
        <v>0</v>
      </c>
      <c r="AU174" s="81">
        <f t="shared" si="525"/>
        <v>0</v>
      </c>
      <c r="AV174" s="81">
        <f t="shared" si="525"/>
        <v>0</v>
      </c>
      <c r="AW174" s="81">
        <f t="shared" si="525"/>
        <v>0</v>
      </c>
      <c r="AX174" s="81">
        <f t="shared" si="525"/>
        <v>0</v>
      </c>
      <c r="AY174" s="81">
        <f t="shared" si="525"/>
        <v>0</v>
      </c>
      <c r="AZ174" s="81">
        <f t="shared" si="525"/>
        <v>0</v>
      </c>
      <c r="BA174" s="81">
        <f t="shared" si="525"/>
        <v>0</v>
      </c>
      <c r="BB174" s="81">
        <f t="shared" si="525"/>
        <v>0</v>
      </c>
      <c r="BC174" s="81">
        <f t="shared" si="525"/>
        <v>0</v>
      </c>
      <c r="BD174" s="81">
        <f t="shared" si="525"/>
        <v>0</v>
      </c>
      <c r="BE174" s="81">
        <f t="shared" si="525"/>
        <v>0</v>
      </c>
      <c r="BF174" s="81">
        <f t="shared" si="525"/>
        <v>0</v>
      </c>
      <c r="BG174" s="81">
        <f t="shared" si="525"/>
        <v>0</v>
      </c>
      <c r="BH174" s="81">
        <f t="shared" si="525"/>
        <v>0</v>
      </c>
      <c r="BI174" s="81">
        <f t="shared" si="525"/>
        <v>0</v>
      </c>
      <c r="BJ174" s="81">
        <f t="shared" si="525"/>
        <v>0</v>
      </c>
      <c r="BK174" s="81">
        <f t="shared" si="525"/>
        <v>0</v>
      </c>
      <c r="BL174" s="81">
        <f t="shared" si="525"/>
        <v>0</v>
      </c>
      <c r="BM174" s="81">
        <f t="shared" si="525"/>
        <v>0</v>
      </c>
      <c r="BN174" s="81">
        <f t="shared" si="525"/>
        <v>0</v>
      </c>
      <c r="BO174" s="81">
        <f t="shared" si="525"/>
        <v>0</v>
      </c>
      <c r="BP174" s="81">
        <f t="shared" si="525"/>
        <v>0</v>
      </c>
      <c r="BQ174" s="81">
        <f t="shared" si="525"/>
        <v>0</v>
      </c>
      <c r="BR174" s="81">
        <f t="shared" si="525"/>
        <v>0</v>
      </c>
      <c r="BS174" s="81">
        <f t="shared" si="525"/>
        <v>0</v>
      </c>
      <c r="BT174" s="81">
        <f t="shared" si="525"/>
        <v>0</v>
      </c>
      <c r="BU174" s="81">
        <f t="shared" si="525"/>
        <v>0</v>
      </c>
      <c r="BV174" s="81">
        <f t="shared" si="525"/>
        <v>0</v>
      </c>
      <c r="BW174" s="81">
        <f t="shared" si="525"/>
        <v>0</v>
      </c>
      <c r="BX174" s="81">
        <f t="shared" si="525"/>
        <v>0</v>
      </c>
      <c r="BY174" s="81">
        <f t="shared" si="525"/>
        <v>0</v>
      </c>
      <c r="BZ174" s="81">
        <f t="shared" si="525"/>
        <v>0</v>
      </c>
      <c r="CA174" s="81">
        <f t="shared" si="525"/>
        <v>0</v>
      </c>
      <c r="CB174" s="81">
        <f t="shared" si="525"/>
        <v>0</v>
      </c>
      <c r="CC174" s="81">
        <f t="shared" si="525"/>
        <v>0</v>
      </c>
      <c r="CD174" s="81">
        <f t="shared" si="525"/>
        <v>0</v>
      </c>
      <c r="CE174" s="81">
        <f t="shared" si="525"/>
        <v>0</v>
      </c>
      <c r="CF174" s="81">
        <f t="shared" si="525"/>
        <v>0</v>
      </c>
      <c r="CG174" s="81">
        <f t="shared" si="525"/>
        <v>0</v>
      </c>
      <c r="CH174" s="81">
        <f t="shared" ref="CH174:ES177" si="527">IF(ISNUMBER(CH28),CG174+CH28,CG174)</f>
        <v>0</v>
      </c>
      <c r="CI174" s="81">
        <f t="shared" si="527"/>
        <v>0</v>
      </c>
      <c r="CJ174" s="81">
        <f t="shared" si="527"/>
        <v>0</v>
      </c>
      <c r="CK174" s="81">
        <f t="shared" si="527"/>
        <v>0</v>
      </c>
      <c r="CL174" s="81">
        <f t="shared" si="527"/>
        <v>0</v>
      </c>
      <c r="CM174" s="81">
        <f t="shared" si="527"/>
        <v>0</v>
      </c>
      <c r="CN174" s="81">
        <f t="shared" si="527"/>
        <v>0</v>
      </c>
      <c r="CO174" s="81">
        <f t="shared" si="527"/>
        <v>0</v>
      </c>
      <c r="CP174" s="81">
        <f t="shared" si="527"/>
        <v>0</v>
      </c>
      <c r="CQ174" s="81">
        <f t="shared" si="527"/>
        <v>0</v>
      </c>
      <c r="CR174" s="81">
        <f t="shared" si="527"/>
        <v>0</v>
      </c>
      <c r="CS174" s="81">
        <f t="shared" si="527"/>
        <v>0</v>
      </c>
      <c r="CT174" s="81">
        <f t="shared" si="527"/>
        <v>0</v>
      </c>
      <c r="CU174" s="81">
        <f t="shared" si="527"/>
        <v>0</v>
      </c>
      <c r="CV174" s="81">
        <f t="shared" si="527"/>
        <v>0</v>
      </c>
      <c r="CW174" s="81">
        <f t="shared" si="527"/>
        <v>0</v>
      </c>
      <c r="CX174" s="81">
        <f t="shared" si="527"/>
        <v>0</v>
      </c>
      <c r="CY174" s="81">
        <f t="shared" si="527"/>
        <v>0</v>
      </c>
      <c r="CZ174" s="81">
        <f t="shared" si="527"/>
        <v>0</v>
      </c>
      <c r="DA174" s="81">
        <f t="shared" si="527"/>
        <v>0</v>
      </c>
      <c r="DB174" s="81">
        <f t="shared" si="527"/>
        <v>0</v>
      </c>
      <c r="DC174" s="81">
        <f t="shared" si="527"/>
        <v>0</v>
      </c>
      <c r="DD174" s="81">
        <f t="shared" si="527"/>
        <v>0</v>
      </c>
      <c r="DE174" s="81">
        <f t="shared" si="527"/>
        <v>0</v>
      </c>
      <c r="DF174" s="81">
        <f t="shared" si="527"/>
        <v>0</v>
      </c>
      <c r="DG174" s="81">
        <f t="shared" si="527"/>
        <v>0</v>
      </c>
      <c r="DH174" s="81">
        <f t="shared" si="527"/>
        <v>0</v>
      </c>
      <c r="DI174" s="81">
        <f t="shared" si="527"/>
        <v>0</v>
      </c>
      <c r="DJ174" s="81">
        <f t="shared" si="527"/>
        <v>0</v>
      </c>
      <c r="DK174" s="81">
        <f t="shared" si="527"/>
        <v>0</v>
      </c>
      <c r="DL174" s="81">
        <f t="shared" si="527"/>
        <v>0</v>
      </c>
      <c r="DM174" s="81">
        <f t="shared" si="527"/>
        <v>0</v>
      </c>
      <c r="DN174" s="81">
        <f t="shared" si="527"/>
        <v>0</v>
      </c>
      <c r="DO174" s="81">
        <f t="shared" si="527"/>
        <v>0</v>
      </c>
      <c r="DP174" s="81">
        <f t="shared" si="527"/>
        <v>0</v>
      </c>
      <c r="DQ174" s="81">
        <f t="shared" si="527"/>
        <v>0</v>
      </c>
      <c r="DR174" s="81">
        <f t="shared" si="527"/>
        <v>0</v>
      </c>
      <c r="DS174" s="81">
        <f t="shared" si="527"/>
        <v>0</v>
      </c>
      <c r="DT174" s="81">
        <f t="shared" si="527"/>
        <v>0</v>
      </c>
      <c r="DU174" s="81">
        <f t="shared" si="527"/>
        <v>0</v>
      </c>
      <c r="DV174" s="81">
        <f t="shared" si="527"/>
        <v>0</v>
      </c>
      <c r="DW174" s="81">
        <f t="shared" si="527"/>
        <v>0</v>
      </c>
      <c r="DX174" s="81">
        <f t="shared" si="527"/>
        <v>0</v>
      </c>
      <c r="DY174" s="81">
        <f t="shared" si="527"/>
        <v>0</v>
      </c>
      <c r="DZ174" s="81">
        <f t="shared" si="527"/>
        <v>0</v>
      </c>
      <c r="EA174" s="81">
        <f t="shared" si="527"/>
        <v>0</v>
      </c>
      <c r="EB174" s="81">
        <f t="shared" si="527"/>
        <v>0</v>
      </c>
      <c r="EC174" s="81">
        <f t="shared" si="527"/>
        <v>0</v>
      </c>
      <c r="ED174" s="81">
        <f t="shared" si="527"/>
        <v>0</v>
      </c>
      <c r="EE174" s="81">
        <f t="shared" si="527"/>
        <v>0</v>
      </c>
      <c r="EF174" s="81">
        <f t="shared" si="527"/>
        <v>0</v>
      </c>
      <c r="EG174" s="81">
        <f t="shared" si="527"/>
        <v>0</v>
      </c>
      <c r="EH174" s="81">
        <f t="shared" si="527"/>
        <v>0</v>
      </c>
      <c r="EI174" s="81">
        <f t="shared" si="527"/>
        <v>0</v>
      </c>
      <c r="EJ174" s="81">
        <f t="shared" si="527"/>
        <v>0</v>
      </c>
      <c r="EK174" s="81">
        <f t="shared" si="527"/>
        <v>0</v>
      </c>
      <c r="EL174" s="81">
        <f t="shared" si="527"/>
        <v>0</v>
      </c>
      <c r="EM174" s="81">
        <f t="shared" si="527"/>
        <v>0</v>
      </c>
      <c r="EN174" s="81">
        <f t="shared" si="527"/>
        <v>0</v>
      </c>
      <c r="EO174" s="81">
        <f t="shared" si="527"/>
        <v>0</v>
      </c>
      <c r="EP174" s="81">
        <f t="shared" si="527"/>
        <v>0</v>
      </c>
      <c r="EQ174" s="81">
        <f t="shared" si="527"/>
        <v>0</v>
      </c>
      <c r="ER174" s="81">
        <f t="shared" si="527"/>
        <v>0</v>
      </c>
      <c r="ES174" s="81">
        <f t="shared" si="527"/>
        <v>0</v>
      </c>
      <c r="ET174" s="81">
        <f t="shared" ref="ET174:GR178" si="528">IF(ISNUMBER(ET28),ES174+ET28,ES174)</f>
        <v>0</v>
      </c>
      <c r="EU174" s="81">
        <f t="shared" si="528"/>
        <v>0</v>
      </c>
      <c r="EV174" s="81">
        <f t="shared" si="528"/>
        <v>0</v>
      </c>
      <c r="EW174" s="81">
        <f t="shared" si="528"/>
        <v>0</v>
      </c>
      <c r="EX174" s="81">
        <f t="shared" si="528"/>
        <v>0</v>
      </c>
      <c r="EY174" s="81">
        <f t="shared" si="528"/>
        <v>0</v>
      </c>
      <c r="EZ174" s="81">
        <f t="shared" si="528"/>
        <v>0</v>
      </c>
      <c r="FA174" s="81">
        <f t="shared" si="528"/>
        <v>0</v>
      </c>
      <c r="FB174" s="81">
        <f t="shared" si="528"/>
        <v>0</v>
      </c>
      <c r="FC174" s="81">
        <f t="shared" si="528"/>
        <v>0</v>
      </c>
      <c r="FD174" s="81">
        <f t="shared" si="528"/>
        <v>0</v>
      </c>
      <c r="FE174" s="81">
        <f t="shared" si="528"/>
        <v>0</v>
      </c>
      <c r="FF174" s="81">
        <f t="shared" si="528"/>
        <v>0</v>
      </c>
      <c r="FG174" s="81">
        <f t="shared" si="528"/>
        <v>0</v>
      </c>
      <c r="FH174" s="81">
        <f t="shared" si="528"/>
        <v>0</v>
      </c>
      <c r="FI174" s="81">
        <f t="shared" si="528"/>
        <v>0</v>
      </c>
      <c r="FJ174" s="81">
        <f t="shared" si="528"/>
        <v>0</v>
      </c>
      <c r="FK174" s="81">
        <f t="shared" si="528"/>
        <v>0</v>
      </c>
      <c r="FL174" s="81">
        <f t="shared" si="528"/>
        <v>0</v>
      </c>
      <c r="FM174" s="81">
        <f t="shared" si="528"/>
        <v>0</v>
      </c>
      <c r="FN174" s="81">
        <f t="shared" si="528"/>
        <v>0</v>
      </c>
      <c r="FO174" s="81">
        <f t="shared" si="528"/>
        <v>0</v>
      </c>
      <c r="FP174" s="81">
        <f t="shared" si="528"/>
        <v>0</v>
      </c>
      <c r="FQ174" s="81">
        <f t="shared" si="528"/>
        <v>0</v>
      </c>
      <c r="FR174" s="81">
        <f t="shared" si="528"/>
        <v>0</v>
      </c>
      <c r="FS174" s="81">
        <f t="shared" si="528"/>
        <v>0</v>
      </c>
      <c r="FT174" s="81">
        <f t="shared" si="528"/>
        <v>0</v>
      </c>
      <c r="FU174" s="81">
        <f t="shared" si="528"/>
        <v>0</v>
      </c>
      <c r="FV174" s="81">
        <f t="shared" si="528"/>
        <v>0</v>
      </c>
      <c r="FW174" s="81">
        <f t="shared" si="528"/>
        <v>0</v>
      </c>
      <c r="FX174" s="81">
        <f t="shared" si="528"/>
        <v>0</v>
      </c>
      <c r="FY174" s="81">
        <f t="shared" si="528"/>
        <v>0</v>
      </c>
      <c r="FZ174" s="81">
        <f t="shared" si="528"/>
        <v>0</v>
      </c>
      <c r="GA174" s="81">
        <f t="shared" si="528"/>
        <v>0</v>
      </c>
      <c r="GB174" s="81">
        <f t="shared" si="528"/>
        <v>0</v>
      </c>
      <c r="GC174" s="81">
        <f t="shared" si="528"/>
        <v>0</v>
      </c>
      <c r="GD174" s="81">
        <f t="shared" si="528"/>
        <v>0</v>
      </c>
      <c r="GE174" s="81">
        <f t="shared" si="528"/>
        <v>0</v>
      </c>
      <c r="GF174" s="81">
        <f t="shared" si="528"/>
        <v>0</v>
      </c>
      <c r="GG174" s="81">
        <f t="shared" si="528"/>
        <v>0</v>
      </c>
      <c r="GH174" s="81">
        <f t="shared" si="528"/>
        <v>0</v>
      </c>
      <c r="GI174" s="81">
        <f t="shared" si="528"/>
        <v>0</v>
      </c>
      <c r="GJ174" s="81">
        <f t="shared" si="528"/>
        <v>0</v>
      </c>
      <c r="GK174" s="81">
        <f t="shared" si="528"/>
        <v>0</v>
      </c>
      <c r="GL174" s="81">
        <f t="shared" si="528"/>
        <v>0</v>
      </c>
      <c r="GM174" s="81">
        <f t="shared" si="528"/>
        <v>0</v>
      </c>
      <c r="GN174" s="81">
        <f t="shared" si="528"/>
        <v>0</v>
      </c>
      <c r="GO174" s="81">
        <f t="shared" si="528"/>
        <v>0</v>
      </c>
      <c r="GP174" s="81">
        <f t="shared" si="528"/>
        <v>0</v>
      </c>
      <c r="GQ174" s="81">
        <f t="shared" si="528"/>
        <v>0</v>
      </c>
      <c r="GR174" s="81">
        <f t="shared" si="528"/>
        <v>0</v>
      </c>
      <c r="GS174" s="6"/>
      <c r="GT174" s="6"/>
      <c r="GU174" s="6"/>
      <c r="GV174" s="6"/>
      <c r="GW174" s="6"/>
      <c r="GX174" s="6"/>
      <c r="GY174" s="6"/>
      <c r="GZ174" s="6"/>
    </row>
    <row r="175" spans="7:208" x14ac:dyDescent="0.2">
      <c r="G175" s="1080"/>
      <c r="H175" s="256" t="s">
        <v>299</v>
      </c>
      <c r="T175" s="414">
        <v>28</v>
      </c>
      <c r="U175" s="81">
        <v>5267</v>
      </c>
      <c r="V175" s="81">
        <f t="shared" si="505"/>
        <v>5268</v>
      </c>
      <c r="W175" s="81">
        <f t="shared" ref="W175:CH178" si="529">IF(ISNUMBER(W29),V175+W29,V175)</f>
        <v>5295</v>
      </c>
      <c r="X175" s="81">
        <f t="shared" si="529"/>
        <v>5316</v>
      </c>
      <c r="Y175" s="81">
        <f t="shared" si="529"/>
        <v>5362</v>
      </c>
      <c r="Z175" s="81">
        <f t="shared" si="529"/>
        <v>5374</v>
      </c>
      <c r="AA175" s="81">
        <f t="shared" si="529"/>
        <v>5398</v>
      </c>
      <c r="AB175" s="81">
        <f t="shared" si="529"/>
        <v>5421</v>
      </c>
      <c r="AC175" s="81">
        <f t="shared" si="529"/>
        <v>5445</v>
      </c>
      <c r="AD175" s="81">
        <f t="shared" si="529"/>
        <v>5464</v>
      </c>
      <c r="AE175" s="81">
        <f t="shared" si="529"/>
        <v>5487</v>
      </c>
      <c r="AF175" s="81">
        <f t="shared" si="529"/>
        <v>5510</v>
      </c>
      <c r="AG175" s="81">
        <f t="shared" si="529"/>
        <v>5533</v>
      </c>
      <c r="AH175" s="81">
        <f t="shared" si="529"/>
        <v>5556</v>
      </c>
      <c r="AI175" s="81">
        <f t="shared" si="529"/>
        <v>5579</v>
      </c>
      <c r="AJ175" s="81">
        <f t="shared" si="529"/>
        <v>5602</v>
      </c>
      <c r="AK175" s="81">
        <f t="shared" si="529"/>
        <v>5625</v>
      </c>
      <c r="AL175" s="81">
        <f t="shared" si="529"/>
        <v>5648</v>
      </c>
      <c r="AM175" s="81">
        <f t="shared" si="529"/>
        <v>5671</v>
      </c>
      <c r="AN175" s="81">
        <f t="shared" si="529"/>
        <v>5694</v>
      </c>
      <c r="AO175" s="81">
        <f t="shared" si="529"/>
        <v>5717</v>
      </c>
      <c r="AP175" s="81">
        <f t="shared" si="529"/>
        <v>5740</v>
      </c>
      <c r="AQ175" s="81">
        <f t="shared" si="529"/>
        <v>5763</v>
      </c>
      <c r="AR175" s="81">
        <f t="shared" si="529"/>
        <v>5786</v>
      </c>
      <c r="AS175" s="81">
        <f t="shared" si="529"/>
        <v>5809</v>
      </c>
      <c r="AT175" s="81">
        <f t="shared" si="529"/>
        <v>5832</v>
      </c>
      <c r="AU175" s="81">
        <f t="shared" si="529"/>
        <v>5855</v>
      </c>
      <c r="AV175" s="81">
        <f t="shared" si="529"/>
        <v>5878</v>
      </c>
      <c r="AW175" s="81">
        <f t="shared" si="529"/>
        <v>5901</v>
      </c>
      <c r="AX175" s="81">
        <f t="shared" si="529"/>
        <v>5924</v>
      </c>
      <c r="AY175" s="81">
        <f t="shared" si="529"/>
        <v>5947</v>
      </c>
      <c r="AZ175" s="81">
        <f t="shared" si="529"/>
        <v>5970</v>
      </c>
      <c r="BA175" s="81">
        <f t="shared" si="529"/>
        <v>5993</v>
      </c>
      <c r="BB175" s="81">
        <f t="shared" si="529"/>
        <v>6016</v>
      </c>
      <c r="BC175" s="81">
        <f t="shared" si="529"/>
        <v>6039</v>
      </c>
      <c r="BD175" s="81">
        <f t="shared" si="529"/>
        <v>6062</v>
      </c>
      <c r="BE175" s="81">
        <f t="shared" si="529"/>
        <v>6085</v>
      </c>
      <c r="BF175" s="81">
        <f t="shared" si="529"/>
        <v>6108</v>
      </c>
      <c r="BG175" s="81">
        <f t="shared" si="529"/>
        <v>6131</v>
      </c>
      <c r="BH175" s="81">
        <f t="shared" si="529"/>
        <v>6131</v>
      </c>
      <c r="BI175" s="81">
        <f t="shared" si="529"/>
        <v>6131</v>
      </c>
      <c r="BJ175" s="81">
        <f t="shared" si="529"/>
        <v>6131</v>
      </c>
      <c r="BK175" s="81">
        <f t="shared" si="529"/>
        <v>6131</v>
      </c>
      <c r="BL175" s="81">
        <f t="shared" si="529"/>
        <v>6131</v>
      </c>
      <c r="BM175" s="81">
        <f t="shared" si="529"/>
        <v>6152</v>
      </c>
      <c r="BN175" s="81">
        <f t="shared" si="529"/>
        <v>6173</v>
      </c>
      <c r="BO175" s="81">
        <f t="shared" si="529"/>
        <v>6194</v>
      </c>
      <c r="BP175" s="81">
        <f t="shared" si="529"/>
        <v>6215</v>
      </c>
      <c r="BQ175" s="81">
        <f t="shared" si="529"/>
        <v>6236</v>
      </c>
      <c r="BR175" s="81">
        <f t="shared" si="529"/>
        <v>6257</v>
      </c>
      <c r="BS175" s="81">
        <f t="shared" si="529"/>
        <v>6278</v>
      </c>
      <c r="BT175" s="81">
        <f t="shared" si="529"/>
        <v>6299</v>
      </c>
      <c r="BU175" s="81">
        <f t="shared" si="529"/>
        <v>6320</v>
      </c>
      <c r="BV175" s="81">
        <f t="shared" si="529"/>
        <v>6341</v>
      </c>
      <c r="BW175" s="81">
        <f t="shared" si="529"/>
        <v>6362</v>
      </c>
      <c r="BX175" s="81">
        <f t="shared" si="529"/>
        <v>6383</v>
      </c>
      <c r="BY175" s="81">
        <f t="shared" si="529"/>
        <v>6404</v>
      </c>
      <c r="BZ175" s="81">
        <f t="shared" si="529"/>
        <v>6425</v>
      </c>
      <c r="CA175" s="81">
        <f t="shared" si="529"/>
        <v>6446</v>
      </c>
      <c r="CB175" s="81">
        <f t="shared" si="529"/>
        <v>6467</v>
      </c>
      <c r="CC175" s="81">
        <f t="shared" si="529"/>
        <v>6488</v>
      </c>
      <c r="CD175" s="81">
        <f t="shared" si="529"/>
        <v>6509</v>
      </c>
      <c r="CE175" s="81">
        <f t="shared" si="529"/>
        <v>6530</v>
      </c>
      <c r="CF175" s="81">
        <f t="shared" si="529"/>
        <v>6551</v>
      </c>
      <c r="CG175" s="81">
        <f t="shared" si="529"/>
        <v>6572</v>
      </c>
      <c r="CH175" s="81">
        <f t="shared" si="529"/>
        <v>6593</v>
      </c>
      <c r="CI175" s="81">
        <f t="shared" si="527"/>
        <v>6614</v>
      </c>
      <c r="CJ175" s="81">
        <f t="shared" si="527"/>
        <v>6635</v>
      </c>
      <c r="CK175" s="81">
        <f t="shared" si="527"/>
        <v>6656</v>
      </c>
      <c r="CL175" s="81">
        <f t="shared" si="527"/>
        <v>6677</v>
      </c>
      <c r="CM175" s="81">
        <f t="shared" si="527"/>
        <v>6698</v>
      </c>
      <c r="CN175" s="81">
        <f t="shared" si="527"/>
        <v>6719</v>
      </c>
      <c r="CO175" s="81">
        <f t="shared" si="527"/>
        <v>6740</v>
      </c>
      <c r="CP175" s="81">
        <f t="shared" si="527"/>
        <v>6761</v>
      </c>
      <c r="CQ175" s="81">
        <f t="shared" si="527"/>
        <v>6782</v>
      </c>
      <c r="CR175" s="81">
        <f t="shared" si="527"/>
        <v>6803</v>
      </c>
      <c r="CS175" s="81">
        <f t="shared" si="527"/>
        <v>6824</v>
      </c>
      <c r="CT175" s="81">
        <f t="shared" si="527"/>
        <v>6845</v>
      </c>
      <c r="CU175" s="81">
        <f t="shared" si="527"/>
        <v>6866</v>
      </c>
      <c r="CV175" s="81">
        <f t="shared" si="527"/>
        <v>6887</v>
      </c>
      <c r="CW175" s="81">
        <f t="shared" si="527"/>
        <v>6908</v>
      </c>
      <c r="CX175" s="81">
        <f t="shared" si="527"/>
        <v>6929</v>
      </c>
      <c r="CY175" s="81">
        <f t="shared" si="527"/>
        <v>6950</v>
      </c>
      <c r="CZ175" s="81">
        <f t="shared" si="527"/>
        <v>6971</v>
      </c>
      <c r="DA175" s="81">
        <f t="shared" si="527"/>
        <v>6992</v>
      </c>
      <c r="DB175" s="81">
        <f t="shared" si="527"/>
        <v>7013</v>
      </c>
      <c r="DC175" s="81">
        <f t="shared" si="527"/>
        <v>7034</v>
      </c>
      <c r="DD175" s="81">
        <f t="shared" si="527"/>
        <v>7055</v>
      </c>
      <c r="DE175" s="81">
        <f t="shared" si="527"/>
        <v>7076</v>
      </c>
      <c r="DF175" s="81">
        <f t="shared" si="527"/>
        <v>7097</v>
      </c>
      <c r="DG175" s="81">
        <f t="shared" si="527"/>
        <v>7118</v>
      </c>
      <c r="DH175" s="81">
        <f t="shared" si="527"/>
        <v>7139</v>
      </c>
      <c r="DI175" s="81">
        <f t="shared" si="527"/>
        <v>7160</v>
      </c>
      <c r="DJ175" s="81">
        <f t="shared" si="527"/>
        <v>7181</v>
      </c>
      <c r="DK175" s="81">
        <f t="shared" si="527"/>
        <v>7202</v>
      </c>
      <c r="DL175" s="81">
        <f t="shared" si="527"/>
        <v>7223</v>
      </c>
      <c r="DM175" s="81">
        <f t="shared" si="527"/>
        <v>7244</v>
      </c>
      <c r="DN175" s="81">
        <f t="shared" si="527"/>
        <v>7265</v>
      </c>
      <c r="DO175" s="81">
        <f t="shared" si="527"/>
        <v>7286</v>
      </c>
      <c r="DP175" s="81">
        <f t="shared" si="527"/>
        <v>7307</v>
      </c>
      <c r="DQ175" s="81">
        <f t="shared" si="527"/>
        <v>7307</v>
      </c>
      <c r="DR175" s="81">
        <f t="shared" si="527"/>
        <v>7307</v>
      </c>
      <c r="DS175" s="81">
        <f t="shared" si="527"/>
        <v>7307</v>
      </c>
      <c r="DT175" s="81">
        <f t="shared" si="527"/>
        <v>7307</v>
      </c>
      <c r="DU175" s="81">
        <f t="shared" si="527"/>
        <v>7307</v>
      </c>
      <c r="DV175" s="81">
        <f t="shared" si="527"/>
        <v>7307</v>
      </c>
      <c r="DW175" s="81">
        <f t="shared" si="527"/>
        <v>7330</v>
      </c>
      <c r="DX175" s="81">
        <f t="shared" si="527"/>
        <v>7353</v>
      </c>
      <c r="DY175" s="81">
        <f t="shared" si="527"/>
        <v>7376</v>
      </c>
      <c r="DZ175" s="81">
        <f t="shared" si="527"/>
        <v>7399</v>
      </c>
      <c r="EA175" s="81">
        <f t="shared" si="527"/>
        <v>7422</v>
      </c>
      <c r="EB175" s="81">
        <f t="shared" si="527"/>
        <v>7445</v>
      </c>
      <c r="EC175" s="81">
        <f t="shared" si="527"/>
        <v>7468</v>
      </c>
      <c r="ED175" s="81">
        <f t="shared" si="527"/>
        <v>7491</v>
      </c>
      <c r="EE175" s="81">
        <f t="shared" si="527"/>
        <v>7514</v>
      </c>
      <c r="EF175" s="81">
        <f t="shared" si="527"/>
        <v>7537</v>
      </c>
      <c r="EG175" s="81">
        <f t="shared" si="527"/>
        <v>7560</v>
      </c>
      <c r="EH175" s="81">
        <f t="shared" si="527"/>
        <v>7583</v>
      </c>
      <c r="EI175" s="81">
        <f t="shared" si="527"/>
        <v>7606</v>
      </c>
      <c r="EJ175" s="81">
        <f t="shared" si="527"/>
        <v>7629</v>
      </c>
      <c r="EK175" s="81">
        <f t="shared" si="527"/>
        <v>7652</v>
      </c>
      <c r="EL175" s="81">
        <f t="shared" si="527"/>
        <v>7675</v>
      </c>
      <c r="EM175" s="81">
        <f t="shared" si="527"/>
        <v>7698</v>
      </c>
      <c r="EN175" s="81">
        <f t="shared" si="527"/>
        <v>7721</v>
      </c>
      <c r="EO175" s="81">
        <f t="shared" si="527"/>
        <v>7744</v>
      </c>
      <c r="EP175" s="81">
        <f t="shared" si="527"/>
        <v>7767</v>
      </c>
      <c r="EQ175" s="81">
        <f t="shared" si="527"/>
        <v>7790</v>
      </c>
      <c r="ER175" s="81">
        <f t="shared" si="527"/>
        <v>7813</v>
      </c>
      <c r="ES175" s="81">
        <f t="shared" si="527"/>
        <v>7836</v>
      </c>
      <c r="ET175" s="81">
        <f t="shared" si="528"/>
        <v>7859</v>
      </c>
      <c r="EU175" s="81">
        <f t="shared" si="528"/>
        <v>7882</v>
      </c>
      <c r="EV175" s="81">
        <f t="shared" si="528"/>
        <v>7905</v>
      </c>
      <c r="EW175" s="81">
        <f t="shared" si="528"/>
        <v>7928</v>
      </c>
      <c r="EX175" s="81">
        <f t="shared" si="528"/>
        <v>7951</v>
      </c>
      <c r="EY175" s="81">
        <f t="shared" si="528"/>
        <v>7974</v>
      </c>
      <c r="EZ175" s="81">
        <f t="shared" si="528"/>
        <v>7997</v>
      </c>
      <c r="FA175" s="81">
        <f t="shared" si="528"/>
        <v>8020</v>
      </c>
      <c r="FB175" s="81">
        <f t="shared" si="528"/>
        <v>8043</v>
      </c>
      <c r="FC175" s="81">
        <f t="shared" si="528"/>
        <v>8066</v>
      </c>
      <c r="FD175" s="81">
        <f t="shared" si="528"/>
        <v>8089</v>
      </c>
      <c r="FE175" s="81">
        <f t="shared" si="528"/>
        <v>8112</v>
      </c>
      <c r="FF175" s="81">
        <f t="shared" si="528"/>
        <v>8135</v>
      </c>
      <c r="FG175" s="81">
        <f t="shared" si="528"/>
        <v>8158</v>
      </c>
      <c r="FH175" s="81">
        <f t="shared" si="528"/>
        <v>8181</v>
      </c>
      <c r="FI175" s="81">
        <f t="shared" si="528"/>
        <v>8204</v>
      </c>
      <c r="FJ175" s="81">
        <f t="shared" si="528"/>
        <v>8227</v>
      </c>
      <c r="FK175" s="81">
        <f t="shared" si="528"/>
        <v>8250</v>
      </c>
      <c r="FL175" s="81">
        <f t="shared" si="528"/>
        <v>8273</v>
      </c>
      <c r="FM175" s="81">
        <f t="shared" si="528"/>
        <v>8296</v>
      </c>
      <c r="FN175" s="81">
        <f t="shared" si="528"/>
        <v>8319</v>
      </c>
      <c r="FO175" s="81">
        <f t="shared" si="528"/>
        <v>8342</v>
      </c>
      <c r="FP175" s="81">
        <f t="shared" si="528"/>
        <v>8365</v>
      </c>
      <c r="FQ175" s="81">
        <f t="shared" si="528"/>
        <v>8388</v>
      </c>
      <c r="FR175" s="81">
        <f t="shared" si="528"/>
        <v>8411</v>
      </c>
      <c r="FS175" s="81">
        <f t="shared" si="528"/>
        <v>8434</v>
      </c>
      <c r="FT175" s="81">
        <f t="shared" si="528"/>
        <v>8457</v>
      </c>
      <c r="FU175" s="81">
        <f t="shared" si="528"/>
        <v>8480</v>
      </c>
      <c r="FV175" s="81">
        <f t="shared" si="528"/>
        <v>8480</v>
      </c>
      <c r="FW175" s="81">
        <f t="shared" si="528"/>
        <v>8480</v>
      </c>
      <c r="FX175" s="81">
        <f t="shared" si="528"/>
        <v>8480</v>
      </c>
      <c r="FY175" s="81">
        <f t="shared" si="528"/>
        <v>8480</v>
      </c>
      <c r="FZ175" s="81">
        <f t="shared" si="528"/>
        <v>8480</v>
      </c>
      <c r="GA175" s="81">
        <f t="shared" si="528"/>
        <v>8480</v>
      </c>
      <c r="GB175" s="81">
        <f t="shared" si="528"/>
        <v>8480</v>
      </c>
      <c r="GC175" s="81">
        <f t="shared" si="528"/>
        <v>8480</v>
      </c>
      <c r="GD175" s="81">
        <f t="shared" si="528"/>
        <v>8480</v>
      </c>
      <c r="GE175" s="81">
        <f t="shared" si="528"/>
        <v>8480</v>
      </c>
      <c r="GF175" s="81">
        <f t="shared" si="528"/>
        <v>8480</v>
      </c>
      <c r="GG175" s="81">
        <f t="shared" si="528"/>
        <v>8480</v>
      </c>
      <c r="GH175" s="81">
        <f t="shared" si="528"/>
        <v>8480</v>
      </c>
      <c r="GI175" s="81">
        <f t="shared" si="528"/>
        <v>8480</v>
      </c>
      <c r="GJ175" s="81">
        <f t="shared" si="528"/>
        <v>8480</v>
      </c>
      <c r="GK175" s="81">
        <f t="shared" si="528"/>
        <v>8480</v>
      </c>
      <c r="GL175" s="81">
        <f t="shared" si="528"/>
        <v>8480</v>
      </c>
      <c r="GM175" s="81">
        <f t="shared" si="528"/>
        <v>8480</v>
      </c>
      <c r="GN175" s="81">
        <f t="shared" si="528"/>
        <v>8480</v>
      </c>
      <c r="GO175" s="81">
        <f t="shared" si="528"/>
        <v>8480</v>
      </c>
      <c r="GP175" s="81">
        <f t="shared" si="528"/>
        <v>8480</v>
      </c>
      <c r="GQ175" s="81">
        <f t="shared" si="528"/>
        <v>8480</v>
      </c>
      <c r="GR175" s="81">
        <f t="shared" si="528"/>
        <v>8480</v>
      </c>
      <c r="GS175" s="6"/>
      <c r="GT175" s="6"/>
      <c r="GU175" s="6"/>
      <c r="GV175" s="6"/>
      <c r="GW175" s="6"/>
      <c r="GX175" s="6"/>
      <c r="GY175" s="6"/>
      <c r="GZ175" s="6"/>
    </row>
    <row r="176" spans="7:208" x14ac:dyDescent="0.2">
      <c r="G176" s="1080"/>
      <c r="H176" s="256" t="s">
        <v>107</v>
      </c>
      <c r="T176" s="414">
        <v>29</v>
      </c>
      <c r="U176" s="81">
        <v>5479</v>
      </c>
      <c r="V176" s="81">
        <f t="shared" si="505"/>
        <v>5491</v>
      </c>
      <c r="W176" s="81">
        <f t="shared" si="529"/>
        <v>5517</v>
      </c>
      <c r="X176" s="81">
        <f t="shared" si="529"/>
        <v>5548</v>
      </c>
      <c r="Y176" s="81">
        <f t="shared" si="529"/>
        <v>5554</v>
      </c>
      <c r="Z176" s="81">
        <f t="shared" si="529"/>
        <v>5563</v>
      </c>
      <c r="AA176" s="81">
        <f t="shared" si="529"/>
        <v>5581</v>
      </c>
      <c r="AB176" s="81">
        <f t="shared" si="529"/>
        <v>5592</v>
      </c>
      <c r="AC176" s="81">
        <f t="shared" si="529"/>
        <v>5592</v>
      </c>
      <c r="AD176" s="81">
        <f t="shared" si="529"/>
        <v>5592</v>
      </c>
      <c r="AE176" s="81">
        <f t="shared" si="529"/>
        <v>5615</v>
      </c>
      <c r="AF176" s="81">
        <f t="shared" si="529"/>
        <v>5638</v>
      </c>
      <c r="AG176" s="81">
        <f t="shared" si="529"/>
        <v>5661</v>
      </c>
      <c r="AH176" s="81">
        <f t="shared" si="529"/>
        <v>5684</v>
      </c>
      <c r="AI176" s="81">
        <f t="shared" si="529"/>
        <v>5707</v>
      </c>
      <c r="AJ176" s="81">
        <f t="shared" si="529"/>
        <v>5730</v>
      </c>
      <c r="AK176" s="81">
        <f t="shared" si="529"/>
        <v>5753</v>
      </c>
      <c r="AL176" s="81">
        <f t="shared" si="529"/>
        <v>5776</v>
      </c>
      <c r="AM176" s="81">
        <f t="shared" si="529"/>
        <v>5799</v>
      </c>
      <c r="AN176" s="81">
        <f t="shared" si="529"/>
        <v>5822</v>
      </c>
      <c r="AO176" s="81">
        <f t="shared" si="529"/>
        <v>5845</v>
      </c>
      <c r="AP176" s="81">
        <f t="shared" si="529"/>
        <v>5868</v>
      </c>
      <c r="AQ176" s="81">
        <f t="shared" si="529"/>
        <v>5891</v>
      </c>
      <c r="AR176" s="81">
        <f t="shared" si="529"/>
        <v>5914</v>
      </c>
      <c r="AS176" s="81">
        <f t="shared" si="529"/>
        <v>5937</v>
      </c>
      <c r="AT176" s="81">
        <f t="shared" si="529"/>
        <v>5960</v>
      </c>
      <c r="AU176" s="81">
        <f t="shared" si="529"/>
        <v>5983</v>
      </c>
      <c r="AV176" s="81">
        <f t="shared" si="529"/>
        <v>5983</v>
      </c>
      <c r="AW176" s="81">
        <f t="shared" si="529"/>
        <v>5983</v>
      </c>
      <c r="AX176" s="81">
        <f t="shared" si="529"/>
        <v>5983</v>
      </c>
      <c r="AY176" s="81">
        <f t="shared" si="529"/>
        <v>5983</v>
      </c>
      <c r="AZ176" s="81">
        <f t="shared" si="529"/>
        <v>5983</v>
      </c>
      <c r="BA176" s="81">
        <f t="shared" si="529"/>
        <v>6006</v>
      </c>
      <c r="BB176" s="81">
        <f t="shared" si="529"/>
        <v>6029</v>
      </c>
      <c r="BC176" s="81">
        <f t="shared" si="529"/>
        <v>6052</v>
      </c>
      <c r="BD176" s="81">
        <f t="shared" si="529"/>
        <v>6075</v>
      </c>
      <c r="BE176" s="81">
        <f t="shared" si="529"/>
        <v>6098</v>
      </c>
      <c r="BF176" s="81">
        <f t="shared" si="529"/>
        <v>6121</v>
      </c>
      <c r="BG176" s="81">
        <f t="shared" si="529"/>
        <v>6144</v>
      </c>
      <c r="BH176" s="81">
        <f t="shared" si="529"/>
        <v>6167</v>
      </c>
      <c r="BI176" s="81">
        <f t="shared" si="529"/>
        <v>6190</v>
      </c>
      <c r="BJ176" s="81">
        <f t="shared" si="529"/>
        <v>6213</v>
      </c>
      <c r="BK176" s="81">
        <f t="shared" si="529"/>
        <v>6236</v>
      </c>
      <c r="BL176" s="81">
        <f t="shared" si="529"/>
        <v>6259</v>
      </c>
      <c r="BM176" s="81">
        <f t="shared" si="529"/>
        <v>6282</v>
      </c>
      <c r="BN176" s="81">
        <f t="shared" si="529"/>
        <v>6305</v>
      </c>
      <c r="BO176" s="81">
        <f t="shared" si="529"/>
        <v>6328</v>
      </c>
      <c r="BP176" s="81">
        <f t="shared" si="529"/>
        <v>6351</v>
      </c>
      <c r="BQ176" s="81">
        <f t="shared" si="529"/>
        <v>6374</v>
      </c>
      <c r="BR176" s="81">
        <f t="shared" si="529"/>
        <v>6397</v>
      </c>
      <c r="BS176" s="81">
        <f t="shared" si="529"/>
        <v>6420</v>
      </c>
      <c r="BT176" s="81">
        <f t="shared" si="529"/>
        <v>6443</v>
      </c>
      <c r="BU176" s="81">
        <f t="shared" si="529"/>
        <v>6466</v>
      </c>
      <c r="BV176" s="81">
        <f t="shared" si="529"/>
        <v>6489</v>
      </c>
      <c r="BW176" s="81">
        <f t="shared" si="529"/>
        <v>6512</v>
      </c>
      <c r="BX176" s="81">
        <f t="shared" si="529"/>
        <v>6535</v>
      </c>
      <c r="BY176" s="81">
        <f t="shared" si="529"/>
        <v>6558</v>
      </c>
      <c r="BZ176" s="81">
        <f t="shared" si="529"/>
        <v>6581</v>
      </c>
      <c r="CA176" s="81">
        <f t="shared" si="529"/>
        <v>6604</v>
      </c>
      <c r="CB176" s="81">
        <f t="shared" si="529"/>
        <v>6627</v>
      </c>
      <c r="CC176" s="81">
        <f t="shared" si="529"/>
        <v>6650</v>
      </c>
      <c r="CD176" s="81">
        <f t="shared" si="529"/>
        <v>6673</v>
      </c>
      <c r="CE176" s="81">
        <f t="shared" si="529"/>
        <v>6696</v>
      </c>
      <c r="CF176" s="81">
        <f t="shared" si="529"/>
        <v>6719</v>
      </c>
      <c r="CG176" s="81">
        <f t="shared" si="529"/>
        <v>6742</v>
      </c>
      <c r="CH176" s="81">
        <f t="shared" si="529"/>
        <v>6765</v>
      </c>
      <c r="CI176" s="81">
        <f t="shared" si="527"/>
        <v>6788</v>
      </c>
      <c r="CJ176" s="81">
        <f t="shared" si="527"/>
        <v>6811</v>
      </c>
      <c r="CK176" s="81">
        <f t="shared" si="527"/>
        <v>6834</v>
      </c>
      <c r="CL176" s="81">
        <f t="shared" si="527"/>
        <v>6857</v>
      </c>
      <c r="CM176" s="81">
        <f t="shared" si="527"/>
        <v>6880</v>
      </c>
      <c r="CN176" s="81">
        <f t="shared" si="527"/>
        <v>6903</v>
      </c>
      <c r="CO176" s="81">
        <f t="shared" si="527"/>
        <v>6926</v>
      </c>
      <c r="CP176" s="81">
        <f t="shared" si="527"/>
        <v>6949</v>
      </c>
      <c r="CQ176" s="81">
        <f t="shared" si="527"/>
        <v>6972</v>
      </c>
      <c r="CR176" s="81">
        <f t="shared" si="527"/>
        <v>6995</v>
      </c>
      <c r="CS176" s="81">
        <f t="shared" si="527"/>
        <v>7018</v>
      </c>
      <c r="CT176" s="81">
        <f t="shared" si="527"/>
        <v>7041</v>
      </c>
      <c r="CU176" s="81">
        <f t="shared" si="527"/>
        <v>7064</v>
      </c>
      <c r="CV176" s="81">
        <f t="shared" si="527"/>
        <v>7087</v>
      </c>
      <c r="CW176" s="81">
        <f t="shared" si="527"/>
        <v>7110</v>
      </c>
      <c r="CX176" s="81">
        <f t="shared" si="527"/>
        <v>7133</v>
      </c>
      <c r="CY176" s="81">
        <f t="shared" si="527"/>
        <v>7156</v>
      </c>
      <c r="CZ176" s="81">
        <f t="shared" si="527"/>
        <v>7166</v>
      </c>
      <c r="DA176" s="81">
        <f t="shared" si="527"/>
        <v>7166</v>
      </c>
      <c r="DB176" s="81">
        <f t="shared" si="527"/>
        <v>7166</v>
      </c>
      <c r="DC176" s="81">
        <f t="shared" si="527"/>
        <v>7166</v>
      </c>
      <c r="DD176" s="81">
        <f t="shared" si="527"/>
        <v>7166</v>
      </c>
      <c r="DE176" s="81">
        <f t="shared" si="527"/>
        <v>7166</v>
      </c>
      <c r="DF176" s="81">
        <f t="shared" si="527"/>
        <v>7166</v>
      </c>
      <c r="DG176" s="81">
        <f t="shared" si="527"/>
        <v>7189</v>
      </c>
      <c r="DH176" s="81">
        <f t="shared" si="527"/>
        <v>7212</v>
      </c>
      <c r="DI176" s="81">
        <f t="shared" si="527"/>
        <v>7235</v>
      </c>
      <c r="DJ176" s="81">
        <f t="shared" si="527"/>
        <v>7258</v>
      </c>
      <c r="DK176" s="81">
        <f t="shared" si="527"/>
        <v>7281</v>
      </c>
      <c r="DL176" s="81">
        <f t="shared" si="527"/>
        <v>7304</v>
      </c>
      <c r="DM176" s="81">
        <f t="shared" si="527"/>
        <v>7327</v>
      </c>
      <c r="DN176" s="81">
        <f t="shared" si="527"/>
        <v>7350</v>
      </c>
      <c r="DO176" s="81">
        <f t="shared" si="527"/>
        <v>7373</v>
      </c>
      <c r="DP176" s="81">
        <f t="shared" si="527"/>
        <v>7396</v>
      </c>
      <c r="DQ176" s="81">
        <f t="shared" si="527"/>
        <v>7419</v>
      </c>
      <c r="DR176" s="81">
        <f t="shared" si="527"/>
        <v>7442</v>
      </c>
      <c r="DS176" s="81">
        <f t="shared" si="527"/>
        <v>7465</v>
      </c>
      <c r="DT176" s="81">
        <f t="shared" si="527"/>
        <v>7488</v>
      </c>
      <c r="DU176" s="81">
        <f t="shared" si="527"/>
        <v>7511</v>
      </c>
      <c r="DV176" s="81">
        <f t="shared" si="527"/>
        <v>7534</v>
      </c>
      <c r="DW176" s="81">
        <f t="shared" si="527"/>
        <v>7557</v>
      </c>
      <c r="DX176" s="81">
        <f t="shared" si="527"/>
        <v>7580</v>
      </c>
      <c r="DY176" s="81">
        <f t="shared" si="527"/>
        <v>7603</v>
      </c>
      <c r="DZ176" s="81">
        <f t="shared" si="527"/>
        <v>7626</v>
      </c>
      <c r="EA176" s="81">
        <f t="shared" si="527"/>
        <v>7649</v>
      </c>
      <c r="EB176" s="81">
        <f t="shared" si="527"/>
        <v>7672</v>
      </c>
      <c r="EC176" s="81">
        <f t="shared" si="527"/>
        <v>7695</v>
      </c>
      <c r="ED176" s="81">
        <f t="shared" si="527"/>
        <v>7718</v>
      </c>
      <c r="EE176" s="81">
        <f t="shared" si="527"/>
        <v>7741</v>
      </c>
      <c r="EF176" s="81">
        <f t="shared" si="527"/>
        <v>7764</v>
      </c>
      <c r="EG176" s="81">
        <f t="shared" si="527"/>
        <v>7787</v>
      </c>
      <c r="EH176" s="81">
        <f t="shared" si="527"/>
        <v>7810</v>
      </c>
      <c r="EI176" s="81">
        <f t="shared" si="527"/>
        <v>7833</v>
      </c>
      <c r="EJ176" s="81">
        <f t="shared" si="527"/>
        <v>7856</v>
      </c>
      <c r="EK176" s="81">
        <f t="shared" si="527"/>
        <v>7879</v>
      </c>
      <c r="EL176" s="81">
        <f t="shared" si="527"/>
        <v>7902</v>
      </c>
      <c r="EM176" s="81">
        <f t="shared" si="527"/>
        <v>7925</v>
      </c>
      <c r="EN176" s="81">
        <f t="shared" si="527"/>
        <v>7948</v>
      </c>
      <c r="EO176" s="81">
        <f t="shared" si="527"/>
        <v>7971</v>
      </c>
      <c r="EP176" s="81">
        <f t="shared" si="527"/>
        <v>7994</v>
      </c>
      <c r="EQ176" s="81">
        <f t="shared" si="527"/>
        <v>8017</v>
      </c>
      <c r="ER176" s="81">
        <f t="shared" si="527"/>
        <v>8040</v>
      </c>
      <c r="ES176" s="81">
        <f t="shared" si="527"/>
        <v>8063</v>
      </c>
      <c r="ET176" s="81">
        <f t="shared" si="528"/>
        <v>8086</v>
      </c>
      <c r="EU176" s="81">
        <f t="shared" si="528"/>
        <v>8109</v>
      </c>
      <c r="EV176" s="81">
        <f t="shared" si="528"/>
        <v>8132</v>
      </c>
      <c r="EW176" s="81">
        <f t="shared" si="528"/>
        <v>8155</v>
      </c>
      <c r="EX176" s="81">
        <f t="shared" si="528"/>
        <v>8178</v>
      </c>
      <c r="EY176" s="81">
        <f t="shared" si="528"/>
        <v>8201</v>
      </c>
      <c r="EZ176" s="81">
        <f t="shared" si="528"/>
        <v>8224</v>
      </c>
      <c r="FA176" s="81">
        <f t="shared" si="528"/>
        <v>8247</v>
      </c>
      <c r="FB176" s="81">
        <f t="shared" si="528"/>
        <v>8270</v>
      </c>
      <c r="FC176" s="81">
        <f t="shared" si="528"/>
        <v>8293</v>
      </c>
      <c r="FD176" s="81">
        <f t="shared" si="528"/>
        <v>8316</v>
      </c>
      <c r="FE176" s="81">
        <f t="shared" si="528"/>
        <v>8339</v>
      </c>
      <c r="FF176" s="81">
        <f t="shared" si="528"/>
        <v>8362</v>
      </c>
      <c r="FG176" s="81">
        <f t="shared" si="528"/>
        <v>8362</v>
      </c>
      <c r="FH176" s="81">
        <f t="shared" si="528"/>
        <v>8362</v>
      </c>
      <c r="FI176" s="81">
        <f t="shared" si="528"/>
        <v>8362</v>
      </c>
      <c r="FJ176" s="81">
        <f t="shared" si="528"/>
        <v>8362</v>
      </c>
      <c r="FK176" s="81">
        <f t="shared" si="528"/>
        <v>8362</v>
      </c>
      <c r="FL176" s="81">
        <f t="shared" si="528"/>
        <v>8385</v>
      </c>
      <c r="FM176" s="81">
        <f t="shared" si="528"/>
        <v>8408</v>
      </c>
      <c r="FN176" s="81">
        <f t="shared" si="528"/>
        <v>8431</v>
      </c>
      <c r="FO176" s="81">
        <f t="shared" si="528"/>
        <v>8454</v>
      </c>
      <c r="FP176" s="81">
        <f t="shared" si="528"/>
        <v>8477</v>
      </c>
      <c r="FQ176" s="81">
        <f t="shared" si="528"/>
        <v>8500</v>
      </c>
      <c r="FR176" s="81">
        <f t="shared" si="528"/>
        <v>8523</v>
      </c>
      <c r="FS176" s="81">
        <f t="shared" si="528"/>
        <v>8546</v>
      </c>
      <c r="FT176" s="81">
        <f t="shared" si="528"/>
        <v>8569</v>
      </c>
      <c r="FU176" s="81">
        <f t="shared" si="528"/>
        <v>8592</v>
      </c>
      <c r="FV176" s="81">
        <f t="shared" si="528"/>
        <v>8615</v>
      </c>
      <c r="FW176" s="81">
        <f t="shared" si="528"/>
        <v>8638</v>
      </c>
      <c r="FX176" s="81">
        <f t="shared" si="528"/>
        <v>8661</v>
      </c>
      <c r="FY176" s="81">
        <f t="shared" si="528"/>
        <v>8684</v>
      </c>
      <c r="FZ176" s="81">
        <f t="shared" si="528"/>
        <v>8707</v>
      </c>
      <c r="GA176" s="81">
        <f t="shared" si="528"/>
        <v>8730</v>
      </c>
      <c r="GB176" s="81">
        <f t="shared" si="528"/>
        <v>8753</v>
      </c>
      <c r="GC176" s="81">
        <f t="shared" si="528"/>
        <v>8776</v>
      </c>
      <c r="GD176" s="81">
        <f t="shared" si="528"/>
        <v>8799</v>
      </c>
      <c r="GE176" s="81">
        <f t="shared" si="528"/>
        <v>8822</v>
      </c>
      <c r="GF176" s="81">
        <f t="shared" si="528"/>
        <v>8845</v>
      </c>
      <c r="GG176" s="81">
        <f t="shared" si="528"/>
        <v>8868</v>
      </c>
      <c r="GH176" s="81">
        <f t="shared" si="528"/>
        <v>8891</v>
      </c>
      <c r="GI176" s="81">
        <f t="shared" si="528"/>
        <v>8914</v>
      </c>
      <c r="GJ176" s="81">
        <f t="shared" si="528"/>
        <v>8937</v>
      </c>
      <c r="GK176" s="81">
        <f t="shared" si="528"/>
        <v>8960</v>
      </c>
      <c r="GL176" s="81">
        <f t="shared" si="528"/>
        <v>8983</v>
      </c>
      <c r="GM176" s="81">
        <f t="shared" si="528"/>
        <v>9006</v>
      </c>
      <c r="GN176" s="81">
        <f t="shared" si="528"/>
        <v>9029</v>
      </c>
      <c r="GO176" s="81">
        <f t="shared" si="528"/>
        <v>9029</v>
      </c>
      <c r="GP176" s="81">
        <f t="shared" si="528"/>
        <v>9029</v>
      </c>
      <c r="GQ176" s="81">
        <f t="shared" si="528"/>
        <v>9029</v>
      </c>
      <c r="GR176" s="81">
        <f t="shared" si="528"/>
        <v>9029</v>
      </c>
      <c r="GS176" s="6"/>
      <c r="GT176" s="6"/>
      <c r="GU176" s="6"/>
      <c r="GV176" s="6"/>
      <c r="GW176" s="6"/>
      <c r="GX176" s="6"/>
      <c r="GY176" s="6"/>
      <c r="GZ176" s="6"/>
    </row>
    <row r="177" spans="7:208" x14ac:dyDescent="0.2">
      <c r="G177" s="1080"/>
      <c r="H177" s="256" t="s">
        <v>108</v>
      </c>
      <c r="T177" s="414">
        <v>30</v>
      </c>
      <c r="U177" s="81">
        <v>3886</v>
      </c>
      <c r="V177" s="81">
        <f t="shared" si="505"/>
        <v>3886</v>
      </c>
      <c r="W177" s="81">
        <f t="shared" si="529"/>
        <v>3886</v>
      </c>
      <c r="X177" s="81">
        <f t="shared" si="529"/>
        <v>3886</v>
      </c>
      <c r="Y177" s="81">
        <f t="shared" si="529"/>
        <v>3886</v>
      </c>
      <c r="Z177" s="81">
        <f t="shared" si="529"/>
        <v>3886</v>
      </c>
      <c r="AA177" s="81">
        <f t="shared" si="529"/>
        <v>3886</v>
      </c>
      <c r="AB177" s="81">
        <f t="shared" si="529"/>
        <v>3886</v>
      </c>
      <c r="AC177" s="81">
        <f t="shared" si="529"/>
        <v>3886</v>
      </c>
      <c r="AD177" s="81">
        <f t="shared" si="529"/>
        <v>3886</v>
      </c>
      <c r="AE177" s="81">
        <f t="shared" si="529"/>
        <v>3886</v>
      </c>
      <c r="AF177" s="81">
        <f t="shared" si="529"/>
        <v>3886</v>
      </c>
      <c r="AG177" s="81">
        <f t="shared" si="529"/>
        <v>3886</v>
      </c>
      <c r="AH177" s="81">
        <f t="shared" si="529"/>
        <v>3886</v>
      </c>
      <c r="AI177" s="81">
        <f t="shared" si="529"/>
        <v>3886</v>
      </c>
      <c r="AJ177" s="81">
        <f t="shared" si="529"/>
        <v>3886</v>
      </c>
      <c r="AK177" s="81">
        <f t="shared" si="529"/>
        <v>3886</v>
      </c>
      <c r="AL177" s="81">
        <f t="shared" si="529"/>
        <v>3886</v>
      </c>
      <c r="AM177" s="81">
        <f t="shared" si="529"/>
        <v>3886</v>
      </c>
      <c r="AN177" s="81">
        <f t="shared" si="529"/>
        <v>3886</v>
      </c>
      <c r="AO177" s="81">
        <f t="shared" si="529"/>
        <v>3886</v>
      </c>
      <c r="AP177" s="81">
        <f t="shared" si="529"/>
        <v>3909</v>
      </c>
      <c r="AQ177" s="81">
        <f t="shared" si="529"/>
        <v>3932</v>
      </c>
      <c r="AR177" s="81">
        <f t="shared" si="529"/>
        <v>3955</v>
      </c>
      <c r="AS177" s="81">
        <f t="shared" si="529"/>
        <v>3978</v>
      </c>
      <c r="AT177" s="81">
        <f t="shared" si="529"/>
        <v>4001</v>
      </c>
      <c r="AU177" s="81">
        <f t="shared" si="529"/>
        <v>4024</v>
      </c>
      <c r="AV177" s="81">
        <f t="shared" si="529"/>
        <v>4047</v>
      </c>
      <c r="AW177" s="81">
        <f t="shared" si="529"/>
        <v>4070</v>
      </c>
      <c r="AX177" s="81">
        <f t="shared" si="529"/>
        <v>4093</v>
      </c>
      <c r="AY177" s="81">
        <f t="shared" si="529"/>
        <v>4116</v>
      </c>
      <c r="AZ177" s="81">
        <f t="shared" si="529"/>
        <v>4139</v>
      </c>
      <c r="BA177" s="81">
        <f t="shared" si="529"/>
        <v>4162</v>
      </c>
      <c r="BB177" s="81">
        <f t="shared" si="529"/>
        <v>4185</v>
      </c>
      <c r="BC177" s="81">
        <f t="shared" si="529"/>
        <v>4208</v>
      </c>
      <c r="BD177" s="81">
        <f t="shared" si="529"/>
        <v>4231</v>
      </c>
      <c r="BE177" s="81">
        <f t="shared" si="529"/>
        <v>4254</v>
      </c>
      <c r="BF177" s="81">
        <f t="shared" si="529"/>
        <v>4277</v>
      </c>
      <c r="BG177" s="81">
        <f t="shared" si="529"/>
        <v>4300</v>
      </c>
      <c r="BH177" s="81">
        <f t="shared" si="529"/>
        <v>4323</v>
      </c>
      <c r="BI177" s="81">
        <f t="shared" si="529"/>
        <v>4346</v>
      </c>
      <c r="BJ177" s="81">
        <f t="shared" si="529"/>
        <v>4369</v>
      </c>
      <c r="BK177" s="81">
        <f t="shared" si="529"/>
        <v>4392</v>
      </c>
      <c r="BL177" s="81">
        <f t="shared" si="529"/>
        <v>4415</v>
      </c>
      <c r="BM177" s="81">
        <f t="shared" si="529"/>
        <v>4438</v>
      </c>
      <c r="BN177" s="81">
        <f t="shared" si="529"/>
        <v>4461</v>
      </c>
      <c r="BO177" s="81">
        <f t="shared" si="529"/>
        <v>4484</v>
      </c>
      <c r="BP177" s="81">
        <f t="shared" si="529"/>
        <v>4507</v>
      </c>
      <c r="BQ177" s="81">
        <f t="shared" si="529"/>
        <v>4530</v>
      </c>
      <c r="BR177" s="81">
        <f t="shared" si="529"/>
        <v>4553</v>
      </c>
      <c r="BS177" s="81">
        <f t="shared" si="529"/>
        <v>4576</v>
      </c>
      <c r="BT177" s="81">
        <f t="shared" si="529"/>
        <v>4599</v>
      </c>
      <c r="BU177" s="81">
        <f t="shared" si="529"/>
        <v>4622</v>
      </c>
      <c r="BV177" s="81">
        <f t="shared" si="529"/>
        <v>4645</v>
      </c>
      <c r="BW177" s="81">
        <f t="shared" si="529"/>
        <v>4668</v>
      </c>
      <c r="BX177" s="81">
        <f t="shared" si="529"/>
        <v>4691</v>
      </c>
      <c r="BY177" s="81">
        <f t="shared" si="529"/>
        <v>4714</v>
      </c>
      <c r="BZ177" s="81">
        <f t="shared" si="529"/>
        <v>4737</v>
      </c>
      <c r="CA177" s="81">
        <f t="shared" si="529"/>
        <v>4760</v>
      </c>
      <c r="CB177" s="81">
        <f t="shared" si="529"/>
        <v>4783</v>
      </c>
      <c r="CC177" s="81">
        <f t="shared" si="529"/>
        <v>4806</v>
      </c>
      <c r="CD177" s="81">
        <f t="shared" si="529"/>
        <v>4829</v>
      </c>
      <c r="CE177" s="81">
        <f t="shared" si="529"/>
        <v>4852</v>
      </c>
      <c r="CF177" s="81">
        <f t="shared" si="529"/>
        <v>4875</v>
      </c>
      <c r="CG177" s="81">
        <f t="shared" si="529"/>
        <v>4898</v>
      </c>
      <c r="CH177" s="81">
        <f t="shared" si="529"/>
        <v>4921</v>
      </c>
      <c r="CI177" s="81">
        <f t="shared" si="527"/>
        <v>4944</v>
      </c>
      <c r="CJ177" s="81">
        <f t="shared" si="527"/>
        <v>4967</v>
      </c>
      <c r="CK177" s="81">
        <f t="shared" si="527"/>
        <v>4990</v>
      </c>
      <c r="CL177" s="81">
        <f t="shared" si="527"/>
        <v>5013</v>
      </c>
      <c r="CM177" s="81">
        <f t="shared" si="527"/>
        <v>5036</v>
      </c>
      <c r="CN177" s="81">
        <f t="shared" si="527"/>
        <v>5036</v>
      </c>
      <c r="CO177" s="81">
        <f t="shared" si="527"/>
        <v>5036</v>
      </c>
      <c r="CP177" s="81">
        <f t="shared" si="527"/>
        <v>5036</v>
      </c>
      <c r="CQ177" s="81">
        <f t="shared" si="527"/>
        <v>5036</v>
      </c>
      <c r="CR177" s="81">
        <f t="shared" si="527"/>
        <v>5036</v>
      </c>
      <c r="CS177" s="81">
        <f t="shared" si="527"/>
        <v>5056</v>
      </c>
      <c r="CT177" s="81">
        <f t="shared" si="527"/>
        <v>5076</v>
      </c>
      <c r="CU177" s="81">
        <f t="shared" si="527"/>
        <v>5096</v>
      </c>
      <c r="CV177" s="81">
        <f t="shared" si="527"/>
        <v>5116</v>
      </c>
      <c r="CW177" s="81">
        <f t="shared" si="527"/>
        <v>5136</v>
      </c>
      <c r="CX177" s="81">
        <f t="shared" si="527"/>
        <v>5156</v>
      </c>
      <c r="CY177" s="81">
        <f t="shared" si="527"/>
        <v>5176</v>
      </c>
      <c r="CZ177" s="81">
        <f t="shared" si="527"/>
        <v>5196</v>
      </c>
      <c r="DA177" s="81">
        <f t="shared" si="527"/>
        <v>5217</v>
      </c>
      <c r="DB177" s="81">
        <f t="shared" si="527"/>
        <v>5238</v>
      </c>
      <c r="DC177" s="81">
        <f t="shared" si="527"/>
        <v>5259</v>
      </c>
      <c r="DD177" s="81">
        <f t="shared" si="527"/>
        <v>5280</v>
      </c>
      <c r="DE177" s="81">
        <f t="shared" si="527"/>
        <v>5301</v>
      </c>
      <c r="DF177" s="81">
        <f t="shared" si="527"/>
        <v>5322</v>
      </c>
      <c r="DG177" s="81">
        <f t="shared" si="527"/>
        <v>5343</v>
      </c>
      <c r="DH177" s="81">
        <f t="shared" si="527"/>
        <v>5364</v>
      </c>
      <c r="DI177" s="81">
        <f t="shared" si="527"/>
        <v>5385</v>
      </c>
      <c r="DJ177" s="81">
        <f t="shared" si="527"/>
        <v>5406</v>
      </c>
      <c r="DK177" s="81">
        <f t="shared" si="527"/>
        <v>5427</v>
      </c>
      <c r="DL177" s="81">
        <f t="shared" si="527"/>
        <v>5448</v>
      </c>
      <c r="DM177" s="81">
        <f t="shared" si="527"/>
        <v>5469</v>
      </c>
      <c r="DN177" s="81">
        <f t="shared" si="527"/>
        <v>5490</v>
      </c>
      <c r="DO177" s="81">
        <f t="shared" si="527"/>
        <v>5511</v>
      </c>
      <c r="DP177" s="81">
        <f t="shared" si="527"/>
        <v>5532</v>
      </c>
      <c r="DQ177" s="81">
        <f t="shared" si="527"/>
        <v>5553</v>
      </c>
      <c r="DR177" s="81">
        <f t="shared" si="527"/>
        <v>5574</v>
      </c>
      <c r="DS177" s="81">
        <f t="shared" si="527"/>
        <v>5595</v>
      </c>
      <c r="DT177" s="81">
        <f t="shared" si="527"/>
        <v>5616</v>
      </c>
      <c r="DU177" s="81">
        <f t="shared" si="527"/>
        <v>5637</v>
      </c>
      <c r="DV177" s="81">
        <f t="shared" si="527"/>
        <v>5658</v>
      </c>
      <c r="DW177" s="81">
        <f t="shared" si="527"/>
        <v>5679</v>
      </c>
      <c r="DX177" s="81">
        <f t="shared" si="527"/>
        <v>5700</v>
      </c>
      <c r="DY177" s="81">
        <f t="shared" si="527"/>
        <v>5721</v>
      </c>
      <c r="DZ177" s="81">
        <f t="shared" si="527"/>
        <v>5742</v>
      </c>
      <c r="EA177" s="81">
        <f t="shared" si="527"/>
        <v>5763</v>
      </c>
      <c r="EB177" s="81">
        <f t="shared" si="527"/>
        <v>5784</v>
      </c>
      <c r="EC177" s="81">
        <f t="shared" si="527"/>
        <v>5805</v>
      </c>
      <c r="ED177" s="81">
        <f t="shared" si="527"/>
        <v>5826</v>
      </c>
      <c r="EE177" s="81">
        <f t="shared" si="527"/>
        <v>5847</v>
      </c>
      <c r="EF177" s="81">
        <f t="shared" si="527"/>
        <v>5868</v>
      </c>
      <c r="EG177" s="81">
        <f t="shared" si="527"/>
        <v>5889</v>
      </c>
      <c r="EH177" s="81">
        <f t="shared" si="527"/>
        <v>5910</v>
      </c>
      <c r="EI177" s="81">
        <f t="shared" si="527"/>
        <v>5931</v>
      </c>
      <c r="EJ177" s="81">
        <f t="shared" si="527"/>
        <v>5952</v>
      </c>
      <c r="EK177" s="81">
        <f t="shared" si="527"/>
        <v>5973</v>
      </c>
      <c r="EL177" s="81">
        <f t="shared" si="527"/>
        <v>5994</v>
      </c>
      <c r="EM177" s="81">
        <f t="shared" si="527"/>
        <v>6015</v>
      </c>
      <c r="EN177" s="81">
        <f t="shared" si="527"/>
        <v>6036</v>
      </c>
      <c r="EO177" s="81">
        <f t="shared" si="527"/>
        <v>6057</v>
      </c>
      <c r="EP177" s="81">
        <f t="shared" si="527"/>
        <v>6078</v>
      </c>
      <c r="EQ177" s="81">
        <f t="shared" si="527"/>
        <v>6099</v>
      </c>
      <c r="ER177" s="81">
        <f t="shared" si="527"/>
        <v>6120</v>
      </c>
      <c r="ES177" s="81">
        <f t="shared" si="527"/>
        <v>6141</v>
      </c>
      <c r="ET177" s="81">
        <f t="shared" si="528"/>
        <v>6162</v>
      </c>
      <c r="EU177" s="81">
        <f t="shared" si="528"/>
        <v>6183</v>
      </c>
      <c r="EV177" s="81">
        <f t="shared" si="528"/>
        <v>6204</v>
      </c>
      <c r="EW177" s="81">
        <f t="shared" si="528"/>
        <v>6225</v>
      </c>
      <c r="EX177" s="81">
        <f t="shared" si="528"/>
        <v>6225</v>
      </c>
      <c r="EY177" s="81">
        <f t="shared" si="528"/>
        <v>6225</v>
      </c>
      <c r="EZ177" s="81">
        <f t="shared" si="528"/>
        <v>6225</v>
      </c>
      <c r="FA177" s="81">
        <f t="shared" si="528"/>
        <v>6225</v>
      </c>
      <c r="FB177" s="81">
        <f t="shared" si="528"/>
        <v>6225</v>
      </c>
      <c r="FC177" s="81">
        <f t="shared" si="528"/>
        <v>6225</v>
      </c>
      <c r="FD177" s="81">
        <f t="shared" si="528"/>
        <v>6248</v>
      </c>
      <c r="FE177" s="81">
        <f t="shared" si="528"/>
        <v>6271</v>
      </c>
      <c r="FF177" s="81">
        <f t="shared" si="528"/>
        <v>6294</v>
      </c>
      <c r="FG177" s="81">
        <f t="shared" si="528"/>
        <v>6317</v>
      </c>
      <c r="FH177" s="81">
        <f t="shared" si="528"/>
        <v>6340</v>
      </c>
      <c r="FI177" s="81">
        <f t="shared" si="528"/>
        <v>6363</v>
      </c>
      <c r="FJ177" s="81">
        <f t="shared" si="528"/>
        <v>6386</v>
      </c>
      <c r="FK177" s="81">
        <f t="shared" si="528"/>
        <v>6409</v>
      </c>
      <c r="FL177" s="81">
        <f t="shared" si="528"/>
        <v>6432</v>
      </c>
      <c r="FM177" s="81">
        <f t="shared" si="528"/>
        <v>6455</v>
      </c>
      <c r="FN177" s="81">
        <f t="shared" si="528"/>
        <v>6478</v>
      </c>
      <c r="FO177" s="81">
        <f t="shared" si="528"/>
        <v>6501</v>
      </c>
      <c r="FP177" s="81">
        <f t="shared" si="528"/>
        <v>6524</v>
      </c>
      <c r="FQ177" s="81">
        <f t="shared" si="528"/>
        <v>6547</v>
      </c>
      <c r="FR177" s="81">
        <f t="shared" si="528"/>
        <v>6570</v>
      </c>
      <c r="FS177" s="81">
        <f t="shared" si="528"/>
        <v>6593</v>
      </c>
      <c r="FT177" s="81">
        <f t="shared" si="528"/>
        <v>6616</v>
      </c>
      <c r="FU177" s="81">
        <f t="shared" si="528"/>
        <v>6639</v>
      </c>
      <c r="FV177" s="81">
        <f t="shared" si="528"/>
        <v>6662</v>
      </c>
      <c r="FW177" s="81">
        <f t="shared" si="528"/>
        <v>6685</v>
      </c>
      <c r="FX177" s="81">
        <f t="shared" si="528"/>
        <v>6708</v>
      </c>
      <c r="FY177" s="81">
        <f t="shared" si="528"/>
        <v>6731</v>
      </c>
      <c r="FZ177" s="81">
        <f t="shared" si="528"/>
        <v>6754</v>
      </c>
      <c r="GA177" s="81">
        <f t="shared" si="528"/>
        <v>6777</v>
      </c>
      <c r="GB177" s="81">
        <f t="shared" si="528"/>
        <v>6800</v>
      </c>
      <c r="GC177" s="81">
        <f t="shared" si="528"/>
        <v>6823</v>
      </c>
      <c r="GD177" s="81">
        <f t="shared" si="528"/>
        <v>6846</v>
      </c>
      <c r="GE177" s="81">
        <f t="shared" si="528"/>
        <v>6869</v>
      </c>
      <c r="GF177" s="81">
        <f t="shared" si="528"/>
        <v>6892</v>
      </c>
      <c r="GG177" s="81">
        <f t="shared" si="528"/>
        <v>6915</v>
      </c>
      <c r="GH177" s="81">
        <f t="shared" si="528"/>
        <v>6938</v>
      </c>
      <c r="GI177" s="81">
        <f t="shared" si="528"/>
        <v>6961</v>
      </c>
      <c r="GJ177" s="81">
        <f t="shared" si="528"/>
        <v>6984</v>
      </c>
      <c r="GK177" s="81">
        <f t="shared" si="528"/>
        <v>7007</v>
      </c>
      <c r="GL177" s="81">
        <f t="shared" si="528"/>
        <v>7030</v>
      </c>
      <c r="GM177" s="81">
        <f t="shared" si="528"/>
        <v>7053</v>
      </c>
      <c r="GN177" s="81">
        <f t="shared" si="528"/>
        <v>7076</v>
      </c>
      <c r="GO177" s="81">
        <f t="shared" si="528"/>
        <v>7076</v>
      </c>
      <c r="GP177" s="81">
        <f t="shared" si="528"/>
        <v>7076</v>
      </c>
      <c r="GQ177" s="81">
        <f t="shared" si="528"/>
        <v>7076</v>
      </c>
      <c r="GR177" s="81">
        <f t="shared" si="528"/>
        <v>7076</v>
      </c>
      <c r="GS177" s="6"/>
      <c r="GT177" s="6"/>
      <c r="GU177" s="6"/>
      <c r="GV177" s="6"/>
      <c r="GW177" s="6"/>
      <c r="GX177" s="6"/>
      <c r="GY177" s="6"/>
      <c r="GZ177" s="6"/>
    </row>
    <row r="178" spans="7:208" ht="15.75" thickBot="1" x14ac:dyDescent="0.25">
      <c r="G178" s="1081"/>
      <c r="H178" s="256" t="s">
        <v>300</v>
      </c>
      <c r="T178" s="414">
        <v>31</v>
      </c>
      <c r="U178" s="81">
        <v>5100</v>
      </c>
      <c r="V178" s="81">
        <f t="shared" si="505"/>
        <v>5101</v>
      </c>
      <c r="W178" s="81">
        <f t="shared" si="529"/>
        <v>5132</v>
      </c>
      <c r="X178" s="81">
        <f t="shared" si="529"/>
        <v>5158</v>
      </c>
      <c r="Y178" s="81">
        <f t="shared" si="529"/>
        <v>5170</v>
      </c>
      <c r="Z178" s="81">
        <f t="shared" si="529"/>
        <v>5189</v>
      </c>
      <c r="AA178" s="81">
        <f t="shared" si="529"/>
        <v>5195</v>
      </c>
      <c r="AB178" s="81">
        <f t="shared" si="529"/>
        <v>5207</v>
      </c>
      <c r="AC178" s="81">
        <f t="shared" si="529"/>
        <v>5211</v>
      </c>
      <c r="AD178" s="81">
        <f t="shared" si="529"/>
        <v>5239</v>
      </c>
      <c r="AE178" s="81">
        <f t="shared" si="529"/>
        <v>5262</v>
      </c>
      <c r="AF178" s="81">
        <f t="shared" si="529"/>
        <v>5285</v>
      </c>
      <c r="AG178" s="81">
        <f t="shared" si="529"/>
        <v>5308</v>
      </c>
      <c r="AH178" s="81">
        <f t="shared" si="529"/>
        <v>5331</v>
      </c>
      <c r="AI178" s="81">
        <f t="shared" si="529"/>
        <v>5354</v>
      </c>
      <c r="AJ178" s="81">
        <f t="shared" si="529"/>
        <v>5377</v>
      </c>
      <c r="AK178" s="81">
        <f t="shared" si="529"/>
        <v>5400</v>
      </c>
      <c r="AL178" s="81">
        <f t="shared" si="529"/>
        <v>5423</v>
      </c>
      <c r="AM178" s="81">
        <f t="shared" si="529"/>
        <v>5446</v>
      </c>
      <c r="AN178" s="81">
        <f t="shared" si="529"/>
        <v>5469</v>
      </c>
      <c r="AO178" s="81">
        <f t="shared" si="529"/>
        <v>5492</v>
      </c>
      <c r="AP178" s="81">
        <f t="shared" si="529"/>
        <v>5515</v>
      </c>
      <c r="AQ178" s="81">
        <f t="shared" si="529"/>
        <v>5538</v>
      </c>
      <c r="AR178" s="81">
        <f t="shared" si="529"/>
        <v>5561</v>
      </c>
      <c r="AS178" s="81">
        <f t="shared" si="529"/>
        <v>5584</v>
      </c>
      <c r="AT178" s="81">
        <f t="shared" si="529"/>
        <v>5607</v>
      </c>
      <c r="AU178" s="81">
        <f t="shared" si="529"/>
        <v>5630</v>
      </c>
      <c r="AV178" s="81">
        <f t="shared" si="529"/>
        <v>5653</v>
      </c>
      <c r="AW178" s="81">
        <f t="shared" si="529"/>
        <v>5676</v>
      </c>
      <c r="AX178" s="81">
        <f t="shared" si="529"/>
        <v>5699</v>
      </c>
      <c r="AY178" s="81">
        <f t="shared" si="529"/>
        <v>5722</v>
      </c>
      <c r="AZ178" s="81">
        <f t="shared" si="529"/>
        <v>5745</v>
      </c>
      <c r="BA178" s="81">
        <f t="shared" si="529"/>
        <v>5768</v>
      </c>
      <c r="BB178" s="81">
        <f t="shared" si="529"/>
        <v>5791</v>
      </c>
      <c r="BC178" s="81">
        <f t="shared" si="529"/>
        <v>5814</v>
      </c>
      <c r="BD178" s="81">
        <f t="shared" si="529"/>
        <v>5837</v>
      </c>
      <c r="BE178" s="81">
        <f t="shared" si="529"/>
        <v>5860</v>
      </c>
      <c r="BF178" s="81">
        <f t="shared" si="529"/>
        <v>5883</v>
      </c>
      <c r="BG178" s="81">
        <f t="shared" si="529"/>
        <v>5906</v>
      </c>
      <c r="BH178" s="81">
        <f t="shared" si="529"/>
        <v>5929</v>
      </c>
      <c r="BI178" s="81">
        <f t="shared" si="529"/>
        <v>5952</v>
      </c>
      <c r="BJ178" s="81">
        <f t="shared" si="529"/>
        <v>5975</v>
      </c>
      <c r="BK178" s="81">
        <f t="shared" si="529"/>
        <v>5998</v>
      </c>
      <c r="BL178" s="81">
        <f t="shared" si="529"/>
        <v>6021</v>
      </c>
      <c r="BM178" s="81">
        <f t="shared" si="529"/>
        <v>6044</v>
      </c>
      <c r="BN178" s="81">
        <f t="shared" si="529"/>
        <v>6067</v>
      </c>
      <c r="BO178" s="81">
        <f t="shared" si="529"/>
        <v>6090</v>
      </c>
      <c r="BP178" s="81">
        <f t="shared" si="529"/>
        <v>6113</v>
      </c>
      <c r="BQ178" s="81">
        <f t="shared" si="529"/>
        <v>6136</v>
      </c>
      <c r="BR178" s="81">
        <f t="shared" si="529"/>
        <v>6159</v>
      </c>
      <c r="BS178" s="81">
        <f t="shared" si="529"/>
        <v>6182</v>
      </c>
      <c r="BT178" s="81">
        <f t="shared" si="529"/>
        <v>6205</v>
      </c>
      <c r="BU178" s="81">
        <f t="shared" si="529"/>
        <v>6228</v>
      </c>
      <c r="BV178" s="81">
        <f t="shared" si="529"/>
        <v>6251</v>
      </c>
      <c r="BW178" s="81">
        <f t="shared" si="529"/>
        <v>6251</v>
      </c>
      <c r="BX178" s="81">
        <f t="shared" si="529"/>
        <v>6251</v>
      </c>
      <c r="BY178" s="81">
        <f t="shared" si="529"/>
        <v>6251</v>
      </c>
      <c r="BZ178" s="81">
        <f t="shared" si="529"/>
        <v>6251</v>
      </c>
      <c r="CA178" s="81">
        <f t="shared" si="529"/>
        <v>6274</v>
      </c>
      <c r="CB178" s="81">
        <f t="shared" si="529"/>
        <v>6297</v>
      </c>
      <c r="CC178" s="81">
        <f t="shared" si="529"/>
        <v>6320</v>
      </c>
      <c r="CD178" s="81">
        <f t="shared" si="529"/>
        <v>6343</v>
      </c>
      <c r="CE178" s="81">
        <f t="shared" si="529"/>
        <v>6366</v>
      </c>
      <c r="CF178" s="81">
        <f t="shared" si="529"/>
        <v>6389</v>
      </c>
      <c r="CG178" s="81">
        <f t="shared" si="529"/>
        <v>6412</v>
      </c>
      <c r="CH178" s="81">
        <f t="shared" ref="CH178:ES178" si="530">IF(ISNUMBER(CH32),CG178+CH32,CG178)</f>
        <v>6435</v>
      </c>
      <c r="CI178" s="81">
        <f t="shared" si="530"/>
        <v>6458</v>
      </c>
      <c r="CJ178" s="81">
        <f t="shared" si="530"/>
        <v>6481</v>
      </c>
      <c r="CK178" s="81">
        <f t="shared" si="530"/>
        <v>6504</v>
      </c>
      <c r="CL178" s="81">
        <f t="shared" si="530"/>
        <v>6527</v>
      </c>
      <c r="CM178" s="81">
        <f t="shared" si="530"/>
        <v>6550</v>
      </c>
      <c r="CN178" s="81">
        <f t="shared" si="530"/>
        <v>6573</v>
      </c>
      <c r="CO178" s="81">
        <f t="shared" si="530"/>
        <v>6596</v>
      </c>
      <c r="CP178" s="81">
        <f t="shared" si="530"/>
        <v>6619</v>
      </c>
      <c r="CQ178" s="81">
        <f t="shared" si="530"/>
        <v>6642</v>
      </c>
      <c r="CR178" s="81">
        <f t="shared" si="530"/>
        <v>6665</v>
      </c>
      <c r="CS178" s="81">
        <f t="shared" si="530"/>
        <v>6688</v>
      </c>
      <c r="CT178" s="81">
        <f t="shared" si="530"/>
        <v>6711</v>
      </c>
      <c r="CU178" s="81">
        <f t="shared" si="530"/>
        <v>6734</v>
      </c>
      <c r="CV178" s="81">
        <f t="shared" si="530"/>
        <v>6757</v>
      </c>
      <c r="CW178" s="81">
        <f t="shared" si="530"/>
        <v>6780</v>
      </c>
      <c r="CX178" s="81">
        <f t="shared" si="530"/>
        <v>6803</v>
      </c>
      <c r="CY178" s="81">
        <f t="shared" si="530"/>
        <v>6826</v>
      </c>
      <c r="CZ178" s="81">
        <f t="shared" si="530"/>
        <v>6849</v>
      </c>
      <c r="DA178" s="81">
        <f t="shared" si="530"/>
        <v>6872</v>
      </c>
      <c r="DB178" s="81">
        <f t="shared" si="530"/>
        <v>6895</v>
      </c>
      <c r="DC178" s="81">
        <f t="shared" si="530"/>
        <v>6918</v>
      </c>
      <c r="DD178" s="81">
        <f t="shared" si="530"/>
        <v>6941</v>
      </c>
      <c r="DE178" s="81">
        <f t="shared" si="530"/>
        <v>6964</v>
      </c>
      <c r="DF178" s="81">
        <f t="shared" si="530"/>
        <v>6987</v>
      </c>
      <c r="DG178" s="81">
        <f t="shared" si="530"/>
        <v>7010</v>
      </c>
      <c r="DH178" s="81">
        <f t="shared" si="530"/>
        <v>7033</v>
      </c>
      <c r="DI178" s="81">
        <f t="shared" si="530"/>
        <v>7056</v>
      </c>
      <c r="DJ178" s="81">
        <f t="shared" si="530"/>
        <v>7079</v>
      </c>
      <c r="DK178" s="81">
        <f t="shared" si="530"/>
        <v>7102</v>
      </c>
      <c r="DL178" s="81">
        <f t="shared" si="530"/>
        <v>7125</v>
      </c>
      <c r="DM178" s="81">
        <f t="shared" si="530"/>
        <v>7148</v>
      </c>
      <c r="DN178" s="81">
        <f t="shared" si="530"/>
        <v>7171</v>
      </c>
      <c r="DO178" s="81">
        <f t="shared" si="530"/>
        <v>7194</v>
      </c>
      <c r="DP178" s="81">
        <f t="shared" si="530"/>
        <v>7217</v>
      </c>
      <c r="DQ178" s="81">
        <f t="shared" si="530"/>
        <v>7240</v>
      </c>
      <c r="DR178" s="81">
        <f t="shared" si="530"/>
        <v>7263</v>
      </c>
      <c r="DS178" s="81">
        <f t="shared" si="530"/>
        <v>7286</v>
      </c>
      <c r="DT178" s="81">
        <f t="shared" si="530"/>
        <v>7309</v>
      </c>
      <c r="DU178" s="81">
        <f t="shared" si="530"/>
        <v>7332</v>
      </c>
      <c r="DV178" s="81">
        <f t="shared" si="530"/>
        <v>7355</v>
      </c>
      <c r="DW178" s="81">
        <f t="shared" si="530"/>
        <v>7378</v>
      </c>
      <c r="DX178" s="81">
        <f t="shared" si="530"/>
        <v>7401</v>
      </c>
      <c r="DY178" s="81">
        <f t="shared" si="530"/>
        <v>7424</v>
      </c>
      <c r="DZ178" s="81">
        <f t="shared" si="530"/>
        <v>7447</v>
      </c>
      <c r="EA178" s="81">
        <f t="shared" si="530"/>
        <v>7447</v>
      </c>
      <c r="EB178" s="81">
        <f t="shared" si="530"/>
        <v>7447</v>
      </c>
      <c r="EC178" s="81">
        <f t="shared" si="530"/>
        <v>7447</v>
      </c>
      <c r="ED178" s="81">
        <f t="shared" si="530"/>
        <v>7447</v>
      </c>
      <c r="EE178" s="81">
        <f t="shared" si="530"/>
        <v>7447</v>
      </c>
      <c r="EF178" s="81">
        <f t="shared" si="530"/>
        <v>7447</v>
      </c>
      <c r="EG178" s="81">
        <f t="shared" si="530"/>
        <v>7470</v>
      </c>
      <c r="EH178" s="81">
        <f t="shared" si="530"/>
        <v>7493</v>
      </c>
      <c r="EI178" s="81">
        <f t="shared" si="530"/>
        <v>7516</v>
      </c>
      <c r="EJ178" s="81">
        <f t="shared" si="530"/>
        <v>7539</v>
      </c>
      <c r="EK178" s="81">
        <f t="shared" si="530"/>
        <v>7562</v>
      </c>
      <c r="EL178" s="81">
        <f t="shared" si="530"/>
        <v>7585</v>
      </c>
      <c r="EM178" s="81">
        <f t="shared" si="530"/>
        <v>7608</v>
      </c>
      <c r="EN178" s="81">
        <f t="shared" si="530"/>
        <v>7631</v>
      </c>
      <c r="EO178" s="81">
        <f t="shared" si="530"/>
        <v>7654</v>
      </c>
      <c r="EP178" s="81">
        <f t="shared" si="530"/>
        <v>7677</v>
      </c>
      <c r="EQ178" s="81">
        <f t="shared" si="530"/>
        <v>7700</v>
      </c>
      <c r="ER178" s="81">
        <f t="shared" si="530"/>
        <v>7723</v>
      </c>
      <c r="ES178" s="81">
        <f t="shared" si="530"/>
        <v>7746</v>
      </c>
      <c r="ET178" s="81">
        <f t="shared" si="528"/>
        <v>7769</v>
      </c>
      <c r="EU178" s="81">
        <f t="shared" si="528"/>
        <v>7792</v>
      </c>
      <c r="EV178" s="81">
        <f t="shared" si="528"/>
        <v>7815</v>
      </c>
      <c r="EW178" s="81">
        <f t="shared" ref="EW178:GR178" si="531">IF(ISNUMBER(EW32),EV178+EW32,EV178)</f>
        <v>7838</v>
      </c>
      <c r="EX178" s="81">
        <f t="shared" si="531"/>
        <v>7861</v>
      </c>
      <c r="EY178" s="81">
        <f t="shared" si="531"/>
        <v>7884</v>
      </c>
      <c r="EZ178" s="81">
        <f t="shared" si="531"/>
        <v>7907</v>
      </c>
      <c r="FA178" s="81">
        <f t="shared" si="531"/>
        <v>7930</v>
      </c>
      <c r="FB178" s="81">
        <f t="shared" si="531"/>
        <v>7953</v>
      </c>
      <c r="FC178" s="81">
        <f t="shared" si="531"/>
        <v>7976</v>
      </c>
      <c r="FD178" s="81">
        <f t="shared" si="531"/>
        <v>7999</v>
      </c>
      <c r="FE178" s="81">
        <f t="shared" si="531"/>
        <v>8022</v>
      </c>
      <c r="FF178" s="81">
        <f t="shared" si="531"/>
        <v>8045</v>
      </c>
      <c r="FG178" s="81">
        <f t="shared" si="531"/>
        <v>8068</v>
      </c>
      <c r="FH178" s="81">
        <f t="shared" si="531"/>
        <v>8091</v>
      </c>
      <c r="FI178" s="81">
        <f t="shared" si="531"/>
        <v>8114</v>
      </c>
      <c r="FJ178" s="81">
        <f t="shared" si="531"/>
        <v>8137</v>
      </c>
      <c r="FK178" s="81">
        <f t="shared" si="531"/>
        <v>8160</v>
      </c>
      <c r="FL178" s="81">
        <f t="shared" si="531"/>
        <v>8183</v>
      </c>
      <c r="FM178" s="81">
        <f t="shared" si="531"/>
        <v>8206</v>
      </c>
      <c r="FN178" s="81">
        <f t="shared" si="531"/>
        <v>8229</v>
      </c>
      <c r="FO178" s="81">
        <f t="shared" si="531"/>
        <v>8252</v>
      </c>
      <c r="FP178" s="81">
        <f t="shared" si="531"/>
        <v>8275</v>
      </c>
      <c r="FQ178" s="81">
        <f t="shared" si="531"/>
        <v>8298</v>
      </c>
      <c r="FR178" s="81">
        <f t="shared" si="531"/>
        <v>8321</v>
      </c>
      <c r="FS178" s="81">
        <f t="shared" si="531"/>
        <v>8344</v>
      </c>
      <c r="FT178" s="81">
        <f t="shared" si="531"/>
        <v>8367</v>
      </c>
      <c r="FU178" s="81">
        <f t="shared" si="531"/>
        <v>8390</v>
      </c>
      <c r="FV178" s="81">
        <f t="shared" si="531"/>
        <v>8413</v>
      </c>
      <c r="FW178" s="81">
        <f t="shared" si="531"/>
        <v>8436</v>
      </c>
      <c r="FX178" s="81">
        <f t="shared" si="531"/>
        <v>8459</v>
      </c>
      <c r="FY178" s="81">
        <f t="shared" si="531"/>
        <v>8482</v>
      </c>
      <c r="FZ178" s="81">
        <f t="shared" si="531"/>
        <v>8505</v>
      </c>
      <c r="GA178" s="81">
        <f t="shared" si="531"/>
        <v>8528</v>
      </c>
      <c r="GB178" s="81">
        <f t="shared" si="531"/>
        <v>8551</v>
      </c>
      <c r="GC178" s="81">
        <f t="shared" si="531"/>
        <v>8574</v>
      </c>
      <c r="GD178" s="81">
        <f t="shared" si="531"/>
        <v>8597</v>
      </c>
      <c r="GE178" s="81">
        <f t="shared" si="531"/>
        <v>8620</v>
      </c>
      <c r="GF178" s="81">
        <f t="shared" si="531"/>
        <v>8620</v>
      </c>
      <c r="GG178" s="81">
        <f t="shared" si="531"/>
        <v>8620</v>
      </c>
      <c r="GH178" s="81">
        <f t="shared" si="531"/>
        <v>8620</v>
      </c>
      <c r="GI178" s="81">
        <f t="shared" si="531"/>
        <v>8620</v>
      </c>
      <c r="GJ178" s="81">
        <f t="shared" si="531"/>
        <v>8620</v>
      </c>
      <c r="GK178" s="81">
        <f t="shared" si="531"/>
        <v>8620</v>
      </c>
      <c r="GL178" s="81">
        <f t="shared" si="531"/>
        <v>8620</v>
      </c>
      <c r="GM178" s="81">
        <f t="shared" si="531"/>
        <v>8620</v>
      </c>
      <c r="GN178" s="81">
        <f t="shared" si="531"/>
        <v>8620</v>
      </c>
      <c r="GO178" s="81">
        <f t="shared" si="531"/>
        <v>8620</v>
      </c>
      <c r="GP178" s="81">
        <f t="shared" si="531"/>
        <v>8620</v>
      </c>
      <c r="GQ178" s="81">
        <f t="shared" si="531"/>
        <v>8620</v>
      </c>
      <c r="GR178" s="81">
        <f t="shared" si="531"/>
        <v>8620</v>
      </c>
      <c r="GS178" s="6"/>
      <c r="GT178" s="6"/>
      <c r="GU178" s="6"/>
      <c r="GV178" s="6"/>
      <c r="GW178" s="6"/>
      <c r="GX178" s="6"/>
      <c r="GY178" s="6"/>
      <c r="GZ178" s="6"/>
    </row>
    <row r="179" spans="7:208" x14ac:dyDescent="0.2"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  <c r="ER179" s="6"/>
      <c r="ES179" s="6"/>
      <c r="ET179" s="6"/>
      <c r="EU179" s="6"/>
      <c r="EV179" s="6"/>
      <c r="EW179" s="6"/>
      <c r="EX179" s="6"/>
      <c r="EY179" s="6"/>
      <c r="EZ179" s="6"/>
      <c r="FA179" s="6"/>
      <c r="FB179" s="6"/>
      <c r="FC179" s="6"/>
      <c r="FD179" s="6"/>
      <c r="FE179" s="6"/>
      <c r="FF179" s="6"/>
      <c r="FG179" s="6"/>
      <c r="FH179" s="6"/>
      <c r="FI179" s="6"/>
      <c r="FJ179" s="6"/>
      <c r="FK179" s="6"/>
      <c r="FL179" s="6"/>
      <c r="FM179" s="6"/>
      <c r="FN179" s="6"/>
      <c r="FO179" s="6"/>
      <c r="FP179" s="6"/>
      <c r="FQ179" s="6"/>
      <c r="FR179" s="6"/>
      <c r="FS179" s="6"/>
      <c r="FT179" s="6"/>
      <c r="FU179" s="6"/>
      <c r="FV179" s="6"/>
      <c r="FW179" s="6"/>
      <c r="FX179" s="6"/>
      <c r="FY179" s="6"/>
      <c r="FZ179" s="6"/>
      <c r="GA179" s="6"/>
      <c r="GB179" s="6"/>
      <c r="GC179" s="6"/>
      <c r="GD179" s="6"/>
      <c r="GE179" s="6"/>
      <c r="GF179" s="6"/>
      <c r="GG179" s="6"/>
      <c r="GH179" s="6"/>
      <c r="GI179" s="6"/>
      <c r="GJ179" s="6"/>
      <c r="GK179" s="6"/>
      <c r="GL179" s="6"/>
      <c r="GM179" s="6"/>
      <c r="GN179" s="6"/>
      <c r="GO179" s="6"/>
      <c r="GP179" s="6"/>
      <c r="GQ179" s="6"/>
      <c r="GR179" s="6"/>
      <c r="GS179" s="6"/>
      <c r="GT179" s="6"/>
      <c r="GU179" s="6"/>
      <c r="GV179" s="6"/>
      <c r="GW179" s="6"/>
      <c r="GX179" s="6"/>
      <c r="GY179" s="6"/>
      <c r="GZ179" s="6"/>
    </row>
    <row r="180" spans="7:208" x14ac:dyDescent="0.2">
      <c r="S180" s="139"/>
      <c r="T180" s="12">
        <v>0</v>
      </c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  <c r="ER180" s="6"/>
      <c r="ES180" s="6"/>
      <c r="ET180" s="6"/>
      <c r="EU180" s="6"/>
      <c r="EV180" s="6"/>
      <c r="EW180" s="6"/>
      <c r="EX180" s="6"/>
      <c r="EY180" s="6"/>
      <c r="EZ180" s="6"/>
      <c r="FA180" s="6"/>
      <c r="FB180" s="6"/>
      <c r="FC180" s="6"/>
      <c r="FD180" s="6"/>
      <c r="FE180" s="6"/>
      <c r="FF180" s="6"/>
      <c r="FG180" s="6"/>
      <c r="FH180" s="6"/>
      <c r="FI180" s="6"/>
      <c r="FJ180" s="6"/>
      <c r="FK180" s="6"/>
      <c r="FL180" s="6"/>
      <c r="FM180" s="6"/>
      <c r="FN180" s="6"/>
      <c r="FO180" s="6"/>
      <c r="FP180" s="6"/>
      <c r="FQ180" s="6"/>
      <c r="FR180" s="6"/>
      <c r="FS180" s="6"/>
      <c r="FT180" s="6"/>
      <c r="FU180" s="6"/>
      <c r="FV180" s="6"/>
      <c r="FW180" s="6"/>
      <c r="FX180" s="6"/>
      <c r="FY180" s="6"/>
      <c r="FZ180" s="6"/>
      <c r="GA180" s="6"/>
      <c r="GB180" s="6"/>
      <c r="GC180" s="6"/>
      <c r="GD180" s="6"/>
      <c r="GE180" s="6"/>
      <c r="GF180" s="6"/>
      <c r="GG180" s="6"/>
      <c r="GH180" s="6"/>
      <c r="GI180" s="6"/>
      <c r="GJ180" s="6"/>
      <c r="GK180" s="6"/>
      <c r="GL180" s="6"/>
      <c r="GM180" s="6"/>
      <c r="GN180" s="6"/>
      <c r="GO180" s="6"/>
      <c r="GP180" s="6"/>
      <c r="GQ180" s="6"/>
      <c r="GR180" s="6"/>
      <c r="GS180" s="6"/>
      <c r="GT180" s="6"/>
      <c r="GU180" s="6"/>
      <c r="GV180" s="6"/>
      <c r="GW180" s="6"/>
      <c r="GX180" s="6"/>
      <c r="GY180" s="6"/>
      <c r="GZ180" s="6"/>
    </row>
    <row r="181" spans="7:208" x14ac:dyDescent="0.2">
      <c r="S181" s="139"/>
      <c r="T181" s="12">
        <v>0</v>
      </c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  <c r="ER181" s="6"/>
      <c r="ES181" s="6"/>
      <c r="ET181" s="6"/>
      <c r="EU181" s="6"/>
      <c r="EV181" s="6"/>
      <c r="EW181" s="6"/>
      <c r="EX181" s="6"/>
      <c r="EY181" s="6"/>
      <c r="EZ181" s="6"/>
      <c r="FA181" s="6"/>
      <c r="FB181" s="6"/>
      <c r="FC181" s="6"/>
      <c r="FD181" s="6"/>
      <c r="FE181" s="6"/>
      <c r="FF181" s="6"/>
      <c r="FG181" s="6"/>
      <c r="FH181" s="6"/>
      <c r="FI181" s="6"/>
      <c r="FJ181" s="6"/>
      <c r="FK181" s="6"/>
      <c r="FL181" s="6"/>
      <c r="FM181" s="6"/>
      <c r="FN181" s="6"/>
      <c r="FO181" s="6"/>
      <c r="FP181" s="6"/>
      <c r="FQ181" s="6"/>
      <c r="FR181" s="6"/>
      <c r="FS181" s="6"/>
      <c r="FT181" s="6"/>
      <c r="FU181" s="6"/>
      <c r="FV181" s="6"/>
      <c r="FW181" s="6"/>
      <c r="FX181" s="6"/>
      <c r="FY181" s="6"/>
      <c r="FZ181" s="6"/>
      <c r="GA181" s="6"/>
      <c r="GB181" s="6"/>
      <c r="GC181" s="6"/>
      <c r="GD181" s="6"/>
      <c r="GE181" s="6"/>
      <c r="GF181" s="6"/>
      <c r="GG181" s="6"/>
      <c r="GH181" s="6"/>
      <c r="GI181" s="6"/>
      <c r="GJ181" s="6"/>
      <c r="GK181" s="6"/>
      <c r="GL181" s="6"/>
      <c r="GM181" s="6"/>
      <c r="GN181" s="6"/>
      <c r="GO181" s="6"/>
      <c r="GP181" s="6"/>
      <c r="GQ181" s="6"/>
      <c r="GR181" s="6"/>
      <c r="GS181" s="6"/>
      <c r="GT181" s="6"/>
      <c r="GU181" s="6"/>
      <c r="GV181" s="6"/>
      <c r="GW181" s="6"/>
      <c r="GX181" s="6"/>
      <c r="GY181" s="6"/>
      <c r="GZ181" s="6"/>
    </row>
    <row r="182" spans="7:208" x14ac:dyDescent="0.2"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  <c r="ER182" s="6"/>
      <c r="ES182" s="6"/>
      <c r="ET182" s="6"/>
      <c r="EU182" s="6"/>
      <c r="EV182" s="6"/>
      <c r="EW182" s="6"/>
      <c r="EX182" s="6"/>
      <c r="EY182" s="6"/>
      <c r="EZ182" s="6"/>
      <c r="FA182" s="6"/>
      <c r="FB182" s="6"/>
      <c r="FC182" s="6"/>
      <c r="FD182" s="6"/>
      <c r="FE182" s="6"/>
      <c r="FF182" s="6"/>
      <c r="FG182" s="6"/>
      <c r="FH182" s="6"/>
      <c r="FI182" s="6"/>
      <c r="FJ182" s="6"/>
      <c r="FK182" s="6"/>
      <c r="FL182" s="6"/>
      <c r="FM182" s="6"/>
      <c r="FN182" s="6"/>
      <c r="FO182" s="6"/>
      <c r="FP182" s="6"/>
      <c r="FQ182" s="6"/>
      <c r="FR182" s="6"/>
      <c r="FS182" s="6"/>
      <c r="FT182" s="6"/>
      <c r="FU182" s="6"/>
      <c r="FV182" s="6"/>
      <c r="FW182" s="6"/>
      <c r="FX182" s="6"/>
      <c r="FY182" s="6"/>
      <c r="FZ182" s="6"/>
      <c r="GA182" s="6"/>
      <c r="GB182" s="6"/>
      <c r="GC182" s="6"/>
      <c r="GD182" s="6"/>
      <c r="GE182" s="6"/>
      <c r="GF182" s="6"/>
      <c r="GG182" s="6"/>
      <c r="GH182" s="6"/>
      <c r="GI182" s="6"/>
      <c r="GJ182" s="6"/>
      <c r="GK182" s="6"/>
      <c r="GL182" s="6"/>
      <c r="GM182" s="6"/>
      <c r="GN182" s="6"/>
      <c r="GO182" s="6"/>
      <c r="GP182" s="6"/>
      <c r="GQ182" s="6"/>
      <c r="GR182" s="6"/>
      <c r="GS182" s="6"/>
      <c r="GT182" s="6"/>
      <c r="GU182" s="6"/>
      <c r="GV182" s="6"/>
      <c r="GW182" s="6"/>
      <c r="GX182" s="6"/>
      <c r="GY182" s="6"/>
      <c r="GZ182" s="6"/>
    </row>
    <row r="183" spans="7:208" x14ac:dyDescent="0.2">
      <c r="S183" s="139"/>
      <c r="T183" s="12">
        <v>0</v>
      </c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  <c r="ER183" s="6"/>
      <c r="ES183" s="6"/>
      <c r="ET183" s="6"/>
      <c r="EU183" s="6"/>
      <c r="EV183" s="6"/>
      <c r="EW183" s="6"/>
      <c r="EX183" s="6"/>
      <c r="EY183" s="6"/>
      <c r="EZ183" s="6"/>
      <c r="FA183" s="6"/>
      <c r="FB183" s="6"/>
      <c r="FC183" s="6"/>
      <c r="FD183" s="6"/>
      <c r="FE183" s="6"/>
      <c r="FF183" s="6"/>
      <c r="FG183" s="6"/>
      <c r="FH183" s="6"/>
      <c r="FI183" s="6"/>
      <c r="FJ183" s="6"/>
      <c r="FK183" s="6"/>
      <c r="FL183" s="6"/>
      <c r="FM183" s="6"/>
      <c r="FN183" s="6"/>
      <c r="FO183" s="6"/>
      <c r="FP183" s="6"/>
      <c r="FQ183" s="6"/>
      <c r="FR183" s="6"/>
      <c r="FS183" s="6"/>
      <c r="FT183" s="6"/>
      <c r="FU183" s="6"/>
      <c r="FV183" s="6"/>
      <c r="FW183" s="6"/>
      <c r="FX183" s="6"/>
      <c r="FY183" s="6"/>
      <c r="FZ183" s="6"/>
      <c r="GA183" s="6"/>
      <c r="GB183" s="6"/>
      <c r="GC183" s="6"/>
      <c r="GD183" s="6"/>
      <c r="GE183" s="6"/>
      <c r="GF183" s="6"/>
      <c r="GG183" s="6"/>
      <c r="GH183" s="6"/>
      <c r="GI183" s="6"/>
      <c r="GJ183" s="6"/>
      <c r="GK183" s="6"/>
      <c r="GL183" s="6"/>
      <c r="GM183" s="6"/>
      <c r="GN183" s="6"/>
      <c r="GO183" s="6"/>
      <c r="GP183" s="6"/>
      <c r="GQ183" s="6"/>
      <c r="GR183" s="6"/>
      <c r="GS183" s="6"/>
      <c r="GT183" s="6"/>
      <c r="GU183" s="6"/>
      <c r="GV183" s="6"/>
      <c r="GW183" s="6"/>
      <c r="GX183" s="6"/>
      <c r="GY183" s="6"/>
      <c r="GZ183" s="6"/>
    </row>
    <row r="184" spans="7:208" x14ac:dyDescent="0.2"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  <c r="ER184" s="6"/>
      <c r="ES184" s="6"/>
      <c r="ET184" s="6"/>
      <c r="EU184" s="6"/>
      <c r="EV184" s="6"/>
      <c r="EW184" s="6"/>
      <c r="EX184" s="6"/>
      <c r="EY184" s="6"/>
      <c r="EZ184" s="6"/>
      <c r="FA184" s="6"/>
      <c r="FB184" s="6"/>
      <c r="FC184" s="6"/>
      <c r="FD184" s="6"/>
      <c r="FE184" s="6"/>
      <c r="FF184" s="6"/>
      <c r="FG184" s="6"/>
      <c r="FH184" s="6"/>
      <c r="FI184" s="6"/>
      <c r="FJ184" s="6"/>
      <c r="FK184" s="6"/>
      <c r="FL184" s="6"/>
      <c r="FM184" s="6"/>
      <c r="FN184" s="6"/>
      <c r="FO184" s="6"/>
      <c r="FP184" s="6"/>
      <c r="FQ184" s="6"/>
      <c r="FR184" s="6"/>
      <c r="FS184" s="6"/>
      <c r="FT184" s="6"/>
      <c r="FU184" s="6"/>
      <c r="FV184" s="6"/>
      <c r="FW184" s="6"/>
      <c r="FX184" s="6"/>
      <c r="FY184" s="6"/>
      <c r="FZ184" s="6"/>
      <c r="GA184" s="6"/>
      <c r="GB184" s="6"/>
      <c r="GC184" s="6"/>
      <c r="GD184" s="6"/>
      <c r="GE184" s="6"/>
      <c r="GF184" s="6"/>
      <c r="GG184" s="6"/>
      <c r="GH184" s="6"/>
      <c r="GI184" s="6"/>
      <c r="GJ184" s="6"/>
      <c r="GK184" s="6"/>
      <c r="GL184" s="6"/>
      <c r="GM184" s="6"/>
      <c r="GN184" s="6"/>
      <c r="GO184" s="6"/>
      <c r="GP184" s="6"/>
      <c r="GQ184" s="6"/>
      <c r="GR184" s="6"/>
      <c r="GS184" s="6"/>
      <c r="GT184" s="6"/>
      <c r="GU184" s="6"/>
      <c r="GV184" s="6"/>
      <c r="GW184" s="6"/>
      <c r="GX184" s="6"/>
      <c r="GY184" s="6"/>
      <c r="GZ184" s="6"/>
    </row>
    <row r="185" spans="7:208" x14ac:dyDescent="0.2"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  <c r="ER185" s="6"/>
      <c r="ES185" s="6"/>
      <c r="ET185" s="6"/>
      <c r="EU185" s="6"/>
      <c r="EV185" s="6"/>
      <c r="EW185" s="6"/>
      <c r="EX185" s="6"/>
      <c r="EY185" s="6"/>
      <c r="EZ185" s="6"/>
      <c r="FA185" s="6"/>
      <c r="FB185" s="6"/>
      <c r="FC185" s="6"/>
      <c r="FD185" s="6"/>
      <c r="FE185" s="6"/>
      <c r="FF185" s="6"/>
      <c r="FG185" s="6"/>
      <c r="FH185" s="6"/>
      <c r="FI185" s="6"/>
      <c r="FJ185" s="6"/>
      <c r="FK185" s="6"/>
      <c r="FL185" s="6"/>
      <c r="FM185" s="6"/>
      <c r="FN185" s="6"/>
      <c r="FO185" s="6"/>
      <c r="FP185" s="6"/>
      <c r="FQ185" s="6"/>
      <c r="FR185" s="6"/>
      <c r="FS185" s="6"/>
      <c r="FT185" s="6"/>
      <c r="FU185" s="6"/>
      <c r="FV185" s="6"/>
      <c r="FW185" s="6"/>
      <c r="FX185" s="6"/>
      <c r="FY185" s="6"/>
      <c r="FZ185" s="6"/>
      <c r="GA185" s="6"/>
      <c r="GB185" s="6"/>
      <c r="GC185" s="6"/>
      <c r="GD185" s="6"/>
      <c r="GE185" s="6"/>
      <c r="GF185" s="6"/>
      <c r="GG185" s="6"/>
      <c r="GH185" s="6"/>
      <c r="GI185" s="6"/>
      <c r="GJ185" s="6"/>
      <c r="GK185" s="6"/>
      <c r="GL185" s="6"/>
      <c r="GM185" s="6"/>
      <c r="GN185" s="6"/>
      <c r="GO185" s="6"/>
      <c r="GP185" s="6"/>
      <c r="GQ185" s="6"/>
      <c r="GR185" s="6"/>
      <c r="GS185" s="6"/>
      <c r="GT185" s="6"/>
      <c r="GU185" s="6"/>
      <c r="GV185" s="6"/>
      <c r="GW185" s="6"/>
      <c r="GX185" s="6"/>
      <c r="GY185" s="6"/>
      <c r="GZ185" s="6"/>
    </row>
    <row r="186" spans="7:208" x14ac:dyDescent="0.2"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  <c r="ER186" s="6"/>
      <c r="ES186" s="6"/>
      <c r="ET186" s="6"/>
      <c r="EU186" s="6"/>
      <c r="EV186" s="6"/>
      <c r="EW186" s="6"/>
      <c r="EX186" s="6"/>
      <c r="EY186" s="6"/>
      <c r="EZ186" s="6"/>
      <c r="FA186" s="6"/>
      <c r="FB186" s="6"/>
      <c r="FC186" s="6"/>
      <c r="FD186" s="6"/>
      <c r="FE186" s="6"/>
      <c r="FF186" s="6"/>
      <c r="FG186" s="6"/>
      <c r="FH186" s="6"/>
      <c r="FI186" s="6"/>
      <c r="FJ186" s="6"/>
      <c r="FK186" s="6"/>
      <c r="FL186" s="6"/>
      <c r="FM186" s="6"/>
      <c r="FN186" s="6"/>
      <c r="FO186" s="6"/>
      <c r="FP186" s="6"/>
      <c r="FQ186" s="6"/>
      <c r="FR186" s="6"/>
      <c r="FS186" s="6"/>
      <c r="FT186" s="6"/>
      <c r="FU186" s="6"/>
      <c r="FV186" s="6"/>
      <c r="FW186" s="6"/>
      <c r="FX186" s="6"/>
      <c r="FY186" s="6"/>
      <c r="FZ186" s="6"/>
      <c r="GA186" s="6"/>
      <c r="GB186" s="6"/>
      <c r="GC186" s="6"/>
      <c r="GD186" s="6"/>
      <c r="GE186" s="6"/>
      <c r="GF186" s="6"/>
      <c r="GG186" s="6"/>
      <c r="GH186" s="6"/>
      <c r="GI186" s="6"/>
      <c r="GJ186" s="6"/>
      <c r="GK186" s="6"/>
      <c r="GL186" s="6"/>
      <c r="GM186" s="6"/>
      <c r="GN186" s="6"/>
      <c r="GO186" s="6"/>
      <c r="GP186" s="6"/>
      <c r="GQ186" s="6"/>
      <c r="GR186" s="6"/>
      <c r="GS186" s="6"/>
      <c r="GT186" s="6"/>
      <c r="GU186" s="6"/>
      <c r="GV186" s="6"/>
      <c r="GW186" s="6"/>
      <c r="GX186" s="6"/>
      <c r="GY186" s="6"/>
      <c r="GZ186" s="6"/>
    </row>
    <row r="187" spans="7:208" x14ac:dyDescent="0.2"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  <c r="ER187" s="6"/>
      <c r="ES187" s="6"/>
      <c r="ET187" s="6"/>
      <c r="EU187" s="6"/>
      <c r="EV187" s="6"/>
      <c r="EW187" s="6"/>
      <c r="EX187" s="6"/>
      <c r="EY187" s="6"/>
      <c r="EZ187" s="6"/>
      <c r="FA187" s="6"/>
      <c r="FB187" s="6"/>
      <c r="FC187" s="6"/>
      <c r="FD187" s="6"/>
      <c r="FE187" s="6"/>
      <c r="FF187" s="6"/>
      <c r="FG187" s="6"/>
      <c r="FH187" s="6"/>
      <c r="FI187" s="6"/>
      <c r="FJ187" s="6"/>
      <c r="FK187" s="6"/>
      <c r="FL187" s="6"/>
      <c r="FM187" s="6"/>
      <c r="FN187" s="6"/>
      <c r="FO187" s="6"/>
      <c r="FP187" s="6"/>
      <c r="FQ187" s="6"/>
      <c r="FR187" s="6"/>
      <c r="FS187" s="6"/>
      <c r="FT187" s="6"/>
      <c r="FU187" s="6"/>
      <c r="FV187" s="6"/>
      <c r="FW187" s="6"/>
      <c r="FX187" s="6"/>
      <c r="FY187" s="6"/>
      <c r="FZ187" s="6"/>
      <c r="GA187" s="6"/>
      <c r="GB187" s="6"/>
      <c r="GC187" s="6"/>
      <c r="GD187" s="6"/>
      <c r="GE187" s="6"/>
      <c r="GF187" s="6"/>
      <c r="GG187" s="6"/>
      <c r="GH187" s="6"/>
      <c r="GI187" s="6"/>
      <c r="GJ187" s="6"/>
      <c r="GK187" s="6"/>
      <c r="GL187" s="6"/>
      <c r="GM187" s="6"/>
      <c r="GN187" s="6"/>
      <c r="GO187" s="6"/>
      <c r="GP187" s="6"/>
      <c r="GQ187" s="6"/>
      <c r="GR187" s="6"/>
      <c r="GS187" s="6"/>
      <c r="GT187" s="6"/>
      <c r="GU187" s="6"/>
      <c r="GV187" s="6"/>
      <c r="GW187" s="6"/>
      <c r="GX187" s="6"/>
      <c r="GY187" s="6"/>
      <c r="GZ187" s="6"/>
    </row>
    <row r="188" spans="7:208" x14ac:dyDescent="0.2"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  <c r="ER188" s="6"/>
      <c r="ES188" s="6"/>
      <c r="ET188" s="6"/>
      <c r="EU188" s="6"/>
      <c r="EV188" s="6"/>
      <c r="EW188" s="6"/>
      <c r="EX188" s="6"/>
      <c r="EY188" s="6"/>
      <c r="EZ188" s="6"/>
      <c r="FA188" s="6"/>
      <c r="FB188" s="6"/>
      <c r="FC188" s="6"/>
      <c r="FD188" s="6"/>
      <c r="FE188" s="6"/>
      <c r="FF188" s="6"/>
      <c r="FG188" s="6"/>
      <c r="FH188" s="6"/>
      <c r="FI188" s="6"/>
      <c r="FJ188" s="6"/>
      <c r="FK188" s="6"/>
      <c r="FL188" s="6"/>
      <c r="FM188" s="6"/>
      <c r="FN188" s="6"/>
      <c r="FO188" s="6"/>
      <c r="FP188" s="6"/>
      <c r="FQ188" s="6"/>
      <c r="FR188" s="6"/>
      <c r="FS188" s="6"/>
      <c r="FT188" s="6"/>
      <c r="FU188" s="6"/>
      <c r="FV188" s="6"/>
      <c r="FW188" s="6"/>
      <c r="FX188" s="6"/>
      <c r="FY188" s="6"/>
      <c r="FZ188" s="6"/>
      <c r="GA188" s="6"/>
      <c r="GB188" s="6"/>
      <c r="GC188" s="6"/>
      <c r="GD188" s="6"/>
      <c r="GE188" s="6"/>
      <c r="GF188" s="6"/>
      <c r="GG188" s="6"/>
      <c r="GH188" s="6"/>
      <c r="GI188" s="6"/>
      <c r="GJ188" s="6"/>
      <c r="GK188" s="6"/>
      <c r="GL188" s="6"/>
      <c r="GM188" s="6"/>
      <c r="GN188" s="6"/>
      <c r="GO188" s="6"/>
      <c r="GP188" s="6"/>
      <c r="GQ188" s="6"/>
      <c r="GR188" s="6"/>
      <c r="GS188" s="6"/>
      <c r="GT188" s="6"/>
      <c r="GU188" s="6"/>
      <c r="GV188" s="6"/>
      <c r="GW188" s="6"/>
      <c r="GX188" s="6"/>
      <c r="GY188" s="6"/>
      <c r="GZ188" s="6"/>
    </row>
    <row r="189" spans="7:208" x14ac:dyDescent="0.2"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  <c r="ER189" s="6"/>
      <c r="ES189" s="6"/>
      <c r="ET189" s="6"/>
      <c r="EU189" s="6"/>
      <c r="EV189" s="6"/>
      <c r="EW189" s="6"/>
      <c r="EX189" s="6"/>
      <c r="EY189" s="6"/>
      <c r="EZ189" s="6"/>
      <c r="FA189" s="6"/>
      <c r="FB189" s="6"/>
      <c r="FC189" s="6"/>
      <c r="FD189" s="6"/>
      <c r="FE189" s="6"/>
      <c r="FF189" s="6"/>
      <c r="FG189" s="6"/>
      <c r="FH189" s="6"/>
      <c r="FI189" s="6"/>
      <c r="FJ189" s="6"/>
      <c r="FK189" s="6"/>
      <c r="FL189" s="6"/>
      <c r="FM189" s="6"/>
      <c r="FN189" s="6"/>
      <c r="FO189" s="6"/>
      <c r="FP189" s="6"/>
      <c r="FQ189" s="6"/>
      <c r="FR189" s="6"/>
      <c r="FS189" s="6"/>
      <c r="FT189" s="6"/>
      <c r="FU189" s="6"/>
      <c r="FV189" s="6"/>
      <c r="FW189" s="6"/>
      <c r="FX189" s="6"/>
      <c r="FY189" s="6"/>
      <c r="FZ189" s="6"/>
      <c r="GA189" s="6"/>
      <c r="GB189" s="6"/>
      <c r="GC189" s="6"/>
      <c r="GD189" s="6"/>
      <c r="GE189" s="6"/>
      <c r="GF189" s="6"/>
      <c r="GG189" s="6"/>
      <c r="GH189" s="6"/>
      <c r="GI189" s="6"/>
      <c r="GJ189" s="6"/>
      <c r="GK189" s="6"/>
      <c r="GL189" s="6"/>
      <c r="GM189" s="6"/>
      <c r="GN189" s="6"/>
      <c r="GO189" s="6"/>
      <c r="GP189" s="6"/>
      <c r="GQ189" s="6"/>
      <c r="GR189" s="6"/>
      <c r="GS189" s="6"/>
      <c r="GT189" s="6"/>
      <c r="GU189" s="6"/>
      <c r="GV189" s="6"/>
      <c r="GW189" s="6"/>
      <c r="GX189" s="6"/>
      <c r="GY189" s="6"/>
      <c r="GZ189" s="6"/>
    </row>
    <row r="190" spans="7:208" x14ac:dyDescent="0.2"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  <c r="ER190" s="6"/>
      <c r="ES190" s="6"/>
      <c r="ET190" s="6"/>
      <c r="EU190" s="6"/>
      <c r="EV190" s="6"/>
      <c r="EW190" s="6"/>
      <c r="EX190" s="6"/>
      <c r="EY190" s="6"/>
      <c r="EZ190" s="6"/>
      <c r="FA190" s="6"/>
      <c r="FB190" s="6"/>
      <c r="FC190" s="6"/>
      <c r="FD190" s="6"/>
      <c r="FE190" s="6"/>
      <c r="FF190" s="6"/>
      <c r="FG190" s="6"/>
      <c r="FH190" s="6"/>
      <c r="FI190" s="6"/>
      <c r="FJ190" s="6"/>
      <c r="FK190" s="6"/>
      <c r="FL190" s="6"/>
      <c r="FM190" s="6"/>
      <c r="FN190" s="6"/>
      <c r="FO190" s="6"/>
      <c r="FP190" s="6"/>
      <c r="FQ190" s="6"/>
      <c r="FR190" s="6"/>
      <c r="FS190" s="6"/>
      <c r="FT190" s="6"/>
      <c r="FU190" s="6"/>
      <c r="FV190" s="6"/>
      <c r="FW190" s="6"/>
      <c r="FX190" s="6"/>
      <c r="FY190" s="6"/>
      <c r="FZ190" s="6"/>
      <c r="GA190" s="6"/>
      <c r="GB190" s="6"/>
      <c r="GC190" s="6"/>
      <c r="GD190" s="6"/>
      <c r="GE190" s="6"/>
      <c r="GF190" s="6"/>
      <c r="GG190" s="6"/>
      <c r="GH190" s="6"/>
      <c r="GI190" s="6"/>
      <c r="GJ190" s="6"/>
      <c r="GK190" s="6"/>
      <c r="GL190" s="6"/>
      <c r="GM190" s="6"/>
      <c r="GN190" s="6"/>
      <c r="GO190" s="6"/>
      <c r="GP190" s="6"/>
      <c r="GQ190" s="6"/>
      <c r="GR190" s="6"/>
      <c r="GS190" s="6"/>
      <c r="GT190" s="6"/>
      <c r="GU190" s="6"/>
      <c r="GV190" s="6"/>
      <c r="GW190" s="6"/>
      <c r="GX190" s="6"/>
      <c r="GY190" s="6"/>
      <c r="GZ190" s="6"/>
    </row>
    <row r="191" spans="7:208" x14ac:dyDescent="0.2"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  <c r="ER191" s="6"/>
      <c r="ES191" s="6"/>
      <c r="ET191" s="6"/>
      <c r="EU191" s="6"/>
      <c r="EV191" s="6"/>
      <c r="EW191" s="6"/>
      <c r="EX191" s="6"/>
      <c r="EY191" s="6"/>
      <c r="EZ191" s="6"/>
      <c r="FA191" s="6"/>
      <c r="FB191" s="6"/>
      <c r="FC191" s="6"/>
      <c r="FD191" s="6"/>
      <c r="FE191" s="6"/>
      <c r="FF191" s="6"/>
      <c r="FG191" s="6"/>
      <c r="FH191" s="6"/>
      <c r="FI191" s="6"/>
      <c r="FJ191" s="6"/>
      <c r="FK191" s="6"/>
      <c r="FL191" s="6"/>
      <c r="FM191" s="6"/>
      <c r="FN191" s="6"/>
      <c r="FO191" s="6"/>
      <c r="FP191" s="6"/>
      <c r="FQ191" s="6"/>
      <c r="FR191" s="6"/>
      <c r="FS191" s="6"/>
      <c r="FT191" s="6"/>
      <c r="FU191" s="6"/>
      <c r="FV191" s="6"/>
      <c r="FW191" s="6"/>
      <c r="FX191" s="6"/>
      <c r="FY191" s="6"/>
      <c r="FZ191" s="6"/>
      <c r="GA191" s="6"/>
      <c r="GB191" s="6"/>
      <c r="GC191" s="6"/>
      <c r="GD191" s="6"/>
      <c r="GE191" s="6"/>
      <c r="GF191" s="6"/>
      <c r="GG191" s="6"/>
      <c r="GH191" s="6"/>
      <c r="GI191" s="6"/>
      <c r="GJ191" s="6"/>
      <c r="GK191" s="6"/>
      <c r="GL191" s="6"/>
      <c r="GM191" s="6"/>
      <c r="GN191" s="6"/>
      <c r="GO191" s="6"/>
      <c r="GP191" s="6"/>
      <c r="GQ191" s="6"/>
      <c r="GR191" s="6"/>
      <c r="GS191" s="6"/>
      <c r="GT191" s="6"/>
      <c r="GU191" s="6"/>
      <c r="GV191" s="6"/>
      <c r="GW191" s="6"/>
      <c r="GX191" s="6"/>
      <c r="GY191" s="6"/>
      <c r="GZ191" s="6"/>
    </row>
    <row r="192" spans="7:208" x14ac:dyDescent="0.2"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  <c r="ER192" s="6"/>
      <c r="ES192" s="6"/>
      <c r="ET192" s="6"/>
      <c r="EU192" s="6"/>
      <c r="EV192" s="6"/>
      <c r="EW192" s="6"/>
      <c r="EX192" s="6"/>
      <c r="EY192" s="6"/>
      <c r="EZ192" s="6"/>
      <c r="FA192" s="6"/>
      <c r="FB192" s="6"/>
      <c r="FC192" s="6"/>
      <c r="FD192" s="6"/>
      <c r="FE192" s="6"/>
      <c r="FF192" s="6"/>
      <c r="FG192" s="6"/>
      <c r="FH192" s="6"/>
      <c r="FI192" s="6"/>
      <c r="FJ192" s="6"/>
      <c r="FK192" s="6"/>
      <c r="FL192" s="6"/>
      <c r="FM192" s="6"/>
      <c r="FN192" s="6"/>
      <c r="FO192" s="6"/>
      <c r="FP192" s="6"/>
      <c r="FQ192" s="6"/>
      <c r="FR192" s="6"/>
      <c r="FS192" s="6"/>
      <c r="FT192" s="6"/>
      <c r="FU192" s="6"/>
      <c r="FV192" s="6"/>
      <c r="FW192" s="6"/>
      <c r="FX192" s="6"/>
      <c r="FY192" s="6"/>
      <c r="FZ192" s="6"/>
      <c r="GA192" s="6"/>
      <c r="GB192" s="6"/>
      <c r="GC192" s="6"/>
      <c r="GD192" s="6"/>
      <c r="GE192" s="6"/>
      <c r="GF192" s="6"/>
      <c r="GG192" s="6"/>
      <c r="GH192" s="6"/>
      <c r="GI192" s="6"/>
      <c r="GJ192" s="6"/>
      <c r="GK192" s="6"/>
      <c r="GL192" s="6"/>
      <c r="GM192" s="6"/>
      <c r="GN192" s="6"/>
      <c r="GO192" s="6"/>
      <c r="GP192" s="6"/>
      <c r="GQ192" s="6"/>
      <c r="GR192" s="6"/>
      <c r="GS192" s="6"/>
    </row>
    <row r="193" spans="99:201" x14ac:dyDescent="0.2"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  <c r="ER193" s="6"/>
      <c r="ES193" s="6"/>
      <c r="ET193" s="6"/>
      <c r="EU193" s="6"/>
      <c r="EV193" s="6"/>
      <c r="EW193" s="6"/>
      <c r="EX193" s="6"/>
      <c r="EY193" s="6"/>
      <c r="EZ193" s="6"/>
      <c r="FA193" s="6"/>
      <c r="FB193" s="6"/>
      <c r="FC193" s="6"/>
      <c r="FD193" s="6"/>
      <c r="FE193" s="6"/>
      <c r="FF193" s="6"/>
      <c r="FG193" s="6"/>
      <c r="FH193" s="6"/>
      <c r="FI193" s="6"/>
      <c r="FJ193" s="6"/>
      <c r="FK193" s="6"/>
      <c r="FL193" s="6"/>
      <c r="FM193" s="6"/>
      <c r="FN193" s="6"/>
      <c r="FO193" s="6"/>
      <c r="FP193" s="6"/>
      <c r="FQ193" s="6"/>
      <c r="FR193" s="6"/>
      <c r="FS193" s="6"/>
      <c r="FT193" s="6"/>
      <c r="FU193" s="6"/>
      <c r="FV193" s="6"/>
      <c r="FW193" s="6"/>
      <c r="FX193" s="6"/>
      <c r="FY193" s="6"/>
      <c r="FZ193" s="6"/>
      <c r="GA193" s="6"/>
      <c r="GB193" s="6"/>
      <c r="GC193" s="6"/>
      <c r="GD193" s="6"/>
      <c r="GE193" s="6"/>
      <c r="GF193" s="6"/>
      <c r="GG193" s="6"/>
      <c r="GH193" s="6"/>
      <c r="GI193" s="6"/>
      <c r="GJ193" s="6"/>
      <c r="GK193" s="6"/>
      <c r="GL193" s="6"/>
      <c r="GM193" s="6"/>
      <c r="GN193" s="6"/>
      <c r="GO193" s="6"/>
      <c r="GP193" s="6"/>
      <c r="GQ193" s="6"/>
      <c r="GR193" s="6"/>
      <c r="GS193" s="6"/>
    </row>
    <row r="194" spans="99:201" x14ac:dyDescent="0.2"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  <c r="ER194" s="6"/>
      <c r="ES194" s="6"/>
      <c r="ET194" s="6"/>
      <c r="EU194" s="6"/>
      <c r="EV194" s="6"/>
      <c r="EW194" s="6"/>
      <c r="EX194" s="6"/>
      <c r="EY194" s="6"/>
      <c r="EZ194" s="6"/>
      <c r="FA194" s="6"/>
      <c r="FB194" s="6"/>
      <c r="FC194" s="6"/>
      <c r="FD194" s="6"/>
      <c r="FE194" s="6"/>
      <c r="FF194" s="6"/>
      <c r="FG194" s="6"/>
      <c r="FH194" s="6"/>
      <c r="FI194" s="6"/>
      <c r="FJ194" s="6"/>
      <c r="FK194" s="6"/>
      <c r="FL194" s="6"/>
      <c r="FM194" s="6"/>
      <c r="FN194" s="6"/>
      <c r="FO194" s="6"/>
      <c r="FP194" s="6"/>
      <c r="FQ194" s="6"/>
      <c r="FR194" s="6"/>
      <c r="FS194" s="6"/>
      <c r="FT194" s="6"/>
      <c r="FU194" s="6"/>
      <c r="FV194" s="6"/>
      <c r="FW194" s="6"/>
      <c r="FX194" s="6"/>
      <c r="FY194" s="6"/>
      <c r="FZ194" s="6"/>
      <c r="GA194" s="6"/>
      <c r="GB194" s="6"/>
      <c r="GC194" s="6"/>
      <c r="GD194" s="6"/>
      <c r="GE194" s="6"/>
      <c r="GF194" s="6"/>
      <c r="GG194" s="6"/>
      <c r="GH194" s="6"/>
      <c r="GI194" s="6"/>
      <c r="GJ194" s="6"/>
      <c r="GK194" s="6"/>
      <c r="GL194" s="6"/>
      <c r="GM194" s="6"/>
      <c r="GN194" s="6"/>
      <c r="GO194" s="6"/>
      <c r="GP194" s="6"/>
      <c r="GQ194" s="6"/>
      <c r="GR194" s="6"/>
      <c r="GS194" s="6"/>
    </row>
    <row r="195" spans="99:201" x14ac:dyDescent="0.2"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  <c r="ER195" s="6"/>
      <c r="ES195" s="6"/>
      <c r="ET195" s="6"/>
      <c r="EU195" s="6"/>
      <c r="EV195" s="6"/>
      <c r="EW195" s="6"/>
      <c r="EX195" s="6"/>
      <c r="EY195" s="6"/>
      <c r="EZ195" s="6"/>
      <c r="FA195" s="6"/>
      <c r="FB195" s="6"/>
      <c r="FC195" s="6"/>
      <c r="FD195" s="6"/>
      <c r="FE195" s="6"/>
      <c r="FF195" s="6"/>
      <c r="FG195" s="6"/>
      <c r="FH195" s="6"/>
      <c r="FI195" s="6"/>
      <c r="FJ195" s="6"/>
      <c r="FK195" s="6"/>
      <c r="FL195" s="6"/>
      <c r="FM195" s="6"/>
      <c r="FN195" s="6"/>
      <c r="FO195" s="6"/>
      <c r="FP195" s="6"/>
      <c r="FQ195" s="6"/>
      <c r="FR195" s="6"/>
      <c r="FS195" s="6"/>
      <c r="FT195" s="6"/>
      <c r="FU195" s="6"/>
      <c r="FV195" s="6"/>
      <c r="FW195" s="6"/>
      <c r="FX195" s="6"/>
      <c r="FY195" s="6"/>
      <c r="FZ195" s="6"/>
      <c r="GA195" s="6"/>
      <c r="GB195" s="6"/>
      <c r="GC195" s="6"/>
      <c r="GD195" s="6"/>
      <c r="GE195" s="6"/>
      <c r="GF195" s="6"/>
      <c r="GG195" s="6"/>
      <c r="GH195" s="6"/>
      <c r="GI195" s="6"/>
      <c r="GJ195" s="6"/>
      <c r="GK195" s="6"/>
      <c r="GL195" s="6"/>
      <c r="GM195" s="6"/>
      <c r="GN195" s="6"/>
      <c r="GO195" s="6"/>
      <c r="GP195" s="6"/>
      <c r="GQ195" s="6"/>
      <c r="GR195" s="6"/>
      <c r="GS195" s="6"/>
    </row>
    <row r="196" spans="99:201" x14ac:dyDescent="0.2"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  <c r="ER196" s="6"/>
      <c r="ES196" s="6"/>
      <c r="ET196" s="6"/>
      <c r="EU196" s="6"/>
      <c r="EV196" s="6"/>
      <c r="EW196" s="6"/>
      <c r="EX196" s="6"/>
      <c r="EY196" s="6"/>
      <c r="EZ196" s="6"/>
      <c r="FA196" s="6"/>
      <c r="FB196" s="6"/>
      <c r="FC196" s="6"/>
      <c r="FD196" s="6"/>
      <c r="FE196" s="6"/>
      <c r="FF196" s="6"/>
      <c r="FG196" s="6"/>
      <c r="FH196" s="6"/>
      <c r="FI196" s="6"/>
      <c r="FJ196" s="6"/>
      <c r="FK196" s="6"/>
      <c r="FL196" s="6"/>
      <c r="FM196" s="6"/>
      <c r="FN196" s="6"/>
      <c r="FO196" s="6"/>
      <c r="FP196" s="6"/>
      <c r="FQ196" s="6"/>
      <c r="FR196" s="6"/>
      <c r="FS196" s="6"/>
      <c r="FT196" s="6"/>
      <c r="FU196" s="6"/>
      <c r="FV196" s="6"/>
      <c r="FW196" s="6"/>
      <c r="FX196" s="6"/>
      <c r="FY196" s="6"/>
      <c r="FZ196" s="6"/>
      <c r="GA196" s="6"/>
      <c r="GB196" s="6"/>
      <c r="GC196" s="6"/>
      <c r="GD196" s="6"/>
      <c r="GE196" s="6"/>
      <c r="GF196" s="6"/>
      <c r="GG196" s="6"/>
      <c r="GH196" s="6"/>
      <c r="GI196" s="6"/>
      <c r="GJ196" s="6"/>
      <c r="GK196" s="6"/>
      <c r="GL196" s="6"/>
      <c r="GM196" s="6"/>
      <c r="GN196" s="6"/>
      <c r="GO196" s="6"/>
      <c r="GP196" s="6"/>
      <c r="GQ196" s="6"/>
      <c r="GR196" s="6"/>
      <c r="GS196" s="6"/>
    </row>
    <row r="197" spans="99:201" x14ac:dyDescent="0.2"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  <c r="ER197" s="6"/>
      <c r="ES197" s="6"/>
      <c r="ET197" s="6"/>
      <c r="EU197" s="6"/>
      <c r="EV197" s="6"/>
      <c r="EW197" s="6"/>
      <c r="EX197" s="6"/>
      <c r="EY197" s="6"/>
      <c r="EZ197" s="6"/>
      <c r="FA197" s="6"/>
      <c r="FB197" s="6"/>
      <c r="FC197" s="6"/>
      <c r="FD197" s="6"/>
      <c r="FE197" s="6"/>
      <c r="FF197" s="6"/>
      <c r="FG197" s="6"/>
      <c r="FH197" s="6"/>
      <c r="FI197" s="6"/>
      <c r="FJ197" s="6"/>
      <c r="FK197" s="6"/>
      <c r="FL197" s="6"/>
      <c r="FM197" s="6"/>
      <c r="FN197" s="6"/>
      <c r="FO197" s="6"/>
      <c r="FP197" s="6"/>
      <c r="FQ197" s="6"/>
      <c r="FR197" s="6"/>
      <c r="FS197" s="6"/>
      <c r="FT197" s="6"/>
      <c r="FU197" s="6"/>
      <c r="FV197" s="6"/>
      <c r="FW197" s="6"/>
      <c r="FX197" s="6"/>
      <c r="FY197" s="6"/>
      <c r="FZ197" s="6"/>
      <c r="GA197" s="6"/>
      <c r="GB197" s="6"/>
      <c r="GC197" s="6"/>
      <c r="GD197" s="6"/>
      <c r="GE197" s="6"/>
      <c r="GF197" s="6"/>
      <c r="GG197" s="6"/>
      <c r="GH197" s="6"/>
      <c r="GI197" s="6"/>
      <c r="GJ197" s="6"/>
      <c r="GK197" s="6"/>
      <c r="GL197" s="6"/>
      <c r="GM197" s="6"/>
      <c r="GN197" s="6"/>
      <c r="GO197" s="6"/>
      <c r="GP197" s="6"/>
      <c r="GQ197" s="6"/>
      <c r="GR197" s="6"/>
      <c r="GS197" s="6"/>
    </row>
    <row r="198" spans="99:201" x14ac:dyDescent="0.2"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  <c r="ER198" s="6"/>
      <c r="ES198" s="6"/>
      <c r="ET198" s="6"/>
      <c r="EU198" s="6"/>
      <c r="EV198" s="6"/>
      <c r="EW198" s="6"/>
      <c r="EX198" s="6"/>
      <c r="EY198" s="6"/>
      <c r="EZ198" s="6"/>
      <c r="FA198" s="6"/>
      <c r="FB198" s="6"/>
      <c r="FC198" s="6"/>
      <c r="FD198" s="6"/>
      <c r="FE198" s="6"/>
      <c r="FF198" s="6"/>
      <c r="FG198" s="6"/>
      <c r="FH198" s="6"/>
      <c r="FI198" s="6"/>
      <c r="FJ198" s="6"/>
      <c r="FK198" s="6"/>
      <c r="FL198" s="6"/>
      <c r="FM198" s="6"/>
      <c r="FN198" s="6"/>
      <c r="FO198" s="6"/>
      <c r="FP198" s="6"/>
      <c r="FQ198" s="6"/>
      <c r="FR198" s="6"/>
      <c r="FS198" s="6"/>
      <c r="FT198" s="6"/>
      <c r="FU198" s="6"/>
      <c r="FV198" s="6"/>
      <c r="FW198" s="6"/>
      <c r="FX198" s="6"/>
      <c r="FY198" s="6"/>
      <c r="FZ198" s="6"/>
      <c r="GA198" s="6"/>
      <c r="GB198" s="6"/>
      <c r="GC198" s="6"/>
      <c r="GD198" s="6"/>
      <c r="GE198" s="6"/>
      <c r="GF198" s="6"/>
      <c r="GG198" s="6"/>
      <c r="GH198" s="6"/>
      <c r="GI198" s="6"/>
      <c r="GJ198" s="6"/>
      <c r="GK198" s="6"/>
      <c r="GL198" s="6"/>
      <c r="GM198" s="6"/>
      <c r="GN198" s="6"/>
      <c r="GO198" s="6"/>
      <c r="GP198" s="6"/>
      <c r="GQ198" s="6"/>
      <c r="GR198" s="6"/>
      <c r="GS198" s="6"/>
    </row>
    <row r="199" spans="99:201" x14ac:dyDescent="0.2"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  <c r="ER199" s="6"/>
      <c r="ES199" s="6"/>
      <c r="ET199" s="6"/>
      <c r="EU199" s="6"/>
      <c r="EV199" s="6"/>
      <c r="EW199" s="6"/>
      <c r="EX199" s="6"/>
      <c r="EY199" s="6"/>
      <c r="EZ199" s="6"/>
      <c r="FA199" s="6"/>
      <c r="FB199" s="6"/>
      <c r="FC199" s="6"/>
      <c r="FD199" s="6"/>
      <c r="FE199" s="6"/>
      <c r="FF199" s="6"/>
      <c r="FG199" s="6"/>
      <c r="FH199" s="6"/>
      <c r="FI199" s="6"/>
      <c r="FJ199" s="6"/>
      <c r="FK199" s="6"/>
      <c r="FL199" s="6"/>
      <c r="FM199" s="6"/>
      <c r="FN199" s="6"/>
      <c r="FO199" s="6"/>
      <c r="FP199" s="6"/>
      <c r="FQ199" s="6"/>
      <c r="FR199" s="6"/>
      <c r="FS199" s="6"/>
      <c r="FT199" s="6"/>
      <c r="FU199" s="6"/>
      <c r="FV199" s="6"/>
      <c r="FW199" s="6"/>
      <c r="FX199" s="6"/>
      <c r="FY199" s="6"/>
      <c r="FZ199" s="6"/>
      <c r="GA199" s="6"/>
      <c r="GB199" s="6"/>
      <c r="GC199" s="6"/>
      <c r="GD199" s="6"/>
      <c r="GE199" s="6"/>
      <c r="GF199" s="6"/>
      <c r="GG199" s="6"/>
      <c r="GH199" s="6"/>
      <c r="GI199" s="6"/>
      <c r="GJ199" s="6"/>
      <c r="GK199" s="6"/>
      <c r="GL199" s="6"/>
      <c r="GM199" s="6"/>
      <c r="GN199" s="6"/>
      <c r="GO199" s="6"/>
      <c r="GP199" s="6"/>
      <c r="GQ199" s="6"/>
      <c r="GR199" s="6"/>
      <c r="GS199" s="6"/>
    </row>
    <row r="200" spans="99:201" x14ac:dyDescent="0.2"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  <c r="ER200" s="6"/>
      <c r="ES200" s="6"/>
      <c r="ET200" s="6"/>
      <c r="EU200" s="6"/>
      <c r="EV200" s="6"/>
      <c r="EW200" s="6"/>
      <c r="EX200" s="6"/>
      <c r="EY200" s="6"/>
      <c r="EZ200" s="6"/>
      <c r="FA200" s="6"/>
      <c r="FB200" s="6"/>
      <c r="FC200" s="6"/>
      <c r="FD200" s="6"/>
      <c r="FE200" s="6"/>
      <c r="FF200" s="6"/>
      <c r="FG200" s="6"/>
      <c r="FH200" s="6"/>
      <c r="FI200" s="6"/>
      <c r="FJ200" s="6"/>
      <c r="FK200" s="6"/>
      <c r="FL200" s="6"/>
      <c r="FM200" s="6"/>
      <c r="FN200" s="6"/>
      <c r="FO200" s="6"/>
      <c r="FP200" s="6"/>
      <c r="FQ200" s="6"/>
      <c r="FR200" s="6"/>
      <c r="FS200" s="6"/>
      <c r="FT200" s="6"/>
      <c r="FU200" s="6"/>
      <c r="FV200" s="6"/>
      <c r="FW200" s="6"/>
      <c r="FX200" s="6"/>
      <c r="FY200" s="6"/>
      <c r="FZ200" s="6"/>
      <c r="GA200" s="6"/>
      <c r="GB200" s="6"/>
      <c r="GC200" s="6"/>
      <c r="GD200" s="6"/>
      <c r="GE200" s="6"/>
      <c r="GF200" s="6"/>
      <c r="GG200" s="6"/>
      <c r="GH200" s="6"/>
      <c r="GI200" s="6"/>
      <c r="GJ200" s="6"/>
      <c r="GK200" s="6"/>
      <c r="GL200" s="6"/>
      <c r="GM200" s="6"/>
      <c r="GN200" s="6"/>
      <c r="GO200" s="6"/>
      <c r="GP200" s="6"/>
      <c r="GQ200" s="6"/>
      <c r="GR200" s="6"/>
      <c r="GS200" s="6"/>
    </row>
    <row r="201" spans="99:201" x14ac:dyDescent="0.2"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  <c r="ER201" s="6"/>
      <c r="ES201" s="6"/>
      <c r="ET201" s="6"/>
      <c r="EU201" s="6"/>
      <c r="EV201" s="6"/>
      <c r="EW201" s="6"/>
      <c r="EX201" s="6"/>
      <c r="EY201" s="6"/>
      <c r="EZ201" s="6"/>
      <c r="FA201" s="6"/>
      <c r="FB201" s="6"/>
      <c r="FC201" s="6"/>
      <c r="FD201" s="6"/>
      <c r="FE201" s="6"/>
      <c r="FF201" s="6"/>
      <c r="FG201" s="6"/>
      <c r="FH201" s="6"/>
      <c r="FI201" s="6"/>
      <c r="FJ201" s="6"/>
      <c r="FK201" s="6"/>
      <c r="FL201" s="6"/>
      <c r="FM201" s="6"/>
      <c r="FN201" s="6"/>
      <c r="FO201" s="6"/>
      <c r="FP201" s="6"/>
      <c r="FQ201" s="6"/>
      <c r="FR201" s="6"/>
      <c r="FS201" s="6"/>
      <c r="FT201" s="6"/>
      <c r="FU201" s="6"/>
      <c r="FV201" s="6"/>
      <c r="FW201" s="6"/>
      <c r="FX201" s="6"/>
      <c r="FY201" s="6"/>
      <c r="FZ201" s="6"/>
      <c r="GA201" s="6"/>
      <c r="GB201" s="6"/>
      <c r="GC201" s="6"/>
      <c r="GD201" s="6"/>
      <c r="GE201" s="6"/>
      <c r="GF201" s="6"/>
      <c r="GG201" s="6"/>
      <c r="GH201" s="6"/>
      <c r="GI201" s="6"/>
      <c r="GJ201" s="6"/>
      <c r="GK201" s="6"/>
      <c r="GL201" s="6"/>
      <c r="GM201" s="6"/>
      <c r="GN201" s="6"/>
      <c r="GO201" s="6"/>
      <c r="GP201" s="6"/>
      <c r="GQ201" s="6"/>
      <c r="GR201" s="6"/>
      <c r="GS201" s="6"/>
    </row>
    <row r="202" spans="99:201" x14ac:dyDescent="0.2"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  <c r="ER202" s="6"/>
      <c r="ES202" s="6"/>
      <c r="ET202" s="6"/>
      <c r="EU202" s="6"/>
      <c r="EV202" s="6"/>
      <c r="EW202" s="6"/>
      <c r="EX202" s="6"/>
      <c r="EY202" s="6"/>
      <c r="EZ202" s="6"/>
      <c r="FA202" s="6"/>
      <c r="FB202" s="6"/>
      <c r="FC202" s="6"/>
      <c r="FD202" s="6"/>
      <c r="FE202" s="6"/>
      <c r="FF202" s="6"/>
      <c r="FG202" s="6"/>
      <c r="FH202" s="6"/>
      <c r="FI202" s="6"/>
      <c r="FJ202" s="6"/>
      <c r="FK202" s="6"/>
      <c r="FL202" s="6"/>
      <c r="FM202" s="6"/>
      <c r="FN202" s="6"/>
      <c r="FO202" s="6"/>
      <c r="FP202" s="6"/>
      <c r="FQ202" s="6"/>
      <c r="FR202" s="6"/>
      <c r="FS202" s="6"/>
      <c r="FT202" s="6"/>
      <c r="FU202" s="6"/>
      <c r="FV202" s="6"/>
      <c r="FW202" s="6"/>
      <c r="FX202" s="6"/>
      <c r="FY202" s="6"/>
      <c r="FZ202" s="6"/>
      <c r="GA202" s="6"/>
      <c r="GB202" s="6"/>
      <c r="GC202" s="6"/>
      <c r="GD202" s="6"/>
      <c r="GE202" s="6"/>
      <c r="GF202" s="6"/>
      <c r="GG202" s="6"/>
      <c r="GH202" s="6"/>
      <c r="GI202" s="6"/>
      <c r="GJ202" s="6"/>
      <c r="GK202" s="6"/>
      <c r="GL202" s="6"/>
      <c r="GM202" s="6"/>
      <c r="GN202" s="6"/>
      <c r="GO202" s="6"/>
      <c r="GP202" s="6"/>
      <c r="GQ202" s="6"/>
      <c r="GR202" s="6"/>
      <c r="GS202" s="6"/>
    </row>
    <row r="203" spans="99:201" x14ac:dyDescent="0.2"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  <c r="ER203" s="6"/>
      <c r="ES203" s="6"/>
      <c r="ET203" s="6"/>
      <c r="EU203" s="6"/>
      <c r="EV203" s="6"/>
      <c r="EW203" s="6"/>
      <c r="EX203" s="6"/>
      <c r="EY203" s="6"/>
      <c r="EZ203" s="6"/>
      <c r="FA203" s="6"/>
      <c r="FB203" s="6"/>
      <c r="FC203" s="6"/>
      <c r="FD203" s="6"/>
      <c r="FE203" s="6"/>
      <c r="FF203" s="6"/>
      <c r="FG203" s="6"/>
      <c r="FH203" s="6"/>
      <c r="FI203" s="6"/>
      <c r="FJ203" s="6"/>
      <c r="FK203" s="6"/>
      <c r="FL203" s="6"/>
      <c r="FM203" s="6"/>
      <c r="FN203" s="6"/>
      <c r="FO203" s="6"/>
      <c r="FP203" s="6"/>
      <c r="FQ203" s="6"/>
      <c r="FR203" s="6"/>
      <c r="FS203" s="6"/>
      <c r="FT203" s="6"/>
      <c r="FU203" s="6"/>
      <c r="FV203" s="6"/>
      <c r="FW203" s="6"/>
      <c r="FX203" s="6"/>
      <c r="FY203" s="6"/>
      <c r="FZ203" s="6"/>
      <c r="GA203" s="6"/>
      <c r="GB203" s="6"/>
      <c r="GC203" s="6"/>
      <c r="GD203" s="6"/>
      <c r="GE203" s="6"/>
      <c r="GF203" s="6"/>
      <c r="GG203" s="6"/>
      <c r="GH203" s="6"/>
      <c r="GI203" s="6"/>
      <c r="GJ203" s="6"/>
      <c r="GK203" s="6"/>
      <c r="GL203" s="6"/>
      <c r="GM203" s="6"/>
      <c r="GN203" s="6"/>
      <c r="GO203" s="6"/>
      <c r="GP203" s="6"/>
      <c r="GQ203" s="6"/>
      <c r="GR203" s="6"/>
      <c r="GS203" s="6"/>
    </row>
    <row r="204" spans="99:201" x14ac:dyDescent="0.2"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  <c r="ER204" s="6"/>
      <c r="ES204" s="6"/>
      <c r="ET204" s="6"/>
      <c r="EU204" s="6"/>
      <c r="EV204" s="6"/>
      <c r="EW204" s="6"/>
      <c r="EX204" s="6"/>
      <c r="EY204" s="6"/>
      <c r="EZ204" s="6"/>
      <c r="FA204" s="6"/>
      <c r="FB204" s="6"/>
      <c r="FC204" s="6"/>
      <c r="FD204" s="6"/>
      <c r="FE204" s="6"/>
      <c r="FF204" s="6"/>
      <c r="FG204" s="6"/>
      <c r="FH204" s="6"/>
      <c r="FI204" s="6"/>
      <c r="FJ204" s="6"/>
      <c r="FK204" s="6"/>
      <c r="FL204" s="6"/>
      <c r="FM204" s="6"/>
      <c r="FN204" s="6"/>
      <c r="FO204" s="6"/>
      <c r="FP204" s="6"/>
      <c r="FQ204" s="6"/>
      <c r="FR204" s="6"/>
      <c r="FS204" s="6"/>
      <c r="FT204" s="6"/>
      <c r="FU204" s="6"/>
      <c r="FV204" s="6"/>
      <c r="FW204" s="6"/>
      <c r="FX204" s="6"/>
      <c r="FY204" s="6"/>
      <c r="FZ204" s="6"/>
      <c r="GA204" s="6"/>
      <c r="GB204" s="6"/>
      <c r="GC204" s="6"/>
      <c r="GD204" s="6"/>
      <c r="GE204" s="6"/>
      <c r="GF204" s="6"/>
      <c r="GG204" s="6"/>
      <c r="GH204" s="6"/>
      <c r="GI204" s="6"/>
      <c r="GJ204" s="6"/>
      <c r="GK204" s="6"/>
      <c r="GL204" s="6"/>
      <c r="GM204" s="6"/>
      <c r="GN204" s="6"/>
      <c r="GO204" s="6"/>
      <c r="GP204" s="6"/>
      <c r="GQ204" s="6"/>
      <c r="GR204" s="6"/>
      <c r="GS204" s="6"/>
    </row>
    <row r="205" spans="99:201" x14ac:dyDescent="0.2"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  <c r="ER205" s="6"/>
      <c r="ES205" s="6"/>
      <c r="ET205" s="6"/>
      <c r="EU205" s="6"/>
      <c r="EV205" s="6"/>
      <c r="EW205" s="6"/>
      <c r="EX205" s="6"/>
      <c r="EY205" s="6"/>
      <c r="EZ205" s="6"/>
      <c r="FA205" s="6"/>
      <c r="FB205" s="6"/>
      <c r="FC205" s="6"/>
      <c r="FD205" s="6"/>
      <c r="FE205" s="6"/>
      <c r="FF205" s="6"/>
      <c r="FG205" s="6"/>
      <c r="FH205" s="6"/>
      <c r="FI205" s="6"/>
      <c r="FJ205" s="6"/>
      <c r="FK205" s="6"/>
      <c r="FL205" s="6"/>
      <c r="FM205" s="6"/>
      <c r="FN205" s="6"/>
      <c r="FO205" s="6"/>
      <c r="FP205" s="6"/>
      <c r="FQ205" s="6"/>
      <c r="FR205" s="6"/>
      <c r="FS205" s="6"/>
      <c r="FT205" s="6"/>
      <c r="FU205" s="6"/>
      <c r="FV205" s="6"/>
      <c r="FW205" s="6"/>
      <c r="FX205" s="6"/>
      <c r="FY205" s="6"/>
      <c r="FZ205" s="6"/>
      <c r="GA205" s="6"/>
      <c r="GB205" s="6"/>
      <c r="GC205" s="6"/>
      <c r="GD205" s="6"/>
      <c r="GE205" s="6"/>
      <c r="GF205" s="6"/>
      <c r="GG205" s="6"/>
      <c r="GH205" s="6"/>
      <c r="GI205" s="6"/>
      <c r="GJ205" s="6"/>
      <c r="GK205" s="6"/>
      <c r="GL205" s="6"/>
      <c r="GM205" s="6"/>
      <c r="GN205" s="6"/>
      <c r="GO205" s="6"/>
      <c r="GP205" s="6"/>
      <c r="GQ205" s="6"/>
      <c r="GR205" s="6"/>
      <c r="GS205" s="6"/>
    </row>
    <row r="206" spans="99:201" x14ac:dyDescent="0.2"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  <c r="ER206" s="6"/>
      <c r="ES206" s="6"/>
      <c r="ET206" s="6"/>
      <c r="EU206" s="6"/>
      <c r="EV206" s="6"/>
      <c r="EW206" s="6"/>
      <c r="EX206" s="6"/>
      <c r="EY206" s="6"/>
      <c r="EZ206" s="6"/>
      <c r="FA206" s="6"/>
      <c r="FB206" s="6"/>
      <c r="FC206" s="6"/>
      <c r="FD206" s="6"/>
      <c r="FE206" s="6"/>
      <c r="FF206" s="6"/>
      <c r="FG206" s="6"/>
      <c r="FH206" s="6"/>
      <c r="FI206" s="6"/>
      <c r="FJ206" s="6"/>
      <c r="FK206" s="6"/>
      <c r="FL206" s="6"/>
      <c r="FM206" s="6"/>
      <c r="FN206" s="6"/>
      <c r="FO206" s="6"/>
      <c r="FP206" s="6"/>
      <c r="FQ206" s="6"/>
      <c r="FR206" s="6"/>
      <c r="FS206" s="6"/>
      <c r="FT206" s="6"/>
      <c r="FU206" s="6"/>
      <c r="FV206" s="6"/>
      <c r="FW206" s="6"/>
      <c r="FX206" s="6"/>
      <c r="FY206" s="6"/>
      <c r="FZ206" s="6"/>
      <c r="GA206" s="6"/>
      <c r="GB206" s="6"/>
      <c r="GC206" s="6"/>
      <c r="GD206" s="6"/>
      <c r="GE206" s="6"/>
      <c r="GF206" s="6"/>
      <c r="GG206" s="6"/>
      <c r="GH206" s="6"/>
      <c r="GI206" s="6"/>
      <c r="GJ206" s="6"/>
      <c r="GK206" s="6"/>
      <c r="GL206" s="6"/>
      <c r="GM206" s="6"/>
      <c r="GN206" s="6"/>
      <c r="GO206" s="6"/>
      <c r="GP206" s="6"/>
      <c r="GQ206" s="6"/>
      <c r="GR206" s="6"/>
      <c r="GS206" s="6"/>
    </row>
    <row r="207" spans="99:201" x14ac:dyDescent="0.2"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  <c r="ER207" s="6"/>
      <c r="ES207" s="6"/>
      <c r="ET207" s="6"/>
      <c r="EU207" s="6"/>
      <c r="EV207" s="6"/>
      <c r="EW207" s="6"/>
      <c r="EX207" s="6"/>
      <c r="EY207" s="6"/>
      <c r="EZ207" s="6"/>
      <c r="FA207" s="6"/>
      <c r="FB207" s="6"/>
      <c r="FC207" s="6"/>
      <c r="FD207" s="6"/>
      <c r="FE207" s="6"/>
      <c r="FF207" s="6"/>
      <c r="FG207" s="6"/>
      <c r="FH207" s="6"/>
      <c r="FI207" s="6"/>
      <c r="FJ207" s="6"/>
      <c r="FK207" s="6"/>
      <c r="FL207" s="6"/>
      <c r="FM207" s="6"/>
      <c r="FN207" s="6"/>
      <c r="FO207" s="6"/>
      <c r="FP207" s="6"/>
      <c r="FQ207" s="6"/>
      <c r="FR207" s="6"/>
      <c r="FS207" s="6"/>
      <c r="FT207" s="6"/>
      <c r="FU207" s="6"/>
      <c r="FV207" s="6"/>
      <c r="FW207" s="6"/>
      <c r="FX207" s="6"/>
      <c r="FY207" s="6"/>
      <c r="FZ207" s="6"/>
      <c r="GA207" s="6"/>
      <c r="GB207" s="6"/>
      <c r="GC207" s="6"/>
      <c r="GD207" s="6"/>
      <c r="GE207" s="6"/>
      <c r="GF207" s="6"/>
      <c r="GG207" s="6"/>
      <c r="GH207" s="6"/>
      <c r="GI207" s="6"/>
      <c r="GJ207" s="6"/>
      <c r="GK207" s="6"/>
      <c r="GL207" s="6"/>
      <c r="GM207" s="6"/>
      <c r="GN207" s="6"/>
      <c r="GO207" s="6"/>
      <c r="GP207" s="6"/>
      <c r="GQ207" s="6"/>
      <c r="GR207" s="6"/>
      <c r="GS207" s="6"/>
    </row>
    <row r="208" spans="99:201" x14ac:dyDescent="0.2"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  <c r="ER208" s="6"/>
      <c r="ES208" s="6"/>
      <c r="ET208" s="6"/>
      <c r="EU208" s="6"/>
      <c r="EV208" s="6"/>
      <c r="EW208" s="6"/>
      <c r="EX208" s="6"/>
      <c r="EY208" s="6"/>
      <c r="EZ208" s="6"/>
      <c r="FA208" s="6"/>
      <c r="FB208" s="6"/>
      <c r="FC208" s="6"/>
      <c r="FD208" s="6"/>
      <c r="FE208" s="6"/>
      <c r="FF208" s="6"/>
      <c r="FG208" s="6"/>
      <c r="FH208" s="6"/>
      <c r="FI208" s="6"/>
      <c r="FJ208" s="6"/>
      <c r="FK208" s="6"/>
      <c r="FL208" s="6"/>
      <c r="FM208" s="6"/>
      <c r="FN208" s="6"/>
      <c r="FO208" s="6"/>
      <c r="FP208" s="6"/>
      <c r="FQ208" s="6"/>
      <c r="FR208" s="6"/>
      <c r="FS208" s="6"/>
      <c r="FT208" s="6"/>
      <c r="FU208" s="6"/>
      <c r="FV208" s="6"/>
      <c r="FW208" s="6"/>
      <c r="FX208" s="6"/>
      <c r="FY208" s="6"/>
      <c r="FZ208" s="6"/>
      <c r="GA208" s="6"/>
      <c r="GB208" s="6"/>
      <c r="GC208" s="6"/>
      <c r="GD208" s="6"/>
      <c r="GE208" s="6"/>
      <c r="GF208" s="6"/>
      <c r="GG208" s="6"/>
      <c r="GH208" s="6"/>
      <c r="GI208" s="6"/>
      <c r="GJ208" s="6"/>
      <c r="GK208" s="6"/>
      <c r="GL208" s="6"/>
      <c r="GM208" s="6"/>
      <c r="GN208" s="6"/>
      <c r="GO208" s="6"/>
      <c r="GP208" s="6"/>
      <c r="GQ208" s="6"/>
      <c r="GR208" s="6"/>
      <c r="GS208" s="6"/>
    </row>
    <row r="209" spans="99:201" x14ac:dyDescent="0.2"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  <c r="ER209" s="6"/>
      <c r="ES209" s="6"/>
      <c r="ET209" s="6"/>
      <c r="EU209" s="6"/>
      <c r="EV209" s="6"/>
      <c r="EW209" s="6"/>
      <c r="EX209" s="6"/>
      <c r="EY209" s="6"/>
      <c r="EZ209" s="6"/>
      <c r="FA209" s="6"/>
      <c r="FB209" s="6"/>
      <c r="FC209" s="6"/>
      <c r="FD209" s="6"/>
      <c r="FE209" s="6"/>
      <c r="FF209" s="6"/>
      <c r="FG209" s="6"/>
      <c r="FH209" s="6"/>
      <c r="FI209" s="6"/>
      <c r="FJ209" s="6"/>
      <c r="FK209" s="6"/>
      <c r="FL209" s="6"/>
      <c r="FM209" s="6"/>
      <c r="FN209" s="6"/>
      <c r="FO209" s="6"/>
      <c r="FP209" s="6"/>
      <c r="FQ209" s="6"/>
      <c r="FR209" s="6"/>
      <c r="FS209" s="6"/>
      <c r="FT209" s="6"/>
      <c r="FU209" s="6"/>
      <c r="FV209" s="6"/>
      <c r="FW209" s="6"/>
      <c r="FX209" s="6"/>
      <c r="FY209" s="6"/>
      <c r="FZ209" s="6"/>
      <c r="GA209" s="6"/>
      <c r="GB209" s="6"/>
      <c r="GC209" s="6"/>
      <c r="GD209" s="6"/>
      <c r="GE209" s="6"/>
      <c r="GF209" s="6"/>
      <c r="GG209" s="6"/>
      <c r="GH209" s="6"/>
      <c r="GI209" s="6"/>
      <c r="GJ209" s="6"/>
      <c r="GK209" s="6"/>
      <c r="GL209" s="6"/>
      <c r="GM209" s="6"/>
      <c r="GN209" s="6"/>
      <c r="GO209" s="6"/>
      <c r="GP209" s="6"/>
      <c r="GQ209" s="6"/>
      <c r="GR209" s="6"/>
      <c r="GS209" s="6"/>
    </row>
    <row r="210" spans="99:201" x14ac:dyDescent="0.2"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  <c r="ER210" s="6"/>
      <c r="ES210" s="6"/>
      <c r="ET210" s="6"/>
      <c r="EU210" s="6"/>
      <c r="EV210" s="6"/>
      <c r="EW210" s="6"/>
      <c r="EX210" s="6"/>
      <c r="EY210" s="6"/>
      <c r="EZ210" s="6"/>
      <c r="FA210" s="6"/>
      <c r="FB210" s="6"/>
      <c r="FC210" s="6"/>
      <c r="FD210" s="6"/>
      <c r="FE210" s="6"/>
      <c r="FF210" s="6"/>
      <c r="FG210" s="6"/>
      <c r="FH210" s="6"/>
      <c r="FI210" s="6"/>
      <c r="FJ210" s="6"/>
      <c r="FK210" s="6"/>
      <c r="FL210" s="6"/>
      <c r="FM210" s="6"/>
      <c r="FN210" s="6"/>
      <c r="FO210" s="6"/>
      <c r="FP210" s="6"/>
      <c r="FQ210" s="6"/>
      <c r="FR210" s="6"/>
      <c r="FS210" s="6"/>
      <c r="FT210" s="6"/>
      <c r="FU210" s="6"/>
      <c r="FV210" s="6"/>
      <c r="FW210" s="6"/>
      <c r="FX210" s="6"/>
      <c r="FY210" s="6"/>
      <c r="FZ210" s="6"/>
      <c r="GA210" s="6"/>
      <c r="GB210" s="6"/>
      <c r="GC210" s="6"/>
      <c r="GD210" s="6"/>
      <c r="GE210" s="6"/>
      <c r="GF210" s="6"/>
      <c r="GG210" s="6"/>
      <c r="GH210" s="6"/>
      <c r="GI210" s="6"/>
      <c r="GJ210" s="6"/>
      <c r="GK210" s="6"/>
      <c r="GL210" s="6"/>
      <c r="GM210" s="6"/>
      <c r="GN210" s="6"/>
      <c r="GO210" s="6"/>
      <c r="GP210" s="6"/>
      <c r="GQ210" s="6"/>
      <c r="GR210" s="6"/>
      <c r="GS210" s="6"/>
    </row>
    <row r="211" spans="99:201" x14ac:dyDescent="0.2"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  <c r="ER211" s="6"/>
      <c r="ES211" s="6"/>
      <c r="ET211" s="6"/>
      <c r="EU211" s="6"/>
      <c r="EV211" s="6"/>
      <c r="EW211" s="6"/>
      <c r="EX211" s="6"/>
      <c r="EY211" s="6"/>
      <c r="EZ211" s="6"/>
      <c r="FA211" s="6"/>
      <c r="FB211" s="6"/>
      <c r="FC211" s="6"/>
      <c r="FD211" s="6"/>
      <c r="FE211" s="6"/>
      <c r="FF211" s="6"/>
      <c r="FG211" s="6"/>
      <c r="FH211" s="6"/>
      <c r="FI211" s="6"/>
      <c r="FJ211" s="6"/>
      <c r="FK211" s="6"/>
      <c r="FL211" s="6"/>
      <c r="FM211" s="6"/>
      <c r="FN211" s="6"/>
      <c r="FO211" s="6"/>
      <c r="FP211" s="6"/>
      <c r="FQ211" s="6"/>
      <c r="FR211" s="6"/>
      <c r="FS211" s="6"/>
      <c r="FT211" s="6"/>
      <c r="FU211" s="6"/>
      <c r="FV211" s="6"/>
      <c r="FW211" s="6"/>
      <c r="FX211" s="6"/>
      <c r="FY211" s="6"/>
      <c r="FZ211" s="6"/>
      <c r="GA211" s="6"/>
      <c r="GB211" s="6"/>
      <c r="GC211" s="6"/>
      <c r="GD211" s="6"/>
      <c r="GE211" s="6"/>
      <c r="GF211" s="6"/>
      <c r="GG211" s="6"/>
      <c r="GH211" s="6"/>
      <c r="GI211" s="6"/>
      <c r="GJ211" s="6"/>
      <c r="GK211" s="6"/>
      <c r="GL211" s="6"/>
      <c r="GM211" s="6"/>
      <c r="GN211" s="6"/>
      <c r="GO211" s="6"/>
      <c r="GP211" s="6"/>
      <c r="GQ211" s="6"/>
      <c r="GR211" s="6"/>
      <c r="GS211" s="6"/>
    </row>
    <row r="212" spans="99:201" x14ac:dyDescent="0.2"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  <c r="ER212" s="6"/>
      <c r="ES212" s="6"/>
      <c r="ET212" s="6"/>
      <c r="EU212" s="6"/>
      <c r="EV212" s="6"/>
      <c r="EW212" s="6"/>
      <c r="EX212" s="6"/>
      <c r="EY212" s="6"/>
      <c r="EZ212" s="6"/>
      <c r="FA212" s="6"/>
      <c r="FB212" s="6"/>
      <c r="FC212" s="6"/>
      <c r="FD212" s="6"/>
      <c r="FE212" s="6"/>
      <c r="FF212" s="6"/>
      <c r="FG212" s="6"/>
      <c r="FH212" s="6"/>
      <c r="FI212" s="6"/>
      <c r="FJ212" s="6"/>
      <c r="FK212" s="6"/>
      <c r="FL212" s="6"/>
      <c r="FM212" s="6"/>
      <c r="FN212" s="6"/>
      <c r="FO212" s="6"/>
      <c r="FP212" s="6"/>
      <c r="FQ212" s="6"/>
      <c r="FR212" s="6"/>
      <c r="FS212" s="6"/>
      <c r="FT212" s="6"/>
      <c r="FU212" s="6"/>
      <c r="FV212" s="6"/>
      <c r="FW212" s="6"/>
      <c r="FX212" s="6"/>
      <c r="FY212" s="6"/>
      <c r="FZ212" s="6"/>
      <c r="GA212" s="6"/>
      <c r="GB212" s="6"/>
      <c r="GC212" s="6"/>
      <c r="GD212" s="6"/>
      <c r="GE212" s="6"/>
      <c r="GF212" s="6"/>
      <c r="GG212" s="6"/>
      <c r="GH212" s="6"/>
      <c r="GI212" s="6"/>
      <c r="GJ212" s="6"/>
      <c r="GK212" s="6"/>
      <c r="GL212" s="6"/>
      <c r="GM212" s="6"/>
      <c r="GN212" s="6"/>
      <c r="GO212" s="6"/>
      <c r="GP212" s="6"/>
      <c r="GQ212" s="6"/>
      <c r="GR212" s="6"/>
      <c r="GS212" s="6"/>
    </row>
    <row r="213" spans="99:201" x14ac:dyDescent="0.2"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  <c r="ER213" s="6"/>
      <c r="ES213" s="6"/>
      <c r="ET213" s="6"/>
      <c r="EU213" s="6"/>
      <c r="EV213" s="6"/>
      <c r="EW213" s="6"/>
      <c r="EX213" s="6"/>
      <c r="EY213" s="6"/>
      <c r="EZ213" s="6"/>
      <c r="FA213" s="6"/>
      <c r="FB213" s="6"/>
      <c r="FC213" s="6"/>
      <c r="FD213" s="6"/>
      <c r="FE213" s="6"/>
      <c r="FF213" s="6"/>
      <c r="FG213" s="6"/>
      <c r="FH213" s="6"/>
      <c r="FI213" s="6"/>
      <c r="FJ213" s="6"/>
      <c r="FK213" s="6"/>
      <c r="FL213" s="6"/>
      <c r="FM213" s="6"/>
      <c r="FN213" s="6"/>
      <c r="FO213" s="6"/>
      <c r="FP213" s="6"/>
      <c r="FQ213" s="6"/>
      <c r="FR213" s="6"/>
      <c r="FS213" s="6"/>
      <c r="FT213" s="6"/>
      <c r="FU213" s="6"/>
      <c r="FV213" s="6"/>
      <c r="FW213" s="6"/>
      <c r="FX213" s="6"/>
      <c r="FY213" s="6"/>
      <c r="FZ213" s="6"/>
      <c r="GA213" s="6"/>
      <c r="GB213" s="6"/>
      <c r="GC213" s="6"/>
      <c r="GD213" s="6"/>
      <c r="GE213" s="6"/>
      <c r="GF213" s="6"/>
      <c r="GG213" s="6"/>
      <c r="GH213" s="6"/>
      <c r="GI213" s="6"/>
      <c r="GJ213" s="6"/>
      <c r="GK213" s="6"/>
      <c r="GL213" s="6"/>
      <c r="GM213" s="6"/>
      <c r="GN213" s="6"/>
      <c r="GO213" s="6"/>
      <c r="GP213" s="6"/>
      <c r="GQ213" s="6"/>
      <c r="GR213" s="6"/>
      <c r="GS213" s="6"/>
    </row>
    <row r="214" spans="99:201" x14ac:dyDescent="0.2"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  <c r="ER214" s="6"/>
      <c r="ES214" s="6"/>
      <c r="ET214" s="6"/>
      <c r="EU214" s="6"/>
      <c r="EV214" s="6"/>
      <c r="EW214" s="6"/>
      <c r="EX214" s="6"/>
      <c r="EY214" s="6"/>
      <c r="EZ214" s="6"/>
      <c r="FA214" s="6"/>
      <c r="FB214" s="6"/>
      <c r="FC214" s="6"/>
      <c r="FD214" s="6"/>
      <c r="FE214" s="6"/>
      <c r="FF214" s="6"/>
      <c r="FG214" s="6"/>
      <c r="FH214" s="6"/>
      <c r="FI214" s="6"/>
      <c r="FJ214" s="6"/>
      <c r="FK214" s="6"/>
      <c r="FL214" s="6"/>
      <c r="FM214" s="6"/>
      <c r="FN214" s="6"/>
      <c r="FO214" s="6"/>
      <c r="FP214" s="6"/>
      <c r="FQ214" s="6"/>
      <c r="FR214" s="6"/>
      <c r="FS214" s="6"/>
      <c r="FT214" s="6"/>
      <c r="FU214" s="6"/>
      <c r="FV214" s="6"/>
      <c r="FW214" s="6"/>
      <c r="FX214" s="6"/>
      <c r="FY214" s="6"/>
      <c r="FZ214" s="6"/>
      <c r="GA214" s="6"/>
      <c r="GB214" s="6"/>
      <c r="GC214" s="6"/>
      <c r="GD214" s="6"/>
      <c r="GE214" s="6"/>
      <c r="GF214" s="6"/>
      <c r="GG214" s="6"/>
      <c r="GH214" s="6"/>
      <c r="GI214" s="6"/>
      <c r="GJ214" s="6"/>
      <c r="GK214" s="6"/>
      <c r="GL214" s="6"/>
      <c r="GM214" s="6"/>
      <c r="GN214" s="6"/>
      <c r="GO214" s="6"/>
      <c r="GP214" s="6"/>
      <c r="GQ214" s="6"/>
      <c r="GR214" s="6"/>
      <c r="GS214" s="6"/>
    </row>
    <row r="215" spans="99:201" x14ac:dyDescent="0.2"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  <c r="ER215" s="6"/>
      <c r="ES215" s="6"/>
      <c r="ET215" s="6"/>
      <c r="EU215" s="6"/>
      <c r="EV215" s="6"/>
      <c r="EW215" s="6"/>
      <c r="EX215" s="6"/>
      <c r="EY215" s="6"/>
      <c r="EZ215" s="6"/>
      <c r="FA215" s="6"/>
      <c r="FB215" s="6"/>
      <c r="FC215" s="6"/>
      <c r="FD215" s="6"/>
      <c r="FE215" s="6"/>
      <c r="FF215" s="6"/>
      <c r="FG215" s="6"/>
      <c r="FH215" s="6"/>
      <c r="FI215" s="6"/>
      <c r="FJ215" s="6"/>
      <c r="FK215" s="6"/>
      <c r="FL215" s="6"/>
      <c r="FM215" s="6"/>
      <c r="FN215" s="6"/>
      <c r="FO215" s="6"/>
      <c r="FP215" s="6"/>
      <c r="FQ215" s="6"/>
      <c r="FR215" s="6"/>
      <c r="FS215" s="6"/>
      <c r="FT215" s="6"/>
      <c r="FU215" s="6"/>
      <c r="FV215" s="6"/>
      <c r="FW215" s="6"/>
      <c r="FX215" s="6"/>
      <c r="FY215" s="6"/>
      <c r="FZ215" s="6"/>
      <c r="GA215" s="6"/>
      <c r="GB215" s="6"/>
      <c r="GC215" s="6"/>
      <c r="GD215" s="6"/>
      <c r="GE215" s="6"/>
      <c r="GF215" s="6"/>
      <c r="GG215" s="6"/>
      <c r="GH215" s="6"/>
      <c r="GI215" s="6"/>
      <c r="GJ215" s="6"/>
      <c r="GK215" s="6"/>
      <c r="GL215" s="6"/>
      <c r="GM215" s="6"/>
      <c r="GN215" s="6"/>
      <c r="GO215" s="6"/>
      <c r="GP215" s="6"/>
      <c r="GQ215" s="6"/>
      <c r="GR215" s="6"/>
      <c r="GS215" s="6"/>
    </row>
    <row r="216" spans="99:201" x14ac:dyDescent="0.2"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  <c r="ER216" s="6"/>
      <c r="ES216" s="6"/>
      <c r="ET216" s="6"/>
      <c r="EU216" s="6"/>
      <c r="EV216" s="6"/>
      <c r="EW216" s="6"/>
      <c r="EX216" s="6"/>
      <c r="EY216" s="6"/>
      <c r="EZ216" s="6"/>
      <c r="FA216" s="6"/>
      <c r="FB216" s="6"/>
      <c r="FC216" s="6"/>
      <c r="FD216" s="6"/>
      <c r="FE216" s="6"/>
      <c r="FF216" s="6"/>
      <c r="FG216" s="6"/>
      <c r="FH216" s="6"/>
      <c r="FI216" s="6"/>
      <c r="FJ216" s="6"/>
      <c r="FK216" s="6"/>
      <c r="FL216" s="6"/>
      <c r="FM216" s="6"/>
      <c r="FN216" s="6"/>
      <c r="FO216" s="6"/>
      <c r="FP216" s="6"/>
      <c r="FQ216" s="6"/>
      <c r="FR216" s="6"/>
      <c r="FS216" s="6"/>
      <c r="FT216" s="6"/>
      <c r="FU216" s="6"/>
      <c r="FV216" s="6"/>
      <c r="FW216" s="6"/>
      <c r="FX216" s="6"/>
      <c r="FY216" s="6"/>
      <c r="FZ216" s="6"/>
      <c r="GA216" s="6"/>
      <c r="GB216" s="6"/>
      <c r="GC216" s="6"/>
      <c r="GD216" s="6"/>
      <c r="GE216" s="6"/>
      <c r="GF216" s="6"/>
      <c r="GG216" s="6"/>
      <c r="GH216" s="6"/>
      <c r="GI216" s="6"/>
      <c r="GJ216" s="6"/>
      <c r="GK216" s="6"/>
      <c r="GL216" s="6"/>
      <c r="GM216" s="6"/>
      <c r="GN216" s="6"/>
      <c r="GO216" s="6"/>
      <c r="GP216" s="6"/>
      <c r="GQ216" s="6"/>
      <c r="GR216" s="6"/>
      <c r="GS216" s="6"/>
    </row>
    <row r="217" spans="99:201" x14ac:dyDescent="0.2"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</row>
    <row r="218" spans="99:201" x14ac:dyDescent="0.2"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  <c r="ER218" s="6"/>
      <c r="ES218" s="6"/>
      <c r="ET218" s="6"/>
      <c r="EU218" s="6"/>
      <c r="EV218" s="6"/>
      <c r="EW218" s="6"/>
      <c r="EX218" s="6"/>
      <c r="EY218" s="6"/>
      <c r="EZ218" s="6"/>
      <c r="FA218" s="6"/>
      <c r="FB218" s="6"/>
      <c r="FC218" s="6"/>
      <c r="FD218" s="6"/>
      <c r="FE218" s="6"/>
      <c r="FF218" s="6"/>
      <c r="FG218" s="6"/>
      <c r="FH218" s="6"/>
      <c r="FI218" s="6"/>
      <c r="FJ218" s="6"/>
      <c r="FK218" s="6"/>
      <c r="FL218" s="6"/>
      <c r="FM218" s="6"/>
      <c r="FN218" s="6"/>
      <c r="FO218" s="6"/>
      <c r="FP218" s="6"/>
      <c r="FQ218" s="6"/>
      <c r="FR218" s="6"/>
      <c r="FS218" s="6"/>
      <c r="FT218" s="6"/>
      <c r="FU218" s="6"/>
      <c r="FV218" s="6"/>
      <c r="FW218" s="6"/>
      <c r="FX218" s="6"/>
      <c r="FY218" s="6"/>
      <c r="FZ218" s="6"/>
      <c r="GA218" s="6"/>
      <c r="GB218" s="6"/>
      <c r="GC218" s="6"/>
      <c r="GD218" s="6"/>
      <c r="GE218" s="6"/>
      <c r="GF218" s="6"/>
      <c r="GG218" s="6"/>
      <c r="GH218" s="6"/>
      <c r="GI218" s="6"/>
      <c r="GJ218" s="6"/>
      <c r="GK218" s="6"/>
      <c r="GL218" s="6"/>
      <c r="GM218" s="6"/>
      <c r="GN218" s="6"/>
      <c r="GO218" s="6"/>
      <c r="GP218" s="6"/>
      <c r="GQ218" s="6"/>
      <c r="GR218" s="6"/>
      <c r="GS218" s="6"/>
    </row>
    <row r="219" spans="99:201" x14ac:dyDescent="0.2"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  <c r="ER219" s="6"/>
      <c r="ES219" s="6"/>
      <c r="ET219" s="6"/>
      <c r="EU219" s="6"/>
      <c r="EV219" s="6"/>
      <c r="EW219" s="6"/>
      <c r="EX219" s="6"/>
      <c r="EY219" s="6"/>
      <c r="EZ219" s="6"/>
      <c r="FA219" s="6"/>
      <c r="FB219" s="6"/>
      <c r="FC219" s="6"/>
      <c r="FD219" s="6"/>
      <c r="FE219" s="6"/>
      <c r="FF219" s="6"/>
      <c r="FG219" s="6"/>
      <c r="FH219" s="6"/>
      <c r="FI219" s="6"/>
      <c r="FJ219" s="6"/>
      <c r="FK219" s="6"/>
      <c r="FL219" s="6"/>
      <c r="FM219" s="6"/>
      <c r="FN219" s="6"/>
      <c r="FO219" s="6"/>
      <c r="FP219" s="6"/>
      <c r="FQ219" s="6"/>
      <c r="FR219" s="6"/>
      <c r="FS219" s="6"/>
      <c r="FT219" s="6"/>
      <c r="FU219" s="6"/>
      <c r="FV219" s="6"/>
      <c r="FW219" s="6"/>
      <c r="FX219" s="6"/>
      <c r="FY219" s="6"/>
      <c r="FZ219" s="6"/>
      <c r="GA219" s="6"/>
      <c r="GB219" s="6"/>
      <c r="GC219" s="6"/>
      <c r="GD219" s="6"/>
      <c r="GE219" s="6"/>
      <c r="GF219" s="6"/>
      <c r="GG219" s="6"/>
      <c r="GH219" s="6"/>
      <c r="GI219" s="6"/>
      <c r="GJ219" s="6"/>
      <c r="GK219" s="6"/>
      <c r="GL219" s="6"/>
      <c r="GM219" s="6"/>
      <c r="GN219" s="6"/>
      <c r="GO219" s="6"/>
      <c r="GP219" s="6"/>
      <c r="GQ219" s="6"/>
      <c r="GR219" s="6"/>
      <c r="GS219" s="6"/>
    </row>
    <row r="220" spans="99:201" x14ac:dyDescent="0.2"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  <c r="ER220" s="6"/>
      <c r="ES220" s="6"/>
      <c r="ET220" s="6"/>
      <c r="EU220" s="6"/>
      <c r="EV220" s="6"/>
      <c r="EW220" s="6"/>
      <c r="EX220" s="6"/>
      <c r="EY220" s="6"/>
      <c r="EZ220" s="6"/>
      <c r="FA220" s="6"/>
      <c r="FB220" s="6"/>
      <c r="FC220" s="6"/>
      <c r="FD220" s="6"/>
      <c r="FE220" s="6"/>
      <c r="FF220" s="6"/>
      <c r="FG220" s="6"/>
      <c r="FH220" s="6"/>
      <c r="FI220" s="6"/>
      <c r="FJ220" s="6"/>
      <c r="FK220" s="6"/>
      <c r="FL220" s="6"/>
      <c r="FM220" s="6"/>
      <c r="FN220" s="6"/>
      <c r="FO220" s="6"/>
      <c r="FP220" s="6"/>
      <c r="FQ220" s="6"/>
      <c r="FR220" s="6"/>
      <c r="FS220" s="6"/>
      <c r="FT220" s="6"/>
      <c r="FU220" s="6"/>
      <c r="FV220" s="6"/>
      <c r="FW220" s="6"/>
      <c r="FX220" s="6"/>
      <c r="FY220" s="6"/>
      <c r="FZ220" s="6"/>
      <c r="GA220" s="6"/>
      <c r="GB220" s="6"/>
      <c r="GC220" s="6"/>
      <c r="GD220" s="6"/>
      <c r="GE220" s="6"/>
      <c r="GF220" s="6"/>
      <c r="GG220" s="6"/>
      <c r="GH220" s="6"/>
      <c r="GI220" s="6"/>
      <c r="GJ220" s="6"/>
      <c r="GK220" s="6"/>
      <c r="GL220" s="6"/>
      <c r="GM220" s="6"/>
      <c r="GN220" s="6"/>
      <c r="GO220" s="6"/>
      <c r="GP220" s="6"/>
      <c r="GQ220" s="6"/>
      <c r="GR220" s="6"/>
      <c r="GS220" s="6"/>
    </row>
    <row r="221" spans="99:201" x14ac:dyDescent="0.2"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  <c r="ER221" s="6"/>
      <c r="ES221" s="6"/>
      <c r="ET221" s="6"/>
      <c r="EU221" s="6"/>
      <c r="EV221" s="6"/>
      <c r="EW221" s="6"/>
      <c r="EX221" s="6"/>
      <c r="EY221" s="6"/>
      <c r="EZ221" s="6"/>
      <c r="FA221" s="6"/>
      <c r="FB221" s="6"/>
      <c r="FC221" s="6"/>
      <c r="FD221" s="6"/>
      <c r="FE221" s="6"/>
      <c r="FF221" s="6"/>
      <c r="FG221" s="6"/>
      <c r="FH221" s="6"/>
      <c r="FI221" s="6"/>
      <c r="FJ221" s="6"/>
      <c r="FK221" s="6"/>
      <c r="FL221" s="6"/>
      <c r="FM221" s="6"/>
      <c r="FN221" s="6"/>
      <c r="FO221" s="6"/>
      <c r="FP221" s="6"/>
      <c r="FQ221" s="6"/>
      <c r="FR221" s="6"/>
      <c r="FS221" s="6"/>
      <c r="FT221" s="6"/>
      <c r="FU221" s="6"/>
      <c r="FV221" s="6"/>
      <c r="FW221" s="6"/>
      <c r="FX221" s="6"/>
      <c r="FY221" s="6"/>
      <c r="FZ221" s="6"/>
      <c r="GA221" s="6"/>
      <c r="GB221" s="6"/>
      <c r="GC221" s="6"/>
      <c r="GD221" s="6"/>
      <c r="GE221" s="6"/>
      <c r="GF221" s="6"/>
      <c r="GG221" s="6"/>
      <c r="GH221" s="6"/>
      <c r="GI221" s="6"/>
      <c r="GJ221" s="6"/>
      <c r="GK221" s="6"/>
      <c r="GL221" s="6"/>
      <c r="GM221" s="6"/>
      <c r="GN221" s="6"/>
      <c r="GO221" s="6"/>
      <c r="GP221" s="6"/>
      <c r="GQ221" s="6"/>
      <c r="GR221" s="6"/>
      <c r="GS221" s="6"/>
    </row>
    <row r="222" spans="99:201" x14ac:dyDescent="0.2"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  <c r="ER222" s="6"/>
      <c r="ES222" s="6"/>
      <c r="ET222" s="6"/>
      <c r="EU222" s="6"/>
      <c r="EV222" s="6"/>
      <c r="EW222" s="6"/>
      <c r="EX222" s="6"/>
      <c r="EY222" s="6"/>
      <c r="EZ222" s="6"/>
      <c r="FA222" s="6"/>
      <c r="FB222" s="6"/>
      <c r="FC222" s="6"/>
      <c r="FD222" s="6"/>
      <c r="FE222" s="6"/>
      <c r="FF222" s="6"/>
      <c r="FG222" s="6"/>
      <c r="FH222" s="6"/>
      <c r="FI222" s="6"/>
      <c r="FJ222" s="6"/>
      <c r="FK222" s="6"/>
      <c r="FL222" s="6"/>
      <c r="FM222" s="6"/>
      <c r="FN222" s="6"/>
      <c r="FO222" s="6"/>
      <c r="FP222" s="6"/>
      <c r="FQ222" s="6"/>
      <c r="FR222" s="6"/>
      <c r="FS222" s="6"/>
      <c r="FT222" s="6"/>
      <c r="FU222" s="6"/>
      <c r="FV222" s="6"/>
      <c r="FW222" s="6"/>
      <c r="FX222" s="6"/>
      <c r="FY222" s="6"/>
      <c r="FZ222" s="6"/>
      <c r="GA222" s="6"/>
      <c r="GB222" s="6"/>
      <c r="GC222" s="6"/>
      <c r="GD222" s="6"/>
      <c r="GE222" s="6"/>
      <c r="GF222" s="6"/>
      <c r="GG222" s="6"/>
      <c r="GH222" s="6"/>
      <c r="GI222" s="6"/>
      <c r="GJ222" s="6"/>
      <c r="GK222" s="6"/>
      <c r="GL222" s="6"/>
      <c r="GM222" s="6"/>
      <c r="GN222" s="6"/>
      <c r="GO222" s="6"/>
      <c r="GP222" s="6"/>
      <c r="GQ222" s="6"/>
      <c r="GR222" s="6"/>
      <c r="GS222" s="6"/>
    </row>
    <row r="223" spans="99:201" x14ac:dyDescent="0.2"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  <c r="ER223" s="6"/>
      <c r="ES223" s="6"/>
      <c r="ET223" s="6"/>
      <c r="EU223" s="6"/>
      <c r="EV223" s="6"/>
      <c r="EW223" s="6"/>
      <c r="EX223" s="6"/>
      <c r="EY223" s="6"/>
      <c r="EZ223" s="6"/>
      <c r="FA223" s="6"/>
      <c r="FB223" s="6"/>
      <c r="FC223" s="6"/>
      <c r="FD223" s="6"/>
      <c r="FE223" s="6"/>
      <c r="FF223" s="6"/>
      <c r="FG223" s="6"/>
      <c r="FH223" s="6"/>
      <c r="FI223" s="6"/>
      <c r="FJ223" s="6"/>
      <c r="FK223" s="6"/>
      <c r="FL223" s="6"/>
      <c r="FM223" s="6"/>
      <c r="FN223" s="6"/>
      <c r="FO223" s="6"/>
      <c r="FP223" s="6"/>
      <c r="FQ223" s="6"/>
      <c r="FR223" s="6"/>
      <c r="FS223" s="6"/>
      <c r="FT223" s="6"/>
      <c r="FU223" s="6"/>
      <c r="FV223" s="6"/>
      <c r="FW223" s="6"/>
      <c r="FX223" s="6"/>
      <c r="FY223" s="6"/>
      <c r="FZ223" s="6"/>
      <c r="GA223" s="6"/>
      <c r="GB223" s="6"/>
      <c r="GC223" s="6"/>
      <c r="GD223" s="6"/>
      <c r="GE223" s="6"/>
      <c r="GF223" s="6"/>
      <c r="GG223" s="6"/>
      <c r="GH223" s="6"/>
      <c r="GI223" s="6"/>
      <c r="GJ223" s="6"/>
      <c r="GK223" s="6"/>
      <c r="GL223" s="6"/>
      <c r="GM223" s="6"/>
      <c r="GN223" s="6"/>
      <c r="GO223" s="6"/>
      <c r="GP223" s="6"/>
      <c r="GQ223" s="6"/>
      <c r="GR223" s="6"/>
      <c r="GS223" s="6"/>
    </row>
    <row r="224" spans="99:201" x14ac:dyDescent="0.2"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  <c r="ER224" s="6"/>
      <c r="ES224" s="6"/>
      <c r="ET224" s="6"/>
      <c r="EU224" s="6"/>
      <c r="EV224" s="6"/>
      <c r="EW224" s="6"/>
      <c r="EX224" s="6"/>
      <c r="EY224" s="6"/>
      <c r="EZ224" s="6"/>
      <c r="FA224" s="6"/>
      <c r="FB224" s="6"/>
      <c r="FC224" s="6"/>
      <c r="FD224" s="6"/>
      <c r="FE224" s="6"/>
      <c r="FF224" s="6"/>
      <c r="FG224" s="6"/>
      <c r="FH224" s="6"/>
      <c r="FI224" s="6"/>
      <c r="FJ224" s="6"/>
      <c r="FK224" s="6"/>
      <c r="FL224" s="6"/>
      <c r="FM224" s="6"/>
      <c r="FN224" s="6"/>
      <c r="FO224" s="6"/>
      <c r="FP224" s="6"/>
      <c r="FQ224" s="6"/>
      <c r="FR224" s="6"/>
      <c r="FS224" s="6"/>
      <c r="FT224" s="6"/>
      <c r="FU224" s="6"/>
      <c r="FV224" s="6"/>
      <c r="FW224" s="6"/>
      <c r="FX224" s="6"/>
      <c r="FY224" s="6"/>
      <c r="FZ224" s="6"/>
      <c r="GA224" s="6"/>
      <c r="GB224" s="6"/>
      <c r="GC224" s="6"/>
      <c r="GD224" s="6"/>
      <c r="GE224" s="6"/>
      <c r="GF224" s="6"/>
      <c r="GG224" s="6"/>
      <c r="GH224" s="6"/>
      <c r="GI224" s="6"/>
      <c r="GJ224" s="6"/>
      <c r="GK224" s="6"/>
      <c r="GL224" s="6"/>
      <c r="GM224" s="6"/>
      <c r="GN224" s="6"/>
      <c r="GO224" s="6"/>
      <c r="GP224" s="6"/>
      <c r="GQ224" s="6"/>
      <c r="GR224" s="6"/>
      <c r="GS224" s="6"/>
    </row>
    <row r="225" spans="99:201" x14ac:dyDescent="0.2"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  <c r="ER225" s="6"/>
      <c r="ES225" s="6"/>
      <c r="ET225" s="6"/>
      <c r="EU225" s="6"/>
      <c r="EV225" s="6"/>
      <c r="EW225" s="6"/>
      <c r="EX225" s="6"/>
      <c r="EY225" s="6"/>
      <c r="EZ225" s="6"/>
      <c r="FA225" s="6"/>
      <c r="FB225" s="6"/>
      <c r="FC225" s="6"/>
      <c r="FD225" s="6"/>
      <c r="FE225" s="6"/>
      <c r="FF225" s="6"/>
      <c r="FG225" s="6"/>
      <c r="FH225" s="6"/>
      <c r="FI225" s="6"/>
      <c r="FJ225" s="6"/>
      <c r="FK225" s="6"/>
      <c r="FL225" s="6"/>
      <c r="FM225" s="6"/>
      <c r="FN225" s="6"/>
      <c r="FO225" s="6"/>
      <c r="FP225" s="6"/>
      <c r="FQ225" s="6"/>
      <c r="FR225" s="6"/>
      <c r="FS225" s="6"/>
      <c r="FT225" s="6"/>
      <c r="FU225" s="6"/>
      <c r="FV225" s="6"/>
      <c r="FW225" s="6"/>
      <c r="FX225" s="6"/>
      <c r="FY225" s="6"/>
      <c r="FZ225" s="6"/>
      <c r="GA225" s="6"/>
      <c r="GB225" s="6"/>
      <c r="GC225" s="6"/>
      <c r="GD225" s="6"/>
      <c r="GE225" s="6"/>
      <c r="GF225" s="6"/>
      <c r="GG225" s="6"/>
      <c r="GH225" s="6"/>
      <c r="GI225" s="6"/>
      <c r="GJ225" s="6"/>
      <c r="GK225" s="6"/>
      <c r="GL225" s="6"/>
      <c r="GM225" s="6"/>
      <c r="GN225" s="6"/>
      <c r="GO225" s="6"/>
      <c r="GP225" s="6"/>
      <c r="GQ225" s="6"/>
      <c r="GR225" s="6"/>
      <c r="GS225" s="6"/>
    </row>
    <row r="226" spans="99:201" x14ac:dyDescent="0.2"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  <c r="ER226" s="6"/>
      <c r="ES226" s="6"/>
      <c r="ET226" s="6"/>
      <c r="EU226" s="6"/>
      <c r="EV226" s="6"/>
      <c r="EW226" s="6"/>
      <c r="EX226" s="6"/>
      <c r="EY226" s="6"/>
      <c r="EZ226" s="6"/>
      <c r="FA226" s="6"/>
      <c r="FB226" s="6"/>
      <c r="FC226" s="6"/>
      <c r="FD226" s="6"/>
      <c r="FE226" s="6"/>
      <c r="FF226" s="6"/>
      <c r="FG226" s="6"/>
      <c r="FH226" s="6"/>
      <c r="FI226" s="6"/>
      <c r="FJ226" s="6"/>
      <c r="FK226" s="6"/>
      <c r="FL226" s="6"/>
      <c r="FM226" s="6"/>
      <c r="FN226" s="6"/>
      <c r="FO226" s="6"/>
      <c r="FP226" s="6"/>
      <c r="FQ226" s="6"/>
      <c r="FR226" s="6"/>
      <c r="FS226" s="6"/>
      <c r="FT226" s="6"/>
      <c r="FU226" s="6"/>
      <c r="FV226" s="6"/>
      <c r="FW226" s="6"/>
      <c r="FX226" s="6"/>
      <c r="FY226" s="6"/>
      <c r="FZ226" s="6"/>
      <c r="GA226" s="6"/>
      <c r="GB226" s="6"/>
      <c r="GC226" s="6"/>
      <c r="GD226" s="6"/>
      <c r="GE226" s="6"/>
      <c r="GF226" s="6"/>
      <c r="GG226" s="6"/>
      <c r="GH226" s="6"/>
      <c r="GI226" s="6"/>
      <c r="GJ226" s="6"/>
      <c r="GK226" s="6"/>
      <c r="GL226" s="6"/>
      <c r="GM226" s="6"/>
      <c r="GN226" s="6"/>
      <c r="GO226" s="6"/>
      <c r="GP226" s="6"/>
      <c r="GQ226" s="6"/>
      <c r="GR226" s="6"/>
      <c r="GS226" s="6"/>
    </row>
    <row r="227" spans="99:201" x14ac:dyDescent="0.2"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  <c r="ER227" s="6"/>
      <c r="ES227" s="6"/>
      <c r="ET227" s="6"/>
      <c r="EU227" s="6"/>
      <c r="EV227" s="6"/>
      <c r="EW227" s="6"/>
      <c r="EX227" s="6"/>
      <c r="EY227" s="6"/>
      <c r="EZ227" s="6"/>
      <c r="FA227" s="6"/>
      <c r="FB227" s="6"/>
      <c r="FC227" s="6"/>
      <c r="FD227" s="6"/>
      <c r="FE227" s="6"/>
      <c r="FF227" s="6"/>
      <c r="FG227" s="6"/>
      <c r="FH227" s="6"/>
      <c r="FI227" s="6"/>
      <c r="FJ227" s="6"/>
      <c r="FK227" s="6"/>
      <c r="FL227" s="6"/>
      <c r="FM227" s="6"/>
      <c r="FN227" s="6"/>
      <c r="FO227" s="6"/>
      <c r="FP227" s="6"/>
      <c r="FQ227" s="6"/>
      <c r="FR227" s="6"/>
      <c r="FS227" s="6"/>
      <c r="FT227" s="6"/>
      <c r="FU227" s="6"/>
      <c r="FV227" s="6"/>
      <c r="FW227" s="6"/>
      <c r="FX227" s="6"/>
      <c r="FY227" s="6"/>
      <c r="FZ227" s="6"/>
      <c r="GA227" s="6"/>
      <c r="GB227" s="6"/>
      <c r="GC227" s="6"/>
      <c r="GD227" s="6"/>
      <c r="GE227" s="6"/>
      <c r="GF227" s="6"/>
      <c r="GG227" s="6"/>
      <c r="GH227" s="6"/>
      <c r="GI227" s="6"/>
      <c r="GJ227" s="6"/>
      <c r="GK227" s="6"/>
      <c r="GL227" s="6"/>
      <c r="GM227" s="6"/>
      <c r="GN227" s="6"/>
      <c r="GO227" s="6"/>
      <c r="GP227" s="6"/>
      <c r="GQ227" s="6"/>
      <c r="GR227" s="6"/>
      <c r="GS227" s="6"/>
    </row>
    <row r="228" spans="99:201" x14ac:dyDescent="0.2">
      <c r="GS228" s="6"/>
    </row>
    <row r="229" spans="99:201" x14ac:dyDescent="0.2">
      <c r="GS229" s="6"/>
    </row>
    <row r="230" spans="99:201" x14ac:dyDescent="0.2">
      <c r="GS230" s="6"/>
    </row>
    <row r="231" spans="99:201" x14ac:dyDescent="0.2">
      <c r="GS231" s="6"/>
    </row>
    <row r="232" spans="99:201" x14ac:dyDescent="0.2">
      <c r="GS232" s="6"/>
    </row>
    <row r="233" spans="99:201" x14ac:dyDescent="0.2">
      <c r="GS233" s="6"/>
    </row>
    <row r="234" spans="99:201" x14ac:dyDescent="0.2">
      <c r="GS234" s="6"/>
    </row>
    <row r="235" spans="99:201" x14ac:dyDescent="0.2">
      <c r="GS235" s="6"/>
    </row>
    <row r="236" spans="99:201" x14ac:dyDescent="0.2">
      <c r="GS236" s="6"/>
    </row>
    <row r="237" spans="99:201" x14ac:dyDescent="0.2">
      <c r="GS237" s="6"/>
    </row>
    <row r="238" spans="99:201" x14ac:dyDescent="0.2">
      <c r="GS238" s="6"/>
    </row>
    <row r="239" spans="99:201" x14ac:dyDescent="0.2">
      <c r="GS239" s="6"/>
    </row>
    <row r="240" spans="99:201" x14ac:dyDescent="0.2">
      <c r="GS240" s="6"/>
    </row>
    <row r="241" spans="201:201" x14ac:dyDescent="0.2">
      <c r="GS241" s="6"/>
    </row>
    <row r="242" spans="201:201" x14ac:dyDescent="0.2">
      <c r="GS242" s="6"/>
    </row>
    <row r="243" spans="201:201" x14ac:dyDescent="0.2">
      <c r="GS243" s="6"/>
    </row>
  </sheetData>
  <autoFilter ref="A2:H126"/>
  <mergeCells count="192">
    <mergeCell ref="CC1:CM1"/>
    <mergeCell ref="EW1:FH1"/>
    <mergeCell ref="FI1:FT1"/>
    <mergeCell ref="FU1:GF1"/>
    <mergeCell ref="GG1:GR1"/>
    <mergeCell ref="I34:T34"/>
    <mergeCell ref="U34:AF34"/>
    <mergeCell ref="AG34:AR34"/>
    <mergeCell ref="AS34:BD34"/>
    <mergeCell ref="BE34:BP34"/>
    <mergeCell ref="CO1:CZ1"/>
    <mergeCell ref="DA1:DL1"/>
    <mergeCell ref="DM1:DX1"/>
    <mergeCell ref="DY1:EJ1"/>
    <mergeCell ref="EK1:EV1"/>
    <mergeCell ref="I1:T1"/>
    <mergeCell ref="U1:AE1"/>
    <mergeCell ref="AG1:AQ1"/>
    <mergeCell ref="AS1:BC1"/>
    <mergeCell ref="BE1:BO1"/>
    <mergeCell ref="BQ1:CA1"/>
    <mergeCell ref="EK34:EV34"/>
    <mergeCell ref="EW34:FH34"/>
    <mergeCell ref="FI34:FT34"/>
    <mergeCell ref="FU34:GF34"/>
    <mergeCell ref="GG34:GR34"/>
    <mergeCell ref="I35:T35"/>
    <mergeCell ref="U35:AF35"/>
    <mergeCell ref="AG35:AR35"/>
    <mergeCell ref="AS35:BD35"/>
    <mergeCell ref="BE35:BP35"/>
    <mergeCell ref="BQ34:CB34"/>
    <mergeCell ref="CC34:CN34"/>
    <mergeCell ref="CO34:CZ34"/>
    <mergeCell ref="DA34:DL34"/>
    <mergeCell ref="DM34:DX34"/>
    <mergeCell ref="DY34:EJ34"/>
    <mergeCell ref="EK35:EV35"/>
    <mergeCell ref="EW35:FH35"/>
    <mergeCell ref="FI35:FT35"/>
    <mergeCell ref="FU35:GF35"/>
    <mergeCell ref="GG35:GR35"/>
    <mergeCell ref="DM35:DX35"/>
    <mergeCell ref="DY35:EJ35"/>
    <mergeCell ref="A36:H36"/>
    <mergeCell ref="I36:N36"/>
    <mergeCell ref="O36:T36"/>
    <mergeCell ref="U36:Z36"/>
    <mergeCell ref="AA36:AF36"/>
    <mergeCell ref="BQ35:CB35"/>
    <mergeCell ref="CC35:CN35"/>
    <mergeCell ref="CO35:CZ35"/>
    <mergeCell ref="DA35:DL35"/>
    <mergeCell ref="CC36:CH36"/>
    <mergeCell ref="CI36:CN36"/>
    <mergeCell ref="CO36:CT36"/>
    <mergeCell ref="CU36:CZ36"/>
    <mergeCell ref="AG36:AL36"/>
    <mergeCell ref="AM36:AR36"/>
    <mergeCell ref="AS36:AX36"/>
    <mergeCell ref="AY36:BD36"/>
    <mergeCell ref="BE36:BJ36"/>
    <mergeCell ref="BK36:BP36"/>
    <mergeCell ref="FU36:FZ36"/>
    <mergeCell ref="GA36:GF36"/>
    <mergeCell ref="GG36:GL36"/>
    <mergeCell ref="GM36:GR36"/>
    <mergeCell ref="A37:H37"/>
    <mergeCell ref="A38:H38"/>
    <mergeCell ref="I38:T38"/>
    <mergeCell ref="U38:AF38"/>
    <mergeCell ref="AG38:AR38"/>
    <mergeCell ref="AS38:BD38"/>
    <mergeCell ref="EK36:EP36"/>
    <mergeCell ref="EQ36:EV36"/>
    <mergeCell ref="EW36:FB36"/>
    <mergeCell ref="FC36:FH36"/>
    <mergeCell ref="FI36:FN36"/>
    <mergeCell ref="FO36:FT36"/>
    <mergeCell ref="DA36:DF36"/>
    <mergeCell ref="DG36:DL36"/>
    <mergeCell ref="DM36:DR36"/>
    <mergeCell ref="DS36:DX36"/>
    <mergeCell ref="DY36:ED36"/>
    <mergeCell ref="EE36:EJ36"/>
    <mergeCell ref="BQ36:BV36"/>
    <mergeCell ref="BW36:CB36"/>
    <mergeCell ref="DY38:EJ38"/>
    <mergeCell ref="EK38:EV38"/>
    <mergeCell ref="EW38:FH38"/>
    <mergeCell ref="EK39:EV39"/>
    <mergeCell ref="EW39:FH39"/>
    <mergeCell ref="FI38:FT38"/>
    <mergeCell ref="FU38:GF38"/>
    <mergeCell ref="GG38:GR38"/>
    <mergeCell ref="BE38:BP38"/>
    <mergeCell ref="BQ38:CB38"/>
    <mergeCell ref="CC38:CN38"/>
    <mergeCell ref="CO38:CZ38"/>
    <mergeCell ref="DA38:DL38"/>
    <mergeCell ref="DM38:DX38"/>
    <mergeCell ref="FU39:GF39"/>
    <mergeCell ref="GG39:GR39"/>
    <mergeCell ref="DM39:DX39"/>
    <mergeCell ref="DY39:EJ39"/>
    <mergeCell ref="FU41:GF41"/>
    <mergeCell ref="GG41:GR41"/>
    <mergeCell ref="I39:T39"/>
    <mergeCell ref="U39:AF39"/>
    <mergeCell ref="AG39:AR39"/>
    <mergeCell ref="AS39:BD39"/>
    <mergeCell ref="BE39:BP39"/>
    <mergeCell ref="BQ41:CB41"/>
    <mergeCell ref="CC41:CN41"/>
    <mergeCell ref="CO41:CZ41"/>
    <mergeCell ref="DA41:DL41"/>
    <mergeCell ref="DM41:DX41"/>
    <mergeCell ref="DY41:EJ41"/>
    <mergeCell ref="I41:T41"/>
    <mergeCell ref="U41:AF41"/>
    <mergeCell ref="AG41:AR41"/>
    <mergeCell ref="AS41:BD41"/>
    <mergeCell ref="BE41:BP41"/>
    <mergeCell ref="BQ39:CB39"/>
    <mergeCell ref="CC39:CN39"/>
    <mergeCell ref="CO39:CZ39"/>
    <mergeCell ref="DA39:DL39"/>
    <mergeCell ref="H43:H44"/>
    <mergeCell ref="A49:B49"/>
    <mergeCell ref="FI39:FT39"/>
    <mergeCell ref="A39:H39"/>
    <mergeCell ref="M80:N80"/>
    <mergeCell ref="M81:N81"/>
    <mergeCell ref="M82:N82"/>
    <mergeCell ref="M83:N83"/>
    <mergeCell ref="M62:N62"/>
    <mergeCell ref="M63:N63"/>
    <mergeCell ref="M64:N64"/>
    <mergeCell ref="M65:N65"/>
    <mergeCell ref="M66:N66"/>
    <mergeCell ref="M67:N67"/>
    <mergeCell ref="EK41:EV41"/>
    <mergeCell ref="EW41:FH41"/>
    <mergeCell ref="FI41:FT41"/>
    <mergeCell ref="E136:F136"/>
    <mergeCell ref="HK74:HL74"/>
    <mergeCell ref="E124:H124"/>
    <mergeCell ref="E125:H125"/>
    <mergeCell ref="E129:H129"/>
    <mergeCell ref="E130:H130"/>
    <mergeCell ref="E131:H131"/>
    <mergeCell ref="E132:H132"/>
    <mergeCell ref="F51:G51"/>
    <mergeCell ref="M57:N57"/>
    <mergeCell ref="G58:G87"/>
    <mergeCell ref="M58:N58"/>
    <mergeCell ref="M59:N59"/>
    <mergeCell ref="M60:N60"/>
    <mergeCell ref="M61:N61"/>
    <mergeCell ref="M68:N68"/>
    <mergeCell ref="M69:N69"/>
    <mergeCell ref="M70:N70"/>
    <mergeCell ref="M71:N71"/>
    <mergeCell ref="M72:N72"/>
    <mergeCell ref="M73:N73"/>
    <mergeCell ref="M84:N84"/>
    <mergeCell ref="M85:N85"/>
    <mergeCell ref="M86:N86"/>
    <mergeCell ref="E1:E2"/>
    <mergeCell ref="G149:G178"/>
    <mergeCell ref="M74:N74"/>
    <mergeCell ref="M75:N75"/>
    <mergeCell ref="M76:N76"/>
    <mergeCell ref="M77:N77"/>
    <mergeCell ref="M78:N78"/>
    <mergeCell ref="M79:N79"/>
    <mergeCell ref="F140:H140"/>
    <mergeCell ref="F141:H141"/>
    <mergeCell ref="F142:H142"/>
    <mergeCell ref="F143:H143"/>
    <mergeCell ref="F146:H146"/>
    <mergeCell ref="E137:F137"/>
    <mergeCell ref="F139:H139"/>
    <mergeCell ref="G90:G119"/>
    <mergeCell ref="E120:H120"/>
    <mergeCell ref="E121:H121"/>
    <mergeCell ref="E122:H122"/>
    <mergeCell ref="E123:H123"/>
    <mergeCell ref="M87:N87"/>
    <mergeCell ref="E133:H133"/>
    <mergeCell ref="E134:H134"/>
    <mergeCell ref="E135:H135"/>
  </mergeCells>
  <conditionalFormatting sqref="V88:EE89 W58:GR87 U90:GR119">
    <cfRule type="colorScale" priority="858">
      <colorScale>
        <cfvo type="num" val="100"/>
        <cfvo type="num" val="200"/>
        <cfvo type="num" val="400"/>
        <color rgb="FFFF0000"/>
        <color rgb="FFFFC000"/>
        <color rgb="FF92D050"/>
      </colorScale>
    </cfRule>
  </conditionalFormatting>
  <conditionalFormatting sqref="W58:GR87">
    <cfRule type="cellIs" dxfId="428" priority="854" stopIfTrue="1" operator="lessThan">
      <formula>0</formula>
    </cfRule>
  </conditionalFormatting>
  <conditionalFormatting sqref="U90:GR119">
    <cfRule type="cellIs" dxfId="427" priority="852" operator="equal">
      <formula>"OPEX"</formula>
    </cfRule>
    <cfRule type="cellIs" dxfId="426" priority="853" operator="equal">
      <formula>"CEAM"</formula>
    </cfRule>
  </conditionalFormatting>
  <conditionalFormatting sqref="G58">
    <cfRule type="cellIs" dxfId="425" priority="845" stopIfTrue="1" operator="equal">
      <formula>"RMV"</formula>
    </cfRule>
    <cfRule type="cellIs" dxfId="424" priority="846" stopIfTrue="1" operator="equal">
      <formula>"X"</formula>
    </cfRule>
    <cfRule type="cellIs" dxfId="423" priority="847" stopIfTrue="1" operator="equal">
      <formula>"VD"</formula>
    </cfRule>
    <cfRule type="cellIs" dxfId="422" priority="848" stopIfTrue="1" operator="equal">
      <formula>"CV"</formula>
    </cfRule>
    <cfRule type="expression" dxfId="421" priority="849" stopIfTrue="1">
      <formula>IF(LEFT(G58,1)="V",1,0)</formula>
    </cfRule>
    <cfRule type="cellIs" dxfId="420" priority="850" stopIfTrue="1" operator="equal">
      <formula>"AIA"</formula>
    </cfRule>
    <cfRule type="cellIs" dxfId="419" priority="851" stopIfTrue="1" operator="equal">
      <formula>"STK"</formula>
    </cfRule>
  </conditionalFormatting>
  <conditionalFormatting sqref="G90">
    <cfRule type="cellIs" dxfId="418" priority="838" stopIfTrue="1" operator="equal">
      <formula>"RMV"</formula>
    </cfRule>
    <cfRule type="cellIs" dxfId="417" priority="839" stopIfTrue="1" operator="equal">
      <formula>"X"</formula>
    </cfRule>
    <cfRule type="cellIs" dxfId="416" priority="840" stopIfTrue="1" operator="equal">
      <formula>"VD"</formula>
    </cfRule>
    <cfRule type="cellIs" dxfId="415" priority="841" stopIfTrue="1" operator="equal">
      <formula>"CV"</formula>
    </cfRule>
    <cfRule type="expression" dxfId="414" priority="842" stopIfTrue="1">
      <formula>IF(LEFT(G90,1)="V",1,0)</formula>
    </cfRule>
    <cfRule type="cellIs" dxfId="413" priority="843" stopIfTrue="1" operator="equal">
      <formula>"AIA"</formula>
    </cfRule>
    <cfRule type="cellIs" dxfId="412" priority="844" stopIfTrue="1" operator="equal">
      <formula>"STK"</formula>
    </cfRule>
  </conditionalFormatting>
  <conditionalFormatting sqref="B120:C123">
    <cfRule type="cellIs" dxfId="411" priority="831" stopIfTrue="1" operator="equal">
      <formula>"RMV"</formula>
    </cfRule>
    <cfRule type="cellIs" dxfId="410" priority="832" stopIfTrue="1" operator="equal">
      <formula>"X"</formula>
    </cfRule>
    <cfRule type="cellIs" dxfId="409" priority="833" stopIfTrue="1" operator="equal">
      <formula>"VD"</formula>
    </cfRule>
    <cfRule type="cellIs" dxfId="408" priority="834" stopIfTrue="1" operator="equal">
      <formula>"CV"</formula>
    </cfRule>
    <cfRule type="expression" dxfId="407" priority="835" stopIfTrue="1">
      <formula>IF(LEFT(B120,1)="V",1,0)</formula>
    </cfRule>
    <cfRule type="cellIs" dxfId="406" priority="836" stopIfTrue="1" operator="equal">
      <formula>"AIA"</formula>
    </cfRule>
    <cfRule type="cellIs" dxfId="405" priority="837" stopIfTrue="1" operator="equal">
      <formula>"STK"</formula>
    </cfRule>
  </conditionalFormatting>
  <conditionalFormatting sqref="H89">
    <cfRule type="cellIs" dxfId="404" priority="824" stopIfTrue="1" operator="equal">
      <formula>"RMV"</formula>
    </cfRule>
    <cfRule type="cellIs" dxfId="403" priority="825" stopIfTrue="1" operator="equal">
      <formula>"X"</formula>
    </cfRule>
    <cfRule type="cellIs" dxfId="402" priority="826" stopIfTrue="1" operator="equal">
      <formula>"VD"</formula>
    </cfRule>
    <cfRule type="cellIs" dxfId="401" priority="827" stopIfTrue="1" operator="equal">
      <formula>"CV"</formula>
    </cfRule>
    <cfRule type="expression" dxfId="400" priority="828" stopIfTrue="1">
      <formula>IF(LEFT(H89,1)="V",1,0)</formula>
    </cfRule>
    <cfRule type="cellIs" dxfId="399" priority="829" stopIfTrue="1" operator="equal">
      <formula>"AIA"</formula>
    </cfRule>
    <cfRule type="cellIs" dxfId="398" priority="830" stopIfTrue="1" operator="equal">
      <formula>"STK"</formula>
    </cfRule>
  </conditionalFormatting>
  <conditionalFormatting sqref="F52:G53 F51">
    <cfRule type="cellIs" dxfId="397" priority="817" stopIfTrue="1" operator="equal">
      <formula>"RMV"</formula>
    </cfRule>
    <cfRule type="cellIs" dxfId="396" priority="818" stopIfTrue="1" operator="equal">
      <formula>"X"</formula>
    </cfRule>
    <cfRule type="cellIs" dxfId="395" priority="819" stopIfTrue="1" operator="equal">
      <formula>"VD"</formula>
    </cfRule>
    <cfRule type="cellIs" dxfId="394" priority="820" stopIfTrue="1" operator="equal">
      <formula>"CV"</formula>
    </cfRule>
    <cfRule type="expression" dxfId="393" priority="821" stopIfTrue="1">
      <formula>IF(LEFT(F51,1)="V",1,0)</formula>
    </cfRule>
    <cfRule type="cellIs" dxfId="392" priority="822" stopIfTrue="1" operator="equal">
      <formula>"AIA"</formula>
    </cfRule>
    <cfRule type="cellIs" dxfId="391" priority="823" stopIfTrue="1" operator="equal">
      <formula>"STK"</formula>
    </cfRule>
  </conditionalFormatting>
  <conditionalFormatting sqref="AG41 AS41 BE41 BQ41 CC41 CO41 DA41 DM41 DY41 EK41 EW41 FI41 FU41 GG41">
    <cfRule type="cellIs" dxfId="390" priority="806" stopIfTrue="1" operator="equal">
      <formula>"RMV"</formula>
    </cfRule>
    <cfRule type="cellIs" dxfId="389" priority="807" stopIfTrue="1" operator="equal">
      <formula>"X"</formula>
    </cfRule>
    <cfRule type="cellIs" dxfId="388" priority="808" stopIfTrue="1" operator="equal">
      <formula>"VD"</formula>
    </cfRule>
    <cfRule type="cellIs" dxfId="387" priority="809" stopIfTrue="1" operator="equal">
      <formula>"CV"</formula>
    </cfRule>
    <cfRule type="expression" dxfId="386" priority="810" stopIfTrue="1">
      <formula>IF(LEFT(AG41,1)="V",1,0)</formula>
    </cfRule>
    <cfRule type="cellIs" dxfId="385" priority="811" stopIfTrue="1" operator="equal">
      <formula>"AIA"</formula>
    </cfRule>
    <cfRule type="cellIs" dxfId="384" priority="812" stopIfTrue="1" operator="equal">
      <formula>"STK"</formula>
    </cfRule>
  </conditionalFormatting>
  <conditionalFormatting sqref="U149:GR178">
    <cfRule type="cellIs" dxfId="383" priority="804" stopIfTrue="1" operator="greaterThan">
      <formula>$E$151</formula>
    </cfRule>
    <cfRule type="cellIs" dxfId="382" priority="805" operator="between">
      <formula>$E$150</formula>
      <formula>$E$151</formula>
    </cfRule>
  </conditionalFormatting>
  <conditionalFormatting sqref="HP43:HP46">
    <cfRule type="cellIs" dxfId="381" priority="803" stopIfTrue="1" operator="equal">
      <formula>0</formula>
    </cfRule>
  </conditionalFormatting>
  <conditionalFormatting sqref="HP47:HP53">
    <cfRule type="cellIs" dxfId="380" priority="802" stopIfTrue="1" operator="equal">
      <formula>0</formula>
    </cfRule>
  </conditionalFormatting>
  <conditionalFormatting sqref="HQ50">
    <cfRule type="cellIs" dxfId="379" priority="798" stopIfTrue="1" operator="equal">
      <formula>0</formula>
    </cfRule>
  </conditionalFormatting>
  <conditionalFormatting sqref="HY50">
    <cfRule type="cellIs" dxfId="378" priority="796" stopIfTrue="1" operator="equal">
      <formula>0</formula>
    </cfRule>
  </conditionalFormatting>
  <conditionalFormatting sqref="HZ44:IE73">
    <cfRule type="cellIs" dxfId="377" priority="794" operator="greaterThan">
      <formula>60</formula>
    </cfRule>
  </conditionalFormatting>
  <conditionalFormatting sqref="I40:EJ40">
    <cfRule type="cellIs" dxfId="376" priority="786" stopIfTrue="1" operator="equal">
      <formula>"RMV"</formula>
    </cfRule>
    <cfRule type="cellIs" dxfId="375" priority="787" stopIfTrue="1" operator="equal">
      <formula>"X"</formula>
    </cfRule>
    <cfRule type="cellIs" dxfId="374" priority="788" stopIfTrue="1" operator="equal">
      <formula>"VD"</formula>
    </cfRule>
    <cfRule type="cellIs" dxfId="373" priority="789" stopIfTrue="1" operator="equal">
      <formula>"CV"</formula>
    </cfRule>
    <cfRule type="expression" dxfId="372" priority="790" stopIfTrue="1">
      <formula>IF(LEFT(I40,1)="V",1,0)</formula>
    </cfRule>
    <cfRule type="cellIs" dxfId="371" priority="791" stopIfTrue="1" operator="equal">
      <formula>"AIA"</formula>
    </cfRule>
    <cfRule type="cellIs" dxfId="370" priority="792" stopIfTrue="1" operator="equal">
      <formula>"STK"</formula>
    </cfRule>
  </conditionalFormatting>
  <conditionalFormatting sqref="D3:D27 D29:D32">
    <cfRule type="cellIs" dxfId="369" priority="756" operator="between">
      <formula>150</formula>
      <formula>400</formula>
    </cfRule>
    <cfRule type="cellIs" dxfId="368" priority="758" operator="lessThan">
      <formula>150</formula>
    </cfRule>
  </conditionalFormatting>
  <conditionalFormatting sqref="GT3:GT32">
    <cfRule type="cellIs" dxfId="367" priority="767" operator="greaterThan">
      <formula>9000</formula>
    </cfRule>
  </conditionalFormatting>
  <conditionalFormatting sqref="F3:F32">
    <cfRule type="cellIs" dxfId="366" priority="763" operator="lessThan">
      <formula>G3</formula>
    </cfRule>
  </conditionalFormatting>
  <conditionalFormatting sqref="HI44:HN73">
    <cfRule type="cellIs" dxfId="365" priority="800" stopIfTrue="1" operator="lessThan">
      <formula>1170</formula>
    </cfRule>
    <cfRule type="cellIs" dxfId="364" priority="801" stopIfTrue="1" operator="greaterThan">
      <formula>$S$54</formula>
    </cfRule>
  </conditionalFormatting>
  <conditionalFormatting sqref="HR44:HR73">
    <cfRule type="expression" dxfId="363" priority="755">
      <formula>HR44+HW44&gt;24</formula>
    </cfRule>
  </conditionalFormatting>
  <conditionalFormatting sqref="HS44:HS73">
    <cfRule type="expression" dxfId="362" priority="754">
      <formula>HS44+HT44&gt;24</formula>
    </cfRule>
  </conditionalFormatting>
  <conditionalFormatting sqref="HT44:HT73">
    <cfRule type="expression" dxfId="361" priority="753">
      <formula>HT44+HS44&gt;24</formula>
    </cfRule>
  </conditionalFormatting>
  <conditionalFormatting sqref="HU44:HU73">
    <cfRule type="expression" dxfId="360" priority="752">
      <formula>HU44+HV44&gt;24</formula>
    </cfRule>
  </conditionalFormatting>
  <conditionalFormatting sqref="HV44:HV73">
    <cfRule type="expression" dxfId="359" priority="751">
      <formula>HU44+HV44&gt;24</formula>
    </cfRule>
  </conditionalFormatting>
  <conditionalFormatting sqref="HW44:HW73">
    <cfRule type="expression" dxfId="358" priority="750">
      <formula>HR44+HW44&gt;24</formula>
    </cfRule>
  </conditionalFormatting>
  <conditionalFormatting sqref="GG36:GL36 FU36:FZ36 FI36:FN36 EW36:FB36 EK36:EP36 DY36:ED36 DM36:DR36 DA36:DF36 CO36:CT36 CC36:CH36 BQ36:BV36 BE36:BJ36 AS36:AX36 AG36:AL36 U36:Z36 I36:N36">
    <cfRule type="cellIs" dxfId="357" priority="715" operator="lessThan">
      <formula>0</formula>
    </cfRule>
    <cfRule type="cellIs" dxfId="356" priority="716" operator="greaterThan">
      <formula>0.079</formula>
    </cfRule>
    <cfRule type="cellIs" dxfId="355" priority="717" operator="lessThan">
      <formula>0.08</formula>
    </cfRule>
  </conditionalFormatting>
  <conditionalFormatting sqref="U21:X21 U12:Z20 U22:Z32 U3:AA11">
    <cfRule type="cellIs" dxfId="354" priority="676" stopIfTrue="1" operator="equal">
      <formula>"RMV"</formula>
    </cfRule>
    <cfRule type="cellIs" dxfId="353" priority="677" stopIfTrue="1" operator="equal">
      <formula>"X"</formula>
    </cfRule>
    <cfRule type="cellIs" dxfId="352" priority="678" stopIfTrue="1" operator="equal">
      <formula>"VD"</formula>
    </cfRule>
    <cfRule type="cellIs" dxfId="351" priority="679" stopIfTrue="1" operator="equal">
      <formula>"CV"</formula>
    </cfRule>
    <cfRule type="expression" dxfId="350" priority="680" stopIfTrue="1">
      <formula>IF(LEFT(U3,1)="V",1,0)</formula>
    </cfRule>
    <cfRule type="cellIs" dxfId="349" priority="681" stopIfTrue="1" operator="equal">
      <formula>"AIA"</formula>
    </cfRule>
    <cfRule type="cellIs" dxfId="348" priority="682" stopIfTrue="1" operator="equal">
      <formula>"STK"</formula>
    </cfRule>
  </conditionalFormatting>
  <conditionalFormatting sqref="U21:X21 U12:Z20 U22:Z32 U3:AA11">
    <cfRule type="cellIs" dxfId="347" priority="674" stopIfTrue="1" operator="equal">
      <formula>"SB"</formula>
    </cfRule>
    <cfRule type="cellIs" dxfId="346" priority="675" stopIfTrue="1" operator="equal">
      <formula>"SSB"</formula>
    </cfRule>
    <cfRule type="expression" dxfId="345" priority="683" stopIfTrue="1">
      <formula>IF(U58&lt;10,1,0)</formula>
    </cfRule>
    <cfRule type="expression" dxfId="344" priority="684" stopIfTrue="1">
      <formula>IF(U58&lt;50,1,0)</formula>
    </cfRule>
  </conditionalFormatting>
  <conditionalFormatting sqref="Y21:Z21">
    <cfRule type="cellIs" dxfId="343" priority="665" stopIfTrue="1" operator="equal">
      <formula>"RMV"</formula>
    </cfRule>
    <cfRule type="cellIs" dxfId="342" priority="666" stopIfTrue="1" operator="equal">
      <formula>"X"</formula>
    </cfRule>
    <cfRule type="cellIs" dxfId="341" priority="667" stopIfTrue="1" operator="equal">
      <formula>"VD"</formula>
    </cfRule>
    <cfRule type="cellIs" dxfId="340" priority="668" stopIfTrue="1" operator="equal">
      <formula>"CV"</formula>
    </cfRule>
    <cfRule type="expression" dxfId="339" priority="669" stopIfTrue="1">
      <formula>IF(LEFT(Y21,1)="V",1,0)</formula>
    </cfRule>
    <cfRule type="cellIs" dxfId="338" priority="670" stopIfTrue="1" operator="equal">
      <formula>"AIA"</formula>
    </cfRule>
    <cfRule type="cellIs" dxfId="337" priority="671" stopIfTrue="1" operator="equal">
      <formula>"STK"</formula>
    </cfRule>
  </conditionalFormatting>
  <conditionalFormatting sqref="Y21:Z21">
    <cfRule type="cellIs" dxfId="336" priority="663" stopIfTrue="1" operator="equal">
      <formula>"SB"</formula>
    </cfRule>
    <cfRule type="cellIs" dxfId="335" priority="664" stopIfTrue="1" operator="equal">
      <formula>"SSB"</formula>
    </cfRule>
    <cfRule type="expression" dxfId="334" priority="672" stopIfTrue="1">
      <formula>IF(Y123&lt;10,1,0)</formula>
    </cfRule>
    <cfRule type="expression" dxfId="333" priority="673" stopIfTrue="1">
      <formula>IF(Y123&lt;50,1,0)</formula>
    </cfRule>
  </conditionalFormatting>
  <conditionalFormatting sqref="Y21:Z21">
    <cfRule type="cellIs" dxfId="332" priority="661" stopIfTrue="1" operator="equal">
      <formula>$G$100</formula>
    </cfRule>
    <cfRule type="cellIs" dxfId="331" priority="662" stopIfTrue="1" operator="equal">
      <formula>$G$99</formula>
    </cfRule>
  </conditionalFormatting>
  <conditionalFormatting sqref="Y21:Z21">
    <cfRule type="cellIs" dxfId="330" priority="660" stopIfTrue="1" operator="equal">
      <formula>"F"</formula>
    </cfRule>
  </conditionalFormatting>
  <conditionalFormatting sqref="I3:T32">
    <cfRule type="cellIs" dxfId="329" priority="653" stopIfTrue="1" operator="equal">
      <formula>"RMV"</formula>
    </cfRule>
    <cfRule type="cellIs" dxfId="328" priority="654" stopIfTrue="1" operator="equal">
      <formula>"X"</formula>
    </cfRule>
    <cfRule type="cellIs" dxfId="327" priority="655" stopIfTrue="1" operator="equal">
      <formula>"VD"</formula>
    </cfRule>
    <cfRule type="cellIs" dxfId="326" priority="656" stopIfTrue="1" operator="equal">
      <formula>"CV"</formula>
    </cfRule>
    <cfRule type="expression" dxfId="325" priority="657" stopIfTrue="1">
      <formula>IF(LEFT(I3,1)="V",1,0)</formula>
    </cfRule>
    <cfRule type="cellIs" dxfId="324" priority="658" stopIfTrue="1" operator="equal">
      <formula>"AIA"</formula>
    </cfRule>
    <cfRule type="cellIs" dxfId="323" priority="659" stopIfTrue="1" operator="equal">
      <formula>"STK"</formula>
    </cfRule>
  </conditionalFormatting>
  <conditionalFormatting sqref="AA12:AA21 AA23:AA32">
    <cfRule type="cellIs" dxfId="322" priority="644" stopIfTrue="1" operator="equal">
      <formula>"RMV"</formula>
    </cfRule>
    <cfRule type="cellIs" dxfId="321" priority="645" stopIfTrue="1" operator="equal">
      <formula>"X"</formula>
    </cfRule>
    <cfRule type="cellIs" dxfId="320" priority="646" stopIfTrue="1" operator="equal">
      <formula>"VD"</formula>
    </cfRule>
    <cfRule type="cellIs" dxfId="319" priority="647" stopIfTrue="1" operator="equal">
      <formula>"CV"</formula>
    </cfRule>
    <cfRule type="expression" dxfId="318" priority="648" stopIfTrue="1">
      <formula>IF(LEFT(AA12,1)="V",1,0)</formula>
    </cfRule>
    <cfRule type="cellIs" dxfId="317" priority="649" stopIfTrue="1" operator="equal">
      <formula>"AIA"</formula>
    </cfRule>
    <cfRule type="cellIs" dxfId="316" priority="650" stopIfTrue="1" operator="equal">
      <formula>"STK"</formula>
    </cfRule>
  </conditionalFormatting>
  <conditionalFormatting sqref="AA12:AA21 AA23:AA32">
    <cfRule type="cellIs" dxfId="315" priority="642" stopIfTrue="1" operator="equal">
      <formula>"SB"</formula>
    </cfRule>
    <cfRule type="cellIs" dxfId="314" priority="643" stopIfTrue="1" operator="equal">
      <formula>"SSB"</formula>
    </cfRule>
    <cfRule type="expression" dxfId="313" priority="651" stopIfTrue="1">
      <formula>IF(AA67&lt;10,1,0)</formula>
    </cfRule>
    <cfRule type="expression" dxfId="312" priority="652" stopIfTrue="1">
      <formula>IF(AA67&lt;50,1,0)</formula>
    </cfRule>
  </conditionalFormatting>
  <conditionalFormatting sqref="AA22">
    <cfRule type="cellIs" dxfId="311" priority="525" stopIfTrue="1" operator="equal">
      <formula>"RMV"</formula>
    </cfRule>
    <cfRule type="cellIs" dxfId="310" priority="526" stopIfTrue="1" operator="equal">
      <formula>"X"</formula>
    </cfRule>
    <cfRule type="cellIs" dxfId="309" priority="527" stopIfTrue="1" operator="equal">
      <formula>"VD"</formula>
    </cfRule>
    <cfRule type="cellIs" dxfId="308" priority="528" stopIfTrue="1" operator="equal">
      <formula>"CV"</formula>
    </cfRule>
    <cfRule type="expression" dxfId="307" priority="529" stopIfTrue="1">
      <formula>IF(LEFT(AA22,1)="V",1,0)</formula>
    </cfRule>
    <cfRule type="cellIs" dxfId="306" priority="530" stopIfTrue="1" operator="equal">
      <formula>"AIA"</formula>
    </cfRule>
    <cfRule type="cellIs" dxfId="305" priority="531" stopIfTrue="1" operator="equal">
      <formula>"STK"</formula>
    </cfRule>
  </conditionalFormatting>
  <conditionalFormatting sqref="AA22">
    <cfRule type="cellIs" dxfId="304" priority="523" stopIfTrue="1" operator="equal">
      <formula>"SB"</formula>
    </cfRule>
    <cfRule type="cellIs" dxfId="303" priority="524" stopIfTrue="1" operator="equal">
      <formula>"SSB"</formula>
    </cfRule>
    <cfRule type="expression" dxfId="302" priority="532" stopIfTrue="1">
      <formula>IF(AA77&lt;10,1,0)</formula>
    </cfRule>
    <cfRule type="expression" dxfId="301" priority="533" stopIfTrue="1">
      <formula>IF(AA77&lt;50,1,0)</formula>
    </cfRule>
  </conditionalFormatting>
  <conditionalFormatting sqref="AL11 AO11:GR11">
    <cfRule type="cellIs" dxfId="300" priority="329" stopIfTrue="1" operator="equal">
      <formula>"RMV"</formula>
    </cfRule>
    <cfRule type="cellIs" dxfId="299" priority="330" stopIfTrue="1" operator="equal">
      <formula>"X"</formula>
    </cfRule>
    <cfRule type="cellIs" dxfId="298" priority="331" stopIfTrue="1" operator="equal">
      <formula>"VD"</formula>
    </cfRule>
    <cfRule type="cellIs" dxfId="297" priority="332" stopIfTrue="1" operator="equal">
      <formula>"CV"</formula>
    </cfRule>
    <cfRule type="expression" dxfId="296" priority="333" stopIfTrue="1">
      <formula>IF(LEFT(AL11,1)="V",1,0)</formula>
    </cfRule>
    <cfRule type="cellIs" dxfId="295" priority="334" stopIfTrue="1" operator="equal">
      <formula>"AIA"</formula>
    </cfRule>
    <cfRule type="cellIs" dxfId="294" priority="335" stopIfTrue="1" operator="equal">
      <formula>"STK"</formula>
    </cfRule>
  </conditionalFormatting>
  <conditionalFormatting sqref="AI17:GR17 AJ25 AH12:GR16 FW11 AO25:GR25 AH18:GR24 AH26:GR32 AH3:GR10 AH11:AK11">
    <cfRule type="cellIs" dxfId="293" priority="318" stopIfTrue="1" operator="equal">
      <formula>"RMV"</formula>
    </cfRule>
    <cfRule type="cellIs" dxfId="292" priority="319" stopIfTrue="1" operator="equal">
      <formula>"X"</formula>
    </cfRule>
    <cfRule type="cellIs" dxfId="291" priority="320" stopIfTrue="1" operator="equal">
      <formula>"VD"</formula>
    </cfRule>
    <cfRule type="cellIs" dxfId="290" priority="321" stopIfTrue="1" operator="equal">
      <formula>"CV"</formula>
    </cfRule>
    <cfRule type="expression" dxfId="289" priority="322" stopIfTrue="1">
      <formula>IF(LEFT(AH3,1)="V",1,0)</formula>
    </cfRule>
    <cfRule type="cellIs" dxfId="288" priority="323" stopIfTrue="1" operator="equal">
      <formula>"AIA"</formula>
    </cfRule>
    <cfRule type="cellIs" dxfId="287" priority="324" stopIfTrue="1" operator="equal">
      <formula>"STK"</formula>
    </cfRule>
  </conditionalFormatting>
  <conditionalFormatting sqref="BC24:BE24">
    <cfRule type="expression" dxfId="286" priority="327" stopIfTrue="1">
      <formula>IF(BC82&lt;10,1,0)</formula>
    </cfRule>
    <cfRule type="expression" dxfId="285" priority="328" stopIfTrue="1">
      <formula>IF(BC82&lt;50,1,0)</formula>
    </cfRule>
  </conditionalFormatting>
  <conditionalFormatting sqref="AI17:GR17 AJ25 AH12:GR16 AO11:GR11 AO25:GR25 AH18:GR24 AH26:GR32 AH3:GR10 AH11:AK11">
    <cfRule type="cellIs" dxfId="284" priority="316" stopIfTrue="1" operator="equal">
      <formula>"SB"</formula>
    </cfRule>
    <cfRule type="cellIs" dxfId="283" priority="317" stopIfTrue="1" operator="equal">
      <formula>"SSB"</formula>
    </cfRule>
    <cfRule type="expression" dxfId="282" priority="325" stopIfTrue="1">
      <formula>IF(AH58&lt;10,1,0)</formula>
    </cfRule>
    <cfRule type="expression" dxfId="281" priority="326" stopIfTrue="1">
      <formula>IF(AH58&lt;50,1,0)</formula>
    </cfRule>
  </conditionalFormatting>
  <conditionalFormatting sqref="AH17">
    <cfRule type="cellIs" dxfId="280" priority="293" stopIfTrue="1" operator="equal">
      <formula>"RMV"</formula>
    </cfRule>
    <cfRule type="cellIs" dxfId="279" priority="294" stopIfTrue="1" operator="equal">
      <formula>"X"</formula>
    </cfRule>
    <cfRule type="cellIs" dxfId="278" priority="295" stopIfTrue="1" operator="equal">
      <formula>"VD"</formula>
    </cfRule>
    <cfRule type="cellIs" dxfId="277" priority="296" stopIfTrue="1" operator="equal">
      <formula>"CV"</formula>
    </cfRule>
    <cfRule type="expression" dxfId="276" priority="297" stopIfTrue="1">
      <formula>IF(LEFT(AH17,1)="V",1,0)</formula>
    </cfRule>
    <cfRule type="cellIs" dxfId="275" priority="298" stopIfTrue="1" operator="equal">
      <formula>"AIA"</formula>
    </cfRule>
    <cfRule type="cellIs" dxfId="274" priority="299" stopIfTrue="1" operator="equal">
      <formula>"STK"</formula>
    </cfRule>
  </conditionalFormatting>
  <conditionalFormatting sqref="AH17">
    <cfRule type="cellIs" dxfId="273" priority="291" stopIfTrue="1" operator="equal">
      <formula>"SB"</formula>
    </cfRule>
    <cfRule type="cellIs" dxfId="272" priority="292" stopIfTrue="1" operator="equal">
      <formula>"SSB"</formula>
    </cfRule>
    <cfRule type="expression" dxfId="271" priority="300" stopIfTrue="1">
      <formula>IF(AH119&lt;10,1,0)</formula>
    </cfRule>
    <cfRule type="expression" dxfId="270" priority="301" stopIfTrue="1">
      <formula>IF(AH119&lt;50,1,0)</formula>
    </cfRule>
  </conditionalFormatting>
  <conditionalFormatting sqref="AH17">
    <cfRule type="cellIs" dxfId="269" priority="289" stopIfTrue="1" operator="equal">
      <formula>$G$100</formula>
    </cfRule>
    <cfRule type="cellIs" dxfId="268" priority="290" stopIfTrue="1" operator="equal">
      <formula>$G$99</formula>
    </cfRule>
  </conditionalFormatting>
  <conditionalFormatting sqref="AH17">
    <cfRule type="cellIs" dxfId="267" priority="288" stopIfTrue="1" operator="equal">
      <formula>"F"</formula>
    </cfRule>
  </conditionalFormatting>
  <conditionalFormatting sqref="AM25:AN25">
    <cfRule type="cellIs" dxfId="266" priority="265" stopIfTrue="1" operator="equal">
      <formula>"RMV"</formula>
    </cfRule>
    <cfRule type="cellIs" dxfId="265" priority="266" stopIfTrue="1" operator="equal">
      <formula>"X"</formula>
    </cfRule>
    <cfRule type="cellIs" dxfId="264" priority="267" stopIfTrue="1" operator="equal">
      <formula>"VD"</formula>
    </cfRule>
    <cfRule type="cellIs" dxfId="263" priority="268" stopIfTrue="1" operator="equal">
      <formula>"CV"</formula>
    </cfRule>
    <cfRule type="expression" dxfId="262" priority="269" stopIfTrue="1">
      <formula>IF(LEFT(AM25,1)="V",1,0)</formula>
    </cfRule>
    <cfRule type="cellIs" dxfId="261" priority="270" stopIfTrue="1" operator="equal">
      <formula>"AIA"</formula>
    </cfRule>
    <cfRule type="cellIs" dxfId="260" priority="271" stopIfTrue="1" operator="equal">
      <formula>"STK"</formula>
    </cfRule>
  </conditionalFormatting>
  <conditionalFormatting sqref="AM25:AN25">
    <cfRule type="cellIs" dxfId="259" priority="263" stopIfTrue="1" operator="equal">
      <formula>"SB"</formula>
    </cfRule>
    <cfRule type="cellIs" dxfId="258" priority="264" stopIfTrue="1" operator="equal">
      <formula>"SSB"</formula>
    </cfRule>
    <cfRule type="expression" dxfId="257" priority="272" stopIfTrue="1">
      <formula>IF(AM80&lt;10,1,0)</formula>
    </cfRule>
    <cfRule type="expression" dxfId="256" priority="273" stopIfTrue="1">
      <formula>IF(AM80&lt;50,1,0)</formula>
    </cfRule>
  </conditionalFormatting>
  <conditionalFormatting sqref="AL11">
    <cfRule type="cellIs" dxfId="255" priority="340" stopIfTrue="1" operator="equal">
      <formula>"SB"</formula>
    </cfRule>
    <cfRule type="cellIs" dxfId="254" priority="341" stopIfTrue="1" operator="equal">
      <formula>"SSB"</formula>
    </cfRule>
    <cfRule type="expression" dxfId="253" priority="342" stopIfTrue="1">
      <formula>IF(AM66&lt;10,1,0)</formula>
    </cfRule>
    <cfRule type="expression" dxfId="252" priority="343" stopIfTrue="1">
      <formula>IF(AM66&lt;50,1,0)</formula>
    </cfRule>
  </conditionalFormatting>
  <conditionalFormatting sqref="AB13:AG15 AE12:AG12 AB21 AC20:AG20 AE28:AG28 AC31:AG31 AE16:AG16 AE17 AD21:AG22 AB17:AB18 AB32:AG32 AD18:AG18 AB19:AG19 AB23:AG27 AB29:AG30 AB3:AG11 AH25:AI25">
    <cfRule type="cellIs" dxfId="251" priority="243" stopIfTrue="1" operator="equal">
      <formula>"RMV"</formula>
    </cfRule>
    <cfRule type="cellIs" dxfId="250" priority="244" stopIfTrue="1" operator="equal">
      <formula>"X"</formula>
    </cfRule>
    <cfRule type="cellIs" dxfId="249" priority="245" stopIfTrue="1" operator="equal">
      <formula>"VD"</formula>
    </cfRule>
    <cfRule type="cellIs" dxfId="248" priority="246" stopIfTrue="1" operator="equal">
      <formula>"CV"</formula>
    </cfRule>
    <cfRule type="expression" dxfId="247" priority="247" stopIfTrue="1">
      <formula>IF(LEFT(AB3,1)="V",1,0)</formula>
    </cfRule>
    <cfRule type="cellIs" dxfId="246" priority="248" stopIfTrue="1" operator="equal">
      <formula>"AIA"</formula>
    </cfRule>
    <cfRule type="cellIs" dxfId="245" priority="249" stopIfTrue="1" operator="equal">
      <formula>"STK"</formula>
    </cfRule>
  </conditionalFormatting>
  <conditionalFormatting sqref="AB13:AG15 AE12:AG12 AB21 AC20:AG20 AE28:AG28 AC31:AG31 AE16:AG16 AE17 AD21:AG22 AB17:AB18 AB32:AG32 AD18:AG18 AB19:AG19 AB23:AG27 AB29:AG30 AB3:AG11 AH25:AI25">
    <cfRule type="cellIs" dxfId="244" priority="241" stopIfTrue="1" operator="equal">
      <formula>"SB"</formula>
    </cfRule>
    <cfRule type="cellIs" dxfId="243" priority="242" stopIfTrue="1" operator="equal">
      <formula>"SSB"</formula>
    </cfRule>
    <cfRule type="expression" dxfId="242" priority="250" stopIfTrue="1">
      <formula>IF(AB58&lt;10,1,0)</formula>
    </cfRule>
    <cfRule type="expression" dxfId="241" priority="251" stopIfTrue="1">
      <formula>IF(AB58&lt;50,1,0)</formula>
    </cfRule>
  </conditionalFormatting>
  <conditionalFormatting sqref="AG17">
    <cfRule type="cellIs" dxfId="240" priority="232" stopIfTrue="1" operator="equal">
      <formula>"RMV"</formula>
    </cfRule>
    <cfRule type="cellIs" dxfId="239" priority="233" stopIfTrue="1" operator="equal">
      <formula>"X"</formula>
    </cfRule>
    <cfRule type="cellIs" dxfId="238" priority="234" stopIfTrue="1" operator="equal">
      <formula>"VD"</formula>
    </cfRule>
    <cfRule type="cellIs" dxfId="237" priority="235" stopIfTrue="1" operator="equal">
      <formula>"CV"</formula>
    </cfRule>
    <cfRule type="expression" dxfId="236" priority="236" stopIfTrue="1">
      <formula>IF(LEFT(AG17,1)="V",1,0)</formula>
    </cfRule>
    <cfRule type="cellIs" dxfId="235" priority="237" stopIfTrue="1" operator="equal">
      <formula>"AIA"</formula>
    </cfRule>
    <cfRule type="cellIs" dxfId="234" priority="238" stopIfTrue="1" operator="equal">
      <formula>"STK"</formula>
    </cfRule>
  </conditionalFormatting>
  <conditionalFormatting sqref="AG17">
    <cfRule type="cellIs" dxfId="233" priority="230" stopIfTrue="1" operator="equal">
      <formula>"SB"</formula>
    </cfRule>
    <cfRule type="cellIs" dxfId="232" priority="231" stopIfTrue="1" operator="equal">
      <formula>"SSB"</formula>
    </cfRule>
    <cfRule type="expression" dxfId="231" priority="239" stopIfTrue="1">
      <formula>IF(AG119&lt;10,1,0)</formula>
    </cfRule>
    <cfRule type="expression" dxfId="230" priority="240" stopIfTrue="1">
      <formula>IF(AG119&lt;50,1,0)</formula>
    </cfRule>
  </conditionalFormatting>
  <conditionalFormatting sqref="AG17">
    <cfRule type="cellIs" dxfId="229" priority="228" stopIfTrue="1" operator="equal">
      <formula>$G$100</formula>
    </cfRule>
    <cfRule type="cellIs" dxfId="228" priority="229" stopIfTrue="1" operator="equal">
      <formula>$G$99</formula>
    </cfRule>
  </conditionalFormatting>
  <conditionalFormatting sqref="AG17">
    <cfRule type="cellIs" dxfId="227" priority="227" stopIfTrue="1" operator="equal">
      <formula>"F"</formula>
    </cfRule>
  </conditionalFormatting>
  <conditionalFormatting sqref="AF17">
    <cfRule type="cellIs" dxfId="226" priority="218" stopIfTrue="1" operator="equal">
      <formula>"RMV"</formula>
    </cfRule>
    <cfRule type="cellIs" dxfId="225" priority="219" stopIfTrue="1" operator="equal">
      <formula>"X"</formula>
    </cfRule>
    <cfRule type="cellIs" dxfId="224" priority="220" stopIfTrue="1" operator="equal">
      <formula>"VD"</formula>
    </cfRule>
    <cfRule type="cellIs" dxfId="223" priority="221" stopIfTrue="1" operator="equal">
      <formula>"CV"</formula>
    </cfRule>
    <cfRule type="expression" dxfId="222" priority="222" stopIfTrue="1">
      <formula>IF(LEFT(AF17,1)="V",1,0)</formula>
    </cfRule>
    <cfRule type="cellIs" dxfId="221" priority="223" stopIfTrue="1" operator="equal">
      <formula>"AIA"</formula>
    </cfRule>
    <cfRule type="cellIs" dxfId="220" priority="224" stopIfTrue="1" operator="equal">
      <formula>"STK"</formula>
    </cfRule>
  </conditionalFormatting>
  <conditionalFormatting sqref="AF17">
    <cfRule type="cellIs" dxfId="219" priority="216" stopIfTrue="1" operator="equal">
      <formula>"SB"</formula>
    </cfRule>
    <cfRule type="cellIs" dxfId="218" priority="217" stopIfTrue="1" operator="equal">
      <formula>"SSB"</formula>
    </cfRule>
    <cfRule type="expression" dxfId="217" priority="225" stopIfTrue="1">
      <formula>IF(AF72&lt;10,1,0)</formula>
    </cfRule>
    <cfRule type="expression" dxfId="216" priority="226" stopIfTrue="1">
      <formula>IF(AF72&lt;50,1,0)</formula>
    </cfRule>
  </conditionalFormatting>
  <conditionalFormatting sqref="AB12">
    <cfRule type="cellIs" dxfId="215" priority="207" stopIfTrue="1" operator="equal">
      <formula>"RMV"</formula>
    </cfRule>
    <cfRule type="cellIs" dxfId="214" priority="208" stopIfTrue="1" operator="equal">
      <formula>"X"</formula>
    </cfRule>
    <cfRule type="cellIs" dxfId="213" priority="209" stopIfTrue="1" operator="equal">
      <formula>"VD"</formula>
    </cfRule>
    <cfRule type="cellIs" dxfId="212" priority="210" stopIfTrue="1" operator="equal">
      <formula>"CV"</formula>
    </cfRule>
    <cfRule type="expression" dxfId="211" priority="211" stopIfTrue="1">
      <formula>IF(LEFT(AB12,1)="V",1,0)</formula>
    </cfRule>
    <cfRule type="cellIs" dxfId="210" priority="212" stopIfTrue="1" operator="equal">
      <formula>"AIA"</formula>
    </cfRule>
    <cfRule type="cellIs" dxfId="209" priority="213" stopIfTrue="1" operator="equal">
      <formula>"STK"</formula>
    </cfRule>
  </conditionalFormatting>
  <conditionalFormatting sqref="AB12">
    <cfRule type="cellIs" dxfId="208" priority="205" stopIfTrue="1" operator="equal">
      <formula>"SB"</formula>
    </cfRule>
    <cfRule type="cellIs" dxfId="207" priority="206" stopIfTrue="1" operator="equal">
      <formula>"SSB"</formula>
    </cfRule>
    <cfRule type="expression" dxfId="206" priority="214" stopIfTrue="1">
      <formula>IF(AB67&lt;10,1,0)</formula>
    </cfRule>
    <cfRule type="expression" dxfId="205" priority="215" stopIfTrue="1">
      <formula>IF(AB67&lt;50,1,0)</formula>
    </cfRule>
  </conditionalFormatting>
  <conditionalFormatting sqref="AB16">
    <cfRule type="cellIs" dxfId="204" priority="196" stopIfTrue="1" operator="equal">
      <formula>"RMV"</formula>
    </cfRule>
    <cfRule type="cellIs" dxfId="203" priority="197" stopIfTrue="1" operator="equal">
      <formula>"X"</formula>
    </cfRule>
    <cfRule type="cellIs" dxfId="202" priority="198" stopIfTrue="1" operator="equal">
      <formula>"VD"</formula>
    </cfRule>
    <cfRule type="cellIs" dxfId="201" priority="199" stopIfTrue="1" operator="equal">
      <formula>"CV"</formula>
    </cfRule>
    <cfRule type="expression" dxfId="200" priority="200" stopIfTrue="1">
      <formula>IF(LEFT(AB16,1)="V",1,0)</formula>
    </cfRule>
    <cfRule type="cellIs" dxfId="199" priority="201" stopIfTrue="1" operator="equal">
      <formula>"AIA"</formula>
    </cfRule>
    <cfRule type="cellIs" dxfId="198" priority="202" stopIfTrue="1" operator="equal">
      <formula>"STK"</formula>
    </cfRule>
  </conditionalFormatting>
  <conditionalFormatting sqref="AB16">
    <cfRule type="cellIs" dxfId="197" priority="194" stopIfTrue="1" operator="equal">
      <formula>"SB"</formula>
    </cfRule>
    <cfRule type="cellIs" dxfId="196" priority="195" stopIfTrue="1" operator="equal">
      <formula>"SSB"</formula>
    </cfRule>
    <cfRule type="expression" dxfId="195" priority="203" stopIfTrue="1">
      <formula>IF(AB71&lt;10,1,0)</formula>
    </cfRule>
    <cfRule type="expression" dxfId="194" priority="204" stopIfTrue="1">
      <formula>IF(AB71&lt;50,1,0)</formula>
    </cfRule>
  </conditionalFormatting>
  <conditionalFormatting sqref="AB22">
    <cfRule type="cellIs" dxfId="193" priority="185" stopIfTrue="1" operator="equal">
      <formula>"RMV"</formula>
    </cfRule>
    <cfRule type="cellIs" dxfId="192" priority="186" stopIfTrue="1" operator="equal">
      <formula>"X"</formula>
    </cfRule>
    <cfRule type="cellIs" dxfId="191" priority="187" stopIfTrue="1" operator="equal">
      <formula>"VD"</formula>
    </cfRule>
    <cfRule type="cellIs" dxfId="190" priority="188" stopIfTrue="1" operator="equal">
      <formula>"CV"</formula>
    </cfRule>
    <cfRule type="expression" dxfId="189" priority="189" stopIfTrue="1">
      <formula>IF(LEFT(AB22,1)="V",1,0)</formula>
    </cfRule>
    <cfRule type="cellIs" dxfId="188" priority="190" stopIfTrue="1" operator="equal">
      <formula>"AIA"</formula>
    </cfRule>
    <cfRule type="cellIs" dxfId="187" priority="191" stopIfTrue="1" operator="equal">
      <formula>"STK"</formula>
    </cfRule>
  </conditionalFormatting>
  <conditionalFormatting sqref="AB22">
    <cfRule type="cellIs" dxfId="186" priority="183" stopIfTrue="1" operator="equal">
      <formula>"SB"</formula>
    </cfRule>
    <cfRule type="cellIs" dxfId="185" priority="184" stopIfTrue="1" operator="equal">
      <formula>"SSB"</formula>
    </cfRule>
    <cfRule type="expression" dxfId="184" priority="192" stopIfTrue="1">
      <formula>IF(AB77&lt;10,1,0)</formula>
    </cfRule>
    <cfRule type="expression" dxfId="183" priority="193" stopIfTrue="1">
      <formula>IF(AB77&lt;50,1,0)</formula>
    </cfRule>
  </conditionalFormatting>
  <conditionalFormatting sqref="AB28">
    <cfRule type="cellIs" dxfId="182" priority="174" stopIfTrue="1" operator="equal">
      <formula>"RMV"</formula>
    </cfRule>
    <cfRule type="cellIs" dxfId="181" priority="175" stopIfTrue="1" operator="equal">
      <formula>"X"</formula>
    </cfRule>
    <cfRule type="cellIs" dxfId="180" priority="176" stopIfTrue="1" operator="equal">
      <formula>"VD"</formula>
    </cfRule>
    <cfRule type="cellIs" dxfId="179" priority="177" stopIfTrue="1" operator="equal">
      <formula>"CV"</formula>
    </cfRule>
    <cfRule type="expression" dxfId="178" priority="178" stopIfTrue="1">
      <formula>IF(LEFT(AB28,1)="V",1,0)</formula>
    </cfRule>
    <cfRule type="cellIs" dxfId="177" priority="179" stopIfTrue="1" operator="equal">
      <formula>"AIA"</formula>
    </cfRule>
    <cfRule type="cellIs" dxfId="176" priority="180" stopIfTrue="1" operator="equal">
      <formula>"STK"</formula>
    </cfRule>
  </conditionalFormatting>
  <conditionalFormatting sqref="AB28">
    <cfRule type="cellIs" dxfId="175" priority="172" stopIfTrue="1" operator="equal">
      <formula>"SB"</formula>
    </cfRule>
    <cfRule type="cellIs" dxfId="174" priority="173" stopIfTrue="1" operator="equal">
      <formula>"SSB"</formula>
    </cfRule>
    <cfRule type="expression" dxfId="173" priority="181" stopIfTrue="1">
      <formula>IF(AB83&lt;10,1,0)</formula>
    </cfRule>
    <cfRule type="expression" dxfId="172" priority="182" stopIfTrue="1">
      <formula>IF(AB83&lt;50,1,0)</formula>
    </cfRule>
  </conditionalFormatting>
  <conditionalFormatting sqref="AB31">
    <cfRule type="cellIs" dxfId="171" priority="163" stopIfTrue="1" operator="equal">
      <formula>"RMV"</formula>
    </cfRule>
    <cfRule type="cellIs" dxfId="170" priority="164" stopIfTrue="1" operator="equal">
      <formula>"X"</formula>
    </cfRule>
    <cfRule type="cellIs" dxfId="169" priority="165" stopIfTrue="1" operator="equal">
      <formula>"VD"</formula>
    </cfRule>
    <cfRule type="cellIs" dxfId="168" priority="166" stopIfTrue="1" operator="equal">
      <formula>"CV"</formula>
    </cfRule>
    <cfRule type="expression" dxfId="167" priority="167" stopIfTrue="1">
      <formula>IF(LEFT(AB31,1)="V",1,0)</formula>
    </cfRule>
    <cfRule type="cellIs" dxfId="166" priority="168" stopIfTrue="1" operator="equal">
      <formula>"AIA"</formula>
    </cfRule>
    <cfRule type="cellIs" dxfId="165" priority="169" stopIfTrue="1" operator="equal">
      <formula>"STK"</formula>
    </cfRule>
  </conditionalFormatting>
  <conditionalFormatting sqref="AB31">
    <cfRule type="cellIs" dxfId="164" priority="161" stopIfTrue="1" operator="equal">
      <formula>"SB"</formula>
    </cfRule>
    <cfRule type="cellIs" dxfId="163" priority="162" stopIfTrue="1" operator="equal">
      <formula>"SSB"</formula>
    </cfRule>
    <cfRule type="expression" dxfId="162" priority="170" stopIfTrue="1">
      <formula>IF(AB86&lt;10,1,0)</formula>
    </cfRule>
    <cfRule type="expression" dxfId="161" priority="171" stopIfTrue="1">
      <formula>IF(AB86&lt;50,1,0)</formula>
    </cfRule>
  </conditionalFormatting>
  <conditionalFormatting sqref="AC12">
    <cfRule type="cellIs" dxfId="160" priority="152" stopIfTrue="1" operator="equal">
      <formula>"RMV"</formula>
    </cfRule>
    <cfRule type="cellIs" dxfId="159" priority="153" stopIfTrue="1" operator="equal">
      <formula>"X"</formula>
    </cfRule>
    <cfRule type="cellIs" dxfId="158" priority="154" stopIfTrue="1" operator="equal">
      <formula>"VD"</formula>
    </cfRule>
    <cfRule type="cellIs" dxfId="157" priority="155" stopIfTrue="1" operator="equal">
      <formula>"CV"</formula>
    </cfRule>
    <cfRule type="expression" dxfId="156" priority="156" stopIfTrue="1">
      <formula>IF(LEFT(AC12,1)="V",1,0)</formula>
    </cfRule>
    <cfRule type="cellIs" dxfId="155" priority="157" stopIfTrue="1" operator="equal">
      <formula>"AIA"</formula>
    </cfRule>
    <cfRule type="cellIs" dxfId="154" priority="158" stopIfTrue="1" operator="equal">
      <formula>"STK"</formula>
    </cfRule>
  </conditionalFormatting>
  <conditionalFormatting sqref="AC12">
    <cfRule type="cellIs" dxfId="153" priority="150" stopIfTrue="1" operator="equal">
      <formula>"SB"</formula>
    </cfRule>
    <cfRule type="cellIs" dxfId="152" priority="151" stopIfTrue="1" operator="equal">
      <formula>"SSB"</formula>
    </cfRule>
    <cfRule type="expression" dxfId="151" priority="159" stopIfTrue="1">
      <formula>IF(AC67&lt;10,1,0)</formula>
    </cfRule>
    <cfRule type="expression" dxfId="150" priority="160" stopIfTrue="1">
      <formula>IF(AC67&lt;50,1,0)</formula>
    </cfRule>
  </conditionalFormatting>
  <conditionalFormatting sqref="AC16">
    <cfRule type="cellIs" dxfId="149" priority="141" stopIfTrue="1" operator="equal">
      <formula>"RMV"</formula>
    </cfRule>
    <cfRule type="cellIs" dxfId="148" priority="142" stopIfTrue="1" operator="equal">
      <formula>"X"</formula>
    </cfRule>
    <cfRule type="cellIs" dxfId="147" priority="143" stopIfTrue="1" operator="equal">
      <formula>"VD"</formula>
    </cfRule>
    <cfRule type="cellIs" dxfId="146" priority="144" stopIfTrue="1" operator="equal">
      <formula>"CV"</formula>
    </cfRule>
    <cfRule type="expression" dxfId="145" priority="145" stopIfTrue="1">
      <formula>IF(LEFT(AC16,1)="V",1,0)</formula>
    </cfRule>
    <cfRule type="cellIs" dxfId="144" priority="146" stopIfTrue="1" operator="equal">
      <formula>"AIA"</formula>
    </cfRule>
    <cfRule type="cellIs" dxfId="143" priority="147" stopIfTrue="1" operator="equal">
      <formula>"STK"</formula>
    </cfRule>
  </conditionalFormatting>
  <conditionalFormatting sqref="AC16">
    <cfRule type="cellIs" dxfId="142" priority="139" stopIfTrue="1" operator="equal">
      <formula>"SB"</formula>
    </cfRule>
    <cfRule type="cellIs" dxfId="141" priority="140" stopIfTrue="1" operator="equal">
      <formula>"SSB"</formula>
    </cfRule>
    <cfRule type="expression" dxfId="140" priority="148" stopIfTrue="1">
      <formula>IF(AC71&lt;10,1,0)</formula>
    </cfRule>
    <cfRule type="expression" dxfId="139" priority="149" stopIfTrue="1">
      <formula>IF(AC71&lt;50,1,0)</formula>
    </cfRule>
  </conditionalFormatting>
  <conditionalFormatting sqref="AC17">
    <cfRule type="cellIs" dxfId="138" priority="130" stopIfTrue="1" operator="equal">
      <formula>"RMV"</formula>
    </cfRule>
    <cfRule type="cellIs" dxfId="137" priority="131" stopIfTrue="1" operator="equal">
      <formula>"X"</formula>
    </cfRule>
    <cfRule type="cellIs" dxfId="136" priority="132" stopIfTrue="1" operator="equal">
      <formula>"VD"</formula>
    </cfRule>
    <cfRule type="cellIs" dxfId="135" priority="133" stopIfTrue="1" operator="equal">
      <formula>"CV"</formula>
    </cfRule>
    <cfRule type="expression" dxfId="134" priority="134" stopIfTrue="1">
      <formula>IF(LEFT(AC17,1)="V",1,0)</formula>
    </cfRule>
    <cfRule type="cellIs" dxfId="133" priority="135" stopIfTrue="1" operator="equal">
      <formula>"AIA"</formula>
    </cfRule>
    <cfRule type="cellIs" dxfId="132" priority="136" stopIfTrue="1" operator="equal">
      <formula>"STK"</formula>
    </cfRule>
  </conditionalFormatting>
  <conditionalFormatting sqref="AC17">
    <cfRule type="cellIs" dxfId="131" priority="128" stopIfTrue="1" operator="equal">
      <formula>"SB"</formula>
    </cfRule>
    <cfRule type="cellIs" dxfId="130" priority="129" stopIfTrue="1" operator="equal">
      <formula>"SSB"</formula>
    </cfRule>
    <cfRule type="expression" dxfId="129" priority="137" stopIfTrue="1">
      <formula>IF(AC72&lt;10,1,0)</formula>
    </cfRule>
    <cfRule type="expression" dxfId="128" priority="138" stopIfTrue="1">
      <formula>IF(AC72&lt;50,1,0)</formula>
    </cfRule>
  </conditionalFormatting>
  <conditionalFormatting sqref="AC21">
    <cfRule type="cellIs" dxfId="127" priority="119" stopIfTrue="1" operator="equal">
      <formula>"RMV"</formula>
    </cfRule>
    <cfRule type="cellIs" dxfId="126" priority="120" stopIfTrue="1" operator="equal">
      <formula>"X"</formula>
    </cfRule>
    <cfRule type="cellIs" dxfId="125" priority="121" stopIfTrue="1" operator="equal">
      <formula>"VD"</formula>
    </cfRule>
    <cfRule type="cellIs" dxfId="124" priority="122" stopIfTrue="1" operator="equal">
      <formula>"CV"</formula>
    </cfRule>
    <cfRule type="expression" dxfId="123" priority="123" stopIfTrue="1">
      <formula>IF(LEFT(AC21,1)="V",1,0)</formula>
    </cfRule>
    <cfRule type="cellIs" dxfId="122" priority="124" stopIfTrue="1" operator="equal">
      <formula>"AIA"</formula>
    </cfRule>
    <cfRule type="cellIs" dxfId="121" priority="125" stopIfTrue="1" operator="equal">
      <formula>"STK"</formula>
    </cfRule>
  </conditionalFormatting>
  <conditionalFormatting sqref="AC21">
    <cfRule type="cellIs" dxfId="120" priority="117" stopIfTrue="1" operator="equal">
      <formula>"SB"</formula>
    </cfRule>
    <cfRule type="cellIs" dxfId="119" priority="118" stopIfTrue="1" operator="equal">
      <formula>"SSB"</formula>
    </cfRule>
    <cfRule type="expression" dxfId="118" priority="126" stopIfTrue="1">
      <formula>IF(AC76&lt;10,1,0)</formula>
    </cfRule>
    <cfRule type="expression" dxfId="117" priority="127" stopIfTrue="1">
      <formula>IF(AC76&lt;50,1,0)</formula>
    </cfRule>
  </conditionalFormatting>
  <conditionalFormatting sqref="AC22">
    <cfRule type="cellIs" dxfId="116" priority="108" stopIfTrue="1" operator="equal">
      <formula>"RMV"</formula>
    </cfRule>
    <cfRule type="cellIs" dxfId="115" priority="109" stopIfTrue="1" operator="equal">
      <formula>"X"</formula>
    </cfRule>
    <cfRule type="cellIs" dxfId="114" priority="110" stopIfTrue="1" operator="equal">
      <formula>"VD"</formula>
    </cfRule>
    <cfRule type="cellIs" dxfId="113" priority="111" stopIfTrue="1" operator="equal">
      <formula>"CV"</formula>
    </cfRule>
    <cfRule type="expression" dxfId="112" priority="112" stopIfTrue="1">
      <formula>IF(LEFT(AC22,1)="V",1,0)</formula>
    </cfRule>
    <cfRule type="cellIs" dxfId="111" priority="113" stopIfTrue="1" operator="equal">
      <formula>"AIA"</formula>
    </cfRule>
    <cfRule type="cellIs" dxfId="110" priority="114" stopIfTrue="1" operator="equal">
      <formula>"STK"</formula>
    </cfRule>
  </conditionalFormatting>
  <conditionalFormatting sqref="AC22">
    <cfRule type="cellIs" dxfId="109" priority="106" stopIfTrue="1" operator="equal">
      <formula>"SB"</formula>
    </cfRule>
    <cfRule type="cellIs" dxfId="108" priority="107" stopIfTrue="1" operator="equal">
      <formula>"SSB"</formula>
    </cfRule>
    <cfRule type="expression" dxfId="107" priority="115" stopIfTrue="1">
      <formula>IF(AC77&lt;10,1,0)</formula>
    </cfRule>
    <cfRule type="expression" dxfId="106" priority="116" stopIfTrue="1">
      <formula>IF(AC77&lt;50,1,0)</formula>
    </cfRule>
  </conditionalFormatting>
  <conditionalFormatting sqref="AC18">
    <cfRule type="cellIs" dxfId="105" priority="97" stopIfTrue="1" operator="equal">
      <formula>"RMV"</formula>
    </cfRule>
    <cfRule type="cellIs" dxfId="104" priority="98" stopIfTrue="1" operator="equal">
      <formula>"X"</formula>
    </cfRule>
    <cfRule type="cellIs" dxfId="103" priority="99" stopIfTrue="1" operator="equal">
      <formula>"VD"</formula>
    </cfRule>
    <cfRule type="cellIs" dxfId="102" priority="100" stopIfTrue="1" operator="equal">
      <formula>"CV"</formula>
    </cfRule>
    <cfRule type="expression" dxfId="101" priority="101" stopIfTrue="1">
      <formula>IF(LEFT(AC18,1)="V",1,0)</formula>
    </cfRule>
    <cfRule type="cellIs" dxfId="100" priority="102" stopIfTrue="1" operator="equal">
      <formula>"AIA"</formula>
    </cfRule>
    <cfRule type="cellIs" dxfId="99" priority="103" stopIfTrue="1" operator="equal">
      <formula>"STK"</formula>
    </cfRule>
  </conditionalFormatting>
  <conditionalFormatting sqref="AC18">
    <cfRule type="cellIs" dxfId="98" priority="95" stopIfTrue="1" operator="equal">
      <formula>"SB"</formula>
    </cfRule>
    <cfRule type="cellIs" dxfId="97" priority="96" stopIfTrue="1" operator="equal">
      <formula>"SSB"</formula>
    </cfRule>
    <cfRule type="expression" dxfId="96" priority="104" stopIfTrue="1">
      <formula>IF(AC73&lt;10,1,0)</formula>
    </cfRule>
    <cfRule type="expression" dxfId="95" priority="105" stopIfTrue="1">
      <formula>IF(AC73&lt;50,1,0)</formula>
    </cfRule>
  </conditionalFormatting>
  <conditionalFormatting sqref="AC28">
    <cfRule type="cellIs" dxfId="94" priority="86" stopIfTrue="1" operator="equal">
      <formula>"RMV"</formula>
    </cfRule>
    <cfRule type="cellIs" dxfId="93" priority="87" stopIfTrue="1" operator="equal">
      <formula>"X"</formula>
    </cfRule>
    <cfRule type="cellIs" dxfId="92" priority="88" stopIfTrue="1" operator="equal">
      <formula>"VD"</formula>
    </cfRule>
    <cfRule type="cellIs" dxfId="91" priority="89" stopIfTrue="1" operator="equal">
      <formula>"CV"</formula>
    </cfRule>
    <cfRule type="expression" dxfId="90" priority="90" stopIfTrue="1">
      <formula>IF(LEFT(AC28,1)="V",1,0)</formula>
    </cfRule>
    <cfRule type="cellIs" dxfId="89" priority="91" stopIfTrue="1" operator="equal">
      <formula>"AIA"</formula>
    </cfRule>
    <cfRule type="cellIs" dxfId="88" priority="92" stopIfTrue="1" operator="equal">
      <formula>"STK"</formula>
    </cfRule>
  </conditionalFormatting>
  <conditionalFormatting sqref="AC28">
    <cfRule type="cellIs" dxfId="87" priority="84" stopIfTrue="1" operator="equal">
      <formula>"SB"</formula>
    </cfRule>
    <cfRule type="cellIs" dxfId="86" priority="85" stopIfTrue="1" operator="equal">
      <formula>"SSB"</formula>
    </cfRule>
    <cfRule type="expression" dxfId="85" priority="93" stopIfTrue="1">
      <formula>IF(AC83&lt;10,1,0)</formula>
    </cfRule>
    <cfRule type="expression" dxfId="84" priority="94" stopIfTrue="1">
      <formula>IF(AC83&lt;50,1,0)</formula>
    </cfRule>
  </conditionalFormatting>
  <conditionalFormatting sqref="AD12">
    <cfRule type="cellIs" dxfId="83" priority="75" stopIfTrue="1" operator="equal">
      <formula>"RMV"</formula>
    </cfRule>
    <cfRule type="cellIs" dxfId="82" priority="76" stopIfTrue="1" operator="equal">
      <formula>"X"</formula>
    </cfRule>
    <cfRule type="cellIs" dxfId="81" priority="77" stopIfTrue="1" operator="equal">
      <formula>"VD"</formula>
    </cfRule>
    <cfRule type="cellIs" dxfId="80" priority="78" stopIfTrue="1" operator="equal">
      <formula>"CV"</formula>
    </cfRule>
    <cfRule type="expression" dxfId="79" priority="79" stopIfTrue="1">
      <formula>IF(LEFT(AD12,1)="V",1,0)</formula>
    </cfRule>
    <cfRule type="cellIs" dxfId="78" priority="80" stopIfTrue="1" operator="equal">
      <formula>"AIA"</formula>
    </cfRule>
    <cfRule type="cellIs" dxfId="77" priority="81" stopIfTrue="1" operator="equal">
      <formula>"STK"</formula>
    </cfRule>
  </conditionalFormatting>
  <conditionalFormatting sqref="AD12">
    <cfRule type="cellIs" dxfId="76" priority="73" stopIfTrue="1" operator="equal">
      <formula>"SB"</formula>
    </cfRule>
    <cfRule type="cellIs" dxfId="75" priority="74" stopIfTrue="1" operator="equal">
      <formula>"SSB"</formula>
    </cfRule>
    <cfRule type="expression" dxfId="74" priority="82" stopIfTrue="1">
      <formula>IF(AD67&lt;10,1,0)</formula>
    </cfRule>
    <cfRule type="expression" dxfId="73" priority="83" stopIfTrue="1">
      <formula>IF(AD67&lt;50,1,0)</formula>
    </cfRule>
  </conditionalFormatting>
  <conditionalFormatting sqref="AD16">
    <cfRule type="cellIs" dxfId="72" priority="64" stopIfTrue="1" operator="equal">
      <formula>"RMV"</formula>
    </cfRule>
    <cfRule type="cellIs" dxfId="71" priority="65" stopIfTrue="1" operator="equal">
      <formula>"X"</formula>
    </cfRule>
    <cfRule type="cellIs" dxfId="70" priority="66" stopIfTrue="1" operator="equal">
      <formula>"VD"</formula>
    </cfRule>
    <cfRule type="cellIs" dxfId="69" priority="67" stopIfTrue="1" operator="equal">
      <formula>"CV"</formula>
    </cfRule>
    <cfRule type="expression" dxfId="68" priority="68" stopIfTrue="1">
      <formula>IF(LEFT(AD16,1)="V",1,0)</formula>
    </cfRule>
    <cfRule type="cellIs" dxfId="67" priority="69" stopIfTrue="1" operator="equal">
      <formula>"AIA"</formula>
    </cfRule>
    <cfRule type="cellIs" dxfId="66" priority="70" stopIfTrue="1" operator="equal">
      <formula>"STK"</formula>
    </cfRule>
  </conditionalFormatting>
  <conditionalFormatting sqref="AD16">
    <cfRule type="cellIs" dxfId="65" priority="62" stopIfTrue="1" operator="equal">
      <formula>"SB"</formula>
    </cfRule>
    <cfRule type="cellIs" dxfId="64" priority="63" stopIfTrue="1" operator="equal">
      <formula>"SSB"</formula>
    </cfRule>
    <cfRule type="expression" dxfId="63" priority="71" stopIfTrue="1">
      <formula>IF(AD71&lt;10,1,0)</formula>
    </cfRule>
    <cfRule type="expression" dxfId="62" priority="72" stopIfTrue="1">
      <formula>IF(AD71&lt;50,1,0)</formula>
    </cfRule>
  </conditionalFormatting>
  <conditionalFormatting sqref="AD17">
    <cfRule type="cellIs" dxfId="61" priority="53" stopIfTrue="1" operator="equal">
      <formula>"RMV"</formula>
    </cfRule>
    <cfRule type="cellIs" dxfId="60" priority="54" stopIfTrue="1" operator="equal">
      <formula>"X"</formula>
    </cfRule>
    <cfRule type="cellIs" dxfId="59" priority="55" stopIfTrue="1" operator="equal">
      <formula>"VD"</formula>
    </cfRule>
    <cfRule type="cellIs" dxfId="58" priority="56" stopIfTrue="1" operator="equal">
      <formula>"CV"</formula>
    </cfRule>
    <cfRule type="expression" dxfId="57" priority="57" stopIfTrue="1">
      <formula>IF(LEFT(AD17,1)="V",1,0)</formula>
    </cfRule>
    <cfRule type="cellIs" dxfId="56" priority="58" stopIfTrue="1" operator="equal">
      <formula>"AIA"</formula>
    </cfRule>
    <cfRule type="cellIs" dxfId="55" priority="59" stopIfTrue="1" operator="equal">
      <formula>"STK"</formula>
    </cfRule>
  </conditionalFormatting>
  <conditionalFormatting sqref="AD17">
    <cfRule type="cellIs" dxfId="54" priority="51" stopIfTrue="1" operator="equal">
      <formula>"SB"</formula>
    </cfRule>
    <cfRule type="cellIs" dxfId="53" priority="52" stopIfTrue="1" operator="equal">
      <formula>"SSB"</formula>
    </cfRule>
    <cfRule type="expression" dxfId="52" priority="60" stopIfTrue="1">
      <formula>IF(AD72&lt;10,1,0)</formula>
    </cfRule>
    <cfRule type="expression" dxfId="51" priority="61" stopIfTrue="1">
      <formula>IF(AD72&lt;50,1,0)</formula>
    </cfRule>
  </conditionalFormatting>
  <conditionalFormatting sqref="AB20">
    <cfRule type="cellIs" dxfId="50" priority="42" stopIfTrue="1" operator="equal">
      <formula>"RMV"</formula>
    </cfRule>
    <cfRule type="cellIs" dxfId="49" priority="43" stopIfTrue="1" operator="equal">
      <formula>"X"</formula>
    </cfRule>
    <cfRule type="cellIs" dxfId="48" priority="44" stopIfTrue="1" operator="equal">
      <formula>"VD"</formula>
    </cfRule>
    <cfRule type="cellIs" dxfId="47" priority="45" stopIfTrue="1" operator="equal">
      <formula>"CV"</formula>
    </cfRule>
    <cfRule type="expression" dxfId="46" priority="46" stopIfTrue="1">
      <formula>IF(LEFT(AB20,1)="V",1,0)</formula>
    </cfRule>
    <cfRule type="cellIs" dxfId="45" priority="47" stopIfTrue="1" operator="equal">
      <formula>"AIA"</formula>
    </cfRule>
    <cfRule type="cellIs" dxfId="44" priority="48" stopIfTrue="1" operator="equal">
      <formula>"STK"</formula>
    </cfRule>
  </conditionalFormatting>
  <conditionalFormatting sqref="AB20">
    <cfRule type="cellIs" dxfId="43" priority="40" stopIfTrue="1" operator="equal">
      <formula>"SB"</formula>
    </cfRule>
    <cfRule type="cellIs" dxfId="42" priority="41" stopIfTrue="1" operator="equal">
      <formula>"SSB"</formula>
    </cfRule>
    <cfRule type="expression" dxfId="41" priority="49" stopIfTrue="1">
      <formula>IF(AB75&lt;10,1,0)</formula>
    </cfRule>
    <cfRule type="expression" dxfId="40" priority="50" stopIfTrue="1">
      <formula>IF(AB75&lt;50,1,0)</formula>
    </cfRule>
  </conditionalFormatting>
  <conditionalFormatting sqref="AD28">
    <cfRule type="cellIs" dxfId="39" priority="31" stopIfTrue="1" operator="equal">
      <formula>"RMV"</formula>
    </cfRule>
    <cfRule type="cellIs" dxfId="38" priority="32" stopIfTrue="1" operator="equal">
      <formula>"X"</formula>
    </cfRule>
    <cfRule type="cellIs" dxfId="37" priority="33" stopIfTrue="1" operator="equal">
      <formula>"VD"</formula>
    </cfRule>
    <cfRule type="cellIs" dxfId="36" priority="34" stopIfTrue="1" operator="equal">
      <formula>"CV"</formula>
    </cfRule>
    <cfRule type="expression" dxfId="35" priority="35" stopIfTrue="1">
      <formula>IF(LEFT(AD28,1)="V",1,0)</formula>
    </cfRule>
    <cfRule type="cellIs" dxfId="34" priority="36" stopIfTrue="1" operator="equal">
      <formula>"AIA"</formula>
    </cfRule>
    <cfRule type="cellIs" dxfId="33" priority="37" stopIfTrue="1" operator="equal">
      <formula>"STK"</formula>
    </cfRule>
  </conditionalFormatting>
  <conditionalFormatting sqref="AD28">
    <cfRule type="cellIs" dxfId="32" priority="29" stopIfTrue="1" operator="equal">
      <formula>"SB"</formula>
    </cfRule>
    <cfRule type="cellIs" dxfId="31" priority="30" stopIfTrue="1" operator="equal">
      <formula>"SSB"</formula>
    </cfRule>
    <cfRule type="expression" dxfId="30" priority="38" stopIfTrue="1">
      <formula>IF(AD83&lt;10,1,0)</formula>
    </cfRule>
    <cfRule type="expression" dxfId="29" priority="39" stopIfTrue="1">
      <formula>IF(AD83&lt;50,1,0)</formula>
    </cfRule>
  </conditionalFormatting>
  <conditionalFormatting sqref="AK25:AL25">
    <cfRule type="cellIs" dxfId="28" priority="20" stopIfTrue="1" operator="equal">
      <formula>"RMV"</formula>
    </cfRule>
    <cfRule type="cellIs" dxfId="27" priority="21" stopIfTrue="1" operator="equal">
      <formula>"X"</formula>
    </cfRule>
    <cfRule type="cellIs" dxfId="26" priority="22" stopIfTrue="1" operator="equal">
      <formula>"VD"</formula>
    </cfRule>
    <cfRule type="cellIs" dxfId="25" priority="23" stopIfTrue="1" operator="equal">
      <formula>"CV"</formula>
    </cfRule>
    <cfRule type="expression" dxfId="24" priority="24" stopIfTrue="1">
      <formula>IF(LEFT(AK25,1)="V",1,0)</formula>
    </cfRule>
    <cfRule type="cellIs" dxfId="23" priority="25" stopIfTrue="1" operator="equal">
      <formula>"AIA"</formula>
    </cfRule>
    <cfRule type="cellIs" dxfId="22" priority="26" stopIfTrue="1" operator="equal">
      <formula>"STK"</formula>
    </cfRule>
  </conditionalFormatting>
  <conditionalFormatting sqref="AK25:AL25">
    <cfRule type="cellIs" dxfId="21" priority="18" stopIfTrue="1" operator="equal">
      <formula>"SB"</formula>
    </cfRule>
    <cfRule type="cellIs" dxfId="20" priority="19" stopIfTrue="1" operator="equal">
      <formula>"SSB"</formula>
    </cfRule>
    <cfRule type="expression" dxfId="19" priority="27" stopIfTrue="1">
      <formula>IF(AK127&lt;10,1,0)</formula>
    </cfRule>
    <cfRule type="expression" dxfId="18" priority="28" stopIfTrue="1">
      <formula>IF(AK127&lt;50,1,0)</formula>
    </cfRule>
  </conditionalFormatting>
  <conditionalFormatting sqref="AK25:AL25">
    <cfRule type="cellIs" dxfId="17" priority="16" stopIfTrue="1" operator="equal">
      <formula>$G$100</formula>
    </cfRule>
    <cfRule type="cellIs" dxfId="16" priority="17" stopIfTrue="1" operator="equal">
      <formula>$G$99</formula>
    </cfRule>
  </conditionalFormatting>
  <conditionalFormatting sqref="AK25:AL25">
    <cfRule type="cellIs" dxfId="15" priority="15" stopIfTrue="1" operator="equal">
      <formula>"F"</formula>
    </cfRule>
  </conditionalFormatting>
  <conditionalFormatting sqref="AM11:AN11">
    <cfRule type="cellIs" dxfId="14" priority="6" stopIfTrue="1" operator="equal">
      <formula>"RMV"</formula>
    </cfRule>
    <cfRule type="cellIs" dxfId="13" priority="7" stopIfTrue="1" operator="equal">
      <formula>"X"</formula>
    </cfRule>
    <cfRule type="cellIs" dxfId="12" priority="8" stopIfTrue="1" operator="equal">
      <formula>"VD"</formula>
    </cfRule>
    <cfRule type="cellIs" dxfId="11" priority="9" stopIfTrue="1" operator="equal">
      <formula>"CV"</formula>
    </cfRule>
    <cfRule type="expression" dxfId="10" priority="10" stopIfTrue="1">
      <formula>IF(LEFT(AM11,1)="V",1,0)</formula>
    </cfRule>
    <cfRule type="cellIs" dxfId="9" priority="11" stopIfTrue="1" operator="equal">
      <formula>"AIA"</formula>
    </cfRule>
    <cfRule type="cellIs" dxfId="8" priority="12" stopIfTrue="1" operator="equal">
      <formula>"STK"</formula>
    </cfRule>
  </conditionalFormatting>
  <conditionalFormatting sqref="AM11:AN11">
    <cfRule type="cellIs" dxfId="7" priority="4" stopIfTrue="1" operator="equal">
      <formula>"SB"</formula>
    </cfRule>
    <cfRule type="cellIs" dxfId="6" priority="5" stopIfTrue="1" operator="equal">
      <formula>"SSB"</formula>
    </cfRule>
    <cfRule type="expression" dxfId="5" priority="13" stopIfTrue="1">
      <formula>IF(AM113&lt;10,1,0)</formula>
    </cfRule>
    <cfRule type="expression" dxfId="4" priority="14" stopIfTrue="1">
      <formula>IF(AM113&lt;50,1,0)</formula>
    </cfRule>
  </conditionalFormatting>
  <conditionalFormatting sqref="AM11:AN11">
    <cfRule type="cellIs" dxfId="3" priority="2" stopIfTrue="1" operator="equal">
      <formula>$G$100</formula>
    </cfRule>
    <cfRule type="cellIs" dxfId="2" priority="3" stopIfTrue="1" operator="equal">
      <formula>$G$99</formula>
    </cfRule>
  </conditionalFormatting>
  <conditionalFormatting sqref="AM11:AN11">
    <cfRule type="cellIs" dxfId="1" priority="1" stopIfTrue="1" operator="equal">
      <formula>"F"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AC1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:L2"/>
    </sheetView>
  </sheetViews>
  <sheetFormatPr baseColWidth="10" defaultRowHeight="12.75" x14ac:dyDescent="0.2"/>
  <cols>
    <col min="1" max="1" width="10.7109375" style="3" bestFit="1" customWidth="1"/>
    <col min="2" max="4" width="9.5703125" style="3" customWidth="1"/>
    <col min="5" max="5" width="9.5703125" style="3" bestFit="1" customWidth="1"/>
    <col min="6" max="9" width="9.5703125" style="3" customWidth="1"/>
    <col min="10" max="10" width="14.140625" style="3" bestFit="1" customWidth="1"/>
    <col min="11" max="12" width="11.42578125" style="3"/>
    <col min="13" max="13" width="11.42578125" style="3" customWidth="1"/>
    <col min="14" max="14" width="11.42578125" style="3"/>
    <col min="15" max="22" width="4.28515625" style="3" customWidth="1"/>
    <col min="23" max="23" width="8.28515625" style="3" customWidth="1"/>
    <col min="24" max="24" width="8.28515625" style="3" bestFit="1" customWidth="1"/>
    <col min="25" max="25" width="14.140625" style="3" bestFit="1" customWidth="1"/>
    <col min="26" max="28" width="7" style="3" customWidth="1"/>
    <col min="29" max="29" width="7.7109375" style="3" customWidth="1"/>
    <col min="30" max="16384" width="11.42578125" style="3"/>
  </cols>
  <sheetData>
    <row r="1" spans="1:29" ht="32.25" customHeight="1" x14ac:dyDescent="0.2">
      <c r="A1" s="754" t="s">
        <v>480</v>
      </c>
      <c r="B1" s="754" t="s">
        <v>481</v>
      </c>
      <c r="C1" s="754" t="s">
        <v>482</v>
      </c>
      <c r="D1" s="754" t="s">
        <v>483</v>
      </c>
      <c r="E1" s="754" t="s">
        <v>484</v>
      </c>
      <c r="F1" s="755" t="s">
        <v>485</v>
      </c>
      <c r="G1" s="756" t="s">
        <v>486</v>
      </c>
      <c r="H1" s="756" t="s">
        <v>487</v>
      </c>
      <c r="I1" s="756" t="s">
        <v>488</v>
      </c>
      <c r="J1" s="756" t="s">
        <v>489</v>
      </c>
      <c r="K1" s="754" t="s">
        <v>490</v>
      </c>
      <c r="L1" s="754" t="s">
        <v>491</v>
      </c>
      <c r="N1" s="757" t="s">
        <v>35</v>
      </c>
      <c r="O1" s="754" t="s">
        <v>492</v>
      </c>
      <c r="P1" s="754" t="s">
        <v>493</v>
      </c>
      <c r="Q1" s="754" t="s">
        <v>494</v>
      </c>
      <c r="R1" s="754" t="s">
        <v>72</v>
      </c>
      <c r="S1" s="755" t="s">
        <v>495</v>
      </c>
      <c r="T1" s="756" t="s">
        <v>496</v>
      </c>
      <c r="U1" s="756" t="s">
        <v>497</v>
      </c>
      <c r="V1" s="756" t="s">
        <v>498</v>
      </c>
      <c r="W1" s="754" t="s">
        <v>499</v>
      </c>
      <c r="X1" s="754" t="s">
        <v>500</v>
      </c>
      <c r="Y1" s="754" t="s">
        <v>489</v>
      </c>
      <c r="Z1" s="754" t="s">
        <v>501</v>
      </c>
      <c r="AA1" s="754" t="s">
        <v>502</v>
      </c>
      <c r="AB1" s="754" t="s">
        <v>503</v>
      </c>
      <c r="AC1" s="754" t="s">
        <v>504</v>
      </c>
    </row>
    <row r="2" spans="1:29" ht="15" x14ac:dyDescent="0.2">
      <c r="A2" s="758" t="s">
        <v>505</v>
      </c>
      <c r="B2" s="554" t="s">
        <v>492</v>
      </c>
      <c r="C2" s="554"/>
      <c r="D2" s="554"/>
      <c r="E2" s="554"/>
      <c r="F2" s="554"/>
      <c r="G2" s="554"/>
      <c r="H2" s="554"/>
      <c r="I2" s="554"/>
      <c r="J2" s="554" t="str">
        <f t="shared" ref="J2:J18" si="0">CONCATENATE("V5+",B2,C2,D2,E2,F2,G2,H2,I2)</f>
        <v>V5+A</v>
      </c>
      <c r="K2" s="554">
        <v>30</v>
      </c>
      <c r="L2" s="756">
        <f>ROUND(K2*7/5,0)</f>
        <v>42</v>
      </c>
      <c r="N2" s="759" t="s">
        <v>17</v>
      </c>
      <c r="O2" s="760"/>
      <c r="P2" s="760"/>
      <c r="Q2" s="760"/>
      <c r="R2" s="760"/>
      <c r="S2" s="760"/>
      <c r="T2" s="760"/>
      <c r="U2" s="760"/>
      <c r="V2" s="760"/>
      <c r="W2" s="753" t="s">
        <v>195</v>
      </c>
      <c r="X2" s="753" t="s">
        <v>195</v>
      </c>
      <c r="Y2" s="554" t="str">
        <f>N2</f>
        <v>V5</v>
      </c>
      <c r="Z2" s="554">
        <f t="shared" ref="Z2:Z7" si="1">IF(COUNTA(W2:X2)=0,VLOOKUP(N2,J$118:L$123,3,FALSE),IF(COUNTA(W2:X2)=2,VLOOKUP(N2,J$118:L$123,3,FALSE)+12+23,IF(W2="X",VLOOKUP(N2,J$118:L$123,3,FALSE)+12,VLOOKUP(N2,J$118:L$123,3,FALSE)+23)))</f>
        <v>175</v>
      </c>
      <c r="AA2" s="760"/>
      <c r="AB2" s="554">
        <f>Z2+AA2</f>
        <v>175</v>
      </c>
      <c r="AC2" s="761">
        <f>ROUND(AB2/30.4,0)</f>
        <v>6</v>
      </c>
    </row>
    <row r="3" spans="1:29" ht="15" x14ac:dyDescent="0.2">
      <c r="A3" s="758" t="s">
        <v>505</v>
      </c>
      <c r="B3" s="554" t="s">
        <v>492</v>
      </c>
      <c r="C3" s="554"/>
      <c r="D3" s="554" t="s">
        <v>494</v>
      </c>
      <c r="E3" s="554"/>
      <c r="F3" s="554"/>
      <c r="G3" s="554"/>
      <c r="H3" s="554"/>
      <c r="I3" s="554"/>
      <c r="J3" s="554" t="str">
        <f t="shared" si="0"/>
        <v>V5+AZ</v>
      </c>
      <c r="K3" s="554">
        <v>32</v>
      </c>
      <c r="L3" s="756">
        <f>ROUND(K3*7/5,0)</f>
        <v>45</v>
      </c>
      <c r="N3" s="759" t="s">
        <v>12</v>
      </c>
      <c r="O3" s="760"/>
      <c r="P3" s="760"/>
      <c r="Q3" s="760"/>
      <c r="R3" s="760"/>
      <c r="S3" s="760"/>
      <c r="T3" s="760"/>
      <c r="U3" s="760"/>
      <c r="V3" s="760"/>
      <c r="W3" s="753" t="s">
        <v>195</v>
      </c>
      <c r="X3" s="753"/>
      <c r="Y3" s="554" t="str">
        <f t="shared" ref="Y3:Y7" si="2">N3</f>
        <v>V10</v>
      </c>
      <c r="Z3" s="554">
        <f t="shared" si="1"/>
        <v>232</v>
      </c>
      <c r="AA3" s="760"/>
      <c r="AB3" s="554">
        <f t="shared" ref="AB3:AB13" si="3">Z3+AA3</f>
        <v>232</v>
      </c>
      <c r="AC3" s="761">
        <f t="shared" ref="AC3:AC13" si="4">ROUND(AB3/30.4,0)</f>
        <v>8</v>
      </c>
    </row>
    <row r="4" spans="1:29" ht="15" x14ac:dyDescent="0.2">
      <c r="A4" s="758" t="s">
        <v>505</v>
      </c>
      <c r="B4" s="554" t="s">
        <v>492</v>
      </c>
      <c r="C4" s="554" t="s">
        <v>493</v>
      </c>
      <c r="D4" s="554" t="s">
        <v>494</v>
      </c>
      <c r="E4" s="554"/>
      <c r="F4" s="554"/>
      <c r="G4" s="554"/>
      <c r="H4" s="554"/>
      <c r="I4" s="554"/>
      <c r="J4" s="554" t="str">
        <f t="shared" si="0"/>
        <v>V5+AUZ</v>
      </c>
      <c r="K4" s="554">
        <v>35</v>
      </c>
      <c r="L4" s="756">
        <f t="shared" ref="L4:L67" si="5">ROUND(K4*7/5,0)</f>
        <v>49</v>
      </c>
      <c r="N4" s="759" t="s">
        <v>13</v>
      </c>
      <c r="O4" s="760"/>
      <c r="P4" s="760"/>
      <c r="Q4" s="760"/>
      <c r="R4" s="760"/>
      <c r="S4" s="760"/>
      <c r="T4" s="760"/>
      <c r="U4" s="760"/>
      <c r="V4" s="760"/>
      <c r="W4" s="753"/>
      <c r="X4" s="753" t="s">
        <v>195</v>
      </c>
      <c r="Y4" s="554" t="str">
        <f t="shared" si="2"/>
        <v>V15</v>
      </c>
      <c r="Z4" s="554">
        <f t="shared" si="1"/>
        <v>208</v>
      </c>
      <c r="AA4" s="760"/>
      <c r="AB4" s="554">
        <f t="shared" si="3"/>
        <v>208</v>
      </c>
      <c r="AC4" s="761">
        <f t="shared" si="4"/>
        <v>7</v>
      </c>
    </row>
    <row r="5" spans="1:29" ht="15" x14ac:dyDescent="0.2">
      <c r="A5" s="758" t="s">
        <v>505</v>
      </c>
      <c r="B5" s="554" t="s">
        <v>492</v>
      </c>
      <c r="C5" s="554" t="s">
        <v>493</v>
      </c>
      <c r="D5" s="554" t="s">
        <v>494</v>
      </c>
      <c r="E5" s="554" t="s">
        <v>72</v>
      </c>
      <c r="F5" s="554"/>
      <c r="G5" s="554"/>
      <c r="H5" s="554"/>
      <c r="I5" s="554"/>
      <c r="J5" s="554" t="str">
        <f t="shared" si="0"/>
        <v>V5+AUZD</v>
      </c>
      <c r="K5" s="554">
        <v>35</v>
      </c>
      <c r="L5" s="756">
        <f t="shared" si="5"/>
        <v>49</v>
      </c>
      <c r="N5" s="759" t="s">
        <v>14</v>
      </c>
      <c r="O5" s="760"/>
      <c r="P5" s="760"/>
      <c r="Q5" s="760"/>
      <c r="R5" s="760"/>
      <c r="S5" s="760"/>
      <c r="T5" s="760"/>
      <c r="U5" s="760"/>
      <c r="V5" s="760"/>
      <c r="W5" s="753" t="s">
        <v>195</v>
      </c>
      <c r="X5" s="753" t="s">
        <v>195</v>
      </c>
      <c r="Y5" s="554" t="str">
        <f t="shared" si="2"/>
        <v>V20</v>
      </c>
      <c r="Z5" s="554">
        <f t="shared" si="1"/>
        <v>255</v>
      </c>
      <c r="AA5" s="760"/>
      <c r="AB5" s="554">
        <f t="shared" si="3"/>
        <v>255</v>
      </c>
      <c r="AC5" s="761">
        <f t="shared" si="4"/>
        <v>8</v>
      </c>
    </row>
    <row r="6" spans="1:29" ht="15" x14ac:dyDescent="0.2">
      <c r="A6" s="758" t="s">
        <v>505</v>
      </c>
      <c r="B6" s="554" t="s">
        <v>492</v>
      </c>
      <c r="C6" s="554" t="s">
        <v>493</v>
      </c>
      <c r="D6" s="554" t="s">
        <v>494</v>
      </c>
      <c r="E6" s="554" t="s">
        <v>72</v>
      </c>
      <c r="F6" s="554"/>
      <c r="G6" s="762" t="s">
        <v>496</v>
      </c>
      <c r="H6" s="762" t="s">
        <v>497</v>
      </c>
      <c r="I6" s="762" t="s">
        <v>498</v>
      </c>
      <c r="J6" s="554" t="str">
        <f t="shared" si="0"/>
        <v>V5+AUZDRSV</v>
      </c>
      <c r="K6" s="554">
        <v>75</v>
      </c>
      <c r="L6" s="756">
        <f t="shared" si="5"/>
        <v>105</v>
      </c>
      <c r="N6" s="759" t="s">
        <v>15</v>
      </c>
      <c r="O6" s="760"/>
      <c r="P6" s="760"/>
      <c r="Q6" s="760"/>
      <c r="R6" s="760"/>
      <c r="S6" s="760"/>
      <c r="T6" s="760"/>
      <c r="U6" s="760"/>
      <c r="V6" s="760"/>
      <c r="W6" s="753"/>
      <c r="X6" s="753" t="s">
        <v>195</v>
      </c>
      <c r="Y6" s="554" t="str">
        <f t="shared" si="2"/>
        <v>V25</v>
      </c>
      <c r="Z6" s="554">
        <f t="shared" si="1"/>
        <v>163</v>
      </c>
      <c r="AA6" s="760"/>
      <c r="AB6" s="554">
        <f t="shared" si="3"/>
        <v>163</v>
      </c>
      <c r="AC6" s="761">
        <f t="shared" si="4"/>
        <v>5</v>
      </c>
    </row>
    <row r="7" spans="1:29" ht="15" x14ac:dyDescent="0.2">
      <c r="A7" s="758" t="s">
        <v>505</v>
      </c>
      <c r="B7" s="554" t="s">
        <v>492</v>
      </c>
      <c r="C7" s="554" t="s">
        <v>493</v>
      </c>
      <c r="D7" s="554" t="s">
        <v>494</v>
      </c>
      <c r="E7" s="554" t="s">
        <v>72</v>
      </c>
      <c r="F7" s="554"/>
      <c r="G7" s="762" t="s">
        <v>496</v>
      </c>
      <c r="H7" s="762"/>
      <c r="I7" s="762" t="s">
        <v>498</v>
      </c>
      <c r="J7" s="554" t="str">
        <f t="shared" si="0"/>
        <v>V5+AUZDRV</v>
      </c>
      <c r="K7" s="554">
        <v>70</v>
      </c>
      <c r="L7" s="756">
        <f t="shared" si="5"/>
        <v>98</v>
      </c>
      <c r="N7" s="759" t="s">
        <v>16</v>
      </c>
      <c r="O7" s="760"/>
      <c r="P7" s="760"/>
      <c r="Q7" s="760"/>
      <c r="R7" s="760"/>
      <c r="S7" s="760"/>
      <c r="T7" s="760"/>
      <c r="U7" s="760"/>
      <c r="V7" s="760"/>
      <c r="W7" s="753" t="s">
        <v>195</v>
      </c>
      <c r="X7" s="753"/>
      <c r="Y7" s="554" t="str">
        <f t="shared" si="2"/>
        <v>V30</v>
      </c>
      <c r="Z7" s="554">
        <f t="shared" si="1"/>
        <v>232</v>
      </c>
      <c r="AA7" s="760"/>
      <c r="AB7" s="554">
        <f t="shared" si="3"/>
        <v>232</v>
      </c>
      <c r="AC7" s="761">
        <f t="shared" si="4"/>
        <v>8</v>
      </c>
    </row>
    <row r="8" spans="1:29" ht="15" x14ac:dyDescent="0.2">
      <c r="A8" s="758" t="s">
        <v>505</v>
      </c>
      <c r="B8" s="554" t="s">
        <v>492</v>
      </c>
      <c r="C8" s="554" t="s">
        <v>493</v>
      </c>
      <c r="D8" s="554" t="s">
        <v>494</v>
      </c>
      <c r="E8" s="554" t="s">
        <v>72</v>
      </c>
      <c r="F8" s="554"/>
      <c r="G8" s="762"/>
      <c r="H8" s="762"/>
      <c r="I8" s="762" t="s">
        <v>498</v>
      </c>
      <c r="J8" s="554" t="str">
        <f t="shared" si="0"/>
        <v>V5+AUZDV</v>
      </c>
      <c r="K8" s="554">
        <v>65</v>
      </c>
      <c r="L8" s="756">
        <f t="shared" si="5"/>
        <v>91</v>
      </c>
      <c r="N8" s="759" t="s">
        <v>505</v>
      </c>
      <c r="O8" s="753" t="s">
        <v>492</v>
      </c>
      <c r="P8" s="753" t="s">
        <v>493</v>
      </c>
      <c r="Q8" s="753" t="s">
        <v>494</v>
      </c>
      <c r="R8" s="753" t="s">
        <v>72</v>
      </c>
      <c r="S8" s="753" t="s">
        <v>495</v>
      </c>
      <c r="T8" s="753" t="s">
        <v>496</v>
      </c>
      <c r="U8" s="753" t="s">
        <v>497</v>
      </c>
      <c r="V8" s="753" t="s">
        <v>498</v>
      </c>
      <c r="W8" s="753"/>
      <c r="X8" s="753" t="s">
        <v>31</v>
      </c>
      <c r="Y8" s="554" t="str">
        <f>CONCATENATE("V5+",O8,P8,Q8,R8,S8,T8,U8,V8)</f>
        <v>V5+AUZDIRSV</v>
      </c>
      <c r="Z8" s="554">
        <f t="shared" ref="Z8:Z13" si="6">IF(COUNTA(W8:X8)=0,VLOOKUP(N2,J$118:L$123,3,FALSE),IF(COUNTA(W8:X8)=2,VLOOKUP(N2,J$118:L$123,3,FALSE)+12+23,IF(W8="X",VLOOKUP(N2,J$118:L$123,3,FALSE)+12,VLOOKUP(N2,J$118:L$123,3,FALSE)+23)))</f>
        <v>163</v>
      </c>
      <c r="AA8" s="554">
        <f t="shared" ref="AA8:AA14" si="7">VLOOKUP(Y8,J$2:L$123,3,FALSE)</f>
        <v>112</v>
      </c>
      <c r="AB8" s="554">
        <f t="shared" si="3"/>
        <v>275</v>
      </c>
      <c r="AC8" s="761">
        <f t="shared" si="4"/>
        <v>9</v>
      </c>
    </row>
    <row r="9" spans="1:29" ht="15" x14ac:dyDescent="0.2">
      <c r="A9" s="758" t="s">
        <v>505</v>
      </c>
      <c r="B9" s="554" t="s">
        <v>492</v>
      </c>
      <c r="C9" s="554" t="s">
        <v>493</v>
      </c>
      <c r="D9" s="554" t="s">
        <v>494</v>
      </c>
      <c r="E9" s="554" t="s">
        <v>72</v>
      </c>
      <c r="F9" s="554" t="s">
        <v>495</v>
      </c>
      <c r="G9" s="554"/>
      <c r="H9" s="554"/>
      <c r="I9" s="554"/>
      <c r="J9" s="554" t="str">
        <f t="shared" si="0"/>
        <v>V5+AUZDI</v>
      </c>
      <c r="K9" s="554">
        <v>40</v>
      </c>
      <c r="L9" s="756">
        <f t="shared" si="5"/>
        <v>56</v>
      </c>
      <c r="N9" s="759" t="s">
        <v>506</v>
      </c>
      <c r="O9" s="753" t="s">
        <v>492</v>
      </c>
      <c r="P9" s="753"/>
      <c r="Q9" s="753"/>
      <c r="R9" s="753"/>
      <c r="S9" s="753"/>
      <c r="T9" s="753"/>
      <c r="U9" s="753"/>
      <c r="V9" s="753"/>
      <c r="W9" s="753"/>
      <c r="X9" s="753" t="s">
        <v>195</v>
      </c>
      <c r="Y9" s="554" t="str">
        <f>CONCATENATE("V10+",O9,P9,Q9,R9,S9,T9,U9,V9)</f>
        <v>V10+A</v>
      </c>
      <c r="Z9" s="554">
        <f t="shared" si="6"/>
        <v>243</v>
      </c>
      <c r="AA9" s="554">
        <f t="shared" si="7"/>
        <v>28</v>
      </c>
      <c r="AB9" s="554">
        <f t="shared" si="3"/>
        <v>271</v>
      </c>
      <c r="AC9" s="761">
        <f t="shared" si="4"/>
        <v>9</v>
      </c>
    </row>
    <row r="10" spans="1:29" ht="15" x14ac:dyDescent="0.2">
      <c r="A10" s="758" t="s">
        <v>505</v>
      </c>
      <c r="B10" s="554" t="s">
        <v>492</v>
      </c>
      <c r="C10" s="554" t="s">
        <v>493</v>
      </c>
      <c r="D10" s="554" t="s">
        <v>494</v>
      </c>
      <c r="E10" s="554" t="s">
        <v>72</v>
      </c>
      <c r="F10" s="554" t="s">
        <v>495</v>
      </c>
      <c r="G10" s="762" t="s">
        <v>496</v>
      </c>
      <c r="H10" s="762" t="s">
        <v>497</v>
      </c>
      <c r="I10" s="762" t="s">
        <v>498</v>
      </c>
      <c r="J10" s="554" t="str">
        <f t="shared" si="0"/>
        <v>V5+AUZDIRSV</v>
      </c>
      <c r="K10" s="554">
        <v>80</v>
      </c>
      <c r="L10" s="756">
        <f t="shared" si="5"/>
        <v>112</v>
      </c>
      <c r="N10" s="759" t="s">
        <v>507</v>
      </c>
      <c r="O10" s="753" t="s">
        <v>492</v>
      </c>
      <c r="P10" s="753" t="s">
        <v>493</v>
      </c>
      <c r="Q10" s="753" t="s">
        <v>494</v>
      </c>
      <c r="R10" s="753" t="s">
        <v>72</v>
      </c>
      <c r="S10" s="753"/>
      <c r="T10" s="753"/>
      <c r="U10" s="753"/>
      <c r="V10" s="753"/>
      <c r="W10" s="753" t="s">
        <v>195</v>
      </c>
      <c r="X10" s="753" t="s">
        <v>195</v>
      </c>
      <c r="Y10" s="554" t="str">
        <f>CONCATENATE("V15+",O10,P10,Q10,R10,S10,T10,U10,V10)</f>
        <v>V15+AUZD</v>
      </c>
      <c r="Z10" s="554">
        <f t="shared" si="6"/>
        <v>220</v>
      </c>
      <c r="AA10" s="554">
        <f t="shared" si="7"/>
        <v>49</v>
      </c>
      <c r="AB10" s="554">
        <f t="shared" si="3"/>
        <v>269</v>
      </c>
      <c r="AC10" s="761">
        <f t="shared" si="4"/>
        <v>9</v>
      </c>
    </row>
    <row r="11" spans="1:29" ht="15" x14ac:dyDescent="0.2">
      <c r="A11" s="758" t="s">
        <v>505</v>
      </c>
      <c r="B11" s="554" t="s">
        <v>492</v>
      </c>
      <c r="C11" s="554" t="s">
        <v>493</v>
      </c>
      <c r="D11" s="554" t="s">
        <v>494</v>
      </c>
      <c r="E11" s="554" t="s">
        <v>72</v>
      </c>
      <c r="F11" s="554" t="s">
        <v>495</v>
      </c>
      <c r="G11" s="762" t="s">
        <v>496</v>
      </c>
      <c r="H11" s="762"/>
      <c r="I11" s="762" t="s">
        <v>498</v>
      </c>
      <c r="J11" s="554" t="str">
        <f t="shared" si="0"/>
        <v>V5+AUZDIRV</v>
      </c>
      <c r="K11" s="554">
        <v>75</v>
      </c>
      <c r="L11" s="756">
        <f t="shared" si="5"/>
        <v>105</v>
      </c>
      <c r="N11" s="759" t="s">
        <v>508</v>
      </c>
      <c r="O11" s="753"/>
      <c r="P11" s="753"/>
      <c r="Q11" s="753"/>
      <c r="R11" s="753" t="s">
        <v>72</v>
      </c>
      <c r="S11" s="753"/>
      <c r="T11" s="753"/>
      <c r="U11" s="753"/>
      <c r="V11" s="753"/>
      <c r="W11" s="753" t="s">
        <v>195</v>
      </c>
      <c r="X11" s="753"/>
      <c r="Y11" s="554" t="str">
        <f>CONCATENATE("V20+",O11,P11,Q11,R11,S11,T11,U11,V11)</f>
        <v>V20+D</v>
      </c>
      <c r="Z11" s="554">
        <f t="shared" si="6"/>
        <v>232</v>
      </c>
      <c r="AA11" s="554">
        <f t="shared" si="7"/>
        <v>14</v>
      </c>
      <c r="AB11" s="554">
        <f t="shared" si="3"/>
        <v>246</v>
      </c>
      <c r="AC11" s="761">
        <f t="shared" si="4"/>
        <v>8</v>
      </c>
    </row>
    <row r="12" spans="1:29" ht="15" x14ac:dyDescent="0.2">
      <c r="A12" s="758" t="s">
        <v>505</v>
      </c>
      <c r="B12" s="554" t="s">
        <v>492</v>
      </c>
      <c r="C12" s="554" t="s">
        <v>493</v>
      </c>
      <c r="D12" s="554" t="s">
        <v>494</v>
      </c>
      <c r="E12" s="554" t="s">
        <v>72</v>
      </c>
      <c r="F12" s="554" t="s">
        <v>495</v>
      </c>
      <c r="G12" s="762"/>
      <c r="H12" s="762"/>
      <c r="I12" s="762" t="s">
        <v>498</v>
      </c>
      <c r="J12" s="554" t="str">
        <f t="shared" si="0"/>
        <v>V5+AUZDIV</v>
      </c>
      <c r="K12" s="554">
        <v>70</v>
      </c>
      <c r="L12" s="756">
        <f t="shared" si="5"/>
        <v>98</v>
      </c>
      <c r="N12" s="759" t="s">
        <v>509</v>
      </c>
      <c r="O12" s="753"/>
      <c r="P12" s="753"/>
      <c r="Q12" s="753"/>
      <c r="R12" s="753"/>
      <c r="S12" s="753" t="s">
        <v>495</v>
      </c>
      <c r="T12" s="753"/>
      <c r="U12" s="753"/>
      <c r="V12" s="753"/>
      <c r="W12" s="753"/>
      <c r="X12" s="753" t="s">
        <v>195</v>
      </c>
      <c r="Y12" s="554" t="str">
        <f>CONCATENATE("V25+",O12,P12,Q12,R12,S12,T12,U12,V12)</f>
        <v>V25+I</v>
      </c>
      <c r="Z12" s="554">
        <f t="shared" si="6"/>
        <v>163</v>
      </c>
      <c r="AA12" s="554">
        <f t="shared" si="7"/>
        <v>42</v>
      </c>
      <c r="AB12" s="554">
        <f t="shared" si="3"/>
        <v>205</v>
      </c>
      <c r="AC12" s="761">
        <f t="shared" si="4"/>
        <v>7</v>
      </c>
    </row>
    <row r="13" spans="1:29" ht="15" x14ac:dyDescent="0.2">
      <c r="A13" s="758" t="s">
        <v>505</v>
      </c>
      <c r="B13" s="554"/>
      <c r="C13" s="554"/>
      <c r="D13" s="554"/>
      <c r="E13" s="554"/>
      <c r="F13" s="554" t="s">
        <v>495</v>
      </c>
      <c r="G13" s="554"/>
      <c r="H13" s="554"/>
      <c r="I13" s="554"/>
      <c r="J13" s="554" t="str">
        <f t="shared" si="0"/>
        <v>V5+I</v>
      </c>
      <c r="K13" s="554">
        <v>30</v>
      </c>
      <c r="L13" s="756">
        <f t="shared" si="5"/>
        <v>42</v>
      </c>
      <c r="N13" s="759" t="s">
        <v>510</v>
      </c>
      <c r="O13" s="753"/>
      <c r="P13" s="753"/>
      <c r="Q13" s="753" t="s">
        <v>494</v>
      </c>
      <c r="R13" s="753"/>
      <c r="S13" s="753"/>
      <c r="T13" s="753"/>
      <c r="U13" s="753"/>
      <c r="V13" s="753"/>
      <c r="W13" s="753" t="s">
        <v>195</v>
      </c>
      <c r="X13" s="753" t="s">
        <v>195</v>
      </c>
      <c r="Y13" s="554" t="str">
        <f>CONCATENATE("V30+",O13,P13,Q13,R13,S13,T13,U13,V13)</f>
        <v>V30+Z</v>
      </c>
      <c r="Z13" s="554">
        <f t="shared" si="6"/>
        <v>255</v>
      </c>
      <c r="AA13" s="554">
        <f t="shared" si="7"/>
        <v>3</v>
      </c>
      <c r="AB13" s="554">
        <f t="shared" si="3"/>
        <v>258</v>
      </c>
      <c r="AC13" s="761">
        <f t="shared" si="4"/>
        <v>8</v>
      </c>
    </row>
    <row r="14" spans="1:29" ht="15" x14ac:dyDescent="0.2">
      <c r="A14" s="758" t="s">
        <v>505</v>
      </c>
      <c r="B14" s="554"/>
      <c r="C14" s="554" t="s">
        <v>493</v>
      </c>
      <c r="D14" s="554"/>
      <c r="E14" s="554" t="s">
        <v>72</v>
      </c>
      <c r="F14" s="554" t="s">
        <v>495</v>
      </c>
      <c r="G14" s="554"/>
      <c r="H14" s="554"/>
      <c r="I14" s="554"/>
      <c r="J14" s="554" t="str">
        <f t="shared" si="0"/>
        <v>V5+UDI</v>
      </c>
      <c r="K14" s="554">
        <v>35</v>
      </c>
      <c r="L14" s="756">
        <f t="shared" si="5"/>
        <v>49</v>
      </c>
      <c r="N14" s="759" t="s">
        <v>511</v>
      </c>
      <c r="O14" s="753" t="s">
        <v>492</v>
      </c>
      <c r="P14" s="753" t="s">
        <v>493</v>
      </c>
      <c r="Q14" s="753" t="s">
        <v>494</v>
      </c>
      <c r="R14" s="753" t="s">
        <v>72</v>
      </c>
      <c r="S14" s="753" t="s">
        <v>495</v>
      </c>
      <c r="T14" s="753"/>
      <c r="U14" s="753"/>
      <c r="V14" s="753"/>
      <c r="W14" s="753"/>
      <c r="X14" s="753"/>
      <c r="Y14" s="554" t="str">
        <f>CONCATENATE("Sec ",O14,P14,Q14,R14,S14,T14,U14,V14)</f>
        <v>Sec AUZDI</v>
      </c>
      <c r="Z14" s="760"/>
      <c r="AA14" s="554">
        <f t="shared" si="7"/>
        <v>112</v>
      </c>
      <c r="AB14" s="554">
        <f>Z14+AA14</f>
        <v>112</v>
      </c>
      <c r="AC14" s="761">
        <f>ROUND(AB14/30.4,0)</f>
        <v>4</v>
      </c>
    </row>
    <row r="15" spans="1:29" ht="15" x14ac:dyDescent="0.2">
      <c r="A15" s="758" t="s">
        <v>505</v>
      </c>
      <c r="B15" s="554"/>
      <c r="C15" s="554"/>
      <c r="D15" s="554"/>
      <c r="E15" s="554" t="s">
        <v>72</v>
      </c>
      <c r="F15" s="554" t="s">
        <v>495</v>
      </c>
      <c r="G15" s="554"/>
      <c r="H15" s="554"/>
      <c r="I15" s="554"/>
      <c r="J15" s="554" t="str">
        <f t="shared" si="0"/>
        <v>V5+DI</v>
      </c>
      <c r="K15" s="554">
        <v>35</v>
      </c>
      <c r="L15" s="756">
        <f t="shared" si="5"/>
        <v>49</v>
      </c>
    </row>
    <row r="16" spans="1:29" ht="15" x14ac:dyDescent="0.2">
      <c r="A16" s="758" t="s">
        <v>505</v>
      </c>
      <c r="B16" s="554"/>
      <c r="C16" s="554" t="s">
        <v>493</v>
      </c>
      <c r="D16" s="554"/>
      <c r="E16" s="554"/>
      <c r="F16" s="554"/>
      <c r="G16" s="554"/>
      <c r="H16" s="554"/>
      <c r="I16" s="554"/>
      <c r="J16" s="554" t="str">
        <f t="shared" si="0"/>
        <v>V5+U</v>
      </c>
      <c r="K16" s="554">
        <v>10</v>
      </c>
      <c r="L16" s="756">
        <f t="shared" si="5"/>
        <v>14</v>
      </c>
    </row>
    <row r="17" spans="1:25" ht="15" x14ac:dyDescent="0.2">
      <c r="A17" s="758" t="s">
        <v>505</v>
      </c>
      <c r="B17" s="554"/>
      <c r="C17" s="554"/>
      <c r="D17" s="554" t="s">
        <v>494</v>
      </c>
      <c r="E17" s="554"/>
      <c r="F17" s="554"/>
      <c r="G17" s="554"/>
      <c r="H17" s="554"/>
      <c r="I17" s="554"/>
      <c r="J17" s="554" t="str">
        <f t="shared" si="0"/>
        <v>V5+Z</v>
      </c>
      <c r="K17" s="554">
        <v>2</v>
      </c>
      <c r="L17" s="756">
        <f t="shared" si="5"/>
        <v>3</v>
      </c>
      <c r="Y17" s="763"/>
    </row>
    <row r="18" spans="1:25" ht="15" x14ac:dyDescent="0.2">
      <c r="A18" s="758" t="s">
        <v>505</v>
      </c>
      <c r="B18" s="554"/>
      <c r="C18" s="554"/>
      <c r="D18" s="554"/>
      <c r="E18" s="554" t="s">
        <v>72</v>
      </c>
      <c r="F18" s="554"/>
      <c r="G18" s="554"/>
      <c r="H18" s="554"/>
      <c r="I18" s="554"/>
      <c r="J18" s="554" t="str">
        <f t="shared" si="0"/>
        <v>V5+D</v>
      </c>
      <c r="K18" s="554">
        <v>10</v>
      </c>
      <c r="L18" s="756">
        <f t="shared" si="5"/>
        <v>14</v>
      </c>
      <c r="Y18" s="763"/>
    </row>
    <row r="19" spans="1:25" ht="15" x14ac:dyDescent="0.2">
      <c r="A19" s="758" t="s">
        <v>506</v>
      </c>
      <c r="B19" s="554" t="s">
        <v>492</v>
      </c>
      <c r="C19" s="554"/>
      <c r="D19" s="554"/>
      <c r="E19" s="554"/>
      <c r="F19" s="554"/>
      <c r="G19" s="554"/>
      <c r="H19" s="554"/>
      <c r="I19" s="554"/>
      <c r="J19" s="554" t="str">
        <f>CONCATENATE("V10+",B19,C19,D19,E19,F19,G19,H19,I19)</f>
        <v>V10+A</v>
      </c>
      <c r="K19" s="554">
        <v>20</v>
      </c>
      <c r="L19" s="756">
        <f t="shared" si="5"/>
        <v>28</v>
      </c>
      <c r="Y19" s="763"/>
    </row>
    <row r="20" spans="1:25" ht="15" x14ac:dyDescent="0.2">
      <c r="A20" s="758" t="s">
        <v>506</v>
      </c>
      <c r="B20" s="554" t="s">
        <v>492</v>
      </c>
      <c r="C20" s="554"/>
      <c r="D20" s="554" t="s">
        <v>494</v>
      </c>
      <c r="E20" s="554"/>
      <c r="F20" s="554"/>
      <c r="G20" s="554"/>
      <c r="H20" s="554"/>
      <c r="I20" s="554"/>
      <c r="J20" s="554" t="str">
        <f>CONCATENATE("V10+",B20,C20,D20,E20,F20,G20,H20,I20)</f>
        <v>V10+AZ</v>
      </c>
      <c r="K20" s="554">
        <v>20</v>
      </c>
      <c r="L20" s="756">
        <f t="shared" si="5"/>
        <v>28</v>
      </c>
      <c r="Y20" s="763"/>
    </row>
    <row r="21" spans="1:25" ht="15" x14ac:dyDescent="0.2">
      <c r="A21" s="758" t="s">
        <v>506</v>
      </c>
      <c r="B21" s="554" t="s">
        <v>492</v>
      </c>
      <c r="C21" s="554" t="s">
        <v>493</v>
      </c>
      <c r="D21" s="554" t="s">
        <v>494</v>
      </c>
      <c r="E21" s="554"/>
      <c r="F21" s="554"/>
      <c r="G21" s="554"/>
      <c r="H21" s="554"/>
      <c r="I21" s="762"/>
      <c r="J21" s="554" t="str">
        <f>CONCATENATE("V10+",B21,C21,D21,E21,F21,G21,H21,I21)</f>
        <v>V10+AUZ</v>
      </c>
      <c r="K21" s="554">
        <v>25</v>
      </c>
      <c r="L21" s="756">
        <f t="shared" si="5"/>
        <v>35</v>
      </c>
      <c r="Y21" s="763"/>
    </row>
    <row r="22" spans="1:25" ht="15" x14ac:dyDescent="0.2">
      <c r="A22" s="758" t="s">
        <v>506</v>
      </c>
      <c r="B22" s="554" t="s">
        <v>492</v>
      </c>
      <c r="C22" s="554" t="s">
        <v>493</v>
      </c>
      <c r="D22" s="554" t="s">
        <v>494</v>
      </c>
      <c r="E22" s="554" t="s">
        <v>72</v>
      </c>
      <c r="F22" s="554"/>
      <c r="G22" s="554"/>
      <c r="H22" s="554"/>
      <c r="I22" s="554"/>
      <c r="J22" s="554" t="str">
        <f>CONCATENATE("V10+",B22,C22,D22,E22,F22,G22,H22,I22)</f>
        <v>V10+AUZD</v>
      </c>
      <c r="K22" s="554">
        <v>25</v>
      </c>
      <c r="L22" s="756">
        <f t="shared" si="5"/>
        <v>35</v>
      </c>
      <c r="Y22" s="763"/>
    </row>
    <row r="23" spans="1:25" ht="15" x14ac:dyDescent="0.2">
      <c r="A23" s="758" t="s">
        <v>506</v>
      </c>
      <c r="B23" s="554" t="s">
        <v>492</v>
      </c>
      <c r="C23" s="554" t="s">
        <v>493</v>
      </c>
      <c r="D23" s="554" t="s">
        <v>494</v>
      </c>
      <c r="E23" s="554" t="s">
        <v>72</v>
      </c>
      <c r="F23" s="554"/>
      <c r="G23" s="762" t="s">
        <v>496</v>
      </c>
      <c r="H23" s="762" t="s">
        <v>497</v>
      </c>
      <c r="I23" s="762" t="s">
        <v>498</v>
      </c>
      <c r="J23" s="554" t="str">
        <f t="shared" ref="J23:J25" si="8">CONCATENATE("V10+",B23,C23,D23,E23,F23,G23,H23,I23)</f>
        <v>V10+AUZDRSV</v>
      </c>
      <c r="K23" s="554">
        <v>55</v>
      </c>
      <c r="L23" s="756">
        <f t="shared" si="5"/>
        <v>77</v>
      </c>
      <c r="Y23" s="763"/>
    </row>
    <row r="24" spans="1:25" ht="15" x14ac:dyDescent="0.2">
      <c r="A24" s="758" t="s">
        <v>506</v>
      </c>
      <c r="B24" s="554" t="s">
        <v>492</v>
      </c>
      <c r="C24" s="554" t="s">
        <v>493</v>
      </c>
      <c r="D24" s="554" t="s">
        <v>494</v>
      </c>
      <c r="E24" s="554" t="s">
        <v>72</v>
      </c>
      <c r="F24" s="554"/>
      <c r="G24" s="762" t="s">
        <v>496</v>
      </c>
      <c r="H24" s="762"/>
      <c r="I24" s="762" t="s">
        <v>498</v>
      </c>
      <c r="J24" s="554" t="str">
        <f t="shared" si="8"/>
        <v>V10+AUZDRV</v>
      </c>
      <c r="K24" s="554">
        <v>50</v>
      </c>
      <c r="L24" s="756">
        <f t="shared" si="5"/>
        <v>70</v>
      </c>
      <c r="Y24" s="763"/>
    </row>
    <row r="25" spans="1:25" ht="15" x14ac:dyDescent="0.2">
      <c r="A25" s="758" t="s">
        <v>506</v>
      </c>
      <c r="B25" s="554" t="s">
        <v>492</v>
      </c>
      <c r="C25" s="554" t="s">
        <v>493</v>
      </c>
      <c r="D25" s="554" t="s">
        <v>494</v>
      </c>
      <c r="E25" s="554" t="s">
        <v>72</v>
      </c>
      <c r="F25" s="554"/>
      <c r="G25" s="762"/>
      <c r="H25" s="762"/>
      <c r="I25" s="762" t="s">
        <v>498</v>
      </c>
      <c r="J25" s="554" t="str">
        <f t="shared" si="8"/>
        <v>V10+AUZDV</v>
      </c>
      <c r="K25" s="554">
        <v>50</v>
      </c>
      <c r="L25" s="756">
        <f t="shared" si="5"/>
        <v>70</v>
      </c>
      <c r="Y25" s="763"/>
    </row>
    <row r="26" spans="1:25" ht="15" x14ac:dyDescent="0.2">
      <c r="A26" s="758" t="s">
        <v>506</v>
      </c>
      <c r="B26" s="554" t="s">
        <v>492</v>
      </c>
      <c r="C26" s="554" t="s">
        <v>493</v>
      </c>
      <c r="D26" s="554" t="s">
        <v>494</v>
      </c>
      <c r="E26" s="554" t="s">
        <v>72</v>
      </c>
      <c r="F26" s="554" t="s">
        <v>495</v>
      </c>
      <c r="G26" s="554"/>
      <c r="H26" s="554"/>
      <c r="I26" s="554"/>
      <c r="J26" s="554" t="str">
        <f>CONCATENATE("V10+",B26,C26,D26,E26,F26,G26,H26,I26)</f>
        <v>V10+AUZDI</v>
      </c>
      <c r="K26" s="554">
        <v>30</v>
      </c>
      <c r="L26" s="756">
        <f t="shared" si="5"/>
        <v>42</v>
      </c>
      <c r="Y26" s="763"/>
    </row>
    <row r="27" spans="1:25" ht="15" x14ac:dyDescent="0.2">
      <c r="A27" s="758" t="s">
        <v>506</v>
      </c>
      <c r="B27" s="554" t="s">
        <v>492</v>
      </c>
      <c r="C27" s="554" t="s">
        <v>493</v>
      </c>
      <c r="D27" s="554" t="s">
        <v>494</v>
      </c>
      <c r="E27" s="554" t="s">
        <v>72</v>
      </c>
      <c r="F27" s="554" t="s">
        <v>495</v>
      </c>
      <c r="G27" s="762" t="s">
        <v>496</v>
      </c>
      <c r="H27" s="762" t="s">
        <v>497</v>
      </c>
      <c r="I27" s="762" t="s">
        <v>498</v>
      </c>
      <c r="J27" s="554" t="str">
        <f t="shared" ref="J27:J29" si="9">CONCATENATE("V10+",B27,C27,D27,E27,F27,G27,H27,I27)</f>
        <v>V10+AUZDIRSV</v>
      </c>
      <c r="K27" s="554">
        <v>31</v>
      </c>
      <c r="L27" s="756">
        <f t="shared" si="5"/>
        <v>43</v>
      </c>
      <c r="Y27" s="763"/>
    </row>
    <row r="28" spans="1:25" ht="15" x14ac:dyDescent="0.2">
      <c r="A28" s="758" t="s">
        <v>506</v>
      </c>
      <c r="B28" s="554" t="s">
        <v>492</v>
      </c>
      <c r="C28" s="554" t="s">
        <v>493</v>
      </c>
      <c r="D28" s="554" t="s">
        <v>494</v>
      </c>
      <c r="E28" s="554" t="s">
        <v>72</v>
      </c>
      <c r="F28" s="554" t="s">
        <v>495</v>
      </c>
      <c r="G28" s="762" t="s">
        <v>496</v>
      </c>
      <c r="H28" s="762"/>
      <c r="I28" s="762" t="s">
        <v>498</v>
      </c>
      <c r="J28" s="554" t="str">
        <f t="shared" si="9"/>
        <v>V10+AUZDIRV</v>
      </c>
      <c r="K28" s="554">
        <v>32</v>
      </c>
      <c r="L28" s="756">
        <f t="shared" si="5"/>
        <v>45</v>
      </c>
      <c r="Y28" s="763"/>
    </row>
    <row r="29" spans="1:25" ht="15" x14ac:dyDescent="0.2">
      <c r="A29" s="758" t="s">
        <v>506</v>
      </c>
      <c r="B29" s="554" t="s">
        <v>492</v>
      </c>
      <c r="C29" s="554" t="s">
        <v>493</v>
      </c>
      <c r="D29" s="554" t="s">
        <v>494</v>
      </c>
      <c r="E29" s="554" t="s">
        <v>72</v>
      </c>
      <c r="F29" s="554" t="s">
        <v>495</v>
      </c>
      <c r="G29" s="762"/>
      <c r="H29" s="762"/>
      <c r="I29" s="762" t="s">
        <v>498</v>
      </c>
      <c r="J29" s="554" t="str">
        <f t="shared" si="9"/>
        <v>V10+AUZDIV</v>
      </c>
      <c r="K29" s="554">
        <v>33</v>
      </c>
      <c r="L29" s="756">
        <f t="shared" si="5"/>
        <v>46</v>
      </c>
      <c r="Y29" s="763"/>
    </row>
    <row r="30" spans="1:25" ht="15" x14ac:dyDescent="0.2">
      <c r="A30" s="758" t="s">
        <v>506</v>
      </c>
      <c r="B30" s="554"/>
      <c r="C30" s="554"/>
      <c r="D30" s="554"/>
      <c r="E30" s="554"/>
      <c r="F30" s="554" t="s">
        <v>495</v>
      </c>
      <c r="G30" s="554"/>
      <c r="H30" s="554"/>
      <c r="I30" s="554"/>
      <c r="J30" s="554" t="str">
        <f t="shared" ref="J30:J35" si="10">CONCATENATE("V10+",B30,C30,D30,E30,F30,G30,H30,I30)</f>
        <v>V10+I</v>
      </c>
      <c r="K30" s="554">
        <v>20</v>
      </c>
      <c r="L30" s="756">
        <f t="shared" si="5"/>
        <v>28</v>
      </c>
      <c r="Y30" s="763"/>
    </row>
    <row r="31" spans="1:25" ht="15" x14ac:dyDescent="0.2">
      <c r="A31" s="758" t="s">
        <v>506</v>
      </c>
      <c r="B31" s="554"/>
      <c r="C31" s="554" t="s">
        <v>493</v>
      </c>
      <c r="D31" s="554"/>
      <c r="E31" s="554" t="s">
        <v>72</v>
      </c>
      <c r="F31" s="554" t="s">
        <v>495</v>
      </c>
      <c r="G31" s="554"/>
      <c r="H31" s="554"/>
      <c r="I31" s="554"/>
      <c r="J31" s="554" t="str">
        <f t="shared" si="10"/>
        <v>V10+UDI</v>
      </c>
      <c r="K31" s="554">
        <v>25</v>
      </c>
      <c r="L31" s="756">
        <f t="shared" si="5"/>
        <v>35</v>
      </c>
      <c r="Y31" s="763"/>
    </row>
    <row r="32" spans="1:25" ht="15" x14ac:dyDescent="0.2">
      <c r="A32" s="758" t="s">
        <v>506</v>
      </c>
      <c r="B32" s="554"/>
      <c r="C32" s="554"/>
      <c r="D32" s="554"/>
      <c r="E32" s="554" t="s">
        <v>72</v>
      </c>
      <c r="F32" s="554" t="s">
        <v>495</v>
      </c>
      <c r="G32" s="554"/>
      <c r="H32" s="554"/>
      <c r="I32" s="554"/>
      <c r="J32" s="554" t="str">
        <f t="shared" si="10"/>
        <v>V10+DI</v>
      </c>
      <c r="K32" s="554">
        <v>25</v>
      </c>
      <c r="L32" s="756">
        <f t="shared" si="5"/>
        <v>35</v>
      </c>
      <c r="Y32" s="763"/>
    </row>
    <row r="33" spans="1:25" ht="15" x14ac:dyDescent="0.2">
      <c r="A33" s="758" t="s">
        <v>506</v>
      </c>
      <c r="B33" s="554"/>
      <c r="C33" s="554" t="s">
        <v>493</v>
      </c>
      <c r="D33" s="554"/>
      <c r="E33" s="554"/>
      <c r="F33" s="554"/>
      <c r="G33" s="554"/>
      <c r="H33" s="554"/>
      <c r="I33" s="554"/>
      <c r="J33" s="554" t="str">
        <f t="shared" si="10"/>
        <v>V10+U</v>
      </c>
      <c r="K33" s="554">
        <v>10</v>
      </c>
      <c r="L33" s="756">
        <f t="shared" si="5"/>
        <v>14</v>
      </c>
      <c r="Y33" s="763"/>
    </row>
    <row r="34" spans="1:25" ht="15" x14ac:dyDescent="0.2">
      <c r="A34" s="758" t="s">
        <v>506</v>
      </c>
      <c r="B34" s="554"/>
      <c r="C34" s="554"/>
      <c r="D34" s="554" t="s">
        <v>494</v>
      </c>
      <c r="E34" s="554"/>
      <c r="F34" s="554"/>
      <c r="G34" s="554"/>
      <c r="H34" s="554"/>
      <c r="I34" s="554"/>
      <c r="J34" s="554" t="str">
        <f t="shared" si="10"/>
        <v>V10+Z</v>
      </c>
      <c r="K34" s="554">
        <v>2</v>
      </c>
      <c r="L34" s="756">
        <f t="shared" si="5"/>
        <v>3</v>
      </c>
      <c r="Y34" s="763"/>
    </row>
    <row r="35" spans="1:25" ht="15" x14ac:dyDescent="0.2">
      <c r="A35" s="758" t="s">
        <v>506</v>
      </c>
      <c r="B35" s="554"/>
      <c r="C35" s="554"/>
      <c r="D35" s="554"/>
      <c r="E35" s="554" t="s">
        <v>72</v>
      </c>
      <c r="F35" s="554"/>
      <c r="G35" s="554"/>
      <c r="H35" s="554"/>
      <c r="I35" s="554"/>
      <c r="J35" s="554" t="str">
        <f t="shared" si="10"/>
        <v>V10+D</v>
      </c>
      <c r="K35" s="554">
        <v>10</v>
      </c>
      <c r="L35" s="756">
        <f t="shared" si="5"/>
        <v>14</v>
      </c>
      <c r="Y35" s="763"/>
    </row>
    <row r="36" spans="1:25" ht="15" x14ac:dyDescent="0.2">
      <c r="A36" s="758" t="s">
        <v>507</v>
      </c>
      <c r="B36" s="554" t="s">
        <v>492</v>
      </c>
      <c r="C36" s="554"/>
      <c r="D36" s="554"/>
      <c r="E36" s="554"/>
      <c r="F36" s="554"/>
      <c r="G36" s="554"/>
      <c r="H36" s="554"/>
      <c r="I36" s="554"/>
      <c r="J36" s="554" t="str">
        <f t="shared" ref="J36:J42" si="11">CONCATENATE("V15+",B36,C36,D36,E36,F36,G36,H36,I36)</f>
        <v>V15+A</v>
      </c>
      <c r="K36" s="554">
        <v>30</v>
      </c>
      <c r="L36" s="756">
        <f t="shared" si="5"/>
        <v>42</v>
      </c>
      <c r="Y36" s="763"/>
    </row>
    <row r="37" spans="1:25" ht="15" x14ac:dyDescent="0.2">
      <c r="A37" s="758" t="s">
        <v>507</v>
      </c>
      <c r="B37" s="554" t="s">
        <v>492</v>
      </c>
      <c r="C37" s="554"/>
      <c r="D37" s="554" t="s">
        <v>494</v>
      </c>
      <c r="E37" s="554"/>
      <c r="F37" s="554"/>
      <c r="G37" s="554"/>
      <c r="H37" s="554"/>
      <c r="I37" s="554"/>
      <c r="J37" s="554" t="str">
        <f t="shared" si="11"/>
        <v>V15+AZ</v>
      </c>
      <c r="K37" s="554">
        <v>32</v>
      </c>
      <c r="L37" s="756">
        <f t="shared" si="5"/>
        <v>45</v>
      </c>
      <c r="Y37" s="763"/>
    </row>
    <row r="38" spans="1:25" ht="15" x14ac:dyDescent="0.2">
      <c r="A38" s="758" t="s">
        <v>507</v>
      </c>
      <c r="B38" s="554" t="s">
        <v>492</v>
      </c>
      <c r="C38" s="554" t="s">
        <v>493</v>
      </c>
      <c r="D38" s="554" t="s">
        <v>494</v>
      </c>
      <c r="E38" s="554"/>
      <c r="F38" s="554"/>
      <c r="G38" s="554"/>
      <c r="H38" s="554"/>
      <c r="I38" s="554"/>
      <c r="J38" s="554" t="str">
        <f t="shared" si="11"/>
        <v>V15+AUZ</v>
      </c>
      <c r="K38" s="554">
        <v>35</v>
      </c>
      <c r="L38" s="756">
        <f t="shared" si="5"/>
        <v>49</v>
      </c>
      <c r="Y38" s="763"/>
    </row>
    <row r="39" spans="1:25" ht="15" x14ac:dyDescent="0.2">
      <c r="A39" s="758" t="s">
        <v>507</v>
      </c>
      <c r="B39" s="554" t="s">
        <v>492</v>
      </c>
      <c r="C39" s="554" t="s">
        <v>493</v>
      </c>
      <c r="D39" s="554" t="s">
        <v>494</v>
      </c>
      <c r="E39" s="554" t="s">
        <v>72</v>
      </c>
      <c r="F39" s="554"/>
      <c r="G39" s="554"/>
      <c r="H39" s="554"/>
      <c r="I39" s="554"/>
      <c r="J39" s="554" t="str">
        <f t="shared" si="11"/>
        <v>V15+AUZD</v>
      </c>
      <c r="K39" s="554">
        <v>35</v>
      </c>
      <c r="L39" s="756">
        <f t="shared" si="5"/>
        <v>49</v>
      </c>
      <c r="Y39" s="763"/>
    </row>
    <row r="40" spans="1:25" ht="15" x14ac:dyDescent="0.2">
      <c r="A40" s="758" t="s">
        <v>507</v>
      </c>
      <c r="B40" s="554" t="s">
        <v>492</v>
      </c>
      <c r="C40" s="554" t="s">
        <v>493</v>
      </c>
      <c r="D40" s="554" t="s">
        <v>494</v>
      </c>
      <c r="E40" s="554" t="s">
        <v>72</v>
      </c>
      <c r="F40" s="554"/>
      <c r="G40" s="762" t="s">
        <v>496</v>
      </c>
      <c r="H40" s="762" t="s">
        <v>497</v>
      </c>
      <c r="I40" s="762" t="s">
        <v>498</v>
      </c>
      <c r="J40" s="554" t="str">
        <f t="shared" si="11"/>
        <v>V15+AUZDRSV</v>
      </c>
      <c r="K40" s="554">
        <v>75</v>
      </c>
      <c r="L40" s="756">
        <f t="shared" si="5"/>
        <v>105</v>
      </c>
      <c r="Y40" s="763"/>
    </row>
    <row r="41" spans="1:25" ht="15" x14ac:dyDescent="0.2">
      <c r="A41" s="758" t="s">
        <v>507</v>
      </c>
      <c r="B41" s="554" t="s">
        <v>492</v>
      </c>
      <c r="C41" s="554" t="s">
        <v>493</v>
      </c>
      <c r="D41" s="554" t="s">
        <v>494</v>
      </c>
      <c r="E41" s="554" t="s">
        <v>72</v>
      </c>
      <c r="F41" s="554"/>
      <c r="G41" s="762" t="s">
        <v>496</v>
      </c>
      <c r="H41" s="762"/>
      <c r="I41" s="762" t="s">
        <v>498</v>
      </c>
      <c r="J41" s="554" t="str">
        <f t="shared" si="11"/>
        <v>V15+AUZDRV</v>
      </c>
      <c r="K41" s="554">
        <v>70</v>
      </c>
      <c r="L41" s="756">
        <f t="shared" si="5"/>
        <v>98</v>
      </c>
      <c r="Y41" s="763"/>
    </row>
    <row r="42" spans="1:25" ht="15" x14ac:dyDescent="0.2">
      <c r="A42" s="758" t="s">
        <v>507</v>
      </c>
      <c r="B42" s="554" t="s">
        <v>492</v>
      </c>
      <c r="C42" s="554" t="s">
        <v>493</v>
      </c>
      <c r="D42" s="554" t="s">
        <v>494</v>
      </c>
      <c r="E42" s="554" t="s">
        <v>72</v>
      </c>
      <c r="F42" s="554"/>
      <c r="G42" s="762"/>
      <c r="H42" s="762"/>
      <c r="I42" s="762" t="s">
        <v>498</v>
      </c>
      <c r="J42" s="554" t="str">
        <f t="shared" si="11"/>
        <v>V15+AUZDV</v>
      </c>
      <c r="K42" s="554">
        <v>65</v>
      </c>
      <c r="L42" s="756">
        <f t="shared" si="5"/>
        <v>91</v>
      </c>
      <c r="Y42" s="763"/>
    </row>
    <row r="43" spans="1:25" ht="15" x14ac:dyDescent="0.2">
      <c r="A43" s="758" t="s">
        <v>507</v>
      </c>
      <c r="B43" s="554" t="s">
        <v>492</v>
      </c>
      <c r="C43" s="554" t="s">
        <v>493</v>
      </c>
      <c r="D43" s="554" t="s">
        <v>494</v>
      </c>
      <c r="E43" s="554" t="s">
        <v>72</v>
      </c>
      <c r="F43" s="554" t="s">
        <v>495</v>
      </c>
      <c r="G43" s="554"/>
      <c r="H43" s="554"/>
      <c r="I43" s="554"/>
      <c r="J43" s="554" t="str">
        <f>CONCATENATE("V15+",B43,C43,D43,E43,F43,G43,H43,I43)</f>
        <v>V15+AUZDI</v>
      </c>
      <c r="K43" s="554">
        <v>40</v>
      </c>
      <c r="L43" s="756">
        <f t="shared" si="5"/>
        <v>56</v>
      </c>
      <c r="Y43" s="763"/>
    </row>
    <row r="44" spans="1:25" ht="15" x14ac:dyDescent="0.2">
      <c r="A44" s="758" t="s">
        <v>507</v>
      </c>
      <c r="B44" s="554" t="s">
        <v>492</v>
      </c>
      <c r="C44" s="554" t="s">
        <v>493</v>
      </c>
      <c r="D44" s="554" t="s">
        <v>494</v>
      </c>
      <c r="E44" s="554" t="s">
        <v>72</v>
      </c>
      <c r="F44" s="554" t="s">
        <v>495</v>
      </c>
      <c r="G44" s="762" t="s">
        <v>496</v>
      </c>
      <c r="H44" s="762" t="s">
        <v>497</v>
      </c>
      <c r="I44" s="762" t="s">
        <v>498</v>
      </c>
      <c r="J44" s="554" t="str">
        <f t="shared" ref="J44:J46" si="12">CONCATENATE("V15+",B44,C44,D44,E44,F44,G44,H44,I44)</f>
        <v>V15+AUZDIRSV</v>
      </c>
      <c r="K44" s="554">
        <v>80</v>
      </c>
      <c r="L44" s="756">
        <f t="shared" si="5"/>
        <v>112</v>
      </c>
      <c r="Y44" s="763"/>
    </row>
    <row r="45" spans="1:25" ht="15" x14ac:dyDescent="0.2">
      <c r="A45" s="758" t="s">
        <v>507</v>
      </c>
      <c r="B45" s="554" t="s">
        <v>492</v>
      </c>
      <c r="C45" s="554" t="s">
        <v>493</v>
      </c>
      <c r="D45" s="554" t="s">
        <v>494</v>
      </c>
      <c r="E45" s="554" t="s">
        <v>72</v>
      </c>
      <c r="F45" s="554" t="s">
        <v>495</v>
      </c>
      <c r="G45" s="762" t="s">
        <v>496</v>
      </c>
      <c r="H45" s="762"/>
      <c r="I45" s="762" t="s">
        <v>498</v>
      </c>
      <c r="J45" s="554" t="str">
        <f t="shared" si="12"/>
        <v>V15+AUZDIRV</v>
      </c>
      <c r="K45" s="554">
        <v>75</v>
      </c>
      <c r="L45" s="756">
        <f t="shared" si="5"/>
        <v>105</v>
      </c>
      <c r="Y45" s="763"/>
    </row>
    <row r="46" spans="1:25" ht="15" x14ac:dyDescent="0.2">
      <c r="A46" s="758" t="s">
        <v>507</v>
      </c>
      <c r="B46" s="554" t="s">
        <v>492</v>
      </c>
      <c r="C46" s="554" t="s">
        <v>493</v>
      </c>
      <c r="D46" s="554" t="s">
        <v>494</v>
      </c>
      <c r="E46" s="554" t="s">
        <v>72</v>
      </c>
      <c r="F46" s="554" t="s">
        <v>495</v>
      </c>
      <c r="G46" s="762"/>
      <c r="H46" s="762"/>
      <c r="I46" s="762" t="s">
        <v>498</v>
      </c>
      <c r="J46" s="554" t="str">
        <f t="shared" si="12"/>
        <v>V15+AUZDIV</v>
      </c>
      <c r="K46" s="554">
        <v>70</v>
      </c>
      <c r="L46" s="756">
        <f t="shared" si="5"/>
        <v>98</v>
      </c>
      <c r="Y46" s="763"/>
    </row>
    <row r="47" spans="1:25" ht="15" x14ac:dyDescent="0.2">
      <c r="A47" s="758" t="s">
        <v>507</v>
      </c>
      <c r="B47" s="554"/>
      <c r="C47" s="554"/>
      <c r="D47" s="554"/>
      <c r="E47" s="554"/>
      <c r="F47" s="554" t="s">
        <v>495</v>
      </c>
      <c r="G47" s="554"/>
      <c r="H47" s="554"/>
      <c r="I47" s="554"/>
      <c r="J47" s="554" t="str">
        <f t="shared" ref="J47:J52" si="13">CONCATENATE("V15+",B47,C47,D47,E47,F47,G47,H47,I47)</f>
        <v>V15+I</v>
      </c>
      <c r="K47" s="554">
        <v>30</v>
      </c>
      <c r="L47" s="756">
        <f t="shared" si="5"/>
        <v>42</v>
      </c>
    </row>
    <row r="48" spans="1:25" ht="15" x14ac:dyDescent="0.2">
      <c r="A48" s="758" t="s">
        <v>507</v>
      </c>
      <c r="B48" s="554"/>
      <c r="C48" s="554" t="s">
        <v>493</v>
      </c>
      <c r="D48" s="554"/>
      <c r="E48" s="554" t="s">
        <v>72</v>
      </c>
      <c r="F48" s="554" t="s">
        <v>495</v>
      </c>
      <c r="G48" s="554"/>
      <c r="H48" s="554"/>
      <c r="I48" s="554"/>
      <c r="J48" s="554" t="str">
        <f t="shared" si="13"/>
        <v>V15+UDI</v>
      </c>
      <c r="K48" s="554">
        <v>35</v>
      </c>
      <c r="L48" s="756">
        <f t="shared" si="5"/>
        <v>49</v>
      </c>
    </row>
    <row r="49" spans="1:12" ht="15" x14ac:dyDescent="0.2">
      <c r="A49" s="758" t="s">
        <v>507</v>
      </c>
      <c r="B49" s="554"/>
      <c r="C49" s="554"/>
      <c r="D49" s="554"/>
      <c r="E49" s="554" t="s">
        <v>72</v>
      </c>
      <c r="F49" s="554" t="s">
        <v>495</v>
      </c>
      <c r="G49" s="554"/>
      <c r="H49" s="554"/>
      <c r="I49" s="554"/>
      <c r="J49" s="554" t="str">
        <f t="shared" si="13"/>
        <v>V15+DI</v>
      </c>
      <c r="K49" s="554">
        <v>35</v>
      </c>
      <c r="L49" s="756">
        <f t="shared" si="5"/>
        <v>49</v>
      </c>
    </row>
    <row r="50" spans="1:12" ht="15" x14ac:dyDescent="0.2">
      <c r="A50" s="758" t="s">
        <v>507</v>
      </c>
      <c r="B50" s="554"/>
      <c r="C50" s="554" t="s">
        <v>493</v>
      </c>
      <c r="D50" s="554"/>
      <c r="E50" s="554"/>
      <c r="F50" s="554"/>
      <c r="G50" s="554"/>
      <c r="H50" s="554"/>
      <c r="I50" s="554"/>
      <c r="J50" s="554" t="str">
        <f t="shared" si="13"/>
        <v>V15+U</v>
      </c>
      <c r="K50" s="554">
        <v>10</v>
      </c>
      <c r="L50" s="756">
        <f t="shared" si="5"/>
        <v>14</v>
      </c>
    </row>
    <row r="51" spans="1:12" ht="15" x14ac:dyDescent="0.2">
      <c r="A51" s="758" t="s">
        <v>507</v>
      </c>
      <c r="B51" s="554"/>
      <c r="C51" s="554"/>
      <c r="D51" s="554" t="s">
        <v>494</v>
      </c>
      <c r="E51" s="554"/>
      <c r="F51" s="554"/>
      <c r="G51" s="554"/>
      <c r="H51" s="554"/>
      <c r="I51" s="554"/>
      <c r="J51" s="554" t="str">
        <f t="shared" si="13"/>
        <v>V15+Z</v>
      </c>
      <c r="K51" s="554">
        <v>2</v>
      </c>
      <c r="L51" s="756">
        <f t="shared" si="5"/>
        <v>3</v>
      </c>
    </row>
    <row r="52" spans="1:12" ht="15" x14ac:dyDescent="0.2">
      <c r="A52" s="758" t="s">
        <v>507</v>
      </c>
      <c r="B52" s="554"/>
      <c r="C52" s="554"/>
      <c r="D52" s="554"/>
      <c r="E52" s="554" t="s">
        <v>72</v>
      </c>
      <c r="F52" s="554"/>
      <c r="G52" s="554"/>
      <c r="H52" s="554"/>
      <c r="I52" s="554"/>
      <c r="J52" s="554" t="str">
        <f t="shared" si="13"/>
        <v>V15+D</v>
      </c>
      <c r="K52" s="554">
        <v>10</v>
      </c>
      <c r="L52" s="756">
        <f t="shared" si="5"/>
        <v>14</v>
      </c>
    </row>
    <row r="53" spans="1:12" ht="15" x14ac:dyDescent="0.2">
      <c r="A53" s="758" t="s">
        <v>508</v>
      </c>
      <c r="B53" s="554" t="s">
        <v>492</v>
      </c>
      <c r="C53" s="554"/>
      <c r="D53" s="554"/>
      <c r="E53" s="554"/>
      <c r="F53" s="554"/>
      <c r="G53" s="554"/>
      <c r="H53" s="554"/>
      <c r="I53" s="554"/>
      <c r="J53" s="554" t="str">
        <f>CONCATENATE("V20+",B53,C53,D53,E53,F53,G53,H53,I53)</f>
        <v>V20+A</v>
      </c>
      <c r="K53" s="554">
        <v>20</v>
      </c>
      <c r="L53" s="756">
        <f t="shared" si="5"/>
        <v>28</v>
      </c>
    </row>
    <row r="54" spans="1:12" ht="15" x14ac:dyDescent="0.2">
      <c r="A54" s="758" t="s">
        <v>508</v>
      </c>
      <c r="B54" s="554" t="s">
        <v>492</v>
      </c>
      <c r="C54" s="554"/>
      <c r="D54" s="554" t="s">
        <v>494</v>
      </c>
      <c r="E54" s="554"/>
      <c r="F54" s="554"/>
      <c r="G54" s="554"/>
      <c r="H54" s="554"/>
      <c r="I54" s="554"/>
      <c r="J54" s="554" t="str">
        <f>CONCATENATE("V20+",B54,C54,D54,E54,F54,G54,H54,I54)</f>
        <v>V20+AZ</v>
      </c>
      <c r="K54" s="554">
        <v>20</v>
      </c>
      <c r="L54" s="756">
        <f t="shared" si="5"/>
        <v>28</v>
      </c>
    </row>
    <row r="55" spans="1:12" ht="15" x14ac:dyDescent="0.2">
      <c r="A55" s="758" t="s">
        <v>508</v>
      </c>
      <c r="B55" s="554" t="s">
        <v>492</v>
      </c>
      <c r="C55" s="554" t="s">
        <v>493</v>
      </c>
      <c r="D55" s="554" t="s">
        <v>494</v>
      </c>
      <c r="E55" s="554"/>
      <c r="F55" s="554"/>
      <c r="G55" s="554"/>
      <c r="H55" s="554"/>
      <c r="I55" s="762"/>
      <c r="J55" s="554" t="str">
        <f>CONCATENATE("V20+",B55,C55,D55,E55,F55,G55,H55,I55)</f>
        <v>V20+AUZ</v>
      </c>
      <c r="K55" s="554">
        <v>25</v>
      </c>
      <c r="L55" s="756">
        <f t="shared" si="5"/>
        <v>35</v>
      </c>
    </row>
    <row r="56" spans="1:12" ht="15" x14ac:dyDescent="0.2">
      <c r="A56" s="758" t="s">
        <v>508</v>
      </c>
      <c r="B56" s="554" t="s">
        <v>492</v>
      </c>
      <c r="C56" s="554" t="s">
        <v>493</v>
      </c>
      <c r="D56" s="554" t="s">
        <v>494</v>
      </c>
      <c r="E56" s="554" t="s">
        <v>72</v>
      </c>
      <c r="F56" s="554"/>
      <c r="G56" s="554"/>
      <c r="H56" s="554"/>
      <c r="I56" s="554"/>
      <c r="J56" s="554" t="str">
        <f>CONCATENATE("V20+",B56,C56,D56,E56,F56,G56,H56,I56)</f>
        <v>V20+AUZD</v>
      </c>
      <c r="K56" s="554">
        <v>25</v>
      </c>
      <c r="L56" s="756">
        <f t="shared" si="5"/>
        <v>35</v>
      </c>
    </row>
    <row r="57" spans="1:12" ht="15" x14ac:dyDescent="0.2">
      <c r="A57" s="758" t="s">
        <v>508</v>
      </c>
      <c r="B57" s="554" t="s">
        <v>492</v>
      </c>
      <c r="C57" s="554" t="s">
        <v>493</v>
      </c>
      <c r="D57" s="554" t="s">
        <v>494</v>
      </c>
      <c r="E57" s="554" t="s">
        <v>72</v>
      </c>
      <c r="F57" s="554"/>
      <c r="G57" s="762" t="s">
        <v>496</v>
      </c>
      <c r="H57" s="762" t="s">
        <v>497</v>
      </c>
      <c r="I57" s="762" t="s">
        <v>498</v>
      </c>
      <c r="J57" s="554" t="str">
        <f t="shared" ref="J57:J59" si="14">CONCATENATE("V20+",B57,C57,D57,E57,F57,G57,H57,I57)</f>
        <v>V20+AUZDRSV</v>
      </c>
      <c r="K57" s="554">
        <v>55</v>
      </c>
      <c r="L57" s="756">
        <f t="shared" si="5"/>
        <v>77</v>
      </c>
    </row>
    <row r="58" spans="1:12" ht="15" x14ac:dyDescent="0.2">
      <c r="A58" s="758" t="s">
        <v>508</v>
      </c>
      <c r="B58" s="554" t="s">
        <v>492</v>
      </c>
      <c r="C58" s="554" t="s">
        <v>493</v>
      </c>
      <c r="D58" s="554" t="s">
        <v>494</v>
      </c>
      <c r="E58" s="554" t="s">
        <v>72</v>
      </c>
      <c r="F58" s="554"/>
      <c r="G58" s="762" t="s">
        <v>496</v>
      </c>
      <c r="H58" s="762"/>
      <c r="I58" s="762" t="s">
        <v>498</v>
      </c>
      <c r="J58" s="554" t="str">
        <f t="shared" si="14"/>
        <v>V20+AUZDRV</v>
      </c>
      <c r="K58" s="554">
        <v>50</v>
      </c>
      <c r="L58" s="756">
        <f t="shared" si="5"/>
        <v>70</v>
      </c>
    </row>
    <row r="59" spans="1:12" ht="15" x14ac:dyDescent="0.2">
      <c r="A59" s="758" t="s">
        <v>508</v>
      </c>
      <c r="B59" s="554" t="s">
        <v>492</v>
      </c>
      <c r="C59" s="554" t="s">
        <v>493</v>
      </c>
      <c r="D59" s="554" t="s">
        <v>494</v>
      </c>
      <c r="E59" s="554" t="s">
        <v>72</v>
      </c>
      <c r="F59" s="554"/>
      <c r="G59" s="762"/>
      <c r="H59" s="762"/>
      <c r="I59" s="762" t="s">
        <v>498</v>
      </c>
      <c r="J59" s="554" t="str">
        <f t="shared" si="14"/>
        <v>V20+AUZDV</v>
      </c>
      <c r="K59" s="554">
        <v>50</v>
      </c>
      <c r="L59" s="756">
        <f t="shared" si="5"/>
        <v>70</v>
      </c>
    </row>
    <row r="60" spans="1:12" ht="15" x14ac:dyDescent="0.2">
      <c r="A60" s="758" t="s">
        <v>508</v>
      </c>
      <c r="B60" s="554" t="s">
        <v>492</v>
      </c>
      <c r="C60" s="554" t="s">
        <v>493</v>
      </c>
      <c r="D60" s="554" t="s">
        <v>494</v>
      </c>
      <c r="E60" s="554" t="s">
        <v>72</v>
      </c>
      <c r="F60" s="554" t="s">
        <v>495</v>
      </c>
      <c r="G60" s="554"/>
      <c r="H60" s="554"/>
      <c r="I60" s="554"/>
      <c r="J60" s="554" t="str">
        <f>CONCATENATE("V20+",B60,C60,D60,E60,F60,G60,H60,I60)</f>
        <v>V20+AUZDI</v>
      </c>
      <c r="K60" s="554">
        <v>30</v>
      </c>
      <c r="L60" s="756">
        <f t="shared" si="5"/>
        <v>42</v>
      </c>
    </row>
    <row r="61" spans="1:12" ht="15" x14ac:dyDescent="0.2">
      <c r="A61" s="758" t="s">
        <v>508</v>
      </c>
      <c r="B61" s="554" t="s">
        <v>492</v>
      </c>
      <c r="C61" s="554" t="s">
        <v>493</v>
      </c>
      <c r="D61" s="554" t="s">
        <v>494</v>
      </c>
      <c r="E61" s="554" t="s">
        <v>72</v>
      </c>
      <c r="F61" s="554" t="s">
        <v>495</v>
      </c>
      <c r="G61" s="762" t="s">
        <v>496</v>
      </c>
      <c r="H61" s="762" t="s">
        <v>497</v>
      </c>
      <c r="I61" s="762" t="s">
        <v>498</v>
      </c>
      <c r="J61" s="554" t="str">
        <f t="shared" ref="J61:J63" si="15">CONCATENATE("V20+",B61,C61,D61,E61,F61,G61,H61,I61)</f>
        <v>V20+AUZDIRSV</v>
      </c>
      <c r="K61" s="554">
        <v>31</v>
      </c>
      <c r="L61" s="756">
        <f t="shared" si="5"/>
        <v>43</v>
      </c>
    </row>
    <row r="62" spans="1:12" ht="15" x14ac:dyDescent="0.2">
      <c r="A62" s="758" t="s">
        <v>508</v>
      </c>
      <c r="B62" s="554" t="s">
        <v>492</v>
      </c>
      <c r="C62" s="554" t="s">
        <v>493</v>
      </c>
      <c r="D62" s="554" t="s">
        <v>494</v>
      </c>
      <c r="E62" s="554" t="s">
        <v>72</v>
      </c>
      <c r="F62" s="554" t="s">
        <v>495</v>
      </c>
      <c r="G62" s="762" t="s">
        <v>496</v>
      </c>
      <c r="H62" s="762"/>
      <c r="I62" s="762" t="s">
        <v>498</v>
      </c>
      <c r="J62" s="554" t="str">
        <f t="shared" si="15"/>
        <v>V20+AUZDIRV</v>
      </c>
      <c r="K62" s="554">
        <v>32</v>
      </c>
      <c r="L62" s="756">
        <f t="shared" si="5"/>
        <v>45</v>
      </c>
    </row>
    <row r="63" spans="1:12" ht="15" x14ac:dyDescent="0.2">
      <c r="A63" s="758" t="s">
        <v>508</v>
      </c>
      <c r="B63" s="554" t="s">
        <v>492</v>
      </c>
      <c r="C63" s="554" t="s">
        <v>493</v>
      </c>
      <c r="D63" s="554" t="s">
        <v>494</v>
      </c>
      <c r="E63" s="554" t="s">
        <v>72</v>
      </c>
      <c r="F63" s="554" t="s">
        <v>495</v>
      </c>
      <c r="G63" s="762"/>
      <c r="H63" s="762"/>
      <c r="I63" s="762" t="s">
        <v>498</v>
      </c>
      <c r="J63" s="554" t="str">
        <f t="shared" si="15"/>
        <v>V20+AUZDIV</v>
      </c>
      <c r="K63" s="554">
        <v>33</v>
      </c>
      <c r="L63" s="756">
        <f t="shared" si="5"/>
        <v>46</v>
      </c>
    </row>
    <row r="64" spans="1:12" ht="15" x14ac:dyDescent="0.2">
      <c r="A64" s="758" t="s">
        <v>508</v>
      </c>
      <c r="B64" s="554"/>
      <c r="C64" s="554"/>
      <c r="D64" s="554"/>
      <c r="E64" s="554"/>
      <c r="F64" s="554" t="s">
        <v>495</v>
      </c>
      <c r="G64" s="554"/>
      <c r="H64" s="554"/>
      <c r="I64" s="554"/>
      <c r="J64" s="554" t="str">
        <f t="shared" ref="J64:J69" si="16">CONCATENATE("V20+",B64,C64,D64,E64,F64,G64,H64,I64)</f>
        <v>V20+I</v>
      </c>
      <c r="K64" s="554">
        <v>20</v>
      </c>
      <c r="L64" s="756">
        <f t="shared" si="5"/>
        <v>28</v>
      </c>
    </row>
    <row r="65" spans="1:12" ht="15" x14ac:dyDescent="0.2">
      <c r="A65" s="758" t="s">
        <v>508</v>
      </c>
      <c r="B65" s="554"/>
      <c r="C65" s="554" t="s">
        <v>493</v>
      </c>
      <c r="D65" s="554"/>
      <c r="E65" s="554" t="s">
        <v>72</v>
      </c>
      <c r="F65" s="554" t="s">
        <v>495</v>
      </c>
      <c r="G65" s="554"/>
      <c r="H65" s="554"/>
      <c r="I65" s="554"/>
      <c r="J65" s="554" t="str">
        <f t="shared" si="16"/>
        <v>V20+UDI</v>
      </c>
      <c r="K65" s="554">
        <v>25</v>
      </c>
      <c r="L65" s="756">
        <f t="shared" si="5"/>
        <v>35</v>
      </c>
    </row>
    <row r="66" spans="1:12" ht="15" x14ac:dyDescent="0.2">
      <c r="A66" s="758" t="s">
        <v>508</v>
      </c>
      <c r="B66" s="554"/>
      <c r="C66" s="554"/>
      <c r="D66" s="554"/>
      <c r="E66" s="554" t="s">
        <v>72</v>
      </c>
      <c r="F66" s="554" t="s">
        <v>495</v>
      </c>
      <c r="G66" s="554"/>
      <c r="H66" s="554"/>
      <c r="I66" s="554"/>
      <c r="J66" s="554" t="str">
        <f t="shared" si="16"/>
        <v>V20+DI</v>
      </c>
      <c r="K66" s="554">
        <v>25</v>
      </c>
      <c r="L66" s="756">
        <f t="shared" si="5"/>
        <v>35</v>
      </c>
    </row>
    <row r="67" spans="1:12" ht="15" x14ac:dyDescent="0.2">
      <c r="A67" s="758" t="s">
        <v>508</v>
      </c>
      <c r="B67" s="554"/>
      <c r="C67" s="554" t="s">
        <v>493</v>
      </c>
      <c r="D67" s="554"/>
      <c r="E67" s="554"/>
      <c r="F67" s="554"/>
      <c r="G67" s="554"/>
      <c r="H67" s="554"/>
      <c r="I67" s="554"/>
      <c r="J67" s="554" t="str">
        <f t="shared" si="16"/>
        <v>V20+U</v>
      </c>
      <c r="K67" s="554">
        <v>10</v>
      </c>
      <c r="L67" s="756">
        <f t="shared" si="5"/>
        <v>14</v>
      </c>
    </row>
    <row r="68" spans="1:12" ht="15" x14ac:dyDescent="0.2">
      <c r="A68" s="758" t="s">
        <v>508</v>
      </c>
      <c r="B68" s="554"/>
      <c r="C68" s="554"/>
      <c r="D68" s="554" t="s">
        <v>494</v>
      </c>
      <c r="E68" s="554"/>
      <c r="F68" s="554"/>
      <c r="G68" s="554"/>
      <c r="H68" s="554"/>
      <c r="I68" s="554"/>
      <c r="J68" s="554" t="str">
        <f t="shared" si="16"/>
        <v>V20+Z</v>
      </c>
      <c r="K68" s="554">
        <v>2</v>
      </c>
      <c r="L68" s="756">
        <f t="shared" ref="L68:L103" si="17">ROUND(K68*7/5,0)</f>
        <v>3</v>
      </c>
    </row>
    <row r="69" spans="1:12" ht="15" x14ac:dyDescent="0.2">
      <c r="A69" s="758" t="s">
        <v>508</v>
      </c>
      <c r="B69" s="554"/>
      <c r="C69" s="554"/>
      <c r="D69" s="554"/>
      <c r="E69" s="554" t="s">
        <v>72</v>
      </c>
      <c r="F69" s="554"/>
      <c r="G69" s="554"/>
      <c r="H69" s="554"/>
      <c r="I69" s="554"/>
      <c r="J69" s="554" t="str">
        <f t="shared" si="16"/>
        <v>V20+D</v>
      </c>
      <c r="K69" s="554">
        <v>10</v>
      </c>
      <c r="L69" s="756">
        <f t="shared" si="17"/>
        <v>14</v>
      </c>
    </row>
    <row r="70" spans="1:12" ht="15" x14ac:dyDescent="0.2">
      <c r="A70" s="758" t="s">
        <v>509</v>
      </c>
      <c r="B70" s="554" t="s">
        <v>492</v>
      </c>
      <c r="C70" s="554"/>
      <c r="D70" s="554"/>
      <c r="E70" s="554"/>
      <c r="F70" s="554"/>
      <c r="G70" s="554"/>
      <c r="H70" s="554"/>
      <c r="I70" s="554"/>
      <c r="J70" s="554" t="str">
        <f>CONCATENATE("V25+",B70,C70,D70,E70,F70,G70,H70,I70)</f>
        <v>V25+A</v>
      </c>
      <c r="K70" s="554">
        <v>30</v>
      </c>
      <c r="L70" s="756">
        <f t="shared" si="17"/>
        <v>42</v>
      </c>
    </row>
    <row r="71" spans="1:12" ht="15" x14ac:dyDescent="0.2">
      <c r="A71" s="758" t="s">
        <v>509</v>
      </c>
      <c r="B71" s="554" t="s">
        <v>492</v>
      </c>
      <c r="C71" s="554"/>
      <c r="D71" s="554" t="s">
        <v>494</v>
      </c>
      <c r="E71" s="554"/>
      <c r="F71" s="554"/>
      <c r="G71" s="554"/>
      <c r="H71" s="554"/>
      <c r="I71" s="554"/>
      <c r="J71" s="554" t="str">
        <f>CONCATENATE("V25+",B71,C71,D71,E71,F71,G71,H71,I71)</f>
        <v>V25+AZ</v>
      </c>
      <c r="K71" s="554">
        <v>32</v>
      </c>
      <c r="L71" s="756">
        <f t="shared" si="17"/>
        <v>45</v>
      </c>
    </row>
    <row r="72" spans="1:12" ht="15" x14ac:dyDescent="0.2">
      <c r="A72" s="758" t="s">
        <v>509</v>
      </c>
      <c r="B72" s="554" t="s">
        <v>492</v>
      </c>
      <c r="C72" s="554" t="s">
        <v>493</v>
      </c>
      <c r="D72" s="554" t="s">
        <v>494</v>
      </c>
      <c r="E72" s="554"/>
      <c r="F72" s="554"/>
      <c r="G72" s="554"/>
      <c r="H72" s="554"/>
      <c r="I72" s="554"/>
      <c r="J72" s="554" t="str">
        <f>CONCATENATE("V25+",B72,C72,D72,E72,F72,G72,H72,I72)</f>
        <v>V25+AUZ</v>
      </c>
      <c r="K72" s="554">
        <v>35</v>
      </c>
      <c r="L72" s="756">
        <f t="shared" si="17"/>
        <v>49</v>
      </c>
    </row>
    <row r="73" spans="1:12" ht="15" x14ac:dyDescent="0.2">
      <c r="A73" s="758" t="s">
        <v>509</v>
      </c>
      <c r="B73" s="554" t="s">
        <v>492</v>
      </c>
      <c r="C73" s="554" t="s">
        <v>493</v>
      </c>
      <c r="D73" s="554" t="s">
        <v>494</v>
      </c>
      <c r="E73" s="554" t="s">
        <v>72</v>
      </c>
      <c r="F73" s="554"/>
      <c r="G73" s="554"/>
      <c r="H73" s="554"/>
      <c r="I73" s="554"/>
      <c r="J73" s="554" t="str">
        <f>CONCATENATE("V25+",B73,C73,D73,E73,F73,G73,H73,I73)</f>
        <v>V25+AUZD</v>
      </c>
      <c r="K73" s="554">
        <v>35</v>
      </c>
      <c r="L73" s="756">
        <f t="shared" si="17"/>
        <v>49</v>
      </c>
    </row>
    <row r="74" spans="1:12" ht="15" x14ac:dyDescent="0.2">
      <c r="A74" s="758" t="s">
        <v>509</v>
      </c>
      <c r="B74" s="554" t="s">
        <v>492</v>
      </c>
      <c r="C74" s="554" t="s">
        <v>493</v>
      </c>
      <c r="D74" s="554" t="s">
        <v>494</v>
      </c>
      <c r="E74" s="554" t="s">
        <v>72</v>
      </c>
      <c r="F74" s="554"/>
      <c r="G74" s="554" t="s">
        <v>496</v>
      </c>
      <c r="H74" s="554" t="s">
        <v>497</v>
      </c>
      <c r="I74" s="554" t="s">
        <v>498</v>
      </c>
      <c r="J74" s="554" t="str">
        <f t="shared" ref="J74:J76" si="18">CONCATENATE("V25+",B74,C74,D74,E74,F74,G74,H74,I74)</f>
        <v>V25+AUZDRSV</v>
      </c>
      <c r="K74" s="554">
        <v>75</v>
      </c>
      <c r="L74" s="756">
        <f t="shared" si="17"/>
        <v>105</v>
      </c>
    </row>
    <row r="75" spans="1:12" ht="15" x14ac:dyDescent="0.2">
      <c r="A75" s="758" t="s">
        <v>509</v>
      </c>
      <c r="B75" s="554" t="s">
        <v>492</v>
      </c>
      <c r="C75" s="554" t="s">
        <v>493</v>
      </c>
      <c r="D75" s="554" t="s">
        <v>494</v>
      </c>
      <c r="E75" s="554" t="s">
        <v>72</v>
      </c>
      <c r="F75" s="554"/>
      <c r="G75" s="554" t="s">
        <v>496</v>
      </c>
      <c r="H75" s="554"/>
      <c r="I75" s="554" t="s">
        <v>498</v>
      </c>
      <c r="J75" s="554" t="str">
        <f t="shared" si="18"/>
        <v>V25+AUZDRV</v>
      </c>
      <c r="K75" s="554">
        <v>70</v>
      </c>
      <c r="L75" s="756">
        <f t="shared" si="17"/>
        <v>98</v>
      </c>
    </row>
    <row r="76" spans="1:12" ht="15" x14ac:dyDescent="0.2">
      <c r="A76" s="758" t="s">
        <v>509</v>
      </c>
      <c r="B76" s="554" t="s">
        <v>492</v>
      </c>
      <c r="C76" s="554" t="s">
        <v>493</v>
      </c>
      <c r="D76" s="554" t="s">
        <v>494</v>
      </c>
      <c r="E76" s="554" t="s">
        <v>72</v>
      </c>
      <c r="F76" s="554"/>
      <c r="G76" s="554"/>
      <c r="H76" s="554"/>
      <c r="I76" s="554" t="s">
        <v>498</v>
      </c>
      <c r="J76" s="554" t="str">
        <f t="shared" si="18"/>
        <v>V25+AUZDV</v>
      </c>
      <c r="K76" s="554">
        <v>65</v>
      </c>
      <c r="L76" s="756">
        <f t="shared" si="17"/>
        <v>91</v>
      </c>
    </row>
    <row r="77" spans="1:12" ht="15" x14ac:dyDescent="0.2">
      <c r="A77" s="758" t="s">
        <v>509</v>
      </c>
      <c r="B77" s="554" t="s">
        <v>492</v>
      </c>
      <c r="C77" s="554" t="s">
        <v>493</v>
      </c>
      <c r="D77" s="554" t="s">
        <v>494</v>
      </c>
      <c r="E77" s="554" t="s">
        <v>72</v>
      </c>
      <c r="F77" s="554" t="s">
        <v>495</v>
      </c>
      <c r="G77" s="554"/>
      <c r="H77" s="554"/>
      <c r="I77" s="554"/>
      <c r="J77" s="554" t="str">
        <f>CONCATENATE("V25+",B77,C77,D77,E77,F77,G77,H77,I77)</f>
        <v>V25+AUZDI</v>
      </c>
      <c r="K77" s="554">
        <v>40</v>
      </c>
      <c r="L77" s="756">
        <f t="shared" si="17"/>
        <v>56</v>
      </c>
    </row>
    <row r="78" spans="1:12" ht="15" x14ac:dyDescent="0.2">
      <c r="A78" s="758" t="s">
        <v>509</v>
      </c>
      <c r="B78" s="554" t="s">
        <v>492</v>
      </c>
      <c r="C78" s="554" t="s">
        <v>493</v>
      </c>
      <c r="D78" s="554" t="s">
        <v>494</v>
      </c>
      <c r="E78" s="554" t="s">
        <v>72</v>
      </c>
      <c r="F78" s="554" t="s">
        <v>495</v>
      </c>
      <c r="G78" s="554" t="s">
        <v>496</v>
      </c>
      <c r="H78" s="554" t="s">
        <v>497</v>
      </c>
      <c r="I78" s="554" t="s">
        <v>498</v>
      </c>
      <c r="J78" s="554" t="str">
        <f t="shared" ref="J78:J80" si="19">CONCATENATE("V25+",B78,C78,D78,E78,F78,G78,H78,I78)</f>
        <v>V25+AUZDIRSV</v>
      </c>
      <c r="K78" s="554">
        <v>80</v>
      </c>
      <c r="L78" s="756">
        <f t="shared" si="17"/>
        <v>112</v>
      </c>
    </row>
    <row r="79" spans="1:12" ht="15" x14ac:dyDescent="0.2">
      <c r="A79" s="758" t="s">
        <v>509</v>
      </c>
      <c r="B79" s="554" t="s">
        <v>492</v>
      </c>
      <c r="C79" s="554" t="s">
        <v>493</v>
      </c>
      <c r="D79" s="554" t="s">
        <v>494</v>
      </c>
      <c r="E79" s="554" t="s">
        <v>72</v>
      </c>
      <c r="F79" s="554" t="s">
        <v>495</v>
      </c>
      <c r="G79" s="554" t="s">
        <v>496</v>
      </c>
      <c r="H79" s="554"/>
      <c r="I79" s="554" t="s">
        <v>498</v>
      </c>
      <c r="J79" s="554" t="str">
        <f t="shared" si="19"/>
        <v>V25+AUZDIRV</v>
      </c>
      <c r="K79" s="554">
        <v>75</v>
      </c>
      <c r="L79" s="756">
        <f t="shared" si="17"/>
        <v>105</v>
      </c>
    </row>
    <row r="80" spans="1:12" ht="15" x14ac:dyDescent="0.2">
      <c r="A80" s="758" t="s">
        <v>509</v>
      </c>
      <c r="B80" s="554" t="s">
        <v>492</v>
      </c>
      <c r="C80" s="554" t="s">
        <v>493</v>
      </c>
      <c r="D80" s="554" t="s">
        <v>494</v>
      </c>
      <c r="E80" s="554" t="s">
        <v>72</v>
      </c>
      <c r="F80" s="554" t="s">
        <v>495</v>
      </c>
      <c r="G80" s="554"/>
      <c r="H80" s="554"/>
      <c r="I80" s="554" t="s">
        <v>498</v>
      </c>
      <c r="J80" s="554" t="str">
        <f t="shared" si="19"/>
        <v>V25+AUZDIV</v>
      </c>
      <c r="K80" s="554">
        <v>70</v>
      </c>
      <c r="L80" s="756">
        <f t="shared" si="17"/>
        <v>98</v>
      </c>
    </row>
    <row r="81" spans="1:12" ht="15" x14ac:dyDescent="0.2">
      <c r="A81" s="758" t="s">
        <v>509</v>
      </c>
      <c r="B81" s="554"/>
      <c r="C81" s="554"/>
      <c r="D81" s="554"/>
      <c r="E81" s="554"/>
      <c r="F81" s="554" t="s">
        <v>495</v>
      </c>
      <c r="G81" s="554"/>
      <c r="H81" s="554"/>
      <c r="I81" s="554"/>
      <c r="J81" s="554" t="str">
        <f t="shared" ref="J81:J86" si="20">CONCATENATE("V25+",B81,C81,D81,E81,F81,G81,H81,I81)</f>
        <v>V25+I</v>
      </c>
      <c r="K81" s="554">
        <v>30</v>
      </c>
      <c r="L81" s="756">
        <f t="shared" si="17"/>
        <v>42</v>
      </c>
    </row>
    <row r="82" spans="1:12" ht="15" x14ac:dyDescent="0.2">
      <c r="A82" s="758" t="s">
        <v>509</v>
      </c>
      <c r="B82" s="554"/>
      <c r="C82" s="554" t="s">
        <v>493</v>
      </c>
      <c r="D82" s="554"/>
      <c r="E82" s="554" t="s">
        <v>72</v>
      </c>
      <c r="F82" s="554" t="s">
        <v>495</v>
      </c>
      <c r="G82" s="554"/>
      <c r="H82" s="554"/>
      <c r="I82" s="554"/>
      <c r="J82" s="554" t="str">
        <f t="shared" si="20"/>
        <v>V25+UDI</v>
      </c>
      <c r="K82" s="554">
        <v>35</v>
      </c>
      <c r="L82" s="756">
        <f t="shared" si="17"/>
        <v>49</v>
      </c>
    </row>
    <row r="83" spans="1:12" ht="15" x14ac:dyDescent="0.2">
      <c r="A83" s="758" t="s">
        <v>509</v>
      </c>
      <c r="B83" s="554"/>
      <c r="C83" s="554"/>
      <c r="D83" s="554"/>
      <c r="E83" s="554" t="s">
        <v>72</v>
      </c>
      <c r="F83" s="554" t="s">
        <v>495</v>
      </c>
      <c r="G83" s="554"/>
      <c r="H83" s="554"/>
      <c r="I83" s="554"/>
      <c r="J83" s="554" t="str">
        <f t="shared" si="20"/>
        <v>V25+DI</v>
      </c>
      <c r="K83" s="554">
        <v>35</v>
      </c>
      <c r="L83" s="756">
        <f t="shared" si="17"/>
        <v>49</v>
      </c>
    </row>
    <row r="84" spans="1:12" ht="15" x14ac:dyDescent="0.2">
      <c r="A84" s="758" t="s">
        <v>509</v>
      </c>
      <c r="B84" s="554"/>
      <c r="C84" s="554" t="s">
        <v>493</v>
      </c>
      <c r="D84" s="554"/>
      <c r="E84" s="554"/>
      <c r="F84" s="554"/>
      <c r="G84" s="554"/>
      <c r="H84" s="554"/>
      <c r="I84" s="554"/>
      <c r="J84" s="554" t="str">
        <f t="shared" si="20"/>
        <v>V25+U</v>
      </c>
      <c r="K84" s="554">
        <v>10</v>
      </c>
      <c r="L84" s="756">
        <f t="shared" si="17"/>
        <v>14</v>
      </c>
    </row>
    <row r="85" spans="1:12" ht="15" x14ac:dyDescent="0.2">
      <c r="A85" s="758" t="s">
        <v>509</v>
      </c>
      <c r="B85" s="554"/>
      <c r="C85" s="554"/>
      <c r="D85" s="554" t="s">
        <v>494</v>
      </c>
      <c r="E85" s="554"/>
      <c r="F85" s="554"/>
      <c r="G85" s="554"/>
      <c r="H85" s="554"/>
      <c r="I85" s="554"/>
      <c r="J85" s="554" t="str">
        <f t="shared" si="20"/>
        <v>V25+Z</v>
      </c>
      <c r="K85" s="554">
        <v>2</v>
      </c>
      <c r="L85" s="756">
        <f t="shared" si="17"/>
        <v>3</v>
      </c>
    </row>
    <row r="86" spans="1:12" ht="15" x14ac:dyDescent="0.2">
      <c r="A86" s="758" t="s">
        <v>509</v>
      </c>
      <c r="B86" s="554"/>
      <c r="C86" s="554"/>
      <c r="D86" s="554"/>
      <c r="E86" s="554" t="s">
        <v>72</v>
      </c>
      <c r="F86" s="554"/>
      <c r="G86" s="554"/>
      <c r="H86" s="554"/>
      <c r="I86" s="554"/>
      <c r="J86" s="554" t="str">
        <f t="shared" si="20"/>
        <v>V25+D</v>
      </c>
      <c r="K86" s="554">
        <v>10</v>
      </c>
      <c r="L86" s="756">
        <f t="shared" si="17"/>
        <v>14</v>
      </c>
    </row>
    <row r="87" spans="1:12" ht="15" x14ac:dyDescent="0.2">
      <c r="A87" s="758" t="s">
        <v>510</v>
      </c>
      <c r="B87" s="554" t="s">
        <v>492</v>
      </c>
      <c r="C87" s="554"/>
      <c r="D87" s="554"/>
      <c r="E87" s="554"/>
      <c r="F87" s="554"/>
      <c r="G87" s="554"/>
      <c r="H87" s="554"/>
      <c r="I87" s="554"/>
      <c r="J87" s="554" t="str">
        <f>CONCATENATE("V30+",B87,C87,D87,E87,F87,G87,H87,I87)</f>
        <v>V30+A</v>
      </c>
      <c r="K87" s="554">
        <v>20</v>
      </c>
      <c r="L87" s="756">
        <f t="shared" si="17"/>
        <v>28</v>
      </c>
    </row>
    <row r="88" spans="1:12" ht="15" x14ac:dyDescent="0.2">
      <c r="A88" s="758" t="s">
        <v>510</v>
      </c>
      <c r="B88" s="554" t="s">
        <v>492</v>
      </c>
      <c r="C88" s="554"/>
      <c r="D88" s="554" t="s">
        <v>494</v>
      </c>
      <c r="E88" s="554"/>
      <c r="F88" s="554"/>
      <c r="G88" s="554"/>
      <c r="H88" s="554"/>
      <c r="I88" s="554"/>
      <c r="J88" s="554" t="str">
        <f>CONCATENATE("V30+",B88,C88,D88,E88,F88,G88,H88,I88)</f>
        <v>V30+AZ</v>
      </c>
      <c r="K88" s="554">
        <v>20</v>
      </c>
      <c r="L88" s="756">
        <f t="shared" si="17"/>
        <v>28</v>
      </c>
    </row>
    <row r="89" spans="1:12" ht="15" x14ac:dyDescent="0.2">
      <c r="A89" s="758" t="s">
        <v>510</v>
      </c>
      <c r="B89" s="554" t="s">
        <v>492</v>
      </c>
      <c r="C89" s="554" t="s">
        <v>493</v>
      </c>
      <c r="D89" s="554" t="s">
        <v>494</v>
      </c>
      <c r="E89" s="554"/>
      <c r="F89" s="554"/>
      <c r="G89" s="554"/>
      <c r="H89" s="554"/>
      <c r="I89" s="762"/>
      <c r="J89" s="554" t="str">
        <f>CONCATENATE("V30+",B89,C89,D89,E89,F89,G89,H89,I89)</f>
        <v>V30+AUZ</v>
      </c>
      <c r="K89" s="554">
        <v>25</v>
      </c>
      <c r="L89" s="756">
        <f t="shared" si="17"/>
        <v>35</v>
      </c>
    </row>
    <row r="90" spans="1:12" ht="15" x14ac:dyDescent="0.2">
      <c r="A90" s="758" t="s">
        <v>510</v>
      </c>
      <c r="B90" s="554" t="s">
        <v>492</v>
      </c>
      <c r="C90" s="554" t="s">
        <v>493</v>
      </c>
      <c r="D90" s="554" t="s">
        <v>494</v>
      </c>
      <c r="E90" s="554" t="s">
        <v>72</v>
      </c>
      <c r="F90" s="554"/>
      <c r="G90" s="554"/>
      <c r="H90" s="554"/>
      <c r="I90" s="554"/>
      <c r="J90" s="554" t="str">
        <f>CONCATENATE("V30+",B90,C90,D90,E90,F90,G90,H90,I90)</f>
        <v>V30+AUZD</v>
      </c>
      <c r="K90" s="554">
        <v>25</v>
      </c>
      <c r="L90" s="756">
        <f t="shared" si="17"/>
        <v>35</v>
      </c>
    </row>
    <row r="91" spans="1:12" ht="15" x14ac:dyDescent="0.2">
      <c r="A91" s="758" t="s">
        <v>510</v>
      </c>
      <c r="B91" s="554" t="s">
        <v>492</v>
      </c>
      <c r="C91" s="554" t="s">
        <v>493</v>
      </c>
      <c r="D91" s="554" t="s">
        <v>494</v>
      </c>
      <c r="E91" s="554" t="s">
        <v>72</v>
      </c>
      <c r="F91" s="554"/>
      <c r="G91" s="762" t="s">
        <v>496</v>
      </c>
      <c r="H91" s="762" t="s">
        <v>497</v>
      </c>
      <c r="I91" s="762" t="s">
        <v>498</v>
      </c>
      <c r="J91" s="554" t="str">
        <f t="shared" ref="J91:J93" si="21">CONCATENATE("V30+",B91,C91,D91,E91,F91,G91,H91,I91)</f>
        <v>V30+AUZDRSV</v>
      </c>
      <c r="K91" s="554">
        <v>55</v>
      </c>
      <c r="L91" s="756">
        <f t="shared" si="17"/>
        <v>77</v>
      </c>
    </row>
    <row r="92" spans="1:12" ht="15" x14ac:dyDescent="0.2">
      <c r="A92" s="758" t="s">
        <v>510</v>
      </c>
      <c r="B92" s="554" t="s">
        <v>492</v>
      </c>
      <c r="C92" s="554" t="s">
        <v>493</v>
      </c>
      <c r="D92" s="554" t="s">
        <v>494</v>
      </c>
      <c r="E92" s="554" t="s">
        <v>72</v>
      </c>
      <c r="F92" s="554"/>
      <c r="G92" s="762" t="s">
        <v>496</v>
      </c>
      <c r="H92" s="762"/>
      <c r="I92" s="762" t="s">
        <v>498</v>
      </c>
      <c r="J92" s="554" t="str">
        <f t="shared" si="21"/>
        <v>V30+AUZDRV</v>
      </c>
      <c r="K92" s="554">
        <v>50</v>
      </c>
      <c r="L92" s="756">
        <f t="shared" si="17"/>
        <v>70</v>
      </c>
    </row>
    <row r="93" spans="1:12" ht="15" x14ac:dyDescent="0.2">
      <c r="A93" s="758" t="s">
        <v>510</v>
      </c>
      <c r="B93" s="554" t="s">
        <v>492</v>
      </c>
      <c r="C93" s="554" t="s">
        <v>493</v>
      </c>
      <c r="D93" s="554" t="s">
        <v>494</v>
      </c>
      <c r="E93" s="554" t="s">
        <v>72</v>
      </c>
      <c r="F93" s="554"/>
      <c r="G93" s="762"/>
      <c r="H93" s="762"/>
      <c r="I93" s="762" t="s">
        <v>498</v>
      </c>
      <c r="J93" s="554" t="str">
        <f t="shared" si="21"/>
        <v>V30+AUZDV</v>
      </c>
      <c r="K93" s="554">
        <v>50</v>
      </c>
      <c r="L93" s="756">
        <f t="shared" si="17"/>
        <v>70</v>
      </c>
    </row>
    <row r="94" spans="1:12" ht="15" x14ac:dyDescent="0.2">
      <c r="A94" s="758" t="s">
        <v>510</v>
      </c>
      <c r="B94" s="554" t="s">
        <v>492</v>
      </c>
      <c r="C94" s="554" t="s">
        <v>493</v>
      </c>
      <c r="D94" s="554" t="s">
        <v>494</v>
      </c>
      <c r="E94" s="554" t="s">
        <v>72</v>
      </c>
      <c r="F94" s="554" t="s">
        <v>495</v>
      </c>
      <c r="G94" s="554"/>
      <c r="H94" s="554"/>
      <c r="I94" s="554"/>
      <c r="J94" s="554" t="str">
        <f>CONCATENATE("V30+",B94,C94,D94,E94,F94,G94,H94,I94)</f>
        <v>V30+AUZDI</v>
      </c>
      <c r="K94" s="554">
        <v>30</v>
      </c>
      <c r="L94" s="756">
        <f t="shared" si="17"/>
        <v>42</v>
      </c>
    </row>
    <row r="95" spans="1:12" ht="15" x14ac:dyDescent="0.2">
      <c r="A95" s="758" t="s">
        <v>510</v>
      </c>
      <c r="B95" s="554" t="s">
        <v>492</v>
      </c>
      <c r="C95" s="554" t="s">
        <v>493</v>
      </c>
      <c r="D95" s="554" t="s">
        <v>494</v>
      </c>
      <c r="E95" s="554" t="s">
        <v>72</v>
      </c>
      <c r="F95" s="554" t="s">
        <v>495</v>
      </c>
      <c r="G95" s="762" t="s">
        <v>496</v>
      </c>
      <c r="H95" s="762" t="s">
        <v>497</v>
      </c>
      <c r="I95" s="762" t="s">
        <v>498</v>
      </c>
      <c r="J95" s="554" t="str">
        <f t="shared" ref="J95:J97" si="22">CONCATENATE("V30+",B95,C95,D95,E95,F95,G95,H95,I95)</f>
        <v>V30+AUZDIRSV</v>
      </c>
      <c r="K95" s="554">
        <v>31</v>
      </c>
      <c r="L95" s="756">
        <f t="shared" si="17"/>
        <v>43</v>
      </c>
    </row>
    <row r="96" spans="1:12" ht="15" x14ac:dyDescent="0.2">
      <c r="A96" s="758" t="s">
        <v>510</v>
      </c>
      <c r="B96" s="554" t="s">
        <v>492</v>
      </c>
      <c r="C96" s="554" t="s">
        <v>493</v>
      </c>
      <c r="D96" s="554" t="s">
        <v>494</v>
      </c>
      <c r="E96" s="554" t="s">
        <v>72</v>
      </c>
      <c r="F96" s="554" t="s">
        <v>495</v>
      </c>
      <c r="G96" s="762" t="s">
        <v>496</v>
      </c>
      <c r="H96" s="762"/>
      <c r="I96" s="762" t="s">
        <v>498</v>
      </c>
      <c r="J96" s="554" t="str">
        <f t="shared" si="22"/>
        <v>V30+AUZDIRV</v>
      </c>
      <c r="K96" s="554">
        <v>32</v>
      </c>
      <c r="L96" s="756">
        <f t="shared" si="17"/>
        <v>45</v>
      </c>
    </row>
    <row r="97" spans="1:12" ht="15" x14ac:dyDescent="0.2">
      <c r="A97" s="758" t="s">
        <v>510</v>
      </c>
      <c r="B97" s="554" t="s">
        <v>492</v>
      </c>
      <c r="C97" s="554" t="s">
        <v>493</v>
      </c>
      <c r="D97" s="554" t="s">
        <v>494</v>
      </c>
      <c r="E97" s="554" t="s">
        <v>72</v>
      </c>
      <c r="F97" s="554" t="s">
        <v>495</v>
      </c>
      <c r="G97" s="762"/>
      <c r="H97" s="762"/>
      <c r="I97" s="762" t="s">
        <v>498</v>
      </c>
      <c r="J97" s="554" t="str">
        <f t="shared" si="22"/>
        <v>V30+AUZDIV</v>
      </c>
      <c r="K97" s="554">
        <v>33</v>
      </c>
      <c r="L97" s="756">
        <f t="shared" si="17"/>
        <v>46</v>
      </c>
    </row>
    <row r="98" spans="1:12" ht="15" x14ac:dyDescent="0.2">
      <c r="A98" s="758" t="s">
        <v>510</v>
      </c>
      <c r="B98" s="554"/>
      <c r="C98" s="554"/>
      <c r="D98" s="554"/>
      <c r="E98" s="554"/>
      <c r="F98" s="554" t="s">
        <v>495</v>
      </c>
      <c r="G98" s="554"/>
      <c r="H98" s="554"/>
      <c r="I98" s="554"/>
      <c r="J98" s="554" t="str">
        <f t="shared" ref="J98:J103" si="23">CONCATENATE("V30+",B98,C98,D98,E98,F98,G98,H98,I98)</f>
        <v>V30+I</v>
      </c>
      <c r="K98" s="554">
        <v>20</v>
      </c>
      <c r="L98" s="756">
        <f t="shared" si="17"/>
        <v>28</v>
      </c>
    </row>
    <row r="99" spans="1:12" ht="15" x14ac:dyDescent="0.2">
      <c r="A99" s="758" t="s">
        <v>510</v>
      </c>
      <c r="B99" s="554"/>
      <c r="C99" s="554" t="s">
        <v>493</v>
      </c>
      <c r="D99" s="554"/>
      <c r="E99" s="554" t="s">
        <v>72</v>
      </c>
      <c r="F99" s="554" t="s">
        <v>495</v>
      </c>
      <c r="G99" s="554"/>
      <c r="H99" s="554"/>
      <c r="I99" s="554"/>
      <c r="J99" s="554" t="str">
        <f t="shared" si="23"/>
        <v>V30+UDI</v>
      </c>
      <c r="K99" s="554">
        <v>25</v>
      </c>
      <c r="L99" s="756">
        <f t="shared" si="17"/>
        <v>35</v>
      </c>
    </row>
    <row r="100" spans="1:12" ht="15" x14ac:dyDescent="0.2">
      <c r="A100" s="758" t="s">
        <v>510</v>
      </c>
      <c r="B100" s="554"/>
      <c r="C100" s="554"/>
      <c r="D100" s="554"/>
      <c r="E100" s="554" t="s">
        <v>72</v>
      </c>
      <c r="F100" s="554" t="s">
        <v>495</v>
      </c>
      <c r="G100" s="554"/>
      <c r="H100" s="554"/>
      <c r="I100" s="554"/>
      <c r="J100" s="554" t="str">
        <f t="shared" si="23"/>
        <v>V30+DI</v>
      </c>
      <c r="K100" s="554">
        <v>25</v>
      </c>
      <c r="L100" s="756">
        <f t="shared" si="17"/>
        <v>35</v>
      </c>
    </row>
    <row r="101" spans="1:12" ht="15" x14ac:dyDescent="0.2">
      <c r="A101" s="758" t="s">
        <v>510</v>
      </c>
      <c r="B101" s="554"/>
      <c r="C101" s="554" t="s">
        <v>493</v>
      </c>
      <c r="D101" s="554"/>
      <c r="E101" s="554"/>
      <c r="F101" s="554"/>
      <c r="G101" s="554"/>
      <c r="H101" s="554"/>
      <c r="I101" s="554"/>
      <c r="J101" s="554" t="str">
        <f t="shared" si="23"/>
        <v>V30+U</v>
      </c>
      <c r="K101" s="554">
        <v>10</v>
      </c>
      <c r="L101" s="756">
        <f t="shared" si="17"/>
        <v>14</v>
      </c>
    </row>
    <row r="102" spans="1:12" ht="15" x14ac:dyDescent="0.2">
      <c r="A102" s="758" t="s">
        <v>510</v>
      </c>
      <c r="B102" s="554"/>
      <c r="C102" s="554"/>
      <c r="D102" s="554" t="s">
        <v>494</v>
      </c>
      <c r="E102" s="554"/>
      <c r="F102" s="554"/>
      <c r="G102" s="554"/>
      <c r="H102" s="554"/>
      <c r="I102" s="554"/>
      <c r="J102" s="554" t="str">
        <f t="shared" si="23"/>
        <v>V30+Z</v>
      </c>
      <c r="K102" s="554">
        <v>2</v>
      </c>
      <c r="L102" s="756">
        <f t="shared" si="17"/>
        <v>3</v>
      </c>
    </row>
    <row r="103" spans="1:12" ht="15" x14ac:dyDescent="0.2">
      <c r="A103" s="758" t="s">
        <v>510</v>
      </c>
      <c r="B103" s="554"/>
      <c r="C103" s="554"/>
      <c r="D103" s="554"/>
      <c r="E103" s="554" t="s">
        <v>72</v>
      </c>
      <c r="F103" s="554"/>
      <c r="G103" s="554"/>
      <c r="H103" s="554"/>
      <c r="I103" s="554"/>
      <c r="J103" s="554" t="str">
        <f t="shared" si="23"/>
        <v>V30+D</v>
      </c>
      <c r="K103" s="554">
        <v>10</v>
      </c>
      <c r="L103" s="756">
        <f t="shared" si="17"/>
        <v>14</v>
      </c>
    </row>
    <row r="104" spans="1:12" ht="15" x14ac:dyDescent="0.2">
      <c r="A104" s="758" t="s">
        <v>511</v>
      </c>
      <c r="B104" s="554" t="s">
        <v>492</v>
      </c>
      <c r="C104" s="554"/>
      <c r="D104" s="554"/>
      <c r="E104" s="554"/>
      <c r="F104" s="554"/>
      <c r="G104" s="554"/>
      <c r="H104" s="554"/>
      <c r="I104" s="554"/>
      <c r="J104" s="554" t="str">
        <f>CONCATENATE("Sec ",B104,C104,D104,E104,F104,G104,H104,I104)</f>
        <v>Sec A</v>
      </c>
      <c r="K104" s="554">
        <v>60</v>
      </c>
      <c r="L104" s="756">
        <f t="shared" ref="L104:L117" si="24">ROUND(K104*7/5,0)</f>
        <v>84</v>
      </c>
    </row>
    <row r="105" spans="1:12" ht="15" x14ac:dyDescent="0.2">
      <c r="A105" s="758" t="s">
        <v>511</v>
      </c>
      <c r="B105" s="554" t="s">
        <v>492</v>
      </c>
      <c r="C105" s="554"/>
      <c r="D105" s="554" t="s">
        <v>494</v>
      </c>
      <c r="E105" s="554"/>
      <c r="F105" s="554"/>
      <c r="G105" s="554"/>
      <c r="H105" s="554"/>
      <c r="I105" s="554"/>
      <c r="J105" s="554" t="str">
        <f t="shared" ref="J105:J117" si="25">CONCATENATE("Sec ",B105,C105,D105,E105,F105,G105,H105,I105)</f>
        <v>Sec AZ</v>
      </c>
      <c r="K105" s="554">
        <v>60</v>
      </c>
      <c r="L105" s="756">
        <f t="shared" si="24"/>
        <v>84</v>
      </c>
    </row>
    <row r="106" spans="1:12" ht="15" x14ac:dyDescent="0.2">
      <c r="A106" s="758" t="s">
        <v>511</v>
      </c>
      <c r="B106" s="554" t="s">
        <v>492</v>
      </c>
      <c r="C106" s="554" t="s">
        <v>493</v>
      </c>
      <c r="D106" s="554" t="s">
        <v>494</v>
      </c>
      <c r="E106" s="554"/>
      <c r="F106" s="554"/>
      <c r="G106" s="554"/>
      <c r="H106" s="554"/>
      <c r="I106" s="554"/>
      <c r="J106" s="554" t="str">
        <f t="shared" si="25"/>
        <v>Sec AUZ</v>
      </c>
      <c r="K106" s="554">
        <v>65</v>
      </c>
      <c r="L106" s="756">
        <f t="shared" si="24"/>
        <v>91</v>
      </c>
    </row>
    <row r="107" spans="1:12" ht="15" x14ac:dyDescent="0.2">
      <c r="A107" s="758" t="s">
        <v>511</v>
      </c>
      <c r="B107" s="554" t="s">
        <v>492</v>
      </c>
      <c r="C107" s="554" t="s">
        <v>493</v>
      </c>
      <c r="D107" s="554" t="s">
        <v>494</v>
      </c>
      <c r="E107" s="554" t="s">
        <v>72</v>
      </c>
      <c r="F107" s="554"/>
      <c r="G107" s="554"/>
      <c r="H107" s="554"/>
      <c r="I107" s="554"/>
      <c r="J107" s="554" t="str">
        <f t="shared" si="25"/>
        <v>Sec AUZD</v>
      </c>
      <c r="K107" s="554">
        <v>65</v>
      </c>
      <c r="L107" s="756">
        <f t="shared" si="24"/>
        <v>91</v>
      </c>
    </row>
    <row r="108" spans="1:12" ht="15" x14ac:dyDescent="0.2">
      <c r="A108" s="758" t="s">
        <v>511</v>
      </c>
      <c r="B108" s="554" t="s">
        <v>492</v>
      </c>
      <c r="C108" s="554" t="s">
        <v>493</v>
      </c>
      <c r="D108" s="554" t="s">
        <v>494</v>
      </c>
      <c r="E108" s="554" t="s">
        <v>72</v>
      </c>
      <c r="F108" s="554"/>
      <c r="G108" s="762" t="s">
        <v>496</v>
      </c>
      <c r="H108" s="762" t="s">
        <v>497</v>
      </c>
      <c r="I108" s="762" t="s">
        <v>498</v>
      </c>
      <c r="J108" s="554" t="str">
        <f t="shared" si="25"/>
        <v>Sec AUZDRSV</v>
      </c>
      <c r="K108" s="554">
        <v>125</v>
      </c>
      <c r="L108" s="756">
        <f t="shared" si="24"/>
        <v>175</v>
      </c>
    </row>
    <row r="109" spans="1:12" ht="15" x14ac:dyDescent="0.2">
      <c r="A109" s="758" t="s">
        <v>511</v>
      </c>
      <c r="B109" s="554" t="s">
        <v>492</v>
      </c>
      <c r="C109" s="554" t="s">
        <v>493</v>
      </c>
      <c r="D109" s="554" t="s">
        <v>494</v>
      </c>
      <c r="E109" s="554" t="s">
        <v>72</v>
      </c>
      <c r="F109" s="554"/>
      <c r="G109" s="762" t="s">
        <v>496</v>
      </c>
      <c r="H109" s="762"/>
      <c r="I109" s="762" t="s">
        <v>498</v>
      </c>
      <c r="J109" s="554" t="str">
        <f t="shared" si="25"/>
        <v>Sec AUZDRV</v>
      </c>
      <c r="K109" s="554">
        <v>125</v>
      </c>
      <c r="L109" s="756">
        <f t="shared" si="24"/>
        <v>175</v>
      </c>
    </row>
    <row r="110" spans="1:12" ht="15" x14ac:dyDescent="0.2">
      <c r="A110" s="758" t="s">
        <v>511</v>
      </c>
      <c r="B110" s="554" t="s">
        <v>492</v>
      </c>
      <c r="C110" s="554" t="s">
        <v>493</v>
      </c>
      <c r="D110" s="554" t="s">
        <v>494</v>
      </c>
      <c r="E110" s="554" t="s">
        <v>72</v>
      </c>
      <c r="F110" s="554"/>
      <c r="G110" s="762"/>
      <c r="H110" s="762"/>
      <c r="I110" s="762" t="s">
        <v>498</v>
      </c>
      <c r="J110" s="554" t="str">
        <f t="shared" si="25"/>
        <v>Sec AUZDV</v>
      </c>
      <c r="K110" s="554">
        <v>120</v>
      </c>
      <c r="L110" s="756">
        <f t="shared" si="24"/>
        <v>168</v>
      </c>
    </row>
    <row r="111" spans="1:12" ht="15" x14ac:dyDescent="0.2">
      <c r="A111" s="758" t="s">
        <v>511</v>
      </c>
      <c r="B111" s="554" t="s">
        <v>492</v>
      </c>
      <c r="C111" s="554" t="s">
        <v>493</v>
      </c>
      <c r="D111" s="554" t="s">
        <v>494</v>
      </c>
      <c r="E111" s="554" t="s">
        <v>72</v>
      </c>
      <c r="F111" s="554" t="s">
        <v>495</v>
      </c>
      <c r="G111" s="554"/>
      <c r="H111" s="554"/>
      <c r="I111" s="554"/>
      <c r="J111" s="554" t="str">
        <f t="shared" si="25"/>
        <v>Sec AUZDI</v>
      </c>
      <c r="K111" s="554">
        <v>80</v>
      </c>
      <c r="L111" s="756">
        <f t="shared" si="24"/>
        <v>112</v>
      </c>
    </row>
    <row r="112" spans="1:12" ht="15" x14ac:dyDescent="0.2">
      <c r="A112" s="758" t="s">
        <v>511</v>
      </c>
      <c r="B112" s="554" t="s">
        <v>492</v>
      </c>
      <c r="C112" s="554" t="s">
        <v>493</v>
      </c>
      <c r="D112" s="554" t="s">
        <v>494</v>
      </c>
      <c r="E112" s="554" t="s">
        <v>72</v>
      </c>
      <c r="F112" s="554" t="s">
        <v>495</v>
      </c>
      <c r="G112" s="762" t="s">
        <v>496</v>
      </c>
      <c r="H112" s="762" t="s">
        <v>497</v>
      </c>
      <c r="I112" s="762" t="s">
        <v>498</v>
      </c>
      <c r="J112" s="554" t="str">
        <f t="shared" si="25"/>
        <v>Sec AUZDIRSV</v>
      </c>
      <c r="K112" s="554">
        <v>140</v>
      </c>
      <c r="L112" s="756">
        <f t="shared" si="24"/>
        <v>196</v>
      </c>
    </row>
    <row r="113" spans="1:12" ht="15" x14ac:dyDescent="0.2">
      <c r="A113" s="758" t="s">
        <v>511</v>
      </c>
      <c r="B113" s="554" t="s">
        <v>492</v>
      </c>
      <c r="C113" s="554" t="s">
        <v>493</v>
      </c>
      <c r="D113" s="554" t="s">
        <v>494</v>
      </c>
      <c r="E113" s="554" t="s">
        <v>72</v>
      </c>
      <c r="F113" s="554" t="s">
        <v>495</v>
      </c>
      <c r="G113" s="762" t="s">
        <v>496</v>
      </c>
      <c r="H113" s="762"/>
      <c r="I113" s="762" t="s">
        <v>498</v>
      </c>
      <c r="J113" s="554" t="str">
        <f t="shared" si="25"/>
        <v>Sec AUZDIRV</v>
      </c>
      <c r="K113" s="554">
        <v>140</v>
      </c>
      <c r="L113" s="756">
        <f t="shared" si="24"/>
        <v>196</v>
      </c>
    </row>
    <row r="114" spans="1:12" ht="15" x14ac:dyDescent="0.2">
      <c r="A114" s="758" t="s">
        <v>511</v>
      </c>
      <c r="B114" s="554" t="s">
        <v>492</v>
      </c>
      <c r="C114" s="554" t="s">
        <v>493</v>
      </c>
      <c r="D114" s="554" t="s">
        <v>494</v>
      </c>
      <c r="E114" s="554" t="s">
        <v>72</v>
      </c>
      <c r="F114" s="554" t="s">
        <v>495</v>
      </c>
      <c r="G114" s="762"/>
      <c r="H114" s="762"/>
      <c r="I114" s="762" t="s">
        <v>498</v>
      </c>
      <c r="J114" s="554" t="str">
        <f t="shared" si="25"/>
        <v>Sec AUZDIV</v>
      </c>
      <c r="K114" s="554">
        <v>135</v>
      </c>
      <c r="L114" s="756">
        <f t="shared" si="24"/>
        <v>189</v>
      </c>
    </row>
    <row r="115" spans="1:12" ht="15" x14ac:dyDescent="0.2">
      <c r="A115" s="758" t="s">
        <v>511</v>
      </c>
      <c r="B115" s="554"/>
      <c r="C115" s="554"/>
      <c r="D115" s="554"/>
      <c r="E115" s="554"/>
      <c r="F115" s="554" t="s">
        <v>495</v>
      </c>
      <c r="G115" s="554"/>
      <c r="H115" s="554"/>
      <c r="I115" s="554"/>
      <c r="J115" s="554" t="str">
        <f t="shared" si="25"/>
        <v>Sec I</v>
      </c>
      <c r="K115" s="554">
        <v>60</v>
      </c>
      <c r="L115" s="756">
        <f t="shared" si="24"/>
        <v>84</v>
      </c>
    </row>
    <row r="116" spans="1:12" ht="15" x14ac:dyDescent="0.2">
      <c r="A116" s="758" t="s">
        <v>511</v>
      </c>
      <c r="B116" s="554"/>
      <c r="C116" s="554" t="s">
        <v>493</v>
      </c>
      <c r="D116" s="554"/>
      <c r="E116" s="554" t="s">
        <v>72</v>
      </c>
      <c r="F116" s="554" t="s">
        <v>495</v>
      </c>
      <c r="G116" s="554"/>
      <c r="H116" s="554"/>
      <c r="I116" s="554"/>
      <c r="J116" s="554" t="str">
        <f t="shared" si="25"/>
        <v>Sec UDI</v>
      </c>
      <c r="K116" s="554">
        <v>65</v>
      </c>
      <c r="L116" s="756">
        <f t="shared" si="24"/>
        <v>91</v>
      </c>
    </row>
    <row r="117" spans="1:12" ht="15" x14ac:dyDescent="0.2">
      <c r="A117" s="758" t="s">
        <v>511</v>
      </c>
      <c r="B117" s="554"/>
      <c r="C117" s="554"/>
      <c r="D117" s="554"/>
      <c r="E117" s="554" t="s">
        <v>72</v>
      </c>
      <c r="F117" s="554" t="s">
        <v>495</v>
      </c>
      <c r="G117" s="554"/>
      <c r="H117" s="554"/>
      <c r="I117" s="554"/>
      <c r="J117" s="554" t="str">
        <f t="shared" si="25"/>
        <v>Sec DI</v>
      </c>
      <c r="K117" s="554">
        <v>65</v>
      </c>
      <c r="L117" s="756">
        <f t="shared" si="24"/>
        <v>91</v>
      </c>
    </row>
    <row r="118" spans="1:12" ht="15" x14ac:dyDescent="0.2">
      <c r="A118" s="758" t="s">
        <v>17</v>
      </c>
      <c r="B118" s="554"/>
      <c r="C118" s="554"/>
      <c r="D118" s="554"/>
      <c r="E118" s="554"/>
      <c r="F118" s="554"/>
      <c r="G118" s="554"/>
      <c r="H118" s="554"/>
      <c r="I118" s="554"/>
      <c r="J118" s="554" t="str">
        <f>A118</f>
        <v>V5</v>
      </c>
      <c r="K118" s="692"/>
      <c r="L118" s="756">
        <v>140</v>
      </c>
    </row>
    <row r="119" spans="1:12" ht="15" x14ac:dyDescent="0.2">
      <c r="A119" s="758" t="s">
        <v>12</v>
      </c>
      <c r="B119" s="554"/>
      <c r="C119" s="554"/>
      <c r="D119" s="554"/>
      <c r="E119" s="554"/>
      <c r="F119" s="554"/>
      <c r="G119" s="554"/>
      <c r="H119" s="554"/>
      <c r="I119" s="554"/>
      <c r="J119" s="554" t="str">
        <f t="shared" ref="J119:J123" si="26">A119</f>
        <v>V10</v>
      </c>
      <c r="K119" s="692"/>
      <c r="L119" s="756">
        <v>220</v>
      </c>
    </row>
    <row r="120" spans="1:12" ht="15" x14ac:dyDescent="0.2">
      <c r="A120" s="758" t="s">
        <v>13</v>
      </c>
      <c r="B120" s="554"/>
      <c r="C120" s="554"/>
      <c r="D120" s="554"/>
      <c r="E120" s="554"/>
      <c r="F120" s="554"/>
      <c r="G120" s="554"/>
      <c r="H120" s="554"/>
      <c r="I120" s="554"/>
      <c r="J120" s="554" t="str">
        <f t="shared" si="26"/>
        <v>V15</v>
      </c>
      <c r="K120" s="692"/>
      <c r="L120" s="756">
        <v>185</v>
      </c>
    </row>
    <row r="121" spans="1:12" ht="15" x14ac:dyDescent="0.2">
      <c r="A121" s="758" t="s">
        <v>14</v>
      </c>
      <c r="B121" s="554"/>
      <c r="C121" s="554"/>
      <c r="D121" s="554"/>
      <c r="E121" s="554"/>
      <c r="F121" s="554"/>
      <c r="G121" s="554"/>
      <c r="H121" s="554"/>
      <c r="I121" s="554"/>
      <c r="J121" s="554" t="str">
        <f t="shared" si="26"/>
        <v>V20</v>
      </c>
      <c r="K121" s="692"/>
      <c r="L121" s="756">
        <v>220</v>
      </c>
    </row>
    <row r="122" spans="1:12" ht="15" x14ac:dyDescent="0.2">
      <c r="A122" s="758" t="s">
        <v>15</v>
      </c>
      <c r="B122" s="554"/>
      <c r="C122" s="554"/>
      <c r="D122" s="554"/>
      <c r="E122" s="554"/>
      <c r="F122" s="554"/>
      <c r="G122" s="554"/>
      <c r="H122" s="554"/>
      <c r="I122" s="554"/>
      <c r="J122" s="554" t="str">
        <f t="shared" si="26"/>
        <v>V25</v>
      </c>
      <c r="K122" s="692"/>
      <c r="L122" s="756">
        <v>140</v>
      </c>
    </row>
    <row r="123" spans="1:12" ht="15" x14ac:dyDescent="0.2">
      <c r="A123" s="758" t="s">
        <v>16</v>
      </c>
      <c r="B123" s="554"/>
      <c r="C123" s="554"/>
      <c r="D123" s="554"/>
      <c r="E123" s="554"/>
      <c r="F123" s="554"/>
      <c r="G123" s="554"/>
      <c r="H123" s="554"/>
      <c r="I123" s="554"/>
      <c r="J123" s="554" t="str">
        <f t="shared" si="26"/>
        <v>V30</v>
      </c>
      <c r="K123" s="692"/>
      <c r="L123" s="756">
        <v>220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P26" sqref="P26"/>
    </sheetView>
  </sheetViews>
  <sheetFormatPr baseColWidth="10" defaultRowHeight="12.7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DA69"/>
  <sheetViews>
    <sheetView showZeros="0" zoomScale="75" zoomScaleNormal="7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57" sqref="C57"/>
    </sheetView>
  </sheetViews>
  <sheetFormatPr baseColWidth="10" defaultRowHeight="12.75" x14ac:dyDescent="0.2"/>
  <cols>
    <col min="1" max="1" width="3.5703125" style="12" bestFit="1" customWidth="1"/>
    <col min="2" max="2" width="6.140625" style="12" customWidth="1"/>
    <col min="3" max="4" width="6" style="12" customWidth="1"/>
    <col min="5" max="10" width="3.85546875" style="12" customWidth="1"/>
    <col min="11" max="100" width="3.7109375" style="12" customWidth="1"/>
    <col min="101" max="101" width="10.5703125" style="12" bestFit="1" customWidth="1"/>
    <col min="102" max="102" width="11.42578125" style="12" bestFit="1" customWidth="1"/>
    <col min="103" max="103" width="3.7109375" style="12" customWidth="1"/>
    <col min="104" max="105" width="5.7109375" style="12" customWidth="1"/>
    <col min="106" max="112" width="3.7109375" style="12" customWidth="1"/>
    <col min="113" max="16384" width="11.42578125" style="12"/>
  </cols>
  <sheetData>
    <row r="1" spans="1:105" ht="20.25" x14ac:dyDescent="0.2">
      <c r="A1" s="455"/>
      <c r="B1" s="456"/>
      <c r="C1" s="456"/>
      <c r="D1" s="441"/>
      <c r="E1" s="980">
        <v>2018</v>
      </c>
      <c r="F1" s="981"/>
      <c r="G1" s="981"/>
      <c r="H1" s="981"/>
      <c r="I1" s="981"/>
      <c r="J1" s="981"/>
      <c r="K1" s="981"/>
      <c r="L1" s="981"/>
      <c r="M1" s="981"/>
      <c r="N1" s="981"/>
      <c r="O1" s="981"/>
      <c r="P1" s="462"/>
      <c r="Q1" s="980">
        <v>2019</v>
      </c>
      <c r="R1" s="981"/>
      <c r="S1" s="981"/>
      <c r="T1" s="981"/>
      <c r="U1" s="981"/>
      <c r="V1" s="981"/>
      <c r="W1" s="981"/>
      <c r="X1" s="981"/>
      <c r="Y1" s="981"/>
      <c r="Z1" s="981"/>
      <c r="AA1" s="981"/>
      <c r="AB1" s="462"/>
      <c r="AC1" s="980">
        <v>2020</v>
      </c>
      <c r="AD1" s="981"/>
      <c r="AE1" s="981"/>
      <c r="AF1" s="981"/>
      <c r="AG1" s="981"/>
      <c r="AH1" s="981"/>
      <c r="AI1" s="981"/>
      <c r="AJ1" s="981"/>
      <c r="AK1" s="981"/>
      <c r="AL1" s="981"/>
      <c r="AM1" s="981"/>
      <c r="AN1" s="462">
        <v>8</v>
      </c>
      <c r="AO1" s="980">
        <v>2021</v>
      </c>
      <c r="AP1" s="981"/>
      <c r="AQ1" s="981"/>
      <c r="AR1" s="981"/>
      <c r="AS1" s="981"/>
      <c r="AT1" s="981"/>
      <c r="AU1" s="981"/>
      <c r="AV1" s="981"/>
      <c r="AW1" s="981"/>
      <c r="AX1" s="981"/>
      <c r="AY1" s="981"/>
      <c r="AZ1" s="462">
        <v>13</v>
      </c>
      <c r="BA1" s="980">
        <v>2022</v>
      </c>
      <c r="BB1" s="981"/>
      <c r="BC1" s="981"/>
      <c r="BD1" s="981"/>
      <c r="BE1" s="981"/>
      <c r="BF1" s="981"/>
      <c r="BG1" s="981"/>
      <c r="BH1" s="981"/>
      <c r="BI1" s="981"/>
      <c r="BJ1" s="981"/>
      <c r="BK1" s="981"/>
      <c r="BL1" s="462">
        <v>13</v>
      </c>
      <c r="BM1" s="980">
        <v>2023</v>
      </c>
      <c r="BN1" s="981"/>
      <c r="BO1" s="981"/>
      <c r="BP1" s="981"/>
      <c r="BQ1" s="981"/>
      <c r="BR1" s="981"/>
      <c r="BS1" s="981"/>
      <c r="BT1" s="981"/>
      <c r="BU1" s="981"/>
      <c r="BV1" s="981"/>
      <c r="BW1" s="981"/>
      <c r="BX1" s="462">
        <v>13</v>
      </c>
      <c r="BY1" s="980">
        <v>2024</v>
      </c>
      <c r="BZ1" s="981"/>
      <c r="CA1" s="981"/>
      <c r="CB1" s="981"/>
      <c r="CC1" s="981"/>
      <c r="CD1" s="981"/>
      <c r="CE1" s="981"/>
      <c r="CF1" s="981"/>
      <c r="CG1" s="981"/>
      <c r="CH1" s="981"/>
      <c r="CI1" s="981"/>
      <c r="CJ1" s="462">
        <v>8</v>
      </c>
      <c r="CK1" s="980">
        <v>2025</v>
      </c>
      <c r="CL1" s="981"/>
      <c r="CM1" s="981"/>
      <c r="CN1" s="981"/>
      <c r="CO1" s="981"/>
      <c r="CP1" s="981"/>
      <c r="CQ1" s="981"/>
      <c r="CR1" s="981"/>
      <c r="CS1" s="981"/>
      <c r="CT1" s="981"/>
      <c r="CU1" s="981"/>
      <c r="CV1" s="1096"/>
    </row>
    <row r="2" spans="1:105" x14ac:dyDescent="0.2">
      <c r="A2" s="185" t="s">
        <v>18</v>
      </c>
      <c r="B2" s="185" t="s">
        <v>42</v>
      </c>
      <c r="C2" s="185" t="s">
        <v>332</v>
      </c>
      <c r="D2" s="442" t="s">
        <v>377</v>
      </c>
      <c r="E2" s="444" t="s">
        <v>0</v>
      </c>
      <c r="F2" s="365" t="s">
        <v>1</v>
      </c>
      <c r="G2" s="365" t="s">
        <v>2</v>
      </c>
      <c r="H2" s="365" t="s">
        <v>3</v>
      </c>
      <c r="I2" s="365" t="s">
        <v>4</v>
      </c>
      <c r="J2" s="365" t="s">
        <v>5</v>
      </c>
      <c r="K2" s="365" t="s">
        <v>6</v>
      </c>
      <c r="L2" s="365" t="s">
        <v>7</v>
      </c>
      <c r="M2" s="365" t="s">
        <v>8</v>
      </c>
      <c r="N2" s="365" t="s">
        <v>9</v>
      </c>
      <c r="O2" s="365" t="s">
        <v>10</v>
      </c>
      <c r="P2" s="445" t="s">
        <v>11</v>
      </c>
      <c r="Q2" s="444" t="s">
        <v>0</v>
      </c>
      <c r="R2" s="365" t="s">
        <v>1</v>
      </c>
      <c r="S2" s="365" t="s">
        <v>2</v>
      </c>
      <c r="T2" s="365" t="s">
        <v>3</v>
      </c>
      <c r="U2" s="365" t="s">
        <v>4</v>
      </c>
      <c r="V2" s="365" t="s">
        <v>5</v>
      </c>
      <c r="W2" s="365" t="s">
        <v>6</v>
      </c>
      <c r="X2" s="365" t="s">
        <v>7</v>
      </c>
      <c r="Y2" s="365" t="s">
        <v>8</v>
      </c>
      <c r="Z2" s="365" t="s">
        <v>9</v>
      </c>
      <c r="AA2" s="365" t="s">
        <v>10</v>
      </c>
      <c r="AB2" s="445" t="s">
        <v>11</v>
      </c>
      <c r="AC2" s="444" t="s">
        <v>0</v>
      </c>
      <c r="AD2" s="365" t="s">
        <v>1</v>
      </c>
      <c r="AE2" s="365" t="s">
        <v>2</v>
      </c>
      <c r="AF2" s="365" t="s">
        <v>3</v>
      </c>
      <c r="AG2" s="365" t="s">
        <v>4</v>
      </c>
      <c r="AH2" s="365" t="s">
        <v>5</v>
      </c>
      <c r="AI2" s="365" t="s">
        <v>6</v>
      </c>
      <c r="AJ2" s="365" t="s">
        <v>7</v>
      </c>
      <c r="AK2" s="365" t="s">
        <v>8</v>
      </c>
      <c r="AL2" s="365" t="s">
        <v>9</v>
      </c>
      <c r="AM2" s="365" t="s">
        <v>10</v>
      </c>
      <c r="AN2" s="445" t="s">
        <v>11</v>
      </c>
      <c r="AO2" s="444" t="s">
        <v>0</v>
      </c>
      <c r="AP2" s="365" t="s">
        <v>1</v>
      </c>
      <c r="AQ2" s="365" t="s">
        <v>2</v>
      </c>
      <c r="AR2" s="365" t="s">
        <v>3</v>
      </c>
      <c r="AS2" s="365" t="s">
        <v>4</v>
      </c>
      <c r="AT2" s="365" t="s">
        <v>5</v>
      </c>
      <c r="AU2" s="365" t="s">
        <v>6</v>
      </c>
      <c r="AV2" s="365" t="s">
        <v>7</v>
      </c>
      <c r="AW2" s="365" t="s">
        <v>8</v>
      </c>
      <c r="AX2" s="365" t="s">
        <v>9</v>
      </c>
      <c r="AY2" s="365" t="s">
        <v>10</v>
      </c>
      <c r="AZ2" s="445" t="s">
        <v>11</v>
      </c>
      <c r="BA2" s="444" t="s">
        <v>0</v>
      </c>
      <c r="BB2" s="365" t="s">
        <v>1</v>
      </c>
      <c r="BC2" s="365" t="s">
        <v>2</v>
      </c>
      <c r="BD2" s="365" t="s">
        <v>3</v>
      </c>
      <c r="BE2" s="365" t="s">
        <v>4</v>
      </c>
      <c r="BF2" s="365" t="s">
        <v>5</v>
      </c>
      <c r="BG2" s="365" t="s">
        <v>6</v>
      </c>
      <c r="BH2" s="365" t="s">
        <v>7</v>
      </c>
      <c r="BI2" s="365" t="s">
        <v>8</v>
      </c>
      <c r="BJ2" s="365" t="s">
        <v>9</v>
      </c>
      <c r="BK2" s="365" t="s">
        <v>10</v>
      </c>
      <c r="BL2" s="445" t="s">
        <v>11</v>
      </c>
      <c r="BM2" s="444" t="s">
        <v>0</v>
      </c>
      <c r="BN2" s="365" t="s">
        <v>1</v>
      </c>
      <c r="BO2" s="365" t="s">
        <v>2</v>
      </c>
      <c r="BP2" s="365" t="s">
        <v>3</v>
      </c>
      <c r="BQ2" s="365" t="s">
        <v>4</v>
      </c>
      <c r="BR2" s="365" t="s">
        <v>5</v>
      </c>
      <c r="BS2" s="365" t="s">
        <v>6</v>
      </c>
      <c r="BT2" s="365" t="s">
        <v>7</v>
      </c>
      <c r="BU2" s="365" t="s">
        <v>8</v>
      </c>
      <c r="BV2" s="365" t="s">
        <v>9</v>
      </c>
      <c r="BW2" s="365" t="s">
        <v>10</v>
      </c>
      <c r="BX2" s="445" t="s">
        <v>11</v>
      </c>
      <c r="BY2" s="444" t="s">
        <v>0</v>
      </c>
      <c r="BZ2" s="365" t="s">
        <v>1</v>
      </c>
      <c r="CA2" s="365" t="s">
        <v>2</v>
      </c>
      <c r="CB2" s="365" t="s">
        <v>3</v>
      </c>
      <c r="CC2" s="365" t="s">
        <v>4</v>
      </c>
      <c r="CD2" s="365" t="s">
        <v>5</v>
      </c>
      <c r="CE2" s="365" t="s">
        <v>6</v>
      </c>
      <c r="CF2" s="365" t="s">
        <v>7</v>
      </c>
      <c r="CG2" s="365" t="s">
        <v>8</v>
      </c>
      <c r="CH2" s="365" t="s">
        <v>9</v>
      </c>
      <c r="CI2" s="365" t="s">
        <v>10</v>
      </c>
      <c r="CJ2" s="445" t="s">
        <v>11</v>
      </c>
      <c r="CK2" s="444" t="s">
        <v>0</v>
      </c>
      <c r="CL2" s="365" t="s">
        <v>1</v>
      </c>
      <c r="CM2" s="365" t="s">
        <v>2</v>
      </c>
      <c r="CN2" s="365" t="s">
        <v>3</v>
      </c>
      <c r="CO2" s="365" t="s">
        <v>4</v>
      </c>
      <c r="CP2" s="365" t="s">
        <v>5</v>
      </c>
      <c r="CQ2" s="365" t="s">
        <v>6</v>
      </c>
      <c r="CR2" s="365" t="s">
        <v>7</v>
      </c>
      <c r="CS2" s="365" t="s">
        <v>8</v>
      </c>
      <c r="CT2" s="365" t="s">
        <v>9</v>
      </c>
      <c r="CU2" s="365" t="s">
        <v>10</v>
      </c>
      <c r="CV2" s="445" t="s">
        <v>11</v>
      </c>
      <c r="CW2" s="443" t="s">
        <v>333</v>
      </c>
      <c r="CX2" s="365" t="s">
        <v>334</v>
      </c>
      <c r="CZ2" s="365" t="s">
        <v>332</v>
      </c>
      <c r="DA2" s="365" t="s">
        <v>335</v>
      </c>
    </row>
    <row r="3" spans="1:105" x14ac:dyDescent="0.2">
      <c r="A3" s="442">
        <v>1</v>
      </c>
      <c r="B3" s="442" t="str">
        <f>M2D!H34</f>
        <v>D637</v>
      </c>
      <c r="C3" s="365" t="str">
        <f t="shared" ref="C3:C34" si="0">INDEX(K$3:CX$58,A3,MATCH("RMV",K3:CV3,0)-1)</f>
        <v>V10</v>
      </c>
      <c r="D3" s="442">
        <f>YEAR(HLOOKUP(C3,M2D!GZ$12:HE$89,VLOOKUP(B3,M2D!GX$13:HF$89,9,FALSE),FALSE))</f>
        <v>2018</v>
      </c>
      <c r="E3" s="446" t="str">
        <f>IF(OR(LEFT(M2D!AS34,1)="V",M2D!AS34="RMV"),M2D!AS34,"")</f>
        <v/>
      </c>
      <c r="F3" s="447" t="str">
        <f>IF(OR(LEFT(M2D!AT34,1)="V",M2D!AT34="RMV"),M2D!AT34,"")</f>
        <v/>
      </c>
      <c r="G3" s="447" t="str">
        <f>IF(OR(LEFT(M2D!AE34,1)="V",M2D!AE34="RMV"),M2D!AE34,"")</f>
        <v/>
      </c>
      <c r="H3" s="447" t="str">
        <f>IF(OR(LEFT(M2D!AF34,1)="V",M2D!AF34="RMV"),M2D!AF34,"")</f>
        <v/>
      </c>
      <c r="I3" s="447" t="str">
        <f>IF(OR(LEFT(M2D!AW34,1)="V",M2D!AW34="RMV"),M2D!AW34,"")</f>
        <v/>
      </c>
      <c r="J3" s="447" t="str">
        <f>IF(OR(LEFT(M2D!AX34,1)="V",M2D!AX34="RMV"),M2D!AX34,"")</f>
        <v/>
      </c>
      <c r="K3" s="447" t="str">
        <f>IF(OR(LEFT(M2D!AY34,1)="V",M2D!AY34="RMV"),M2D!AY34,"")</f>
        <v/>
      </c>
      <c r="L3" s="447" t="str">
        <f>IF(OR(LEFT(M2D!AZ34,1)="V",M2D!AZ34="RMV"),M2D!AZ34,"")</f>
        <v/>
      </c>
      <c r="M3" s="447" t="str">
        <f>IF(OR(LEFT(M2D!BA34,1)="V",M2D!BA34="RMV"),M2D!BA34,"")</f>
        <v/>
      </c>
      <c r="N3" s="447" t="str">
        <f>IF(OR(LEFT(M2D!BB34,1)="V",M2D!BB34="RMV"),M2D!BB34,"")</f>
        <v/>
      </c>
      <c r="O3" s="447" t="str">
        <f>IF(OR(LEFT(M2D!BC34,1)="V",M2D!BC34="RMV"),M2D!BC34,"")</f>
        <v/>
      </c>
      <c r="P3" s="448" t="str">
        <f>IF(OR(LEFT(M2D!BD34,1)="V",M2D!BD34="RMV"),M2D!BD34,"")</f>
        <v>V10</v>
      </c>
      <c r="Q3" s="446" t="str">
        <f>IF(OR(LEFT(M2D!BE34,1)="V",M2D!BE34="RMV"),M2D!BE34,"")</f>
        <v>V10</v>
      </c>
      <c r="R3" s="447" t="str">
        <f>IF(OR(LEFT(M2D!BF34,1)="V",M2D!BF34="RMV"),M2D!BF34,"")</f>
        <v>V10</v>
      </c>
      <c r="S3" s="447" t="str">
        <f>IF(OR(LEFT(M2D!BG34,1)="V",M2D!BG34="RMV"),M2D!BG34,"")</f>
        <v>V10</v>
      </c>
      <c r="T3" s="447" t="str">
        <f>IF(OR(LEFT(M2D!BH34,1)="V",M2D!BH34="RMV"),M2D!BH34,"")</f>
        <v>V10</v>
      </c>
      <c r="U3" s="447" t="str">
        <f>IF(OR(LEFT(M2D!BI34,1)="V",M2D!BI34="RMV"),M2D!BI34,"")</f>
        <v>V10</v>
      </c>
      <c r="V3" s="447" t="str">
        <f>IF(OR(LEFT(M2D!BJ34,1)="V",M2D!BJ34="RMV"),M2D!BJ34,"")</f>
        <v/>
      </c>
      <c r="W3" s="447" t="str">
        <f>IF(OR(LEFT(M2D!BK34,1)="V",M2D!BK34="RMV"),M2D!BK34,"")</f>
        <v/>
      </c>
      <c r="X3" s="447" t="str">
        <f>IF(OR(LEFT(M2D!BL34,1)="V",M2D!BL34="RMV"),M2D!BL34,"")</f>
        <v/>
      </c>
      <c r="Y3" s="447" t="str">
        <f>IF(OR(LEFT(M2D!BM34,1)="V",M2D!BM34="RMV"),M2D!BM34,"")</f>
        <v>V10</v>
      </c>
      <c r="Z3" s="447" t="str">
        <f>IF(OR(LEFT(M2D!BN34,1)="V",M2D!BN34="RMV"),M2D!BN34,"")</f>
        <v>RMV</v>
      </c>
      <c r="AA3" s="447" t="str">
        <f>IF(OR(LEFT(M2D!BO34,1)="V",M2D!BO34="RMV"),M2D!BO34,"")</f>
        <v>RMV</v>
      </c>
      <c r="AB3" s="448" t="str">
        <f>IF(OR(LEFT(M2D!BP34,1)="V",M2D!BP34="RMV"),M2D!BP34,"")</f>
        <v>RMV</v>
      </c>
      <c r="AC3" s="446" t="str">
        <f>IF(OR(LEFT(M2D!BQ34,1)="V",M2D!BQ34="RMV"),M2D!BQ34,"")</f>
        <v>RMV</v>
      </c>
      <c r="AD3" s="447" t="str">
        <f>IF(OR(LEFT(M2D!BR34,1)="V",M2D!BR34="RMV"),M2D!BR34,"")</f>
        <v>RMV</v>
      </c>
      <c r="AE3" s="447" t="str">
        <f>IF(OR(LEFT(M2D!BS34,1)="V",M2D!BS34="RMV"),M2D!BS34,"")</f>
        <v>RMV</v>
      </c>
      <c r="AF3" s="447" t="str">
        <f>IF(OR(LEFT(M2D!BT34,1)="V",M2D!BT34="RMV"),M2D!BT34,"")</f>
        <v>RMV</v>
      </c>
      <c r="AG3" s="447" t="str">
        <f>IF(OR(LEFT(M2D!BU34,1)="V",M2D!BU34="RMV"),M2D!BU34,"")</f>
        <v>RMV</v>
      </c>
      <c r="AH3" s="447" t="str">
        <f>IF(OR(LEFT(M2D!BV34,1)="V",M2D!BV34="RMV"),M2D!BV34,"")</f>
        <v>RMV</v>
      </c>
      <c r="AI3" s="447" t="str">
        <f>IF(OR(LEFT(M2D!BW34,1)="V",M2D!BW34="RMV"),M2D!BW34,"")</f>
        <v>RMV</v>
      </c>
      <c r="AJ3" s="447" t="str">
        <f>IF(OR(LEFT(M2D!BX34,1)="V",M2D!BX34="RMV"),M2D!BX34,"")</f>
        <v>RMV</v>
      </c>
      <c r="AK3" s="447" t="str">
        <f>IF(OR(LEFT(M2D!BY34,1)="V",M2D!BY34="RMV"),M2D!BY34,"")</f>
        <v/>
      </c>
      <c r="AL3" s="447" t="str">
        <f>IF(OR(LEFT(M2D!BZ34,1)="V",M2D!BZ34="RMV"),M2D!BZ34,"")</f>
        <v/>
      </c>
      <c r="AM3" s="447" t="str">
        <f>IF(OR(LEFT(M2D!CA34,1)="V",M2D!CA34="RMV"),M2D!CA34,"")</f>
        <v/>
      </c>
      <c r="AN3" s="448" t="str">
        <f>IF(OR(LEFT(M2D!CB34,1)="V",M2D!CB34="RMV"),M2D!CB34,"")</f>
        <v/>
      </c>
      <c r="AO3" s="446" t="str">
        <f>IF(OR(LEFT(M2D!CC34,1)="V",M2D!CC34="RMV"),M2D!CC34,"")</f>
        <v/>
      </c>
      <c r="AP3" s="447" t="str">
        <f>IF(OR(LEFT(M2D!CD34,1)="V",M2D!CD34="RMV"),M2D!CD34,"")</f>
        <v/>
      </c>
      <c r="AQ3" s="447" t="str">
        <f>IF(OR(LEFT(M2D!CE34,1)="V",M2D!CE34="RMV"),M2D!CE34,"")</f>
        <v/>
      </c>
      <c r="AR3" s="447" t="str">
        <f>IF(OR(LEFT(M2D!CF34,1)="V",M2D!CF34="RMV"),M2D!CF34,"")</f>
        <v/>
      </c>
      <c r="AS3" s="447" t="str">
        <f>IF(OR(LEFT(M2D!CG34,1)="V",M2D!CG34="RMV"),M2D!CG34,"")</f>
        <v/>
      </c>
      <c r="AT3" s="447" t="str">
        <f>IF(OR(LEFT(M2D!CH34,1)="V",M2D!CH34="RMV"),M2D!CH34,"")</f>
        <v/>
      </c>
      <c r="AU3" s="447" t="str">
        <f>IF(OR(LEFT(M2D!CI34,1)="V",M2D!CI34="RMV"),M2D!CI34,"")</f>
        <v/>
      </c>
      <c r="AV3" s="447" t="str">
        <f>IF(OR(LEFT(M2D!CJ34,1)="V",M2D!CJ34="RMV"),M2D!CJ34,"")</f>
        <v/>
      </c>
      <c r="AW3" s="447" t="str">
        <f>IF(OR(LEFT(M2D!CK34,1)="V",M2D!CK34="RMV"),M2D!CK34,"")</f>
        <v/>
      </c>
      <c r="AX3" s="447" t="str">
        <f>IF(OR(LEFT(M2D!CL34,1)="V",M2D!CL34="RMV"),M2D!CL34,"")</f>
        <v/>
      </c>
      <c r="AY3" s="447" t="str">
        <f>IF(OR(LEFT(M2D!CM34,1)="V",M2D!CM34="RMV"),M2D!CM34,"")</f>
        <v/>
      </c>
      <c r="AZ3" s="448" t="str">
        <f>IF(OR(LEFT(M2D!CN34,1)="V",M2D!CN34="RMV"),M2D!CN34,"")</f>
        <v/>
      </c>
      <c r="BA3" s="446" t="str">
        <f>IF(OR(LEFT(M2D!CO34,1)="V",M2D!CO34="RMV"),M2D!CO34,"")</f>
        <v/>
      </c>
      <c r="BB3" s="447" t="str">
        <f>IF(OR(LEFT(M2D!CP34,1)="V",M2D!CP34="RMV"),M2D!CP34,"")</f>
        <v/>
      </c>
      <c r="BC3" s="447" t="str">
        <f>IF(OR(LEFT(M2D!CQ34,1)="V",M2D!CQ34="RMV"),M2D!CQ34,"")</f>
        <v/>
      </c>
      <c r="BD3" s="447" t="str">
        <f>IF(OR(LEFT(M2D!CR34,1)="V",M2D!CR34="RMV"),M2D!CR34,"")</f>
        <v/>
      </c>
      <c r="BE3" s="447" t="str">
        <f>IF(OR(LEFT(M2D!CS34,1)="V",M2D!CS34="RMV"),M2D!CS34,"")</f>
        <v/>
      </c>
      <c r="BF3" s="447" t="str">
        <f>IF(OR(LEFT(M2D!CT34,1)="V",M2D!CT34="RMV"),M2D!CT34,"")</f>
        <v/>
      </c>
      <c r="BG3" s="447" t="str">
        <f>IF(OR(LEFT(M2D!CU34,1)="V",M2D!CU34="RMV"),M2D!CU34,"")</f>
        <v/>
      </c>
      <c r="BH3" s="447" t="str">
        <f>IF(OR(LEFT(M2D!CV34,1)="V",M2D!CV34="RMV"),M2D!CV34,"")</f>
        <v/>
      </c>
      <c r="BI3" s="447" t="str">
        <f>IF(OR(LEFT(M2D!CW34,1)="V",M2D!CW34="RMV"),M2D!CW34,"")</f>
        <v/>
      </c>
      <c r="BJ3" s="447" t="str">
        <f>IF(OR(LEFT(M2D!CX34,1)="V",M2D!CX34="RMV"),M2D!CX34,"")</f>
        <v/>
      </c>
      <c r="BK3" s="447" t="str">
        <f>IF(OR(LEFT(M2D!CY34,1)="V",M2D!CY34="RMV"),M2D!CY34,"")</f>
        <v/>
      </c>
      <c r="BL3" s="448" t="str">
        <f>IF(OR(LEFT(M2D!CZ34,1)="V",M2D!CZ34="RMV"),M2D!CZ34,"")</f>
        <v/>
      </c>
      <c r="BM3" s="446" t="str">
        <f>IF(OR(LEFT(M2D!DA34,1)="V",M2D!DA34="RMV"),M2D!DA34,"")</f>
        <v/>
      </c>
      <c r="BN3" s="447" t="str">
        <f>IF(OR(LEFT(M2D!DB34,1)="V",M2D!DB34="RMV"),M2D!DB34,"")</f>
        <v/>
      </c>
      <c r="BO3" s="447" t="str">
        <f>IF(OR(LEFT(M2D!DC34,1)="V",M2D!DC34="RMV"),M2D!DC34,"")</f>
        <v/>
      </c>
      <c r="BP3" s="447" t="str">
        <f>IF(OR(LEFT(M2D!DD34,1)="V",M2D!DD34="RMV"),M2D!DD34,"")</f>
        <v/>
      </c>
      <c r="BQ3" s="447" t="str">
        <f>IF(OR(LEFT(M2D!DE34,1)="V",M2D!DE34="RMV"),M2D!DE34,"")</f>
        <v/>
      </c>
      <c r="BR3" s="447" t="str">
        <f>IF(OR(LEFT(M2D!DF34,1)="V",M2D!DF34="RMV"),M2D!DF34,"")</f>
        <v/>
      </c>
      <c r="BS3" s="447" t="str">
        <f>IF(OR(LEFT(M2D!DG34,1)="V",M2D!DG34="RMV"),M2D!DG34,"")</f>
        <v/>
      </c>
      <c r="BT3" s="447" t="str">
        <f>IF(OR(LEFT(M2D!DH34,1)="V",M2D!DH34="RMV"),M2D!DH34,"")</f>
        <v/>
      </c>
      <c r="BU3" s="447" t="str">
        <f>IF(OR(LEFT(M2D!DI34,1)="V",M2D!DI34="RMV"),M2D!DI34,"")</f>
        <v/>
      </c>
      <c r="BV3" s="447" t="str">
        <f>IF(OR(LEFT(M2D!DJ34,1)="V",M2D!DJ34="RMV"),M2D!DJ34,"")</f>
        <v/>
      </c>
      <c r="BW3" s="447" t="str">
        <f>IF(OR(LEFT(M2D!DK34,1)="V",M2D!DK34="RMV"),M2D!DK34,"")</f>
        <v/>
      </c>
      <c r="BX3" s="448" t="str">
        <f>IF(OR(LEFT(M2D!DL34,1)="V",M2D!DL34="RMV"),M2D!DL34,"")</f>
        <v/>
      </c>
      <c r="BY3" s="446" t="str">
        <f>IF(OR(LEFT(M2D!DM34,1)="V",M2D!DM34="RMV"),M2D!DM34,"")</f>
        <v/>
      </c>
      <c r="BZ3" s="447" t="str">
        <f>IF(OR(LEFT(M2D!DN34,1)="V",M2D!DN34="RMV"),M2D!DN34,"")</f>
        <v/>
      </c>
      <c r="CA3" s="447" t="str">
        <f>IF(OR(LEFT(M2D!DO34,1)="V",M2D!DO34="RMV"),M2D!DO34,"")</f>
        <v>V15</v>
      </c>
      <c r="CB3" s="447" t="str">
        <f>IF(OR(LEFT(M2D!DP34,1)="V",M2D!DP34="RMV"),M2D!DP34,"")</f>
        <v>V15</v>
      </c>
      <c r="CC3" s="447" t="str">
        <f>IF(OR(LEFT(M2D!DQ34,1)="V",M2D!DQ34="RMV"),M2D!DQ34,"")</f>
        <v>V15</v>
      </c>
      <c r="CD3" s="447" t="str">
        <f>IF(OR(LEFT(M2D!DR34,1)="V",M2D!DR34="RMV"),M2D!DR34,"")</f>
        <v>V15</v>
      </c>
      <c r="CE3" s="447" t="str">
        <f>IF(OR(LEFT(M2D!DS34,1)="V",M2D!DS34="RMV"),M2D!DS34,"")</f>
        <v>V15</v>
      </c>
      <c r="CF3" s="447" t="str">
        <f>IF(OR(LEFT(M2D!DT34,1)="V",M2D!DT34="RMV"),M2D!DT34,"")</f>
        <v/>
      </c>
      <c r="CG3" s="447" t="str">
        <f>IF(OR(LEFT(M2D!DU34,1)="V",M2D!DU34="RMV"),M2D!DU34,"")</f>
        <v/>
      </c>
      <c r="CH3" s="447" t="str">
        <f>IF(OR(LEFT(M2D!DV34,1)="V",M2D!DV34="RMV"),M2D!DV34,"")</f>
        <v/>
      </c>
      <c r="CI3" s="447" t="str">
        <f>IF(OR(LEFT(M2D!DW34,1)="V",M2D!DW34="RMV"),M2D!DW34,"")</f>
        <v/>
      </c>
      <c r="CJ3" s="448" t="str">
        <f>IF(OR(LEFT(M2D!DX34,1)="V",M2D!DX34="RMV"),M2D!DX34,"")</f>
        <v/>
      </c>
      <c r="CK3" s="446" t="str">
        <f>IF(OR(LEFT(M2D!DY34,1)="V",M2D!DY34="RMV"),M2D!DY34,"")</f>
        <v/>
      </c>
      <c r="CL3" s="447" t="str">
        <f>IF(OR(LEFT(M2D!DZ34,1)="V",M2D!DZ34="RMV"),M2D!DZ34,"")</f>
        <v/>
      </c>
      <c r="CM3" s="447" t="str">
        <f>IF(OR(LEFT(M2D!EA34,1)="V",M2D!EA34="RMV"),M2D!EA34,"")</f>
        <v/>
      </c>
      <c r="CN3" s="447" t="str">
        <f>IF(OR(LEFT(M2D!EB34,1)="V",M2D!EB34="RMV"),M2D!EB34,"")</f>
        <v/>
      </c>
      <c r="CO3" s="447" t="str">
        <f>IF(OR(LEFT(M2D!EC34,1)="V",M2D!EC34="RMV"),M2D!EC34,"")</f>
        <v/>
      </c>
      <c r="CP3" s="447" t="str">
        <f>IF(OR(LEFT(M2D!ED34,1)="V",M2D!ED34="RMV"),M2D!ED34,"")</f>
        <v/>
      </c>
      <c r="CQ3" s="447" t="str">
        <f>IF(OR(LEFT(M2D!EE34,1)="V",M2D!EE34="RMV"),M2D!EE34,"")</f>
        <v/>
      </c>
      <c r="CR3" s="447" t="str">
        <f>IF(OR(LEFT(M2D!EF34,1)="V",M2D!EF34="RMV"),M2D!EF34,"")</f>
        <v/>
      </c>
      <c r="CS3" s="447" t="str">
        <f>IF(OR(LEFT(M2D!EG34,1)="V",M2D!EG34="RMV"),M2D!EG34,"")</f>
        <v/>
      </c>
      <c r="CT3" s="447" t="str">
        <f>IF(OR(LEFT(M2D!EH34,1)="V",M2D!EH34="RMV"),M2D!EH34,"")</f>
        <v/>
      </c>
      <c r="CU3" s="447" t="str">
        <f>IF(OR(LEFT(M2D!EI34,1)="V",M2D!EI34="RMV"),M2D!EI34,"")</f>
        <v/>
      </c>
      <c r="CV3" s="448" t="str">
        <f>IF(OR(LEFT(M2D!EJ34,1)="V",M2D!EJ34="RMV"),M2D!EJ34,"")</f>
        <v/>
      </c>
      <c r="CW3" s="443">
        <f>HLOOKUP("RMV",K3:CV$58,CX3,FALSE)-VLOOKUP(C3,CZ$3:DA$8,2,FALSE)</f>
        <v>17</v>
      </c>
      <c r="CX3" s="365">
        <v>56</v>
      </c>
      <c r="CZ3" s="365" t="s">
        <v>17</v>
      </c>
      <c r="DA3" s="365">
        <v>3</v>
      </c>
    </row>
    <row r="4" spans="1:105" x14ac:dyDescent="0.2">
      <c r="A4" s="442">
        <v>2</v>
      </c>
      <c r="B4" s="442" t="str">
        <f>M2D!H36</f>
        <v>D639</v>
      </c>
      <c r="C4" s="365" t="str">
        <f t="shared" si="0"/>
        <v>V10</v>
      </c>
      <c r="D4" s="442">
        <f>YEAR(HLOOKUP(C4,M2D!GZ$12:HE$89,VLOOKUP(B4,M2D!GX$13:HF$89,9,FALSE),FALSE))</f>
        <v>2019</v>
      </c>
      <c r="E4" s="446" t="str">
        <f>IF(OR(LEFT(M2D!AS36,1)="V",M2D!AS36="RMV"),M2D!AS36,"")</f>
        <v/>
      </c>
      <c r="F4" s="447" t="str">
        <f>IF(OR(LEFT(M2D!AT36,1)="V",M2D!AT36="RMV"),M2D!AT36,"")</f>
        <v/>
      </c>
      <c r="G4" s="447" t="str">
        <f>IF(OR(LEFT(M2D!AU36,1)="V",M2D!AU36="RMV"),M2D!AU36,"")</f>
        <v/>
      </c>
      <c r="H4" s="447" t="str">
        <f>IF(OR(LEFT(M2D!AV36,1)="V",M2D!AV36="RMV"),M2D!AV36,"")</f>
        <v/>
      </c>
      <c r="I4" s="447" t="str">
        <f>IF(OR(LEFT(M2D!AW36,1)="V",M2D!AW36="RMV"),M2D!AW36,"")</f>
        <v/>
      </c>
      <c r="J4" s="447" t="str">
        <f>IF(OR(LEFT(M2D!AX36,1)="V",M2D!AX36="RMV"),M2D!AX36,"")</f>
        <v/>
      </c>
      <c r="K4" s="447" t="str">
        <f>IF(OR(LEFT(M2D!AO36,1)="V",M2D!AO36="RMV"),M2D!AO36,"")</f>
        <v/>
      </c>
      <c r="L4" s="447" t="str">
        <f>IF(OR(LEFT(M2D!AP36,1)="V",M2D!AP36="RMV"),M2D!AP36,"")</f>
        <v/>
      </c>
      <c r="M4" s="447" t="str">
        <f>IF(OR(LEFT(M2D!BA36,1)="V",M2D!BA36="RMV"),M2D!BA36,"")</f>
        <v/>
      </c>
      <c r="N4" s="447" t="str">
        <f>IF(OR(LEFT(M2D!BB36,1)="V",M2D!BB36="RMV"),M2D!BB36,"")</f>
        <v/>
      </c>
      <c r="O4" s="447" t="str">
        <f>IF(OR(LEFT(M2D!BC36,1)="V",M2D!BC36="RMV"),M2D!BC36,"")</f>
        <v/>
      </c>
      <c r="P4" s="448" t="str">
        <f>IF(OR(LEFT(M2D!BD36,1)="V",M2D!BD36="RMV"),M2D!BD36,"")</f>
        <v/>
      </c>
      <c r="Q4" s="446" t="str">
        <f>IF(OR(LEFT(M2D!BE36,1)="V",M2D!BE36="RMV"),M2D!BE36,"")</f>
        <v>V10</v>
      </c>
      <c r="R4" s="447" t="str">
        <f>IF(OR(LEFT(M2D!BF36,1)="V",M2D!BF36="RMV"),M2D!BF36,"")</f>
        <v>V10</v>
      </c>
      <c r="S4" s="447" t="str">
        <f>IF(OR(LEFT(M2D!BG36,1)="V",M2D!BG36="RMV"),M2D!BG36,"")</f>
        <v>V10</v>
      </c>
      <c r="T4" s="447" t="str">
        <f>IF(OR(LEFT(M2D!BH36,1)="V",M2D!BH36="RMV"),M2D!BH36,"")</f>
        <v>V10</v>
      </c>
      <c r="U4" s="447" t="str">
        <f>IF(OR(LEFT(M2D!BI36,1)="V",M2D!BI36="RMV"),M2D!BI36,"")</f>
        <v>V10</v>
      </c>
      <c r="V4" s="447" t="str">
        <f>IF(OR(LEFT(M2D!BJ36,1)="V",M2D!BJ36="RMV"),M2D!BJ36,"")</f>
        <v>V10</v>
      </c>
      <c r="W4" s="447" t="str">
        <f>IF(OR(LEFT(M2D!BK36,1)="V",M2D!BK36="RMV"),M2D!BK36,"")</f>
        <v/>
      </c>
      <c r="X4" s="447" t="str">
        <f>IF(OR(LEFT(M2D!BL36,1)="V",M2D!BL36="RMV"),M2D!BL36,"")</f>
        <v/>
      </c>
      <c r="Y4" s="447" t="str">
        <f>IF(OR(LEFT(M2D!BM36,1)="V",M2D!BM36="RMV"),M2D!BM36,"")</f>
        <v>V10</v>
      </c>
      <c r="Z4" s="447" t="str">
        <f>IF(OR(LEFT(M2D!BN36,1)="V",M2D!BN36="RMV"),M2D!BN36,"")</f>
        <v>RMV</v>
      </c>
      <c r="AA4" s="447" t="str">
        <f>IF(OR(LEFT(M2D!BO36,1)="V",M2D!BO36="RMV"),M2D!BO36,"")</f>
        <v>RMV</v>
      </c>
      <c r="AB4" s="448" t="str">
        <f>IF(OR(LEFT(M2D!BP36,1)="V",M2D!BP36="RMV"),M2D!BP36,"")</f>
        <v>RMV</v>
      </c>
      <c r="AC4" s="446" t="str">
        <f>IF(OR(LEFT(M2D!BQ36,1)="V",M2D!BQ36="RMV"),M2D!BQ36,"")</f>
        <v>RMV</v>
      </c>
      <c r="AD4" s="447" t="str">
        <f>IF(OR(LEFT(M2D!BR36,1)="V",M2D!BR36="RMV"),M2D!BR36,"")</f>
        <v>RMV</v>
      </c>
      <c r="AE4" s="447" t="str">
        <f>IF(OR(LEFT(M2D!BS36,1)="V",M2D!BS36="RMV"),M2D!BS36,"")</f>
        <v>RMV</v>
      </c>
      <c r="AF4" s="447" t="str">
        <f>IF(OR(LEFT(M2D!BT36,1)="V",M2D!BT36="RMV"),M2D!BT36,"")</f>
        <v>RMV</v>
      </c>
      <c r="AG4" s="447" t="str">
        <f>IF(OR(LEFT(M2D!BU36,1)="V",M2D!BU36="RMV"),M2D!BU36,"")</f>
        <v>RMV</v>
      </c>
      <c r="AH4" s="447" t="str">
        <f>IF(OR(LEFT(M2D!BV36,1)="V",M2D!BV36="RMV"),M2D!BV36,"")</f>
        <v>RMV</v>
      </c>
      <c r="AI4" s="447" t="str">
        <f>IF(OR(LEFT(M2D!BW36,1)="V",M2D!BW36="RMV"),M2D!BW36,"")</f>
        <v>RMV</v>
      </c>
      <c r="AJ4" s="447" t="str">
        <f>IF(OR(LEFT(M2D!BX36,1)="V",M2D!BX36="RMV"),M2D!BX36,"")</f>
        <v>RMV</v>
      </c>
      <c r="AK4" s="447" t="str">
        <f>IF(OR(LEFT(M2D!BY36,1)="V",M2D!BY36="RMV"),M2D!BY36,"")</f>
        <v/>
      </c>
      <c r="AL4" s="447" t="str">
        <f>IF(OR(LEFT(M2D!BZ36,1)="V",M2D!BZ36="RMV"),M2D!BZ36,"")</f>
        <v/>
      </c>
      <c r="AM4" s="447" t="str">
        <f>IF(OR(LEFT(M2D!CA36,1)="V",M2D!CA36="RMV"),M2D!CA36,"")</f>
        <v/>
      </c>
      <c r="AN4" s="448" t="str">
        <f>IF(OR(LEFT(M2D!CB36,1)="V",M2D!CB36="RMV"),M2D!CB36,"")</f>
        <v/>
      </c>
      <c r="AO4" s="446" t="str">
        <f>IF(OR(LEFT(M2D!CC36,1)="V",M2D!CC36="RMV"),M2D!CC36,"")</f>
        <v/>
      </c>
      <c r="AP4" s="447" t="str">
        <f>IF(OR(LEFT(M2D!CD36,1)="V",M2D!CD36="RMV"),M2D!CD36,"")</f>
        <v/>
      </c>
      <c r="AQ4" s="447" t="str">
        <f>IF(OR(LEFT(M2D!CE36,1)="V",M2D!CE36="RMV"),M2D!CE36,"")</f>
        <v/>
      </c>
      <c r="AR4" s="447" t="str">
        <f>IF(OR(LEFT(M2D!CF36,1)="V",M2D!CF36="RMV"),M2D!CF36,"")</f>
        <v/>
      </c>
      <c r="AS4" s="447" t="str">
        <f>IF(OR(LEFT(M2D!CG36,1)="V",M2D!CG36="RMV"),M2D!CG36,"")</f>
        <v/>
      </c>
      <c r="AT4" s="447" t="str">
        <f>IF(OR(LEFT(M2D!CH36,1)="V",M2D!CH36="RMV"),M2D!CH36,"")</f>
        <v/>
      </c>
      <c r="AU4" s="447" t="str">
        <f>IF(OR(LEFT(M2D!CI36,1)="V",M2D!CI36="RMV"),M2D!CI36,"")</f>
        <v/>
      </c>
      <c r="AV4" s="447" t="str">
        <f>IF(OR(LEFT(M2D!CJ36,1)="V",M2D!CJ36="RMV"),M2D!CJ36,"")</f>
        <v/>
      </c>
      <c r="AW4" s="447" t="str">
        <f>IF(OR(LEFT(M2D!CK36,1)="V",M2D!CK36="RMV"),M2D!CK36,"")</f>
        <v/>
      </c>
      <c r="AX4" s="447" t="str">
        <f>IF(OR(LEFT(M2D!CL36,1)="V",M2D!CL36="RMV"),M2D!CL36,"")</f>
        <v/>
      </c>
      <c r="AY4" s="447" t="str">
        <f>IF(OR(LEFT(M2D!CM36,1)="V",M2D!CM36="RMV"),M2D!CM36,"")</f>
        <v/>
      </c>
      <c r="AZ4" s="448" t="str">
        <f>IF(OR(LEFT(M2D!CN36,1)="V",M2D!CN36="RMV"),M2D!CN36,"")</f>
        <v/>
      </c>
      <c r="BA4" s="446" t="str">
        <f>IF(OR(LEFT(M2D!CO36,1)="V",M2D!CO36="RMV"),M2D!CO36,"")</f>
        <v/>
      </c>
      <c r="BB4" s="447" t="str">
        <f>IF(OR(LEFT(M2D!CP36,1)="V",M2D!CP36="RMV"),M2D!CP36,"")</f>
        <v/>
      </c>
      <c r="BC4" s="447" t="str">
        <f>IF(OR(LEFT(M2D!CQ36,1)="V",M2D!CQ36="RMV"),M2D!CQ36,"")</f>
        <v/>
      </c>
      <c r="BD4" s="447" t="str">
        <f>IF(OR(LEFT(M2D!CR36,1)="V",M2D!CR36="RMV"),M2D!CR36,"")</f>
        <v/>
      </c>
      <c r="BE4" s="447" t="str">
        <f>IF(OR(LEFT(M2D!CS36,1)="V",M2D!CS36="RMV"),M2D!CS36,"")</f>
        <v/>
      </c>
      <c r="BF4" s="447" t="str">
        <f>IF(OR(LEFT(M2D!CT36,1)="V",M2D!CT36="RMV"),M2D!CT36,"")</f>
        <v/>
      </c>
      <c r="BG4" s="447" t="str">
        <f>IF(OR(LEFT(M2D!CU36,1)="V",M2D!CU36="RMV"),M2D!CU36,"")</f>
        <v/>
      </c>
      <c r="BH4" s="447" t="str">
        <f>IF(OR(LEFT(M2D!CV36,1)="V",M2D!CV36="RMV"),M2D!CV36,"")</f>
        <v/>
      </c>
      <c r="BI4" s="447" t="str">
        <f>IF(OR(LEFT(M2D!CW36,1)="V",M2D!CW36="RMV"),M2D!CW36,"")</f>
        <v/>
      </c>
      <c r="BJ4" s="447" t="str">
        <f>IF(OR(LEFT(M2D!CX36,1)="V",M2D!CX36="RMV"),M2D!CX36,"")</f>
        <v/>
      </c>
      <c r="BK4" s="447" t="str">
        <f>IF(OR(LEFT(M2D!CY36,1)="V",M2D!CY36="RMV"),M2D!CY36,"")</f>
        <v/>
      </c>
      <c r="BL4" s="448" t="str">
        <f>IF(OR(LEFT(M2D!CZ36,1)="V",M2D!CZ36="RMV"),M2D!CZ36,"")</f>
        <v/>
      </c>
      <c r="BM4" s="446" t="str">
        <f>IF(OR(LEFT(M2D!DA36,1)="V",M2D!DA36="RMV"),M2D!DA36,"")</f>
        <v/>
      </c>
      <c r="BN4" s="447" t="str">
        <f>IF(OR(LEFT(M2D!DB36,1)="V",M2D!DB36="RMV"),M2D!DB36,"")</f>
        <v/>
      </c>
      <c r="BO4" s="447" t="str">
        <f>IF(OR(LEFT(M2D!DC36,1)="V",M2D!DC36="RMV"),M2D!DC36,"")</f>
        <v/>
      </c>
      <c r="BP4" s="447" t="str">
        <f>IF(OR(LEFT(M2D!DD36,1)="V",M2D!DD36="RMV"),M2D!DD36,"")</f>
        <v/>
      </c>
      <c r="BQ4" s="447" t="str">
        <f>IF(OR(LEFT(M2D!DE36,1)="V",M2D!DE36="RMV"),M2D!DE36,"")</f>
        <v/>
      </c>
      <c r="BR4" s="447" t="str">
        <f>IF(OR(LEFT(M2D!DF36,1)="V",M2D!DF36="RMV"),M2D!DF36,"")</f>
        <v/>
      </c>
      <c r="BS4" s="447" t="str">
        <f>IF(OR(LEFT(M2D!DG36,1)="V",M2D!DG36="RMV"),M2D!DG36,"")</f>
        <v/>
      </c>
      <c r="BT4" s="447" t="str">
        <f>IF(OR(LEFT(M2D!DH36,1)="V",M2D!DH36="RMV"),M2D!DH36,"")</f>
        <v/>
      </c>
      <c r="BU4" s="447" t="str">
        <f>IF(OR(LEFT(M2D!DI36,1)="V",M2D!DI36="RMV"),M2D!DI36,"")</f>
        <v/>
      </c>
      <c r="BV4" s="447" t="str">
        <f>IF(OR(LEFT(M2D!DJ36,1)="V",M2D!DJ36="RMV"),M2D!DJ36,"")</f>
        <v/>
      </c>
      <c r="BW4" s="447" t="str">
        <f>IF(OR(LEFT(M2D!DK36,1)="V",M2D!DK36="RMV"),M2D!DK36,"")</f>
        <v/>
      </c>
      <c r="BX4" s="448" t="str">
        <f>IF(OR(LEFT(M2D!DL36,1)="V",M2D!DL36="RMV"),M2D!DL36,"")</f>
        <v>V15</v>
      </c>
      <c r="BY4" s="446" t="str">
        <f>IF(OR(LEFT(M2D!DM36,1)="V",M2D!DM36="RMV"),M2D!DM36,"")</f>
        <v>V15</v>
      </c>
      <c r="BZ4" s="447" t="str">
        <f>IF(OR(LEFT(M2D!DN36,1)="V",M2D!DN36="RMV"),M2D!DN36,"")</f>
        <v>V15</v>
      </c>
      <c r="CA4" s="447" t="str">
        <f>IF(OR(LEFT(M2D!DO36,1)="V",M2D!DO36="RMV"),M2D!DO36,"")</f>
        <v>V15</v>
      </c>
      <c r="CB4" s="447" t="str">
        <f>IF(OR(LEFT(M2D!DP36,1)="V",M2D!DP36="RMV"),M2D!DP36,"")</f>
        <v>V15</v>
      </c>
      <c r="CC4" s="447" t="str">
        <f>IF(OR(LEFT(M2D!DQ36,1)="V",M2D!DQ36="RMV"),M2D!DQ36,"")</f>
        <v/>
      </c>
      <c r="CD4" s="447" t="str">
        <f>IF(OR(LEFT(M2D!DR36,1)="V",M2D!DR36="RMV"),M2D!DR36,"")</f>
        <v/>
      </c>
      <c r="CE4" s="447" t="str">
        <f>IF(OR(LEFT(M2D!DS36,1)="V",M2D!DS36="RMV"),M2D!DS36,"")</f>
        <v/>
      </c>
      <c r="CF4" s="447" t="str">
        <f>IF(OR(LEFT(M2D!DT36,1)="V",M2D!DT36="RMV"),M2D!DT36,"")</f>
        <v/>
      </c>
      <c r="CG4" s="447" t="str">
        <f>IF(OR(LEFT(M2D!DU36,1)="V",M2D!DU36="RMV"),M2D!DU36,"")</f>
        <v/>
      </c>
      <c r="CH4" s="447" t="str">
        <f>IF(OR(LEFT(M2D!DV36,1)="V",M2D!DV36="RMV"),M2D!DV36,"")</f>
        <v/>
      </c>
      <c r="CI4" s="447" t="str">
        <f>IF(OR(LEFT(M2D!DW36,1)="V",M2D!DW36="RMV"),M2D!DW36,"")</f>
        <v/>
      </c>
      <c r="CJ4" s="448" t="str">
        <f>IF(OR(LEFT(M2D!DX36,1)="V",M2D!DX36="RMV"),M2D!DX36,"")</f>
        <v/>
      </c>
      <c r="CK4" s="446" t="str">
        <f>IF(OR(LEFT(M2D!DY36,1)="V",M2D!DY36="RMV"),M2D!DY36,"")</f>
        <v/>
      </c>
      <c r="CL4" s="447" t="str">
        <f>IF(OR(LEFT(M2D!DZ36,1)="V",M2D!DZ36="RMV"),M2D!DZ36,"")</f>
        <v/>
      </c>
      <c r="CM4" s="447" t="str">
        <f>IF(OR(LEFT(M2D!EA36,1)="V",M2D!EA36="RMV"),M2D!EA36,"")</f>
        <v/>
      </c>
      <c r="CN4" s="447" t="str">
        <f>IF(OR(LEFT(M2D!EB36,1)="V",M2D!EB36="RMV"),M2D!EB36,"")</f>
        <v/>
      </c>
      <c r="CO4" s="447" t="str">
        <f>IF(OR(LEFT(M2D!EC36,1)="V",M2D!EC36="RMV"),M2D!EC36,"")</f>
        <v/>
      </c>
      <c r="CP4" s="447" t="str">
        <f>IF(OR(LEFT(M2D!ED36,1)="V",M2D!ED36="RMV"),M2D!ED36,"")</f>
        <v/>
      </c>
      <c r="CQ4" s="447" t="str">
        <f>IF(OR(LEFT(M2D!EE36,1)="V",M2D!EE36="RMV"),M2D!EE36,"")</f>
        <v/>
      </c>
      <c r="CR4" s="447" t="str">
        <f>IF(OR(LEFT(M2D!EF36,1)="V",M2D!EF36="RMV"),M2D!EF36,"")</f>
        <v/>
      </c>
      <c r="CS4" s="447" t="str">
        <f>IF(OR(LEFT(M2D!EG36,1)="V",M2D!EG36="RMV"),M2D!EG36,"")</f>
        <v/>
      </c>
      <c r="CT4" s="447" t="str">
        <f>IF(OR(LEFT(M2D!EH36,1)="V",M2D!EH36="RMV"),M2D!EH36,"")</f>
        <v/>
      </c>
      <c r="CU4" s="447" t="str">
        <f>IF(OR(LEFT(M2D!EI36,1)="V",M2D!EI36="RMV"),M2D!EI36,"")</f>
        <v/>
      </c>
      <c r="CV4" s="448" t="str">
        <f>IF(OR(LEFT(M2D!EJ36,1)="V",M2D!EJ36="RMV"),M2D!EJ36,"")</f>
        <v/>
      </c>
      <c r="CW4" s="443">
        <f>HLOOKUP("RMV",K4:CV$58,CX4,FALSE)-VLOOKUP(C4,CZ$3:DA$8,2,FALSE)</f>
        <v>17</v>
      </c>
      <c r="CX4" s="365">
        <v>55</v>
      </c>
      <c r="CZ4" s="365" t="s">
        <v>12</v>
      </c>
      <c r="DA4" s="365">
        <v>5</v>
      </c>
    </row>
    <row r="5" spans="1:105" x14ac:dyDescent="0.2">
      <c r="A5" s="442">
        <v>3</v>
      </c>
      <c r="B5" s="442" t="str">
        <f>M2D!H20</f>
        <v>D622</v>
      </c>
      <c r="C5" s="365" t="str">
        <f t="shared" si="0"/>
        <v>V10</v>
      </c>
      <c r="D5" s="442">
        <f>YEAR(HLOOKUP(C5,M2D!GZ$12:HE$89,VLOOKUP(B5,M2D!GX$13:HF$89,9,FALSE),FALSE))</f>
        <v>2019</v>
      </c>
      <c r="E5" s="446" t="str">
        <f>IF(OR(LEFT(M2D!AS20,1)="V",M2D!AS20="RMV"),M2D!AS20,"")</f>
        <v/>
      </c>
      <c r="F5" s="447" t="str">
        <f>IF(OR(LEFT(M2D!AT20,1)="V",M2D!AT20="RMV"),M2D!AT20,"")</f>
        <v/>
      </c>
      <c r="G5" s="447" t="str">
        <f>IF(OR(LEFT(M2D!AU20,1)="V",M2D!AU20="RMV"),M2D!AU20,"")</f>
        <v/>
      </c>
      <c r="H5" s="447" t="str">
        <f>IF(OR(LEFT(M2D!AV20,1)="V",M2D!AV20="RMV"),M2D!AV20,"")</f>
        <v/>
      </c>
      <c r="I5" s="447" t="str">
        <f>IF(OR(LEFT(M2D!AW20,1)="V",M2D!AW20="RMV"),M2D!AW20,"")</f>
        <v/>
      </c>
      <c r="J5" s="447" t="str">
        <f>IF(OR(LEFT(M2D!AX20,1)="V",M2D!AX20="RMV"),M2D!AX20,"")</f>
        <v/>
      </c>
      <c r="K5" s="447" t="str">
        <f>IF(OR(LEFT(M2D!AY20,1)="V",M2D!AY20="RMV"),M2D!AY20,"")</f>
        <v/>
      </c>
      <c r="L5" s="447" t="str">
        <f>IF(OR(LEFT(M2D!AZ20,1)="V",M2D!AZ20="RMV"),M2D!AZ20,"")</f>
        <v/>
      </c>
      <c r="M5" s="447" t="str">
        <f>IF(OR(LEFT(M2D!BA20,1)="V",M2D!BA20="RMV"),M2D!BA20,"")</f>
        <v/>
      </c>
      <c r="N5" s="447" t="str">
        <f>IF(OR(LEFT(M2D!BB20,1)="V",M2D!BB20="RMV"),M2D!BB20,"")</f>
        <v/>
      </c>
      <c r="O5" s="447" t="str">
        <f>IF(OR(LEFT(M2D!BC20,1)="V",M2D!BC20="RMV"),M2D!BC20,"")</f>
        <v/>
      </c>
      <c r="P5" s="448" t="str">
        <f>IF(OR(LEFT(M2D!BD20,1)="V",M2D!BD20="RMV"),M2D!BD20,"")</f>
        <v/>
      </c>
      <c r="Q5" s="446" t="str">
        <f>IF(OR(LEFT(M2D!BE20,1)="V",M2D!BE20="RMV"),M2D!BE20,"")</f>
        <v>V10</v>
      </c>
      <c r="R5" s="447" t="str">
        <f>IF(OR(LEFT(M2D!BF20,1)="V",M2D!BF20="RMV"),M2D!BF20,"")</f>
        <v>V10</v>
      </c>
      <c r="S5" s="447" t="str">
        <f>IF(OR(LEFT(M2D!BG20,1)="V",M2D!BG20="RMV"),M2D!BG20,"")</f>
        <v>V10</v>
      </c>
      <c r="T5" s="447" t="str">
        <f>IF(OR(LEFT(M2D!BH20,1)="V",M2D!BH20="RMV"),M2D!BH20,"")</f>
        <v>V10</v>
      </c>
      <c r="U5" s="447" t="str">
        <f>IF(OR(LEFT(M2D!BI20,1)="V",M2D!BI20="RMV"),M2D!BI20,"")</f>
        <v>V10</v>
      </c>
      <c r="V5" s="447" t="str">
        <f>IF(OR(LEFT(M2D!BJ20,1)="V",M2D!BJ20="RMV"),M2D!BJ20,"")</f>
        <v>V10</v>
      </c>
      <c r="W5" s="447" t="str">
        <f>IF(OR(LEFT(M2D!BK20,1)="V",M2D!BK20="RMV"),M2D!BK20,"")</f>
        <v/>
      </c>
      <c r="X5" s="447" t="str">
        <f>IF(OR(LEFT(M2D!BL20,1)="V",M2D!BL20="RMV"),M2D!BL20,"")</f>
        <v/>
      </c>
      <c r="Y5" s="447" t="str">
        <f>IF(OR(LEFT(M2D!BM20,1)="V",M2D!BM20="RMV"),M2D!BM20,"")</f>
        <v/>
      </c>
      <c r="Z5" s="447" t="str">
        <f>IF(OR(LEFT(M2D!BN20,1)="V",M2D!BN20="RMV"),M2D!BN20,"")</f>
        <v>V10</v>
      </c>
      <c r="AA5" s="447" t="str">
        <f>IF(OR(LEFT(M2D!BO20,1)="V",M2D!BO20="RMV"),M2D!BO20,"")</f>
        <v>RMV</v>
      </c>
      <c r="AB5" s="448" t="str">
        <f>IF(OR(LEFT(M2D!BP20,1)="V",M2D!BP20="RMV"),M2D!BP20,"")</f>
        <v>RMV</v>
      </c>
      <c r="AC5" s="446" t="str">
        <f>IF(OR(LEFT(M2D!BQ20,1)="V",M2D!BQ20="RMV"),M2D!BQ20,"")</f>
        <v>RMV</v>
      </c>
      <c r="AD5" s="447" t="str">
        <f>IF(OR(LEFT(M2D!BR20,1)="V",M2D!BR20="RMV"),M2D!BR20,"")</f>
        <v>RMV</v>
      </c>
      <c r="AE5" s="447" t="str">
        <f>IF(OR(LEFT(M2D!BS20,1)="V",M2D!BS20="RMV"),M2D!BS20,"")</f>
        <v>RMV</v>
      </c>
      <c r="AF5" s="447" t="str">
        <f>IF(OR(LEFT(M2D!BT20,1)="V",M2D!BT20="RMV"),M2D!BT20,"")</f>
        <v>RMV</v>
      </c>
      <c r="AG5" s="447" t="str">
        <f>IF(OR(LEFT(M2D!BU20,1)="V",M2D!BU20="RMV"),M2D!BU20,"")</f>
        <v>RMV</v>
      </c>
      <c r="AH5" s="447" t="str">
        <f>IF(OR(LEFT(M2D!BV20,1)="V",M2D!BV20="RMV"),M2D!BV20,"")</f>
        <v>RMV</v>
      </c>
      <c r="AI5" s="447" t="str">
        <f>IF(OR(LEFT(M2D!BW20,1)="V",M2D!BW20="RMV"),M2D!BW20,"")</f>
        <v>RMV</v>
      </c>
      <c r="AJ5" s="447" t="str">
        <f>IF(OR(LEFT(M2D!BX20,1)="V",M2D!BX20="RMV"),M2D!BX20,"")</f>
        <v>RMV</v>
      </c>
      <c r="AK5" s="447" t="str">
        <f>IF(OR(LEFT(M2D!BY20,1)="V",M2D!BY20="RMV"),M2D!BY20,"")</f>
        <v/>
      </c>
      <c r="AL5" s="447" t="str">
        <f>IF(OR(LEFT(M2D!BZ20,1)="V",M2D!BZ20="RMV"),M2D!BZ20,"")</f>
        <v/>
      </c>
      <c r="AM5" s="447" t="str">
        <f>IF(OR(LEFT(M2D!CA20,1)="V",M2D!CA20="RMV"),M2D!CA20,"")</f>
        <v/>
      </c>
      <c r="AN5" s="448" t="str">
        <f>IF(OR(LEFT(M2D!CB20,1)="V",M2D!CB20="RMV"),M2D!CB20,"")</f>
        <v/>
      </c>
      <c r="AO5" s="446" t="str">
        <f>IF(OR(LEFT(M2D!CC20,1)="V",M2D!CC20="RMV"),M2D!CC20,"")</f>
        <v/>
      </c>
      <c r="AP5" s="447" t="str">
        <f>IF(OR(LEFT(M2D!CD20,1)="V",M2D!CD20="RMV"),M2D!CD20,"")</f>
        <v/>
      </c>
      <c r="AQ5" s="447" t="str">
        <f>IF(OR(LEFT(M2D!CE20,1)="V",M2D!CE20="RMV"),M2D!CE20,"")</f>
        <v/>
      </c>
      <c r="AR5" s="447" t="str">
        <f>IF(OR(LEFT(M2D!CF20,1)="V",M2D!CF20="RMV"),M2D!CF20,"")</f>
        <v/>
      </c>
      <c r="AS5" s="447" t="str">
        <f>IF(OR(LEFT(M2D!CG20,1)="V",M2D!CG20="RMV"),M2D!CG20,"")</f>
        <v/>
      </c>
      <c r="AT5" s="447" t="str">
        <f>IF(OR(LEFT(M2D!CH20,1)="V",M2D!CH20="RMV"),M2D!CH20,"")</f>
        <v/>
      </c>
      <c r="AU5" s="447" t="str">
        <f>IF(OR(LEFT(M2D!CI20,1)="V",M2D!CI20="RMV"),M2D!CI20,"")</f>
        <v/>
      </c>
      <c r="AV5" s="447" t="str">
        <f>IF(OR(LEFT(M2D!CJ20,1)="V",M2D!CJ20="RMV"),M2D!CJ20,"")</f>
        <v/>
      </c>
      <c r="AW5" s="447" t="str">
        <f>IF(OR(LEFT(M2D!CK20,1)="V",M2D!CK20="RMV"),M2D!CK20,"")</f>
        <v/>
      </c>
      <c r="AX5" s="447" t="str">
        <f>IF(OR(LEFT(M2D!CL20,1)="V",M2D!CL20="RMV"),M2D!CL20,"")</f>
        <v/>
      </c>
      <c r="AY5" s="447" t="str">
        <f>IF(OR(LEFT(M2D!CM20,1)="V",M2D!CM20="RMV"),M2D!CM20,"")</f>
        <v/>
      </c>
      <c r="AZ5" s="448" t="str">
        <f>IF(OR(LEFT(M2D!CN20,1)="V",M2D!CN20="RMV"),M2D!CN20,"")</f>
        <v/>
      </c>
      <c r="BA5" s="446" t="str">
        <f>IF(OR(LEFT(M2D!CO20,1)="V",M2D!CO20="RMV"),M2D!CO20,"")</f>
        <v/>
      </c>
      <c r="BB5" s="447" t="str">
        <f>IF(OR(LEFT(M2D!CP20,1)="V",M2D!CP20="RMV"),M2D!CP20,"")</f>
        <v/>
      </c>
      <c r="BC5" s="447" t="str">
        <f>IF(OR(LEFT(M2D!CQ20,1)="V",M2D!CQ20="RMV"),M2D!CQ20,"")</f>
        <v/>
      </c>
      <c r="BD5" s="447" t="str">
        <f>IF(OR(LEFT(M2D!CR20,1)="V",M2D!CR20="RMV"),M2D!CR20,"")</f>
        <v/>
      </c>
      <c r="BE5" s="447" t="str">
        <f>IF(OR(LEFT(M2D!CS20,1)="V",M2D!CS20="RMV"),M2D!CS20,"")</f>
        <v/>
      </c>
      <c r="BF5" s="447" t="str">
        <f>IF(OR(LEFT(M2D!CT20,1)="V",M2D!CT20="RMV"),M2D!CT20,"")</f>
        <v/>
      </c>
      <c r="BG5" s="447" t="str">
        <f>IF(OR(LEFT(M2D!CU20,1)="V",M2D!CU20="RMV"),M2D!CU20,"")</f>
        <v/>
      </c>
      <c r="BH5" s="447" t="str">
        <f>IF(OR(LEFT(M2D!CV20,1)="V",M2D!CV20="RMV"),M2D!CV20,"")</f>
        <v/>
      </c>
      <c r="BI5" s="447" t="str">
        <f>IF(OR(LEFT(M2D!CW20,1)="V",M2D!CW20="RMV"),M2D!CW20,"")</f>
        <v/>
      </c>
      <c r="BJ5" s="447" t="str">
        <f>IF(OR(LEFT(M2D!CX20,1)="V",M2D!CX20="RMV"),M2D!CX20,"")</f>
        <v/>
      </c>
      <c r="BK5" s="447" t="str">
        <f>IF(OR(LEFT(M2D!CY20,1)="V",M2D!CY20="RMV"),M2D!CY20,"")</f>
        <v/>
      </c>
      <c r="BL5" s="448" t="str">
        <f>IF(OR(LEFT(M2D!CZ20,1)="V",M2D!CZ20="RMV"),M2D!CZ20,"")</f>
        <v/>
      </c>
      <c r="BM5" s="446" t="str">
        <f>IF(OR(LEFT(M2D!DA20,1)="V",M2D!DA20="RMV"),M2D!DA20,"")</f>
        <v/>
      </c>
      <c r="BN5" s="447" t="str">
        <f>IF(OR(LEFT(M2D!DB20,1)="V",M2D!DB20="RMV"),M2D!DB20,"")</f>
        <v/>
      </c>
      <c r="BO5" s="447" t="str">
        <f>IF(OR(LEFT(M2D!DC20,1)="V",M2D!DC20="RMV"),M2D!DC20,"")</f>
        <v/>
      </c>
      <c r="BP5" s="447" t="str">
        <f>IF(OR(LEFT(M2D!DD20,1)="V",M2D!DD20="RMV"),M2D!DD20,"")</f>
        <v/>
      </c>
      <c r="BQ5" s="447" t="str">
        <f>IF(OR(LEFT(M2D!DE20,1)="V",M2D!DE20="RMV"),M2D!DE20,"")</f>
        <v/>
      </c>
      <c r="BR5" s="447" t="str">
        <f>IF(OR(LEFT(M2D!DF20,1)="V",M2D!DF20="RMV"),M2D!DF20,"")</f>
        <v/>
      </c>
      <c r="BS5" s="447" t="str">
        <f>IF(OR(LEFT(M2D!DG20,1)="V",M2D!DG20="RMV"),M2D!DG20,"")</f>
        <v/>
      </c>
      <c r="BT5" s="447" t="str">
        <f>IF(OR(LEFT(M2D!DH20,1)="V",M2D!DH20="RMV"),M2D!DH20,"")</f>
        <v/>
      </c>
      <c r="BU5" s="447" t="str">
        <f>IF(OR(LEFT(M2D!DI20,1)="V",M2D!DI20="RMV"),M2D!DI20,"")</f>
        <v/>
      </c>
      <c r="BV5" s="447" t="str">
        <f>IF(OR(LEFT(M2D!DJ20,1)="V",M2D!DJ20="RMV"),M2D!DJ20,"")</f>
        <v/>
      </c>
      <c r="BW5" s="447" t="str">
        <f>IF(OR(LEFT(M2D!DK20,1)="V",M2D!DK20="RMV"),M2D!DK20,"")</f>
        <v/>
      </c>
      <c r="BX5" s="448" t="str">
        <f>IF(OR(LEFT(M2D!DL20,1)="V",M2D!DL20="RMV"),M2D!DL20,"")</f>
        <v>V15</v>
      </c>
      <c r="BY5" s="446" t="str">
        <f>IF(OR(LEFT(M2D!DM20,1)="V",M2D!DM20="RMV"),M2D!DM20,"")</f>
        <v>V15</v>
      </c>
      <c r="BZ5" s="447" t="str">
        <f>IF(OR(LEFT(M2D!DN20,1)="V",M2D!DN20="RMV"),M2D!DN20,"")</f>
        <v>V15</v>
      </c>
      <c r="CA5" s="447" t="str">
        <f>IF(OR(LEFT(M2D!DO20,1)="V",M2D!DO20="RMV"),M2D!DO20,"")</f>
        <v>V15</v>
      </c>
      <c r="CB5" s="447" t="str">
        <f>IF(OR(LEFT(M2D!DP20,1)="V",M2D!DP20="RMV"),M2D!DP20,"")</f>
        <v>V15</v>
      </c>
      <c r="CC5" s="447" t="str">
        <f>IF(OR(LEFT(M2D!DQ20,1)="V",M2D!DQ20="RMV"),M2D!DQ20,"")</f>
        <v/>
      </c>
      <c r="CD5" s="447" t="str">
        <f>IF(OR(LEFT(M2D!DR20,1)="V",M2D!DR20="RMV"),M2D!DR20,"")</f>
        <v/>
      </c>
      <c r="CE5" s="447" t="str">
        <f>IF(OR(LEFT(M2D!DS20,1)="V",M2D!DS20="RMV"),M2D!DS20,"")</f>
        <v/>
      </c>
      <c r="CF5" s="447" t="str">
        <f>IF(OR(LEFT(M2D!DT20,1)="V",M2D!DT20="RMV"),M2D!DT20,"")</f>
        <v/>
      </c>
      <c r="CG5" s="447" t="str">
        <f>IF(OR(LEFT(M2D!DU20,1)="V",M2D!DU20="RMV"),M2D!DU20,"")</f>
        <v/>
      </c>
      <c r="CH5" s="447" t="str">
        <f>IF(OR(LEFT(M2D!DV20,1)="V",M2D!DV20="RMV"),M2D!DV20,"")</f>
        <v/>
      </c>
      <c r="CI5" s="447" t="str">
        <f>IF(OR(LEFT(M2D!DW20,1)="V",M2D!DW20="RMV"),M2D!DW20,"")</f>
        <v/>
      </c>
      <c r="CJ5" s="448" t="str">
        <f>IF(OR(LEFT(M2D!DX20,1)="V",M2D!DX20="RMV"),M2D!DX20,"")</f>
        <v/>
      </c>
      <c r="CK5" s="446" t="str">
        <f>IF(OR(LEFT(M2D!DY20,1)="V",M2D!DY20="RMV"),M2D!DY20,"")</f>
        <v/>
      </c>
      <c r="CL5" s="447" t="str">
        <f>IF(OR(LEFT(M2D!DZ20,1)="V",M2D!DZ20="RMV"),M2D!DZ20,"")</f>
        <v/>
      </c>
      <c r="CM5" s="447" t="str">
        <f>IF(OR(LEFT(M2D!EA20,1)="V",M2D!EA20="RMV"),M2D!EA20,"")</f>
        <v/>
      </c>
      <c r="CN5" s="447" t="str">
        <f>IF(OR(LEFT(M2D!EB20,1)="V",M2D!EB20="RMV"),M2D!EB20,"")</f>
        <v/>
      </c>
      <c r="CO5" s="447" t="str">
        <f>IF(OR(LEFT(M2D!EC20,1)="V",M2D!EC20="RMV"),M2D!EC20,"")</f>
        <v/>
      </c>
      <c r="CP5" s="447" t="str">
        <f>IF(OR(LEFT(M2D!ED20,1)="V",M2D!ED20="RMV"),M2D!ED20,"")</f>
        <v/>
      </c>
      <c r="CQ5" s="447" t="str">
        <f>IF(OR(LEFT(M2D!EE20,1)="V",M2D!EE20="RMV"),M2D!EE20,"")</f>
        <v/>
      </c>
      <c r="CR5" s="447" t="str">
        <f>IF(OR(LEFT(M2D!EF20,1)="V",M2D!EF20="RMV"),M2D!EF20,"")</f>
        <v/>
      </c>
      <c r="CS5" s="447" t="str">
        <f>IF(OR(LEFT(M2D!EG20,1)="V",M2D!EG20="RMV"),M2D!EG20,"")</f>
        <v/>
      </c>
      <c r="CT5" s="447" t="str">
        <f>IF(OR(LEFT(M2D!EH20,1)="V",M2D!EH20="RMV"),M2D!EH20,"")</f>
        <v/>
      </c>
      <c r="CU5" s="447" t="str">
        <f>IF(OR(LEFT(M2D!EI20,1)="V",M2D!EI20="RMV"),M2D!EI20,"")</f>
        <v/>
      </c>
      <c r="CV5" s="448" t="str">
        <f>IF(OR(LEFT(M2D!EJ20,1)="V",M2D!EJ20="RMV"),M2D!EJ20,"")</f>
        <v/>
      </c>
      <c r="CW5" s="443">
        <f>HLOOKUP("RMV",K5:CV$58,CX5,FALSE)-VLOOKUP(C5,CZ$3:DA$8,2,FALSE)</f>
        <v>18</v>
      </c>
      <c r="CX5" s="365">
        <v>54</v>
      </c>
      <c r="CZ5" s="365" t="s">
        <v>13</v>
      </c>
      <c r="DA5" s="365">
        <v>4</v>
      </c>
    </row>
    <row r="6" spans="1:105" x14ac:dyDescent="0.2">
      <c r="A6" s="442">
        <v>4</v>
      </c>
      <c r="B6" s="442" t="str">
        <f>M2D!H40</f>
        <v>D643</v>
      </c>
      <c r="C6" s="365" t="str">
        <f t="shared" si="0"/>
        <v>V10</v>
      </c>
      <c r="D6" s="442">
        <f>YEAR(HLOOKUP(C6,M2D!GZ$12:HE$89,VLOOKUP(B6,M2D!GX$13:HF$89,9,FALSE),FALSE))</f>
        <v>2019</v>
      </c>
      <c r="E6" s="446" t="str">
        <f>IF(OR(LEFT(M2D!AR40,1)="V",M2D!AR40="RMV"),M2D!AR40,"")</f>
        <v/>
      </c>
      <c r="F6" s="447" t="str">
        <f>IF(OR(LEFT(M2D!AT40,1)="V",M2D!AT40="RMV"),M2D!AT40,"")</f>
        <v/>
      </c>
      <c r="G6" s="447" t="str">
        <f>IF(OR(LEFT(M2D!AU40,1)="V",M2D!AU40="RMV"),M2D!AU40,"")</f>
        <v/>
      </c>
      <c r="H6" s="447" t="str">
        <f>IF(OR(LEFT(M2D!AV40,1)="V",M2D!AV40="RMV"),M2D!AV40,"")</f>
        <v/>
      </c>
      <c r="I6" s="447" t="str">
        <f>IF(OR(LEFT(M2D!AW40,1)="V",M2D!AW40="RMV"),M2D!AW40,"")</f>
        <v/>
      </c>
      <c r="J6" s="447" t="str">
        <f>IF(OR(LEFT(M2D!AX40,1)="V",M2D!AX40="RMV"),M2D!AX40,"")</f>
        <v/>
      </c>
      <c r="K6" s="447" t="str">
        <f>IF(OR(LEFT(M2D!AY40,1)="V",M2D!AY40="RMV"),M2D!AY40,"")</f>
        <v/>
      </c>
      <c r="L6" s="447" t="str">
        <f>IF(OR(LEFT(M2D!AZ40,1)="V",M2D!AZ40="RMV"),M2D!AZ40,"")</f>
        <v/>
      </c>
      <c r="M6" s="447" t="str">
        <f>IF(OR(LEFT(M2D!BA40,1)="V",M2D!BA40="RMV"),M2D!BA40,"")</f>
        <v/>
      </c>
      <c r="N6" s="447" t="str">
        <f>IF(OR(LEFT(M2D!BB40,1)="V",M2D!BB40="RMV"),M2D!BB40,"")</f>
        <v/>
      </c>
      <c r="O6" s="447" t="str">
        <f>IF(OR(LEFT(M2D!BC40,1)="V",M2D!BC40="RMV"),M2D!BC40,"")</f>
        <v/>
      </c>
      <c r="P6" s="448" t="str">
        <f>IF(OR(LEFT(M2D!BD40,1)="V",M2D!BD40="RMV"),M2D!BD40,"")</f>
        <v/>
      </c>
      <c r="Q6" s="446" t="str">
        <f>IF(OR(LEFT(M2D!BE40,1)="V",M2D!BE40="RMV"),M2D!BE40,"")</f>
        <v>V10</v>
      </c>
      <c r="R6" s="447" t="str">
        <f>IF(OR(LEFT(M2D!BF40,1)="V",M2D!BF40="RMV"),M2D!BF40,"")</f>
        <v>V10</v>
      </c>
      <c r="S6" s="447" t="str">
        <f>IF(OR(LEFT(M2D!BG40,1)="V",M2D!BG40="RMV"),M2D!BG40,"")</f>
        <v>V10</v>
      </c>
      <c r="T6" s="447" t="str">
        <f>IF(OR(LEFT(M2D!BH40,1)="V",M2D!BH40="RMV"),M2D!BH40,"")</f>
        <v>V10</v>
      </c>
      <c r="U6" s="447" t="str">
        <f>IF(OR(LEFT(M2D!BI40,1)="V",M2D!BI40="RMV"),M2D!BI40,"")</f>
        <v>V10</v>
      </c>
      <c r="V6" s="447" t="str">
        <f>IF(OR(LEFT(M2D!BJ40,1)="V",M2D!BJ40="RMV"),M2D!BJ40,"")</f>
        <v>V10</v>
      </c>
      <c r="W6" s="447" t="str">
        <f>IF(OR(LEFT(M2D!BK40,1)="V",M2D!BK40="RMV"),M2D!BK40,"")</f>
        <v/>
      </c>
      <c r="X6" s="447" t="str">
        <f>IF(OR(LEFT(M2D!BL40,1)="V",M2D!BL40="RMV"),M2D!BL40,"")</f>
        <v/>
      </c>
      <c r="Y6" s="447" t="str">
        <f>IF(OR(LEFT(M2D!BM40,1)="V",M2D!BM40="RMV"),M2D!BM40,"")</f>
        <v/>
      </c>
      <c r="Z6" s="447" t="str">
        <f>IF(OR(LEFT(M2D!BN40,1)="V",M2D!BN40="RMV"),M2D!BN40,"")</f>
        <v>V10</v>
      </c>
      <c r="AA6" s="447" t="str">
        <f>IF(OR(LEFT(M2D!BO40,1)="V",M2D!BO40="RMV"),M2D!BO40,"")</f>
        <v>RMV</v>
      </c>
      <c r="AB6" s="448" t="str">
        <f>IF(OR(LEFT(M2D!BP40,1)="V",M2D!BP40="RMV"),M2D!BP40,"")</f>
        <v>RMV</v>
      </c>
      <c r="AC6" s="446" t="str">
        <f>IF(OR(LEFT(M2D!BQ40,1)="V",M2D!BQ40="RMV"),M2D!BQ40,"")</f>
        <v>RMV</v>
      </c>
      <c r="AD6" s="447" t="str">
        <f>IF(OR(LEFT(M2D!BR40,1)="V",M2D!BR40="RMV"),M2D!BR40,"")</f>
        <v>RMV</v>
      </c>
      <c r="AE6" s="447" t="str">
        <f>IF(OR(LEFT(M2D!BS40,1)="V",M2D!BS40="RMV"),M2D!BS40,"")</f>
        <v>RMV</v>
      </c>
      <c r="AF6" s="447" t="str">
        <f>IF(OR(LEFT(M2D!BT40,1)="V",M2D!BT40="RMV"),M2D!BT40,"")</f>
        <v>RMV</v>
      </c>
      <c r="AG6" s="447" t="str">
        <f>IF(OR(LEFT(M2D!BU40,1)="V",M2D!BU40="RMV"),M2D!BU40,"")</f>
        <v>RMV</v>
      </c>
      <c r="AH6" s="447" t="str">
        <f>IF(OR(LEFT(M2D!BV40,1)="V",M2D!BV40="RMV"),M2D!BV40,"")</f>
        <v>RMV</v>
      </c>
      <c r="AI6" s="447" t="str">
        <f>IF(OR(LEFT(M2D!BW40,1)="V",M2D!BW40="RMV"),M2D!BW40,"")</f>
        <v>RMV</v>
      </c>
      <c r="AJ6" s="447" t="str">
        <f>IF(OR(LEFT(M2D!BX40,1)="V",M2D!BX40="RMV"),M2D!BX40,"")</f>
        <v>RMV</v>
      </c>
      <c r="AK6" s="447" t="str">
        <f>IF(OR(LEFT(M2D!BY40,1)="V",M2D!BY40="RMV"),M2D!BY40,"")</f>
        <v/>
      </c>
      <c r="AL6" s="447" t="str">
        <f>IF(OR(LEFT(M2D!BZ40,1)="V",M2D!BZ40="RMV"),M2D!BZ40,"")</f>
        <v/>
      </c>
      <c r="AM6" s="447" t="str">
        <f>IF(OR(LEFT(M2D!CA40,1)="V",M2D!CA40="RMV"),M2D!CA40,"")</f>
        <v/>
      </c>
      <c r="AN6" s="448" t="str">
        <f>IF(OR(LEFT(M2D!CB40,1)="V",M2D!CB40="RMV"),M2D!CB40,"")</f>
        <v/>
      </c>
      <c r="AO6" s="446" t="str">
        <f>IF(OR(LEFT(M2D!CC40,1)="V",M2D!CC40="RMV"),M2D!CC40,"")</f>
        <v/>
      </c>
      <c r="AP6" s="447" t="str">
        <f>IF(OR(LEFT(M2D!CD40,1)="V",M2D!CD40="RMV"),M2D!CD40,"")</f>
        <v/>
      </c>
      <c r="AQ6" s="447" t="str">
        <f>IF(OR(LEFT(M2D!CE40,1)="V",M2D!CE40="RMV"),M2D!CE40,"")</f>
        <v/>
      </c>
      <c r="AR6" s="447" t="str">
        <f>IF(OR(LEFT(M2D!CF40,1)="V",M2D!CF40="RMV"),M2D!CF40,"")</f>
        <v/>
      </c>
      <c r="AS6" s="447" t="str">
        <f>IF(OR(LEFT(M2D!CG40,1)="V",M2D!CG40="RMV"),M2D!CG40,"")</f>
        <v/>
      </c>
      <c r="AT6" s="447" t="str">
        <f>IF(OR(LEFT(M2D!CH40,1)="V",M2D!CH40="RMV"),M2D!CH40,"")</f>
        <v/>
      </c>
      <c r="AU6" s="447" t="str">
        <f>IF(OR(LEFT(M2D!CI40,1)="V",M2D!CI40="RMV"),M2D!CI40,"")</f>
        <v/>
      </c>
      <c r="AV6" s="447" t="str">
        <f>IF(OR(LEFT(M2D!CJ40,1)="V",M2D!CJ40="RMV"),M2D!CJ40,"")</f>
        <v/>
      </c>
      <c r="AW6" s="447" t="str">
        <f>IF(OR(LEFT(M2D!CK40,1)="V",M2D!CK40="RMV"),M2D!CK40,"")</f>
        <v/>
      </c>
      <c r="AX6" s="447" t="str">
        <f>IF(OR(LEFT(M2D!CL40,1)="V",M2D!CL40="RMV"),M2D!CL40,"")</f>
        <v/>
      </c>
      <c r="AY6" s="447" t="str">
        <f>IF(OR(LEFT(M2D!CM40,1)="V",M2D!CM40="RMV"),M2D!CM40,"")</f>
        <v/>
      </c>
      <c r="AZ6" s="448" t="str">
        <f>IF(OR(LEFT(M2D!CN40,1)="V",M2D!CN40="RMV"),M2D!CN40,"")</f>
        <v/>
      </c>
      <c r="BA6" s="446" t="str">
        <f>IF(OR(LEFT(M2D!CO40,1)="V",M2D!CO40="RMV"),M2D!CO40,"")</f>
        <v/>
      </c>
      <c r="BB6" s="447" t="str">
        <f>IF(OR(LEFT(M2D!CP40,1)="V",M2D!CP40="RMV"),M2D!CP40,"")</f>
        <v/>
      </c>
      <c r="BC6" s="447" t="str">
        <f>IF(OR(LEFT(M2D!CQ40,1)="V",M2D!CQ40="RMV"),M2D!CQ40,"")</f>
        <v/>
      </c>
      <c r="BD6" s="447" t="str">
        <f>IF(OR(LEFT(M2D!CR40,1)="V",M2D!CR40="RMV"),M2D!CR40,"")</f>
        <v/>
      </c>
      <c r="BE6" s="447" t="str">
        <f>IF(OR(LEFT(M2D!CS40,1)="V",M2D!CS40="RMV"),M2D!CS40,"")</f>
        <v/>
      </c>
      <c r="BF6" s="447" t="str">
        <f>IF(OR(LEFT(M2D!CT40,1)="V",M2D!CT40="RMV"),M2D!CT40,"")</f>
        <v/>
      </c>
      <c r="BG6" s="447" t="str">
        <f>IF(OR(LEFT(M2D!CU40,1)="V",M2D!CU40="RMV"),M2D!CU40,"")</f>
        <v/>
      </c>
      <c r="BH6" s="447" t="str">
        <f>IF(OR(LEFT(M2D!CV40,1)="V",M2D!CV40="RMV"),M2D!CV40,"")</f>
        <v/>
      </c>
      <c r="BI6" s="447" t="str">
        <f>IF(OR(LEFT(M2D!CW40,1)="V",M2D!CW40="RMV"),M2D!CW40,"")</f>
        <v/>
      </c>
      <c r="BJ6" s="447" t="str">
        <f>IF(OR(LEFT(M2D!CX40,1)="V",M2D!CX40="RMV"),M2D!CX40,"")</f>
        <v/>
      </c>
      <c r="BK6" s="447" t="str">
        <f>IF(OR(LEFT(M2D!CY40,1)="V",M2D!CY40="RMV"),M2D!CY40,"")</f>
        <v/>
      </c>
      <c r="BL6" s="448" t="str">
        <f>IF(OR(LEFT(M2D!CZ40,1)="V",M2D!CZ40="RMV"),M2D!CZ40,"")</f>
        <v/>
      </c>
      <c r="BM6" s="446" t="str">
        <f>IF(OR(LEFT(M2D!DA40,1)="V",M2D!DA40="RMV"),M2D!DA40,"")</f>
        <v/>
      </c>
      <c r="BN6" s="447" t="str">
        <f>IF(OR(LEFT(M2D!DB40,1)="V",M2D!DB40="RMV"),M2D!DB40,"")</f>
        <v/>
      </c>
      <c r="BO6" s="447" t="str">
        <f>IF(OR(LEFT(M2D!DC40,1)="V",M2D!DC40="RMV"),M2D!DC40,"")</f>
        <v/>
      </c>
      <c r="BP6" s="447" t="str">
        <f>IF(OR(LEFT(M2D!DD40,1)="V",M2D!DD40="RMV"),M2D!DD40,"")</f>
        <v/>
      </c>
      <c r="BQ6" s="447" t="str">
        <f>IF(OR(LEFT(M2D!DE40,1)="V",M2D!DE40="RMV"),M2D!DE40,"")</f>
        <v/>
      </c>
      <c r="BR6" s="447" t="str">
        <f>IF(OR(LEFT(M2D!DF40,1)="V",M2D!DF40="RMV"),M2D!DF40,"")</f>
        <v/>
      </c>
      <c r="BS6" s="447" t="str">
        <f>IF(OR(LEFT(M2D!DG40,1)="V",M2D!DG40="RMV"),M2D!DG40,"")</f>
        <v/>
      </c>
      <c r="BT6" s="447" t="str">
        <f>IF(OR(LEFT(M2D!DH40,1)="V",M2D!DH40="RMV"),M2D!DH40,"")</f>
        <v/>
      </c>
      <c r="BU6" s="447" t="str">
        <f>IF(OR(LEFT(M2D!DI40,1)="V",M2D!DI40="RMV"),M2D!DI40,"")</f>
        <v/>
      </c>
      <c r="BV6" s="447" t="str">
        <f>IF(OR(LEFT(M2D!DJ40,1)="V",M2D!DJ40="RMV"),M2D!DJ40,"")</f>
        <v/>
      </c>
      <c r="BW6" s="447" t="str">
        <f>IF(OR(LEFT(M2D!DK40,1)="V",M2D!DK40="RMV"),M2D!DK40,"")</f>
        <v/>
      </c>
      <c r="BX6" s="448" t="str">
        <f>IF(OR(LEFT(M2D!DL40,1)="V",M2D!DL40="RMV"),M2D!DL40,"")</f>
        <v/>
      </c>
      <c r="BY6" s="446" t="str">
        <f>IF(OR(LEFT(M2D!DM40,1)="V",M2D!DM40="RMV"),M2D!DM40,"")</f>
        <v/>
      </c>
      <c r="BZ6" s="447" t="str">
        <f>IF(OR(LEFT(M2D!DN40,1)="V",M2D!DN40="RMV"),M2D!DN40,"")</f>
        <v/>
      </c>
      <c r="CA6" s="447" t="str">
        <f>IF(OR(LEFT(M2D!DO40,1)="V",M2D!DO40="RMV"),M2D!DO40,"")</f>
        <v/>
      </c>
      <c r="CB6" s="447" t="str">
        <f>IF(OR(LEFT(M2D!DP40,1)="V",M2D!DP40="RMV"),M2D!DP40,"")</f>
        <v>V15</v>
      </c>
      <c r="CC6" s="447" t="str">
        <f>IF(OR(LEFT(M2D!DQ40,1)="V",M2D!DQ40="RMV"),M2D!DQ40,"")</f>
        <v>V15</v>
      </c>
      <c r="CD6" s="447" t="str">
        <f>IF(OR(LEFT(M2D!DR40,1)="V",M2D!DR40="RMV"),M2D!DR40,"")</f>
        <v>V15</v>
      </c>
      <c r="CE6" s="447" t="str">
        <f>IF(OR(LEFT(M2D!DS40,1)="V",M2D!DS40="RMV"),M2D!DS40,"")</f>
        <v>V15</v>
      </c>
      <c r="CF6" s="447" t="str">
        <f>IF(OR(LEFT(M2D!DT40,1)="V",M2D!DT40="RMV"),M2D!DT40,"")</f>
        <v>V15</v>
      </c>
      <c r="CG6" s="447" t="str">
        <f>IF(OR(LEFT(M2D!DU40,1)="V",M2D!DU40="RMV"),M2D!DU40,"")</f>
        <v/>
      </c>
      <c r="CH6" s="447" t="str">
        <f>IF(OR(LEFT(M2D!DV40,1)="V",M2D!DV40="RMV"),M2D!DV40,"")</f>
        <v/>
      </c>
      <c r="CI6" s="447" t="str">
        <f>IF(OR(LEFT(M2D!DW40,1)="V",M2D!DW40="RMV"),M2D!DW40,"")</f>
        <v/>
      </c>
      <c r="CJ6" s="448" t="str">
        <f>IF(OR(LEFT(M2D!DX40,1)="V",M2D!DX40="RMV"),M2D!DX40,"")</f>
        <v/>
      </c>
      <c r="CK6" s="446" t="str">
        <f>IF(OR(LEFT(M2D!DY40,1)="V",M2D!DY40="RMV"),M2D!DY40,"")</f>
        <v/>
      </c>
      <c r="CL6" s="447" t="str">
        <f>IF(OR(LEFT(M2D!DZ40,1)="V",M2D!DZ40="RMV"),M2D!DZ40,"")</f>
        <v/>
      </c>
      <c r="CM6" s="447" t="str">
        <f>IF(OR(LEFT(M2D!EA40,1)="V",M2D!EA40="RMV"),M2D!EA40,"")</f>
        <v/>
      </c>
      <c r="CN6" s="447" t="str">
        <f>IF(OR(LEFT(M2D!EB40,1)="V",M2D!EB40="RMV"),M2D!EB40,"")</f>
        <v/>
      </c>
      <c r="CO6" s="447" t="str">
        <f>IF(OR(LEFT(M2D!EC40,1)="V",M2D!EC40="RMV"),M2D!EC40,"")</f>
        <v/>
      </c>
      <c r="CP6" s="447" t="str">
        <f>IF(OR(LEFT(M2D!ED40,1)="V",M2D!ED40="RMV"),M2D!ED40,"")</f>
        <v/>
      </c>
      <c r="CQ6" s="447" t="str">
        <f>IF(OR(LEFT(M2D!EE40,1)="V",M2D!EE40="RMV"),M2D!EE40,"")</f>
        <v/>
      </c>
      <c r="CR6" s="447" t="str">
        <f>IF(OR(LEFT(M2D!EF40,1)="V",M2D!EF40="RMV"),M2D!EF40,"")</f>
        <v/>
      </c>
      <c r="CS6" s="447" t="str">
        <f>IF(OR(LEFT(M2D!EG40,1)="V",M2D!EG40="RMV"),M2D!EG40,"")</f>
        <v/>
      </c>
      <c r="CT6" s="447" t="str">
        <f>IF(OR(LEFT(M2D!EH40,1)="V",M2D!EH40="RMV"),M2D!EH40,"")</f>
        <v/>
      </c>
      <c r="CU6" s="447" t="str">
        <f>IF(OR(LEFT(M2D!EI40,1)="V",M2D!EI40="RMV"),M2D!EI40,"")</f>
        <v/>
      </c>
      <c r="CV6" s="448" t="str">
        <f>IF(OR(LEFT(M2D!EJ40,1)="V",M2D!EJ40="RMV"),M2D!EJ40,"")</f>
        <v/>
      </c>
      <c r="CW6" s="443">
        <f>HLOOKUP("RMV",K6:CV$58,CX6,FALSE)-VLOOKUP(C6,CZ$3:DA$8,2,FALSE)</f>
        <v>18</v>
      </c>
      <c r="CX6" s="365">
        <v>53</v>
      </c>
      <c r="CZ6" s="365" t="s">
        <v>14</v>
      </c>
      <c r="DA6" s="365">
        <v>5</v>
      </c>
    </row>
    <row r="7" spans="1:105" x14ac:dyDescent="0.2">
      <c r="A7" s="442">
        <v>5</v>
      </c>
      <c r="B7" s="442" t="str">
        <f>M2D!H45</f>
        <v>D648</v>
      </c>
      <c r="C7" s="365" t="str">
        <f t="shared" si="0"/>
        <v>V10</v>
      </c>
      <c r="D7" s="442">
        <f>YEAR(HLOOKUP(C7,M2D!GZ$12:HE$89,VLOOKUP(B7,M2D!GX$13:HF$89,9,FALSE),FALSE))</f>
        <v>2019</v>
      </c>
      <c r="E7" s="446" t="str">
        <f>IF(OR(LEFT(M2D!AS45,1)="V",M2D!AS45="RMV"),M2D!AS45,"")</f>
        <v/>
      </c>
      <c r="F7" s="447" t="str">
        <f>IF(OR(LEFT(M2D!AT45,1)="V",M2D!AT45="RMV"),M2D!AT45,"")</f>
        <v/>
      </c>
      <c r="G7" s="447" t="str">
        <f>IF(OR(LEFT(M2D!AU45,1)="V",M2D!AU45="RMV"),M2D!AU45,"")</f>
        <v/>
      </c>
      <c r="H7" s="447" t="str">
        <f>IF(OR(LEFT(M2D!AV45,1)="V",M2D!AV45="RMV"),M2D!AV45,"")</f>
        <v/>
      </c>
      <c r="I7" s="447" t="str">
        <f>IF(OR(LEFT(M2D!AW45,1)="V",M2D!AW45="RMV"),M2D!AW45,"")</f>
        <v/>
      </c>
      <c r="J7" s="447" t="str">
        <f>IF(OR(LEFT(M2D!AX45,1)="V",M2D!AX45="RMV"),M2D!AX45,"")</f>
        <v/>
      </c>
      <c r="K7" s="447" t="str">
        <f>IF(OR(LEFT(M2D!AY45,1)="V",M2D!AY45="RMV"),M2D!AY45,"")</f>
        <v/>
      </c>
      <c r="L7" s="447" t="str">
        <f>IF(OR(LEFT(M2D!AM45,1)="V",M2D!AM45="RMV"),M2D!AM45,"")</f>
        <v/>
      </c>
      <c r="M7" s="447" t="str">
        <f>IF(OR(LEFT(M2D!AN45,1)="V",M2D!AN45="RMV"),M2D!AN45,"")</f>
        <v/>
      </c>
      <c r="N7" s="447" t="str">
        <f>IF(OR(LEFT(M2D!BB45,1)="V",M2D!BB45="RMV"),M2D!BB45,"")</f>
        <v/>
      </c>
      <c r="O7" s="447" t="str">
        <f>IF(OR(LEFT(M2D!BC45,1)="V",M2D!BC45="RMV"),M2D!BC45,"")</f>
        <v/>
      </c>
      <c r="P7" s="448" t="str">
        <f>IF(OR(LEFT(M2D!BD45,1)="V",M2D!BD45="RMV"),M2D!BD45,"")</f>
        <v/>
      </c>
      <c r="Q7" s="446" t="str">
        <f>IF(OR(LEFT(M2D!BE45,1)="V",M2D!BE45="RMV"),M2D!BE45,"")</f>
        <v>V10</v>
      </c>
      <c r="R7" s="447" t="str">
        <f>IF(OR(LEFT(M2D!BF45,1)="V",M2D!BF45="RMV"),M2D!BF45,"")</f>
        <v>V10</v>
      </c>
      <c r="S7" s="447" t="str">
        <f>IF(OR(LEFT(M2D!BG45,1)="V",M2D!BG45="RMV"),M2D!BG45,"")</f>
        <v>V10</v>
      </c>
      <c r="T7" s="447" t="str">
        <f>IF(OR(LEFT(M2D!BH45,1)="V",M2D!BH45="RMV"),M2D!BH45,"")</f>
        <v>V10</v>
      </c>
      <c r="U7" s="447" t="str">
        <f>IF(OR(LEFT(M2D!BI45,1)="V",M2D!BI45="RMV"),M2D!BI45,"")</f>
        <v>V10</v>
      </c>
      <c r="V7" s="447" t="str">
        <f>IF(OR(LEFT(M2D!BJ45,1)="V",M2D!BJ45="RMV"),M2D!BJ45,"")</f>
        <v>V10</v>
      </c>
      <c r="W7" s="447" t="str">
        <f>IF(OR(LEFT(M2D!BK45,1)="V",M2D!BK45="RMV"),M2D!BK45,"")</f>
        <v/>
      </c>
      <c r="X7" s="447" t="str">
        <f>IF(OR(LEFT(M2D!BL45,1)="V",M2D!BL45="RMV"),M2D!BL45,"")</f>
        <v/>
      </c>
      <c r="Y7" s="447" t="str">
        <f>IF(OR(LEFT(M2D!BM45,1)="V",M2D!BM45="RMV"),M2D!BM45,"")</f>
        <v/>
      </c>
      <c r="Z7" s="447" t="str">
        <f>IF(OR(LEFT(M2D!BN45,1)="V",M2D!BN45="RMV"),M2D!BN45,"")</f>
        <v/>
      </c>
      <c r="AA7" s="447" t="str">
        <f>IF(OR(LEFT(M2D!BO45,1)="V",M2D!BO45="RMV"),M2D!BO45,"")</f>
        <v>V10</v>
      </c>
      <c r="AB7" s="448" t="str">
        <f>IF(OR(LEFT(M2D!BP45,1)="V",M2D!BP45="RMV"),M2D!BP45,"")</f>
        <v>RMV</v>
      </c>
      <c r="AC7" s="446" t="str">
        <f>IF(OR(LEFT(M2D!BQ45,1)="V",M2D!BQ45="RMV"),M2D!BQ45,"")</f>
        <v>RMV</v>
      </c>
      <c r="AD7" s="447" t="str">
        <f>IF(OR(LEFT(M2D!BR45,1)="V",M2D!BR45="RMV"),M2D!BR45,"")</f>
        <v>RMV</v>
      </c>
      <c r="AE7" s="447" t="str">
        <f>IF(OR(LEFT(M2D!BS45,1)="V",M2D!BS45="RMV"),M2D!BS45,"")</f>
        <v>RMV</v>
      </c>
      <c r="AF7" s="447" t="str">
        <f>IF(OR(LEFT(M2D!BT45,1)="V",M2D!BT45="RMV"),M2D!BT45,"")</f>
        <v>RMV</v>
      </c>
      <c r="AG7" s="447" t="str">
        <f>IF(OR(LEFT(M2D!BU45,1)="V",M2D!BU45="RMV"),M2D!BU45,"")</f>
        <v>RMV</v>
      </c>
      <c r="AH7" s="447" t="str">
        <f>IF(OR(LEFT(M2D!BV45,1)="V",M2D!BV45="RMV"),M2D!BV45,"")</f>
        <v>RMV</v>
      </c>
      <c r="AI7" s="447" t="str">
        <f>IF(OR(LEFT(M2D!BW45,1)="V",M2D!BW45="RMV"),M2D!BW45,"")</f>
        <v>RMV</v>
      </c>
      <c r="AJ7" s="447" t="str">
        <f>IF(OR(LEFT(M2D!BX45,1)="V",M2D!BX45="RMV"),M2D!BX45,"")</f>
        <v>RMV</v>
      </c>
      <c r="AK7" s="447" t="str">
        <f>IF(OR(LEFT(M2D!BY45,1)="V",M2D!BY45="RMV"),M2D!BY45,"")</f>
        <v/>
      </c>
      <c r="AL7" s="447" t="str">
        <f>IF(OR(LEFT(M2D!BZ45,1)="V",M2D!BZ45="RMV"),M2D!BZ45,"")</f>
        <v/>
      </c>
      <c r="AM7" s="447" t="str">
        <f>IF(OR(LEFT(M2D!CA45,1)="V",M2D!CA45="RMV"),M2D!CA45,"")</f>
        <v/>
      </c>
      <c r="AN7" s="448" t="str">
        <f>IF(OR(LEFT(M2D!CB45,1)="V",M2D!CB45="RMV"),M2D!CB45,"")</f>
        <v/>
      </c>
      <c r="AO7" s="446" t="str">
        <f>IF(OR(LEFT(M2D!CC45,1)="V",M2D!CC45="RMV"),M2D!CC45,"")</f>
        <v/>
      </c>
      <c r="AP7" s="447" t="str">
        <f>IF(OR(LEFT(M2D!CD45,1)="V",M2D!CD45="RMV"),M2D!CD45,"")</f>
        <v/>
      </c>
      <c r="AQ7" s="447" t="str">
        <f>IF(OR(LEFT(M2D!CE45,1)="V",M2D!CE45="RMV"),M2D!CE45,"")</f>
        <v/>
      </c>
      <c r="AR7" s="447" t="str">
        <f>IF(OR(LEFT(M2D!CF45,1)="V",M2D!CF45="RMV"),M2D!CF45,"")</f>
        <v/>
      </c>
      <c r="AS7" s="447" t="str">
        <f>IF(OR(LEFT(M2D!CG45,1)="V",M2D!CG45="RMV"),M2D!CG45,"")</f>
        <v/>
      </c>
      <c r="AT7" s="447" t="str">
        <f>IF(OR(LEFT(M2D!CH45,1)="V",M2D!CH45="RMV"),M2D!CH45,"")</f>
        <v/>
      </c>
      <c r="AU7" s="447" t="str">
        <f>IF(OR(LEFT(M2D!CI45,1)="V",M2D!CI45="RMV"),M2D!CI45,"")</f>
        <v/>
      </c>
      <c r="AV7" s="447" t="str">
        <f>IF(OR(LEFT(M2D!CJ45,1)="V",M2D!CJ45="RMV"),M2D!CJ45,"")</f>
        <v/>
      </c>
      <c r="AW7" s="447" t="str">
        <f>IF(OR(LEFT(M2D!CK45,1)="V",M2D!CK45="RMV"),M2D!CK45,"")</f>
        <v/>
      </c>
      <c r="AX7" s="447" t="str">
        <f>IF(OR(LEFT(M2D!CL45,1)="V",M2D!CL45="RMV"),M2D!CL45,"")</f>
        <v/>
      </c>
      <c r="AY7" s="447" t="str">
        <f>IF(OR(LEFT(M2D!CM45,1)="V",M2D!CM45="RMV"),M2D!CM45,"")</f>
        <v/>
      </c>
      <c r="AZ7" s="448" t="str">
        <f>IF(OR(LEFT(M2D!CN45,1)="V",M2D!CN45="RMV"),M2D!CN45,"")</f>
        <v/>
      </c>
      <c r="BA7" s="446" t="str">
        <f>IF(OR(LEFT(M2D!CO45,1)="V",M2D!CO45="RMV"),M2D!CO45,"")</f>
        <v/>
      </c>
      <c r="BB7" s="447" t="str">
        <f>IF(OR(LEFT(M2D!CP45,1)="V",M2D!CP45="RMV"),M2D!CP45,"")</f>
        <v/>
      </c>
      <c r="BC7" s="447" t="str">
        <f>IF(OR(LEFT(M2D!CQ45,1)="V",M2D!CQ45="RMV"),M2D!CQ45,"")</f>
        <v/>
      </c>
      <c r="BD7" s="447" t="str">
        <f>IF(OR(LEFT(M2D!CR45,1)="V",M2D!CR45="RMV"),M2D!CR45,"")</f>
        <v/>
      </c>
      <c r="BE7" s="447" t="str">
        <f>IF(OR(LEFT(M2D!CS45,1)="V",M2D!CS45="RMV"),M2D!CS45,"")</f>
        <v/>
      </c>
      <c r="BF7" s="447" t="str">
        <f>IF(OR(LEFT(M2D!CT45,1)="V",M2D!CT45="RMV"),M2D!CT45,"")</f>
        <v/>
      </c>
      <c r="BG7" s="447" t="str">
        <f>IF(OR(LEFT(M2D!CU45,1)="V",M2D!CU45="RMV"),M2D!CU45,"")</f>
        <v/>
      </c>
      <c r="BH7" s="447" t="str">
        <f>IF(OR(LEFT(M2D!CV45,1)="V",M2D!CV45="RMV"),M2D!CV45,"")</f>
        <v/>
      </c>
      <c r="BI7" s="447" t="str">
        <f>IF(OR(LEFT(M2D!CW45,1)="V",M2D!CW45="RMV"),M2D!CW45,"")</f>
        <v/>
      </c>
      <c r="BJ7" s="447" t="str">
        <f>IF(OR(LEFT(M2D!CX45,1)="V",M2D!CX45="RMV"),M2D!CX45,"")</f>
        <v/>
      </c>
      <c r="BK7" s="447" t="str">
        <f>IF(OR(LEFT(M2D!CY45,1)="V",M2D!CY45="RMV"),M2D!CY45,"")</f>
        <v/>
      </c>
      <c r="BL7" s="448" t="str">
        <f>IF(OR(LEFT(M2D!CZ45,1)="V",M2D!CZ45="RMV"),M2D!CZ45,"")</f>
        <v/>
      </c>
      <c r="BM7" s="446" t="str">
        <f>IF(OR(LEFT(M2D!DA45,1)="V",M2D!DA45="RMV"),M2D!DA45,"")</f>
        <v/>
      </c>
      <c r="BN7" s="447" t="str">
        <f>IF(OR(LEFT(M2D!DB45,1)="V",M2D!DB45="RMV"),M2D!DB45,"")</f>
        <v/>
      </c>
      <c r="BO7" s="447" t="str">
        <f>IF(OR(LEFT(M2D!DC45,1)="V",M2D!DC45="RMV"),M2D!DC45,"")</f>
        <v/>
      </c>
      <c r="BP7" s="447" t="str">
        <f>IF(OR(LEFT(M2D!DD45,1)="V",M2D!DD45="RMV"),M2D!DD45,"")</f>
        <v/>
      </c>
      <c r="BQ7" s="447" t="str">
        <f>IF(OR(LEFT(M2D!DE45,1)="V",M2D!DE45="RMV"),M2D!DE45,"")</f>
        <v/>
      </c>
      <c r="BR7" s="447" t="str">
        <f>IF(OR(LEFT(M2D!DF45,1)="V",M2D!DF45="RMV"),M2D!DF45,"")</f>
        <v/>
      </c>
      <c r="BS7" s="447" t="str">
        <f>IF(OR(LEFT(M2D!DG45,1)="V",M2D!DG45="RMV"),M2D!DG45,"")</f>
        <v/>
      </c>
      <c r="BT7" s="447" t="str">
        <f>IF(OR(LEFT(M2D!DH45,1)="V",M2D!DH45="RMV"),M2D!DH45,"")</f>
        <v/>
      </c>
      <c r="BU7" s="447" t="str">
        <f>IF(OR(LEFT(M2D!DI45,1)="V",M2D!DI45="RMV"),M2D!DI45,"")</f>
        <v/>
      </c>
      <c r="BV7" s="447" t="str">
        <f>IF(OR(LEFT(M2D!DJ45,1)="V",M2D!DJ45="RMV"),M2D!DJ45,"")</f>
        <v/>
      </c>
      <c r="BW7" s="447" t="str">
        <f>IF(OR(LEFT(M2D!DK45,1)="V",M2D!DK45="RMV"),M2D!DK45,"")</f>
        <v/>
      </c>
      <c r="BX7" s="448" t="str">
        <f>IF(OR(LEFT(M2D!DL45,1)="V",M2D!DL45="RMV"),M2D!DL45,"")</f>
        <v>V15</v>
      </c>
      <c r="BY7" s="446" t="str">
        <f>IF(OR(LEFT(M2D!DM45,1)="V",M2D!DM45="RMV"),M2D!DM45,"")</f>
        <v>V15</v>
      </c>
      <c r="BZ7" s="447" t="str">
        <f>IF(OR(LEFT(M2D!DN45,1)="V",M2D!DN45="RMV"),M2D!DN45,"")</f>
        <v>V15</v>
      </c>
      <c r="CA7" s="447" t="str">
        <f>IF(OR(LEFT(M2D!DO45,1)="V",M2D!DO45="RMV"),M2D!DO45,"")</f>
        <v>V15</v>
      </c>
      <c r="CB7" s="447" t="str">
        <f>IF(OR(LEFT(M2D!DP45,1)="V",M2D!DP45="RMV"),M2D!DP45,"")</f>
        <v>V15</v>
      </c>
      <c r="CC7" s="447" t="str">
        <f>IF(OR(LEFT(M2D!DQ45,1)="V",M2D!DQ45="RMV"),M2D!DQ45,"")</f>
        <v/>
      </c>
      <c r="CD7" s="447" t="str">
        <f>IF(OR(LEFT(M2D!DR45,1)="V",M2D!DR45="RMV"),M2D!DR45,"")</f>
        <v/>
      </c>
      <c r="CE7" s="447" t="str">
        <f>IF(OR(LEFT(M2D!DS45,1)="V",M2D!DS45="RMV"),M2D!DS45,"")</f>
        <v/>
      </c>
      <c r="CF7" s="447" t="str">
        <f>IF(OR(LEFT(M2D!DT45,1)="V",M2D!DT45="RMV"),M2D!DT45,"")</f>
        <v/>
      </c>
      <c r="CG7" s="447" t="str">
        <f>IF(OR(LEFT(M2D!DU45,1)="V",M2D!DU45="RMV"),M2D!DU45,"")</f>
        <v/>
      </c>
      <c r="CH7" s="447" t="str">
        <f>IF(OR(LEFT(M2D!DV45,1)="V",M2D!DV45="RMV"),M2D!DV45,"")</f>
        <v/>
      </c>
      <c r="CI7" s="447" t="str">
        <f>IF(OR(LEFT(M2D!DW45,1)="V",M2D!DW45="RMV"),M2D!DW45,"")</f>
        <v/>
      </c>
      <c r="CJ7" s="448" t="str">
        <f>IF(OR(LEFT(M2D!DX45,1)="V",M2D!DX45="RMV"),M2D!DX45,"")</f>
        <v/>
      </c>
      <c r="CK7" s="446" t="str">
        <f>IF(OR(LEFT(M2D!DY45,1)="V",M2D!DY45="RMV"),M2D!DY45,"")</f>
        <v/>
      </c>
      <c r="CL7" s="447" t="str">
        <f>IF(OR(LEFT(M2D!DZ45,1)="V",M2D!DZ45="RMV"),M2D!DZ45,"")</f>
        <v/>
      </c>
      <c r="CM7" s="447" t="str">
        <f>IF(OR(LEFT(M2D!EA45,1)="V",M2D!EA45="RMV"),M2D!EA45,"")</f>
        <v/>
      </c>
      <c r="CN7" s="447" t="str">
        <f>IF(OR(LEFT(M2D!EB45,1)="V",M2D!EB45="RMV"),M2D!EB45,"")</f>
        <v/>
      </c>
      <c r="CO7" s="447" t="str">
        <f>IF(OR(LEFT(M2D!EC45,1)="V",M2D!EC45="RMV"),M2D!EC45,"")</f>
        <v/>
      </c>
      <c r="CP7" s="447" t="str">
        <f>IF(OR(LEFT(M2D!ED45,1)="V",M2D!ED45="RMV"),M2D!ED45,"")</f>
        <v/>
      </c>
      <c r="CQ7" s="447" t="str">
        <f>IF(OR(LEFT(M2D!EE45,1)="V",M2D!EE45="RMV"),M2D!EE45,"")</f>
        <v/>
      </c>
      <c r="CR7" s="447" t="str">
        <f>IF(OR(LEFT(M2D!EF45,1)="V",M2D!EF45="RMV"),M2D!EF45,"")</f>
        <v/>
      </c>
      <c r="CS7" s="447" t="str">
        <f>IF(OR(LEFT(M2D!EG45,1)="V",M2D!EG45="RMV"),M2D!EG45,"")</f>
        <v/>
      </c>
      <c r="CT7" s="447" t="str">
        <f>IF(OR(LEFT(M2D!EH45,1)="V",M2D!EH45="RMV"),M2D!EH45,"")</f>
        <v/>
      </c>
      <c r="CU7" s="447" t="str">
        <f>IF(OR(LEFT(M2D!EI45,1)="V",M2D!EI45="RMV"),M2D!EI45,"")</f>
        <v/>
      </c>
      <c r="CV7" s="448" t="str">
        <f>IF(OR(LEFT(M2D!EJ45,1)="V",M2D!EJ45="RMV"),M2D!EJ45,"")</f>
        <v/>
      </c>
      <c r="CW7" s="443">
        <f>HLOOKUP("RMV",K7:CV$58,CX7,FALSE)-VLOOKUP(C7,CZ$3:DA$8,2,FALSE)</f>
        <v>19</v>
      </c>
      <c r="CX7" s="365">
        <v>52</v>
      </c>
      <c r="CZ7" s="365" t="s">
        <v>15</v>
      </c>
      <c r="DA7" s="365">
        <v>3</v>
      </c>
    </row>
    <row r="8" spans="1:105" x14ac:dyDescent="0.2">
      <c r="A8" s="442">
        <v>6</v>
      </c>
      <c r="B8" s="442" t="str">
        <f>M2D!H38</f>
        <v>D641</v>
      </c>
      <c r="C8" s="365" t="str">
        <f t="shared" si="0"/>
        <v>V10</v>
      </c>
      <c r="D8" s="442">
        <f>YEAR(HLOOKUP(C8,M2D!GZ$12:HE$89,VLOOKUP(B8,M2D!GX$13:HF$89,9,FALSE),FALSE))</f>
        <v>2019</v>
      </c>
      <c r="E8" s="446" t="str">
        <f>IF(OR(LEFT(M2D!AS38,1)="V",M2D!AS38="RMV"),M2D!AS38,"")</f>
        <v/>
      </c>
      <c r="F8" s="447" t="str">
        <f>IF(OR(LEFT(M2D!AT38,1)="V",M2D!AT38="RMV"),M2D!AT38,"")</f>
        <v/>
      </c>
      <c r="G8" s="447" t="str">
        <f>IF(OR(LEFT(M2D!AU38,1)="V",M2D!AU38="RMV"),M2D!AU38,"")</f>
        <v/>
      </c>
      <c r="H8" s="447" t="str">
        <f>IF(OR(LEFT(M2D!AV38,1)="V",M2D!AV38="RMV"),M2D!AV38,"")</f>
        <v/>
      </c>
      <c r="I8" s="447" t="str">
        <f>IF(OR(LEFT(M2D!AW38,1)="V",M2D!AW38="RMV"),M2D!AW38,"")</f>
        <v/>
      </c>
      <c r="J8" s="447" t="str">
        <f>IF(OR(LEFT(M2D!AX38,1)="V",M2D!AX38="RMV"),M2D!AX38,"")</f>
        <v/>
      </c>
      <c r="K8" s="447" t="str">
        <f>IF(OR(LEFT(M2D!AY38,1)="V",M2D!AY38="RMV"),M2D!AY38,"")</f>
        <v/>
      </c>
      <c r="L8" s="447" t="str">
        <f>IF(OR(LEFT(M2D!AZ38,1)="V",M2D!AZ38="RMV"),M2D!AZ38,"")</f>
        <v/>
      </c>
      <c r="M8" s="447" t="str">
        <f>IF(OR(LEFT(M2D!BA38,1)="V",M2D!BA38="RMV"),M2D!BA38,"")</f>
        <v/>
      </c>
      <c r="N8" s="447" t="str">
        <f>IF(OR(LEFT(M2D!BB38,1)="V",M2D!BB38="RMV"),M2D!BB38,"")</f>
        <v/>
      </c>
      <c r="O8" s="447" t="str">
        <f>IF(OR(LEFT(M2D!BC38,1)="V",M2D!BC38="RMV"),M2D!BC38,"")</f>
        <v/>
      </c>
      <c r="P8" s="448" t="str">
        <f>IF(OR(LEFT(M2D!BD38,1)="V",M2D!BD38="RMV"),M2D!BD38,"")</f>
        <v/>
      </c>
      <c r="Q8" s="446" t="str">
        <f>IF(OR(LEFT(M2D!BE38,1)="V",M2D!BE38="RMV"),M2D!BE38,"")</f>
        <v/>
      </c>
      <c r="R8" s="447" t="str">
        <f>IF(OR(LEFT(M2D!BF38,1)="V",M2D!BF38="RMV"),M2D!BF38,"")</f>
        <v>V10</v>
      </c>
      <c r="S8" s="447" t="str">
        <f>IF(OR(LEFT(M2D!BG38,1)="V",M2D!BG38="RMV"),M2D!BG38,"")</f>
        <v>V10</v>
      </c>
      <c r="T8" s="447" t="str">
        <f>IF(OR(LEFT(M2D!BH38,1)="V",M2D!BH38="RMV"),M2D!BH38,"")</f>
        <v>V10</v>
      </c>
      <c r="U8" s="447" t="str">
        <f>IF(OR(LEFT(M2D!BI38,1)="V",M2D!BI38="RMV"),M2D!BI38,"")</f>
        <v>V10</v>
      </c>
      <c r="V8" s="447" t="str">
        <f>IF(OR(LEFT(M2D!BJ38,1)="V",M2D!BJ38="RMV"),M2D!BJ38,"")</f>
        <v>V10</v>
      </c>
      <c r="W8" s="447" t="str">
        <f>IF(OR(LEFT(M2D!BK38,1)="V",M2D!BK38="RMV"),M2D!BK38,"")</f>
        <v>V10</v>
      </c>
      <c r="X8" s="447" t="str">
        <f>IF(OR(LEFT(M2D!BL38,1)="V",M2D!BL38="RMV"),M2D!BL38,"")</f>
        <v/>
      </c>
      <c r="Y8" s="447" t="str">
        <f>IF(OR(LEFT(M2D!BM38,1)="V",M2D!BM38="RMV"),M2D!BM38,"")</f>
        <v/>
      </c>
      <c r="Z8" s="447" t="str">
        <f>IF(OR(LEFT(M2D!BN38,1)="V",M2D!BN38="RMV"),M2D!BN38,"")</f>
        <v/>
      </c>
      <c r="AA8" s="447" t="str">
        <f>IF(OR(LEFT(M2D!BO38,1)="V",M2D!BO38="RMV"),M2D!BO38,"")</f>
        <v>V10</v>
      </c>
      <c r="AB8" s="448" t="str">
        <f>IF(OR(LEFT(M2D!BP38,1)="V",M2D!BP38="RMV"),M2D!BP38,"")</f>
        <v>RMV</v>
      </c>
      <c r="AC8" s="446" t="str">
        <f>IF(OR(LEFT(M2D!BQ38,1)="V",M2D!BQ38="RMV"),M2D!BQ38,"")</f>
        <v>RMV</v>
      </c>
      <c r="AD8" s="447" t="str">
        <f>IF(OR(LEFT(M2D!BR38,1)="V",M2D!BR38="RMV"),M2D!BR38,"")</f>
        <v>RMV</v>
      </c>
      <c r="AE8" s="447" t="str">
        <f>IF(OR(LEFT(M2D!BS38,1)="V",M2D!BS38="RMV"),M2D!BS38,"")</f>
        <v>RMV</v>
      </c>
      <c r="AF8" s="447" t="str">
        <f>IF(OR(LEFT(M2D!BT38,1)="V",M2D!BT38="RMV"),M2D!BT38,"")</f>
        <v>RMV</v>
      </c>
      <c r="AG8" s="447" t="str">
        <f>IF(OR(LEFT(M2D!BU38,1)="V",M2D!BU38="RMV"),M2D!BU38,"")</f>
        <v>RMV</v>
      </c>
      <c r="AH8" s="447" t="str">
        <f>IF(OR(LEFT(M2D!BV38,1)="V",M2D!BV38="RMV"),M2D!BV38,"")</f>
        <v>RMV</v>
      </c>
      <c r="AI8" s="447" t="str">
        <f>IF(OR(LEFT(M2D!BW38,1)="V",M2D!BW38="RMV"),M2D!BW38,"")</f>
        <v>RMV</v>
      </c>
      <c r="AJ8" s="447" t="str">
        <f>IF(OR(LEFT(M2D!BX38,1)="V",M2D!BX38="RMV"),M2D!BX38,"")</f>
        <v>RMV</v>
      </c>
      <c r="AK8" s="447" t="str">
        <f>IF(OR(LEFT(M2D!BY38,1)="V",M2D!BY38="RMV"),M2D!BY38,"")</f>
        <v/>
      </c>
      <c r="AL8" s="447" t="str">
        <f>IF(OR(LEFT(M2D!BZ38,1)="V",M2D!BZ38="RMV"),M2D!BZ38,"")</f>
        <v/>
      </c>
      <c r="AM8" s="447" t="str">
        <f>IF(OR(LEFT(M2D!CA38,1)="V",M2D!CA38="RMV"),M2D!CA38,"")</f>
        <v/>
      </c>
      <c r="AN8" s="448" t="str">
        <f>IF(OR(LEFT(M2D!CB38,1)="V",M2D!CB38="RMV"),M2D!CB38,"")</f>
        <v/>
      </c>
      <c r="AO8" s="446" t="str">
        <f>IF(OR(LEFT(M2D!CC38,1)="V",M2D!CC38="RMV"),M2D!CC38,"")</f>
        <v/>
      </c>
      <c r="AP8" s="447" t="str">
        <f>IF(OR(LEFT(M2D!CD38,1)="V",M2D!CD38="RMV"),M2D!CD38,"")</f>
        <v/>
      </c>
      <c r="AQ8" s="447" t="str">
        <f>IF(OR(LEFT(M2D!CE38,1)="V",M2D!CE38="RMV"),M2D!CE38,"")</f>
        <v/>
      </c>
      <c r="AR8" s="447" t="str">
        <f>IF(OR(LEFT(M2D!CF38,1)="V",M2D!CF38="RMV"),M2D!CF38,"")</f>
        <v/>
      </c>
      <c r="AS8" s="447" t="str">
        <f>IF(OR(LEFT(M2D!CG38,1)="V",M2D!CG38="RMV"),M2D!CG38,"")</f>
        <v/>
      </c>
      <c r="AT8" s="447" t="str">
        <f>IF(OR(LEFT(M2D!CH38,1)="V",M2D!CH38="RMV"),M2D!CH38,"")</f>
        <v/>
      </c>
      <c r="AU8" s="447" t="str">
        <f>IF(OR(LEFT(M2D!CI38,1)="V",M2D!CI38="RMV"),M2D!CI38,"")</f>
        <v/>
      </c>
      <c r="AV8" s="447" t="str">
        <f>IF(OR(LEFT(M2D!CJ38,1)="V",M2D!CJ38="RMV"),M2D!CJ38,"")</f>
        <v/>
      </c>
      <c r="AW8" s="447" t="str">
        <f>IF(OR(LEFT(M2D!CK38,1)="V",M2D!CK38="RMV"),M2D!CK38,"")</f>
        <v/>
      </c>
      <c r="AX8" s="447" t="str">
        <f>IF(OR(LEFT(M2D!CL38,1)="V",M2D!CL38="RMV"),M2D!CL38,"")</f>
        <v/>
      </c>
      <c r="AY8" s="447" t="str">
        <f>IF(OR(LEFT(M2D!CM38,1)="V",M2D!CM38="RMV"),M2D!CM38,"")</f>
        <v/>
      </c>
      <c r="AZ8" s="448" t="str">
        <f>IF(OR(LEFT(M2D!CN38,1)="V",M2D!CN38="RMV"),M2D!CN38,"")</f>
        <v/>
      </c>
      <c r="BA8" s="446" t="str">
        <f>IF(OR(LEFT(M2D!CO38,1)="V",M2D!CO38="RMV"),M2D!CO38,"")</f>
        <v/>
      </c>
      <c r="BB8" s="447" t="str">
        <f>IF(OR(LEFT(M2D!CP38,1)="V",M2D!CP38="RMV"),M2D!CP38,"")</f>
        <v/>
      </c>
      <c r="BC8" s="447" t="str">
        <f>IF(OR(LEFT(M2D!CQ38,1)="V",M2D!CQ38="RMV"),M2D!CQ38,"")</f>
        <v/>
      </c>
      <c r="BD8" s="447" t="str">
        <f>IF(OR(LEFT(M2D!CR38,1)="V",M2D!CR38="RMV"),M2D!CR38,"")</f>
        <v/>
      </c>
      <c r="BE8" s="447" t="str">
        <f>IF(OR(LEFT(M2D!CS38,1)="V",M2D!CS38="RMV"),M2D!CS38,"")</f>
        <v/>
      </c>
      <c r="BF8" s="447" t="str">
        <f>IF(OR(LEFT(M2D!CT38,1)="V",M2D!CT38="RMV"),M2D!CT38,"")</f>
        <v/>
      </c>
      <c r="BG8" s="447" t="str">
        <f>IF(OR(LEFT(M2D!CU38,1)="V",M2D!CU38="RMV"),M2D!CU38,"")</f>
        <v/>
      </c>
      <c r="BH8" s="447" t="str">
        <f>IF(OR(LEFT(M2D!CV38,1)="V",M2D!CV38="RMV"),M2D!CV38,"")</f>
        <v/>
      </c>
      <c r="BI8" s="447" t="str">
        <f>IF(OR(LEFT(M2D!CW38,1)="V",M2D!CW38="RMV"),M2D!CW38,"")</f>
        <v/>
      </c>
      <c r="BJ8" s="447" t="str">
        <f>IF(OR(LEFT(M2D!CX38,1)="V",M2D!CX38="RMV"),M2D!CX38,"")</f>
        <v/>
      </c>
      <c r="BK8" s="447" t="str">
        <f>IF(OR(LEFT(M2D!CY38,1)="V",M2D!CY38="RMV"),M2D!CY38,"")</f>
        <v/>
      </c>
      <c r="BL8" s="448" t="str">
        <f>IF(OR(LEFT(M2D!CZ38,1)="V",M2D!CZ38="RMV"),M2D!CZ38,"")</f>
        <v/>
      </c>
      <c r="BM8" s="446" t="str">
        <f>IF(OR(LEFT(M2D!DA38,1)="V",M2D!DA38="RMV"),M2D!DA38,"")</f>
        <v/>
      </c>
      <c r="BN8" s="447" t="str">
        <f>IF(OR(LEFT(M2D!DB38,1)="V",M2D!DB38="RMV"),M2D!DB38,"")</f>
        <v/>
      </c>
      <c r="BO8" s="447" t="str">
        <f>IF(OR(LEFT(M2D!DC38,1)="V",M2D!DC38="RMV"),M2D!DC38,"")</f>
        <v/>
      </c>
      <c r="BP8" s="447" t="str">
        <f>IF(OR(LEFT(M2D!DD38,1)="V",M2D!DD38="RMV"),M2D!DD38,"")</f>
        <v/>
      </c>
      <c r="BQ8" s="447" t="str">
        <f>IF(OR(LEFT(M2D!DE38,1)="V",M2D!DE38="RMV"),M2D!DE38,"")</f>
        <v/>
      </c>
      <c r="BR8" s="447" t="str">
        <f>IF(OR(LEFT(M2D!DF38,1)="V",M2D!DF38="RMV"),M2D!DF38,"")</f>
        <v/>
      </c>
      <c r="BS8" s="447" t="str">
        <f>IF(OR(LEFT(M2D!DG38,1)="V",M2D!DG38="RMV"),M2D!DG38,"")</f>
        <v/>
      </c>
      <c r="BT8" s="447" t="str">
        <f>IF(OR(LEFT(M2D!DH38,1)="V",M2D!DH38="RMV"),M2D!DH38,"")</f>
        <v/>
      </c>
      <c r="BU8" s="447" t="str">
        <f>IF(OR(LEFT(M2D!DI38,1)="V",M2D!DI38="RMV"),M2D!DI38,"")</f>
        <v/>
      </c>
      <c r="BV8" s="447" t="str">
        <f>IF(OR(LEFT(M2D!DJ38,1)="V",M2D!DJ38="RMV"),M2D!DJ38,"")</f>
        <v/>
      </c>
      <c r="BW8" s="447" t="str">
        <f>IF(OR(LEFT(M2D!DK38,1)="V",M2D!DK38="RMV"),M2D!DK38,"")</f>
        <v/>
      </c>
      <c r="BX8" s="448" t="str">
        <f>IF(OR(LEFT(M2D!DL38,1)="V",M2D!DL38="RMV"),M2D!DL38,"")</f>
        <v/>
      </c>
      <c r="BY8" s="446" t="str">
        <f>IF(OR(LEFT(M2D!DM38,1)="V",M2D!DM38="RMV"),M2D!DM38,"")</f>
        <v/>
      </c>
      <c r="BZ8" s="447" t="str">
        <f>IF(OR(LEFT(M2D!DN38,1)="V",M2D!DN38="RMV"),M2D!DN38,"")</f>
        <v/>
      </c>
      <c r="CA8" s="447" t="str">
        <f>IF(OR(LEFT(M2D!DO38,1)="V",M2D!DO38="RMV"),M2D!DO38,"")</f>
        <v/>
      </c>
      <c r="CB8" s="447" t="str">
        <f>IF(OR(LEFT(M2D!DP38,1)="V",M2D!DP38="RMV"),M2D!DP38,"")</f>
        <v/>
      </c>
      <c r="CC8" s="447" t="str">
        <f>IF(OR(LEFT(M2D!DQ38,1)="V",M2D!DQ38="RMV"),M2D!DQ38,"")</f>
        <v/>
      </c>
      <c r="CD8" s="447" t="str">
        <f>IF(OR(LEFT(M2D!DR38,1)="V",M2D!DR38="RMV"),M2D!DR38,"")</f>
        <v/>
      </c>
      <c r="CE8" s="447" t="str">
        <f>IF(OR(LEFT(M2D!DS38,1)="V",M2D!DS38="RMV"),M2D!DS38,"")</f>
        <v/>
      </c>
      <c r="CF8" s="447" t="str">
        <f>IF(OR(LEFT(M2D!DT38,1)="V",M2D!DT38="RMV"),M2D!DT38,"")</f>
        <v/>
      </c>
      <c r="CG8" s="447" t="str">
        <f>IF(OR(LEFT(M2D!DU38,1)="V",M2D!DU38="RMV"),M2D!DU38,"")</f>
        <v/>
      </c>
      <c r="CH8" s="447" t="str">
        <f>IF(OR(LEFT(M2D!DV38,1)="V",M2D!DV38="RMV"),M2D!DV38,"")</f>
        <v/>
      </c>
      <c r="CI8" s="447" t="str">
        <f>IF(OR(LEFT(M2D!DW38,1)="V",M2D!DW38="RMV"),M2D!DW38,"")</f>
        <v/>
      </c>
      <c r="CJ8" s="448" t="str">
        <f>IF(OR(LEFT(M2D!DX38,1)="V",M2D!DX38="RMV"),M2D!DX38,"")</f>
        <v/>
      </c>
      <c r="CK8" s="446" t="str">
        <f>IF(OR(LEFT(M2D!DY38,1)="V",M2D!DY38="RMV"),M2D!DY38,"")</f>
        <v>V15</v>
      </c>
      <c r="CL8" s="447" t="str">
        <f>IF(OR(LEFT(M2D!DZ38,1)="V",M2D!DZ38="RMV"),M2D!DZ38,"")</f>
        <v>V15</v>
      </c>
      <c r="CM8" s="447" t="str">
        <f>IF(OR(LEFT(M2D!EA38,1)="V",M2D!EA38="RMV"),M2D!EA38,"")</f>
        <v>V15</v>
      </c>
      <c r="CN8" s="447" t="str">
        <f>IF(OR(LEFT(M2D!EB38,1)="V",M2D!EB38="RMV"),M2D!EB38,"")</f>
        <v>V15</v>
      </c>
      <c r="CO8" s="447" t="str">
        <f>IF(OR(LEFT(M2D!EC38,1)="V",M2D!EC38="RMV"),M2D!EC38,"")</f>
        <v>V15</v>
      </c>
      <c r="CP8" s="447" t="str">
        <f>IF(OR(LEFT(M2D!ED38,1)="V",M2D!ED38="RMV"),M2D!ED38,"")</f>
        <v/>
      </c>
      <c r="CQ8" s="447" t="str">
        <f>IF(OR(LEFT(M2D!EE38,1)="V",M2D!EE38="RMV"),M2D!EE38,"")</f>
        <v/>
      </c>
      <c r="CR8" s="447" t="str">
        <f>IF(OR(LEFT(M2D!EF38,1)="V",M2D!EF38="RMV"),M2D!EF38,"")</f>
        <v/>
      </c>
      <c r="CS8" s="447" t="str">
        <f>IF(OR(LEFT(M2D!EG38,1)="V",M2D!EG38="RMV"),M2D!EG38,"")</f>
        <v/>
      </c>
      <c r="CT8" s="447" t="str">
        <f>IF(OR(LEFT(M2D!EH38,1)="V",M2D!EH38="RMV"),M2D!EH38,"")</f>
        <v/>
      </c>
      <c r="CU8" s="447" t="str">
        <f>IF(OR(LEFT(M2D!EI38,1)="V",M2D!EI38="RMV"),M2D!EI38,"")</f>
        <v/>
      </c>
      <c r="CV8" s="448" t="str">
        <f>IF(OR(LEFT(M2D!EJ38,1)="V",M2D!EJ38="RMV"),M2D!EJ38,"")</f>
        <v/>
      </c>
      <c r="CW8" s="443">
        <f>HLOOKUP("RMV",K8:CV$58,CX8,FALSE)-VLOOKUP(C8,CZ$3:DA$8,2,FALSE)</f>
        <v>19</v>
      </c>
      <c r="CX8" s="365">
        <v>51</v>
      </c>
      <c r="CZ8" s="365" t="s">
        <v>16</v>
      </c>
      <c r="DA8" s="365">
        <v>6</v>
      </c>
    </row>
    <row r="9" spans="1:105" x14ac:dyDescent="0.2">
      <c r="A9" s="442">
        <v>7</v>
      </c>
      <c r="B9" s="442" t="str">
        <f>M2D!H43</f>
        <v>D646</v>
      </c>
      <c r="C9" s="365" t="str">
        <f t="shared" si="0"/>
        <v>V10</v>
      </c>
      <c r="D9" s="442">
        <f>YEAR(HLOOKUP(C9,M2D!GZ$12:HE$89,VLOOKUP(B9,M2D!GX$13:HF$89,9,FALSE),FALSE))</f>
        <v>2019</v>
      </c>
      <c r="E9" s="446" t="str">
        <f>IF(OR(LEFT(M2D!AS43,1)="V",M2D!AS43="RMV"),M2D!AS43,"")</f>
        <v/>
      </c>
      <c r="F9" s="447" t="str">
        <f>IF(OR(LEFT(M2D!AT43,1)="V",M2D!AT43="RMV"),M2D!AT43,"")</f>
        <v/>
      </c>
      <c r="G9" s="447" t="str">
        <f>IF(OR(LEFT(M2D!AU43,1)="V",M2D!AU43="RMV"),M2D!AU43,"")</f>
        <v/>
      </c>
      <c r="H9" s="447" t="str">
        <f>IF(OR(LEFT(M2D!AV43,1)="V",M2D!AV43="RMV"),M2D!AV43,"")</f>
        <v/>
      </c>
      <c r="I9" s="447" t="str">
        <f>IF(OR(LEFT(M2D!AW43,1)="V",M2D!AW43="RMV"),M2D!AW43,"")</f>
        <v/>
      </c>
      <c r="J9" s="447" t="str">
        <f>IF(OR(LEFT(M2D!AX43,1)="V",M2D!AX43="RMV"),M2D!AX43,"")</f>
        <v/>
      </c>
      <c r="K9" s="447" t="str">
        <f>IF(OR(LEFT(M2D!AY43,1)="V",M2D!AY43="RMV"),M2D!AY43,"")</f>
        <v/>
      </c>
      <c r="L9" s="447" t="str">
        <f>IF(OR(LEFT(M2D!AZ43,1)="V",M2D!AZ43="RMV"),M2D!AZ43,"")</f>
        <v/>
      </c>
      <c r="M9" s="447" t="str">
        <f>IF(OR(LEFT(M2D!BA43,1)="V",M2D!BA43="RMV"),M2D!BA43,"")</f>
        <v/>
      </c>
      <c r="N9" s="447" t="str">
        <f>IF(OR(LEFT(M2D!BB43,1)="V",M2D!BB43="RMV"),M2D!BB43,"")</f>
        <v/>
      </c>
      <c r="O9" s="447" t="str">
        <f>IF(OR(LEFT(M2D!BC43,1)="V",M2D!BC43="RMV"),M2D!BC43,"")</f>
        <v/>
      </c>
      <c r="P9" s="448" t="str">
        <f>IF(OR(LEFT(M2D!BD43,1)="V",M2D!BD43="RMV"),M2D!BD43,"")</f>
        <v/>
      </c>
      <c r="Q9" s="446" t="str">
        <f>IF(OR(LEFT(M2D!BE43,1)="V",M2D!BE43="RMV"),M2D!BE43,"")</f>
        <v/>
      </c>
      <c r="R9" s="447" t="str">
        <f>IF(OR(LEFT(M2D!BF43,1)="V",M2D!BF43="RMV"),M2D!BF43,"")</f>
        <v/>
      </c>
      <c r="S9" s="447" t="str">
        <f>IF(OR(LEFT(M2D!BG43,1)="V",M2D!BG43="RMV"),M2D!BG43,"")</f>
        <v/>
      </c>
      <c r="T9" s="447" t="str">
        <f>IF(OR(LEFT(M2D!BH43,1)="V",M2D!BH43="RMV"),M2D!BH43,"")</f>
        <v/>
      </c>
      <c r="U9" s="447" t="str">
        <f>IF(OR(LEFT(M2D!BI43,1)="V",M2D!BI43="RMV"),M2D!BI43,"")</f>
        <v/>
      </c>
      <c r="V9" s="447" t="str">
        <f>IF(OR(LEFT(M2D!BJ43,1)="V",M2D!BJ43="RMV"),M2D!BJ43,"")</f>
        <v/>
      </c>
      <c r="W9" s="447" t="str">
        <f>IF(OR(LEFT(M2D!BK43,1)="V",M2D!BK43="RMV"),M2D!BK43,"")</f>
        <v>V10</v>
      </c>
      <c r="X9" s="447" t="str">
        <f>IF(OR(LEFT(M2D!BL43,1)="V",M2D!BL43="RMV"),M2D!BL43,"")</f>
        <v>V10</v>
      </c>
      <c r="Y9" s="447" t="str">
        <f>IF(OR(LEFT(M2D!BM43,1)="V",M2D!BM43="RMV"),M2D!BM43,"")</f>
        <v>V10</v>
      </c>
      <c r="Z9" s="447" t="str">
        <f>IF(OR(LEFT(M2D!BN43,1)="V",M2D!BN43="RMV"),M2D!BN43,"")</f>
        <v>V10</v>
      </c>
      <c r="AA9" s="447" t="str">
        <f>IF(OR(LEFT(M2D!BO43,1)="V",M2D!BO43="RMV"),M2D!BO43,"")</f>
        <v>V10</v>
      </c>
      <c r="AB9" s="448" t="str">
        <f>IF(OR(LEFT(M2D!BP43,1)="V",M2D!BP43="RMV"),M2D!BP43,"")</f>
        <v>V10</v>
      </c>
      <c r="AC9" s="446" t="str">
        <f>IF(OR(LEFT(M2D!BQ43,1)="V",M2D!BQ43="RMV"),M2D!BQ43,"")</f>
        <v/>
      </c>
      <c r="AD9" s="447" t="str">
        <f>IF(OR(LEFT(M2D!BR43,1)="V",M2D!BR43="RMV"),M2D!BR43,"")</f>
        <v/>
      </c>
      <c r="AE9" s="447" t="str">
        <f>IF(OR(LEFT(M2D!BS43,1)="V",M2D!BS43="RMV"),M2D!BS43,"")</f>
        <v>V10</v>
      </c>
      <c r="AF9" s="447" t="str">
        <f>IF(OR(LEFT(M2D!BT43,1)="V",M2D!BT43="RMV"),M2D!BT43,"")</f>
        <v>RMV</v>
      </c>
      <c r="AG9" s="447" t="str">
        <f>IF(OR(LEFT(M2D!BU43,1)="V",M2D!BU43="RMV"),M2D!BU43,"")</f>
        <v>RMV</v>
      </c>
      <c r="AH9" s="447" t="str">
        <f>IF(OR(LEFT(M2D!BV43,1)="V",M2D!BV43="RMV"),M2D!BV43,"")</f>
        <v>RMV</v>
      </c>
      <c r="AI9" s="447" t="str">
        <f>IF(OR(LEFT(M2D!BW43,1)="V",M2D!BW43="RMV"),M2D!BW43,"")</f>
        <v>RMV</v>
      </c>
      <c r="AJ9" s="447" t="str">
        <f>IF(OR(LEFT(M2D!BX43,1)="V",M2D!BX43="RMV"),M2D!BX43,"")</f>
        <v>RMV</v>
      </c>
      <c r="AK9" s="447" t="str">
        <f>IF(OR(LEFT(M2D!BY43,1)="V",M2D!BY43="RMV"),M2D!BY43,"")</f>
        <v>RMV</v>
      </c>
      <c r="AL9" s="447" t="str">
        <f>IF(OR(LEFT(M2D!BZ43,1)="V",M2D!BZ43="RMV"),M2D!BZ43,"")</f>
        <v/>
      </c>
      <c r="AM9" s="447" t="str">
        <f>IF(OR(LEFT(M2D!CA43,1)="V",M2D!CA43="RMV"),M2D!CA43,"")</f>
        <v/>
      </c>
      <c r="AN9" s="448" t="str">
        <f>IF(OR(LEFT(M2D!CB43,1)="V",M2D!CB43="RMV"),M2D!CB43,"")</f>
        <v/>
      </c>
      <c r="AO9" s="446" t="str">
        <f>IF(OR(LEFT(M2D!CC43,1)="V",M2D!CC43="RMV"),M2D!CC43,"")</f>
        <v/>
      </c>
      <c r="AP9" s="447" t="str">
        <f>IF(OR(LEFT(M2D!CD43,1)="V",M2D!CD43="RMV"),M2D!CD43,"")</f>
        <v/>
      </c>
      <c r="AQ9" s="447" t="str">
        <f>IF(OR(LEFT(M2D!CE43,1)="V",M2D!CE43="RMV"),M2D!CE43,"")</f>
        <v/>
      </c>
      <c r="AR9" s="447" t="str">
        <f>IF(OR(LEFT(M2D!CF43,1)="V",M2D!CF43="RMV"),M2D!CF43,"")</f>
        <v/>
      </c>
      <c r="AS9" s="447" t="str">
        <f>IF(OR(LEFT(M2D!CG43,1)="V",M2D!CG43="RMV"),M2D!CG43,"")</f>
        <v/>
      </c>
      <c r="AT9" s="447" t="str">
        <f>IF(OR(LEFT(M2D!CH43,1)="V",M2D!CH43="RMV"),M2D!CH43,"")</f>
        <v/>
      </c>
      <c r="AU9" s="447" t="str">
        <f>IF(OR(LEFT(M2D!CI43,1)="V",M2D!CI43="RMV"),M2D!CI43,"")</f>
        <v/>
      </c>
      <c r="AV9" s="447" t="str">
        <f>IF(OR(LEFT(M2D!CJ43,1)="V",M2D!CJ43="RMV"),M2D!CJ43,"")</f>
        <v/>
      </c>
      <c r="AW9" s="447" t="str">
        <f>IF(OR(LEFT(M2D!CK43,1)="V",M2D!CK43="RMV"),M2D!CK43,"")</f>
        <v/>
      </c>
      <c r="AX9" s="447" t="str">
        <f>IF(OR(LEFT(M2D!CL43,1)="V",M2D!CL43="RMV"),M2D!CL43,"")</f>
        <v/>
      </c>
      <c r="AY9" s="447" t="str">
        <f>IF(OR(LEFT(M2D!CM43,1)="V",M2D!CM43="RMV"),M2D!CM43,"")</f>
        <v/>
      </c>
      <c r="AZ9" s="448" t="str">
        <f>IF(OR(LEFT(M2D!CN43,1)="V",M2D!CN43="RMV"),M2D!CN43,"")</f>
        <v/>
      </c>
      <c r="BA9" s="446" t="str">
        <f>IF(OR(LEFT(M2D!CO43,1)="V",M2D!CO43="RMV"),M2D!CO43,"")</f>
        <v/>
      </c>
      <c r="BB9" s="447" t="str">
        <f>IF(OR(LEFT(M2D!CP43,1)="V",M2D!CP43="RMV"),M2D!CP43,"")</f>
        <v/>
      </c>
      <c r="BC9" s="447" t="str">
        <f>IF(OR(LEFT(M2D!CQ43,1)="V",M2D!CQ43="RMV"),M2D!CQ43,"")</f>
        <v/>
      </c>
      <c r="BD9" s="447" t="str">
        <f>IF(OR(LEFT(M2D!CR43,1)="V",M2D!CR43="RMV"),M2D!CR43,"")</f>
        <v/>
      </c>
      <c r="BE9" s="447" t="str">
        <f>IF(OR(LEFT(M2D!CS43,1)="V",M2D!CS43="RMV"),M2D!CS43,"")</f>
        <v/>
      </c>
      <c r="BF9" s="447" t="str">
        <f>IF(OR(LEFT(M2D!CT43,1)="V",M2D!CT43="RMV"),M2D!CT43,"")</f>
        <v/>
      </c>
      <c r="BG9" s="447" t="str">
        <f>IF(OR(LEFT(M2D!CU43,1)="V",M2D!CU43="RMV"),M2D!CU43,"")</f>
        <v/>
      </c>
      <c r="BH9" s="447" t="str">
        <f>IF(OR(LEFT(M2D!CV43,1)="V",M2D!CV43="RMV"),M2D!CV43,"")</f>
        <v/>
      </c>
      <c r="BI9" s="447" t="str">
        <f>IF(OR(LEFT(M2D!CW43,1)="V",M2D!CW43="RMV"),M2D!CW43,"")</f>
        <v/>
      </c>
      <c r="BJ9" s="447" t="str">
        <f>IF(OR(LEFT(M2D!CX43,1)="V",M2D!CX43="RMV"),M2D!CX43,"")</f>
        <v/>
      </c>
      <c r="BK9" s="447" t="str">
        <f>IF(OR(LEFT(M2D!CY43,1)="V",M2D!CY43="RMV"),M2D!CY43,"")</f>
        <v/>
      </c>
      <c r="BL9" s="448" t="str">
        <f>IF(OR(LEFT(M2D!CZ43,1)="V",M2D!CZ43="RMV"),M2D!CZ43,"")</f>
        <v/>
      </c>
      <c r="BM9" s="446" t="str">
        <f>IF(OR(LEFT(M2D!DA43,1)="V",M2D!DA43="RMV"),M2D!DA43,"")</f>
        <v/>
      </c>
      <c r="BN9" s="447" t="str">
        <f>IF(OR(LEFT(M2D!DB43,1)="V",M2D!DB43="RMV"),M2D!DB43,"")</f>
        <v/>
      </c>
      <c r="BO9" s="447" t="str">
        <f>IF(OR(LEFT(M2D!DC43,1)="V",M2D!DC43="RMV"),M2D!DC43,"")</f>
        <v/>
      </c>
      <c r="BP9" s="447" t="str">
        <f>IF(OR(LEFT(M2D!DD43,1)="V",M2D!DD43="RMV"),M2D!DD43,"")</f>
        <v/>
      </c>
      <c r="BQ9" s="447" t="str">
        <f>IF(OR(LEFT(M2D!DE43,1)="V",M2D!DE43="RMV"),M2D!DE43,"")</f>
        <v/>
      </c>
      <c r="BR9" s="447" t="str">
        <f>IF(OR(LEFT(M2D!DF43,1)="V",M2D!DF43="RMV"),M2D!DF43,"")</f>
        <v/>
      </c>
      <c r="BS9" s="447" t="str">
        <f>IF(OR(LEFT(M2D!DG43,1)="V",M2D!DG43="RMV"),M2D!DG43,"")</f>
        <v/>
      </c>
      <c r="BT9" s="447" t="str">
        <f>IF(OR(LEFT(M2D!DH43,1)="V",M2D!DH43="RMV"),M2D!DH43,"")</f>
        <v/>
      </c>
      <c r="BU9" s="447" t="str">
        <f>IF(OR(LEFT(M2D!DI43,1)="V",M2D!DI43="RMV"),M2D!DI43,"")</f>
        <v>V15</v>
      </c>
      <c r="BV9" s="447" t="str">
        <f>IF(OR(LEFT(M2D!DJ43,1)="V",M2D!DJ43="RMV"),M2D!DJ43,"")</f>
        <v>V15</v>
      </c>
      <c r="BW9" s="447" t="str">
        <f>IF(OR(LEFT(M2D!DK43,1)="V",M2D!DK43="RMV"),M2D!DK43,"")</f>
        <v>V15</v>
      </c>
      <c r="BX9" s="448" t="str">
        <f>IF(OR(LEFT(M2D!DL43,1)="V",M2D!DL43="RMV"),M2D!DL43,"")</f>
        <v>V15</v>
      </c>
      <c r="BY9" s="446" t="str">
        <f>IF(OR(LEFT(M2D!DM43,1)="V",M2D!DM43="RMV"),M2D!DM43,"")</f>
        <v>V15</v>
      </c>
      <c r="BZ9" s="447" t="str">
        <f>IF(OR(LEFT(M2D!DN43,1)="V",M2D!DN43="RMV"),M2D!DN43,"")</f>
        <v/>
      </c>
      <c r="CA9" s="447" t="str">
        <f>IF(OR(LEFT(M2D!DO43,1)="V",M2D!DO43="RMV"),M2D!DO43,"")</f>
        <v/>
      </c>
      <c r="CB9" s="447" t="str">
        <f>IF(OR(LEFT(M2D!DP43,1)="V",M2D!DP43="RMV"),M2D!DP43,"")</f>
        <v/>
      </c>
      <c r="CC9" s="447" t="str">
        <f>IF(OR(LEFT(M2D!DQ43,1)="V",M2D!DQ43="RMV"),M2D!DQ43,"")</f>
        <v/>
      </c>
      <c r="CD9" s="447" t="str">
        <f>IF(OR(LEFT(M2D!DR43,1)="V",M2D!DR43="RMV"),M2D!DR43,"")</f>
        <v/>
      </c>
      <c r="CE9" s="447" t="str">
        <f>IF(OR(LEFT(M2D!DS43,1)="V",M2D!DS43="RMV"),M2D!DS43,"")</f>
        <v/>
      </c>
      <c r="CF9" s="447" t="str">
        <f>IF(OR(LEFT(M2D!DT43,1)="V",M2D!DT43="RMV"),M2D!DT43,"")</f>
        <v/>
      </c>
      <c r="CG9" s="447" t="str">
        <f>IF(OR(LEFT(M2D!DU43,1)="V",M2D!DU43="RMV"),M2D!DU43,"")</f>
        <v/>
      </c>
      <c r="CH9" s="447" t="str">
        <f>IF(OR(LEFT(M2D!DV43,1)="V",M2D!DV43="RMV"),M2D!DV43,"")</f>
        <v/>
      </c>
      <c r="CI9" s="447" t="str">
        <f>IF(OR(LEFT(M2D!DW43,1)="V",M2D!DW43="RMV"),M2D!DW43,"")</f>
        <v/>
      </c>
      <c r="CJ9" s="448" t="str">
        <f>IF(OR(LEFT(M2D!DX43,1)="V",M2D!DX43="RMV"),M2D!DX43,"")</f>
        <v/>
      </c>
      <c r="CK9" s="446" t="str">
        <f>IF(OR(LEFT(M2D!DY43,1)="V",M2D!DY43="RMV"),M2D!DY43,"")</f>
        <v/>
      </c>
      <c r="CL9" s="447" t="str">
        <f>IF(OR(LEFT(M2D!DZ43,1)="V",M2D!DZ43="RMV"),M2D!DZ43,"")</f>
        <v/>
      </c>
      <c r="CM9" s="447" t="str">
        <f>IF(OR(LEFT(M2D!EA43,1)="V",M2D!EA43="RMV"),M2D!EA43,"")</f>
        <v/>
      </c>
      <c r="CN9" s="447" t="str">
        <f>IF(OR(LEFT(M2D!EB43,1)="V",M2D!EB43="RMV"),M2D!EB43,"")</f>
        <v/>
      </c>
      <c r="CO9" s="447" t="str">
        <f>IF(OR(LEFT(M2D!EC43,1)="V",M2D!EC43="RMV"),M2D!EC43,"")</f>
        <v/>
      </c>
      <c r="CP9" s="447" t="str">
        <f>IF(OR(LEFT(M2D!ED43,1)="V",M2D!ED43="RMV"),M2D!ED43,"")</f>
        <v/>
      </c>
      <c r="CQ9" s="447" t="str">
        <f>IF(OR(LEFT(M2D!EE43,1)="V",M2D!EE43="RMV"),M2D!EE43,"")</f>
        <v/>
      </c>
      <c r="CR9" s="447" t="str">
        <f>IF(OR(LEFT(M2D!EF43,1)="V",M2D!EF43="RMV"),M2D!EF43,"")</f>
        <v/>
      </c>
      <c r="CS9" s="447" t="str">
        <f>IF(OR(LEFT(M2D!EG43,1)="V",M2D!EG43="RMV"),M2D!EG43,"")</f>
        <v/>
      </c>
      <c r="CT9" s="447" t="str">
        <f>IF(OR(LEFT(M2D!EH43,1)="V",M2D!EH43="RMV"),M2D!EH43,"")</f>
        <v/>
      </c>
      <c r="CU9" s="447" t="str">
        <f>IF(OR(LEFT(M2D!EI43,1)="V",M2D!EI43="RMV"),M2D!EI43,"")</f>
        <v/>
      </c>
      <c r="CV9" s="448" t="str">
        <f>IF(OR(LEFT(M2D!EJ43,1)="V",M2D!EJ43="RMV"),M2D!EJ43,"")</f>
        <v/>
      </c>
      <c r="CW9" s="443">
        <f>HLOOKUP("RMV",K9:CV$58,CX9,FALSE)-VLOOKUP(C9,CZ$3:DA$8,2,FALSE)</f>
        <v>23</v>
      </c>
      <c r="CX9" s="365">
        <v>50</v>
      </c>
    </row>
    <row r="10" spans="1:105" x14ac:dyDescent="0.2">
      <c r="A10" s="442">
        <v>8</v>
      </c>
      <c r="B10" s="442" t="str">
        <f>M2D!H68</f>
        <v>D674</v>
      </c>
      <c r="C10" s="365" t="str">
        <f t="shared" si="0"/>
        <v>V15</v>
      </c>
      <c r="D10" s="442">
        <f>YEAR(HLOOKUP(C10,M2D!GZ$12:HE$89,VLOOKUP(B10,M2D!GX$13:HF$89,9,FALSE),FALSE))</f>
        <v>2020</v>
      </c>
      <c r="E10" s="446" t="str">
        <f>IF(OR(LEFT(M2D!AS68,1)="V",M2D!AS68="RMV"),M2D!AS68,"")</f>
        <v/>
      </c>
      <c r="F10" s="447" t="str">
        <f>IF(OR(LEFT(M2D!AT68,1)="V",M2D!AT68="RMV"),M2D!AT68,"")</f>
        <v/>
      </c>
      <c r="G10" s="447" t="str">
        <f>IF(OR(LEFT(M2D!AU68,1)="V",M2D!AU68="RMV"),M2D!AU68,"")</f>
        <v/>
      </c>
      <c r="H10" s="447" t="str">
        <f>IF(OR(LEFT(M2D!AV68,1)="V",M2D!AV68="RMV"),M2D!AV68,"")</f>
        <v/>
      </c>
      <c r="I10" s="447" t="str">
        <f>IF(OR(LEFT(M2D!AW68,1)="V",M2D!AW68="RMV"),M2D!AW68,"")</f>
        <v/>
      </c>
      <c r="J10" s="447" t="str">
        <f>IF(OR(LEFT(M2D!AX68,1)="V",M2D!AX68="RMV"),M2D!AX68,"")</f>
        <v/>
      </c>
      <c r="K10" s="447" t="str">
        <f>IF(OR(LEFT(M2D!AY68,1)="V",M2D!AY68="RMV"),M2D!AY68,"")</f>
        <v/>
      </c>
      <c r="L10" s="447" t="str">
        <f>IF(OR(LEFT(M2D!AZ68,1)="V",M2D!AZ68="RMV"),M2D!AZ68,"")</f>
        <v/>
      </c>
      <c r="M10" s="447" t="str">
        <f>IF(OR(LEFT(M2D!BA68,1)="V",M2D!BA68="RMV"),M2D!BA68,"")</f>
        <v/>
      </c>
      <c r="N10" s="447" t="str">
        <f>IF(OR(LEFT(M2D!BB68,1)="V",M2D!BB68="RMV"),M2D!BB68,"")</f>
        <v/>
      </c>
      <c r="O10" s="447" t="str">
        <f>IF(OR(LEFT(M2D!BC68,1)="V",M2D!BC68="RMV"),M2D!BC68,"")</f>
        <v/>
      </c>
      <c r="P10" s="448" t="str">
        <f>IF(OR(LEFT(M2D!BD68,1)="V",M2D!BD68="RMV"),M2D!BD68,"")</f>
        <v/>
      </c>
      <c r="Q10" s="446" t="str">
        <f>IF(OR(LEFT(M2D!BE68,1)="V",M2D!BE68="RMV"),M2D!BE68,"")</f>
        <v/>
      </c>
      <c r="R10" s="447" t="str">
        <f>IF(OR(LEFT(M2D!BF68,1)="V",M2D!BF68="RMV"),M2D!BF68,"")</f>
        <v/>
      </c>
      <c r="S10" s="447" t="str">
        <f>IF(OR(LEFT(M2D!BG68,1)="V",M2D!BG68="RMV"),M2D!BG68,"")</f>
        <v/>
      </c>
      <c r="T10" s="447" t="str">
        <f>IF(OR(LEFT(M2D!BH68,1)="V",M2D!BH68="RMV"),M2D!BH68,"")</f>
        <v/>
      </c>
      <c r="U10" s="447" t="str">
        <f>IF(OR(LEFT(M2D!BI68,1)="V",M2D!BI68="RMV"),M2D!BI68,"")</f>
        <v/>
      </c>
      <c r="V10" s="447" t="str">
        <f>IF(OR(LEFT(M2D!BJ68,1)="V",M2D!BJ68="RMV"),M2D!BJ68,"")</f>
        <v/>
      </c>
      <c r="W10" s="447" t="str">
        <f>IF(OR(LEFT(M2D!BK68,1)="V",M2D!BK68="RMV"),M2D!BK68,"")</f>
        <v/>
      </c>
      <c r="X10" s="447" t="str">
        <f>IF(OR(LEFT(M2D!BL68,1)="V",M2D!BL68="RMV"),M2D!BL68,"")</f>
        <v/>
      </c>
      <c r="Y10" s="447" t="str">
        <f>IF(OR(LEFT(M2D!BM68,1)="V",M2D!BM68="RMV"),M2D!BM68,"")</f>
        <v/>
      </c>
      <c r="Z10" s="447" t="str">
        <f>IF(OR(LEFT(M2D!BN68,1)="V",M2D!BN68="RMV"),M2D!BN68,"")</f>
        <v/>
      </c>
      <c r="AA10" s="447" t="str">
        <f>IF(OR(LEFT(M2D!BO68,1)="V",M2D!BO68="RMV"),M2D!BO68,"")</f>
        <v/>
      </c>
      <c r="AB10" s="448" t="str">
        <f>IF(OR(LEFT(M2D!BP68,1)="V",M2D!BP68="RMV"),M2D!BP68,"")</f>
        <v/>
      </c>
      <c r="AC10" s="446" t="str">
        <f>IF(OR(LEFT(M2D!BQ68,1)="V",M2D!BQ68="RMV"),M2D!BQ68,"")</f>
        <v/>
      </c>
      <c r="AD10" s="447" t="str">
        <f>IF(OR(LEFT(M2D!BR68,1)="V",M2D!BR68="RMV"),M2D!BR68,"")</f>
        <v/>
      </c>
      <c r="AE10" s="447" t="str">
        <f>IF(OR(LEFT(M2D!BS68,1)="V",M2D!BS68="RMV"),M2D!BS68,"")</f>
        <v/>
      </c>
      <c r="AF10" s="447" t="str">
        <f>IF(OR(LEFT(M2D!BT68,1)="V",M2D!BT68="RMV"),M2D!BT68,"")</f>
        <v/>
      </c>
      <c r="AG10" s="447" t="str">
        <f>IF(OR(LEFT(M2D!BU68,1)="V",M2D!BU68="RMV"),M2D!BU68,"")</f>
        <v>V15</v>
      </c>
      <c r="AH10" s="447" t="str">
        <f>IF(OR(LEFT(M2D!BV68,1)="V",M2D!BV68="RMV"),M2D!BV68,"")</f>
        <v>V15</v>
      </c>
      <c r="AI10" s="447" t="str">
        <f>IF(OR(LEFT(M2D!BW68,1)="V",M2D!BW68="RMV"),M2D!BW68,"")</f>
        <v>V15</v>
      </c>
      <c r="AJ10" s="447" t="str">
        <f>IF(OR(LEFT(M2D!BX68,1)="V",M2D!BX68="RMV"),M2D!BX68,"")</f>
        <v>V15</v>
      </c>
      <c r="AK10" s="447" t="str">
        <f>IF(OR(LEFT(M2D!BY68,1)="V",M2D!BY68="RMV"),M2D!BY68,"")</f>
        <v>V15</v>
      </c>
      <c r="AL10" s="447" t="str">
        <f>IF(OR(LEFT(M2D!BZ68,1)="V",M2D!BZ68="RMV"),M2D!BZ68,"")</f>
        <v>RMV</v>
      </c>
      <c r="AM10" s="447" t="str">
        <f>IF(OR(LEFT(M2D!CA68,1)="V",M2D!CA68="RMV"),M2D!CA68,"")</f>
        <v>RMV</v>
      </c>
      <c r="AN10" s="448" t="str">
        <f>IF(OR(LEFT(M2D!CB68,1)="V",M2D!CB68="RMV"),M2D!CB68,"")</f>
        <v>RMV</v>
      </c>
      <c r="AO10" s="446" t="str">
        <f>IF(OR(LEFT(M2D!CC68,1)="V",M2D!CC68="RMV"),M2D!CC68,"")</f>
        <v>RMV</v>
      </c>
      <c r="AP10" s="447" t="str">
        <f>IF(OR(LEFT(M2D!CD68,1)="V",M2D!CD68="RMV"),M2D!CD68,"")</f>
        <v>RMV</v>
      </c>
      <c r="AQ10" s="447" t="str">
        <f>IF(OR(LEFT(M2D!CE68,1)="V",M2D!CE68="RMV"),M2D!CE68,"")</f>
        <v>RMV</v>
      </c>
      <c r="AR10" s="447" t="str">
        <f>IF(OR(LEFT(M2D!CF68,1)="V",M2D!CF68="RMV"),M2D!CF68,"")</f>
        <v/>
      </c>
      <c r="AS10" s="447" t="str">
        <f>IF(OR(LEFT(M2D!CG68,1)="V",M2D!CG68="RMV"),M2D!CG68,"")</f>
        <v/>
      </c>
      <c r="AT10" s="447" t="str">
        <f>IF(OR(LEFT(M2D!CH68,1)="V",M2D!CH68="RMV"),M2D!CH68,"")</f>
        <v/>
      </c>
      <c r="AU10" s="447" t="str">
        <f>IF(OR(LEFT(M2D!CI68,1)="V",M2D!CI68="RMV"),M2D!CI68,"")</f>
        <v/>
      </c>
      <c r="AV10" s="447" t="str">
        <f>IF(OR(LEFT(M2D!CJ68,1)="V",M2D!CJ68="RMV"),M2D!CJ68,"")</f>
        <v/>
      </c>
      <c r="AW10" s="447" t="str">
        <f>IF(OR(LEFT(M2D!CK68,1)="V",M2D!CK68="RMV"),M2D!CK68,"")</f>
        <v/>
      </c>
      <c r="AX10" s="447" t="str">
        <f>IF(OR(LEFT(M2D!CL68,1)="V",M2D!CL68="RMV"),M2D!CL68,"")</f>
        <v/>
      </c>
      <c r="AY10" s="447" t="str">
        <f>IF(OR(LEFT(M2D!CM68,1)="V",M2D!CM68="RMV"),M2D!CM68,"")</f>
        <v/>
      </c>
      <c r="AZ10" s="448" t="str">
        <f>IF(OR(LEFT(M2D!CN68,1)="V",M2D!CN68="RMV"),M2D!CN68,"")</f>
        <v/>
      </c>
      <c r="BA10" s="446" t="str">
        <f>IF(OR(LEFT(M2D!CO68,1)="V",M2D!CO68="RMV"),M2D!CO68,"")</f>
        <v/>
      </c>
      <c r="BB10" s="447" t="str">
        <f>IF(OR(LEFT(M2D!CP68,1)="V",M2D!CP68="RMV"),M2D!CP68,"")</f>
        <v/>
      </c>
      <c r="BC10" s="447" t="str">
        <f>IF(OR(LEFT(M2D!CQ68,1)="V",M2D!CQ68="RMV"),M2D!CQ68,"")</f>
        <v/>
      </c>
      <c r="BD10" s="447" t="str">
        <f>IF(OR(LEFT(M2D!CR68,1)="V",M2D!CR68="RMV"),M2D!CR68,"")</f>
        <v/>
      </c>
      <c r="BE10" s="447" t="str">
        <f>IF(OR(LEFT(M2D!CS68,1)="V",M2D!CS68="RMV"),M2D!CS68,"")</f>
        <v/>
      </c>
      <c r="BF10" s="447" t="str">
        <f>IF(OR(LEFT(M2D!CT68,1)="V",M2D!CT68="RMV"),M2D!CT68,"")</f>
        <v/>
      </c>
      <c r="BG10" s="447" t="str">
        <f>IF(OR(LEFT(M2D!CU68,1)="V",M2D!CU68="RMV"),M2D!CU68,"")</f>
        <v/>
      </c>
      <c r="BH10" s="447" t="str">
        <f>IF(OR(LEFT(M2D!CV68,1)="V",M2D!CV68="RMV"),M2D!CV68,"")</f>
        <v/>
      </c>
      <c r="BI10" s="447" t="str">
        <f>IF(OR(LEFT(M2D!CW68,1)="V",M2D!CW68="RMV"),M2D!CW68,"")</f>
        <v/>
      </c>
      <c r="BJ10" s="447" t="str">
        <f>IF(OR(LEFT(M2D!CX68,1)="V",M2D!CX68="RMV"),M2D!CX68,"")</f>
        <v/>
      </c>
      <c r="BK10" s="447" t="str">
        <f>IF(OR(LEFT(M2D!CY68,1)="V",M2D!CY68="RMV"),M2D!CY68,"")</f>
        <v/>
      </c>
      <c r="BL10" s="448" t="str">
        <f>IF(OR(LEFT(M2D!CZ68,1)="V",M2D!CZ68="RMV"),M2D!CZ68,"")</f>
        <v/>
      </c>
      <c r="BM10" s="446" t="str">
        <f>IF(OR(LEFT(M2D!DA68,1)="V",M2D!DA68="RMV"),M2D!DA68,"")</f>
        <v/>
      </c>
      <c r="BN10" s="447" t="str">
        <f>IF(OR(LEFT(M2D!DB68,1)="V",M2D!DB68="RMV"),M2D!DB68,"")</f>
        <v/>
      </c>
      <c r="BO10" s="447" t="str">
        <f>IF(OR(LEFT(M2D!DC68,1)="V",M2D!DC68="RMV"),M2D!DC68,"")</f>
        <v/>
      </c>
      <c r="BP10" s="447" t="str">
        <f>IF(OR(LEFT(M2D!DD68,1)="V",M2D!DD68="RMV"),M2D!DD68,"")</f>
        <v/>
      </c>
      <c r="BQ10" s="447" t="str">
        <f>IF(OR(LEFT(M2D!DE68,1)="V",M2D!DE68="RMV"),M2D!DE68,"")</f>
        <v/>
      </c>
      <c r="BR10" s="447" t="str">
        <f>IF(OR(LEFT(M2D!DF68,1)="V",M2D!DF68="RMV"),M2D!DF68,"")</f>
        <v/>
      </c>
      <c r="BS10" s="447" t="str">
        <f>IF(OR(LEFT(M2D!DG68,1)="V",M2D!DG68="RMV"),M2D!DG68,"")</f>
        <v/>
      </c>
      <c r="BT10" s="447" t="str">
        <f>IF(OR(LEFT(M2D!DH68,1)="V",M2D!DH68="RMV"),M2D!DH68,"")</f>
        <v/>
      </c>
      <c r="BU10" s="447" t="str">
        <f>IF(OR(LEFT(M2D!DI68,1)="V",M2D!DI68="RMV"),M2D!DI68,"")</f>
        <v/>
      </c>
      <c r="BV10" s="447" t="str">
        <f>IF(OR(LEFT(M2D!DJ68,1)="V",M2D!DJ68="RMV"),M2D!DJ68,"")</f>
        <v/>
      </c>
      <c r="BW10" s="447" t="str">
        <f>IF(OR(LEFT(M2D!DK68,1)="V",M2D!DK68="RMV"),M2D!DK68,"")</f>
        <v/>
      </c>
      <c r="BX10" s="448" t="str">
        <f>IF(OR(LEFT(M2D!DL68,1)="V",M2D!DL68="RMV"),M2D!DL68,"")</f>
        <v/>
      </c>
      <c r="BY10" s="446" t="str">
        <f>IF(OR(LEFT(M2D!DM68,1)="V",M2D!DM68="RMV"),M2D!DM68,"")</f>
        <v>V20</v>
      </c>
      <c r="BZ10" s="447" t="str">
        <f>IF(OR(LEFT(M2D!DN68,1)="V",M2D!DN68="RMV"),M2D!DN68,"")</f>
        <v>V20</v>
      </c>
      <c r="CA10" s="447" t="str">
        <f>IF(OR(LEFT(M2D!DO68,1)="V",M2D!DO68="RMV"),M2D!DO68,"")</f>
        <v>V20</v>
      </c>
      <c r="CB10" s="447" t="str">
        <f>IF(OR(LEFT(M2D!DP68,1)="V",M2D!DP68="RMV"),M2D!DP68,"")</f>
        <v>V20</v>
      </c>
      <c r="CC10" s="447" t="str">
        <f>IF(OR(LEFT(M2D!DQ68,1)="V",M2D!DQ68="RMV"),M2D!DQ68,"")</f>
        <v>V20</v>
      </c>
      <c r="CD10" s="447" t="str">
        <f>IF(OR(LEFT(M2D!DR68,1)="V",M2D!DR68="RMV"),M2D!DR68,"")</f>
        <v/>
      </c>
      <c r="CE10" s="447" t="str">
        <f>IF(OR(LEFT(M2D!DS68,1)="V",M2D!DS68="RMV"),M2D!DS68,"")</f>
        <v/>
      </c>
      <c r="CF10" s="447" t="str">
        <f>IF(OR(LEFT(M2D!DT68,1)="V",M2D!DT68="RMV"),M2D!DT68,"")</f>
        <v/>
      </c>
      <c r="CG10" s="447" t="str">
        <f>IF(OR(LEFT(M2D!DU68,1)="V",M2D!DU68="RMV"),M2D!DU68,"")</f>
        <v/>
      </c>
      <c r="CH10" s="447" t="str">
        <f>IF(OR(LEFT(M2D!DV68,1)="V",M2D!DV68="RMV"),M2D!DV68,"")</f>
        <v/>
      </c>
      <c r="CI10" s="447" t="str">
        <f>IF(OR(LEFT(M2D!DW68,1)="V",M2D!DW68="RMV"),M2D!DW68,"")</f>
        <v/>
      </c>
      <c r="CJ10" s="448" t="str">
        <f>IF(OR(LEFT(M2D!DX68,1)="V",M2D!DX68="RMV"),M2D!DX68,"")</f>
        <v/>
      </c>
      <c r="CK10" s="446" t="str">
        <f>IF(OR(LEFT(M2D!DY68,1)="V",M2D!DY68="RMV"),M2D!DY68,"")</f>
        <v/>
      </c>
      <c r="CL10" s="447" t="str">
        <f>IF(OR(LEFT(M2D!DZ68,1)="V",M2D!DZ68="RMV"),M2D!DZ68,"")</f>
        <v/>
      </c>
      <c r="CM10" s="447" t="str">
        <f>IF(OR(LEFT(M2D!EA68,1)="V",M2D!EA68="RMV"),M2D!EA68,"")</f>
        <v/>
      </c>
      <c r="CN10" s="447" t="str">
        <f>IF(OR(LEFT(M2D!EB68,1)="V",M2D!EB68="RMV"),M2D!EB68,"")</f>
        <v/>
      </c>
      <c r="CO10" s="447" t="str">
        <f>IF(OR(LEFT(M2D!EC68,1)="V",M2D!EC68="RMV"),M2D!EC68,"")</f>
        <v/>
      </c>
      <c r="CP10" s="447" t="str">
        <f>IF(OR(LEFT(M2D!ED68,1)="V",M2D!ED68="RMV"),M2D!ED68,"")</f>
        <v/>
      </c>
      <c r="CQ10" s="447" t="str">
        <f>IF(OR(LEFT(M2D!EE68,1)="V",M2D!EE68="RMV"),M2D!EE68,"")</f>
        <v/>
      </c>
      <c r="CR10" s="447" t="str">
        <f>IF(OR(LEFT(M2D!EF68,1)="V",M2D!EF68="RMV"),M2D!EF68,"")</f>
        <v/>
      </c>
      <c r="CS10" s="447" t="str">
        <f>IF(OR(LEFT(M2D!EG68,1)="V",M2D!EG68="RMV"),M2D!EG68,"")</f>
        <v/>
      </c>
      <c r="CT10" s="447" t="str">
        <f>IF(OR(LEFT(M2D!EH68,1)="V",M2D!EH68="RMV"),M2D!EH68,"")</f>
        <v/>
      </c>
      <c r="CU10" s="447" t="str">
        <f>IF(OR(LEFT(M2D!EI68,1)="V",M2D!EI68="RMV"),M2D!EI68,"")</f>
        <v/>
      </c>
      <c r="CV10" s="448" t="str">
        <f>IF(OR(LEFT(M2D!EJ68,1)="V",M2D!EJ68="RMV"),M2D!EJ68,"")</f>
        <v/>
      </c>
      <c r="CW10" s="443">
        <f>HLOOKUP("RMV",K10:CV$58,CX10,FALSE)-VLOOKUP(C10,CZ$3:DA$8,2,FALSE)</f>
        <v>30</v>
      </c>
      <c r="CX10" s="365">
        <v>49</v>
      </c>
    </row>
    <row r="11" spans="1:105" x14ac:dyDescent="0.2">
      <c r="A11" s="442">
        <v>9</v>
      </c>
      <c r="B11" s="442" t="str">
        <f>M2D!H8</f>
        <v>D606</v>
      </c>
      <c r="C11" s="365" t="str">
        <f t="shared" si="0"/>
        <v>V15</v>
      </c>
      <c r="D11" s="442">
        <f>YEAR(HLOOKUP(C11,M2D!GZ$12:HE$89,VLOOKUP(B11,M2D!GX$13:HF$89,9,FALSE),FALSE))</f>
        <v>2020</v>
      </c>
      <c r="E11" s="446" t="str">
        <f>IF(OR(LEFT(M2D!AS8,1)="V",M2D!AS8="RMV"),M2D!AS8,"")</f>
        <v/>
      </c>
      <c r="F11" s="447" t="str">
        <f>IF(OR(LEFT(M2D!AT8,1)="V",M2D!AT8="RMV"),M2D!AT8,"")</f>
        <v/>
      </c>
      <c r="G11" s="447" t="str">
        <f>IF(OR(LEFT(M2D!AU8,1)="V",M2D!AU8="RMV"),M2D!AU8,"")</f>
        <v/>
      </c>
      <c r="H11" s="447" t="str">
        <f>IF(OR(LEFT(M2D!AV8,1)="V",M2D!AV8="RMV"),M2D!AV8,"")</f>
        <v/>
      </c>
      <c r="I11" s="447" t="str">
        <f>IF(OR(LEFT(M2D!AW8,1)="V",M2D!AW8="RMV"),M2D!AW8,"")</f>
        <v/>
      </c>
      <c r="J11" s="447" t="str">
        <f>IF(OR(LEFT(M2D!AX8,1)="V",M2D!AX8="RMV"),M2D!AX8,"")</f>
        <v/>
      </c>
      <c r="K11" s="447" t="str">
        <f>IF(OR(LEFT(M2D!AY8,1)="V",M2D!AY8="RMV"),M2D!AY8,"")</f>
        <v/>
      </c>
      <c r="L11" s="447" t="str">
        <f>IF(OR(LEFT(M2D!AZ8,1)="V",M2D!AZ8="RMV"),M2D!AZ8,"")</f>
        <v/>
      </c>
      <c r="M11" s="447" t="str">
        <f>IF(OR(LEFT(M2D!BA8,1)="V",M2D!BA8="RMV"),M2D!BA8,"")</f>
        <v/>
      </c>
      <c r="N11" s="447" t="str">
        <f>IF(OR(LEFT(M2D!BB8,1)="V",M2D!BB8="RMV"),M2D!BB8,"")</f>
        <v/>
      </c>
      <c r="O11" s="447" t="str">
        <f>IF(OR(LEFT(M2D!BC8,1)="V",M2D!BC8="RMV"),M2D!BC8,"")</f>
        <v/>
      </c>
      <c r="P11" s="448" t="str">
        <f>IF(OR(LEFT(M2D!BD8,1)="V",M2D!BD8="RMV"),M2D!BD8,"")</f>
        <v/>
      </c>
      <c r="Q11" s="446" t="str">
        <f>IF(OR(LEFT(M2D!BE8,1)="V",M2D!BE8="RMV"),M2D!BE8,"")</f>
        <v/>
      </c>
      <c r="R11" s="447" t="str">
        <f>IF(OR(LEFT(M2D!BF8,1)="V",M2D!BF8="RMV"),M2D!BF8,"")</f>
        <v/>
      </c>
      <c r="S11" s="447" t="str">
        <f>IF(OR(LEFT(M2D!BG8,1)="V",M2D!BG8="RMV"),M2D!BG8,"")</f>
        <v/>
      </c>
      <c r="T11" s="447" t="str">
        <f>IF(OR(LEFT(M2D!BH8,1)="V",M2D!BH8="RMV"),M2D!BH8,"")</f>
        <v/>
      </c>
      <c r="U11" s="447" t="str">
        <f>IF(OR(LEFT(M2D!BI8,1)="V",M2D!BI8="RMV"),M2D!BI8,"")</f>
        <v/>
      </c>
      <c r="V11" s="447" t="str">
        <f>IF(OR(LEFT(M2D!BJ8,1)="V",M2D!BJ8="RMV"),M2D!BJ8,"")</f>
        <v/>
      </c>
      <c r="W11" s="447" t="str">
        <f>IF(OR(LEFT(M2D!BK8,1)="V",M2D!BK8="RMV"),M2D!BK8,"")</f>
        <v/>
      </c>
      <c r="X11" s="447" t="str">
        <f>IF(OR(LEFT(M2D!BL8,1)="V",M2D!BL8="RMV"),M2D!BL8,"")</f>
        <v/>
      </c>
      <c r="Y11" s="447" t="str">
        <f>IF(OR(LEFT(M2D!BM8,1)="V",M2D!BM8="RMV"),M2D!BM8,"")</f>
        <v/>
      </c>
      <c r="Z11" s="447" t="str">
        <f>IF(OR(LEFT(M2D!BN8,1)="V",M2D!BN8="RMV"),M2D!BN8,"")</f>
        <v/>
      </c>
      <c r="AA11" s="447" t="str">
        <f>IF(OR(LEFT(M2D!BO8,1)="V",M2D!BO8="RMV"),M2D!BO8,"")</f>
        <v/>
      </c>
      <c r="AB11" s="448" t="str">
        <f>IF(OR(LEFT(M2D!BP8,1)="V",M2D!BP8="RMV"),M2D!BP8,"")</f>
        <v/>
      </c>
      <c r="AC11" s="446" t="str">
        <f>IF(OR(LEFT(M2D!BQ8,1)="V",M2D!BQ8="RMV"),M2D!BQ8,"")</f>
        <v/>
      </c>
      <c r="AD11" s="447" t="str">
        <f>IF(OR(LEFT(M2D!BR8,1)="V",M2D!BR8="RMV"),M2D!BR8,"")</f>
        <v/>
      </c>
      <c r="AE11" s="447" t="str">
        <f>IF(OR(LEFT(M2D!BS8,1)="V",M2D!BS8="RMV"),M2D!BS8,"")</f>
        <v/>
      </c>
      <c r="AF11" s="447" t="str">
        <f>IF(OR(LEFT(M2D!BT8,1)="V",M2D!BT8="RMV"),M2D!BT8,"")</f>
        <v/>
      </c>
      <c r="AG11" s="447" t="str">
        <f>IF(OR(LEFT(M2D!BU8,1)="V",M2D!BU8="RMV"),M2D!BU8,"")</f>
        <v/>
      </c>
      <c r="AH11" s="447" t="str">
        <f>IF(OR(LEFT(M2D!BV8,1)="V",M2D!BV8="RMV"),M2D!BV8,"")</f>
        <v/>
      </c>
      <c r="AI11" s="447" t="str">
        <f>IF(OR(LEFT(M2D!BW8,1)="V",M2D!BW8="RMV"),M2D!BW8,"")</f>
        <v>V15</v>
      </c>
      <c r="AJ11" s="447" t="str">
        <f>IF(OR(LEFT(M2D!BX8,1)="V",M2D!BX8="RMV"),M2D!BX8,"")</f>
        <v>V15</v>
      </c>
      <c r="AK11" s="447" t="str">
        <f>IF(OR(LEFT(M2D!BY8,1)="V",M2D!BY8="RMV"),M2D!BY8,"")</f>
        <v>V15</v>
      </c>
      <c r="AL11" s="447" t="str">
        <f>IF(OR(LEFT(M2D!BZ8,1)="V",M2D!BZ8="RMV"),M2D!BZ8,"")</f>
        <v>V15</v>
      </c>
      <c r="AM11" s="447" t="str">
        <f>IF(OR(LEFT(M2D!CA8,1)="V",M2D!CA8="RMV"),M2D!CA8,"")</f>
        <v>V15</v>
      </c>
      <c r="AN11" s="448" t="str">
        <f>IF(OR(LEFT(M2D!CB8,1)="V",M2D!CB8="RMV"),M2D!CB8,"")</f>
        <v>RMV</v>
      </c>
      <c r="AO11" s="446" t="str">
        <f>IF(OR(LEFT(M2D!CC8,1)="V",M2D!CC8="RMV"),M2D!CC8,"")</f>
        <v>RMV</v>
      </c>
      <c r="AP11" s="447" t="str">
        <f>IF(OR(LEFT(M2D!CD8,1)="V",M2D!CD8="RMV"),M2D!CD8,"")</f>
        <v>RMV</v>
      </c>
      <c r="AQ11" s="447" t="str">
        <f>IF(OR(LEFT(M2D!CE8,1)="V",M2D!CE8="RMV"),M2D!CE8,"")</f>
        <v>RMV</v>
      </c>
      <c r="AR11" s="447" t="str">
        <f>IF(OR(LEFT(M2D!CF8,1)="V",M2D!CF8="RMV"),M2D!CF8,"")</f>
        <v>RMV</v>
      </c>
      <c r="AS11" s="447" t="str">
        <f>IF(OR(LEFT(M2D!CG8,1)="V",M2D!CG8="RMV"),M2D!CG8,"")</f>
        <v>RMV</v>
      </c>
      <c r="AT11" s="447" t="str">
        <f>IF(OR(LEFT(M2D!CH8,1)="V",M2D!CH8="RMV"),M2D!CH8,"")</f>
        <v/>
      </c>
      <c r="AU11" s="447" t="str">
        <f>IF(OR(LEFT(M2D!CI8,1)="V",M2D!CI8="RMV"),M2D!CI8,"")</f>
        <v/>
      </c>
      <c r="AV11" s="447" t="str">
        <f>IF(OR(LEFT(M2D!CJ8,1)="V",M2D!CJ8="RMV"),M2D!CJ8,"")</f>
        <v/>
      </c>
      <c r="AW11" s="447" t="str">
        <f>IF(OR(LEFT(M2D!CK8,1)="V",M2D!CK8="RMV"),M2D!CK8,"")</f>
        <v/>
      </c>
      <c r="AX11" s="447" t="str">
        <f>IF(OR(LEFT(M2D!CL8,1)="V",M2D!CL8="RMV"),M2D!CL8,"")</f>
        <v/>
      </c>
      <c r="AY11" s="447" t="str">
        <f>IF(OR(LEFT(M2D!CM8,1)="V",M2D!CM8="RMV"),M2D!CM8,"")</f>
        <v/>
      </c>
      <c r="AZ11" s="448" t="str">
        <f>IF(OR(LEFT(M2D!CN8,1)="V",M2D!CN8="RMV"),M2D!CN8,"")</f>
        <v/>
      </c>
      <c r="BA11" s="446" t="str">
        <f>IF(OR(LEFT(M2D!CO8,1)="V",M2D!CO8="RMV"),M2D!CO8,"")</f>
        <v/>
      </c>
      <c r="BB11" s="447" t="str">
        <f>IF(OR(LEFT(M2D!CP8,1)="V",M2D!CP8="RMV"),M2D!CP8,"")</f>
        <v/>
      </c>
      <c r="BC11" s="447" t="str">
        <f>IF(OR(LEFT(M2D!CQ8,1)="V",M2D!CQ8="RMV"),M2D!CQ8,"")</f>
        <v/>
      </c>
      <c r="BD11" s="447" t="str">
        <f>IF(OR(LEFT(M2D!CR8,1)="V",M2D!CR8="RMV"),M2D!CR8,"")</f>
        <v/>
      </c>
      <c r="BE11" s="447" t="str">
        <f>IF(OR(LEFT(M2D!CS8,1)="V",M2D!CS8="RMV"),M2D!CS8,"")</f>
        <v/>
      </c>
      <c r="BF11" s="447" t="str">
        <f>IF(OR(LEFT(M2D!CT8,1)="V",M2D!CT8="RMV"),M2D!CT8,"")</f>
        <v/>
      </c>
      <c r="BG11" s="447" t="str">
        <f>IF(OR(LEFT(M2D!CU8,1)="V",M2D!CU8="RMV"),M2D!CU8,"")</f>
        <v/>
      </c>
      <c r="BH11" s="447" t="str">
        <f>IF(OR(LEFT(M2D!CV8,1)="V",M2D!CV8="RMV"),M2D!CV8,"")</f>
        <v/>
      </c>
      <c r="BI11" s="447" t="str">
        <f>IF(OR(LEFT(M2D!CW8,1)="V",M2D!CW8="RMV"),M2D!CW8,"")</f>
        <v/>
      </c>
      <c r="BJ11" s="447" t="str">
        <f>IF(OR(LEFT(M2D!CX8,1)="V",M2D!CX8="RMV"),M2D!CX8,"")</f>
        <v/>
      </c>
      <c r="BK11" s="447" t="str">
        <f>IF(OR(LEFT(M2D!CY8,1)="V",M2D!CY8="RMV"),M2D!CY8,"")</f>
        <v/>
      </c>
      <c r="BL11" s="448" t="str">
        <f>IF(OR(LEFT(M2D!CZ8,1)="V",M2D!CZ8="RMV"),M2D!CZ8,"")</f>
        <v/>
      </c>
      <c r="BM11" s="446" t="str">
        <f>IF(OR(LEFT(M2D!DA8,1)="V",M2D!DA8="RMV"),M2D!DA8,"")</f>
        <v/>
      </c>
      <c r="BN11" s="447" t="str">
        <f>IF(OR(LEFT(M2D!DB8,1)="V",M2D!DB8="RMV"),M2D!DB8,"")</f>
        <v/>
      </c>
      <c r="BO11" s="447" t="str">
        <f>IF(OR(LEFT(M2D!DC8,1)="V",M2D!DC8="RMV"),M2D!DC8,"")</f>
        <v/>
      </c>
      <c r="BP11" s="447" t="str">
        <f>IF(OR(LEFT(M2D!DD8,1)="V",M2D!DD8="RMV"),M2D!DD8,"")</f>
        <v/>
      </c>
      <c r="BQ11" s="447" t="str">
        <f>IF(OR(LEFT(M2D!DE8,1)="V",M2D!DE8="RMV"),M2D!DE8,"")</f>
        <v/>
      </c>
      <c r="BR11" s="447" t="str">
        <f>IF(OR(LEFT(M2D!DF8,1)="V",M2D!DF8="RMV"),M2D!DF8,"")</f>
        <v/>
      </c>
      <c r="BS11" s="447" t="str">
        <f>IF(OR(LEFT(M2D!DG8,1)="V",M2D!DG8="RMV"),M2D!DG8,"")</f>
        <v/>
      </c>
      <c r="BT11" s="447" t="str">
        <f>IF(OR(LEFT(M2D!DH8,1)="V",M2D!DH8="RMV"),M2D!DH8,"")</f>
        <v/>
      </c>
      <c r="BU11" s="447" t="str">
        <f>IF(OR(LEFT(M2D!DI8,1)="V",M2D!DI8="RMV"),M2D!DI8,"")</f>
        <v/>
      </c>
      <c r="BV11" s="447" t="str">
        <f>IF(OR(LEFT(M2D!DJ8,1)="V",M2D!DJ8="RMV"),M2D!DJ8,"")</f>
        <v/>
      </c>
      <c r="BW11" s="447" t="str">
        <f>IF(OR(LEFT(M2D!DK8,1)="V",M2D!DK8="RMV"),M2D!DK8,"")</f>
        <v/>
      </c>
      <c r="BX11" s="448" t="str">
        <f>IF(OR(LEFT(M2D!DL8,1)="V",M2D!DL8="RMV"),M2D!DL8,"")</f>
        <v/>
      </c>
      <c r="BY11" s="446" t="str">
        <f>IF(OR(LEFT(M2D!DM8,1)="V",M2D!DM8="RMV"),M2D!DM8,"")</f>
        <v/>
      </c>
      <c r="BZ11" s="447" t="str">
        <f>IF(OR(LEFT(M2D!DN8,1)="V",M2D!DN8="RMV"),M2D!DN8,"")</f>
        <v/>
      </c>
      <c r="CA11" s="447" t="str">
        <f>IF(OR(LEFT(M2D!DO8,1)="V",M2D!DO8="RMV"),M2D!DO8,"")</f>
        <v/>
      </c>
      <c r="CB11" s="447" t="str">
        <f>IF(OR(LEFT(M2D!DP8,1)="V",M2D!DP8="RMV"),M2D!DP8,"")</f>
        <v/>
      </c>
      <c r="CC11" s="447" t="str">
        <f>IF(OR(LEFT(M2D!DQ8,1)="V",M2D!DQ8="RMV"),M2D!DQ8,"")</f>
        <v/>
      </c>
      <c r="CD11" s="447" t="str">
        <f>IF(OR(LEFT(M2D!DR8,1)="V",M2D!DR8="RMV"),M2D!DR8,"")</f>
        <v/>
      </c>
      <c r="CE11" s="447" t="str">
        <f>IF(OR(LEFT(M2D!DS8,1)="V",M2D!DS8="RMV"),M2D!DS8,"")</f>
        <v/>
      </c>
      <c r="CF11" s="447" t="str">
        <f>IF(OR(LEFT(M2D!DT8,1)="V",M2D!DT8="RMV"),M2D!DT8,"")</f>
        <v/>
      </c>
      <c r="CG11" s="447" t="str">
        <f>IF(OR(LEFT(M2D!DU8,1)="V",M2D!DU8="RMV"),M2D!DU8,"")</f>
        <v/>
      </c>
      <c r="CH11" s="447" t="str">
        <f>IF(OR(LEFT(M2D!DV8,1)="V",M2D!DV8="RMV"),M2D!DV8,"")</f>
        <v/>
      </c>
      <c r="CI11" s="447" t="str">
        <f>IF(OR(LEFT(M2D!DW8,1)="V",M2D!DW8="RMV"),M2D!DW8,"")</f>
        <v>V20</v>
      </c>
      <c r="CJ11" s="448" t="str">
        <f>IF(OR(LEFT(M2D!DX8,1)="V",M2D!DX8="RMV"),M2D!DX8,"")</f>
        <v>V20</v>
      </c>
      <c r="CK11" s="446" t="str">
        <f>IF(OR(LEFT(M2D!DY8,1)="V",M2D!DY8="RMV"),M2D!DY8,"")</f>
        <v>V20</v>
      </c>
      <c r="CL11" s="447" t="str">
        <f>IF(OR(LEFT(M2D!DZ8,1)="V",M2D!DZ8="RMV"),M2D!DZ8,"")</f>
        <v>V20</v>
      </c>
      <c r="CM11" s="447" t="str">
        <f>IF(OR(LEFT(M2D!EA8,1)="V",M2D!EA8="RMV"),M2D!EA8,"")</f>
        <v>V20</v>
      </c>
      <c r="CN11" s="447" t="str">
        <f>IF(OR(LEFT(M2D!EB8,1)="V",M2D!EB8="RMV"),M2D!EB8,"")</f>
        <v>V20</v>
      </c>
      <c r="CO11" s="447" t="str">
        <f>IF(OR(LEFT(M2D!EC8,1)="V",M2D!EC8="RMV"),M2D!EC8,"")</f>
        <v/>
      </c>
      <c r="CP11" s="447" t="str">
        <f>IF(OR(LEFT(M2D!ED8,1)="V",M2D!ED8="RMV"),M2D!ED8,"")</f>
        <v/>
      </c>
      <c r="CQ11" s="447" t="str">
        <f>IF(OR(LEFT(M2D!EE8,1)="V",M2D!EE8="RMV"),M2D!EE8,"")</f>
        <v/>
      </c>
      <c r="CR11" s="447" t="str">
        <f>IF(OR(LEFT(M2D!EF8,1)="V",M2D!EF8="RMV"),M2D!EF8,"")</f>
        <v/>
      </c>
      <c r="CS11" s="447" t="str">
        <f>IF(OR(LEFT(M2D!EG8,1)="V",M2D!EG8="RMV"),M2D!EG8,"")</f>
        <v/>
      </c>
      <c r="CT11" s="447" t="str">
        <f>IF(OR(LEFT(M2D!EH8,1)="V",M2D!EH8="RMV"),M2D!EH8,"")</f>
        <v/>
      </c>
      <c r="CU11" s="447" t="str">
        <f>IF(OR(LEFT(M2D!EI8,1)="V",M2D!EI8="RMV"),M2D!EI8,"")</f>
        <v/>
      </c>
      <c r="CV11" s="448" t="str">
        <f>IF(OR(LEFT(M2D!EJ8,1)="V",M2D!EJ8="RMV"),M2D!EJ8,"")</f>
        <v/>
      </c>
      <c r="CW11" s="443">
        <f>HLOOKUP("RMV",K11:CV$58,CX11,FALSE)-VLOOKUP(C11,CZ$3:DA$8,2,FALSE)</f>
        <v>32</v>
      </c>
      <c r="CX11" s="365">
        <v>48</v>
      </c>
    </row>
    <row r="12" spans="1:105" x14ac:dyDescent="0.2">
      <c r="A12" s="442">
        <v>10</v>
      </c>
      <c r="B12" s="442" t="str">
        <f>M2D!H37</f>
        <v>D640</v>
      </c>
      <c r="C12" s="365" t="str">
        <f t="shared" si="0"/>
        <v>V10</v>
      </c>
      <c r="D12" s="442">
        <f>YEAR(HLOOKUP(C12,M2D!GZ$12:HE$89,VLOOKUP(B12,M2D!GX$13:HF$89,9,FALSE),FALSE))</f>
        <v>2020</v>
      </c>
      <c r="E12" s="446" t="str">
        <f>IF(OR(LEFT(M2D!AS37,1)="V",M2D!AS37="RMV"),M2D!AS37,"")</f>
        <v/>
      </c>
      <c r="F12" s="447" t="str">
        <f>IF(OR(LEFT(M2D!AT37,1)="V",M2D!AT37="RMV"),M2D!AT37,"")</f>
        <v/>
      </c>
      <c r="G12" s="447" t="str">
        <f>IF(OR(LEFT(M2D!AU37,1)="V",M2D!AU37="RMV"),M2D!AU37,"")</f>
        <v/>
      </c>
      <c r="H12" s="447" t="str">
        <f>IF(OR(LEFT(M2D!AV37,1)="V",M2D!AV37="RMV"),M2D!AV37,"")</f>
        <v/>
      </c>
      <c r="I12" s="447" t="str">
        <f>IF(OR(LEFT(M2D!AW37,1)="V",M2D!AW37="RMV"),M2D!AW37,"")</f>
        <v/>
      </c>
      <c r="J12" s="447" t="str">
        <f>IF(OR(LEFT(M2D!AX37,1)="V",M2D!AX37="RMV"),M2D!AX37,"")</f>
        <v/>
      </c>
      <c r="K12" s="447" t="str">
        <f>IF(OR(LEFT(M2D!AY37,1)="V",M2D!AY37="RMV"),M2D!AY37,"")</f>
        <v/>
      </c>
      <c r="L12" s="447" t="str">
        <f>IF(OR(LEFT(M2D!AZ37,1)="V",M2D!AZ37="RMV"),M2D!AZ37,"")</f>
        <v/>
      </c>
      <c r="M12" s="447" t="str">
        <f>IF(OR(LEFT(M2D!BA37,1)="V",M2D!BA37="RMV"),M2D!BA37,"")</f>
        <v/>
      </c>
      <c r="N12" s="447" t="str">
        <f>IF(OR(LEFT(M2D!BB37,1)="V",M2D!BB37="RMV"),M2D!BB37,"")</f>
        <v/>
      </c>
      <c r="O12" s="447" t="str">
        <f>IF(OR(LEFT(M2D!BC37,1)="V",M2D!BC37="RMV"),M2D!BC37,"")</f>
        <v/>
      </c>
      <c r="P12" s="448" t="str">
        <f>IF(OR(LEFT(M2D!BD37,1)="V",M2D!BD37="RMV"),M2D!BD37,"")</f>
        <v/>
      </c>
      <c r="Q12" s="446" t="str">
        <f>IF(OR(LEFT(M2D!BE37,1)="V",M2D!BE37="RMV"),M2D!BE37,"")</f>
        <v/>
      </c>
      <c r="R12" s="447" t="str">
        <f>IF(OR(LEFT(M2D!BF37,1)="V",M2D!BF37="RMV"),M2D!BF37,"")</f>
        <v/>
      </c>
      <c r="S12" s="447" t="str">
        <f>IF(OR(LEFT(M2D!BG37,1)="V",M2D!BG37="RMV"),M2D!BG37,"")</f>
        <v/>
      </c>
      <c r="T12" s="447" t="str">
        <f>IF(OR(LEFT(M2D!BH37,1)="V",M2D!BH37="RMV"),M2D!BH37,"")</f>
        <v/>
      </c>
      <c r="U12" s="447" t="str">
        <f>IF(OR(LEFT(M2D!BI37,1)="V",M2D!BI37="RMV"),M2D!BI37,"")</f>
        <v/>
      </c>
      <c r="V12" s="447" t="str">
        <f>IF(OR(LEFT(M2D!BJ37,1)="V",M2D!BJ37="RMV"),M2D!BJ37,"")</f>
        <v/>
      </c>
      <c r="W12" s="447" t="str">
        <f>IF(OR(LEFT(M2D!BK37,1)="V",M2D!BK37="RMV"),M2D!BK37,"")</f>
        <v/>
      </c>
      <c r="X12" s="447" t="str">
        <f>IF(OR(LEFT(M2D!BL37,1)="V",M2D!BL37="RMV"),M2D!BL37,"")</f>
        <v/>
      </c>
      <c r="Y12" s="447" t="str">
        <f>IF(OR(LEFT(M2D!BM37,1)="V",M2D!BM37="RMV"),M2D!BM37,"")</f>
        <v/>
      </c>
      <c r="Z12" s="447" t="str">
        <f>IF(OR(LEFT(M2D!BN37,1)="V",M2D!BN37="RMV"),M2D!BN37,"")</f>
        <v/>
      </c>
      <c r="AA12" s="447" t="str">
        <f>IF(OR(LEFT(M2D!BO37,1)="V",M2D!BO37="RMV"),M2D!BO37,"")</f>
        <v/>
      </c>
      <c r="AB12" s="448" t="str">
        <f>IF(OR(LEFT(M2D!BP37,1)="V",M2D!BP37="RMV"),M2D!BP37,"")</f>
        <v/>
      </c>
      <c r="AC12" s="446" t="str">
        <f>IF(OR(LEFT(M2D!BQ37,1)="V",M2D!BQ37="RMV"),M2D!BQ37,"")</f>
        <v/>
      </c>
      <c r="AD12" s="447" t="str">
        <f>IF(OR(LEFT(M2D!BR37,1)="V",M2D!BR37="RMV"),M2D!BR37,"")</f>
        <v/>
      </c>
      <c r="AE12" s="447" t="str">
        <f>IF(OR(LEFT(M2D!BS37,1)="V",M2D!BS37="RMV"),M2D!BS37,"")</f>
        <v/>
      </c>
      <c r="AF12" s="447" t="str">
        <f>IF(OR(LEFT(M2D!BT37,1)="V",M2D!BT37="RMV"),M2D!BT37,"")</f>
        <v/>
      </c>
      <c r="AG12" s="447" t="str">
        <f>IF(OR(LEFT(M2D!BU37,1)="V",M2D!BU37="RMV"),M2D!BU37,"")</f>
        <v/>
      </c>
      <c r="AH12" s="447" t="str">
        <f>IF(OR(LEFT(M2D!BV37,1)="V",M2D!BV37="RMV"),M2D!BV37,"")</f>
        <v/>
      </c>
      <c r="AI12" s="447" t="str">
        <f>IF(OR(LEFT(M2D!BW37,1)="V",M2D!BW37="RMV"),M2D!BW37,"")</f>
        <v/>
      </c>
      <c r="AJ12" s="447" t="str">
        <f>IF(OR(LEFT(M2D!BX37,1)="V",M2D!BX37="RMV"),M2D!BX37,"")</f>
        <v>V10</v>
      </c>
      <c r="AK12" s="447" t="str">
        <f>IF(OR(LEFT(M2D!BY37,1)="V",M2D!BY37="RMV"),M2D!BY37,"")</f>
        <v>V10</v>
      </c>
      <c r="AL12" s="447" t="str">
        <f>IF(OR(LEFT(M2D!BZ37,1)="V",M2D!BZ37="RMV"),M2D!BZ37,"")</f>
        <v>V10</v>
      </c>
      <c r="AM12" s="447" t="str">
        <f>IF(OR(LEFT(M2D!CA37,1)="V",M2D!CA37="RMV"),M2D!CA37,"")</f>
        <v>V10</v>
      </c>
      <c r="AN12" s="448" t="str">
        <f>IF(OR(LEFT(M2D!CB37,1)="V",M2D!CB37="RMV"),M2D!CB37,"")</f>
        <v>V10</v>
      </c>
      <c r="AO12" s="446" t="str">
        <f>IF(OR(LEFT(M2D!CC37,1)="V",M2D!CC37="RMV"),M2D!CC37,"")</f>
        <v>V10</v>
      </c>
      <c r="AP12" s="447" t="str">
        <f>IF(OR(LEFT(M2D!CD37,1)="V",M2D!CD37="RMV"),M2D!CD37,"")</f>
        <v>RMV</v>
      </c>
      <c r="AQ12" s="447" t="str">
        <f>IF(OR(LEFT(M2D!CE37,1)="V",M2D!CE37="RMV"),M2D!CE37,"")</f>
        <v>RMV</v>
      </c>
      <c r="AR12" s="447" t="str">
        <f>IF(OR(LEFT(M2D!CF37,1)="V",M2D!CF37="RMV"),M2D!CF37,"")</f>
        <v>RMV</v>
      </c>
      <c r="AS12" s="447" t="str">
        <f>IF(OR(LEFT(M2D!CG37,1)="V",M2D!CG37="RMV"),M2D!CG37,"")</f>
        <v>RMV</v>
      </c>
      <c r="AT12" s="447" t="str">
        <f>IF(OR(LEFT(M2D!CH37,1)="V",M2D!CH37="RMV"),M2D!CH37,"")</f>
        <v>RMV</v>
      </c>
      <c r="AU12" s="447" t="str">
        <f>IF(OR(LEFT(M2D!CI37,1)="V",M2D!CI37="RMV"),M2D!CI37,"")</f>
        <v>RMV</v>
      </c>
      <c r="AV12" s="447" t="str">
        <f>IF(OR(LEFT(M2D!CJ37,1)="V",M2D!CJ37="RMV"),M2D!CJ37,"")</f>
        <v/>
      </c>
      <c r="AW12" s="447" t="str">
        <f>IF(OR(LEFT(M2D!CK37,1)="V",M2D!CK37="RMV"),M2D!CK37,"")</f>
        <v/>
      </c>
      <c r="AX12" s="447" t="str">
        <f>IF(OR(LEFT(M2D!CL37,1)="V",M2D!CL37="RMV"),M2D!CL37,"")</f>
        <v/>
      </c>
      <c r="AY12" s="447" t="str">
        <f>IF(OR(LEFT(M2D!CM37,1)="V",M2D!CM37="RMV"),M2D!CM37,"")</f>
        <v/>
      </c>
      <c r="AZ12" s="448" t="str">
        <f>IF(OR(LEFT(M2D!CN37,1)="V",M2D!CN37="RMV"),M2D!CN37,"")</f>
        <v/>
      </c>
      <c r="BA12" s="446" t="str">
        <f>IF(OR(LEFT(M2D!CO37,1)="V",M2D!CO37="RMV"),M2D!CO37,"")</f>
        <v/>
      </c>
      <c r="BB12" s="447" t="str">
        <f>IF(OR(LEFT(M2D!CP37,1)="V",M2D!CP37="RMV"),M2D!CP37,"")</f>
        <v/>
      </c>
      <c r="BC12" s="447" t="str">
        <f>IF(OR(LEFT(M2D!CQ37,1)="V",M2D!CQ37="RMV"),M2D!CQ37,"")</f>
        <v/>
      </c>
      <c r="BD12" s="447" t="str">
        <f>IF(OR(LEFT(M2D!CR37,1)="V",M2D!CR37="RMV"),M2D!CR37,"")</f>
        <v/>
      </c>
      <c r="BE12" s="447" t="str">
        <f>IF(OR(LEFT(M2D!CS37,1)="V",M2D!CS37="RMV"),M2D!CS37,"")</f>
        <v/>
      </c>
      <c r="BF12" s="447" t="str">
        <f>IF(OR(LEFT(M2D!CT37,1)="V",M2D!CT37="RMV"),M2D!CT37,"")</f>
        <v/>
      </c>
      <c r="BG12" s="447" t="str">
        <f>IF(OR(LEFT(M2D!CU37,1)="V",M2D!CU37="RMV"),M2D!CU37,"")</f>
        <v/>
      </c>
      <c r="BH12" s="447" t="str">
        <f>IF(OR(LEFT(M2D!CV37,1)="V",M2D!CV37="RMV"),M2D!CV37,"")</f>
        <v/>
      </c>
      <c r="BI12" s="447" t="str">
        <f>IF(OR(LEFT(M2D!CW37,1)="V",M2D!CW37="RMV"),M2D!CW37,"")</f>
        <v/>
      </c>
      <c r="BJ12" s="447" t="str">
        <f>IF(OR(LEFT(M2D!CX37,1)="V",M2D!CX37="RMV"),M2D!CX37,"")</f>
        <v/>
      </c>
      <c r="BK12" s="447" t="str">
        <f>IF(OR(LEFT(M2D!CY37,1)="V",M2D!CY37="RMV"),M2D!CY37,"")</f>
        <v/>
      </c>
      <c r="BL12" s="448" t="str">
        <f>IF(OR(LEFT(M2D!CZ37,1)="V",M2D!CZ37="RMV"),M2D!CZ37,"")</f>
        <v/>
      </c>
      <c r="BM12" s="446" t="str">
        <f>IF(OR(LEFT(M2D!DA37,1)="V",M2D!DA37="RMV"),M2D!DA37,"")</f>
        <v/>
      </c>
      <c r="BN12" s="447" t="str">
        <f>IF(OR(LEFT(M2D!DB37,1)="V",M2D!DB37="RMV"),M2D!DB37,"")</f>
        <v/>
      </c>
      <c r="BO12" s="447" t="str">
        <f>IF(OR(LEFT(M2D!DC37,1)="V",M2D!DC37="RMV"),M2D!DC37,"")</f>
        <v/>
      </c>
      <c r="BP12" s="447" t="str">
        <f>IF(OR(LEFT(M2D!DD37,1)="V",M2D!DD37="RMV"),M2D!DD37,"")</f>
        <v/>
      </c>
      <c r="BQ12" s="447" t="str">
        <f>IF(OR(LEFT(M2D!DE37,1)="V",M2D!DE37="RMV"),M2D!DE37,"")</f>
        <v/>
      </c>
      <c r="BR12" s="447" t="str">
        <f>IF(OR(LEFT(M2D!DF37,1)="V",M2D!DF37="RMV"),M2D!DF37,"")</f>
        <v/>
      </c>
      <c r="BS12" s="447" t="str">
        <f>IF(OR(LEFT(M2D!DG37,1)="V",M2D!DG37="RMV"),M2D!DG37,"")</f>
        <v/>
      </c>
      <c r="BT12" s="447" t="str">
        <f>IF(OR(LEFT(M2D!DH37,1)="V",M2D!DH37="RMV"),M2D!DH37,"")</f>
        <v/>
      </c>
      <c r="BU12" s="447" t="str">
        <f>IF(OR(LEFT(M2D!DI37,1)="V",M2D!DI37="RMV"),M2D!DI37,"")</f>
        <v/>
      </c>
      <c r="BV12" s="447" t="str">
        <f>IF(OR(LEFT(M2D!DJ37,1)="V",M2D!DJ37="RMV"),M2D!DJ37,"")</f>
        <v/>
      </c>
      <c r="BW12" s="447" t="str">
        <f>IF(OR(LEFT(M2D!DK37,1)="V",M2D!DK37="RMV"),M2D!DK37,"")</f>
        <v/>
      </c>
      <c r="BX12" s="448" t="str">
        <f>IF(OR(LEFT(M2D!DL37,1)="V",M2D!DL37="RMV"),M2D!DL37,"")</f>
        <v/>
      </c>
      <c r="BY12" s="446" t="str">
        <f>IF(OR(LEFT(M2D!DM37,1)="V",M2D!DM37="RMV"),M2D!DM37,"")</f>
        <v/>
      </c>
      <c r="BZ12" s="447" t="str">
        <f>IF(OR(LEFT(M2D!DN37,1)="V",M2D!DN37="RMV"),M2D!DN37,"")</f>
        <v/>
      </c>
      <c r="CA12" s="447" t="str">
        <f>IF(OR(LEFT(M2D!DO37,1)="V",M2D!DO37="RMV"),M2D!DO37,"")</f>
        <v/>
      </c>
      <c r="CB12" s="447" t="str">
        <f>IF(OR(LEFT(M2D!DP37,1)="V",M2D!DP37="RMV"),M2D!DP37,"")</f>
        <v/>
      </c>
      <c r="CC12" s="447" t="str">
        <f>IF(OR(LEFT(M2D!DQ37,1)="V",M2D!DQ37="RMV"),M2D!DQ37,"")</f>
        <v/>
      </c>
      <c r="CD12" s="447" t="str">
        <f>IF(OR(LEFT(M2D!DR37,1)="V",M2D!DR37="RMV"),M2D!DR37,"")</f>
        <v/>
      </c>
      <c r="CE12" s="447" t="str">
        <f>IF(OR(LEFT(M2D!DS37,1)="V",M2D!DS37="RMV"),M2D!DS37,"")</f>
        <v/>
      </c>
      <c r="CF12" s="447" t="str">
        <f>IF(OR(LEFT(M2D!DT37,1)="V",M2D!DT37="RMV"),M2D!DT37,"")</f>
        <v/>
      </c>
      <c r="CG12" s="447" t="str">
        <f>IF(OR(LEFT(M2D!DU37,1)="V",M2D!DU37="RMV"),M2D!DU37,"")</f>
        <v/>
      </c>
      <c r="CH12" s="447" t="str">
        <f>IF(OR(LEFT(M2D!DV37,1)="V",M2D!DV37="RMV"),M2D!DV37,"")</f>
        <v/>
      </c>
      <c r="CI12" s="447" t="str">
        <f>IF(OR(LEFT(M2D!DW37,1)="V",M2D!DW37="RMV"),M2D!DW37,"")</f>
        <v/>
      </c>
      <c r="CJ12" s="448" t="str">
        <f>IF(OR(LEFT(M2D!DX37,1)="V",M2D!DX37="RMV"),M2D!DX37,"")</f>
        <v/>
      </c>
      <c r="CK12" s="446" t="str">
        <f>IF(OR(LEFT(M2D!DY37,1)="V",M2D!DY37="RMV"),M2D!DY37,"")</f>
        <v/>
      </c>
      <c r="CL12" s="447" t="str">
        <f>IF(OR(LEFT(M2D!DZ37,1)="V",M2D!DZ37="RMV"),M2D!DZ37,"")</f>
        <v/>
      </c>
      <c r="CM12" s="447" t="str">
        <f>IF(OR(LEFT(M2D!EA37,1)="V",M2D!EA37="RMV"),M2D!EA37,"")</f>
        <v/>
      </c>
      <c r="CN12" s="447" t="str">
        <f>IF(OR(LEFT(M2D!EB37,1)="V",M2D!EB37="RMV"),M2D!EB37,"")</f>
        <v/>
      </c>
      <c r="CO12" s="447" t="str">
        <f>IF(OR(LEFT(M2D!EC37,1)="V",M2D!EC37="RMV"),M2D!EC37,"")</f>
        <v/>
      </c>
      <c r="CP12" s="447" t="str">
        <f>IF(OR(LEFT(M2D!ED37,1)="V",M2D!ED37="RMV"),M2D!ED37,"")</f>
        <v>V15</v>
      </c>
      <c r="CQ12" s="447" t="str">
        <f>IF(OR(LEFT(M2D!EE37,1)="V",M2D!EE37="RMV"),M2D!EE37,"")</f>
        <v>V15</v>
      </c>
      <c r="CR12" s="447" t="str">
        <f>IF(OR(LEFT(M2D!EF37,1)="V",M2D!EF37="RMV"),M2D!EF37,"")</f>
        <v>V15</v>
      </c>
      <c r="CS12" s="447" t="str">
        <f>IF(OR(LEFT(M2D!EG37,1)="V",M2D!EG37="RMV"),M2D!EG37,"")</f>
        <v>V15</v>
      </c>
      <c r="CT12" s="447" t="str">
        <f>IF(OR(LEFT(M2D!EH37,1)="V",M2D!EH37="RMV"),M2D!EH37,"")</f>
        <v>V15</v>
      </c>
      <c r="CU12" s="447" t="str">
        <f>IF(OR(LEFT(M2D!EI37,1)="V",M2D!EI37="RMV"),M2D!EI37,"")</f>
        <v/>
      </c>
      <c r="CV12" s="448" t="str">
        <f>IF(OR(LEFT(M2D!EJ37,1)="V",M2D!EJ37="RMV"),M2D!EJ37,"")</f>
        <v/>
      </c>
      <c r="CW12" s="443">
        <f>HLOOKUP("RMV",K12:CV$58,CX12,FALSE)-VLOOKUP(C12,CZ$3:DA$8,2,FALSE)</f>
        <v>33</v>
      </c>
      <c r="CX12" s="365">
        <v>47</v>
      </c>
    </row>
    <row r="13" spans="1:105" x14ac:dyDescent="0.2">
      <c r="A13" s="442">
        <v>11</v>
      </c>
      <c r="B13" s="442" t="str">
        <f>M2D!H46</f>
        <v>D649</v>
      </c>
      <c r="C13" s="365" t="str">
        <f t="shared" si="0"/>
        <v>V20</v>
      </c>
      <c r="D13" s="442">
        <f>YEAR(HLOOKUP(C13,M2D!GZ$12:HE$89,VLOOKUP(B13,M2D!GX$13:HF$89,9,FALSE),FALSE))</f>
        <v>2020</v>
      </c>
      <c r="E13" s="446" t="str">
        <f>IF(OR(LEFT(M2D!AS46,1)="V",M2D!AS46="RMV"),M2D!AS46,"")</f>
        <v/>
      </c>
      <c r="F13" s="447" t="str">
        <f>IF(OR(LEFT(M2D!AT46,1)="V",M2D!AT46="RMV"),M2D!AT46,"")</f>
        <v/>
      </c>
      <c r="G13" s="447" t="str">
        <f>IF(OR(LEFT(M2D!AU46,1)="V",M2D!AU46="RMV"),M2D!AU46,"")</f>
        <v/>
      </c>
      <c r="H13" s="447" t="str">
        <f>IF(OR(LEFT(M2D!AV46,1)="V",M2D!AV46="RMV"),M2D!AV46,"")</f>
        <v/>
      </c>
      <c r="I13" s="447" t="str">
        <f>IF(OR(LEFT(M2D!AW46,1)="V",M2D!AW46="RMV"),M2D!AW46,"")</f>
        <v/>
      </c>
      <c r="J13" s="447" t="str">
        <f>IF(OR(LEFT(M2D!AX46,1)="V",M2D!AX46="RMV"),M2D!AX46,"")</f>
        <v/>
      </c>
      <c r="K13" s="447" t="str">
        <f>IF(OR(LEFT(M2D!AY46,1)="V",M2D!AY46="RMV"),M2D!AY46,"")</f>
        <v/>
      </c>
      <c r="L13" s="447" t="str">
        <f>IF(OR(LEFT(M2D!AZ46,1)="V",M2D!AZ46="RMV"),M2D!AZ46,"")</f>
        <v/>
      </c>
      <c r="M13" s="447" t="str">
        <f>IF(OR(LEFT(M2D!BA46,1)="V",M2D!BA46="RMV"),M2D!BA46,"")</f>
        <v/>
      </c>
      <c r="N13" s="447" t="str">
        <f>IF(OR(LEFT(M2D!BB46,1)="V",M2D!BB46="RMV"),M2D!BB46,"")</f>
        <v/>
      </c>
      <c r="O13" s="447" t="str">
        <f>IF(OR(LEFT(M2D!BC46,1)="V",M2D!BC46="RMV"),M2D!BC46,"")</f>
        <v/>
      </c>
      <c r="P13" s="448" t="str">
        <f>IF(OR(LEFT(M2D!BD46,1)="V",M2D!BD46="RMV"),M2D!BD46,"")</f>
        <v/>
      </c>
      <c r="Q13" s="446" t="str">
        <f>IF(OR(LEFT(M2D!BE46,1)="V",M2D!BE46="RMV"),M2D!BE46,"")</f>
        <v/>
      </c>
      <c r="R13" s="447" t="str">
        <f>IF(OR(LEFT(M2D!BF46,1)="V",M2D!BF46="RMV"),M2D!BF46,"")</f>
        <v/>
      </c>
      <c r="S13" s="447" t="str">
        <f>IF(OR(LEFT(M2D!BG46,1)="V",M2D!BG46="RMV"),M2D!BG46,"")</f>
        <v/>
      </c>
      <c r="T13" s="447" t="str">
        <f>IF(OR(LEFT(M2D!BH46,1)="V",M2D!BH46="RMV"),M2D!BH46,"")</f>
        <v/>
      </c>
      <c r="U13" s="447" t="str">
        <f>IF(OR(LEFT(M2D!BI46,1)="V",M2D!BI46="RMV"),M2D!BI46,"")</f>
        <v/>
      </c>
      <c r="V13" s="447" t="str">
        <f>IF(OR(LEFT(M2D!BJ46,1)="V",M2D!BJ46="RMV"),M2D!BJ46,"")</f>
        <v/>
      </c>
      <c r="W13" s="447" t="str">
        <f>IF(OR(LEFT(M2D!BK46,1)="V",M2D!BK46="RMV"),M2D!BK46,"")</f>
        <v/>
      </c>
      <c r="X13" s="447" t="str">
        <f>IF(OR(LEFT(M2D!BL46,1)="V",M2D!BL46="RMV"),M2D!BL46,"")</f>
        <v/>
      </c>
      <c r="Y13" s="447" t="str">
        <f>IF(OR(LEFT(M2D!BM46,1)="V",M2D!BM46="RMV"),M2D!BM46,"")</f>
        <v/>
      </c>
      <c r="Z13" s="447" t="str">
        <f>IF(OR(LEFT(M2D!BN46,1)="V",M2D!BN46="RMV"),M2D!BN46,"")</f>
        <v/>
      </c>
      <c r="AA13" s="447" t="str">
        <f>IF(OR(LEFT(M2D!BO46,1)="V",M2D!BO46="RMV"),M2D!BO46,"")</f>
        <v/>
      </c>
      <c r="AB13" s="448" t="str">
        <f>IF(OR(LEFT(M2D!BP46,1)="V",M2D!BP46="RMV"),M2D!BP46,"")</f>
        <v/>
      </c>
      <c r="AC13" s="446" t="str">
        <f>IF(OR(LEFT(M2D!BQ46,1)="V",M2D!BQ46="RMV"),M2D!BQ46,"")</f>
        <v/>
      </c>
      <c r="AD13" s="447" t="str">
        <f>IF(OR(LEFT(M2D!BR46,1)="V",M2D!BR46="RMV"),M2D!BR46,"")</f>
        <v/>
      </c>
      <c r="AE13" s="447" t="str">
        <f>IF(OR(LEFT(M2D!BS46,1)="V",M2D!BS46="RMV"),M2D!BS46,"")</f>
        <v/>
      </c>
      <c r="AF13" s="447" t="str">
        <f>IF(OR(LEFT(M2D!BT46,1)="V",M2D!BT46="RMV"),M2D!BT46,"")</f>
        <v/>
      </c>
      <c r="AG13" s="447" t="str">
        <f>IF(OR(LEFT(M2D!BU46,1)="V",M2D!BU46="RMV"),M2D!BU46,"")</f>
        <v/>
      </c>
      <c r="AH13" s="447" t="str">
        <f>IF(OR(LEFT(M2D!BV46,1)="V",M2D!BV46="RMV"),M2D!BV46,"")</f>
        <v/>
      </c>
      <c r="AI13" s="447" t="str">
        <f>IF(OR(LEFT(M2D!BW46,1)="V",M2D!BW46="RMV"),M2D!BW46,"")</f>
        <v/>
      </c>
      <c r="AJ13" s="447" t="str">
        <f>IF(OR(LEFT(M2D!BX46,1)="V",M2D!BX46="RMV"),M2D!BX46,"")</f>
        <v>V20</v>
      </c>
      <c r="AK13" s="447" t="str">
        <f>IF(OR(LEFT(M2D!BY46,1)="V",M2D!BY46="RMV"),M2D!BY46,"")</f>
        <v>V20</v>
      </c>
      <c r="AL13" s="447" t="str">
        <f>IF(OR(LEFT(M2D!BZ46,1)="V",M2D!BZ46="RMV"),M2D!BZ46,"")</f>
        <v>V20</v>
      </c>
      <c r="AM13" s="447" t="str">
        <f>IF(OR(LEFT(M2D!CA46,1)="V",M2D!CA46="RMV"),M2D!CA46,"")</f>
        <v>V20</v>
      </c>
      <c r="AN13" s="448" t="str">
        <f>IF(OR(LEFT(M2D!CB46,1)="V",M2D!CB46="RMV"),M2D!CB46,"")</f>
        <v>V20</v>
      </c>
      <c r="AO13" s="446" t="str">
        <f>IF(OR(LEFT(M2D!CC46,1)="V",M2D!CC46="RMV"),M2D!CC46,"")</f>
        <v>V20</v>
      </c>
      <c r="AP13" s="447" t="str">
        <f>IF(OR(LEFT(M2D!CD46,1)="V",M2D!CD46="RMV"),M2D!CD46,"")</f>
        <v>RMV</v>
      </c>
      <c r="AQ13" s="447" t="str">
        <f>IF(OR(LEFT(M2D!CE46,1)="V",M2D!CE46="RMV"),M2D!CE46,"")</f>
        <v>RMV</v>
      </c>
      <c r="AR13" s="447" t="str">
        <f>IF(OR(LEFT(M2D!CF46,1)="V",M2D!CF46="RMV"),M2D!CF46,"")</f>
        <v>RMV</v>
      </c>
      <c r="AS13" s="447" t="str">
        <f>IF(OR(LEFT(M2D!CG46,1)="V",M2D!CG46="RMV"),M2D!CG46,"")</f>
        <v>RMV</v>
      </c>
      <c r="AT13" s="447" t="str">
        <f>IF(OR(LEFT(M2D!CH46,1)="V",M2D!CH46="RMV"),M2D!CH46,"")</f>
        <v>RMV</v>
      </c>
      <c r="AU13" s="447" t="str">
        <f>IF(OR(LEFT(M2D!CI46,1)="V",M2D!CI46="RMV"),M2D!CI46,"")</f>
        <v>RMV</v>
      </c>
      <c r="AV13" s="447" t="str">
        <f>IF(OR(LEFT(M2D!CJ46,1)="V",M2D!CJ46="RMV"),M2D!CJ46,"")</f>
        <v/>
      </c>
      <c r="AW13" s="447" t="str">
        <f>IF(OR(LEFT(M2D!CK46,1)="V",M2D!CK46="RMV"),M2D!CK46,"")</f>
        <v/>
      </c>
      <c r="AX13" s="447" t="str">
        <f>IF(OR(LEFT(M2D!CL46,1)="V",M2D!CL46="RMV"),M2D!CL46,"")</f>
        <v/>
      </c>
      <c r="AY13" s="447" t="str">
        <f>IF(OR(LEFT(M2D!CM46,1)="V",M2D!CM46="RMV"),M2D!CM46,"")</f>
        <v/>
      </c>
      <c r="AZ13" s="448" t="str">
        <f>IF(OR(LEFT(M2D!CN46,1)="V",M2D!CN46="RMV"),M2D!CN46,"")</f>
        <v/>
      </c>
      <c r="BA13" s="446" t="str">
        <f>IF(OR(LEFT(M2D!CO46,1)="V",M2D!CO46="RMV"),M2D!CO46,"")</f>
        <v/>
      </c>
      <c r="BB13" s="447" t="str">
        <f>IF(OR(LEFT(M2D!CP46,1)="V",M2D!CP46="RMV"),M2D!CP46,"")</f>
        <v/>
      </c>
      <c r="BC13" s="447" t="str">
        <f>IF(OR(LEFT(M2D!CQ46,1)="V",M2D!CQ46="RMV"),M2D!CQ46,"")</f>
        <v/>
      </c>
      <c r="BD13" s="447" t="str">
        <f>IF(OR(LEFT(M2D!CR46,1)="V",M2D!CR46="RMV"),M2D!CR46,"")</f>
        <v/>
      </c>
      <c r="BE13" s="447" t="str">
        <f>IF(OR(LEFT(M2D!CS46,1)="V",M2D!CS46="RMV"),M2D!CS46,"")</f>
        <v/>
      </c>
      <c r="BF13" s="447" t="str">
        <f>IF(OR(LEFT(M2D!CT46,1)="V",M2D!CT46="RMV"),M2D!CT46,"")</f>
        <v/>
      </c>
      <c r="BG13" s="447" t="str">
        <f>IF(OR(LEFT(M2D!CU46,1)="V",M2D!CU46="RMV"),M2D!CU46,"")</f>
        <v/>
      </c>
      <c r="BH13" s="447" t="str">
        <f>IF(OR(LEFT(M2D!CV46,1)="V",M2D!CV46="RMV"),M2D!CV46,"")</f>
        <v/>
      </c>
      <c r="BI13" s="447" t="str">
        <f>IF(OR(LEFT(M2D!CW46,1)="V",M2D!CW46="RMV"),M2D!CW46,"")</f>
        <v/>
      </c>
      <c r="BJ13" s="447" t="str">
        <f>IF(OR(LEFT(M2D!CX46,1)="V",M2D!CX46="RMV"),M2D!CX46,"")</f>
        <v/>
      </c>
      <c r="BK13" s="447" t="str">
        <f>IF(OR(LEFT(M2D!CY46,1)="V",M2D!CY46="RMV"),M2D!CY46,"")</f>
        <v/>
      </c>
      <c r="BL13" s="448" t="str">
        <f>IF(OR(LEFT(M2D!CZ46,1)="V",M2D!CZ46="RMV"),M2D!CZ46,"")</f>
        <v/>
      </c>
      <c r="BM13" s="446" t="str">
        <f>IF(OR(LEFT(M2D!DA46,1)="V",M2D!DA46="RMV"),M2D!DA46,"")</f>
        <v/>
      </c>
      <c r="BN13" s="447" t="str">
        <f>IF(OR(LEFT(M2D!DB46,1)="V",M2D!DB46="RMV"),M2D!DB46,"")</f>
        <v/>
      </c>
      <c r="BO13" s="447" t="str">
        <f>IF(OR(LEFT(M2D!DC46,1)="V",M2D!DC46="RMV"),M2D!DC46,"")</f>
        <v/>
      </c>
      <c r="BP13" s="447" t="str">
        <f>IF(OR(LEFT(M2D!DD46,1)="V",M2D!DD46="RMV"),M2D!DD46,"")</f>
        <v/>
      </c>
      <c r="BQ13" s="447" t="str">
        <f>IF(OR(LEFT(M2D!DE46,1)="V",M2D!DE46="RMV"),M2D!DE46,"")</f>
        <v/>
      </c>
      <c r="BR13" s="447" t="str">
        <f>IF(OR(LEFT(M2D!DF46,1)="V",M2D!DF46="RMV"),M2D!DF46,"")</f>
        <v/>
      </c>
      <c r="BS13" s="447" t="str">
        <f>IF(OR(LEFT(M2D!DG46,1)="V",M2D!DG46="RMV"),M2D!DG46,"")</f>
        <v/>
      </c>
      <c r="BT13" s="447" t="str">
        <f>IF(OR(LEFT(M2D!DH46,1)="V",M2D!DH46="RMV"),M2D!DH46,"")</f>
        <v/>
      </c>
      <c r="BU13" s="447" t="str">
        <f>IF(OR(LEFT(M2D!DI46,1)="V",M2D!DI46="RMV"),M2D!DI46,"")</f>
        <v/>
      </c>
      <c r="BV13" s="447" t="str">
        <f>IF(OR(LEFT(M2D!DJ46,1)="V",M2D!DJ46="RMV"),M2D!DJ46,"")</f>
        <v/>
      </c>
      <c r="BW13" s="447" t="str">
        <f>IF(OR(LEFT(M2D!DK46,1)="V",M2D!DK46="RMV"),M2D!DK46,"")</f>
        <v/>
      </c>
      <c r="BX13" s="448" t="str">
        <f>IF(OR(LEFT(M2D!DL46,1)="V",M2D!DL46="RMV"),M2D!DL46,"")</f>
        <v/>
      </c>
      <c r="BY13" s="446" t="str">
        <f>IF(OR(LEFT(M2D!DM46,1)="V",M2D!DM46="RMV"),M2D!DM46,"")</f>
        <v/>
      </c>
      <c r="BZ13" s="447" t="str">
        <f>IF(OR(LEFT(M2D!DN46,1)="V",M2D!DN46="RMV"),M2D!DN46,"")</f>
        <v/>
      </c>
      <c r="CA13" s="447" t="str">
        <f>IF(OR(LEFT(M2D!DO46,1)="V",M2D!DO46="RMV"),M2D!DO46,"")</f>
        <v/>
      </c>
      <c r="CB13" s="447" t="str">
        <f>IF(OR(LEFT(M2D!DP46,1)="V",M2D!DP46="RMV"),M2D!DP46,"")</f>
        <v/>
      </c>
      <c r="CC13" s="447" t="str">
        <f>IF(OR(LEFT(M2D!DQ46,1)="V",M2D!DQ46="RMV"),M2D!DQ46,"")</f>
        <v/>
      </c>
      <c r="CD13" s="447" t="str">
        <f>IF(OR(LEFT(M2D!DR46,1)="V",M2D!DR46="RMV"),M2D!DR46,"")</f>
        <v/>
      </c>
      <c r="CE13" s="447" t="str">
        <f>IF(OR(LEFT(M2D!DS46,1)="V",M2D!DS46="RMV"),M2D!DS46,"")</f>
        <v/>
      </c>
      <c r="CF13" s="447" t="str">
        <f>IF(OR(LEFT(M2D!DT46,1)="V",M2D!DT46="RMV"),M2D!DT46,"")</f>
        <v/>
      </c>
      <c r="CG13" s="447" t="str">
        <f>IF(OR(LEFT(M2D!DU46,1)="V",M2D!DU46="RMV"),M2D!DU46,"")</f>
        <v/>
      </c>
      <c r="CH13" s="447" t="str">
        <f>IF(OR(LEFT(M2D!DV46,1)="V",M2D!DV46="RMV"),M2D!DV46,"")</f>
        <v/>
      </c>
      <c r="CI13" s="447" t="str">
        <f>IF(OR(LEFT(M2D!DW46,1)="V",M2D!DW46="RMV"),M2D!DW46,"")</f>
        <v/>
      </c>
      <c r="CJ13" s="448" t="str">
        <f>IF(OR(LEFT(M2D!DX46,1)="V",M2D!DX46="RMV"),M2D!DX46,"")</f>
        <v/>
      </c>
      <c r="CK13" s="446" t="str">
        <f>IF(OR(LEFT(M2D!DY46,1)="V",M2D!DY46="RMV"),M2D!DY46,"")</f>
        <v/>
      </c>
      <c r="CL13" s="447" t="str">
        <f>IF(OR(LEFT(M2D!DZ46,1)="V",M2D!DZ46="RMV"),M2D!DZ46,"")</f>
        <v/>
      </c>
      <c r="CM13" s="447" t="str">
        <f>IF(OR(LEFT(M2D!EA46,1)="V",M2D!EA46="RMV"),M2D!EA46,"")</f>
        <v>V25</v>
      </c>
      <c r="CN13" s="447" t="str">
        <f>IF(OR(LEFT(M2D!EB46,1)="V",M2D!EB46="RMV"),M2D!EB46,"")</f>
        <v>V25</v>
      </c>
      <c r="CO13" s="447" t="str">
        <f>IF(OR(LEFT(M2D!EC46,1)="V",M2D!EC46="RMV"),M2D!EC46,"")</f>
        <v>V25</v>
      </c>
      <c r="CP13" s="447" t="str">
        <f>IF(OR(LEFT(M2D!ED46,1)="V",M2D!ED46="RMV"),M2D!ED46,"")</f>
        <v>V25</v>
      </c>
      <c r="CQ13" s="447" t="str">
        <f>IF(OR(LEFT(M2D!EE46,1)="V",M2D!EE46="RMV"),M2D!EE46,"")</f>
        <v>V25</v>
      </c>
      <c r="CR13" s="447" t="str">
        <f>IF(OR(LEFT(M2D!EF46,1)="V",M2D!EF46="RMV"),M2D!EF46,"")</f>
        <v/>
      </c>
      <c r="CS13" s="447" t="str">
        <f>IF(OR(LEFT(M2D!EG46,1)="V",M2D!EG46="RMV"),M2D!EG46,"")</f>
        <v/>
      </c>
      <c r="CT13" s="447" t="str">
        <f>IF(OR(LEFT(M2D!EH46,1)="V",M2D!EH46="RMV"),M2D!EH46,"")</f>
        <v/>
      </c>
      <c r="CU13" s="447" t="str">
        <f>IF(OR(LEFT(M2D!EI46,1)="V",M2D!EI46="RMV"),M2D!EI46,"")</f>
        <v/>
      </c>
      <c r="CV13" s="448" t="str">
        <f>IF(OR(LEFT(M2D!EJ46,1)="V",M2D!EJ46="RMV"),M2D!EJ46,"")</f>
        <v/>
      </c>
      <c r="CW13" s="443">
        <f>HLOOKUP("RMV",K13:CV$58,CX13,FALSE)-VLOOKUP(C13,CZ$3:DA$8,2,FALSE)</f>
        <v>33</v>
      </c>
      <c r="CX13" s="365">
        <v>46</v>
      </c>
    </row>
    <row r="14" spans="1:105" x14ac:dyDescent="0.2">
      <c r="A14" s="442">
        <v>12</v>
      </c>
      <c r="B14" s="442" t="str">
        <f>M2D!H44</f>
        <v>D647</v>
      </c>
      <c r="C14" s="365" t="str">
        <f t="shared" si="0"/>
        <v>V20</v>
      </c>
      <c r="D14" s="442">
        <f>YEAR(HLOOKUP(C14,M2D!GZ$12:HE$89,VLOOKUP(B14,M2D!GX$13:HF$89,9,FALSE),FALSE))</f>
        <v>2020</v>
      </c>
      <c r="E14" s="446" t="str">
        <f>IF(OR(LEFT(M2D!AS44,1)="V",M2D!AS44="RMV"),M2D!AS44,"")</f>
        <v/>
      </c>
      <c r="F14" s="447" t="str">
        <f>IF(OR(LEFT(M2D!AT44,1)="V",M2D!AT44="RMV"),M2D!AT44,"")</f>
        <v/>
      </c>
      <c r="G14" s="447" t="str">
        <f>IF(OR(LEFT(M2D!AU44,1)="V",M2D!AU44="RMV"),M2D!AU44,"")</f>
        <v/>
      </c>
      <c r="H14" s="447" t="str">
        <f>IF(OR(LEFT(M2D!AV44,1)="V",M2D!AV44="RMV"),M2D!AV44,"")</f>
        <v/>
      </c>
      <c r="I14" s="447" t="str">
        <f>IF(OR(LEFT(M2D!AW44,1)="V",M2D!AW44="RMV"),M2D!AW44,"")</f>
        <v/>
      </c>
      <c r="J14" s="447" t="str">
        <f>IF(OR(LEFT(M2D!AX44,1)="V",M2D!AX44="RMV"),M2D!AX44,"")</f>
        <v/>
      </c>
      <c r="K14" s="447" t="str">
        <f>IF(OR(LEFT(M2D!AY44,1)="V",M2D!AY44="RMV"),M2D!AY44,"")</f>
        <v/>
      </c>
      <c r="L14" s="447" t="str">
        <f>IF(OR(LEFT(M2D!AZ44,1)="V",M2D!AZ44="RMV"),M2D!AZ44,"")</f>
        <v/>
      </c>
      <c r="M14" s="447" t="str">
        <f>IF(OR(LEFT(M2D!BA44,1)="V",M2D!BA44="RMV"),M2D!BA44,"")</f>
        <v/>
      </c>
      <c r="N14" s="447" t="str">
        <f>IF(OR(LEFT(M2D!BB44,1)="V",M2D!BB44="RMV"),M2D!BB44,"")</f>
        <v/>
      </c>
      <c r="O14" s="447" t="str">
        <f>IF(OR(LEFT(M2D!BC44,1)="V",M2D!BC44="RMV"),M2D!BC44,"")</f>
        <v/>
      </c>
      <c r="P14" s="448" t="str">
        <f>IF(OR(LEFT(M2D!BD44,1)="V",M2D!BD44="RMV"),M2D!BD44,"")</f>
        <v/>
      </c>
      <c r="Q14" s="446" t="str">
        <f>IF(OR(LEFT(M2D!BE44,1)="V",M2D!BE44="RMV"),M2D!BE44,"")</f>
        <v/>
      </c>
      <c r="R14" s="447" t="str">
        <f>IF(OR(LEFT(M2D!BF44,1)="V",M2D!BF44="RMV"),M2D!BF44,"")</f>
        <v/>
      </c>
      <c r="S14" s="447" t="str">
        <f>IF(OR(LEFT(M2D!BG44,1)="V",M2D!BG44="RMV"),M2D!BG44,"")</f>
        <v/>
      </c>
      <c r="T14" s="447" t="str">
        <f>IF(OR(LEFT(M2D!BH44,1)="V",M2D!BH44="RMV"),M2D!BH44,"")</f>
        <v/>
      </c>
      <c r="U14" s="447" t="str">
        <f>IF(OR(LEFT(M2D!BI44,1)="V",M2D!BI44="RMV"),M2D!BI44,"")</f>
        <v/>
      </c>
      <c r="V14" s="447" t="str">
        <f>IF(OR(LEFT(M2D!BJ44,1)="V",M2D!BJ44="RMV"),M2D!BJ44,"")</f>
        <v/>
      </c>
      <c r="W14" s="447" t="str">
        <f>IF(OR(LEFT(M2D!BK44,1)="V",M2D!BK44="RMV"),M2D!BK44,"")</f>
        <v/>
      </c>
      <c r="X14" s="447" t="str">
        <f>IF(OR(LEFT(M2D!BL44,1)="V",M2D!BL44="RMV"),M2D!BL44,"")</f>
        <v/>
      </c>
      <c r="Y14" s="447" t="str">
        <f>IF(OR(LEFT(M2D!BM44,1)="V",M2D!BM44="RMV"),M2D!BM44,"")</f>
        <v/>
      </c>
      <c r="Z14" s="447" t="str">
        <f>IF(OR(LEFT(M2D!BN44,1)="V",M2D!BN44="RMV"),M2D!BN44,"")</f>
        <v/>
      </c>
      <c r="AA14" s="447" t="str">
        <f>IF(OR(LEFT(M2D!BO44,1)="V",M2D!BO44="RMV"),M2D!BO44,"")</f>
        <v/>
      </c>
      <c r="AB14" s="448" t="str">
        <f>IF(OR(LEFT(M2D!BP44,1)="V",M2D!BP44="RMV"),M2D!BP44,"")</f>
        <v/>
      </c>
      <c r="AC14" s="446" t="str">
        <f>IF(OR(LEFT(M2D!BQ44,1)="V",M2D!BQ44="RMV"),M2D!BQ44,"")</f>
        <v/>
      </c>
      <c r="AD14" s="447" t="str">
        <f>IF(OR(LEFT(M2D!BR44,1)="V",M2D!BR44="RMV"),M2D!BR44,"")</f>
        <v/>
      </c>
      <c r="AE14" s="447" t="str">
        <f>IF(OR(LEFT(M2D!BS44,1)="V",M2D!BS44="RMV"),M2D!BS44,"")</f>
        <v/>
      </c>
      <c r="AF14" s="447" t="str">
        <f>IF(OR(LEFT(M2D!BT44,1)="V",M2D!BT44="RMV"),M2D!BT44,"")</f>
        <v/>
      </c>
      <c r="AG14" s="447" t="str">
        <f>IF(OR(LEFT(M2D!BU44,1)="V",M2D!BU44="RMV"),M2D!BU44,"")</f>
        <v/>
      </c>
      <c r="AH14" s="447" t="str">
        <f>IF(OR(LEFT(M2D!BV44,1)="V",M2D!BV44="RMV"),M2D!BV44,"")</f>
        <v/>
      </c>
      <c r="AI14" s="447" t="str">
        <f>IF(OR(LEFT(M2D!BW44,1)="V",M2D!BW44="RMV"),M2D!BW44,"")</f>
        <v/>
      </c>
      <c r="AJ14" s="447" t="str">
        <f>IF(OR(LEFT(M2D!BX44,1)="V",M2D!BX44="RMV"),M2D!BX44,"")</f>
        <v>V20</v>
      </c>
      <c r="AK14" s="447" t="str">
        <f>IF(OR(LEFT(M2D!BY44,1)="V",M2D!BY44="RMV"),M2D!BY44,"")</f>
        <v>V20</v>
      </c>
      <c r="AL14" s="447" t="str">
        <f>IF(OR(LEFT(M2D!BZ44,1)="V",M2D!BZ44="RMV"),M2D!BZ44,"")</f>
        <v>V20</v>
      </c>
      <c r="AM14" s="447" t="str">
        <f>IF(OR(LEFT(M2D!CA44,1)="V",M2D!CA44="RMV"),M2D!CA44,"")</f>
        <v>V20</v>
      </c>
      <c r="AN14" s="448" t="str">
        <f>IF(OR(LEFT(M2D!CB44,1)="V",M2D!CB44="RMV"),M2D!CB44,"")</f>
        <v>V20</v>
      </c>
      <c r="AO14" s="446" t="str">
        <f>IF(OR(LEFT(M2D!CC44,1)="V",M2D!CC44="RMV"),M2D!CC44,"")</f>
        <v>V20</v>
      </c>
      <c r="AP14" s="447" t="str">
        <f>IF(OR(LEFT(M2D!CD44,1)="V",M2D!CD44="RMV"),M2D!CD44,"")</f>
        <v>RMV</v>
      </c>
      <c r="AQ14" s="447" t="str">
        <f>IF(OR(LEFT(M2D!CE44,1)="V",M2D!CE44="RMV"),M2D!CE44,"")</f>
        <v>RMV</v>
      </c>
      <c r="AR14" s="447" t="str">
        <f>IF(OR(LEFT(M2D!CF44,1)="V",M2D!CF44="RMV"),M2D!CF44,"")</f>
        <v>RMV</v>
      </c>
      <c r="AS14" s="447" t="str">
        <f>IF(OR(LEFT(M2D!CG44,1)="V",M2D!CG44="RMV"),M2D!CG44,"")</f>
        <v>RMV</v>
      </c>
      <c r="AT14" s="447" t="str">
        <f>IF(OR(LEFT(M2D!CH44,1)="V",M2D!CH44="RMV"),M2D!CH44,"")</f>
        <v>RMV</v>
      </c>
      <c r="AU14" s="447" t="str">
        <f>IF(OR(LEFT(M2D!CI44,1)="V",M2D!CI44="RMV"),M2D!CI44,"")</f>
        <v>RMV</v>
      </c>
      <c r="AV14" s="447" t="str">
        <f>IF(OR(LEFT(M2D!CJ44,1)="V",M2D!CJ44="RMV"),M2D!CJ44,"")</f>
        <v/>
      </c>
      <c r="AW14" s="447" t="str">
        <f>IF(OR(LEFT(M2D!CK44,1)="V",M2D!CK44="RMV"),M2D!CK44,"")</f>
        <v/>
      </c>
      <c r="AX14" s="447" t="str">
        <f>IF(OR(LEFT(M2D!CL44,1)="V",M2D!CL44="RMV"),M2D!CL44,"")</f>
        <v/>
      </c>
      <c r="AY14" s="447" t="str">
        <f>IF(OR(LEFT(M2D!CM44,1)="V",M2D!CM44="RMV"),M2D!CM44,"")</f>
        <v/>
      </c>
      <c r="AZ14" s="448" t="str">
        <f>IF(OR(LEFT(M2D!CN44,1)="V",M2D!CN44="RMV"),M2D!CN44,"")</f>
        <v/>
      </c>
      <c r="BA14" s="446" t="str">
        <f>IF(OR(LEFT(M2D!CO44,1)="V",M2D!CO44="RMV"),M2D!CO44,"")</f>
        <v/>
      </c>
      <c r="BB14" s="447" t="str">
        <f>IF(OR(LEFT(M2D!CP44,1)="V",M2D!CP44="RMV"),M2D!CP44,"")</f>
        <v/>
      </c>
      <c r="BC14" s="447" t="str">
        <f>IF(OR(LEFT(M2D!CQ44,1)="V",M2D!CQ44="RMV"),M2D!CQ44,"")</f>
        <v/>
      </c>
      <c r="BD14" s="447" t="str">
        <f>IF(OR(LEFT(M2D!CR44,1)="V",M2D!CR44="RMV"),M2D!CR44,"")</f>
        <v/>
      </c>
      <c r="BE14" s="447" t="str">
        <f>IF(OR(LEFT(M2D!CS44,1)="V",M2D!CS44="RMV"),M2D!CS44,"")</f>
        <v/>
      </c>
      <c r="BF14" s="447" t="str">
        <f>IF(OR(LEFT(M2D!CT44,1)="V",M2D!CT44="RMV"),M2D!CT44,"")</f>
        <v/>
      </c>
      <c r="BG14" s="447" t="str">
        <f>IF(OR(LEFT(M2D!CU44,1)="V",M2D!CU44="RMV"),M2D!CU44,"")</f>
        <v/>
      </c>
      <c r="BH14" s="447" t="str">
        <f>IF(OR(LEFT(M2D!CV44,1)="V",M2D!CV44="RMV"),M2D!CV44,"")</f>
        <v/>
      </c>
      <c r="BI14" s="447" t="str">
        <f>IF(OR(LEFT(M2D!CW44,1)="V",M2D!CW44="RMV"),M2D!CW44,"")</f>
        <v/>
      </c>
      <c r="BJ14" s="447" t="str">
        <f>IF(OR(LEFT(M2D!CX44,1)="V",M2D!CX44="RMV"),M2D!CX44,"")</f>
        <v/>
      </c>
      <c r="BK14" s="447" t="str">
        <f>IF(OR(LEFT(M2D!CY44,1)="V",M2D!CY44="RMV"),M2D!CY44,"")</f>
        <v/>
      </c>
      <c r="BL14" s="448" t="str">
        <f>IF(OR(LEFT(M2D!CZ44,1)="V",M2D!CZ44="RMV"),M2D!CZ44,"")</f>
        <v/>
      </c>
      <c r="BM14" s="446" t="str">
        <f>IF(OR(LEFT(M2D!DA44,1)="V",M2D!DA44="RMV"),M2D!DA44,"")</f>
        <v/>
      </c>
      <c r="BN14" s="447" t="str">
        <f>IF(OR(LEFT(M2D!DB44,1)="V",M2D!DB44="RMV"),M2D!DB44,"")</f>
        <v/>
      </c>
      <c r="BO14" s="447" t="str">
        <f>IF(OR(LEFT(M2D!DC44,1)="V",M2D!DC44="RMV"),M2D!DC44,"")</f>
        <v/>
      </c>
      <c r="BP14" s="447" t="str">
        <f>IF(OR(LEFT(M2D!DD44,1)="V",M2D!DD44="RMV"),M2D!DD44,"")</f>
        <v/>
      </c>
      <c r="BQ14" s="447" t="str">
        <f>IF(OR(LEFT(M2D!DE44,1)="V",M2D!DE44="RMV"),M2D!DE44,"")</f>
        <v/>
      </c>
      <c r="BR14" s="447" t="str">
        <f>IF(OR(LEFT(M2D!DF44,1)="V",M2D!DF44="RMV"),M2D!DF44,"")</f>
        <v/>
      </c>
      <c r="BS14" s="447" t="str">
        <f>IF(OR(LEFT(M2D!DG44,1)="V",M2D!DG44="RMV"),M2D!DG44,"")</f>
        <v/>
      </c>
      <c r="BT14" s="447" t="str">
        <f>IF(OR(LEFT(M2D!DH44,1)="V",M2D!DH44="RMV"),M2D!DH44,"")</f>
        <v/>
      </c>
      <c r="BU14" s="447" t="str">
        <f>IF(OR(LEFT(M2D!DI44,1)="V",M2D!DI44="RMV"),M2D!DI44,"")</f>
        <v/>
      </c>
      <c r="BV14" s="447" t="str">
        <f>IF(OR(LEFT(M2D!DJ44,1)="V",M2D!DJ44="RMV"),M2D!DJ44,"")</f>
        <v/>
      </c>
      <c r="BW14" s="447" t="str">
        <f>IF(OR(LEFT(M2D!DK44,1)="V",M2D!DK44="RMV"),M2D!DK44,"")</f>
        <v/>
      </c>
      <c r="BX14" s="448" t="str">
        <f>IF(OR(LEFT(M2D!DL44,1)="V",M2D!DL44="RMV"),M2D!DL44,"")</f>
        <v/>
      </c>
      <c r="BY14" s="446" t="str">
        <f>IF(OR(LEFT(M2D!DM44,1)="V",M2D!DM44="RMV"),M2D!DM44,"")</f>
        <v/>
      </c>
      <c r="BZ14" s="447" t="str">
        <f>IF(OR(LEFT(M2D!DN44,1)="V",M2D!DN44="RMV"),M2D!DN44,"")</f>
        <v/>
      </c>
      <c r="CA14" s="447" t="str">
        <f>IF(OR(LEFT(M2D!DO44,1)="V",M2D!DO44="RMV"),M2D!DO44,"")</f>
        <v/>
      </c>
      <c r="CB14" s="447" t="str">
        <f>IF(OR(LEFT(M2D!DP44,1)="V",M2D!DP44="RMV"),M2D!DP44,"")</f>
        <v/>
      </c>
      <c r="CC14" s="447" t="str">
        <f>IF(OR(LEFT(M2D!DQ44,1)="V",M2D!DQ44="RMV"),M2D!DQ44,"")</f>
        <v/>
      </c>
      <c r="CD14" s="447" t="str">
        <f>IF(OR(LEFT(M2D!DR44,1)="V",M2D!DR44="RMV"),M2D!DR44,"")</f>
        <v/>
      </c>
      <c r="CE14" s="447" t="str">
        <f>IF(OR(LEFT(M2D!DS44,1)="V",M2D!DS44="RMV"),M2D!DS44,"")</f>
        <v/>
      </c>
      <c r="CF14" s="447" t="str">
        <f>IF(OR(LEFT(M2D!DT44,1)="V",M2D!DT44="RMV"),M2D!DT44,"")</f>
        <v/>
      </c>
      <c r="CG14" s="447" t="str">
        <f>IF(OR(LEFT(M2D!DU44,1)="V",M2D!DU44="RMV"),M2D!DU44,"")</f>
        <v/>
      </c>
      <c r="CH14" s="447" t="str">
        <f>IF(OR(LEFT(M2D!DV44,1)="V",M2D!DV44="RMV"),M2D!DV44,"")</f>
        <v/>
      </c>
      <c r="CI14" s="447" t="str">
        <f>IF(OR(LEFT(M2D!DW44,1)="V",M2D!DW44="RMV"),M2D!DW44,"")</f>
        <v/>
      </c>
      <c r="CJ14" s="448" t="str">
        <f>IF(OR(LEFT(M2D!DX44,1)="V",M2D!DX44="RMV"),M2D!DX44,"")</f>
        <v/>
      </c>
      <c r="CK14" s="446" t="str">
        <f>IF(OR(LEFT(M2D!DY44,1)="V",M2D!DY44="RMV"),M2D!DY44,"")</f>
        <v/>
      </c>
      <c r="CL14" s="447" t="str">
        <f>IF(OR(LEFT(M2D!DZ44,1)="V",M2D!DZ44="RMV"),M2D!DZ44,"")</f>
        <v/>
      </c>
      <c r="CM14" s="447" t="str">
        <f>IF(OR(LEFT(M2D!EA44,1)="V",M2D!EA44="RMV"),M2D!EA44,"")</f>
        <v/>
      </c>
      <c r="CN14" s="447" t="str">
        <f>IF(OR(LEFT(M2D!EB44,1)="V",M2D!EB44="RMV"),M2D!EB44,"")</f>
        <v/>
      </c>
      <c r="CO14" s="447" t="str">
        <f>IF(OR(LEFT(M2D!EC44,1)="V",M2D!EC44="RMV"),M2D!EC44,"")</f>
        <v/>
      </c>
      <c r="CP14" s="447" t="str">
        <f>IF(OR(LEFT(M2D!ED44,1)="V",M2D!ED44="RMV"),M2D!ED44,"")</f>
        <v/>
      </c>
      <c r="CQ14" s="447" t="str">
        <f>IF(OR(LEFT(M2D!EE44,1)="V",M2D!EE44="RMV"),M2D!EE44,"")</f>
        <v/>
      </c>
      <c r="CR14" s="447" t="str">
        <f>IF(OR(LEFT(M2D!EF44,1)="V",M2D!EF44="RMV"),M2D!EF44,"")</f>
        <v/>
      </c>
      <c r="CS14" s="447" t="str">
        <f>IF(OR(LEFT(M2D!EG44,1)="V",M2D!EG44="RMV"),M2D!EG44,"")</f>
        <v/>
      </c>
      <c r="CT14" s="447" t="str">
        <f>IF(OR(LEFT(M2D!EH44,1)="V",M2D!EH44="RMV"),M2D!EH44,"")</f>
        <v/>
      </c>
      <c r="CU14" s="447" t="str">
        <f>IF(OR(LEFT(M2D!EI44,1)="V",M2D!EI44="RMV"),M2D!EI44,"")</f>
        <v>V25</v>
      </c>
      <c r="CV14" s="448" t="str">
        <f>IF(OR(LEFT(M2D!EJ44,1)="V",M2D!EJ44="RMV"),M2D!EJ44,"")</f>
        <v>V25</v>
      </c>
      <c r="CW14" s="443">
        <f>HLOOKUP("RMV",K14:CV$58,CX14,FALSE)-VLOOKUP(C14,CZ$3:DA$8,2,FALSE)</f>
        <v>33</v>
      </c>
      <c r="CX14" s="365">
        <v>45</v>
      </c>
    </row>
    <row r="15" spans="1:105" x14ac:dyDescent="0.2">
      <c r="A15" s="442">
        <v>13</v>
      </c>
      <c r="B15" s="442" t="str">
        <f>M2D!H75</f>
        <v>D681</v>
      </c>
      <c r="C15" s="365" t="str">
        <f t="shared" si="0"/>
        <v>V20</v>
      </c>
      <c r="D15" s="442">
        <f>YEAR(HLOOKUP(C15,M2D!GZ$12:HE$89,VLOOKUP(B15,M2D!GX$13:HF$89,9,FALSE),FALSE))</f>
        <v>2020</v>
      </c>
      <c r="E15" s="446" t="str">
        <f>IF(OR(LEFT(M2D!AS75,1)="V",M2D!AS75="RMV"),M2D!AS75,"")</f>
        <v/>
      </c>
      <c r="F15" s="447" t="str">
        <f>IF(OR(LEFT(M2D!AT75,1)="V",M2D!AT75="RMV"),M2D!AT75,"")</f>
        <v/>
      </c>
      <c r="G15" s="447" t="str">
        <f>IF(OR(LEFT(M2D!AU75,1)="V",M2D!AU75="RMV"),M2D!AU75,"")</f>
        <v/>
      </c>
      <c r="H15" s="447" t="str">
        <f>IF(OR(LEFT(M2D!AV75,1)="V",M2D!AV75="RMV"),M2D!AV75,"")</f>
        <v/>
      </c>
      <c r="I15" s="447" t="str">
        <f>IF(OR(LEFT(M2D!AW75,1)="V",M2D!AW75="RMV"),M2D!AW75,"")</f>
        <v/>
      </c>
      <c r="J15" s="447" t="str">
        <f>IF(OR(LEFT(M2D!AX75,1)="V",M2D!AX75="RMV"),M2D!AX75,"")</f>
        <v/>
      </c>
      <c r="K15" s="447" t="str">
        <f>IF(OR(LEFT(M2D!AY75,1)="V",M2D!AY75="RMV"),M2D!AY75,"")</f>
        <v/>
      </c>
      <c r="L15" s="447" t="str">
        <f>IF(OR(LEFT(M2D!AZ75,1)="V",M2D!AZ75="RMV"),M2D!AZ75,"")</f>
        <v/>
      </c>
      <c r="M15" s="447" t="str">
        <f>IF(OR(LEFT(M2D!BA75,1)="V",M2D!BA75="RMV"),M2D!BA75,"")</f>
        <v/>
      </c>
      <c r="N15" s="447" t="str">
        <f>IF(OR(LEFT(M2D!BB75,1)="V",M2D!BB75="RMV"),M2D!BB75,"")</f>
        <v/>
      </c>
      <c r="O15" s="447" t="str">
        <f>IF(OR(LEFT(M2D!BC75,1)="V",M2D!BC75="RMV"),M2D!BC75,"")</f>
        <v/>
      </c>
      <c r="P15" s="448" t="str">
        <f>IF(OR(LEFT(M2D!BD75,1)="V",M2D!BD75="RMV"),M2D!BD75,"")</f>
        <v/>
      </c>
      <c r="Q15" s="446" t="str">
        <f>IF(OR(LEFT(M2D!BE75,1)="V",M2D!BE75="RMV"),M2D!BE75,"")</f>
        <v/>
      </c>
      <c r="R15" s="447" t="str">
        <f>IF(OR(LEFT(M2D!BF75,1)="V",M2D!BF75="RMV"),M2D!BF75,"")</f>
        <v/>
      </c>
      <c r="S15" s="447" t="str">
        <f>IF(OR(LEFT(M2D!BG75,1)="V",M2D!BG75="RMV"),M2D!BG75,"")</f>
        <v/>
      </c>
      <c r="T15" s="447" t="str">
        <f>IF(OR(LEFT(M2D!BH75,1)="V",M2D!BH75="RMV"),M2D!BH75,"")</f>
        <v/>
      </c>
      <c r="U15" s="447" t="str">
        <f>IF(OR(LEFT(M2D!BI75,1)="V",M2D!BI75="RMV"),M2D!BI75,"")</f>
        <v/>
      </c>
      <c r="V15" s="447" t="str">
        <f>IF(OR(LEFT(M2D!BJ75,1)="V",M2D!BJ75="RMV"),M2D!BJ75,"")</f>
        <v/>
      </c>
      <c r="W15" s="447" t="str">
        <f>IF(OR(LEFT(M2D!BK75,1)="V",M2D!BK75="RMV"),M2D!BK75,"")</f>
        <v/>
      </c>
      <c r="X15" s="447" t="str">
        <f>IF(OR(LEFT(M2D!BL75,1)="V",M2D!BL75="RMV"),M2D!BL75,"")</f>
        <v/>
      </c>
      <c r="Y15" s="447" t="str">
        <f>IF(OR(LEFT(M2D!BM75,1)="V",M2D!BM75="RMV"),M2D!BM75,"")</f>
        <v/>
      </c>
      <c r="Z15" s="447" t="str">
        <f>IF(OR(LEFT(M2D!BN75,1)="V",M2D!BN75="RMV"),M2D!BN75,"")</f>
        <v/>
      </c>
      <c r="AA15" s="447" t="str">
        <f>IF(OR(LEFT(M2D!BO75,1)="V",M2D!BO75="RMV"),M2D!BO75,"")</f>
        <v/>
      </c>
      <c r="AB15" s="448" t="str">
        <f>IF(OR(LEFT(M2D!BP75,1)="V",M2D!BP75="RMV"),M2D!BP75,"")</f>
        <v/>
      </c>
      <c r="AC15" s="446" t="str">
        <f>IF(OR(LEFT(M2D!BQ75,1)="V",M2D!BQ75="RMV"),M2D!BQ75,"")</f>
        <v/>
      </c>
      <c r="AD15" s="447" t="str">
        <f>IF(OR(LEFT(M2D!BR75,1)="V",M2D!BR75="RMV"),M2D!BR75,"")</f>
        <v/>
      </c>
      <c r="AE15" s="447" t="str">
        <f>IF(OR(LEFT(M2D!BS75,1)="V",M2D!BS75="RMV"),M2D!BS75,"")</f>
        <v/>
      </c>
      <c r="AF15" s="447" t="str">
        <f>IF(OR(LEFT(M2D!BT75,1)="V",M2D!BT75="RMV"),M2D!BT75,"")</f>
        <v/>
      </c>
      <c r="AG15" s="447" t="str">
        <f>IF(OR(LEFT(M2D!BU75,1)="V",M2D!BU75="RMV"),M2D!BU75,"")</f>
        <v/>
      </c>
      <c r="AH15" s="447" t="str">
        <f>IF(OR(LEFT(M2D!BV75,1)="V",M2D!BV75="RMV"),M2D!BV75,"")</f>
        <v/>
      </c>
      <c r="AI15" s="447" t="str">
        <f>IF(OR(LEFT(M2D!BW75,1)="V",M2D!BW75="RMV"),M2D!BW75,"")</f>
        <v/>
      </c>
      <c r="AJ15" s="447" t="str">
        <f>IF(OR(LEFT(M2D!BX75,1)="V",M2D!BX75="RMV"),M2D!BX75,"")</f>
        <v/>
      </c>
      <c r="AK15" s="447" t="str">
        <f>IF(OR(LEFT(M2D!BY75,1)="V",M2D!BY75="RMV"),M2D!BY75,"")</f>
        <v>V20</v>
      </c>
      <c r="AL15" s="447" t="str">
        <f>IF(OR(LEFT(M2D!BZ75,1)="V",M2D!BZ75="RMV"),M2D!BZ75,"")</f>
        <v>V20</v>
      </c>
      <c r="AM15" s="447" t="str">
        <f>IF(OR(LEFT(M2D!CA75,1)="V",M2D!CA75="RMV"),M2D!CA75,"")</f>
        <v>V20</v>
      </c>
      <c r="AN15" s="448" t="str">
        <f>IF(OR(LEFT(M2D!CB75,1)="V",M2D!CB75="RMV"),M2D!CB75,"")</f>
        <v>V20</v>
      </c>
      <c r="AO15" s="446" t="str">
        <f>IF(OR(LEFT(M2D!CC75,1)="V",M2D!CC75="RMV"),M2D!CC75,"")</f>
        <v>V20</v>
      </c>
      <c r="AP15" s="447" t="str">
        <f>IF(OR(LEFT(M2D!CD75,1)="V",M2D!CD75="RMV"),M2D!CD75,"")</f>
        <v>V20</v>
      </c>
      <c r="AQ15" s="447" t="str">
        <f>IF(OR(LEFT(M2D!CE75,1)="V",M2D!CE75="RMV"),M2D!CE75,"")</f>
        <v>RMV</v>
      </c>
      <c r="AR15" s="447" t="str">
        <f>IF(OR(LEFT(M2D!CF75,1)="V",M2D!CF75="RMV"),M2D!CF75,"")</f>
        <v>RMV</v>
      </c>
      <c r="AS15" s="447" t="str">
        <f>IF(OR(LEFT(M2D!CG75,1)="V",M2D!CG75="RMV"),M2D!CG75,"")</f>
        <v>RMV</v>
      </c>
      <c r="AT15" s="447" t="str">
        <f>IF(OR(LEFT(M2D!CH75,1)="V",M2D!CH75="RMV"),M2D!CH75,"")</f>
        <v>RMV</v>
      </c>
      <c r="AU15" s="447" t="str">
        <f>IF(OR(LEFT(M2D!CI75,1)="V",M2D!CI75="RMV"),M2D!CI75,"")</f>
        <v>RMV</v>
      </c>
      <c r="AV15" s="447" t="str">
        <f>IF(OR(LEFT(M2D!CJ75,1)="V",M2D!CJ75="RMV"),M2D!CJ75,"")</f>
        <v>RMV</v>
      </c>
      <c r="AW15" s="447" t="str">
        <f>IF(OR(LEFT(M2D!CK75,1)="V",M2D!CK75="RMV"),M2D!CK75,"")</f>
        <v/>
      </c>
      <c r="AX15" s="447" t="str">
        <f>IF(OR(LEFT(M2D!CL75,1)="V",M2D!CL75="RMV"),M2D!CL75,"")</f>
        <v/>
      </c>
      <c r="AY15" s="447" t="str">
        <f>IF(OR(LEFT(M2D!CM75,1)="V",M2D!CM75="RMV"),M2D!CM75,"")</f>
        <v/>
      </c>
      <c r="AZ15" s="448" t="str">
        <f>IF(OR(LEFT(M2D!CN75,1)="V",M2D!CN75="RMV"),M2D!CN75,"")</f>
        <v/>
      </c>
      <c r="BA15" s="446" t="str">
        <f>IF(OR(LEFT(M2D!CO75,1)="V",M2D!CO75="RMV"),M2D!CO75,"")</f>
        <v/>
      </c>
      <c r="BB15" s="447" t="str">
        <f>IF(OR(LEFT(M2D!CP75,1)="V",M2D!CP75="RMV"),M2D!CP75,"")</f>
        <v/>
      </c>
      <c r="BC15" s="447" t="str">
        <f>IF(OR(LEFT(M2D!CQ75,1)="V",M2D!CQ75="RMV"),M2D!CQ75,"")</f>
        <v/>
      </c>
      <c r="BD15" s="447" t="str">
        <f>IF(OR(LEFT(M2D!CR75,1)="V",M2D!CR75="RMV"),M2D!CR75,"")</f>
        <v/>
      </c>
      <c r="BE15" s="447" t="str">
        <f>IF(OR(LEFT(M2D!CS75,1)="V",M2D!CS75="RMV"),M2D!CS75,"")</f>
        <v/>
      </c>
      <c r="BF15" s="447" t="str">
        <f>IF(OR(LEFT(M2D!CT75,1)="V",M2D!CT75="RMV"),M2D!CT75,"")</f>
        <v/>
      </c>
      <c r="BG15" s="447" t="str">
        <f>IF(OR(LEFT(M2D!CU75,1)="V",M2D!CU75="RMV"),M2D!CU75,"")</f>
        <v/>
      </c>
      <c r="BH15" s="447" t="str">
        <f>IF(OR(LEFT(M2D!CV75,1)="V",M2D!CV75="RMV"),M2D!CV75,"")</f>
        <v/>
      </c>
      <c r="BI15" s="447" t="str">
        <f>IF(OR(LEFT(M2D!CW75,1)="V",M2D!CW75="RMV"),M2D!CW75,"")</f>
        <v/>
      </c>
      <c r="BJ15" s="447" t="str">
        <f>IF(OR(LEFT(M2D!CX75,1)="V",M2D!CX75="RMV"),M2D!CX75,"")</f>
        <v/>
      </c>
      <c r="BK15" s="447" t="str">
        <f>IF(OR(LEFT(M2D!CY75,1)="V",M2D!CY75="RMV"),M2D!CY75,"")</f>
        <v/>
      </c>
      <c r="BL15" s="448" t="str">
        <f>IF(OR(LEFT(M2D!CZ75,1)="V",M2D!CZ75="RMV"),M2D!CZ75,"")</f>
        <v/>
      </c>
      <c r="BM15" s="446" t="str">
        <f>IF(OR(LEFT(M2D!DA75,1)="V",M2D!DA75="RMV"),M2D!DA75,"")</f>
        <v/>
      </c>
      <c r="BN15" s="447" t="str">
        <f>IF(OR(LEFT(M2D!DB75,1)="V",M2D!DB75="RMV"),M2D!DB75,"")</f>
        <v/>
      </c>
      <c r="BO15" s="447" t="str">
        <f>IF(OR(LEFT(M2D!DC75,1)="V",M2D!DC75="RMV"),M2D!DC75,"")</f>
        <v/>
      </c>
      <c r="BP15" s="447" t="str">
        <f>IF(OR(LEFT(M2D!DD75,1)="V",M2D!DD75="RMV"),M2D!DD75,"")</f>
        <v/>
      </c>
      <c r="BQ15" s="447" t="str">
        <f>IF(OR(LEFT(M2D!DE75,1)="V",M2D!DE75="RMV"),M2D!DE75,"")</f>
        <v/>
      </c>
      <c r="BR15" s="447" t="str">
        <f>IF(OR(LEFT(M2D!DF75,1)="V",M2D!DF75="RMV"),M2D!DF75,"")</f>
        <v/>
      </c>
      <c r="BS15" s="447" t="str">
        <f>IF(OR(LEFT(M2D!DG75,1)="V",M2D!DG75="RMV"),M2D!DG75,"")</f>
        <v/>
      </c>
      <c r="BT15" s="447" t="str">
        <f>IF(OR(LEFT(M2D!DH75,1)="V",M2D!DH75="RMV"),M2D!DH75,"")</f>
        <v/>
      </c>
      <c r="BU15" s="447" t="str">
        <f>IF(OR(LEFT(M2D!DI75,1)="V",M2D!DI75="RMV"),M2D!DI75,"")</f>
        <v/>
      </c>
      <c r="BV15" s="447" t="str">
        <f>IF(OR(LEFT(M2D!DJ75,1)="V",M2D!DJ75="RMV"),M2D!DJ75,"")</f>
        <v/>
      </c>
      <c r="BW15" s="447" t="str">
        <f>IF(OR(LEFT(M2D!DK75,1)="V",M2D!DK75="RMV"),M2D!DK75,"")</f>
        <v/>
      </c>
      <c r="BX15" s="448" t="str">
        <f>IF(OR(LEFT(M2D!DL75,1)="V",M2D!DL75="RMV"),M2D!DL75,"")</f>
        <v/>
      </c>
      <c r="BY15" s="446" t="str">
        <f>IF(OR(LEFT(M2D!DM75,1)="V",M2D!DM75="RMV"),M2D!DM75,"")</f>
        <v/>
      </c>
      <c r="BZ15" s="447" t="str">
        <f>IF(OR(LEFT(M2D!DN75,1)="V",M2D!DN75="RMV"),M2D!DN75,"")</f>
        <v/>
      </c>
      <c r="CA15" s="447" t="str">
        <f>IF(OR(LEFT(M2D!DO75,1)="V",M2D!DO75="RMV"),M2D!DO75,"")</f>
        <v/>
      </c>
      <c r="CB15" s="447" t="str">
        <f>IF(OR(LEFT(M2D!DP75,1)="V",M2D!DP75="RMV"),M2D!DP75,"")</f>
        <v/>
      </c>
      <c r="CC15" s="447" t="str">
        <f>IF(OR(LEFT(M2D!DQ75,1)="V",M2D!DQ75="RMV"),M2D!DQ75,"")</f>
        <v/>
      </c>
      <c r="CD15" s="447" t="str">
        <f>IF(OR(LEFT(M2D!DR75,1)="V",M2D!DR75="RMV"),M2D!DR75,"")</f>
        <v/>
      </c>
      <c r="CE15" s="447" t="str">
        <f>IF(OR(LEFT(M2D!DS75,1)="V",M2D!DS75="RMV"),M2D!DS75,"")</f>
        <v/>
      </c>
      <c r="CF15" s="447" t="str">
        <f>IF(OR(LEFT(M2D!DT75,1)="V",M2D!DT75="RMV"),M2D!DT75,"")</f>
        <v/>
      </c>
      <c r="CG15" s="447" t="str">
        <f>IF(OR(LEFT(M2D!DU75,1)="V",M2D!DU75="RMV"),M2D!DU75,"")</f>
        <v/>
      </c>
      <c r="CH15" s="447" t="str">
        <f>IF(OR(LEFT(M2D!DV75,1)="V",M2D!DV75="RMV"),M2D!DV75,"")</f>
        <v/>
      </c>
      <c r="CI15" s="447" t="str">
        <f>IF(OR(LEFT(M2D!DW75,1)="V",M2D!DW75="RMV"),M2D!DW75,"")</f>
        <v/>
      </c>
      <c r="CJ15" s="448" t="str">
        <f>IF(OR(LEFT(M2D!DX75,1)="V",M2D!DX75="RMV"),M2D!DX75,"")</f>
        <v/>
      </c>
      <c r="CK15" s="446" t="str">
        <f>IF(OR(LEFT(M2D!DY75,1)="V",M2D!DY75="RMV"),M2D!DY75,"")</f>
        <v/>
      </c>
      <c r="CL15" s="447" t="str">
        <f>IF(OR(LEFT(M2D!DZ75,1)="V",M2D!DZ75="RMV"),M2D!DZ75,"")</f>
        <v/>
      </c>
      <c r="CM15" s="447" t="str">
        <f>IF(OR(LEFT(M2D!EA75,1)="V",M2D!EA75="RMV"),M2D!EA75,"")</f>
        <v/>
      </c>
      <c r="CN15" s="447" t="str">
        <f>IF(OR(LEFT(M2D!EB75,1)="V",M2D!EB75="RMV"),M2D!EB75,"")</f>
        <v/>
      </c>
      <c r="CO15" s="447" t="str">
        <f>IF(OR(LEFT(M2D!EC75,1)="V",M2D!EC75="RMV"),M2D!EC75,"")</f>
        <v/>
      </c>
      <c r="CP15" s="447" t="str">
        <f>IF(OR(LEFT(M2D!ED75,1)="V",M2D!ED75="RMV"),M2D!ED75,"")</f>
        <v>V25</v>
      </c>
      <c r="CQ15" s="447" t="str">
        <f>IF(OR(LEFT(M2D!EE75,1)="V",M2D!EE75="RMV"),M2D!EE75,"")</f>
        <v>V25</v>
      </c>
      <c r="CR15" s="447" t="str">
        <f>IF(OR(LEFT(M2D!EF75,1)="V",M2D!EF75="RMV"),M2D!EF75,"")</f>
        <v>V25</v>
      </c>
      <c r="CS15" s="447" t="str">
        <f>IF(OR(LEFT(M2D!EG75,1)="V",M2D!EG75="RMV"),M2D!EG75,"")</f>
        <v>V25</v>
      </c>
      <c r="CT15" s="447" t="str">
        <f>IF(OR(LEFT(M2D!EH75,1)="V",M2D!EH75="RMV"),M2D!EH75,"")</f>
        <v>V25</v>
      </c>
      <c r="CU15" s="447" t="str">
        <f>IF(OR(LEFT(M2D!EI75,1)="V",M2D!EI75="RMV"),M2D!EI75,"")</f>
        <v/>
      </c>
      <c r="CV15" s="448" t="str">
        <f>IF(OR(LEFT(M2D!EJ75,1)="V",M2D!EJ75="RMV"),M2D!EJ75,"")</f>
        <v/>
      </c>
      <c r="CW15" s="443">
        <f>HLOOKUP("RMV",K15:CV$58,CX15,FALSE)-VLOOKUP(C15,CZ$3:DA$8,2,FALSE)</f>
        <v>34</v>
      </c>
      <c r="CX15" s="365">
        <v>44</v>
      </c>
    </row>
    <row r="16" spans="1:105" x14ac:dyDescent="0.2">
      <c r="A16" s="442">
        <v>14</v>
      </c>
      <c r="B16" s="442" t="str">
        <f>M2D!H78</f>
        <v>D685</v>
      </c>
      <c r="C16" s="365" t="str">
        <f t="shared" si="0"/>
        <v>V5</v>
      </c>
      <c r="D16" s="442">
        <f>YEAR(HLOOKUP(C16,M2D!GZ$12:HE$89,VLOOKUP(B16,M2D!GX$13:HF$89,9,FALSE),FALSE))</f>
        <v>2020</v>
      </c>
      <c r="E16" s="446" t="str">
        <f>IF(OR(LEFT(M2D!AS78,1)="V",M2D!AS78="RMV"),M2D!AS78,"")</f>
        <v/>
      </c>
      <c r="F16" s="447" t="str">
        <f>IF(OR(LEFT(M2D!AT78,1)="V",M2D!AT78="RMV"),M2D!AT78,"")</f>
        <v/>
      </c>
      <c r="G16" s="447" t="str">
        <f>IF(OR(LEFT(M2D!AU78,1)="V",M2D!AU78="RMV"),M2D!AU78,"")</f>
        <v/>
      </c>
      <c r="H16" s="447" t="str">
        <f>IF(OR(LEFT(M2D!AV78,1)="V",M2D!AV78="RMV"),M2D!AV78,"")</f>
        <v/>
      </c>
      <c r="I16" s="447" t="str">
        <f>IF(OR(LEFT(M2D!AW78,1)="V",M2D!AW78="RMV"),M2D!AW78,"")</f>
        <v/>
      </c>
      <c r="J16" s="447" t="str">
        <f>IF(OR(LEFT(M2D!AX78,1)="V",M2D!AX78="RMV"),M2D!AX78,"")</f>
        <v/>
      </c>
      <c r="K16" s="447" t="str">
        <f>IF(OR(LEFT(M2D!AY78,1)="V",M2D!AY78="RMV"),M2D!AY78,"")</f>
        <v/>
      </c>
      <c r="L16" s="447" t="str">
        <f>IF(OR(LEFT(M2D!AZ78,1)="V",M2D!AZ78="RMV"),M2D!AZ78,"")</f>
        <v/>
      </c>
      <c r="M16" s="447" t="str">
        <f>IF(OR(LEFT(M2D!BA78,1)="V",M2D!BA78="RMV"),M2D!BA78,"")</f>
        <v/>
      </c>
      <c r="N16" s="447" t="str">
        <f>IF(OR(LEFT(M2D!BB78,1)="V",M2D!BB78="RMV"),M2D!BB78,"")</f>
        <v/>
      </c>
      <c r="O16" s="447" t="str">
        <f>IF(OR(LEFT(M2D!BC78,1)="V",M2D!BC78="RMV"),M2D!BC78,"")</f>
        <v/>
      </c>
      <c r="P16" s="448" t="str">
        <f>IF(OR(LEFT(M2D!BD78,1)="V",M2D!BD78="RMV"),M2D!BD78,"")</f>
        <v/>
      </c>
      <c r="Q16" s="446" t="str">
        <f>IF(OR(LEFT(M2D!BE78,1)="V",M2D!BE78="RMV"),M2D!BE78,"")</f>
        <v/>
      </c>
      <c r="R16" s="447" t="str">
        <f>IF(OR(LEFT(M2D!BF78,1)="V",M2D!BF78="RMV"),M2D!BF78,"")</f>
        <v/>
      </c>
      <c r="S16" s="447" t="str">
        <f>IF(OR(LEFT(M2D!BG78,1)="V",M2D!BG78="RMV"),M2D!BG78,"")</f>
        <v/>
      </c>
      <c r="T16" s="447" t="str">
        <f>IF(OR(LEFT(M2D!BH78,1)="V",M2D!BH78="RMV"),M2D!BH78,"")</f>
        <v/>
      </c>
      <c r="U16" s="447" t="str">
        <f>IF(OR(LEFT(M2D!BI78,1)="V",M2D!BI78="RMV"),M2D!BI78,"")</f>
        <v/>
      </c>
      <c r="V16" s="447" t="str">
        <f>IF(OR(LEFT(M2D!BJ78,1)="V",M2D!BJ78="RMV"),M2D!BJ78,"")</f>
        <v/>
      </c>
      <c r="W16" s="447" t="str">
        <f>IF(OR(LEFT(M2D!BK78,1)="V",M2D!BK78="RMV"),M2D!BK78,"")</f>
        <v/>
      </c>
      <c r="X16" s="447" t="str">
        <f>IF(OR(LEFT(M2D!BL78,1)="V",M2D!BL78="RMV"),M2D!BL78,"")</f>
        <v/>
      </c>
      <c r="Y16" s="447" t="str">
        <f>IF(OR(LEFT(M2D!BM78,1)="V",M2D!BM78="RMV"),M2D!BM78,"")</f>
        <v/>
      </c>
      <c r="Z16" s="447" t="str">
        <f>IF(OR(LEFT(M2D!BN78,1)="V",M2D!BN78="RMV"),M2D!BN78,"")</f>
        <v/>
      </c>
      <c r="AA16" s="447" t="str">
        <f>IF(OR(LEFT(M2D!BO78,1)="V",M2D!BO78="RMV"),M2D!BO78,"")</f>
        <v/>
      </c>
      <c r="AB16" s="448" t="str">
        <f>IF(OR(LEFT(M2D!BP78,1)="V",M2D!BP78="RMV"),M2D!BP78,"")</f>
        <v/>
      </c>
      <c r="AC16" s="446" t="str">
        <f>IF(OR(LEFT(M2D!BQ78,1)="V",M2D!BQ78="RMV"),M2D!BQ78,"")</f>
        <v/>
      </c>
      <c r="AD16" s="447" t="str">
        <f>IF(OR(LEFT(M2D!BR78,1)="V",M2D!BR78="RMV"),M2D!BR78,"")</f>
        <v/>
      </c>
      <c r="AE16" s="447" t="str">
        <f>IF(OR(LEFT(M2D!BS78,1)="V",M2D!BS78="RMV"),M2D!BS78,"")</f>
        <v/>
      </c>
      <c r="AF16" s="447" t="str">
        <f>IF(OR(LEFT(M2D!BT78,1)="V",M2D!BT78="RMV"),M2D!BT78,"")</f>
        <v/>
      </c>
      <c r="AG16" s="447" t="str">
        <f>IF(OR(LEFT(M2D!BU78,1)="V",M2D!BU78="RMV"),M2D!BU78,"")</f>
        <v/>
      </c>
      <c r="AH16" s="447" t="str">
        <f>IF(OR(LEFT(M2D!BV78,1)="V",M2D!BV78="RMV"),M2D!BV78,"")</f>
        <v/>
      </c>
      <c r="AI16" s="447" t="str">
        <f>IF(OR(LEFT(M2D!BW78,1)="V",M2D!BW78="RMV"),M2D!BW78,"")</f>
        <v/>
      </c>
      <c r="AJ16" s="447" t="str">
        <f>IF(OR(LEFT(M2D!BX78,1)="V",M2D!BX78="RMV"),M2D!BX78,"")</f>
        <v/>
      </c>
      <c r="AK16" s="447" t="str">
        <f>IF(OR(LEFT(M2D!BY78,1)="V",M2D!BY78="RMV"),M2D!BY78,"")</f>
        <v>V5</v>
      </c>
      <c r="AL16" s="447" t="str">
        <f>IF(OR(LEFT(M2D!BZ78,1)="V",M2D!BZ78="RMV"),M2D!BZ78,"")</f>
        <v>V5</v>
      </c>
      <c r="AM16" s="447" t="str">
        <f>IF(OR(LEFT(M2D!CA78,1)="V",M2D!CA78="RMV"),M2D!CA78,"")</f>
        <v>V5</v>
      </c>
      <c r="AN16" s="448" t="str">
        <f>IF(OR(LEFT(M2D!CB78,1)="V",M2D!CB78="RMV"),M2D!CB78,"")</f>
        <v>V5</v>
      </c>
      <c r="AO16" s="446" t="str">
        <f>IF(OR(LEFT(M2D!CC78,1)="V",M2D!CC78="RMV"),M2D!CC78,"")</f>
        <v>V5</v>
      </c>
      <c r="AP16" s="447" t="str">
        <f>IF(OR(LEFT(M2D!CD78,1)="V",M2D!CD78="RMV"),M2D!CD78,"")</f>
        <v>RMV</v>
      </c>
      <c r="AQ16" s="447" t="str">
        <f>IF(OR(LEFT(M2D!CE78,1)="V",M2D!CE78="RMV"),M2D!CE78,"")</f>
        <v>RMV</v>
      </c>
      <c r="AR16" s="447" t="str">
        <f>IF(OR(LEFT(M2D!CF78,1)="V",M2D!CF78="RMV"),M2D!CF78,"")</f>
        <v>RMV</v>
      </c>
      <c r="AS16" s="447" t="str">
        <f>IF(OR(LEFT(M2D!CG78,1)="V",M2D!CG78="RMV"),M2D!CG78,"")</f>
        <v>RMV</v>
      </c>
      <c r="AT16" s="447" t="str">
        <f>IF(OR(LEFT(M2D!CH78,1)="V",M2D!CH78="RMV"),M2D!CH78,"")</f>
        <v>RMV</v>
      </c>
      <c r="AU16" s="447" t="str">
        <f>IF(OR(LEFT(M2D!CI78,1)="V",M2D!CI78="RMV"),M2D!CI78,"")</f>
        <v>RMV</v>
      </c>
      <c r="AV16" s="447" t="str">
        <f>IF(OR(LEFT(M2D!CJ78,1)="V",M2D!CJ78="RMV"),M2D!CJ78,"")</f>
        <v/>
      </c>
      <c r="AW16" s="447" t="str">
        <f>IF(OR(LEFT(M2D!CK78,1)="V",M2D!CK78="RMV"),M2D!CK78,"")</f>
        <v/>
      </c>
      <c r="AX16" s="447" t="str">
        <f>IF(OR(LEFT(M2D!CL78,1)="V",M2D!CL78="RMV"),M2D!CL78,"")</f>
        <v/>
      </c>
      <c r="AY16" s="447" t="str">
        <f>IF(OR(LEFT(M2D!CM78,1)="V",M2D!CM78="RMV"),M2D!CM78,"")</f>
        <v/>
      </c>
      <c r="AZ16" s="448" t="str">
        <f>IF(OR(LEFT(M2D!CN78,1)="V",M2D!CN78="RMV"),M2D!CN78,"")</f>
        <v/>
      </c>
      <c r="BA16" s="446" t="str">
        <f>IF(OR(LEFT(M2D!CO78,1)="V",M2D!CO78="RMV"),M2D!CO78,"")</f>
        <v/>
      </c>
      <c r="BB16" s="447" t="str">
        <f>IF(OR(LEFT(M2D!CP78,1)="V",M2D!CP78="RMV"),M2D!CP78,"")</f>
        <v/>
      </c>
      <c r="BC16" s="447" t="str">
        <f>IF(OR(LEFT(M2D!CQ78,1)="V",M2D!CQ78="RMV"),M2D!CQ78,"")</f>
        <v/>
      </c>
      <c r="BD16" s="447" t="str">
        <f>IF(OR(LEFT(M2D!CR78,1)="V",M2D!CR78="RMV"),M2D!CR78,"")</f>
        <v/>
      </c>
      <c r="BE16" s="447" t="str">
        <f>IF(OR(LEFT(M2D!CS78,1)="V",M2D!CS78="RMV"),M2D!CS78,"")</f>
        <v/>
      </c>
      <c r="BF16" s="447" t="str">
        <f>IF(OR(LEFT(M2D!CT78,1)="V",M2D!CT78="RMV"),M2D!CT78,"")</f>
        <v/>
      </c>
      <c r="BG16" s="447" t="str">
        <f>IF(OR(LEFT(M2D!CU78,1)="V",M2D!CU78="RMV"),M2D!CU78,"")</f>
        <v/>
      </c>
      <c r="BH16" s="447" t="str">
        <f>IF(OR(LEFT(M2D!CV78,1)="V",M2D!CV78="RMV"),M2D!CV78,"")</f>
        <v/>
      </c>
      <c r="BI16" s="447" t="str">
        <f>IF(OR(LEFT(M2D!CW78,1)="V",M2D!CW78="RMV"),M2D!CW78,"")</f>
        <v/>
      </c>
      <c r="BJ16" s="447" t="str">
        <f>IF(OR(LEFT(M2D!CX78,1)="V",M2D!CX78="RMV"),M2D!CX78,"")</f>
        <v/>
      </c>
      <c r="BK16" s="447" t="str">
        <f>IF(OR(LEFT(M2D!CY78,1)="V",M2D!CY78="RMV"),M2D!CY78,"")</f>
        <v/>
      </c>
      <c r="BL16" s="448" t="str">
        <f>IF(OR(LEFT(M2D!CZ78,1)="V",M2D!CZ78="RMV"),M2D!CZ78,"")</f>
        <v/>
      </c>
      <c r="BM16" s="446" t="str">
        <f>IF(OR(LEFT(M2D!DA78,1)="V",M2D!DA78="RMV"),M2D!DA78,"")</f>
        <v/>
      </c>
      <c r="BN16" s="447" t="str">
        <f>IF(OR(LEFT(M2D!DB78,1)="V",M2D!DB78="RMV"),M2D!DB78,"")</f>
        <v/>
      </c>
      <c r="BO16" s="447" t="str">
        <f>IF(OR(LEFT(M2D!DC78,1)="V",M2D!DC78="RMV"),M2D!DC78,"")</f>
        <v/>
      </c>
      <c r="BP16" s="447" t="str">
        <f>IF(OR(LEFT(M2D!DD78,1)="V",M2D!DD78="RMV"),M2D!DD78,"")</f>
        <v/>
      </c>
      <c r="BQ16" s="447" t="str">
        <f>IF(OR(LEFT(M2D!DE78,1)="V",M2D!DE78="RMV"),M2D!DE78,"")</f>
        <v/>
      </c>
      <c r="BR16" s="447" t="str">
        <f>IF(OR(LEFT(M2D!DF78,1)="V",M2D!DF78="RMV"),M2D!DF78,"")</f>
        <v/>
      </c>
      <c r="BS16" s="447" t="str">
        <f>IF(OR(LEFT(M2D!DG78,1)="V",M2D!DG78="RMV"),M2D!DG78,"")</f>
        <v/>
      </c>
      <c r="BT16" s="447" t="str">
        <f>IF(OR(LEFT(M2D!DH78,1)="V",M2D!DH78="RMV"),M2D!DH78,"")</f>
        <v/>
      </c>
      <c r="BU16" s="447" t="str">
        <f>IF(OR(LEFT(M2D!DI78,1)="V",M2D!DI78="RMV"),M2D!DI78,"")</f>
        <v/>
      </c>
      <c r="BV16" s="447" t="str">
        <f>IF(OR(LEFT(M2D!DJ78,1)="V",M2D!DJ78="RMV"),M2D!DJ78,"")</f>
        <v/>
      </c>
      <c r="BW16" s="447" t="str">
        <f>IF(OR(LEFT(M2D!DK78,1)="V",M2D!DK78="RMV"),M2D!DK78,"")</f>
        <v/>
      </c>
      <c r="BX16" s="448" t="str">
        <f>IF(OR(LEFT(M2D!DL78,1)="V",M2D!DL78="RMV"),M2D!DL78,"")</f>
        <v/>
      </c>
      <c r="BY16" s="446" t="str">
        <f>IF(OR(LEFT(M2D!DM78,1)="V",M2D!DM78="RMV"),M2D!DM78,"")</f>
        <v/>
      </c>
      <c r="BZ16" s="447" t="str">
        <f>IF(OR(LEFT(M2D!DN78,1)="V",M2D!DN78="RMV"),M2D!DN78,"")</f>
        <v/>
      </c>
      <c r="CA16" s="447" t="str">
        <f>IF(OR(LEFT(M2D!DO78,1)="V",M2D!DO78="RMV"),M2D!DO78,"")</f>
        <v/>
      </c>
      <c r="CB16" s="447" t="str">
        <f>IF(OR(LEFT(M2D!DP78,1)="V",M2D!DP78="RMV"),M2D!DP78,"")</f>
        <v/>
      </c>
      <c r="CC16" s="447" t="str">
        <f>IF(OR(LEFT(M2D!DQ78,1)="V",M2D!DQ78="RMV"),M2D!DQ78,"")</f>
        <v/>
      </c>
      <c r="CD16" s="447" t="str">
        <f>IF(OR(LEFT(M2D!DR78,1)="V",M2D!DR78="RMV"),M2D!DR78,"")</f>
        <v/>
      </c>
      <c r="CE16" s="447" t="str">
        <f>IF(OR(LEFT(M2D!DS78,1)="V",M2D!DS78="RMV"),M2D!DS78,"")</f>
        <v/>
      </c>
      <c r="CF16" s="447" t="str">
        <f>IF(OR(LEFT(M2D!DT78,1)="V",M2D!DT78="RMV"),M2D!DT78,"")</f>
        <v/>
      </c>
      <c r="CG16" s="447" t="str">
        <f>IF(OR(LEFT(M2D!DU78,1)="V",M2D!DU78="RMV"),M2D!DU78,"")</f>
        <v/>
      </c>
      <c r="CH16" s="447" t="str">
        <f>IF(OR(LEFT(M2D!DV78,1)="V",M2D!DV78="RMV"),M2D!DV78,"")</f>
        <v/>
      </c>
      <c r="CI16" s="447" t="str">
        <f>IF(OR(LEFT(M2D!DW78,1)="V",M2D!DW78="RMV"),M2D!DW78,"")</f>
        <v/>
      </c>
      <c r="CJ16" s="448" t="str">
        <f>IF(OR(LEFT(M2D!DX78,1)="V",M2D!DX78="RMV"),M2D!DX78,"")</f>
        <v/>
      </c>
      <c r="CK16" s="446" t="str">
        <f>IF(OR(LEFT(M2D!DY78,1)="V",M2D!DY78="RMV"),M2D!DY78,"")</f>
        <v>V10</v>
      </c>
      <c r="CL16" s="447" t="str">
        <f>IF(OR(LEFT(M2D!DZ78,1)="V",M2D!DZ78="RMV"),M2D!DZ78,"")</f>
        <v>V10</v>
      </c>
      <c r="CM16" s="447" t="str">
        <f>IF(OR(LEFT(M2D!EA78,1)="V",M2D!EA78="RMV"),M2D!EA78,"")</f>
        <v>V10</v>
      </c>
      <c r="CN16" s="447" t="str">
        <f>IF(OR(LEFT(M2D!EB78,1)="V",M2D!EB78="RMV"),M2D!EB78,"")</f>
        <v>V10</v>
      </c>
      <c r="CO16" s="447" t="str">
        <f>IF(OR(LEFT(M2D!EC78,1)="V",M2D!EC78="RMV"),M2D!EC78,"")</f>
        <v>V10</v>
      </c>
      <c r="CP16" s="447" t="str">
        <f>IF(OR(LEFT(M2D!ED78,1)="V",M2D!ED78="RMV"),M2D!ED78,"")</f>
        <v>V10</v>
      </c>
      <c r="CQ16" s="447" t="str">
        <f>IF(OR(LEFT(M2D!EE78,1)="V",M2D!EE78="RMV"),M2D!EE78,"")</f>
        <v/>
      </c>
      <c r="CR16" s="447" t="str">
        <f>IF(OR(LEFT(M2D!EF78,1)="V",M2D!EF78="RMV"),M2D!EF78,"")</f>
        <v/>
      </c>
      <c r="CS16" s="447" t="str">
        <f>IF(OR(LEFT(M2D!EG78,1)="V",M2D!EG78="RMV"),M2D!EG78,"")</f>
        <v/>
      </c>
      <c r="CT16" s="447" t="str">
        <f>IF(OR(LEFT(M2D!EH78,1)="V",M2D!EH78="RMV"),M2D!EH78,"")</f>
        <v/>
      </c>
      <c r="CU16" s="447" t="str">
        <f>IF(OR(LEFT(M2D!EI78,1)="V",M2D!EI78="RMV"),M2D!EI78,"")</f>
        <v/>
      </c>
      <c r="CV16" s="448" t="str">
        <f>IF(OR(LEFT(M2D!EJ78,1)="V",M2D!EJ78="RMV"),M2D!EJ78,"")</f>
        <v/>
      </c>
      <c r="CW16" s="443">
        <f>HLOOKUP("RMV",K16:CV$58,CX16,FALSE)-VLOOKUP(C16,CZ$3:DA$8,2,FALSE)</f>
        <v>35</v>
      </c>
      <c r="CX16" s="365">
        <v>43</v>
      </c>
    </row>
    <row r="17" spans="1:102" x14ac:dyDescent="0.2">
      <c r="A17" s="442">
        <v>15</v>
      </c>
      <c r="B17" s="442" t="str">
        <f>M2D!H79</f>
        <v>D686</v>
      </c>
      <c r="C17" s="365" t="str">
        <f t="shared" si="0"/>
        <v>V5</v>
      </c>
      <c r="D17" s="442">
        <f>YEAR(HLOOKUP(C17,M2D!GZ$12:HE$89,VLOOKUP(B17,M2D!GX$13:HF$89,9,FALSE),FALSE))</f>
        <v>2020</v>
      </c>
      <c r="E17" s="446" t="str">
        <f>IF(OR(LEFT(M2D!AS79,1)="V",M2D!AS79="RMV"),M2D!AS79,"")</f>
        <v/>
      </c>
      <c r="F17" s="447" t="str">
        <f>IF(OR(LEFT(M2D!AT79,1)="V",M2D!AT79="RMV"),M2D!AT79,"")</f>
        <v/>
      </c>
      <c r="G17" s="447" t="str">
        <f>IF(OR(LEFT(M2D!AU79,1)="V",M2D!AU79="RMV"),M2D!AU79,"")</f>
        <v/>
      </c>
      <c r="H17" s="447" t="str">
        <f>IF(OR(LEFT(M2D!AV79,1)="V",M2D!AV79="RMV"),M2D!AV79,"")</f>
        <v/>
      </c>
      <c r="I17" s="447" t="str">
        <f>IF(OR(LEFT(M2D!AW79,1)="V",M2D!AW79="RMV"),M2D!AW79,"")</f>
        <v/>
      </c>
      <c r="J17" s="447" t="str">
        <f>IF(OR(LEFT(M2D!AX79,1)="V",M2D!AX79="RMV"),M2D!AX79,"")</f>
        <v/>
      </c>
      <c r="K17" s="447" t="str">
        <f>IF(OR(LEFT(M2D!AY79,1)="V",M2D!AY79="RMV"),M2D!AY79,"")</f>
        <v/>
      </c>
      <c r="L17" s="447" t="str">
        <f>IF(OR(LEFT(M2D!AZ79,1)="V",M2D!AZ79="RMV"),M2D!AZ79,"")</f>
        <v/>
      </c>
      <c r="M17" s="447" t="str">
        <f>IF(OR(LEFT(M2D!BA79,1)="V",M2D!BA79="RMV"),M2D!BA79,"")</f>
        <v/>
      </c>
      <c r="N17" s="447" t="str">
        <f>IF(OR(LEFT(M2D!BB79,1)="V",M2D!BB79="RMV"),M2D!BB79,"")</f>
        <v/>
      </c>
      <c r="O17" s="447" t="str">
        <f>IF(OR(LEFT(M2D!BC79,1)="V",M2D!BC79="RMV"),M2D!BC79,"")</f>
        <v/>
      </c>
      <c r="P17" s="448" t="str">
        <f>IF(OR(LEFT(M2D!BD79,1)="V",M2D!BD79="RMV"),M2D!BD79,"")</f>
        <v/>
      </c>
      <c r="Q17" s="446" t="str">
        <f>IF(OR(LEFT(M2D!BE79,1)="V",M2D!BE79="RMV"),M2D!BE79,"")</f>
        <v/>
      </c>
      <c r="R17" s="447" t="str">
        <f>IF(OR(LEFT(M2D!BF79,1)="V",M2D!BF79="RMV"),M2D!BF79,"")</f>
        <v/>
      </c>
      <c r="S17" s="447" t="str">
        <f>IF(OR(LEFT(M2D!BG79,1)="V",M2D!BG79="RMV"),M2D!BG79,"")</f>
        <v/>
      </c>
      <c r="T17" s="447" t="str">
        <f>IF(OR(LEFT(M2D!BH79,1)="V",M2D!BH79="RMV"),M2D!BH79,"")</f>
        <v/>
      </c>
      <c r="U17" s="447" t="str">
        <f>IF(OR(LEFT(M2D!BI79,1)="V",M2D!BI79="RMV"),M2D!BI79,"")</f>
        <v/>
      </c>
      <c r="V17" s="447" t="str">
        <f>IF(OR(LEFT(M2D!BJ79,1)="V",M2D!BJ79="RMV"),M2D!BJ79,"")</f>
        <v/>
      </c>
      <c r="W17" s="447" t="str">
        <f>IF(OR(LEFT(M2D!BK79,1)="V",M2D!BK79="RMV"),M2D!BK79,"")</f>
        <v/>
      </c>
      <c r="X17" s="447" t="str">
        <f>IF(OR(LEFT(M2D!BL79,1)="V",M2D!BL79="RMV"),M2D!BL79,"")</f>
        <v/>
      </c>
      <c r="Y17" s="447" t="str">
        <f>IF(OR(LEFT(M2D!BM79,1)="V",M2D!BM79="RMV"),M2D!BM79,"")</f>
        <v/>
      </c>
      <c r="Z17" s="447" t="str">
        <f>IF(OR(LEFT(M2D!BN79,1)="V",M2D!BN79="RMV"),M2D!BN79,"")</f>
        <v/>
      </c>
      <c r="AA17" s="447" t="str">
        <f>IF(OR(LEFT(M2D!BO79,1)="V",M2D!BO79="RMV"),M2D!BO79,"")</f>
        <v/>
      </c>
      <c r="AB17" s="448" t="str">
        <f>IF(OR(LEFT(M2D!BP79,1)="V",M2D!BP79="RMV"),M2D!BP79,"")</f>
        <v/>
      </c>
      <c r="AC17" s="446" t="str">
        <f>IF(OR(LEFT(M2D!BQ79,1)="V",M2D!BQ79="RMV"),M2D!BQ79,"")</f>
        <v/>
      </c>
      <c r="AD17" s="447" t="str">
        <f>IF(OR(LEFT(M2D!BR79,1)="V",M2D!BR79="RMV"),M2D!BR79,"")</f>
        <v/>
      </c>
      <c r="AE17" s="447" t="str">
        <f>IF(OR(LEFT(M2D!BS79,1)="V",M2D!BS79="RMV"),M2D!BS79,"")</f>
        <v/>
      </c>
      <c r="AF17" s="447" t="str">
        <f>IF(OR(LEFT(M2D!BT79,1)="V",M2D!BT79="RMV"),M2D!BT79,"")</f>
        <v/>
      </c>
      <c r="AG17" s="447" t="str">
        <f>IF(OR(LEFT(M2D!BU79,1)="V",M2D!BU79="RMV"),M2D!BU79,"")</f>
        <v/>
      </c>
      <c r="AH17" s="447" t="str">
        <f>IF(OR(LEFT(M2D!BV79,1)="V",M2D!BV79="RMV"),M2D!BV79,"")</f>
        <v/>
      </c>
      <c r="AI17" s="447" t="str">
        <f>IF(OR(LEFT(M2D!BW79,1)="V",M2D!BW79="RMV"),M2D!BW79,"")</f>
        <v/>
      </c>
      <c r="AJ17" s="447" t="str">
        <f>IF(OR(LEFT(M2D!BX79,1)="V",M2D!BX79="RMV"),M2D!BX79,"")</f>
        <v/>
      </c>
      <c r="AK17" s="447" t="str">
        <f>IF(OR(LEFT(M2D!BY79,1)="V",M2D!BY79="RMV"),M2D!BY79,"")</f>
        <v>V5</v>
      </c>
      <c r="AL17" s="447" t="str">
        <f>IF(OR(LEFT(M2D!BZ79,1)="V",M2D!BZ79="RMV"),M2D!BZ79,"")</f>
        <v>V5</v>
      </c>
      <c r="AM17" s="447" t="str">
        <f>IF(OR(LEFT(M2D!CA79,1)="V",M2D!CA79="RMV"),M2D!CA79,"")</f>
        <v>V5</v>
      </c>
      <c r="AN17" s="448" t="str">
        <f>IF(OR(LEFT(M2D!CB79,1)="V",M2D!CB79="RMV"),M2D!CB79,"")</f>
        <v>V5</v>
      </c>
      <c r="AO17" s="446" t="str">
        <f>IF(OR(LEFT(M2D!CC79,1)="V",M2D!CC79="RMV"),M2D!CC79,"")</f>
        <v>V5</v>
      </c>
      <c r="AP17" s="447" t="str">
        <f>IF(OR(LEFT(M2D!CD79,1)="V",M2D!CD79="RMV"),M2D!CD79,"")</f>
        <v>RMV</v>
      </c>
      <c r="AQ17" s="447" t="str">
        <f>IF(OR(LEFT(M2D!CE79,1)="V",M2D!CE79="RMV"),M2D!CE79,"")</f>
        <v>RMV</v>
      </c>
      <c r="AR17" s="447" t="str">
        <f>IF(OR(LEFT(M2D!CF79,1)="V",M2D!CF79="RMV"),M2D!CF79,"")</f>
        <v>RMV</v>
      </c>
      <c r="AS17" s="447" t="str">
        <f>IF(OR(LEFT(M2D!CG79,1)="V",M2D!CG79="RMV"),M2D!CG79,"")</f>
        <v>RMV</v>
      </c>
      <c r="AT17" s="447" t="str">
        <f>IF(OR(LEFT(M2D!CH79,1)="V",M2D!CH79="RMV"),M2D!CH79,"")</f>
        <v>RMV</v>
      </c>
      <c r="AU17" s="447" t="str">
        <f>IF(OR(LEFT(M2D!CI79,1)="V",M2D!CI79="RMV"),M2D!CI79,"")</f>
        <v>RMV</v>
      </c>
      <c r="AV17" s="447" t="str">
        <f>IF(OR(LEFT(M2D!CJ79,1)="V",M2D!CJ79="RMV"),M2D!CJ79,"")</f>
        <v/>
      </c>
      <c r="AW17" s="447" t="str">
        <f>IF(OR(LEFT(M2D!CK79,1)="V",M2D!CK79="RMV"),M2D!CK79,"")</f>
        <v/>
      </c>
      <c r="AX17" s="447" t="str">
        <f>IF(OR(LEFT(M2D!CL79,1)="V",M2D!CL79="RMV"),M2D!CL79,"")</f>
        <v/>
      </c>
      <c r="AY17" s="447" t="str">
        <f>IF(OR(LEFT(M2D!CM79,1)="V",M2D!CM79="RMV"),M2D!CM79,"")</f>
        <v/>
      </c>
      <c r="AZ17" s="448" t="str">
        <f>IF(OR(LEFT(M2D!CN79,1)="V",M2D!CN79="RMV"),M2D!CN79,"")</f>
        <v/>
      </c>
      <c r="BA17" s="446" t="str">
        <f>IF(OR(LEFT(M2D!CO79,1)="V",M2D!CO79="RMV"),M2D!CO79,"")</f>
        <v/>
      </c>
      <c r="BB17" s="447" t="str">
        <f>IF(OR(LEFT(M2D!CP79,1)="V",M2D!CP79="RMV"),M2D!CP79,"")</f>
        <v/>
      </c>
      <c r="BC17" s="447" t="str">
        <f>IF(OR(LEFT(M2D!CQ79,1)="V",M2D!CQ79="RMV"),M2D!CQ79,"")</f>
        <v/>
      </c>
      <c r="BD17" s="447" t="str">
        <f>IF(OR(LEFT(M2D!CR79,1)="V",M2D!CR79="RMV"),M2D!CR79,"")</f>
        <v/>
      </c>
      <c r="BE17" s="447" t="str">
        <f>IF(OR(LEFT(M2D!CS79,1)="V",M2D!CS79="RMV"),M2D!CS79,"")</f>
        <v/>
      </c>
      <c r="BF17" s="447" t="str">
        <f>IF(OR(LEFT(M2D!CT79,1)="V",M2D!CT79="RMV"),M2D!CT79,"")</f>
        <v/>
      </c>
      <c r="BG17" s="447" t="str">
        <f>IF(OR(LEFT(M2D!CU79,1)="V",M2D!CU79="RMV"),M2D!CU79,"")</f>
        <v/>
      </c>
      <c r="BH17" s="447" t="str">
        <f>IF(OR(LEFT(M2D!CV79,1)="V",M2D!CV79="RMV"),M2D!CV79,"")</f>
        <v/>
      </c>
      <c r="BI17" s="447" t="str">
        <f>IF(OR(LEFT(M2D!CW79,1)="V",M2D!CW79="RMV"),M2D!CW79,"")</f>
        <v/>
      </c>
      <c r="BJ17" s="447" t="str">
        <f>IF(OR(LEFT(M2D!CX79,1)="V",M2D!CX79="RMV"),M2D!CX79,"")</f>
        <v/>
      </c>
      <c r="BK17" s="447" t="str">
        <f>IF(OR(LEFT(M2D!CY79,1)="V",M2D!CY79="RMV"),M2D!CY79,"")</f>
        <v/>
      </c>
      <c r="BL17" s="448" t="str">
        <f>IF(OR(LEFT(M2D!CZ79,1)="V",M2D!CZ79="RMV"),M2D!CZ79,"")</f>
        <v/>
      </c>
      <c r="BM17" s="446" t="str">
        <f>IF(OR(LEFT(M2D!DA79,1)="V",M2D!DA79="RMV"),M2D!DA79,"")</f>
        <v/>
      </c>
      <c r="BN17" s="447" t="str">
        <f>IF(OR(LEFT(M2D!DB79,1)="V",M2D!DB79="RMV"),M2D!DB79,"")</f>
        <v/>
      </c>
      <c r="BO17" s="447" t="str">
        <f>IF(OR(LEFT(M2D!DC79,1)="V",M2D!DC79="RMV"),M2D!DC79,"")</f>
        <v/>
      </c>
      <c r="BP17" s="447" t="str">
        <f>IF(OR(LEFT(M2D!DD79,1)="V",M2D!DD79="RMV"),M2D!DD79,"")</f>
        <v/>
      </c>
      <c r="BQ17" s="447" t="str">
        <f>IF(OR(LEFT(M2D!DE79,1)="V",M2D!DE79="RMV"),M2D!DE79,"")</f>
        <v/>
      </c>
      <c r="BR17" s="447" t="str">
        <f>IF(OR(LEFT(M2D!DF79,1)="V",M2D!DF79="RMV"),M2D!DF79,"")</f>
        <v/>
      </c>
      <c r="BS17" s="447" t="str">
        <f>IF(OR(LEFT(M2D!DG79,1)="V",M2D!DG79="RMV"),M2D!DG79,"")</f>
        <v/>
      </c>
      <c r="BT17" s="447" t="str">
        <f>IF(OR(LEFT(M2D!DH79,1)="V",M2D!DH79="RMV"),M2D!DH79,"")</f>
        <v/>
      </c>
      <c r="BU17" s="447" t="str">
        <f>IF(OR(LEFT(M2D!DI79,1)="V",M2D!DI79="RMV"),M2D!DI79,"")</f>
        <v/>
      </c>
      <c r="BV17" s="447" t="str">
        <f>IF(OR(LEFT(M2D!DJ79,1)="V",M2D!DJ79="RMV"),M2D!DJ79,"")</f>
        <v/>
      </c>
      <c r="BW17" s="447" t="str">
        <f>IF(OR(LEFT(M2D!DK79,1)="V",M2D!DK79="RMV"),M2D!DK79,"")</f>
        <v/>
      </c>
      <c r="BX17" s="448" t="str">
        <f>IF(OR(LEFT(M2D!DL79,1)="V",M2D!DL79="RMV"),M2D!DL79,"")</f>
        <v/>
      </c>
      <c r="BY17" s="446" t="str">
        <f>IF(OR(LEFT(M2D!DM79,1)="V",M2D!DM79="RMV"),M2D!DM79,"")</f>
        <v/>
      </c>
      <c r="BZ17" s="447" t="str">
        <f>IF(OR(LEFT(M2D!DN79,1)="V",M2D!DN79="RMV"),M2D!DN79,"")</f>
        <v/>
      </c>
      <c r="CA17" s="447" t="str">
        <f>IF(OR(LEFT(M2D!DO79,1)="V",M2D!DO79="RMV"),M2D!DO79,"")</f>
        <v/>
      </c>
      <c r="CB17" s="447" t="str">
        <f>IF(OR(LEFT(M2D!DP79,1)="V",M2D!DP79="RMV"),M2D!DP79,"")</f>
        <v/>
      </c>
      <c r="CC17" s="447" t="str">
        <f>IF(OR(LEFT(M2D!DQ79,1)="V",M2D!DQ79="RMV"),M2D!DQ79,"")</f>
        <v/>
      </c>
      <c r="CD17" s="447" t="str">
        <f>IF(OR(LEFT(M2D!DR79,1)="V",M2D!DR79="RMV"),M2D!DR79,"")</f>
        <v/>
      </c>
      <c r="CE17" s="447" t="str">
        <f>IF(OR(LEFT(M2D!DS79,1)="V",M2D!DS79="RMV"),M2D!DS79,"")</f>
        <v/>
      </c>
      <c r="CF17" s="447" t="str">
        <f>IF(OR(LEFT(M2D!DT79,1)="V",M2D!DT79="RMV"),M2D!DT79,"")</f>
        <v/>
      </c>
      <c r="CG17" s="447" t="str">
        <f>IF(OR(LEFT(M2D!DU79,1)="V",M2D!DU79="RMV"),M2D!DU79,"")</f>
        <v/>
      </c>
      <c r="CH17" s="447" t="str">
        <f>IF(OR(LEFT(M2D!DV79,1)="V",M2D!DV79="RMV"),M2D!DV79,"")</f>
        <v/>
      </c>
      <c r="CI17" s="447" t="str">
        <f>IF(OR(LEFT(M2D!DW79,1)="V",M2D!DW79="RMV"),M2D!DW79,"")</f>
        <v/>
      </c>
      <c r="CJ17" s="448" t="str">
        <f>IF(OR(LEFT(M2D!DX79,1)="V",M2D!DX79="RMV"),M2D!DX79,"")</f>
        <v/>
      </c>
      <c r="CK17" s="446" t="str">
        <f>IF(OR(LEFT(M2D!DY79,1)="V",M2D!DY79="RMV"),M2D!DY79,"")</f>
        <v/>
      </c>
      <c r="CL17" s="447" t="str">
        <f>IF(OR(LEFT(M2D!DZ79,1)="V",M2D!DZ79="RMV"),M2D!DZ79,"")</f>
        <v/>
      </c>
      <c r="CM17" s="447" t="str">
        <f>IF(OR(LEFT(M2D!EA79,1)="V",M2D!EA79="RMV"),M2D!EA79,"")</f>
        <v>V10</v>
      </c>
      <c r="CN17" s="447" t="str">
        <f>IF(OR(LEFT(M2D!EB79,1)="V",M2D!EB79="RMV"),M2D!EB79,"")</f>
        <v>V10</v>
      </c>
      <c r="CO17" s="447" t="str">
        <f>IF(OR(LEFT(M2D!EC79,1)="V",M2D!EC79="RMV"),M2D!EC79,"")</f>
        <v>V10</v>
      </c>
      <c r="CP17" s="447" t="str">
        <f>IF(OR(LEFT(M2D!ED79,1)="V",M2D!ED79="RMV"),M2D!ED79,"")</f>
        <v>V10</v>
      </c>
      <c r="CQ17" s="447" t="str">
        <f>IF(OR(LEFT(M2D!EE79,1)="V",M2D!EE79="RMV"),M2D!EE79,"")</f>
        <v>V10</v>
      </c>
      <c r="CR17" s="447" t="str">
        <f>IF(OR(LEFT(M2D!EF79,1)="V",M2D!EF79="RMV"),M2D!EF79,"")</f>
        <v>V10</v>
      </c>
      <c r="CS17" s="447" t="str">
        <f>IF(OR(LEFT(M2D!EG79,1)="V",M2D!EG79="RMV"),M2D!EG79,"")</f>
        <v/>
      </c>
      <c r="CT17" s="447" t="str">
        <f>IF(OR(LEFT(M2D!EH79,1)="V",M2D!EH79="RMV"),M2D!EH79,"")</f>
        <v/>
      </c>
      <c r="CU17" s="447" t="str">
        <f>IF(OR(LEFT(M2D!EI79,1)="V",M2D!EI79="RMV"),M2D!EI79,"")</f>
        <v/>
      </c>
      <c r="CV17" s="448" t="str">
        <f>IF(OR(LEFT(M2D!EJ79,1)="V",M2D!EJ79="RMV"),M2D!EJ79,"")</f>
        <v/>
      </c>
      <c r="CW17" s="443">
        <f>HLOOKUP("RMV",K17:CV$58,CX17,FALSE)-VLOOKUP(C17,CZ$3:DA$8,2,FALSE)</f>
        <v>35</v>
      </c>
      <c r="CX17" s="365">
        <v>42</v>
      </c>
    </row>
    <row r="18" spans="1:102" x14ac:dyDescent="0.2">
      <c r="A18" s="442">
        <v>16</v>
      </c>
      <c r="B18" s="442" t="str">
        <f>M2D!H52</f>
        <v>D655</v>
      </c>
      <c r="C18" s="365" t="str">
        <f t="shared" si="0"/>
        <v>V10</v>
      </c>
      <c r="D18" s="442">
        <f>YEAR(HLOOKUP(C18,M2D!GZ$12:HE$89,VLOOKUP(B18,M2D!GX$13:HF$89,9,FALSE),FALSE))</f>
        <v>2020</v>
      </c>
      <c r="E18" s="446" t="str">
        <f>IF(OR(LEFT(M2D!AS52,1)="V",M2D!AS52="RMV"),M2D!AS52,"")</f>
        <v/>
      </c>
      <c r="F18" s="447" t="str">
        <f>IF(OR(LEFT(M2D!AT52,1)="V",M2D!AT52="RMV"),M2D!AT52,"")</f>
        <v/>
      </c>
      <c r="G18" s="447" t="str">
        <f>IF(OR(LEFT(M2D!AU52,1)="V",M2D!AU52="RMV"),M2D!AU52,"")</f>
        <v/>
      </c>
      <c r="H18" s="447" t="str">
        <f>IF(OR(LEFT(M2D!AV52,1)="V",M2D!AV52="RMV"),M2D!AV52,"")</f>
        <v/>
      </c>
      <c r="I18" s="447" t="str">
        <f>IF(OR(LEFT(M2D!AW52,1)="V",M2D!AW52="RMV"),M2D!AW52,"")</f>
        <v/>
      </c>
      <c r="J18" s="447" t="str">
        <f>IF(OR(LEFT(M2D!AX52,1)="V",M2D!AX52="RMV"),M2D!AX52,"")</f>
        <v/>
      </c>
      <c r="K18" s="447" t="str">
        <f>IF(OR(LEFT(M2D!AY52,1)="V",M2D!AY52="RMV"),M2D!AY52,"")</f>
        <v/>
      </c>
      <c r="L18" s="447" t="str">
        <f>IF(OR(LEFT(M2D!AZ52,1)="V",M2D!AZ52="RMV"),M2D!AZ52,"")</f>
        <v/>
      </c>
      <c r="M18" s="447" t="str">
        <f>IF(OR(LEFT(M2D!BA52,1)="V",M2D!BA52="RMV"),M2D!BA52,"")</f>
        <v/>
      </c>
      <c r="N18" s="447" t="str">
        <f>IF(OR(LEFT(M2D!BB52,1)="V",M2D!BB52="RMV"),M2D!BB52,"")</f>
        <v/>
      </c>
      <c r="O18" s="447" t="str">
        <f>IF(OR(LEFT(M2D!BC52,1)="V",M2D!BC52="RMV"),M2D!BC52,"")</f>
        <v/>
      </c>
      <c r="P18" s="448" t="str">
        <f>IF(OR(LEFT(M2D!BD52,1)="V",M2D!BD52="RMV"),M2D!BD52,"")</f>
        <v/>
      </c>
      <c r="Q18" s="446" t="str">
        <f>IF(OR(LEFT(M2D!BE52,1)="V",M2D!BE52="RMV"),M2D!BE52,"")</f>
        <v/>
      </c>
      <c r="R18" s="447" t="str">
        <f>IF(OR(LEFT(M2D!BF52,1)="V",M2D!BF52="RMV"),M2D!BF52,"")</f>
        <v/>
      </c>
      <c r="S18" s="447" t="str">
        <f>IF(OR(LEFT(M2D!BG52,1)="V",M2D!BG52="RMV"),M2D!BG52,"")</f>
        <v/>
      </c>
      <c r="T18" s="447" t="str">
        <f>IF(OR(LEFT(M2D!BH52,1)="V",M2D!BH52="RMV"),M2D!BH52,"")</f>
        <v/>
      </c>
      <c r="U18" s="447" t="str">
        <f>IF(OR(LEFT(M2D!BI52,1)="V",M2D!BI52="RMV"),M2D!BI52,"")</f>
        <v/>
      </c>
      <c r="V18" s="447" t="str">
        <f>IF(OR(LEFT(M2D!BJ52,1)="V",M2D!BJ52="RMV"),M2D!BJ52,"")</f>
        <v/>
      </c>
      <c r="W18" s="447" t="str">
        <f>IF(OR(LEFT(M2D!BK52,1)="V",M2D!BK52="RMV"),M2D!BK52,"")</f>
        <v/>
      </c>
      <c r="X18" s="447" t="str">
        <f>IF(OR(LEFT(M2D!BL52,1)="V",M2D!BL52="RMV"),M2D!BL52,"")</f>
        <v/>
      </c>
      <c r="Y18" s="447" t="str">
        <f>IF(OR(LEFT(M2D!BM52,1)="V",M2D!BM52="RMV"),M2D!BM52,"")</f>
        <v/>
      </c>
      <c r="Z18" s="447" t="str">
        <f>IF(OR(LEFT(M2D!BN52,1)="V",M2D!BN52="RMV"),M2D!BN52,"")</f>
        <v/>
      </c>
      <c r="AA18" s="447" t="str">
        <f>IF(OR(LEFT(M2D!BO52,1)="V",M2D!BO52="RMV"),M2D!BO52,"")</f>
        <v/>
      </c>
      <c r="AB18" s="448" t="str">
        <f>IF(OR(LEFT(M2D!BP52,1)="V",M2D!BP52="RMV"),M2D!BP52,"")</f>
        <v/>
      </c>
      <c r="AC18" s="446" t="str">
        <f>IF(OR(LEFT(M2D!BQ52,1)="V",M2D!BQ52="RMV"),M2D!BQ52,"")</f>
        <v/>
      </c>
      <c r="AD18" s="447" t="str">
        <f>IF(OR(LEFT(M2D!BR52,1)="V",M2D!BR52="RMV"),M2D!BR52,"")</f>
        <v/>
      </c>
      <c r="AE18" s="447" t="str">
        <f>IF(OR(LEFT(M2D!BS52,1)="V",M2D!BS52="RMV"),M2D!BS52,"")</f>
        <v/>
      </c>
      <c r="AF18" s="447" t="str">
        <f>IF(OR(LEFT(M2D!BT52,1)="V",M2D!BT52="RMV"),M2D!BT52,"")</f>
        <v/>
      </c>
      <c r="AG18" s="447" t="str">
        <f>IF(OR(LEFT(M2D!BU52,1)="V",M2D!BU52="RMV"),M2D!BU52,"")</f>
        <v/>
      </c>
      <c r="AH18" s="447" t="str">
        <f>IF(OR(LEFT(M2D!BV52,1)="V",M2D!BV52="RMV"),M2D!BV52,"")</f>
        <v/>
      </c>
      <c r="AI18" s="447" t="str">
        <f>IF(OR(LEFT(M2D!BW52,1)="V",M2D!BW52="RMV"),M2D!BW52,"")</f>
        <v/>
      </c>
      <c r="AJ18" s="447" t="str">
        <f>IF(OR(LEFT(M2D!BX52,1)="V",M2D!BX52="RMV"),M2D!BX52,"")</f>
        <v/>
      </c>
      <c r="AK18" s="447" t="str">
        <f>IF(OR(LEFT(M2D!BY52,1)="V",M2D!BY52="RMV"),M2D!BY52,"")</f>
        <v/>
      </c>
      <c r="AL18" s="447" t="str">
        <f>IF(OR(LEFT(M2D!BZ52,1)="V",M2D!BZ52="RMV"),M2D!BZ52,"")</f>
        <v>V10</v>
      </c>
      <c r="AM18" s="447" t="str">
        <f>IF(OR(LEFT(M2D!CA52,1)="V",M2D!CA52="RMV"),M2D!CA52,"")</f>
        <v>V10</v>
      </c>
      <c r="AN18" s="448" t="str">
        <f>IF(OR(LEFT(M2D!CB52,1)="V",M2D!CB52="RMV"),M2D!CB52,"")</f>
        <v>V10</v>
      </c>
      <c r="AO18" s="446" t="str">
        <f>IF(OR(LEFT(M2D!CC52,1)="V",M2D!CC52="RMV"),M2D!CC52,"")</f>
        <v>V10</v>
      </c>
      <c r="AP18" s="447" t="str">
        <f>IF(OR(LEFT(M2D!CD52,1)="V",M2D!CD52="RMV"),M2D!CD52,"")</f>
        <v>V10</v>
      </c>
      <c r="AQ18" s="447" t="str">
        <f>IF(OR(LEFT(M2D!CE52,1)="V",M2D!CE52="RMV"),M2D!CE52,"")</f>
        <v>V10</v>
      </c>
      <c r="AR18" s="447" t="str">
        <f>IF(OR(LEFT(M2D!CF52,1)="V",M2D!CF52="RMV"),M2D!CF52,"")</f>
        <v>RMV</v>
      </c>
      <c r="AS18" s="447" t="str">
        <f>IF(OR(LEFT(M2D!CG52,1)="V",M2D!CG52="RMV"),M2D!CG52,"")</f>
        <v>RMV</v>
      </c>
      <c r="AT18" s="447" t="str">
        <f>IF(OR(LEFT(M2D!CH52,1)="V",M2D!CH52="RMV"),M2D!CH52,"")</f>
        <v>RMV</v>
      </c>
      <c r="AU18" s="447" t="str">
        <f>IF(OR(LEFT(M2D!CI52,1)="V",M2D!CI52="RMV"),M2D!CI52,"")</f>
        <v>RMV</v>
      </c>
      <c r="AV18" s="447" t="str">
        <f>IF(OR(LEFT(M2D!CJ52,1)="V",M2D!CJ52="RMV"),M2D!CJ52,"")</f>
        <v>RMV</v>
      </c>
      <c r="AW18" s="447" t="str">
        <f>IF(OR(LEFT(M2D!CK52,1)="V",M2D!CK52="RMV"),M2D!CK52,"")</f>
        <v>RMV</v>
      </c>
      <c r="AX18" s="447" t="str">
        <f>IF(OR(LEFT(M2D!CL52,1)="V",M2D!CL52="RMV"),M2D!CL52,"")</f>
        <v/>
      </c>
      <c r="AY18" s="447" t="str">
        <f>IF(OR(LEFT(M2D!CM52,1)="V",M2D!CM52="RMV"),M2D!CM52,"")</f>
        <v/>
      </c>
      <c r="AZ18" s="448" t="str">
        <f>IF(OR(LEFT(M2D!CN52,1)="V",M2D!CN52="RMV"),M2D!CN52,"")</f>
        <v/>
      </c>
      <c r="BA18" s="446" t="str">
        <f>IF(OR(LEFT(M2D!CO52,1)="V",M2D!CO52="RMV"),M2D!CO52,"")</f>
        <v/>
      </c>
      <c r="BB18" s="447" t="str">
        <f>IF(OR(LEFT(M2D!CP52,1)="V",M2D!CP52="RMV"),M2D!CP52,"")</f>
        <v/>
      </c>
      <c r="BC18" s="447" t="str">
        <f>IF(OR(LEFT(M2D!CQ52,1)="V",M2D!CQ52="RMV"),M2D!CQ52,"")</f>
        <v/>
      </c>
      <c r="BD18" s="447" t="str">
        <f>IF(OR(LEFT(M2D!CR52,1)="V",M2D!CR52="RMV"),M2D!CR52,"")</f>
        <v/>
      </c>
      <c r="BE18" s="447" t="str">
        <f>IF(OR(LEFT(M2D!CS52,1)="V",M2D!CS52="RMV"),M2D!CS52,"")</f>
        <v/>
      </c>
      <c r="BF18" s="447" t="str">
        <f>IF(OR(LEFT(M2D!CT52,1)="V",M2D!CT52="RMV"),M2D!CT52,"")</f>
        <v/>
      </c>
      <c r="BG18" s="447" t="str">
        <f>IF(OR(LEFT(M2D!CU52,1)="V",M2D!CU52="RMV"),M2D!CU52,"")</f>
        <v/>
      </c>
      <c r="BH18" s="447" t="str">
        <f>IF(OR(LEFT(M2D!CV52,1)="V",M2D!CV52="RMV"),M2D!CV52,"")</f>
        <v/>
      </c>
      <c r="BI18" s="447" t="str">
        <f>IF(OR(LEFT(M2D!CW52,1)="V",M2D!CW52="RMV"),M2D!CW52,"")</f>
        <v/>
      </c>
      <c r="BJ18" s="447" t="str">
        <f>IF(OR(LEFT(M2D!CX52,1)="V",M2D!CX52="RMV"),M2D!CX52,"")</f>
        <v/>
      </c>
      <c r="BK18" s="447" t="str">
        <f>IF(OR(LEFT(M2D!CY52,1)="V",M2D!CY52="RMV"),M2D!CY52,"")</f>
        <v/>
      </c>
      <c r="BL18" s="448" t="str">
        <f>IF(OR(LEFT(M2D!CZ52,1)="V",M2D!CZ52="RMV"),M2D!CZ52,"")</f>
        <v/>
      </c>
      <c r="BM18" s="446" t="str">
        <f>IF(OR(LEFT(M2D!DA52,1)="V",M2D!DA52="RMV"),M2D!DA52,"")</f>
        <v/>
      </c>
      <c r="BN18" s="447" t="str">
        <f>IF(OR(LEFT(M2D!DB52,1)="V",M2D!DB52="RMV"),M2D!DB52,"")</f>
        <v/>
      </c>
      <c r="BO18" s="447" t="str">
        <f>IF(OR(LEFT(M2D!DC52,1)="V",M2D!DC52="RMV"),M2D!DC52,"")</f>
        <v/>
      </c>
      <c r="BP18" s="447" t="str">
        <f>IF(OR(LEFT(M2D!DD52,1)="V",M2D!DD52="RMV"),M2D!DD52,"")</f>
        <v/>
      </c>
      <c r="BQ18" s="447" t="str">
        <f>IF(OR(LEFT(M2D!DE52,1)="V",M2D!DE52="RMV"),M2D!DE52,"")</f>
        <v/>
      </c>
      <c r="BR18" s="447" t="str">
        <f>IF(OR(LEFT(M2D!DF52,1)="V",M2D!DF52="RMV"),M2D!DF52,"")</f>
        <v/>
      </c>
      <c r="BS18" s="447" t="str">
        <f>IF(OR(LEFT(M2D!DG52,1)="V",M2D!DG52="RMV"),M2D!DG52,"")</f>
        <v/>
      </c>
      <c r="BT18" s="447" t="str">
        <f>IF(OR(LEFT(M2D!DH52,1)="V",M2D!DH52="RMV"),M2D!DH52,"")</f>
        <v/>
      </c>
      <c r="BU18" s="447" t="str">
        <f>IF(OR(LEFT(M2D!DI52,1)="V",M2D!DI52="RMV"),M2D!DI52,"")</f>
        <v/>
      </c>
      <c r="BV18" s="447" t="str">
        <f>IF(OR(LEFT(M2D!DJ52,1)="V",M2D!DJ52="RMV"),M2D!DJ52,"")</f>
        <v/>
      </c>
      <c r="BW18" s="447" t="str">
        <f>IF(OR(LEFT(M2D!DK52,1)="V",M2D!DK52="RMV"),M2D!DK52,"")</f>
        <v/>
      </c>
      <c r="BX18" s="448" t="str">
        <f>IF(OR(LEFT(M2D!DL52,1)="V",M2D!DL52="RMV"),M2D!DL52,"")</f>
        <v/>
      </c>
      <c r="BY18" s="446" t="str">
        <f>IF(OR(LEFT(M2D!DM52,1)="V",M2D!DM52="RMV"),M2D!DM52,"")</f>
        <v/>
      </c>
      <c r="BZ18" s="447" t="str">
        <f>IF(OR(LEFT(M2D!DN52,1)="V",M2D!DN52="RMV"),M2D!DN52,"")</f>
        <v/>
      </c>
      <c r="CA18" s="447" t="str">
        <f>IF(OR(LEFT(M2D!DO52,1)="V",M2D!DO52="RMV"),M2D!DO52,"")</f>
        <v/>
      </c>
      <c r="CB18" s="447" t="str">
        <f>IF(OR(LEFT(M2D!DP52,1)="V",M2D!DP52="RMV"),M2D!DP52,"")</f>
        <v/>
      </c>
      <c r="CC18" s="447" t="str">
        <f>IF(OR(LEFT(M2D!DQ52,1)="V",M2D!DQ52="RMV"),M2D!DQ52,"")</f>
        <v/>
      </c>
      <c r="CD18" s="447" t="str">
        <f>IF(OR(LEFT(M2D!DR52,1)="V",M2D!DR52="RMV"),M2D!DR52,"")</f>
        <v/>
      </c>
      <c r="CE18" s="447" t="str">
        <f>IF(OR(LEFT(M2D!DS52,1)="V",M2D!DS52="RMV"),M2D!DS52,"")</f>
        <v/>
      </c>
      <c r="CF18" s="447" t="str">
        <f>IF(OR(LEFT(M2D!DT52,1)="V",M2D!DT52="RMV"),M2D!DT52,"")</f>
        <v/>
      </c>
      <c r="CG18" s="447" t="str">
        <f>IF(OR(LEFT(M2D!DU52,1)="V",M2D!DU52="RMV"),M2D!DU52,"")</f>
        <v/>
      </c>
      <c r="CH18" s="447" t="str">
        <f>IF(OR(LEFT(M2D!DV52,1)="V",M2D!DV52="RMV"),M2D!DV52,"")</f>
        <v/>
      </c>
      <c r="CI18" s="447" t="str">
        <f>IF(OR(LEFT(M2D!DW52,1)="V",M2D!DW52="RMV"),M2D!DW52,"")</f>
        <v/>
      </c>
      <c r="CJ18" s="448" t="str">
        <f>IF(OR(LEFT(M2D!DX52,1)="V",M2D!DX52="RMV"),M2D!DX52,"")</f>
        <v/>
      </c>
      <c r="CK18" s="446" t="str">
        <f>IF(OR(LEFT(M2D!DY52,1)="V",M2D!DY52="RMV"),M2D!DY52,"")</f>
        <v/>
      </c>
      <c r="CL18" s="447" t="str">
        <f>IF(OR(LEFT(M2D!DZ52,1)="V",M2D!DZ52="RMV"),M2D!DZ52,"")</f>
        <v/>
      </c>
      <c r="CM18" s="447" t="str">
        <f>IF(OR(LEFT(M2D!EA52,1)="V",M2D!EA52="RMV"),M2D!EA52,"")</f>
        <v/>
      </c>
      <c r="CN18" s="447" t="str">
        <f>IF(OR(LEFT(M2D!EB52,1)="V",M2D!EB52="RMV"),M2D!EB52,"")</f>
        <v/>
      </c>
      <c r="CO18" s="447" t="str">
        <f>IF(OR(LEFT(M2D!EC52,1)="V",M2D!EC52="RMV"),M2D!EC52,"")</f>
        <v>V15</v>
      </c>
      <c r="CP18" s="447" t="str">
        <f>IF(OR(LEFT(M2D!ED52,1)="V",M2D!ED52="RMV"),M2D!ED52,"")</f>
        <v>V15</v>
      </c>
      <c r="CQ18" s="447" t="str">
        <f>IF(OR(LEFT(M2D!EE52,1)="V",M2D!EE52="RMV"),M2D!EE52,"")</f>
        <v>V15</v>
      </c>
      <c r="CR18" s="447" t="str">
        <f>IF(OR(LEFT(M2D!EF52,1)="V",M2D!EF52="RMV"),M2D!EF52,"")</f>
        <v>V15</v>
      </c>
      <c r="CS18" s="447" t="str">
        <f>IF(OR(LEFT(M2D!EG52,1)="V",M2D!EG52="RMV"),M2D!EG52,"")</f>
        <v>V15</v>
      </c>
      <c r="CT18" s="447" t="str">
        <f>IF(OR(LEFT(M2D!EH52,1)="V",M2D!EH52="RMV"),M2D!EH52,"")</f>
        <v/>
      </c>
      <c r="CU18" s="447" t="str">
        <f>IF(OR(LEFT(M2D!EI52,1)="V",M2D!EI52="RMV"),M2D!EI52,"")</f>
        <v/>
      </c>
      <c r="CV18" s="448" t="str">
        <f>IF(OR(LEFT(M2D!EJ52,1)="V",M2D!EJ52="RMV"),M2D!EJ52,"")</f>
        <v/>
      </c>
      <c r="CW18" s="443">
        <f>HLOOKUP("RMV",K18:CV$58,CX18,FALSE)-VLOOKUP(C18,CZ$3:DA$8,2,FALSE)</f>
        <v>35</v>
      </c>
      <c r="CX18" s="365">
        <v>41</v>
      </c>
    </row>
    <row r="19" spans="1:102" x14ac:dyDescent="0.2">
      <c r="A19" s="442">
        <v>17</v>
      </c>
      <c r="B19" s="442" t="str">
        <f>M2D!H61</f>
        <v>D667</v>
      </c>
      <c r="C19" s="365" t="str">
        <f t="shared" si="0"/>
        <v>V20</v>
      </c>
      <c r="D19" s="442">
        <f>YEAR(HLOOKUP(C19,M2D!GZ$12:HE$89,VLOOKUP(B19,M2D!GX$13:HF$89,9,FALSE),FALSE))</f>
        <v>2020</v>
      </c>
      <c r="E19" s="446" t="str">
        <f>IF(OR(LEFT(M2D!AS61,1)="V",M2D!AS61="RMV"),M2D!AS61,"")</f>
        <v/>
      </c>
      <c r="F19" s="447" t="str">
        <f>IF(OR(LEFT(M2D!AT61,1)="V",M2D!AT61="RMV"),M2D!AT61,"")</f>
        <v/>
      </c>
      <c r="G19" s="447" t="str">
        <f>IF(OR(LEFT(M2D!AU61,1)="V",M2D!AU61="RMV"),M2D!AU61,"")</f>
        <v/>
      </c>
      <c r="H19" s="447" t="str">
        <f>IF(OR(LEFT(M2D!AV61,1)="V",M2D!AV61="RMV"),M2D!AV61,"")</f>
        <v/>
      </c>
      <c r="I19" s="447" t="str">
        <f>IF(OR(LEFT(M2D!AW61,1)="V",M2D!AW61="RMV"),M2D!AW61,"")</f>
        <v/>
      </c>
      <c r="J19" s="447" t="str">
        <f>IF(OR(LEFT(M2D!AX61,1)="V",M2D!AX61="RMV"),M2D!AX61,"")</f>
        <v/>
      </c>
      <c r="K19" s="447" t="str">
        <f>IF(OR(LEFT(M2D!AY61,1)="V",M2D!AY61="RMV"),M2D!AY61,"")</f>
        <v/>
      </c>
      <c r="L19" s="447" t="str">
        <f>IF(OR(LEFT(M2D!AZ61,1)="V",M2D!AZ61="RMV"),M2D!AZ61,"")</f>
        <v/>
      </c>
      <c r="M19" s="447" t="str">
        <f>IF(OR(LEFT(M2D!BA61,1)="V",M2D!BA61="RMV"),M2D!BA61,"")</f>
        <v/>
      </c>
      <c r="N19" s="447" t="str">
        <f>IF(OR(LEFT(M2D!BB61,1)="V",M2D!BB61="RMV"),M2D!BB61,"")</f>
        <v/>
      </c>
      <c r="O19" s="447" t="str">
        <f>IF(OR(LEFT(M2D!BC61,1)="V",M2D!BC61="RMV"),M2D!BC61,"")</f>
        <v/>
      </c>
      <c r="P19" s="448" t="str">
        <f>IF(OR(LEFT(M2D!BD61,1)="V",M2D!BD61="RMV"),M2D!BD61,"")</f>
        <v/>
      </c>
      <c r="Q19" s="446" t="str">
        <f>IF(OR(LEFT(M2D!BE61,1)="V",M2D!BE61="RMV"),M2D!BE61,"")</f>
        <v/>
      </c>
      <c r="R19" s="447" t="str">
        <f>IF(OR(LEFT(M2D!BF61,1)="V",M2D!BF61="RMV"),M2D!BF61,"")</f>
        <v/>
      </c>
      <c r="S19" s="447" t="str">
        <f>IF(OR(LEFT(M2D!BG61,1)="V",M2D!BG61="RMV"),M2D!BG61,"")</f>
        <v/>
      </c>
      <c r="T19" s="447" t="str">
        <f>IF(OR(LEFT(M2D!BH61,1)="V",M2D!BH61="RMV"),M2D!BH61,"")</f>
        <v/>
      </c>
      <c r="U19" s="447" t="str">
        <f>IF(OR(LEFT(M2D!BI61,1)="V",M2D!BI61="RMV"),M2D!BI61,"")</f>
        <v/>
      </c>
      <c r="V19" s="447" t="str">
        <f>IF(OR(LEFT(M2D!BJ61,1)="V",M2D!BJ61="RMV"),M2D!BJ61,"")</f>
        <v/>
      </c>
      <c r="W19" s="447" t="str">
        <f>IF(OR(LEFT(M2D!BK61,1)="V",M2D!BK61="RMV"),M2D!BK61,"")</f>
        <v/>
      </c>
      <c r="X19" s="447" t="str">
        <f>IF(OR(LEFT(M2D!BL61,1)="V",M2D!BL61="RMV"),M2D!BL61,"")</f>
        <v/>
      </c>
      <c r="Y19" s="447" t="str">
        <f>IF(OR(LEFT(M2D!BM61,1)="V",M2D!BM61="RMV"),M2D!BM61,"")</f>
        <v/>
      </c>
      <c r="Z19" s="447" t="str">
        <f>IF(OR(LEFT(M2D!BN61,1)="V",M2D!BN61="RMV"),M2D!BN61,"")</f>
        <v/>
      </c>
      <c r="AA19" s="447" t="str">
        <f>IF(OR(LEFT(M2D!BO61,1)="V",M2D!BO61="RMV"),M2D!BO61,"")</f>
        <v/>
      </c>
      <c r="AB19" s="448" t="str">
        <f>IF(OR(LEFT(M2D!BP61,1)="V",M2D!BP61="RMV"),M2D!BP61,"")</f>
        <v/>
      </c>
      <c r="AC19" s="446" t="str">
        <f>IF(OR(LEFT(M2D!BQ61,1)="V",M2D!BQ61="RMV"),M2D!BQ61,"")</f>
        <v/>
      </c>
      <c r="AD19" s="447" t="str">
        <f>IF(OR(LEFT(M2D!BR61,1)="V",M2D!BR61="RMV"),M2D!BR61,"")</f>
        <v/>
      </c>
      <c r="AE19" s="447" t="str">
        <f>IF(OR(LEFT(M2D!BS61,1)="V",M2D!BS61="RMV"),M2D!BS61,"")</f>
        <v/>
      </c>
      <c r="AF19" s="447" t="str">
        <f>IF(OR(LEFT(M2D!BT61,1)="V",M2D!BT61="RMV"),M2D!BT61,"")</f>
        <v/>
      </c>
      <c r="AG19" s="447" t="str">
        <f>IF(OR(LEFT(M2D!BU61,1)="V",M2D!BU61="RMV"),M2D!BU61,"")</f>
        <v/>
      </c>
      <c r="AH19" s="447" t="str">
        <f>IF(OR(LEFT(M2D!BV61,1)="V",M2D!BV61="RMV"),M2D!BV61,"")</f>
        <v/>
      </c>
      <c r="AI19" s="447" t="str">
        <f>IF(OR(LEFT(M2D!BW61,1)="V",M2D!BW61="RMV"),M2D!BW61,"")</f>
        <v/>
      </c>
      <c r="AJ19" s="447" t="str">
        <f>IF(OR(LEFT(M2D!BX61,1)="V",M2D!BX61="RMV"),M2D!BX61,"")</f>
        <v/>
      </c>
      <c r="AK19" s="447" t="str">
        <f>IF(OR(LEFT(M2D!BY61,1)="V",M2D!BY61="RMV"),M2D!BY61,"")</f>
        <v/>
      </c>
      <c r="AL19" s="447" t="str">
        <f>IF(OR(LEFT(M2D!BZ61,1)="V",M2D!BZ61="RMV"),M2D!BZ61,"")</f>
        <v/>
      </c>
      <c r="AM19" s="447" t="str">
        <f>IF(OR(LEFT(M2D!CA61,1)="V",M2D!CA61="RMV"),M2D!CA61,"")</f>
        <v>V20</v>
      </c>
      <c r="AN19" s="448" t="str">
        <f>IF(OR(LEFT(M2D!CB61,1)="V",M2D!CB61="RMV"),M2D!CB61,"")</f>
        <v>V20</v>
      </c>
      <c r="AO19" s="446" t="str">
        <f>IF(OR(LEFT(M2D!CC61,1)="V",M2D!CC61="RMV"),M2D!CC61,"")</f>
        <v>V20</v>
      </c>
      <c r="AP19" s="447" t="str">
        <f>IF(OR(LEFT(M2D!CD61,1)="V",M2D!CD61="RMV"),M2D!CD61,"")</f>
        <v>V20</v>
      </c>
      <c r="AQ19" s="447" t="str">
        <f>IF(OR(LEFT(M2D!CE61,1)="V",M2D!CE61="RMV"),M2D!CE61,"")</f>
        <v>V20</v>
      </c>
      <c r="AR19" s="447" t="str">
        <f>IF(OR(LEFT(M2D!CF61,1)="V",M2D!CF61="RMV"),M2D!CF61,"")</f>
        <v>V20</v>
      </c>
      <c r="AS19" s="447" t="str">
        <f>IF(OR(LEFT(M2D!CG61,1)="V",M2D!CG61="RMV"),M2D!CG61,"")</f>
        <v>RMV</v>
      </c>
      <c r="AT19" s="447" t="str">
        <f>IF(OR(LEFT(M2D!CH61,1)="V",M2D!CH61="RMV"),M2D!CH61,"")</f>
        <v>RMV</v>
      </c>
      <c r="AU19" s="447" t="str">
        <f>IF(OR(LEFT(M2D!CI61,1)="V",M2D!CI61="RMV"),M2D!CI61,"")</f>
        <v>RMV</v>
      </c>
      <c r="AV19" s="447" t="str">
        <f>IF(OR(LEFT(M2D!CJ61,1)="V",M2D!CJ61="RMV"),M2D!CJ61,"")</f>
        <v>RMV</v>
      </c>
      <c r="AW19" s="447" t="str">
        <f>IF(OR(LEFT(M2D!CK61,1)="V",M2D!CK61="RMV"),M2D!CK61,"")</f>
        <v>RMV</v>
      </c>
      <c r="AX19" s="447" t="str">
        <f>IF(OR(LEFT(M2D!CL61,1)="V",M2D!CL61="RMV"),M2D!CL61,"")</f>
        <v>RMV</v>
      </c>
      <c r="AY19" s="447" t="str">
        <f>IF(OR(LEFT(M2D!CM61,1)="V",M2D!CM61="RMV"),M2D!CM61,"")</f>
        <v/>
      </c>
      <c r="AZ19" s="448" t="str">
        <f>IF(OR(LEFT(M2D!CN61,1)="V",M2D!CN61="RMV"),M2D!CN61,"")</f>
        <v/>
      </c>
      <c r="BA19" s="446" t="str">
        <f>IF(OR(LEFT(M2D!CO61,1)="V",M2D!CO61="RMV"),M2D!CO61,"")</f>
        <v/>
      </c>
      <c r="BB19" s="447" t="str">
        <f>IF(OR(LEFT(M2D!CP61,1)="V",M2D!CP61="RMV"),M2D!CP61,"")</f>
        <v/>
      </c>
      <c r="BC19" s="447" t="str">
        <f>IF(OR(LEFT(M2D!CQ61,1)="V",M2D!CQ61="RMV"),M2D!CQ61,"")</f>
        <v/>
      </c>
      <c r="BD19" s="447" t="str">
        <f>IF(OR(LEFT(M2D!CR61,1)="V",M2D!CR61="RMV"),M2D!CR61,"")</f>
        <v/>
      </c>
      <c r="BE19" s="447" t="str">
        <f>IF(OR(LEFT(M2D!CS61,1)="V",M2D!CS61="RMV"),M2D!CS61,"")</f>
        <v/>
      </c>
      <c r="BF19" s="447" t="str">
        <f>IF(OR(LEFT(M2D!CT61,1)="V",M2D!CT61="RMV"),M2D!CT61,"")</f>
        <v/>
      </c>
      <c r="BG19" s="447" t="str">
        <f>IF(OR(LEFT(M2D!CU61,1)="V",M2D!CU61="RMV"),M2D!CU61,"")</f>
        <v/>
      </c>
      <c r="BH19" s="447" t="str">
        <f>IF(OR(LEFT(M2D!CV61,1)="V",M2D!CV61="RMV"),M2D!CV61,"")</f>
        <v/>
      </c>
      <c r="BI19" s="447" t="str">
        <f>IF(OR(LEFT(M2D!CW61,1)="V",M2D!CW61="RMV"),M2D!CW61,"")</f>
        <v/>
      </c>
      <c r="BJ19" s="447" t="str">
        <f>IF(OR(LEFT(M2D!CX61,1)="V",M2D!CX61="RMV"),M2D!CX61,"")</f>
        <v/>
      </c>
      <c r="BK19" s="447" t="str">
        <f>IF(OR(LEFT(M2D!CY61,1)="V",M2D!CY61="RMV"),M2D!CY61,"")</f>
        <v/>
      </c>
      <c r="BL19" s="448" t="str">
        <f>IF(OR(LEFT(M2D!CZ61,1)="V",M2D!CZ61="RMV"),M2D!CZ61,"")</f>
        <v/>
      </c>
      <c r="BM19" s="446" t="str">
        <f>IF(OR(LEFT(M2D!DA61,1)="V",M2D!DA61="RMV"),M2D!DA61,"")</f>
        <v/>
      </c>
      <c r="BN19" s="447" t="str">
        <f>IF(OR(LEFT(M2D!DB61,1)="V",M2D!DB61="RMV"),M2D!DB61,"")</f>
        <v/>
      </c>
      <c r="BO19" s="447" t="str">
        <f>IF(OR(LEFT(M2D!DC61,1)="V",M2D!DC61="RMV"),M2D!DC61,"")</f>
        <v/>
      </c>
      <c r="BP19" s="447" t="str">
        <f>IF(OR(LEFT(M2D!DD61,1)="V",M2D!DD61="RMV"),M2D!DD61,"")</f>
        <v/>
      </c>
      <c r="BQ19" s="447" t="str">
        <f>IF(OR(LEFT(M2D!DE61,1)="V",M2D!DE61="RMV"),M2D!DE61,"")</f>
        <v/>
      </c>
      <c r="BR19" s="447" t="str">
        <f>IF(OR(LEFT(M2D!DF61,1)="V",M2D!DF61="RMV"),M2D!DF61,"")</f>
        <v/>
      </c>
      <c r="BS19" s="447" t="str">
        <f>IF(OR(LEFT(M2D!DG61,1)="V",M2D!DG61="RMV"),M2D!DG61,"")</f>
        <v/>
      </c>
      <c r="BT19" s="447" t="str">
        <f>IF(OR(LEFT(M2D!DH61,1)="V",M2D!DH61="RMV"),M2D!DH61,"")</f>
        <v/>
      </c>
      <c r="BU19" s="447" t="str">
        <f>IF(OR(LEFT(M2D!DI61,1)="V",M2D!DI61="RMV"),M2D!DI61,"")</f>
        <v/>
      </c>
      <c r="BV19" s="447" t="str">
        <f>IF(OR(LEFT(M2D!DJ61,1)="V",M2D!DJ61="RMV"),M2D!DJ61,"")</f>
        <v/>
      </c>
      <c r="BW19" s="447" t="str">
        <f>IF(OR(LEFT(M2D!DK61,1)="V",M2D!DK61="RMV"),M2D!DK61,"")</f>
        <v/>
      </c>
      <c r="BX19" s="448" t="str">
        <f>IF(OR(LEFT(M2D!DL61,1)="V",M2D!DL61="RMV"),M2D!DL61,"")</f>
        <v/>
      </c>
      <c r="BY19" s="446" t="str">
        <f>IF(OR(LEFT(M2D!DM61,1)="V",M2D!DM61="RMV"),M2D!DM61,"")</f>
        <v/>
      </c>
      <c r="BZ19" s="447" t="str">
        <f>IF(OR(LEFT(M2D!DN61,1)="V",M2D!DN61="RMV"),M2D!DN61,"")</f>
        <v/>
      </c>
      <c r="CA19" s="447" t="str">
        <f>IF(OR(LEFT(M2D!DO61,1)="V",M2D!DO61="RMV"),M2D!DO61,"")</f>
        <v/>
      </c>
      <c r="CB19" s="447" t="str">
        <f>IF(OR(LEFT(M2D!DP61,1)="V",M2D!DP61="RMV"),M2D!DP61,"")</f>
        <v/>
      </c>
      <c r="CC19" s="447" t="str">
        <f>IF(OR(LEFT(M2D!DQ61,1)="V",M2D!DQ61="RMV"),M2D!DQ61,"")</f>
        <v/>
      </c>
      <c r="CD19" s="447" t="str">
        <f>IF(OR(LEFT(M2D!DR61,1)="V",M2D!DR61="RMV"),M2D!DR61,"")</f>
        <v/>
      </c>
      <c r="CE19" s="447" t="str">
        <f>IF(OR(LEFT(M2D!DS61,1)="V",M2D!DS61="RMV"),M2D!DS61,"")</f>
        <v/>
      </c>
      <c r="CF19" s="447" t="str">
        <f>IF(OR(LEFT(M2D!DT61,1)="V",M2D!DT61="RMV"),M2D!DT61,"")</f>
        <v/>
      </c>
      <c r="CG19" s="447" t="str">
        <f>IF(OR(LEFT(M2D!DU61,1)="V",M2D!DU61="RMV"),M2D!DU61,"")</f>
        <v/>
      </c>
      <c r="CH19" s="447" t="str">
        <f>IF(OR(LEFT(M2D!DV61,1)="V",M2D!DV61="RMV"),M2D!DV61,"")</f>
        <v/>
      </c>
      <c r="CI19" s="447" t="str">
        <f>IF(OR(LEFT(M2D!DW61,1)="V",M2D!DW61="RMV"),M2D!DW61,"")</f>
        <v/>
      </c>
      <c r="CJ19" s="448" t="str">
        <f>IF(OR(LEFT(M2D!DX61,1)="V",M2D!DX61="RMV"),M2D!DX61,"")</f>
        <v/>
      </c>
      <c r="CK19" s="446" t="str">
        <f>IF(OR(LEFT(M2D!DY61,1)="V",M2D!DY61="RMV"),M2D!DY61,"")</f>
        <v/>
      </c>
      <c r="CL19" s="447" t="str">
        <f>IF(OR(LEFT(M2D!DZ61,1)="V",M2D!DZ61="RMV"),M2D!DZ61,"")</f>
        <v/>
      </c>
      <c r="CM19" s="447" t="str">
        <f>IF(OR(LEFT(M2D!EA61,1)="V",M2D!EA61="RMV"),M2D!EA61,"")</f>
        <v/>
      </c>
      <c r="CN19" s="447" t="str">
        <f>IF(OR(LEFT(M2D!EB61,1)="V",M2D!EB61="RMV"),M2D!EB61,"")</f>
        <v/>
      </c>
      <c r="CO19" s="447" t="str">
        <f>IF(OR(LEFT(M2D!EC61,1)="V",M2D!EC61="RMV"),M2D!EC61,"")</f>
        <v/>
      </c>
      <c r="CP19" s="447" t="str">
        <f>IF(OR(LEFT(M2D!ED61,1)="V",M2D!ED61="RMV"),M2D!ED61,"")</f>
        <v/>
      </c>
      <c r="CQ19" s="447" t="str">
        <f>IF(OR(LEFT(M2D!EE61,1)="V",M2D!EE61="RMV"),M2D!EE61,"")</f>
        <v/>
      </c>
      <c r="CR19" s="447" t="str">
        <f>IF(OR(LEFT(M2D!EF61,1)="V",M2D!EF61="RMV"),M2D!EF61,"")</f>
        <v/>
      </c>
      <c r="CS19" s="447" t="str">
        <f>IF(OR(LEFT(M2D!EG61,1)="V",M2D!EG61="RMV"),M2D!EG61,"")</f>
        <v/>
      </c>
      <c r="CT19" s="447" t="str">
        <f>IF(OR(LEFT(M2D!EH61,1)="V",M2D!EH61="RMV"),M2D!EH61,"")</f>
        <v/>
      </c>
      <c r="CU19" s="447" t="str">
        <f>IF(OR(LEFT(M2D!EI61,1)="V",M2D!EI61="RMV"),M2D!EI61,"")</f>
        <v/>
      </c>
      <c r="CV19" s="448" t="str">
        <f>IF(OR(LEFT(M2D!EJ61,1)="V",M2D!EJ61="RMV"),M2D!EJ61,"")</f>
        <v/>
      </c>
      <c r="CW19" s="443">
        <f>HLOOKUP("RMV",K19:CV$58,CX19,FALSE)-VLOOKUP(C19,CZ$3:DA$8,2,FALSE)</f>
        <v>36</v>
      </c>
      <c r="CX19" s="365">
        <v>40</v>
      </c>
    </row>
    <row r="20" spans="1:102" x14ac:dyDescent="0.2">
      <c r="A20" s="442">
        <v>18</v>
      </c>
      <c r="B20" s="442" t="str">
        <f>M2D!H39</f>
        <v>D642</v>
      </c>
      <c r="C20" s="365" t="str">
        <f t="shared" si="0"/>
        <v>V10</v>
      </c>
      <c r="D20" s="442">
        <f>YEAR(HLOOKUP(C20,M2D!GZ$12:HE$89,VLOOKUP(B20,M2D!GX$13:HF$89,9,FALSE),FALSE))</f>
        <v>2020</v>
      </c>
      <c r="E20" s="446" t="str">
        <f>IF(OR(LEFT(M2D!AS39,1)="V",M2D!AS39="RMV"),M2D!AS39,"")</f>
        <v/>
      </c>
      <c r="F20" s="447" t="str">
        <f>IF(OR(LEFT(M2D!AT39,1)="V",M2D!AT39="RMV"),M2D!AT39,"")</f>
        <v/>
      </c>
      <c r="G20" s="447" t="str">
        <f>IF(OR(LEFT(M2D!AU39,1)="V",M2D!AU39="RMV"),M2D!AU39,"")</f>
        <v/>
      </c>
      <c r="H20" s="447" t="str">
        <f>IF(OR(LEFT(M2D!AV39,1)="V",M2D!AV39="RMV"),M2D!AV39,"")</f>
        <v/>
      </c>
      <c r="I20" s="447" t="str">
        <f>IF(OR(LEFT(M2D!AW39,1)="V",M2D!AW39="RMV"),M2D!AW39,"")</f>
        <v/>
      </c>
      <c r="J20" s="447" t="str">
        <f>IF(OR(LEFT(M2D!AX39,1)="V",M2D!AX39="RMV"),M2D!AX39,"")</f>
        <v/>
      </c>
      <c r="K20" s="447" t="str">
        <f>IF(OR(LEFT(M2D!AY39,1)="V",M2D!AY39="RMV"),M2D!AY39,"")</f>
        <v/>
      </c>
      <c r="L20" s="447" t="str">
        <f>IF(OR(LEFT(M2D!AZ39,1)="V",M2D!AZ39="RMV"),M2D!AZ39,"")</f>
        <v/>
      </c>
      <c r="M20" s="447" t="str">
        <f>IF(OR(LEFT(M2D!BA39,1)="V",M2D!BA39="RMV"),M2D!BA39,"")</f>
        <v/>
      </c>
      <c r="N20" s="447" t="str">
        <f>IF(OR(LEFT(M2D!BB39,1)="V",M2D!BB39="RMV"),M2D!BB39,"")</f>
        <v/>
      </c>
      <c r="O20" s="447" t="str">
        <f>IF(OR(LEFT(M2D!BC39,1)="V",M2D!BC39="RMV"),M2D!BC39,"")</f>
        <v/>
      </c>
      <c r="P20" s="448" t="str">
        <f>IF(OR(LEFT(M2D!BD39,1)="V",M2D!BD39="RMV"),M2D!BD39,"")</f>
        <v/>
      </c>
      <c r="Q20" s="446" t="str">
        <f>IF(OR(LEFT(M2D!BE39,1)="V",M2D!BE39="RMV"),M2D!BE39,"")</f>
        <v/>
      </c>
      <c r="R20" s="447" t="str">
        <f>IF(OR(LEFT(M2D!BF39,1)="V",M2D!BF39="RMV"),M2D!BF39,"")</f>
        <v/>
      </c>
      <c r="S20" s="447" t="str">
        <f>IF(OR(LEFT(M2D!BG39,1)="V",M2D!BG39="RMV"),M2D!BG39,"")</f>
        <v/>
      </c>
      <c r="T20" s="447" t="str">
        <f>IF(OR(LEFT(M2D!BH39,1)="V",M2D!BH39="RMV"),M2D!BH39,"")</f>
        <v/>
      </c>
      <c r="U20" s="447" t="str">
        <f>IF(OR(LEFT(M2D!BI39,1)="V",M2D!BI39="RMV"),M2D!BI39,"")</f>
        <v/>
      </c>
      <c r="V20" s="447" t="str">
        <f>IF(OR(LEFT(M2D!BJ39,1)="V",M2D!BJ39="RMV"),M2D!BJ39,"")</f>
        <v/>
      </c>
      <c r="W20" s="447" t="str">
        <f>IF(OR(LEFT(M2D!BK39,1)="V",M2D!BK39="RMV"),M2D!BK39,"")</f>
        <v/>
      </c>
      <c r="X20" s="447" t="str">
        <f>IF(OR(LEFT(M2D!BL39,1)="V",M2D!BL39="RMV"),M2D!BL39,"")</f>
        <v/>
      </c>
      <c r="Y20" s="447" t="str">
        <f>IF(OR(LEFT(M2D!BM39,1)="V",M2D!BM39="RMV"),M2D!BM39,"")</f>
        <v/>
      </c>
      <c r="Z20" s="447" t="str">
        <f>IF(OR(LEFT(M2D!BN39,1)="V",M2D!BN39="RMV"),M2D!BN39,"")</f>
        <v/>
      </c>
      <c r="AA20" s="447" t="str">
        <f>IF(OR(LEFT(M2D!BO39,1)="V",M2D!BO39="RMV"),M2D!BO39,"")</f>
        <v/>
      </c>
      <c r="AB20" s="448" t="str">
        <f>IF(OR(LEFT(M2D!BP39,1)="V",M2D!BP39="RMV"),M2D!BP39,"")</f>
        <v/>
      </c>
      <c r="AC20" s="446" t="str">
        <f>IF(OR(LEFT(M2D!BQ39,1)="V",M2D!BQ39="RMV"),M2D!BQ39,"")</f>
        <v/>
      </c>
      <c r="AD20" s="447" t="str">
        <f>IF(OR(LEFT(M2D!BR39,1)="V",M2D!BR39="RMV"),M2D!BR39,"")</f>
        <v/>
      </c>
      <c r="AE20" s="447" t="str">
        <f>IF(OR(LEFT(M2D!BS39,1)="V",M2D!BS39="RMV"),M2D!BS39,"")</f>
        <v/>
      </c>
      <c r="AF20" s="447" t="str">
        <f>IF(OR(LEFT(M2D!BT39,1)="V",M2D!BT39="RMV"),M2D!BT39,"")</f>
        <v/>
      </c>
      <c r="AG20" s="447" t="str">
        <f>IF(OR(LEFT(M2D!BU39,1)="V",M2D!BU39="RMV"),M2D!BU39,"")</f>
        <v/>
      </c>
      <c r="AH20" s="447" t="str">
        <f>IF(OR(LEFT(M2D!BV39,1)="V",M2D!BV39="RMV"),M2D!BV39,"")</f>
        <v/>
      </c>
      <c r="AI20" s="447" t="str">
        <f>IF(OR(LEFT(M2D!BW39,1)="V",M2D!BW39="RMV"),M2D!BW39,"")</f>
        <v/>
      </c>
      <c r="AJ20" s="447" t="str">
        <f>IF(OR(LEFT(M2D!BX39,1)="V",M2D!BX39="RMV"),M2D!BX39,"")</f>
        <v/>
      </c>
      <c r="AK20" s="447" t="str">
        <f>IF(OR(LEFT(M2D!BY39,1)="V",M2D!BY39="RMV"),M2D!BY39,"")</f>
        <v/>
      </c>
      <c r="AL20" s="447" t="str">
        <f>IF(OR(LEFT(M2D!BZ39,1)="V",M2D!BZ39="RMV"),M2D!BZ39,"")</f>
        <v/>
      </c>
      <c r="AM20" s="447" t="str">
        <f>IF(OR(LEFT(M2D!CA39,1)="V",M2D!CA39="RMV"),M2D!CA39,"")</f>
        <v>V10</v>
      </c>
      <c r="AN20" s="448" t="str">
        <f>IF(OR(LEFT(M2D!CB39,1)="V",M2D!CB39="RMV"),M2D!CB39,"")</f>
        <v>V10</v>
      </c>
      <c r="AO20" s="446" t="str">
        <f>IF(OR(LEFT(M2D!CC39,1)="V",M2D!CC39="RMV"),M2D!CC39,"")</f>
        <v>V10</v>
      </c>
      <c r="AP20" s="447" t="str">
        <f>IF(OR(LEFT(M2D!CD39,1)="V",M2D!CD39="RMV"),M2D!CD39,"")</f>
        <v>V10</v>
      </c>
      <c r="AQ20" s="447" t="str">
        <f>IF(OR(LEFT(M2D!CE39,1)="V",M2D!CE39="RMV"),M2D!CE39,"")</f>
        <v>V10</v>
      </c>
      <c r="AR20" s="447" t="str">
        <f>IF(OR(LEFT(M2D!CF39,1)="V",M2D!CF39="RMV"),M2D!CF39,"")</f>
        <v>V10</v>
      </c>
      <c r="AS20" s="447" t="str">
        <f>IF(OR(LEFT(M2D!CG39,1)="V",M2D!CG39="RMV"),M2D!CG39,"")</f>
        <v>RMV</v>
      </c>
      <c r="AT20" s="447" t="str">
        <f>IF(OR(LEFT(M2D!CH39,1)="V",M2D!CH39="RMV"),M2D!CH39,"")</f>
        <v>RMV</v>
      </c>
      <c r="AU20" s="447" t="str">
        <f>IF(OR(LEFT(M2D!CI39,1)="V",M2D!CI39="RMV"),M2D!CI39,"")</f>
        <v>RMV</v>
      </c>
      <c r="AV20" s="447" t="str">
        <f>IF(OR(LEFT(M2D!CJ39,1)="V",M2D!CJ39="RMV"),M2D!CJ39,"")</f>
        <v>RMV</v>
      </c>
      <c r="AW20" s="447" t="str">
        <f>IF(OR(LEFT(M2D!CK39,1)="V",M2D!CK39="RMV"),M2D!CK39,"")</f>
        <v>RMV</v>
      </c>
      <c r="AX20" s="447" t="str">
        <f>IF(OR(LEFT(M2D!CL39,1)="V",M2D!CL39="RMV"),M2D!CL39,"")</f>
        <v>RMV</v>
      </c>
      <c r="AY20" s="447" t="str">
        <f>IF(OR(LEFT(M2D!CM39,1)="V",M2D!CM39="RMV"),M2D!CM39,"")</f>
        <v/>
      </c>
      <c r="AZ20" s="448" t="str">
        <f>IF(OR(LEFT(M2D!CN39,1)="V",M2D!CN39="RMV"),M2D!CN39,"")</f>
        <v/>
      </c>
      <c r="BA20" s="446" t="str">
        <f>IF(OR(LEFT(M2D!CO39,1)="V",M2D!CO39="RMV"),M2D!CO39,"")</f>
        <v/>
      </c>
      <c r="BB20" s="447" t="str">
        <f>IF(OR(LEFT(M2D!CP39,1)="V",M2D!CP39="RMV"),M2D!CP39,"")</f>
        <v/>
      </c>
      <c r="BC20" s="447" t="str">
        <f>IF(OR(LEFT(M2D!CQ39,1)="V",M2D!CQ39="RMV"),M2D!CQ39,"")</f>
        <v/>
      </c>
      <c r="BD20" s="447" t="str">
        <f>IF(OR(LEFT(M2D!CR39,1)="V",M2D!CR39="RMV"),M2D!CR39,"")</f>
        <v/>
      </c>
      <c r="BE20" s="447" t="str">
        <f>IF(OR(LEFT(M2D!CS39,1)="V",M2D!CS39="RMV"),M2D!CS39,"")</f>
        <v/>
      </c>
      <c r="BF20" s="447" t="str">
        <f>IF(OR(LEFT(M2D!CT39,1)="V",M2D!CT39="RMV"),M2D!CT39,"")</f>
        <v/>
      </c>
      <c r="BG20" s="447" t="str">
        <f>IF(OR(LEFT(M2D!CU39,1)="V",M2D!CU39="RMV"),M2D!CU39,"")</f>
        <v/>
      </c>
      <c r="BH20" s="447" t="str">
        <f>IF(OR(LEFT(M2D!CV39,1)="V",M2D!CV39="RMV"),M2D!CV39,"")</f>
        <v/>
      </c>
      <c r="BI20" s="447" t="str">
        <f>IF(OR(LEFT(M2D!CW39,1)="V",M2D!CW39="RMV"),M2D!CW39,"")</f>
        <v/>
      </c>
      <c r="BJ20" s="447" t="str">
        <f>IF(OR(LEFT(M2D!CX39,1)="V",M2D!CX39="RMV"),M2D!CX39,"")</f>
        <v/>
      </c>
      <c r="BK20" s="447" t="str">
        <f>IF(OR(LEFT(M2D!CY39,1)="V",M2D!CY39="RMV"),M2D!CY39,"")</f>
        <v/>
      </c>
      <c r="BL20" s="448" t="str">
        <f>IF(OR(LEFT(M2D!CZ39,1)="V",M2D!CZ39="RMV"),M2D!CZ39,"")</f>
        <v/>
      </c>
      <c r="BM20" s="446" t="str">
        <f>IF(OR(LEFT(M2D!DA39,1)="V",M2D!DA39="RMV"),M2D!DA39,"")</f>
        <v/>
      </c>
      <c r="BN20" s="447" t="str">
        <f>IF(OR(LEFT(M2D!DB39,1)="V",M2D!DB39="RMV"),M2D!DB39,"")</f>
        <v/>
      </c>
      <c r="BO20" s="447" t="str">
        <f>IF(OR(LEFT(M2D!DC39,1)="V",M2D!DC39="RMV"),M2D!DC39,"")</f>
        <v/>
      </c>
      <c r="BP20" s="447" t="str">
        <f>IF(OR(LEFT(M2D!DD39,1)="V",M2D!DD39="RMV"),M2D!DD39,"")</f>
        <v/>
      </c>
      <c r="BQ20" s="447" t="str">
        <f>IF(OR(LEFT(M2D!DE39,1)="V",M2D!DE39="RMV"),M2D!DE39,"")</f>
        <v/>
      </c>
      <c r="BR20" s="447" t="str">
        <f>IF(OR(LEFT(M2D!DF39,1)="V",M2D!DF39="RMV"),M2D!DF39,"")</f>
        <v/>
      </c>
      <c r="BS20" s="447" t="str">
        <f>IF(OR(LEFT(M2D!DG39,1)="V",M2D!DG39="RMV"),M2D!DG39,"")</f>
        <v/>
      </c>
      <c r="BT20" s="447" t="str">
        <f>IF(OR(LEFT(M2D!DH39,1)="V",M2D!DH39="RMV"),M2D!DH39,"")</f>
        <v/>
      </c>
      <c r="BU20" s="447" t="str">
        <f>IF(OR(LEFT(M2D!DI39,1)="V",M2D!DI39="RMV"),M2D!DI39,"")</f>
        <v/>
      </c>
      <c r="BV20" s="447" t="str">
        <f>IF(OR(LEFT(M2D!DJ39,1)="V",M2D!DJ39="RMV"),M2D!DJ39,"")</f>
        <v/>
      </c>
      <c r="BW20" s="447" t="str">
        <f>IF(OR(LEFT(M2D!DK39,1)="V",M2D!DK39="RMV"),M2D!DK39,"")</f>
        <v/>
      </c>
      <c r="BX20" s="448" t="str">
        <f>IF(OR(LEFT(M2D!DL39,1)="V",M2D!DL39="RMV"),M2D!DL39,"")</f>
        <v/>
      </c>
      <c r="BY20" s="446" t="str">
        <f>IF(OR(LEFT(M2D!DM39,1)="V",M2D!DM39="RMV"),M2D!DM39,"")</f>
        <v/>
      </c>
      <c r="BZ20" s="447" t="str">
        <f>IF(OR(LEFT(M2D!DN39,1)="V",M2D!DN39="RMV"),M2D!DN39,"")</f>
        <v/>
      </c>
      <c r="CA20" s="447" t="str">
        <f>IF(OR(LEFT(M2D!DO39,1)="V",M2D!DO39="RMV"),M2D!DO39,"")</f>
        <v/>
      </c>
      <c r="CB20" s="447" t="str">
        <f>IF(OR(LEFT(M2D!DP39,1)="V",M2D!DP39="RMV"),M2D!DP39,"")</f>
        <v/>
      </c>
      <c r="CC20" s="447" t="str">
        <f>IF(OR(LEFT(M2D!DQ39,1)="V",M2D!DQ39="RMV"),M2D!DQ39,"")</f>
        <v/>
      </c>
      <c r="CD20" s="447" t="str">
        <f>IF(OR(LEFT(M2D!DR39,1)="V",M2D!DR39="RMV"),M2D!DR39,"")</f>
        <v/>
      </c>
      <c r="CE20" s="447" t="str">
        <f>IF(OR(LEFT(M2D!DS39,1)="V",M2D!DS39="RMV"),M2D!DS39,"")</f>
        <v/>
      </c>
      <c r="CF20" s="447" t="str">
        <f>IF(OR(LEFT(M2D!DT39,1)="V",M2D!DT39="RMV"),M2D!DT39,"")</f>
        <v/>
      </c>
      <c r="CG20" s="447" t="str">
        <f>IF(OR(LEFT(M2D!DU39,1)="V",M2D!DU39="RMV"),M2D!DU39,"")</f>
        <v/>
      </c>
      <c r="CH20" s="447" t="str">
        <f>IF(OR(LEFT(M2D!DV39,1)="V",M2D!DV39="RMV"),M2D!DV39,"")</f>
        <v/>
      </c>
      <c r="CI20" s="447" t="str">
        <f>IF(OR(LEFT(M2D!DW39,1)="V",M2D!DW39="RMV"),M2D!DW39,"")</f>
        <v/>
      </c>
      <c r="CJ20" s="448" t="str">
        <f>IF(OR(LEFT(M2D!DX39,1)="V",M2D!DX39="RMV"),M2D!DX39,"")</f>
        <v/>
      </c>
      <c r="CK20" s="446" t="str">
        <f>IF(OR(LEFT(M2D!DY39,1)="V",M2D!DY39="RMV"),M2D!DY39,"")</f>
        <v/>
      </c>
      <c r="CL20" s="447" t="str">
        <f>IF(OR(LEFT(M2D!DZ39,1)="V",M2D!DZ39="RMV"),M2D!DZ39,"")</f>
        <v/>
      </c>
      <c r="CM20" s="447" t="str">
        <f>IF(OR(LEFT(M2D!EA39,1)="V",M2D!EA39="RMV"),M2D!EA39,"")</f>
        <v/>
      </c>
      <c r="CN20" s="447" t="str">
        <f>IF(OR(LEFT(M2D!EB39,1)="V",M2D!EB39="RMV"),M2D!EB39,"")</f>
        <v/>
      </c>
      <c r="CO20" s="447" t="str">
        <f>IF(OR(LEFT(M2D!EC39,1)="V",M2D!EC39="RMV"),M2D!EC39,"")</f>
        <v/>
      </c>
      <c r="CP20" s="447" t="str">
        <f>IF(OR(LEFT(M2D!ED39,1)="V",M2D!ED39="RMV"),M2D!ED39,"")</f>
        <v/>
      </c>
      <c r="CQ20" s="447" t="str">
        <f>IF(OR(LEFT(M2D!EE39,1)="V",M2D!EE39="RMV"),M2D!EE39,"")</f>
        <v/>
      </c>
      <c r="CR20" s="447" t="str">
        <f>IF(OR(LEFT(M2D!EF39,1)="V",M2D!EF39="RMV"),M2D!EF39,"")</f>
        <v/>
      </c>
      <c r="CS20" s="447" t="str">
        <f>IF(OR(LEFT(M2D!EG39,1)="V",M2D!EG39="RMV"),M2D!EG39,"")</f>
        <v/>
      </c>
      <c r="CT20" s="447" t="str">
        <f>IF(OR(LEFT(M2D!EH39,1)="V",M2D!EH39="RMV"),M2D!EH39,"")</f>
        <v/>
      </c>
      <c r="CU20" s="447" t="str">
        <f>IF(OR(LEFT(M2D!EI39,1)="V",M2D!EI39="RMV"),M2D!EI39,"")</f>
        <v/>
      </c>
      <c r="CV20" s="448" t="str">
        <f>IF(OR(LEFT(M2D!EJ39,1)="V",M2D!EJ39="RMV"),M2D!EJ39,"")</f>
        <v/>
      </c>
      <c r="CW20" s="443">
        <f>HLOOKUP("RMV",K20:CV$58,CX20,FALSE)-VLOOKUP(C20,CZ$3:DA$8,2,FALSE)</f>
        <v>36</v>
      </c>
      <c r="CX20" s="365">
        <v>39</v>
      </c>
    </row>
    <row r="21" spans="1:102" x14ac:dyDescent="0.2">
      <c r="A21" s="442">
        <v>19</v>
      </c>
      <c r="B21" s="442" t="str">
        <f>M2D!H10</f>
        <v>D609</v>
      </c>
      <c r="C21" s="365" t="str">
        <f t="shared" si="0"/>
        <v>V15</v>
      </c>
      <c r="D21" s="442">
        <f>YEAR(HLOOKUP(C21,M2D!GZ$12:HE$89,VLOOKUP(B21,M2D!GX$13:HF$89,9,FALSE),FALSE))</f>
        <v>2020</v>
      </c>
      <c r="E21" s="446" t="str">
        <f>IF(OR(LEFT(M2D!AS10,1)="V",M2D!AS10="RMV"),M2D!AS10,"")</f>
        <v/>
      </c>
      <c r="F21" s="447" t="str">
        <f>IF(OR(LEFT(M2D!AT10,1)="V",M2D!AT10="RMV"),M2D!AT10,"")</f>
        <v/>
      </c>
      <c r="G21" s="447" t="str">
        <f>IF(OR(LEFT(M2D!AU10,1)="V",M2D!AU10="RMV"),M2D!AU10,"")</f>
        <v/>
      </c>
      <c r="H21" s="447" t="str">
        <f>IF(OR(LEFT(M2D!AV10,1)="V",M2D!AV10="RMV"),M2D!AV10,"")</f>
        <v/>
      </c>
      <c r="I21" s="447" t="str">
        <f>IF(OR(LEFT(M2D!AW10,1)="V",M2D!AW10="RMV"),M2D!AW10,"")</f>
        <v/>
      </c>
      <c r="J21" s="447" t="str">
        <f>IF(OR(LEFT(M2D!AX10,1)="V",M2D!AX10="RMV"),M2D!AX10,"")</f>
        <v/>
      </c>
      <c r="K21" s="447" t="str">
        <f>IF(OR(LEFT(M2D!AY10,1)="V",M2D!AY10="RMV"),M2D!AY10,"")</f>
        <v/>
      </c>
      <c r="L21" s="447" t="str">
        <f>IF(OR(LEFT(M2D!AZ10,1)="V",M2D!AZ10="RMV"),M2D!AZ10,"")</f>
        <v/>
      </c>
      <c r="M21" s="447" t="str">
        <f>IF(OR(LEFT(M2D!BA10,1)="V",M2D!BA10="RMV"),M2D!BA10,"")</f>
        <v/>
      </c>
      <c r="N21" s="447" t="str">
        <f>IF(OR(LEFT(M2D!BB10,1)="V",M2D!BB10="RMV"),M2D!BB10,"")</f>
        <v/>
      </c>
      <c r="O21" s="447" t="str">
        <f>IF(OR(LEFT(M2D!BC10,1)="V",M2D!BC10="RMV"),M2D!BC10,"")</f>
        <v/>
      </c>
      <c r="P21" s="448" t="str">
        <f>IF(OR(LEFT(M2D!BD10,1)="V",M2D!BD10="RMV"),M2D!BD10,"")</f>
        <v/>
      </c>
      <c r="Q21" s="446" t="str">
        <f>IF(OR(LEFT(M2D!BE10,1)="V",M2D!BE10="RMV"),M2D!BE10,"")</f>
        <v/>
      </c>
      <c r="R21" s="447" t="str">
        <f>IF(OR(LEFT(M2D!BF10,1)="V",M2D!BF10="RMV"),M2D!BF10,"")</f>
        <v/>
      </c>
      <c r="S21" s="447" t="str">
        <f>IF(OR(LEFT(M2D!BG10,1)="V",M2D!BG10="RMV"),M2D!BG10,"")</f>
        <v/>
      </c>
      <c r="T21" s="447" t="str">
        <f>IF(OR(LEFT(M2D!BH10,1)="V",M2D!BH10="RMV"),M2D!BH10,"")</f>
        <v/>
      </c>
      <c r="U21" s="447" t="str">
        <f>IF(OR(LEFT(M2D!BI10,1)="V",M2D!BI10="RMV"),M2D!BI10,"")</f>
        <v/>
      </c>
      <c r="V21" s="447" t="str">
        <f>IF(OR(LEFT(M2D!BJ10,1)="V",M2D!BJ10="RMV"),M2D!BJ10,"")</f>
        <v/>
      </c>
      <c r="W21" s="447" t="str">
        <f>IF(OR(LEFT(M2D!BK10,1)="V",M2D!BK10="RMV"),M2D!BK10,"")</f>
        <v/>
      </c>
      <c r="X21" s="447" t="str">
        <f>IF(OR(LEFT(M2D!BL10,1)="V",M2D!BL10="RMV"),M2D!BL10,"")</f>
        <v/>
      </c>
      <c r="Y21" s="447" t="str">
        <f>IF(OR(LEFT(M2D!BM10,1)="V",M2D!BM10="RMV"),M2D!BM10,"")</f>
        <v/>
      </c>
      <c r="Z21" s="447" t="str">
        <f>IF(OR(LEFT(M2D!BN10,1)="V",M2D!BN10="RMV"),M2D!BN10,"")</f>
        <v/>
      </c>
      <c r="AA21" s="447" t="str">
        <f>IF(OR(LEFT(M2D!BO10,1)="V",M2D!BO10="RMV"),M2D!BO10,"")</f>
        <v/>
      </c>
      <c r="AB21" s="448" t="str">
        <f>IF(OR(LEFT(M2D!BP10,1)="V",M2D!BP10="RMV"),M2D!BP10,"")</f>
        <v/>
      </c>
      <c r="AC21" s="446" t="str">
        <f>IF(OR(LEFT(M2D!BQ10,1)="V",M2D!BQ10="RMV"),M2D!BQ10,"")</f>
        <v/>
      </c>
      <c r="AD21" s="447" t="str">
        <f>IF(OR(LEFT(M2D!BR10,1)="V",M2D!BR10="RMV"),M2D!BR10,"")</f>
        <v/>
      </c>
      <c r="AE21" s="447" t="str">
        <f>IF(OR(LEFT(M2D!BS10,1)="V",M2D!BS10="RMV"),M2D!BS10,"")</f>
        <v/>
      </c>
      <c r="AF21" s="447" t="str">
        <f>IF(OR(LEFT(M2D!BT10,1)="V",M2D!BT10="RMV"),M2D!BT10,"")</f>
        <v/>
      </c>
      <c r="AG21" s="447" t="str">
        <f>IF(OR(LEFT(M2D!BU10,1)="V",M2D!BU10="RMV"),M2D!BU10,"")</f>
        <v/>
      </c>
      <c r="AH21" s="447" t="str">
        <f>IF(OR(LEFT(M2D!BV10,1)="V",M2D!BV10="RMV"),M2D!BV10,"")</f>
        <v/>
      </c>
      <c r="AI21" s="447" t="str">
        <f>IF(OR(LEFT(M2D!BW10,1)="V",M2D!BW10="RMV"),M2D!BW10,"")</f>
        <v/>
      </c>
      <c r="AJ21" s="447" t="str">
        <f>IF(OR(LEFT(M2D!BX10,1)="V",M2D!BX10="RMV"),M2D!BX10,"")</f>
        <v/>
      </c>
      <c r="AK21" s="447" t="str">
        <f>IF(OR(LEFT(M2D!BY10,1)="V",M2D!BY10="RMV"),M2D!BY10,"")</f>
        <v/>
      </c>
      <c r="AL21" s="447" t="str">
        <f>IF(OR(LEFT(M2D!BZ10,1)="V",M2D!BZ10="RMV"),M2D!BZ10,"")</f>
        <v/>
      </c>
      <c r="AM21" s="447" t="str">
        <f>IF(OR(LEFT(M2D!CA10,1)="V",M2D!CA10="RMV"),M2D!CA10,"")</f>
        <v>V15</v>
      </c>
      <c r="AN21" s="448" t="str">
        <f>IF(OR(LEFT(M2D!CB10,1)="V",M2D!CB10="RMV"),M2D!CB10,"")</f>
        <v>V15</v>
      </c>
      <c r="AO21" s="446" t="str">
        <f>IF(OR(LEFT(M2D!CC10,1)="V",M2D!CC10="RMV"),M2D!CC10,"")</f>
        <v>V15</v>
      </c>
      <c r="AP21" s="447" t="str">
        <f>IF(OR(LEFT(M2D!CD10,1)="V",M2D!CD10="RMV"),M2D!CD10,"")</f>
        <v>V15</v>
      </c>
      <c r="AQ21" s="447" t="str">
        <f>IF(OR(LEFT(M2D!CE10,1)="V",M2D!CE10="RMV"),M2D!CE10,"")</f>
        <v>V15</v>
      </c>
      <c r="AR21" s="447" t="str">
        <f>IF(OR(LEFT(M2D!CF10,1)="V",M2D!CF10="RMV"),M2D!CF10,"")</f>
        <v>RMV</v>
      </c>
      <c r="AS21" s="447" t="str">
        <f>IF(OR(LEFT(M2D!CG10,1)="V",M2D!CG10="RMV"),M2D!CG10,"")</f>
        <v>RMV</v>
      </c>
      <c r="AT21" s="447" t="str">
        <f>IF(OR(LEFT(M2D!CH10,1)="V",M2D!CH10="RMV"),M2D!CH10,"")</f>
        <v>RMV</v>
      </c>
      <c r="AU21" s="447" t="str">
        <f>IF(OR(LEFT(M2D!CI10,1)="V",M2D!CI10="RMV"),M2D!CI10,"")</f>
        <v>RMV</v>
      </c>
      <c r="AV21" s="447" t="str">
        <f>IF(OR(LEFT(M2D!CJ10,1)="V",M2D!CJ10="RMV"),M2D!CJ10,"")</f>
        <v>RMV</v>
      </c>
      <c r="AW21" s="447" t="str">
        <f>IF(OR(LEFT(M2D!CK10,1)="V",M2D!CK10="RMV"),M2D!CK10,"")</f>
        <v>RMV</v>
      </c>
      <c r="AX21" s="447" t="str">
        <f>IF(OR(LEFT(M2D!CL10,1)="V",M2D!CL10="RMV"),M2D!CL10,"")</f>
        <v/>
      </c>
      <c r="AY21" s="447" t="str">
        <f>IF(OR(LEFT(M2D!CM10,1)="V",M2D!CM10="RMV"),M2D!CM10,"")</f>
        <v/>
      </c>
      <c r="AZ21" s="448" t="str">
        <f>IF(OR(LEFT(M2D!CN10,1)="V",M2D!CN10="RMV"),M2D!CN10,"")</f>
        <v/>
      </c>
      <c r="BA21" s="446" t="str">
        <f>IF(OR(LEFT(M2D!CO10,1)="V",M2D!CO10="RMV"),M2D!CO10,"")</f>
        <v/>
      </c>
      <c r="BB21" s="447" t="str">
        <f>IF(OR(LEFT(M2D!CP10,1)="V",M2D!CP10="RMV"),M2D!CP10,"")</f>
        <v/>
      </c>
      <c r="BC21" s="447" t="str">
        <f>IF(OR(LEFT(M2D!CQ10,1)="V",M2D!CQ10="RMV"),M2D!CQ10,"")</f>
        <v/>
      </c>
      <c r="BD21" s="447" t="str">
        <f>IF(OR(LEFT(M2D!CR10,1)="V",M2D!CR10="RMV"),M2D!CR10,"")</f>
        <v/>
      </c>
      <c r="BE21" s="447" t="str">
        <f>IF(OR(LEFT(M2D!CS10,1)="V",M2D!CS10="RMV"),M2D!CS10,"")</f>
        <v/>
      </c>
      <c r="BF21" s="447" t="str">
        <f>IF(OR(LEFT(M2D!CT10,1)="V",M2D!CT10="RMV"),M2D!CT10,"")</f>
        <v/>
      </c>
      <c r="BG21" s="447" t="str">
        <f>IF(OR(LEFT(M2D!CU10,1)="V",M2D!CU10="RMV"),M2D!CU10,"")</f>
        <v/>
      </c>
      <c r="BH21" s="447" t="str">
        <f>IF(OR(LEFT(M2D!CV10,1)="V",M2D!CV10="RMV"),M2D!CV10,"")</f>
        <v/>
      </c>
      <c r="BI21" s="447" t="str">
        <f>IF(OR(LEFT(M2D!CW10,1)="V",M2D!CW10="RMV"),M2D!CW10,"")</f>
        <v/>
      </c>
      <c r="BJ21" s="447" t="str">
        <f>IF(OR(LEFT(M2D!CX10,1)="V",M2D!CX10="RMV"),M2D!CX10,"")</f>
        <v/>
      </c>
      <c r="BK21" s="447" t="str">
        <f>IF(OR(LEFT(M2D!CY10,1)="V",M2D!CY10="RMV"),M2D!CY10,"")</f>
        <v/>
      </c>
      <c r="BL21" s="448" t="str">
        <f>IF(OR(LEFT(M2D!CZ10,1)="V",M2D!CZ10="RMV"),M2D!CZ10,"")</f>
        <v/>
      </c>
      <c r="BM21" s="446" t="str">
        <f>IF(OR(LEFT(M2D!DA10,1)="V",M2D!DA10="RMV"),M2D!DA10,"")</f>
        <v/>
      </c>
      <c r="BN21" s="447" t="str">
        <f>IF(OR(LEFT(M2D!DB10,1)="V",M2D!DB10="RMV"),M2D!DB10,"")</f>
        <v/>
      </c>
      <c r="BO21" s="447" t="str">
        <f>IF(OR(LEFT(M2D!DC10,1)="V",M2D!DC10="RMV"),M2D!DC10,"")</f>
        <v/>
      </c>
      <c r="BP21" s="447" t="str">
        <f>IF(OR(LEFT(M2D!DD10,1)="V",M2D!DD10="RMV"),M2D!DD10,"")</f>
        <v/>
      </c>
      <c r="BQ21" s="447" t="str">
        <f>IF(OR(LEFT(M2D!DE10,1)="V",M2D!DE10="RMV"),M2D!DE10,"")</f>
        <v/>
      </c>
      <c r="BR21" s="447" t="str">
        <f>IF(OR(LEFT(M2D!DF10,1)="V",M2D!DF10="RMV"),M2D!DF10,"")</f>
        <v/>
      </c>
      <c r="BS21" s="447" t="str">
        <f>IF(OR(LEFT(M2D!DG10,1)="V",M2D!DG10="RMV"),M2D!DG10,"")</f>
        <v/>
      </c>
      <c r="BT21" s="447" t="str">
        <f>IF(OR(LEFT(M2D!DH10,1)="V",M2D!DH10="RMV"),M2D!DH10,"")</f>
        <v/>
      </c>
      <c r="BU21" s="447" t="str">
        <f>IF(OR(LEFT(M2D!DI10,1)="V",M2D!DI10="RMV"),M2D!DI10,"")</f>
        <v/>
      </c>
      <c r="BV21" s="447" t="str">
        <f>IF(OR(LEFT(M2D!DJ10,1)="V",M2D!DJ10="RMV"),M2D!DJ10,"")</f>
        <v/>
      </c>
      <c r="BW21" s="447" t="str">
        <f>IF(OR(LEFT(M2D!DK10,1)="V",M2D!DK10="RMV"),M2D!DK10,"")</f>
        <v/>
      </c>
      <c r="BX21" s="448" t="str">
        <f>IF(OR(LEFT(M2D!DL10,1)="V",M2D!DL10="RMV"),M2D!DL10,"")</f>
        <v/>
      </c>
      <c r="BY21" s="446" t="str">
        <f>IF(OR(LEFT(M2D!DM10,1)="V",M2D!DM10="RMV"),M2D!DM10,"")</f>
        <v/>
      </c>
      <c r="BZ21" s="447" t="str">
        <f>IF(OR(LEFT(M2D!DN10,1)="V",M2D!DN10="RMV"),M2D!DN10,"")</f>
        <v/>
      </c>
      <c r="CA21" s="447" t="str">
        <f>IF(OR(LEFT(M2D!DO10,1)="V",M2D!DO10="RMV"),M2D!DO10,"")</f>
        <v/>
      </c>
      <c r="CB21" s="447" t="str">
        <f>IF(OR(LEFT(M2D!DP10,1)="V",M2D!DP10="RMV"),M2D!DP10,"")</f>
        <v/>
      </c>
      <c r="CC21" s="447" t="str">
        <f>IF(OR(LEFT(M2D!DQ10,1)="V",M2D!DQ10="RMV"),M2D!DQ10,"")</f>
        <v/>
      </c>
      <c r="CD21" s="447" t="str">
        <f>IF(OR(LEFT(M2D!DR10,1)="V",M2D!DR10="RMV"),M2D!DR10,"")</f>
        <v/>
      </c>
      <c r="CE21" s="447" t="str">
        <f>IF(OR(LEFT(M2D!DS10,1)="V",M2D!DS10="RMV"),M2D!DS10,"")</f>
        <v/>
      </c>
      <c r="CF21" s="447" t="str">
        <f>IF(OR(LEFT(M2D!DT10,1)="V",M2D!DT10="RMV"),M2D!DT10,"")</f>
        <v/>
      </c>
      <c r="CG21" s="447" t="str">
        <f>IF(OR(LEFT(M2D!DU10,1)="V",M2D!DU10="RMV"),M2D!DU10,"")</f>
        <v/>
      </c>
      <c r="CH21" s="447" t="str">
        <f>IF(OR(LEFT(M2D!DV10,1)="V",M2D!DV10="RMV"),M2D!DV10,"")</f>
        <v/>
      </c>
      <c r="CI21" s="447" t="str">
        <f>IF(OR(LEFT(M2D!DW10,1)="V",M2D!DW10="RMV"),M2D!DW10,"")</f>
        <v/>
      </c>
      <c r="CJ21" s="448" t="str">
        <f>IF(OR(LEFT(M2D!DX10,1)="V",M2D!DX10="RMV"),M2D!DX10,"")</f>
        <v/>
      </c>
      <c r="CK21" s="446" t="str">
        <f>IF(OR(LEFT(M2D!DY10,1)="V",M2D!DY10="RMV"),M2D!DY10,"")</f>
        <v/>
      </c>
      <c r="CL21" s="447" t="str">
        <f>IF(OR(LEFT(M2D!DZ10,1)="V",M2D!DZ10="RMV"),M2D!DZ10,"")</f>
        <v/>
      </c>
      <c r="CM21" s="447" t="str">
        <f>IF(OR(LEFT(M2D!EA10,1)="V",M2D!EA10="RMV"),M2D!EA10,"")</f>
        <v/>
      </c>
      <c r="CN21" s="447" t="str">
        <f>IF(OR(LEFT(M2D!EB10,1)="V",M2D!EB10="RMV"),M2D!EB10,"")</f>
        <v/>
      </c>
      <c r="CO21" s="447" t="str">
        <f>IF(OR(LEFT(M2D!EC10,1)="V",M2D!EC10="RMV"),M2D!EC10,"")</f>
        <v/>
      </c>
      <c r="CP21" s="447" t="str">
        <f>IF(OR(LEFT(M2D!ED10,1)="V",M2D!ED10="RMV"),M2D!ED10,"")</f>
        <v/>
      </c>
      <c r="CQ21" s="447" t="str">
        <f>IF(OR(LEFT(M2D!EE10,1)="V",M2D!EE10="RMV"),M2D!EE10,"")</f>
        <v/>
      </c>
      <c r="CR21" s="447" t="str">
        <f>IF(OR(LEFT(M2D!EF10,1)="V",M2D!EF10="RMV"),M2D!EF10,"")</f>
        <v/>
      </c>
      <c r="CS21" s="447" t="str">
        <f>IF(OR(LEFT(M2D!EG10,1)="V",M2D!EG10="RMV"),M2D!EG10,"")</f>
        <v>V20</v>
      </c>
      <c r="CT21" s="447" t="str">
        <f>IF(OR(LEFT(M2D!EH10,1)="V",M2D!EH10="RMV"),M2D!EH10,"")</f>
        <v>V20</v>
      </c>
      <c r="CU21" s="447" t="str">
        <f>IF(OR(LEFT(M2D!EI10,1)="V",M2D!EI10="RMV"),M2D!EI10,"")</f>
        <v>V20</v>
      </c>
      <c r="CV21" s="448" t="str">
        <f>IF(OR(LEFT(M2D!EJ10,1)="V",M2D!EJ10="RMV"),M2D!EJ10,"")</f>
        <v>V20</v>
      </c>
      <c r="CW21" s="443">
        <f>HLOOKUP("RMV",K21:CV$58,CX21,FALSE)-VLOOKUP(C21,CZ$3:DA$8,2,FALSE)</f>
        <v>36</v>
      </c>
      <c r="CX21" s="365">
        <v>38</v>
      </c>
    </row>
    <row r="22" spans="1:102" x14ac:dyDescent="0.2">
      <c r="A22" s="442">
        <v>20</v>
      </c>
      <c r="B22" s="442" t="str">
        <f>M2D!H42</f>
        <v>D645</v>
      </c>
      <c r="C22" s="365" t="str">
        <f t="shared" si="0"/>
        <v>V10</v>
      </c>
      <c r="D22" s="442">
        <f>YEAR(HLOOKUP(C22,M2D!GZ$12:HE$89,VLOOKUP(B22,M2D!GX$13:HF$89,9,FALSE),FALSE))</f>
        <v>2020</v>
      </c>
      <c r="E22" s="446" t="str">
        <f>IF(OR(LEFT(M2D!AS42,1)="V",M2D!AS42="RMV"),M2D!AS42,"")</f>
        <v/>
      </c>
      <c r="F22" s="447" t="str">
        <f>IF(OR(LEFT(M2D!AT42,1)="V",M2D!AT42="RMV"),M2D!AT42,"")</f>
        <v/>
      </c>
      <c r="G22" s="447" t="str">
        <f>IF(OR(LEFT(M2D!AU42,1)="V",M2D!AU42="RMV"),M2D!AU42,"")</f>
        <v/>
      </c>
      <c r="H22" s="447" t="str">
        <f>IF(OR(LEFT(M2D!AV42,1)="V",M2D!AV42="RMV"),M2D!AV42,"")</f>
        <v/>
      </c>
      <c r="I22" s="447" t="str">
        <f>IF(OR(LEFT(M2D!AW42,1)="V",M2D!AW42="RMV"),M2D!AW42,"")</f>
        <v/>
      </c>
      <c r="J22" s="447" t="str">
        <f>IF(OR(LEFT(M2D!AX42,1)="V",M2D!AX42="RMV"),M2D!AX42,"")</f>
        <v/>
      </c>
      <c r="K22" s="447" t="str">
        <f>IF(OR(LEFT(M2D!AY42,1)="V",M2D!AY42="RMV"),M2D!AY42,"")</f>
        <v/>
      </c>
      <c r="L22" s="447" t="str">
        <f>IF(OR(LEFT(M2D!AZ42,1)="V",M2D!AZ42="RMV"),M2D!AZ42,"")</f>
        <v/>
      </c>
      <c r="M22" s="447" t="str">
        <f>IF(OR(LEFT(M2D!BA42,1)="V",M2D!BA42="RMV"),M2D!BA42,"")</f>
        <v/>
      </c>
      <c r="N22" s="447" t="str">
        <f>IF(OR(LEFT(M2D!BB42,1)="V",M2D!BB42="RMV"),M2D!BB42,"")</f>
        <v/>
      </c>
      <c r="O22" s="447" t="str">
        <f>IF(OR(LEFT(M2D!BC42,1)="V",M2D!BC42="RMV"),M2D!BC42,"")</f>
        <v/>
      </c>
      <c r="P22" s="448" t="str">
        <f>IF(OR(LEFT(M2D!BD42,1)="V",M2D!BD42="RMV"),M2D!BD42,"")</f>
        <v/>
      </c>
      <c r="Q22" s="446" t="str">
        <f>IF(OR(LEFT(M2D!BE42,1)="V",M2D!BE42="RMV"),M2D!BE42,"")</f>
        <v/>
      </c>
      <c r="R22" s="447" t="str">
        <f>IF(OR(LEFT(M2D!BF42,1)="V",M2D!BF42="RMV"),M2D!BF42,"")</f>
        <v/>
      </c>
      <c r="S22" s="447" t="str">
        <f>IF(OR(LEFT(M2D!BG42,1)="V",M2D!BG42="RMV"),M2D!BG42,"")</f>
        <v/>
      </c>
      <c r="T22" s="447" t="str">
        <f>IF(OR(LEFT(M2D!BH42,1)="V",M2D!BH42="RMV"),M2D!BH42,"")</f>
        <v/>
      </c>
      <c r="U22" s="447" t="str">
        <f>IF(OR(LEFT(M2D!BI42,1)="V",M2D!BI42="RMV"),M2D!BI42,"")</f>
        <v/>
      </c>
      <c r="V22" s="447" t="str">
        <f>IF(OR(LEFT(M2D!BJ42,1)="V",M2D!BJ42="RMV"),M2D!BJ42,"")</f>
        <v/>
      </c>
      <c r="W22" s="447" t="str">
        <f>IF(OR(LEFT(M2D!BK42,1)="V",M2D!BK42="RMV"),M2D!BK42,"")</f>
        <v/>
      </c>
      <c r="X22" s="447" t="str">
        <f>IF(OR(LEFT(M2D!BL42,1)="V",M2D!BL42="RMV"),M2D!BL42,"")</f>
        <v/>
      </c>
      <c r="Y22" s="447" t="str">
        <f>IF(OR(LEFT(M2D!BM42,1)="V",M2D!BM42="RMV"),M2D!BM42,"")</f>
        <v/>
      </c>
      <c r="Z22" s="447" t="str">
        <f>IF(OR(LEFT(M2D!BN42,1)="V",M2D!BN42="RMV"),M2D!BN42,"")</f>
        <v/>
      </c>
      <c r="AA22" s="447" t="str">
        <f>IF(OR(LEFT(M2D!BO42,1)="V",M2D!BO42="RMV"),M2D!BO42,"")</f>
        <v/>
      </c>
      <c r="AB22" s="448" t="str">
        <f>IF(OR(LEFT(M2D!BP42,1)="V",M2D!BP42="RMV"),M2D!BP42,"")</f>
        <v/>
      </c>
      <c r="AC22" s="446" t="str">
        <f>IF(OR(LEFT(M2D!BQ42,1)="V",M2D!BQ42="RMV"),M2D!BQ42,"")</f>
        <v/>
      </c>
      <c r="AD22" s="447" t="str">
        <f>IF(OR(LEFT(M2D!BR42,1)="V",M2D!BR42="RMV"),M2D!BR42,"")</f>
        <v/>
      </c>
      <c r="AE22" s="447" t="str">
        <f>IF(OR(LEFT(M2D!BS42,1)="V",M2D!BS42="RMV"),M2D!BS42,"")</f>
        <v/>
      </c>
      <c r="AF22" s="447" t="str">
        <f>IF(OR(LEFT(M2D!BT42,1)="V",M2D!BT42="RMV"),M2D!BT42,"")</f>
        <v/>
      </c>
      <c r="AG22" s="447" t="str">
        <f>IF(OR(LEFT(M2D!BU42,1)="V",M2D!BU42="RMV"),M2D!BU42,"")</f>
        <v/>
      </c>
      <c r="AH22" s="447" t="str">
        <f>IF(OR(LEFT(M2D!BV42,1)="V",M2D!BV42="RMV"),M2D!BV42,"")</f>
        <v/>
      </c>
      <c r="AI22" s="447" t="str">
        <f>IF(OR(LEFT(M2D!BW42,1)="V",M2D!BW42="RMV"),M2D!BW42,"")</f>
        <v/>
      </c>
      <c r="AJ22" s="447" t="str">
        <f>IF(OR(LEFT(M2D!BX42,1)="V",M2D!BX42="RMV"),M2D!BX42,"")</f>
        <v/>
      </c>
      <c r="AK22" s="447" t="str">
        <f>IF(OR(LEFT(M2D!BY42,1)="V",M2D!BY42="RMV"),M2D!BY42,"")</f>
        <v/>
      </c>
      <c r="AL22" s="447" t="str">
        <f>IF(OR(LEFT(M2D!BZ42,1)="V",M2D!BZ42="RMV"),M2D!BZ42,"")</f>
        <v/>
      </c>
      <c r="AM22" s="447" t="str">
        <f>IF(OR(LEFT(M2D!CA42,1)="V",M2D!CA42="RMV"),M2D!CA42,"")</f>
        <v/>
      </c>
      <c r="AN22" s="448" t="str">
        <f>IF(OR(LEFT(M2D!CB42,1)="V",M2D!CB42="RMV"),M2D!CB42,"")</f>
        <v>V10</v>
      </c>
      <c r="AO22" s="446" t="str">
        <f>IF(OR(LEFT(M2D!CC42,1)="V",M2D!CC42="RMV"),M2D!CC42,"")</f>
        <v>V10</v>
      </c>
      <c r="AP22" s="447" t="str">
        <f>IF(OR(LEFT(M2D!CD42,1)="V",M2D!CD42="RMV"),M2D!CD42,"")</f>
        <v>V10</v>
      </c>
      <c r="AQ22" s="447" t="str">
        <f>IF(OR(LEFT(M2D!CE42,1)="V",M2D!CE42="RMV"),M2D!CE42,"")</f>
        <v>V10</v>
      </c>
      <c r="AR22" s="447" t="str">
        <f>IF(OR(LEFT(M2D!CF42,1)="V",M2D!CF42="RMV"),M2D!CF42,"")</f>
        <v>V10</v>
      </c>
      <c r="AS22" s="447" t="str">
        <f>IF(OR(LEFT(M2D!CG42,1)="V",M2D!CG42="RMV"),M2D!CG42,"")</f>
        <v>V10</v>
      </c>
      <c r="AT22" s="447" t="str">
        <f>IF(OR(LEFT(M2D!CH42,1)="V",M2D!CH42="RMV"),M2D!CH42,"")</f>
        <v>RMV</v>
      </c>
      <c r="AU22" s="447" t="str">
        <f>IF(OR(LEFT(M2D!CI42,1)="V",M2D!CI42="RMV"),M2D!CI42,"")</f>
        <v>RMV</v>
      </c>
      <c r="AV22" s="447" t="str">
        <f>IF(OR(LEFT(M2D!CJ42,1)="V",M2D!CJ42="RMV"),M2D!CJ42,"")</f>
        <v>RMV</v>
      </c>
      <c r="AW22" s="447" t="str">
        <f>IF(OR(LEFT(M2D!CK42,1)="V",M2D!CK42="RMV"),M2D!CK42,"")</f>
        <v>RMV</v>
      </c>
      <c r="AX22" s="447" t="str">
        <f>IF(OR(LEFT(M2D!CL42,1)="V",M2D!CL42="RMV"),M2D!CL42,"")</f>
        <v>RMV</v>
      </c>
      <c r="AY22" s="447" t="str">
        <f>IF(OR(LEFT(M2D!CM42,1)="V",M2D!CM42="RMV"),M2D!CM42,"")</f>
        <v>RMV</v>
      </c>
      <c r="AZ22" s="448" t="str">
        <f>IF(OR(LEFT(M2D!CN42,1)="V",M2D!CN42="RMV"),M2D!CN42,"")</f>
        <v/>
      </c>
      <c r="BA22" s="446" t="str">
        <f>IF(OR(LEFT(M2D!CO42,1)="V",M2D!CO42="RMV"),M2D!CO42,"")</f>
        <v/>
      </c>
      <c r="BB22" s="447" t="str">
        <f>IF(OR(LEFT(M2D!CP42,1)="V",M2D!CP42="RMV"),M2D!CP42,"")</f>
        <v/>
      </c>
      <c r="BC22" s="447" t="str">
        <f>IF(OR(LEFT(M2D!CQ42,1)="V",M2D!CQ42="RMV"),M2D!CQ42,"")</f>
        <v/>
      </c>
      <c r="BD22" s="447" t="str">
        <f>IF(OR(LEFT(M2D!CR42,1)="V",M2D!CR42="RMV"),M2D!CR42,"")</f>
        <v/>
      </c>
      <c r="BE22" s="447" t="str">
        <f>IF(OR(LEFT(M2D!CS42,1)="V",M2D!CS42="RMV"),M2D!CS42,"")</f>
        <v/>
      </c>
      <c r="BF22" s="447" t="str">
        <f>IF(OR(LEFT(M2D!CT42,1)="V",M2D!CT42="RMV"),M2D!CT42,"")</f>
        <v/>
      </c>
      <c r="BG22" s="447" t="str">
        <f>IF(OR(LEFT(M2D!CU42,1)="V",M2D!CU42="RMV"),M2D!CU42,"")</f>
        <v/>
      </c>
      <c r="BH22" s="447" t="str">
        <f>IF(OR(LEFT(M2D!CV42,1)="V",M2D!CV42="RMV"),M2D!CV42,"")</f>
        <v/>
      </c>
      <c r="BI22" s="447" t="str">
        <f>IF(OR(LEFT(M2D!CW42,1)="V",M2D!CW42="RMV"),M2D!CW42,"")</f>
        <v/>
      </c>
      <c r="BJ22" s="447" t="str">
        <f>IF(OR(LEFT(M2D!CX42,1)="V",M2D!CX42="RMV"),M2D!CX42,"")</f>
        <v/>
      </c>
      <c r="BK22" s="447" t="str">
        <f>IF(OR(LEFT(M2D!CY42,1)="V",M2D!CY42="RMV"),M2D!CY42,"")</f>
        <v/>
      </c>
      <c r="BL22" s="448" t="str">
        <f>IF(OR(LEFT(M2D!CZ42,1)="V",M2D!CZ42="RMV"),M2D!CZ42,"")</f>
        <v/>
      </c>
      <c r="BM22" s="446" t="str">
        <f>IF(OR(LEFT(M2D!DA42,1)="V",M2D!DA42="RMV"),M2D!DA42,"")</f>
        <v/>
      </c>
      <c r="BN22" s="447" t="str">
        <f>IF(OR(LEFT(M2D!DB42,1)="V",M2D!DB42="RMV"),M2D!DB42,"")</f>
        <v/>
      </c>
      <c r="BO22" s="447" t="str">
        <f>IF(OR(LEFT(M2D!DC42,1)="V",M2D!DC42="RMV"),M2D!DC42,"")</f>
        <v/>
      </c>
      <c r="BP22" s="447" t="str">
        <f>IF(OR(LEFT(M2D!DD42,1)="V",M2D!DD42="RMV"),M2D!DD42,"")</f>
        <v/>
      </c>
      <c r="BQ22" s="447" t="str">
        <f>IF(OR(LEFT(M2D!DE42,1)="V",M2D!DE42="RMV"),M2D!DE42,"")</f>
        <v/>
      </c>
      <c r="BR22" s="447" t="str">
        <f>IF(OR(LEFT(M2D!DF42,1)="V",M2D!DF42="RMV"),M2D!DF42,"")</f>
        <v/>
      </c>
      <c r="BS22" s="447" t="str">
        <f>IF(OR(LEFT(M2D!DG42,1)="V",M2D!DG42="RMV"),M2D!DG42,"")</f>
        <v/>
      </c>
      <c r="BT22" s="447" t="str">
        <f>IF(OR(LEFT(M2D!DH42,1)="V",M2D!DH42="RMV"),M2D!DH42,"")</f>
        <v/>
      </c>
      <c r="BU22" s="447" t="str">
        <f>IF(OR(LEFT(M2D!DI42,1)="V",M2D!DI42="RMV"),M2D!DI42,"")</f>
        <v/>
      </c>
      <c r="BV22" s="447" t="str">
        <f>IF(OR(LEFT(M2D!DJ42,1)="V",M2D!DJ42="RMV"),M2D!DJ42,"")</f>
        <v/>
      </c>
      <c r="BW22" s="447" t="str">
        <f>IF(OR(LEFT(M2D!DK42,1)="V",M2D!DK42="RMV"),M2D!DK42,"")</f>
        <v/>
      </c>
      <c r="BX22" s="448" t="str">
        <f>IF(OR(LEFT(M2D!DL42,1)="V",M2D!DL42="RMV"),M2D!DL42,"")</f>
        <v/>
      </c>
      <c r="BY22" s="446" t="str">
        <f>IF(OR(LEFT(M2D!DM42,1)="V",M2D!DM42="RMV"),M2D!DM42,"")</f>
        <v/>
      </c>
      <c r="BZ22" s="447" t="str">
        <f>IF(OR(LEFT(M2D!DN42,1)="V",M2D!DN42="RMV"),M2D!DN42,"")</f>
        <v/>
      </c>
      <c r="CA22" s="447" t="str">
        <f>IF(OR(LEFT(M2D!DO42,1)="V",M2D!DO42="RMV"),M2D!DO42,"")</f>
        <v/>
      </c>
      <c r="CB22" s="447" t="str">
        <f>IF(OR(LEFT(M2D!DP42,1)="V",M2D!DP42="RMV"),M2D!DP42,"")</f>
        <v/>
      </c>
      <c r="CC22" s="447" t="str">
        <f>IF(OR(LEFT(M2D!DQ42,1)="V",M2D!DQ42="RMV"),M2D!DQ42,"")</f>
        <v/>
      </c>
      <c r="CD22" s="447" t="str">
        <f>IF(OR(LEFT(M2D!DR42,1)="V",M2D!DR42="RMV"),M2D!DR42,"")</f>
        <v/>
      </c>
      <c r="CE22" s="447" t="str">
        <f>IF(OR(LEFT(M2D!DS42,1)="V",M2D!DS42="RMV"),M2D!DS42,"")</f>
        <v/>
      </c>
      <c r="CF22" s="447" t="str">
        <f>IF(OR(LEFT(M2D!DT42,1)="V",M2D!DT42="RMV"),M2D!DT42,"")</f>
        <v/>
      </c>
      <c r="CG22" s="447" t="str">
        <f>IF(OR(LEFT(M2D!DU42,1)="V",M2D!DU42="RMV"),M2D!DU42,"")</f>
        <v/>
      </c>
      <c r="CH22" s="447" t="str">
        <f>IF(OR(LEFT(M2D!DV42,1)="V",M2D!DV42="RMV"),M2D!DV42,"")</f>
        <v/>
      </c>
      <c r="CI22" s="447" t="str">
        <f>IF(OR(LEFT(M2D!DW42,1)="V",M2D!DW42="RMV"),M2D!DW42,"")</f>
        <v/>
      </c>
      <c r="CJ22" s="448" t="str">
        <f>IF(OR(LEFT(M2D!DX42,1)="V",M2D!DX42="RMV"),M2D!DX42,"")</f>
        <v/>
      </c>
      <c r="CK22" s="446" t="str">
        <f>IF(OR(LEFT(M2D!DY42,1)="V",M2D!DY42="RMV"),M2D!DY42,"")</f>
        <v/>
      </c>
      <c r="CL22" s="447" t="str">
        <f>IF(OR(LEFT(M2D!DZ42,1)="V",M2D!DZ42="RMV"),M2D!DZ42,"")</f>
        <v/>
      </c>
      <c r="CM22" s="447" t="str">
        <f>IF(OR(LEFT(M2D!EA42,1)="V",M2D!EA42="RMV"),M2D!EA42,"")</f>
        <v/>
      </c>
      <c r="CN22" s="447" t="str">
        <f>IF(OR(LEFT(M2D!EB42,1)="V",M2D!EB42="RMV"),M2D!EB42,"")</f>
        <v/>
      </c>
      <c r="CO22" s="447" t="str">
        <f>IF(OR(LEFT(M2D!EC42,1)="V",M2D!EC42="RMV"),M2D!EC42,"")</f>
        <v/>
      </c>
      <c r="CP22" s="447" t="str">
        <f>IF(OR(LEFT(M2D!ED42,1)="V",M2D!ED42="RMV"),M2D!ED42,"")</f>
        <v/>
      </c>
      <c r="CQ22" s="447" t="str">
        <f>IF(OR(LEFT(M2D!EE42,1)="V",M2D!EE42="RMV"),M2D!EE42,"")</f>
        <v/>
      </c>
      <c r="CR22" s="447" t="str">
        <f>IF(OR(LEFT(M2D!EF42,1)="V",M2D!EF42="RMV"),M2D!EF42,"")</f>
        <v/>
      </c>
      <c r="CS22" s="447" t="str">
        <f>IF(OR(LEFT(M2D!EG42,1)="V",M2D!EG42="RMV"),M2D!EG42,"")</f>
        <v/>
      </c>
      <c r="CT22" s="447" t="str">
        <f>IF(OR(LEFT(M2D!EH42,1)="V",M2D!EH42="RMV"),M2D!EH42,"")</f>
        <v>V15</v>
      </c>
      <c r="CU22" s="447" t="str">
        <f>IF(OR(LEFT(M2D!EI42,1)="V",M2D!EI42="RMV"),M2D!EI42,"")</f>
        <v>V15</v>
      </c>
      <c r="CV22" s="448" t="str">
        <f>IF(OR(LEFT(M2D!EJ42,1)="V",M2D!EJ42="RMV"),M2D!EJ42,"")</f>
        <v>V15</v>
      </c>
      <c r="CW22" s="443">
        <f>HLOOKUP("RMV",K22:CV$58,CX22,FALSE)-VLOOKUP(C22,CZ$3:DA$8,2,FALSE)</f>
        <v>37</v>
      </c>
      <c r="CX22" s="365">
        <v>37</v>
      </c>
    </row>
    <row r="23" spans="1:102" x14ac:dyDescent="0.2">
      <c r="A23" s="442">
        <v>21</v>
      </c>
      <c r="B23" s="442" t="str">
        <f>M2D!H54</f>
        <v>D658</v>
      </c>
      <c r="C23" s="365" t="str">
        <f t="shared" si="0"/>
        <v>V20</v>
      </c>
      <c r="D23" s="442">
        <f>YEAR(HLOOKUP(C23,M2D!GZ$12:HE$89,VLOOKUP(B23,M2D!GX$13:HF$89,9,FALSE),FALSE))</f>
        <v>2021</v>
      </c>
      <c r="E23" s="446" t="str">
        <f>IF(OR(LEFT(M2D!AS54,1)="V",M2D!AS54="RMV"),M2D!AS54,"")</f>
        <v/>
      </c>
      <c r="F23" s="447" t="str">
        <f>IF(OR(LEFT(M2D!AT54,1)="V",M2D!AT54="RMV"),M2D!AT54,"")</f>
        <v/>
      </c>
      <c r="G23" s="447" t="str">
        <f>IF(OR(LEFT(M2D!AK54,1)="V",M2D!AK54="RMV"),M2D!AK54,"")</f>
        <v/>
      </c>
      <c r="H23" s="447" t="str">
        <f>IF(OR(LEFT(M2D!AL54,1)="V",M2D!AL54="RMV"),M2D!AL54,"")</f>
        <v/>
      </c>
      <c r="I23" s="447" t="str">
        <f>IF(OR(LEFT(M2D!AW54,1)="V",M2D!AW54="RMV"),M2D!AW54,"")</f>
        <v/>
      </c>
      <c r="J23" s="447" t="str">
        <f>IF(OR(LEFT(M2D!AX54,1)="V",M2D!AX54="RMV"),M2D!AX54,"")</f>
        <v/>
      </c>
      <c r="K23" s="447" t="str">
        <f>IF(OR(LEFT(M2D!AY54,1)="V",M2D!AY54="RMV"),M2D!AY54,"")</f>
        <v/>
      </c>
      <c r="L23" s="447" t="str">
        <f>IF(OR(LEFT(M2D!AZ54,1)="V",M2D!AZ54="RMV"),M2D!AZ54,"")</f>
        <v/>
      </c>
      <c r="M23" s="447" t="str">
        <f>IF(OR(LEFT(M2D!BA54,1)="V",M2D!BA54="RMV"),M2D!BA54,"")</f>
        <v/>
      </c>
      <c r="N23" s="447" t="str">
        <f>IF(OR(LEFT(M2D!BB54,1)="V",M2D!BB54="RMV"),M2D!BB54,"")</f>
        <v/>
      </c>
      <c r="O23" s="447" t="str">
        <f>IF(OR(LEFT(M2D!BC54,1)="V",M2D!BC54="RMV"),M2D!BC54,"")</f>
        <v/>
      </c>
      <c r="P23" s="448" t="str">
        <f>IF(OR(LEFT(M2D!BD54,1)="V",M2D!BD54="RMV"),M2D!BD54,"")</f>
        <v/>
      </c>
      <c r="Q23" s="446" t="str">
        <f>IF(OR(LEFT(M2D!BE54,1)="V",M2D!BE54="RMV"),M2D!BE54,"")</f>
        <v/>
      </c>
      <c r="R23" s="447" t="str">
        <f>IF(OR(LEFT(M2D!BF54,1)="V",M2D!BF54="RMV"),M2D!BF54,"")</f>
        <v/>
      </c>
      <c r="S23" s="447" t="str">
        <f>IF(OR(LEFT(M2D!BG54,1)="V",M2D!BG54="RMV"),M2D!BG54,"")</f>
        <v/>
      </c>
      <c r="T23" s="447" t="str">
        <f>IF(OR(LEFT(M2D!BH54,1)="V",M2D!BH54="RMV"),M2D!BH54,"")</f>
        <v/>
      </c>
      <c r="U23" s="447" t="str">
        <f>IF(OR(LEFT(M2D!BI54,1)="V",M2D!BI54="RMV"),M2D!BI54,"")</f>
        <v/>
      </c>
      <c r="V23" s="447" t="str">
        <f>IF(OR(LEFT(M2D!BJ54,1)="V",M2D!BJ54="RMV"),M2D!BJ54,"")</f>
        <v/>
      </c>
      <c r="W23" s="447" t="str">
        <f>IF(OR(LEFT(M2D!BK54,1)="V",M2D!BK54="RMV"),M2D!BK54,"")</f>
        <v/>
      </c>
      <c r="X23" s="447" t="str">
        <f>IF(OR(LEFT(M2D!BL54,1)="V",M2D!BL54="RMV"),M2D!BL54,"")</f>
        <v/>
      </c>
      <c r="Y23" s="447" t="str">
        <f>IF(OR(LEFT(M2D!BM54,1)="V",M2D!BM54="RMV"),M2D!BM54,"")</f>
        <v/>
      </c>
      <c r="Z23" s="447" t="str">
        <f>IF(OR(LEFT(M2D!BN54,1)="V",M2D!BN54="RMV"),M2D!BN54,"")</f>
        <v/>
      </c>
      <c r="AA23" s="447" t="str">
        <f>IF(OR(LEFT(M2D!BO54,1)="V",M2D!BO54="RMV"),M2D!BO54,"")</f>
        <v/>
      </c>
      <c r="AB23" s="448" t="str">
        <f>IF(OR(LEFT(M2D!BP54,1)="V",M2D!BP54="RMV"),M2D!BP54,"")</f>
        <v/>
      </c>
      <c r="AC23" s="446" t="str">
        <f>IF(OR(LEFT(M2D!BQ54,1)="V",M2D!BQ54="RMV"),M2D!BQ54,"")</f>
        <v/>
      </c>
      <c r="AD23" s="447" t="str">
        <f>IF(OR(LEFT(M2D!BR54,1)="V",M2D!BR54="RMV"),M2D!BR54,"")</f>
        <v/>
      </c>
      <c r="AE23" s="447" t="str">
        <f>IF(OR(LEFT(M2D!BS54,1)="V",M2D!BS54="RMV"),M2D!BS54,"")</f>
        <v/>
      </c>
      <c r="AF23" s="447" t="str">
        <f>IF(OR(LEFT(M2D!BT54,1)="V",M2D!BT54="RMV"),M2D!BT54,"")</f>
        <v/>
      </c>
      <c r="AG23" s="447" t="str">
        <f>IF(OR(LEFT(M2D!BU54,1)="V",M2D!BU54="RMV"),M2D!BU54,"")</f>
        <v/>
      </c>
      <c r="AH23" s="447" t="str">
        <f>IF(OR(LEFT(M2D!BV54,1)="V",M2D!BV54="RMV"),M2D!BV54,"")</f>
        <v/>
      </c>
      <c r="AI23" s="447" t="str">
        <f>IF(OR(LEFT(M2D!BW54,1)="V",M2D!BW54="RMV"),M2D!BW54,"")</f>
        <v/>
      </c>
      <c r="AJ23" s="447" t="str">
        <f>IF(OR(LEFT(M2D!BX54,1)="V",M2D!BX54="RMV"),M2D!BX54,"")</f>
        <v/>
      </c>
      <c r="AK23" s="447" t="str">
        <f>IF(OR(LEFT(M2D!BY54,1)="V",M2D!BY54="RMV"),M2D!BY54,"")</f>
        <v/>
      </c>
      <c r="AL23" s="447" t="str">
        <f>IF(OR(LEFT(M2D!BZ54,1)="V",M2D!BZ54="RMV"),M2D!BZ54,"")</f>
        <v/>
      </c>
      <c r="AM23" s="447" t="str">
        <f>IF(OR(LEFT(M2D!CA54,1)="V",M2D!CA54="RMV"),M2D!CA54,"")</f>
        <v/>
      </c>
      <c r="AN23" s="448" t="str">
        <f>IF(OR(LEFT(M2D!CB54,1)="V",M2D!CB54="RMV"),M2D!CB54,"")</f>
        <v/>
      </c>
      <c r="AO23" s="446" t="str">
        <f>IF(OR(LEFT(M2D!CC54,1)="V",M2D!CC54="RMV"),M2D!CC54,"")</f>
        <v/>
      </c>
      <c r="AP23" s="447" t="str">
        <f>IF(OR(LEFT(M2D!CD54,1)="V",M2D!CD54="RMV"),M2D!CD54,"")</f>
        <v>V20</v>
      </c>
      <c r="AQ23" s="447" t="str">
        <f>IF(OR(LEFT(M2D!CE54,1)="V",M2D!CE54="RMV"),M2D!CE54,"")</f>
        <v>V20</v>
      </c>
      <c r="AR23" s="447" t="str">
        <f>IF(OR(LEFT(M2D!CF54,1)="V",M2D!CF54="RMV"),M2D!CF54,"")</f>
        <v>V20</v>
      </c>
      <c r="AS23" s="447" t="str">
        <f>IF(OR(LEFT(M2D!CG54,1)="V",M2D!CG54="RMV"),M2D!CG54,"")</f>
        <v>V20</v>
      </c>
      <c r="AT23" s="447" t="str">
        <f>IF(OR(LEFT(M2D!CH54,1)="V",M2D!CH54="RMV"),M2D!CH54,"")</f>
        <v>V20</v>
      </c>
      <c r="AU23" s="447" t="str">
        <f>IF(OR(LEFT(M2D!CI54,1)="V",M2D!CI54="RMV"),M2D!CI54,"")</f>
        <v>V20</v>
      </c>
      <c r="AV23" s="447" t="str">
        <f>IF(OR(LEFT(M2D!CJ54,1)="V",M2D!CJ54="RMV"),M2D!CJ54,"")</f>
        <v>RMV</v>
      </c>
      <c r="AW23" s="447" t="str">
        <f>IF(OR(LEFT(M2D!CK54,1)="V",M2D!CK54="RMV"),M2D!CK54,"")</f>
        <v>RMV</v>
      </c>
      <c r="AX23" s="447" t="str">
        <f>IF(OR(LEFT(M2D!CL54,1)="V",M2D!CL54="RMV"),M2D!CL54,"")</f>
        <v>RMV</v>
      </c>
      <c r="AY23" s="447" t="str">
        <f>IF(OR(LEFT(M2D!CM54,1)="V",M2D!CM54="RMV"),M2D!CM54,"")</f>
        <v>RMV</v>
      </c>
      <c r="AZ23" s="448" t="str">
        <f>IF(OR(LEFT(M2D!CN54,1)="V",M2D!CN54="RMV"),M2D!CN54,"")</f>
        <v>RMV</v>
      </c>
      <c r="BA23" s="446" t="str">
        <f>IF(OR(LEFT(M2D!CO54,1)="V",M2D!CO54="RMV"),M2D!CO54,"")</f>
        <v>RMV</v>
      </c>
      <c r="BB23" s="447" t="str">
        <f>IF(OR(LEFT(M2D!CP54,1)="V",M2D!CP54="RMV"),M2D!CP54,"")</f>
        <v/>
      </c>
      <c r="BC23" s="447" t="str">
        <f>IF(OR(LEFT(M2D!CQ54,1)="V",M2D!CQ54="RMV"),M2D!CQ54,"")</f>
        <v/>
      </c>
      <c r="BD23" s="447" t="str">
        <f>IF(OR(LEFT(M2D!CR54,1)="V",M2D!CR54="RMV"),M2D!CR54,"")</f>
        <v/>
      </c>
      <c r="BE23" s="447" t="str">
        <f>IF(OR(LEFT(M2D!CS54,1)="V",M2D!CS54="RMV"),M2D!CS54,"")</f>
        <v/>
      </c>
      <c r="BF23" s="447" t="str">
        <f>IF(OR(LEFT(M2D!CT54,1)="V",M2D!CT54="RMV"),M2D!CT54,"")</f>
        <v/>
      </c>
      <c r="BG23" s="447" t="str">
        <f>IF(OR(LEFT(M2D!CU54,1)="V",M2D!CU54="RMV"),M2D!CU54,"")</f>
        <v/>
      </c>
      <c r="BH23" s="447" t="str">
        <f>IF(OR(LEFT(M2D!CV54,1)="V",M2D!CV54="RMV"),M2D!CV54,"")</f>
        <v/>
      </c>
      <c r="BI23" s="447" t="str">
        <f>IF(OR(LEFT(M2D!CW54,1)="V",M2D!CW54="RMV"),M2D!CW54,"")</f>
        <v/>
      </c>
      <c r="BJ23" s="447" t="str">
        <f>IF(OR(LEFT(M2D!CX54,1)="V",M2D!CX54="RMV"),M2D!CX54,"")</f>
        <v/>
      </c>
      <c r="BK23" s="447" t="str">
        <f>IF(OR(LEFT(M2D!CY54,1)="V",M2D!CY54="RMV"),M2D!CY54,"")</f>
        <v/>
      </c>
      <c r="BL23" s="448" t="str">
        <f>IF(OR(LEFT(M2D!CZ54,1)="V",M2D!CZ54="RMV"),M2D!CZ54,"")</f>
        <v/>
      </c>
      <c r="BM23" s="446" t="str">
        <f>IF(OR(LEFT(M2D!DA54,1)="V",M2D!DA54="RMV"),M2D!DA54,"")</f>
        <v/>
      </c>
      <c r="BN23" s="447" t="str">
        <f>IF(OR(LEFT(M2D!DB54,1)="V",M2D!DB54="RMV"),M2D!DB54,"")</f>
        <v/>
      </c>
      <c r="BO23" s="447" t="str">
        <f>IF(OR(LEFT(M2D!DC54,1)="V",M2D!DC54="RMV"),M2D!DC54,"")</f>
        <v/>
      </c>
      <c r="BP23" s="447" t="str">
        <f>IF(OR(LEFT(M2D!DD54,1)="V",M2D!DD54="RMV"),M2D!DD54,"")</f>
        <v/>
      </c>
      <c r="BQ23" s="447" t="str">
        <f>IF(OR(LEFT(M2D!DE54,1)="V",M2D!DE54="RMV"),M2D!DE54,"")</f>
        <v/>
      </c>
      <c r="BR23" s="447" t="str">
        <f>IF(OR(LEFT(M2D!DF54,1)="V",M2D!DF54="RMV"),M2D!DF54,"")</f>
        <v/>
      </c>
      <c r="BS23" s="447" t="str">
        <f>IF(OR(LEFT(M2D!DG54,1)="V",M2D!DG54="RMV"),M2D!DG54,"")</f>
        <v/>
      </c>
      <c r="BT23" s="447" t="str">
        <f>IF(OR(LEFT(M2D!DH54,1)="V",M2D!DH54="RMV"),M2D!DH54,"")</f>
        <v/>
      </c>
      <c r="BU23" s="447" t="str">
        <f>IF(OR(LEFT(M2D!DI54,1)="V",M2D!DI54="RMV"),M2D!DI54,"")</f>
        <v/>
      </c>
      <c r="BV23" s="447" t="str">
        <f>IF(OR(LEFT(M2D!DJ54,1)="V",M2D!DJ54="RMV"),M2D!DJ54,"")</f>
        <v/>
      </c>
      <c r="BW23" s="447" t="str">
        <f>IF(OR(LEFT(M2D!DK54,1)="V",M2D!DK54="RMV"),M2D!DK54,"")</f>
        <v/>
      </c>
      <c r="BX23" s="448" t="str">
        <f>IF(OR(LEFT(M2D!DL54,1)="V",M2D!DL54="RMV"),M2D!DL54,"")</f>
        <v/>
      </c>
      <c r="BY23" s="446" t="str">
        <f>IF(OR(LEFT(M2D!DM54,1)="V",M2D!DM54="RMV"),M2D!DM54,"")</f>
        <v/>
      </c>
      <c r="BZ23" s="447" t="str">
        <f>IF(OR(LEFT(M2D!DN54,1)="V",M2D!DN54="RMV"),M2D!DN54,"")</f>
        <v/>
      </c>
      <c r="CA23" s="447" t="str">
        <f>IF(OR(LEFT(M2D!DO54,1)="V",M2D!DO54="RMV"),M2D!DO54,"")</f>
        <v/>
      </c>
      <c r="CB23" s="447" t="str">
        <f>IF(OR(LEFT(M2D!DP54,1)="V",M2D!DP54="RMV"),M2D!DP54,"")</f>
        <v/>
      </c>
      <c r="CC23" s="447" t="str">
        <f>IF(OR(LEFT(M2D!DQ54,1)="V",M2D!DQ54="RMV"),M2D!DQ54,"")</f>
        <v/>
      </c>
      <c r="CD23" s="447" t="str">
        <f>IF(OR(LEFT(M2D!DR54,1)="V",M2D!DR54="RMV"),M2D!DR54,"")</f>
        <v/>
      </c>
      <c r="CE23" s="447" t="str">
        <f>IF(OR(LEFT(M2D!DS54,1)="V",M2D!DS54="RMV"),M2D!DS54,"")</f>
        <v/>
      </c>
      <c r="CF23" s="447" t="str">
        <f>IF(OR(LEFT(M2D!DT54,1)="V",M2D!DT54="RMV"),M2D!DT54,"")</f>
        <v/>
      </c>
      <c r="CG23" s="447" t="str">
        <f>IF(OR(LEFT(M2D!DU54,1)="V",M2D!DU54="RMV"),M2D!DU54,"")</f>
        <v/>
      </c>
      <c r="CH23" s="447" t="str">
        <f>IF(OR(LEFT(M2D!DV54,1)="V",M2D!DV54="RMV"),M2D!DV54,"")</f>
        <v/>
      </c>
      <c r="CI23" s="447" t="str">
        <f>IF(OR(LEFT(M2D!DW54,1)="V",M2D!DW54="RMV"),M2D!DW54,"")</f>
        <v/>
      </c>
      <c r="CJ23" s="448" t="str">
        <f>IF(OR(LEFT(M2D!DX54,1)="V",M2D!DX54="RMV"),M2D!DX54,"")</f>
        <v/>
      </c>
      <c r="CK23" s="446" t="str">
        <f>IF(OR(LEFT(M2D!DY54,1)="V",M2D!DY54="RMV"),M2D!DY54,"")</f>
        <v/>
      </c>
      <c r="CL23" s="447" t="str">
        <f>IF(OR(LEFT(M2D!DZ54,1)="V",M2D!DZ54="RMV"),M2D!DZ54,"")</f>
        <v/>
      </c>
      <c r="CM23" s="447" t="str">
        <f>IF(OR(LEFT(M2D!EA54,1)="V",M2D!EA54="RMV"),M2D!EA54,"")</f>
        <v/>
      </c>
      <c r="CN23" s="447" t="str">
        <f>IF(OR(LEFT(M2D!EB54,1)="V",M2D!EB54="RMV"),M2D!EB54,"")</f>
        <v/>
      </c>
      <c r="CO23" s="447" t="str">
        <f>IF(OR(LEFT(M2D!EC54,1)="V",M2D!EC54="RMV"),M2D!EC54,"")</f>
        <v/>
      </c>
      <c r="CP23" s="447" t="str">
        <f>IF(OR(LEFT(M2D!ED54,1)="V",M2D!ED54="RMV"),M2D!ED54,"")</f>
        <v/>
      </c>
      <c r="CQ23" s="447" t="str">
        <f>IF(OR(LEFT(M2D!EE54,1)="V",M2D!EE54="RMV"),M2D!EE54,"")</f>
        <v/>
      </c>
      <c r="CR23" s="447" t="str">
        <f>IF(OR(LEFT(M2D!EF54,1)="V",M2D!EF54="RMV"),M2D!EF54,"")</f>
        <v>V25</v>
      </c>
      <c r="CS23" s="447" t="str">
        <f>IF(OR(LEFT(M2D!EG54,1)="V",M2D!EG54="RMV"),M2D!EG54,"")</f>
        <v>V25</v>
      </c>
      <c r="CT23" s="447" t="str">
        <f>IF(OR(LEFT(M2D!EH54,1)="V",M2D!EH54="RMV"),M2D!EH54,"")</f>
        <v>V25</v>
      </c>
      <c r="CU23" s="447" t="str">
        <f>IF(OR(LEFT(M2D!EI54,1)="V",M2D!EI54="RMV"),M2D!EI54,"")</f>
        <v>V25</v>
      </c>
      <c r="CV23" s="448" t="str">
        <f>IF(OR(LEFT(M2D!EJ54,1)="V",M2D!EJ54="RMV"),M2D!EJ54,"")</f>
        <v>V25</v>
      </c>
      <c r="CW23" s="443">
        <f>HLOOKUP("RMV",K23:CV$58,CX23,FALSE)-VLOOKUP(C23,CZ$3:DA$8,2,FALSE)</f>
        <v>39</v>
      </c>
      <c r="CX23" s="365">
        <v>36</v>
      </c>
    </row>
    <row r="24" spans="1:102" x14ac:dyDescent="0.2">
      <c r="A24" s="442">
        <v>22</v>
      </c>
      <c r="B24" s="442" t="str">
        <f>M2D!H23</f>
        <v>D625</v>
      </c>
      <c r="C24" s="365" t="str">
        <f t="shared" si="0"/>
        <v>V15</v>
      </c>
      <c r="D24" s="442">
        <f>YEAR(HLOOKUP(C24,M2D!GZ$12:HE$89,VLOOKUP(B24,M2D!GX$13:HF$89,9,FALSE),FALSE))</f>
        <v>2021</v>
      </c>
      <c r="E24" s="446" t="str">
        <f>IF(OR(LEFT(M2D!AS23,1)="V",M2D!AS23="RMV"),M2D!AS23,"")</f>
        <v/>
      </c>
      <c r="F24" s="447" t="str">
        <f>IF(OR(LEFT(M2D!AT23,1)="V",M2D!AT23="RMV"),M2D!AT23,"")</f>
        <v/>
      </c>
      <c r="G24" s="447" t="str">
        <f>IF(OR(LEFT(M2D!AU23,1)="V",M2D!AU23="RMV"),M2D!AU23,"")</f>
        <v/>
      </c>
      <c r="H24" s="447" t="str">
        <f>IF(OR(LEFT(M2D!AV23,1)="V",M2D!AV23="RMV"),M2D!AV23,"")</f>
        <v/>
      </c>
      <c r="I24" s="447" t="str">
        <f>IF(OR(LEFT(M2D!AW23,1)="V",M2D!AW23="RMV"),M2D!AW23,"")</f>
        <v/>
      </c>
      <c r="J24" s="447" t="str">
        <f>IF(OR(LEFT(M2D!AX23,1)="V",M2D!AX23="RMV"),M2D!AX23,"")</f>
        <v/>
      </c>
      <c r="K24" s="447" t="str">
        <f>IF(OR(LEFT(M2D!AY23,1)="V",M2D!AY23="RMV"),M2D!AY23,"")</f>
        <v/>
      </c>
      <c r="L24" s="447" t="str">
        <f>IF(OR(LEFT(M2D!AZ23,1)="V",M2D!AZ23="RMV"),M2D!AZ23,"")</f>
        <v/>
      </c>
      <c r="M24" s="447" t="str">
        <f>IF(OR(LEFT(M2D!BA23,1)="V",M2D!BA23="RMV"),M2D!BA23,"")</f>
        <v/>
      </c>
      <c r="N24" s="447" t="str">
        <f>IF(OR(LEFT(M2D!BB23,1)="V",M2D!BB23="RMV"),M2D!BB23,"")</f>
        <v/>
      </c>
      <c r="O24" s="447" t="str">
        <f>IF(OR(LEFT(M2D!BC23,1)="V",M2D!BC23="RMV"),M2D!BC23,"")</f>
        <v/>
      </c>
      <c r="P24" s="448" t="str">
        <f>IF(OR(LEFT(M2D!BD23,1)="V",M2D!BD23="RMV"),M2D!BD23,"")</f>
        <v/>
      </c>
      <c r="Q24" s="446" t="str">
        <f>IF(OR(LEFT(M2D!BE23,1)="V",M2D!BE23="RMV"),M2D!BE23,"")</f>
        <v/>
      </c>
      <c r="R24" s="447" t="str">
        <f>IF(OR(LEFT(M2D!BF23,1)="V",M2D!BF23="RMV"),M2D!BF23,"")</f>
        <v/>
      </c>
      <c r="S24" s="447" t="str">
        <f>IF(OR(LEFT(M2D!BG23,1)="V",M2D!BG23="RMV"),M2D!BG23,"")</f>
        <v/>
      </c>
      <c r="T24" s="447" t="str">
        <f>IF(OR(LEFT(M2D!BH23,1)="V",M2D!BH23="RMV"),M2D!BH23,"")</f>
        <v/>
      </c>
      <c r="U24" s="447" t="str">
        <f>IF(OR(LEFT(M2D!BI23,1)="V",M2D!BI23="RMV"),M2D!BI23,"")</f>
        <v/>
      </c>
      <c r="V24" s="447" t="str">
        <f>IF(OR(LEFT(M2D!BJ23,1)="V",M2D!BJ23="RMV"),M2D!BJ23,"")</f>
        <v/>
      </c>
      <c r="W24" s="447" t="str">
        <f>IF(OR(LEFT(M2D!BK23,1)="V",M2D!BK23="RMV"),M2D!BK23,"")</f>
        <v/>
      </c>
      <c r="X24" s="447" t="str">
        <f>IF(OR(LEFT(M2D!BL23,1)="V",M2D!BL23="RMV"),M2D!BL23,"")</f>
        <v/>
      </c>
      <c r="Y24" s="447" t="str">
        <f>IF(OR(LEFT(M2D!BM23,1)="V",M2D!BM23="RMV"),M2D!BM23,"")</f>
        <v/>
      </c>
      <c r="Z24" s="447" t="str">
        <f>IF(OR(LEFT(M2D!BN23,1)="V",M2D!BN23="RMV"),M2D!BN23,"")</f>
        <v/>
      </c>
      <c r="AA24" s="447" t="str">
        <f>IF(OR(LEFT(M2D!BO23,1)="V",M2D!BO23="RMV"),M2D!BO23,"")</f>
        <v/>
      </c>
      <c r="AB24" s="448" t="str">
        <f>IF(OR(LEFT(M2D!BP23,1)="V",M2D!BP23="RMV"),M2D!BP23,"")</f>
        <v/>
      </c>
      <c r="AC24" s="446" t="str">
        <f>IF(OR(LEFT(M2D!BQ23,1)="V",M2D!BQ23="RMV"),M2D!BQ23,"")</f>
        <v/>
      </c>
      <c r="AD24" s="447" t="str">
        <f>IF(OR(LEFT(M2D!BR23,1)="V",M2D!BR23="RMV"),M2D!BR23,"")</f>
        <v/>
      </c>
      <c r="AE24" s="447" t="str">
        <f>IF(OR(LEFT(M2D!BS23,1)="V",M2D!BS23="RMV"),M2D!BS23,"")</f>
        <v/>
      </c>
      <c r="AF24" s="447" t="str">
        <f>IF(OR(LEFT(M2D!BT23,1)="V",M2D!BT23="RMV"),M2D!BT23,"")</f>
        <v/>
      </c>
      <c r="AG24" s="447" t="str">
        <f>IF(OR(LEFT(M2D!BU23,1)="V",M2D!BU23="RMV"),M2D!BU23,"")</f>
        <v/>
      </c>
      <c r="AH24" s="447" t="str">
        <f>IF(OR(LEFT(M2D!BV23,1)="V",M2D!BV23="RMV"),M2D!BV23,"")</f>
        <v/>
      </c>
      <c r="AI24" s="447" t="str">
        <f>IF(OR(LEFT(M2D!BW23,1)="V",M2D!BW23="RMV"),M2D!BW23,"")</f>
        <v/>
      </c>
      <c r="AJ24" s="447" t="str">
        <f>IF(OR(LEFT(M2D!BX23,1)="V",M2D!BX23="RMV"),M2D!BX23,"")</f>
        <v/>
      </c>
      <c r="AK24" s="447" t="str">
        <f>IF(OR(LEFT(M2D!BY23,1)="V",M2D!BY23="RMV"),M2D!BY23,"")</f>
        <v/>
      </c>
      <c r="AL24" s="447" t="str">
        <f>IF(OR(LEFT(M2D!BZ23,1)="V",M2D!BZ23="RMV"),M2D!BZ23,"")</f>
        <v/>
      </c>
      <c r="AM24" s="447" t="str">
        <f>IF(OR(LEFT(M2D!CA23,1)="V",M2D!CA23="RMV"),M2D!CA23,"")</f>
        <v/>
      </c>
      <c r="AN24" s="448" t="str">
        <f>IF(OR(LEFT(M2D!CB23,1)="V",M2D!CB23="RMV"),M2D!CB23,"")</f>
        <v/>
      </c>
      <c r="AO24" s="446" t="str">
        <f>IF(OR(LEFT(M2D!CC23,1)="V",M2D!CC23="RMV"),M2D!CC23,"")</f>
        <v/>
      </c>
      <c r="AP24" s="447" t="str">
        <f>IF(OR(LEFT(M2D!CD23,1)="V",M2D!CD23="RMV"),M2D!CD23,"")</f>
        <v/>
      </c>
      <c r="AQ24" s="447" t="str">
        <f>IF(OR(LEFT(M2D!CE23,1)="V",M2D!CE23="RMV"),M2D!CE23,"")</f>
        <v>V15</v>
      </c>
      <c r="AR24" s="447" t="str">
        <f>IF(OR(LEFT(M2D!CF23,1)="V",M2D!CF23="RMV"),M2D!CF23,"")</f>
        <v>V15</v>
      </c>
      <c r="AS24" s="447" t="str">
        <f>IF(OR(LEFT(M2D!CG23,1)="V",M2D!CG23="RMV"),M2D!CG23,"")</f>
        <v>V15</v>
      </c>
      <c r="AT24" s="447" t="str">
        <f>IF(OR(LEFT(M2D!CH23,1)="V",M2D!CH23="RMV"),M2D!CH23,"")</f>
        <v>V15</v>
      </c>
      <c r="AU24" s="447" t="str">
        <f>IF(OR(LEFT(M2D!CI23,1)="V",M2D!CI23="RMV"),M2D!CI23,"")</f>
        <v>V15</v>
      </c>
      <c r="AV24" s="447" t="str">
        <f>IF(OR(LEFT(M2D!CJ23,1)="V",M2D!CJ23="RMV"),M2D!CJ23,"")</f>
        <v>RMV</v>
      </c>
      <c r="AW24" s="447" t="str">
        <f>IF(OR(LEFT(M2D!CK23,1)="V",M2D!CK23="RMV"),M2D!CK23,"")</f>
        <v>RMV</v>
      </c>
      <c r="AX24" s="447" t="str">
        <f>IF(OR(LEFT(M2D!CL23,1)="V",M2D!CL23="RMV"),M2D!CL23,"")</f>
        <v>RMV</v>
      </c>
      <c r="AY24" s="447" t="str">
        <f>IF(OR(LEFT(M2D!CM23,1)="V",M2D!CM23="RMV"),M2D!CM23,"")</f>
        <v>RMV</v>
      </c>
      <c r="AZ24" s="448" t="str">
        <f>IF(OR(LEFT(M2D!CN23,1)="V",M2D!CN23="RMV"),M2D!CN23,"")</f>
        <v>RMV</v>
      </c>
      <c r="BA24" s="446" t="str">
        <f>IF(OR(LEFT(M2D!CO23,1)="V",M2D!CO23="RMV"),M2D!CO23,"")</f>
        <v>RMV</v>
      </c>
      <c r="BB24" s="447" t="str">
        <f>IF(OR(LEFT(M2D!CP23,1)="V",M2D!CP23="RMV"),M2D!CP23,"")</f>
        <v/>
      </c>
      <c r="BC24" s="447" t="str">
        <f>IF(OR(LEFT(M2D!CQ23,1)="V",M2D!CQ23="RMV"),M2D!CQ23,"")</f>
        <v/>
      </c>
      <c r="BD24" s="447" t="str">
        <f>IF(OR(LEFT(M2D!CR23,1)="V",M2D!CR23="RMV"),M2D!CR23,"")</f>
        <v/>
      </c>
      <c r="BE24" s="447" t="str">
        <f>IF(OR(LEFT(M2D!CS23,1)="V",M2D!CS23="RMV"),M2D!CS23,"")</f>
        <v/>
      </c>
      <c r="BF24" s="447" t="str">
        <f>IF(OR(LEFT(M2D!CT23,1)="V",M2D!CT23="RMV"),M2D!CT23,"")</f>
        <v/>
      </c>
      <c r="BG24" s="447" t="str">
        <f>IF(OR(LEFT(M2D!CU23,1)="V",M2D!CU23="RMV"),M2D!CU23,"")</f>
        <v/>
      </c>
      <c r="BH24" s="447" t="str">
        <f>IF(OR(LEFT(M2D!CV23,1)="V",M2D!CV23="RMV"),M2D!CV23,"")</f>
        <v/>
      </c>
      <c r="BI24" s="447" t="str">
        <f>IF(OR(LEFT(M2D!CW23,1)="V",M2D!CW23="RMV"),M2D!CW23,"")</f>
        <v/>
      </c>
      <c r="BJ24" s="447" t="str">
        <f>IF(OR(LEFT(M2D!CX23,1)="V",M2D!CX23="RMV"),M2D!CX23,"")</f>
        <v/>
      </c>
      <c r="BK24" s="447" t="str">
        <f>IF(OR(LEFT(M2D!CY23,1)="V",M2D!CY23="RMV"),M2D!CY23,"")</f>
        <v/>
      </c>
      <c r="BL24" s="448" t="str">
        <f>IF(OR(LEFT(M2D!CZ23,1)="V",M2D!CZ23="RMV"),M2D!CZ23,"")</f>
        <v/>
      </c>
      <c r="BM24" s="446" t="str">
        <f>IF(OR(LEFT(M2D!DA23,1)="V",M2D!DA23="RMV"),M2D!DA23,"")</f>
        <v/>
      </c>
      <c r="BN24" s="447" t="str">
        <f>IF(OR(LEFT(M2D!DB23,1)="V",M2D!DB23="RMV"),M2D!DB23,"")</f>
        <v/>
      </c>
      <c r="BO24" s="447" t="str">
        <f>IF(OR(LEFT(M2D!DC23,1)="V",M2D!DC23="RMV"),M2D!DC23,"")</f>
        <v/>
      </c>
      <c r="BP24" s="447" t="str">
        <f>IF(OR(LEFT(M2D!DD23,1)="V",M2D!DD23="RMV"),M2D!DD23,"")</f>
        <v/>
      </c>
      <c r="BQ24" s="447" t="str">
        <f>IF(OR(LEFT(M2D!DE23,1)="V",M2D!DE23="RMV"),M2D!DE23,"")</f>
        <v/>
      </c>
      <c r="BR24" s="447" t="str">
        <f>IF(OR(LEFT(M2D!DF23,1)="V",M2D!DF23="RMV"),M2D!DF23,"")</f>
        <v/>
      </c>
      <c r="BS24" s="447" t="str">
        <f>IF(OR(LEFT(M2D!DG23,1)="V",M2D!DG23="RMV"),M2D!DG23,"")</f>
        <v/>
      </c>
      <c r="BT24" s="447" t="str">
        <f>IF(OR(LEFT(M2D!DH23,1)="V",M2D!DH23="RMV"),M2D!DH23,"")</f>
        <v/>
      </c>
      <c r="BU24" s="447" t="str">
        <f>IF(OR(LEFT(M2D!DI23,1)="V",M2D!DI23="RMV"),M2D!DI23,"")</f>
        <v/>
      </c>
      <c r="BV24" s="447" t="str">
        <f>IF(OR(LEFT(M2D!DJ23,1)="V",M2D!DJ23="RMV"),M2D!DJ23,"")</f>
        <v/>
      </c>
      <c r="BW24" s="447" t="str">
        <f>IF(OR(LEFT(M2D!DK23,1)="V",M2D!DK23="RMV"),M2D!DK23,"")</f>
        <v/>
      </c>
      <c r="BX24" s="448" t="str">
        <f>IF(OR(LEFT(M2D!DL23,1)="V",M2D!DL23="RMV"),M2D!DL23,"")</f>
        <v/>
      </c>
      <c r="BY24" s="446" t="str">
        <f>IF(OR(LEFT(M2D!DM23,1)="V",M2D!DM23="RMV"),M2D!DM23,"")</f>
        <v/>
      </c>
      <c r="BZ24" s="447" t="str">
        <f>IF(OR(LEFT(M2D!DN23,1)="V",M2D!DN23="RMV"),M2D!DN23,"")</f>
        <v/>
      </c>
      <c r="CA24" s="447" t="str">
        <f>IF(OR(LEFT(M2D!DO23,1)="V",M2D!DO23="RMV"),M2D!DO23,"")</f>
        <v/>
      </c>
      <c r="CB24" s="447" t="str">
        <f>IF(OR(LEFT(M2D!DP23,1)="V",M2D!DP23="RMV"),M2D!DP23,"")</f>
        <v/>
      </c>
      <c r="CC24" s="447" t="str">
        <f>IF(OR(LEFT(M2D!DQ23,1)="V",M2D!DQ23="RMV"),M2D!DQ23,"")</f>
        <v/>
      </c>
      <c r="CD24" s="447" t="str">
        <f>IF(OR(LEFT(M2D!DR23,1)="V",M2D!DR23="RMV"),M2D!DR23,"")</f>
        <v/>
      </c>
      <c r="CE24" s="447" t="str">
        <f>IF(OR(LEFT(M2D!DS23,1)="V",M2D!DS23="RMV"),M2D!DS23,"")</f>
        <v/>
      </c>
      <c r="CF24" s="447" t="str">
        <f>IF(OR(LEFT(M2D!DT23,1)="V",M2D!DT23="RMV"),M2D!DT23,"")</f>
        <v/>
      </c>
      <c r="CG24" s="447" t="str">
        <f>IF(OR(LEFT(M2D!DU23,1)="V",M2D!DU23="RMV"),M2D!DU23,"")</f>
        <v/>
      </c>
      <c r="CH24" s="447" t="str">
        <f>IF(OR(LEFT(M2D!DV23,1)="V",M2D!DV23="RMV"),M2D!DV23,"")</f>
        <v/>
      </c>
      <c r="CI24" s="447" t="str">
        <f>IF(OR(LEFT(M2D!DW23,1)="V",M2D!DW23="RMV"),M2D!DW23,"")</f>
        <v/>
      </c>
      <c r="CJ24" s="448" t="str">
        <f>IF(OR(LEFT(M2D!DX23,1)="V",M2D!DX23="RMV"),M2D!DX23,"")</f>
        <v/>
      </c>
      <c r="CK24" s="446" t="str">
        <f>IF(OR(LEFT(M2D!DY23,1)="V",M2D!DY23="RMV"),M2D!DY23,"")</f>
        <v/>
      </c>
      <c r="CL24" s="447" t="str">
        <f>IF(OR(LEFT(M2D!DZ23,1)="V",M2D!DZ23="RMV"),M2D!DZ23,"")</f>
        <v/>
      </c>
      <c r="CM24" s="447" t="str">
        <f>IF(OR(LEFT(M2D!EA23,1)="V",M2D!EA23="RMV"),M2D!EA23,"")</f>
        <v/>
      </c>
      <c r="CN24" s="447" t="str">
        <f>IF(OR(LEFT(M2D!EB23,1)="V",M2D!EB23="RMV"),M2D!EB23,"")</f>
        <v/>
      </c>
      <c r="CO24" s="447" t="str">
        <f>IF(OR(LEFT(M2D!EC23,1)="V",M2D!EC23="RMV"),M2D!EC23,"")</f>
        <v/>
      </c>
      <c r="CP24" s="447" t="str">
        <f>IF(OR(LEFT(M2D!ED23,1)="V",M2D!ED23="RMV"),M2D!ED23,"")</f>
        <v/>
      </c>
      <c r="CQ24" s="447" t="str">
        <f>IF(OR(LEFT(M2D!EE23,1)="V",M2D!EE23="RMV"),M2D!EE23,"")</f>
        <v/>
      </c>
      <c r="CR24" s="447" t="str">
        <f>IF(OR(LEFT(M2D!EF23,1)="V",M2D!EF23="RMV"),M2D!EF23,"")</f>
        <v/>
      </c>
      <c r="CS24" s="447" t="str">
        <f>IF(OR(LEFT(M2D!EG23,1)="V",M2D!EG23="RMV"),M2D!EG23,"")</f>
        <v/>
      </c>
      <c r="CT24" s="447" t="str">
        <f>IF(OR(LEFT(M2D!EH23,1)="V",M2D!EH23="RMV"),M2D!EH23,"")</f>
        <v/>
      </c>
      <c r="CU24" s="447" t="str">
        <f>IF(OR(LEFT(M2D!EI23,1)="V",M2D!EI23="RMV"),M2D!EI23,"")</f>
        <v/>
      </c>
      <c r="CV24" s="448" t="str">
        <f>IF(OR(LEFT(M2D!EJ23,1)="V",M2D!EJ23="RMV"),M2D!EJ23,"")</f>
        <v/>
      </c>
      <c r="CW24" s="443">
        <f>HLOOKUP("RMV",K24:CV$58,CX24,FALSE)-VLOOKUP(C24,CZ$3:DA$8,2,FALSE)</f>
        <v>40</v>
      </c>
      <c r="CX24" s="365">
        <v>35</v>
      </c>
    </row>
    <row r="25" spans="1:102" x14ac:dyDescent="0.2">
      <c r="A25" s="442">
        <v>23</v>
      </c>
      <c r="B25" s="442" t="str">
        <f>M2D!H55</f>
        <v>D659</v>
      </c>
      <c r="C25" s="365" t="str">
        <f t="shared" si="0"/>
        <v>V20</v>
      </c>
      <c r="D25" s="442">
        <f>YEAR(HLOOKUP(C25,M2D!GZ$12:HE$89,VLOOKUP(B25,M2D!GX$13:HF$89,9,FALSE),FALSE))</f>
        <v>2021</v>
      </c>
      <c r="E25" s="446" t="str">
        <f>IF(OR(LEFT(M2D!AS55,1)="V",M2D!AS55="RMV"),M2D!AS55,"")</f>
        <v/>
      </c>
      <c r="F25" s="447" t="str">
        <f>IF(OR(LEFT(M2D!AT55,1)="V",M2D!AT55="RMV"),M2D!AT55,"")</f>
        <v/>
      </c>
      <c r="G25" s="447" t="str">
        <f>IF(OR(LEFT(M2D!AU55,1)="V",M2D!AU55="RMV"),M2D!AU55,"")</f>
        <v/>
      </c>
      <c r="H25" s="447" t="str">
        <f>IF(OR(LEFT(M2D!AV55,1)="V",M2D!AV55="RMV"),M2D!AV55,"")</f>
        <v/>
      </c>
      <c r="I25" s="447" t="str">
        <f>IF(OR(LEFT(M2D!AW55,1)="V",M2D!AW55="RMV"),M2D!AW55,"")</f>
        <v/>
      </c>
      <c r="J25" s="447" t="str">
        <f>IF(OR(LEFT(M2D!AX55,1)="V",M2D!AX55="RMV"),M2D!AX55,"")</f>
        <v/>
      </c>
      <c r="K25" s="447" t="str">
        <f>IF(OR(LEFT(M2D!AY55,1)="V",M2D!AY55="RMV"),M2D!AY55,"")</f>
        <v/>
      </c>
      <c r="L25" s="447" t="str">
        <f>IF(OR(LEFT(M2D!AZ55,1)="V",M2D!AZ55="RMV"),M2D!AZ55,"")</f>
        <v/>
      </c>
      <c r="M25" s="447" t="str">
        <f>IF(OR(LEFT(M2D!BA55,1)="V",M2D!BA55="RMV"),M2D!BA55,"")</f>
        <v/>
      </c>
      <c r="N25" s="447" t="str">
        <f>IF(OR(LEFT(M2D!BB55,1)="V",M2D!BB55="RMV"),M2D!BB55,"")</f>
        <v/>
      </c>
      <c r="O25" s="447" t="str">
        <f>IF(OR(LEFT(M2D!BC55,1)="V",M2D!BC55="RMV"),M2D!BC55,"")</f>
        <v/>
      </c>
      <c r="P25" s="448" t="str">
        <f>IF(OR(LEFT(M2D!BD55,1)="V",M2D!BD55="RMV"),M2D!BD55,"")</f>
        <v/>
      </c>
      <c r="Q25" s="446" t="str">
        <f>IF(OR(LEFT(M2D!BE55,1)="V",M2D!BE55="RMV"),M2D!BE55,"")</f>
        <v/>
      </c>
      <c r="R25" s="447" t="str">
        <f>IF(OR(LEFT(M2D!BF55,1)="V",M2D!BF55="RMV"),M2D!BF55,"")</f>
        <v/>
      </c>
      <c r="S25" s="447" t="str">
        <f>IF(OR(LEFT(M2D!BG55,1)="V",M2D!BG55="RMV"),M2D!BG55,"")</f>
        <v/>
      </c>
      <c r="T25" s="447" t="str">
        <f>IF(OR(LEFT(M2D!BH55,1)="V",M2D!BH55="RMV"),M2D!BH55,"")</f>
        <v/>
      </c>
      <c r="U25" s="447" t="str">
        <f>IF(OR(LEFT(M2D!BI55,1)="V",M2D!BI55="RMV"),M2D!BI55,"")</f>
        <v/>
      </c>
      <c r="V25" s="447" t="str">
        <f>IF(OR(LEFT(M2D!BJ55,1)="V",M2D!BJ55="RMV"),M2D!BJ55,"")</f>
        <v/>
      </c>
      <c r="W25" s="447" t="str">
        <f>IF(OR(LEFT(M2D!BK55,1)="V",M2D!BK55="RMV"),M2D!BK55,"")</f>
        <v/>
      </c>
      <c r="X25" s="447" t="str">
        <f>IF(OR(LEFT(M2D!BL55,1)="V",M2D!BL55="RMV"),M2D!BL55,"")</f>
        <v/>
      </c>
      <c r="Y25" s="447" t="str">
        <f>IF(OR(LEFT(M2D!BM55,1)="V",M2D!BM55="RMV"),M2D!BM55,"")</f>
        <v/>
      </c>
      <c r="Z25" s="447" t="str">
        <f>IF(OR(LEFT(M2D!BN55,1)="V",M2D!BN55="RMV"),M2D!BN55,"")</f>
        <v/>
      </c>
      <c r="AA25" s="447" t="str">
        <f>IF(OR(LEFT(M2D!BO55,1)="V",M2D!BO55="RMV"),M2D!BO55,"")</f>
        <v/>
      </c>
      <c r="AB25" s="448" t="str">
        <f>IF(OR(LEFT(M2D!BP55,1)="V",M2D!BP55="RMV"),M2D!BP55,"")</f>
        <v/>
      </c>
      <c r="AC25" s="446" t="str">
        <f>IF(OR(LEFT(M2D!BQ55,1)="V",M2D!BQ55="RMV"),M2D!BQ55,"")</f>
        <v/>
      </c>
      <c r="AD25" s="447" t="str">
        <f>IF(OR(LEFT(M2D!BR55,1)="V",M2D!BR55="RMV"),M2D!BR55,"")</f>
        <v/>
      </c>
      <c r="AE25" s="447" t="str">
        <f>IF(OR(LEFT(M2D!BS55,1)="V",M2D!BS55="RMV"),M2D!BS55,"")</f>
        <v/>
      </c>
      <c r="AF25" s="447" t="str">
        <f>IF(OR(LEFT(M2D!BT55,1)="V",M2D!BT55="RMV"),M2D!BT55,"")</f>
        <v/>
      </c>
      <c r="AG25" s="447" t="str">
        <f>IF(OR(LEFT(M2D!BU55,1)="V",M2D!BU55="RMV"),M2D!BU55,"")</f>
        <v/>
      </c>
      <c r="AH25" s="447" t="str">
        <f>IF(OR(LEFT(M2D!BV55,1)="V",M2D!BV55="RMV"),M2D!BV55,"")</f>
        <v/>
      </c>
      <c r="AI25" s="447" t="str">
        <f>IF(OR(LEFT(M2D!BW55,1)="V",M2D!BW55="RMV"),M2D!BW55,"")</f>
        <v/>
      </c>
      <c r="AJ25" s="447" t="str">
        <f>IF(OR(LEFT(M2D!BX55,1)="V",M2D!BX55="RMV"),M2D!BX55,"")</f>
        <v/>
      </c>
      <c r="AK25" s="447" t="str">
        <f>IF(OR(LEFT(M2D!BY55,1)="V",M2D!BY55="RMV"),M2D!BY55,"")</f>
        <v/>
      </c>
      <c r="AL25" s="447" t="str">
        <f>IF(OR(LEFT(M2D!BZ55,1)="V",M2D!BZ55="RMV"),M2D!BZ55,"")</f>
        <v/>
      </c>
      <c r="AM25" s="447" t="str">
        <f>IF(OR(LEFT(M2D!CA55,1)="V",M2D!CA55="RMV"),M2D!CA55,"")</f>
        <v/>
      </c>
      <c r="AN25" s="448" t="str">
        <f>IF(OR(LEFT(M2D!CB55,1)="V",M2D!CB55="RMV"),M2D!CB55,"")</f>
        <v/>
      </c>
      <c r="AO25" s="446" t="str">
        <f>IF(OR(LEFT(M2D!CC55,1)="V",M2D!CC55="RMV"),M2D!CC55,"")</f>
        <v/>
      </c>
      <c r="AP25" s="447" t="str">
        <f>IF(OR(LEFT(M2D!CD55,1)="V",M2D!CD55="RMV"),M2D!CD55,"")</f>
        <v/>
      </c>
      <c r="AQ25" s="447" t="str">
        <f>IF(OR(LEFT(M2D!CE55,1)="V",M2D!CE55="RMV"),M2D!CE55,"")</f>
        <v>V20</v>
      </c>
      <c r="AR25" s="447" t="str">
        <f>IF(OR(LEFT(M2D!CF55,1)="V",M2D!CF55="RMV"),M2D!CF55,"")</f>
        <v>V20</v>
      </c>
      <c r="AS25" s="447" t="str">
        <f>IF(OR(LEFT(M2D!CG55,1)="V",M2D!CG55="RMV"),M2D!CG55,"")</f>
        <v>V20</v>
      </c>
      <c r="AT25" s="447" t="str">
        <f>IF(OR(LEFT(M2D!CH55,1)="V",M2D!CH55="RMV"),M2D!CH55,"")</f>
        <v>V20</v>
      </c>
      <c r="AU25" s="447" t="str">
        <f>IF(OR(LEFT(M2D!CI55,1)="V",M2D!CI55="RMV"),M2D!CI55,"")</f>
        <v>V20</v>
      </c>
      <c r="AV25" s="447" t="str">
        <f>IF(OR(LEFT(M2D!CJ55,1)="V",M2D!CJ55="RMV"),M2D!CJ55,"")</f>
        <v>V20</v>
      </c>
      <c r="AW25" s="447" t="str">
        <f>IF(OR(LEFT(M2D!CK55,1)="V",M2D!CK55="RMV"),M2D!CK55,"")</f>
        <v>RMV</v>
      </c>
      <c r="AX25" s="447" t="str">
        <f>IF(OR(LEFT(M2D!CL55,1)="V",M2D!CL55="RMV"),M2D!CL55,"")</f>
        <v>RMV</v>
      </c>
      <c r="AY25" s="447" t="str">
        <f>IF(OR(LEFT(M2D!CM55,1)="V",M2D!CM55="RMV"),M2D!CM55,"")</f>
        <v>RMV</v>
      </c>
      <c r="AZ25" s="448" t="str">
        <f>IF(OR(LEFT(M2D!CN55,1)="V",M2D!CN55="RMV"),M2D!CN55,"")</f>
        <v>RMV</v>
      </c>
      <c r="BA25" s="446" t="str">
        <f>IF(OR(LEFT(M2D!CO55,1)="V",M2D!CO55="RMV"),M2D!CO55,"")</f>
        <v>RMV</v>
      </c>
      <c r="BB25" s="447" t="str">
        <f>IF(OR(LEFT(M2D!CP55,1)="V",M2D!CP55="RMV"),M2D!CP55,"")</f>
        <v>RMV</v>
      </c>
      <c r="BC25" s="447" t="str">
        <f>IF(OR(LEFT(M2D!CQ55,1)="V",M2D!CQ55="RMV"),M2D!CQ55,"")</f>
        <v/>
      </c>
      <c r="BD25" s="447" t="str">
        <f>IF(OR(LEFT(M2D!CR55,1)="V",M2D!CR55="RMV"),M2D!CR55,"")</f>
        <v/>
      </c>
      <c r="BE25" s="447" t="str">
        <f>IF(OR(LEFT(M2D!CS55,1)="V",M2D!CS55="RMV"),M2D!CS55,"")</f>
        <v/>
      </c>
      <c r="BF25" s="447" t="str">
        <f>IF(OR(LEFT(M2D!CT55,1)="V",M2D!CT55="RMV"),M2D!CT55,"")</f>
        <v/>
      </c>
      <c r="BG25" s="447" t="str">
        <f>IF(OR(LEFT(M2D!CU55,1)="V",M2D!CU55="RMV"),M2D!CU55,"")</f>
        <v/>
      </c>
      <c r="BH25" s="447" t="str">
        <f>IF(OR(LEFT(M2D!CV55,1)="V",M2D!CV55="RMV"),M2D!CV55,"")</f>
        <v/>
      </c>
      <c r="BI25" s="447" t="str">
        <f>IF(OR(LEFT(M2D!CW55,1)="V",M2D!CW55="RMV"),M2D!CW55,"")</f>
        <v/>
      </c>
      <c r="BJ25" s="447" t="str">
        <f>IF(OR(LEFT(M2D!CX55,1)="V",M2D!CX55="RMV"),M2D!CX55,"")</f>
        <v/>
      </c>
      <c r="BK25" s="447" t="str">
        <f>IF(OR(LEFT(M2D!CY55,1)="V",M2D!CY55="RMV"),M2D!CY55,"")</f>
        <v/>
      </c>
      <c r="BL25" s="448" t="str">
        <f>IF(OR(LEFT(M2D!CZ55,1)="V",M2D!CZ55="RMV"),M2D!CZ55,"")</f>
        <v/>
      </c>
      <c r="BM25" s="446" t="str">
        <f>IF(OR(LEFT(M2D!DA55,1)="V",M2D!DA55="RMV"),M2D!DA55,"")</f>
        <v/>
      </c>
      <c r="BN25" s="447" t="str">
        <f>IF(OR(LEFT(M2D!DB55,1)="V",M2D!DB55="RMV"),M2D!DB55,"")</f>
        <v/>
      </c>
      <c r="BO25" s="447" t="str">
        <f>IF(OR(LEFT(M2D!DC55,1)="V",M2D!DC55="RMV"),M2D!DC55,"")</f>
        <v/>
      </c>
      <c r="BP25" s="447" t="str">
        <f>IF(OR(LEFT(M2D!DD55,1)="V",M2D!DD55="RMV"),M2D!DD55,"")</f>
        <v/>
      </c>
      <c r="BQ25" s="447" t="str">
        <f>IF(OR(LEFT(M2D!DE55,1)="V",M2D!DE55="RMV"),M2D!DE55,"")</f>
        <v/>
      </c>
      <c r="BR25" s="447" t="str">
        <f>IF(OR(LEFT(M2D!DF55,1)="V",M2D!DF55="RMV"),M2D!DF55,"")</f>
        <v/>
      </c>
      <c r="BS25" s="447" t="str">
        <f>IF(OR(LEFT(M2D!DG55,1)="V",M2D!DG55="RMV"),M2D!DG55,"")</f>
        <v/>
      </c>
      <c r="BT25" s="447" t="str">
        <f>IF(OR(LEFT(M2D!DH55,1)="V",M2D!DH55="RMV"),M2D!DH55,"")</f>
        <v/>
      </c>
      <c r="BU25" s="447" t="str">
        <f>IF(OR(LEFT(M2D!DI55,1)="V",M2D!DI55="RMV"),M2D!DI55,"")</f>
        <v/>
      </c>
      <c r="BV25" s="447" t="str">
        <f>IF(OR(LEFT(M2D!DJ55,1)="V",M2D!DJ55="RMV"),M2D!DJ55,"")</f>
        <v/>
      </c>
      <c r="BW25" s="447" t="str">
        <f>IF(OR(LEFT(M2D!DK55,1)="V",M2D!DK55="RMV"),M2D!DK55,"")</f>
        <v/>
      </c>
      <c r="BX25" s="448" t="str">
        <f>IF(OR(LEFT(M2D!DL55,1)="V",M2D!DL55="RMV"),M2D!DL55,"")</f>
        <v/>
      </c>
      <c r="BY25" s="446" t="str">
        <f>IF(OR(LEFT(M2D!DM55,1)="V",M2D!DM55="RMV"),M2D!DM55,"")</f>
        <v/>
      </c>
      <c r="BZ25" s="447" t="str">
        <f>IF(OR(LEFT(M2D!DN55,1)="V",M2D!DN55="RMV"),M2D!DN55,"")</f>
        <v/>
      </c>
      <c r="CA25" s="447" t="str">
        <f>IF(OR(LEFT(M2D!DO55,1)="V",M2D!DO55="RMV"),M2D!DO55,"")</f>
        <v/>
      </c>
      <c r="CB25" s="447" t="str">
        <f>IF(OR(LEFT(M2D!DP55,1)="V",M2D!DP55="RMV"),M2D!DP55,"")</f>
        <v/>
      </c>
      <c r="CC25" s="447" t="str">
        <f>IF(OR(LEFT(M2D!DQ55,1)="V",M2D!DQ55="RMV"),M2D!DQ55,"")</f>
        <v/>
      </c>
      <c r="CD25" s="447" t="str">
        <f>IF(OR(LEFT(M2D!DR55,1)="V",M2D!DR55="RMV"),M2D!DR55,"")</f>
        <v/>
      </c>
      <c r="CE25" s="447" t="str">
        <f>IF(OR(LEFT(M2D!DS55,1)="V",M2D!DS55="RMV"),M2D!DS55,"")</f>
        <v/>
      </c>
      <c r="CF25" s="447" t="str">
        <f>IF(OR(LEFT(M2D!DT55,1)="V",M2D!DT55="RMV"),M2D!DT55,"")</f>
        <v/>
      </c>
      <c r="CG25" s="447" t="str">
        <f>IF(OR(LEFT(M2D!DU55,1)="V",M2D!DU55="RMV"),M2D!DU55,"")</f>
        <v/>
      </c>
      <c r="CH25" s="447" t="str">
        <f>IF(OR(LEFT(M2D!DV55,1)="V",M2D!DV55="RMV"),M2D!DV55,"")</f>
        <v/>
      </c>
      <c r="CI25" s="447" t="str">
        <f>IF(OR(LEFT(M2D!DW55,1)="V",M2D!DW55="RMV"),M2D!DW55,"")</f>
        <v/>
      </c>
      <c r="CJ25" s="448" t="str">
        <f>IF(OR(LEFT(M2D!DX55,1)="V",M2D!DX55="RMV"),M2D!DX55,"")</f>
        <v/>
      </c>
      <c r="CK25" s="446" t="str">
        <f>IF(OR(LEFT(M2D!DY55,1)="V",M2D!DY55="RMV"),M2D!DY55,"")</f>
        <v/>
      </c>
      <c r="CL25" s="447" t="str">
        <f>IF(OR(LEFT(M2D!DZ55,1)="V",M2D!DZ55="RMV"),M2D!DZ55,"")</f>
        <v/>
      </c>
      <c r="CM25" s="447" t="str">
        <f>IF(OR(LEFT(M2D!EA55,1)="V",M2D!EA55="RMV"),M2D!EA55,"")</f>
        <v/>
      </c>
      <c r="CN25" s="447" t="str">
        <f>IF(OR(LEFT(M2D!EB55,1)="V",M2D!EB55="RMV"),M2D!EB55,"")</f>
        <v/>
      </c>
      <c r="CO25" s="447" t="str">
        <f>IF(OR(LEFT(M2D!EC55,1)="V",M2D!EC55="RMV"),M2D!EC55,"")</f>
        <v/>
      </c>
      <c r="CP25" s="447" t="str">
        <f>IF(OR(LEFT(M2D!ED55,1)="V",M2D!ED55="RMV"),M2D!ED55,"")</f>
        <v/>
      </c>
      <c r="CQ25" s="447" t="str">
        <f>IF(OR(LEFT(M2D!EE55,1)="V",M2D!EE55="RMV"),M2D!EE55,"")</f>
        <v/>
      </c>
      <c r="CR25" s="447" t="str">
        <f>IF(OR(LEFT(M2D!EF55,1)="V",M2D!EF55="RMV"),M2D!EF55,"")</f>
        <v/>
      </c>
      <c r="CS25" s="447" t="str">
        <f>IF(OR(LEFT(M2D!EG55,1)="V",M2D!EG55="RMV"),M2D!EG55,"")</f>
        <v/>
      </c>
      <c r="CT25" s="447" t="str">
        <f>IF(OR(LEFT(M2D!EH55,1)="V",M2D!EH55="RMV"),M2D!EH55,"")</f>
        <v/>
      </c>
      <c r="CU25" s="447" t="str">
        <f>IF(OR(LEFT(M2D!EI55,1)="V",M2D!EI55="RMV"),M2D!EI55,"")</f>
        <v/>
      </c>
      <c r="CV25" s="448" t="str">
        <f>IF(OR(LEFT(M2D!EJ55,1)="V",M2D!EJ55="RMV"),M2D!EJ55,"")</f>
        <v/>
      </c>
      <c r="CW25" s="443">
        <f>HLOOKUP("RMV",K25:CV$58,CX25,FALSE)-VLOOKUP(C25,CZ$3:DA$8,2,FALSE)</f>
        <v>40</v>
      </c>
      <c r="CX25" s="365">
        <v>34</v>
      </c>
    </row>
    <row r="26" spans="1:102" x14ac:dyDescent="0.2">
      <c r="A26" s="442">
        <v>24</v>
      </c>
      <c r="B26" s="442" t="str">
        <f>M2D!H56</f>
        <v>D660</v>
      </c>
      <c r="C26" s="365" t="str">
        <f t="shared" si="0"/>
        <v>V15</v>
      </c>
      <c r="D26" s="442">
        <f>YEAR(HLOOKUP(C26,M2D!GZ$12:HE$89,VLOOKUP(B26,M2D!GX$13:HF$89,9,FALSE),FALSE))</f>
        <v>2021</v>
      </c>
      <c r="E26" s="446" t="str">
        <f>IF(OR(LEFT(M2D!AS56,1)="V",M2D!AS56="RMV"),M2D!AS56,"")</f>
        <v/>
      </c>
      <c r="F26" s="447" t="str">
        <f>IF(OR(LEFT(M2D!AT56,1)="V",M2D!AT56="RMV"),M2D!AT56,"")</f>
        <v/>
      </c>
      <c r="G26" s="447" t="str">
        <f>IF(OR(LEFT(M2D!AU56,1)="V",M2D!AU56="RMV"),M2D!AU56,"")</f>
        <v/>
      </c>
      <c r="H26" s="447" t="str">
        <f>IF(OR(LEFT(M2D!AV56,1)="V",M2D!AV56="RMV"),M2D!AV56,"")</f>
        <v/>
      </c>
      <c r="I26" s="447" t="str">
        <f>IF(OR(LEFT(M2D!AW56,1)="V",M2D!AW56="RMV"),M2D!AW56,"")</f>
        <v/>
      </c>
      <c r="J26" s="447" t="str">
        <f>IF(OR(LEFT(M2D!AX56,1)="V",M2D!AX56="RMV"),M2D!AX56,"")</f>
        <v/>
      </c>
      <c r="K26" s="447" t="str">
        <f>IF(OR(LEFT(M2D!AY56,1)="V",M2D!AY56="RMV"),M2D!AY56,"")</f>
        <v/>
      </c>
      <c r="L26" s="447" t="str">
        <f>IF(OR(LEFT(M2D!AZ56,1)="V",M2D!AZ56="RMV"),M2D!AZ56,"")</f>
        <v/>
      </c>
      <c r="M26" s="447" t="str">
        <f>IF(OR(LEFT(M2D!BA56,1)="V",M2D!BA56="RMV"),M2D!BA56,"")</f>
        <v/>
      </c>
      <c r="N26" s="447" t="str">
        <f>IF(OR(LEFT(M2D!BB56,1)="V",M2D!BB56="RMV"),M2D!BB56,"")</f>
        <v/>
      </c>
      <c r="O26" s="447" t="str">
        <f>IF(OR(LEFT(M2D!BC56,1)="V",M2D!BC56="RMV"),M2D!BC56,"")</f>
        <v/>
      </c>
      <c r="P26" s="448" t="str">
        <f>IF(OR(LEFT(M2D!BD56,1)="V",M2D!BD56="RMV"),M2D!BD56,"")</f>
        <v/>
      </c>
      <c r="Q26" s="446" t="str">
        <f>IF(OR(LEFT(M2D!BE56,1)="V",M2D!BE56="RMV"),M2D!BE56,"")</f>
        <v/>
      </c>
      <c r="R26" s="447" t="str">
        <f>IF(OR(LEFT(M2D!BF56,1)="V",M2D!BF56="RMV"),M2D!BF56,"")</f>
        <v/>
      </c>
      <c r="S26" s="447" t="str">
        <f>IF(OR(LEFT(M2D!BG56,1)="V",M2D!BG56="RMV"),M2D!BG56,"")</f>
        <v/>
      </c>
      <c r="T26" s="447" t="str">
        <f>IF(OR(LEFT(M2D!BH56,1)="V",M2D!BH56="RMV"),M2D!BH56,"")</f>
        <v/>
      </c>
      <c r="U26" s="447" t="str">
        <f>IF(OR(LEFT(M2D!BI56,1)="V",M2D!BI56="RMV"),M2D!BI56,"")</f>
        <v/>
      </c>
      <c r="V26" s="447" t="str">
        <f>IF(OR(LEFT(M2D!BJ56,1)="V",M2D!BJ56="RMV"),M2D!BJ56,"")</f>
        <v/>
      </c>
      <c r="W26" s="447" t="str">
        <f>IF(OR(LEFT(M2D!BK56,1)="V",M2D!BK56="RMV"),M2D!BK56,"")</f>
        <v/>
      </c>
      <c r="X26" s="447" t="str">
        <f>IF(OR(LEFT(M2D!BL56,1)="V",M2D!BL56="RMV"),M2D!BL56,"")</f>
        <v/>
      </c>
      <c r="Y26" s="447" t="str">
        <f>IF(OR(LEFT(M2D!BM56,1)="V",M2D!BM56="RMV"),M2D!BM56,"")</f>
        <v/>
      </c>
      <c r="Z26" s="447" t="str">
        <f>IF(OR(LEFT(M2D!BN56,1)="V",M2D!BN56="RMV"),M2D!BN56,"")</f>
        <v/>
      </c>
      <c r="AA26" s="447" t="str">
        <f>IF(OR(LEFT(M2D!BO56,1)="V",M2D!BO56="RMV"),M2D!BO56,"")</f>
        <v/>
      </c>
      <c r="AB26" s="448" t="str">
        <f>IF(OR(LEFT(M2D!BP56,1)="V",M2D!BP56="RMV"),M2D!BP56,"")</f>
        <v/>
      </c>
      <c r="AC26" s="446" t="str">
        <f>IF(OR(LEFT(M2D!BQ56,1)="V",M2D!BQ56="RMV"),M2D!BQ56,"")</f>
        <v/>
      </c>
      <c r="AD26" s="447" t="str">
        <f>IF(OR(LEFT(M2D!BR56,1)="V",M2D!BR56="RMV"),M2D!BR56,"")</f>
        <v/>
      </c>
      <c r="AE26" s="447" t="str">
        <f>IF(OR(LEFT(M2D!BS56,1)="V",M2D!BS56="RMV"),M2D!BS56,"")</f>
        <v/>
      </c>
      <c r="AF26" s="447" t="str">
        <f>IF(OR(LEFT(M2D!BT56,1)="V",M2D!BT56="RMV"),M2D!BT56,"")</f>
        <v/>
      </c>
      <c r="AG26" s="447" t="str">
        <f>IF(OR(LEFT(M2D!BU56,1)="V",M2D!BU56="RMV"),M2D!BU56,"")</f>
        <v/>
      </c>
      <c r="AH26" s="447" t="str">
        <f>IF(OR(LEFT(M2D!BV56,1)="V",M2D!BV56="RMV"),M2D!BV56,"")</f>
        <v/>
      </c>
      <c r="AI26" s="447" t="str">
        <f>IF(OR(LEFT(M2D!BW56,1)="V",M2D!BW56="RMV"),M2D!BW56,"")</f>
        <v/>
      </c>
      <c r="AJ26" s="447" t="str">
        <f>IF(OR(LEFT(M2D!BX56,1)="V",M2D!BX56="RMV"),M2D!BX56,"")</f>
        <v/>
      </c>
      <c r="AK26" s="447" t="str">
        <f>IF(OR(LEFT(M2D!BY56,1)="V",M2D!BY56="RMV"),M2D!BY56,"")</f>
        <v/>
      </c>
      <c r="AL26" s="447" t="str">
        <f>IF(OR(LEFT(M2D!BZ56,1)="V",M2D!BZ56="RMV"),M2D!BZ56,"")</f>
        <v/>
      </c>
      <c r="AM26" s="447" t="str">
        <f>IF(OR(LEFT(M2D!CA56,1)="V",M2D!CA56="RMV"),M2D!CA56,"")</f>
        <v/>
      </c>
      <c r="AN26" s="448" t="str">
        <f>IF(OR(LEFT(M2D!CB56,1)="V",M2D!CB56="RMV"),M2D!CB56,"")</f>
        <v/>
      </c>
      <c r="AO26" s="446" t="str">
        <f>IF(OR(LEFT(M2D!CC56,1)="V",M2D!CC56="RMV"),M2D!CC56,"")</f>
        <v/>
      </c>
      <c r="AP26" s="447" t="str">
        <f>IF(OR(LEFT(M2D!CD56,1)="V",M2D!CD56="RMV"),M2D!CD56,"")</f>
        <v/>
      </c>
      <c r="AQ26" s="447" t="str">
        <f>IF(OR(LEFT(M2D!CE56,1)="V",M2D!CE56="RMV"),M2D!CE56,"")</f>
        <v/>
      </c>
      <c r="AR26" s="447" t="str">
        <f>IF(OR(LEFT(M2D!CF56,1)="V",M2D!CF56="RMV"),M2D!CF56,"")</f>
        <v>V15</v>
      </c>
      <c r="AS26" s="447" t="str">
        <f>IF(OR(LEFT(M2D!CG56,1)="V",M2D!CG56="RMV"),M2D!CG56,"")</f>
        <v>V15</v>
      </c>
      <c r="AT26" s="447" t="str">
        <f>IF(OR(LEFT(M2D!CH56,1)="V",M2D!CH56="RMV"),M2D!CH56,"")</f>
        <v>V15</v>
      </c>
      <c r="AU26" s="447" t="str">
        <f>IF(OR(LEFT(M2D!CI56,1)="V",M2D!CI56="RMV"),M2D!CI56,"")</f>
        <v>V15</v>
      </c>
      <c r="AV26" s="447" t="str">
        <f>IF(OR(LEFT(M2D!CJ56,1)="V",M2D!CJ56="RMV"),M2D!CJ56,"")</f>
        <v>V15</v>
      </c>
      <c r="AW26" s="447" t="str">
        <f>IF(OR(LEFT(M2D!CK56,1)="V",M2D!CK56="RMV"),M2D!CK56,"")</f>
        <v>RMV</v>
      </c>
      <c r="AX26" s="447" t="str">
        <f>IF(OR(LEFT(M2D!CL56,1)="V",M2D!CL56="RMV"),M2D!CL56,"")</f>
        <v>RMV</v>
      </c>
      <c r="AY26" s="447" t="str">
        <f>IF(OR(LEFT(M2D!CM56,1)="V",M2D!CM56="RMV"),M2D!CM56,"")</f>
        <v>RMV</v>
      </c>
      <c r="AZ26" s="448" t="str">
        <f>IF(OR(LEFT(M2D!CN56,1)="V",M2D!CN56="RMV"),M2D!CN56,"")</f>
        <v>RMV</v>
      </c>
      <c r="BA26" s="446" t="str">
        <f>IF(OR(LEFT(M2D!CO56,1)="V",M2D!CO56="RMV"),M2D!CO56,"")</f>
        <v>RMV</v>
      </c>
      <c r="BB26" s="447" t="str">
        <f>IF(OR(LEFT(M2D!CP56,1)="V",M2D!CP56="RMV"),M2D!CP56,"")</f>
        <v>RMV</v>
      </c>
      <c r="BC26" s="447" t="str">
        <f>IF(OR(LEFT(M2D!CQ56,1)="V",M2D!CQ56="RMV"),M2D!CQ56,"")</f>
        <v/>
      </c>
      <c r="BD26" s="447" t="str">
        <f>IF(OR(LEFT(M2D!CR56,1)="V",M2D!CR56="RMV"),M2D!CR56,"")</f>
        <v/>
      </c>
      <c r="BE26" s="447" t="str">
        <f>IF(OR(LEFT(M2D!CS56,1)="V",M2D!CS56="RMV"),M2D!CS56,"")</f>
        <v/>
      </c>
      <c r="BF26" s="447" t="str">
        <f>IF(OR(LEFT(M2D!CT56,1)="V",M2D!CT56="RMV"),M2D!CT56,"")</f>
        <v/>
      </c>
      <c r="BG26" s="447" t="str">
        <f>IF(OR(LEFT(M2D!CU56,1)="V",M2D!CU56="RMV"),M2D!CU56,"")</f>
        <v/>
      </c>
      <c r="BH26" s="447" t="str">
        <f>IF(OR(LEFT(M2D!CV56,1)="V",M2D!CV56="RMV"),M2D!CV56,"")</f>
        <v/>
      </c>
      <c r="BI26" s="447" t="str">
        <f>IF(OR(LEFT(M2D!CW56,1)="V",M2D!CW56="RMV"),M2D!CW56,"")</f>
        <v/>
      </c>
      <c r="BJ26" s="447" t="str">
        <f>IF(OR(LEFT(M2D!CX56,1)="V",M2D!CX56="RMV"),M2D!CX56,"")</f>
        <v/>
      </c>
      <c r="BK26" s="447" t="str">
        <f>IF(OR(LEFT(M2D!CY56,1)="V",M2D!CY56="RMV"),M2D!CY56,"")</f>
        <v/>
      </c>
      <c r="BL26" s="448" t="str">
        <f>IF(OR(LEFT(M2D!CZ56,1)="V",M2D!CZ56="RMV"),M2D!CZ56,"")</f>
        <v/>
      </c>
      <c r="BM26" s="446" t="str">
        <f>IF(OR(LEFT(M2D!DA56,1)="V",M2D!DA56="RMV"),M2D!DA56,"")</f>
        <v/>
      </c>
      <c r="BN26" s="447" t="str">
        <f>IF(OR(LEFT(M2D!DB56,1)="V",M2D!DB56="RMV"),M2D!DB56,"")</f>
        <v/>
      </c>
      <c r="BO26" s="447" t="str">
        <f>IF(OR(LEFT(M2D!DC56,1)="V",M2D!DC56="RMV"),M2D!DC56,"")</f>
        <v/>
      </c>
      <c r="BP26" s="447" t="str">
        <f>IF(OR(LEFT(M2D!DD56,1)="V",M2D!DD56="RMV"),M2D!DD56,"")</f>
        <v/>
      </c>
      <c r="BQ26" s="447" t="str">
        <f>IF(OR(LEFT(M2D!DE56,1)="V",M2D!DE56="RMV"),M2D!DE56,"")</f>
        <v/>
      </c>
      <c r="BR26" s="447" t="str">
        <f>IF(OR(LEFT(M2D!DF56,1)="V",M2D!DF56="RMV"),M2D!DF56,"")</f>
        <v/>
      </c>
      <c r="BS26" s="447" t="str">
        <f>IF(OR(LEFT(M2D!DG56,1)="V",M2D!DG56="RMV"),M2D!DG56,"")</f>
        <v/>
      </c>
      <c r="BT26" s="447" t="str">
        <f>IF(OR(LEFT(M2D!DH56,1)="V",M2D!DH56="RMV"),M2D!DH56,"")</f>
        <v/>
      </c>
      <c r="BU26" s="447" t="str">
        <f>IF(OR(LEFT(M2D!DI56,1)="V",M2D!DI56="RMV"),M2D!DI56,"")</f>
        <v/>
      </c>
      <c r="BV26" s="447" t="str">
        <f>IF(OR(LEFT(M2D!DJ56,1)="V",M2D!DJ56="RMV"),M2D!DJ56,"")</f>
        <v/>
      </c>
      <c r="BW26" s="447" t="str">
        <f>IF(OR(LEFT(M2D!DK56,1)="V",M2D!DK56="RMV"),M2D!DK56,"")</f>
        <v/>
      </c>
      <c r="BX26" s="448" t="str">
        <f>IF(OR(LEFT(M2D!DL56,1)="V",M2D!DL56="RMV"),M2D!DL56,"")</f>
        <v/>
      </c>
      <c r="BY26" s="446" t="str">
        <f>IF(OR(LEFT(M2D!DM56,1)="V",M2D!DM56="RMV"),M2D!DM56,"")</f>
        <v/>
      </c>
      <c r="BZ26" s="447" t="str">
        <f>IF(OR(LEFT(M2D!DN56,1)="V",M2D!DN56="RMV"),M2D!DN56,"")</f>
        <v/>
      </c>
      <c r="CA26" s="447" t="str">
        <f>IF(OR(LEFT(M2D!DO56,1)="V",M2D!DO56="RMV"),M2D!DO56,"")</f>
        <v/>
      </c>
      <c r="CB26" s="447" t="str">
        <f>IF(OR(LEFT(M2D!DP56,1)="V",M2D!DP56="RMV"),M2D!DP56,"")</f>
        <v/>
      </c>
      <c r="CC26" s="447" t="str">
        <f>IF(OR(LEFT(M2D!DQ56,1)="V",M2D!DQ56="RMV"),M2D!DQ56,"")</f>
        <v/>
      </c>
      <c r="CD26" s="447" t="str">
        <f>IF(OR(LEFT(M2D!DR56,1)="V",M2D!DR56="RMV"),M2D!DR56,"")</f>
        <v/>
      </c>
      <c r="CE26" s="447" t="str">
        <f>IF(OR(LEFT(M2D!DS56,1)="V",M2D!DS56="RMV"),M2D!DS56,"")</f>
        <v/>
      </c>
      <c r="CF26" s="447" t="str">
        <f>IF(OR(LEFT(M2D!DT56,1)="V",M2D!DT56="RMV"),M2D!DT56,"")</f>
        <v/>
      </c>
      <c r="CG26" s="447" t="str">
        <f>IF(OR(LEFT(M2D!DU56,1)="V",M2D!DU56="RMV"),M2D!DU56,"")</f>
        <v/>
      </c>
      <c r="CH26" s="447" t="str">
        <f>IF(OR(LEFT(M2D!DV56,1)="V",M2D!DV56="RMV"),M2D!DV56,"")</f>
        <v/>
      </c>
      <c r="CI26" s="447" t="str">
        <f>IF(OR(LEFT(M2D!DW56,1)="V",M2D!DW56="RMV"),M2D!DW56,"")</f>
        <v/>
      </c>
      <c r="CJ26" s="448" t="str">
        <f>IF(OR(LEFT(M2D!DX56,1)="V",M2D!DX56="RMV"),M2D!DX56,"")</f>
        <v/>
      </c>
      <c r="CK26" s="446" t="str">
        <f>IF(OR(LEFT(M2D!DY56,1)="V",M2D!DY56="RMV"),M2D!DY56,"")</f>
        <v/>
      </c>
      <c r="CL26" s="447" t="str">
        <f>IF(OR(LEFT(M2D!DZ56,1)="V",M2D!DZ56="RMV"),M2D!DZ56,"")</f>
        <v/>
      </c>
      <c r="CM26" s="447" t="str">
        <f>IF(OR(LEFT(M2D!EA56,1)="V",M2D!EA56="RMV"),M2D!EA56,"")</f>
        <v/>
      </c>
      <c r="CN26" s="447" t="str">
        <f>IF(OR(LEFT(M2D!EB56,1)="V",M2D!EB56="RMV"),M2D!EB56,"")</f>
        <v/>
      </c>
      <c r="CO26" s="447" t="str">
        <f>IF(OR(LEFT(M2D!EC56,1)="V",M2D!EC56="RMV"),M2D!EC56,"")</f>
        <v/>
      </c>
      <c r="CP26" s="447" t="str">
        <f>IF(OR(LEFT(M2D!ED56,1)="V",M2D!ED56="RMV"),M2D!ED56,"")</f>
        <v/>
      </c>
      <c r="CQ26" s="447" t="str">
        <f>IF(OR(LEFT(M2D!EE56,1)="V",M2D!EE56="RMV"),M2D!EE56,"")</f>
        <v/>
      </c>
      <c r="CR26" s="447" t="str">
        <f>IF(OR(LEFT(M2D!EF56,1)="V",M2D!EF56="RMV"),M2D!EF56,"")</f>
        <v/>
      </c>
      <c r="CS26" s="447" t="str">
        <f>IF(OR(LEFT(M2D!EG56,1)="V",M2D!EG56="RMV"),M2D!EG56,"")</f>
        <v/>
      </c>
      <c r="CT26" s="447" t="str">
        <f>IF(OR(LEFT(M2D!EH56,1)="V",M2D!EH56="RMV"),M2D!EH56,"")</f>
        <v/>
      </c>
      <c r="CU26" s="447" t="str">
        <f>IF(OR(LEFT(M2D!EI56,1)="V",M2D!EI56="RMV"),M2D!EI56,"")</f>
        <v/>
      </c>
      <c r="CV26" s="448" t="str">
        <f>IF(OR(LEFT(M2D!EJ56,1)="V",M2D!EJ56="RMV"),M2D!EJ56,"")</f>
        <v/>
      </c>
      <c r="CW26" s="443">
        <f>HLOOKUP("RMV",K26:CV$58,CX26,FALSE)-VLOOKUP(C26,CZ$3:DA$8,2,FALSE)</f>
        <v>41</v>
      </c>
      <c r="CX26" s="365">
        <v>33</v>
      </c>
    </row>
    <row r="27" spans="1:102" x14ac:dyDescent="0.2">
      <c r="A27" s="442">
        <v>25</v>
      </c>
      <c r="B27" s="442" t="str">
        <f>M2D!H31</f>
        <v>D634</v>
      </c>
      <c r="C27" s="365" t="str">
        <f t="shared" si="0"/>
        <v>V10</v>
      </c>
      <c r="D27" s="442">
        <f>YEAR(HLOOKUP(C27,M2D!GZ$12:HE$89,VLOOKUP(B27,M2D!GX$13:HF$89,9,FALSE),FALSE))</f>
        <v>2021</v>
      </c>
      <c r="E27" s="446" t="str">
        <f>IF(OR(LEFT(M2D!AS31,1)="V",M2D!AS31="RMV"),M2D!AS31,"")</f>
        <v/>
      </c>
      <c r="F27" s="447" t="str">
        <f>IF(OR(LEFT(M2D!AT31,1)="V",M2D!AT31="RMV"),M2D!AT31,"")</f>
        <v/>
      </c>
      <c r="G27" s="447" t="str">
        <f>IF(OR(LEFT(M2D!AU31,1)="V",M2D!AU31="RMV"),M2D!AU31,"")</f>
        <v/>
      </c>
      <c r="H27" s="447" t="str">
        <f>IF(OR(LEFT(M2D!AV31,1)="V",M2D!AV31="RMV"),M2D!AV31,"")</f>
        <v/>
      </c>
      <c r="I27" s="447" t="str">
        <f>IF(OR(LEFT(M2D!AW31,1)="V",M2D!AW31="RMV"),M2D!AW31,"")</f>
        <v/>
      </c>
      <c r="J27" s="447" t="str">
        <f>IF(OR(LEFT(M2D!AX31,1)="V",M2D!AX31="RMV"),M2D!AX31,"")</f>
        <v/>
      </c>
      <c r="K27" s="447" t="str">
        <f>IF(OR(LEFT(M2D!AY31,1)="V",M2D!AY31="RMV"),M2D!AY31,"")</f>
        <v/>
      </c>
      <c r="L27" s="447" t="str">
        <f>IF(OR(LEFT(M2D!AZ31,1)="V",M2D!AZ31="RMV"),M2D!AZ31,"")</f>
        <v/>
      </c>
      <c r="M27" s="447" t="str">
        <f>IF(OR(LEFT(M2D!BA31,1)="V",M2D!BA31="RMV"),M2D!BA31,"")</f>
        <v/>
      </c>
      <c r="N27" s="447" t="str">
        <f>IF(OR(LEFT(M2D!BB31,1)="V",M2D!BB31="RMV"),M2D!BB31,"")</f>
        <v/>
      </c>
      <c r="O27" s="447" t="str">
        <f>IF(OR(LEFT(M2D!BC31,1)="V",M2D!BC31="RMV"),M2D!BC31,"")</f>
        <v/>
      </c>
      <c r="P27" s="448" t="str">
        <f>IF(OR(LEFT(M2D!BD31,1)="V",M2D!BD31="RMV"),M2D!BD31,"")</f>
        <v/>
      </c>
      <c r="Q27" s="446" t="str">
        <f>IF(OR(LEFT(M2D!BE31,1)="V",M2D!BE31="RMV"),M2D!BE31,"")</f>
        <v/>
      </c>
      <c r="R27" s="447" t="str">
        <f>IF(OR(LEFT(M2D!BF31,1)="V",M2D!BF31="RMV"),M2D!BF31,"")</f>
        <v/>
      </c>
      <c r="S27" s="447" t="str">
        <f>IF(OR(LEFT(M2D!BG31,1)="V",M2D!BG31="RMV"),M2D!BG31,"")</f>
        <v/>
      </c>
      <c r="T27" s="447" t="str">
        <f>IF(OR(LEFT(M2D!BH31,1)="V",M2D!BH31="RMV"),M2D!BH31,"")</f>
        <v/>
      </c>
      <c r="U27" s="447" t="str">
        <f>IF(OR(LEFT(M2D!BI31,1)="V",M2D!BI31="RMV"),M2D!BI31,"")</f>
        <v/>
      </c>
      <c r="V27" s="447" t="str">
        <f>IF(OR(LEFT(M2D!BJ31,1)="V",M2D!BJ31="RMV"),M2D!BJ31,"")</f>
        <v/>
      </c>
      <c r="W27" s="447" t="str">
        <f>IF(OR(LEFT(M2D!BK31,1)="V",M2D!BK31="RMV"),M2D!BK31,"")</f>
        <v/>
      </c>
      <c r="X27" s="447" t="str">
        <f>IF(OR(LEFT(M2D!BL31,1)="V",M2D!BL31="RMV"),M2D!BL31,"")</f>
        <v/>
      </c>
      <c r="Y27" s="447" t="str">
        <f>IF(OR(LEFT(M2D!BM31,1)="V",M2D!BM31="RMV"),M2D!BM31,"")</f>
        <v/>
      </c>
      <c r="Z27" s="447" t="str">
        <f>IF(OR(LEFT(M2D!BN31,1)="V",M2D!BN31="RMV"),M2D!BN31,"")</f>
        <v/>
      </c>
      <c r="AA27" s="447" t="str">
        <f>IF(OR(LEFT(M2D!BO31,1)="V",M2D!BO31="RMV"),M2D!BO31,"")</f>
        <v/>
      </c>
      <c r="AB27" s="448" t="str">
        <f>IF(OR(LEFT(M2D!BP31,1)="V",M2D!BP31="RMV"),M2D!BP31,"")</f>
        <v/>
      </c>
      <c r="AC27" s="446" t="str">
        <f>IF(OR(LEFT(M2D!BQ31,1)="V",M2D!BQ31="RMV"),M2D!BQ31,"")</f>
        <v/>
      </c>
      <c r="AD27" s="447" t="str">
        <f>IF(OR(LEFT(M2D!BR31,1)="V",M2D!BR31="RMV"),M2D!BR31,"")</f>
        <v/>
      </c>
      <c r="AE27" s="447" t="str">
        <f>IF(OR(LEFT(M2D!BS31,1)="V",M2D!BS31="RMV"),M2D!BS31,"")</f>
        <v/>
      </c>
      <c r="AF27" s="447" t="str">
        <f>IF(OR(LEFT(M2D!BT31,1)="V",M2D!BT31="RMV"),M2D!BT31,"")</f>
        <v/>
      </c>
      <c r="AG27" s="447" t="str">
        <f>IF(OR(LEFT(M2D!BU31,1)="V",M2D!BU31="RMV"),M2D!BU31,"")</f>
        <v/>
      </c>
      <c r="AH27" s="447" t="str">
        <f>IF(OR(LEFT(M2D!BV31,1)="V",M2D!BV31="RMV"),M2D!BV31,"")</f>
        <v/>
      </c>
      <c r="AI27" s="447" t="str">
        <f>IF(OR(LEFT(M2D!BW31,1)="V",M2D!BW31="RMV"),M2D!BW31,"")</f>
        <v/>
      </c>
      <c r="AJ27" s="447" t="str">
        <f>IF(OR(LEFT(M2D!BX31,1)="V",M2D!BX31="RMV"),M2D!BX31,"")</f>
        <v/>
      </c>
      <c r="AK27" s="447" t="str">
        <f>IF(OR(LEFT(M2D!BY31,1)="V",M2D!BY31="RMV"),M2D!BY31,"")</f>
        <v/>
      </c>
      <c r="AL27" s="447" t="str">
        <f>IF(OR(LEFT(M2D!BZ31,1)="V",M2D!BZ31="RMV"),M2D!BZ31,"")</f>
        <v/>
      </c>
      <c r="AM27" s="447" t="str">
        <f>IF(OR(LEFT(M2D!CA31,1)="V",M2D!CA31="RMV"),M2D!CA31,"")</f>
        <v/>
      </c>
      <c r="AN27" s="448" t="str">
        <f>IF(OR(LEFT(M2D!CB31,1)="V",M2D!CB31="RMV"),M2D!CB31,"")</f>
        <v/>
      </c>
      <c r="AO27" s="446" t="str">
        <f>IF(OR(LEFT(M2D!CC31,1)="V",M2D!CC31="RMV"),M2D!CC31,"")</f>
        <v/>
      </c>
      <c r="AP27" s="447" t="str">
        <f>IF(OR(LEFT(M2D!CD31,1)="V",M2D!CD31="RMV"),M2D!CD31,"")</f>
        <v/>
      </c>
      <c r="AQ27" s="447" t="str">
        <f>IF(OR(LEFT(M2D!CE31,1)="V",M2D!CE31="RMV"),M2D!CE31,"")</f>
        <v/>
      </c>
      <c r="AR27" s="447" t="str">
        <f>IF(OR(LEFT(M2D!CF31,1)="V",M2D!CF31="RMV"),M2D!CF31,"")</f>
        <v/>
      </c>
      <c r="AS27" s="447" t="str">
        <f>IF(OR(LEFT(M2D!CG31,1)="V",M2D!CG31="RMV"),M2D!CG31,"")</f>
        <v>V10</v>
      </c>
      <c r="AT27" s="447" t="str">
        <f>IF(OR(LEFT(M2D!CH31,1)="V",M2D!CH31="RMV"),M2D!CH31,"")</f>
        <v>V10</v>
      </c>
      <c r="AU27" s="447" t="str">
        <f>IF(OR(LEFT(M2D!CI31,1)="V",M2D!CI31="RMV"),M2D!CI31,"")</f>
        <v>V10</v>
      </c>
      <c r="AV27" s="447" t="str">
        <f>IF(OR(LEFT(M2D!CJ31,1)="V",M2D!CJ31="RMV"),M2D!CJ31,"")</f>
        <v>V10</v>
      </c>
      <c r="AW27" s="447" t="str">
        <f>IF(OR(LEFT(M2D!CK31,1)="V",M2D!CK31="RMV"),M2D!CK31,"")</f>
        <v>V10</v>
      </c>
      <c r="AX27" s="447" t="str">
        <f>IF(OR(LEFT(M2D!CL31,1)="V",M2D!CL31="RMV"),M2D!CL31,"")</f>
        <v>V10</v>
      </c>
      <c r="AY27" s="447" t="str">
        <f>IF(OR(LEFT(M2D!CM31,1)="V",M2D!CM31="RMV"),M2D!CM31,"")</f>
        <v>RMV</v>
      </c>
      <c r="AZ27" s="448" t="str">
        <f>IF(OR(LEFT(M2D!CN31,1)="V",M2D!CN31="RMV"),M2D!CN31,"")</f>
        <v>RMV</v>
      </c>
      <c r="BA27" s="446" t="str">
        <f>IF(OR(LEFT(M2D!CO31,1)="V",M2D!CO31="RMV"),M2D!CO31,"")</f>
        <v>RMV</v>
      </c>
      <c r="BB27" s="447" t="str">
        <f>IF(OR(LEFT(M2D!CP31,1)="V",M2D!CP31="RMV"),M2D!CP31,"")</f>
        <v>RMV</v>
      </c>
      <c r="BC27" s="447" t="str">
        <f>IF(OR(LEFT(M2D!CQ31,1)="V",M2D!CQ31="RMV"),M2D!CQ31,"")</f>
        <v>RMV</v>
      </c>
      <c r="BD27" s="447" t="str">
        <f>IF(OR(LEFT(M2D!CR31,1)="V",M2D!CR31="RMV"),M2D!CR31,"")</f>
        <v>RMV</v>
      </c>
      <c r="BE27" s="447" t="str">
        <f>IF(OR(LEFT(M2D!CS31,1)="V",M2D!CS31="RMV"),M2D!CS31,"")</f>
        <v/>
      </c>
      <c r="BF27" s="447" t="str">
        <f>IF(OR(LEFT(M2D!CT31,1)="V",M2D!CT31="RMV"),M2D!CT31,"")</f>
        <v/>
      </c>
      <c r="BG27" s="447" t="str">
        <f>IF(OR(LEFT(M2D!CU31,1)="V",M2D!CU31="RMV"),M2D!CU31,"")</f>
        <v/>
      </c>
      <c r="BH27" s="447" t="str">
        <f>IF(OR(LEFT(M2D!CV31,1)="V",M2D!CV31="RMV"),M2D!CV31,"")</f>
        <v/>
      </c>
      <c r="BI27" s="447" t="str">
        <f>IF(OR(LEFT(M2D!CW31,1)="V",M2D!CW31="RMV"),M2D!CW31,"")</f>
        <v/>
      </c>
      <c r="BJ27" s="447" t="str">
        <f>IF(OR(LEFT(M2D!CX31,1)="V",M2D!CX31="RMV"),M2D!CX31,"")</f>
        <v/>
      </c>
      <c r="BK27" s="447" t="str">
        <f>IF(OR(LEFT(M2D!CY31,1)="V",M2D!CY31="RMV"),M2D!CY31,"")</f>
        <v/>
      </c>
      <c r="BL27" s="448" t="str">
        <f>IF(OR(LEFT(M2D!CZ31,1)="V",M2D!CZ31="RMV"),M2D!CZ31,"")</f>
        <v/>
      </c>
      <c r="BM27" s="446" t="str">
        <f>IF(OR(LEFT(M2D!DA31,1)="V",M2D!DA31="RMV"),M2D!DA31,"")</f>
        <v/>
      </c>
      <c r="BN27" s="447" t="str">
        <f>IF(OR(LEFT(M2D!DB31,1)="V",M2D!DB31="RMV"),M2D!DB31,"")</f>
        <v/>
      </c>
      <c r="BO27" s="447" t="str">
        <f>IF(OR(LEFT(M2D!DC31,1)="V",M2D!DC31="RMV"),M2D!DC31,"")</f>
        <v/>
      </c>
      <c r="BP27" s="447" t="str">
        <f>IF(OR(LEFT(M2D!DD31,1)="V",M2D!DD31="RMV"),M2D!DD31,"")</f>
        <v/>
      </c>
      <c r="BQ27" s="447" t="str">
        <f>IF(OR(LEFT(M2D!DE31,1)="V",M2D!DE31="RMV"),M2D!DE31,"")</f>
        <v/>
      </c>
      <c r="BR27" s="447" t="str">
        <f>IF(OR(LEFT(M2D!DF31,1)="V",M2D!DF31="RMV"),M2D!DF31,"")</f>
        <v/>
      </c>
      <c r="BS27" s="447" t="str">
        <f>IF(OR(LEFT(M2D!DG31,1)="V",M2D!DG31="RMV"),M2D!DG31,"")</f>
        <v/>
      </c>
      <c r="BT27" s="447" t="str">
        <f>IF(OR(LEFT(M2D!DH31,1)="V",M2D!DH31="RMV"),M2D!DH31,"")</f>
        <v/>
      </c>
      <c r="BU27" s="447" t="str">
        <f>IF(OR(LEFT(M2D!DI31,1)="V",M2D!DI31="RMV"),M2D!DI31,"")</f>
        <v/>
      </c>
      <c r="BV27" s="447" t="str">
        <f>IF(OR(LEFT(M2D!DJ31,1)="V",M2D!DJ31="RMV"),M2D!DJ31,"")</f>
        <v/>
      </c>
      <c r="BW27" s="447" t="str">
        <f>IF(OR(LEFT(M2D!DK31,1)="V",M2D!DK31="RMV"),M2D!DK31,"")</f>
        <v/>
      </c>
      <c r="BX27" s="448" t="str">
        <f>IF(OR(LEFT(M2D!DL31,1)="V",M2D!DL31="RMV"),M2D!DL31,"")</f>
        <v/>
      </c>
      <c r="BY27" s="446" t="str">
        <f>IF(OR(LEFT(M2D!DM31,1)="V",M2D!DM31="RMV"),M2D!DM31,"")</f>
        <v/>
      </c>
      <c r="BZ27" s="447" t="str">
        <f>IF(OR(LEFT(M2D!DN31,1)="V",M2D!DN31="RMV"),M2D!DN31,"")</f>
        <v/>
      </c>
      <c r="CA27" s="447" t="str">
        <f>IF(OR(LEFT(M2D!DO31,1)="V",M2D!DO31="RMV"),M2D!DO31,"")</f>
        <v/>
      </c>
      <c r="CB27" s="447" t="str">
        <f>IF(OR(LEFT(M2D!DP31,1)="V",M2D!DP31="RMV"),M2D!DP31,"")</f>
        <v/>
      </c>
      <c r="CC27" s="447" t="str">
        <f>IF(OR(LEFT(M2D!DQ31,1)="V",M2D!DQ31="RMV"),M2D!DQ31,"")</f>
        <v/>
      </c>
      <c r="CD27" s="447" t="str">
        <f>IF(OR(LEFT(M2D!DR31,1)="V",M2D!DR31="RMV"),M2D!DR31,"")</f>
        <v/>
      </c>
      <c r="CE27" s="447" t="str">
        <f>IF(OR(LEFT(M2D!DS31,1)="V",M2D!DS31="RMV"),M2D!DS31,"")</f>
        <v/>
      </c>
      <c r="CF27" s="447" t="str">
        <f>IF(OR(LEFT(M2D!DT31,1)="V",M2D!DT31="RMV"),M2D!DT31,"")</f>
        <v/>
      </c>
      <c r="CG27" s="447" t="str">
        <f>IF(OR(LEFT(M2D!DU31,1)="V",M2D!DU31="RMV"),M2D!DU31,"")</f>
        <v/>
      </c>
      <c r="CH27" s="447" t="str">
        <f>IF(OR(LEFT(M2D!DV31,1)="V",M2D!DV31="RMV"),M2D!DV31,"")</f>
        <v/>
      </c>
      <c r="CI27" s="447" t="str">
        <f>IF(OR(LEFT(M2D!DW31,1)="V",M2D!DW31="RMV"),M2D!DW31,"")</f>
        <v/>
      </c>
      <c r="CJ27" s="448" t="str">
        <f>IF(OR(LEFT(M2D!DX31,1)="V",M2D!DX31="RMV"),M2D!DX31,"")</f>
        <v/>
      </c>
      <c r="CK27" s="446" t="str">
        <f>IF(OR(LEFT(M2D!DY31,1)="V",M2D!DY31="RMV"),M2D!DY31,"")</f>
        <v/>
      </c>
      <c r="CL27" s="447" t="str">
        <f>IF(OR(LEFT(M2D!DZ31,1)="V",M2D!DZ31="RMV"),M2D!DZ31,"")</f>
        <v/>
      </c>
      <c r="CM27" s="447" t="str">
        <f>IF(OR(LEFT(M2D!EA31,1)="V",M2D!EA31="RMV"),M2D!EA31,"")</f>
        <v/>
      </c>
      <c r="CN27" s="447" t="str">
        <f>IF(OR(LEFT(M2D!EB31,1)="V",M2D!EB31="RMV"),M2D!EB31,"")</f>
        <v/>
      </c>
      <c r="CO27" s="447" t="str">
        <f>IF(OR(LEFT(M2D!EC31,1)="V",M2D!EC31="RMV"),M2D!EC31,"")</f>
        <v/>
      </c>
      <c r="CP27" s="447" t="str">
        <f>IF(OR(LEFT(M2D!ED31,1)="V",M2D!ED31="RMV"),M2D!ED31,"")</f>
        <v/>
      </c>
      <c r="CQ27" s="447" t="str">
        <f>IF(OR(LEFT(M2D!EE31,1)="V",M2D!EE31="RMV"),M2D!EE31,"")</f>
        <v/>
      </c>
      <c r="CR27" s="447" t="str">
        <f>IF(OR(LEFT(M2D!EF31,1)="V",M2D!EF31="RMV"),M2D!EF31,"")</f>
        <v/>
      </c>
      <c r="CS27" s="447" t="str">
        <f>IF(OR(LEFT(M2D!EG31,1)="V",M2D!EG31="RMV"),M2D!EG31,"")</f>
        <v/>
      </c>
      <c r="CT27" s="447" t="str">
        <f>IF(OR(LEFT(M2D!EH31,1)="V",M2D!EH31="RMV"),M2D!EH31,"")</f>
        <v/>
      </c>
      <c r="CU27" s="447" t="str">
        <f>IF(OR(LEFT(M2D!EI31,1)="V",M2D!EI31="RMV"),M2D!EI31,"")</f>
        <v/>
      </c>
      <c r="CV27" s="448" t="str">
        <f>IF(OR(LEFT(M2D!EJ31,1)="V",M2D!EJ31="RMV"),M2D!EJ31,"")</f>
        <v/>
      </c>
      <c r="CW27" s="443">
        <f>HLOOKUP("RMV",K27:CV$58,CX27,FALSE)-VLOOKUP(C27,CZ$3:DA$8,2,FALSE)</f>
        <v>42</v>
      </c>
      <c r="CX27" s="365">
        <v>32</v>
      </c>
    </row>
    <row r="28" spans="1:102" x14ac:dyDescent="0.2">
      <c r="A28" s="442">
        <v>26</v>
      </c>
      <c r="B28" s="442" t="str">
        <f>M2D!H59</f>
        <v>D664</v>
      </c>
      <c r="C28" s="365" t="str">
        <f t="shared" si="0"/>
        <v>V20</v>
      </c>
      <c r="D28" s="442">
        <f>YEAR(HLOOKUP(C28,M2D!GZ$12:HE$89,VLOOKUP(B28,M2D!GX$13:HF$89,9,FALSE),FALSE))</f>
        <v>2021</v>
      </c>
      <c r="E28" s="446" t="str">
        <f>IF(OR(LEFT(M2D!AS59,1)="V",M2D!AS59="RMV"),M2D!AS59,"")</f>
        <v/>
      </c>
      <c r="F28" s="447" t="str">
        <f>IF(OR(LEFT(M2D!AT59,1)="V",M2D!AT59="RMV"),M2D!AT59,"")</f>
        <v/>
      </c>
      <c r="G28" s="447" t="str">
        <f>IF(OR(LEFT(M2D!AU59,1)="V",M2D!AU59="RMV"),M2D!AU59,"")</f>
        <v/>
      </c>
      <c r="H28" s="447" t="str">
        <f>IF(OR(LEFT(M2D!AV59,1)="V",M2D!AV59="RMV"),M2D!AV59,"")</f>
        <v/>
      </c>
      <c r="I28" s="447" t="str">
        <f>IF(OR(LEFT(M2D!AW59,1)="V",M2D!AW59="RMV"),M2D!AW59,"")</f>
        <v/>
      </c>
      <c r="J28" s="447" t="str">
        <f>IF(OR(LEFT(M2D!AX59,1)="V",M2D!AX59="RMV"),M2D!AX59,"")</f>
        <v/>
      </c>
      <c r="K28" s="447" t="str">
        <f>IF(OR(LEFT(M2D!AY59,1)="V",M2D!AY59="RMV"),M2D!AY59,"")</f>
        <v/>
      </c>
      <c r="L28" s="447" t="str">
        <f>IF(OR(LEFT(M2D!AZ59,1)="V",M2D!AZ59="RMV"),M2D!AZ59,"")</f>
        <v/>
      </c>
      <c r="M28" s="447" t="str">
        <f>IF(OR(LEFT(M2D!BA59,1)="V",M2D!BA59="RMV"),M2D!BA59,"")</f>
        <v/>
      </c>
      <c r="N28" s="447" t="str">
        <f>IF(OR(LEFT(M2D!BB59,1)="V",M2D!BB59="RMV"),M2D!BB59,"")</f>
        <v/>
      </c>
      <c r="O28" s="447" t="str">
        <f>IF(OR(LEFT(M2D!BC59,1)="V",M2D!BC59="RMV"),M2D!BC59,"")</f>
        <v/>
      </c>
      <c r="P28" s="448" t="str">
        <f>IF(OR(LEFT(M2D!BD59,1)="V",M2D!BD59="RMV"),M2D!BD59,"")</f>
        <v/>
      </c>
      <c r="Q28" s="446" t="str">
        <f>IF(OR(LEFT(M2D!BE59,1)="V",M2D!BE59="RMV"),M2D!BE59,"")</f>
        <v/>
      </c>
      <c r="R28" s="447" t="str">
        <f>IF(OR(LEFT(M2D!BF59,1)="V",M2D!BF59="RMV"),M2D!BF59,"")</f>
        <v/>
      </c>
      <c r="S28" s="447" t="str">
        <f>IF(OR(LEFT(M2D!BG59,1)="V",M2D!BG59="RMV"),M2D!BG59,"")</f>
        <v/>
      </c>
      <c r="T28" s="447" t="str">
        <f>IF(OR(LEFT(M2D!BH59,1)="V",M2D!BH59="RMV"),M2D!BH59,"")</f>
        <v/>
      </c>
      <c r="U28" s="447" t="str">
        <f>IF(OR(LEFT(M2D!BI59,1)="V",M2D!BI59="RMV"),M2D!BI59,"")</f>
        <v/>
      </c>
      <c r="V28" s="447" t="str">
        <f>IF(OR(LEFT(M2D!BJ59,1)="V",M2D!BJ59="RMV"),M2D!BJ59,"")</f>
        <v/>
      </c>
      <c r="W28" s="447" t="str">
        <f>IF(OR(LEFT(M2D!BK59,1)="V",M2D!BK59="RMV"),M2D!BK59,"")</f>
        <v/>
      </c>
      <c r="X28" s="447" t="str">
        <f>IF(OR(LEFT(M2D!BL59,1)="V",M2D!BL59="RMV"),M2D!BL59,"")</f>
        <v/>
      </c>
      <c r="Y28" s="447" t="str">
        <f>IF(OR(LEFT(M2D!BM59,1)="V",M2D!BM59="RMV"),M2D!BM59,"")</f>
        <v/>
      </c>
      <c r="Z28" s="447" t="str">
        <f>IF(OR(LEFT(M2D!BN59,1)="V",M2D!BN59="RMV"),M2D!BN59,"")</f>
        <v/>
      </c>
      <c r="AA28" s="447" t="str">
        <f>IF(OR(LEFT(M2D!BO59,1)="V",M2D!BO59="RMV"),M2D!BO59,"")</f>
        <v/>
      </c>
      <c r="AB28" s="448" t="str">
        <f>IF(OR(LEFT(M2D!BP59,1)="V",M2D!BP59="RMV"),M2D!BP59,"")</f>
        <v/>
      </c>
      <c r="AC28" s="446" t="str">
        <f>IF(OR(LEFT(M2D!BQ59,1)="V",M2D!BQ59="RMV"),M2D!BQ59,"")</f>
        <v/>
      </c>
      <c r="AD28" s="447" t="str">
        <f>IF(OR(LEFT(M2D!BR59,1)="V",M2D!BR59="RMV"),M2D!BR59,"")</f>
        <v/>
      </c>
      <c r="AE28" s="447" t="str">
        <f>IF(OR(LEFT(M2D!BS59,1)="V",M2D!BS59="RMV"),M2D!BS59,"")</f>
        <v/>
      </c>
      <c r="AF28" s="447" t="str">
        <f>IF(OR(LEFT(M2D!BT59,1)="V",M2D!BT59="RMV"),M2D!BT59,"")</f>
        <v/>
      </c>
      <c r="AG28" s="447" t="str">
        <f>IF(OR(LEFT(M2D!BU59,1)="V",M2D!BU59="RMV"),M2D!BU59,"")</f>
        <v/>
      </c>
      <c r="AH28" s="447" t="str">
        <f>IF(OR(LEFT(M2D!BV59,1)="V",M2D!BV59="RMV"),M2D!BV59,"")</f>
        <v/>
      </c>
      <c r="AI28" s="447" t="str">
        <f>IF(OR(LEFT(M2D!BW59,1)="V",M2D!BW59="RMV"),M2D!BW59,"")</f>
        <v/>
      </c>
      <c r="AJ28" s="447" t="str">
        <f>IF(OR(LEFT(M2D!BX59,1)="V",M2D!BX59="RMV"),M2D!BX59,"")</f>
        <v/>
      </c>
      <c r="AK28" s="447" t="str">
        <f>IF(OR(LEFT(M2D!BY59,1)="V",M2D!BY59="RMV"),M2D!BY59,"")</f>
        <v/>
      </c>
      <c r="AL28" s="447" t="str">
        <f>IF(OR(LEFT(M2D!BZ59,1)="V",M2D!BZ59="RMV"),M2D!BZ59,"")</f>
        <v/>
      </c>
      <c r="AM28" s="447" t="str">
        <f>IF(OR(LEFT(M2D!CA59,1)="V",M2D!CA59="RMV"),M2D!CA59,"")</f>
        <v/>
      </c>
      <c r="AN28" s="448" t="str">
        <f>IF(OR(LEFT(M2D!CB59,1)="V",M2D!CB59="RMV"),M2D!CB59,"")</f>
        <v/>
      </c>
      <c r="AO28" s="446" t="str">
        <f>IF(OR(LEFT(M2D!CC59,1)="V",M2D!CC59="RMV"),M2D!CC59,"")</f>
        <v/>
      </c>
      <c r="AP28" s="447" t="str">
        <f>IF(OR(LEFT(M2D!CD59,1)="V",M2D!CD59="RMV"),M2D!CD59,"")</f>
        <v/>
      </c>
      <c r="AQ28" s="447" t="str">
        <f>IF(OR(LEFT(M2D!CE59,1)="V",M2D!CE59="RMV"),M2D!CE59,"")</f>
        <v/>
      </c>
      <c r="AR28" s="447" t="str">
        <f>IF(OR(LEFT(M2D!CF59,1)="V",M2D!CF59="RMV"),M2D!CF59,"")</f>
        <v/>
      </c>
      <c r="AS28" s="447" t="str">
        <f>IF(OR(LEFT(M2D!CG59,1)="V",M2D!CG59="RMV"),M2D!CG59,"")</f>
        <v/>
      </c>
      <c r="AT28" s="447" t="str">
        <f>IF(OR(LEFT(M2D!CH59,1)="V",M2D!CH59="RMV"),M2D!CH59,"")</f>
        <v>V20</v>
      </c>
      <c r="AU28" s="447" t="str">
        <f>IF(OR(LEFT(M2D!CI59,1)="V",M2D!CI59="RMV"),M2D!CI59,"")</f>
        <v>V20</v>
      </c>
      <c r="AV28" s="447" t="str">
        <f>IF(OR(LEFT(M2D!CJ59,1)="V",M2D!CJ59="RMV"),M2D!CJ59,"")</f>
        <v>V20</v>
      </c>
      <c r="AW28" s="447" t="str">
        <f>IF(OR(LEFT(M2D!CK59,1)="V",M2D!CK59="RMV"),M2D!CK59,"")</f>
        <v>V20</v>
      </c>
      <c r="AX28" s="447" t="str">
        <f>IF(OR(LEFT(M2D!CL59,1)="V",M2D!CL59="RMV"),M2D!CL59,"")</f>
        <v>V20</v>
      </c>
      <c r="AY28" s="447" t="str">
        <f>IF(OR(LEFT(M2D!CM59,1)="V",M2D!CM59="RMV"),M2D!CM59,"")</f>
        <v>V20</v>
      </c>
      <c r="AZ28" s="448" t="str">
        <f>IF(OR(LEFT(M2D!CN59,1)="V",M2D!CN59="RMV"),M2D!CN59,"")</f>
        <v>RMV</v>
      </c>
      <c r="BA28" s="446" t="str">
        <f>IF(OR(LEFT(M2D!CO59,1)="V",M2D!CO59="RMV"),M2D!CO59,"")</f>
        <v>RMV</v>
      </c>
      <c r="BB28" s="447" t="str">
        <f>IF(OR(LEFT(M2D!CP59,1)="V",M2D!CP59="RMV"),M2D!CP59,"")</f>
        <v>RMV</v>
      </c>
      <c r="BC28" s="447" t="str">
        <f>IF(OR(LEFT(M2D!CQ59,1)="V",M2D!CQ59="RMV"),M2D!CQ59,"")</f>
        <v>RMV</v>
      </c>
      <c r="BD28" s="447" t="str">
        <f>IF(OR(LEFT(M2D!CR59,1)="V",M2D!CR59="RMV"),M2D!CR59,"")</f>
        <v>RMV</v>
      </c>
      <c r="BE28" s="447" t="str">
        <f>IF(OR(LEFT(M2D!CS59,1)="V",M2D!CS59="RMV"),M2D!CS59,"")</f>
        <v>RMV</v>
      </c>
      <c r="BF28" s="447" t="str">
        <f>IF(OR(LEFT(M2D!CT59,1)="V",M2D!CT59="RMV"),M2D!CT59,"")</f>
        <v/>
      </c>
      <c r="BG28" s="447" t="str">
        <f>IF(OR(LEFT(M2D!CU59,1)="V",M2D!CU59="RMV"),M2D!CU59,"")</f>
        <v/>
      </c>
      <c r="BH28" s="447" t="str">
        <f>IF(OR(LEFT(M2D!CV59,1)="V",M2D!CV59="RMV"),M2D!CV59,"")</f>
        <v/>
      </c>
      <c r="BI28" s="447" t="str">
        <f>IF(OR(LEFT(M2D!CW59,1)="V",M2D!CW59="RMV"),M2D!CW59,"")</f>
        <v/>
      </c>
      <c r="BJ28" s="447" t="str">
        <f>IF(OR(LEFT(M2D!CX59,1)="V",M2D!CX59="RMV"),M2D!CX59,"")</f>
        <v/>
      </c>
      <c r="BK28" s="447" t="str">
        <f>IF(OR(LEFT(M2D!CY59,1)="V",M2D!CY59="RMV"),M2D!CY59,"")</f>
        <v/>
      </c>
      <c r="BL28" s="448" t="str">
        <f>IF(OR(LEFT(M2D!CZ59,1)="V",M2D!CZ59="RMV"),M2D!CZ59,"")</f>
        <v/>
      </c>
      <c r="BM28" s="446" t="str">
        <f>IF(OR(LEFT(M2D!DA59,1)="V",M2D!DA59="RMV"),M2D!DA59,"")</f>
        <v/>
      </c>
      <c r="BN28" s="447" t="str">
        <f>IF(OR(LEFT(M2D!DB59,1)="V",M2D!DB59="RMV"),M2D!DB59,"")</f>
        <v/>
      </c>
      <c r="BO28" s="447" t="str">
        <f>IF(OR(LEFT(M2D!DC59,1)="V",M2D!DC59="RMV"),M2D!DC59,"")</f>
        <v/>
      </c>
      <c r="BP28" s="447" t="str">
        <f>IF(OR(LEFT(M2D!DD59,1)="V",M2D!DD59="RMV"),M2D!DD59,"")</f>
        <v/>
      </c>
      <c r="BQ28" s="447" t="str">
        <f>IF(OR(LEFT(M2D!DE59,1)="V",M2D!DE59="RMV"),M2D!DE59,"")</f>
        <v/>
      </c>
      <c r="BR28" s="447" t="str">
        <f>IF(OR(LEFT(M2D!DF59,1)="V",M2D!DF59="RMV"),M2D!DF59,"")</f>
        <v/>
      </c>
      <c r="BS28" s="447" t="str">
        <f>IF(OR(LEFT(M2D!DG59,1)="V",M2D!DG59="RMV"),M2D!DG59,"")</f>
        <v/>
      </c>
      <c r="BT28" s="447" t="str">
        <f>IF(OR(LEFT(M2D!DH59,1)="V",M2D!DH59="RMV"),M2D!DH59,"")</f>
        <v/>
      </c>
      <c r="BU28" s="447" t="str">
        <f>IF(OR(LEFT(M2D!DI59,1)="V",M2D!DI59="RMV"),M2D!DI59,"")</f>
        <v/>
      </c>
      <c r="BV28" s="447" t="str">
        <f>IF(OR(LEFT(M2D!DJ59,1)="V",M2D!DJ59="RMV"),M2D!DJ59,"")</f>
        <v/>
      </c>
      <c r="BW28" s="447" t="str">
        <f>IF(OR(LEFT(M2D!DK59,1)="V",M2D!DK59="RMV"),M2D!DK59,"")</f>
        <v/>
      </c>
      <c r="BX28" s="448" t="str">
        <f>IF(OR(LEFT(M2D!DL59,1)="V",M2D!DL59="RMV"),M2D!DL59,"")</f>
        <v/>
      </c>
      <c r="BY28" s="446" t="str">
        <f>IF(OR(LEFT(M2D!DM59,1)="V",M2D!DM59="RMV"),M2D!DM59,"")</f>
        <v/>
      </c>
      <c r="BZ28" s="447" t="str">
        <f>IF(OR(LEFT(M2D!DN59,1)="V",M2D!DN59="RMV"),M2D!DN59,"")</f>
        <v/>
      </c>
      <c r="CA28" s="447" t="str">
        <f>IF(OR(LEFT(M2D!DO59,1)="V",M2D!DO59="RMV"),M2D!DO59,"")</f>
        <v/>
      </c>
      <c r="CB28" s="447" t="str">
        <f>IF(OR(LEFT(M2D!DP59,1)="V",M2D!DP59="RMV"),M2D!DP59,"")</f>
        <v/>
      </c>
      <c r="CC28" s="447" t="str">
        <f>IF(OR(LEFT(M2D!DQ59,1)="V",M2D!DQ59="RMV"),M2D!DQ59,"")</f>
        <v/>
      </c>
      <c r="CD28" s="447" t="str">
        <f>IF(OR(LEFT(M2D!DR59,1)="V",M2D!DR59="RMV"),M2D!DR59,"")</f>
        <v/>
      </c>
      <c r="CE28" s="447" t="str">
        <f>IF(OR(LEFT(M2D!DS59,1)="V",M2D!DS59="RMV"),M2D!DS59,"")</f>
        <v/>
      </c>
      <c r="CF28" s="447" t="str">
        <f>IF(OR(LEFT(M2D!DT59,1)="V",M2D!DT59="RMV"),M2D!DT59,"")</f>
        <v/>
      </c>
      <c r="CG28" s="447" t="str">
        <f>IF(OR(LEFT(M2D!DU59,1)="V",M2D!DU59="RMV"),M2D!DU59,"")</f>
        <v/>
      </c>
      <c r="CH28" s="447" t="str">
        <f>IF(OR(LEFT(M2D!DV59,1)="V",M2D!DV59="RMV"),M2D!DV59,"")</f>
        <v/>
      </c>
      <c r="CI28" s="447" t="str">
        <f>IF(OR(LEFT(M2D!DW59,1)="V",M2D!DW59="RMV"),M2D!DW59,"")</f>
        <v/>
      </c>
      <c r="CJ28" s="448" t="str">
        <f>IF(OR(LEFT(M2D!DX59,1)="V",M2D!DX59="RMV"),M2D!DX59,"")</f>
        <v/>
      </c>
      <c r="CK28" s="446" t="str">
        <f>IF(OR(LEFT(M2D!DY59,1)="V",M2D!DY59="RMV"),M2D!DY59,"")</f>
        <v/>
      </c>
      <c r="CL28" s="447" t="str">
        <f>IF(OR(LEFT(M2D!DZ59,1)="V",M2D!DZ59="RMV"),M2D!DZ59,"")</f>
        <v/>
      </c>
      <c r="CM28" s="447" t="str">
        <f>IF(OR(LEFT(M2D!EA59,1)="V",M2D!EA59="RMV"),M2D!EA59,"")</f>
        <v/>
      </c>
      <c r="CN28" s="447" t="str">
        <f>IF(OR(LEFT(M2D!EB59,1)="V",M2D!EB59="RMV"),M2D!EB59,"")</f>
        <v/>
      </c>
      <c r="CO28" s="447" t="str">
        <f>IF(OR(LEFT(M2D!EC59,1)="V",M2D!EC59="RMV"),M2D!EC59,"")</f>
        <v/>
      </c>
      <c r="CP28" s="447" t="str">
        <f>IF(OR(LEFT(M2D!ED59,1)="V",M2D!ED59="RMV"),M2D!ED59,"")</f>
        <v/>
      </c>
      <c r="CQ28" s="447" t="str">
        <f>IF(OR(LEFT(M2D!EE59,1)="V",M2D!EE59="RMV"),M2D!EE59,"")</f>
        <v/>
      </c>
      <c r="CR28" s="447" t="str">
        <f>IF(OR(LEFT(M2D!EF59,1)="V",M2D!EF59="RMV"),M2D!EF59,"")</f>
        <v/>
      </c>
      <c r="CS28" s="447" t="str">
        <f>IF(OR(LEFT(M2D!EG59,1)="V",M2D!EG59="RMV"),M2D!EG59,"")</f>
        <v/>
      </c>
      <c r="CT28" s="447" t="str">
        <f>IF(OR(LEFT(M2D!EH59,1)="V",M2D!EH59="RMV"),M2D!EH59,"")</f>
        <v/>
      </c>
      <c r="CU28" s="447" t="str">
        <f>IF(OR(LEFT(M2D!EI59,1)="V",M2D!EI59="RMV"),M2D!EI59,"")</f>
        <v/>
      </c>
      <c r="CV28" s="448" t="str">
        <f>IF(OR(LEFT(M2D!EJ59,1)="V",M2D!EJ59="RMV"),M2D!EJ59,"")</f>
        <v/>
      </c>
      <c r="CW28" s="443">
        <f>HLOOKUP("RMV",K28:CV$58,CX28,FALSE)-VLOOKUP(C28,CZ$3:DA$8,2,FALSE)</f>
        <v>43</v>
      </c>
      <c r="CX28" s="365">
        <v>31</v>
      </c>
    </row>
    <row r="29" spans="1:102" x14ac:dyDescent="0.2">
      <c r="A29" s="442">
        <v>27</v>
      </c>
      <c r="B29" s="442" t="str">
        <f>M2D!H15</f>
        <v>D615</v>
      </c>
      <c r="C29" s="365" t="str">
        <f t="shared" si="0"/>
        <v>V15</v>
      </c>
      <c r="D29" s="442">
        <f>YEAR(HLOOKUP(C29,M2D!GZ$12:HE$89,VLOOKUP(B29,M2D!GX$13:HF$89,9,FALSE),FALSE))</f>
        <v>2021</v>
      </c>
      <c r="E29" s="446" t="str">
        <f>IF(OR(LEFT(M2D!AS15,1)="V",M2D!AS15="RMV"),M2D!AS15,"")</f>
        <v/>
      </c>
      <c r="F29" s="447" t="str">
        <f>IF(OR(LEFT(M2D!AT15,1)="V",M2D!AT15="RMV"),M2D!AT15,"")</f>
        <v/>
      </c>
      <c r="G29" s="447" t="str">
        <f>IF(OR(LEFT(M2D!AU15,1)="V",M2D!AU15="RMV"),M2D!AU15,"")</f>
        <v/>
      </c>
      <c r="H29" s="447" t="str">
        <f>IF(OR(LEFT(M2D!AV15,1)="V",M2D!AV15="RMV"),M2D!AV15,"")</f>
        <v/>
      </c>
      <c r="I29" s="447" t="str">
        <f>IF(OR(LEFT(M2D!AW15,1)="V",M2D!AW15="RMV"),M2D!AW15,"")</f>
        <v/>
      </c>
      <c r="J29" s="447" t="str">
        <f>IF(OR(LEFT(M2D!AX15,1)="V",M2D!AX15="RMV"),M2D!AX15,"")</f>
        <v/>
      </c>
      <c r="K29" s="447" t="str">
        <f>IF(OR(LEFT(M2D!AY15,1)="V",M2D!AY15="RMV"),M2D!AY15,"")</f>
        <v/>
      </c>
      <c r="L29" s="447" t="str">
        <f>IF(OR(LEFT(M2D!AZ15,1)="V",M2D!AZ15="RMV"),M2D!AZ15,"")</f>
        <v/>
      </c>
      <c r="M29" s="447" t="str">
        <f>IF(OR(LEFT(M2D!BA15,1)="V",M2D!BA15="RMV"),M2D!BA15,"")</f>
        <v/>
      </c>
      <c r="N29" s="447" t="str">
        <f>IF(OR(LEFT(M2D!BB15,1)="V",M2D!BB15="RMV"),M2D!BB15,"")</f>
        <v/>
      </c>
      <c r="O29" s="447" t="str">
        <f>IF(OR(LEFT(M2D!BC15,1)="V",M2D!BC15="RMV"),M2D!BC15,"")</f>
        <v/>
      </c>
      <c r="P29" s="448" t="str">
        <f>IF(OR(LEFT(M2D!BD15,1)="V",M2D!BD15="RMV"),M2D!BD15,"")</f>
        <v/>
      </c>
      <c r="Q29" s="446" t="str">
        <f>IF(OR(LEFT(M2D!BE15,1)="V",M2D!BE15="RMV"),M2D!BE15,"")</f>
        <v/>
      </c>
      <c r="R29" s="447" t="str">
        <f>IF(OR(LEFT(M2D!BF15,1)="V",M2D!BF15="RMV"),M2D!BF15,"")</f>
        <v/>
      </c>
      <c r="S29" s="447" t="str">
        <f>IF(OR(LEFT(M2D!BG15,1)="V",M2D!BG15="RMV"),M2D!BG15,"")</f>
        <v/>
      </c>
      <c r="T29" s="447" t="str">
        <f>IF(OR(LEFT(M2D!BH15,1)="V",M2D!BH15="RMV"),M2D!BH15,"")</f>
        <v/>
      </c>
      <c r="U29" s="447" t="str">
        <f>IF(OR(LEFT(M2D!BI15,1)="V",M2D!BI15="RMV"),M2D!BI15,"")</f>
        <v/>
      </c>
      <c r="V29" s="447" t="str">
        <f>IF(OR(LEFT(M2D!BJ15,1)="V",M2D!BJ15="RMV"),M2D!BJ15,"")</f>
        <v/>
      </c>
      <c r="W29" s="447" t="str">
        <f>IF(OR(LEFT(M2D!BK15,1)="V",M2D!BK15="RMV"),M2D!BK15,"")</f>
        <v/>
      </c>
      <c r="X29" s="447" t="str">
        <f>IF(OR(LEFT(M2D!BL15,1)="V",M2D!BL15="RMV"),M2D!BL15,"")</f>
        <v/>
      </c>
      <c r="Y29" s="447" t="str">
        <f>IF(OR(LEFT(M2D!BM15,1)="V",M2D!BM15="RMV"),M2D!BM15,"")</f>
        <v/>
      </c>
      <c r="Z29" s="447" t="str">
        <f>IF(OR(LEFT(M2D!BN15,1)="V",M2D!BN15="RMV"),M2D!BN15,"")</f>
        <v/>
      </c>
      <c r="AA29" s="447" t="str">
        <f>IF(OR(LEFT(M2D!BO15,1)="V",M2D!BO15="RMV"),M2D!BO15,"")</f>
        <v/>
      </c>
      <c r="AB29" s="448" t="str">
        <f>IF(OR(LEFT(M2D!BP15,1)="V",M2D!BP15="RMV"),M2D!BP15,"")</f>
        <v/>
      </c>
      <c r="AC29" s="446" t="str">
        <f>IF(OR(LEFT(M2D!BQ15,1)="V",M2D!BQ15="RMV"),M2D!BQ15,"")</f>
        <v/>
      </c>
      <c r="AD29" s="447" t="str">
        <f>IF(OR(LEFT(M2D!BR15,1)="V",M2D!BR15="RMV"),M2D!BR15,"")</f>
        <v/>
      </c>
      <c r="AE29" s="447" t="str">
        <f>IF(OR(LEFT(M2D!BS15,1)="V",M2D!BS15="RMV"),M2D!BS15,"")</f>
        <v/>
      </c>
      <c r="AF29" s="447" t="str">
        <f>IF(OR(LEFT(M2D!BT15,1)="V",M2D!BT15="RMV"),M2D!BT15,"")</f>
        <v/>
      </c>
      <c r="AG29" s="447" t="str">
        <f>IF(OR(LEFT(M2D!BU15,1)="V",M2D!BU15="RMV"),M2D!BU15,"")</f>
        <v/>
      </c>
      <c r="AH29" s="447" t="str">
        <f>IF(OR(LEFT(M2D!BV15,1)="V",M2D!BV15="RMV"),M2D!BV15,"")</f>
        <v/>
      </c>
      <c r="AI29" s="447" t="str">
        <f>IF(OR(LEFT(M2D!BW15,1)="V",M2D!BW15="RMV"),M2D!BW15,"")</f>
        <v/>
      </c>
      <c r="AJ29" s="447" t="str">
        <f>IF(OR(LEFT(M2D!BX15,1)="V",M2D!BX15="RMV"),M2D!BX15,"")</f>
        <v/>
      </c>
      <c r="AK29" s="447" t="str">
        <f>IF(OR(LEFT(M2D!BY15,1)="V",M2D!BY15="RMV"),M2D!BY15,"")</f>
        <v/>
      </c>
      <c r="AL29" s="447" t="str">
        <f>IF(OR(LEFT(M2D!BZ15,1)="V",M2D!BZ15="RMV"),M2D!BZ15,"")</f>
        <v/>
      </c>
      <c r="AM29" s="447" t="str">
        <f>IF(OR(LEFT(M2D!CA15,1)="V",M2D!CA15="RMV"),M2D!CA15,"")</f>
        <v/>
      </c>
      <c r="AN29" s="448" t="str">
        <f>IF(OR(LEFT(M2D!CB15,1)="V",M2D!CB15="RMV"),M2D!CB15,"")</f>
        <v/>
      </c>
      <c r="AO29" s="446" t="str">
        <f>IF(OR(LEFT(M2D!CC15,1)="V",M2D!CC15="RMV"),M2D!CC15,"")</f>
        <v/>
      </c>
      <c r="AP29" s="447" t="str">
        <f>IF(OR(LEFT(M2D!CD15,1)="V",M2D!CD15="RMV"),M2D!CD15,"")</f>
        <v/>
      </c>
      <c r="AQ29" s="447" t="str">
        <f>IF(OR(LEFT(M2D!CE15,1)="V",M2D!CE15="RMV"),M2D!CE15,"")</f>
        <v/>
      </c>
      <c r="AR29" s="447" t="str">
        <f>IF(OR(LEFT(M2D!CF15,1)="V",M2D!CF15="RMV"),M2D!CF15,"")</f>
        <v/>
      </c>
      <c r="AS29" s="447" t="str">
        <f>IF(OR(LEFT(M2D!CG15,1)="V",M2D!CG15="RMV"),M2D!CG15,"")</f>
        <v/>
      </c>
      <c r="AT29" s="447" t="str">
        <f>IF(OR(LEFT(M2D!CH15,1)="V",M2D!CH15="RMV"),M2D!CH15,"")</f>
        <v>V15</v>
      </c>
      <c r="AU29" s="447" t="str">
        <f>IF(OR(LEFT(M2D!CI15,1)="V",M2D!CI15="RMV"),M2D!CI15,"")</f>
        <v>V15</v>
      </c>
      <c r="AV29" s="447" t="str">
        <f>IF(OR(LEFT(M2D!CJ15,1)="V",M2D!CJ15="RMV"),M2D!CJ15,"")</f>
        <v>V15</v>
      </c>
      <c r="AW29" s="447" t="str">
        <f>IF(OR(LEFT(M2D!CK15,1)="V",M2D!CK15="RMV"),M2D!CK15,"")</f>
        <v>V15</v>
      </c>
      <c r="AX29" s="447" t="str">
        <f>IF(OR(LEFT(M2D!CL15,1)="V",M2D!CL15="RMV"),M2D!CL15,"")</f>
        <v>V15</v>
      </c>
      <c r="AY29" s="447" t="str">
        <f>IF(OR(LEFT(M2D!CM15,1)="V",M2D!CM15="RMV"),M2D!CM15,"")</f>
        <v>RMV</v>
      </c>
      <c r="AZ29" s="448" t="str">
        <f>IF(OR(LEFT(M2D!CN15,1)="V",M2D!CN15="RMV"),M2D!CN15,"")</f>
        <v>RMV</v>
      </c>
      <c r="BA29" s="446" t="str">
        <f>IF(OR(LEFT(M2D!CO15,1)="V",M2D!CO15="RMV"),M2D!CO15,"")</f>
        <v>RMV</v>
      </c>
      <c r="BB29" s="447" t="str">
        <f>IF(OR(LEFT(M2D!CP15,1)="V",M2D!CP15="RMV"),M2D!CP15,"")</f>
        <v>RMV</v>
      </c>
      <c r="BC29" s="447" t="str">
        <f>IF(OR(LEFT(M2D!CQ15,1)="V",M2D!CQ15="RMV"),M2D!CQ15,"")</f>
        <v>RMV</v>
      </c>
      <c r="BD29" s="447" t="str">
        <f>IF(OR(LEFT(M2D!CR15,1)="V",M2D!CR15="RMV"),M2D!CR15,"")</f>
        <v>RMV</v>
      </c>
      <c r="BE29" s="447" t="str">
        <f>IF(OR(LEFT(M2D!CS15,1)="V",M2D!CS15="RMV"),M2D!CS15,"")</f>
        <v/>
      </c>
      <c r="BF29" s="447" t="str">
        <f>IF(OR(LEFT(M2D!CT15,1)="V",M2D!CT15="RMV"),M2D!CT15,"")</f>
        <v/>
      </c>
      <c r="BG29" s="447" t="str">
        <f>IF(OR(LEFT(M2D!CU15,1)="V",M2D!CU15="RMV"),M2D!CU15,"")</f>
        <v/>
      </c>
      <c r="BH29" s="447" t="str">
        <f>IF(OR(LEFT(M2D!CV15,1)="V",M2D!CV15="RMV"),M2D!CV15,"")</f>
        <v/>
      </c>
      <c r="BI29" s="447" t="str">
        <f>IF(OR(LEFT(M2D!CW15,1)="V",M2D!CW15="RMV"),M2D!CW15,"")</f>
        <v/>
      </c>
      <c r="BJ29" s="447" t="str">
        <f>IF(OR(LEFT(M2D!CX15,1)="V",M2D!CX15="RMV"),M2D!CX15,"")</f>
        <v/>
      </c>
      <c r="BK29" s="447" t="str">
        <f>IF(OR(LEFT(M2D!CY15,1)="V",M2D!CY15="RMV"),M2D!CY15,"")</f>
        <v/>
      </c>
      <c r="BL29" s="448" t="str">
        <f>IF(OR(LEFT(M2D!CZ15,1)="V",M2D!CZ15="RMV"),M2D!CZ15,"")</f>
        <v/>
      </c>
      <c r="BM29" s="446" t="str">
        <f>IF(OR(LEFT(M2D!DA15,1)="V",M2D!DA15="RMV"),M2D!DA15,"")</f>
        <v/>
      </c>
      <c r="BN29" s="447" t="str">
        <f>IF(OR(LEFT(M2D!DB15,1)="V",M2D!DB15="RMV"),M2D!DB15,"")</f>
        <v/>
      </c>
      <c r="BO29" s="447" t="str">
        <f>IF(OR(LEFT(M2D!DC15,1)="V",M2D!DC15="RMV"),M2D!DC15,"")</f>
        <v/>
      </c>
      <c r="BP29" s="447" t="str">
        <f>IF(OR(LEFT(M2D!DD15,1)="V",M2D!DD15="RMV"),M2D!DD15,"")</f>
        <v/>
      </c>
      <c r="BQ29" s="447" t="str">
        <f>IF(OR(LEFT(M2D!DE15,1)="V",M2D!DE15="RMV"),M2D!DE15,"")</f>
        <v/>
      </c>
      <c r="BR29" s="447" t="str">
        <f>IF(OR(LEFT(M2D!DF15,1)="V",M2D!DF15="RMV"),M2D!DF15,"")</f>
        <v/>
      </c>
      <c r="BS29" s="447" t="str">
        <f>IF(OR(LEFT(M2D!DG15,1)="V",M2D!DG15="RMV"),M2D!DG15,"")</f>
        <v/>
      </c>
      <c r="BT29" s="447" t="str">
        <f>IF(OR(LEFT(M2D!DH15,1)="V",M2D!DH15="RMV"),M2D!DH15,"")</f>
        <v/>
      </c>
      <c r="BU29" s="447" t="str">
        <f>IF(OR(LEFT(M2D!DI15,1)="V",M2D!DI15="RMV"),M2D!DI15,"")</f>
        <v/>
      </c>
      <c r="BV29" s="447" t="str">
        <f>IF(OR(LEFT(M2D!DJ15,1)="V",M2D!DJ15="RMV"),M2D!DJ15,"")</f>
        <v/>
      </c>
      <c r="BW29" s="447" t="str">
        <f>IF(OR(LEFT(M2D!DK15,1)="V",M2D!DK15="RMV"),M2D!DK15,"")</f>
        <v/>
      </c>
      <c r="BX29" s="448" t="str">
        <f>IF(OR(LEFT(M2D!DL15,1)="V",M2D!DL15="RMV"),M2D!DL15,"")</f>
        <v/>
      </c>
      <c r="BY29" s="446" t="str">
        <f>IF(OR(LEFT(M2D!DM15,1)="V",M2D!DM15="RMV"),M2D!DM15,"")</f>
        <v/>
      </c>
      <c r="BZ29" s="447" t="str">
        <f>IF(OR(LEFT(M2D!DN15,1)="V",M2D!DN15="RMV"),M2D!DN15,"")</f>
        <v/>
      </c>
      <c r="CA29" s="447" t="str">
        <f>IF(OR(LEFT(M2D!DO15,1)="V",M2D!DO15="RMV"),M2D!DO15,"")</f>
        <v/>
      </c>
      <c r="CB29" s="447" t="str">
        <f>IF(OR(LEFT(M2D!DP15,1)="V",M2D!DP15="RMV"),M2D!DP15,"")</f>
        <v/>
      </c>
      <c r="CC29" s="447" t="str">
        <f>IF(OR(LEFT(M2D!DQ15,1)="V",M2D!DQ15="RMV"),M2D!DQ15,"")</f>
        <v/>
      </c>
      <c r="CD29" s="447" t="str">
        <f>IF(OR(LEFT(M2D!DR15,1)="V",M2D!DR15="RMV"),M2D!DR15,"")</f>
        <v/>
      </c>
      <c r="CE29" s="447" t="str">
        <f>IF(OR(LEFT(M2D!DS15,1)="V",M2D!DS15="RMV"),M2D!DS15,"")</f>
        <v/>
      </c>
      <c r="CF29" s="447" t="str">
        <f>IF(OR(LEFT(M2D!DT15,1)="V",M2D!DT15="RMV"),M2D!DT15,"")</f>
        <v/>
      </c>
      <c r="CG29" s="447" t="str">
        <f>IF(OR(LEFT(M2D!DU15,1)="V",M2D!DU15="RMV"),M2D!DU15,"")</f>
        <v/>
      </c>
      <c r="CH29" s="447" t="str">
        <f>IF(OR(LEFT(M2D!DV15,1)="V",M2D!DV15="RMV"),M2D!DV15,"")</f>
        <v/>
      </c>
      <c r="CI29" s="447" t="str">
        <f>IF(OR(LEFT(M2D!DW15,1)="V",M2D!DW15="RMV"),M2D!DW15,"")</f>
        <v/>
      </c>
      <c r="CJ29" s="448" t="str">
        <f>IF(OR(LEFT(M2D!DX15,1)="V",M2D!DX15="RMV"),M2D!DX15,"")</f>
        <v/>
      </c>
      <c r="CK29" s="446" t="str">
        <f>IF(OR(LEFT(M2D!DY15,1)="V",M2D!DY15="RMV"),M2D!DY15,"")</f>
        <v/>
      </c>
      <c r="CL29" s="447" t="str">
        <f>IF(OR(LEFT(M2D!DZ15,1)="V",M2D!DZ15="RMV"),M2D!DZ15,"")</f>
        <v/>
      </c>
      <c r="CM29" s="447" t="str">
        <f>IF(OR(LEFT(M2D!EA15,1)="V",M2D!EA15="RMV"),M2D!EA15,"")</f>
        <v/>
      </c>
      <c r="CN29" s="447" t="str">
        <f>IF(OR(LEFT(M2D!EB15,1)="V",M2D!EB15="RMV"),M2D!EB15,"")</f>
        <v/>
      </c>
      <c r="CO29" s="447" t="str">
        <f>IF(OR(LEFT(M2D!EC15,1)="V",M2D!EC15="RMV"),M2D!EC15,"")</f>
        <v/>
      </c>
      <c r="CP29" s="447" t="str">
        <f>IF(OR(LEFT(M2D!ED15,1)="V",M2D!ED15="RMV"),M2D!ED15,"")</f>
        <v/>
      </c>
      <c r="CQ29" s="447" t="str">
        <f>IF(OR(LEFT(M2D!EE15,1)="V",M2D!EE15="RMV"),M2D!EE15,"")</f>
        <v/>
      </c>
      <c r="CR29" s="447" t="str">
        <f>IF(OR(LEFT(M2D!EF15,1)="V",M2D!EF15="RMV"),M2D!EF15,"")</f>
        <v/>
      </c>
      <c r="CS29" s="447" t="str">
        <f>IF(OR(LEFT(M2D!EG15,1)="V",M2D!EG15="RMV"),M2D!EG15,"")</f>
        <v/>
      </c>
      <c r="CT29" s="447" t="str">
        <f>IF(OR(LEFT(M2D!EH15,1)="V",M2D!EH15="RMV"),M2D!EH15,"")</f>
        <v/>
      </c>
      <c r="CU29" s="447" t="str">
        <f>IF(OR(LEFT(M2D!EI15,1)="V",M2D!EI15="RMV"),M2D!EI15,"")</f>
        <v/>
      </c>
      <c r="CV29" s="448" t="str">
        <f>IF(OR(LEFT(M2D!EJ15,1)="V",M2D!EJ15="RMV"),M2D!EJ15,"")</f>
        <v>V20</v>
      </c>
      <c r="CW29" s="443">
        <f>HLOOKUP("RMV",K29:CV$58,CX29,FALSE)-VLOOKUP(C29,CZ$3:DA$8,2,FALSE)</f>
        <v>43</v>
      </c>
      <c r="CX29" s="365">
        <v>30</v>
      </c>
    </row>
    <row r="30" spans="1:102" x14ac:dyDescent="0.2">
      <c r="A30" s="442">
        <v>28</v>
      </c>
      <c r="B30" s="442" t="str">
        <f>M2D!H60</f>
        <v>D666</v>
      </c>
      <c r="C30" s="365" t="str">
        <f t="shared" si="0"/>
        <v>V20</v>
      </c>
      <c r="D30" s="442">
        <f>YEAR(HLOOKUP(C30,M2D!GZ$12:HE$89,VLOOKUP(B30,M2D!GX$13:HF$89,9,FALSE),FALSE))</f>
        <v>2021</v>
      </c>
      <c r="E30" s="446" t="str">
        <f>IF(OR(LEFT(M2D!AS60,1)="V",M2D!AS60="RMV"),M2D!AS60,"")</f>
        <v/>
      </c>
      <c r="F30" s="447" t="str">
        <f>IF(OR(LEFT(M2D!AT60,1)="V",M2D!AT60="RMV"),M2D!AT60,"")</f>
        <v/>
      </c>
      <c r="G30" s="447" t="str">
        <f>IF(OR(LEFT(M2D!AU60,1)="V",M2D!AU60="RMV"),M2D!AU60,"")</f>
        <v/>
      </c>
      <c r="H30" s="447" t="str">
        <f>IF(OR(LEFT(M2D!AV60,1)="V",M2D!AV60="RMV"),M2D!AV60,"")</f>
        <v/>
      </c>
      <c r="I30" s="447" t="str">
        <f>IF(OR(LEFT(M2D!AW60,1)="V",M2D!AW60="RMV"),M2D!AW60,"")</f>
        <v/>
      </c>
      <c r="J30" s="447" t="str">
        <f>IF(OR(LEFT(M2D!AX60,1)="V",M2D!AX60="RMV"),M2D!AX60,"")</f>
        <v/>
      </c>
      <c r="K30" s="447" t="str">
        <f>IF(OR(LEFT(M2D!AY60,1)="V",M2D!AY60="RMV"),M2D!AY60,"")</f>
        <v/>
      </c>
      <c r="L30" s="447" t="str">
        <f>IF(OR(LEFT(M2D!AZ60,1)="V",M2D!AZ60="RMV"),M2D!AZ60,"")</f>
        <v/>
      </c>
      <c r="M30" s="447" t="str">
        <f>IF(OR(LEFT(M2D!BA60,1)="V",M2D!BA60="RMV"),M2D!BA60,"")</f>
        <v/>
      </c>
      <c r="N30" s="447" t="str">
        <f>IF(OR(LEFT(M2D!BB60,1)="V",M2D!BB60="RMV"),M2D!BB60,"")</f>
        <v/>
      </c>
      <c r="O30" s="447" t="str">
        <f>IF(OR(LEFT(M2D!BC60,1)="V",M2D!BC60="RMV"),M2D!BC60,"")</f>
        <v/>
      </c>
      <c r="P30" s="448" t="str">
        <f>IF(OR(LEFT(M2D!BD60,1)="V",M2D!BD60="RMV"),M2D!BD60,"")</f>
        <v/>
      </c>
      <c r="Q30" s="446" t="str">
        <f>IF(OR(LEFT(M2D!BE60,1)="V",M2D!BE60="RMV"),M2D!BE60,"")</f>
        <v/>
      </c>
      <c r="R30" s="447" t="str">
        <f>IF(OR(LEFT(M2D!BF60,1)="V",M2D!BF60="RMV"),M2D!BF60,"")</f>
        <v/>
      </c>
      <c r="S30" s="447" t="str">
        <f>IF(OR(LEFT(M2D!BG60,1)="V",M2D!BG60="RMV"),M2D!BG60,"")</f>
        <v/>
      </c>
      <c r="T30" s="447" t="str">
        <f>IF(OR(LEFT(M2D!BH60,1)="V",M2D!BH60="RMV"),M2D!BH60,"")</f>
        <v/>
      </c>
      <c r="U30" s="447" t="str">
        <f>IF(OR(LEFT(M2D!BI60,1)="V",M2D!BI60="RMV"),M2D!BI60,"")</f>
        <v/>
      </c>
      <c r="V30" s="447" t="str">
        <f>IF(OR(LEFT(M2D!BJ60,1)="V",M2D!BJ60="RMV"),M2D!BJ60,"")</f>
        <v/>
      </c>
      <c r="W30" s="447" t="str">
        <f>IF(OR(LEFT(M2D!BK60,1)="V",M2D!BK60="RMV"),M2D!BK60,"")</f>
        <v/>
      </c>
      <c r="X30" s="447" t="str">
        <f>IF(OR(LEFT(M2D!BL60,1)="V",M2D!BL60="RMV"),M2D!BL60,"")</f>
        <v/>
      </c>
      <c r="Y30" s="447" t="str">
        <f>IF(OR(LEFT(M2D!BM60,1)="V",M2D!BM60="RMV"),M2D!BM60,"")</f>
        <v/>
      </c>
      <c r="Z30" s="447" t="str">
        <f>IF(OR(LEFT(M2D!BN60,1)="V",M2D!BN60="RMV"),M2D!BN60,"")</f>
        <v/>
      </c>
      <c r="AA30" s="447" t="str">
        <f>IF(OR(LEFT(M2D!BO60,1)="V",M2D!BO60="RMV"),M2D!BO60,"")</f>
        <v/>
      </c>
      <c r="AB30" s="448" t="str">
        <f>IF(OR(LEFT(M2D!BP60,1)="V",M2D!BP60="RMV"),M2D!BP60,"")</f>
        <v/>
      </c>
      <c r="AC30" s="446" t="str">
        <f>IF(OR(LEFT(M2D!BQ60,1)="V",M2D!BQ60="RMV"),M2D!BQ60,"")</f>
        <v/>
      </c>
      <c r="AD30" s="447" t="str">
        <f>IF(OR(LEFT(M2D!BR60,1)="V",M2D!BR60="RMV"),M2D!BR60,"")</f>
        <v/>
      </c>
      <c r="AE30" s="447" t="str">
        <f>IF(OR(LEFT(M2D!BS60,1)="V",M2D!BS60="RMV"),M2D!BS60,"")</f>
        <v/>
      </c>
      <c r="AF30" s="447" t="str">
        <f>IF(OR(LEFT(M2D!BT60,1)="V",M2D!BT60="RMV"),M2D!BT60,"")</f>
        <v/>
      </c>
      <c r="AG30" s="447" t="str">
        <f>IF(OR(LEFT(M2D!BU60,1)="V",M2D!BU60="RMV"),M2D!BU60,"")</f>
        <v/>
      </c>
      <c r="AH30" s="447" t="str">
        <f>IF(OR(LEFT(M2D!BV60,1)="V",M2D!BV60="RMV"),M2D!BV60,"")</f>
        <v/>
      </c>
      <c r="AI30" s="447" t="str">
        <f>IF(OR(LEFT(M2D!BW60,1)="V",M2D!BW60="RMV"),M2D!BW60,"")</f>
        <v/>
      </c>
      <c r="AJ30" s="447" t="str">
        <f>IF(OR(LEFT(M2D!BX60,1)="V",M2D!BX60="RMV"),M2D!BX60,"")</f>
        <v/>
      </c>
      <c r="AK30" s="447" t="str">
        <f>IF(OR(LEFT(M2D!BY60,1)="V",M2D!BY60="RMV"),M2D!BY60,"")</f>
        <v/>
      </c>
      <c r="AL30" s="447" t="str">
        <f>IF(OR(LEFT(M2D!BZ60,1)="V",M2D!BZ60="RMV"),M2D!BZ60,"")</f>
        <v/>
      </c>
      <c r="AM30" s="447" t="str">
        <f>IF(OR(LEFT(M2D!CA60,1)="V",M2D!CA60="RMV"),M2D!CA60,"")</f>
        <v/>
      </c>
      <c r="AN30" s="448" t="str">
        <f>IF(OR(LEFT(M2D!CB60,1)="V",M2D!CB60="RMV"),M2D!CB60,"")</f>
        <v/>
      </c>
      <c r="AO30" s="446" t="str">
        <f>IF(OR(LEFT(M2D!CC60,1)="V",M2D!CC60="RMV"),M2D!CC60,"")</f>
        <v/>
      </c>
      <c r="AP30" s="447" t="str">
        <f>IF(OR(LEFT(M2D!CD60,1)="V",M2D!CD60="RMV"),M2D!CD60,"")</f>
        <v/>
      </c>
      <c r="AQ30" s="447" t="str">
        <f>IF(OR(LEFT(M2D!CE60,1)="V",M2D!CE60="RMV"),M2D!CE60,"")</f>
        <v/>
      </c>
      <c r="AR30" s="447" t="str">
        <f>IF(OR(LEFT(M2D!CF60,1)="V",M2D!CF60="RMV"),M2D!CF60,"")</f>
        <v/>
      </c>
      <c r="AS30" s="447" t="str">
        <f>IF(OR(LEFT(M2D!CG60,1)="V",M2D!CG60="RMV"),M2D!CG60,"")</f>
        <v/>
      </c>
      <c r="AT30" s="447" t="str">
        <f>IF(OR(LEFT(M2D!CH60,1)="V",M2D!CH60="RMV"),M2D!CH60,"")</f>
        <v>V20</v>
      </c>
      <c r="AU30" s="447" t="str">
        <f>IF(OR(LEFT(M2D!CI60,1)="V",M2D!CI60="RMV"),M2D!CI60,"")</f>
        <v>V20</v>
      </c>
      <c r="AV30" s="447" t="str">
        <f>IF(OR(LEFT(M2D!CJ60,1)="V",M2D!CJ60="RMV"),M2D!CJ60,"")</f>
        <v>V20</v>
      </c>
      <c r="AW30" s="447" t="str">
        <f>IF(OR(LEFT(M2D!CK60,1)="V",M2D!CK60="RMV"),M2D!CK60,"")</f>
        <v>V20</v>
      </c>
      <c r="AX30" s="447" t="str">
        <f>IF(OR(LEFT(M2D!CL60,1)="V",M2D!CL60="RMV"),M2D!CL60,"")</f>
        <v>V20</v>
      </c>
      <c r="AY30" s="447" t="str">
        <f>IF(OR(LEFT(M2D!CM60,1)="V",M2D!CM60="RMV"),M2D!CM60,"")</f>
        <v>V20</v>
      </c>
      <c r="AZ30" s="448" t="str">
        <f>IF(OR(LEFT(M2D!CN60,1)="V",M2D!CN60="RMV"),M2D!CN60,"")</f>
        <v>RMV</v>
      </c>
      <c r="BA30" s="446" t="str">
        <f>IF(OR(LEFT(M2D!CO60,1)="V",M2D!CO60="RMV"),M2D!CO60,"")</f>
        <v>RMV</v>
      </c>
      <c r="BB30" s="447" t="str">
        <f>IF(OR(LEFT(M2D!CP60,1)="V",M2D!CP60="RMV"),M2D!CP60,"")</f>
        <v>RMV</v>
      </c>
      <c r="BC30" s="447" t="str">
        <f>IF(OR(LEFT(M2D!CQ60,1)="V",M2D!CQ60="RMV"),M2D!CQ60,"")</f>
        <v>RMV</v>
      </c>
      <c r="BD30" s="447" t="str">
        <f>IF(OR(LEFT(M2D!CR60,1)="V",M2D!CR60="RMV"),M2D!CR60,"")</f>
        <v>RMV</v>
      </c>
      <c r="BE30" s="447" t="str">
        <f>IF(OR(LEFT(M2D!CS60,1)="V",M2D!CS60="RMV"),M2D!CS60,"")</f>
        <v>RMV</v>
      </c>
      <c r="BF30" s="447" t="str">
        <f>IF(OR(LEFT(M2D!CT60,1)="V",M2D!CT60="RMV"),M2D!CT60,"")</f>
        <v/>
      </c>
      <c r="BG30" s="447" t="str">
        <f>IF(OR(LEFT(M2D!CU60,1)="V",M2D!CU60="RMV"),M2D!CU60,"")</f>
        <v/>
      </c>
      <c r="BH30" s="447" t="str">
        <f>IF(OR(LEFT(M2D!CV60,1)="V",M2D!CV60="RMV"),M2D!CV60,"")</f>
        <v/>
      </c>
      <c r="BI30" s="447" t="str">
        <f>IF(OR(LEFT(M2D!CW60,1)="V",M2D!CW60="RMV"),M2D!CW60,"")</f>
        <v/>
      </c>
      <c r="BJ30" s="447" t="str">
        <f>IF(OR(LEFT(M2D!CX60,1)="V",M2D!CX60="RMV"),M2D!CX60,"")</f>
        <v/>
      </c>
      <c r="BK30" s="447" t="str">
        <f>IF(OR(LEFT(M2D!CY60,1)="V",M2D!CY60="RMV"),M2D!CY60,"")</f>
        <v/>
      </c>
      <c r="BL30" s="448" t="str">
        <f>IF(OR(LEFT(M2D!CZ60,1)="V",M2D!CZ60="RMV"),M2D!CZ60,"")</f>
        <v/>
      </c>
      <c r="BM30" s="446" t="str">
        <f>IF(OR(LEFT(M2D!DA60,1)="V",M2D!DA60="RMV"),M2D!DA60,"")</f>
        <v/>
      </c>
      <c r="BN30" s="447" t="str">
        <f>IF(OR(LEFT(M2D!DB60,1)="V",M2D!DB60="RMV"),M2D!DB60,"")</f>
        <v/>
      </c>
      <c r="BO30" s="447" t="str">
        <f>IF(OR(LEFT(M2D!DC60,1)="V",M2D!DC60="RMV"),M2D!DC60,"")</f>
        <v/>
      </c>
      <c r="BP30" s="447" t="str">
        <f>IF(OR(LEFT(M2D!DD60,1)="V",M2D!DD60="RMV"),M2D!DD60,"")</f>
        <v/>
      </c>
      <c r="BQ30" s="447" t="str">
        <f>IF(OR(LEFT(M2D!DE60,1)="V",M2D!DE60="RMV"),M2D!DE60,"")</f>
        <v/>
      </c>
      <c r="BR30" s="447" t="str">
        <f>IF(OR(LEFT(M2D!DF60,1)="V",M2D!DF60="RMV"),M2D!DF60,"")</f>
        <v/>
      </c>
      <c r="BS30" s="447" t="str">
        <f>IF(OR(LEFT(M2D!DG60,1)="V",M2D!DG60="RMV"),M2D!DG60,"")</f>
        <v/>
      </c>
      <c r="BT30" s="447" t="str">
        <f>IF(OR(LEFT(M2D!DH60,1)="V",M2D!DH60="RMV"),M2D!DH60,"")</f>
        <v/>
      </c>
      <c r="BU30" s="447" t="str">
        <f>IF(OR(LEFT(M2D!DI60,1)="V",M2D!DI60="RMV"),M2D!DI60,"")</f>
        <v/>
      </c>
      <c r="BV30" s="447" t="str">
        <f>IF(OR(LEFT(M2D!DJ60,1)="V",M2D!DJ60="RMV"),M2D!DJ60,"")</f>
        <v/>
      </c>
      <c r="BW30" s="447" t="str">
        <f>IF(OR(LEFT(M2D!DK60,1)="V",M2D!DK60="RMV"),M2D!DK60,"")</f>
        <v/>
      </c>
      <c r="BX30" s="448" t="str">
        <f>IF(OR(LEFT(M2D!DL60,1)="V",M2D!DL60="RMV"),M2D!DL60,"")</f>
        <v/>
      </c>
      <c r="BY30" s="446" t="str">
        <f>IF(OR(LEFT(M2D!DM60,1)="V",M2D!DM60="RMV"),M2D!DM60,"")</f>
        <v/>
      </c>
      <c r="BZ30" s="447" t="str">
        <f>IF(OR(LEFT(M2D!DN60,1)="V",M2D!DN60="RMV"),M2D!DN60,"")</f>
        <v/>
      </c>
      <c r="CA30" s="447" t="str">
        <f>IF(OR(LEFT(M2D!DO60,1)="V",M2D!DO60="RMV"),M2D!DO60,"")</f>
        <v/>
      </c>
      <c r="CB30" s="447" t="str">
        <f>IF(OR(LEFT(M2D!DP60,1)="V",M2D!DP60="RMV"),M2D!DP60,"")</f>
        <v/>
      </c>
      <c r="CC30" s="447" t="str">
        <f>IF(OR(LEFT(M2D!DQ60,1)="V",M2D!DQ60="RMV"),M2D!DQ60,"")</f>
        <v/>
      </c>
      <c r="CD30" s="447" t="str">
        <f>IF(OR(LEFT(M2D!DR60,1)="V",M2D!DR60="RMV"),M2D!DR60,"")</f>
        <v/>
      </c>
      <c r="CE30" s="447" t="str">
        <f>IF(OR(LEFT(M2D!DS60,1)="V",M2D!DS60="RMV"),M2D!DS60,"")</f>
        <v/>
      </c>
      <c r="CF30" s="447" t="str">
        <f>IF(OR(LEFT(M2D!DT60,1)="V",M2D!DT60="RMV"),M2D!DT60,"")</f>
        <v/>
      </c>
      <c r="CG30" s="447" t="str">
        <f>IF(OR(LEFT(M2D!DU60,1)="V",M2D!DU60="RMV"),M2D!DU60,"")</f>
        <v/>
      </c>
      <c r="CH30" s="447" t="str">
        <f>IF(OR(LEFT(M2D!DV60,1)="V",M2D!DV60="RMV"),M2D!DV60,"")</f>
        <v/>
      </c>
      <c r="CI30" s="447" t="str">
        <f>IF(OR(LEFT(M2D!DW60,1)="V",M2D!DW60="RMV"),M2D!DW60,"")</f>
        <v/>
      </c>
      <c r="CJ30" s="448" t="str">
        <f>IF(OR(LEFT(M2D!DX60,1)="V",M2D!DX60="RMV"),M2D!DX60,"")</f>
        <v/>
      </c>
      <c r="CK30" s="446" t="str">
        <f>IF(OR(LEFT(M2D!DY60,1)="V",M2D!DY60="RMV"),M2D!DY60,"")</f>
        <v/>
      </c>
      <c r="CL30" s="447" t="str">
        <f>IF(OR(LEFT(M2D!DZ60,1)="V",M2D!DZ60="RMV"),M2D!DZ60,"")</f>
        <v/>
      </c>
      <c r="CM30" s="447" t="str">
        <f>IF(OR(LEFT(M2D!EA60,1)="V",M2D!EA60="RMV"),M2D!EA60,"")</f>
        <v/>
      </c>
      <c r="CN30" s="447" t="str">
        <f>IF(OR(LEFT(M2D!EB60,1)="V",M2D!EB60="RMV"),M2D!EB60,"")</f>
        <v/>
      </c>
      <c r="CO30" s="447" t="str">
        <f>IF(OR(LEFT(M2D!EC60,1)="V",M2D!EC60="RMV"),M2D!EC60,"")</f>
        <v/>
      </c>
      <c r="CP30" s="447" t="str">
        <f>IF(OR(LEFT(M2D!ED60,1)="V",M2D!ED60="RMV"),M2D!ED60,"")</f>
        <v/>
      </c>
      <c r="CQ30" s="447" t="str">
        <f>IF(OR(LEFT(M2D!EE60,1)="V",M2D!EE60="RMV"),M2D!EE60,"")</f>
        <v/>
      </c>
      <c r="CR30" s="447" t="str">
        <f>IF(OR(LEFT(M2D!EF60,1)="V",M2D!EF60="RMV"),M2D!EF60,"")</f>
        <v/>
      </c>
      <c r="CS30" s="447" t="str">
        <f>IF(OR(LEFT(M2D!EG60,1)="V",M2D!EG60="RMV"),M2D!EG60,"")</f>
        <v/>
      </c>
      <c r="CT30" s="447" t="str">
        <f>IF(OR(LEFT(M2D!EH60,1)="V",M2D!EH60="RMV"),M2D!EH60,"")</f>
        <v/>
      </c>
      <c r="CU30" s="447" t="str">
        <f>IF(OR(LEFT(M2D!EI60,1)="V",M2D!EI60="RMV"),M2D!EI60,"")</f>
        <v/>
      </c>
      <c r="CV30" s="448" t="str">
        <f>IF(OR(LEFT(M2D!EJ60,1)="V",M2D!EJ60="RMV"),M2D!EJ60,"")</f>
        <v/>
      </c>
      <c r="CW30" s="443">
        <f>HLOOKUP("RMV",K30:CV$58,CX30,FALSE)-VLOOKUP(C30,CZ$3:DA$8,2,FALSE)</f>
        <v>43</v>
      </c>
      <c r="CX30" s="365">
        <v>29</v>
      </c>
    </row>
    <row r="31" spans="1:102" x14ac:dyDescent="0.2">
      <c r="A31" s="442">
        <v>29</v>
      </c>
      <c r="B31" s="442" t="str">
        <f>M2D!H66</f>
        <v>D672</v>
      </c>
      <c r="C31" s="365" t="str">
        <f t="shared" si="0"/>
        <v>V20</v>
      </c>
      <c r="D31" s="442">
        <f>YEAR(HLOOKUP(C31,M2D!GZ$12:HE$89,VLOOKUP(B31,M2D!GX$13:HF$89,9,FALSE),FALSE))</f>
        <v>2021</v>
      </c>
      <c r="E31" s="446" t="str">
        <f>IF(OR(LEFT(M2D!AS66,1)="V",M2D!AS66="RMV"),M2D!AS66,"")</f>
        <v/>
      </c>
      <c r="F31" s="447" t="str">
        <f>IF(OR(LEFT(M2D!AT66,1)="V",M2D!AT66="RMV"),M2D!AT66,"")</f>
        <v/>
      </c>
      <c r="G31" s="447" t="str">
        <f>IF(OR(LEFT(M2D!AU66,1)="V",M2D!AU66="RMV"),M2D!AU66,"")</f>
        <v/>
      </c>
      <c r="H31" s="447" t="str">
        <f>IF(OR(LEFT(M2D!AV66,1)="V",M2D!AV66="RMV"),M2D!AV66,"")</f>
        <v/>
      </c>
      <c r="I31" s="447" t="str">
        <f>IF(OR(LEFT(M2D!AW66,1)="V",M2D!AW66="RMV"),M2D!AW66,"")</f>
        <v/>
      </c>
      <c r="J31" s="447" t="str">
        <f>IF(OR(LEFT(M2D!AX66,1)="V",M2D!AX66="RMV"),M2D!AX66,"")</f>
        <v/>
      </c>
      <c r="K31" s="447" t="str">
        <f>IF(OR(LEFT(M2D!AY66,1)="V",M2D!AY66="RMV"),M2D!AY66,"")</f>
        <v/>
      </c>
      <c r="L31" s="447" t="str">
        <f>IF(OR(LEFT(M2D!AZ66,1)="V",M2D!AZ66="RMV"),M2D!AZ66,"")</f>
        <v/>
      </c>
      <c r="M31" s="447" t="str">
        <f>IF(OR(LEFT(M2D!BA66,1)="V",M2D!BA66="RMV"),M2D!BA66,"")</f>
        <v/>
      </c>
      <c r="N31" s="447" t="str">
        <f>IF(OR(LEFT(M2D!BB66,1)="V",M2D!BB66="RMV"),M2D!BB66,"")</f>
        <v/>
      </c>
      <c r="O31" s="447" t="str">
        <f>IF(OR(LEFT(M2D!BC66,1)="V",M2D!BC66="RMV"),M2D!BC66,"")</f>
        <v/>
      </c>
      <c r="P31" s="448" t="str">
        <f>IF(OR(LEFT(M2D!BD66,1)="V",M2D!BD66="RMV"),M2D!BD66,"")</f>
        <v/>
      </c>
      <c r="Q31" s="446" t="str">
        <f>IF(OR(LEFT(M2D!BE66,1)="V",M2D!BE66="RMV"),M2D!BE66,"")</f>
        <v/>
      </c>
      <c r="R31" s="447" t="str">
        <f>IF(OR(LEFT(M2D!BF66,1)="V",M2D!BF66="RMV"),M2D!BF66,"")</f>
        <v/>
      </c>
      <c r="S31" s="447" t="str">
        <f>IF(OR(LEFT(M2D!BG66,1)="V",M2D!BG66="RMV"),M2D!BG66,"")</f>
        <v/>
      </c>
      <c r="T31" s="447" t="str">
        <f>IF(OR(LEFT(M2D!BH66,1)="V",M2D!BH66="RMV"),M2D!BH66,"")</f>
        <v/>
      </c>
      <c r="U31" s="447" t="str">
        <f>IF(OR(LEFT(M2D!BI66,1)="V",M2D!BI66="RMV"),M2D!BI66,"")</f>
        <v/>
      </c>
      <c r="V31" s="447" t="str">
        <f>IF(OR(LEFT(M2D!BJ66,1)="V",M2D!BJ66="RMV"),M2D!BJ66,"")</f>
        <v/>
      </c>
      <c r="W31" s="447" t="str">
        <f>IF(OR(LEFT(M2D!BK66,1)="V",M2D!BK66="RMV"),M2D!BK66,"")</f>
        <v/>
      </c>
      <c r="X31" s="447" t="str">
        <f>IF(OR(LEFT(M2D!BL66,1)="V",M2D!BL66="RMV"),M2D!BL66,"")</f>
        <v/>
      </c>
      <c r="Y31" s="447" t="str">
        <f>IF(OR(LEFT(M2D!BM66,1)="V",M2D!BM66="RMV"),M2D!BM66,"")</f>
        <v/>
      </c>
      <c r="Z31" s="447" t="str">
        <f>IF(OR(LEFT(M2D!BN66,1)="V",M2D!BN66="RMV"),M2D!BN66,"")</f>
        <v/>
      </c>
      <c r="AA31" s="447" t="str">
        <f>IF(OR(LEFT(M2D!BO66,1)="V",M2D!BO66="RMV"),M2D!BO66,"")</f>
        <v/>
      </c>
      <c r="AB31" s="448" t="str">
        <f>IF(OR(LEFT(M2D!BP66,1)="V",M2D!BP66="RMV"),M2D!BP66,"")</f>
        <v/>
      </c>
      <c r="AC31" s="446" t="str">
        <f>IF(OR(LEFT(M2D!BQ66,1)="V",M2D!BQ66="RMV"),M2D!BQ66,"")</f>
        <v/>
      </c>
      <c r="AD31" s="447" t="str">
        <f>IF(OR(LEFT(M2D!BR66,1)="V",M2D!BR66="RMV"),M2D!BR66,"")</f>
        <v/>
      </c>
      <c r="AE31" s="447" t="str">
        <f>IF(OR(LEFT(M2D!BS66,1)="V",M2D!BS66="RMV"),M2D!BS66,"")</f>
        <v/>
      </c>
      <c r="AF31" s="447" t="str">
        <f>IF(OR(LEFT(M2D!BT66,1)="V",M2D!BT66="RMV"),M2D!BT66,"")</f>
        <v/>
      </c>
      <c r="AG31" s="447" t="str">
        <f>IF(OR(LEFT(M2D!BU66,1)="V",M2D!BU66="RMV"),M2D!BU66,"")</f>
        <v/>
      </c>
      <c r="AH31" s="447" t="str">
        <f>IF(OR(LEFT(M2D!BV66,1)="V",M2D!BV66="RMV"),M2D!BV66,"")</f>
        <v/>
      </c>
      <c r="AI31" s="447" t="str">
        <f>IF(OR(LEFT(M2D!BW66,1)="V",M2D!BW66="RMV"),M2D!BW66,"")</f>
        <v/>
      </c>
      <c r="AJ31" s="447" t="str">
        <f>IF(OR(LEFT(M2D!BX66,1)="V",M2D!BX66="RMV"),M2D!BX66,"")</f>
        <v/>
      </c>
      <c r="AK31" s="447" t="str">
        <f>IF(OR(LEFT(M2D!BY66,1)="V",M2D!BY66="RMV"),M2D!BY66,"")</f>
        <v/>
      </c>
      <c r="AL31" s="447" t="str">
        <f>IF(OR(LEFT(M2D!BZ66,1)="V",M2D!BZ66="RMV"),M2D!BZ66,"")</f>
        <v/>
      </c>
      <c r="AM31" s="447" t="str">
        <f>IF(OR(LEFT(M2D!CA66,1)="V",M2D!CA66="RMV"),M2D!CA66,"")</f>
        <v/>
      </c>
      <c r="AN31" s="448" t="str">
        <f>IF(OR(LEFT(M2D!CB66,1)="V",M2D!CB66="RMV"),M2D!CB66,"")</f>
        <v/>
      </c>
      <c r="AO31" s="446" t="str">
        <f>IF(OR(LEFT(M2D!CC66,1)="V",M2D!CC66="RMV"),M2D!CC66,"")</f>
        <v/>
      </c>
      <c r="AP31" s="447" t="str">
        <f>IF(OR(LEFT(M2D!CD66,1)="V",M2D!CD66="RMV"),M2D!CD66,"")</f>
        <v/>
      </c>
      <c r="AQ31" s="447" t="str">
        <f>IF(OR(LEFT(M2D!CE66,1)="V",M2D!CE66="RMV"),M2D!CE66,"")</f>
        <v/>
      </c>
      <c r="AR31" s="447" t="str">
        <f>IF(OR(LEFT(M2D!CF66,1)="V",M2D!CF66="RMV"),M2D!CF66,"")</f>
        <v/>
      </c>
      <c r="AS31" s="447" t="str">
        <f>IF(OR(LEFT(M2D!CG66,1)="V",M2D!CG66="RMV"),M2D!CG66,"")</f>
        <v/>
      </c>
      <c r="AT31" s="447" t="str">
        <f>IF(OR(LEFT(M2D!CH66,1)="V",M2D!CH66="RMV"),M2D!CH66,"")</f>
        <v>V20</v>
      </c>
      <c r="AU31" s="447" t="str">
        <f>IF(OR(LEFT(M2D!CI66,1)="V",M2D!CI66="RMV"),M2D!CI66,"")</f>
        <v>V20</v>
      </c>
      <c r="AV31" s="447" t="str">
        <f>IF(OR(LEFT(M2D!CJ66,1)="V",M2D!CJ66="RMV"),M2D!CJ66,"")</f>
        <v>V20</v>
      </c>
      <c r="AW31" s="447" t="str">
        <f>IF(OR(LEFT(M2D!CK66,1)="V",M2D!CK66="RMV"),M2D!CK66,"")</f>
        <v>V20</v>
      </c>
      <c r="AX31" s="447" t="str">
        <f>IF(OR(LEFT(M2D!CL66,1)="V",M2D!CL66="RMV"),M2D!CL66,"")</f>
        <v>V20</v>
      </c>
      <c r="AY31" s="447" t="str">
        <f>IF(OR(LEFT(M2D!CM66,1)="V",M2D!CM66="RMV"),M2D!CM66,"")</f>
        <v>V20</v>
      </c>
      <c r="AZ31" s="448" t="str">
        <f>IF(OR(LEFT(M2D!CN66,1)="V",M2D!CN66="RMV"),M2D!CN66,"")</f>
        <v>RMV</v>
      </c>
      <c r="BA31" s="446" t="str">
        <f>IF(OR(LEFT(M2D!CO66,1)="V",M2D!CO66="RMV"),M2D!CO66,"")</f>
        <v>RMV</v>
      </c>
      <c r="BB31" s="447" t="str">
        <f>IF(OR(LEFT(M2D!CP66,1)="V",M2D!CP66="RMV"),M2D!CP66,"")</f>
        <v>RMV</v>
      </c>
      <c r="BC31" s="447" t="str">
        <f>IF(OR(LEFT(M2D!CQ66,1)="V",M2D!CQ66="RMV"),M2D!CQ66,"")</f>
        <v>RMV</v>
      </c>
      <c r="BD31" s="447" t="str">
        <f>IF(OR(LEFT(M2D!CR66,1)="V",M2D!CR66="RMV"),M2D!CR66,"")</f>
        <v>RMV</v>
      </c>
      <c r="BE31" s="447" t="str">
        <f>IF(OR(LEFT(M2D!CS66,1)="V",M2D!CS66="RMV"),M2D!CS66,"")</f>
        <v>RMV</v>
      </c>
      <c r="BF31" s="447" t="str">
        <f>IF(OR(LEFT(M2D!CT66,1)="V",M2D!CT66="RMV"),M2D!CT66,"")</f>
        <v/>
      </c>
      <c r="BG31" s="447" t="str">
        <f>IF(OR(LEFT(M2D!CU66,1)="V",M2D!CU66="RMV"),M2D!CU66,"")</f>
        <v/>
      </c>
      <c r="BH31" s="447" t="str">
        <f>IF(OR(LEFT(M2D!CV66,1)="V",M2D!CV66="RMV"),M2D!CV66,"")</f>
        <v/>
      </c>
      <c r="BI31" s="447" t="str">
        <f>IF(OR(LEFT(M2D!CW66,1)="V",M2D!CW66="RMV"),M2D!CW66,"")</f>
        <v/>
      </c>
      <c r="BJ31" s="447" t="str">
        <f>IF(OR(LEFT(M2D!CX66,1)="V",M2D!CX66="RMV"),M2D!CX66,"")</f>
        <v/>
      </c>
      <c r="BK31" s="447" t="str">
        <f>IF(OR(LEFT(M2D!CY66,1)="V",M2D!CY66="RMV"),M2D!CY66,"")</f>
        <v/>
      </c>
      <c r="BL31" s="448" t="str">
        <f>IF(OR(LEFT(M2D!CZ66,1)="V",M2D!CZ66="RMV"),M2D!CZ66,"")</f>
        <v/>
      </c>
      <c r="BM31" s="446" t="str">
        <f>IF(OR(LEFT(M2D!DA66,1)="V",M2D!DA66="RMV"),M2D!DA66,"")</f>
        <v/>
      </c>
      <c r="BN31" s="447" t="str">
        <f>IF(OR(LEFT(M2D!DB66,1)="V",M2D!DB66="RMV"),M2D!DB66,"")</f>
        <v/>
      </c>
      <c r="BO31" s="447" t="str">
        <f>IF(OR(LEFT(M2D!DC66,1)="V",M2D!DC66="RMV"),M2D!DC66,"")</f>
        <v/>
      </c>
      <c r="BP31" s="447" t="str">
        <f>IF(OR(LEFT(M2D!DD66,1)="V",M2D!DD66="RMV"),M2D!DD66,"")</f>
        <v/>
      </c>
      <c r="BQ31" s="447" t="str">
        <f>IF(OR(LEFT(M2D!DE66,1)="V",M2D!DE66="RMV"),M2D!DE66,"")</f>
        <v/>
      </c>
      <c r="BR31" s="447" t="str">
        <f>IF(OR(LEFT(M2D!DF66,1)="V",M2D!DF66="RMV"),M2D!DF66,"")</f>
        <v/>
      </c>
      <c r="BS31" s="447" t="str">
        <f>IF(OR(LEFT(M2D!DG66,1)="V",M2D!DG66="RMV"),M2D!DG66,"")</f>
        <v/>
      </c>
      <c r="BT31" s="447" t="str">
        <f>IF(OR(LEFT(M2D!DH66,1)="V",M2D!DH66="RMV"),M2D!DH66,"")</f>
        <v/>
      </c>
      <c r="BU31" s="447" t="str">
        <f>IF(OR(LEFT(M2D!DI66,1)="V",M2D!DI66="RMV"),M2D!DI66,"")</f>
        <v/>
      </c>
      <c r="BV31" s="447" t="str">
        <f>IF(OR(LEFT(M2D!DJ66,1)="V",M2D!DJ66="RMV"),M2D!DJ66,"")</f>
        <v/>
      </c>
      <c r="BW31" s="447" t="str">
        <f>IF(OR(LEFT(M2D!DK66,1)="V",M2D!DK66="RMV"),M2D!DK66,"")</f>
        <v/>
      </c>
      <c r="BX31" s="448" t="str">
        <f>IF(OR(LEFT(M2D!DL66,1)="V",M2D!DL66="RMV"),M2D!DL66,"")</f>
        <v/>
      </c>
      <c r="BY31" s="446" t="str">
        <f>IF(OR(LEFT(M2D!DM66,1)="V",M2D!DM66="RMV"),M2D!DM66,"")</f>
        <v/>
      </c>
      <c r="BZ31" s="447" t="str">
        <f>IF(OR(LEFT(M2D!DN66,1)="V",M2D!DN66="RMV"),M2D!DN66,"")</f>
        <v/>
      </c>
      <c r="CA31" s="447" t="str">
        <f>IF(OR(LEFT(M2D!DO66,1)="V",M2D!DO66="RMV"),M2D!DO66,"")</f>
        <v/>
      </c>
      <c r="CB31" s="447" t="str">
        <f>IF(OR(LEFT(M2D!DP66,1)="V",M2D!DP66="RMV"),M2D!DP66,"")</f>
        <v/>
      </c>
      <c r="CC31" s="447" t="str">
        <f>IF(OR(LEFT(M2D!DQ66,1)="V",M2D!DQ66="RMV"),M2D!DQ66,"")</f>
        <v/>
      </c>
      <c r="CD31" s="447" t="str">
        <f>IF(OR(LEFT(M2D!DR66,1)="V",M2D!DR66="RMV"),M2D!DR66,"")</f>
        <v/>
      </c>
      <c r="CE31" s="447" t="str">
        <f>IF(OR(LEFT(M2D!DS66,1)="V",M2D!DS66="RMV"),M2D!DS66,"")</f>
        <v/>
      </c>
      <c r="CF31" s="447" t="str">
        <f>IF(OR(LEFT(M2D!DT66,1)="V",M2D!DT66="RMV"),M2D!DT66,"")</f>
        <v/>
      </c>
      <c r="CG31" s="447" t="str">
        <f>IF(OR(LEFT(M2D!DU66,1)="V",M2D!DU66="RMV"),M2D!DU66,"")</f>
        <v/>
      </c>
      <c r="CH31" s="447" t="str">
        <f>IF(OR(LEFT(M2D!DV66,1)="V",M2D!DV66="RMV"),M2D!DV66,"")</f>
        <v/>
      </c>
      <c r="CI31" s="447" t="str">
        <f>IF(OR(LEFT(M2D!DW66,1)="V",M2D!DW66="RMV"),M2D!DW66,"")</f>
        <v/>
      </c>
      <c r="CJ31" s="448" t="str">
        <f>IF(OR(LEFT(M2D!DX66,1)="V",M2D!DX66="RMV"),M2D!DX66,"")</f>
        <v/>
      </c>
      <c r="CK31" s="446" t="str">
        <f>IF(OR(LEFT(M2D!DY66,1)="V",M2D!DY66="RMV"),M2D!DY66,"")</f>
        <v/>
      </c>
      <c r="CL31" s="447" t="str">
        <f>IF(OR(LEFT(M2D!DZ66,1)="V",M2D!DZ66="RMV"),M2D!DZ66,"")</f>
        <v/>
      </c>
      <c r="CM31" s="447" t="str">
        <f>IF(OR(LEFT(M2D!EA66,1)="V",M2D!EA66="RMV"),M2D!EA66,"")</f>
        <v/>
      </c>
      <c r="CN31" s="447" t="str">
        <f>IF(OR(LEFT(M2D!EB66,1)="V",M2D!EB66="RMV"),M2D!EB66,"")</f>
        <v/>
      </c>
      <c r="CO31" s="447" t="str">
        <f>IF(OR(LEFT(M2D!EC66,1)="V",M2D!EC66="RMV"),M2D!EC66,"")</f>
        <v/>
      </c>
      <c r="CP31" s="447" t="str">
        <f>IF(OR(LEFT(M2D!ED66,1)="V",M2D!ED66="RMV"),M2D!ED66,"")</f>
        <v/>
      </c>
      <c r="CQ31" s="447" t="str">
        <f>IF(OR(LEFT(M2D!EE66,1)="V",M2D!EE66="RMV"),M2D!EE66,"")</f>
        <v/>
      </c>
      <c r="CR31" s="447" t="str">
        <f>IF(OR(LEFT(M2D!EF66,1)="V",M2D!EF66="RMV"),M2D!EF66,"")</f>
        <v/>
      </c>
      <c r="CS31" s="447" t="str">
        <f>IF(OR(LEFT(M2D!EG66,1)="V",M2D!EG66="RMV"),M2D!EG66,"")</f>
        <v/>
      </c>
      <c r="CT31" s="447" t="str">
        <f>IF(OR(LEFT(M2D!EH66,1)="V",M2D!EH66="RMV"),M2D!EH66,"")</f>
        <v/>
      </c>
      <c r="CU31" s="447" t="str">
        <f>IF(OR(LEFT(M2D!EI66,1)="V",M2D!EI66="RMV"),M2D!EI66,"")</f>
        <v/>
      </c>
      <c r="CV31" s="448" t="str">
        <f>IF(OR(LEFT(M2D!EJ66,1)="V",M2D!EJ66="RMV"),M2D!EJ66,"")</f>
        <v/>
      </c>
      <c r="CW31" s="443">
        <f>HLOOKUP("RMV",K31:CV$58,CX31,FALSE)-VLOOKUP(C31,CZ$3:DA$8,2,FALSE)</f>
        <v>43</v>
      </c>
      <c r="CX31" s="365">
        <v>28</v>
      </c>
    </row>
    <row r="32" spans="1:102" x14ac:dyDescent="0.2">
      <c r="A32" s="442">
        <v>30</v>
      </c>
      <c r="B32" s="442" t="str">
        <f>M2D!H77</f>
        <v>D683</v>
      </c>
      <c r="C32" s="365" t="str">
        <f t="shared" si="0"/>
        <v>V20</v>
      </c>
      <c r="D32" s="442">
        <f>YEAR(HLOOKUP(C32,M2D!GZ$12:HE$89,VLOOKUP(B32,M2D!GX$13:HF$89,9,FALSE),FALSE))</f>
        <v>2021</v>
      </c>
      <c r="E32" s="446" t="str">
        <f>IF(OR(LEFT(M2D!AS77,1)="V",M2D!AS77="RMV"),M2D!AS77,"")</f>
        <v/>
      </c>
      <c r="F32" s="447" t="str">
        <f>IF(OR(LEFT(M2D!AT77,1)="V",M2D!AT77="RMV"),M2D!AT77,"")</f>
        <v/>
      </c>
      <c r="G32" s="447" t="str">
        <f>IF(OR(LEFT(M2D!AU77,1)="V",M2D!AU77="RMV"),M2D!AU77,"")</f>
        <v/>
      </c>
      <c r="H32" s="447" t="str">
        <f>IF(OR(LEFT(M2D!AV77,1)="V",M2D!AV77="RMV"),M2D!AV77,"")</f>
        <v/>
      </c>
      <c r="I32" s="447" t="str">
        <f>IF(OR(LEFT(M2D!AW77,1)="V",M2D!AW77="RMV"),M2D!AW77,"")</f>
        <v/>
      </c>
      <c r="J32" s="447" t="str">
        <f>IF(OR(LEFT(M2D!AX77,1)="V",M2D!AX77="RMV"),M2D!AX77,"")</f>
        <v/>
      </c>
      <c r="K32" s="447" t="str">
        <f>IF(OR(LEFT(M2D!AY77,1)="V",M2D!AY77="RMV"),M2D!AY77,"")</f>
        <v/>
      </c>
      <c r="L32" s="447" t="str">
        <f>IF(OR(LEFT(M2D!AZ77,1)="V",M2D!AZ77="RMV"),M2D!AZ77,"")</f>
        <v/>
      </c>
      <c r="M32" s="447" t="str">
        <f>IF(OR(LEFT(M2D!BA77,1)="V",M2D!BA77="RMV"),M2D!BA77,"")</f>
        <v/>
      </c>
      <c r="N32" s="447" t="str">
        <f>IF(OR(LEFT(M2D!BB77,1)="V",M2D!BB77="RMV"),M2D!BB77,"")</f>
        <v/>
      </c>
      <c r="O32" s="447" t="str">
        <f>IF(OR(LEFT(M2D!BC77,1)="V",M2D!BC77="RMV"),M2D!BC77,"")</f>
        <v/>
      </c>
      <c r="P32" s="448" t="str">
        <f>IF(OR(LEFT(M2D!BD77,1)="V",M2D!BD77="RMV"),M2D!BD77,"")</f>
        <v/>
      </c>
      <c r="Q32" s="446" t="str">
        <f>IF(OR(LEFT(M2D!BE77,1)="V",M2D!BE77="RMV"),M2D!BE77,"")</f>
        <v/>
      </c>
      <c r="R32" s="447" t="str">
        <f>IF(OR(LEFT(M2D!BF77,1)="V",M2D!BF77="RMV"),M2D!BF77,"")</f>
        <v/>
      </c>
      <c r="S32" s="447" t="str">
        <f>IF(OR(LEFT(M2D!BG77,1)="V",M2D!BG77="RMV"),M2D!BG77,"")</f>
        <v/>
      </c>
      <c r="T32" s="447" t="str">
        <f>IF(OR(LEFT(M2D!BH77,1)="V",M2D!BH77="RMV"),M2D!BH77,"")</f>
        <v/>
      </c>
      <c r="U32" s="447" t="str">
        <f>IF(OR(LEFT(M2D!BI77,1)="V",M2D!BI77="RMV"),M2D!BI77,"")</f>
        <v/>
      </c>
      <c r="V32" s="447" t="str">
        <f>IF(OR(LEFT(M2D!BJ77,1)="V",M2D!BJ77="RMV"),M2D!BJ77,"")</f>
        <v/>
      </c>
      <c r="W32" s="447" t="str">
        <f>IF(OR(LEFT(M2D!BK77,1)="V",M2D!BK77="RMV"),M2D!BK77,"")</f>
        <v/>
      </c>
      <c r="X32" s="447" t="str">
        <f>IF(OR(LEFT(M2D!BL77,1)="V",M2D!BL77="RMV"),M2D!BL77,"")</f>
        <v/>
      </c>
      <c r="Y32" s="447" t="str">
        <f>IF(OR(LEFT(M2D!BM77,1)="V",M2D!BM77="RMV"),M2D!BM77,"")</f>
        <v/>
      </c>
      <c r="Z32" s="447" t="str">
        <f>IF(OR(LEFT(M2D!BN77,1)="V",M2D!BN77="RMV"),M2D!BN77,"")</f>
        <v/>
      </c>
      <c r="AA32" s="447" t="str">
        <f>IF(OR(LEFT(M2D!BO77,1)="V",M2D!BO77="RMV"),M2D!BO77,"")</f>
        <v/>
      </c>
      <c r="AB32" s="448" t="str">
        <f>IF(OR(LEFT(M2D!BP77,1)="V",M2D!BP77="RMV"),M2D!BP77,"")</f>
        <v/>
      </c>
      <c r="AC32" s="446" t="str">
        <f>IF(OR(LEFT(M2D!BQ77,1)="V",M2D!BQ77="RMV"),M2D!BQ77,"")</f>
        <v/>
      </c>
      <c r="AD32" s="447" t="str">
        <f>IF(OR(LEFT(M2D!BR77,1)="V",M2D!BR77="RMV"),M2D!BR77,"")</f>
        <v/>
      </c>
      <c r="AE32" s="447" t="str">
        <f>IF(OR(LEFT(M2D!BS77,1)="V",M2D!BS77="RMV"),M2D!BS77,"")</f>
        <v/>
      </c>
      <c r="AF32" s="447" t="str">
        <f>IF(OR(LEFT(M2D!BT77,1)="V",M2D!BT77="RMV"),M2D!BT77,"")</f>
        <v/>
      </c>
      <c r="AG32" s="447" t="str">
        <f>IF(OR(LEFT(M2D!BU77,1)="V",M2D!BU77="RMV"),M2D!BU77,"")</f>
        <v/>
      </c>
      <c r="AH32" s="447" t="str">
        <f>IF(OR(LEFT(M2D!BV77,1)="V",M2D!BV77="RMV"),M2D!BV77,"")</f>
        <v/>
      </c>
      <c r="AI32" s="447" t="str">
        <f>IF(OR(LEFT(M2D!BW77,1)="V",M2D!BW77="RMV"),M2D!BW77,"")</f>
        <v/>
      </c>
      <c r="AJ32" s="447" t="str">
        <f>IF(OR(LEFT(M2D!BX77,1)="V",M2D!BX77="RMV"),M2D!BX77,"")</f>
        <v/>
      </c>
      <c r="AK32" s="447" t="str">
        <f>IF(OR(LEFT(M2D!BY77,1)="V",M2D!BY77="RMV"),M2D!BY77,"")</f>
        <v/>
      </c>
      <c r="AL32" s="447" t="str">
        <f>IF(OR(LEFT(M2D!BZ77,1)="V",M2D!BZ77="RMV"),M2D!BZ77,"")</f>
        <v/>
      </c>
      <c r="AM32" s="447" t="str">
        <f>IF(OR(LEFT(M2D!CA77,1)="V",M2D!CA77="RMV"),M2D!CA77,"")</f>
        <v/>
      </c>
      <c r="AN32" s="448" t="str">
        <f>IF(OR(LEFT(M2D!CB77,1)="V",M2D!CB77="RMV"),M2D!CB77,"")</f>
        <v/>
      </c>
      <c r="AO32" s="446" t="str">
        <f>IF(OR(LEFT(M2D!CC77,1)="V",M2D!CC77="RMV"),M2D!CC77,"")</f>
        <v/>
      </c>
      <c r="AP32" s="447" t="str">
        <f>IF(OR(LEFT(M2D!CD77,1)="V",M2D!CD77="RMV"),M2D!CD77,"")</f>
        <v/>
      </c>
      <c r="AQ32" s="447" t="str">
        <f>IF(OR(LEFT(M2D!CE77,1)="V",M2D!CE77="RMV"),M2D!CE77,"")</f>
        <v/>
      </c>
      <c r="AR32" s="447" t="str">
        <f>IF(OR(LEFT(M2D!CF77,1)="V",M2D!CF77="RMV"),M2D!CF77,"")</f>
        <v/>
      </c>
      <c r="AS32" s="447" t="str">
        <f>IF(OR(LEFT(M2D!CG77,1)="V",M2D!CG77="RMV"),M2D!CG77,"")</f>
        <v/>
      </c>
      <c r="AT32" s="447" t="str">
        <f>IF(OR(LEFT(M2D!CH77,1)="V",M2D!CH77="RMV"),M2D!CH77,"")</f>
        <v/>
      </c>
      <c r="AU32" s="447" t="str">
        <f>IF(OR(LEFT(M2D!CI77,1)="V",M2D!CI77="RMV"),M2D!CI77,"")</f>
        <v>V20</v>
      </c>
      <c r="AV32" s="447" t="str">
        <f>IF(OR(LEFT(M2D!CJ77,1)="V",M2D!CJ77="RMV"),M2D!CJ77,"")</f>
        <v>V20</v>
      </c>
      <c r="AW32" s="447" t="str">
        <f>IF(OR(LEFT(M2D!CK77,1)="V",M2D!CK77="RMV"),M2D!CK77,"")</f>
        <v>V20</v>
      </c>
      <c r="AX32" s="447" t="str">
        <f>IF(OR(LEFT(M2D!CL77,1)="V",M2D!CL77="RMV"),M2D!CL77,"")</f>
        <v>V20</v>
      </c>
      <c r="AY32" s="447" t="str">
        <f>IF(OR(LEFT(M2D!CM77,1)="V",M2D!CM77="RMV"),M2D!CM77,"")</f>
        <v>V20</v>
      </c>
      <c r="AZ32" s="448" t="str">
        <f>IF(OR(LEFT(M2D!CN77,1)="V",M2D!CN77="RMV"),M2D!CN77,"")</f>
        <v>V20</v>
      </c>
      <c r="BA32" s="446" t="str">
        <f>IF(OR(LEFT(M2D!CO77,1)="V",M2D!CO77="RMV"),M2D!CO77,"")</f>
        <v>RMV</v>
      </c>
      <c r="BB32" s="447" t="str">
        <f>IF(OR(LEFT(M2D!CP77,1)="V",M2D!CP77="RMV"),M2D!CP77,"")</f>
        <v>RMV</v>
      </c>
      <c r="BC32" s="447" t="str">
        <f>IF(OR(LEFT(M2D!CQ77,1)="V",M2D!CQ77="RMV"),M2D!CQ77,"")</f>
        <v>RMV</v>
      </c>
      <c r="BD32" s="447" t="str">
        <f>IF(OR(LEFT(M2D!CR77,1)="V",M2D!CR77="RMV"),M2D!CR77,"")</f>
        <v>RMV</v>
      </c>
      <c r="BE32" s="447" t="str">
        <f>IF(OR(LEFT(M2D!CS77,1)="V",M2D!CS77="RMV"),M2D!CS77,"")</f>
        <v>RMV</v>
      </c>
      <c r="BF32" s="447" t="str">
        <f>IF(OR(LEFT(M2D!CT77,1)="V",M2D!CT77="RMV"),M2D!CT77,"")</f>
        <v>RMV</v>
      </c>
      <c r="BG32" s="447" t="str">
        <f>IF(OR(LEFT(M2D!CU77,1)="V",M2D!CU77="RMV"),M2D!CU77,"")</f>
        <v/>
      </c>
      <c r="BH32" s="447" t="str">
        <f>IF(OR(LEFT(M2D!CV77,1)="V",M2D!CV77="RMV"),M2D!CV77,"")</f>
        <v/>
      </c>
      <c r="BI32" s="447" t="str">
        <f>IF(OR(LEFT(M2D!CW77,1)="V",M2D!CW77="RMV"),M2D!CW77,"")</f>
        <v/>
      </c>
      <c r="BJ32" s="447" t="str">
        <f>IF(OR(LEFT(M2D!CX77,1)="V",M2D!CX77="RMV"),M2D!CX77,"")</f>
        <v/>
      </c>
      <c r="BK32" s="447" t="str">
        <f>IF(OR(LEFT(M2D!CY77,1)="V",M2D!CY77="RMV"),M2D!CY77,"")</f>
        <v/>
      </c>
      <c r="BL32" s="448" t="str">
        <f>IF(OR(LEFT(M2D!CZ77,1)="V",M2D!CZ77="RMV"),M2D!CZ77,"")</f>
        <v/>
      </c>
      <c r="BM32" s="446" t="str">
        <f>IF(OR(LEFT(M2D!DA77,1)="V",M2D!DA77="RMV"),M2D!DA77,"")</f>
        <v/>
      </c>
      <c r="BN32" s="447" t="str">
        <f>IF(OR(LEFT(M2D!DB77,1)="V",M2D!DB77="RMV"),M2D!DB77,"")</f>
        <v/>
      </c>
      <c r="BO32" s="447" t="str">
        <f>IF(OR(LEFT(M2D!DC77,1)="V",M2D!DC77="RMV"),M2D!DC77,"")</f>
        <v/>
      </c>
      <c r="BP32" s="447" t="str">
        <f>IF(OR(LEFT(M2D!DD77,1)="V",M2D!DD77="RMV"),M2D!DD77,"")</f>
        <v/>
      </c>
      <c r="BQ32" s="447" t="str">
        <f>IF(OR(LEFT(M2D!DE77,1)="V",M2D!DE77="RMV"),M2D!DE77,"")</f>
        <v/>
      </c>
      <c r="BR32" s="447" t="str">
        <f>IF(OR(LEFT(M2D!DF77,1)="V",M2D!DF77="RMV"),M2D!DF77,"")</f>
        <v/>
      </c>
      <c r="BS32" s="447" t="str">
        <f>IF(OR(LEFT(M2D!DG77,1)="V",M2D!DG77="RMV"),M2D!DG77,"")</f>
        <v/>
      </c>
      <c r="BT32" s="447" t="str">
        <f>IF(OR(LEFT(M2D!DH77,1)="V",M2D!DH77="RMV"),M2D!DH77,"")</f>
        <v/>
      </c>
      <c r="BU32" s="447" t="str">
        <f>IF(OR(LEFT(M2D!DI77,1)="V",M2D!DI77="RMV"),M2D!DI77,"")</f>
        <v/>
      </c>
      <c r="BV32" s="447" t="str">
        <f>IF(OR(LEFT(M2D!DJ77,1)="V",M2D!DJ77="RMV"),M2D!DJ77,"")</f>
        <v/>
      </c>
      <c r="BW32" s="447" t="str">
        <f>IF(OR(LEFT(M2D!DK77,1)="V",M2D!DK77="RMV"),M2D!DK77,"")</f>
        <v/>
      </c>
      <c r="BX32" s="448" t="str">
        <f>IF(OR(LEFT(M2D!DL77,1)="V",M2D!DL77="RMV"),M2D!DL77,"")</f>
        <v/>
      </c>
      <c r="BY32" s="446" t="str">
        <f>IF(OR(LEFT(M2D!DM77,1)="V",M2D!DM77="RMV"),M2D!DM77,"")</f>
        <v/>
      </c>
      <c r="BZ32" s="447" t="str">
        <f>IF(OR(LEFT(M2D!DN77,1)="V",M2D!DN77="RMV"),M2D!DN77,"")</f>
        <v/>
      </c>
      <c r="CA32" s="447" t="str">
        <f>IF(OR(LEFT(M2D!DO77,1)="V",M2D!DO77="RMV"),M2D!DO77,"")</f>
        <v/>
      </c>
      <c r="CB32" s="447" t="str">
        <f>IF(OR(LEFT(M2D!DP77,1)="V",M2D!DP77="RMV"),M2D!DP77,"")</f>
        <v/>
      </c>
      <c r="CC32" s="447" t="str">
        <f>IF(OR(LEFT(M2D!DQ77,1)="V",M2D!DQ77="RMV"),M2D!DQ77,"")</f>
        <v/>
      </c>
      <c r="CD32" s="447" t="str">
        <f>IF(OR(LEFT(M2D!DR77,1)="V",M2D!DR77="RMV"),M2D!DR77,"")</f>
        <v/>
      </c>
      <c r="CE32" s="447" t="str">
        <f>IF(OR(LEFT(M2D!DS77,1)="V",M2D!DS77="RMV"),M2D!DS77,"")</f>
        <v/>
      </c>
      <c r="CF32" s="447" t="str">
        <f>IF(OR(LEFT(M2D!DT77,1)="V",M2D!DT77="RMV"),M2D!DT77,"")</f>
        <v/>
      </c>
      <c r="CG32" s="447" t="str">
        <f>IF(OR(LEFT(M2D!DU77,1)="V",M2D!DU77="RMV"),M2D!DU77,"")</f>
        <v/>
      </c>
      <c r="CH32" s="447" t="str">
        <f>IF(OR(LEFT(M2D!DV77,1)="V",M2D!DV77="RMV"),M2D!DV77,"")</f>
        <v/>
      </c>
      <c r="CI32" s="447" t="str">
        <f>IF(OR(LEFT(M2D!DW77,1)="V",M2D!DW77="RMV"),M2D!DW77,"")</f>
        <v/>
      </c>
      <c r="CJ32" s="448" t="str">
        <f>IF(OR(LEFT(M2D!DX77,1)="V",M2D!DX77="RMV"),M2D!DX77,"")</f>
        <v/>
      </c>
      <c r="CK32" s="446" t="str">
        <f>IF(OR(LEFT(M2D!DY77,1)="V",M2D!DY77="RMV"),M2D!DY77,"")</f>
        <v/>
      </c>
      <c r="CL32" s="447" t="str">
        <f>IF(OR(LEFT(M2D!DZ77,1)="V",M2D!DZ77="RMV"),M2D!DZ77,"")</f>
        <v/>
      </c>
      <c r="CM32" s="447" t="str">
        <f>IF(OR(LEFT(M2D!EA77,1)="V",M2D!EA77="RMV"),M2D!EA77,"")</f>
        <v/>
      </c>
      <c r="CN32" s="447" t="str">
        <f>IF(OR(LEFT(M2D!EB77,1)="V",M2D!EB77="RMV"),M2D!EB77,"")</f>
        <v/>
      </c>
      <c r="CO32" s="447" t="str">
        <f>IF(OR(LEFT(M2D!EC77,1)="V",M2D!EC77="RMV"),M2D!EC77,"")</f>
        <v/>
      </c>
      <c r="CP32" s="447" t="str">
        <f>IF(OR(LEFT(M2D!ED77,1)="V",M2D!ED77="RMV"),M2D!ED77,"")</f>
        <v/>
      </c>
      <c r="CQ32" s="447" t="str">
        <f>IF(OR(LEFT(M2D!EE77,1)="V",M2D!EE77="RMV"),M2D!EE77,"")</f>
        <v/>
      </c>
      <c r="CR32" s="447" t="str">
        <f>IF(OR(LEFT(M2D!EF77,1)="V",M2D!EF77="RMV"),M2D!EF77,"")</f>
        <v/>
      </c>
      <c r="CS32" s="447" t="str">
        <f>IF(OR(LEFT(M2D!EG77,1)="V",M2D!EG77="RMV"),M2D!EG77,"")</f>
        <v/>
      </c>
      <c r="CT32" s="447" t="str">
        <f>IF(OR(LEFT(M2D!EH77,1)="V",M2D!EH77="RMV"),M2D!EH77,"")</f>
        <v/>
      </c>
      <c r="CU32" s="447" t="str">
        <f>IF(OR(LEFT(M2D!EI77,1)="V",M2D!EI77="RMV"),M2D!EI77,"")</f>
        <v/>
      </c>
      <c r="CV32" s="448" t="str">
        <f>IF(OR(LEFT(M2D!EJ77,1)="V",M2D!EJ77="RMV"),M2D!EJ77,"")</f>
        <v/>
      </c>
      <c r="CW32" s="443">
        <f>HLOOKUP("RMV",K32:CV$58,CX32,FALSE)-VLOOKUP(C32,CZ$3:DA$8,2,FALSE)</f>
        <v>44</v>
      </c>
      <c r="CX32" s="365">
        <v>27</v>
      </c>
    </row>
    <row r="33" spans="1:102" x14ac:dyDescent="0.2">
      <c r="A33" s="442">
        <v>31</v>
      </c>
      <c r="B33" s="442" t="str">
        <f>M2D!H69</f>
        <v>D675</v>
      </c>
      <c r="C33" s="365" t="str">
        <f t="shared" si="0"/>
        <v>V20</v>
      </c>
      <c r="D33" s="442">
        <f>YEAR(HLOOKUP(C33,M2D!GZ$12:HE$89,VLOOKUP(B33,M2D!GX$13:HF$89,9,FALSE),FALSE))</f>
        <v>2021</v>
      </c>
      <c r="E33" s="446" t="str">
        <f>IF(OR(LEFT(M2D!AS69,1)="V",M2D!AS69="RMV"),M2D!AS69,"")</f>
        <v/>
      </c>
      <c r="F33" s="447" t="str">
        <f>IF(OR(LEFT(M2D!AT69,1)="V",M2D!AT69="RMV"),M2D!AT69,"")</f>
        <v/>
      </c>
      <c r="G33" s="447" t="str">
        <f>IF(OR(LEFT(M2D!AU69,1)="V",M2D!AU69="RMV"),M2D!AU69,"")</f>
        <v/>
      </c>
      <c r="H33" s="447" t="str">
        <f>IF(OR(LEFT(M2D!AV69,1)="V",M2D!AV69="RMV"),M2D!AV69,"")</f>
        <v/>
      </c>
      <c r="I33" s="447" t="str">
        <f>IF(OR(LEFT(M2D!AW69,1)="V",M2D!AW69="RMV"),M2D!AW69,"")</f>
        <v/>
      </c>
      <c r="J33" s="447" t="str">
        <f>IF(OR(LEFT(M2D!AX69,1)="V",M2D!AX69="RMV"),M2D!AX69,"")</f>
        <v/>
      </c>
      <c r="K33" s="447" t="str">
        <f>IF(OR(LEFT(M2D!AY69,1)="V",M2D!AY69="RMV"),M2D!AY69,"")</f>
        <v/>
      </c>
      <c r="L33" s="447" t="str">
        <f>IF(OR(LEFT(M2D!AZ69,1)="V",M2D!AZ69="RMV"),M2D!AZ69,"")</f>
        <v/>
      </c>
      <c r="M33" s="447" t="str">
        <f>IF(OR(LEFT(M2D!BA69,1)="V",M2D!BA69="RMV"),M2D!BA69,"")</f>
        <v/>
      </c>
      <c r="N33" s="447" t="str">
        <f>IF(OR(LEFT(M2D!BB69,1)="V",M2D!BB69="RMV"),M2D!BB69,"")</f>
        <v/>
      </c>
      <c r="O33" s="447" t="str">
        <f>IF(OR(LEFT(M2D!BC69,1)="V",M2D!BC69="RMV"),M2D!BC69,"")</f>
        <v/>
      </c>
      <c r="P33" s="448" t="str">
        <f>IF(OR(LEFT(M2D!BD69,1)="V",M2D!BD69="RMV"),M2D!BD69,"")</f>
        <v/>
      </c>
      <c r="Q33" s="446" t="str">
        <f>IF(OR(LEFT(M2D!BE69,1)="V",M2D!BE69="RMV"),M2D!BE69,"")</f>
        <v/>
      </c>
      <c r="R33" s="447" t="str">
        <f>IF(OR(LEFT(M2D!BF69,1)="V",M2D!BF69="RMV"),M2D!BF69,"")</f>
        <v/>
      </c>
      <c r="S33" s="447" t="str">
        <f>IF(OR(LEFT(M2D!BG69,1)="V",M2D!BG69="RMV"),M2D!BG69,"")</f>
        <v/>
      </c>
      <c r="T33" s="447" t="str">
        <f>IF(OR(LEFT(M2D!BH69,1)="V",M2D!BH69="RMV"),M2D!BH69,"")</f>
        <v/>
      </c>
      <c r="U33" s="447" t="str">
        <f>IF(OR(LEFT(M2D!BI69,1)="V",M2D!BI69="RMV"),M2D!BI69,"")</f>
        <v/>
      </c>
      <c r="V33" s="447" t="str">
        <f>IF(OR(LEFT(M2D!BJ69,1)="V",M2D!BJ69="RMV"),M2D!BJ69,"")</f>
        <v/>
      </c>
      <c r="W33" s="447" t="str">
        <f>IF(OR(LEFT(M2D!BK69,1)="V",M2D!BK69="RMV"),M2D!BK69,"")</f>
        <v/>
      </c>
      <c r="X33" s="447" t="str">
        <f>IF(OR(LEFT(M2D!BL69,1)="V",M2D!BL69="RMV"),M2D!BL69,"")</f>
        <v/>
      </c>
      <c r="Y33" s="447" t="str">
        <f>IF(OR(LEFT(M2D!BM69,1)="V",M2D!BM69="RMV"),M2D!BM69,"")</f>
        <v/>
      </c>
      <c r="Z33" s="447" t="str">
        <f>IF(OR(LEFT(M2D!BN69,1)="V",M2D!BN69="RMV"),M2D!BN69,"")</f>
        <v/>
      </c>
      <c r="AA33" s="447" t="str">
        <f>IF(OR(LEFT(M2D!BO69,1)="V",M2D!BO69="RMV"),M2D!BO69,"")</f>
        <v/>
      </c>
      <c r="AB33" s="448" t="str">
        <f>IF(OR(LEFT(M2D!BP69,1)="V",M2D!BP69="RMV"),M2D!BP69,"")</f>
        <v/>
      </c>
      <c r="AC33" s="446" t="str">
        <f>IF(OR(LEFT(M2D!BQ69,1)="V",M2D!BQ69="RMV"),M2D!BQ69,"")</f>
        <v/>
      </c>
      <c r="AD33" s="447" t="str">
        <f>IF(OR(LEFT(M2D!BR69,1)="V",M2D!BR69="RMV"),M2D!BR69,"")</f>
        <v/>
      </c>
      <c r="AE33" s="447" t="str">
        <f>IF(OR(LEFT(M2D!BS69,1)="V",M2D!BS69="RMV"),M2D!BS69,"")</f>
        <v/>
      </c>
      <c r="AF33" s="447" t="str">
        <f>IF(OR(LEFT(M2D!BT69,1)="V",M2D!BT69="RMV"),M2D!BT69,"")</f>
        <v/>
      </c>
      <c r="AG33" s="447" t="str">
        <f>IF(OR(LEFT(M2D!BU69,1)="V",M2D!BU69="RMV"),M2D!BU69,"")</f>
        <v/>
      </c>
      <c r="AH33" s="447" t="str">
        <f>IF(OR(LEFT(M2D!BV69,1)="V",M2D!BV69="RMV"),M2D!BV69,"")</f>
        <v/>
      </c>
      <c r="AI33" s="447" t="str">
        <f>IF(OR(LEFT(M2D!BW69,1)="V",M2D!BW69="RMV"),M2D!BW69,"")</f>
        <v/>
      </c>
      <c r="AJ33" s="447" t="str">
        <f>IF(OR(LEFT(M2D!BX69,1)="V",M2D!BX69="RMV"),M2D!BX69,"")</f>
        <v/>
      </c>
      <c r="AK33" s="447" t="str">
        <f>IF(OR(LEFT(M2D!BY69,1)="V",M2D!BY69="RMV"),M2D!BY69,"")</f>
        <v/>
      </c>
      <c r="AL33" s="447" t="str">
        <f>IF(OR(LEFT(M2D!BZ69,1)="V",M2D!BZ69="RMV"),M2D!BZ69,"")</f>
        <v/>
      </c>
      <c r="AM33" s="447" t="str">
        <f>IF(OR(LEFT(M2D!CA69,1)="V",M2D!CA69="RMV"),M2D!CA69,"")</f>
        <v/>
      </c>
      <c r="AN33" s="448" t="str">
        <f>IF(OR(LEFT(M2D!CB69,1)="V",M2D!CB69="RMV"),M2D!CB69,"")</f>
        <v/>
      </c>
      <c r="AO33" s="446" t="str">
        <f>IF(OR(LEFT(M2D!CC69,1)="V",M2D!CC69="RMV"),M2D!CC69,"")</f>
        <v/>
      </c>
      <c r="AP33" s="447" t="str">
        <f>IF(OR(LEFT(M2D!CD69,1)="V",M2D!CD69="RMV"),M2D!CD69,"")</f>
        <v/>
      </c>
      <c r="AQ33" s="447" t="str">
        <f>IF(OR(LEFT(M2D!CE69,1)="V",M2D!CE69="RMV"),M2D!CE69,"")</f>
        <v/>
      </c>
      <c r="AR33" s="447" t="str">
        <f>IF(OR(LEFT(M2D!CF69,1)="V",M2D!CF69="RMV"),M2D!CF69,"")</f>
        <v/>
      </c>
      <c r="AS33" s="447" t="str">
        <f>IF(OR(LEFT(M2D!CG69,1)="V",M2D!CG69="RMV"),M2D!CG69,"")</f>
        <v/>
      </c>
      <c r="AT33" s="447" t="str">
        <f>IF(OR(LEFT(M2D!CH69,1)="V",M2D!CH69="RMV"),M2D!CH69,"")</f>
        <v/>
      </c>
      <c r="AU33" s="447" t="str">
        <f>IF(OR(LEFT(M2D!CI69,1)="V",M2D!CI69="RMV"),M2D!CI69,"")</f>
        <v/>
      </c>
      <c r="AV33" s="447" t="str">
        <f>IF(OR(LEFT(M2D!CJ69,1)="V",M2D!CJ69="RMV"),M2D!CJ69,"")</f>
        <v/>
      </c>
      <c r="AW33" s="447" t="str">
        <f>IF(OR(LEFT(M2D!CK69,1)="V",M2D!CK69="RMV"),M2D!CK69,"")</f>
        <v/>
      </c>
      <c r="AX33" s="447" t="str">
        <f>IF(OR(LEFT(M2D!CL69,1)="V",M2D!CL69="RMV"),M2D!CL69,"")</f>
        <v/>
      </c>
      <c r="AY33" s="447" t="str">
        <f>IF(OR(LEFT(M2D!CM69,1)="V",M2D!CM69="RMV"),M2D!CM69,"")</f>
        <v/>
      </c>
      <c r="AZ33" s="448" t="str">
        <f>IF(OR(LEFT(M2D!CN69,1)="V",M2D!CN69="RMV"),M2D!CN69,"")</f>
        <v>V20</v>
      </c>
      <c r="BA33" s="446" t="str">
        <f>IF(OR(LEFT(M2D!CO69,1)="V",M2D!CO69="RMV"),M2D!CO69,"")</f>
        <v>V20</v>
      </c>
      <c r="BB33" s="447" t="str">
        <f>IF(OR(LEFT(M2D!CP69,1)="V",M2D!CP69="RMV"),M2D!CP69,"")</f>
        <v>V20</v>
      </c>
      <c r="BC33" s="447" t="str">
        <f>IF(OR(LEFT(M2D!CQ69,1)="V",M2D!CQ69="RMV"),M2D!CQ69,"")</f>
        <v>V20</v>
      </c>
      <c r="BD33" s="447" t="str">
        <f>IF(OR(LEFT(M2D!CR69,1)="V",M2D!CR69="RMV"),M2D!CR69,"")</f>
        <v>V20</v>
      </c>
      <c r="BE33" s="447" t="str">
        <f>IF(OR(LEFT(M2D!CS69,1)="V",M2D!CS69="RMV"),M2D!CS69,"")</f>
        <v>V20</v>
      </c>
      <c r="BF33" s="447" t="str">
        <f>IF(OR(LEFT(M2D!CT69,1)="V",M2D!CT69="RMV"),M2D!CT69,"")</f>
        <v>RMV</v>
      </c>
      <c r="BG33" s="447" t="str">
        <f>IF(OR(LEFT(M2D!CU69,1)="V",M2D!CU69="RMV"),M2D!CU69,"")</f>
        <v>RMV</v>
      </c>
      <c r="BH33" s="447" t="str">
        <f>IF(OR(LEFT(M2D!CV69,1)="V",M2D!CV69="RMV"),M2D!CV69,"")</f>
        <v>RMV</v>
      </c>
      <c r="BI33" s="447" t="str">
        <f>IF(OR(LEFT(M2D!CW69,1)="V",M2D!CW69="RMV"),M2D!CW69,"")</f>
        <v>RMV</v>
      </c>
      <c r="BJ33" s="447" t="str">
        <f>IF(OR(LEFT(M2D!CX69,1)="V",M2D!CX69="RMV"),M2D!CX69,"")</f>
        <v>RMV</v>
      </c>
      <c r="BK33" s="447" t="str">
        <f>IF(OR(LEFT(M2D!CY69,1)="V",M2D!CY69="RMV"),M2D!CY69,"")</f>
        <v>RMV</v>
      </c>
      <c r="BL33" s="448" t="str">
        <f>IF(OR(LEFT(M2D!CZ69,1)="V",M2D!CZ69="RMV"),M2D!CZ69,"")</f>
        <v/>
      </c>
      <c r="BM33" s="446" t="str">
        <f>IF(OR(LEFT(M2D!DA69,1)="V",M2D!DA69="RMV"),M2D!DA69,"")</f>
        <v/>
      </c>
      <c r="BN33" s="447" t="str">
        <f>IF(OR(LEFT(M2D!DB69,1)="V",M2D!DB69="RMV"),M2D!DB69,"")</f>
        <v/>
      </c>
      <c r="BO33" s="447" t="str">
        <f>IF(OR(LEFT(M2D!DC69,1)="V",M2D!DC69="RMV"),M2D!DC69,"")</f>
        <v/>
      </c>
      <c r="BP33" s="447" t="str">
        <f>IF(OR(LEFT(M2D!DD69,1)="V",M2D!DD69="RMV"),M2D!DD69,"")</f>
        <v/>
      </c>
      <c r="BQ33" s="447" t="str">
        <f>IF(OR(LEFT(M2D!DE69,1)="V",M2D!DE69="RMV"),M2D!DE69,"")</f>
        <v/>
      </c>
      <c r="BR33" s="447" t="str">
        <f>IF(OR(LEFT(M2D!DF69,1)="V",M2D!DF69="RMV"),M2D!DF69,"")</f>
        <v/>
      </c>
      <c r="BS33" s="447" t="str">
        <f>IF(OR(LEFT(M2D!DG69,1)="V",M2D!DG69="RMV"),M2D!DG69,"")</f>
        <v/>
      </c>
      <c r="BT33" s="447" t="str">
        <f>IF(OR(LEFT(M2D!DH69,1)="V",M2D!DH69="RMV"),M2D!DH69,"")</f>
        <v/>
      </c>
      <c r="BU33" s="447" t="str">
        <f>IF(OR(LEFT(M2D!DI69,1)="V",M2D!DI69="RMV"),M2D!DI69,"")</f>
        <v/>
      </c>
      <c r="BV33" s="447" t="str">
        <f>IF(OR(LEFT(M2D!DJ69,1)="V",M2D!DJ69="RMV"),M2D!DJ69,"")</f>
        <v/>
      </c>
      <c r="BW33" s="447" t="str">
        <f>IF(OR(LEFT(M2D!DK69,1)="V",M2D!DK69="RMV"),M2D!DK69,"")</f>
        <v/>
      </c>
      <c r="BX33" s="448" t="str">
        <f>IF(OR(LEFT(M2D!DL69,1)="V",M2D!DL69="RMV"),M2D!DL69,"")</f>
        <v/>
      </c>
      <c r="BY33" s="446" t="str">
        <f>IF(OR(LEFT(M2D!DM69,1)="V",M2D!DM69="RMV"),M2D!DM69,"")</f>
        <v/>
      </c>
      <c r="BZ33" s="447" t="str">
        <f>IF(OR(LEFT(M2D!DN69,1)="V",M2D!DN69="RMV"),M2D!DN69,"")</f>
        <v/>
      </c>
      <c r="CA33" s="447" t="str">
        <f>IF(OR(LEFT(M2D!DO69,1)="V",M2D!DO69="RMV"),M2D!DO69,"")</f>
        <v/>
      </c>
      <c r="CB33" s="447" t="str">
        <f>IF(OR(LEFT(M2D!DP69,1)="V",M2D!DP69="RMV"),M2D!DP69,"")</f>
        <v/>
      </c>
      <c r="CC33" s="447" t="str">
        <f>IF(OR(LEFT(M2D!DQ69,1)="V",M2D!DQ69="RMV"),M2D!DQ69,"")</f>
        <v/>
      </c>
      <c r="CD33" s="447" t="str">
        <f>IF(OR(LEFT(M2D!DR69,1)="V",M2D!DR69="RMV"),M2D!DR69,"")</f>
        <v/>
      </c>
      <c r="CE33" s="447" t="str">
        <f>IF(OR(LEFT(M2D!DS69,1)="V",M2D!DS69="RMV"),M2D!DS69,"")</f>
        <v/>
      </c>
      <c r="CF33" s="447" t="str">
        <f>IF(OR(LEFT(M2D!DT69,1)="V",M2D!DT69="RMV"),M2D!DT69,"")</f>
        <v/>
      </c>
      <c r="CG33" s="447" t="str">
        <f>IF(OR(LEFT(M2D!DU69,1)="V",M2D!DU69="RMV"),M2D!DU69,"")</f>
        <v/>
      </c>
      <c r="CH33" s="447" t="str">
        <f>IF(OR(LEFT(M2D!DV69,1)="V",M2D!DV69="RMV"),M2D!DV69,"")</f>
        <v/>
      </c>
      <c r="CI33" s="447" t="str">
        <f>IF(OR(LEFT(M2D!DW69,1)="V",M2D!DW69="RMV"),M2D!DW69,"")</f>
        <v/>
      </c>
      <c r="CJ33" s="448" t="str">
        <f>IF(OR(LEFT(M2D!DX69,1)="V",M2D!DX69="RMV"),M2D!DX69,"")</f>
        <v/>
      </c>
      <c r="CK33" s="446" t="str">
        <f>IF(OR(LEFT(M2D!DY69,1)="V",M2D!DY69="RMV"),M2D!DY69,"")</f>
        <v/>
      </c>
      <c r="CL33" s="447" t="str">
        <f>IF(OR(LEFT(M2D!DZ69,1)="V",M2D!DZ69="RMV"),M2D!DZ69,"")</f>
        <v/>
      </c>
      <c r="CM33" s="447" t="str">
        <f>IF(OR(LEFT(M2D!EA69,1)="V",M2D!EA69="RMV"),M2D!EA69,"")</f>
        <v/>
      </c>
      <c r="CN33" s="447" t="str">
        <f>IF(OR(LEFT(M2D!EB69,1)="V",M2D!EB69="RMV"),M2D!EB69,"")</f>
        <v/>
      </c>
      <c r="CO33" s="447" t="str">
        <f>IF(OR(LEFT(M2D!EC69,1)="V",M2D!EC69="RMV"),M2D!EC69,"")</f>
        <v/>
      </c>
      <c r="CP33" s="447" t="str">
        <f>IF(OR(LEFT(M2D!ED69,1)="V",M2D!ED69="RMV"),M2D!ED69,"")</f>
        <v/>
      </c>
      <c r="CQ33" s="447" t="str">
        <f>IF(OR(LEFT(M2D!EE69,1)="V",M2D!EE69="RMV"),M2D!EE69,"")</f>
        <v/>
      </c>
      <c r="CR33" s="447" t="str">
        <f>IF(OR(LEFT(M2D!EF69,1)="V",M2D!EF69="RMV"),M2D!EF69,"")</f>
        <v/>
      </c>
      <c r="CS33" s="447" t="str">
        <f>IF(OR(LEFT(M2D!EG69,1)="V",M2D!EG69="RMV"),M2D!EG69,"")</f>
        <v/>
      </c>
      <c r="CT33" s="447" t="str">
        <f>IF(OR(LEFT(M2D!EH69,1)="V",M2D!EH69="RMV"),M2D!EH69,"")</f>
        <v/>
      </c>
      <c r="CU33" s="447" t="str">
        <f>IF(OR(LEFT(M2D!EI69,1)="V",M2D!EI69="RMV"),M2D!EI69,"")</f>
        <v/>
      </c>
      <c r="CV33" s="448" t="str">
        <f>IF(OR(LEFT(M2D!EJ69,1)="V",M2D!EJ69="RMV"),M2D!EJ69,"")</f>
        <v/>
      </c>
      <c r="CW33" s="443">
        <f>HLOOKUP("RMV",K33:CV$58,CX33,FALSE)-VLOOKUP(C33,CZ$3:DA$8,2,FALSE)</f>
        <v>49</v>
      </c>
      <c r="CX33" s="365">
        <v>26</v>
      </c>
    </row>
    <row r="34" spans="1:102" x14ac:dyDescent="0.2">
      <c r="A34" s="442">
        <v>32</v>
      </c>
      <c r="B34" s="442" t="str">
        <f>M2D!H51</f>
        <v>D654</v>
      </c>
      <c r="C34" s="365" t="str">
        <f t="shared" si="0"/>
        <v>V15</v>
      </c>
      <c r="D34" s="442">
        <f>YEAR(HLOOKUP(C34,M2D!GZ$12:HE$89,VLOOKUP(B34,M2D!GX$13:HF$89,9,FALSE),FALSE))</f>
        <v>2021</v>
      </c>
      <c r="E34" s="446" t="str">
        <f>IF(OR(LEFT(M2D!AS51,1)="V",M2D!AS51="RMV"),M2D!AS51,"")</f>
        <v>V10</v>
      </c>
      <c r="F34" s="447" t="str">
        <f>IF(OR(LEFT(M2D!AT51,1)="V",M2D!AT51="RMV"),M2D!AT51,"")</f>
        <v/>
      </c>
      <c r="G34" s="447" t="str">
        <f>IF(OR(LEFT(M2D!AU51,1)="V",M2D!AU51="RMV"),M2D!AU51,"")</f>
        <v/>
      </c>
      <c r="H34" s="447" t="str">
        <f>IF(OR(LEFT(M2D!AV51,1)="V",M2D!AV51="RMV"),M2D!AV51,"")</f>
        <v/>
      </c>
      <c r="I34" s="447" t="str">
        <f>IF(OR(LEFT(M2D!AW51,1)="V",M2D!AW51="RMV"),M2D!AW51,"")</f>
        <v/>
      </c>
      <c r="J34" s="447" t="str">
        <f>IF(OR(LEFT(M2D!AX51,1)="V",M2D!AX51="RMV"),M2D!AX51,"")</f>
        <v/>
      </c>
      <c r="K34" s="447" t="str">
        <f>IF(OR(LEFT(M2D!AY51,1)="V",M2D!AY51="RMV"),M2D!AY51,"")</f>
        <v/>
      </c>
      <c r="L34" s="447" t="str">
        <f>IF(OR(LEFT(M2D!AZ51,1)="V",M2D!AZ51="RMV"),M2D!AZ51,"")</f>
        <v/>
      </c>
      <c r="M34" s="447" t="str">
        <f>IF(OR(LEFT(M2D!BA51,1)="V",M2D!BA51="RMV"),M2D!BA51,"")</f>
        <v/>
      </c>
      <c r="N34" s="447" t="str">
        <f>IF(OR(LEFT(M2D!BB51,1)="V",M2D!BB51="RMV"),M2D!BB51,"")</f>
        <v/>
      </c>
      <c r="O34" s="447" t="str">
        <f>IF(OR(LEFT(M2D!BC51,1)="V",M2D!BC51="RMV"),M2D!BC51,"")</f>
        <v/>
      </c>
      <c r="P34" s="448" t="str">
        <f>IF(OR(LEFT(M2D!BD51,1)="V",M2D!BD51="RMV"),M2D!BD51,"")</f>
        <v/>
      </c>
      <c r="Q34" s="446" t="str">
        <f>IF(OR(LEFT(M2D!BE51,1)="V",M2D!BE51="RMV"),M2D!BE51,"")</f>
        <v/>
      </c>
      <c r="R34" s="447" t="str">
        <f>IF(OR(LEFT(M2D!BF51,1)="V",M2D!BF51="RMV"),M2D!BF51,"")</f>
        <v/>
      </c>
      <c r="S34" s="447" t="str">
        <f>IF(OR(LEFT(M2D!BG51,1)="V",M2D!BG51="RMV"),M2D!BG51,"")</f>
        <v/>
      </c>
      <c r="T34" s="447" t="str">
        <f>IF(OR(LEFT(M2D!BH51,1)="V",M2D!BH51="RMV"),M2D!BH51,"")</f>
        <v/>
      </c>
      <c r="U34" s="447" t="str">
        <f>IF(OR(LEFT(M2D!BI51,1)="V",M2D!BI51="RMV"),M2D!BI51,"")</f>
        <v/>
      </c>
      <c r="V34" s="447" t="str">
        <f>IF(OR(LEFT(M2D!BJ51,1)="V",M2D!BJ51="RMV"),M2D!BJ51,"")</f>
        <v/>
      </c>
      <c r="W34" s="447" t="str">
        <f>IF(OR(LEFT(M2D!BK51,1)="V",M2D!BK51="RMV"),M2D!BK51,"")</f>
        <v/>
      </c>
      <c r="X34" s="447" t="str">
        <f>IF(OR(LEFT(M2D!BL51,1)="V",M2D!BL51="RMV"),M2D!BL51,"")</f>
        <v/>
      </c>
      <c r="Y34" s="447" t="str">
        <f>IF(OR(LEFT(M2D!BM51,1)="V",M2D!BM51="RMV"),M2D!BM51,"")</f>
        <v/>
      </c>
      <c r="Z34" s="447" t="str">
        <f>IF(OR(LEFT(M2D!BN51,1)="V",M2D!BN51="RMV"),M2D!BN51,"")</f>
        <v/>
      </c>
      <c r="AA34" s="447" t="str">
        <f>IF(OR(LEFT(M2D!BO51,1)="V",M2D!BO51="RMV"),M2D!BO51,"")</f>
        <v/>
      </c>
      <c r="AB34" s="448" t="str">
        <f>IF(OR(LEFT(M2D!BP51,1)="V",M2D!BP51="RMV"),M2D!BP51,"")</f>
        <v/>
      </c>
      <c r="AC34" s="446" t="str">
        <f>IF(OR(LEFT(M2D!BQ51,1)="V",M2D!BQ51="RMV"),M2D!BQ51,"")</f>
        <v/>
      </c>
      <c r="AD34" s="447" t="str">
        <f>IF(OR(LEFT(M2D!BR51,1)="V",M2D!BR51="RMV"),M2D!BR51,"")</f>
        <v/>
      </c>
      <c r="AE34" s="447" t="str">
        <f>IF(OR(LEFT(M2D!BS51,1)="V",M2D!BS51="RMV"),M2D!BS51,"")</f>
        <v/>
      </c>
      <c r="AF34" s="447" t="str">
        <f>IF(OR(LEFT(M2D!BT51,1)="V",M2D!BT51="RMV"),M2D!BT51,"")</f>
        <v/>
      </c>
      <c r="AG34" s="447" t="str">
        <f>IF(OR(LEFT(M2D!BU51,1)="V",M2D!BU51="RMV"),M2D!BU51,"")</f>
        <v/>
      </c>
      <c r="AH34" s="447" t="str">
        <f>IF(OR(LEFT(M2D!BV51,1)="V",M2D!BV51="RMV"),M2D!BV51,"")</f>
        <v/>
      </c>
      <c r="AI34" s="447" t="str">
        <f>IF(OR(LEFT(M2D!BW51,1)="V",M2D!BW51="RMV"),M2D!BW51,"")</f>
        <v/>
      </c>
      <c r="AJ34" s="447" t="str">
        <f>IF(OR(LEFT(M2D!BX51,1)="V",M2D!BX51="RMV"),M2D!BX51,"")</f>
        <v/>
      </c>
      <c r="AK34" s="447" t="str">
        <f>IF(OR(LEFT(M2D!BY51,1)="V",M2D!BY51="RMV"),M2D!BY51,"")</f>
        <v/>
      </c>
      <c r="AL34" s="447" t="str">
        <f>IF(OR(LEFT(M2D!BZ51,1)="V",M2D!BZ51="RMV"),M2D!BZ51,"")</f>
        <v/>
      </c>
      <c r="AM34" s="447" t="str">
        <f>IF(OR(LEFT(M2D!CA51,1)="V",M2D!CA51="RMV"),M2D!CA51,"")</f>
        <v/>
      </c>
      <c r="AN34" s="448" t="str">
        <f>IF(OR(LEFT(M2D!CB51,1)="V",M2D!CB51="RMV"),M2D!CB51,"")</f>
        <v/>
      </c>
      <c r="AO34" s="446" t="str">
        <f>IF(OR(LEFT(M2D!CC51,1)="V",M2D!CC51="RMV"),M2D!CC51,"")</f>
        <v/>
      </c>
      <c r="AP34" s="447" t="str">
        <f>IF(OR(LEFT(M2D!CD51,1)="V",M2D!CD51="RMV"),M2D!CD51,"")</f>
        <v/>
      </c>
      <c r="AQ34" s="447" t="str">
        <f>IF(OR(LEFT(M2D!CE51,1)="V",M2D!CE51="RMV"),M2D!CE51,"")</f>
        <v/>
      </c>
      <c r="AR34" s="447" t="str">
        <f>IF(OR(LEFT(M2D!CF51,1)="V",M2D!CF51="RMV"),M2D!CF51,"")</f>
        <v/>
      </c>
      <c r="AS34" s="447" t="str">
        <f>IF(OR(LEFT(M2D!CG51,1)="V",M2D!CG51="RMV"),M2D!CG51,"")</f>
        <v/>
      </c>
      <c r="AT34" s="447" t="str">
        <f>IF(OR(LEFT(M2D!CH51,1)="V",M2D!CH51="RMV"),M2D!CH51,"")</f>
        <v/>
      </c>
      <c r="AU34" s="447" t="str">
        <f>IF(OR(LEFT(M2D!CI51,1)="V",M2D!CI51="RMV"),M2D!CI51,"")</f>
        <v/>
      </c>
      <c r="AV34" s="447" t="str">
        <f>IF(OR(LEFT(M2D!CJ51,1)="V",M2D!CJ51="RMV"),M2D!CJ51,"")</f>
        <v/>
      </c>
      <c r="AW34" s="447" t="str">
        <f>IF(OR(LEFT(M2D!CK51,1)="V",M2D!CK51="RMV"),M2D!CK51,"")</f>
        <v/>
      </c>
      <c r="AX34" s="447" t="str">
        <f>IF(OR(LEFT(M2D!CL51,1)="V",M2D!CL51="RMV"),M2D!CL51,"")</f>
        <v/>
      </c>
      <c r="AY34" s="447" t="str">
        <f>IF(OR(LEFT(M2D!CM51,1)="V",M2D!CM51="RMV"),M2D!CM51,"")</f>
        <v/>
      </c>
      <c r="AZ34" s="448" t="str">
        <f>IF(OR(LEFT(M2D!CN51,1)="V",M2D!CN51="RMV"),M2D!CN51,"")</f>
        <v>V15</v>
      </c>
      <c r="BA34" s="446" t="str">
        <f>IF(OR(LEFT(M2D!CO51,1)="V",M2D!CO51="RMV"),M2D!CO51,"")</f>
        <v>V15</v>
      </c>
      <c r="BB34" s="447" t="str">
        <f>IF(OR(LEFT(M2D!CP51,1)="V",M2D!CP51="RMV"),M2D!CP51,"")</f>
        <v>V15</v>
      </c>
      <c r="BC34" s="447" t="str">
        <f>IF(OR(LEFT(M2D!CQ51,1)="V",M2D!CQ51="RMV"),M2D!CQ51,"")</f>
        <v>V15</v>
      </c>
      <c r="BD34" s="447" t="str">
        <f>IF(OR(LEFT(M2D!CR51,1)="V",M2D!CR51="RMV"),M2D!CR51,"")</f>
        <v>V15</v>
      </c>
      <c r="BE34" s="447" t="str">
        <f>IF(OR(LEFT(M2D!CS51,1)="V",M2D!CS51="RMV"),M2D!CS51,"")</f>
        <v>RMV</v>
      </c>
      <c r="BF34" s="447" t="str">
        <f>IF(OR(LEFT(M2D!CT51,1)="V",M2D!CT51="RMV"),M2D!CT51,"")</f>
        <v>RMV</v>
      </c>
      <c r="BG34" s="447" t="str">
        <f>IF(OR(LEFT(M2D!CU51,1)="V",M2D!CU51="RMV"),M2D!CU51,"")</f>
        <v>RMV</v>
      </c>
      <c r="BH34" s="447" t="str">
        <f>IF(OR(LEFT(M2D!CV51,1)="V",M2D!CV51="RMV"),M2D!CV51,"")</f>
        <v>RMV</v>
      </c>
      <c r="BI34" s="447" t="str">
        <f>IF(OR(LEFT(M2D!CW51,1)="V",M2D!CW51="RMV"),M2D!CW51,"")</f>
        <v>RMV</v>
      </c>
      <c r="BJ34" s="447" t="str">
        <f>IF(OR(LEFT(M2D!CX51,1)="V",M2D!CX51="RMV"),M2D!CX51,"")</f>
        <v>RMV</v>
      </c>
      <c r="BK34" s="447" t="str">
        <f>IF(OR(LEFT(M2D!CY51,1)="V",M2D!CY51="RMV"),M2D!CY51,"")</f>
        <v/>
      </c>
      <c r="BL34" s="448" t="str">
        <f>IF(OR(LEFT(M2D!CZ51,1)="V",M2D!CZ51="RMV"),M2D!CZ51,"")</f>
        <v/>
      </c>
      <c r="BM34" s="446" t="str">
        <f>IF(OR(LEFT(M2D!DA51,1)="V",M2D!DA51="RMV"),M2D!DA51,"")</f>
        <v/>
      </c>
      <c r="BN34" s="447" t="str">
        <f>IF(OR(LEFT(M2D!DB51,1)="V",M2D!DB51="RMV"),M2D!DB51,"")</f>
        <v/>
      </c>
      <c r="BO34" s="447" t="str">
        <f>IF(OR(LEFT(M2D!DC51,1)="V",M2D!DC51="RMV"),M2D!DC51,"")</f>
        <v/>
      </c>
      <c r="BP34" s="447" t="str">
        <f>IF(OR(LEFT(M2D!DD51,1)="V",M2D!DD51="RMV"),M2D!DD51,"")</f>
        <v/>
      </c>
      <c r="BQ34" s="447" t="str">
        <f>IF(OR(LEFT(M2D!DE51,1)="V",M2D!DE51="RMV"),M2D!DE51,"")</f>
        <v/>
      </c>
      <c r="BR34" s="447" t="str">
        <f>IF(OR(LEFT(M2D!DF51,1)="V",M2D!DF51="RMV"),M2D!DF51,"")</f>
        <v/>
      </c>
      <c r="BS34" s="447" t="str">
        <f>IF(OR(LEFT(M2D!DG51,1)="V",M2D!DG51="RMV"),M2D!DG51,"")</f>
        <v/>
      </c>
      <c r="BT34" s="447" t="str">
        <f>IF(OR(LEFT(M2D!DH51,1)="V",M2D!DH51="RMV"),M2D!DH51,"")</f>
        <v/>
      </c>
      <c r="BU34" s="447" t="str">
        <f>IF(OR(LEFT(M2D!DI51,1)="V",M2D!DI51="RMV"),M2D!DI51,"")</f>
        <v/>
      </c>
      <c r="BV34" s="447" t="str">
        <f>IF(OR(LEFT(M2D!DJ51,1)="V",M2D!DJ51="RMV"),M2D!DJ51,"")</f>
        <v/>
      </c>
      <c r="BW34" s="447" t="str">
        <f>IF(OR(LEFT(M2D!DK51,1)="V",M2D!DK51="RMV"),M2D!DK51,"")</f>
        <v/>
      </c>
      <c r="BX34" s="448" t="str">
        <f>IF(OR(LEFT(M2D!DL51,1)="V",M2D!DL51="RMV"),M2D!DL51,"")</f>
        <v/>
      </c>
      <c r="BY34" s="446" t="str">
        <f>IF(OR(LEFT(M2D!DM51,1)="V",M2D!DM51="RMV"),M2D!DM51,"")</f>
        <v/>
      </c>
      <c r="BZ34" s="447" t="str">
        <f>IF(OR(LEFT(M2D!DN51,1)="V",M2D!DN51="RMV"),M2D!DN51,"")</f>
        <v/>
      </c>
      <c r="CA34" s="447" t="str">
        <f>IF(OR(LEFT(M2D!DO51,1)="V",M2D!DO51="RMV"),M2D!DO51,"")</f>
        <v/>
      </c>
      <c r="CB34" s="447" t="str">
        <f>IF(OR(LEFT(M2D!DP51,1)="V",M2D!DP51="RMV"),M2D!DP51,"")</f>
        <v/>
      </c>
      <c r="CC34" s="447" t="str">
        <f>IF(OR(LEFT(M2D!DQ51,1)="V",M2D!DQ51="RMV"),M2D!DQ51,"")</f>
        <v/>
      </c>
      <c r="CD34" s="447" t="str">
        <f>IF(OR(LEFT(M2D!DR51,1)="V",M2D!DR51="RMV"),M2D!DR51,"")</f>
        <v/>
      </c>
      <c r="CE34" s="447" t="str">
        <f>IF(OR(LEFT(M2D!DS51,1)="V",M2D!DS51="RMV"),M2D!DS51,"")</f>
        <v/>
      </c>
      <c r="CF34" s="447" t="str">
        <f>IF(OR(LEFT(M2D!DT51,1)="V",M2D!DT51="RMV"),M2D!DT51,"")</f>
        <v/>
      </c>
      <c r="CG34" s="447" t="str">
        <f>IF(OR(LEFT(M2D!DU51,1)="V",M2D!DU51="RMV"),M2D!DU51,"")</f>
        <v/>
      </c>
      <c r="CH34" s="447" t="str">
        <f>IF(OR(LEFT(M2D!DV51,1)="V",M2D!DV51="RMV"),M2D!DV51,"")</f>
        <v/>
      </c>
      <c r="CI34" s="447" t="str">
        <f>IF(OR(LEFT(M2D!DW51,1)="V",M2D!DW51="RMV"),M2D!DW51,"")</f>
        <v/>
      </c>
      <c r="CJ34" s="448" t="str">
        <f>IF(OR(LEFT(M2D!DX51,1)="V",M2D!DX51="RMV"),M2D!DX51,"")</f>
        <v/>
      </c>
      <c r="CK34" s="446" t="str">
        <f>IF(OR(LEFT(M2D!DY51,1)="V",M2D!DY51="RMV"),M2D!DY51,"")</f>
        <v/>
      </c>
      <c r="CL34" s="447" t="str">
        <f>IF(OR(LEFT(M2D!DZ51,1)="V",M2D!DZ51="RMV"),M2D!DZ51,"")</f>
        <v/>
      </c>
      <c r="CM34" s="447" t="str">
        <f>IF(OR(LEFT(M2D!EA51,1)="V",M2D!EA51="RMV"),M2D!EA51,"")</f>
        <v/>
      </c>
      <c r="CN34" s="447" t="str">
        <f>IF(OR(LEFT(M2D!EB51,1)="V",M2D!EB51="RMV"),M2D!EB51,"")</f>
        <v/>
      </c>
      <c r="CO34" s="447" t="str">
        <f>IF(OR(LEFT(M2D!EC51,1)="V",M2D!EC51="RMV"),M2D!EC51,"")</f>
        <v/>
      </c>
      <c r="CP34" s="447" t="str">
        <f>IF(OR(LEFT(M2D!ED51,1)="V",M2D!ED51="RMV"),M2D!ED51,"")</f>
        <v/>
      </c>
      <c r="CQ34" s="447" t="str">
        <f>IF(OR(LEFT(M2D!EE51,1)="V",M2D!EE51="RMV"),M2D!EE51,"")</f>
        <v/>
      </c>
      <c r="CR34" s="447" t="str">
        <f>IF(OR(LEFT(M2D!EF51,1)="V",M2D!EF51="RMV"),M2D!EF51,"")</f>
        <v/>
      </c>
      <c r="CS34" s="447" t="str">
        <f>IF(OR(LEFT(M2D!EG51,1)="V",M2D!EG51="RMV"),M2D!EG51,"")</f>
        <v/>
      </c>
      <c r="CT34" s="447" t="str">
        <f>IF(OR(LEFT(M2D!EH51,1)="V",M2D!EH51="RMV"),M2D!EH51,"")</f>
        <v/>
      </c>
      <c r="CU34" s="447" t="str">
        <f>IF(OR(LEFT(M2D!EI51,1)="V",M2D!EI51="RMV"),M2D!EI51,"")</f>
        <v/>
      </c>
      <c r="CV34" s="448" t="str">
        <f>IF(OR(LEFT(M2D!EJ51,1)="V",M2D!EJ51="RMV"),M2D!EJ51,"")</f>
        <v/>
      </c>
      <c r="CW34" s="443">
        <f>HLOOKUP("RMV",K34:CV$58,CX34,FALSE)-VLOOKUP(C34,CZ$3:DA$8,2,FALSE)</f>
        <v>49</v>
      </c>
      <c r="CX34" s="365">
        <v>25</v>
      </c>
    </row>
    <row r="35" spans="1:102" x14ac:dyDescent="0.2">
      <c r="A35" s="442">
        <v>33</v>
      </c>
      <c r="B35" s="442" t="str">
        <f>M2D!H24</f>
        <v>D626</v>
      </c>
      <c r="C35" s="365" t="str">
        <f t="shared" ref="C35:C56" si="1">INDEX(K$3:CX$58,A35,MATCH("RMV",K35:CV35,0)-1)</f>
        <v>V15</v>
      </c>
      <c r="D35" s="442">
        <f>YEAR(HLOOKUP(C35,M2D!GZ$12:HE$89,VLOOKUP(B35,M2D!GX$13:HF$89,9,FALSE),FALSE))</f>
        <v>2021</v>
      </c>
      <c r="E35" s="446" t="str">
        <f>IF(OR(LEFT(M2D!AS24,1)="V",M2D!AS24="RMV"),M2D!AS24,"")</f>
        <v>V10</v>
      </c>
      <c r="F35" s="447" t="str">
        <f>IF(OR(LEFT(M2D!AT24,1)="V",M2D!AT24="RMV"),M2D!AT24,"")</f>
        <v>V10</v>
      </c>
      <c r="G35" s="447" t="str">
        <f>IF(OR(LEFT(M2D!AU24,1)="V",M2D!AU24="RMV"),M2D!AU24,"")</f>
        <v/>
      </c>
      <c r="H35" s="447" t="str">
        <f>IF(OR(LEFT(M2D!AV24,1)="V",M2D!AV24="RMV"),M2D!AV24,"")</f>
        <v/>
      </c>
      <c r="I35" s="447" t="str">
        <f>IF(OR(LEFT(M2D!AW24,1)="V",M2D!AW24="RMV"),M2D!AW24,"")</f>
        <v/>
      </c>
      <c r="J35" s="447" t="str">
        <f>IF(OR(LEFT(M2D!AX24,1)="V",M2D!AX24="RMV"),M2D!AX24,"")</f>
        <v/>
      </c>
      <c r="K35" s="447" t="str">
        <f>IF(OR(LEFT(M2D!AY24,1)="V",M2D!AY24="RMV"),M2D!AY24,"")</f>
        <v/>
      </c>
      <c r="L35" s="447" t="str">
        <f>IF(OR(LEFT(M2D!AZ24,1)="V",M2D!AZ24="RMV"),M2D!AZ24,"")</f>
        <v/>
      </c>
      <c r="M35" s="447" t="str">
        <f>IF(OR(LEFT(M2D!BA24,1)="V",M2D!BA24="RMV"),M2D!BA24,"")</f>
        <v/>
      </c>
      <c r="N35" s="447" t="str">
        <f>IF(OR(LEFT(M2D!BB24,1)="V",M2D!BB24="RMV"),M2D!BB24,"")</f>
        <v/>
      </c>
      <c r="O35" s="447" t="str">
        <f>IF(OR(LEFT(M2D!BC24,1)="V",M2D!BC24="RMV"),M2D!BC24,"")</f>
        <v/>
      </c>
      <c r="P35" s="448" t="str">
        <f>IF(OR(LEFT(M2D!BD24,1)="V",M2D!BD24="RMV"),M2D!BD24,"")</f>
        <v/>
      </c>
      <c r="Q35" s="446" t="str">
        <f>IF(OR(LEFT(M2D!BE24,1)="V",M2D!BE24="RMV"),M2D!BE24,"")</f>
        <v/>
      </c>
      <c r="R35" s="447" t="str">
        <f>IF(OR(LEFT(M2D!BF24,1)="V",M2D!BF24="RMV"),M2D!BF24,"")</f>
        <v/>
      </c>
      <c r="S35" s="447" t="str">
        <f>IF(OR(LEFT(M2D!BG24,1)="V",M2D!BG24="RMV"),M2D!BG24,"")</f>
        <v/>
      </c>
      <c r="T35" s="447" t="str">
        <f>IF(OR(LEFT(M2D!BH24,1)="V",M2D!BH24="RMV"),M2D!BH24,"")</f>
        <v/>
      </c>
      <c r="U35" s="447" t="str">
        <f>IF(OR(LEFT(M2D!BI24,1)="V",M2D!BI24="RMV"),M2D!BI24,"")</f>
        <v/>
      </c>
      <c r="V35" s="447" t="str">
        <f>IF(OR(LEFT(M2D!BJ24,1)="V",M2D!BJ24="RMV"),M2D!BJ24,"")</f>
        <v/>
      </c>
      <c r="W35" s="447" t="str">
        <f>IF(OR(LEFT(M2D!BK24,1)="V",M2D!BK24="RMV"),M2D!BK24,"")</f>
        <v/>
      </c>
      <c r="X35" s="447" t="str">
        <f>IF(OR(LEFT(M2D!BL24,1)="V",M2D!BL24="RMV"),M2D!BL24,"")</f>
        <v/>
      </c>
      <c r="Y35" s="447" t="str">
        <f>IF(OR(LEFT(M2D!BM24,1)="V",M2D!BM24="RMV"),M2D!BM24,"")</f>
        <v/>
      </c>
      <c r="Z35" s="447" t="str">
        <f>IF(OR(LEFT(M2D!BN24,1)="V",M2D!BN24="RMV"),M2D!BN24,"")</f>
        <v/>
      </c>
      <c r="AA35" s="447" t="str">
        <f>IF(OR(LEFT(M2D!BO24,1)="V",M2D!BO24="RMV"),M2D!BO24,"")</f>
        <v/>
      </c>
      <c r="AB35" s="448" t="str">
        <f>IF(OR(LEFT(M2D!BP24,1)="V",M2D!BP24="RMV"),M2D!BP24,"")</f>
        <v/>
      </c>
      <c r="AC35" s="446" t="str">
        <f>IF(OR(LEFT(M2D!BQ24,1)="V",M2D!BQ24="RMV"),M2D!BQ24,"")</f>
        <v/>
      </c>
      <c r="AD35" s="447" t="str">
        <f>IF(OR(LEFT(M2D!BR24,1)="V",M2D!BR24="RMV"),M2D!BR24,"")</f>
        <v/>
      </c>
      <c r="AE35" s="447" t="str">
        <f>IF(OR(LEFT(M2D!BS24,1)="V",M2D!BS24="RMV"),M2D!BS24,"")</f>
        <v/>
      </c>
      <c r="AF35" s="447" t="str">
        <f>IF(OR(LEFT(M2D!BT24,1)="V",M2D!BT24="RMV"),M2D!BT24,"")</f>
        <v/>
      </c>
      <c r="AG35" s="447" t="str">
        <f>IF(OR(LEFT(M2D!BU24,1)="V",M2D!BU24="RMV"),M2D!BU24,"")</f>
        <v/>
      </c>
      <c r="AH35" s="447" t="str">
        <f>IF(OR(LEFT(M2D!BV24,1)="V",M2D!BV24="RMV"),M2D!BV24,"")</f>
        <v/>
      </c>
      <c r="AI35" s="447" t="str">
        <f>IF(OR(LEFT(M2D!BW24,1)="V",M2D!BW24="RMV"),M2D!BW24,"")</f>
        <v/>
      </c>
      <c r="AJ35" s="447" t="str">
        <f>IF(OR(LEFT(M2D!BX24,1)="V",M2D!BX24="RMV"),M2D!BX24,"")</f>
        <v/>
      </c>
      <c r="AK35" s="447" t="str">
        <f>IF(OR(LEFT(M2D!BY24,1)="V",M2D!BY24="RMV"),M2D!BY24,"")</f>
        <v/>
      </c>
      <c r="AL35" s="447" t="str">
        <f>IF(OR(LEFT(M2D!BZ24,1)="V",M2D!BZ24="RMV"),M2D!BZ24,"")</f>
        <v/>
      </c>
      <c r="AM35" s="447" t="str">
        <f>IF(OR(LEFT(M2D!CA24,1)="V",M2D!CA24="RMV"),M2D!CA24,"")</f>
        <v/>
      </c>
      <c r="AN35" s="448" t="str">
        <f>IF(OR(LEFT(M2D!CB24,1)="V",M2D!CB24="RMV"),M2D!CB24,"")</f>
        <v/>
      </c>
      <c r="AO35" s="446" t="str">
        <f>IF(OR(LEFT(M2D!CC24,1)="V",M2D!CC24="RMV"),M2D!CC24,"")</f>
        <v/>
      </c>
      <c r="AP35" s="447" t="str">
        <f>IF(OR(LEFT(M2D!CD24,1)="V",M2D!CD24="RMV"),M2D!CD24,"")</f>
        <v/>
      </c>
      <c r="AQ35" s="447" t="str">
        <f>IF(OR(LEFT(M2D!CE24,1)="V",M2D!CE24="RMV"),M2D!CE24,"")</f>
        <v/>
      </c>
      <c r="AR35" s="447" t="str">
        <f>IF(OR(LEFT(M2D!CF24,1)="V",M2D!CF24="RMV"),M2D!CF24,"")</f>
        <v/>
      </c>
      <c r="AS35" s="447" t="str">
        <f>IF(OR(LEFT(M2D!CG24,1)="V",M2D!CG24="RMV"),M2D!CG24,"")</f>
        <v/>
      </c>
      <c r="AT35" s="447" t="str">
        <f>IF(OR(LEFT(M2D!CH24,1)="V",M2D!CH24="RMV"),M2D!CH24,"")</f>
        <v/>
      </c>
      <c r="AU35" s="447" t="str">
        <f>IF(OR(LEFT(M2D!CI24,1)="V",M2D!CI24="RMV"),M2D!CI24,"")</f>
        <v/>
      </c>
      <c r="AV35" s="447" t="str">
        <f>IF(OR(LEFT(M2D!CJ24,1)="V",M2D!CJ24="RMV"),M2D!CJ24,"")</f>
        <v/>
      </c>
      <c r="AW35" s="447" t="str">
        <f>IF(OR(LEFT(M2D!CK24,1)="V",M2D!CK24="RMV"),M2D!CK24,"")</f>
        <v/>
      </c>
      <c r="AX35" s="447" t="str">
        <f>IF(OR(LEFT(M2D!CL24,1)="V",M2D!CL24="RMV"),M2D!CL24,"")</f>
        <v/>
      </c>
      <c r="AY35" s="447" t="str">
        <f>IF(OR(LEFT(M2D!CM24,1)="V",M2D!CM24="RMV"),M2D!CM24,"")</f>
        <v/>
      </c>
      <c r="AZ35" s="448" t="str">
        <f>IF(OR(LEFT(M2D!CN24,1)="V",M2D!CN24="RMV"),M2D!CN24,"")</f>
        <v>V15</v>
      </c>
      <c r="BA35" s="446" t="str">
        <f>IF(OR(LEFT(M2D!CO24,1)="V",M2D!CO24="RMV"),M2D!CO24,"")</f>
        <v>V15</v>
      </c>
      <c r="BB35" s="447" t="str">
        <f>IF(OR(LEFT(M2D!CP24,1)="V",M2D!CP24="RMV"),M2D!CP24,"")</f>
        <v>V15</v>
      </c>
      <c r="BC35" s="447" t="str">
        <f>IF(OR(LEFT(M2D!CQ24,1)="V",M2D!CQ24="RMV"),M2D!CQ24,"")</f>
        <v>V15</v>
      </c>
      <c r="BD35" s="447" t="str">
        <f>IF(OR(LEFT(M2D!CR24,1)="V",M2D!CR24="RMV"),M2D!CR24,"")</f>
        <v>V15</v>
      </c>
      <c r="BE35" s="447" t="str">
        <f>IF(OR(LEFT(M2D!CS24,1)="V",M2D!CS24="RMV"),M2D!CS24,"")</f>
        <v>RMV</v>
      </c>
      <c r="BF35" s="447" t="str">
        <f>IF(OR(LEFT(M2D!CT24,1)="V",M2D!CT24="RMV"),M2D!CT24,"")</f>
        <v>RMV</v>
      </c>
      <c r="BG35" s="447" t="str">
        <f>IF(OR(LEFT(M2D!CU24,1)="V",M2D!CU24="RMV"),M2D!CU24,"")</f>
        <v>RMV</v>
      </c>
      <c r="BH35" s="447" t="str">
        <f>IF(OR(LEFT(M2D!CV24,1)="V",M2D!CV24="RMV"),M2D!CV24,"")</f>
        <v>RMV</v>
      </c>
      <c r="BI35" s="447" t="str">
        <f>IF(OR(LEFT(M2D!CW24,1)="V",M2D!CW24="RMV"),M2D!CW24,"")</f>
        <v>RMV</v>
      </c>
      <c r="BJ35" s="447" t="str">
        <f>IF(OR(LEFT(M2D!CX24,1)="V",M2D!CX24="RMV"),M2D!CX24,"")</f>
        <v>RMV</v>
      </c>
      <c r="BK35" s="447" t="str">
        <f>IF(OR(LEFT(M2D!CY24,1)="V",M2D!CY24="RMV"),M2D!CY24,"")</f>
        <v/>
      </c>
      <c r="BL35" s="448" t="str">
        <f>IF(OR(LEFT(M2D!CZ24,1)="V",M2D!CZ24="RMV"),M2D!CZ24,"")</f>
        <v/>
      </c>
      <c r="BM35" s="446" t="str">
        <f>IF(OR(LEFT(M2D!DA24,1)="V",M2D!DA24="RMV"),M2D!DA24,"")</f>
        <v/>
      </c>
      <c r="BN35" s="447" t="str">
        <f>IF(OR(LEFT(M2D!DB24,1)="V",M2D!DB24="RMV"),M2D!DB24,"")</f>
        <v/>
      </c>
      <c r="BO35" s="447" t="str">
        <f>IF(OR(LEFT(M2D!DC24,1)="V",M2D!DC24="RMV"),M2D!DC24,"")</f>
        <v/>
      </c>
      <c r="BP35" s="447" t="str">
        <f>IF(OR(LEFT(M2D!DD24,1)="V",M2D!DD24="RMV"),M2D!DD24,"")</f>
        <v/>
      </c>
      <c r="BQ35" s="447" t="str">
        <f>IF(OR(LEFT(M2D!DE24,1)="V",M2D!DE24="RMV"),M2D!DE24,"")</f>
        <v/>
      </c>
      <c r="BR35" s="447" t="str">
        <f>IF(OR(LEFT(M2D!DF24,1)="V",M2D!DF24="RMV"),M2D!DF24,"")</f>
        <v/>
      </c>
      <c r="BS35" s="447" t="str">
        <f>IF(OR(LEFT(M2D!DG24,1)="V",M2D!DG24="RMV"),M2D!DG24,"")</f>
        <v/>
      </c>
      <c r="BT35" s="447" t="str">
        <f>IF(OR(LEFT(M2D!DH24,1)="V",M2D!DH24="RMV"),M2D!DH24,"")</f>
        <v/>
      </c>
      <c r="BU35" s="447" t="str">
        <f>IF(OR(LEFT(M2D!DI24,1)="V",M2D!DI24="RMV"),M2D!DI24,"")</f>
        <v/>
      </c>
      <c r="BV35" s="447" t="str">
        <f>IF(OR(LEFT(M2D!DJ24,1)="V",M2D!DJ24="RMV"),M2D!DJ24,"")</f>
        <v/>
      </c>
      <c r="BW35" s="447" t="str">
        <f>IF(OR(LEFT(M2D!DK24,1)="V",M2D!DK24="RMV"),M2D!DK24,"")</f>
        <v/>
      </c>
      <c r="BX35" s="448" t="str">
        <f>IF(OR(LEFT(M2D!DL24,1)="V",M2D!DL24="RMV"),M2D!DL24,"")</f>
        <v/>
      </c>
      <c r="BY35" s="446" t="str">
        <f>IF(OR(LEFT(M2D!DM24,1)="V",M2D!DM24="RMV"),M2D!DM24,"")</f>
        <v/>
      </c>
      <c r="BZ35" s="447" t="str">
        <f>IF(OR(LEFT(M2D!DN24,1)="V",M2D!DN24="RMV"),M2D!DN24,"")</f>
        <v/>
      </c>
      <c r="CA35" s="447" t="str">
        <f>IF(OR(LEFT(M2D!DO24,1)="V",M2D!DO24="RMV"),M2D!DO24,"")</f>
        <v/>
      </c>
      <c r="CB35" s="447" t="str">
        <f>IF(OR(LEFT(M2D!DP24,1)="V",M2D!DP24="RMV"),M2D!DP24,"")</f>
        <v/>
      </c>
      <c r="CC35" s="447" t="str">
        <f>IF(OR(LEFT(M2D!DQ24,1)="V",M2D!DQ24="RMV"),M2D!DQ24,"")</f>
        <v/>
      </c>
      <c r="CD35" s="447" t="str">
        <f>IF(OR(LEFT(M2D!DR24,1)="V",M2D!DR24="RMV"),M2D!DR24,"")</f>
        <v/>
      </c>
      <c r="CE35" s="447" t="str">
        <f>IF(OR(LEFT(M2D!DS24,1)="V",M2D!DS24="RMV"),M2D!DS24,"")</f>
        <v/>
      </c>
      <c r="CF35" s="447" t="str">
        <f>IF(OR(LEFT(M2D!DT24,1)="V",M2D!DT24="RMV"),M2D!DT24,"")</f>
        <v/>
      </c>
      <c r="CG35" s="447" t="str">
        <f>IF(OR(LEFT(M2D!DU24,1)="V",M2D!DU24="RMV"),M2D!DU24,"")</f>
        <v/>
      </c>
      <c r="CH35" s="447" t="str">
        <f>IF(OR(LEFT(M2D!DV24,1)="V",M2D!DV24="RMV"),M2D!DV24,"")</f>
        <v/>
      </c>
      <c r="CI35" s="447" t="str">
        <f>IF(OR(LEFT(M2D!DW24,1)="V",M2D!DW24="RMV"),M2D!DW24,"")</f>
        <v/>
      </c>
      <c r="CJ35" s="448" t="str">
        <f>IF(OR(LEFT(M2D!DX24,1)="V",M2D!DX24="RMV"),M2D!DX24,"")</f>
        <v/>
      </c>
      <c r="CK35" s="446" t="str">
        <f>IF(OR(LEFT(M2D!DY24,1)="V",M2D!DY24="RMV"),M2D!DY24,"")</f>
        <v/>
      </c>
      <c r="CL35" s="447" t="str">
        <f>IF(OR(LEFT(M2D!DZ24,1)="V",M2D!DZ24="RMV"),M2D!DZ24,"")</f>
        <v/>
      </c>
      <c r="CM35" s="447" t="str">
        <f>IF(OR(LEFT(M2D!EA24,1)="V",M2D!EA24="RMV"),M2D!EA24,"")</f>
        <v/>
      </c>
      <c r="CN35" s="447" t="str">
        <f>IF(OR(LEFT(M2D!EB24,1)="V",M2D!EB24="RMV"),M2D!EB24,"")</f>
        <v/>
      </c>
      <c r="CO35" s="447" t="str">
        <f>IF(OR(LEFT(M2D!EC24,1)="V",M2D!EC24="RMV"),M2D!EC24,"")</f>
        <v/>
      </c>
      <c r="CP35" s="447" t="str">
        <f>IF(OR(LEFT(M2D!ED24,1)="V",M2D!ED24="RMV"),M2D!ED24,"")</f>
        <v/>
      </c>
      <c r="CQ35" s="447" t="str">
        <f>IF(OR(LEFT(M2D!EE24,1)="V",M2D!EE24="RMV"),M2D!EE24,"")</f>
        <v/>
      </c>
      <c r="CR35" s="447" t="str">
        <f>IF(OR(LEFT(M2D!EF24,1)="V",M2D!EF24="RMV"),M2D!EF24,"")</f>
        <v/>
      </c>
      <c r="CS35" s="447" t="str">
        <f>IF(OR(LEFT(M2D!EG24,1)="V",M2D!EG24="RMV"),M2D!EG24,"")</f>
        <v/>
      </c>
      <c r="CT35" s="447" t="str">
        <f>IF(OR(LEFT(M2D!EH24,1)="V",M2D!EH24="RMV"),M2D!EH24,"")</f>
        <v/>
      </c>
      <c r="CU35" s="447" t="str">
        <f>IF(OR(LEFT(M2D!EI24,1)="V",M2D!EI24="RMV"),M2D!EI24,"")</f>
        <v/>
      </c>
      <c r="CV35" s="448" t="str">
        <f>IF(OR(LEFT(M2D!EJ24,1)="V",M2D!EJ24="RMV"),M2D!EJ24,"")</f>
        <v/>
      </c>
      <c r="CW35" s="443">
        <f>HLOOKUP("RMV",K35:CV$58,CX35,FALSE)-VLOOKUP(C35,CZ$3:DA$8,2,FALSE)</f>
        <v>49</v>
      </c>
      <c r="CX35" s="365">
        <v>24</v>
      </c>
    </row>
    <row r="36" spans="1:102" x14ac:dyDescent="0.2">
      <c r="A36" s="442">
        <v>34</v>
      </c>
      <c r="B36" s="442" t="str">
        <f>M2D!H71</f>
        <v>D677</v>
      </c>
      <c r="C36" s="365" t="str">
        <f t="shared" si="1"/>
        <v>V20</v>
      </c>
      <c r="D36" s="442">
        <f>YEAR(HLOOKUP(C36,M2D!GZ$12:HE$89,VLOOKUP(B36,M2D!GX$13:HF$89,9,FALSE),FALSE))</f>
        <v>2022</v>
      </c>
      <c r="E36" s="446" t="str">
        <f>IF(OR(LEFT(M2D!AS71,1)="V",M2D!AS71="RMV"),M2D!AS71,"")</f>
        <v/>
      </c>
      <c r="F36" s="447" t="str">
        <f>IF(OR(LEFT(M2D!AT71,1)="V",M2D!AT71="RMV"),M2D!AT71,"")</f>
        <v/>
      </c>
      <c r="G36" s="447" t="str">
        <f>IF(OR(LEFT(M2D!AU71,1)="V",M2D!AU71="RMV"),M2D!AU71,"")</f>
        <v/>
      </c>
      <c r="H36" s="447" t="str">
        <f>IF(OR(LEFT(M2D!AV71,1)="V",M2D!AV71="RMV"),M2D!AV71,"")</f>
        <v/>
      </c>
      <c r="I36" s="447" t="str">
        <f>IF(OR(LEFT(M2D!AW71,1)="V",M2D!AW71="RMV"),M2D!AW71,"")</f>
        <v/>
      </c>
      <c r="J36" s="447" t="str">
        <f>IF(OR(LEFT(M2D!AX71,1)="V",M2D!AX71="RMV"),M2D!AX71,"")</f>
        <v/>
      </c>
      <c r="K36" s="447" t="str">
        <f>IF(OR(LEFT(M2D!AY71,1)="V",M2D!AY71="RMV"),M2D!AY71,"")</f>
        <v/>
      </c>
      <c r="L36" s="447" t="str">
        <f>IF(OR(LEFT(M2D!AZ71,1)="V",M2D!AZ71="RMV"),M2D!AZ71,"")</f>
        <v/>
      </c>
      <c r="M36" s="447" t="str">
        <f>IF(OR(LEFT(M2D!BA71,1)="V",M2D!BA71="RMV"),M2D!BA71,"")</f>
        <v/>
      </c>
      <c r="N36" s="447" t="str">
        <f>IF(OR(LEFT(M2D!BB71,1)="V",M2D!BB71="RMV"),M2D!BB71,"")</f>
        <v/>
      </c>
      <c r="O36" s="447" t="str">
        <f>IF(OR(LEFT(M2D!BC71,1)="V",M2D!BC71="RMV"),M2D!BC71,"")</f>
        <v/>
      </c>
      <c r="P36" s="448" t="str">
        <f>IF(OR(LEFT(M2D!BD71,1)="V",M2D!BD71="RMV"),M2D!BD71,"")</f>
        <v/>
      </c>
      <c r="Q36" s="446" t="str">
        <f>IF(OR(LEFT(M2D!BE71,1)="V",M2D!BE71="RMV"),M2D!BE71,"")</f>
        <v/>
      </c>
      <c r="R36" s="447" t="str">
        <f>IF(OR(LEFT(M2D!BF71,1)="V",M2D!BF71="RMV"),M2D!BF71,"")</f>
        <v/>
      </c>
      <c r="S36" s="447" t="str">
        <f>IF(OR(LEFT(M2D!BG71,1)="V",M2D!BG71="RMV"),M2D!BG71,"")</f>
        <v/>
      </c>
      <c r="T36" s="447" t="str">
        <f>IF(OR(LEFT(M2D!BH71,1)="V",M2D!BH71="RMV"),M2D!BH71,"")</f>
        <v/>
      </c>
      <c r="U36" s="447" t="str">
        <f>IF(OR(LEFT(M2D!BI71,1)="V",M2D!BI71="RMV"),M2D!BI71,"")</f>
        <v/>
      </c>
      <c r="V36" s="447" t="str">
        <f>IF(OR(LEFT(M2D!BJ71,1)="V",M2D!BJ71="RMV"),M2D!BJ71,"")</f>
        <v/>
      </c>
      <c r="W36" s="447" t="str">
        <f>IF(OR(LEFT(M2D!BK71,1)="V",M2D!BK71="RMV"),M2D!BK71,"")</f>
        <v/>
      </c>
      <c r="X36" s="447" t="str">
        <f>IF(OR(LEFT(M2D!BL71,1)="V",M2D!BL71="RMV"),M2D!BL71,"")</f>
        <v/>
      </c>
      <c r="Y36" s="447" t="str">
        <f>IF(OR(LEFT(M2D!BM71,1)="V",M2D!BM71="RMV"),M2D!BM71,"")</f>
        <v/>
      </c>
      <c r="Z36" s="447" t="str">
        <f>IF(OR(LEFT(M2D!BN71,1)="V",M2D!BN71="RMV"),M2D!BN71,"")</f>
        <v/>
      </c>
      <c r="AA36" s="447" t="str">
        <f>IF(OR(LEFT(M2D!BO71,1)="V",M2D!BO71="RMV"),M2D!BO71,"")</f>
        <v/>
      </c>
      <c r="AB36" s="448" t="str">
        <f>IF(OR(LEFT(M2D!BP71,1)="V",M2D!BP71="RMV"),M2D!BP71,"")</f>
        <v/>
      </c>
      <c r="AC36" s="446" t="str">
        <f>IF(OR(LEFT(M2D!BQ71,1)="V",M2D!BQ71="RMV"),M2D!BQ71,"")</f>
        <v/>
      </c>
      <c r="AD36" s="447" t="str">
        <f>IF(OR(LEFT(M2D!BR71,1)="V",M2D!BR71="RMV"),M2D!BR71,"")</f>
        <v/>
      </c>
      <c r="AE36" s="447" t="str">
        <f>IF(OR(LEFT(M2D!BS71,1)="V",M2D!BS71="RMV"),M2D!BS71,"")</f>
        <v/>
      </c>
      <c r="AF36" s="447" t="str">
        <f>IF(OR(LEFT(M2D!BT71,1)="V",M2D!BT71="RMV"),M2D!BT71,"")</f>
        <v/>
      </c>
      <c r="AG36" s="447" t="str">
        <f>IF(OR(LEFT(M2D!BU71,1)="V",M2D!BU71="RMV"),M2D!BU71,"")</f>
        <v/>
      </c>
      <c r="AH36" s="447" t="str">
        <f>IF(OR(LEFT(M2D!BV71,1)="V",M2D!BV71="RMV"),M2D!BV71,"")</f>
        <v/>
      </c>
      <c r="AI36" s="447" t="str">
        <f>IF(OR(LEFT(M2D!BW71,1)="V",M2D!BW71="RMV"),M2D!BW71,"")</f>
        <v/>
      </c>
      <c r="AJ36" s="447" t="str">
        <f>IF(OR(LEFT(M2D!BX71,1)="V",M2D!BX71="RMV"),M2D!BX71,"")</f>
        <v/>
      </c>
      <c r="AK36" s="447" t="str">
        <f>IF(OR(LEFT(M2D!BY71,1)="V",M2D!BY71="RMV"),M2D!BY71,"")</f>
        <v/>
      </c>
      <c r="AL36" s="447" t="str">
        <f>IF(OR(LEFT(M2D!BZ71,1)="V",M2D!BZ71="RMV"),M2D!BZ71,"")</f>
        <v/>
      </c>
      <c r="AM36" s="447" t="str">
        <f>IF(OR(LEFT(M2D!CA71,1)="V",M2D!CA71="RMV"),M2D!CA71,"")</f>
        <v/>
      </c>
      <c r="AN36" s="448" t="str">
        <f>IF(OR(LEFT(M2D!CB71,1)="V",M2D!CB71="RMV"),M2D!CB71,"")</f>
        <v/>
      </c>
      <c r="AO36" s="446" t="str">
        <f>IF(OR(LEFT(M2D!CC71,1)="V",M2D!CC71="RMV"),M2D!CC71,"")</f>
        <v/>
      </c>
      <c r="AP36" s="447" t="str">
        <f>IF(OR(LEFT(M2D!CD71,1)="V",M2D!CD71="RMV"),M2D!CD71,"")</f>
        <v/>
      </c>
      <c r="AQ36" s="447" t="str">
        <f>IF(OR(LEFT(M2D!CE71,1)="V",M2D!CE71="RMV"),M2D!CE71,"")</f>
        <v/>
      </c>
      <c r="AR36" s="447" t="str">
        <f>IF(OR(LEFT(M2D!CF71,1)="V",M2D!CF71="RMV"),M2D!CF71,"")</f>
        <v/>
      </c>
      <c r="AS36" s="447" t="str">
        <f>IF(OR(LEFT(M2D!CG71,1)="V",M2D!CG71="RMV"),M2D!CG71,"")</f>
        <v/>
      </c>
      <c r="AT36" s="447" t="str">
        <f>IF(OR(LEFT(M2D!CH71,1)="V",M2D!CH71="RMV"),M2D!CH71,"")</f>
        <v/>
      </c>
      <c r="AU36" s="447" t="str">
        <f>IF(OR(LEFT(M2D!CI71,1)="V",M2D!CI71="RMV"),M2D!CI71,"")</f>
        <v/>
      </c>
      <c r="AV36" s="447" t="str">
        <f>IF(OR(LEFT(M2D!CJ71,1)="V",M2D!CJ71="RMV"),M2D!CJ71,"")</f>
        <v/>
      </c>
      <c r="AW36" s="447" t="str">
        <f>IF(OR(LEFT(M2D!CK71,1)="V",M2D!CK71="RMV"),M2D!CK71,"")</f>
        <v/>
      </c>
      <c r="AX36" s="447" t="str">
        <f>IF(OR(LEFT(M2D!CL71,1)="V",M2D!CL71="RMV"),M2D!CL71,"")</f>
        <v/>
      </c>
      <c r="AY36" s="447" t="str">
        <f>IF(OR(LEFT(M2D!CM71,1)="V",M2D!CM71="RMV"),M2D!CM71,"")</f>
        <v/>
      </c>
      <c r="AZ36" s="448" t="str">
        <f>IF(OR(LEFT(M2D!CN71,1)="V",M2D!CN71="RMV"),M2D!CN71,"")</f>
        <v/>
      </c>
      <c r="BA36" s="446" t="str">
        <f>IF(OR(LEFT(M2D!CO71,1)="V",M2D!CO71="RMV"),M2D!CO71,"")</f>
        <v/>
      </c>
      <c r="BB36" s="447" t="str">
        <f>IF(OR(LEFT(M2D!CP71,1)="V",M2D!CP71="RMV"),M2D!CP71,"")</f>
        <v>V20</v>
      </c>
      <c r="BC36" s="447" t="str">
        <f>IF(OR(LEFT(M2D!CQ71,1)="V",M2D!CQ71="RMV"),M2D!CQ71,"")</f>
        <v>V20</v>
      </c>
      <c r="BD36" s="447" t="str">
        <f>IF(OR(LEFT(M2D!CR71,1)="V",M2D!CR71="RMV"),M2D!CR71,"")</f>
        <v>V20</v>
      </c>
      <c r="BE36" s="447" t="str">
        <f>IF(OR(LEFT(M2D!CS71,1)="V",M2D!CS71="RMV"),M2D!CS71,"")</f>
        <v>V20</v>
      </c>
      <c r="BF36" s="447" t="str">
        <f>IF(OR(LEFT(M2D!CT71,1)="V",M2D!CT71="RMV"),M2D!CT71,"")</f>
        <v>V20</v>
      </c>
      <c r="BG36" s="447" t="str">
        <f>IF(OR(LEFT(M2D!CU71,1)="V",M2D!CU71="RMV"),M2D!CU71,"")</f>
        <v>V20</v>
      </c>
      <c r="BH36" s="447" t="str">
        <f>IF(OR(LEFT(M2D!CV71,1)="V",M2D!CV71="RMV"),M2D!CV71,"")</f>
        <v>RMV</v>
      </c>
      <c r="BI36" s="447" t="str">
        <f>IF(OR(LEFT(M2D!CW71,1)="V",M2D!CW71="RMV"),M2D!CW71,"")</f>
        <v>RMV</v>
      </c>
      <c r="BJ36" s="447" t="str">
        <f>IF(OR(LEFT(M2D!CX71,1)="V",M2D!CX71="RMV"),M2D!CX71,"")</f>
        <v>RMV</v>
      </c>
      <c r="BK36" s="447" t="str">
        <f>IF(OR(LEFT(M2D!CY71,1)="V",M2D!CY71="RMV"),M2D!CY71,"")</f>
        <v>RMV</v>
      </c>
      <c r="BL36" s="448" t="str">
        <f>IF(OR(LEFT(M2D!CZ71,1)="V",M2D!CZ71="RMV"),M2D!CZ71,"")</f>
        <v>RMV</v>
      </c>
      <c r="BM36" s="446" t="str">
        <f>IF(OR(LEFT(M2D!DA71,1)="V",M2D!DA71="RMV"),M2D!DA71,"")</f>
        <v>RMV</v>
      </c>
      <c r="BN36" s="447" t="str">
        <f>IF(OR(LEFT(M2D!DB71,1)="V",M2D!DB71="RMV"),M2D!DB71,"")</f>
        <v/>
      </c>
      <c r="BO36" s="447" t="str">
        <f>IF(OR(LEFT(M2D!DC71,1)="V",M2D!DC71="RMV"),M2D!DC71,"")</f>
        <v/>
      </c>
      <c r="BP36" s="447" t="str">
        <f>IF(OR(LEFT(M2D!DD71,1)="V",M2D!DD71="RMV"),M2D!DD71,"")</f>
        <v/>
      </c>
      <c r="BQ36" s="447" t="str">
        <f>IF(OR(LEFT(M2D!DE71,1)="V",M2D!DE71="RMV"),M2D!DE71,"")</f>
        <v/>
      </c>
      <c r="BR36" s="447" t="str">
        <f>IF(OR(LEFT(M2D!DF71,1)="V",M2D!DF71="RMV"),M2D!DF71,"")</f>
        <v/>
      </c>
      <c r="BS36" s="447" t="str">
        <f>IF(OR(LEFT(M2D!DG71,1)="V",M2D!DG71="RMV"),M2D!DG71,"")</f>
        <v/>
      </c>
      <c r="BT36" s="447" t="str">
        <f>IF(OR(LEFT(M2D!DH71,1)="V",M2D!DH71="RMV"),M2D!DH71,"")</f>
        <v/>
      </c>
      <c r="BU36" s="447" t="str">
        <f>IF(OR(LEFT(M2D!DI71,1)="V",M2D!DI71="RMV"),M2D!DI71,"")</f>
        <v/>
      </c>
      <c r="BV36" s="447" t="str">
        <f>IF(OR(LEFT(M2D!DJ71,1)="V",M2D!DJ71="RMV"),M2D!DJ71,"")</f>
        <v/>
      </c>
      <c r="BW36" s="447" t="str">
        <f>IF(OR(LEFT(M2D!DK71,1)="V",M2D!DK71="RMV"),M2D!DK71,"")</f>
        <v/>
      </c>
      <c r="BX36" s="448" t="str">
        <f>IF(OR(LEFT(M2D!DL71,1)="V",M2D!DL71="RMV"),M2D!DL71,"")</f>
        <v/>
      </c>
      <c r="BY36" s="446" t="str">
        <f>IF(OR(LEFT(M2D!DM71,1)="V",M2D!DM71="RMV"),M2D!DM71,"")</f>
        <v/>
      </c>
      <c r="BZ36" s="447" t="str">
        <f>IF(OR(LEFT(M2D!DN71,1)="V",M2D!DN71="RMV"),M2D!DN71,"")</f>
        <v/>
      </c>
      <c r="CA36" s="447" t="str">
        <f>IF(OR(LEFT(M2D!DO71,1)="V",M2D!DO71="RMV"),M2D!DO71,"")</f>
        <v/>
      </c>
      <c r="CB36" s="447" t="str">
        <f>IF(OR(LEFT(M2D!DP71,1)="V",M2D!DP71="RMV"),M2D!DP71,"")</f>
        <v/>
      </c>
      <c r="CC36" s="447" t="str">
        <f>IF(OR(LEFT(M2D!DQ71,1)="V",M2D!DQ71="RMV"),M2D!DQ71,"")</f>
        <v/>
      </c>
      <c r="CD36" s="447" t="str">
        <f>IF(OR(LEFT(M2D!DR71,1)="V",M2D!DR71="RMV"),M2D!DR71,"")</f>
        <v/>
      </c>
      <c r="CE36" s="447" t="str">
        <f>IF(OR(LEFT(M2D!DS71,1)="V",M2D!DS71="RMV"),M2D!DS71,"")</f>
        <v/>
      </c>
      <c r="CF36" s="447" t="str">
        <f>IF(OR(LEFT(M2D!DT71,1)="V",M2D!DT71="RMV"),M2D!DT71,"")</f>
        <v/>
      </c>
      <c r="CG36" s="447" t="str">
        <f>IF(OR(LEFT(M2D!DU71,1)="V",M2D!DU71="RMV"),M2D!DU71,"")</f>
        <v/>
      </c>
      <c r="CH36" s="447" t="str">
        <f>IF(OR(LEFT(M2D!DV71,1)="V",M2D!DV71="RMV"),M2D!DV71,"")</f>
        <v/>
      </c>
      <c r="CI36" s="447" t="str">
        <f>IF(OR(LEFT(M2D!DW71,1)="V",M2D!DW71="RMV"),M2D!DW71,"")</f>
        <v/>
      </c>
      <c r="CJ36" s="448" t="str">
        <f>IF(OR(LEFT(M2D!DX71,1)="V",M2D!DX71="RMV"),M2D!DX71,"")</f>
        <v/>
      </c>
      <c r="CK36" s="446" t="str">
        <f>IF(OR(LEFT(M2D!DY71,1)="V",M2D!DY71="RMV"),M2D!DY71,"")</f>
        <v/>
      </c>
      <c r="CL36" s="447" t="str">
        <f>IF(OR(LEFT(M2D!DZ71,1)="V",M2D!DZ71="RMV"),M2D!DZ71,"")</f>
        <v/>
      </c>
      <c r="CM36" s="447" t="str">
        <f>IF(OR(LEFT(M2D!EA71,1)="V",M2D!EA71="RMV"),M2D!EA71,"")</f>
        <v/>
      </c>
      <c r="CN36" s="447" t="str">
        <f>IF(OR(LEFT(M2D!EB71,1)="V",M2D!EB71="RMV"),M2D!EB71,"")</f>
        <v/>
      </c>
      <c r="CO36" s="447" t="str">
        <f>IF(OR(LEFT(M2D!EC71,1)="V",M2D!EC71="RMV"),M2D!EC71,"")</f>
        <v/>
      </c>
      <c r="CP36" s="447" t="str">
        <f>IF(OR(LEFT(M2D!ED71,1)="V",M2D!ED71="RMV"),M2D!ED71,"")</f>
        <v/>
      </c>
      <c r="CQ36" s="447" t="str">
        <f>IF(OR(LEFT(M2D!EE71,1)="V",M2D!EE71="RMV"),M2D!EE71,"")</f>
        <v/>
      </c>
      <c r="CR36" s="447" t="str">
        <f>IF(OR(LEFT(M2D!EF71,1)="V",M2D!EF71="RMV"),M2D!EF71,"")</f>
        <v/>
      </c>
      <c r="CS36" s="447" t="str">
        <f>IF(OR(LEFT(M2D!EG71,1)="V",M2D!EG71="RMV"),M2D!EG71,"")</f>
        <v/>
      </c>
      <c r="CT36" s="447" t="str">
        <f>IF(OR(LEFT(M2D!EH71,1)="V",M2D!EH71="RMV"),M2D!EH71,"")</f>
        <v/>
      </c>
      <c r="CU36" s="447" t="str">
        <f>IF(OR(LEFT(M2D!EI71,1)="V",M2D!EI71="RMV"),M2D!EI71,"")</f>
        <v/>
      </c>
      <c r="CV36" s="448" t="str">
        <f>IF(OR(LEFT(M2D!EJ71,1)="V",M2D!EJ71="RMV"),M2D!EJ71,"")</f>
        <v/>
      </c>
      <c r="CW36" s="443">
        <f>HLOOKUP("RMV",K36:CV$58,CX36,FALSE)-VLOOKUP(C36,CZ$3:DA$8,2,FALSE)</f>
        <v>51</v>
      </c>
      <c r="CX36" s="365">
        <v>23</v>
      </c>
    </row>
    <row r="37" spans="1:102" x14ac:dyDescent="0.2">
      <c r="A37" s="442">
        <v>35</v>
      </c>
      <c r="B37" s="442" t="str">
        <f>M2D!H53</f>
        <v>D657</v>
      </c>
      <c r="C37" s="365" t="str">
        <f t="shared" si="1"/>
        <v>V20</v>
      </c>
      <c r="D37" s="442">
        <f>YEAR(HLOOKUP(C37,M2D!GZ$12:HE$89,VLOOKUP(B37,M2D!GX$13:HF$89,9,FALSE),FALSE))</f>
        <v>2022</v>
      </c>
      <c r="E37" s="446" t="str">
        <f>IF(OR(LEFT(M2D!AS53,1)="V",M2D!AS53="RMV"),M2D!AS53,"")</f>
        <v/>
      </c>
      <c r="F37" s="447" t="str">
        <f>IF(OR(LEFT(M2D!AT53,1)="V",M2D!AT53="RMV"),M2D!AT53,"")</f>
        <v/>
      </c>
      <c r="G37" s="447" t="str">
        <f>IF(OR(LEFT(M2D!AU53,1)="V",M2D!AU53="RMV"),M2D!AU53,"")</f>
        <v/>
      </c>
      <c r="H37" s="447" t="str">
        <f>IF(OR(LEFT(M2D!AV53,1)="V",M2D!AV53="RMV"),M2D!AV53,"")</f>
        <v/>
      </c>
      <c r="I37" s="447" t="str">
        <f>IF(OR(LEFT(M2D!AW53,1)="V",M2D!AW53="RMV"),M2D!AW53,"")</f>
        <v/>
      </c>
      <c r="J37" s="447" t="str">
        <f>IF(OR(LEFT(M2D!AX53,1)="V",M2D!AX53="RMV"),M2D!AX53,"")</f>
        <v/>
      </c>
      <c r="K37" s="447" t="str">
        <f>IF(OR(LEFT(M2D!AY53,1)="V",M2D!AY53="RMV"),M2D!AY53,"")</f>
        <v/>
      </c>
      <c r="L37" s="447" t="str">
        <f>IF(OR(LEFT(M2D!AZ53,1)="V",M2D!AZ53="RMV"),M2D!AZ53,"")</f>
        <v/>
      </c>
      <c r="M37" s="447" t="str">
        <f>IF(OR(LEFT(M2D!BA53,1)="V",M2D!BA53="RMV"),M2D!BA53,"")</f>
        <v/>
      </c>
      <c r="N37" s="447" t="str">
        <f>IF(OR(LEFT(M2D!BB53,1)="V",M2D!BB53="RMV"),M2D!BB53,"")</f>
        <v/>
      </c>
      <c r="O37" s="447" t="str">
        <f>IF(OR(LEFT(M2D!BC53,1)="V",M2D!BC53="RMV"),M2D!BC53,"")</f>
        <v/>
      </c>
      <c r="P37" s="448" t="str">
        <f>IF(OR(LEFT(M2D!BD53,1)="V",M2D!BD53="RMV"),M2D!BD53,"")</f>
        <v/>
      </c>
      <c r="Q37" s="446" t="str">
        <f>IF(OR(LEFT(M2D!BE53,1)="V",M2D!BE53="RMV"),M2D!BE53,"")</f>
        <v/>
      </c>
      <c r="R37" s="447" t="str">
        <f>IF(OR(LEFT(M2D!BF53,1)="V",M2D!BF53="RMV"),M2D!BF53,"")</f>
        <v/>
      </c>
      <c r="S37" s="447" t="str">
        <f>IF(OR(LEFT(M2D!BG53,1)="V",M2D!BG53="RMV"),M2D!BG53,"")</f>
        <v/>
      </c>
      <c r="T37" s="447" t="str">
        <f>IF(OR(LEFT(M2D!BH53,1)="V",M2D!BH53="RMV"),M2D!BH53,"")</f>
        <v/>
      </c>
      <c r="U37" s="447" t="str">
        <f>IF(OR(LEFT(M2D!BI53,1)="V",M2D!BI53="RMV"),M2D!BI53,"")</f>
        <v/>
      </c>
      <c r="V37" s="447" t="str">
        <f>IF(OR(LEFT(M2D!BJ53,1)="V",M2D!BJ53="RMV"),M2D!BJ53,"")</f>
        <v/>
      </c>
      <c r="W37" s="447" t="str">
        <f>IF(OR(LEFT(M2D!BK53,1)="V",M2D!BK53="RMV"),M2D!BK53,"")</f>
        <v/>
      </c>
      <c r="X37" s="447" t="str">
        <f>IF(OR(LEFT(M2D!BL53,1)="V",M2D!BL53="RMV"),M2D!BL53,"")</f>
        <v/>
      </c>
      <c r="Y37" s="447" t="str">
        <f>IF(OR(LEFT(M2D!BM53,1)="V",M2D!BM53="RMV"),M2D!BM53,"")</f>
        <v/>
      </c>
      <c r="Z37" s="447" t="str">
        <f>IF(OR(LEFT(M2D!BN53,1)="V",M2D!BN53="RMV"),M2D!BN53,"")</f>
        <v/>
      </c>
      <c r="AA37" s="447" t="str">
        <f>IF(OR(LEFT(M2D!BO53,1)="V",M2D!BO53="RMV"),M2D!BO53,"")</f>
        <v/>
      </c>
      <c r="AB37" s="448" t="str">
        <f>IF(OR(LEFT(M2D!BP53,1)="V",M2D!BP53="RMV"),M2D!BP53,"")</f>
        <v/>
      </c>
      <c r="AC37" s="446" t="str">
        <f>IF(OR(LEFT(M2D!BQ53,1)="V",M2D!BQ53="RMV"),M2D!BQ53,"")</f>
        <v/>
      </c>
      <c r="AD37" s="447" t="str">
        <f>IF(OR(LEFT(M2D!BR53,1)="V",M2D!BR53="RMV"),M2D!BR53,"")</f>
        <v/>
      </c>
      <c r="AE37" s="447" t="str">
        <f>IF(OR(LEFT(M2D!BS53,1)="V",M2D!BS53="RMV"),M2D!BS53,"")</f>
        <v/>
      </c>
      <c r="AF37" s="447" t="str">
        <f>IF(OR(LEFT(M2D!BT53,1)="V",M2D!BT53="RMV"),M2D!BT53,"")</f>
        <v/>
      </c>
      <c r="AG37" s="447" t="str">
        <f>IF(OR(LEFT(M2D!BU53,1)="V",M2D!BU53="RMV"),M2D!BU53,"")</f>
        <v/>
      </c>
      <c r="AH37" s="447" t="str">
        <f>IF(OR(LEFT(M2D!BV53,1)="V",M2D!BV53="RMV"),M2D!BV53,"")</f>
        <v/>
      </c>
      <c r="AI37" s="447" t="str">
        <f>IF(OR(LEFT(M2D!BW53,1)="V",M2D!BW53="RMV"),M2D!BW53,"")</f>
        <v/>
      </c>
      <c r="AJ37" s="447" t="str">
        <f>IF(OR(LEFT(M2D!BX53,1)="V",M2D!BX53="RMV"),M2D!BX53,"")</f>
        <v/>
      </c>
      <c r="AK37" s="447" t="str">
        <f>IF(OR(LEFT(M2D!BY53,1)="V",M2D!BY53="RMV"),M2D!BY53,"")</f>
        <v/>
      </c>
      <c r="AL37" s="447" t="str">
        <f>IF(OR(LEFT(M2D!BZ53,1)="V",M2D!BZ53="RMV"),M2D!BZ53,"")</f>
        <v/>
      </c>
      <c r="AM37" s="447" t="str">
        <f>IF(OR(LEFT(M2D!CA53,1)="V",M2D!CA53="RMV"),M2D!CA53,"")</f>
        <v/>
      </c>
      <c r="AN37" s="448" t="str">
        <f>IF(OR(LEFT(M2D!CB53,1)="V",M2D!CB53="RMV"),M2D!CB53,"")</f>
        <v/>
      </c>
      <c r="AO37" s="446" t="str">
        <f>IF(OR(LEFT(M2D!CC53,1)="V",M2D!CC53="RMV"),M2D!CC53,"")</f>
        <v/>
      </c>
      <c r="AP37" s="447" t="str">
        <f>IF(OR(LEFT(M2D!CD53,1)="V",M2D!CD53="RMV"),M2D!CD53,"")</f>
        <v/>
      </c>
      <c r="AQ37" s="447" t="str">
        <f>IF(OR(LEFT(M2D!CE53,1)="V",M2D!CE53="RMV"),M2D!CE53,"")</f>
        <v/>
      </c>
      <c r="AR37" s="447" t="str">
        <f>IF(OR(LEFT(M2D!CF53,1)="V",M2D!CF53="RMV"),M2D!CF53,"")</f>
        <v/>
      </c>
      <c r="AS37" s="447" t="str">
        <f>IF(OR(LEFT(M2D!CG53,1)="V",M2D!CG53="RMV"),M2D!CG53,"")</f>
        <v/>
      </c>
      <c r="AT37" s="447" t="str">
        <f>IF(OR(LEFT(M2D!CH53,1)="V",M2D!CH53="RMV"),M2D!CH53,"")</f>
        <v/>
      </c>
      <c r="AU37" s="447" t="str">
        <f>IF(OR(LEFT(M2D!CI53,1)="V",M2D!CI53="RMV"),M2D!CI53,"")</f>
        <v/>
      </c>
      <c r="AV37" s="447" t="str">
        <f>IF(OR(LEFT(M2D!CJ53,1)="V",M2D!CJ53="RMV"),M2D!CJ53,"")</f>
        <v/>
      </c>
      <c r="AW37" s="447" t="str">
        <f>IF(OR(LEFT(M2D!CK53,1)="V",M2D!CK53="RMV"),M2D!CK53,"")</f>
        <v/>
      </c>
      <c r="AX37" s="447" t="str">
        <f>IF(OR(LEFT(M2D!CL53,1)="V",M2D!CL53="RMV"),M2D!CL53,"")</f>
        <v/>
      </c>
      <c r="AY37" s="447" t="str">
        <f>IF(OR(LEFT(M2D!CM53,1)="V",M2D!CM53="RMV"),M2D!CM53,"")</f>
        <v/>
      </c>
      <c r="AZ37" s="448" t="str">
        <f>IF(OR(LEFT(M2D!CN53,1)="V",M2D!CN53="RMV"),M2D!CN53,"")</f>
        <v/>
      </c>
      <c r="BA37" s="446" t="str">
        <f>IF(OR(LEFT(M2D!CO53,1)="V",M2D!CO53="RMV"),M2D!CO53,"")</f>
        <v/>
      </c>
      <c r="BB37" s="447" t="str">
        <f>IF(OR(LEFT(M2D!CP53,1)="V",M2D!CP53="RMV"),M2D!CP53,"")</f>
        <v>V20</v>
      </c>
      <c r="BC37" s="447" t="str">
        <f>IF(OR(LEFT(M2D!CQ53,1)="V",M2D!CQ53="RMV"),M2D!CQ53,"")</f>
        <v>V20</v>
      </c>
      <c r="BD37" s="447" t="str">
        <f>IF(OR(LEFT(M2D!CR53,1)="V",M2D!CR53="RMV"),M2D!CR53,"")</f>
        <v>V20</v>
      </c>
      <c r="BE37" s="447" t="str">
        <f>IF(OR(LEFT(M2D!CS53,1)="V",M2D!CS53="RMV"),M2D!CS53,"")</f>
        <v>V20</v>
      </c>
      <c r="BF37" s="447" t="str">
        <f>IF(OR(LEFT(M2D!CT53,1)="V",M2D!CT53="RMV"),M2D!CT53,"")</f>
        <v>V20</v>
      </c>
      <c r="BG37" s="447" t="str">
        <f>IF(OR(LEFT(M2D!CU53,1)="V",M2D!CU53="RMV"),M2D!CU53,"")</f>
        <v>V20</v>
      </c>
      <c r="BH37" s="447" t="str">
        <f>IF(OR(LEFT(M2D!CV53,1)="V",M2D!CV53="RMV"),M2D!CV53,"")</f>
        <v>RMV</v>
      </c>
      <c r="BI37" s="447" t="str">
        <f>IF(OR(LEFT(M2D!CW53,1)="V",M2D!CW53="RMV"),M2D!CW53,"")</f>
        <v>RMV</v>
      </c>
      <c r="BJ37" s="447" t="str">
        <f>IF(OR(LEFT(M2D!CX53,1)="V",M2D!CX53="RMV"),M2D!CX53,"")</f>
        <v>RMV</v>
      </c>
      <c r="BK37" s="447" t="str">
        <f>IF(OR(LEFT(M2D!CY53,1)="V",M2D!CY53="RMV"),M2D!CY53,"")</f>
        <v>RMV</v>
      </c>
      <c r="BL37" s="448" t="str">
        <f>IF(OR(LEFT(M2D!CZ53,1)="V",M2D!CZ53="RMV"),M2D!CZ53,"")</f>
        <v>RMV</v>
      </c>
      <c r="BM37" s="446" t="str">
        <f>IF(OR(LEFT(M2D!DA53,1)="V",M2D!DA53="RMV"),M2D!DA53,"")</f>
        <v>RMV</v>
      </c>
      <c r="BN37" s="447" t="str">
        <f>IF(OR(LEFT(M2D!DB53,1)="V",M2D!DB53="RMV"),M2D!DB53,"")</f>
        <v/>
      </c>
      <c r="BO37" s="447" t="str">
        <f>IF(OR(LEFT(M2D!DC53,1)="V",M2D!DC53="RMV"),M2D!DC53,"")</f>
        <v/>
      </c>
      <c r="BP37" s="447" t="str">
        <f>IF(OR(LEFT(M2D!DD53,1)="V",M2D!DD53="RMV"),M2D!DD53,"")</f>
        <v/>
      </c>
      <c r="BQ37" s="447" t="str">
        <f>IF(OR(LEFT(M2D!DE53,1)="V",M2D!DE53="RMV"),M2D!DE53,"")</f>
        <v/>
      </c>
      <c r="BR37" s="447" t="str">
        <f>IF(OR(LEFT(M2D!DF53,1)="V",M2D!DF53="RMV"),M2D!DF53,"")</f>
        <v/>
      </c>
      <c r="BS37" s="447" t="str">
        <f>IF(OR(LEFT(M2D!DG53,1)="V",M2D!DG53="RMV"),M2D!DG53,"")</f>
        <v/>
      </c>
      <c r="BT37" s="447" t="str">
        <f>IF(OR(LEFT(M2D!DH53,1)="V",M2D!DH53="RMV"),M2D!DH53,"")</f>
        <v/>
      </c>
      <c r="BU37" s="447" t="str">
        <f>IF(OR(LEFT(M2D!DI53,1)="V",M2D!DI53="RMV"),M2D!DI53,"")</f>
        <v/>
      </c>
      <c r="BV37" s="447" t="str">
        <f>IF(OR(LEFT(M2D!DJ53,1)="V",M2D!DJ53="RMV"),M2D!DJ53,"")</f>
        <v/>
      </c>
      <c r="BW37" s="447" t="str">
        <f>IF(OR(LEFT(M2D!DK53,1)="V",M2D!DK53="RMV"),M2D!DK53,"")</f>
        <v/>
      </c>
      <c r="BX37" s="448" t="str">
        <f>IF(OR(LEFT(M2D!DL53,1)="V",M2D!DL53="RMV"),M2D!DL53,"")</f>
        <v/>
      </c>
      <c r="BY37" s="446" t="str">
        <f>IF(OR(LEFT(M2D!DM53,1)="V",M2D!DM53="RMV"),M2D!DM53,"")</f>
        <v/>
      </c>
      <c r="BZ37" s="447" t="str">
        <f>IF(OR(LEFT(M2D!DN53,1)="V",M2D!DN53="RMV"),M2D!DN53,"")</f>
        <v/>
      </c>
      <c r="CA37" s="447" t="str">
        <f>IF(OR(LEFT(M2D!DO53,1)="V",M2D!DO53="RMV"),M2D!DO53,"")</f>
        <v/>
      </c>
      <c r="CB37" s="447" t="str">
        <f>IF(OR(LEFT(M2D!DP53,1)="V",M2D!DP53="RMV"),M2D!DP53,"")</f>
        <v/>
      </c>
      <c r="CC37" s="447" t="str">
        <f>IF(OR(LEFT(M2D!DQ53,1)="V",M2D!DQ53="RMV"),M2D!DQ53,"")</f>
        <v/>
      </c>
      <c r="CD37" s="447" t="str">
        <f>IF(OR(LEFT(M2D!DR53,1)="V",M2D!DR53="RMV"),M2D!DR53,"")</f>
        <v/>
      </c>
      <c r="CE37" s="447" t="str">
        <f>IF(OR(LEFT(M2D!DS53,1)="V",M2D!DS53="RMV"),M2D!DS53,"")</f>
        <v/>
      </c>
      <c r="CF37" s="447" t="str">
        <f>IF(OR(LEFT(M2D!DT53,1)="V",M2D!DT53="RMV"),M2D!DT53,"")</f>
        <v/>
      </c>
      <c r="CG37" s="447" t="str">
        <f>IF(OR(LEFT(M2D!DU53,1)="V",M2D!DU53="RMV"),M2D!DU53,"")</f>
        <v/>
      </c>
      <c r="CH37" s="447" t="str">
        <f>IF(OR(LEFT(M2D!DV53,1)="V",M2D!DV53="RMV"),M2D!DV53,"")</f>
        <v/>
      </c>
      <c r="CI37" s="447" t="str">
        <f>IF(OR(LEFT(M2D!DW53,1)="V",M2D!DW53="RMV"),M2D!DW53,"")</f>
        <v/>
      </c>
      <c r="CJ37" s="448" t="str">
        <f>IF(OR(LEFT(M2D!DX53,1)="V",M2D!DX53="RMV"),M2D!DX53,"")</f>
        <v/>
      </c>
      <c r="CK37" s="446" t="str">
        <f>IF(OR(LEFT(M2D!DY53,1)="V",M2D!DY53="RMV"),M2D!DY53,"")</f>
        <v/>
      </c>
      <c r="CL37" s="447" t="str">
        <f>IF(OR(LEFT(M2D!DZ53,1)="V",M2D!DZ53="RMV"),M2D!DZ53,"")</f>
        <v/>
      </c>
      <c r="CM37" s="447" t="str">
        <f>IF(OR(LEFT(M2D!EA53,1)="V",M2D!EA53="RMV"),M2D!EA53,"")</f>
        <v/>
      </c>
      <c r="CN37" s="447" t="str">
        <f>IF(OR(LEFT(M2D!EB53,1)="V",M2D!EB53="RMV"),M2D!EB53,"")</f>
        <v/>
      </c>
      <c r="CO37" s="447" t="str">
        <f>IF(OR(LEFT(M2D!EC53,1)="V",M2D!EC53="RMV"),M2D!EC53,"")</f>
        <v/>
      </c>
      <c r="CP37" s="447" t="str">
        <f>IF(OR(LEFT(M2D!ED53,1)="V",M2D!ED53="RMV"),M2D!ED53,"")</f>
        <v/>
      </c>
      <c r="CQ37" s="447" t="str">
        <f>IF(OR(LEFT(M2D!EE53,1)="V",M2D!EE53="RMV"),M2D!EE53,"")</f>
        <v/>
      </c>
      <c r="CR37" s="447" t="str">
        <f>IF(OR(LEFT(M2D!EF53,1)="V",M2D!EF53="RMV"),M2D!EF53,"")</f>
        <v/>
      </c>
      <c r="CS37" s="447" t="str">
        <f>IF(OR(LEFT(M2D!EG53,1)="V",M2D!EG53="RMV"),M2D!EG53,"")</f>
        <v/>
      </c>
      <c r="CT37" s="447" t="str">
        <f>IF(OR(LEFT(M2D!EH53,1)="V",M2D!EH53="RMV"),M2D!EH53,"")</f>
        <v/>
      </c>
      <c r="CU37" s="447" t="str">
        <f>IF(OR(LEFT(M2D!EI53,1)="V",M2D!EI53="RMV"),M2D!EI53,"")</f>
        <v/>
      </c>
      <c r="CV37" s="448" t="str">
        <f>IF(OR(LEFT(M2D!EJ53,1)="V",M2D!EJ53="RMV"),M2D!EJ53,"")</f>
        <v/>
      </c>
      <c r="CW37" s="443">
        <f>HLOOKUP("RMV",K37:CV$58,CX37,FALSE)-VLOOKUP(C37,CZ$3:DA$8,2,FALSE)</f>
        <v>51</v>
      </c>
      <c r="CX37" s="365">
        <v>22</v>
      </c>
    </row>
    <row r="38" spans="1:102" x14ac:dyDescent="0.2">
      <c r="A38" s="442">
        <v>36</v>
      </c>
      <c r="B38" s="442" t="str">
        <f>M2D!H57</f>
        <v>D661</v>
      </c>
      <c r="C38" s="365" t="str">
        <f t="shared" si="1"/>
        <v>V20</v>
      </c>
      <c r="D38" s="442">
        <f>YEAR(HLOOKUP(C38,M2D!GZ$12:HE$89,VLOOKUP(B38,M2D!GX$13:HF$89,9,FALSE),FALSE))</f>
        <v>2022</v>
      </c>
      <c r="E38" s="446" t="str">
        <f>IF(OR(LEFT(M2D!AS57,1)="V",M2D!AS57="RMV"),M2D!AS57,"")</f>
        <v>V15</v>
      </c>
      <c r="F38" s="447" t="str">
        <f>IF(OR(LEFT(M2D!AT57,1)="V",M2D!AT57="RMV"),M2D!AT57,"")</f>
        <v>V15</v>
      </c>
      <c r="G38" s="447" t="str">
        <f>IF(OR(LEFT(M2D!AU57,1)="V",M2D!AU57="RMV"),M2D!AU57,"")</f>
        <v>V15</v>
      </c>
      <c r="H38" s="447" t="str">
        <f>IF(OR(LEFT(M2D!AV57,1)="V",M2D!AV57="RMV"),M2D!AV57,"")</f>
        <v/>
      </c>
      <c r="I38" s="447" t="str">
        <f>IF(OR(LEFT(M2D!AW57,1)="V",M2D!AW57="RMV"),M2D!AW57,"")</f>
        <v/>
      </c>
      <c r="J38" s="447" t="str">
        <f>IF(OR(LEFT(M2D!AX57,1)="V",M2D!AX57="RMV"),M2D!AX57,"")</f>
        <v/>
      </c>
      <c r="K38" s="447" t="str">
        <f>IF(OR(LEFT(M2D!AY57,1)="V",M2D!AY57="RMV"),M2D!AY57,"")</f>
        <v/>
      </c>
      <c r="L38" s="447" t="str">
        <f>IF(OR(LEFT(M2D!AZ57,1)="V",M2D!AZ57="RMV"),M2D!AZ57,"")</f>
        <v/>
      </c>
      <c r="M38" s="447" t="str">
        <f>IF(OR(LEFT(M2D!BA57,1)="V",M2D!BA57="RMV"),M2D!BA57,"")</f>
        <v/>
      </c>
      <c r="N38" s="447" t="str">
        <f>IF(OR(LEFT(M2D!BB57,1)="V",M2D!BB57="RMV"),M2D!BB57,"")</f>
        <v/>
      </c>
      <c r="O38" s="447" t="str">
        <f>IF(OR(LEFT(M2D!BC57,1)="V",M2D!BC57="RMV"),M2D!BC57,"")</f>
        <v/>
      </c>
      <c r="P38" s="448" t="str">
        <f>IF(OR(LEFT(M2D!BD57,1)="V",M2D!BD57="RMV"),M2D!BD57,"")</f>
        <v/>
      </c>
      <c r="Q38" s="446" t="str">
        <f>IF(OR(LEFT(M2D!BE57,1)="V",M2D!BE57="RMV"),M2D!BE57,"")</f>
        <v/>
      </c>
      <c r="R38" s="447" t="str">
        <f>IF(OR(LEFT(M2D!BF57,1)="V",M2D!BF57="RMV"),M2D!BF57,"")</f>
        <v/>
      </c>
      <c r="S38" s="447" t="str">
        <f>IF(OR(LEFT(M2D!BG57,1)="V",M2D!BG57="RMV"),M2D!BG57,"")</f>
        <v/>
      </c>
      <c r="T38" s="447" t="str">
        <f>IF(OR(LEFT(M2D!BH57,1)="V",M2D!BH57="RMV"),M2D!BH57,"")</f>
        <v/>
      </c>
      <c r="U38" s="447" t="str">
        <f>IF(OR(LEFT(M2D!BI57,1)="V",M2D!BI57="RMV"),M2D!BI57,"")</f>
        <v/>
      </c>
      <c r="V38" s="447" t="str">
        <f>IF(OR(LEFT(M2D!BJ57,1)="V",M2D!BJ57="RMV"),M2D!BJ57,"")</f>
        <v/>
      </c>
      <c r="W38" s="447" t="str">
        <f>IF(OR(LEFT(M2D!BK57,1)="V",M2D!BK57="RMV"),M2D!BK57,"")</f>
        <v/>
      </c>
      <c r="X38" s="447" t="str">
        <f>IF(OR(LEFT(M2D!BL57,1)="V",M2D!BL57="RMV"),M2D!BL57,"")</f>
        <v/>
      </c>
      <c r="Y38" s="447" t="str">
        <f>IF(OR(LEFT(M2D!BM57,1)="V",M2D!BM57="RMV"),M2D!BM57,"")</f>
        <v/>
      </c>
      <c r="Z38" s="447" t="str">
        <f>IF(OR(LEFT(M2D!BN57,1)="V",M2D!BN57="RMV"),M2D!BN57,"")</f>
        <v/>
      </c>
      <c r="AA38" s="447" t="str">
        <f>IF(OR(LEFT(M2D!BO57,1)="V",M2D!BO57="RMV"),M2D!BO57,"")</f>
        <v/>
      </c>
      <c r="AB38" s="448" t="str">
        <f>IF(OR(LEFT(M2D!BP57,1)="V",M2D!BP57="RMV"),M2D!BP57,"")</f>
        <v/>
      </c>
      <c r="AC38" s="446" t="str">
        <f>IF(OR(LEFT(M2D!BQ57,1)="V",M2D!BQ57="RMV"),M2D!BQ57,"")</f>
        <v/>
      </c>
      <c r="AD38" s="447" t="str">
        <f>IF(OR(LEFT(M2D!BR57,1)="V",M2D!BR57="RMV"),M2D!BR57,"")</f>
        <v/>
      </c>
      <c r="AE38" s="447" t="str">
        <f>IF(OR(LEFT(M2D!BS57,1)="V",M2D!BS57="RMV"),M2D!BS57,"")</f>
        <v/>
      </c>
      <c r="AF38" s="447" t="str">
        <f>IF(OR(LEFT(M2D!BT57,1)="V",M2D!BT57="RMV"),M2D!BT57,"")</f>
        <v/>
      </c>
      <c r="AG38" s="447" t="str">
        <f>IF(OR(LEFT(M2D!BU57,1)="V",M2D!BU57="RMV"),M2D!BU57,"")</f>
        <v/>
      </c>
      <c r="AH38" s="447" t="str">
        <f>IF(OR(LEFT(M2D!BV57,1)="V",M2D!BV57="RMV"),M2D!BV57,"")</f>
        <v/>
      </c>
      <c r="AI38" s="447" t="str">
        <f>IF(OR(LEFT(M2D!BW57,1)="V",M2D!BW57="RMV"),M2D!BW57,"")</f>
        <v/>
      </c>
      <c r="AJ38" s="447" t="str">
        <f>IF(OR(LEFT(M2D!BX57,1)="V",M2D!BX57="RMV"),M2D!BX57,"")</f>
        <v/>
      </c>
      <c r="AK38" s="447" t="str">
        <f>IF(OR(LEFT(M2D!BY57,1)="V",M2D!BY57="RMV"),M2D!BY57,"")</f>
        <v/>
      </c>
      <c r="AL38" s="447" t="str">
        <f>IF(OR(LEFT(M2D!BZ57,1)="V",M2D!BZ57="RMV"),M2D!BZ57,"")</f>
        <v/>
      </c>
      <c r="AM38" s="447" t="str">
        <f>IF(OR(LEFT(M2D!CA57,1)="V",M2D!CA57="RMV"),M2D!CA57,"")</f>
        <v/>
      </c>
      <c r="AN38" s="448" t="str">
        <f>IF(OR(LEFT(M2D!CB57,1)="V",M2D!CB57="RMV"),M2D!CB57,"")</f>
        <v/>
      </c>
      <c r="AO38" s="446" t="str">
        <f>IF(OR(LEFT(M2D!CC57,1)="V",M2D!CC57="RMV"),M2D!CC57,"")</f>
        <v/>
      </c>
      <c r="AP38" s="447" t="str">
        <f>IF(OR(LEFT(M2D!CD57,1)="V",M2D!CD57="RMV"),M2D!CD57,"")</f>
        <v/>
      </c>
      <c r="AQ38" s="447" t="str">
        <f>IF(OR(LEFT(M2D!CE57,1)="V",M2D!CE57="RMV"),M2D!CE57,"")</f>
        <v/>
      </c>
      <c r="AR38" s="447" t="str">
        <f>IF(OR(LEFT(M2D!CF57,1)="V",M2D!CF57="RMV"),M2D!CF57,"")</f>
        <v/>
      </c>
      <c r="AS38" s="447" t="str">
        <f>IF(OR(LEFT(M2D!CG57,1)="V",M2D!CG57="RMV"),M2D!CG57,"")</f>
        <v/>
      </c>
      <c r="AT38" s="447" t="str">
        <f>IF(OR(LEFT(M2D!CH57,1)="V",M2D!CH57="RMV"),M2D!CH57,"")</f>
        <v/>
      </c>
      <c r="AU38" s="447" t="str">
        <f>IF(OR(LEFT(M2D!CI57,1)="V",M2D!CI57="RMV"),M2D!CI57,"")</f>
        <v/>
      </c>
      <c r="AV38" s="447" t="str">
        <f>IF(OR(LEFT(M2D!CJ57,1)="V",M2D!CJ57="RMV"),M2D!CJ57,"")</f>
        <v/>
      </c>
      <c r="AW38" s="447" t="str">
        <f>IF(OR(LEFT(M2D!CK57,1)="V",M2D!CK57="RMV"),M2D!CK57,"")</f>
        <v/>
      </c>
      <c r="AX38" s="447" t="str">
        <f>IF(OR(LEFT(M2D!CL57,1)="V",M2D!CL57="RMV"),M2D!CL57,"")</f>
        <v/>
      </c>
      <c r="AY38" s="447" t="str">
        <f>IF(OR(LEFT(M2D!CM57,1)="V",M2D!CM57="RMV"),M2D!CM57,"")</f>
        <v/>
      </c>
      <c r="AZ38" s="448" t="str">
        <f>IF(OR(LEFT(M2D!CN57,1)="V",M2D!CN57="RMV"),M2D!CN57,"")</f>
        <v/>
      </c>
      <c r="BA38" s="446" t="str">
        <f>IF(OR(LEFT(M2D!CO57,1)="V",M2D!CO57="RMV"),M2D!CO57,"")</f>
        <v/>
      </c>
      <c r="BB38" s="447" t="str">
        <f>IF(OR(LEFT(M2D!CP57,1)="V",M2D!CP57="RMV"),M2D!CP57,"")</f>
        <v>V20</v>
      </c>
      <c r="BC38" s="447" t="str">
        <f>IF(OR(LEFT(M2D!CQ57,1)="V",M2D!CQ57="RMV"),M2D!CQ57,"")</f>
        <v>V20</v>
      </c>
      <c r="BD38" s="447" t="str">
        <f>IF(OR(LEFT(M2D!CR57,1)="V",M2D!CR57="RMV"),M2D!CR57,"")</f>
        <v>V20</v>
      </c>
      <c r="BE38" s="447" t="str">
        <f>IF(OR(LEFT(M2D!CS57,1)="V",M2D!CS57="RMV"),M2D!CS57,"")</f>
        <v>V20</v>
      </c>
      <c r="BF38" s="447" t="str">
        <f>IF(OR(LEFT(M2D!CT57,1)="V",M2D!CT57="RMV"),M2D!CT57,"")</f>
        <v>V20</v>
      </c>
      <c r="BG38" s="447" t="str">
        <f>IF(OR(LEFT(M2D!CU57,1)="V",M2D!CU57="RMV"),M2D!CU57,"")</f>
        <v>V20</v>
      </c>
      <c r="BH38" s="447" t="str">
        <f>IF(OR(LEFT(M2D!CV57,1)="V",M2D!CV57="RMV"),M2D!CV57,"")</f>
        <v>RMV</v>
      </c>
      <c r="BI38" s="447" t="str">
        <f>IF(OR(LEFT(M2D!CW57,1)="V",M2D!CW57="RMV"),M2D!CW57,"")</f>
        <v>RMV</v>
      </c>
      <c r="BJ38" s="447" t="str">
        <f>IF(OR(LEFT(M2D!CX57,1)="V",M2D!CX57="RMV"),M2D!CX57,"")</f>
        <v>RMV</v>
      </c>
      <c r="BK38" s="447" t="str">
        <f>IF(OR(LEFT(M2D!CY57,1)="V",M2D!CY57="RMV"),M2D!CY57,"")</f>
        <v>RMV</v>
      </c>
      <c r="BL38" s="448" t="str">
        <f>IF(OR(LEFT(M2D!CZ57,1)="V",M2D!CZ57="RMV"),M2D!CZ57,"")</f>
        <v>RMV</v>
      </c>
      <c r="BM38" s="446" t="str">
        <f>IF(OR(LEFT(M2D!DA57,1)="V",M2D!DA57="RMV"),M2D!DA57,"")</f>
        <v>RMV</v>
      </c>
      <c r="BN38" s="447" t="str">
        <f>IF(OR(LEFT(M2D!DB57,1)="V",M2D!DB57="RMV"),M2D!DB57,"")</f>
        <v/>
      </c>
      <c r="BO38" s="447" t="str">
        <f>IF(OR(LEFT(M2D!DC57,1)="V",M2D!DC57="RMV"),M2D!DC57,"")</f>
        <v/>
      </c>
      <c r="BP38" s="447" t="str">
        <f>IF(OR(LEFT(M2D!DD57,1)="V",M2D!DD57="RMV"),M2D!DD57,"")</f>
        <v/>
      </c>
      <c r="BQ38" s="447" t="str">
        <f>IF(OR(LEFT(M2D!DE57,1)="V",M2D!DE57="RMV"),M2D!DE57,"")</f>
        <v/>
      </c>
      <c r="BR38" s="447" t="str">
        <f>IF(OR(LEFT(M2D!DF57,1)="V",M2D!DF57="RMV"),M2D!DF57,"")</f>
        <v/>
      </c>
      <c r="BS38" s="447" t="str">
        <f>IF(OR(LEFT(M2D!DG57,1)="V",M2D!DG57="RMV"),M2D!DG57,"")</f>
        <v/>
      </c>
      <c r="BT38" s="447" t="str">
        <f>IF(OR(LEFT(M2D!DH57,1)="V",M2D!DH57="RMV"),M2D!DH57,"")</f>
        <v/>
      </c>
      <c r="BU38" s="447" t="str">
        <f>IF(OR(LEFT(M2D!DI57,1)="V",M2D!DI57="RMV"),M2D!DI57,"")</f>
        <v/>
      </c>
      <c r="BV38" s="447" t="str">
        <f>IF(OR(LEFT(M2D!DJ57,1)="V",M2D!DJ57="RMV"),M2D!DJ57,"")</f>
        <v/>
      </c>
      <c r="BW38" s="447" t="str">
        <f>IF(OR(LEFT(M2D!DK57,1)="V",M2D!DK57="RMV"),M2D!DK57,"")</f>
        <v/>
      </c>
      <c r="BX38" s="448" t="str">
        <f>IF(OR(LEFT(M2D!DL57,1)="V",M2D!DL57="RMV"),M2D!DL57,"")</f>
        <v/>
      </c>
      <c r="BY38" s="446" t="str">
        <f>IF(OR(LEFT(M2D!DM57,1)="V",M2D!DM57="RMV"),M2D!DM57,"")</f>
        <v/>
      </c>
      <c r="BZ38" s="447" t="str">
        <f>IF(OR(LEFT(M2D!DN57,1)="V",M2D!DN57="RMV"),M2D!DN57,"")</f>
        <v/>
      </c>
      <c r="CA38" s="447" t="str">
        <f>IF(OR(LEFT(M2D!DO57,1)="V",M2D!DO57="RMV"),M2D!DO57,"")</f>
        <v/>
      </c>
      <c r="CB38" s="447" t="str">
        <f>IF(OR(LEFT(M2D!DP57,1)="V",M2D!DP57="RMV"),M2D!DP57,"")</f>
        <v/>
      </c>
      <c r="CC38" s="447" t="str">
        <f>IF(OR(LEFT(M2D!DQ57,1)="V",M2D!DQ57="RMV"),M2D!DQ57,"")</f>
        <v/>
      </c>
      <c r="CD38" s="447" t="str">
        <f>IF(OR(LEFT(M2D!DR57,1)="V",M2D!DR57="RMV"),M2D!DR57,"")</f>
        <v/>
      </c>
      <c r="CE38" s="447" t="str">
        <f>IF(OR(LEFT(M2D!DS57,1)="V",M2D!DS57="RMV"),M2D!DS57,"")</f>
        <v/>
      </c>
      <c r="CF38" s="447" t="str">
        <f>IF(OR(LEFT(M2D!DT57,1)="V",M2D!DT57="RMV"),M2D!DT57,"")</f>
        <v/>
      </c>
      <c r="CG38" s="447" t="str">
        <f>IF(OR(LEFT(M2D!DU57,1)="V",M2D!DU57="RMV"),M2D!DU57,"")</f>
        <v/>
      </c>
      <c r="CH38" s="447" t="str">
        <f>IF(OR(LEFT(M2D!DV57,1)="V",M2D!DV57="RMV"),M2D!DV57,"")</f>
        <v/>
      </c>
      <c r="CI38" s="447" t="str">
        <f>IF(OR(LEFT(M2D!DW57,1)="V",M2D!DW57="RMV"),M2D!DW57,"")</f>
        <v/>
      </c>
      <c r="CJ38" s="448" t="str">
        <f>IF(OR(LEFT(M2D!DX57,1)="V",M2D!DX57="RMV"),M2D!DX57,"")</f>
        <v/>
      </c>
      <c r="CK38" s="446" t="str">
        <f>IF(OR(LEFT(M2D!DY57,1)="V",M2D!DY57="RMV"),M2D!DY57,"")</f>
        <v/>
      </c>
      <c r="CL38" s="447" t="str">
        <f>IF(OR(LEFT(M2D!DZ57,1)="V",M2D!DZ57="RMV"),M2D!DZ57,"")</f>
        <v/>
      </c>
      <c r="CM38" s="447" t="str">
        <f>IF(OR(LEFT(M2D!EA57,1)="V",M2D!EA57="RMV"),M2D!EA57,"")</f>
        <v/>
      </c>
      <c r="CN38" s="447" t="str">
        <f>IF(OR(LEFT(M2D!EB57,1)="V",M2D!EB57="RMV"),M2D!EB57,"")</f>
        <v/>
      </c>
      <c r="CO38" s="447" t="str">
        <f>IF(OR(LEFT(M2D!EC57,1)="V",M2D!EC57="RMV"),M2D!EC57,"")</f>
        <v/>
      </c>
      <c r="CP38" s="447" t="str">
        <f>IF(OR(LEFT(M2D!ED57,1)="V",M2D!ED57="RMV"),M2D!ED57,"")</f>
        <v/>
      </c>
      <c r="CQ38" s="447" t="str">
        <f>IF(OR(LEFT(M2D!EE57,1)="V",M2D!EE57="RMV"),M2D!EE57,"")</f>
        <v/>
      </c>
      <c r="CR38" s="447" t="str">
        <f>IF(OR(LEFT(M2D!EF57,1)="V",M2D!EF57="RMV"),M2D!EF57,"")</f>
        <v/>
      </c>
      <c r="CS38" s="447" t="str">
        <f>IF(OR(LEFT(M2D!EG57,1)="V",M2D!EG57="RMV"),M2D!EG57,"")</f>
        <v/>
      </c>
      <c r="CT38" s="447" t="str">
        <f>IF(OR(LEFT(M2D!EH57,1)="V",M2D!EH57="RMV"),M2D!EH57,"")</f>
        <v/>
      </c>
      <c r="CU38" s="447" t="str">
        <f>IF(OR(LEFT(M2D!EI57,1)="V",M2D!EI57="RMV"),M2D!EI57,"")</f>
        <v/>
      </c>
      <c r="CV38" s="448" t="str">
        <f>IF(OR(LEFT(M2D!EJ57,1)="V",M2D!EJ57="RMV"),M2D!EJ57,"")</f>
        <v/>
      </c>
      <c r="CW38" s="443">
        <f>HLOOKUP("RMV",K38:CV$58,CX38,FALSE)-VLOOKUP(C38,CZ$3:DA$8,2,FALSE)</f>
        <v>51</v>
      </c>
      <c r="CX38" s="365">
        <v>21</v>
      </c>
    </row>
    <row r="39" spans="1:102" x14ac:dyDescent="0.2">
      <c r="A39" s="442">
        <v>37</v>
      </c>
      <c r="B39" s="442" t="str">
        <f>M2D!H58</f>
        <v>D662</v>
      </c>
      <c r="C39" s="365" t="str">
        <f t="shared" si="1"/>
        <v>V20</v>
      </c>
      <c r="D39" s="442">
        <f>YEAR(HLOOKUP(C39,M2D!GZ$12:HE$89,VLOOKUP(B39,M2D!GX$13:HF$89,9,FALSE),FALSE))</f>
        <v>2022</v>
      </c>
      <c r="E39" s="446" t="str">
        <f>IF(OR(LEFT(M2D!AS58,1)="V",M2D!AS58="RMV"),M2D!AS58,"")</f>
        <v/>
      </c>
      <c r="F39" s="447" t="str">
        <f>IF(OR(LEFT(M2D!AT58,1)="V",M2D!AT58="RMV"),M2D!AT58,"")</f>
        <v/>
      </c>
      <c r="G39" s="447" t="str">
        <f>IF(OR(LEFT(M2D!AU58,1)="V",M2D!AU58="RMV"),M2D!AU58,"")</f>
        <v/>
      </c>
      <c r="H39" s="447" t="str">
        <f>IF(OR(LEFT(M2D!AV58,1)="V",M2D!AV58="RMV"),M2D!AV58,"")</f>
        <v/>
      </c>
      <c r="I39" s="447" t="str">
        <f>IF(OR(LEFT(M2D!AW58,1)="V",M2D!AW58="RMV"),M2D!AW58,"")</f>
        <v/>
      </c>
      <c r="J39" s="447" t="str">
        <f>IF(OR(LEFT(M2D!AX58,1)="V",M2D!AX58="RMV"),M2D!AX58,"")</f>
        <v/>
      </c>
      <c r="K39" s="447" t="str">
        <f>IF(OR(LEFT(M2D!AY58,1)="V",M2D!AY58="RMV"),M2D!AY58,"")</f>
        <v/>
      </c>
      <c r="L39" s="447" t="str">
        <f>IF(OR(LEFT(M2D!AZ58,1)="V",M2D!AZ58="RMV"),M2D!AZ58,"")</f>
        <v/>
      </c>
      <c r="M39" s="447" t="str">
        <f>IF(OR(LEFT(M2D!BA58,1)="V",M2D!BA58="RMV"),M2D!BA58,"")</f>
        <v/>
      </c>
      <c r="N39" s="447" t="str">
        <f>IF(OR(LEFT(M2D!BB58,1)="V",M2D!BB58="RMV"),M2D!BB58,"")</f>
        <v/>
      </c>
      <c r="O39" s="447" t="str">
        <f>IF(OR(LEFT(M2D!BC58,1)="V",M2D!BC58="RMV"),M2D!BC58,"")</f>
        <v/>
      </c>
      <c r="P39" s="448" t="str">
        <f>IF(OR(LEFT(M2D!BD58,1)="V",M2D!BD58="RMV"),M2D!BD58,"")</f>
        <v/>
      </c>
      <c r="Q39" s="446" t="str">
        <f>IF(OR(LEFT(M2D!BE58,1)="V",M2D!BE58="RMV"),M2D!BE58,"")</f>
        <v/>
      </c>
      <c r="R39" s="447" t="str">
        <f>IF(OR(LEFT(M2D!BF58,1)="V",M2D!BF58="RMV"),M2D!BF58,"")</f>
        <v/>
      </c>
      <c r="S39" s="447" t="str">
        <f>IF(OR(LEFT(M2D!BG58,1)="V",M2D!BG58="RMV"),M2D!BG58,"")</f>
        <v/>
      </c>
      <c r="T39" s="447" t="str">
        <f>IF(OR(LEFT(M2D!BH58,1)="V",M2D!BH58="RMV"),M2D!BH58,"")</f>
        <v/>
      </c>
      <c r="U39" s="447" t="str">
        <f>IF(OR(LEFT(M2D!BI58,1)="V",M2D!BI58="RMV"),M2D!BI58,"")</f>
        <v/>
      </c>
      <c r="V39" s="447" t="str">
        <f>IF(OR(LEFT(M2D!BJ58,1)="V",M2D!BJ58="RMV"),M2D!BJ58,"")</f>
        <v/>
      </c>
      <c r="W39" s="447" t="str">
        <f>IF(OR(LEFT(M2D!BK58,1)="V",M2D!BK58="RMV"),M2D!BK58,"")</f>
        <v/>
      </c>
      <c r="X39" s="447" t="str">
        <f>IF(OR(LEFT(M2D!BL58,1)="V",M2D!BL58="RMV"),M2D!BL58,"")</f>
        <v/>
      </c>
      <c r="Y39" s="447" t="str">
        <f>IF(OR(LEFT(M2D!BM58,1)="V",M2D!BM58="RMV"),M2D!BM58,"")</f>
        <v/>
      </c>
      <c r="Z39" s="447" t="str">
        <f>IF(OR(LEFT(M2D!BN58,1)="V",M2D!BN58="RMV"),M2D!BN58,"")</f>
        <v/>
      </c>
      <c r="AA39" s="447" t="str">
        <f>IF(OR(LEFT(M2D!BO58,1)="V",M2D!BO58="RMV"),M2D!BO58,"")</f>
        <v/>
      </c>
      <c r="AB39" s="448" t="str">
        <f>IF(OR(LEFT(M2D!BP58,1)="V",M2D!BP58="RMV"),M2D!BP58,"")</f>
        <v/>
      </c>
      <c r="AC39" s="446" t="str">
        <f>IF(OR(LEFT(M2D!BQ58,1)="V",M2D!BQ58="RMV"),M2D!BQ58,"")</f>
        <v/>
      </c>
      <c r="AD39" s="447" t="str">
        <f>IF(OR(LEFT(M2D!BR58,1)="V",M2D!BR58="RMV"),M2D!BR58,"")</f>
        <v/>
      </c>
      <c r="AE39" s="447" t="str">
        <f>IF(OR(LEFT(M2D!BS58,1)="V",M2D!BS58="RMV"),M2D!BS58,"")</f>
        <v/>
      </c>
      <c r="AF39" s="447" t="str">
        <f>IF(OR(LEFT(M2D!BT58,1)="V",M2D!BT58="RMV"),M2D!BT58,"")</f>
        <v/>
      </c>
      <c r="AG39" s="447" t="str">
        <f>IF(OR(LEFT(M2D!BU58,1)="V",M2D!BU58="RMV"),M2D!BU58,"")</f>
        <v/>
      </c>
      <c r="AH39" s="447" t="str">
        <f>IF(OR(LEFT(M2D!BV58,1)="V",M2D!BV58="RMV"),M2D!BV58,"")</f>
        <v/>
      </c>
      <c r="AI39" s="447" t="str">
        <f>IF(OR(LEFT(M2D!BW58,1)="V",M2D!BW58="RMV"),M2D!BW58,"")</f>
        <v/>
      </c>
      <c r="AJ39" s="447" t="str">
        <f>IF(OR(LEFT(M2D!BX58,1)="V",M2D!BX58="RMV"),M2D!BX58,"")</f>
        <v/>
      </c>
      <c r="AK39" s="447" t="str">
        <f>IF(OR(LEFT(M2D!BY58,1)="V",M2D!BY58="RMV"),M2D!BY58,"")</f>
        <v/>
      </c>
      <c r="AL39" s="447" t="str">
        <f>IF(OR(LEFT(M2D!BZ58,1)="V",M2D!BZ58="RMV"),M2D!BZ58,"")</f>
        <v/>
      </c>
      <c r="AM39" s="447" t="str">
        <f>IF(OR(LEFT(M2D!CA58,1)="V",M2D!CA58="RMV"),M2D!CA58,"")</f>
        <v/>
      </c>
      <c r="AN39" s="448" t="str">
        <f>IF(OR(LEFT(M2D!CB58,1)="V",M2D!CB58="RMV"),M2D!CB58,"")</f>
        <v/>
      </c>
      <c r="AO39" s="446" t="str">
        <f>IF(OR(LEFT(M2D!CC58,1)="V",M2D!CC58="RMV"),M2D!CC58,"")</f>
        <v/>
      </c>
      <c r="AP39" s="447" t="str">
        <f>IF(OR(LEFT(M2D!CD58,1)="V",M2D!CD58="RMV"),M2D!CD58,"")</f>
        <v/>
      </c>
      <c r="AQ39" s="447" t="str">
        <f>IF(OR(LEFT(M2D!CE58,1)="V",M2D!CE58="RMV"),M2D!CE58,"")</f>
        <v/>
      </c>
      <c r="AR39" s="447" t="str">
        <f>IF(OR(LEFT(M2D!CF58,1)="V",M2D!CF58="RMV"),M2D!CF58,"")</f>
        <v/>
      </c>
      <c r="AS39" s="447" t="str">
        <f>IF(OR(LEFT(M2D!CG58,1)="V",M2D!CG58="RMV"),M2D!CG58,"")</f>
        <v/>
      </c>
      <c r="AT39" s="447" t="str">
        <f>IF(OR(LEFT(M2D!CH58,1)="V",M2D!CH58="RMV"),M2D!CH58,"")</f>
        <v/>
      </c>
      <c r="AU39" s="447" t="str">
        <f>IF(OR(LEFT(M2D!CI58,1)="V",M2D!CI58="RMV"),M2D!CI58,"")</f>
        <v/>
      </c>
      <c r="AV39" s="447" t="str">
        <f>IF(OR(LEFT(M2D!CJ58,1)="V",M2D!CJ58="RMV"),M2D!CJ58,"")</f>
        <v/>
      </c>
      <c r="AW39" s="447" t="str">
        <f>IF(OR(LEFT(M2D!CK58,1)="V",M2D!CK58="RMV"),M2D!CK58,"")</f>
        <v/>
      </c>
      <c r="AX39" s="447" t="str">
        <f>IF(OR(LEFT(M2D!CL58,1)="V",M2D!CL58="RMV"),M2D!CL58,"")</f>
        <v/>
      </c>
      <c r="AY39" s="447" t="str">
        <f>IF(OR(LEFT(M2D!CM58,1)="V",M2D!CM58="RMV"),M2D!CM58,"")</f>
        <v/>
      </c>
      <c r="AZ39" s="448" t="str">
        <f>IF(OR(LEFT(M2D!CN58,1)="V",M2D!CN58="RMV"),M2D!CN58,"")</f>
        <v/>
      </c>
      <c r="BA39" s="446" t="str">
        <f>IF(OR(LEFT(M2D!CO58,1)="V",M2D!CO58="RMV"),M2D!CO58,"")</f>
        <v/>
      </c>
      <c r="BB39" s="447" t="str">
        <f>IF(OR(LEFT(M2D!CP58,1)="V",M2D!CP58="RMV"),M2D!CP58,"")</f>
        <v/>
      </c>
      <c r="BC39" s="447" t="str">
        <f>IF(OR(LEFT(M2D!CQ58,1)="V",M2D!CQ58="RMV"),M2D!CQ58,"")</f>
        <v>V20</v>
      </c>
      <c r="BD39" s="447" t="str">
        <f>IF(OR(LEFT(M2D!CR58,1)="V",M2D!CR58="RMV"),M2D!CR58,"")</f>
        <v>V20</v>
      </c>
      <c r="BE39" s="447" t="str">
        <f>IF(OR(LEFT(M2D!CS58,1)="V",M2D!CS58="RMV"),M2D!CS58,"")</f>
        <v>V20</v>
      </c>
      <c r="BF39" s="447" t="str">
        <f>IF(OR(LEFT(M2D!CT58,1)="V",M2D!CT58="RMV"),M2D!CT58,"")</f>
        <v>V20</v>
      </c>
      <c r="BG39" s="447" t="str">
        <f>IF(OR(LEFT(M2D!CU58,1)="V",M2D!CU58="RMV"),M2D!CU58,"")</f>
        <v>V20</v>
      </c>
      <c r="BH39" s="447" t="str">
        <f>IF(OR(LEFT(M2D!CV58,1)="V",M2D!CV58="RMV"),M2D!CV58,"")</f>
        <v>V20</v>
      </c>
      <c r="BI39" s="447" t="str">
        <f>IF(OR(LEFT(M2D!CW58,1)="V",M2D!CW58="RMV"),M2D!CW58,"")</f>
        <v>RMV</v>
      </c>
      <c r="BJ39" s="447" t="str">
        <f>IF(OR(LEFT(M2D!CX58,1)="V",M2D!CX58="RMV"),M2D!CX58,"")</f>
        <v>RMV</v>
      </c>
      <c r="BK39" s="447" t="str">
        <f>IF(OR(LEFT(M2D!CY58,1)="V",M2D!CY58="RMV"),M2D!CY58,"")</f>
        <v>RMV</v>
      </c>
      <c r="BL39" s="448" t="str">
        <f>IF(OR(LEFT(M2D!CZ58,1)="V",M2D!CZ58="RMV"),M2D!CZ58,"")</f>
        <v>RMV</v>
      </c>
      <c r="BM39" s="446" t="str">
        <f>IF(OR(LEFT(M2D!DA58,1)="V",M2D!DA58="RMV"),M2D!DA58,"")</f>
        <v>RMV</v>
      </c>
      <c r="BN39" s="447" t="str">
        <f>IF(OR(LEFT(M2D!DB58,1)="V",M2D!DB58="RMV"),M2D!DB58,"")</f>
        <v>RMV</v>
      </c>
      <c r="BO39" s="447" t="str">
        <f>IF(OR(LEFT(M2D!DC58,1)="V",M2D!DC58="RMV"),M2D!DC58,"")</f>
        <v/>
      </c>
      <c r="BP39" s="447" t="str">
        <f>IF(OR(LEFT(M2D!DD58,1)="V",M2D!DD58="RMV"),M2D!DD58,"")</f>
        <v/>
      </c>
      <c r="BQ39" s="447" t="str">
        <f>IF(OR(LEFT(M2D!DE58,1)="V",M2D!DE58="RMV"),M2D!DE58,"")</f>
        <v/>
      </c>
      <c r="BR39" s="447" t="str">
        <f>IF(OR(LEFT(M2D!DF58,1)="V",M2D!DF58="RMV"),M2D!DF58,"")</f>
        <v/>
      </c>
      <c r="BS39" s="447" t="str">
        <f>IF(OR(LEFT(M2D!DG58,1)="V",M2D!DG58="RMV"),M2D!DG58,"")</f>
        <v/>
      </c>
      <c r="BT39" s="447" t="str">
        <f>IF(OR(LEFT(M2D!DH58,1)="V",M2D!DH58="RMV"),M2D!DH58,"")</f>
        <v/>
      </c>
      <c r="BU39" s="447" t="str">
        <f>IF(OR(LEFT(M2D!DI58,1)="V",M2D!DI58="RMV"),M2D!DI58,"")</f>
        <v/>
      </c>
      <c r="BV39" s="447" t="str">
        <f>IF(OR(LEFT(M2D!DJ58,1)="V",M2D!DJ58="RMV"),M2D!DJ58,"")</f>
        <v/>
      </c>
      <c r="BW39" s="447" t="str">
        <f>IF(OR(LEFT(M2D!DK58,1)="V",M2D!DK58="RMV"),M2D!DK58,"")</f>
        <v/>
      </c>
      <c r="BX39" s="448" t="str">
        <f>IF(OR(LEFT(M2D!DL58,1)="V",M2D!DL58="RMV"),M2D!DL58,"")</f>
        <v/>
      </c>
      <c r="BY39" s="446" t="str">
        <f>IF(OR(LEFT(M2D!DM58,1)="V",M2D!DM58="RMV"),M2D!DM58,"")</f>
        <v/>
      </c>
      <c r="BZ39" s="447" t="str">
        <f>IF(OR(LEFT(M2D!DN58,1)="V",M2D!DN58="RMV"),M2D!DN58,"")</f>
        <v/>
      </c>
      <c r="CA39" s="447" t="str">
        <f>IF(OR(LEFT(M2D!DO58,1)="V",M2D!DO58="RMV"),M2D!DO58,"")</f>
        <v/>
      </c>
      <c r="CB39" s="447" t="str">
        <f>IF(OR(LEFT(M2D!DP58,1)="V",M2D!DP58="RMV"),M2D!DP58,"")</f>
        <v/>
      </c>
      <c r="CC39" s="447" t="str">
        <f>IF(OR(LEFT(M2D!DQ58,1)="V",M2D!DQ58="RMV"),M2D!DQ58,"")</f>
        <v/>
      </c>
      <c r="CD39" s="447" t="str">
        <f>IF(OR(LEFT(M2D!DR58,1)="V",M2D!DR58="RMV"),M2D!DR58,"")</f>
        <v/>
      </c>
      <c r="CE39" s="447" t="str">
        <f>IF(OR(LEFT(M2D!DS58,1)="V",M2D!DS58="RMV"),M2D!DS58,"")</f>
        <v/>
      </c>
      <c r="CF39" s="447" t="str">
        <f>IF(OR(LEFT(M2D!DT58,1)="V",M2D!DT58="RMV"),M2D!DT58,"")</f>
        <v/>
      </c>
      <c r="CG39" s="447" t="str">
        <f>IF(OR(LEFT(M2D!DU58,1)="V",M2D!DU58="RMV"),M2D!DU58,"")</f>
        <v/>
      </c>
      <c r="CH39" s="447" t="str">
        <f>IF(OR(LEFT(M2D!DV58,1)="V",M2D!DV58="RMV"),M2D!DV58,"")</f>
        <v/>
      </c>
      <c r="CI39" s="447" t="str">
        <f>IF(OR(LEFT(M2D!DW58,1)="V",M2D!DW58="RMV"),M2D!DW58,"")</f>
        <v/>
      </c>
      <c r="CJ39" s="448" t="str">
        <f>IF(OR(LEFT(M2D!DX58,1)="V",M2D!DX58="RMV"),M2D!DX58,"")</f>
        <v/>
      </c>
      <c r="CK39" s="446" t="str">
        <f>IF(OR(LEFT(M2D!DY58,1)="V",M2D!DY58="RMV"),M2D!DY58,"")</f>
        <v/>
      </c>
      <c r="CL39" s="447" t="str">
        <f>IF(OR(LEFT(M2D!DZ58,1)="V",M2D!DZ58="RMV"),M2D!DZ58,"")</f>
        <v/>
      </c>
      <c r="CM39" s="447" t="str">
        <f>IF(OR(LEFT(M2D!EA58,1)="V",M2D!EA58="RMV"),M2D!EA58,"")</f>
        <v/>
      </c>
      <c r="CN39" s="447" t="str">
        <f>IF(OR(LEFT(M2D!EB58,1)="V",M2D!EB58="RMV"),M2D!EB58,"")</f>
        <v/>
      </c>
      <c r="CO39" s="447" t="str">
        <f>IF(OR(LEFT(M2D!EC58,1)="V",M2D!EC58="RMV"),M2D!EC58,"")</f>
        <v/>
      </c>
      <c r="CP39" s="447" t="str">
        <f>IF(OR(LEFT(M2D!ED58,1)="V",M2D!ED58="RMV"),M2D!ED58,"")</f>
        <v/>
      </c>
      <c r="CQ39" s="447" t="str">
        <f>IF(OR(LEFT(M2D!EE58,1)="V",M2D!EE58="RMV"),M2D!EE58,"")</f>
        <v/>
      </c>
      <c r="CR39" s="447" t="str">
        <f>IF(OR(LEFT(M2D!EF58,1)="V",M2D!EF58="RMV"),M2D!EF58,"")</f>
        <v/>
      </c>
      <c r="CS39" s="447" t="str">
        <f>IF(OR(LEFT(M2D!EG58,1)="V",M2D!EG58="RMV"),M2D!EG58,"")</f>
        <v/>
      </c>
      <c r="CT39" s="447" t="str">
        <f>IF(OR(LEFT(M2D!EH58,1)="V",M2D!EH58="RMV"),M2D!EH58,"")</f>
        <v/>
      </c>
      <c r="CU39" s="447" t="str">
        <f>IF(OR(LEFT(M2D!EI58,1)="V",M2D!EI58="RMV"),M2D!EI58,"")</f>
        <v/>
      </c>
      <c r="CV39" s="448" t="str">
        <f>IF(OR(LEFT(M2D!EJ58,1)="V",M2D!EJ58="RMV"),M2D!EJ58,"")</f>
        <v/>
      </c>
      <c r="CW39" s="443">
        <f>HLOOKUP("RMV",K39:CV$58,CX39,FALSE)-VLOOKUP(C39,CZ$3:DA$8,2,FALSE)</f>
        <v>52</v>
      </c>
      <c r="CX39" s="365">
        <v>20</v>
      </c>
    </row>
    <row r="40" spans="1:102" x14ac:dyDescent="0.2">
      <c r="A40" s="442">
        <v>38</v>
      </c>
      <c r="B40" s="442" t="str">
        <f>M2D!H74</f>
        <v>D680</v>
      </c>
      <c r="C40" s="365" t="str">
        <f t="shared" si="1"/>
        <v>V20</v>
      </c>
      <c r="D40" s="442">
        <f>YEAR(HLOOKUP(C40,M2D!GZ$12:HE$89,VLOOKUP(B40,M2D!GX$13:HF$89,9,FALSE),FALSE))</f>
        <v>2022</v>
      </c>
      <c r="E40" s="446" t="str">
        <f>IF(OR(LEFT(M2D!AS74,1)="V",M2D!AS74="RMV"),M2D!AS74,"")</f>
        <v/>
      </c>
      <c r="F40" s="447" t="str">
        <f>IF(OR(LEFT(M2D!AT74,1)="V",M2D!AT74="RMV"),M2D!AT74,"")</f>
        <v/>
      </c>
      <c r="G40" s="447" t="str">
        <f>IF(OR(LEFT(M2D!AU74,1)="V",M2D!AU74="RMV"),M2D!AU74,"")</f>
        <v/>
      </c>
      <c r="H40" s="447" t="str">
        <f>IF(OR(LEFT(M2D!AV74,1)="V",M2D!AV74="RMV"),M2D!AV74,"")</f>
        <v/>
      </c>
      <c r="I40" s="447" t="str">
        <f>IF(OR(LEFT(M2D!AW74,1)="V",M2D!AW74="RMV"),M2D!AW74,"")</f>
        <v/>
      </c>
      <c r="J40" s="447" t="str">
        <f>IF(OR(LEFT(M2D!AX74,1)="V",M2D!AX74="RMV"),M2D!AX74,"")</f>
        <v/>
      </c>
      <c r="K40" s="447" t="str">
        <f>IF(OR(LEFT(M2D!AY74,1)="V",M2D!AY74="RMV"),M2D!AY74,"")</f>
        <v/>
      </c>
      <c r="L40" s="447" t="str">
        <f>IF(OR(LEFT(M2D!AZ74,1)="V",M2D!AZ74="RMV"),M2D!AZ74,"")</f>
        <v/>
      </c>
      <c r="M40" s="447" t="str">
        <f>IF(OR(LEFT(M2D!BA74,1)="V",M2D!BA74="RMV"),M2D!BA74,"")</f>
        <v/>
      </c>
      <c r="N40" s="447" t="str">
        <f>IF(OR(LEFT(M2D!BB74,1)="V",M2D!BB74="RMV"),M2D!BB74,"")</f>
        <v/>
      </c>
      <c r="O40" s="447" t="str">
        <f>IF(OR(LEFT(M2D!BC74,1)="V",M2D!BC74="RMV"),M2D!BC74,"")</f>
        <v/>
      </c>
      <c r="P40" s="448" t="str">
        <f>IF(OR(LEFT(M2D!BD74,1)="V",M2D!BD74="RMV"),M2D!BD74,"")</f>
        <v/>
      </c>
      <c r="Q40" s="446" t="str">
        <f>IF(OR(LEFT(M2D!BE74,1)="V",M2D!BE74="RMV"),M2D!BE74,"")</f>
        <v/>
      </c>
      <c r="R40" s="447" t="str">
        <f>IF(OR(LEFT(M2D!BF74,1)="V",M2D!BF74="RMV"),M2D!BF74,"")</f>
        <v/>
      </c>
      <c r="S40" s="447" t="str">
        <f>IF(OR(LEFT(M2D!BG74,1)="V",M2D!BG74="RMV"),M2D!BG74,"")</f>
        <v/>
      </c>
      <c r="T40" s="447" t="str">
        <f>IF(OR(LEFT(M2D!BH74,1)="V",M2D!BH74="RMV"),M2D!BH74,"")</f>
        <v/>
      </c>
      <c r="U40" s="447" t="str">
        <f>IF(OR(LEFT(M2D!BI74,1)="V",M2D!BI74="RMV"),M2D!BI74,"")</f>
        <v/>
      </c>
      <c r="V40" s="447" t="str">
        <f>IF(OR(LEFT(M2D!BJ74,1)="V",M2D!BJ74="RMV"),M2D!BJ74,"")</f>
        <v/>
      </c>
      <c r="W40" s="447" t="str">
        <f>IF(OR(LEFT(M2D!BK74,1)="V",M2D!BK74="RMV"),M2D!BK74,"")</f>
        <v/>
      </c>
      <c r="X40" s="447" t="str">
        <f>IF(OR(LEFT(M2D!BL74,1)="V",M2D!BL74="RMV"),M2D!BL74,"")</f>
        <v/>
      </c>
      <c r="Y40" s="447" t="str">
        <f>IF(OR(LEFT(M2D!BM74,1)="V",M2D!BM74="RMV"),M2D!BM74,"")</f>
        <v/>
      </c>
      <c r="Z40" s="447" t="str">
        <f>IF(OR(LEFT(M2D!BN74,1)="V",M2D!BN74="RMV"),M2D!BN74,"")</f>
        <v/>
      </c>
      <c r="AA40" s="447" t="str">
        <f>IF(OR(LEFT(M2D!BO74,1)="V",M2D!BO74="RMV"),M2D!BO74,"")</f>
        <v/>
      </c>
      <c r="AB40" s="448" t="str">
        <f>IF(OR(LEFT(M2D!BP74,1)="V",M2D!BP74="RMV"),M2D!BP74,"")</f>
        <v/>
      </c>
      <c r="AC40" s="446" t="str">
        <f>IF(OR(LEFT(M2D!BQ74,1)="V",M2D!BQ74="RMV"),M2D!BQ74,"")</f>
        <v/>
      </c>
      <c r="AD40" s="447" t="str">
        <f>IF(OR(LEFT(M2D!BR74,1)="V",M2D!BR74="RMV"),M2D!BR74,"")</f>
        <v/>
      </c>
      <c r="AE40" s="447" t="str">
        <f>IF(OR(LEFT(M2D!BS74,1)="V",M2D!BS74="RMV"),M2D!BS74,"")</f>
        <v/>
      </c>
      <c r="AF40" s="447" t="str">
        <f>IF(OR(LEFT(M2D!BT74,1)="V",M2D!BT74="RMV"),M2D!BT74,"")</f>
        <v/>
      </c>
      <c r="AG40" s="447" t="str">
        <f>IF(OR(LEFT(M2D!BU74,1)="V",M2D!BU74="RMV"),M2D!BU74,"")</f>
        <v/>
      </c>
      <c r="AH40" s="447" t="str">
        <f>IF(OR(LEFT(M2D!BV74,1)="V",M2D!BV74="RMV"),M2D!BV74,"")</f>
        <v/>
      </c>
      <c r="AI40" s="447" t="str">
        <f>IF(OR(LEFT(M2D!BW74,1)="V",M2D!BW74="RMV"),M2D!BW74,"")</f>
        <v/>
      </c>
      <c r="AJ40" s="447" t="str">
        <f>IF(OR(LEFT(M2D!BX74,1)="V",M2D!BX74="RMV"),M2D!BX74,"")</f>
        <v/>
      </c>
      <c r="AK40" s="447" t="str">
        <f>IF(OR(LEFT(M2D!BY74,1)="V",M2D!BY74="RMV"),M2D!BY74,"")</f>
        <v/>
      </c>
      <c r="AL40" s="447" t="str">
        <f>IF(OR(LEFT(M2D!BZ74,1)="V",M2D!BZ74="RMV"),M2D!BZ74,"")</f>
        <v/>
      </c>
      <c r="AM40" s="447" t="str">
        <f>IF(OR(LEFT(M2D!CA74,1)="V",M2D!CA74="RMV"),M2D!CA74,"")</f>
        <v/>
      </c>
      <c r="AN40" s="448" t="str">
        <f>IF(OR(LEFT(M2D!CB74,1)="V",M2D!CB74="RMV"),M2D!CB74,"")</f>
        <v/>
      </c>
      <c r="AO40" s="446" t="str">
        <f>IF(OR(LEFT(M2D!CC74,1)="V",M2D!CC74="RMV"),M2D!CC74,"")</f>
        <v/>
      </c>
      <c r="AP40" s="447" t="str">
        <f>IF(OR(LEFT(M2D!CD74,1)="V",M2D!CD74="RMV"),M2D!CD74,"")</f>
        <v/>
      </c>
      <c r="AQ40" s="447" t="str">
        <f>IF(OR(LEFT(M2D!CE74,1)="V",M2D!CE74="RMV"),M2D!CE74,"")</f>
        <v/>
      </c>
      <c r="AR40" s="447" t="str">
        <f>IF(OR(LEFT(M2D!CF74,1)="V",M2D!CF74="RMV"),M2D!CF74,"")</f>
        <v/>
      </c>
      <c r="AS40" s="447" t="str">
        <f>IF(OR(LEFT(M2D!CG74,1)="V",M2D!CG74="RMV"),M2D!CG74,"")</f>
        <v/>
      </c>
      <c r="AT40" s="447" t="str">
        <f>IF(OR(LEFT(M2D!CH74,1)="V",M2D!CH74="RMV"),M2D!CH74,"")</f>
        <v/>
      </c>
      <c r="AU40" s="447" t="str">
        <f>IF(OR(LEFT(M2D!CI74,1)="V",M2D!CI74="RMV"),M2D!CI74,"")</f>
        <v/>
      </c>
      <c r="AV40" s="447" t="str">
        <f>IF(OR(LEFT(M2D!CJ74,1)="V",M2D!CJ74="RMV"),M2D!CJ74,"")</f>
        <v/>
      </c>
      <c r="AW40" s="447" t="str">
        <f>IF(OR(LEFT(M2D!CK74,1)="V",M2D!CK74="RMV"),M2D!CK74,"")</f>
        <v/>
      </c>
      <c r="AX40" s="447" t="str">
        <f>IF(OR(LEFT(M2D!CL74,1)="V",M2D!CL74="RMV"),M2D!CL74,"")</f>
        <v/>
      </c>
      <c r="AY40" s="447" t="str">
        <f>IF(OR(LEFT(M2D!CM74,1)="V",M2D!CM74="RMV"),M2D!CM74,"")</f>
        <v/>
      </c>
      <c r="AZ40" s="448" t="str">
        <f>IF(OR(LEFT(M2D!CN74,1)="V",M2D!CN74="RMV"),M2D!CN74,"")</f>
        <v/>
      </c>
      <c r="BA40" s="446" t="str">
        <f>IF(OR(LEFT(M2D!CO74,1)="V",M2D!CO74="RMV"),M2D!CO74,"")</f>
        <v/>
      </c>
      <c r="BB40" s="447" t="str">
        <f>IF(OR(LEFT(M2D!CP74,1)="V",M2D!CP74="RMV"),M2D!CP74,"")</f>
        <v/>
      </c>
      <c r="BC40" s="447" t="str">
        <f>IF(OR(LEFT(M2D!CQ74,1)="V",M2D!CQ74="RMV"),M2D!CQ74,"")</f>
        <v/>
      </c>
      <c r="BD40" s="447" t="str">
        <f>IF(OR(LEFT(M2D!CR74,1)="V",M2D!CR74="RMV"),M2D!CR74,"")</f>
        <v>V20</v>
      </c>
      <c r="BE40" s="447" t="str">
        <f>IF(OR(LEFT(M2D!CS74,1)="V",M2D!CS74="RMV"),M2D!CS74,"")</f>
        <v>V20</v>
      </c>
      <c r="BF40" s="447" t="str">
        <f>IF(OR(LEFT(M2D!CT74,1)="V",M2D!CT74="RMV"),M2D!CT74,"")</f>
        <v>V20</v>
      </c>
      <c r="BG40" s="447" t="str">
        <f>IF(OR(LEFT(M2D!CU74,1)="V",M2D!CU74="RMV"),M2D!CU74,"")</f>
        <v>V20</v>
      </c>
      <c r="BH40" s="447" t="str">
        <f>IF(OR(LEFT(M2D!CV74,1)="V",M2D!CV74="RMV"),M2D!CV74,"")</f>
        <v>V20</v>
      </c>
      <c r="BI40" s="447" t="str">
        <f>IF(OR(LEFT(M2D!CW74,1)="V",M2D!CW74="RMV"),M2D!CW74,"")</f>
        <v>V20</v>
      </c>
      <c r="BJ40" s="447" t="str">
        <f>IF(OR(LEFT(M2D!CX74,1)="V",M2D!CX74="RMV"),M2D!CX74,"")</f>
        <v>RMV</v>
      </c>
      <c r="BK40" s="447" t="str">
        <f>IF(OR(LEFT(M2D!CY74,1)="V",M2D!CY74="RMV"),M2D!CY74,"")</f>
        <v>RMV</v>
      </c>
      <c r="BL40" s="448" t="str">
        <f>IF(OR(LEFT(M2D!CZ74,1)="V",M2D!CZ74="RMV"),M2D!CZ74,"")</f>
        <v>RMV</v>
      </c>
      <c r="BM40" s="446" t="str">
        <f>IF(OR(LEFT(M2D!DA74,1)="V",M2D!DA74="RMV"),M2D!DA74,"")</f>
        <v>RMV</v>
      </c>
      <c r="BN40" s="447" t="str">
        <f>IF(OR(LEFT(M2D!DB74,1)="V",M2D!DB74="RMV"),M2D!DB74,"")</f>
        <v>RMV</v>
      </c>
      <c r="BO40" s="447" t="str">
        <f>IF(OR(LEFT(M2D!DC74,1)="V",M2D!DC74="RMV"),M2D!DC74,"")</f>
        <v>RMV</v>
      </c>
      <c r="BP40" s="447" t="str">
        <f>IF(OR(LEFT(M2D!DD74,1)="V",M2D!DD74="RMV"),M2D!DD74,"")</f>
        <v/>
      </c>
      <c r="BQ40" s="447" t="str">
        <f>IF(OR(LEFT(M2D!DE74,1)="V",M2D!DE74="RMV"),M2D!DE74,"")</f>
        <v/>
      </c>
      <c r="BR40" s="447" t="str">
        <f>IF(OR(LEFT(M2D!DF74,1)="V",M2D!DF74="RMV"),M2D!DF74,"")</f>
        <v/>
      </c>
      <c r="BS40" s="447" t="str">
        <f>IF(OR(LEFT(M2D!DG74,1)="V",M2D!DG74="RMV"),M2D!DG74,"")</f>
        <v/>
      </c>
      <c r="BT40" s="447" t="str">
        <f>IF(OR(LEFT(M2D!DH74,1)="V",M2D!DH74="RMV"),M2D!DH74,"")</f>
        <v/>
      </c>
      <c r="BU40" s="447" t="str">
        <f>IF(OR(LEFT(M2D!DI74,1)="V",M2D!DI74="RMV"),M2D!DI74,"")</f>
        <v/>
      </c>
      <c r="BV40" s="447" t="str">
        <f>IF(OR(LEFT(M2D!DJ74,1)="V",M2D!DJ74="RMV"),M2D!DJ74,"")</f>
        <v/>
      </c>
      <c r="BW40" s="447" t="str">
        <f>IF(OR(LEFT(M2D!DK74,1)="V",M2D!DK74="RMV"),M2D!DK74,"")</f>
        <v/>
      </c>
      <c r="BX40" s="448" t="str">
        <f>IF(OR(LEFT(M2D!DL74,1)="V",M2D!DL74="RMV"),M2D!DL74,"")</f>
        <v/>
      </c>
      <c r="BY40" s="446" t="str">
        <f>IF(OR(LEFT(M2D!DM74,1)="V",M2D!DM74="RMV"),M2D!DM74,"")</f>
        <v/>
      </c>
      <c r="BZ40" s="447" t="str">
        <f>IF(OR(LEFT(M2D!DN74,1)="V",M2D!DN74="RMV"),M2D!DN74,"")</f>
        <v/>
      </c>
      <c r="CA40" s="447" t="str">
        <f>IF(OR(LEFT(M2D!DO74,1)="V",M2D!DO74="RMV"),M2D!DO74,"")</f>
        <v/>
      </c>
      <c r="CB40" s="447" t="str">
        <f>IF(OR(LEFT(M2D!DP74,1)="V",M2D!DP74="RMV"),M2D!DP74,"")</f>
        <v/>
      </c>
      <c r="CC40" s="447" t="str">
        <f>IF(OR(LEFT(M2D!DQ74,1)="V",M2D!DQ74="RMV"),M2D!DQ74,"")</f>
        <v/>
      </c>
      <c r="CD40" s="447" t="str">
        <f>IF(OR(LEFT(M2D!DR74,1)="V",M2D!DR74="RMV"),M2D!DR74,"")</f>
        <v/>
      </c>
      <c r="CE40" s="447" t="str">
        <f>IF(OR(LEFT(M2D!DS74,1)="V",M2D!DS74="RMV"),M2D!DS74,"")</f>
        <v/>
      </c>
      <c r="CF40" s="447" t="str">
        <f>IF(OR(LEFT(M2D!DT74,1)="V",M2D!DT74="RMV"),M2D!DT74,"")</f>
        <v/>
      </c>
      <c r="CG40" s="447" t="str">
        <f>IF(OR(LEFT(M2D!DU74,1)="V",M2D!DU74="RMV"),M2D!DU74,"")</f>
        <v/>
      </c>
      <c r="CH40" s="447" t="str">
        <f>IF(OR(LEFT(M2D!DV74,1)="V",M2D!DV74="RMV"),M2D!DV74,"")</f>
        <v/>
      </c>
      <c r="CI40" s="447" t="str">
        <f>IF(OR(LEFT(M2D!DW74,1)="V",M2D!DW74="RMV"),M2D!DW74,"")</f>
        <v/>
      </c>
      <c r="CJ40" s="448" t="str">
        <f>IF(OR(LEFT(M2D!DX74,1)="V",M2D!DX74="RMV"),M2D!DX74,"")</f>
        <v/>
      </c>
      <c r="CK40" s="446" t="str">
        <f>IF(OR(LEFT(M2D!DY74,1)="V",M2D!DY74="RMV"),M2D!DY74,"")</f>
        <v/>
      </c>
      <c r="CL40" s="447" t="str">
        <f>IF(OR(LEFT(M2D!DZ74,1)="V",M2D!DZ74="RMV"),M2D!DZ74,"")</f>
        <v/>
      </c>
      <c r="CM40" s="447" t="str">
        <f>IF(OR(LEFT(M2D!EA74,1)="V",M2D!EA74="RMV"),M2D!EA74,"")</f>
        <v/>
      </c>
      <c r="CN40" s="447" t="str">
        <f>IF(OR(LEFT(M2D!EB74,1)="V",M2D!EB74="RMV"),M2D!EB74,"")</f>
        <v/>
      </c>
      <c r="CO40" s="447" t="str">
        <f>IF(OR(LEFT(M2D!EC74,1)="V",M2D!EC74="RMV"),M2D!EC74,"")</f>
        <v/>
      </c>
      <c r="CP40" s="447" t="str">
        <f>IF(OR(LEFT(M2D!ED74,1)="V",M2D!ED74="RMV"),M2D!ED74,"")</f>
        <v/>
      </c>
      <c r="CQ40" s="447" t="str">
        <f>IF(OR(LEFT(M2D!EE74,1)="V",M2D!EE74="RMV"),M2D!EE74,"")</f>
        <v/>
      </c>
      <c r="CR40" s="447" t="str">
        <f>IF(OR(LEFT(M2D!EF74,1)="V",M2D!EF74="RMV"),M2D!EF74,"")</f>
        <v/>
      </c>
      <c r="CS40" s="447" t="str">
        <f>IF(OR(LEFT(M2D!EG74,1)="V",M2D!EG74="RMV"),M2D!EG74,"")</f>
        <v/>
      </c>
      <c r="CT40" s="447" t="str">
        <f>IF(OR(LEFT(M2D!EH74,1)="V",M2D!EH74="RMV"),M2D!EH74,"")</f>
        <v/>
      </c>
      <c r="CU40" s="447" t="str">
        <f>IF(OR(LEFT(M2D!EI74,1)="V",M2D!EI74="RMV"),M2D!EI74,"")</f>
        <v/>
      </c>
      <c r="CV40" s="448" t="str">
        <f>IF(OR(LEFT(M2D!EJ74,1)="V",M2D!EJ74="RMV"),M2D!EJ74,"")</f>
        <v/>
      </c>
      <c r="CW40" s="443">
        <f>HLOOKUP("RMV",K40:CV$58,CX40,FALSE)-VLOOKUP(C40,CZ$3:DA$8,2,FALSE)</f>
        <v>53</v>
      </c>
      <c r="CX40" s="365">
        <v>19</v>
      </c>
    </row>
    <row r="41" spans="1:102" x14ac:dyDescent="0.2">
      <c r="A41" s="442">
        <v>39</v>
      </c>
      <c r="B41" s="442" t="str">
        <f>M2D!H12</f>
        <v>D611</v>
      </c>
      <c r="C41" s="365" t="str">
        <f t="shared" si="1"/>
        <v>V15</v>
      </c>
      <c r="D41" s="442">
        <f>YEAR(HLOOKUP(C41,M2D!GZ$12:HE$89,VLOOKUP(B41,M2D!GX$13:HF$89,9,FALSE),FALSE))</f>
        <v>2022</v>
      </c>
      <c r="E41" s="446" t="str">
        <f>IF(OR(LEFT(M2D!AS12,1)="V",M2D!AS12="RMV"),M2D!AS12,"")</f>
        <v/>
      </c>
      <c r="F41" s="447" t="str">
        <f>IF(OR(LEFT(M2D!AT12,1)="V",M2D!AT12="RMV"),M2D!AT12,"")</f>
        <v/>
      </c>
      <c r="G41" s="447" t="str">
        <f>IF(OR(LEFT(M2D!AU12,1)="V",M2D!AU12="RMV"),M2D!AU12,"")</f>
        <v/>
      </c>
      <c r="H41" s="447" t="str">
        <f>IF(OR(LEFT(M2D!AV12,1)="V",M2D!AV12="RMV"),M2D!AV12,"")</f>
        <v/>
      </c>
      <c r="I41" s="447" t="str">
        <f>IF(OR(LEFT(M2D!AW12,1)="V",M2D!AW12="RMV"),M2D!AW12,"")</f>
        <v/>
      </c>
      <c r="J41" s="447" t="str">
        <f>IF(OR(LEFT(M2D!AX12,1)="V",M2D!AX12="RMV"),M2D!AX12,"")</f>
        <v/>
      </c>
      <c r="K41" s="447" t="str">
        <f>IF(OR(LEFT(M2D!AY12,1)="V",M2D!AY12="RMV"),M2D!AY12,"")</f>
        <v/>
      </c>
      <c r="L41" s="447" t="str">
        <f>IF(OR(LEFT(M2D!AZ12,1)="V",M2D!AZ12="RMV"),M2D!AZ12,"")</f>
        <v/>
      </c>
      <c r="M41" s="447" t="str">
        <f>IF(OR(LEFT(M2D!BA12,1)="V",M2D!BA12="RMV"),M2D!BA12,"")</f>
        <v/>
      </c>
      <c r="N41" s="447" t="str">
        <f>IF(OR(LEFT(M2D!BB12,1)="V",M2D!BB12="RMV"),M2D!BB12,"")</f>
        <v/>
      </c>
      <c r="O41" s="447" t="str">
        <f>IF(OR(LEFT(M2D!BC12,1)="V",M2D!BC12="RMV"),M2D!BC12,"")</f>
        <v/>
      </c>
      <c r="P41" s="448" t="str">
        <f>IF(OR(LEFT(M2D!BD12,1)="V",M2D!BD12="RMV"),M2D!BD12,"")</f>
        <v/>
      </c>
      <c r="Q41" s="446" t="str">
        <f>IF(OR(LEFT(M2D!BE12,1)="V",M2D!BE12="RMV"),M2D!BE12,"")</f>
        <v/>
      </c>
      <c r="R41" s="447" t="str">
        <f>IF(OR(LEFT(M2D!BF12,1)="V",M2D!BF12="RMV"),M2D!BF12,"")</f>
        <v/>
      </c>
      <c r="S41" s="447" t="str">
        <f>IF(OR(LEFT(M2D!BG12,1)="V",M2D!BG12="RMV"),M2D!BG12,"")</f>
        <v/>
      </c>
      <c r="T41" s="447" t="str">
        <f>IF(OR(LEFT(M2D!BH12,1)="V",M2D!BH12="RMV"),M2D!BH12,"")</f>
        <v/>
      </c>
      <c r="U41" s="447" t="str">
        <f>IF(OR(LEFT(M2D!BI12,1)="V",M2D!BI12="RMV"),M2D!BI12,"")</f>
        <v/>
      </c>
      <c r="V41" s="447" t="str">
        <f>IF(OR(LEFT(M2D!BJ12,1)="V",M2D!BJ12="RMV"),M2D!BJ12,"")</f>
        <v/>
      </c>
      <c r="W41" s="447" t="str">
        <f>IF(OR(LEFT(M2D!BK12,1)="V",M2D!BK12="RMV"),M2D!BK12,"")</f>
        <v/>
      </c>
      <c r="X41" s="447" t="str">
        <f>IF(OR(LEFT(M2D!BL12,1)="V",M2D!BL12="RMV"),M2D!BL12,"")</f>
        <v/>
      </c>
      <c r="Y41" s="447" t="str">
        <f>IF(OR(LEFT(M2D!BM12,1)="V",M2D!BM12="RMV"),M2D!BM12,"")</f>
        <v/>
      </c>
      <c r="Z41" s="447" t="str">
        <f>IF(OR(LEFT(M2D!BN12,1)="V",M2D!BN12="RMV"),M2D!BN12,"")</f>
        <v/>
      </c>
      <c r="AA41" s="447" t="str">
        <f>IF(OR(LEFT(M2D!BO12,1)="V",M2D!BO12="RMV"),M2D!BO12,"")</f>
        <v/>
      </c>
      <c r="AB41" s="448" t="str">
        <f>IF(OR(LEFT(M2D!BP12,1)="V",M2D!BP12="RMV"),M2D!BP12,"")</f>
        <v/>
      </c>
      <c r="AC41" s="446" t="str">
        <f>IF(OR(LEFT(M2D!BQ12,1)="V",M2D!BQ12="RMV"),M2D!BQ12,"")</f>
        <v/>
      </c>
      <c r="AD41" s="447" t="str">
        <f>IF(OR(LEFT(M2D!BR12,1)="V",M2D!BR12="RMV"),M2D!BR12,"")</f>
        <v/>
      </c>
      <c r="AE41" s="447" t="str">
        <f>IF(OR(LEFT(M2D!BS12,1)="V",M2D!BS12="RMV"),M2D!BS12,"")</f>
        <v/>
      </c>
      <c r="AF41" s="447" t="str">
        <f>IF(OR(LEFT(M2D!BT12,1)="V",M2D!BT12="RMV"),M2D!BT12,"")</f>
        <v/>
      </c>
      <c r="AG41" s="447" t="str">
        <f>IF(OR(LEFT(M2D!BU12,1)="V",M2D!BU12="RMV"),M2D!BU12,"")</f>
        <v/>
      </c>
      <c r="AH41" s="447" t="str">
        <f>IF(OR(LEFT(M2D!BV12,1)="V",M2D!BV12="RMV"),M2D!BV12,"")</f>
        <v/>
      </c>
      <c r="AI41" s="447" t="str">
        <f>IF(OR(LEFT(M2D!BW12,1)="V",M2D!BW12="RMV"),M2D!BW12,"")</f>
        <v/>
      </c>
      <c r="AJ41" s="447" t="str">
        <f>IF(OR(LEFT(M2D!BX12,1)="V",M2D!BX12="RMV"),M2D!BX12,"")</f>
        <v/>
      </c>
      <c r="AK41" s="447" t="str">
        <f>IF(OR(LEFT(M2D!BY12,1)="V",M2D!BY12="RMV"),M2D!BY12,"")</f>
        <v/>
      </c>
      <c r="AL41" s="447" t="str">
        <f>IF(OR(LEFT(M2D!BZ12,1)="V",M2D!BZ12="RMV"),M2D!BZ12,"")</f>
        <v/>
      </c>
      <c r="AM41" s="447" t="str">
        <f>IF(OR(LEFT(M2D!CA12,1)="V",M2D!CA12="RMV"),M2D!CA12,"")</f>
        <v/>
      </c>
      <c r="AN41" s="448" t="str">
        <f>IF(OR(LEFT(M2D!CB12,1)="V",M2D!CB12="RMV"),M2D!CB12,"")</f>
        <v/>
      </c>
      <c r="AO41" s="446" t="str">
        <f>IF(OR(LEFT(M2D!CC12,1)="V",M2D!CC12="RMV"),M2D!CC12,"")</f>
        <v/>
      </c>
      <c r="AP41" s="447" t="str">
        <f>IF(OR(LEFT(M2D!CD12,1)="V",M2D!CD12="RMV"),M2D!CD12,"")</f>
        <v/>
      </c>
      <c r="AQ41" s="447" t="str">
        <f>IF(OR(LEFT(M2D!CE12,1)="V",M2D!CE12="RMV"),M2D!CE12,"")</f>
        <v/>
      </c>
      <c r="AR41" s="447" t="str">
        <f>IF(OR(LEFT(M2D!CF12,1)="V",M2D!CF12="RMV"),M2D!CF12,"")</f>
        <v/>
      </c>
      <c r="AS41" s="447" t="str">
        <f>IF(OR(LEFT(M2D!CG12,1)="V",M2D!CG12="RMV"),M2D!CG12,"")</f>
        <v/>
      </c>
      <c r="AT41" s="447" t="str">
        <f>IF(OR(LEFT(M2D!CH12,1)="V",M2D!CH12="RMV"),M2D!CH12,"")</f>
        <v/>
      </c>
      <c r="AU41" s="447" t="str">
        <f>IF(OR(LEFT(M2D!CI12,1)="V",M2D!CI12="RMV"),M2D!CI12,"")</f>
        <v/>
      </c>
      <c r="AV41" s="447" t="str">
        <f>IF(OR(LEFT(M2D!CJ12,1)="V",M2D!CJ12="RMV"),M2D!CJ12,"")</f>
        <v/>
      </c>
      <c r="AW41" s="447" t="str">
        <f>IF(OR(LEFT(M2D!CK12,1)="V",M2D!CK12="RMV"),M2D!CK12,"")</f>
        <v/>
      </c>
      <c r="AX41" s="447" t="str">
        <f>IF(OR(LEFT(M2D!CL12,1)="V",M2D!CL12="RMV"),M2D!CL12,"")</f>
        <v/>
      </c>
      <c r="AY41" s="447" t="str">
        <f>IF(OR(LEFT(M2D!CM12,1)="V",M2D!CM12="RMV"),M2D!CM12,"")</f>
        <v/>
      </c>
      <c r="AZ41" s="448" t="str">
        <f>IF(OR(LEFT(M2D!CN12,1)="V",M2D!CN12="RMV"),M2D!CN12,"")</f>
        <v/>
      </c>
      <c r="BA41" s="446" t="str">
        <f>IF(OR(LEFT(M2D!CO12,1)="V",M2D!CO12="RMV"),M2D!CO12,"")</f>
        <v/>
      </c>
      <c r="BB41" s="447" t="str">
        <f>IF(OR(LEFT(M2D!CP12,1)="V",M2D!CP12="RMV"),M2D!CP12,"")</f>
        <v/>
      </c>
      <c r="BC41" s="447" t="str">
        <f>IF(OR(LEFT(M2D!CQ12,1)="V",M2D!CQ12="RMV"),M2D!CQ12,"")</f>
        <v/>
      </c>
      <c r="BD41" s="447" t="str">
        <f>IF(OR(LEFT(M2D!CR12,1)="V",M2D!CR12="RMV"),M2D!CR12,"")</f>
        <v/>
      </c>
      <c r="BE41" s="447" t="str">
        <f>IF(OR(LEFT(M2D!CS12,1)="V",M2D!CS12="RMV"),M2D!CS12,"")</f>
        <v/>
      </c>
      <c r="BF41" s="447" t="str">
        <f>IF(OR(LEFT(M2D!CT12,1)="V",M2D!CT12="RMV"),M2D!CT12,"")</f>
        <v/>
      </c>
      <c r="BG41" s="447" t="str">
        <f>IF(OR(LEFT(M2D!CU12,1)="V",M2D!CU12="RMV"),M2D!CU12,"")</f>
        <v/>
      </c>
      <c r="BH41" s="447" t="str">
        <f>IF(OR(LEFT(M2D!CV12,1)="V",M2D!CV12="RMV"),M2D!CV12,"")</f>
        <v>V15</v>
      </c>
      <c r="BI41" s="447" t="str">
        <f>IF(OR(LEFT(M2D!CW12,1)="V",M2D!CW12="RMV"),M2D!CW12,"")</f>
        <v>V15</v>
      </c>
      <c r="BJ41" s="447" t="str">
        <f>IF(OR(LEFT(M2D!CX12,1)="V",M2D!CX12="RMV"),M2D!CX12,"")</f>
        <v>V15</v>
      </c>
      <c r="BK41" s="447" t="str">
        <f>IF(OR(LEFT(M2D!CY12,1)="V",M2D!CY12="RMV"),M2D!CY12,"")</f>
        <v>V15</v>
      </c>
      <c r="BL41" s="448" t="str">
        <f>IF(OR(LEFT(M2D!CZ12,1)="V",M2D!CZ12="RMV"),M2D!CZ12,"")</f>
        <v>V15</v>
      </c>
      <c r="BM41" s="446" t="str">
        <f>IF(OR(LEFT(M2D!DA12,1)="V",M2D!DA12="RMV"),M2D!DA12,"")</f>
        <v>RMV</v>
      </c>
      <c r="BN41" s="447" t="str">
        <f>IF(OR(LEFT(M2D!DB12,1)="V",M2D!DB12="RMV"),M2D!DB12,"")</f>
        <v>RMV</v>
      </c>
      <c r="BO41" s="447" t="str">
        <f>IF(OR(LEFT(M2D!DC12,1)="V",M2D!DC12="RMV"),M2D!DC12,"")</f>
        <v>RMV</v>
      </c>
      <c r="BP41" s="447" t="str">
        <f>IF(OR(LEFT(M2D!DD12,1)="V",M2D!DD12="RMV"),M2D!DD12,"")</f>
        <v>RMV</v>
      </c>
      <c r="BQ41" s="447" t="str">
        <f>IF(OR(LEFT(M2D!DE12,1)="V",M2D!DE12="RMV"),M2D!DE12,"")</f>
        <v>RMV</v>
      </c>
      <c r="BR41" s="447" t="str">
        <f>IF(OR(LEFT(M2D!DF12,1)="V",M2D!DF12="RMV"),M2D!DF12,"")</f>
        <v>RMV</v>
      </c>
      <c r="BS41" s="447" t="str">
        <f>IF(OR(LEFT(M2D!DG12,1)="V",M2D!DG12="RMV"),M2D!DG12,"")</f>
        <v/>
      </c>
      <c r="BT41" s="447" t="str">
        <f>IF(OR(LEFT(M2D!DH12,1)="V",M2D!DH12="RMV"),M2D!DH12,"")</f>
        <v/>
      </c>
      <c r="BU41" s="447" t="str">
        <f>IF(OR(LEFT(M2D!DI12,1)="V",M2D!DI12="RMV"),M2D!DI12,"")</f>
        <v/>
      </c>
      <c r="BV41" s="447" t="str">
        <f>IF(OR(LEFT(M2D!DJ12,1)="V",M2D!DJ12="RMV"),M2D!DJ12,"")</f>
        <v/>
      </c>
      <c r="BW41" s="447" t="str">
        <f>IF(OR(LEFT(M2D!DK12,1)="V",M2D!DK12="RMV"),M2D!DK12,"")</f>
        <v/>
      </c>
      <c r="BX41" s="448" t="str">
        <f>IF(OR(LEFT(M2D!DL12,1)="V",M2D!DL12="RMV"),M2D!DL12,"")</f>
        <v/>
      </c>
      <c r="BY41" s="446" t="str">
        <f>IF(OR(LEFT(M2D!DM12,1)="V",M2D!DM12="RMV"),M2D!DM12,"")</f>
        <v/>
      </c>
      <c r="BZ41" s="447" t="str">
        <f>IF(OR(LEFT(M2D!DN12,1)="V",M2D!DN12="RMV"),M2D!DN12,"")</f>
        <v/>
      </c>
      <c r="CA41" s="447" t="str">
        <f>IF(OR(LEFT(M2D!DO12,1)="V",M2D!DO12="RMV"),M2D!DO12,"")</f>
        <v/>
      </c>
      <c r="CB41" s="447" t="str">
        <f>IF(OR(LEFT(M2D!DP12,1)="V",M2D!DP12="RMV"),M2D!DP12,"")</f>
        <v/>
      </c>
      <c r="CC41" s="447" t="str">
        <f>IF(OR(LEFT(M2D!DQ12,1)="V",M2D!DQ12="RMV"),M2D!DQ12,"")</f>
        <v/>
      </c>
      <c r="CD41" s="447" t="str">
        <f>IF(OR(LEFT(M2D!DR12,1)="V",M2D!DR12="RMV"),M2D!DR12,"")</f>
        <v/>
      </c>
      <c r="CE41" s="447" t="str">
        <f>IF(OR(LEFT(M2D!DS12,1)="V",M2D!DS12="RMV"),M2D!DS12,"")</f>
        <v/>
      </c>
      <c r="CF41" s="447" t="str">
        <f>IF(OR(LEFT(M2D!DT12,1)="V",M2D!DT12="RMV"),M2D!DT12,"")</f>
        <v/>
      </c>
      <c r="CG41" s="447" t="str">
        <f>IF(OR(LEFT(M2D!DU12,1)="V",M2D!DU12="RMV"),M2D!DU12,"")</f>
        <v/>
      </c>
      <c r="CH41" s="447" t="str">
        <f>IF(OR(LEFT(M2D!DV12,1)="V",M2D!DV12="RMV"),M2D!DV12,"")</f>
        <v/>
      </c>
      <c r="CI41" s="447" t="str">
        <f>IF(OR(LEFT(M2D!DW12,1)="V",M2D!DW12="RMV"),M2D!DW12,"")</f>
        <v/>
      </c>
      <c r="CJ41" s="448" t="str">
        <f>IF(OR(LEFT(M2D!DX12,1)="V",M2D!DX12="RMV"),M2D!DX12,"")</f>
        <v/>
      </c>
      <c r="CK41" s="446" t="str">
        <f>IF(OR(LEFT(M2D!DY12,1)="V",M2D!DY12="RMV"),M2D!DY12,"")</f>
        <v/>
      </c>
      <c r="CL41" s="447" t="str">
        <f>IF(OR(LEFT(M2D!DZ12,1)="V",M2D!DZ12="RMV"),M2D!DZ12,"")</f>
        <v/>
      </c>
      <c r="CM41" s="447" t="str">
        <f>IF(OR(LEFT(M2D!EA12,1)="V",M2D!EA12="RMV"),M2D!EA12,"")</f>
        <v/>
      </c>
      <c r="CN41" s="447" t="str">
        <f>IF(OR(LEFT(M2D!EB12,1)="V",M2D!EB12="RMV"),M2D!EB12,"")</f>
        <v/>
      </c>
      <c r="CO41" s="447" t="str">
        <f>IF(OR(LEFT(M2D!EC12,1)="V",M2D!EC12="RMV"),M2D!EC12,"")</f>
        <v/>
      </c>
      <c r="CP41" s="447" t="str">
        <f>IF(OR(LEFT(M2D!ED12,1)="V",M2D!ED12="RMV"),M2D!ED12,"")</f>
        <v/>
      </c>
      <c r="CQ41" s="447" t="str">
        <f>IF(OR(LEFT(M2D!EE12,1)="V",M2D!EE12="RMV"),M2D!EE12,"")</f>
        <v/>
      </c>
      <c r="CR41" s="447" t="str">
        <f>IF(OR(LEFT(M2D!EF12,1)="V",M2D!EF12="RMV"),M2D!EF12,"")</f>
        <v/>
      </c>
      <c r="CS41" s="447" t="str">
        <f>IF(OR(LEFT(M2D!EG12,1)="V",M2D!EG12="RMV"),M2D!EG12,"")</f>
        <v/>
      </c>
      <c r="CT41" s="447" t="str">
        <f>IF(OR(LEFT(M2D!EH12,1)="V",M2D!EH12="RMV"),M2D!EH12,"")</f>
        <v/>
      </c>
      <c r="CU41" s="447" t="str">
        <f>IF(OR(LEFT(M2D!EI12,1)="V",M2D!EI12="RMV"),M2D!EI12,"")</f>
        <v/>
      </c>
      <c r="CV41" s="448" t="str">
        <f>IF(OR(LEFT(M2D!EJ12,1)="V",M2D!EJ12="RMV"),M2D!EJ12,"")</f>
        <v/>
      </c>
      <c r="CW41" s="443">
        <f>HLOOKUP("RMV",K41:CV$58,CX41,FALSE)-VLOOKUP(C41,CZ$3:DA$8,2,FALSE)</f>
        <v>57</v>
      </c>
      <c r="CX41" s="365">
        <v>18</v>
      </c>
    </row>
    <row r="42" spans="1:102" x14ac:dyDescent="0.2">
      <c r="A42" s="442">
        <v>40</v>
      </c>
      <c r="B42" s="442" t="str">
        <f>M2D!H33</f>
        <v>D636</v>
      </c>
      <c r="C42" s="365" t="str">
        <f t="shared" si="1"/>
        <v>V15</v>
      </c>
      <c r="D42" s="442">
        <f>YEAR(HLOOKUP(C42,M2D!GZ$12:HE$89,VLOOKUP(B42,M2D!GX$13:HF$89,9,FALSE),FALSE))</f>
        <v>2022</v>
      </c>
      <c r="E42" s="446" t="str">
        <f>IF(OR(LEFT(M2D!AS33,1)="V",M2D!AS33="RMV"),M2D!AS33,"")</f>
        <v>V10</v>
      </c>
      <c r="F42" s="447" t="str">
        <f>IF(OR(LEFT(M2D!AT33,1)="V",M2D!AT33="RMV"),M2D!AT33,"")</f>
        <v>V10</v>
      </c>
      <c r="G42" s="447" t="str">
        <f>IF(OR(LEFT(M2D!AU33,1)="V",M2D!AU33="RMV"),M2D!AU33,"")</f>
        <v/>
      </c>
      <c r="H42" s="447" t="str">
        <f>IF(OR(LEFT(M2D!AV33,1)="V",M2D!AV33="RMV"),M2D!AV33,"")</f>
        <v/>
      </c>
      <c r="I42" s="447" t="str">
        <f>IF(OR(LEFT(M2D!AW33,1)="V",M2D!AW33="RMV"),M2D!AW33,"")</f>
        <v/>
      </c>
      <c r="J42" s="447" t="str">
        <f>IF(OR(LEFT(M2D!AX33,1)="V",M2D!AX33="RMV"),M2D!AX33,"")</f>
        <v/>
      </c>
      <c r="K42" s="447" t="str">
        <f>IF(OR(LEFT(M2D!AY33,1)="V",M2D!AY33="RMV"),M2D!AY33,"")</f>
        <v/>
      </c>
      <c r="L42" s="447" t="str">
        <f>IF(OR(LEFT(M2D!AZ33,1)="V",M2D!AZ33="RMV"),M2D!AZ33,"")</f>
        <v/>
      </c>
      <c r="M42" s="447" t="str">
        <f>IF(OR(LEFT(M2D!BA33,1)="V",M2D!BA33="RMV"),M2D!BA33,"")</f>
        <v/>
      </c>
      <c r="N42" s="447" t="str">
        <f>IF(OR(LEFT(M2D!BB33,1)="V",M2D!BB33="RMV"),M2D!BB33,"")</f>
        <v/>
      </c>
      <c r="O42" s="447" t="str">
        <f>IF(OR(LEFT(M2D!BC33,1)="V",M2D!BC33="RMV"),M2D!BC33,"")</f>
        <v/>
      </c>
      <c r="P42" s="448" t="str">
        <f>IF(OR(LEFT(M2D!BD33,1)="V",M2D!BD33="RMV"),M2D!BD33,"")</f>
        <v/>
      </c>
      <c r="Q42" s="446" t="str">
        <f>IF(OR(LEFT(M2D!BE33,1)="V",M2D!BE33="RMV"),M2D!BE33,"")</f>
        <v/>
      </c>
      <c r="R42" s="447" t="str">
        <f>IF(OR(LEFT(M2D!BF33,1)="V",M2D!BF33="RMV"),M2D!BF33,"")</f>
        <v/>
      </c>
      <c r="S42" s="447" t="str">
        <f>IF(OR(LEFT(M2D!BG33,1)="V",M2D!BG33="RMV"),M2D!BG33,"")</f>
        <v/>
      </c>
      <c r="T42" s="447" t="str">
        <f>IF(OR(LEFT(M2D!BH33,1)="V",M2D!BH33="RMV"),M2D!BH33,"")</f>
        <v/>
      </c>
      <c r="U42" s="447" t="str">
        <f>IF(OR(LEFT(M2D!BI33,1)="V",M2D!BI33="RMV"),M2D!BI33,"")</f>
        <v/>
      </c>
      <c r="V42" s="447" t="str">
        <f>IF(OR(LEFT(M2D!BJ33,1)="V",M2D!BJ33="RMV"),M2D!BJ33,"")</f>
        <v/>
      </c>
      <c r="W42" s="447" t="str">
        <f>IF(OR(LEFT(M2D!BK33,1)="V",M2D!BK33="RMV"),M2D!BK33,"")</f>
        <v/>
      </c>
      <c r="X42" s="447" t="str">
        <f>IF(OR(LEFT(M2D!BL33,1)="V",M2D!BL33="RMV"),M2D!BL33,"")</f>
        <v/>
      </c>
      <c r="Y42" s="447" t="str">
        <f>IF(OR(LEFT(M2D!BM33,1)="V",M2D!BM33="RMV"),M2D!BM33,"")</f>
        <v/>
      </c>
      <c r="Z42" s="447" t="str">
        <f>IF(OR(LEFT(M2D!BN33,1)="V",M2D!BN33="RMV"),M2D!BN33,"")</f>
        <v/>
      </c>
      <c r="AA42" s="447" t="str">
        <f>IF(OR(LEFT(M2D!BO33,1)="V",M2D!BO33="RMV"),M2D!BO33,"")</f>
        <v/>
      </c>
      <c r="AB42" s="448" t="str">
        <f>IF(OR(LEFT(M2D!BP33,1)="V",M2D!BP33="RMV"),M2D!BP33,"")</f>
        <v/>
      </c>
      <c r="AC42" s="446" t="str">
        <f>IF(OR(LEFT(M2D!BQ33,1)="V",M2D!BQ33="RMV"),M2D!BQ33,"")</f>
        <v/>
      </c>
      <c r="AD42" s="447" t="str">
        <f>IF(OR(LEFT(M2D!BR33,1)="V",M2D!BR33="RMV"),M2D!BR33,"")</f>
        <v/>
      </c>
      <c r="AE42" s="447" t="str">
        <f>IF(OR(LEFT(M2D!BS33,1)="V",M2D!BS33="RMV"),M2D!BS33,"")</f>
        <v/>
      </c>
      <c r="AF42" s="447" t="str">
        <f>IF(OR(LEFT(M2D!BT33,1)="V",M2D!BT33="RMV"),M2D!BT33,"")</f>
        <v/>
      </c>
      <c r="AG42" s="447" t="str">
        <f>IF(OR(LEFT(M2D!BU33,1)="V",M2D!BU33="RMV"),M2D!BU33,"")</f>
        <v/>
      </c>
      <c r="AH42" s="447" t="str">
        <f>IF(OR(LEFT(M2D!BV33,1)="V",M2D!BV33="RMV"),M2D!BV33,"")</f>
        <v/>
      </c>
      <c r="AI42" s="447" t="str">
        <f>IF(OR(LEFT(M2D!BW33,1)="V",M2D!BW33="RMV"),M2D!BW33,"")</f>
        <v/>
      </c>
      <c r="AJ42" s="447" t="str">
        <f>IF(OR(LEFT(M2D!BX33,1)="V",M2D!BX33="RMV"),M2D!BX33,"")</f>
        <v/>
      </c>
      <c r="AK42" s="447" t="str">
        <f>IF(OR(LEFT(M2D!BY33,1)="V",M2D!BY33="RMV"),M2D!BY33,"")</f>
        <v/>
      </c>
      <c r="AL42" s="447" t="str">
        <f>IF(OR(LEFT(M2D!BZ33,1)="V",M2D!BZ33="RMV"),M2D!BZ33,"")</f>
        <v/>
      </c>
      <c r="AM42" s="447" t="str">
        <f>IF(OR(LEFT(M2D!CA33,1)="V",M2D!CA33="RMV"),M2D!CA33,"")</f>
        <v/>
      </c>
      <c r="AN42" s="448" t="str">
        <f>IF(OR(LEFT(M2D!CB33,1)="V",M2D!CB33="RMV"),M2D!CB33,"")</f>
        <v/>
      </c>
      <c r="AO42" s="446" t="str">
        <f>IF(OR(LEFT(M2D!CC33,1)="V",M2D!CC33="RMV"),M2D!CC33,"")</f>
        <v/>
      </c>
      <c r="AP42" s="447" t="str">
        <f>IF(OR(LEFT(M2D!CD33,1)="V",M2D!CD33="RMV"),M2D!CD33,"")</f>
        <v/>
      </c>
      <c r="AQ42" s="447" t="str">
        <f>IF(OR(LEFT(M2D!CE33,1)="V",M2D!CE33="RMV"),M2D!CE33,"")</f>
        <v/>
      </c>
      <c r="AR42" s="447" t="str">
        <f>IF(OR(LEFT(M2D!CF33,1)="V",M2D!CF33="RMV"),M2D!CF33,"")</f>
        <v/>
      </c>
      <c r="AS42" s="447" t="str">
        <f>IF(OR(LEFT(M2D!CG33,1)="V",M2D!CG33="RMV"),M2D!CG33,"")</f>
        <v/>
      </c>
      <c r="AT42" s="447" t="str">
        <f>IF(OR(LEFT(M2D!CH33,1)="V",M2D!CH33="RMV"),M2D!CH33,"")</f>
        <v/>
      </c>
      <c r="AU42" s="447" t="str">
        <f>IF(OR(LEFT(M2D!CI33,1)="V",M2D!CI33="RMV"),M2D!CI33,"")</f>
        <v/>
      </c>
      <c r="AV42" s="447" t="str">
        <f>IF(OR(LEFT(M2D!CJ33,1)="V",M2D!CJ33="RMV"),M2D!CJ33,"")</f>
        <v/>
      </c>
      <c r="AW42" s="447" t="str">
        <f>IF(OR(LEFT(M2D!CK33,1)="V",M2D!CK33="RMV"),M2D!CK33,"")</f>
        <v/>
      </c>
      <c r="AX42" s="447" t="str">
        <f>IF(OR(LEFT(M2D!CL33,1)="V",M2D!CL33="RMV"),M2D!CL33,"")</f>
        <v/>
      </c>
      <c r="AY42" s="447" t="str">
        <f>IF(OR(LEFT(M2D!CM33,1)="V",M2D!CM33="RMV"),M2D!CM33,"")</f>
        <v/>
      </c>
      <c r="AZ42" s="448" t="str">
        <f>IF(OR(LEFT(M2D!CN33,1)="V",M2D!CN33="RMV"),M2D!CN33,"")</f>
        <v/>
      </c>
      <c r="BA42" s="446" t="str">
        <f>IF(OR(LEFT(M2D!CO33,1)="V",M2D!CO33="RMV"),M2D!CO33,"")</f>
        <v/>
      </c>
      <c r="BB42" s="447" t="str">
        <f>IF(OR(LEFT(M2D!CP33,1)="V",M2D!CP33="RMV"),M2D!CP33,"")</f>
        <v/>
      </c>
      <c r="BC42" s="447" t="str">
        <f>IF(OR(LEFT(M2D!CQ33,1)="V",M2D!CQ33="RMV"),M2D!CQ33,"")</f>
        <v/>
      </c>
      <c r="BD42" s="447" t="str">
        <f>IF(OR(LEFT(M2D!CR33,1)="V",M2D!CR33="RMV"),M2D!CR33,"")</f>
        <v/>
      </c>
      <c r="BE42" s="447" t="str">
        <f>IF(OR(LEFT(M2D!CS33,1)="V",M2D!CS33="RMV"),M2D!CS33,"")</f>
        <v/>
      </c>
      <c r="BF42" s="447" t="str">
        <f>IF(OR(LEFT(M2D!CT33,1)="V",M2D!CT33="RMV"),M2D!CT33,"")</f>
        <v/>
      </c>
      <c r="BG42" s="447" t="str">
        <f>IF(OR(LEFT(M2D!CU33,1)="V",M2D!CU33="RMV"),M2D!CU33,"")</f>
        <v/>
      </c>
      <c r="BH42" s="447" t="str">
        <f>IF(OR(LEFT(M2D!CV33,1)="V",M2D!CV33="RMV"),M2D!CV33,"")</f>
        <v>V15</v>
      </c>
      <c r="BI42" s="447" t="str">
        <f>IF(OR(LEFT(M2D!CW33,1)="V",M2D!CW33="RMV"),M2D!CW33,"")</f>
        <v>V15</v>
      </c>
      <c r="BJ42" s="447" t="str">
        <f>IF(OR(LEFT(M2D!CX33,1)="V",M2D!CX33="RMV"),M2D!CX33,"")</f>
        <v>V15</v>
      </c>
      <c r="BK42" s="447" t="str">
        <f>IF(OR(LEFT(M2D!CY33,1)="V",M2D!CY33="RMV"),M2D!CY33,"")</f>
        <v>V15</v>
      </c>
      <c r="BL42" s="448" t="str">
        <f>IF(OR(LEFT(M2D!CZ33,1)="V",M2D!CZ33="RMV"),M2D!CZ33,"")</f>
        <v>V15</v>
      </c>
      <c r="BM42" s="446" t="str">
        <f>IF(OR(LEFT(M2D!DA33,1)="V",M2D!DA33="RMV"),M2D!DA33,"")</f>
        <v>RMV</v>
      </c>
      <c r="BN42" s="447" t="str">
        <f>IF(OR(LEFT(M2D!DB33,1)="V",M2D!DB33="RMV"),M2D!DB33,"")</f>
        <v>RMV</v>
      </c>
      <c r="BO42" s="447" t="str">
        <f>IF(OR(LEFT(M2D!DC33,1)="V",M2D!DC33="RMV"),M2D!DC33,"")</f>
        <v>RMV</v>
      </c>
      <c r="BP42" s="447" t="str">
        <f>IF(OR(LEFT(M2D!DD33,1)="V",M2D!DD33="RMV"),M2D!DD33,"")</f>
        <v>RMV</v>
      </c>
      <c r="BQ42" s="447" t="str">
        <f>IF(OR(LEFT(M2D!DE33,1)="V",M2D!DE33="RMV"),M2D!DE33,"")</f>
        <v>RMV</v>
      </c>
      <c r="BR42" s="447" t="str">
        <f>IF(OR(LEFT(M2D!DF33,1)="V",M2D!DF33="RMV"),M2D!DF33,"")</f>
        <v>RMV</v>
      </c>
      <c r="BS42" s="447" t="str">
        <f>IF(OR(LEFT(M2D!DG33,1)="V",M2D!DG33="RMV"),M2D!DG33,"")</f>
        <v/>
      </c>
      <c r="BT42" s="447" t="str">
        <f>IF(OR(LEFT(M2D!DH33,1)="V",M2D!DH33="RMV"),M2D!DH33,"")</f>
        <v/>
      </c>
      <c r="BU42" s="447" t="str">
        <f>IF(OR(LEFT(M2D!DI33,1)="V",M2D!DI33="RMV"),M2D!DI33,"")</f>
        <v/>
      </c>
      <c r="BV42" s="447" t="str">
        <f>IF(OR(LEFT(M2D!DJ33,1)="V",M2D!DJ33="RMV"),M2D!DJ33,"")</f>
        <v/>
      </c>
      <c r="BW42" s="447" t="str">
        <f>IF(OR(LEFT(M2D!DK33,1)="V",M2D!DK33="RMV"),M2D!DK33,"")</f>
        <v/>
      </c>
      <c r="BX42" s="448" t="str">
        <f>IF(OR(LEFT(M2D!DL33,1)="V",M2D!DL33="RMV"),M2D!DL33,"")</f>
        <v/>
      </c>
      <c r="BY42" s="446" t="str">
        <f>IF(OR(LEFT(M2D!DM33,1)="V",M2D!DM33="RMV"),M2D!DM33,"")</f>
        <v/>
      </c>
      <c r="BZ42" s="447" t="str">
        <f>IF(OR(LEFT(M2D!DN33,1)="V",M2D!DN33="RMV"),M2D!DN33,"")</f>
        <v/>
      </c>
      <c r="CA42" s="447" t="str">
        <f>IF(OR(LEFT(M2D!DO33,1)="V",M2D!DO33="RMV"),M2D!DO33,"")</f>
        <v/>
      </c>
      <c r="CB42" s="447" t="str">
        <f>IF(OR(LEFT(M2D!DP33,1)="V",M2D!DP33="RMV"),M2D!DP33,"")</f>
        <v/>
      </c>
      <c r="CC42" s="447" t="str">
        <f>IF(OR(LEFT(M2D!DQ33,1)="V",M2D!DQ33="RMV"),M2D!DQ33,"")</f>
        <v/>
      </c>
      <c r="CD42" s="447" t="str">
        <f>IF(OR(LEFT(M2D!DR33,1)="V",M2D!DR33="RMV"),M2D!DR33,"")</f>
        <v/>
      </c>
      <c r="CE42" s="447" t="str">
        <f>IF(OR(LEFT(M2D!DS33,1)="V",M2D!DS33="RMV"),M2D!DS33,"")</f>
        <v/>
      </c>
      <c r="CF42" s="447" t="str">
        <f>IF(OR(LEFT(M2D!DT33,1)="V",M2D!DT33="RMV"),M2D!DT33,"")</f>
        <v/>
      </c>
      <c r="CG42" s="447" t="str">
        <f>IF(OR(LEFT(M2D!DU33,1)="V",M2D!DU33="RMV"),M2D!DU33,"")</f>
        <v/>
      </c>
      <c r="CH42" s="447" t="str">
        <f>IF(OR(LEFT(M2D!DV33,1)="V",M2D!DV33="RMV"),M2D!DV33,"")</f>
        <v/>
      </c>
      <c r="CI42" s="447" t="str">
        <f>IF(OR(LEFT(M2D!DW33,1)="V",M2D!DW33="RMV"),M2D!DW33,"")</f>
        <v/>
      </c>
      <c r="CJ42" s="448" t="str">
        <f>IF(OR(LEFT(M2D!DX33,1)="V",M2D!DX33="RMV"),M2D!DX33,"")</f>
        <v/>
      </c>
      <c r="CK42" s="446" t="str">
        <f>IF(OR(LEFT(M2D!DY33,1)="V",M2D!DY33="RMV"),M2D!DY33,"")</f>
        <v/>
      </c>
      <c r="CL42" s="447" t="str">
        <f>IF(OR(LEFT(M2D!DZ33,1)="V",M2D!DZ33="RMV"),M2D!DZ33,"")</f>
        <v/>
      </c>
      <c r="CM42" s="447" t="str">
        <f>IF(OR(LEFT(M2D!EA33,1)="V",M2D!EA33="RMV"),M2D!EA33,"")</f>
        <v/>
      </c>
      <c r="CN42" s="447" t="str">
        <f>IF(OR(LEFT(M2D!EB33,1)="V",M2D!EB33="RMV"),M2D!EB33,"")</f>
        <v/>
      </c>
      <c r="CO42" s="447" t="str">
        <f>IF(OR(LEFT(M2D!EC33,1)="V",M2D!EC33="RMV"),M2D!EC33,"")</f>
        <v/>
      </c>
      <c r="CP42" s="447" t="str">
        <f>IF(OR(LEFT(M2D!ED33,1)="V",M2D!ED33="RMV"),M2D!ED33,"")</f>
        <v/>
      </c>
      <c r="CQ42" s="447" t="str">
        <f>IF(OR(LEFT(M2D!EE33,1)="V",M2D!EE33="RMV"),M2D!EE33,"")</f>
        <v/>
      </c>
      <c r="CR42" s="447" t="str">
        <f>IF(OR(LEFT(M2D!EF33,1)="V",M2D!EF33="RMV"),M2D!EF33,"")</f>
        <v/>
      </c>
      <c r="CS42" s="447" t="str">
        <f>IF(OR(LEFT(M2D!EG33,1)="V",M2D!EG33="RMV"),M2D!EG33,"")</f>
        <v/>
      </c>
      <c r="CT42" s="447" t="str">
        <f>IF(OR(LEFT(M2D!EH33,1)="V",M2D!EH33="RMV"),M2D!EH33,"")</f>
        <v/>
      </c>
      <c r="CU42" s="447" t="str">
        <f>IF(OR(LEFT(M2D!EI33,1)="V",M2D!EI33="RMV"),M2D!EI33,"")</f>
        <v/>
      </c>
      <c r="CV42" s="448" t="str">
        <f>IF(OR(LEFT(M2D!EJ33,1)="V",M2D!EJ33="RMV"),M2D!EJ33,"")</f>
        <v/>
      </c>
      <c r="CW42" s="443">
        <f>HLOOKUP("RMV",K42:CV$58,CX42,FALSE)-VLOOKUP(C42,CZ$3:DA$8,2,FALSE)</f>
        <v>57</v>
      </c>
      <c r="CX42" s="365">
        <v>17</v>
      </c>
    </row>
    <row r="43" spans="1:102" x14ac:dyDescent="0.2">
      <c r="A43" s="442">
        <v>41</v>
      </c>
      <c r="B43" s="442" t="str">
        <f>M2D!H32</f>
        <v>D635</v>
      </c>
      <c r="C43" s="365" t="str">
        <f t="shared" si="1"/>
        <v>V15</v>
      </c>
      <c r="D43" s="442">
        <f>YEAR(HLOOKUP(C43,M2D!GZ$12:HE$89,VLOOKUP(B43,M2D!GX$13:HF$89,9,FALSE),FALSE))</f>
        <v>2022</v>
      </c>
      <c r="E43" s="446" t="str">
        <f>IF(OR(LEFT(M2D!AS32,1)="V",M2D!AS32="RMV"),M2D!AS32,"")</f>
        <v>V10</v>
      </c>
      <c r="F43" s="447" t="str">
        <f>IF(OR(LEFT(M2D!AT32,1)="V",M2D!AT32="RMV"),M2D!AT32,"")</f>
        <v>V10</v>
      </c>
      <c r="G43" s="447" t="str">
        <f>IF(OR(LEFT(M2D!AU32,1)="V",M2D!AU32="RMV"),M2D!AU32,"")</f>
        <v>V10</v>
      </c>
      <c r="H43" s="447" t="str">
        <f>IF(OR(LEFT(M2D!AV32,1)="V",M2D!AV32="RMV"),M2D!AV32,"")</f>
        <v>V10</v>
      </c>
      <c r="I43" s="447" t="str">
        <f>IF(OR(LEFT(M2D!AW32,1)="V",M2D!AW32="RMV"),M2D!AW32,"")</f>
        <v/>
      </c>
      <c r="J43" s="447" t="str">
        <f>IF(OR(LEFT(M2D!AX32,1)="V",M2D!AX32="RMV"),M2D!AX32,"")</f>
        <v/>
      </c>
      <c r="K43" s="447" t="str">
        <f>IF(OR(LEFT(M2D!AY32,1)="V",M2D!AY32="RMV"),M2D!AY32,"")</f>
        <v/>
      </c>
      <c r="L43" s="447" t="str">
        <f>IF(OR(LEFT(M2D!AZ32,1)="V",M2D!AZ32="RMV"),M2D!AZ32,"")</f>
        <v/>
      </c>
      <c r="M43" s="447" t="str">
        <f>IF(OR(LEFT(M2D!BA32,1)="V",M2D!BA32="RMV"),M2D!BA32,"")</f>
        <v/>
      </c>
      <c r="N43" s="447" t="str">
        <f>IF(OR(LEFT(M2D!BB32,1)="V",M2D!BB32="RMV"),M2D!BB32,"")</f>
        <v/>
      </c>
      <c r="O43" s="447" t="str">
        <f>IF(OR(LEFT(M2D!BC32,1)="V",M2D!BC32="RMV"),M2D!BC32,"")</f>
        <v/>
      </c>
      <c r="P43" s="448" t="str">
        <f>IF(OR(LEFT(M2D!BD32,1)="V",M2D!BD32="RMV"),M2D!BD32,"")</f>
        <v/>
      </c>
      <c r="Q43" s="446" t="str">
        <f>IF(OR(LEFT(M2D!BE32,1)="V",M2D!BE32="RMV"),M2D!BE32,"")</f>
        <v/>
      </c>
      <c r="R43" s="447" t="str">
        <f>IF(OR(LEFT(M2D!BF32,1)="V",M2D!BF32="RMV"),M2D!BF32,"")</f>
        <v/>
      </c>
      <c r="S43" s="447" t="str">
        <f>IF(OR(LEFT(M2D!BG32,1)="V",M2D!BG32="RMV"),M2D!BG32,"")</f>
        <v/>
      </c>
      <c r="T43" s="447" t="str">
        <f>IF(OR(LEFT(M2D!BH32,1)="V",M2D!BH32="RMV"),M2D!BH32,"")</f>
        <v/>
      </c>
      <c r="U43" s="447" t="str">
        <f>IF(OR(LEFT(M2D!BI32,1)="V",M2D!BI32="RMV"),M2D!BI32,"")</f>
        <v/>
      </c>
      <c r="V43" s="447" t="str">
        <f>IF(OR(LEFT(M2D!BJ32,1)="V",M2D!BJ32="RMV"),M2D!BJ32,"")</f>
        <v/>
      </c>
      <c r="W43" s="447" t="str">
        <f>IF(OR(LEFT(M2D!BK32,1)="V",M2D!BK32="RMV"),M2D!BK32,"")</f>
        <v/>
      </c>
      <c r="X43" s="447" t="str">
        <f>IF(OR(LEFT(M2D!BL32,1)="V",M2D!BL32="RMV"),M2D!BL32,"")</f>
        <v/>
      </c>
      <c r="Y43" s="447" t="str">
        <f>IF(OR(LEFT(M2D!BM32,1)="V",M2D!BM32="RMV"),M2D!BM32,"")</f>
        <v/>
      </c>
      <c r="Z43" s="447" t="str">
        <f>IF(OR(LEFT(M2D!BN32,1)="V",M2D!BN32="RMV"),M2D!BN32,"")</f>
        <v/>
      </c>
      <c r="AA43" s="447" t="str">
        <f>IF(OR(LEFT(M2D!BO32,1)="V",M2D!BO32="RMV"),M2D!BO32,"")</f>
        <v/>
      </c>
      <c r="AB43" s="448" t="str">
        <f>IF(OR(LEFT(M2D!BP32,1)="V",M2D!BP32="RMV"),M2D!BP32,"")</f>
        <v/>
      </c>
      <c r="AC43" s="446" t="str">
        <f>IF(OR(LEFT(M2D!BQ32,1)="V",M2D!BQ32="RMV"),M2D!BQ32,"")</f>
        <v/>
      </c>
      <c r="AD43" s="447" t="str">
        <f>IF(OR(LEFT(M2D!BR32,1)="V",M2D!BR32="RMV"),M2D!BR32,"")</f>
        <v/>
      </c>
      <c r="AE43" s="447" t="str">
        <f>IF(OR(LEFT(M2D!BS32,1)="V",M2D!BS32="RMV"),M2D!BS32,"")</f>
        <v/>
      </c>
      <c r="AF43" s="447" t="str">
        <f>IF(OR(LEFT(M2D!BT32,1)="V",M2D!BT32="RMV"),M2D!BT32,"")</f>
        <v/>
      </c>
      <c r="AG43" s="447" t="str">
        <f>IF(OR(LEFT(M2D!BU32,1)="V",M2D!BU32="RMV"),M2D!BU32,"")</f>
        <v/>
      </c>
      <c r="AH43" s="447" t="str">
        <f>IF(OR(LEFT(M2D!BV32,1)="V",M2D!BV32="RMV"),M2D!BV32,"")</f>
        <v/>
      </c>
      <c r="AI43" s="447" t="str">
        <f>IF(OR(LEFT(M2D!BW32,1)="V",M2D!BW32="RMV"),M2D!BW32,"")</f>
        <v/>
      </c>
      <c r="AJ43" s="447" t="str">
        <f>IF(OR(LEFT(M2D!BX32,1)="V",M2D!BX32="RMV"),M2D!BX32,"")</f>
        <v/>
      </c>
      <c r="AK43" s="447" t="str">
        <f>IF(OR(LEFT(M2D!BY32,1)="V",M2D!BY32="RMV"),M2D!BY32,"")</f>
        <v/>
      </c>
      <c r="AL43" s="447" t="str">
        <f>IF(OR(LEFT(M2D!BZ32,1)="V",M2D!BZ32="RMV"),M2D!BZ32,"")</f>
        <v/>
      </c>
      <c r="AM43" s="447" t="str">
        <f>IF(OR(LEFT(M2D!CA32,1)="V",M2D!CA32="RMV"),M2D!CA32,"")</f>
        <v/>
      </c>
      <c r="AN43" s="448" t="str">
        <f>IF(OR(LEFT(M2D!CB32,1)="V",M2D!CB32="RMV"),M2D!CB32,"")</f>
        <v/>
      </c>
      <c r="AO43" s="446" t="str">
        <f>IF(OR(LEFT(M2D!CC32,1)="V",M2D!CC32="RMV"),M2D!CC32,"")</f>
        <v/>
      </c>
      <c r="AP43" s="447" t="str">
        <f>IF(OR(LEFT(M2D!CD32,1)="V",M2D!CD32="RMV"),M2D!CD32,"")</f>
        <v/>
      </c>
      <c r="AQ43" s="447" t="str">
        <f>IF(OR(LEFT(M2D!CE32,1)="V",M2D!CE32="RMV"),M2D!CE32,"")</f>
        <v/>
      </c>
      <c r="AR43" s="447" t="str">
        <f>IF(OR(LEFT(M2D!CF32,1)="V",M2D!CF32="RMV"),M2D!CF32,"")</f>
        <v/>
      </c>
      <c r="AS43" s="447" t="str">
        <f>IF(OR(LEFT(M2D!CG32,1)="V",M2D!CG32="RMV"),M2D!CG32,"")</f>
        <v/>
      </c>
      <c r="AT43" s="447" t="str">
        <f>IF(OR(LEFT(M2D!CH32,1)="V",M2D!CH32="RMV"),M2D!CH32,"")</f>
        <v/>
      </c>
      <c r="AU43" s="447" t="str">
        <f>IF(OR(LEFT(M2D!CI32,1)="V",M2D!CI32="RMV"),M2D!CI32,"")</f>
        <v/>
      </c>
      <c r="AV43" s="447" t="str">
        <f>IF(OR(LEFT(M2D!CJ32,1)="V",M2D!CJ32="RMV"),M2D!CJ32,"")</f>
        <v/>
      </c>
      <c r="AW43" s="447" t="str">
        <f>IF(OR(LEFT(M2D!CK32,1)="V",M2D!CK32="RMV"),M2D!CK32,"")</f>
        <v/>
      </c>
      <c r="AX43" s="447" t="str">
        <f>IF(OR(LEFT(M2D!CL32,1)="V",M2D!CL32="RMV"),M2D!CL32,"")</f>
        <v/>
      </c>
      <c r="AY43" s="447" t="str">
        <f>IF(OR(LEFT(M2D!CM32,1)="V",M2D!CM32="RMV"),M2D!CM32,"")</f>
        <v/>
      </c>
      <c r="AZ43" s="448" t="str">
        <f>IF(OR(LEFT(M2D!CN32,1)="V",M2D!CN32="RMV"),M2D!CN32,"")</f>
        <v/>
      </c>
      <c r="BA43" s="446" t="str">
        <f>IF(OR(LEFT(M2D!CO32,1)="V",M2D!CO32="RMV"),M2D!CO32,"")</f>
        <v/>
      </c>
      <c r="BB43" s="447" t="str">
        <f>IF(OR(LEFT(M2D!CP32,1)="V",M2D!CP32="RMV"),M2D!CP32,"")</f>
        <v/>
      </c>
      <c r="BC43" s="447" t="str">
        <f>IF(OR(LEFT(M2D!CQ32,1)="V",M2D!CQ32="RMV"),M2D!CQ32,"")</f>
        <v/>
      </c>
      <c r="BD43" s="447" t="str">
        <f>IF(OR(LEFT(M2D!CR32,1)="V",M2D!CR32="RMV"),M2D!CR32,"")</f>
        <v/>
      </c>
      <c r="BE43" s="447" t="str">
        <f>IF(OR(LEFT(M2D!CS32,1)="V",M2D!CS32="RMV"),M2D!CS32,"")</f>
        <v/>
      </c>
      <c r="BF43" s="447" t="str">
        <f>IF(OR(LEFT(M2D!CT32,1)="V",M2D!CT32="RMV"),M2D!CT32,"")</f>
        <v/>
      </c>
      <c r="BG43" s="447" t="str">
        <f>IF(OR(LEFT(M2D!CU32,1)="V",M2D!CU32="RMV"),M2D!CU32,"")</f>
        <v/>
      </c>
      <c r="BH43" s="447" t="str">
        <f>IF(OR(LEFT(M2D!CV32,1)="V",M2D!CV32="RMV"),M2D!CV32,"")</f>
        <v>V15</v>
      </c>
      <c r="BI43" s="447" t="str">
        <f>IF(OR(LEFT(M2D!CW32,1)="V",M2D!CW32="RMV"),M2D!CW32,"")</f>
        <v>V15</v>
      </c>
      <c r="BJ43" s="447" t="str">
        <f>IF(OR(LEFT(M2D!CX32,1)="V",M2D!CX32="RMV"),M2D!CX32,"")</f>
        <v>V15</v>
      </c>
      <c r="BK43" s="447" t="str">
        <f>IF(OR(LEFT(M2D!CY32,1)="V",M2D!CY32="RMV"),M2D!CY32,"")</f>
        <v>V15</v>
      </c>
      <c r="BL43" s="448" t="str">
        <f>IF(OR(LEFT(M2D!CZ32,1)="V",M2D!CZ32="RMV"),M2D!CZ32,"")</f>
        <v>V15</v>
      </c>
      <c r="BM43" s="446" t="str">
        <f>IF(OR(LEFT(M2D!DA32,1)="V",M2D!DA32="RMV"),M2D!DA32,"")</f>
        <v>RMV</v>
      </c>
      <c r="BN43" s="447" t="str">
        <f>IF(OR(LEFT(M2D!DB32,1)="V",M2D!DB32="RMV"),M2D!DB32,"")</f>
        <v>RMV</v>
      </c>
      <c r="BO43" s="447" t="str">
        <f>IF(OR(LEFT(M2D!DC32,1)="V",M2D!DC32="RMV"),M2D!DC32,"")</f>
        <v>RMV</v>
      </c>
      <c r="BP43" s="447" t="str">
        <f>IF(OR(LEFT(M2D!DD32,1)="V",M2D!DD32="RMV"),M2D!DD32,"")</f>
        <v>RMV</v>
      </c>
      <c r="BQ43" s="447" t="str">
        <f>IF(OR(LEFT(M2D!DE32,1)="V",M2D!DE32="RMV"),M2D!DE32,"")</f>
        <v>RMV</v>
      </c>
      <c r="BR43" s="447" t="str">
        <f>IF(OR(LEFT(M2D!DF32,1)="V",M2D!DF32="RMV"),M2D!DF32,"")</f>
        <v>RMV</v>
      </c>
      <c r="BS43" s="447" t="str">
        <f>IF(OR(LEFT(M2D!DG32,1)="V",M2D!DG32="RMV"),M2D!DG32,"")</f>
        <v/>
      </c>
      <c r="BT43" s="447" t="str">
        <f>IF(OR(LEFT(M2D!DH32,1)="V",M2D!DH32="RMV"),M2D!DH32,"")</f>
        <v/>
      </c>
      <c r="BU43" s="447" t="str">
        <f>IF(OR(LEFT(M2D!DI32,1)="V",M2D!DI32="RMV"),M2D!DI32,"")</f>
        <v/>
      </c>
      <c r="BV43" s="447" t="str">
        <f>IF(OR(LEFT(M2D!DJ32,1)="V",M2D!DJ32="RMV"),M2D!DJ32,"")</f>
        <v/>
      </c>
      <c r="BW43" s="447" t="str">
        <f>IF(OR(LEFT(M2D!DK32,1)="V",M2D!DK32="RMV"),M2D!DK32,"")</f>
        <v/>
      </c>
      <c r="BX43" s="448" t="str">
        <f>IF(OR(LEFT(M2D!DL32,1)="V",M2D!DL32="RMV"),M2D!DL32,"")</f>
        <v/>
      </c>
      <c r="BY43" s="446" t="str">
        <f>IF(OR(LEFT(M2D!DM32,1)="V",M2D!DM32="RMV"),M2D!DM32,"")</f>
        <v/>
      </c>
      <c r="BZ43" s="447" t="str">
        <f>IF(OR(LEFT(M2D!DN32,1)="V",M2D!DN32="RMV"),M2D!DN32,"")</f>
        <v/>
      </c>
      <c r="CA43" s="447" t="str">
        <f>IF(OR(LEFT(M2D!DO32,1)="V",M2D!DO32="RMV"),M2D!DO32,"")</f>
        <v/>
      </c>
      <c r="CB43" s="447" t="str">
        <f>IF(OR(LEFT(M2D!DP32,1)="V",M2D!DP32="RMV"),M2D!DP32,"")</f>
        <v/>
      </c>
      <c r="CC43" s="447" t="str">
        <f>IF(OR(LEFT(M2D!DQ32,1)="V",M2D!DQ32="RMV"),M2D!DQ32,"")</f>
        <v/>
      </c>
      <c r="CD43" s="447" t="str">
        <f>IF(OR(LEFT(M2D!DR32,1)="V",M2D!DR32="RMV"),M2D!DR32,"")</f>
        <v/>
      </c>
      <c r="CE43" s="447" t="str">
        <f>IF(OR(LEFT(M2D!DS32,1)="V",M2D!DS32="RMV"),M2D!DS32,"")</f>
        <v/>
      </c>
      <c r="CF43" s="447" t="str">
        <f>IF(OR(LEFT(M2D!DT32,1)="V",M2D!DT32="RMV"),M2D!DT32,"")</f>
        <v/>
      </c>
      <c r="CG43" s="447" t="str">
        <f>IF(OR(LEFT(M2D!DU32,1)="V",M2D!DU32="RMV"),M2D!DU32,"")</f>
        <v/>
      </c>
      <c r="CH43" s="447" t="str">
        <f>IF(OR(LEFT(M2D!DV32,1)="V",M2D!DV32="RMV"),M2D!DV32,"")</f>
        <v/>
      </c>
      <c r="CI43" s="447" t="str">
        <f>IF(OR(LEFT(M2D!DW32,1)="V",M2D!DW32="RMV"),M2D!DW32,"")</f>
        <v/>
      </c>
      <c r="CJ43" s="448" t="str">
        <f>IF(OR(LEFT(M2D!DX32,1)="V",M2D!DX32="RMV"),M2D!DX32,"")</f>
        <v/>
      </c>
      <c r="CK43" s="446" t="str">
        <f>IF(OR(LEFT(M2D!DY32,1)="V",M2D!DY32="RMV"),M2D!DY32,"")</f>
        <v/>
      </c>
      <c r="CL43" s="447" t="str">
        <f>IF(OR(LEFT(M2D!DZ32,1)="V",M2D!DZ32="RMV"),M2D!DZ32,"")</f>
        <v/>
      </c>
      <c r="CM43" s="447" t="str">
        <f>IF(OR(LEFT(M2D!EA32,1)="V",M2D!EA32="RMV"),M2D!EA32,"")</f>
        <v/>
      </c>
      <c r="CN43" s="447" t="str">
        <f>IF(OR(LEFT(M2D!EB32,1)="V",M2D!EB32="RMV"),M2D!EB32,"")</f>
        <v/>
      </c>
      <c r="CO43" s="447" t="str">
        <f>IF(OR(LEFT(M2D!EC32,1)="V",M2D!EC32="RMV"),M2D!EC32,"")</f>
        <v/>
      </c>
      <c r="CP43" s="447" t="str">
        <f>IF(OR(LEFT(M2D!ED32,1)="V",M2D!ED32="RMV"),M2D!ED32,"")</f>
        <v/>
      </c>
      <c r="CQ43" s="447" t="str">
        <f>IF(OR(LEFT(M2D!EE32,1)="V",M2D!EE32="RMV"),M2D!EE32,"")</f>
        <v/>
      </c>
      <c r="CR43" s="447" t="str">
        <f>IF(OR(LEFT(M2D!EF32,1)="V",M2D!EF32="RMV"),M2D!EF32,"")</f>
        <v/>
      </c>
      <c r="CS43" s="447" t="str">
        <f>IF(OR(LEFT(M2D!EG32,1)="V",M2D!EG32="RMV"),M2D!EG32,"")</f>
        <v/>
      </c>
      <c r="CT43" s="447" t="str">
        <f>IF(OR(LEFT(M2D!EH32,1)="V",M2D!EH32="RMV"),M2D!EH32,"")</f>
        <v/>
      </c>
      <c r="CU43" s="447" t="str">
        <f>IF(OR(LEFT(M2D!EI32,1)="V",M2D!EI32="RMV"),M2D!EI32,"")</f>
        <v/>
      </c>
      <c r="CV43" s="448" t="str">
        <f>IF(OR(LEFT(M2D!EJ32,1)="V",M2D!EJ32="RMV"),M2D!EJ32,"")</f>
        <v/>
      </c>
      <c r="CW43" s="443">
        <f>HLOOKUP("RMV",K43:CV$58,CX43,FALSE)-VLOOKUP(C43,CZ$3:DA$8,2,FALSE)</f>
        <v>57</v>
      </c>
      <c r="CX43" s="365">
        <v>16</v>
      </c>
    </row>
    <row r="44" spans="1:102" x14ac:dyDescent="0.2">
      <c r="A44" s="442">
        <v>42</v>
      </c>
      <c r="B44" s="442" t="str">
        <f>M2D!H65</f>
        <v>D671</v>
      </c>
      <c r="C44" s="365" t="str">
        <f t="shared" si="1"/>
        <v>V15</v>
      </c>
      <c r="D44" s="442">
        <f>YEAR(HLOOKUP(C44,M2D!GZ$12:HE$89,VLOOKUP(B44,M2D!GX$13:HF$89,9,FALSE),FALSE))</f>
        <v>2022</v>
      </c>
      <c r="E44" s="446" t="str">
        <f>IF(OR(LEFT(M2D!AS65,1)="V",M2D!AS65="RMV"),M2D!AS65,"")</f>
        <v/>
      </c>
      <c r="F44" s="447" t="str">
        <f>IF(OR(LEFT(M2D!AT65,1)="V",M2D!AT65="RMV"),M2D!AT65,"")</f>
        <v/>
      </c>
      <c r="G44" s="447" t="str">
        <f>IF(OR(LEFT(M2D!AU65,1)="V",M2D!AU65="RMV"),M2D!AU65,"")</f>
        <v/>
      </c>
      <c r="H44" s="447" t="str">
        <f>IF(OR(LEFT(M2D!AV65,1)="V",M2D!AV65="RMV"),M2D!AV65,"")</f>
        <v/>
      </c>
      <c r="I44" s="447" t="str">
        <f>IF(OR(LEFT(M2D!AW65,1)="V",M2D!AW65="RMV"),M2D!AW65,"")</f>
        <v/>
      </c>
      <c r="J44" s="447" t="str">
        <f>IF(OR(LEFT(M2D!AX65,1)="V",M2D!AX65="RMV"),M2D!AX65,"")</f>
        <v/>
      </c>
      <c r="K44" s="447" t="str">
        <f>IF(OR(LEFT(M2D!AY65,1)="V",M2D!AY65="RMV"),M2D!AY65,"")</f>
        <v/>
      </c>
      <c r="L44" s="447" t="str">
        <f>IF(OR(LEFT(M2D!AZ65,1)="V",M2D!AZ65="RMV"),M2D!AZ65,"")</f>
        <v/>
      </c>
      <c r="M44" s="447" t="str">
        <f>IF(OR(LEFT(M2D!BA65,1)="V",M2D!BA65="RMV"),M2D!BA65,"")</f>
        <v/>
      </c>
      <c r="N44" s="447" t="str">
        <f>IF(OR(LEFT(M2D!BB65,1)="V",M2D!BB65="RMV"),M2D!BB65,"")</f>
        <v/>
      </c>
      <c r="O44" s="447" t="str">
        <f>IF(OR(LEFT(M2D!BC65,1)="V",M2D!BC65="RMV"),M2D!BC65,"")</f>
        <v/>
      </c>
      <c r="P44" s="448" t="str">
        <f>IF(OR(LEFT(M2D!BD65,1)="V",M2D!BD65="RMV"),M2D!BD65,"")</f>
        <v/>
      </c>
      <c r="Q44" s="446" t="str">
        <f>IF(OR(LEFT(M2D!BE65,1)="V",M2D!BE65="RMV"),M2D!BE65,"")</f>
        <v/>
      </c>
      <c r="R44" s="447" t="str">
        <f>IF(OR(LEFT(M2D!BF65,1)="V",M2D!BF65="RMV"),M2D!BF65,"")</f>
        <v/>
      </c>
      <c r="S44" s="447" t="str">
        <f>IF(OR(LEFT(M2D!BG65,1)="V",M2D!BG65="RMV"),M2D!BG65,"")</f>
        <v/>
      </c>
      <c r="T44" s="447" t="str">
        <f>IF(OR(LEFT(M2D!BH65,1)="V",M2D!BH65="RMV"),M2D!BH65,"")</f>
        <v/>
      </c>
      <c r="U44" s="447" t="str">
        <f>IF(OR(LEFT(M2D!BI65,1)="V",M2D!BI65="RMV"),M2D!BI65,"")</f>
        <v/>
      </c>
      <c r="V44" s="447" t="str">
        <f>IF(OR(LEFT(M2D!BJ65,1)="V",M2D!BJ65="RMV"),M2D!BJ65,"")</f>
        <v/>
      </c>
      <c r="W44" s="447" t="str">
        <f>IF(OR(LEFT(M2D!BK65,1)="V",M2D!BK65="RMV"),M2D!BK65,"")</f>
        <v/>
      </c>
      <c r="X44" s="447" t="str">
        <f>IF(OR(LEFT(M2D!BL65,1)="V",M2D!BL65="RMV"),M2D!BL65,"")</f>
        <v/>
      </c>
      <c r="Y44" s="447" t="str">
        <f>IF(OR(LEFT(M2D!BM65,1)="V",M2D!BM65="RMV"),M2D!BM65,"")</f>
        <v/>
      </c>
      <c r="Z44" s="447" t="str">
        <f>IF(OR(LEFT(M2D!BN65,1)="V",M2D!BN65="RMV"),M2D!BN65,"")</f>
        <v/>
      </c>
      <c r="AA44" s="447" t="str">
        <f>IF(OR(LEFT(M2D!BO65,1)="V",M2D!BO65="RMV"),M2D!BO65,"")</f>
        <v/>
      </c>
      <c r="AB44" s="448" t="str">
        <f>IF(OR(LEFT(M2D!BP65,1)="V",M2D!BP65="RMV"),M2D!BP65,"")</f>
        <v/>
      </c>
      <c r="AC44" s="446" t="str">
        <f>IF(OR(LEFT(M2D!BQ65,1)="V",M2D!BQ65="RMV"),M2D!BQ65,"")</f>
        <v/>
      </c>
      <c r="AD44" s="447" t="str">
        <f>IF(OR(LEFT(M2D!BR65,1)="V",M2D!BR65="RMV"),M2D!BR65,"")</f>
        <v/>
      </c>
      <c r="AE44" s="447" t="str">
        <f>IF(OR(LEFT(M2D!BS65,1)="V",M2D!BS65="RMV"),M2D!BS65,"")</f>
        <v/>
      </c>
      <c r="AF44" s="447" t="str">
        <f>IF(OR(LEFT(M2D!BT65,1)="V",M2D!BT65="RMV"),M2D!BT65,"")</f>
        <v/>
      </c>
      <c r="AG44" s="447" t="str">
        <f>IF(OR(LEFT(M2D!BU65,1)="V",M2D!BU65="RMV"),M2D!BU65,"")</f>
        <v/>
      </c>
      <c r="AH44" s="447" t="str">
        <f>IF(OR(LEFT(M2D!BV65,1)="V",M2D!BV65="RMV"),M2D!BV65,"")</f>
        <v/>
      </c>
      <c r="AI44" s="447" t="str">
        <f>IF(OR(LEFT(M2D!BW65,1)="V",M2D!BW65="RMV"),M2D!BW65,"")</f>
        <v/>
      </c>
      <c r="AJ44" s="447" t="str">
        <f>IF(OR(LEFT(M2D!BX65,1)="V",M2D!BX65="RMV"),M2D!BX65,"")</f>
        <v/>
      </c>
      <c r="AK44" s="447" t="str">
        <f>IF(OR(LEFT(M2D!BY65,1)="V",M2D!BY65="RMV"),M2D!BY65,"")</f>
        <v/>
      </c>
      <c r="AL44" s="447" t="str">
        <f>IF(OR(LEFT(M2D!BZ65,1)="V",M2D!BZ65="RMV"),M2D!BZ65,"")</f>
        <v/>
      </c>
      <c r="AM44" s="447" t="str">
        <f>IF(OR(LEFT(M2D!CA65,1)="V",M2D!CA65="RMV"),M2D!CA65,"")</f>
        <v/>
      </c>
      <c r="AN44" s="448" t="str">
        <f>IF(OR(LEFT(M2D!CB65,1)="V",M2D!CB65="RMV"),M2D!CB65,"")</f>
        <v/>
      </c>
      <c r="AO44" s="446" t="str">
        <f>IF(OR(LEFT(M2D!CC65,1)="V",M2D!CC65="RMV"),M2D!CC65,"")</f>
        <v/>
      </c>
      <c r="AP44" s="447" t="str">
        <f>IF(OR(LEFT(M2D!CD65,1)="V",M2D!CD65="RMV"),M2D!CD65,"")</f>
        <v/>
      </c>
      <c r="AQ44" s="447" t="str">
        <f>IF(OR(LEFT(M2D!CE65,1)="V",M2D!CE65="RMV"),M2D!CE65,"")</f>
        <v/>
      </c>
      <c r="AR44" s="447" t="str">
        <f>IF(OR(LEFT(M2D!CF65,1)="V",M2D!CF65="RMV"),M2D!CF65,"")</f>
        <v/>
      </c>
      <c r="AS44" s="447" t="str">
        <f>IF(OR(LEFT(M2D!CG65,1)="V",M2D!CG65="RMV"),M2D!CG65,"")</f>
        <v/>
      </c>
      <c r="AT44" s="447" t="str">
        <f>IF(OR(LEFT(M2D!CH65,1)="V",M2D!CH65="RMV"),M2D!CH65,"")</f>
        <v/>
      </c>
      <c r="AU44" s="447" t="str">
        <f>IF(OR(LEFT(M2D!CI65,1)="V",M2D!CI65="RMV"),M2D!CI65,"")</f>
        <v/>
      </c>
      <c r="AV44" s="447" t="str">
        <f>IF(OR(LEFT(M2D!CJ65,1)="V",M2D!CJ65="RMV"),M2D!CJ65,"")</f>
        <v/>
      </c>
      <c r="AW44" s="447" t="str">
        <f>IF(OR(LEFT(M2D!CK65,1)="V",M2D!CK65="RMV"),M2D!CK65,"")</f>
        <v/>
      </c>
      <c r="AX44" s="447" t="str">
        <f>IF(OR(LEFT(M2D!CL65,1)="V",M2D!CL65="RMV"),M2D!CL65,"")</f>
        <v/>
      </c>
      <c r="AY44" s="447" t="str">
        <f>IF(OR(LEFT(M2D!CM65,1)="V",M2D!CM65="RMV"),M2D!CM65,"")</f>
        <v/>
      </c>
      <c r="AZ44" s="448" t="str">
        <f>IF(OR(LEFT(M2D!CN65,1)="V",M2D!CN65="RMV"),M2D!CN65,"")</f>
        <v/>
      </c>
      <c r="BA44" s="446" t="str">
        <f>IF(OR(LEFT(M2D!CO65,1)="V",M2D!CO65="RMV"),M2D!CO65,"")</f>
        <v/>
      </c>
      <c r="BB44" s="447" t="str">
        <f>IF(OR(LEFT(M2D!CP65,1)="V",M2D!CP65="RMV"),M2D!CP65,"")</f>
        <v/>
      </c>
      <c r="BC44" s="447" t="str">
        <f>IF(OR(LEFT(M2D!CQ65,1)="V",M2D!CQ65="RMV"),M2D!CQ65,"")</f>
        <v/>
      </c>
      <c r="BD44" s="447" t="str">
        <f>IF(OR(LEFT(M2D!CR65,1)="V",M2D!CR65="RMV"),M2D!CR65,"")</f>
        <v/>
      </c>
      <c r="BE44" s="447" t="str">
        <f>IF(OR(LEFT(M2D!CS65,1)="V",M2D!CS65="RMV"),M2D!CS65,"")</f>
        <v/>
      </c>
      <c r="BF44" s="447" t="str">
        <f>IF(OR(LEFT(M2D!CT65,1)="V",M2D!CT65="RMV"),M2D!CT65,"")</f>
        <v/>
      </c>
      <c r="BG44" s="447" t="str">
        <f>IF(OR(LEFT(M2D!CU65,1)="V",M2D!CU65="RMV"),M2D!CU65,"")</f>
        <v/>
      </c>
      <c r="BH44" s="447" t="str">
        <f>IF(OR(LEFT(M2D!CV65,1)="V",M2D!CV65="RMV"),M2D!CV65,"")</f>
        <v>V15</v>
      </c>
      <c r="BI44" s="447" t="str">
        <f>IF(OR(LEFT(M2D!CW65,1)="V",M2D!CW65="RMV"),M2D!CW65,"")</f>
        <v>V15</v>
      </c>
      <c r="BJ44" s="447" t="str">
        <f>IF(OR(LEFT(M2D!CX65,1)="V",M2D!CX65="RMV"),M2D!CX65,"")</f>
        <v>V15</v>
      </c>
      <c r="BK44" s="447" t="str">
        <f>IF(OR(LEFT(M2D!CY65,1)="V",M2D!CY65="RMV"),M2D!CY65,"")</f>
        <v>V15</v>
      </c>
      <c r="BL44" s="448" t="str">
        <f>IF(OR(LEFT(M2D!CZ65,1)="V",M2D!CZ65="RMV"),M2D!CZ65,"")</f>
        <v>V15</v>
      </c>
      <c r="BM44" s="446" t="str">
        <f>IF(OR(LEFT(M2D!DA65,1)="V",M2D!DA65="RMV"),M2D!DA65,"")</f>
        <v>RMV</v>
      </c>
      <c r="BN44" s="447" t="str">
        <f>IF(OR(LEFT(M2D!DB65,1)="V",M2D!DB65="RMV"),M2D!DB65,"")</f>
        <v>RMV</v>
      </c>
      <c r="BO44" s="447" t="str">
        <f>IF(OR(LEFT(M2D!DC65,1)="V",M2D!DC65="RMV"),M2D!DC65,"")</f>
        <v>RMV</v>
      </c>
      <c r="BP44" s="447" t="str">
        <f>IF(OR(LEFT(M2D!DD65,1)="V",M2D!DD65="RMV"),M2D!DD65,"")</f>
        <v>RMV</v>
      </c>
      <c r="BQ44" s="447" t="str">
        <f>IF(OR(LEFT(M2D!DE65,1)="V",M2D!DE65="RMV"),M2D!DE65,"")</f>
        <v>RMV</v>
      </c>
      <c r="BR44" s="447" t="str">
        <f>IF(OR(LEFT(M2D!DF65,1)="V",M2D!DF65="RMV"),M2D!DF65,"")</f>
        <v>RMV</v>
      </c>
      <c r="BS44" s="447" t="str">
        <f>IF(OR(LEFT(M2D!DG65,1)="V",M2D!DG65="RMV"),M2D!DG65,"")</f>
        <v/>
      </c>
      <c r="BT44" s="447" t="str">
        <f>IF(OR(LEFT(M2D!DH65,1)="V",M2D!DH65="RMV"),M2D!DH65,"")</f>
        <v/>
      </c>
      <c r="BU44" s="447" t="str">
        <f>IF(OR(LEFT(M2D!DI65,1)="V",M2D!DI65="RMV"),M2D!DI65,"")</f>
        <v/>
      </c>
      <c r="BV44" s="447" t="str">
        <f>IF(OR(LEFT(M2D!DJ65,1)="V",M2D!DJ65="RMV"),M2D!DJ65,"")</f>
        <v/>
      </c>
      <c r="BW44" s="447" t="str">
        <f>IF(OR(LEFT(M2D!DK65,1)="V",M2D!DK65="RMV"),M2D!DK65,"")</f>
        <v/>
      </c>
      <c r="BX44" s="448" t="str">
        <f>IF(OR(LEFT(M2D!DL65,1)="V",M2D!DL65="RMV"),M2D!DL65,"")</f>
        <v/>
      </c>
      <c r="BY44" s="446" t="str">
        <f>IF(OR(LEFT(M2D!DM65,1)="V",M2D!DM65="RMV"),M2D!DM65,"")</f>
        <v/>
      </c>
      <c r="BZ44" s="447" t="str">
        <f>IF(OR(LEFT(M2D!DN65,1)="V",M2D!DN65="RMV"),M2D!DN65,"")</f>
        <v/>
      </c>
      <c r="CA44" s="447" t="str">
        <f>IF(OR(LEFT(M2D!DO65,1)="V",M2D!DO65="RMV"),M2D!DO65,"")</f>
        <v/>
      </c>
      <c r="CB44" s="447" t="str">
        <f>IF(OR(LEFT(M2D!DP65,1)="V",M2D!DP65="RMV"),M2D!DP65,"")</f>
        <v/>
      </c>
      <c r="CC44" s="447" t="str">
        <f>IF(OR(LEFT(M2D!DQ65,1)="V",M2D!DQ65="RMV"),M2D!DQ65,"")</f>
        <v/>
      </c>
      <c r="CD44" s="447" t="str">
        <f>IF(OR(LEFT(M2D!DR65,1)="V",M2D!DR65="RMV"),M2D!DR65,"")</f>
        <v/>
      </c>
      <c r="CE44" s="447" t="str">
        <f>IF(OR(LEFT(M2D!DS65,1)="V",M2D!DS65="RMV"),M2D!DS65,"")</f>
        <v/>
      </c>
      <c r="CF44" s="447" t="str">
        <f>IF(OR(LEFT(M2D!DT65,1)="V",M2D!DT65="RMV"),M2D!DT65,"")</f>
        <v/>
      </c>
      <c r="CG44" s="447" t="str">
        <f>IF(OR(LEFT(M2D!DU65,1)="V",M2D!DU65="RMV"),M2D!DU65,"")</f>
        <v/>
      </c>
      <c r="CH44" s="447" t="str">
        <f>IF(OR(LEFT(M2D!DV65,1)="V",M2D!DV65="RMV"),M2D!DV65,"")</f>
        <v/>
      </c>
      <c r="CI44" s="447" t="str">
        <f>IF(OR(LEFT(M2D!DW65,1)="V",M2D!DW65="RMV"),M2D!DW65,"")</f>
        <v/>
      </c>
      <c r="CJ44" s="448" t="str">
        <f>IF(OR(LEFT(M2D!DX65,1)="V",M2D!DX65="RMV"),M2D!DX65,"")</f>
        <v/>
      </c>
      <c r="CK44" s="446" t="str">
        <f>IF(OR(LEFT(M2D!DY65,1)="V",M2D!DY65="RMV"),M2D!DY65,"")</f>
        <v/>
      </c>
      <c r="CL44" s="447" t="str">
        <f>IF(OR(LEFT(M2D!DZ65,1)="V",M2D!DZ65="RMV"),M2D!DZ65,"")</f>
        <v/>
      </c>
      <c r="CM44" s="447" t="str">
        <f>IF(OR(LEFT(M2D!EA65,1)="V",M2D!EA65="RMV"),M2D!EA65,"")</f>
        <v/>
      </c>
      <c r="CN44" s="447" t="str">
        <f>IF(OR(LEFT(M2D!EB65,1)="V",M2D!EB65="RMV"),M2D!EB65,"")</f>
        <v/>
      </c>
      <c r="CO44" s="447" t="str">
        <f>IF(OR(LEFT(M2D!EC65,1)="V",M2D!EC65="RMV"),M2D!EC65,"")</f>
        <v/>
      </c>
      <c r="CP44" s="447" t="str">
        <f>IF(OR(LEFT(M2D!ED65,1)="V",M2D!ED65="RMV"),M2D!ED65,"")</f>
        <v/>
      </c>
      <c r="CQ44" s="447" t="str">
        <f>IF(OR(LEFT(M2D!EE65,1)="V",M2D!EE65="RMV"),M2D!EE65,"")</f>
        <v/>
      </c>
      <c r="CR44" s="447" t="str">
        <f>IF(OR(LEFT(M2D!EF65,1)="V",M2D!EF65="RMV"),M2D!EF65,"")</f>
        <v/>
      </c>
      <c r="CS44" s="447" t="str">
        <f>IF(OR(LEFT(M2D!EG65,1)="V",M2D!EG65="RMV"),M2D!EG65,"")</f>
        <v/>
      </c>
      <c r="CT44" s="447" t="str">
        <f>IF(OR(LEFT(M2D!EH65,1)="V",M2D!EH65="RMV"),M2D!EH65,"")</f>
        <v/>
      </c>
      <c r="CU44" s="447" t="str">
        <f>IF(OR(LEFT(M2D!EI65,1)="V",M2D!EI65="RMV"),M2D!EI65,"")</f>
        <v/>
      </c>
      <c r="CV44" s="448" t="str">
        <f>IF(OR(LEFT(M2D!EJ65,1)="V",M2D!EJ65="RMV"),M2D!EJ65,"")</f>
        <v/>
      </c>
      <c r="CW44" s="443">
        <f>HLOOKUP("RMV",K44:CV$58,CX44,FALSE)-VLOOKUP(C44,CZ$3:DA$8,2,FALSE)</f>
        <v>57</v>
      </c>
      <c r="CX44" s="365">
        <v>15</v>
      </c>
    </row>
    <row r="45" spans="1:102" x14ac:dyDescent="0.2">
      <c r="A45" s="442">
        <v>43</v>
      </c>
      <c r="B45" s="442" t="str">
        <f>M2D!H6</f>
        <v>D604</v>
      </c>
      <c r="C45" s="365" t="str">
        <f t="shared" si="1"/>
        <v>V15</v>
      </c>
      <c r="D45" s="442">
        <f>YEAR(HLOOKUP(C45,M2D!GZ$12:HE$89,VLOOKUP(B45,M2D!GX$13:HF$89,9,FALSE),FALSE))</f>
        <v>2022</v>
      </c>
      <c r="E45" s="446" t="str">
        <f>IF(OR(LEFT(M2D!AS6,1)="V",M2D!AS6="RMV"),M2D!AS6,"")</f>
        <v/>
      </c>
      <c r="F45" s="447" t="str">
        <f>IF(OR(LEFT(M2D!AT6,1)="V",M2D!AT6="RMV"),M2D!AT6,"")</f>
        <v/>
      </c>
      <c r="G45" s="447" t="str">
        <f>IF(OR(LEFT(M2D!AU6,1)="V",M2D!AU6="RMV"),M2D!AU6,"")</f>
        <v/>
      </c>
      <c r="H45" s="447" t="str">
        <f>IF(OR(LEFT(M2D!AV6,1)="V",M2D!AV6="RMV"),M2D!AV6,"")</f>
        <v/>
      </c>
      <c r="I45" s="447" t="str">
        <f>IF(OR(LEFT(M2D!AW6,1)="V",M2D!AW6="RMV"),M2D!AW6,"")</f>
        <v/>
      </c>
      <c r="J45" s="447" t="str">
        <f>IF(OR(LEFT(M2D!AX6,1)="V",M2D!AX6="RMV"),M2D!AX6,"")</f>
        <v/>
      </c>
      <c r="K45" s="447" t="str">
        <f>IF(OR(LEFT(M2D!AY6,1)="V",M2D!AY6="RMV"),M2D!AY6,"")</f>
        <v/>
      </c>
      <c r="L45" s="447" t="str">
        <f>IF(OR(LEFT(M2D!AZ6,1)="V",M2D!AZ6="RMV"),M2D!AZ6,"")</f>
        <v/>
      </c>
      <c r="M45" s="447" t="str">
        <f>IF(OR(LEFT(M2D!BA6,1)="V",M2D!BA6="RMV"),M2D!BA6,"")</f>
        <v/>
      </c>
      <c r="N45" s="447" t="str">
        <f>IF(OR(LEFT(M2D!BB6,1)="V",M2D!BB6="RMV"),M2D!BB6,"")</f>
        <v/>
      </c>
      <c r="O45" s="447" t="str">
        <f>IF(OR(LEFT(M2D!BC6,1)="V",M2D!BC6="RMV"),M2D!BC6,"")</f>
        <v/>
      </c>
      <c r="P45" s="448" t="str">
        <f>IF(OR(LEFT(M2D!BD6,1)="V",M2D!BD6="RMV"),M2D!BD6,"")</f>
        <v/>
      </c>
      <c r="Q45" s="446" t="str">
        <f>IF(OR(LEFT(M2D!BE6,1)="V",M2D!BE6="RMV"),M2D!BE6,"")</f>
        <v/>
      </c>
      <c r="R45" s="447" t="str">
        <f>IF(OR(LEFT(M2D!BF6,1)="V",M2D!BF6="RMV"),M2D!BF6,"")</f>
        <v/>
      </c>
      <c r="S45" s="447" t="str">
        <f>IF(OR(LEFT(M2D!BG6,1)="V",M2D!BG6="RMV"),M2D!BG6,"")</f>
        <v/>
      </c>
      <c r="T45" s="447" t="str">
        <f>IF(OR(LEFT(M2D!BH6,1)="V",M2D!BH6="RMV"),M2D!BH6,"")</f>
        <v/>
      </c>
      <c r="U45" s="447" t="str">
        <f>IF(OR(LEFT(M2D!BI6,1)="V",M2D!BI6="RMV"),M2D!BI6,"")</f>
        <v/>
      </c>
      <c r="V45" s="447" t="str">
        <f>IF(OR(LEFT(M2D!BJ6,1)="V",M2D!BJ6="RMV"),M2D!BJ6,"")</f>
        <v/>
      </c>
      <c r="W45" s="447" t="str">
        <f>IF(OR(LEFT(M2D!BK6,1)="V",M2D!BK6="RMV"),M2D!BK6,"")</f>
        <v/>
      </c>
      <c r="X45" s="447" t="str">
        <f>IF(OR(LEFT(M2D!BL6,1)="V",M2D!BL6="RMV"),M2D!BL6,"")</f>
        <v/>
      </c>
      <c r="Y45" s="447" t="str">
        <f>IF(OR(LEFT(M2D!BM6,1)="V",M2D!BM6="RMV"),M2D!BM6,"")</f>
        <v/>
      </c>
      <c r="Z45" s="447" t="str">
        <f>IF(OR(LEFT(M2D!BN6,1)="V",M2D!BN6="RMV"),M2D!BN6,"")</f>
        <v/>
      </c>
      <c r="AA45" s="447" t="str">
        <f>IF(OR(LEFT(M2D!BO6,1)="V",M2D!BO6="RMV"),M2D!BO6,"")</f>
        <v/>
      </c>
      <c r="AB45" s="448" t="str">
        <f>IF(OR(LEFT(M2D!BP6,1)="V",M2D!BP6="RMV"),M2D!BP6,"")</f>
        <v/>
      </c>
      <c r="AC45" s="446" t="str">
        <f>IF(OR(LEFT(M2D!BQ6,1)="V",M2D!BQ6="RMV"),M2D!BQ6,"")</f>
        <v/>
      </c>
      <c r="AD45" s="447" t="str">
        <f>IF(OR(LEFT(M2D!BR6,1)="V",M2D!BR6="RMV"),M2D!BR6,"")</f>
        <v/>
      </c>
      <c r="AE45" s="447" t="str">
        <f>IF(OR(LEFT(M2D!BS6,1)="V",M2D!BS6="RMV"),M2D!BS6,"")</f>
        <v/>
      </c>
      <c r="AF45" s="447" t="str">
        <f>IF(OR(LEFT(M2D!BT6,1)="V",M2D!BT6="RMV"),M2D!BT6,"")</f>
        <v/>
      </c>
      <c r="AG45" s="447" t="str">
        <f>IF(OR(LEFT(M2D!BU6,1)="V",M2D!BU6="RMV"),M2D!BU6,"")</f>
        <v/>
      </c>
      <c r="AH45" s="447" t="str">
        <f>IF(OR(LEFT(M2D!BV6,1)="V",M2D!BV6="RMV"),M2D!BV6,"")</f>
        <v/>
      </c>
      <c r="AI45" s="447" t="str">
        <f>IF(OR(LEFT(M2D!BW6,1)="V",M2D!BW6="RMV"),M2D!BW6,"")</f>
        <v/>
      </c>
      <c r="AJ45" s="447" t="str">
        <f>IF(OR(LEFT(M2D!BX6,1)="V",M2D!BX6="RMV"),M2D!BX6,"")</f>
        <v/>
      </c>
      <c r="AK45" s="447" t="str">
        <f>IF(OR(LEFT(M2D!BY6,1)="V",M2D!BY6="RMV"),M2D!BY6,"")</f>
        <v/>
      </c>
      <c r="AL45" s="447" t="str">
        <f>IF(OR(LEFT(M2D!BZ6,1)="V",M2D!BZ6="RMV"),M2D!BZ6,"")</f>
        <v/>
      </c>
      <c r="AM45" s="447" t="str">
        <f>IF(OR(LEFT(M2D!CA6,1)="V",M2D!CA6="RMV"),M2D!CA6,"")</f>
        <v/>
      </c>
      <c r="AN45" s="448" t="str">
        <f>IF(OR(LEFT(M2D!CB6,1)="V",M2D!CB6="RMV"),M2D!CB6,"")</f>
        <v/>
      </c>
      <c r="AO45" s="446" t="str">
        <f>IF(OR(LEFT(M2D!CC6,1)="V",M2D!CC6="RMV"),M2D!CC6,"")</f>
        <v/>
      </c>
      <c r="AP45" s="447" t="str">
        <f>IF(OR(LEFT(M2D!CD6,1)="V",M2D!CD6="RMV"),M2D!CD6,"")</f>
        <v/>
      </c>
      <c r="AQ45" s="447" t="str">
        <f>IF(OR(LEFT(M2D!CE6,1)="V",M2D!CE6="RMV"),M2D!CE6,"")</f>
        <v/>
      </c>
      <c r="AR45" s="447" t="str">
        <f>IF(OR(LEFT(M2D!CF6,1)="V",M2D!CF6="RMV"),M2D!CF6,"")</f>
        <v/>
      </c>
      <c r="AS45" s="447" t="str">
        <f>IF(OR(LEFT(M2D!CG6,1)="V",M2D!CG6="RMV"),M2D!CG6,"")</f>
        <v/>
      </c>
      <c r="AT45" s="447" t="str">
        <f>IF(OR(LEFT(M2D!CH6,1)="V",M2D!CH6="RMV"),M2D!CH6,"")</f>
        <v/>
      </c>
      <c r="AU45" s="447" t="str">
        <f>IF(OR(LEFT(M2D!CI6,1)="V",M2D!CI6="RMV"),M2D!CI6,"")</f>
        <v/>
      </c>
      <c r="AV45" s="447" t="str">
        <f>IF(OR(LEFT(M2D!CJ6,1)="V",M2D!CJ6="RMV"),M2D!CJ6,"")</f>
        <v/>
      </c>
      <c r="AW45" s="447" t="str">
        <f>IF(OR(LEFT(M2D!CK6,1)="V",M2D!CK6="RMV"),M2D!CK6,"")</f>
        <v/>
      </c>
      <c r="AX45" s="447" t="str">
        <f>IF(OR(LEFT(M2D!CL6,1)="V",M2D!CL6="RMV"),M2D!CL6,"")</f>
        <v/>
      </c>
      <c r="AY45" s="447" t="str">
        <f>IF(OR(LEFT(M2D!CM6,1)="V",M2D!CM6="RMV"),M2D!CM6,"")</f>
        <v/>
      </c>
      <c r="AZ45" s="448" t="str">
        <f>IF(OR(LEFT(M2D!CN6,1)="V",M2D!CN6="RMV"),M2D!CN6,"")</f>
        <v/>
      </c>
      <c r="BA45" s="446" t="str">
        <f>IF(OR(LEFT(M2D!CO6,1)="V",M2D!CO6="RMV"),M2D!CO6,"")</f>
        <v/>
      </c>
      <c r="BB45" s="447" t="str">
        <f>IF(OR(LEFT(M2D!CP6,1)="V",M2D!CP6="RMV"),M2D!CP6,"")</f>
        <v/>
      </c>
      <c r="BC45" s="447" t="str">
        <f>IF(OR(LEFT(M2D!CQ6,1)="V",M2D!CQ6="RMV"),M2D!CQ6,"")</f>
        <v/>
      </c>
      <c r="BD45" s="447" t="str">
        <f>IF(OR(LEFT(M2D!CR6,1)="V",M2D!CR6="RMV"),M2D!CR6,"")</f>
        <v/>
      </c>
      <c r="BE45" s="447" t="str">
        <f>IF(OR(LEFT(M2D!CS6,1)="V",M2D!CS6="RMV"),M2D!CS6,"")</f>
        <v/>
      </c>
      <c r="BF45" s="447" t="str">
        <f>IF(OR(LEFT(M2D!CT6,1)="V",M2D!CT6="RMV"),M2D!CT6,"")</f>
        <v/>
      </c>
      <c r="BG45" s="447" t="str">
        <f>IF(OR(LEFT(M2D!CU6,1)="V",M2D!CU6="RMV"),M2D!CU6,"")</f>
        <v/>
      </c>
      <c r="BH45" s="447" t="str">
        <f>IF(OR(LEFT(M2D!CV6,1)="V",M2D!CV6="RMV"),M2D!CV6,"")</f>
        <v/>
      </c>
      <c r="BI45" s="447" t="str">
        <f>IF(OR(LEFT(M2D!CW6,1)="V",M2D!CW6="RMV"),M2D!CW6,"")</f>
        <v/>
      </c>
      <c r="BJ45" s="447" t="str">
        <f>IF(OR(LEFT(M2D!CX6,1)="V",M2D!CX6="RMV"),M2D!CX6,"")</f>
        <v/>
      </c>
      <c r="BK45" s="447" t="str">
        <f>IF(OR(LEFT(M2D!CY6,1)="V",M2D!CY6="RMV"),M2D!CY6,"")</f>
        <v/>
      </c>
      <c r="BL45" s="448" t="str">
        <f>IF(OR(LEFT(M2D!CZ6,1)="V",M2D!CZ6="RMV"),M2D!CZ6,"")</f>
        <v>V15</v>
      </c>
      <c r="BM45" s="446" t="str">
        <f>IF(OR(LEFT(M2D!DA6,1)="V",M2D!DA6="RMV"),M2D!DA6,"")</f>
        <v>V15</v>
      </c>
      <c r="BN45" s="447" t="str">
        <f>IF(OR(LEFT(M2D!DB6,1)="V",M2D!DB6="RMV"),M2D!DB6,"")</f>
        <v>V15</v>
      </c>
      <c r="BO45" s="447" t="str">
        <f>IF(OR(LEFT(M2D!DC6,1)="V",M2D!DC6="RMV"),M2D!DC6,"")</f>
        <v>V15</v>
      </c>
      <c r="BP45" s="447" t="str">
        <f>IF(OR(LEFT(M2D!DD6,1)="V",M2D!DD6="RMV"),M2D!DD6,"")</f>
        <v>V15</v>
      </c>
      <c r="BQ45" s="447" t="str">
        <f>IF(OR(LEFT(M2D!DE6,1)="V",M2D!DE6="RMV"),M2D!DE6,"")</f>
        <v>RMV</v>
      </c>
      <c r="BR45" s="447" t="str">
        <f>IF(OR(LEFT(M2D!DF6,1)="V",M2D!DF6="RMV"),M2D!DF6,"")</f>
        <v>RMV</v>
      </c>
      <c r="BS45" s="447" t="str">
        <f>IF(OR(LEFT(M2D!DG6,1)="V",M2D!DG6="RMV"),M2D!DG6,"")</f>
        <v>RMV</v>
      </c>
      <c r="BT45" s="447" t="str">
        <f>IF(OR(LEFT(M2D!DH6,1)="V",M2D!DH6="RMV"),M2D!DH6,"")</f>
        <v>RMV</v>
      </c>
      <c r="BU45" s="447" t="str">
        <f>IF(OR(LEFT(M2D!DI6,1)="V",M2D!DI6="RMV"),M2D!DI6,"")</f>
        <v>RMV</v>
      </c>
      <c r="BV45" s="447" t="str">
        <f>IF(OR(LEFT(M2D!DJ6,1)="V",M2D!DJ6="RMV"),M2D!DJ6,"")</f>
        <v>RMV</v>
      </c>
      <c r="BW45" s="447" t="str">
        <f>IF(OR(LEFT(M2D!DK6,1)="V",M2D!DK6="RMV"),M2D!DK6,"")</f>
        <v/>
      </c>
      <c r="BX45" s="448" t="str">
        <f>IF(OR(LEFT(M2D!DL6,1)="V",M2D!DL6="RMV"),M2D!DL6,"")</f>
        <v/>
      </c>
      <c r="BY45" s="446" t="str">
        <f>IF(OR(LEFT(M2D!DM6,1)="V",M2D!DM6="RMV"),M2D!DM6,"")</f>
        <v/>
      </c>
      <c r="BZ45" s="447" t="str">
        <f>IF(OR(LEFT(M2D!DN6,1)="V",M2D!DN6="RMV"),M2D!DN6,"")</f>
        <v/>
      </c>
      <c r="CA45" s="447" t="str">
        <f>IF(OR(LEFT(M2D!DO6,1)="V",M2D!DO6="RMV"),M2D!DO6,"")</f>
        <v/>
      </c>
      <c r="CB45" s="447" t="str">
        <f>IF(OR(LEFT(M2D!DP6,1)="V",M2D!DP6="RMV"),M2D!DP6,"")</f>
        <v/>
      </c>
      <c r="CC45" s="447" t="str">
        <f>IF(OR(LEFT(M2D!DQ6,1)="V",M2D!DQ6="RMV"),M2D!DQ6,"")</f>
        <v/>
      </c>
      <c r="CD45" s="447" t="str">
        <f>IF(OR(LEFT(M2D!DR6,1)="V",M2D!DR6="RMV"),M2D!DR6,"")</f>
        <v/>
      </c>
      <c r="CE45" s="447" t="str">
        <f>IF(OR(LEFT(M2D!DS6,1)="V",M2D!DS6="RMV"),M2D!DS6,"")</f>
        <v/>
      </c>
      <c r="CF45" s="447" t="str">
        <f>IF(OR(LEFT(M2D!DT6,1)="V",M2D!DT6="RMV"),M2D!DT6,"")</f>
        <v/>
      </c>
      <c r="CG45" s="447" t="str">
        <f>IF(OR(LEFT(M2D!DU6,1)="V",M2D!DU6="RMV"),M2D!DU6,"")</f>
        <v/>
      </c>
      <c r="CH45" s="447" t="str">
        <f>IF(OR(LEFT(M2D!DV6,1)="V",M2D!DV6="RMV"),M2D!DV6,"")</f>
        <v/>
      </c>
      <c r="CI45" s="447" t="str">
        <f>IF(OR(LEFT(M2D!DW6,1)="V",M2D!DW6="RMV"),M2D!DW6,"")</f>
        <v/>
      </c>
      <c r="CJ45" s="448" t="str">
        <f>IF(OR(LEFT(M2D!DX6,1)="V",M2D!DX6="RMV"),M2D!DX6,"")</f>
        <v/>
      </c>
      <c r="CK45" s="446" t="str">
        <f>IF(OR(LEFT(M2D!DY6,1)="V",M2D!DY6="RMV"),M2D!DY6,"")</f>
        <v/>
      </c>
      <c r="CL45" s="447" t="str">
        <f>IF(OR(LEFT(M2D!DZ6,1)="V",M2D!DZ6="RMV"),M2D!DZ6,"")</f>
        <v/>
      </c>
      <c r="CM45" s="447" t="str">
        <f>IF(OR(LEFT(M2D!EA6,1)="V",M2D!EA6="RMV"),M2D!EA6,"")</f>
        <v/>
      </c>
      <c r="CN45" s="447" t="str">
        <f>IF(OR(LEFT(M2D!EB6,1)="V",M2D!EB6="RMV"),M2D!EB6,"")</f>
        <v/>
      </c>
      <c r="CO45" s="447" t="str">
        <f>IF(OR(LEFT(M2D!EC6,1)="V",M2D!EC6="RMV"),M2D!EC6,"")</f>
        <v/>
      </c>
      <c r="CP45" s="447" t="str">
        <f>IF(OR(LEFT(M2D!ED6,1)="V",M2D!ED6="RMV"),M2D!ED6,"")</f>
        <v/>
      </c>
      <c r="CQ45" s="447" t="str">
        <f>IF(OR(LEFT(M2D!EE6,1)="V",M2D!EE6="RMV"),M2D!EE6,"")</f>
        <v/>
      </c>
      <c r="CR45" s="447" t="str">
        <f>IF(OR(LEFT(M2D!EF6,1)="V",M2D!EF6="RMV"),M2D!EF6,"")</f>
        <v/>
      </c>
      <c r="CS45" s="447" t="str">
        <f>IF(OR(LEFT(M2D!EG6,1)="V",M2D!EG6="RMV"),M2D!EG6,"")</f>
        <v/>
      </c>
      <c r="CT45" s="447" t="str">
        <f>IF(OR(LEFT(M2D!EH6,1)="V",M2D!EH6="RMV"),M2D!EH6,"")</f>
        <v/>
      </c>
      <c r="CU45" s="447" t="str">
        <f>IF(OR(LEFT(M2D!EI6,1)="V",M2D!EI6="RMV"),M2D!EI6,"")</f>
        <v/>
      </c>
      <c r="CV45" s="448" t="str">
        <f>IF(OR(LEFT(M2D!EJ6,1)="V",M2D!EJ6="RMV"),M2D!EJ6,"")</f>
        <v/>
      </c>
      <c r="CW45" s="443">
        <f>HLOOKUP("RMV",K45:CV$58,CX45,FALSE)-VLOOKUP(C45,CZ$3:DA$8,2,FALSE)</f>
        <v>61</v>
      </c>
      <c r="CX45" s="365">
        <v>14</v>
      </c>
    </row>
    <row r="46" spans="1:102" x14ac:dyDescent="0.2">
      <c r="A46" s="442">
        <v>44</v>
      </c>
      <c r="B46" s="442" t="str">
        <f>M2D!H30</f>
        <v>D632</v>
      </c>
      <c r="C46" s="365" t="str">
        <f t="shared" si="1"/>
        <v>V15</v>
      </c>
      <c r="D46" s="442">
        <f>YEAR(HLOOKUP(C46,M2D!GZ$12:HE$89,VLOOKUP(B46,M2D!GX$13:HF$89,9,FALSE),FALSE))</f>
        <v>2022</v>
      </c>
      <c r="E46" s="446" t="str">
        <f>IF(OR(LEFT(M2D!AS30,1)="V",M2D!AS30="RMV"),M2D!AS30,"")</f>
        <v/>
      </c>
      <c r="F46" s="447" t="str">
        <f>IF(OR(LEFT(M2D!AT30,1)="V",M2D!AT30="RMV"),M2D!AT30,"")</f>
        <v/>
      </c>
      <c r="G46" s="447" t="str">
        <f>IF(OR(LEFT(M2D!AU30,1)="V",M2D!AU30="RMV"),M2D!AU30,"")</f>
        <v/>
      </c>
      <c r="H46" s="447" t="str">
        <f>IF(OR(LEFT(M2D!AV30,1)="V",M2D!AV30="RMV"),M2D!AV30,"")</f>
        <v/>
      </c>
      <c r="I46" s="447" t="str">
        <f>IF(OR(LEFT(M2D!AW30,1)="V",M2D!AW30="RMV"),M2D!AW30,"")</f>
        <v/>
      </c>
      <c r="J46" s="447" t="str">
        <f>IF(OR(LEFT(M2D!AX30,1)="V",M2D!AX30="RMV"),M2D!AX30,"")</f>
        <v/>
      </c>
      <c r="K46" s="447" t="str">
        <f>IF(OR(LEFT(M2D!AY30,1)="V",M2D!AY30="RMV"),M2D!AY30,"")</f>
        <v/>
      </c>
      <c r="L46" s="447" t="str">
        <f>IF(OR(LEFT(M2D!AZ30,1)="V",M2D!AZ30="RMV"),M2D!AZ30,"")</f>
        <v/>
      </c>
      <c r="M46" s="447" t="str">
        <f>IF(OR(LEFT(M2D!BA30,1)="V",M2D!BA30="RMV"),M2D!BA30,"")</f>
        <v/>
      </c>
      <c r="N46" s="447" t="str">
        <f>IF(OR(LEFT(M2D!BB30,1)="V",M2D!BB30="RMV"),M2D!BB30,"")</f>
        <v/>
      </c>
      <c r="O46" s="447" t="str">
        <f>IF(OR(LEFT(M2D!BC30,1)="V",M2D!BC30="RMV"),M2D!BC30,"")</f>
        <v/>
      </c>
      <c r="P46" s="448" t="str">
        <f>IF(OR(LEFT(M2D!BD30,1)="V",M2D!BD30="RMV"),M2D!BD30,"")</f>
        <v/>
      </c>
      <c r="Q46" s="446" t="str">
        <f>IF(OR(LEFT(M2D!BE30,1)="V",M2D!BE30="RMV"),M2D!BE30,"")</f>
        <v/>
      </c>
      <c r="R46" s="447" t="str">
        <f>IF(OR(LEFT(M2D!BF30,1)="V",M2D!BF30="RMV"),M2D!BF30,"")</f>
        <v/>
      </c>
      <c r="S46" s="447" t="str">
        <f>IF(OR(LEFT(M2D!BG30,1)="V",M2D!BG30="RMV"),M2D!BG30,"")</f>
        <v/>
      </c>
      <c r="T46" s="447" t="str">
        <f>IF(OR(LEFT(M2D!BH30,1)="V",M2D!BH30="RMV"),M2D!BH30,"")</f>
        <v/>
      </c>
      <c r="U46" s="447" t="str">
        <f>IF(OR(LEFT(M2D!BI30,1)="V",M2D!BI30="RMV"),M2D!BI30,"")</f>
        <v/>
      </c>
      <c r="V46" s="447" t="str">
        <f>IF(OR(LEFT(M2D!BJ30,1)="V",M2D!BJ30="RMV"),M2D!BJ30,"")</f>
        <v/>
      </c>
      <c r="W46" s="447" t="str">
        <f>IF(OR(LEFT(M2D!BK30,1)="V",M2D!BK30="RMV"),M2D!BK30,"")</f>
        <v/>
      </c>
      <c r="X46" s="447" t="str">
        <f>IF(OR(LEFT(M2D!BL30,1)="V",M2D!BL30="RMV"),M2D!BL30,"")</f>
        <v/>
      </c>
      <c r="Y46" s="447" t="str">
        <f>IF(OR(LEFT(M2D!BM30,1)="V",M2D!BM30="RMV"),M2D!BM30,"")</f>
        <v/>
      </c>
      <c r="Z46" s="447" t="str">
        <f>IF(OR(LEFT(M2D!BN30,1)="V",M2D!BN30="RMV"),M2D!BN30,"")</f>
        <v/>
      </c>
      <c r="AA46" s="447" t="str">
        <f>IF(OR(LEFT(M2D!BO30,1)="V",M2D!BO30="RMV"),M2D!BO30,"")</f>
        <v/>
      </c>
      <c r="AB46" s="448" t="str">
        <f>IF(OR(LEFT(M2D!BP30,1)="V",M2D!BP30="RMV"),M2D!BP30,"")</f>
        <v/>
      </c>
      <c r="AC46" s="446" t="str">
        <f>IF(OR(LEFT(M2D!BQ30,1)="V",M2D!BQ30="RMV"),M2D!BQ30,"")</f>
        <v/>
      </c>
      <c r="AD46" s="447" t="str">
        <f>IF(OR(LEFT(M2D!BR30,1)="V",M2D!BR30="RMV"),M2D!BR30,"")</f>
        <v/>
      </c>
      <c r="AE46" s="447" t="str">
        <f>IF(OR(LEFT(M2D!BS30,1)="V",M2D!BS30="RMV"),M2D!BS30,"")</f>
        <v/>
      </c>
      <c r="AF46" s="447" t="str">
        <f>IF(OR(LEFT(M2D!BT30,1)="V",M2D!BT30="RMV"),M2D!BT30,"")</f>
        <v/>
      </c>
      <c r="AG46" s="447" t="str">
        <f>IF(OR(LEFT(M2D!BU30,1)="V",M2D!BU30="RMV"),M2D!BU30,"")</f>
        <v/>
      </c>
      <c r="AH46" s="447" t="str">
        <f>IF(OR(LEFT(M2D!BV30,1)="V",M2D!BV30="RMV"),M2D!BV30,"")</f>
        <v/>
      </c>
      <c r="AI46" s="447" t="str">
        <f>IF(OR(LEFT(M2D!BW30,1)="V",M2D!BW30="RMV"),M2D!BW30,"")</f>
        <v/>
      </c>
      <c r="AJ46" s="447" t="str">
        <f>IF(OR(LEFT(M2D!BX30,1)="V",M2D!BX30="RMV"),M2D!BX30,"")</f>
        <v/>
      </c>
      <c r="AK46" s="447" t="str">
        <f>IF(OR(LEFT(M2D!BY30,1)="V",M2D!BY30="RMV"),M2D!BY30,"")</f>
        <v/>
      </c>
      <c r="AL46" s="447" t="str">
        <f>IF(OR(LEFT(M2D!BZ30,1)="V",M2D!BZ30="RMV"),M2D!BZ30,"")</f>
        <v/>
      </c>
      <c r="AM46" s="447" t="str">
        <f>IF(OR(LEFT(M2D!CA30,1)="V",M2D!CA30="RMV"),M2D!CA30,"")</f>
        <v/>
      </c>
      <c r="AN46" s="448" t="str">
        <f>IF(OR(LEFT(M2D!CB30,1)="V",M2D!CB30="RMV"),M2D!CB30,"")</f>
        <v/>
      </c>
      <c r="AO46" s="446" t="str">
        <f>IF(OR(LEFT(M2D!CC30,1)="V",M2D!CC30="RMV"),M2D!CC30,"")</f>
        <v/>
      </c>
      <c r="AP46" s="447" t="str">
        <f>IF(OR(LEFT(M2D!CD30,1)="V",M2D!CD30="RMV"),M2D!CD30,"")</f>
        <v/>
      </c>
      <c r="AQ46" s="447" t="str">
        <f>IF(OR(LEFT(M2D!CE30,1)="V",M2D!CE30="RMV"),M2D!CE30,"")</f>
        <v/>
      </c>
      <c r="AR46" s="447" t="str">
        <f>IF(OR(LEFT(M2D!CF30,1)="V",M2D!CF30="RMV"),M2D!CF30,"")</f>
        <v/>
      </c>
      <c r="AS46" s="447" t="str">
        <f>IF(OR(LEFT(M2D!CG30,1)="V",M2D!CG30="RMV"),M2D!CG30,"")</f>
        <v/>
      </c>
      <c r="AT46" s="447" t="str">
        <f>IF(OR(LEFT(M2D!CH30,1)="V",M2D!CH30="RMV"),M2D!CH30,"")</f>
        <v/>
      </c>
      <c r="AU46" s="447" t="str">
        <f>IF(OR(LEFT(M2D!CI30,1)="V",M2D!CI30="RMV"),M2D!CI30,"")</f>
        <v/>
      </c>
      <c r="AV46" s="447" t="str">
        <f>IF(OR(LEFT(M2D!CJ30,1)="V",M2D!CJ30="RMV"),M2D!CJ30,"")</f>
        <v/>
      </c>
      <c r="AW46" s="447" t="str">
        <f>IF(OR(LEFT(M2D!CK30,1)="V",M2D!CK30="RMV"),M2D!CK30,"")</f>
        <v/>
      </c>
      <c r="AX46" s="447" t="str">
        <f>IF(OR(LEFT(M2D!CL30,1)="V",M2D!CL30="RMV"),M2D!CL30,"")</f>
        <v/>
      </c>
      <c r="AY46" s="447" t="str">
        <f>IF(OR(LEFT(M2D!CM30,1)="V",M2D!CM30="RMV"),M2D!CM30,"")</f>
        <v/>
      </c>
      <c r="AZ46" s="448" t="str">
        <f>IF(OR(LEFT(M2D!CN30,1)="V",M2D!CN30="RMV"),M2D!CN30,"")</f>
        <v/>
      </c>
      <c r="BA46" s="446" t="str">
        <f>IF(OR(LEFT(M2D!CO30,1)="V",M2D!CO30="RMV"),M2D!CO30,"")</f>
        <v/>
      </c>
      <c r="BB46" s="447" t="str">
        <f>IF(OR(LEFT(M2D!CP30,1)="V",M2D!CP30="RMV"),M2D!CP30,"")</f>
        <v/>
      </c>
      <c r="BC46" s="447" t="str">
        <f>IF(OR(LEFT(M2D!CQ30,1)="V",M2D!CQ30="RMV"),M2D!CQ30,"")</f>
        <v/>
      </c>
      <c r="BD46" s="447" t="str">
        <f>IF(OR(LEFT(M2D!CR30,1)="V",M2D!CR30="RMV"),M2D!CR30,"")</f>
        <v/>
      </c>
      <c r="BE46" s="447" t="str">
        <f>IF(OR(LEFT(M2D!CS30,1)="V",M2D!CS30="RMV"),M2D!CS30,"")</f>
        <v/>
      </c>
      <c r="BF46" s="447" t="str">
        <f>IF(OR(LEFT(M2D!CT30,1)="V",M2D!CT30="RMV"),M2D!CT30,"")</f>
        <v/>
      </c>
      <c r="BG46" s="447" t="str">
        <f>IF(OR(LEFT(M2D!CU30,1)="V",M2D!CU30="RMV"),M2D!CU30,"")</f>
        <v/>
      </c>
      <c r="BH46" s="447" t="str">
        <f>IF(OR(LEFT(M2D!CV30,1)="V",M2D!CV30="RMV"),M2D!CV30,"")</f>
        <v/>
      </c>
      <c r="BI46" s="447" t="str">
        <f>IF(OR(LEFT(M2D!CW30,1)="V",M2D!CW30="RMV"),M2D!CW30,"")</f>
        <v/>
      </c>
      <c r="BJ46" s="447" t="str">
        <f>IF(OR(LEFT(M2D!CX30,1)="V",M2D!CX30="RMV"),M2D!CX30,"")</f>
        <v/>
      </c>
      <c r="BK46" s="447" t="str">
        <f>IF(OR(LEFT(M2D!CY30,1)="V",M2D!CY30="RMV"),M2D!CY30,"")</f>
        <v/>
      </c>
      <c r="BL46" s="448" t="str">
        <f>IF(OR(LEFT(M2D!CZ30,1)="V",M2D!CZ30="RMV"),M2D!CZ30,"")</f>
        <v>V15</v>
      </c>
      <c r="BM46" s="446" t="str">
        <f>IF(OR(LEFT(M2D!DA30,1)="V",M2D!DA30="RMV"),M2D!DA30,"")</f>
        <v>V15</v>
      </c>
      <c r="BN46" s="447" t="str">
        <f>IF(OR(LEFT(M2D!DB30,1)="V",M2D!DB30="RMV"),M2D!DB30,"")</f>
        <v>V15</v>
      </c>
      <c r="BO46" s="447" t="str">
        <f>IF(OR(LEFT(M2D!DC30,1)="V",M2D!DC30="RMV"),M2D!DC30,"")</f>
        <v>V15</v>
      </c>
      <c r="BP46" s="447" t="str">
        <f>IF(OR(LEFT(M2D!DD30,1)="V",M2D!DD30="RMV"),M2D!DD30,"")</f>
        <v>V15</v>
      </c>
      <c r="BQ46" s="447" t="str">
        <f>IF(OR(LEFT(M2D!DE30,1)="V",M2D!DE30="RMV"),M2D!DE30,"")</f>
        <v>RMV</v>
      </c>
      <c r="BR46" s="447" t="str">
        <f>IF(OR(LEFT(M2D!DF30,1)="V",M2D!DF30="RMV"),M2D!DF30,"")</f>
        <v>RMV</v>
      </c>
      <c r="BS46" s="447" t="str">
        <f>IF(OR(LEFT(M2D!DG30,1)="V",M2D!DG30="RMV"),M2D!DG30,"")</f>
        <v>RMV</v>
      </c>
      <c r="BT46" s="447" t="str">
        <f>IF(OR(LEFT(M2D!DH30,1)="V",M2D!DH30="RMV"),M2D!DH30,"")</f>
        <v>RMV</v>
      </c>
      <c r="BU46" s="447" t="str">
        <f>IF(OR(LEFT(M2D!DI30,1)="V",M2D!DI30="RMV"),M2D!DI30,"")</f>
        <v>RMV</v>
      </c>
      <c r="BV46" s="447" t="str">
        <f>IF(OR(LEFT(M2D!DJ30,1)="V",M2D!DJ30="RMV"),M2D!DJ30,"")</f>
        <v>RMV</v>
      </c>
      <c r="BW46" s="447" t="str">
        <f>IF(OR(LEFT(M2D!DK30,1)="V",M2D!DK30="RMV"),M2D!DK30,"")</f>
        <v/>
      </c>
      <c r="BX46" s="448" t="str">
        <f>IF(OR(LEFT(M2D!DL30,1)="V",M2D!DL30="RMV"),M2D!DL30,"")</f>
        <v/>
      </c>
      <c r="BY46" s="446" t="str">
        <f>IF(OR(LEFT(M2D!DM30,1)="V",M2D!DM30="RMV"),M2D!DM30,"")</f>
        <v/>
      </c>
      <c r="BZ46" s="447" t="str">
        <f>IF(OR(LEFT(M2D!DN30,1)="V",M2D!DN30="RMV"),M2D!DN30,"")</f>
        <v/>
      </c>
      <c r="CA46" s="447" t="str">
        <f>IF(OR(LEFT(M2D!DO30,1)="V",M2D!DO30="RMV"),M2D!DO30,"")</f>
        <v/>
      </c>
      <c r="CB46" s="447" t="str">
        <f>IF(OR(LEFT(M2D!DP30,1)="V",M2D!DP30="RMV"),M2D!DP30,"")</f>
        <v/>
      </c>
      <c r="CC46" s="447" t="str">
        <f>IF(OR(LEFT(M2D!DQ30,1)="V",M2D!DQ30="RMV"),M2D!DQ30,"")</f>
        <v/>
      </c>
      <c r="CD46" s="447" t="str">
        <f>IF(OR(LEFT(M2D!DR30,1)="V",M2D!DR30="RMV"),M2D!DR30,"")</f>
        <v/>
      </c>
      <c r="CE46" s="447" t="str">
        <f>IF(OR(LEFT(M2D!DS30,1)="V",M2D!DS30="RMV"),M2D!DS30,"")</f>
        <v/>
      </c>
      <c r="CF46" s="447" t="str">
        <f>IF(OR(LEFT(M2D!DT30,1)="V",M2D!DT30="RMV"),M2D!DT30,"")</f>
        <v/>
      </c>
      <c r="CG46" s="447" t="str">
        <f>IF(OR(LEFT(M2D!DU30,1)="V",M2D!DU30="RMV"),M2D!DU30,"")</f>
        <v/>
      </c>
      <c r="CH46" s="447" t="str">
        <f>IF(OR(LEFT(M2D!DV30,1)="V",M2D!DV30="RMV"),M2D!DV30,"")</f>
        <v/>
      </c>
      <c r="CI46" s="447" t="str">
        <f>IF(OR(LEFT(M2D!DW30,1)="V",M2D!DW30="RMV"),M2D!DW30,"")</f>
        <v/>
      </c>
      <c r="CJ46" s="448" t="str">
        <f>IF(OR(LEFT(M2D!DX30,1)="V",M2D!DX30="RMV"),M2D!DX30,"")</f>
        <v/>
      </c>
      <c r="CK46" s="446" t="str">
        <f>IF(OR(LEFT(M2D!DY30,1)="V",M2D!DY30="RMV"),M2D!DY30,"")</f>
        <v/>
      </c>
      <c r="CL46" s="447" t="str">
        <f>IF(OR(LEFT(M2D!DZ30,1)="V",M2D!DZ30="RMV"),M2D!DZ30,"")</f>
        <v/>
      </c>
      <c r="CM46" s="447" t="str">
        <f>IF(OR(LEFT(M2D!EA30,1)="V",M2D!EA30="RMV"),M2D!EA30,"")</f>
        <v/>
      </c>
      <c r="CN46" s="447" t="str">
        <f>IF(OR(LEFT(M2D!EB30,1)="V",M2D!EB30="RMV"),M2D!EB30,"")</f>
        <v/>
      </c>
      <c r="CO46" s="447" t="str">
        <f>IF(OR(LEFT(M2D!EC30,1)="V",M2D!EC30="RMV"),M2D!EC30,"")</f>
        <v/>
      </c>
      <c r="CP46" s="447" t="str">
        <f>IF(OR(LEFT(M2D!ED30,1)="V",M2D!ED30="RMV"),M2D!ED30,"")</f>
        <v/>
      </c>
      <c r="CQ46" s="447" t="str">
        <f>IF(OR(LEFT(M2D!EE30,1)="V",M2D!EE30="RMV"),M2D!EE30,"")</f>
        <v/>
      </c>
      <c r="CR46" s="447" t="str">
        <f>IF(OR(LEFT(M2D!EF30,1)="V",M2D!EF30="RMV"),M2D!EF30,"")</f>
        <v/>
      </c>
      <c r="CS46" s="447" t="str">
        <f>IF(OR(LEFT(M2D!EG30,1)="V",M2D!EG30="RMV"),M2D!EG30,"")</f>
        <v/>
      </c>
      <c r="CT46" s="447" t="str">
        <f>IF(OR(LEFT(M2D!EH30,1)="V",M2D!EH30="RMV"),M2D!EH30,"")</f>
        <v/>
      </c>
      <c r="CU46" s="447" t="str">
        <f>IF(OR(LEFT(M2D!EI30,1)="V",M2D!EI30="RMV"),M2D!EI30,"")</f>
        <v/>
      </c>
      <c r="CV46" s="448" t="str">
        <f>IF(OR(LEFT(M2D!EJ30,1)="V",M2D!EJ30="RMV"),M2D!EJ30,"")</f>
        <v/>
      </c>
      <c r="CW46" s="443">
        <f>HLOOKUP("RMV",K46:CV$58,CX46,FALSE)-VLOOKUP(C46,CZ$3:DA$8,2,FALSE)</f>
        <v>61</v>
      </c>
      <c r="CX46" s="365">
        <v>13</v>
      </c>
    </row>
    <row r="47" spans="1:102" x14ac:dyDescent="0.2">
      <c r="A47" s="442">
        <v>45</v>
      </c>
      <c r="B47" s="442" t="str">
        <f>M2D!H27</f>
        <v>D629</v>
      </c>
      <c r="C47" s="365" t="str">
        <f t="shared" si="1"/>
        <v>V15</v>
      </c>
      <c r="D47" s="442">
        <f>YEAR(HLOOKUP(C47,M2D!GZ$12:HE$89,VLOOKUP(B47,M2D!GX$13:HF$89,9,FALSE),FALSE))</f>
        <v>2022</v>
      </c>
      <c r="E47" s="446" t="str">
        <f>IF(OR(LEFT(M2D!AS27,1)="V",M2D!AS27="RMV"),M2D!AS27,"")</f>
        <v/>
      </c>
      <c r="F47" s="447" t="str">
        <f>IF(OR(LEFT(M2D!AT27,1)="V",M2D!AT27="RMV"),M2D!AT27,"")</f>
        <v>V10</v>
      </c>
      <c r="G47" s="447" t="str">
        <f>IF(OR(LEFT(M2D!AU27,1)="V",M2D!AU27="RMV"),M2D!AU27,"")</f>
        <v>V10</v>
      </c>
      <c r="H47" s="447" t="str">
        <f>IF(OR(LEFT(M2D!AV27,1)="V",M2D!AV27="RMV"),M2D!AV27,"")</f>
        <v>V10</v>
      </c>
      <c r="I47" s="447" t="str">
        <f>IF(OR(LEFT(M2D!AW27,1)="V",M2D!AW27="RMV"),M2D!AW27,"")</f>
        <v>V10</v>
      </c>
      <c r="J47" s="447" t="str">
        <f>IF(OR(LEFT(M2D!AX27,1)="V",M2D!AX27="RMV"),M2D!AX27,"")</f>
        <v>V10</v>
      </c>
      <c r="K47" s="447" t="str">
        <f>IF(OR(LEFT(M2D!AY27,1)="V",M2D!AY27="RMV"),M2D!AY27,"")</f>
        <v>V10</v>
      </c>
      <c r="L47" s="447" t="str">
        <f>IF(OR(LEFT(M2D!AZ27,1)="V",M2D!AZ27="RMV"),M2D!AZ27,"")</f>
        <v/>
      </c>
      <c r="M47" s="447" t="str">
        <f>IF(OR(LEFT(M2D!BA27,1)="V",M2D!BA27="RMV"),M2D!BA27,"")</f>
        <v/>
      </c>
      <c r="N47" s="447" t="str">
        <f>IF(OR(LEFT(M2D!BB27,1)="V",M2D!BB27="RMV"),M2D!BB27,"")</f>
        <v/>
      </c>
      <c r="O47" s="447" t="str">
        <f>IF(OR(LEFT(M2D!BC27,1)="V",M2D!BC27="RMV"),M2D!BC27,"")</f>
        <v/>
      </c>
      <c r="P47" s="448" t="str">
        <f>IF(OR(LEFT(M2D!BD27,1)="V",M2D!BD27="RMV"),M2D!BD27,"")</f>
        <v/>
      </c>
      <c r="Q47" s="446" t="str">
        <f>IF(OR(LEFT(M2D!BE27,1)="V",M2D!BE27="RMV"),M2D!BE27,"")</f>
        <v/>
      </c>
      <c r="R47" s="447" t="str">
        <f>IF(OR(LEFT(M2D!BF27,1)="V",M2D!BF27="RMV"),M2D!BF27,"")</f>
        <v/>
      </c>
      <c r="S47" s="447" t="str">
        <f>IF(OR(LEFT(M2D!BG27,1)="V",M2D!BG27="RMV"),M2D!BG27,"")</f>
        <v/>
      </c>
      <c r="T47" s="447" t="str">
        <f>IF(OR(LEFT(M2D!BH27,1)="V",M2D!BH27="RMV"),M2D!BH27,"")</f>
        <v/>
      </c>
      <c r="U47" s="447" t="str">
        <f>IF(OR(LEFT(M2D!BI27,1)="V",M2D!BI27="RMV"),M2D!BI27,"")</f>
        <v/>
      </c>
      <c r="V47" s="447" t="str">
        <f>IF(OR(LEFT(M2D!BJ27,1)="V",M2D!BJ27="RMV"),M2D!BJ27,"")</f>
        <v/>
      </c>
      <c r="W47" s="447" t="str">
        <f>IF(OR(LEFT(M2D!BK27,1)="V",M2D!BK27="RMV"),M2D!BK27,"")</f>
        <v/>
      </c>
      <c r="X47" s="447" t="str">
        <f>IF(OR(LEFT(M2D!BL27,1)="V",M2D!BL27="RMV"),M2D!BL27,"")</f>
        <v/>
      </c>
      <c r="Y47" s="447" t="str">
        <f>IF(OR(LEFT(M2D!BM27,1)="V",M2D!BM27="RMV"),M2D!BM27,"")</f>
        <v/>
      </c>
      <c r="Z47" s="447" t="str">
        <f>IF(OR(LEFT(M2D!BN27,1)="V",M2D!BN27="RMV"),M2D!BN27,"")</f>
        <v/>
      </c>
      <c r="AA47" s="447" t="str">
        <f>IF(OR(LEFT(M2D!BO27,1)="V",M2D!BO27="RMV"),M2D!BO27,"")</f>
        <v/>
      </c>
      <c r="AB47" s="448" t="str">
        <f>IF(OR(LEFT(M2D!BP27,1)="V",M2D!BP27="RMV"),M2D!BP27,"")</f>
        <v/>
      </c>
      <c r="AC47" s="446" t="str">
        <f>IF(OR(LEFT(M2D!BQ27,1)="V",M2D!BQ27="RMV"),M2D!BQ27,"")</f>
        <v/>
      </c>
      <c r="AD47" s="447" t="str">
        <f>IF(OR(LEFT(M2D!BR27,1)="V",M2D!BR27="RMV"),M2D!BR27,"")</f>
        <v/>
      </c>
      <c r="AE47" s="447" t="str">
        <f>IF(OR(LEFT(M2D!BS27,1)="V",M2D!BS27="RMV"),M2D!BS27,"")</f>
        <v/>
      </c>
      <c r="AF47" s="447" t="str">
        <f>IF(OR(LEFT(M2D!BT27,1)="V",M2D!BT27="RMV"),M2D!BT27,"")</f>
        <v/>
      </c>
      <c r="AG47" s="447" t="str">
        <f>IF(OR(LEFT(M2D!BU27,1)="V",M2D!BU27="RMV"),M2D!BU27,"")</f>
        <v/>
      </c>
      <c r="AH47" s="447" t="str">
        <f>IF(OR(LEFT(M2D!BV27,1)="V",M2D!BV27="RMV"),M2D!BV27,"")</f>
        <v/>
      </c>
      <c r="AI47" s="447" t="str">
        <f>IF(OR(LEFT(M2D!BW27,1)="V",M2D!BW27="RMV"),M2D!BW27,"")</f>
        <v/>
      </c>
      <c r="AJ47" s="447" t="str">
        <f>IF(OR(LEFT(M2D!BX27,1)="V",M2D!BX27="RMV"),M2D!BX27,"")</f>
        <v/>
      </c>
      <c r="AK47" s="447" t="str">
        <f>IF(OR(LEFT(M2D!BY27,1)="V",M2D!BY27="RMV"),M2D!BY27,"")</f>
        <v/>
      </c>
      <c r="AL47" s="447" t="str">
        <f>IF(OR(LEFT(M2D!BZ27,1)="V",M2D!BZ27="RMV"),M2D!BZ27,"")</f>
        <v/>
      </c>
      <c r="AM47" s="447" t="str">
        <f>IF(OR(LEFT(M2D!CA27,1)="V",M2D!CA27="RMV"),M2D!CA27,"")</f>
        <v/>
      </c>
      <c r="AN47" s="448" t="str">
        <f>IF(OR(LEFT(M2D!CB27,1)="V",M2D!CB27="RMV"),M2D!CB27,"")</f>
        <v/>
      </c>
      <c r="AO47" s="446" t="str">
        <f>IF(OR(LEFT(M2D!CC27,1)="V",M2D!CC27="RMV"),M2D!CC27,"")</f>
        <v/>
      </c>
      <c r="AP47" s="447" t="str">
        <f>IF(OR(LEFT(M2D!CD27,1)="V",M2D!CD27="RMV"),M2D!CD27,"")</f>
        <v/>
      </c>
      <c r="AQ47" s="447" t="str">
        <f>IF(OR(LEFT(M2D!CE27,1)="V",M2D!CE27="RMV"),M2D!CE27,"")</f>
        <v/>
      </c>
      <c r="AR47" s="447" t="str">
        <f>IF(OR(LEFT(M2D!CF27,1)="V",M2D!CF27="RMV"),M2D!CF27,"")</f>
        <v/>
      </c>
      <c r="AS47" s="447" t="str">
        <f>IF(OR(LEFT(M2D!CG27,1)="V",M2D!CG27="RMV"),M2D!CG27,"")</f>
        <v/>
      </c>
      <c r="AT47" s="447" t="str">
        <f>IF(OR(LEFT(M2D!CH27,1)="V",M2D!CH27="RMV"),M2D!CH27,"")</f>
        <v/>
      </c>
      <c r="AU47" s="447" t="str">
        <f>IF(OR(LEFT(M2D!CI27,1)="V",M2D!CI27="RMV"),M2D!CI27,"")</f>
        <v/>
      </c>
      <c r="AV47" s="447" t="str">
        <f>IF(OR(LEFT(M2D!CJ27,1)="V",M2D!CJ27="RMV"),M2D!CJ27,"")</f>
        <v/>
      </c>
      <c r="AW47" s="447" t="str">
        <f>IF(OR(LEFT(M2D!CK27,1)="V",M2D!CK27="RMV"),M2D!CK27,"")</f>
        <v/>
      </c>
      <c r="AX47" s="447" t="str">
        <f>IF(OR(LEFT(M2D!CL27,1)="V",M2D!CL27="RMV"),M2D!CL27,"")</f>
        <v/>
      </c>
      <c r="AY47" s="447" t="str">
        <f>IF(OR(LEFT(M2D!CM27,1)="V",M2D!CM27="RMV"),M2D!CM27,"")</f>
        <v/>
      </c>
      <c r="AZ47" s="448" t="str">
        <f>IF(OR(LEFT(M2D!CN27,1)="V",M2D!CN27="RMV"),M2D!CN27,"")</f>
        <v/>
      </c>
      <c r="BA47" s="446" t="str">
        <f>IF(OR(LEFT(M2D!CO27,1)="V",M2D!CO27="RMV"),M2D!CO27,"")</f>
        <v/>
      </c>
      <c r="BB47" s="447" t="str">
        <f>IF(OR(LEFT(M2D!CP27,1)="V",M2D!CP27="RMV"),M2D!CP27,"")</f>
        <v/>
      </c>
      <c r="BC47" s="447" t="str">
        <f>IF(OR(LEFT(M2D!CQ27,1)="V",M2D!CQ27="RMV"),M2D!CQ27,"")</f>
        <v/>
      </c>
      <c r="BD47" s="447" t="str">
        <f>IF(OR(LEFT(M2D!CR27,1)="V",M2D!CR27="RMV"),M2D!CR27,"")</f>
        <v/>
      </c>
      <c r="BE47" s="447" t="str">
        <f>IF(OR(LEFT(M2D!CS27,1)="V",M2D!CS27="RMV"),M2D!CS27,"")</f>
        <v/>
      </c>
      <c r="BF47" s="447" t="str">
        <f>IF(OR(LEFT(M2D!CT27,1)="V",M2D!CT27="RMV"),M2D!CT27,"")</f>
        <v/>
      </c>
      <c r="BG47" s="447" t="str">
        <f>IF(OR(LEFT(M2D!CU27,1)="V",M2D!CU27="RMV"),M2D!CU27,"")</f>
        <v/>
      </c>
      <c r="BH47" s="447" t="str">
        <f>IF(OR(LEFT(M2D!CV27,1)="V",M2D!CV27="RMV"),M2D!CV27,"")</f>
        <v/>
      </c>
      <c r="BI47" s="447" t="str">
        <f>IF(OR(LEFT(M2D!CW27,1)="V",M2D!CW27="RMV"),M2D!CW27,"")</f>
        <v/>
      </c>
      <c r="BJ47" s="447" t="str">
        <f>IF(OR(LEFT(M2D!CX27,1)="V",M2D!CX27="RMV"),M2D!CX27,"")</f>
        <v/>
      </c>
      <c r="BK47" s="447" t="str">
        <f>IF(OR(LEFT(M2D!CY27,1)="V",M2D!CY27="RMV"),M2D!CY27,"")</f>
        <v/>
      </c>
      <c r="BL47" s="448" t="str">
        <f>IF(OR(LEFT(M2D!CZ27,1)="V",M2D!CZ27="RMV"),M2D!CZ27,"")</f>
        <v>V15</v>
      </c>
      <c r="BM47" s="446" t="str">
        <f>IF(OR(LEFT(M2D!DA27,1)="V",M2D!DA27="RMV"),M2D!DA27,"")</f>
        <v>V15</v>
      </c>
      <c r="BN47" s="447" t="str">
        <f>IF(OR(LEFT(M2D!DB27,1)="V",M2D!DB27="RMV"),M2D!DB27,"")</f>
        <v>V15</v>
      </c>
      <c r="BO47" s="447" t="str">
        <f>IF(OR(LEFT(M2D!DC27,1)="V",M2D!DC27="RMV"),M2D!DC27,"")</f>
        <v>V15</v>
      </c>
      <c r="BP47" s="447" t="str">
        <f>IF(OR(LEFT(M2D!DD27,1)="V",M2D!DD27="RMV"),M2D!DD27,"")</f>
        <v>V15</v>
      </c>
      <c r="BQ47" s="447" t="str">
        <f>IF(OR(LEFT(M2D!DE27,1)="V",M2D!DE27="RMV"),M2D!DE27,"")</f>
        <v>RMV</v>
      </c>
      <c r="BR47" s="447" t="str">
        <f>IF(OR(LEFT(M2D!DF27,1)="V",M2D!DF27="RMV"),M2D!DF27,"")</f>
        <v>RMV</v>
      </c>
      <c r="BS47" s="447" t="str">
        <f>IF(OR(LEFT(M2D!DG27,1)="V",M2D!DG27="RMV"),M2D!DG27,"")</f>
        <v>RMV</v>
      </c>
      <c r="BT47" s="447" t="str">
        <f>IF(OR(LEFT(M2D!DH27,1)="V",M2D!DH27="RMV"),M2D!DH27,"")</f>
        <v>RMV</v>
      </c>
      <c r="BU47" s="447" t="str">
        <f>IF(OR(LEFT(M2D!DI27,1)="V",M2D!DI27="RMV"),M2D!DI27,"")</f>
        <v>RMV</v>
      </c>
      <c r="BV47" s="447" t="str">
        <f>IF(OR(LEFT(M2D!DJ27,1)="V",M2D!DJ27="RMV"),M2D!DJ27,"")</f>
        <v>RMV</v>
      </c>
      <c r="BW47" s="447" t="str">
        <f>IF(OR(LEFT(M2D!DK27,1)="V",M2D!DK27="RMV"),M2D!DK27,"")</f>
        <v/>
      </c>
      <c r="BX47" s="448" t="str">
        <f>IF(OR(LEFT(M2D!DL27,1)="V",M2D!DL27="RMV"),M2D!DL27,"")</f>
        <v/>
      </c>
      <c r="BY47" s="446" t="str">
        <f>IF(OR(LEFT(M2D!DM27,1)="V",M2D!DM27="RMV"),M2D!DM27,"")</f>
        <v/>
      </c>
      <c r="BZ47" s="447" t="str">
        <f>IF(OR(LEFT(M2D!DN27,1)="V",M2D!DN27="RMV"),M2D!DN27,"")</f>
        <v/>
      </c>
      <c r="CA47" s="447" t="str">
        <f>IF(OR(LEFT(M2D!DO27,1)="V",M2D!DO27="RMV"),M2D!DO27,"")</f>
        <v/>
      </c>
      <c r="CB47" s="447" t="str">
        <f>IF(OR(LEFT(M2D!DP27,1)="V",M2D!DP27="RMV"),M2D!DP27,"")</f>
        <v/>
      </c>
      <c r="CC47" s="447" t="str">
        <f>IF(OR(LEFT(M2D!DQ27,1)="V",M2D!DQ27="RMV"),M2D!DQ27,"")</f>
        <v/>
      </c>
      <c r="CD47" s="447" t="str">
        <f>IF(OR(LEFT(M2D!DR27,1)="V",M2D!DR27="RMV"),M2D!DR27,"")</f>
        <v/>
      </c>
      <c r="CE47" s="447" t="str">
        <f>IF(OR(LEFT(M2D!DS27,1)="V",M2D!DS27="RMV"),M2D!DS27,"")</f>
        <v/>
      </c>
      <c r="CF47" s="447" t="str">
        <f>IF(OR(LEFT(M2D!DT27,1)="V",M2D!DT27="RMV"),M2D!DT27,"")</f>
        <v/>
      </c>
      <c r="CG47" s="447" t="str">
        <f>IF(OR(LEFT(M2D!DU27,1)="V",M2D!DU27="RMV"),M2D!DU27,"")</f>
        <v/>
      </c>
      <c r="CH47" s="447" t="str">
        <f>IF(OR(LEFT(M2D!DV27,1)="V",M2D!DV27="RMV"),M2D!DV27,"")</f>
        <v/>
      </c>
      <c r="CI47" s="447" t="str">
        <f>IF(OR(LEFT(M2D!DW27,1)="V",M2D!DW27="RMV"),M2D!DW27,"")</f>
        <v/>
      </c>
      <c r="CJ47" s="448" t="str">
        <f>IF(OR(LEFT(M2D!DX27,1)="V",M2D!DX27="RMV"),M2D!DX27,"")</f>
        <v/>
      </c>
      <c r="CK47" s="446" t="str">
        <f>IF(OR(LEFT(M2D!DY27,1)="V",M2D!DY27="RMV"),M2D!DY27,"")</f>
        <v/>
      </c>
      <c r="CL47" s="447" t="str">
        <f>IF(OR(LEFT(M2D!DZ27,1)="V",M2D!DZ27="RMV"),M2D!DZ27,"")</f>
        <v/>
      </c>
      <c r="CM47" s="447" t="str">
        <f>IF(OR(LEFT(M2D!EA27,1)="V",M2D!EA27="RMV"),M2D!EA27,"")</f>
        <v/>
      </c>
      <c r="CN47" s="447" t="str">
        <f>IF(OR(LEFT(M2D!EB27,1)="V",M2D!EB27="RMV"),M2D!EB27,"")</f>
        <v/>
      </c>
      <c r="CO47" s="447" t="str">
        <f>IF(OR(LEFT(M2D!EC27,1)="V",M2D!EC27="RMV"),M2D!EC27,"")</f>
        <v/>
      </c>
      <c r="CP47" s="447" t="str">
        <f>IF(OR(LEFT(M2D!ED27,1)="V",M2D!ED27="RMV"),M2D!ED27,"")</f>
        <v/>
      </c>
      <c r="CQ47" s="447" t="str">
        <f>IF(OR(LEFT(M2D!EE27,1)="V",M2D!EE27="RMV"),M2D!EE27,"")</f>
        <v/>
      </c>
      <c r="CR47" s="447" t="str">
        <f>IF(OR(LEFT(M2D!EF27,1)="V",M2D!EF27="RMV"),M2D!EF27,"")</f>
        <v/>
      </c>
      <c r="CS47" s="447" t="str">
        <f>IF(OR(LEFT(M2D!EG27,1)="V",M2D!EG27="RMV"),M2D!EG27,"")</f>
        <v/>
      </c>
      <c r="CT47" s="447" t="str">
        <f>IF(OR(LEFT(M2D!EH27,1)="V",M2D!EH27="RMV"),M2D!EH27,"")</f>
        <v/>
      </c>
      <c r="CU47" s="447" t="str">
        <f>IF(OR(LEFT(M2D!EI27,1)="V",M2D!EI27="RMV"),M2D!EI27,"")</f>
        <v/>
      </c>
      <c r="CV47" s="448" t="str">
        <f>IF(OR(LEFT(M2D!EJ27,1)="V",M2D!EJ27="RMV"),M2D!EJ27,"")</f>
        <v/>
      </c>
      <c r="CW47" s="443">
        <f>HLOOKUP("RMV",K47:CV$58,CX47,FALSE)-VLOOKUP(C47,CZ$3:DA$8,2,FALSE)</f>
        <v>61</v>
      </c>
      <c r="CX47" s="365">
        <v>12</v>
      </c>
    </row>
    <row r="48" spans="1:102" x14ac:dyDescent="0.2">
      <c r="A48" s="442">
        <v>46</v>
      </c>
      <c r="B48" s="442" t="str">
        <f>M2D!H64</f>
        <v>D670</v>
      </c>
      <c r="C48" s="365" t="str">
        <f t="shared" si="1"/>
        <v>V20</v>
      </c>
      <c r="D48" s="442">
        <f>YEAR(HLOOKUP(C48,M2D!GZ$12:HE$89,VLOOKUP(B48,M2D!GX$13:HF$89,9,FALSE),FALSE))</f>
        <v>2023</v>
      </c>
      <c r="E48" s="446" t="str">
        <f>IF(OR(LEFT(M2D!AS64,1)="V",M2D!AS64="RMV"),M2D!AS64,"")</f>
        <v/>
      </c>
      <c r="F48" s="447" t="str">
        <f>IF(OR(LEFT(M2D!AT64,1)="V",M2D!AT64="RMV"),M2D!AT64,"")</f>
        <v/>
      </c>
      <c r="G48" s="447" t="str">
        <f>IF(OR(LEFT(M2D!AU64,1)="V",M2D!AU64="RMV"),M2D!AU64,"")</f>
        <v/>
      </c>
      <c r="H48" s="447" t="str">
        <f>IF(OR(LEFT(M2D!AV64,1)="V",M2D!AV64="RMV"),M2D!AV64,"")</f>
        <v/>
      </c>
      <c r="I48" s="447" t="str">
        <f>IF(OR(LEFT(M2D!AW64,1)="V",M2D!AW64="RMV"),M2D!AW64,"")</f>
        <v/>
      </c>
      <c r="J48" s="447" t="str">
        <f>IF(OR(LEFT(M2D!AX64,1)="V",M2D!AX64="RMV"),M2D!AX64,"")</f>
        <v/>
      </c>
      <c r="K48" s="447" t="str">
        <f>IF(OR(LEFT(M2D!AY64,1)="V",M2D!AY64="RMV"),M2D!AY64,"")</f>
        <v/>
      </c>
      <c r="L48" s="447" t="str">
        <f>IF(OR(LEFT(M2D!AZ64,1)="V",M2D!AZ64="RMV"),M2D!AZ64,"")</f>
        <v/>
      </c>
      <c r="M48" s="447" t="str">
        <f>IF(OR(LEFT(M2D!BA64,1)="V",M2D!BA64="RMV"),M2D!BA64,"")</f>
        <v/>
      </c>
      <c r="N48" s="447" t="str">
        <f>IF(OR(LEFT(M2D!BB64,1)="V",M2D!BB64="RMV"),M2D!BB64,"")</f>
        <v>V15</v>
      </c>
      <c r="O48" s="447" t="str">
        <f>IF(OR(LEFT(M2D!BC64,1)="V",M2D!BC64="RMV"),M2D!BC64,"")</f>
        <v>V15</v>
      </c>
      <c r="P48" s="448" t="str">
        <f>IF(OR(LEFT(M2D!BD64,1)="V",M2D!BD64="RMV"),M2D!BD64,"")</f>
        <v>V15</v>
      </c>
      <c r="Q48" s="446" t="str">
        <f>IF(OR(LEFT(M2D!BE64,1)="V",M2D!BE64="RMV"),M2D!BE64,"")</f>
        <v>V15</v>
      </c>
      <c r="R48" s="447" t="str">
        <f>IF(OR(LEFT(M2D!BF64,1)="V",M2D!BF64="RMV"),M2D!BF64,"")</f>
        <v>V15</v>
      </c>
      <c r="S48" s="447" t="str">
        <f>IF(OR(LEFT(M2D!BG64,1)="V",M2D!BG64="RMV"),M2D!BG64,"")</f>
        <v/>
      </c>
      <c r="T48" s="447" t="str">
        <f>IF(OR(LEFT(M2D!BH64,1)="V",M2D!BH64="RMV"),M2D!BH64,"")</f>
        <v/>
      </c>
      <c r="U48" s="447" t="str">
        <f>IF(OR(LEFT(M2D!BI64,1)="V",M2D!BI64="RMV"),M2D!BI64,"")</f>
        <v/>
      </c>
      <c r="V48" s="447" t="str">
        <f>IF(OR(LEFT(M2D!BJ64,1)="V",M2D!BJ64="RMV"),M2D!BJ64,"")</f>
        <v/>
      </c>
      <c r="W48" s="447" t="str">
        <f>IF(OR(LEFT(M2D!BK64,1)="V",M2D!BK64="RMV"),M2D!BK64,"")</f>
        <v/>
      </c>
      <c r="X48" s="447" t="str">
        <f>IF(OR(LEFT(M2D!BL64,1)="V",M2D!BL64="RMV"),M2D!BL64,"")</f>
        <v/>
      </c>
      <c r="Y48" s="447" t="str">
        <f>IF(OR(LEFT(M2D!BM64,1)="V",M2D!BM64="RMV"),M2D!BM64,"")</f>
        <v/>
      </c>
      <c r="Z48" s="447" t="str">
        <f>IF(OR(LEFT(M2D!BN64,1)="V",M2D!BN64="RMV"),M2D!BN64,"")</f>
        <v/>
      </c>
      <c r="AA48" s="447" t="str">
        <f>IF(OR(LEFT(M2D!BO64,1)="V",M2D!BO64="RMV"),M2D!BO64,"")</f>
        <v/>
      </c>
      <c r="AB48" s="448" t="str">
        <f>IF(OR(LEFT(M2D!BP64,1)="V",M2D!BP64="RMV"),M2D!BP64,"")</f>
        <v/>
      </c>
      <c r="AC48" s="446" t="str">
        <f>IF(OR(LEFT(M2D!BQ64,1)="V",M2D!BQ64="RMV"),M2D!BQ64,"")</f>
        <v/>
      </c>
      <c r="AD48" s="447" t="str">
        <f>IF(OR(LEFT(M2D!BR64,1)="V",M2D!BR64="RMV"),M2D!BR64,"")</f>
        <v/>
      </c>
      <c r="AE48" s="447" t="str">
        <f>IF(OR(LEFT(M2D!BS64,1)="V",M2D!BS64="RMV"),M2D!BS64,"")</f>
        <v/>
      </c>
      <c r="AF48" s="447" t="str">
        <f>IF(OR(LEFT(M2D!BT64,1)="V",M2D!BT64="RMV"),M2D!BT64,"")</f>
        <v/>
      </c>
      <c r="AG48" s="447" t="str">
        <f>IF(OR(LEFT(M2D!BU64,1)="V",M2D!BU64="RMV"),M2D!BU64,"")</f>
        <v/>
      </c>
      <c r="AH48" s="447" t="str">
        <f>IF(OR(LEFT(M2D!BV64,1)="V",M2D!BV64="RMV"),M2D!BV64,"")</f>
        <v/>
      </c>
      <c r="AI48" s="447" t="str">
        <f>IF(OR(LEFT(M2D!BW64,1)="V",M2D!BW64="RMV"),M2D!BW64,"")</f>
        <v/>
      </c>
      <c r="AJ48" s="447" t="str">
        <f>IF(OR(LEFT(M2D!BX64,1)="V",M2D!BX64="RMV"),M2D!BX64,"")</f>
        <v/>
      </c>
      <c r="AK48" s="447" t="str">
        <f>IF(OR(LEFT(M2D!BY64,1)="V",M2D!BY64="RMV"),M2D!BY64,"")</f>
        <v/>
      </c>
      <c r="AL48" s="447" t="str">
        <f>IF(OR(LEFT(M2D!BZ64,1)="V",M2D!BZ64="RMV"),M2D!BZ64,"")</f>
        <v/>
      </c>
      <c r="AM48" s="447" t="str">
        <f>IF(OR(LEFT(M2D!CA64,1)="V",M2D!CA64="RMV"),M2D!CA64,"")</f>
        <v/>
      </c>
      <c r="AN48" s="448" t="str">
        <f>IF(OR(LEFT(M2D!CB64,1)="V",M2D!CB64="RMV"),M2D!CB64,"")</f>
        <v/>
      </c>
      <c r="AO48" s="446" t="str">
        <f>IF(OR(LEFT(M2D!CC64,1)="V",M2D!CC64="RMV"),M2D!CC64,"")</f>
        <v/>
      </c>
      <c r="AP48" s="447" t="str">
        <f>IF(OR(LEFT(M2D!CD64,1)="V",M2D!CD64="RMV"),M2D!CD64,"")</f>
        <v/>
      </c>
      <c r="AQ48" s="447" t="str">
        <f>IF(OR(LEFT(M2D!CE64,1)="V",M2D!CE64="RMV"),M2D!CE64,"")</f>
        <v/>
      </c>
      <c r="AR48" s="447" t="str">
        <f>IF(OR(LEFT(M2D!CF64,1)="V",M2D!CF64="RMV"),M2D!CF64,"")</f>
        <v/>
      </c>
      <c r="AS48" s="447" t="str">
        <f>IF(OR(LEFT(M2D!CG64,1)="V",M2D!CG64="RMV"),M2D!CG64,"")</f>
        <v/>
      </c>
      <c r="AT48" s="447" t="str">
        <f>IF(OR(LEFT(M2D!CH64,1)="V",M2D!CH64="RMV"),M2D!CH64,"")</f>
        <v/>
      </c>
      <c r="AU48" s="447" t="str">
        <f>IF(OR(LEFT(M2D!CI64,1)="V",M2D!CI64="RMV"),M2D!CI64,"")</f>
        <v/>
      </c>
      <c r="AV48" s="447" t="str">
        <f>IF(OR(LEFT(M2D!CJ64,1)="V",M2D!CJ64="RMV"),M2D!CJ64,"")</f>
        <v/>
      </c>
      <c r="AW48" s="447" t="str">
        <f>IF(OR(LEFT(M2D!CK64,1)="V",M2D!CK64="RMV"),M2D!CK64,"")</f>
        <v/>
      </c>
      <c r="AX48" s="447" t="str">
        <f>IF(OR(LEFT(M2D!CL64,1)="V",M2D!CL64="RMV"),M2D!CL64,"")</f>
        <v/>
      </c>
      <c r="AY48" s="447" t="str">
        <f>IF(OR(LEFT(M2D!CM64,1)="V",M2D!CM64="RMV"),M2D!CM64,"")</f>
        <v/>
      </c>
      <c r="AZ48" s="448" t="str">
        <f>IF(OR(LEFT(M2D!CN64,1)="V",M2D!CN64="RMV"),M2D!CN64,"")</f>
        <v/>
      </c>
      <c r="BA48" s="446" t="str">
        <f>IF(OR(LEFT(M2D!CO64,1)="V",M2D!CO64="RMV"),M2D!CO64,"")</f>
        <v/>
      </c>
      <c r="BB48" s="447" t="str">
        <f>IF(OR(LEFT(M2D!CP64,1)="V",M2D!CP64="RMV"),M2D!CP64,"")</f>
        <v/>
      </c>
      <c r="BC48" s="447" t="str">
        <f>IF(OR(LEFT(M2D!CQ64,1)="V",M2D!CQ64="RMV"),M2D!CQ64,"")</f>
        <v/>
      </c>
      <c r="BD48" s="447" t="str">
        <f>IF(OR(LEFT(M2D!CR64,1)="V",M2D!CR64="RMV"),M2D!CR64,"")</f>
        <v/>
      </c>
      <c r="BE48" s="447" t="str">
        <f>IF(OR(LEFT(M2D!CS64,1)="V",M2D!CS64="RMV"),M2D!CS64,"")</f>
        <v/>
      </c>
      <c r="BF48" s="447" t="str">
        <f>IF(OR(LEFT(M2D!CT64,1)="V",M2D!CT64="RMV"),M2D!CT64,"")</f>
        <v/>
      </c>
      <c r="BG48" s="447" t="str">
        <f>IF(OR(LEFT(M2D!CU64,1)="V",M2D!CU64="RMV"),M2D!CU64,"")</f>
        <v/>
      </c>
      <c r="BH48" s="447" t="str">
        <f>IF(OR(LEFT(M2D!CV64,1)="V",M2D!CV64="RMV"),M2D!CV64,"")</f>
        <v/>
      </c>
      <c r="BI48" s="447" t="str">
        <f>IF(OR(LEFT(M2D!CW64,1)="V",M2D!CW64="RMV"),M2D!CW64,"")</f>
        <v/>
      </c>
      <c r="BJ48" s="447" t="str">
        <f>IF(OR(LEFT(M2D!CX64,1)="V",M2D!CX64="RMV"),M2D!CX64,"")</f>
        <v/>
      </c>
      <c r="BK48" s="447" t="str">
        <f>IF(OR(LEFT(M2D!CY64,1)="V",M2D!CY64="RMV"),M2D!CY64,"")</f>
        <v/>
      </c>
      <c r="BL48" s="448" t="str">
        <f>IF(OR(LEFT(M2D!CZ64,1)="V",M2D!CZ64="RMV"),M2D!CZ64,"")</f>
        <v/>
      </c>
      <c r="BM48" s="446" t="str">
        <f>IF(OR(LEFT(M2D!DA64,1)="V",M2D!DA64="RMV"),M2D!DA64,"")</f>
        <v/>
      </c>
      <c r="BN48" s="447" t="str">
        <f>IF(OR(LEFT(M2D!DB64,1)="V",M2D!DB64="RMV"),M2D!DB64,"")</f>
        <v>V20</v>
      </c>
      <c r="BO48" s="447" t="str">
        <f>IF(OR(LEFT(M2D!DC64,1)="V",M2D!DC64="RMV"),M2D!DC64,"")</f>
        <v>V20</v>
      </c>
      <c r="BP48" s="447" t="str">
        <f>IF(OR(LEFT(M2D!DD64,1)="V",M2D!DD64="RMV"),M2D!DD64,"")</f>
        <v>V20</v>
      </c>
      <c r="BQ48" s="447" t="str">
        <f>IF(OR(LEFT(M2D!DE64,1)="V",M2D!DE64="RMV"),M2D!DE64,"")</f>
        <v>V20</v>
      </c>
      <c r="BR48" s="447" t="str">
        <f>IF(OR(LEFT(M2D!DF64,1)="V",M2D!DF64="RMV"),M2D!DF64,"")</f>
        <v>V20</v>
      </c>
      <c r="BS48" s="447" t="str">
        <f>IF(OR(LEFT(M2D!DG64,1)="V",M2D!DG64="RMV"),M2D!DG64,"")</f>
        <v>V20</v>
      </c>
      <c r="BT48" s="447" t="str">
        <f>IF(OR(LEFT(M2D!DH64,1)="V",M2D!DH64="RMV"),M2D!DH64,"")</f>
        <v>RMV</v>
      </c>
      <c r="BU48" s="447" t="str">
        <f>IF(OR(LEFT(M2D!DI64,1)="V",M2D!DI64="RMV"),M2D!DI64,"")</f>
        <v>RMV</v>
      </c>
      <c r="BV48" s="447" t="str">
        <f>IF(OR(LEFT(M2D!DJ64,1)="V",M2D!DJ64="RMV"),M2D!DJ64,"")</f>
        <v>RMV</v>
      </c>
      <c r="BW48" s="447" t="str">
        <f>IF(OR(LEFT(M2D!DK64,1)="V",M2D!DK64="RMV"),M2D!DK64,"")</f>
        <v>RMV</v>
      </c>
      <c r="BX48" s="448" t="str">
        <f>IF(OR(LEFT(M2D!DL64,1)="V",M2D!DL64="RMV"),M2D!DL64,"")</f>
        <v>RMV</v>
      </c>
      <c r="BY48" s="446" t="str">
        <f>IF(OR(LEFT(M2D!DM64,1)="V",M2D!DM64="RMV"),M2D!DM64,"")</f>
        <v>RMV</v>
      </c>
      <c r="BZ48" s="447" t="str">
        <f>IF(OR(LEFT(M2D!DN64,1)="V",M2D!DN64="RMV"),M2D!DN64,"")</f>
        <v/>
      </c>
      <c r="CA48" s="447" t="str">
        <f>IF(OR(LEFT(M2D!DO64,1)="V",M2D!DO64="RMV"),M2D!DO64,"")</f>
        <v/>
      </c>
      <c r="CB48" s="447" t="str">
        <f>IF(OR(LEFT(M2D!DP64,1)="V",M2D!DP64="RMV"),M2D!DP64,"")</f>
        <v/>
      </c>
      <c r="CC48" s="447" t="str">
        <f>IF(OR(LEFT(M2D!DQ64,1)="V",M2D!DQ64="RMV"),M2D!DQ64,"")</f>
        <v/>
      </c>
      <c r="CD48" s="447" t="str">
        <f>IF(OR(LEFT(M2D!DR64,1)="V",M2D!DR64="RMV"),M2D!DR64,"")</f>
        <v/>
      </c>
      <c r="CE48" s="447" t="str">
        <f>IF(OR(LEFT(M2D!DS64,1)="V",M2D!DS64="RMV"),M2D!DS64,"")</f>
        <v/>
      </c>
      <c r="CF48" s="447" t="str">
        <f>IF(OR(LEFT(M2D!DT64,1)="V",M2D!DT64="RMV"),M2D!DT64,"")</f>
        <v/>
      </c>
      <c r="CG48" s="447" t="str">
        <f>IF(OR(LEFT(M2D!DU64,1)="V",M2D!DU64="RMV"),M2D!DU64,"")</f>
        <v/>
      </c>
      <c r="CH48" s="447" t="str">
        <f>IF(OR(LEFT(M2D!DV64,1)="V",M2D!DV64="RMV"),M2D!DV64,"")</f>
        <v/>
      </c>
      <c r="CI48" s="447" t="str">
        <f>IF(OR(LEFT(M2D!DW64,1)="V",M2D!DW64="RMV"),M2D!DW64,"")</f>
        <v/>
      </c>
      <c r="CJ48" s="448" t="str">
        <f>IF(OR(LEFT(M2D!DX64,1)="V",M2D!DX64="RMV"),M2D!DX64,"")</f>
        <v/>
      </c>
      <c r="CK48" s="446" t="str">
        <f>IF(OR(LEFT(M2D!DY64,1)="V",M2D!DY64="RMV"),M2D!DY64,"")</f>
        <v/>
      </c>
      <c r="CL48" s="447" t="str">
        <f>IF(OR(LEFT(M2D!DZ64,1)="V",M2D!DZ64="RMV"),M2D!DZ64,"")</f>
        <v/>
      </c>
      <c r="CM48" s="447" t="str">
        <f>IF(OR(LEFT(M2D!EA64,1)="V",M2D!EA64="RMV"),M2D!EA64,"")</f>
        <v/>
      </c>
      <c r="CN48" s="447" t="str">
        <f>IF(OR(LEFT(M2D!EB64,1)="V",M2D!EB64="RMV"),M2D!EB64,"")</f>
        <v/>
      </c>
      <c r="CO48" s="447" t="str">
        <f>IF(OR(LEFT(M2D!EC64,1)="V",M2D!EC64="RMV"),M2D!EC64,"")</f>
        <v/>
      </c>
      <c r="CP48" s="447" t="str">
        <f>IF(OR(LEFT(M2D!ED64,1)="V",M2D!ED64="RMV"),M2D!ED64,"")</f>
        <v/>
      </c>
      <c r="CQ48" s="447" t="str">
        <f>IF(OR(LEFT(M2D!EE64,1)="V",M2D!EE64="RMV"),M2D!EE64,"")</f>
        <v/>
      </c>
      <c r="CR48" s="447" t="str">
        <f>IF(OR(LEFT(M2D!EF64,1)="V",M2D!EF64="RMV"),M2D!EF64,"")</f>
        <v/>
      </c>
      <c r="CS48" s="447" t="str">
        <f>IF(OR(LEFT(M2D!EG64,1)="V",M2D!EG64="RMV"),M2D!EG64,"")</f>
        <v/>
      </c>
      <c r="CT48" s="447" t="str">
        <f>IF(OR(LEFT(M2D!EH64,1)="V",M2D!EH64="RMV"),M2D!EH64,"")</f>
        <v/>
      </c>
      <c r="CU48" s="447" t="str">
        <f>IF(OR(LEFT(M2D!EI64,1)="V",M2D!EI64="RMV"),M2D!EI64,"")</f>
        <v/>
      </c>
      <c r="CV48" s="448" t="str">
        <f>IF(OR(LEFT(M2D!EJ64,1)="V",M2D!EJ64="RMV"),M2D!EJ64,"")</f>
        <v/>
      </c>
      <c r="CW48" s="443">
        <f>HLOOKUP("RMV",K48:CV$58,CX48,FALSE)-VLOOKUP(C48,CZ$3:DA$8,2,FALSE)</f>
        <v>63</v>
      </c>
      <c r="CX48" s="365">
        <v>11</v>
      </c>
    </row>
    <row r="49" spans="1:102" x14ac:dyDescent="0.2">
      <c r="A49" s="442">
        <v>47</v>
      </c>
      <c r="B49" s="442" t="str">
        <f>M2D!H62</f>
        <v>D668</v>
      </c>
      <c r="C49" s="365" t="str">
        <f t="shared" si="1"/>
        <v>V20</v>
      </c>
      <c r="D49" s="442">
        <f>YEAR(HLOOKUP(C49,M2D!GZ$12:HE$89,VLOOKUP(B49,M2D!GX$13:HF$89,9,FALSE),FALSE))</f>
        <v>2023</v>
      </c>
      <c r="E49" s="446" t="str">
        <f>IF(OR(LEFT(M2D!AS62,1)="V",M2D!AS62="RMV"),M2D!AS62,"")</f>
        <v/>
      </c>
      <c r="F49" s="447" t="str">
        <f>IF(OR(LEFT(M2D!AT62,1)="V",M2D!AT62="RMV"),M2D!AT62,"")</f>
        <v/>
      </c>
      <c r="G49" s="447" t="str">
        <f>IF(OR(LEFT(M2D!AU62,1)="V",M2D!AU62="RMV"),M2D!AU62,"")</f>
        <v/>
      </c>
      <c r="H49" s="447" t="str">
        <f>IF(OR(LEFT(M2D!AV62,1)="V",M2D!AV62="RMV"),M2D!AV62,"")</f>
        <v/>
      </c>
      <c r="I49" s="447" t="str">
        <f>IF(OR(LEFT(M2D!AW62,1)="V",M2D!AW62="RMV"),M2D!AW62,"")</f>
        <v/>
      </c>
      <c r="J49" s="447" t="str">
        <f>IF(OR(LEFT(M2D!AX62,1)="V",M2D!AX62="RMV"),M2D!AX62,"")</f>
        <v/>
      </c>
      <c r="K49" s="447" t="str">
        <f>IF(OR(LEFT(M2D!AY62,1)="V",M2D!AY62="RMV"),M2D!AY62,"")</f>
        <v/>
      </c>
      <c r="L49" s="447" t="str">
        <f>IF(OR(LEFT(M2D!AZ62,1)="V",M2D!AZ62="RMV"),M2D!AZ62,"")</f>
        <v/>
      </c>
      <c r="M49" s="447" t="str">
        <f>IF(OR(LEFT(M2D!BA62,1)="V",M2D!BA62="RMV"),M2D!BA62,"")</f>
        <v>V15</v>
      </c>
      <c r="N49" s="447" t="str">
        <f>IF(OR(LEFT(M2D!BB62,1)="V",M2D!BB62="RMV"),M2D!BB62,"")</f>
        <v>V15</v>
      </c>
      <c r="O49" s="447" t="str">
        <f>IF(OR(LEFT(M2D!BC62,1)="V",M2D!BC62="RMV"),M2D!BC62,"")</f>
        <v>V15</v>
      </c>
      <c r="P49" s="448" t="str">
        <f>IF(OR(LEFT(M2D!BD62,1)="V",M2D!BD62="RMV"),M2D!BD62,"")</f>
        <v>V15</v>
      </c>
      <c r="Q49" s="446" t="str">
        <f>IF(OR(LEFT(M2D!BE62,1)="V",M2D!BE62="RMV"),M2D!BE62,"")</f>
        <v>V15</v>
      </c>
      <c r="R49" s="447" t="str">
        <f>IF(OR(LEFT(M2D!BF62,1)="V",M2D!BF62="RMV"),M2D!BF62,"")</f>
        <v/>
      </c>
      <c r="S49" s="447" t="str">
        <f>IF(OR(LEFT(M2D!BG62,1)="V",M2D!BG62="RMV"),M2D!BG62,"")</f>
        <v/>
      </c>
      <c r="T49" s="447" t="str">
        <f>IF(OR(LEFT(M2D!BH62,1)="V",M2D!BH62="RMV"),M2D!BH62,"")</f>
        <v/>
      </c>
      <c r="U49" s="447" t="str">
        <f>IF(OR(LEFT(M2D!BI62,1)="V",M2D!BI62="RMV"),M2D!BI62,"")</f>
        <v/>
      </c>
      <c r="V49" s="447" t="str">
        <f>IF(OR(LEFT(M2D!BJ62,1)="V",M2D!BJ62="RMV"),M2D!BJ62,"")</f>
        <v/>
      </c>
      <c r="W49" s="447" t="str">
        <f>IF(OR(LEFT(M2D!BK62,1)="V",M2D!BK62="RMV"),M2D!BK62,"")</f>
        <v/>
      </c>
      <c r="X49" s="447" t="str">
        <f>IF(OR(LEFT(M2D!BL62,1)="V",M2D!BL62="RMV"),M2D!BL62,"")</f>
        <v/>
      </c>
      <c r="Y49" s="447" t="str">
        <f>IF(OR(LEFT(M2D!BM62,1)="V",M2D!BM62="RMV"),M2D!BM62,"")</f>
        <v/>
      </c>
      <c r="Z49" s="447" t="str">
        <f>IF(OR(LEFT(M2D!BN62,1)="V",M2D!BN62="RMV"),M2D!BN62,"")</f>
        <v/>
      </c>
      <c r="AA49" s="447" t="str">
        <f>IF(OR(LEFT(M2D!BO62,1)="V",M2D!BO62="RMV"),M2D!BO62,"")</f>
        <v/>
      </c>
      <c r="AB49" s="448" t="str">
        <f>IF(OR(LEFT(M2D!BP62,1)="V",M2D!BP62="RMV"),M2D!BP62,"")</f>
        <v/>
      </c>
      <c r="AC49" s="446" t="str">
        <f>IF(OR(LEFT(M2D!BQ62,1)="V",M2D!BQ62="RMV"),M2D!BQ62,"")</f>
        <v/>
      </c>
      <c r="AD49" s="447" t="str">
        <f>IF(OR(LEFT(M2D!BR62,1)="V",M2D!BR62="RMV"),M2D!BR62,"")</f>
        <v/>
      </c>
      <c r="AE49" s="447" t="str">
        <f>IF(OR(LEFT(M2D!BS62,1)="V",M2D!BS62="RMV"),M2D!BS62,"")</f>
        <v/>
      </c>
      <c r="AF49" s="447" t="str">
        <f>IF(OR(LEFT(M2D!BT62,1)="V",M2D!BT62="RMV"),M2D!BT62,"")</f>
        <v/>
      </c>
      <c r="AG49" s="447" t="str">
        <f>IF(OR(LEFT(M2D!BU62,1)="V",M2D!BU62="RMV"),M2D!BU62,"")</f>
        <v/>
      </c>
      <c r="AH49" s="447" t="str">
        <f>IF(OR(LEFT(M2D!BV62,1)="V",M2D!BV62="RMV"),M2D!BV62,"")</f>
        <v/>
      </c>
      <c r="AI49" s="447" t="str">
        <f>IF(OR(LEFT(M2D!BW62,1)="V",M2D!BW62="RMV"),M2D!BW62,"")</f>
        <v/>
      </c>
      <c r="AJ49" s="447" t="str">
        <f>IF(OR(LEFT(M2D!BX62,1)="V",M2D!BX62="RMV"),M2D!BX62,"")</f>
        <v/>
      </c>
      <c r="AK49" s="447" t="str">
        <f>IF(OR(LEFT(M2D!BY62,1)="V",M2D!BY62="RMV"),M2D!BY62,"")</f>
        <v/>
      </c>
      <c r="AL49" s="447" t="str">
        <f>IF(OR(LEFT(M2D!BZ62,1)="V",M2D!BZ62="RMV"),M2D!BZ62,"")</f>
        <v/>
      </c>
      <c r="AM49" s="447" t="str">
        <f>IF(OR(LEFT(M2D!CA62,1)="V",M2D!CA62="RMV"),M2D!CA62,"")</f>
        <v/>
      </c>
      <c r="AN49" s="448" t="str">
        <f>IF(OR(LEFT(M2D!CB62,1)="V",M2D!CB62="RMV"),M2D!CB62,"")</f>
        <v/>
      </c>
      <c r="AO49" s="446" t="str">
        <f>IF(OR(LEFT(M2D!CC62,1)="V",M2D!CC62="RMV"),M2D!CC62,"")</f>
        <v/>
      </c>
      <c r="AP49" s="447" t="str">
        <f>IF(OR(LEFT(M2D!CD62,1)="V",M2D!CD62="RMV"),M2D!CD62,"")</f>
        <v/>
      </c>
      <c r="AQ49" s="447" t="str">
        <f>IF(OR(LEFT(M2D!CE62,1)="V",M2D!CE62="RMV"),M2D!CE62,"")</f>
        <v/>
      </c>
      <c r="AR49" s="447" t="str">
        <f>IF(OR(LEFT(M2D!CF62,1)="V",M2D!CF62="RMV"),M2D!CF62,"")</f>
        <v/>
      </c>
      <c r="AS49" s="447" t="str">
        <f>IF(OR(LEFT(M2D!CG62,1)="V",M2D!CG62="RMV"),M2D!CG62,"")</f>
        <v/>
      </c>
      <c r="AT49" s="447" t="str">
        <f>IF(OR(LEFT(M2D!CH62,1)="V",M2D!CH62="RMV"),M2D!CH62,"")</f>
        <v/>
      </c>
      <c r="AU49" s="447" t="str">
        <f>IF(OR(LEFT(M2D!CI62,1)="V",M2D!CI62="RMV"),M2D!CI62,"")</f>
        <v/>
      </c>
      <c r="AV49" s="447" t="str">
        <f>IF(OR(LEFT(M2D!CJ62,1)="V",M2D!CJ62="RMV"),M2D!CJ62,"")</f>
        <v/>
      </c>
      <c r="AW49" s="447" t="str">
        <f>IF(OR(LEFT(M2D!CK62,1)="V",M2D!CK62="RMV"),M2D!CK62,"")</f>
        <v/>
      </c>
      <c r="AX49" s="447" t="str">
        <f>IF(OR(LEFT(M2D!CL62,1)="V",M2D!CL62="RMV"),M2D!CL62,"")</f>
        <v/>
      </c>
      <c r="AY49" s="447" t="str">
        <f>IF(OR(LEFT(M2D!CM62,1)="V",M2D!CM62="RMV"),M2D!CM62,"")</f>
        <v/>
      </c>
      <c r="AZ49" s="448" t="str">
        <f>IF(OR(LEFT(M2D!CN62,1)="V",M2D!CN62="RMV"),M2D!CN62,"")</f>
        <v/>
      </c>
      <c r="BA49" s="446" t="str">
        <f>IF(OR(LEFT(M2D!CO62,1)="V",M2D!CO62="RMV"),M2D!CO62,"")</f>
        <v/>
      </c>
      <c r="BB49" s="447" t="str">
        <f>IF(OR(LEFT(M2D!CP62,1)="V",M2D!CP62="RMV"),M2D!CP62,"")</f>
        <v/>
      </c>
      <c r="BC49" s="447" t="str">
        <f>IF(OR(LEFT(M2D!CQ62,1)="V",M2D!CQ62="RMV"),M2D!CQ62,"")</f>
        <v/>
      </c>
      <c r="BD49" s="447" t="str">
        <f>IF(OR(LEFT(M2D!CR62,1)="V",M2D!CR62="RMV"),M2D!CR62,"")</f>
        <v/>
      </c>
      <c r="BE49" s="447" t="str">
        <f>IF(OR(LEFT(M2D!CS62,1)="V",M2D!CS62="RMV"),M2D!CS62,"")</f>
        <v/>
      </c>
      <c r="BF49" s="447" t="str">
        <f>IF(OR(LEFT(M2D!CT62,1)="V",M2D!CT62="RMV"),M2D!CT62,"")</f>
        <v/>
      </c>
      <c r="BG49" s="447" t="str">
        <f>IF(OR(LEFT(M2D!CU62,1)="V",M2D!CU62="RMV"),M2D!CU62,"")</f>
        <v/>
      </c>
      <c r="BH49" s="447" t="str">
        <f>IF(OR(LEFT(M2D!CV62,1)="V",M2D!CV62="RMV"),M2D!CV62,"")</f>
        <v/>
      </c>
      <c r="BI49" s="447" t="str">
        <f>IF(OR(LEFT(M2D!CW62,1)="V",M2D!CW62="RMV"),M2D!CW62,"")</f>
        <v/>
      </c>
      <c r="BJ49" s="447" t="str">
        <f>IF(OR(LEFT(M2D!CX62,1)="V",M2D!CX62="RMV"),M2D!CX62,"")</f>
        <v/>
      </c>
      <c r="BK49" s="447" t="str">
        <f>IF(OR(LEFT(M2D!CY62,1)="V",M2D!CY62="RMV"),M2D!CY62,"")</f>
        <v/>
      </c>
      <c r="BL49" s="448" t="str">
        <f>IF(OR(LEFT(M2D!CZ62,1)="V",M2D!CZ62="RMV"),M2D!CZ62,"")</f>
        <v/>
      </c>
      <c r="BM49" s="446" t="str">
        <f>IF(OR(LEFT(M2D!DA62,1)="V",M2D!DA62="RMV"),M2D!DA62,"")</f>
        <v/>
      </c>
      <c r="BN49" s="447" t="str">
        <f>IF(OR(LEFT(M2D!DB62,1)="V",M2D!DB62="RMV"),M2D!DB62,"")</f>
        <v>V20</v>
      </c>
      <c r="BO49" s="447" t="str">
        <f>IF(OR(LEFT(M2D!DC62,1)="V",M2D!DC62="RMV"),M2D!DC62,"")</f>
        <v>V20</v>
      </c>
      <c r="BP49" s="447" t="str">
        <f>IF(OR(LEFT(M2D!DD62,1)="V",M2D!DD62="RMV"),M2D!DD62,"")</f>
        <v>V20</v>
      </c>
      <c r="BQ49" s="447" t="str">
        <f>IF(OR(LEFT(M2D!DE62,1)="V",M2D!DE62="RMV"),M2D!DE62,"")</f>
        <v>V20</v>
      </c>
      <c r="BR49" s="447" t="str">
        <f>IF(OR(LEFT(M2D!DF62,1)="V",M2D!DF62="RMV"),M2D!DF62,"")</f>
        <v>V20</v>
      </c>
      <c r="BS49" s="447" t="str">
        <f>IF(OR(LEFT(M2D!DG62,1)="V",M2D!DG62="RMV"),M2D!DG62,"")</f>
        <v>V20</v>
      </c>
      <c r="BT49" s="447" t="str">
        <f>IF(OR(LEFT(M2D!DH62,1)="V",M2D!DH62="RMV"),M2D!DH62,"")</f>
        <v>RMV</v>
      </c>
      <c r="BU49" s="447" t="str">
        <f>IF(OR(LEFT(M2D!DI62,1)="V",M2D!DI62="RMV"),M2D!DI62,"")</f>
        <v>RMV</v>
      </c>
      <c r="BV49" s="447" t="str">
        <f>IF(OR(LEFT(M2D!DJ62,1)="V",M2D!DJ62="RMV"),M2D!DJ62,"")</f>
        <v>RMV</v>
      </c>
      <c r="BW49" s="447" t="str">
        <f>IF(OR(LEFT(M2D!DK62,1)="V",M2D!DK62="RMV"),M2D!DK62,"")</f>
        <v>RMV</v>
      </c>
      <c r="BX49" s="448" t="str">
        <f>IF(OR(LEFT(M2D!DL62,1)="V",M2D!DL62="RMV"),M2D!DL62,"")</f>
        <v>RMV</v>
      </c>
      <c r="BY49" s="446" t="str">
        <f>IF(OR(LEFT(M2D!DM62,1)="V",M2D!DM62="RMV"),M2D!DM62,"")</f>
        <v>RMV</v>
      </c>
      <c r="BZ49" s="447" t="str">
        <f>IF(OR(LEFT(M2D!DN62,1)="V",M2D!DN62="RMV"),M2D!DN62,"")</f>
        <v/>
      </c>
      <c r="CA49" s="447" t="str">
        <f>IF(OR(LEFT(M2D!DO62,1)="V",M2D!DO62="RMV"),M2D!DO62,"")</f>
        <v/>
      </c>
      <c r="CB49" s="447" t="str">
        <f>IF(OR(LEFT(M2D!DP62,1)="V",M2D!DP62="RMV"),M2D!DP62,"")</f>
        <v/>
      </c>
      <c r="CC49" s="447" t="str">
        <f>IF(OR(LEFT(M2D!DQ62,1)="V",M2D!DQ62="RMV"),M2D!DQ62,"")</f>
        <v/>
      </c>
      <c r="CD49" s="447" t="str">
        <f>IF(OR(LEFT(M2D!DR62,1)="V",M2D!DR62="RMV"),M2D!DR62,"")</f>
        <v/>
      </c>
      <c r="CE49" s="447" t="str">
        <f>IF(OR(LEFT(M2D!DS62,1)="V",M2D!DS62="RMV"),M2D!DS62,"")</f>
        <v/>
      </c>
      <c r="CF49" s="447" t="str">
        <f>IF(OR(LEFT(M2D!DT62,1)="V",M2D!DT62="RMV"),M2D!DT62,"")</f>
        <v/>
      </c>
      <c r="CG49" s="447" t="str">
        <f>IF(OR(LEFT(M2D!DU62,1)="V",M2D!DU62="RMV"),M2D!DU62,"")</f>
        <v/>
      </c>
      <c r="CH49" s="447" t="str">
        <f>IF(OR(LEFT(M2D!DV62,1)="V",M2D!DV62="RMV"),M2D!DV62,"")</f>
        <v/>
      </c>
      <c r="CI49" s="447" t="str">
        <f>IF(OR(LEFT(M2D!DW62,1)="V",M2D!DW62="RMV"),M2D!DW62,"")</f>
        <v/>
      </c>
      <c r="CJ49" s="448" t="str">
        <f>IF(OR(LEFT(M2D!DX62,1)="V",M2D!DX62="RMV"),M2D!DX62,"")</f>
        <v/>
      </c>
      <c r="CK49" s="446" t="str">
        <f>IF(OR(LEFT(M2D!DY62,1)="V",M2D!DY62="RMV"),M2D!DY62,"")</f>
        <v/>
      </c>
      <c r="CL49" s="447" t="str">
        <f>IF(OR(LEFT(M2D!DZ62,1)="V",M2D!DZ62="RMV"),M2D!DZ62,"")</f>
        <v/>
      </c>
      <c r="CM49" s="447" t="str">
        <f>IF(OR(LEFT(M2D!EA62,1)="V",M2D!EA62="RMV"),M2D!EA62,"")</f>
        <v/>
      </c>
      <c r="CN49" s="447" t="str">
        <f>IF(OR(LEFT(M2D!EB62,1)="V",M2D!EB62="RMV"),M2D!EB62,"")</f>
        <v/>
      </c>
      <c r="CO49" s="447" t="str">
        <f>IF(OR(LEFT(M2D!EC62,1)="V",M2D!EC62="RMV"),M2D!EC62,"")</f>
        <v/>
      </c>
      <c r="CP49" s="447" t="str">
        <f>IF(OR(LEFT(M2D!ED62,1)="V",M2D!ED62="RMV"),M2D!ED62,"")</f>
        <v/>
      </c>
      <c r="CQ49" s="447" t="str">
        <f>IF(OR(LEFT(M2D!EE62,1)="V",M2D!EE62="RMV"),M2D!EE62,"")</f>
        <v/>
      </c>
      <c r="CR49" s="447" t="str">
        <f>IF(OR(LEFT(M2D!EF62,1)="V",M2D!EF62="RMV"),M2D!EF62,"")</f>
        <v/>
      </c>
      <c r="CS49" s="447" t="str">
        <f>IF(OR(LEFT(M2D!EG62,1)="V",M2D!EG62="RMV"),M2D!EG62,"")</f>
        <v/>
      </c>
      <c r="CT49" s="447" t="str">
        <f>IF(OR(LEFT(M2D!EH62,1)="V",M2D!EH62="RMV"),M2D!EH62,"")</f>
        <v/>
      </c>
      <c r="CU49" s="447" t="str">
        <f>IF(OR(LEFT(M2D!EI62,1)="V",M2D!EI62="RMV"),M2D!EI62,"")</f>
        <v/>
      </c>
      <c r="CV49" s="448" t="str">
        <f>IF(OR(LEFT(M2D!EJ62,1)="V",M2D!EJ62="RMV"),M2D!EJ62,"")</f>
        <v/>
      </c>
      <c r="CW49" s="443">
        <f>HLOOKUP("RMV",K49:CV$58,CX49,FALSE)-VLOOKUP(C49,CZ$3:DA$8,2,FALSE)</f>
        <v>63</v>
      </c>
      <c r="CX49" s="365">
        <v>10</v>
      </c>
    </row>
    <row r="50" spans="1:102" x14ac:dyDescent="0.2">
      <c r="A50" s="442">
        <v>48</v>
      </c>
      <c r="B50" s="442" t="str">
        <f>M2D!H14</f>
        <v>D614</v>
      </c>
      <c r="C50" s="365" t="str">
        <f t="shared" si="1"/>
        <v>V5</v>
      </c>
      <c r="D50" s="442">
        <f>YEAR(HLOOKUP(C50,M2D!GZ$12:HE$89,VLOOKUP(B50,M2D!GX$13:HF$89,9,FALSE),FALSE))</f>
        <v>2023</v>
      </c>
      <c r="E50" s="446" t="str">
        <f>IF(OR(LEFT(M2D!AS14,1)="V",M2D!AS14="RMV"),M2D!AS14,"")</f>
        <v>V30</v>
      </c>
      <c r="F50" s="447" t="str">
        <f>IF(OR(LEFT(M2D!AT14,1)="V",M2D!AT14="RMV"),M2D!AT14,"")</f>
        <v/>
      </c>
      <c r="G50" s="447" t="str">
        <f>IF(OR(LEFT(M2D!AU14,1)="V",M2D!AU14="RMV"),M2D!AU14,"")</f>
        <v/>
      </c>
      <c r="H50" s="447" t="str">
        <f>IF(OR(LEFT(M2D!AV14,1)="V",M2D!AV14="RMV"),M2D!AV14,"")</f>
        <v/>
      </c>
      <c r="I50" s="447" t="str">
        <f>IF(OR(LEFT(M2D!AW14,1)="V",M2D!AW14="RMV"),M2D!AW14,"")</f>
        <v/>
      </c>
      <c r="J50" s="447" t="str">
        <f>IF(OR(LEFT(M2D!AX14,1)="V",M2D!AX14="RMV"),M2D!AX14,"")</f>
        <v/>
      </c>
      <c r="K50" s="447" t="str">
        <f>IF(OR(LEFT(M2D!AY14,1)="V",M2D!AY14="RMV"),M2D!AY14,"")</f>
        <v/>
      </c>
      <c r="L50" s="447" t="str">
        <f>IF(OR(LEFT(M2D!AZ14,1)="V",M2D!AZ14="RMV"),M2D!AZ14,"")</f>
        <v/>
      </c>
      <c r="M50" s="447" t="str">
        <f>IF(OR(LEFT(M2D!BA14,1)="V",M2D!BA14="RMV"),M2D!BA14,"")</f>
        <v/>
      </c>
      <c r="N50" s="447" t="str">
        <f>IF(OR(LEFT(M2D!BB14,1)="V",M2D!BB14="RMV"),M2D!BB14,"")</f>
        <v/>
      </c>
      <c r="O50" s="447" t="str">
        <f>IF(OR(LEFT(M2D!BC14,1)="V",M2D!BC14="RMV"),M2D!BC14,"")</f>
        <v/>
      </c>
      <c r="P50" s="448" t="str">
        <f>IF(OR(LEFT(M2D!BD14,1)="V",M2D!BD14="RMV"),M2D!BD14,"")</f>
        <v/>
      </c>
      <c r="Q50" s="446" t="str">
        <f>IF(OR(LEFT(M2D!BE14,1)="V",M2D!BE14="RMV"),M2D!BE14,"")</f>
        <v/>
      </c>
      <c r="R50" s="447" t="str">
        <f>IF(OR(LEFT(M2D!BF14,1)="V",M2D!BF14="RMV"),M2D!BF14,"")</f>
        <v/>
      </c>
      <c r="S50" s="447" t="str">
        <f>IF(OR(LEFT(M2D!BG14,1)="V",M2D!BG14="RMV"),M2D!BG14,"")</f>
        <v/>
      </c>
      <c r="T50" s="447" t="str">
        <f>IF(OR(LEFT(M2D!BH14,1)="V",M2D!BH14="RMV"),M2D!BH14,"")</f>
        <v/>
      </c>
      <c r="U50" s="447" t="str">
        <f>IF(OR(LEFT(M2D!BI14,1)="V",M2D!BI14="RMV"),M2D!BI14,"")</f>
        <v/>
      </c>
      <c r="V50" s="447" t="str">
        <f>IF(OR(LEFT(M2D!BJ14,1)="V",M2D!BJ14="RMV"),M2D!BJ14,"")</f>
        <v/>
      </c>
      <c r="W50" s="447" t="str">
        <f>IF(OR(LEFT(M2D!BK14,1)="V",M2D!BK14="RMV"),M2D!BK14,"")</f>
        <v/>
      </c>
      <c r="X50" s="447" t="str">
        <f>IF(OR(LEFT(M2D!BL14,1)="V",M2D!BL14="RMV"),M2D!BL14,"")</f>
        <v/>
      </c>
      <c r="Y50" s="447" t="str">
        <f>IF(OR(LEFT(M2D!BM14,1)="V",M2D!BM14="RMV"),M2D!BM14,"")</f>
        <v/>
      </c>
      <c r="Z50" s="447" t="str">
        <f>IF(OR(LEFT(M2D!BN14,1)="V",M2D!BN14="RMV"),M2D!BN14,"")</f>
        <v/>
      </c>
      <c r="AA50" s="447" t="str">
        <f>IF(OR(LEFT(M2D!BO14,1)="V",M2D!BO14="RMV"),M2D!BO14,"")</f>
        <v/>
      </c>
      <c r="AB50" s="448" t="str">
        <f>IF(OR(LEFT(M2D!BP14,1)="V",M2D!BP14="RMV"),M2D!BP14,"")</f>
        <v/>
      </c>
      <c r="AC50" s="446" t="str">
        <f>IF(OR(LEFT(M2D!BQ14,1)="V",M2D!BQ14="RMV"),M2D!BQ14,"")</f>
        <v/>
      </c>
      <c r="AD50" s="447" t="str">
        <f>IF(OR(LEFT(M2D!BR14,1)="V",M2D!BR14="RMV"),M2D!BR14,"")</f>
        <v/>
      </c>
      <c r="AE50" s="447" t="str">
        <f>IF(OR(LEFT(M2D!BS14,1)="V",M2D!BS14="RMV"),M2D!BS14,"")</f>
        <v/>
      </c>
      <c r="AF50" s="447" t="str">
        <f>IF(OR(LEFT(M2D!BT14,1)="V",M2D!BT14="RMV"),M2D!BT14,"")</f>
        <v/>
      </c>
      <c r="AG50" s="447" t="str">
        <f>IF(OR(LEFT(M2D!BU14,1)="V",M2D!BU14="RMV"),M2D!BU14,"")</f>
        <v/>
      </c>
      <c r="AH50" s="447" t="str">
        <f>IF(OR(LEFT(M2D!BV14,1)="V",M2D!BV14="RMV"),M2D!BV14,"")</f>
        <v/>
      </c>
      <c r="AI50" s="447" t="str">
        <f>IF(OR(LEFT(M2D!BW14,1)="V",M2D!BW14="RMV"),M2D!BW14,"")</f>
        <v/>
      </c>
      <c r="AJ50" s="447" t="str">
        <f>IF(OR(LEFT(M2D!BX14,1)="V",M2D!BX14="RMV"),M2D!BX14,"")</f>
        <v/>
      </c>
      <c r="AK50" s="447" t="str">
        <f>IF(OR(LEFT(M2D!BY14,1)="V",M2D!BY14="RMV"),M2D!BY14,"")</f>
        <v/>
      </c>
      <c r="AL50" s="447" t="str">
        <f>IF(OR(LEFT(M2D!BZ14,1)="V",M2D!BZ14="RMV"),M2D!BZ14,"")</f>
        <v/>
      </c>
      <c r="AM50" s="447" t="str">
        <f>IF(OR(LEFT(M2D!CA14,1)="V",M2D!CA14="RMV"),M2D!CA14,"")</f>
        <v/>
      </c>
      <c r="AN50" s="448" t="str">
        <f>IF(OR(LEFT(M2D!CB14,1)="V",M2D!CB14="RMV"),M2D!CB14,"")</f>
        <v/>
      </c>
      <c r="AO50" s="446" t="str">
        <f>IF(OR(LEFT(M2D!CC14,1)="V",M2D!CC14="RMV"),M2D!CC14,"")</f>
        <v/>
      </c>
      <c r="AP50" s="447" t="str">
        <f>IF(OR(LEFT(M2D!CD14,1)="V",M2D!CD14="RMV"),M2D!CD14,"")</f>
        <v/>
      </c>
      <c r="AQ50" s="447" t="str">
        <f>IF(OR(LEFT(M2D!CE14,1)="V",M2D!CE14="RMV"),M2D!CE14,"")</f>
        <v/>
      </c>
      <c r="AR50" s="447" t="str">
        <f>IF(OR(LEFT(M2D!CF14,1)="V",M2D!CF14="RMV"),M2D!CF14,"")</f>
        <v/>
      </c>
      <c r="AS50" s="447" t="str">
        <f>IF(OR(LEFT(M2D!CG14,1)="V",M2D!CG14="RMV"),M2D!CG14,"")</f>
        <v/>
      </c>
      <c r="AT50" s="447" t="str">
        <f>IF(OR(LEFT(M2D!CH14,1)="V",M2D!CH14="RMV"),M2D!CH14,"")</f>
        <v/>
      </c>
      <c r="AU50" s="447" t="str">
        <f>IF(OR(LEFT(M2D!CI14,1)="V",M2D!CI14="RMV"),M2D!CI14,"")</f>
        <v/>
      </c>
      <c r="AV50" s="447" t="str">
        <f>IF(OR(LEFT(M2D!CJ14,1)="V",M2D!CJ14="RMV"),M2D!CJ14,"")</f>
        <v/>
      </c>
      <c r="AW50" s="447" t="str">
        <f>IF(OR(LEFT(M2D!CK14,1)="V",M2D!CK14="RMV"),M2D!CK14,"")</f>
        <v/>
      </c>
      <c r="AX50" s="447" t="str">
        <f>IF(OR(LEFT(M2D!CL14,1)="V",M2D!CL14="RMV"),M2D!CL14,"")</f>
        <v/>
      </c>
      <c r="AY50" s="447" t="str">
        <f>IF(OR(LEFT(M2D!CM14,1)="V",M2D!CM14="RMV"),M2D!CM14,"")</f>
        <v/>
      </c>
      <c r="AZ50" s="448" t="str">
        <f>IF(OR(LEFT(M2D!CN14,1)="V",M2D!CN14="RMV"),M2D!CN14,"")</f>
        <v/>
      </c>
      <c r="BA50" s="446" t="str">
        <f>IF(OR(LEFT(M2D!CO14,1)="V",M2D!CO14="RMV"),M2D!CO14,"")</f>
        <v/>
      </c>
      <c r="BB50" s="447" t="str">
        <f>IF(OR(LEFT(M2D!CP14,1)="V",M2D!CP14="RMV"),M2D!CP14,"")</f>
        <v/>
      </c>
      <c r="BC50" s="447" t="str">
        <f>IF(OR(LEFT(M2D!CQ14,1)="V",M2D!CQ14="RMV"),M2D!CQ14,"")</f>
        <v/>
      </c>
      <c r="BD50" s="447" t="str">
        <f>IF(OR(LEFT(M2D!CR14,1)="V",M2D!CR14="RMV"),M2D!CR14,"")</f>
        <v/>
      </c>
      <c r="BE50" s="447" t="str">
        <f>IF(OR(LEFT(M2D!CS14,1)="V",M2D!CS14="RMV"),M2D!CS14,"")</f>
        <v/>
      </c>
      <c r="BF50" s="447" t="str">
        <f>IF(OR(LEFT(M2D!CT14,1)="V",M2D!CT14="RMV"),M2D!CT14,"")</f>
        <v/>
      </c>
      <c r="BG50" s="447" t="str">
        <f>IF(OR(LEFT(M2D!CU14,1)="V",M2D!CU14="RMV"),M2D!CU14,"")</f>
        <v/>
      </c>
      <c r="BH50" s="447" t="str">
        <f>IF(OR(LEFT(M2D!CV14,1)="V",M2D!CV14="RMV"),M2D!CV14,"")</f>
        <v/>
      </c>
      <c r="BI50" s="447" t="str">
        <f>IF(OR(LEFT(M2D!CW14,1)="V",M2D!CW14="RMV"),M2D!CW14,"")</f>
        <v/>
      </c>
      <c r="BJ50" s="447" t="str">
        <f>IF(OR(LEFT(M2D!CX14,1)="V",M2D!CX14="RMV"),M2D!CX14,"")</f>
        <v/>
      </c>
      <c r="BK50" s="447" t="str">
        <f>IF(OR(LEFT(M2D!CY14,1)="V",M2D!CY14="RMV"),M2D!CY14,"")</f>
        <v/>
      </c>
      <c r="BL50" s="448" t="str">
        <f>IF(OR(LEFT(M2D!CZ14,1)="V",M2D!CZ14="RMV"),M2D!CZ14,"")</f>
        <v/>
      </c>
      <c r="BM50" s="446" t="str">
        <f>IF(OR(LEFT(M2D!DA14,1)="V",M2D!DA14="RMV"),M2D!DA14,"")</f>
        <v>V5</v>
      </c>
      <c r="BN50" s="447" t="str">
        <f>IF(OR(LEFT(M2D!DB14,1)="V",M2D!DB14="RMV"),M2D!DB14,"")</f>
        <v>V5</v>
      </c>
      <c r="BO50" s="447" t="str">
        <f>IF(OR(LEFT(M2D!DC14,1)="V",M2D!DC14="RMV"),M2D!DC14,"")</f>
        <v>V5</v>
      </c>
      <c r="BP50" s="447" t="str">
        <f>IF(OR(LEFT(M2D!DD14,1)="V",M2D!DD14="RMV"),M2D!DD14,"")</f>
        <v>V5</v>
      </c>
      <c r="BQ50" s="447" t="str">
        <f>IF(OR(LEFT(M2D!DE14,1)="V",M2D!DE14="RMV"),M2D!DE14,"")</f>
        <v>V5</v>
      </c>
      <c r="BR50" s="447" t="str">
        <f>IF(OR(LEFT(M2D!DF14,1)="V",M2D!DF14="RMV"),M2D!DF14,"")</f>
        <v>RMV</v>
      </c>
      <c r="BS50" s="447" t="str">
        <f>IF(OR(LEFT(M2D!DG14,1)="V",M2D!DG14="RMV"),M2D!DG14,"")</f>
        <v>RMV</v>
      </c>
      <c r="BT50" s="447" t="str">
        <f>IF(OR(LEFT(M2D!DH14,1)="V",M2D!DH14="RMV"),M2D!DH14,"")</f>
        <v>RMV</v>
      </c>
      <c r="BU50" s="447" t="str">
        <f>IF(OR(LEFT(M2D!DI14,1)="V",M2D!DI14="RMV"),M2D!DI14,"")</f>
        <v>RMV</v>
      </c>
      <c r="BV50" s="447" t="str">
        <f>IF(OR(LEFT(M2D!DJ14,1)="V",M2D!DJ14="RMV"),M2D!DJ14,"")</f>
        <v>RMV</v>
      </c>
      <c r="BW50" s="447" t="str">
        <f>IF(OR(LEFT(M2D!DK14,1)="V",M2D!DK14="RMV"),M2D!DK14,"")</f>
        <v>RMV</v>
      </c>
      <c r="BX50" s="448" t="str">
        <f>IF(OR(LEFT(M2D!DL14,1)="V",M2D!DL14="RMV"),M2D!DL14,"")</f>
        <v/>
      </c>
      <c r="BY50" s="446" t="str">
        <f>IF(OR(LEFT(M2D!DM14,1)="V",M2D!DM14="RMV"),M2D!DM14,"")</f>
        <v/>
      </c>
      <c r="BZ50" s="447" t="str">
        <f>IF(OR(LEFT(M2D!DN14,1)="V",M2D!DN14="RMV"),M2D!DN14,"")</f>
        <v/>
      </c>
      <c r="CA50" s="447" t="str">
        <f>IF(OR(LEFT(M2D!DO14,1)="V",M2D!DO14="RMV"),M2D!DO14,"")</f>
        <v/>
      </c>
      <c r="CB50" s="447" t="str">
        <f>IF(OR(LEFT(M2D!DP14,1)="V",M2D!DP14="RMV"),M2D!DP14,"")</f>
        <v/>
      </c>
      <c r="CC50" s="447" t="str">
        <f>IF(OR(LEFT(M2D!DQ14,1)="V",M2D!DQ14="RMV"),M2D!DQ14,"")</f>
        <v/>
      </c>
      <c r="CD50" s="447" t="str">
        <f>IF(OR(LEFT(M2D!DR14,1)="V",M2D!DR14="RMV"),M2D!DR14,"")</f>
        <v/>
      </c>
      <c r="CE50" s="447" t="str">
        <f>IF(OR(LEFT(M2D!DS14,1)="V",M2D!DS14="RMV"),M2D!DS14,"")</f>
        <v/>
      </c>
      <c r="CF50" s="447" t="str">
        <f>IF(OR(LEFT(M2D!DT14,1)="V",M2D!DT14="RMV"),M2D!DT14,"")</f>
        <v/>
      </c>
      <c r="CG50" s="447" t="str">
        <f>IF(OR(LEFT(M2D!DU14,1)="V",M2D!DU14="RMV"),M2D!DU14,"")</f>
        <v/>
      </c>
      <c r="CH50" s="447" t="str">
        <f>IF(OR(LEFT(M2D!DV14,1)="V",M2D!DV14="RMV"),M2D!DV14,"")</f>
        <v/>
      </c>
      <c r="CI50" s="447" t="str">
        <f>IF(OR(LEFT(M2D!DW14,1)="V",M2D!DW14="RMV"),M2D!DW14,"")</f>
        <v/>
      </c>
      <c r="CJ50" s="448" t="str">
        <f>IF(OR(LEFT(M2D!DX14,1)="V",M2D!DX14="RMV"),M2D!DX14,"")</f>
        <v/>
      </c>
      <c r="CK50" s="446" t="str">
        <f>IF(OR(LEFT(M2D!DY14,1)="V",M2D!DY14="RMV"),M2D!DY14,"")</f>
        <v/>
      </c>
      <c r="CL50" s="447" t="str">
        <f>IF(OR(LEFT(M2D!DZ14,1)="V",M2D!DZ14="RMV"),M2D!DZ14,"")</f>
        <v/>
      </c>
      <c r="CM50" s="447" t="str">
        <f>IF(OR(LEFT(M2D!EA14,1)="V",M2D!EA14="RMV"),M2D!EA14,"")</f>
        <v/>
      </c>
      <c r="CN50" s="447" t="str">
        <f>IF(OR(LEFT(M2D!EB14,1)="V",M2D!EB14="RMV"),M2D!EB14,"")</f>
        <v/>
      </c>
      <c r="CO50" s="447" t="str">
        <f>IF(OR(LEFT(M2D!EC14,1)="V",M2D!EC14="RMV"),M2D!EC14,"")</f>
        <v/>
      </c>
      <c r="CP50" s="447" t="str">
        <f>IF(OR(LEFT(M2D!ED14,1)="V",M2D!ED14="RMV"),M2D!ED14,"")</f>
        <v/>
      </c>
      <c r="CQ50" s="447" t="str">
        <f>IF(OR(LEFT(M2D!EE14,1)="V",M2D!EE14="RMV"),M2D!EE14,"")</f>
        <v/>
      </c>
      <c r="CR50" s="447" t="str">
        <f>IF(OR(LEFT(M2D!EF14,1)="V",M2D!EF14="RMV"),M2D!EF14,"")</f>
        <v/>
      </c>
      <c r="CS50" s="447" t="str">
        <f>IF(OR(LEFT(M2D!EG14,1)="V",M2D!EG14="RMV"),M2D!EG14,"")</f>
        <v/>
      </c>
      <c r="CT50" s="447" t="str">
        <f>IF(OR(LEFT(M2D!EH14,1)="V",M2D!EH14="RMV"),M2D!EH14,"")</f>
        <v/>
      </c>
      <c r="CU50" s="447" t="str">
        <f>IF(OR(LEFT(M2D!EI14,1)="V",M2D!EI14="RMV"),M2D!EI14,"")</f>
        <v/>
      </c>
      <c r="CV50" s="448" t="str">
        <f>IF(OR(LEFT(M2D!EJ14,1)="V",M2D!EJ14="RMV"),M2D!EJ14,"")</f>
        <v/>
      </c>
      <c r="CW50" s="443">
        <f>HLOOKUP("RMV",K50:CV$58,CX50,FALSE)-VLOOKUP(C50,CZ$3:DA$8,2,FALSE)</f>
        <v>63</v>
      </c>
      <c r="CX50" s="365">
        <v>9</v>
      </c>
    </row>
    <row r="51" spans="1:102" x14ac:dyDescent="0.2">
      <c r="A51" s="442">
        <v>49</v>
      </c>
      <c r="B51" s="442" t="str">
        <f>M2D!H17</f>
        <v>D617</v>
      </c>
      <c r="C51" s="365" t="str">
        <f t="shared" si="1"/>
        <v>V20</v>
      </c>
      <c r="D51" s="442">
        <f>YEAR(HLOOKUP(C51,M2D!GZ$12:HE$89,VLOOKUP(B51,M2D!GX$13:HF$89,9,FALSE),FALSE))</f>
        <v>2023</v>
      </c>
      <c r="E51" s="446" t="str">
        <f>IF(OR(LEFT(M2D!AS17,1)="V",M2D!AS17="RMV"),M2D!AS17,"")</f>
        <v>V15</v>
      </c>
      <c r="F51" s="447" t="str">
        <f>IF(OR(LEFT(M2D!AT17,1)="V",M2D!AT17="RMV"),M2D!AT17,"")</f>
        <v>V15</v>
      </c>
      <c r="G51" s="447" t="str">
        <f>IF(OR(LEFT(M2D!AU17,1)="V",M2D!AU17="RMV"),M2D!AU17,"")</f>
        <v>V15</v>
      </c>
      <c r="H51" s="447" t="str">
        <f>IF(OR(LEFT(M2D!AV17,1)="V",M2D!AV17="RMV"),M2D!AV17,"")</f>
        <v/>
      </c>
      <c r="I51" s="447" t="str">
        <f>IF(OR(LEFT(M2D!AW17,1)="V",M2D!AW17="RMV"),M2D!AW17,"")</f>
        <v/>
      </c>
      <c r="J51" s="447" t="str">
        <f>IF(OR(LEFT(M2D!AX17,1)="V",M2D!AX17="RMV"),M2D!AX17,"")</f>
        <v/>
      </c>
      <c r="K51" s="447" t="str">
        <f>IF(OR(LEFT(M2D!AY17,1)="V",M2D!AY17="RMV"),M2D!AY17,"")</f>
        <v/>
      </c>
      <c r="L51" s="447" t="str">
        <f>IF(OR(LEFT(M2D!AZ17,1)="V",M2D!AZ17="RMV"),M2D!AZ17,"")</f>
        <v/>
      </c>
      <c r="M51" s="447" t="str">
        <f>IF(OR(LEFT(M2D!BA17,1)="V",M2D!BA17="RMV"),M2D!BA17,"")</f>
        <v/>
      </c>
      <c r="N51" s="447" t="str">
        <f>IF(OR(LEFT(M2D!BB17,1)="V",M2D!BB17="RMV"),M2D!BB17,"")</f>
        <v/>
      </c>
      <c r="O51" s="447" t="str">
        <f>IF(OR(LEFT(M2D!BC17,1)="V",M2D!BC17="RMV"),M2D!BC17,"")</f>
        <v/>
      </c>
      <c r="P51" s="448" t="str">
        <f>IF(OR(LEFT(M2D!BD17,1)="V",M2D!BD17="RMV"),M2D!BD17,"")</f>
        <v/>
      </c>
      <c r="Q51" s="446" t="str">
        <f>IF(OR(LEFT(M2D!BE17,1)="V",M2D!BE17="RMV"),M2D!BE17,"")</f>
        <v/>
      </c>
      <c r="R51" s="447" t="str">
        <f>IF(OR(LEFT(M2D!BF17,1)="V",M2D!BF17="RMV"),M2D!BF17,"")</f>
        <v/>
      </c>
      <c r="S51" s="447" t="str">
        <f>IF(OR(LEFT(M2D!BG17,1)="V",M2D!BG17="RMV"),M2D!BG17,"")</f>
        <v/>
      </c>
      <c r="T51" s="447" t="str">
        <f>IF(OR(LEFT(M2D!BH17,1)="V",M2D!BH17="RMV"),M2D!BH17,"")</f>
        <v/>
      </c>
      <c r="U51" s="447" t="str">
        <f>IF(OR(LEFT(M2D!BI17,1)="V",M2D!BI17="RMV"),M2D!BI17,"")</f>
        <v/>
      </c>
      <c r="V51" s="447" t="str">
        <f>IF(OR(LEFT(M2D!BJ17,1)="V",M2D!BJ17="RMV"),M2D!BJ17,"")</f>
        <v/>
      </c>
      <c r="W51" s="447" t="str">
        <f>IF(OR(LEFT(M2D!BK17,1)="V",M2D!BK17="RMV"),M2D!BK17,"")</f>
        <v/>
      </c>
      <c r="X51" s="447" t="str">
        <f>IF(OR(LEFT(M2D!BL17,1)="V",M2D!BL17="RMV"),M2D!BL17,"")</f>
        <v/>
      </c>
      <c r="Y51" s="447" t="str">
        <f>IF(OR(LEFT(M2D!BM17,1)="V",M2D!BM17="RMV"),M2D!BM17,"")</f>
        <v/>
      </c>
      <c r="Z51" s="447" t="str">
        <f>IF(OR(LEFT(M2D!BN17,1)="V",M2D!BN17="RMV"),M2D!BN17,"")</f>
        <v/>
      </c>
      <c r="AA51" s="447" t="str">
        <f>IF(OR(LEFT(M2D!BO17,1)="V",M2D!BO17="RMV"),M2D!BO17,"")</f>
        <v/>
      </c>
      <c r="AB51" s="448" t="str">
        <f>IF(OR(LEFT(M2D!BP17,1)="V",M2D!BP17="RMV"),M2D!BP17,"")</f>
        <v/>
      </c>
      <c r="AC51" s="446" t="str">
        <f>IF(OR(LEFT(M2D!BQ17,1)="V",M2D!BQ17="RMV"),M2D!BQ17,"")</f>
        <v/>
      </c>
      <c r="AD51" s="447" t="str">
        <f>IF(OR(LEFT(M2D!BR17,1)="V",M2D!BR17="RMV"),M2D!BR17,"")</f>
        <v/>
      </c>
      <c r="AE51" s="447" t="str">
        <f>IF(OR(LEFT(M2D!BS17,1)="V",M2D!BS17="RMV"),M2D!BS17,"")</f>
        <v/>
      </c>
      <c r="AF51" s="447" t="str">
        <f>IF(OR(LEFT(M2D!BT17,1)="V",M2D!BT17="RMV"),M2D!BT17,"")</f>
        <v/>
      </c>
      <c r="AG51" s="447" t="str">
        <f>IF(OR(LEFT(M2D!BU17,1)="V",M2D!BU17="RMV"),M2D!BU17,"")</f>
        <v/>
      </c>
      <c r="AH51" s="447" t="str">
        <f>IF(OR(LEFT(M2D!BV17,1)="V",M2D!BV17="RMV"),M2D!BV17,"")</f>
        <v/>
      </c>
      <c r="AI51" s="447" t="str">
        <f>IF(OR(LEFT(M2D!BW17,1)="V",M2D!BW17="RMV"),M2D!BW17,"")</f>
        <v/>
      </c>
      <c r="AJ51" s="447" t="str">
        <f>IF(OR(LEFT(M2D!BX17,1)="V",M2D!BX17="RMV"),M2D!BX17,"")</f>
        <v/>
      </c>
      <c r="AK51" s="447" t="str">
        <f>IF(OR(LEFT(M2D!BY17,1)="V",M2D!BY17="RMV"),M2D!BY17,"")</f>
        <v/>
      </c>
      <c r="AL51" s="447" t="str">
        <f>IF(OR(LEFT(M2D!BZ17,1)="V",M2D!BZ17="RMV"),M2D!BZ17,"")</f>
        <v/>
      </c>
      <c r="AM51" s="447" t="str">
        <f>IF(OR(LEFT(M2D!CA17,1)="V",M2D!CA17="RMV"),M2D!CA17,"")</f>
        <v/>
      </c>
      <c r="AN51" s="448" t="str">
        <f>IF(OR(LEFT(M2D!CB17,1)="V",M2D!CB17="RMV"),M2D!CB17,"")</f>
        <v/>
      </c>
      <c r="AO51" s="446" t="str">
        <f>IF(OR(LEFT(M2D!CC17,1)="V",M2D!CC17="RMV"),M2D!CC17,"")</f>
        <v/>
      </c>
      <c r="AP51" s="447" t="str">
        <f>IF(OR(LEFT(M2D!CD17,1)="V",M2D!CD17="RMV"),M2D!CD17,"")</f>
        <v/>
      </c>
      <c r="AQ51" s="447" t="str">
        <f>IF(OR(LEFT(M2D!CE17,1)="V",M2D!CE17="RMV"),M2D!CE17,"")</f>
        <v/>
      </c>
      <c r="AR51" s="447" t="str">
        <f>IF(OR(LEFT(M2D!CF17,1)="V",M2D!CF17="RMV"),M2D!CF17,"")</f>
        <v/>
      </c>
      <c r="AS51" s="447" t="str">
        <f>IF(OR(LEFT(M2D!CG17,1)="V",M2D!CG17="RMV"),M2D!CG17,"")</f>
        <v/>
      </c>
      <c r="AT51" s="447" t="str">
        <f>IF(OR(LEFT(M2D!CH17,1)="V",M2D!CH17="RMV"),M2D!CH17,"")</f>
        <v/>
      </c>
      <c r="AU51" s="447" t="str">
        <f>IF(OR(LEFT(M2D!CI17,1)="V",M2D!CI17="RMV"),M2D!CI17,"")</f>
        <v/>
      </c>
      <c r="AV51" s="447" t="str">
        <f>IF(OR(LEFT(M2D!CJ17,1)="V",M2D!CJ17="RMV"),M2D!CJ17,"")</f>
        <v/>
      </c>
      <c r="AW51" s="447" t="str">
        <f>IF(OR(LEFT(M2D!CK17,1)="V",M2D!CK17="RMV"),M2D!CK17,"")</f>
        <v/>
      </c>
      <c r="AX51" s="447" t="str">
        <f>IF(OR(LEFT(M2D!CL17,1)="V",M2D!CL17="RMV"),M2D!CL17,"")</f>
        <v/>
      </c>
      <c r="AY51" s="447" t="str">
        <f>IF(OR(LEFT(M2D!CM17,1)="V",M2D!CM17="RMV"),M2D!CM17,"")</f>
        <v/>
      </c>
      <c r="AZ51" s="448" t="str">
        <f>IF(OR(LEFT(M2D!CN17,1)="V",M2D!CN17="RMV"),M2D!CN17,"")</f>
        <v/>
      </c>
      <c r="BA51" s="446" t="str">
        <f>IF(OR(LEFT(M2D!CO17,1)="V",M2D!CO17="RMV"),M2D!CO17,"")</f>
        <v/>
      </c>
      <c r="BB51" s="447" t="str">
        <f>IF(OR(LEFT(M2D!CP17,1)="V",M2D!CP17="RMV"),M2D!CP17,"")</f>
        <v/>
      </c>
      <c r="BC51" s="447" t="str">
        <f>IF(OR(LEFT(M2D!CQ17,1)="V",M2D!CQ17="RMV"),M2D!CQ17,"")</f>
        <v/>
      </c>
      <c r="BD51" s="447" t="str">
        <f>IF(OR(LEFT(M2D!CR17,1)="V",M2D!CR17="RMV"),M2D!CR17,"")</f>
        <v/>
      </c>
      <c r="BE51" s="447" t="str">
        <f>IF(OR(LEFT(M2D!CS17,1)="V",M2D!CS17="RMV"),M2D!CS17,"")</f>
        <v/>
      </c>
      <c r="BF51" s="447" t="str">
        <f>IF(OR(LEFT(M2D!CT17,1)="V",M2D!CT17="RMV"),M2D!CT17,"")</f>
        <v/>
      </c>
      <c r="BG51" s="447" t="str">
        <f>IF(OR(LEFT(M2D!CU17,1)="V",M2D!CU17="RMV"),M2D!CU17,"")</f>
        <v/>
      </c>
      <c r="BH51" s="447" t="str">
        <f>IF(OR(LEFT(M2D!CV17,1)="V",M2D!CV17="RMV"),M2D!CV17,"")</f>
        <v/>
      </c>
      <c r="BI51" s="447" t="str">
        <f>IF(OR(LEFT(M2D!CW17,1)="V",M2D!CW17="RMV"),M2D!CW17,"")</f>
        <v/>
      </c>
      <c r="BJ51" s="447" t="str">
        <f>IF(OR(LEFT(M2D!CX17,1)="V",M2D!CX17="RMV"),M2D!CX17,"")</f>
        <v/>
      </c>
      <c r="BK51" s="447" t="str">
        <f>IF(OR(LEFT(M2D!CY17,1)="V",M2D!CY17="RMV"),M2D!CY17,"")</f>
        <v/>
      </c>
      <c r="BL51" s="448" t="str">
        <f>IF(OR(LEFT(M2D!CZ17,1)="V",M2D!CZ17="RMV"),M2D!CZ17,"")</f>
        <v/>
      </c>
      <c r="BM51" s="446" t="str">
        <f>IF(OR(LEFT(M2D!DA17,1)="V",M2D!DA17="RMV"),M2D!DA17,"")</f>
        <v/>
      </c>
      <c r="BN51" s="447" t="str">
        <f>IF(OR(LEFT(M2D!DB17,1)="V",M2D!DB17="RMV"),M2D!DB17,"")</f>
        <v>V20</v>
      </c>
      <c r="BO51" s="447" t="str">
        <f>IF(OR(LEFT(M2D!DC17,1)="V",M2D!DC17="RMV"),M2D!DC17,"")</f>
        <v>V20</v>
      </c>
      <c r="BP51" s="447" t="str">
        <f>IF(OR(LEFT(M2D!DD17,1)="V",M2D!DD17="RMV"),M2D!DD17,"")</f>
        <v>V20</v>
      </c>
      <c r="BQ51" s="447" t="str">
        <f>IF(OR(LEFT(M2D!DE17,1)="V",M2D!DE17="RMV"),M2D!DE17,"")</f>
        <v>V20</v>
      </c>
      <c r="BR51" s="447" t="str">
        <f>IF(OR(LEFT(M2D!DF17,1)="V",M2D!DF17="RMV"),M2D!DF17,"")</f>
        <v>V20</v>
      </c>
      <c r="BS51" s="447" t="str">
        <f>IF(OR(LEFT(M2D!DG17,1)="V",M2D!DG17="RMV"),M2D!DG17,"")</f>
        <v>V20</v>
      </c>
      <c r="BT51" s="447" t="str">
        <f>IF(OR(LEFT(M2D!DH17,1)="V",M2D!DH17="RMV"),M2D!DH17,"")</f>
        <v>RMV</v>
      </c>
      <c r="BU51" s="447" t="str">
        <f>IF(OR(LEFT(M2D!DI17,1)="V",M2D!DI17="RMV"),M2D!DI17,"")</f>
        <v>RMV</v>
      </c>
      <c r="BV51" s="447" t="str">
        <f>IF(OR(LEFT(M2D!DJ17,1)="V",M2D!DJ17="RMV"),M2D!DJ17,"")</f>
        <v>RMV</v>
      </c>
      <c r="BW51" s="447" t="str">
        <f>IF(OR(LEFT(M2D!DK17,1)="V",M2D!DK17="RMV"),M2D!DK17,"")</f>
        <v>RMV</v>
      </c>
      <c r="BX51" s="448" t="str">
        <f>IF(OR(LEFT(M2D!DL17,1)="V",M2D!DL17="RMV"),M2D!DL17,"")</f>
        <v>RMV</v>
      </c>
      <c r="BY51" s="446" t="str">
        <f>IF(OR(LEFT(M2D!DM17,1)="V",M2D!DM17="RMV"),M2D!DM17,"")</f>
        <v>RMV</v>
      </c>
      <c r="BZ51" s="447" t="str">
        <f>IF(OR(LEFT(M2D!DN17,1)="V",M2D!DN17="RMV"),M2D!DN17,"")</f>
        <v/>
      </c>
      <c r="CA51" s="447" t="str">
        <f>IF(OR(LEFT(M2D!DO17,1)="V",M2D!DO17="RMV"),M2D!DO17,"")</f>
        <v/>
      </c>
      <c r="CB51" s="447" t="str">
        <f>IF(OR(LEFT(M2D!DP17,1)="V",M2D!DP17="RMV"),M2D!DP17,"")</f>
        <v/>
      </c>
      <c r="CC51" s="447" t="str">
        <f>IF(OR(LEFT(M2D!DQ17,1)="V",M2D!DQ17="RMV"),M2D!DQ17,"")</f>
        <v/>
      </c>
      <c r="CD51" s="447" t="str">
        <f>IF(OR(LEFT(M2D!DR17,1)="V",M2D!DR17="RMV"),M2D!DR17,"")</f>
        <v/>
      </c>
      <c r="CE51" s="447" t="str">
        <f>IF(OR(LEFT(M2D!DS17,1)="V",M2D!DS17="RMV"),M2D!DS17,"")</f>
        <v/>
      </c>
      <c r="CF51" s="447" t="str">
        <f>IF(OR(LEFT(M2D!DT17,1)="V",M2D!DT17="RMV"),M2D!DT17,"")</f>
        <v/>
      </c>
      <c r="CG51" s="447" t="str">
        <f>IF(OR(LEFT(M2D!DU17,1)="V",M2D!DU17="RMV"),M2D!DU17,"")</f>
        <v/>
      </c>
      <c r="CH51" s="447" t="str">
        <f>IF(OR(LEFT(M2D!DV17,1)="V",M2D!DV17="RMV"),M2D!DV17,"")</f>
        <v/>
      </c>
      <c r="CI51" s="447" t="str">
        <f>IF(OR(LEFT(M2D!DW17,1)="V",M2D!DW17="RMV"),M2D!DW17,"")</f>
        <v/>
      </c>
      <c r="CJ51" s="448" t="str">
        <f>IF(OR(LEFT(M2D!DX17,1)="V",M2D!DX17="RMV"),M2D!DX17,"")</f>
        <v/>
      </c>
      <c r="CK51" s="446" t="str">
        <f>IF(OR(LEFT(M2D!DY17,1)="V",M2D!DY17="RMV"),M2D!DY17,"")</f>
        <v/>
      </c>
      <c r="CL51" s="447" t="str">
        <f>IF(OR(LEFT(M2D!DZ17,1)="V",M2D!DZ17="RMV"),M2D!DZ17,"")</f>
        <v/>
      </c>
      <c r="CM51" s="447" t="str">
        <f>IF(OR(LEFT(M2D!EA17,1)="V",M2D!EA17="RMV"),M2D!EA17,"")</f>
        <v/>
      </c>
      <c r="CN51" s="447" t="str">
        <f>IF(OR(LEFT(M2D!EB17,1)="V",M2D!EB17="RMV"),M2D!EB17,"")</f>
        <v/>
      </c>
      <c r="CO51" s="447" t="str">
        <f>IF(OR(LEFT(M2D!EC17,1)="V",M2D!EC17="RMV"),M2D!EC17,"")</f>
        <v/>
      </c>
      <c r="CP51" s="447" t="str">
        <f>IF(OR(LEFT(M2D!ED17,1)="V",M2D!ED17="RMV"),M2D!ED17,"")</f>
        <v/>
      </c>
      <c r="CQ51" s="447" t="str">
        <f>IF(OR(LEFT(M2D!EE17,1)="V",M2D!EE17="RMV"),M2D!EE17,"")</f>
        <v/>
      </c>
      <c r="CR51" s="447" t="str">
        <f>IF(OR(LEFT(M2D!EF17,1)="V",M2D!EF17="RMV"),M2D!EF17,"")</f>
        <v/>
      </c>
      <c r="CS51" s="447" t="str">
        <f>IF(OR(LEFT(M2D!EG17,1)="V",M2D!EG17="RMV"),M2D!EG17,"")</f>
        <v/>
      </c>
      <c r="CT51" s="447" t="str">
        <f>IF(OR(LEFT(M2D!EH17,1)="V",M2D!EH17="RMV"),M2D!EH17,"")</f>
        <v/>
      </c>
      <c r="CU51" s="447" t="str">
        <f>IF(OR(LEFT(M2D!EI17,1)="V",M2D!EI17="RMV"),M2D!EI17,"")</f>
        <v/>
      </c>
      <c r="CV51" s="448" t="str">
        <f>IF(OR(LEFT(M2D!EJ17,1)="V",M2D!EJ17="RMV"),M2D!EJ17,"")</f>
        <v/>
      </c>
      <c r="CW51" s="443">
        <f>HLOOKUP("RMV",K51:CV$58,CX51,FALSE)-VLOOKUP(C51,CZ$3:DA$8,2,FALSE)</f>
        <v>63</v>
      </c>
      <c r="CX51" s="365">
        <v>8</v>
      </c>
    </row>
    <row r="52" spans="1:102" x14ac:dyDescent="0.2">
      <c r="A52" s="442">
        <v>50</v>
      </c>
      <c r="B52" s="442" t="str">
        <f>M2D!H76</f>
        <v>D682</v>
      </c>
      <c r="C52" s="365" t="str">
        <f t="shared" si="1"/>
        <v>V20</v>
      </c>
      <c r="D52" s="442">
        <f>YEAR(HLOOKUP(C52,M2D!GZ$12:HE$89,VLOOKUP(B52,M2D!GX$13:HF$89,9,FALSE),FALSE))</f>
        <v>2023</v>
      </c>
      <c r="E52" s="446" t="str">
        <f>IF(OR(LEFT(M2D!AS76,1)="V",M2D!AS76="RMV"),M2D!AS76,"")</f>
        <v>V15</v>
      </c>
      <c r="F52" s="447" t="str">
        <f>IF(OR(LEFT(M2D!AT76,1)="V",M2D!AT76="RMV"),M2D!AT76,"")</f>
        <v>V15</v>
      </c>
      <c r="G52" s="447" t="str">
        <f>IF(OR(LEFT(M2D!AU76,1)="V",M2D!AU76="RMV"),M2D!AU76,"")</f>
        <v>V15</v>
      </c>
      <c r="H52" s="447" t="str">
        <f>IF(OR(LEFT(M2D!AV76,1)="V",M2D!AV76="RMV"),M2D!AV76,"")</f>
        <v/>
      </c>
      <c r="I52" s="447" t="str">
        <f>IF(OR(LEFT(M2D!AW76,1)="V",M2D!AW76="RMV"),M2D!AW76,"")</f>
        <v/>
      </c>
      <c r="J52" s="447" t="str">
        <f>IF(OR(LEFT(M2D!AX76,1)="V",M2D!AX76="RMV"),M2D!AX76,"")</f>
        <v/>
      </c>
      <c r="K52" s="447" t="str">
        <f>IF(OR(LEFT(M2D!AY76,1)="V",M2D!AY76="RMV"),M2D!AY76,"")</f>
        <v/>
      </c>
      <c r="L52" s="447" t="str">
        <f>IF(OR(LEFT(M2D!AZ76,1)="V",M2D!AZ76="RMV"),M2D!AZ76,"")</f>
        <v/>
      </c>
      <c r="M52" s="447" t="str">
        <f>IF(OR(LEFT(M2D!BA76,1)="V",M2D!BA76="RMV"),M2D!BA76,"")</f>
        <v/>
      </c>
      <c r="N52" s="447" t="str">
        <f>IF(OR(LEFT(M2D!BB76,1)="V",M2D!BB76="RMV"),M2D!BB76,"")</f>
        <v/>
      </c>
      <c r="O52" s="447" t="str">
        <f>IF(OR(LEFT(M2D!BC76,1)="V",M2D!BC76="RMV"),M2D!BC76,"")</f>
        <v/>
      </c>
      <c r="P52" s="448" t="str">
        <f>IF(OR(LEFT(M2D!BD76,1)="V",M2D!BD76="RMV"),M2D!BD76,"")</f>
        <v/>
      </c>
      <c r="Q52" s="446" t="str">
        <f>IF(OR(LEFT(M2D!BE76,1)="V",M2D!BE76="RMV"),M2D!BE76,"")</f>
        <v/>
      </c>
      <c r="R52" s="447" t="str">
        <f>IF(OR(LEFT(M2D!BF76,1)="V",M2D!BF76="RMV"),M2D!BF76,"")</f>
        <v/>
      </c>
      <c r="S52" s="447" t="str">
        <f>IF(OR(LEFT(M2D!BG76,1)="V",M2D!BG76="RMV"),M2D!BG76,"")</f>
        <v/>
      </c>
      <c r="T52" s="447" t="str">
        <f>IF(OR(LEFT(M2D!BH76,1)="V",M2D!BH76="RMV"),M2D!BH76,"")</f>
        <v/>
      </c>
      <c r="U52" s="447" t="str">
        <f>IF(OR(LEFT(M2D!BI76,1)="V",M2D!BI76="RMV"),M2D!BI76,"")</f>
        <v/>
      </c>
      <c r="V52" s="447" t="str">
        <f>IF(OR(LEFT(M2D!BJ76,1)="V",M2D!BJ76="RMV"),M2D!BJ76,"")</f>
        <v/>
      </c>
      <c r="W52" s="447" t="str">
        <f>IF(OR(LEFT(M2D!BK76,1)="V",M2D!BK76="RMV"),M2D!BK76,"")</f>
        <v/>
      </c>
      <c r="X52" s="447" t="str">
        <f>IF(OR(LEFT(M2D!BL76,1)="V",M2D!BL76="RMV"),M2D!BL76,"")</f>
        <v/>
      </c>
      <c r="Y52" s="447" t="str">
        <f>IF(OR(LEFT(M2D!BM76,1)="V",M2D!BM76="RMV"),M2D!BM76,"")</f>
        <v/>
      </c>
      <c r="Z52" s="447" t="str">
        <f>IF(OR(LEFT(M2D!BN76,1)="V",M2D!BN76="RMV"),M2D!BN76,"")</f>
        <v/>
      </c>
      <c r="AA52" s="447" t="str">
        <f>IF(OR(LEFT(M2D!BO76,1)="V",M2D!BO76="RMV"),M2D!BO76,"")</f>
        <v/>
      </c>
      <c r="AB52" s="448" t="str">
        <f>IF(OR(LEFT(M2D!BP76,1)="V",M2D!BP76="RMV"),M2D!BP76,"")</f>
        <v/>
      </c>
      <c r="AC52" s="446" t="str">
        <f>IF(OR(LEFT(M2D!BQ76,1)="V",M2D!BQ76="RMV"),M2D!BQ76,"")</f>
        <v/>
      </c>
      <c r="AD52" s="447" t="str">
        <f>IF(OR(LEFT(M2D!BR76,1)="V",M2D!BR76="RMV"),M2D!BR76,"")</f>
        <v/>
      </c>
      <c r="AE52" s="447" t="str">
        <f>IF(OR(LEFT(M2D!BS76,1)="V",M2D!BS76="RMV"),M2D!BS76,"")</f>
        <v/>
      </c>
      <c r="AF52" s="447" t="str">
        <f>IF(OR(LEFT(M2D!BT76,1)="V",M2D!BT76="RMV"),M2D!BT76,"")</f>
        <v/>
      </c>
      <c r="AG52" s="447" t="str">
        <f>IF(OR(LEFT(M2D!BU76,1)="V",M2D!BU76="RMV"),M2D!BU76,"")</f>
        <v/>
      </c>
      <c r="AH52" s="447" t="str">
        <f>IF(OR(LEFT(M2D!BV76,1)="V",M2D!BV76="RMV"),M2D!BV76,"")</f>
        <v/>
      </c>
      <c r="AI52" s="447" t="str">
        <f>IF(OR(LEFT(M2D!BW76,1)="V",M2D!BW76="RMV"),M2D!BW76,"")</f>
        <v/>
      </c>
      <c r="AJ52" s="447" t="str">
        <f>IF(OR(LEFT(M2D!BX76,1)="V",M2D!BX76="RMV"),M2D!BX76,"")</f>
        <v/>
      </c>
      <c r="AK52" s="447" t="str">
        <f>IF(OR(LEFT(M2D!BY76,1)="V",M2D!BY76="RMV"),M2D!BY76,"")</f>
        <v/>
      </c>
      <c r="AL52" s="447" t="str">
        <f>IF(OR(LEFT(M2D!BZ76,1)="V",M2D!BZ76="RMV"),M2D!BZ76,"")</f>
        <v/>
      </c>
      <c r="AM52" s="447" t="str">
        <f>IF(OR(LEFT(M2D!CA76,1)="V",M2D!CA76="RMV"),M2D!CA76,"")</f>
        <v/>
      </c>
      <c r="AN52" s="448" t="str">
        <f>IF(OR(LEFT(M2D!CB76,1)="V",M2D!CB76="RMV"),M2D!CB76,"")</f>
        <v/>
      </c>
      <c r="AO52" s="446" t="str">
        <f>IF(OR(LEFT(M2D!CC76,1)="V",M2D!CC76="RMV"),M2D!CC76,"")</f>
        <v/>
      </c>
      <c r="AP52" s="447" t="str">
        <f>IF(OR(LEFT(M2D!CD76,1)="V",M2D!CD76="RMV"),M2D!CD76,"")</f>
        <v/>
      </c>
      <c r="AQ52" s="447" t="str">
        <f>IF(OR(LEFT(M2D!CE76,1)="V",M2D!CE76="RMV"),M2D!CE76,"")</f>
        <v/>
      </c>
      <c r="AR52" s="447" t="str">
        <f>IF(OR(LEFT(M2D!CF76,1)="V",M2D!CF76="RMV"),M2D!CF76,"")</f>
        <v/>
      </c>
      <c r="AS52" s="447" t="str">
        <f>IF(OR(LEFT(M2D!CG76,1)="V",M2D!CG76="RMV"),M2D!CG76,"")</f>
        <v/>
      </c>
      <c r="AT52" s="447" t="str">
        <f>IF(OR(LEFT(M2D!CH76,1)="V",M2D!CH76="RMV"),M2D!CH76,"")</f>
        <v/>
      </c>
      <c r="AU52" s="447" t="str">
        <f>IF(OR(LEFT(M2D!CI76,1)="V",M2D!CI76="RMV"),M2D!CI76,"")</f>
        <v/>
      </c>
      <c r="AV52" s="447" t="str">
        <f>IF(OR(LEFT(M2D!CJ76,1)="V",M2D!CJ76="RMV"),M2D!CJ76,"")</f>
        <v/>
      </c>
      <c r="AW52" s="447" t="str">
        <f>IF(OR(LEFT(M2D!CK76,1)="V",M2D!CK76="RMV"),M2D!CK76,"")</f>
        <v/>
      </c>
      <c r="AX52" s="447" t="str">
        <f>IF(OR(LEFT(M2D!CL76,1)="V",M2D!CL76="RMV"),M2D!CL76,"")</f>
        <v/>
      </c>
      <c r="AY52" s="447" t="str">
        <f>IF(OR(LEFT(M2D!CM76,1)="V",M2D!CM76="RMV"),M2D!CM76,"")</f>
        <v/>
      </c>
      <c r="AZ52" s="448" t="str">
        <f>IF(OR(LEFT(M2D!CN76,1)="V",M2D!CN76="RMV"),M2D!CN76,"")</f>
        <v/>
      </c>
      <c r="BA52" s="446" t="str">
        <f>IF(OR(LEFT(M2D!CO76,1)="V",M2D!CO76="RMV"),M2D!CO76,"")</f>
        <v/>
      </c>
      <c r="BB52" s="447" t="str">
        <f>IF(OR(LEFT(M2D!CP76,1)="V",M2D!CP76="RMV"),M2D!CP76,"")</f>
        <v/>
      </c>
      <c r="BC52" s="447" t="str">
        <f>IF(OR(LEFT(M2D!CQ76,1)="V",M2D!CQ76="RMV"),M2D!CQ76,"")</f>
        <v/>
      </c>
      <c r="BD52" s="447" t="str">
        <f>IF(OR(LEFT(M2D!CR76,1)="V",M2D!CR76="RMV"),M2D!CR76,"")</f>
        <v/>
      </c>
      <c r="BE52" s="447" t="str">
        <f>IF(OR(LEFT(M2D!CS76,1)="V",M2D!CS76="RMV"),M2D!CS76,"")</f>
        <v/>
      </c>
      <c r="BF52" s="447" t="str">
        <f>IF(OR(LEFT(M2D!CT76,1)="V",M2D!CT76="RMV"),M2D!CT76,"")</f>
        <v/>
      </c>
      <c r="BG52" s="447" t="str">
        <f>IF(OR(LEFT(M2D!CU76,1)="V",M2D!CU76="RMV"),M2D!CU76,"")</f>
        <v/>
      </c>
      <c r="BH52" s="447" t="str">
        <f>IF(OR(LEFT(M2D!CV76,1)="V",M2D!CV76="RMV"),M2D!CV76,"")</f>
        <v/>
      </c>
      <c r="BI52" s="447" t="str">
        <f>IF(OR(LEFT(M2D!CW76,1)="V",M2D!CW76="RMV"),M2D!CW76,"")</f>
        <v/>
      </c>
      <c r="BJ52" s="447" t="str">
        <f>IF(OR(LEFT(M2D!CX76,1)="V",M2D!CX76="RMV"),M2D!CX76,"")</f>
        <v/>
      </c>
      <c r="BK52" s="447" t="str">
        <f>IF(OR(LEFT(M2D!CY76,1)="V",M2D!CY76="RMV"),M2D!CY76,"")</f>
        <v/>
      </c>
      <c r="BL52" s="448" t="str">
        <f>IF(OR(LEFT(M2D!CZ76,1)="V",M2D!CZ76="RMV"),M2D!CZ76,"")</f>
        <v/>
      </c>
      <c r="BM52" s="446" t="str">
        <f>IF(OR(LEFT(M2D!DA76,1)="V",M2D!DA76="RMV"),M2D!DA76,"")</f>
        <v/>
      </c>
      <c r="BN52" s="447" t="str">
        <f>IF(OR(LEFT(M2D!DB76,1)="V",M2D!DB76="RMV"),M2D!DB76,"")</f>
        <v/>
      </c>
      <c r="BO52" s="447" t="str">
        <f>IF(OR(LEFT(M2D!DC76,1)="V",M2D!DC76="RMV"),M2D!DC76,"")</f>
        <v>V20</v>
      </c>
      <c r="BP52" s="447" t="str">
        <f>IF(OR(LEFT(M2D!DD76,1)="V",M2D!DD76="RMV"),M2D!DD76,"")</f>
        <v>V20</v>
      </c>
      <c r="BQ52" s="447" t="str">
        <f>IF(OR(LEFT(M2D!DE76,1)="V",M2D!DE76="RMV"),M2D!DE76,"")</f>
        <v>V20</v>
      </c>
      <c r="BR52" s="447" t="str">
        <f>IF(OR(LEFT(M2D!DF76,1)="V",M2D!DF76="RMV"),M2D!DF76,"")</f>
        <v>V20</v>
      </c>
      <c r="BS52" s="447" t="str">
        <f>IF(OR(LEFT(M2D!DG76,1)="V",M2D!DG76="RMV"),M2D!DG76,"")</f>
        <v>V20</v>
      </c>
      <c r="BT52" s="447" t="str">
        <f>IF(OR(LEFT(M2D!DH76,1)="V",M2D!DH76="RMV"),M2D!DH76,"")</f>
        <v>V20</v>
      </c>
      <c r="BU52" s="447" t="str">
        <f>IF(OR(LEFT(M2D!DI76,1)="V",M2D!DI76="RMV"),M2D!DI76,"")</f>
        <v>RMV</v>
      </c>
      <c r="BV52" s="447" t="str">
        <f>IF(OR(LEFT(M2D!DJ76,1)="V",M2D!DJ76="RMV"),M2D!DJ76,"")</f>
        <v>RMV</v>
      </c>
      <c r="BW52" s="447" t="str">
        <f>IF(OR(LEFT(M2D!DK76,1)="V",M2D!DK76="RMV"),M2D!DK76,"")</f>
        <v>RMV</v>
      </c>
      <c r="BX52" s="448" t="str">
        <f>IF(OR(LEFT(M2D!DL76,1)="V",M2D!DL76="RMV"),M2D!DL76,"")</f>
        <v>RMV</v>
      </c>
      <c r="BY52" s="446" t="str">
        <f>IF(OR(LEFT(M2D!DM76,1)="V",M2D!DM76="RMV"),M2D!DM76,"")</f>
        <v>RMV</v>
      </c>
      <c r="BZ52" s="447" t="str">
        <f>IF(OR(LEFT(M2D!DN76,1)="V",M2D!DN76="RMV"),M2D!DN76,"")</f>
        <v>RMV</v>
      </c>
      <c r="CA52" s="447" t="str">
        <f>IF(OR(LEFT(M2D!DO76,1)="V",M2D!DO76="RMV"),M2D!DO76,"")</f>
        <v/>
      </c>
      <c r="CB52" s="447" t="str">
        <f>IF(OR(LEFT(M2D!DP76,1)="V",M2D!DP76="RMV"),M2D!DP76,"")</f>
        <v/>
      </c>
      <c r="CC52" s="447" t="str">
        <f>IF(OR(LEFT(M2D!DQ76,1)="V",M2D!DQ76="RMV"),M2D!DQ76,"")</f>
        <v/>
      </c>
      <c r="CD52" s="447" t="str">
        <f>IF(OR(LEFT(M2D!DR76,1)="V",M2D!DR76="RMV"),M2D!DR76,"")</f>
        <v/>
      </c>
      <c r="CE52" s="447" t="str">
        <f>IF(OR(LEFT(M2D!DS76,1)="V",M2D!DS76="RMV"),M2D!DS76,"")</f>
        <v/>
      </c>
      <c r="CF52" s="447" t="str">
        <f>IF(OR(LEFT(M2D!DT76,1)="V",M2D!DT76="RMV"),M2D!DT76,"")</f>
        <v/>
      </c>
      <c r="CG52" s="447" t="str">
        <f>IF(OR(LEFT(M2D!DU76,1)="V",M2D!DU76="RMV"),M2D!DU76,"")</f>
        <v/>
      </c>
      <c r="CH52" s="447" t="str">
        <f>IF(OR(LEFT(M2D!DV76,1)="V",M2D!DV76="RMV"),M2D!DV76,"")</f>
        <v/>
      </c>
      <c r="CI52" s="447" t="str">
        <f>IF(OR(LEFT(M2D!DW76,1)="V",M2D!DW76="RMV"),M2D!DW76,"")</f>
        <v/>
      </c>
      <c r="CJ52" s="448" t="str">
        <f>IF(OR(LEFT(M2D!DX76,1)="V",M2D!DX76="RMV"),M2D!DX76,"")</f>
        <v/>
      </c>
      <c r="CK52" s="446" t="str">
        <f>IF(OR(LEFT(M2D!DY76,1)="V",M2D!DY76="RMV"),M2D!DY76,"")</f>
        <v/>
      </c>
      <c r="CL52" s="447" t="str">
        <f>IF(OR(LEFT(M2D!DZ76,1)="V",M2D!DZ76="RMV"),M2D!DZ76,"")</f>
        <v/>
      </c>
      <c r="CM52" s="447" t="str">
        <f>IF(OR(LEFT(M2D!EA76,1)="V",M2D!EA76="RMV"),M2D!EA76,"")</f>
        <v/>
      </c>
      <c r="CN52" s="447" t="str">
        <f>IF(OR(LEFT(M2D!EB76,1)="V",M2D!EB76="RMV"),M2D!EB76,"")</f>
        <v/>
      </c>
      <c r="CO52" s="447" t="str">
        <f>IF(OR(LEFT(M2D!EC76,1)="V",M2D!EC76="RMV"),M2D!EC76,"")</f>
        <v/>
      </c>
      <c r="CP52" s="447" t="str">
        <f>IF(OR(LEFT(M2D!ED76,1)="V",M2D!ED76="RMV"),M2D!ED76,"")</f>
        <v/>
      </c>
      <c r="CQ52" s="447" t="str">
        <f>IF(OR(LEFT(M2D!EE76,1)="V",M2D!EE76="RMV"),M2D!EE76,"")</f>
        <v/>
      </c>
      <c r="CR52" s="447" t="str">
        <f>IF(OR(LEFT(M2D!EF76,1)="V",M2D!EF76="RMV"),M2D!EF76,"")</f>
        <v/>
      </c>
      <c r="CS52" s="447" t="str">
        <f>IF(OR(LEFT(M2D!EG76,1)="V",M2D!EG76="RMV"),M2D!EG76,"")</f>
        <v/>
      </c>
      <c r="CT52" s="447" t="str">
        <f>IF(OR(LEFT(M2D!EH76,1)="V",M2D!EH76="RMV"),M2D!EH76,"")</f>
        <v/>
      </c>
      <c r="CU52" s="447" t="str">
        <f>IF(OR(LEFT(M2D!EI76,1)="V",M2D!EI76="RMV"),M2D!EI76,"")</f>
        <v/>
      </c>
      <c r="CV52" s="448" t="str">
        <f>IF(OR(LEFT(M2D!EJ76,1)="V",M2D!EJ76="RMV"),M2D!EJ76,"")</f>
        <v/>
      </c>
      <c r="CW52" s="443">
        <f>HLOOKUP("RMV",K52:CV$58,CX52,FALSE)-VLOOKUP(C52,CZ$3:DA$8,2,FALSE)</f>
        <v>64</v>
      </c>
      <c r="CX52" s="365">
        <v>7</v>
      </c>
    </row>
    <row r="53" spans="1:102" x14ac:dyDescent="0.2">
      <c r="A53" s="442">
        <v>51</v>
      </c>
      <c r="B53" s="442" t="str">
        <f>M2D!H50</f>
        <v>D653</v>
      </c>
      <c r="C53" s="365" t="str">
        <f t="shared" si="1"/>
        <v>V20</v>
      </c>
      <c r="D53" s="442">
        <f>YEAR(HLOOKUP(C53,M2D!GZ$12:HE$89,VLOOKUP(B53,M2D!GX$13:HF$89,9,FALSE),FALSE))</f>
        <v>2023</v>
      </c>
      <c r="E53" s="446" t="str">
        <f>IF(OR(LEFT(M2D!AS50,1)="V",M2D!AS50="RMV"),M2D!AS50,"")</f>
        <v/>
      </c>
      <c r="F53" s="447" t="str">
        <f>IF(OR(LEFT(M2D!AT50,1)="V",M2D!AT50="RMV"),M2D!AT50,"")</f>
        <v/>
      </c>
      <c r="G53" s="447" t="str">
        <f>IF(OR(LEFT(M2D!AU50,1)="V",M2D!AU50="RMV"),M2D!AU50,"")</f>
        <v/>
      </c>
      <c r="H53" s="447" t="str">
        <f>IF(OR(LEFT(M2D!AV50,1)="V",M2D!AV50="RMV"),M2D!AV50,"")</f>
        <v/>
      </c>
      <c r="I53" s="447" t="str">
        <f>IF(OR(LEFT(M2D!AW50,1)="V",M2D!AW50="RMV"),M2D!AW50,"")</f>
        <v/>
      </c>
      <c r="J53" s="447" t="str">
        <f>IF(OR(LEFT(M2D!AX50,1)="V",M2D!AX50="RMV"),M2D!AX50,"")</f>
        <v/>
      </c>
      <c r="K53" s="447" t="str">
        <f>IF(OR(LEFT(M2D!AY50,1)="V",M2D!AY50="RMV"),M2D!AY50,"")</f>
        <v/>
      </c>
      <c r="L53" s="447" t="str">
        <f>IF(OR(LEFT(M2D!AZ50,1)="V",M2D!AZ50="RMV"),M2D!AZ50,"")</f>
        <v/>
      </c>
      <c r="M53" s="447" t="str">
        <f>IF(OR(LEFT(M2D!BA50,1)="V",M2D!BA50="RMV"),M2D!BA50,"")</f>
        <v/>
      </c>
      <c r="N53" s="447" t="str">
        <f>IF(OR(LEFT(M2D!BB50,1)="V",M2D!BB50="RMV"),M2D!BB50,"")</f>
        <v/>
      </c>
      <c r="O53" s="447" t="str">
        <f>IF(OR(LEFT(M2D!BC50,1)="V",M2D!BC50="RMV"),M2D!BC50,"")</f>
        <v/>
      </c>
      <c r="P53" s="448" t="str">
        <f>IF(OR(LEFT(M2D!BD50,1)="V",M2D!BD50="RMV"),M2D!BD50,"")</f>
        <v/>
      </c>
      <c r="Q53" s="446" t="str">
        <f>IF(OR(LEFT(M2D!BE50,1)="V",M2D!BE50="RMV"),M2D!BE50,"")</f>
        <v/>
      </c>
      <c r="R53" s="447" t="str">
        <f>IF(OR(LEFT(M2D!BF50,1)="V",M2D!BF50="RMV"),M2D!BF50,"")</f>
        <v/>
      </c>
      <c r="S53" s="447" t="str">
        <f>IF(OR(LEFT(M2D!BG50,1)="V",M2D!BG50="RMV"),M2D!BG50,"")</f>
        <v/>
      </c>
      <c r="T53" s="447" t="str">
        <f>IF(OR(LEFT(M2D!BH50,1)="V",M2D!BH50="RMV"),M2D!BH50,"")</f>
        <v/>
      </c>
      <c r="U53" s="447" t="str">
        <f>IF(OR(LEFT(M2D!BI50,1)="V",M2D!BI50="RMV"),M2D!BI50,"")</f>
        <v/>
      </c>
      <c r="V53" s="447" t="str">
        <f>IF(OR(LEFT(M2D!BJ50,1)="V",M2D!BJ50="RMV"),M2D!BJ50,"")</f>
        <v/>
      </c>
      <c r="W53" s="447" t="str">
        <f>IF(OR(LEFT(M2D!BK50,1)="V",M2D!BK50="RMV"),M2D!BK50,"")</f>
        <v/>
      </c>
      <c r="X53" s="447" t="str">
        <f>IF(OR(LEFT(M2D!BL50,1)="V",M2D!BL50="RMV"),M2D!BL50,"")</f>
        <v/>
      </c>
      <c r="Y53" s="447" t="str">
        <f>IF(OR(LEFT(M2D!BM50,1)="V",M2D!BM50="RMV"),M2D!BM50,"")</f>
        <v/>
      </c>
      <c r="Z53" s="447" t="str">
        <f>IF(OR(LEFT(M2D!BN50,1)="V",M2D!BN50="RMV"),M2D!BN50,"")</f>
        <v/>
      </c>
      <c r="AA53" s="447" t="str">
        <f>IF(OR(LEFT(M2D!BO50,1)="V",M2D!BO50="RMV"),M2D!BO50,"")</f>
        <v/>
      </c>
      <c r="AB53" s="448" t="str">
        <f>IF(OR(LEFT(M2D!BP50,1)="V",M2D!BP50="RMV"),M2D!BP50,"")</f>
        <v/>
      </c>
      <c r="AC53" s="446" t="str">
        <f>IF(OR(LEFT(M2D!BQ50,1)="V",M2D!BQ50="RMV"),M2D!BQ50,"")</f>
        <v/>
      </c>
      <c r="AD53" s="447" t="str">
        <f>IF(OR(LEFT(M2D!BR50,1)="V",M2D!BR50="RMV"),M2D!BR50,"")</f>
        <v/>
      </c>
      <c r="AE53" s="447" t="str">
        <f>IF(OR(LEFT(M2D!BS50,1)="V",M2D!BS50="RMV"),M2D!BS50,"")</f>
        <v/>
      </c>
      <c r="AF53" s="447" t="str">
        <f>IF(OR(LEFT(M2D!BT50,1)="V",M2D!BT50="RMV"),M2D!BT50,"")</f>
        <v/>
      </c>
      <c r="AG53" s="447" t="str">
        <f>IF(OR(LEFT(M2D!BU50,1)="V",M2D!BU50="RMV"),M2D!BU50,"")</f>
        <v/>
      </c>
      <c r="AH53" s="447" t="str">
        <f>IF(OR(LEFT(M2D!BV50,1)="V",M2D!BV50="RMV"),M2D!BV50,"")</f>
        <v/>
      </c>
      <c r="AI53" s="447" t="str">
        <f>IF(OR(LEFT(M2D!BW50,1)="V",M2D!BW50="RMV"),M2D!BW50,"")</f>
        <v/>
      </c>
      <c r="AJ53" s="447" t="str">
        <f>IF(OR(LEFT(M2D!BX50,1)="V",M2D!BX50="RMV"),M2D!BX50,"")</f>
        <v/>
      </c>
      <c r="AK53" s="447" t="str">
        <f>IF(OR(LEFT(M2D!BY50,1)="V",M2D!BY50="RMV"),M2D!BY50,"")</f>
        <v/>
      </c>
      <c r="AL53" s="447" t="str">
        <f>IF(OR(LEFT(M2D!BZ50,1)="V",M2D!BZ50="RMV"),M2D!BZ50,"")</f>
        <v/>
      </c>
      <c r="AM53" s="447" t="str">
        <f>IF(OR(LEFT(M2D!CA50,1)="V",M2D!CA50="RMV"),M2D!CA50,"")</f>
        <v/>
      </c>
      <c r="AN53" s="448" t="str">
        <f>IF(OR(LEFT(M2D!CB50,1)="V",M2D!CB50="RMV"),M2D!CB50,"")</f>
        <v/>
      </c>
      <c r="AO53" s="446" t="str">
        <f>IF(OR(LEFT(M2D!CC50,1)="V",M2D!CC50="RMV"),M2D!CC50,"")</f>
        <v/>
      </c>
      <c r="AP53" s="447" t="str">
        <f>IF(OR(LEFT(M2D!CD50,1)="V",M2D!CD50="RMV"),M2D!CD50,"")</f>
        <v/>
      </c>
      <c r="AQ53" s="447" t="str">
        <f>IF(OR(LEFT(M2D!CE50,1)="V",M2D!CE50="RMV"),M2D!CE50,"")</f>
        <v/>
      </c>
      <c r="AR53" s="447" t="str">
        <f>IF(OR(LEFT(M2D!CF50,1)="V",M2D!CF50="RMV"),M2D!CF50,"")</f>
        <v/>
      </c>
      <c r="AS53" s="447" t="str">
        <f>IF(OR(LEFT(M2D!CG50,1)="V",M2D!CG50="RMV"),M2D!CG50,"")</f>
        <v/>
      </c>
      <c r="AT53" s="447" t="str">
        <f>IF(OR(LEFT(M2D!CH50,1)="V",M2D!CH50="RMV"),M2D!CH50,"")</f>
        <v/>
      </c>
      <c r="AU53" s="447" t="str">
        <f>IF(OR(LEFT(M2D!CI50,1)="V",M2D!CI50="RMV"),M2D!CI50,"")</f>
        <v/>
      </c>
      <c r="AV53" s="447" t="str">
        <f>IF(OR(LEFT(M2D!CJ50,1)="V",M2D!CJ50="RMV"),M2D!CJ50,"")</f>
        <v/>
      </c>
      <c r="AW53" s="447" t="str">
        <f>IF(OR(LEFT(M2D!CK50,1)="V",M2D!CK50="RMV"),M2D!CK50,"")</f>
        <v/>
      </c>
      <c r="AX53" s="447" t="str">
        <f>IF(OR(LEFT(M2D!CL50,1)="V",M2D!CL50="RMV"),M2D!CL50,"")</f>
        <v/>
      </c>
      <c r="AY53" s="447" t="str">
        <f>IF(OR(LEFT(M2D!CM50,1)="V",M2D!CM50="RMV"),M2D!CM50,"")</f>
        <v/>
      </c>
      <c r="AZ53" s="448" t="str">
        <f>IF(OR(LEFT(M2D!CN50,1)="V",M2D!CN50="RMV"),M2D!CN50,"")</f>
        <v/>
      </c>
      <c r="BA53" s="446" t="str">
        <f>IF(OR(LEFT(M2D!CO50,1)="V",M2D!CO50="RMV"),M2D!CO50,"")</f>
        <v/>
      </c>
      <c r="BB53" s="447" t="str">
        <f>IF(OR(LEFT(M2D!CP50,1)="V",M2D!CP50="RMV"),M2D!CP50,"")</f>
        <v/>
      </c>
      <c r="BC53" s="447" t="str">
        <f>IF(OR(LEFT(M2D!CQ50,1)="V",M2D!CQ50="RMV"),M2D!CQ50,"")</f>
        <v/>
      </c>
      <c r="BD53" s="447" t="str">
        <f>IF(OR(LEFT(M2D!CR50,1)="V",M2D!CR50="RMV"),M2D!CR50,"")</f>
        <v/>
      </c>
      <c r="BE53" s="447" t="str">
        <f>IF(OR(LEFT(M2D!CS50,1)="V",M2D!CS50="RMV"),M2D!CS50,"")</f>
        <v/>
      </c>
      <c r="BF53" s="447" t="str">
        <f>IF(OR(LEFT(M2D!CT50,1)="V",M2D!CT50="RMV"),M2D!CT50,"")</f>
        <v/>
      </c>
      <c r="BG53" s="447" t="str">
        <f>IF(OR(LEFT(M2D!CU50,1)="V",M2D!CU50="RMV"),M2D!CU50,"")</f>
        <v/>
      </c>
      <c r="BH53" s="447" t="str">
        <f>IF(OR(LEFT(M2D!CV50,1)="V",M2D!CV50="RMV"),M2D!CV50,"")</f>
        <v/>
      </c>
      <c r="BI53" s="447" t="str">
        <f>IF(OR(LEFT(M2D!CW50,1)="V",M2D!CW50="RMV"),M2D!CW50,"")</f>
        <v/>
      </c>
      <c r="BJ53" s="447" t="str">
        <f>IF(OR(LEFT(M2D!CX50,1)="V",M2D!CX50="RMV"),M2D!CX50,"")</f>
        <v/>
      </c>
      <c r="BK53" s="447" t="str">
        <f>IF(OR(LEFT(M2D!CY50,1)="V",M2D!CY50="RMV"),M2D!CY50,"")</f>
        <v/>
      </c>
      <c r="BL53" s="448" t="str">
        <f>IF(OR(LEFT(M2D!CZ50,1)="V",M2D!CZ50="RMV"),M2D!CZ50,"")</f>
        <v/>
      </c>
      <c r="BM53" s="446" t="str">
        <f>IF(OR(LEFT(M2D!DA50,1)="V",M2D!DA50="RMV"),M2D!DA50,"")</f>
        <v/>
      </c>
      <c r="BN53" s="447" t="str">
        <f>IF(OR(LEFT(M2D!DB50,1)="V",M2D!DB50="RMV"),M2D!DB50,"")</f>
        <v/>
      </c>
      <c r="BO53" s="447" t="str">
        <f>IF(OR(LEFT(M2D!DC50,1)="V",M2D!DC50="RMV"),M2D!DC50,"")</f>
        <v>V20</v>
      </c>
      <c r="BP53" s="447" t="str">
        <f>IF(OR(LEFT(M2D!DD50,1)="V",M2D!DD50="RMV"),M2D!DD50,"")</f>
        <v>V20</v>
      </c>
      <c r="BQ53" s="447" t="str">
        <f>IF(OR(LEFT(M2D!DE50,1)="V",M2D!DE50="RMV"),M2D!DE50,"")</f>
        <v>V20</v>
      </c>
      <c r="BR53" s="447" t="str">
        <f>IF(OR(LEFT(M2D!DF50,1)="V",M2D!DF50="RMV"),M2D!DF50,"")</f>
        <v>V20</v>
      </c>
      <c r="BS53" s="447" t="str">
        <f>IF(OR(LEFT(M2D!DG50,1)="V",M2D!DG50="RMV"),M2D!DG50,"")</f>
        <v>V20</v>
      </c>
      <c r="BT53" s="447" t="str">
        <f>IF(OR(LEFT(M2D!DH50,1)="V",M2D!DH50="RMV"),M2D!DH50,"")</f>
        <v>V20</v>
      </c>
      <c r="BU53" s="447" t="str">
        <f>IF(OR(LEFT(M2D!DI50,1)="V",M2D!DI50="RMV"),M2D!DI50,"")</f>
        <v>RMV</v>
      </c>
      <c r="BV53" s="447" t="str">
        <f>IF(OR(LEFT(M2D!DJ50,1)="V",M2D!DJ50="RMV"),M2D!DJ50,"")</f>
        <v>RMV</v>
      </c>
      <c r="BW53" s="447" t="str">
        <f>IF(OR(LEFT(M2D!DK50,1)="V",M2D!DK50="RMV"),M2D!DK50,"")</f>
        <v>RMV</v>
      </c>
      <c r="BX53" s="448" t="str">
        <f>IF(OR(LEFT(M2D!DL50,1)="V",M2D!DL50="RMV"),M2D!DL50,"")</f>
        <v>RMV</v>
      </c>
      <c r="BY53" s="446" t="str">
        <f>IF(OR(LEFT(M2D!DM50,1)="V",M2D!DM50="RMV"),M2D!DM50,"")</f>
        <v>RMV</v>
      </c>
      <c r="BZ53" s="447" t="str">
        <f>IF(OR(LEFT(M2D!DN50,1)="V",M2D!DN50="RMV"),M2D!DN50,"")</f>
        <v>RMV</v>
      </c>
      <c r="CA53" s="447" t="str">
        <f>IF(OR(LEFT(M2D!DO50,1)="V",M2D!DO50="RMV"),M2D!DO50,"")</f>
        <v/>
      </c>
      <c r="CB53" s="447" t="str">
        <f>IF(OR(LEFT(M2D!DP50,1)="V",M2D!DP50="RMV"),M2D!DP50,"")</f>
        <v/>
      </c>
      <c r="CC53" s="447" t="str">
        <f>IF(OR(LEFT(M2D!DQ50,1)="V",M2D!DQ50="RMV"),M2D!DQ50,"")</f>
        <v/>
      </c>
      <c r="CD53" s="447" t="str">
        <f>IF(OR(LEFT(M2D!DR50,1)="V",M2D!DR50="RMV"),M2D!DR50,"")</f>
        <v/>
      </c>
      <c r="CE53" s="447" t="str">
        <f>IF(OR(LEFT(M2D!DS50,1)="V",M2D!DS50="RMV"),M2D!DS50,"")</f>
        <v/>
      </c>
      <c r="CF53" s="447" t="str">
        <f>IF(OR(LEFT(M2D!DT50,1)="V",M2D!DT50="RMV"),M2D!DT50,"")</f>
        <v/>
      </c>
      <c r="CG53" s="447" t="str">
        <f>IF(OR(LEFT(M2D!DU50,1)="V",M2D!DU50="RMV"),M2D!DU50,"")</f>
        <v/>
      </c>
      <c r="CH53" s="447" t="str">
        <f>IF(OR(LEFT(M2D!DV50,1)="V",M2D!DV50="RMV"),M2D!DV50,"")</f>
        <v/>
      </c>
      <c r="CI53" s="447" t="str">
        <f>IF(OR(LEFT(M2D!DW50,1)="V",M2D!DW50="RMV"),M2D!DW50,"")</f>
        <v/>
      </c>
      <c r="CJ53" s="448" t="str">
        <f>IF(OR(LEFT(M2D!DX50,1)="V",M2D!DX50="RMV"),M2D!DX50,"")</f>
        <v/>
      </c>
      <c r="CK53" s="446" t="str">
        <f>IF(OR(LEFT(M2D!DY50,1)="V",M2D!DY50="RMV"),M2D!DY50,"")</f>
        <v/>
      </c>
      <c r="CL53" s="447" t="str">
        <f>IF(OR(LEFT(M2D!DZ50,1)="V",M2D!DZ50="RMV"),M2D!DZ50,"")</f>
        <v/>
      </c>
      <c r="CM53" s="447" t="str">
        <f>IF(OR(LEFT(M2D!EA50,1)="V",M2D!EA50="RMV"),M2D!EA50,"")</f>
        <v/>
      </c>
      <c r="CN53" s="447" t="str">
        <f>IF(OR(LEFT(M2D!EB50,1)="V",M2D!EB50="RMV"),M2D!EB50,"")</f>
        <v/>
      </c>
      <c r="CO53" s="447" t="str">
        <f>IF(OR(LEFT(M2D!EC50,1)="V",M2D!EC50="RMV"),M2D!EC50,"")</f>
        <v/>
      </c>
      <c r="CP53" s="447" t="str">
        <f>IF(OR(LEFT(M2D!ED50,1)="V",M2D!ED50="RMV"),M2D!ED50,"")</f>
        <v/>
      </c>
      <c r="CQ53" s="447" t="str">
        <f>IF(OR(LEFT(M2D!EE50,1)="V",M2D!EE50="RMV"),M2D!EE50,"")</f>
        <v/>
      </c>
      <c r="CR53" s="447" t="str">
        <f>IF(OR(LEFT(M2D!EF50,1)="V",M2D!EF50="RMV"),M2D!EF50,"")</f>
        <v/>
      </c>
      <c r="CS53" s="447" t="str">
        <f>IF(OR(LEFT(M2D!EG50,1)="V",M2D!EG50="RMV"),M2D!EG50,"")</f>
        <v/>
      </c>
      <c r="CT53" s="447" t="str">
        <f>IF(OR(LEFT(M2D!EH50,1)="V",M2D!EH50="RMV"),M2D!EH50,"")</f>
        <v/>
      </c>
      <c r="CU53" s="447" t="str">
        <f>IF(OR(LEFT(M2D!EI50,1)="V",M2D!EI50="RMV"),M2D!EI50,"")</f>
        <v/>
      </c>
      <c r="CV53" s="448" t="str">
        <f>IF(OR(LEFT(M2D!EJ50,1)="V",M2D!EJ50="RMV"),M2D!EJ50,"")</f>
        <v/>
      </c>
      <c r="CW53" s="443">
        <f>HLOOKUP("RMV",K53:CV$58,CX53,FALSE)-VLOOKUP(C53,CZ$3:DA$8,2,FALSE)</f>
        <v>64</v>
      </c>
      <c r="CX53" s="365">
        <v>6</v>
      </c>
    </row>
    <row r="54" spans="1:102" x14ac:dyDescent="0.2">
      <c r="A54" s="442">
        <v>52</v>
      </c>
      <c r="B54" s="442" t="str">
        <f>M2D!H47</f>
        <v>D650</v>
      </c>
      <c r="C54" s="365" t="str">
        <f t="shared" si="1"/>
        <v>V15</v>
      </c>
      <c r="D54" s="442">
        <f>YEAR(HLOOKUP(C54,M2D!GZ$12:HE$89,VLOOKUP(B54,M2D!GX$13:HF$89,9,FALSE),FALSE))</f>
        <v>2023</v>
      </c>
      <c r="E54" s="446" t="str">
        <f>IF(OR(LEFT(M2D!AS47,1)="V",M2D!AS47="RMV"),M2D!AS47,"")</f>
        <v/>
      </c>
      <c r="F54" s="447" t="str">
        <f>IF(OR(LEFT(M2D!AT47,1)="V",M2D!AT47="RMV"),M2D!AT47,"")</f>
        <v/>
      </c>
      <c r="G54" s="447" t="str">
        <f>IF(OR(LEFT(M2D!AU47,1)="V",M2D!AU47="RMV"),M2D!AU47,"")</f>
        <v/>
      </c>
      <c r="H54" s="447" t="str">
        <f>IF(OR(LEFT(M2D!AV47,1)="V",M2D!AV47="RMV"),M2D!AV47,"")</f>
        <v/>
      </c>
      <c r="I54" s="447" t="str">
        <f>IF(OR(LEFT(M2D!AW47,1)="V",M2D!AW47="RMV"),M2D!AW47,"")</f>
        <v/>
      </c>
      <c r="J54" s="447" t="str">
        <f>IF(OR(LEFT(M2D!AX47,1)="V",M2D!AX47="RMV"),M2D!AX47,"")</f>
        <v/>
      </c>
      <c r="K54" s="447" t="str">
        <f>IF(OR(LEFT(M2D!AY47,1)="V",M2D!AY47="RMV"),M2D!AY47,"")</f>
        <v/>
      </c>
      <c r="L54" s="447" t="str">
        <f>IF(OR(LEFT(M2D!AZ47,1)="V",M2D!AZ47="RMV"),M2D!AZ47,"")</f>
        <v/>
      </c>
      <c r="M54" s="447" t="str">
        <f>IF(OR(LEFT(M2D!BA47,1)="V",M2D!BA47="RMV"),M2D!BA47,"")</f>
        <v/>
      </c>
      <c r="N54" s="447" t="str">
        <f>IF(OR(LEFT(M2D!BB47,1)="V",M2D!BB47="RMV"),M2D!BB47,"")</f>
        <v/>
      </c>
      <c r="O54" s="447" t="str">
        <f>IF(OR(LEFT(M2D!BC47,1)="V",M2D!BC47="RMV"),M2D!BC47,"")</f>
        <v/>
      </c>
      <c r="P54" s="448" t="str">
        <f>IF(OR(LEFT(M2D!BD47,1)="V",M2D!BD47="RMV"),M2D!BD47,"")</f>
        <v>V10</v>
      </c>
      <c r="Q54" s="446" t="str">
        <f>IF(OR(LEFT(M2D!BE47,1)="V",M2D!BE47="RMV"),M2D!BE47,"")</f>
        <v>V10</v>
      </c>
      <c r="R54" s="447" t="str">
        <f>IF(OR(LEFT(M2D!BF47,1)="V",M2D!BF47="RMV"),M2D!BF47,"")</f>
        <v>V10</v>
      </c>
      <c r="S54" s="447" t="str">
        <f>IF(OR(LEFT(M2D!BG47,1)="V",M2D!BG47="RMV"),M2D!BG47,"")</f>
        <v>V10</v>
      </c>
      <c r="T54" s="447" t="str">
        <f>IF(OR(LEFT(M2D!BH47,1)="V",M2D!BH47="RMV"),M2D!BH47,"")</f>
        <v>V10</v>
      </c>
      <c r="U54" s="447" t="str">
        <f>IF(OR(LEFT(M2D!BI47,1)="V",M2D!BI47="RMV"),M2D!BI47,"")</f>
        <v>V10</v>
      </c>
      <c r="V54" s="447" t="str">
        <f>IF(OR(LEFT(M2D!BJ47,1)="V",M2D!BJ47="RMV"),M2D!BJ47,"")</f>
        <v/>
      </c>
      <c r="W54" s="447" t="str">
        <f>IF(OR(LEFT(M2D!BK47,1)="V",M2D!BK47="RMV"),M2D!BK47,"")</f>
        <v/>
      </c>
      <c r="X54" s="447" t="str">
        <f>IF(OR(LEFT(M2D!BL47,1)="V",M2D!BL47="RMV"),M2D!BL47,"")</f>
        <v/>
      </c>
      <c r="Y54" s="447" t="str">
        <f>IF(OR(LEFT(M2D!BM47,1)="V",M2D!BM47="RMV"),M2D!BM47,"")</f>
        <v/>
      </c>
      <c r="Z54" s="447" t="str">
        <f>IF(OR(LEFT(M2D!BN47,1)="V",M2D!BN47="RMV"),M2D!BN47,"")</f>
        <v/>
      </c>
      <c r="AA54" s="447" t="str">
        <f>IF(OR(LEFT(M2D!BO47,1)="V",M2D!BO47="RMV"),M2D!BO47,"")</f>
        <v/>
      </c>
      <c r="AB54" s="448" t="str">
        <f>IF(OR(LEFT(M2D!BP47,1)="V",M2D!BP47="RMV"),M2D!BP47,"")</f>
        <v/>
      </c>
      <c r="AC54" s="446" t="str">
        <f>IF(OR(LEFT(M2D!BQ47,1)="V",M2D!BQ47="RMV"),M2D!BQ47,"")</f>
        <v/>
      </c>
      <c r="AD54" s="447" t="str">
        <f>IF(OR(LEFT(M2D!BR47,1)="V",M2D!BR47="RMV"),M2D!BR47,"")</f>
        <v/>
      </c>
      <c r="AE54" s="447" t="str">
        <f>IF(OR(LEFT(M2D!BS47,1)="V",M2D!BS47="RMV"),M2D!BS47,"")</f>
        <v/>
      </c>
      <c r="AF54" s="447" t="str">
        <f>IF(OR(LEFT(M2D!BT47,1)="V",M2D!BT47="RMV"),M2D!BT47,"")</f>
        <v/>
      </c>
      <c r="AG54" s="447" t="str">
        <f>IF(OR(LEFT(M2D!BU47,1)="V",M2D!BU47="RMV"),M2D!BU47,"")</f>
        <v/>
      </c>
      <c r="AH54" s="447" t="str">
        <f>IF(OR(LEFT(M2D!BV47,1)="V",M2D!BV47="RMV"),M2D!BV47,"")</f>
        <v/>
      </c>
      <c r="AI54" s="447" t="str">
        <f>IF(OR(LEFT(M2D!BW47,1)="V",M2D!BW47="RMV"),M2D!BW47,"")</f>
        <v/>
      </c>
      <c r="AJ54" s="447" t="str">
        <f>IF(OR(LEFT(M2D!BX47,1)="V",M2D!BX47="RMV"),M2D!BX47,"")</f>
        <v/>
      </c>
      <c r="AK54" s="447" t="str">
        <f>IF(OR(LEFT(M2D!BY47,1)="V",M2D!BY47="RMV"),M2D!BY47,"")</f>
        <v/>
      </c>
      <c r="AL54" s="447" t="str">
        <f>IF(OR(LEFT(M2D!BZ47,1)="V",M2D!BZ47="RMV"),M2D!BZ47,"")</f>
        <v/>
      </c>
      <c r="AM54" s="447" t="str">
        <f>IF(OR(LEFT(M2D!CA47,1)="V",M2D!CA47="RMV"),M2D!CA47,"")</f>
        <v/>
      </c>
      <c r="AN54" s="448" t="str">
        <f>IF(OR(LEFT(M2D!CB47,1)="V",M2D!CB47="RMV"),M2D!CB47,"")</f>
        <v/>
      </c>
      <c r="AO54" s="446" t="str">
        <f>IF(OR(LEFT(M2D!CC47,1)="V",M2D!CC47="RMV"),M2D!CC47,"")</f>
        <v/>
      </c>
      <c r="AP54" s="447" t="str">
        <f>IF(OR(LEFT(M2D!CD47,1)="V",M2D!CD47="RMV"),M2D!CD47,"")</f>
        <v/>
      </c>
      <c r="AQ54" s="447" t="str">
        <f>IF(OR(LEFT(M2D!CE47,1)="V",M2D!CE47="RMV"),M2D!CE47,"")</f>
        <v/>
      </c>
      <c r="AR54" s="447" t="str">
        <f>IF(OR(LEFT(M2D!CF47,1)="V",M2D!CF47="RMV"),M2D!CF47,"")</f>
        <v/>
      </c>
      <c r="AS54" s="447" t="str">
        <f>IF(OR(LEFT(M2D!CG47,1)="V",M2D!CG47="RMV"),M2D!CG47,"")</f>
        <v/>
      </c>
      <c r="AT54" s="447" t="str">
        <f>IF(OR(LEFT(M2D!CH47,1)="V",M2D!CH47="RMV"),M2D!CH47,"")</f>
        <v/>
      </c>
      <c r="AU54" s="447" t="str">
        <f>IF(OR(LEFT(M2D!CI47,1)="V",M2D!CI47="RMV"),M2D!CI47,"")</f>
        <v/>
      </c>
      <c r="AV54" s="447" t="str">
        <f>IF(OR(LEFT(M2D!CJ47,1)="V",M2D!CJ47="RMV"),M2D!CJ47,"")</f>
        <v/>
      </c>
      <c r="AW54" s="447" t="str">
        <f>IF(OR(LEFT(M2D!CK47,1)="V",M2D!CK47="RMV"),M2D!CK47,"")</f>
        <v/>
      </c>
      <c r="AX54" s="447" t="str">
        <f>IF(OR(LEFT(M2D!CL47,1)="V",M2D!CL47="RMV"),M2D!CL47,"")</f>
        <v/>
      </c>
      <c r="AY54" s="447" t="str">
        <f>IF(OR(LEFT(M2D!CM47,1)="V",M2D!CM47="RMV"),M2D!CM47,"")</f>
        <v/>
      </c>
      <c r="AZ54" s="448" t="str">
        <f>IF(OR(LEFT(M2D!CN47,1)="V",M2D!CN47="RMV"),M2D!CN47,"")</f>
        <v/>
      </c>
      <c r="BA54" s="446" t="str">
        <f>IF(OR(LEFT(M2D!CO47,1)="V",M2D!CO47="RMV"),M2D!CO47,"")</f>
        <v/>
      </c>
      <c r="BB54" s="447" t="str">
        <f>IF(OR(LEFT(M2D!CP47,1)="V",M2D!CP47="RMV"),M2D!CP47,"")</f>
        <v/>
      </c>
      <c r="BC54" s="447" t="str">
        <f>IF(OR(LEFT(M2D!CQ47,1)="V",M2D!CQ47="RMV"),M2D!CQ47,"")</f>
        <v/>
      </c>
      <c r="BD54" s="447" t="str">
        <f>IF(OR(LEFT(M2D!CR47,1)="V",M2D!CR47="RMV"),M2D!CR47,"")</f>
        <v/>
      </c>
      <c r="BE54" s="447" t="str">
        <f>IF(OR(LEFT(M2D!CS47,1)="V",M2D!CS47="RMV"),M2D!CS47,"")</f>
        <v/>
      </c>
      <c r="BF54" s="447" t="str">
        <f>IF(OR(LEFT(M2D!CT47,1)="V",M2D!CT47="RMV"),M2D!CT47,"")</f>
        <v/>
      </c>
      <c r="BG54" s="447" t="str">
        <f>IF(OR(LEFT(M2D!CU47,1)="V",M2D!CU47="RMV"),M2D!CU47,"")</f>
        <v/>
      </c>
      <c r="BH54" s="447" t="str">
        <f>IF(OR(LEFT(M2D!CV47,1)="V",M2D!CV47="RMV"),M2D!CV47,"")</f>
        <v/>
      </c>
      <c r="BI54" s="447" t="str">
        <f>IF(OR(LEFT(M2D!CW47,1)="V",M2D!CW47="RMV"),M2D!CW47,"")</f>
        <v/>
      </c>
      <c r="BJ54" s="447" t="str">
        <f>IF(OR(LEFT(M2D!CX47,1)="V",M2D!CX47="RMV"),M2D!CX47,"")</f>
        <v/>
      </c>
      <c r="BK54" s="447" t="str">
        <f>IF(OR(LEFT(M2D!CY47,1)="V",M2D!CY47="RMV"),M2D!CY47,"")</f>
        <v/>
      </c>
      <c r="BL54" s="448" t="str">
        <f>IF(OR(LEFT(M2D!CZ47,1)="V",M2D!CZ47="RMV"),M2D!CZ47,"")</f>
        <v/>
      </c>
      <c r="BM54" s="446" t="str">
        <f>IF(OR(LEFT(M2D!DA47,1)="V",M2D!DA47="RMV"),M2D!DA47,"")</f>
        <v/>
      </c>
      <c r="BN54" s="447" t="str">
        <f>IF(OR(LEFT(M2D!DB47,1)="V",M2D!DB47="RMV"),M2D!DB47,"")</f>
        <v/>
      </c>
      <c r="BO54" s="447" t="str">
        <f>IF(OR(LEFT(M2D!DC47,1)="V",M2D!DC47="RMV"),M2D!DC47,"")</f>
        <v>V15</v>
      </c>
      <c r="BP54" s="447" t="str">
        <f>IF(OR(LEFT(M2D!DD47,1)="V",M2D!DD47="RMV"),M2D!DD47,"")</f>
        <v>V15</v>
      </c>
      <c r="BQ54" s="447" t="str">
        <f>IF(OR(LEFT(M2D!DE47,1)="V",M2D!DE47="RMV"),M2D!DE47,"")</f>
        <v>V15</v>
      </c>
      <c r="BR54" s="447" t="str">
        <f>IF(OR(LEFT(M2D!DF47,1)="V",M2D!DF47="RMV"),M2D!DF47,"")</f>
        <v>V15</v>
      </c>
      <c r="BS54" s="447" t="str">
        <f>IF(OR(LEFT(M2D!DG47,1)="V",M2D!DG47="RMV"),M2D!DG47,"")</f>
        <v>V15</v>
      </c>
      <c r="BT54" s="447" t="str">
        <f>IF(OR(LEFT(M2D!DH47,1)="V",M2D!DH47="RMV"),M2D!DH47,"")</f>
        <v>RMV</v>
      </c>
      <c r="BU54" s="447" t="str">
        <f>IF(OR(LEFT(M2D!DI47,1)="V",M2D!DI47="RMV"),M2D!DI47,"")</f>
        <v>RMV</v>
      </c>
      <c r="BV54" s="447" t="str">
        <f>IF(OR(LEFT(M2D!DJ47,1)="V",M2D!DJ47="RMV"),M2D!DJ47,"")</f>
        <v>RMV</v>
      </c>
      <c r="BW54" s="447" t="str">
        <f>IF(OR(LEFT(M2D!DK47,1)="V",M2D!DK47="RMV"),M2D!DK47,"")</f>
        <v>RMV</v>
      </c>
      <c r="BX54" s="448" t="str">
        <f>IF(OR(LEFT(M2D!DL47,1)="V",M2D!DL47="RMV"),M2D!DL47,"")</f>
        <v>RMV</v>
      </c>
      <c r="BY54" s="446" t="str">
        <f>IF(OR(LEFT(M2D!DM47,1)="V",M2D!DM47="RMV"),M2D!DM47,"")</f>
        <v>RMV</v>
      </c>
      <c r="BZ54" s="447" t="str">
        <f>IF(OR(LEFT(M2D!DN47,1)="V",M2D!DN47="RMV"),M2D!DN47,"")</f>
        <v/>
      </c>
      <c r="CA54" s="447" t="str">
        <f>IF(OR(LEFT(M2D!DO47,1)="V",M2D!DO47="RMV"),M2D!DO47,"")</f>
        <v/>
      </c>
      <c r="CB54" s="447" t="str">
        <f>IF(OR(LEFT(M2D!DP47,1)="V",M2D!DP47="RMV"),M2D!DP47,"")</f>
        <v/>
      </c>
      <c r="CC54" s="447" t="str">
        <f>IF(OR(LEFT(M2D!DQ47,1)="V",M2D!DQ47="RMV"),M2D!DQ47,"")</f>
        <v/>
      </c>
      <c r="CD54" s="447" t="str">
        <f>IF(OR(LEFT(M2D!DR47,1)="V",M2D!DR47="RMV"),M2D!DR47,"")</f>
        <v/>
      </c>
      <c r="CE54" s="447" t="str">
        <f>IF(OR(LEFT(M2D!DS47,1)="V",M2D!DS47="RMV"),M2D!DS47,"")</f>
        <v/>
      </c>
      <c r="CF54" s="447" t="str">
        <f>IF(OR(LEFT(M2D!DT47,1)="V",M2D!DT47="RMV"),M2D!DT47,"")</f>
        <v/>
      </c>
      <c r="CG54" s="447" t="str">
        <f>IF(OR(LEFT(M2D!DU47,1)="V",M2D!DU47="RMV"),M2D!DU47,"")</f>
        <v/>
      </c>
      <c r="CH54" s="447" t="str">
        <f>IF(OR(LEFT(M2D!DV47,1)="V",M2D!DV47="RMV"),M2D!DV47,"")</f>
        <v/>
      </c>
      <c r="CI54" s="447" t="str">
        <f>IF(OR(LEFT(M2D!DW47,1)="V",M2D!DW47="RMV"),M2D!DW47,"")</f>
        <v/>
      </c>
      <c r="CJ54" s="448" t="str">
        <f>IF(OR(LEFT(M2D!DX47,1)="V",M2D!DX47="RMV"),M2D!DX47,"")</f>
        <v/>
      </c>
      <c r="CK54" s="446" t="str">
        <f>IF(OR(LEFT(M2D!DY47,1)="V",M2D!DY47="RMV"),M2D!DY47,"")</f>
        <v/>
      </c>
      <c r="CL54" s="447" t="str">
        <f>IF(OR(LEFT(M2D!DZ47,1)="V",M2D!DZ47="RMV"),M2D!DZ47,"")</f>
        <v/>
      </c>
      <c r="CM54" s="447" t="str">
        <f>IF(OR(LEFT(M2D!EA47,1)="V",M2D!EA47="RMV"),M2D!EA47,"")</f>
        <v/>
      </c>
      <c r="CN54" s="447" t="str">
        <f>IF(OR(LEFT(M2D!EB47,1)="V",M2D!EB47="RMV"),M2D!EB47,"")</f>
        <v/>
      </c>
      <c r="CO54" s="447" t="str">
        <f>IF(OR(LEFT(M2D!EC47,1)="V",M2D!EC47="RMV"),M2D!EC47,"")</f>
        <v/>
      </c>
      <c r="CP54" s="447" t="str">
        <f>IF(OR(LEFT(M2D!ED47,1)="V",M2D!ED47="RMV"),M2D!ED47,"")</f>
        <v/>
      </c>
      <c r="CQ54" s="447" t="str">
        <f>IF(OR(LEFT(M2D!EE47,1)="V",M2D!EE47="RMV"),M2D!EE47,"")</f>
        <v/>
      </c>
      <c r="CR54" s="447" t="str">
        <f>IF(OR(LEFT(M2D!EF47,1)="V",M2D!EF47="RMV"),M2D!EF47,"")</f>
        <v/>
      </c>
      <c r="CS54" s="447" t="str">
        <f>IF(OR(LEFT(M2D!EG47,1)="V",M2D!EG47="RMV"),M2D!EG47,"")</f>
        <v/>
      </c>
      <c r="CT54" s="447" t="str">
        <f>IF(OR(LEFT(M2D!EH47,1)="V",M2D!EH47="RMV"),M2D!EH47,"")</f>
        <v/>
      </c>
      <c r="CU54" s="447" t="str">
        <f>IF(OR(LEFT(M2D!EI47,1)="V",M2D!EI47="RMV"),M2D!EI47,"")</f>
        <v/>
      </c>
      <c r="CV54" s="448" t="str">
        <f>IF(OR(LEFT(M2D!EJ47,1)="V",M2D!EJ47="RMV"),M2D!EJ47,"")</f>
        <v/>
      </c>
      <c r="CW54" s="443">
        <f>HLOOKUP("RMV",K54:CV$58,CX54,FALSE)-VLOOKUP(C54,CZ$3:DA$8,2,FALSE)</f>
        <v>64</v>
      </c>
      <c r="CX54" s="365">
        <v>5</v>
      </c>
    </row>
    <row r="55" spans="1:102" x14ac:dyDescent="0.2">
      <c r="A55" s="442">
        <v>53</v>
      </c>
      <c r="B55" s="442" t="str">
        <f>M2D!H25</f>
        <v>D627</v>
      </c>
      <c r="C55" s="365" t="str">
        <f t="shared" si="1"/>
        <v>V15</v>
      </c>
      <c r="D55" s="442">
        <f>YEAR(HLOOKUP(C55,M2D!GZ$12:HE$89,VLOOKUP(B55,M2D!GX$13:HF$89,9,FALSE),FALSE))</f>
        <v>2023</v>
      </c>
      <c r="E55" s="446" t="str">
        <f>IF(OR(LEFT(M2D!AS25,1)="V",M2D!AS25="RMV"),M2D!AS25,"")</f>
        <v/>
      </c>
      <c r="F55" s="447" t="str">
        <f>IF(OR(LEFT(M2D!AT25,1)="V",M2D!AT25="RMV"),M2D!AT25,"")</f>
        <v/>
      </c>
      <c r="G55" s="447" t="str">
        <f>IF(OR(LEFT(M2D!AU25,1)="V",M2D!AU25="RMV"),M2D!AU25,"")</f>
        <v/>
      </c>
      <c r="H55" s="447" t="str">
        <f>IF(OR(LEFT(M2D!AV25,1)="V",M2D!AV25="RMV"),M2D!AV25,"")</f>
        <v/>
      </c>
      <c r="I55" s="447" t="str">
        <f>IF(OR(LEFT(M2D!AW25,1)="V",M2D!AW25="RMV"),M2D!AW25,"")</f>
        <v/>
      </c>
      <c r="J55" s="447" t="str">
        <f>IF(OR(LEFT(M2D!AX25,1)="V",M2D!AX25="RMV"),M2D!AX25,"")</f>
        <v/>
      </c>
      <c r="K55" s="447" t="str">
        <f>IF(OR(LEFT(M2D!AY25,1)="V",M2D!AY25="RMV"),M2D!AY25,"")</f>
        <v/>
      </c>
      <c r="L55" s="447" t="str">
        <f>IF(OR(LEFT(M2D!AZ25,1)="V",M2D!AZ25="RMV"),M2D!AZ25,"")</f>
        <v/>
      </c>
      <c r="M55" s="447" t="str">
        <f>IF(OR(LEFT(M2D!BA25,1)="V",M2D!BA25="RMV"),M2D!BA25,"")</f>
        <v/>
      </c>
      <c r="N55" s="447" t="str">
        <f>IF(OR(LEFT(M2D!BB25,1)="V",M2D!BB25="RMV"),M2D!BB25,"")</f>
        <v/>
      </c>
      <c r="O55" s="447" t="str">
        <f>IF(OR(LEFT(M2D!BC25,1)="V",M2D!BC25="RMV"),M2D!BC25,"")</f>
        <v/>
      </c>
      <c r="P55" s="448" t="str">
        <f>IF(OR(LEFT(M2D!BD25,1)="V",M2D!BD25="RMV"),M2D!BD25,"")</f>
        <v/>
      </c>
      <c r="Q55" s="446" t="str">
        <f>IF(OR(LEFT(M2D!BE25,1)="V",M2D!BE25="RMV"),M2D!BE25,"")</f>
        <v/>
      </c>
      <c r="R55" s="447" t="str">
        <f>IF(OR(LEFT(M2D!BF25,1)="V",M2D!BF25="RMV"),M2D!BF25,"")</f>
        <v/>
      </c>
      <c r="S55" s="447" t="str">
        <f>IF(OR(LEFT(M2D!BG25,1)="V",M2D!BG25="RMV"),M2D!BG25,"")</f>
        <v/>
      </c>
      <c r="T55" s="447" t="str">
        <f>IF(OR(LEFT(M2D!BH25,1)="V",M2D!BH25="RMV"),M2D!BH25,"")</f>
        <v/>
      </c>
      <c r="U55" s="447" t="str">
        <f>IF(OR(LEFT(M2D!BI25,1)="V",M2D!BI25="RMV"),M2D!BI25,"")</f>
        <v/>
      </c>
      <c r="V55" s="447" t="str">
        <f>IF(OR(LEFT(M2D!BJ25,1)="V",M2D!BJ25="RMV"),M2D!BJ25,"")</f>
        <v>V10</v>
      </c>
      <c r="W55" s="447" t="str">
        <f>IF(OR(LEFT(M2D!BK25,1)="V",M2D!BK25="RMV"),M2D!BK25,"")</f>
        <v>V10</v>
      </c>
      <c r="X55" s="447" t="str">
        <f>IF(OR(LEFT(M2D!BL25,1)="V",M2D!BL25="RMV"),M2D!BL25,"")</f>
        <v>V10</v>
      </c>
      <c r="Y55" s="447" t="str">
        <f>IF(OR(LEFT(M2D!BM25,1)="V",M2D!BM25="RMV"),M2D!BM25,"")</f>
        <v>V10</v>
      </c>
      <c r="Z55" s="447" t="str">
        <f>IF(OR(LEFT(M2D!BN25,1)="V",M2D!BN25="RMV"),M2D!BN25,"")</f>
        <v>V10</v>
      </c>
      <c r="AA55" s="447" t="str">
        <f>IF(OR(LEFT(M2D!BO25,1)="V",M2D!BO25="RMV"),M2D!BO25,"")</f>
        <v>V10</v>
      </c>
      <c r="AB55" s="448" t="str">
        <f>IF(OR(LEFT(M2D!BP25,1)="V",M2D!BP25="RMV"),M2D!BP25,"")</f>
        <v/>
      </c>
      <c r="AC55" s="446" t="str">
        <f>IF(OR(LEFT(M2D!BQ25,1)="V",M2D!BQ25="RMV"),M2D!BQ25,"")</f>
        <v/>
      </c>
      <c r="AD55" s="447" t="str">
        <f>IF(OR(LEFT(M2D!BR25,1)="V",M2D!BR25="RMV"),M2D!BR25,"")</f>
        <v/>
      </c>
      <c r="AE55" s="447" t="str">
        <f>IF(OR(LEFT(M2D!BS25,1)="V",M2D!BS25="RMV"),M2D!BS25,"")</f>
        <v/>
      </c>
      <c r="AF55" s="447" t="str">
        <f>IF(OR(LEFT(M2D!BT25,1)="V",M2D!BT25="RMV"),M2D!BT25,"")</f>
        <v/>
      </c>
      <c r="AG55" s="447" t="str">
        <f>IF(OR(LEFT(M2D!BU25,1)="V",M2D!BU25="RMV"),M2D!BU25,"")</f>
        <v/>
      </c>
      <c r="AH55" s="447" t="str">
        <f>IF(OR(LEFT(M2D!BV25,1)="V",M2D!BV25="RMV"),M2D!BV25,"")</f>
        <v/>
      </c>
      <c r="AI55" s="447" t="str">
        <f>IF(OR(LEFT(M2D!BW25,1)="V",M2D!BW25="RMV"),M2D!BW25,"")</f>
        <v/>
      </c>
      <c r="AJ55" s="447" t="str">
        <f>IF(OR(LEFT(M2D!BX25,1)="V",M2D!BX25="RMV"),M2D!BX25,"")</f>
        <v/>
      </c>
      <c r="AK55" s="447" t="str">
        <f>IF(OR(LEFT(M2D!BY25,1)="V",M2D!BY25="RMV"),M2D!BY25,"")</f>
        <v/>
      </c>
      <c r="AL55" s="447" t="str">
        <f>IF(OR(LEFT(M2D!BZ25,1)="V",M2D!BZ25="RMV"),M2D!BZ25,"")</f>
        <v/>
      </c>
      <c r="AM55" s="447" t="str">
        <f>IF(OR(LEFT(M2D!CA25,1)="V",M2D!CA25="RMV"),M2D!CA25,"")</f>
        <v/>
      </c>
      <c r="AN55" s="448" t="str">
        <f>IF(OR(LEFT(M2D!CB25,1)="V",M2D!CB25="RMV"),M2D!CB25,"")</f>
        <v/>
      </c>
      <c r="AO55" s="446" t="str">
        <f>IF(OR(LEFT(M2D!CC25,1)="V",M2D!CC25="RMV"),M2D!CC25,"")</f>
        <v/>
      </c>
      <c r="AP55" s="447" t="str">
        <f>IF(OR(LEFT(M2D!CD25,1)="V",M2D!CD25="RMV"),M2D!CD25,"")</f>
        <v/>
      </c>
      <c r="AQ55" s="447" t="str">
        <f>IF(OR(LEFT(M2D!CE25,1)="V",M2D!CE25="RMV"),M2D!CE25,"")</f>
        <v/>
      </c>
      <c r="AR55" s="447" t="str">
        <f>IF(OR(LEFT(M2D!CF25,1)="V",M2D!CF25="RMV"),M2D!CF25,"")</f>
        <v/>
      </c>
      <c r="AS55" s="447" t="str">
        <f>IF(OR(LEFT(M2D!CG25,1)="V",M2D!CG25="RMV"),M2D!CG25,"")</f>
        <v/>
      </c>
      <c r="AT55" s="447" t="str">
        <f>IF(OR(LEFT(M2D!CH25,1)="V",M2D!CH25="RMV"),M2D!CH25,"")</f>
        <v/>
      </c>
      <c r="AU55" s="447" t="str">
        <f>IF(OR(LEFT(M2D!CI25,1)="V",M2D!CI25="RMV"),M2D!CI25,"")</f>
        <v/>
      </c>
      <c r="AV55" s="447" t="str">
        <f>IF(OR(LEFT(M2D!CJ25,1)="V",M2D!CJ25="RMV"),M2D!CJ25,"")</f>
        <v/>
      </c>
      <c r="AW55" s="447" t="str">
        <f>IF(OR(LEFT(M2D!CK25,1)="V",M2D!CK25="RMV"),M2D!CK25,"")</f>
        <v/>
      </c>
      <c r="AX55" s="447" t="str">
        <f>IF(OR(LEFT(M2D!CL25,1)="V",M2D!CL25="RMV"),M2D!CL25,"")</f>
        <v/>
      </c>
      <c r="AY55" s="447" t="str">
        <f>IF(OR(LEFT(M2D!CM25,1)="V",M2D!CM25="RMV"),M2D!CM25,"")</f>
        <v/>
      </c>
      <c r="AZ55" s="448" t="str">
        <f>IF(OR(LEFT(M2D!CN25,1)="V",M2D!CN25="RMV"),M2D!CN25,"")</f>
        <v/>
      </c>
      <c r="BA55" s="446" t="str">
        <f>IF(OR(LEFT(M2D!CO25,1)="V",M2D!CO25="RMV"),M2D!CO25,"")</f>
        <v/>
      </c>
      <c r="BB55" s="447" t="str">
        <f>IF(OR(LEFT(M2D!CP25,1)="V",M2D!CP25="RMV"),M2D!CP25,"")</f>
        <v/>
      </c>
      <c r="BC55" s="447" t="str">
        <f>IF(OR(LEFT(M2D!CQ25,1)="V",M2D!CQ25="RMV"),M2D!CQ25,"")</f>
        <v/>
      </c>
      <c r="BD55" s="447" t="str">
        <f>IF(OR(LEFT(M2D!CR25,1)="V",M2D!CR25="RMV"),M2D!CR25,"")</f>
        <v/>
      </c>
      <c r="BE55" s="447" t="str">
        <f>IF(OR(LEFT(M2D!CS25,1)="V",M2D!CS25="RMV"),M2D!CS25,"")</f>
        <v/>
      </c>
      <c r="BF55" s="447" t="str">
        <f>IF(OR(LEFT(M2D!CT25,1)="V",M2D!CT25="RMV"),M2D!CT25,"")</f>
        <v/>
      </c>
      <c r="BG55" s="447" t="str">
        <f>IF(OR(LEFT(M2D!CU25,1)="V",M2D!CU25="RMV"),M2D!CU25,"")</f>
        <v/>
      </c>
      <c r="BH55" s="447" t="str">
        <f>IF(OR(LEFT(M2D!CV25,1)="V",M2D!CV25="RMV"),M2D!CV25,"")</f>
        <v/>
      </c>
      <c r="BI55" s="447" t="str">
        <f>IF(OR(LEFT(M2D!CW25,1)="V",M2D!CW25="RMV"),M2D!CW25,"")</f>
        <v/>
      </c>
      <c r="BJ55" s="447" t="str">
        <f>IF(OR(LEFT(M2D!CX25,1)="V",M2D!CX25="RMV"),M2D!CX25,"")</f>
        <v/>
      </c>
      <c r="BK55" s="447" t="str">
        <f>IF(OR(LEFT(M2D!CY25,1)="V",M2D!CY25="RMV"),M2D!CY25,"")</f>
        <v/>
      </c>
      <c r="BL55" s="448" t="str">
        <f>IF(OR(LEFT(M2D!CZ25,1)="V",M2D!CZ25="RMV"),M2D!CZ25,"")</f>
        <v/>
      </c>
      <c r="BM55" s="446" t="str">
        <f>IF(OR(LEFT(M2D!DA25,1)="V",M2D!DA25="RMV"),M2D!DA25,"")</f>
        <v/>
      </c>
      <c r="BN55" s="447" t="str">
        <f>IF(OR(LEFT(M2D!DB25,1)="V",M2D!DB25="RMV"),M2D!DB25,"")</f>
        <v/>
      </c>
      <c r="BO55" s="447" t="str">
        <f>IF(OR(LEFT(M2D!DC25,1)="V",M2D!DC25="RMV"),M2D!DC25,"")</f>
        <v/>
      </c>
      <c r="BP55" s="447" t="str">
        <f>IF(OR(LEFT(M2D!DD25,1)="V",M2D!DD25="RMV"),M2D!DD25,"")</f>
        <v/>
      </c>
      <c r="BQ55" s="447" t="str">
        <f>IF(OR(LEFT(M2D!DE25,1)="V",M2D!DE25="RMV"),M2D!DE25,"")</f>
        <v/>
      </c>
      <c r="BR55" s="447" t="str">
        <f>IF(OR(LEFT(M2D!DF25,1)="V",M2D!DF25="RMV"),M2D!DF25,"")</f>
        <v/>
      </c>
      <c r="BS55" s="447" t="str">
        <f>IF(OR(LEFT(M2D!DG25,1)="V",M2D!DG25="RMV"),M2D!DG25,"")</f>
        <v/>
      </c>
      <c r="BT55" s="447" t="str">
        <f>IF(OR(LEFT(M2D!DH25,1)="V",M2D!DH25="RMV"),M2D!DH25,"")</f>
        <v/>
      </c>
      <c r="BU55" s="447" t="str">
        <f>IF(OR(LEFT(M2D!DI25,1)="V",M2D!DI25="RMV"),M2D!DI25,"")</f>
        <v/>
      </c>
      <c r="BV55" s="447" t="str">
        <f>IF(OR(LEFT(M2D!DJ25,1)="V",M2D!DJ25="RMV"),M2D!DJ25,"")</f>
        <v/>
      </c>
      <c r="BW55" s="447" t="str">
        <f>IF(OR(LEFT(M2D!DK25,1)="V",M2D!DK25="RMV"),M2D!DK25,"")</f>
        <v/>
      </c>
      <c r="BX55" s="448" t="str">
        <f>IF(OR(LEFT(M2D!DL25,1)="V",M2D!DL25="RMV"),M2D!DL25,"")</f>
        <v>V15</v>
      </c>
      <c r="BY55" s="446" t="str">
        <f>IF(OR(LEFT(M2D!DM25,1)="V",M2D!DM25="RMV"),M2D!DM25,"")</f>
        <v>V15</v>
      </c>
      <c r="BZ55" s="447" t="str">
        <f>IF(OR(LEFT(M2D!DN25,1)="V",M2D!DN25="RMV"),M2D!DN25,"")</f>
        <v>V15</v>
      </c>
      <c r="CA55" s="447" t="str">
        <f>IF(OR(LEFT(M2D!DO25,1)="V",M2D!DO25="RMV"),M2D!DO25,"")</f>
        <v>V15</v>
      </c>
      <c r="CB55" s="447" t="str">
        <f>IF(OR(LEFT(M2D!DP25,1)="V",M2D!DP25="RMV"),M2D!DP25,"")</f>
        <v>V15</v>
      </c>
      <c r="CC55" s="447" t="str">
        <f>IF(OR(LEFT(M2D!DQ25,1)="V",M2D!DQ25="RMV"),M2D!DQ25,"")</f>
        <v>RMV</v>
      </c>
      <c r="CD55" s="447" t="str">
        <f>IF(OR(LEFT(M2D!DR25,1)="V",M2D!DR25="RMV"),M2D!DR25,"")</f>
        <v>RMV</v>
      </c>
      <c r="CE55" s="447" t="str">
        <f>IF(OR(LEFT(M2D!DS25,1)="V",M2D!DS25="RMV"),M2D!DS25,"")</f>
        <v>RMV</v>
      </c>
      <c r="CF55" s="447" t="str">
        <f>IF(OR(LEFT(M2D!DT25,1)="V",M2D!DT25="RMV"),M2D!DT25,"")</f>
        <v>RMV</v>
      </c>
      <c r="CG55" s="447" t="str">
        <f>IF(OR(LEFT(M2D!DU25,1)="V",M2D!DU25="RMV"),M2D!DU25,"")</f>
        <v>RMV</v>
      </c>
      <c r="CH55" s="447" t="str">
        <f>IF(OR(LEFT(M2D!DV25,1)="V",M2D!DV25="RMV"),M2D!DV25,"")</f>
        <v>RMV</v>
      </c>
      <c r="CI55" s="447" t="str">
        <f>IF(OR(LEFT(M2D!DW25,1)="V",M2D!DW25="RMV"),M2D!DW25,"")</f>
        <v/>
      </c>
      <c r="CJ55" s="448" t="str">
        <f>IF(OR(LEFT(M2D!DX25,1)="V",M2D!DX25="RMV"),M2D!DX25,"")</f>
        <v/>
      </c>
      <c r="CK55" s="446" t="str">
        <f>IF(OR(LEFT(M2D!DY25,1)="V",M2D!DY25="RMV"),M2D!DY25,"")</f>
        <v/>
      </c>
      <c r="CL55" s="447" t="str">
        <f>IF(OR(LEFT(M2D!DZ25,1)="V",M2D!DZ25="RMV"),M2D!DZ25,"")</f>
        <v/>
      </c>
      <c r="CM55" s="447" t="str">
        <f>IF(OR(LEFT(M2D!EA25,1)="V",M2D!EA25="RMV"),M2D!EA25,"")</f>
        <v/>
      </c>
      <c r="CN55" s="447" t="str">
        <f>IF(OR(LEFT(M2D!EB25,1)="V",M2D!EB25="RMV"),M2D!EB25,"")</f>
        <v/>
      </c>
      <c r="CO55" s="447" t="str">
        <f>IF(OR(LEFT(M2D!EC25,1)="V",M2D!EC25="RMV"),M2D!EC25,"")</f>
        <v/>
      </c>
      <c r="CP55" s="447" t="str">
        <f>IF(OR(LEFT(M2D!ED25,1)="V",M2D!ED25="RMV"),M2D!ED25,"")</f>
        <v/>
      </c>
      <c r="CQ55" s="447" t="str">
        <f>IF(OR(LEFT(M2D!EE25,1)="V",M2D!EE25="RMV"),M2D!EE25,"")</f>
        <v/>
      </c>
      <c r="CR55" s="447" t="str">
        <f>IF(OR(LEFT(M2D!EF25,1)="V",M2D!EF25="RMV"),M2D!EF25,"")</f>
        <v/>
      </c>
      <c r="CS55" s="447" t="str">
        <f>IF(OR(LEFT(M2D!EG25,1)="V",M2D!EG25="RMV"),M2D!EG25,"")</f>
        <v/>
      </c>
      <c r="CT55" s="447" t="str">
        <f>IF(OR(LEFT(M2D!EH25,1)="V",M2D!EH25="RMV"),M2D!EH25,"")</f>
        <v/>
      </c>
      <c r="CU55" s="447" t="str">
        <f>IF(OR(LEFT(M2D!EI25,1)="V",M2D!EI25="RMV"),M2D!EI25,"")</f>
        <v/>
      </c>
      <c r="CV55" s="448" t="str">
        <f>IF(OR(LEFT(M2D!EJ25,1)="V",M2D!EJ25="RMV"),M2D!EJ25,"")</f>
        <v/>
      </c>
      <c r="CW55" s="443">
        <f>HLOOKUP("RMV",K55:CV$58,CX55,FALSE)-VLOOKUP(C55,CZ$3:DA$8,2,FALSE)</f>
        <v>73</v>
      </c>
      <c r="CX55" s="365">
        <v>4</v>
      </c>
    </row>
    <row r="56" spans="1:102" x14ac:dyDescent="0.2">
      <c r="A56" s="442">
        <v>54</v>
      </c>
      <c r="B56" s="442" t="str">
        <f>M2D!H73</f>
        <v>D679</v>
      </c>
      <c r="C56" s="365" t="str">
        <f t="shared" si="1"/>
        <v>V20</v>
      </c>
      <c r="D56" s="442">
        <f>YEAR(HLOOKUP(C56,M2D!GZ$12:HE$89,VLOOKUP(B56,M2D!GX$13:HF$89,9,FALSE),FALSE))</f>
        <v>2024</v>
      </c>
      <c r="E56" s="446" t="str">
        <f>IF(OR(LEFT(M2D!AS73,1)="V",M2D!AS73="RMV"),M2D!AS73,"")</f>
        <v/>
      </c>
      <c r="F56" s="447" t="str">
        <f>IF(OR(LEFT(M2D!AT73,1)="V",M2D!AT73="RMV"),M2D!AT73,"")</f>
        <v/>
      </c>
      <c r="G56" s="447" t="str">
        <f>IF(OR(LEFT(M2D!AU73,1)="V",M2D!AU73="RMV"),M2D!AU73,"")</f>
        <v/>
      </c>
      <c r="H56" s="447" t="str">
        <f>IF(OR(LEFT(M2D!AV73,1)="V",M2D!AV73="RMV"),M2D!AV73,"")</f>
        <v/>
      </c>
      <c r="I56" s="447" t="str">
        <f>IF(OR(LEFT(M2D!AW73,1)="V",M2D!AW73="RMV"),M2D!AW73,"")</f>
        <v/>
      </c>
      <c r="J56" s="447" t="str">
        <f>IF(OR(LEFT(M2D!AX73,1)="V",M2D!AX73="RMV"),M2D!AX73,"")</f>
        <v/>
      </c>
      <c r="K56" s="447" t="str">
        <f>IF(OR(LEFT(M2D!AY73,1)="V",M2D!AY73="RMV"),M2D!AY73,"")</f>
        <v/>
      </c>
      <c r="L56" s="447" t="str">
        <f>IF(OR(LEFT(M2D!AZ73,1)="V",M2D!AZ73="RMV"),M2D!AZ73,"")</f>
        <v/>
      </c>
      <c r="M56" s="447" t="str">
        <f>IF(OR(LEFT(M2D!BA73,1)="V",M2D!BA73="RMV"),M2D!BA73,"")</f>
        <v/>
      </c>
      <c r="N56" s="447" t="str">
        <f>IF(OR(LEFT(M2D!BB73,1)="V",M2D!BB73="RMV"),M2D!BB73,"")</f>
        <v/>
      </c>
      <c r="O56" s="447" t="str">
        <f>IF(OR(LEFT(M2D!BC73,1)="V",M2D!BC73="RMV"),M2D!BC73,"")</f>
        <v/>
      </c>
      <c r="P56" s="448" t="str">
        <f>IF(OR(LEFT(M2D!BD73,1)="V",M2D!BD73="RMV"),M2D!BD73,"")</f>
        <v/>
      </c>
      <c r="Q56" s="446" t="str">
        <f>IF(OR(LEFT(M2D!BE73,1)="V",M2D!BE73="RMV"),M2D!BE73,"")</f>
        <v>V15</v>
      </c>
      <c r="R56" s="447" t="str">
        <f>IF(OR(LEFT(M2D!BF73,1)="V",M2D!BF73="RMV"),M2D!BF73,"")</f>
        <v>V15</v>
      </c>
      <c r="S56" s="447" t="str">
        <f>IF(OR(LEFT(M2D!BG73,1)="V",M2D!BG73="RMV"),M2D!BG73,"")</f>
        <v>V15</v>
      </c>
      <c r="T56" s="447" t="str">
        <f>IF(OR(LEFT(M2D!BH73,1)="V",M2D!BH73="RMV"),M2D!BH73,"")</f>
        <v>V15</v>
      </c>
      <c r="U56" s="447" t="str">
        <f>IF(OR(LEFT(M2D!BI73,1)="V",M2D!BI73="RMV"),M2D!BI73,"")</f>
        <v>V15</v>
      </c>
      <c r="V56" s="447" t="str">
        <f>IF(OR(LEFT(M2D!BJ73,1)="V",M2D!BJ73="RMV"),M2D!BJ73,"")</f>
        <v/>
      </c>
      <c r="W56" s="447" t="str">
        <f>IF(OR(LEFT(M2D!BK73,1)="V",M2D!BK73="RMV"),M2D!BK73,"")</f>
        <v/>
      </c>
      <c r="X56" s="447" t="str">
        <f>IF(OR(LEFT(M2D!BL73,1)="V",M2D!BL73="RMV"),M2D!BL73,"")</f>
        <v/>
      </c>
      <c r="Y56" s="447" t="str">
        <f>IF(OR(LEFT(M2D!BM73,1)="V",M2D!BM73="RMV"),M2D!BM73,"")</f>
        <v/>
      </c>
      <c r="Z56" s="447" t="str">
        <f>IF(OR(LEFT(M2D!BN73,1)="V",M2D!BN73="RMV"),M2D!BN73,"")</f>
        <v/>
      </c>
      <c r="AA56" s="447" t="str">
        <f>IF(OR(LEFT(M2D!BO73,1)="V",M2D!BO73="RMV"),M2D!BO73,"")</f>
        <v/>
      </c>
      <c r="AB56" s="448" t="str">
        <f>IF(OR(LEFT(M2D!BP73,1)="V",M2D!BP73="RMV"),M2D!BP73,"")</f>
        <v/>
      </c>
      <c r="AC56" s="446" t="str">
        <f>IF(OR(LEFT(M2D!BQ73,1)="V",M2D!BQ73="RMV"),M2D!BQ73,"")</f>
        <v/>
      </c>
      <c r="AD56" s="447" t="str">
        <f>IF(OR(LEFT(M2D!BR73,1)="V",M2D!BR73="RMV"),M2D!BR73,"")</f>
        <v/>
      </c>
      <c r="AE56" s="447" t="str">
        <f>IF(OR(LEFT(M2D!BS73,1)="V",M2D!BS73="RMV"),M2D!BS73,"")</f>
        <v/>
      </c>
      <c r="AF56" s="447" t="str">
        <f>IF(OR(LEFT(M2D!BT73,1)="V",M2D!BT73="RMV"),M2D!BT73,"")</f>
        <v/>
      </c>
      <c r="AG56" s="447" t="str">
        <f>IF(OR(LEFT(M2D!BU73,1)="V",M2D!BU73="RMV"),M2D!BU73,"")</f>
        <v/>
      </c>
      <c r="AH56" s="447" t="str">
        <f>IF(OR(LEFT(M2D!BV73,1)="V",M2D!BV73="RMV"),M2D!BV73,"")</f>
        <v/>
      </c>
      <c r="AI56" s="447" t="str">
        <f>IF(OR(LEFT(M2D!BW73,1)="V",M2D!BW73="RMV"),M2D!BW73,"")</f>
        <v/>
      </c>
      <c r="AJ56" s="447" t="str">
        <f>IF(OR(LEFT(M2D!BX73,1)="V",M2D!BX73="RMV"),M2D!BX73,"")</f>
        <v/>
      </c>
      <c r="AK56" s="447" t="str">
        <f>IF(OR(LEFT(M2D!BY73,1)="V",M2D!BY73="RMV"),M2D!BY73,"")</f>
        <v/>
      </c>
      <c r="AL56" s="447" t="str">
        <f>IF(OR(LEFT(M2D!BZ73,1)="V",M2D!BZ73="RMV"),M2D!BZ73,"")</f>
        <v/>
      </c>
      <c r="AM56" s="447" t="str">
        <f>IF(OR(LEFT(M2D!CA73,1)="V",M2D!CA73="RMV"),M2D!CA73,"")</f>
        <v/>
      </c>
      <c r="AN56" s="448" t="str">
        <f>IF(OR(LEFT(M2D!CB73,1)="V",M2D!CB73="RMV"),M2D!CB73,"")</f>
        <v/>
      </c>
      <c r="AO56" s="446" t="str">
        <f>IF(OR(LEFT(M2D!CC73,1)="V",M2D!CC73="RMV"),M2D!CC73,"")</f>
        <v/>
      </c>
      <c r="AP56" s="447" t="str">
        <f>IF(OR(LEFT(M2D!CD73,1)="V",M2D!CD73="RMV"),M2D!CD73,"")</f>
        <v/>
      </c>
      <c r="AQ56" s="447" t="str">
        <f>IF(OR(LEFT(M2D!CE73,1)="V",M2D!CE73="RMV"),M2D!CE73,"")</f>
        <v/>
      </c>
      <c r="AR56" s="447" t="str">
        <f>IF(OR(LEFT(M2D!CF73,1)="V",M2D!CF73="RMV"),M2D!CF73,"")</f>
        <v/>
      </c>
      <c r="AS56" s="447" t="str">
        <f>IF(OR(LEFT(M2D!CG73,1)="V",M2D!CG73="RMV"),M2D!CG73,"")</f>
        <v/>
      </c>
      <c r="AT56" s="447" t="str">
        <f>IF(OR(LEFT(M2D!CH73,1)="V",M2D!CH73="RMV"),M2D!CH73,"")</f>
        <v/>
      </c>
      <c r="AU56" s="447" t="str">
        <f>IF(OR(LEFT(M2D!CI73,1)="V",M2D!CI73="RMV"),M2D!CI73,"")</f>
        <v/>
      </c>
      <c r="AV56" s="447" t="str">
        <f>IF(OR(LEFT(M2D!CJ73,1)="V",M2D!CJ73="RMV"),M2D!CJ73,"")</f>
        <v/>
      </c>
      <c r="AW56" s="447" t="str">
        <f>IF(OR(LEFT(M2D!CK73,1)="V",M2D!CK73="RMV"),M2D!CK73,"")</f>
        <v/>
      </c>
      <c r="AX56" s="447" t="str">
        <f>IF(OR(LEFT(M2D!CL73,1)="V",M2D!CL73="RMV"),M2D!CL73,"")</f>
        <v/>
      </c>
      <c r="AY56" s="447" t="str">
        <f>IF(OR(LEFT(M2D!CM73,1)="V",M2D!CM73="RMV"),M2D!CM73,"")</f>
        <v/>
      </c>
      <c r="AZ56" s="448" t="str">
        <f>IF(OR(LEFT(M2D!CN73,1)="V",M2D!CN73="RMV"),M2D!CN73,"")</f>
        <v/>
      </c>
      <c r="BA56" s="446" t="str">
        <f>IF(OR(LEFT(M2D!CO73,1)="V",M2D!CO73="RMV"),M2D!CO73,"")</f>
        <v/>
      </c>
      <c r="BB56" s="447" t="str">
        <f>IF(OR(LEFT(M2D!CP73,1)="V",M2D!CP73="RMV"),M2D!CP73,"")</f>
        <v/>
      </c>
      <c r="BC56" s="447" t="str">
        <f>IF(OR(LEFT(M2D!CQ73,1)="V",M2D!CQ73="RMV"),M2D!CQ73,"")</f>
        <v/>
      </c>
      <c r="BD56" s="447" t="str">
        <f>IF(OR(LEFT(M2D!CR73,1)="V",M2D!CR73="RMV"),M2D!CR73,"")</f>
        <v/>
      </c>
      <c r="BE56" s="447" t="str">
        <f>IF(OR(LEFT(M2D!CS73,1)="V",M2D!CS73="RMV"),M2D!CS73,"")</f>
        <v/>
      </c>
      <c r="BF56" s="447" t="str">
        <f>IF(OR(LEFT(M2D!CT73,1)="V",M2D!CT73="RMV"),M2D!CT73,"")</f>
        <v/>
      </c>
      <c r="BG56" s="447" t="str">
        <f>IF(OR(LEFT(M2D!CU73,1)="V",M2D!CU73="RMV"),M2D!CU73,"")</f>
        <v/>
      </c>
      <c r="BH56" s="447" t="str">
        <f>IF(OR(LEFT(M2D!CV73,1)="V",M2D!CV73="RMV"),M2D!CV73,"")</f>
        <v/>
      </c>
      <c r="BI56" s="447" t="str">
        <f>IF(OR(LEFT(M2D!CW73,1)="V",M2D!CW73="RMV"),M2D!CW73,"")</f>
        <v/>
      </c>
      <c r="BJ56" s="447" t="str">
        <f>IF(OR(LEFT(M2D!CX73,1)="V",M2D!CX73="RMV"),M2D!CX73,"")</f>
        <v/>
      </c>
      <c r="BK56" s="447" t="str">
        <f>IF(OR(LEFT(M2D!CY73,1)="V",M2D!CY73="RMV"),M2D!CY73,"")</f>
        <v/>
      </c>
      <c r="BL56" s="448" t="str">
        <f>IF(OR(LEFT(M2D!CZ73,1)="V",M2D!CZ73="RMV"),M2D!CZ73,"")</f>
        <v/>
      </c>
      <c r="BM56" s="446" t="str">
        <f>IF(OR(LEFT(M2D!DA73,1)="V",M2D!DA73="RMV"),M2D!DA73,"")</f>
        <v/>
      </c>
      <c r="BN56" s="447" t="str">
        <f>IF(OR(LEFT(M2D!DB73,1)="V",M2D!DB73="RMV"),M2D!DB73,"")</f>
        <v/>
      </c>
      <c r="BO56" s="447" t="str">
        <f>IF(OR(LEFT(M2D!DC73,1)="V",M2D!DC73="RMV"),M2D!DC73,"")</f>
        <v/>
      </c>
      <c r="BP56" s="447" t="str">
        <f>IF(OR(LEFT(M2D!DD73,1)="V",M2D!DD73="RMV"),M2D!DD73,"")</f>
        <v/>
      </c>
      <c r="BQ56" s="447" t="str">
        <f>IF(OR(LEFT(M2D!DE73,1)="V",M2D!DE73="RMV"),M2D!DE73,"")</f>
        <v/>
      </c>
      <c r="BR56" s="447" t="str">
        <f>IF(OR(LEFT(M2D!DF73,1)="V",M2D!DF73="RMV"),M2D!DF73,"")</f>
        <v/>
      </c>
      <c r="BS56" s="447" t="str">
        <f>IF(OR(LEFT(M2D!DG73,1)="V",M2D!DG73="RMV"),M2D!DG73,"")</f>
        <v/>
      </c>
      <c r="BT56" s="447" t="str">
        <f>IF(OR(LEFT(M2D!DH73,1)="V",M2D!DH73="RMV"),M2D!DH73,"")</f>
        <v/>
      </c>
      <c r="BU56" s="447" t="str">
        <f>IF(OR(LEFT(M2D!DI73,1)="V",M2D!DI73="RMV"),M2D!DI73,"")</f>
        <v/>
      </c>
      <c r="BV56" s="447" t="str">
        <f>IF(OR(LEFT(M2D!DJ73,1)="V",M2D!DJ73="RMV"),M2D!DJ73,"")</f>
        <v/>
      </c>
      <c r="BW56" s="447" t="str">
        <f>IF(OR(LEFT(M2D!DK73,1)="V",M2D!DK73="RMV"),M2D!DK73,"")</f>
        <v/>
      </c>
      <c r="BX56" s="448" t="str">
        <f>IF(OR(LEFT(M2D!DL73,1)="V",M2D!DL73="RMV"),M2D!DL73,"")</f>
        <v/>
      </c>
      <c r="BY56" s="446" t="str">
        <f>IF(OR(LEFT(M2D!DM73,1)="V",M2D!DM73="RMV"),M2D!DM73,"")</f>
        <v>V20</v>
      </c>
      <c r="BZ56" s="447" t="str">
        <f>IF(OR(LEFT(M2D!DN73,1)="V",M2D!DN73="RMV"),M2D!DN73,"")</f>
        <v>V20</v>
      </c>
      <c r="CA56" s="447" t="str">
        <f>IF(OR(LEFT(M2D!DO73,1)="V",M2D!DO73="RMV"),M2D!DO73,"")</f>
        <v>V20</v>
      </c>
      <c r="CB56" s="447" t="str">
        <f>IF(OR(LEFT(M2D!DP73,1)="V",M2D!DP73="RMV"),M2D!DP73,"")</f>
        <v>V20</v>
      </c>
      <c r="CC56" s="447" t="str">
        <f>IF(OR(LEFT(M2D!DQ73,1)="V",M2D!DQ73="RMV"),M2D!DQ73,"")</f>
        <v>V20</v>
      </c>
      <c r="CD56" s="447" t="str">
        <f>IF(OR(LEFT(M2D!DR73,1)="V",M2D!DR73="RMV"),M2D!DR73,"")</f>
        <v>RMV</v>
      </c>
      <c r="CE56" s="447" t="str">
        <f>IF(OR(LEFT(M2D!DS73,1)="V",M2D!DS73="RMV"),M2D!DS73,"")</f>
        <v>RMV</v>
      </c>
      <c r="CF56" s="447" t="str">
        <f>IF(OR(LEFT(M2D!DT73,1)="V",M2D!DT73="RMV"),M2D!DT73,"")</f>
        <v>RMV</v>
      </c>
      <c r="CG56" s="447" t="str">
        <f>IF(OR(LEFT(M2D!DU73,1)="V",M2D!DU73="RMV"),M2D!DU73,"")</f>
        <v>RMV</v>
      </c>
      <c r="CH56" s="447" t="str">
        <f>IF(OR(LEFT(M2D!DV73,1)="V",M2D!DV73="RMV"),M2D!DV73,"")</f>
        <v>RMV</v>
      </c>
      <c r="CI56" s="447" t="str">
        <f>IF(OR(LEFT(M2D!DW73,1)="V",M2D!DW73="RMV"),M2D!DW73,"")</f>
        <v>RMV</v>
      </c>
      <c r="CJ56" s="448" t="str">
        <f>IF(OR(LEFT(M2D!DX73,1)="V",M2D!DX73="RMV"),M2D!DX73,"")</f>
        <v/>
      </c>
      <c r="CK56" s="446" t="str">
        <f>IF(OR(LEFT(M2D!DY73,1)="V",M2D!DY73="RMV"),M2D!DY73,"")</f>
        <v/>
      </c>
      <c r="CL56" s="447" t="str">
        <f>IF(OR(LEFT(M2D!DZ73,1)="V",M2D!DZ73="RMV"),M2D!DZ73,"")</f>
        <v/>
      </c>
      <c r="CM56" s="447" t="str">
        <f>IF(OR(LEFT(M2D!EA73,1)="V",M2D!EA73="RMV"),M2D!EA73,"")</f>
        <v/>
      </c>
      <c r="CN56" s="447" t="str">
        <f>IF(OR(LEFT(M2D!EB73,1)="V",M2D!EB73="RMV"),M2D!EB73,"")</f>
        <v/>
      </c>
      <c r="CO56" s="447" t="str">
        <f>IF(OR(LEFT(M2D!EC73,1)="V",M2D!EC73="RMV"),M2D!EC73,"")</f>
        <v/>
      </c>
      <c r="CP56" s="447" t="str">
        <f>IF(OR(LEFT(M2D!ED73,1)="V",M2D!ED73="RMV"),M2D!ED73,"")</f>
        <v/>
      </c>
      <c r="CQ56" s="447" t="str">
        <f>IF(OR(LEFT(M2D!EE73,1)="V",M2D!EE73="RMV"),M2D!EE73,"")</f>
        <v/>
      </c>
      <c r="CR56" s="447" t="str">
        <f>IF(OR(LEFT(M2D!EF73,1)="V",M2D!EF73="RMV"),M2D!EF73,"")</f>
        <v/>
      </c>
      <c r="CS56" s="447" t="str">
        <f>IF(OR(LEFT(M2D!EG73,1)="V",M2D!EG73="RMV"),M2D!EG73,"")</f>
        <v/>
      </c>
      <c r="CT56" s="447" t="str">
        <f>IF(OR(LEFT(M2D!EH73,1)="V",M2D!EH73="RMV"),M2D!EH73,"")</f>
        <v/>
      </c>
      <c r="CU56" s="447" t="str">
        <f>IF(OR(LEFT(M2D!EI73,1)="V",M2D!EI73="RMV"),M2D!EI73,"")</f>
        <v/>
      </c>
      <c r="CV56" s="448" t="str">
        <f>IF(OR(LEFT(M2D!EJ73,1)="V",M2D!EJ73="RMV"),M2D!EJ73,"")</f>
        <v/>
      </c>
      <c r="CW56" s="443">
        <f>HLOOKUP("RMV",K56:CV$58,CX56,FALSE)-VLOOKUP(C56,CZ$3:DA$8,2,FALSE)</f>
        <v>73</v>
      </c>
      <c r="CX56" s="365">
        <v>3</v>
      </c>
    </row>
    <row r="57" spans="1:102" ht="13.5" thickBot="1" x14ac:dyDescent="0.25">
      <c r="A57" s="442">
        <v>55</v>
      </c>
      <c r="B57" s="442" t="str">
        <f>M2D!H72</f>
        <v>D678</v>
      </c>
      <c r="C57" s="365" t="str">
        <f>INDEX(F$3:CX$58,A57,MATCH("RMV",F57:CV57,0)-1)</f>
        <v>V30</v>
      </c>
      <c r="D57" s="442">
        <f>YEAR(HLOOKUP(C57,M2D!GZ$12:HE$89,VLOOKUP(B57,M2D!GX$13:HF$89,9,FALSE),FALSE))</f>
        <v>2017</v>
      </c>
      <c r="E57" s="449" t="str">
        <f>IF(OR(LEFT(M2D!AS72,1)="V",M2D!AS72="RMV"),M2D!AS72,"")</f>
        <v/>
      </c>
      <c r="F57" s="450" t="str">
        <f>IF(OR(LEFT(M2D!AT72,1)="V",M2D!AT72="RMV"),M2D!AT72,"")</f>
        <v>V30</v>
      </c>
      <c r="G57" s="450" t="str">
        <f>IF(OR(LEFT(M2D!AU72,1)="V",M2D!AU72="RMV"),M2D!AU72,"")</f>
        <v>RMV</v>
      </c>
      <c r="H57" s="450" t="str">
        <f>IF(OR(LEFT(M2D!AV72,1)="V",M2D!AV72="RMV"),M2D!AV72,"")</f>
        <v>RMV</v>
      </c>
      <c r="I57" s="450" t="str">
        <f>IF(OR(LEFT(M2D!AW72,1)="V",M2D!AW72="RMV"),M2D!AW72,"")</f>
        <v>RMV</v>
      </c>
      <c r="J57" s="450" t="str">
        <f>IF(OR(LEFT(M2D!AX72,1)="V",M2D!AX72="RMV"),M2D!AX72,"")</f>
        <v>RMV</v>
      </c>
      <c r="K57" s="450" t="str">
        <f>IF(OR(LEFT(M2D!AY72,1)="V",M2D!AY72="RMV"),M2D!AY72,"")</f>
        <v>RMV</v>
      </c>
      <c r="L57" s="450" t="str">
        <f>IF(OR(LEFT(M2D!AZ72,1)="V",M2D!AZ72="RMV"),M2D!AZ72,"")</f>
        <v>RMV</v>
      </c>
      <c r="M57" s="450" t="str">
        <f>IF(OR(LEFT(M2D!BA72,1)="V",M2D!BA72="RMV"),M2D!BA72,"")</f>
        <v>RMV</v>
      </c>
      <c r="N57" s="450" t="str">
        <f>IF(OR(LEFT(M2D!BB72,1)="V",M2D!BB72="RMV"),M2D!BB72,"")</f>
        <v>RMV</v>
      </c>
      <c r="O57" s="450" t="str">
        <f>IF(OR(LEFT(M2D!BC72,1)="V",M2D!BC72="RMV"),M2D!BC72,"")</f>
        <v>RMV</v>
      </c>
      <c r="P57" s="451" t="str">
        <f>IF(OR(LEFT(M2D!BD72,1)="V",M2D!BD72="RMV"),M2D!BD72,"")</f>
        <v>RMV</v>
      </c>
      <c r="Q57" s="449" t="str">
        <f>IF(OR(LEFT(M2D!BE72,1)="V",M2D!BE72="RMV"),M2D!BE72,"")</f>
        <v>RMV</v>
      </c>
      <c r="R57" s="450" t="str">
        <f>IF(OR(LEFT(M2D!BF72,1)="V",M2D!BF72="RMV"),M2D!BF72,"")</f>
        <v>RMV</v>
      </c>
      <c r="S57" s="450" t="str">
        <f>IF(OR(LEFT(M2D!BG72,1)="V",M2D!BG72="RMV"),M2D!BG72,"")</f>
        <v>RMV</v>
      </c>
      <c r="T57" s="450" t="str">
        <f>IF(OR(LEFT(M2D!BH72,1)="V",M2D!BH72="RMV"),M2D!BH72,"")</f>
        <v>RMV</v>
      </c>
      <c r="U57" s="450" t="str">
        <f>IF(OR(LEFT(M2D!BI72,1)="V",M2D!BI72="RMV"),M2D!BI72,"")</f>
        <v>RMV</v>
      </c>
      <c r="V57" s="450" t="str">
        <f>IF(OR(LEFT(M2D!BJ72,1)="V",M2D!BJ72="RMV"),M2D!BJ72,"")</f>
        <v>RMV</v>
      </c>
      <c r="W57" s="450" t="str">
        <f>IF(OR(LEFT(M2D!BK72,1)="V",M2D!BK72="RMV"),M2D!BK72,"")</f>
        <v>RMV</v>
      </c>
      <c r="X57" s="450" t="str">
        <f>IF(OR(LEFT(M2D!BL72,1)="V",M2D!BL72="RMV"),M2D!BL72,"")</f>
        <v>RMV</v>
      </c>
      <c r="Y57" s="450" t="str">
        <f>IF(OR(LEFT(M2D!BM72,1)="V",M2D!BM72="RMV"),M2D!BM72,"")</f>
        <v>RMV</v>
      </c>
      <c r="Z57" s="450" t="str">
        <f>IF(OR(LEFT(M2D!BN72,1)="V",M2D!BN72="RMV"),M2D!BN72,"")</f>
        <v>RMV</v>
      </c>
      <c r="AA57" s="450" t="str">
        <f>IF(OR(LEFT(M2D!BO72,1)="V",M2D!BO72="RMV"),M2D!BO72,"")</f>
        <v>RMV</v>
      </c>
      <c r="AB57" s="451" t="str">
        <f>IF(OR(LEFT(M2D!BP72,1)="V",M2D!BP72="RMV"),M2D!BP72,"")</f>
        <v>RMV</v>
      </c>
      <c r="AC57" s="449" t="str">
        <f>IF(OR(LEFT(M2D!BQ72,1)="V",M2D!BQ72="RMV"),M2D!BQ72,"")</f>
        <v>RMV</v>
      </c>
      <c r="AD57" s="450" t="str">
        <f>IF(OR(LEFT(M2D!BR72,1)="V",M2D!BR72="RMV"),M2D!BR72,"")</f>
        <v>RMV</v>
      </c>
      <c r="AE57" s="450" t="str">
        <f>IF(OR(LEFT(M2D!BS72,1)="V",M2D!BS72="RMV"),M2D!BS72,"")</f>
        <v>RMV</v>
      </c>
      <c r="AF57" s="450" t="str">
        <f>IF(OR(LEFT(M2D!BT72,1)="V",M2D!BT72="RMV"),M2D!BT72,"")</f>
        <v/>
      </c>
      <c r="AG57" s="450" t="str">
        <f>IF(OR(LEFT(M2D!BU72,1)="V",M2D!BU72="RMV"),M2D!BU72,"")</f>
        <v/>
      </c>
      <c r="AH57" s="450" t="str">
        <f>IF(OR(LEFT(M2D!BV72,1)="V",M2D!BV72="RMV"),M2D!BV72,"")</f>
        <v/>
      </c>
      <c r="AI57" s="450" t="str">
        <f>IF(OR(LEFT(M2D!BW72,1)="V",M2D!BW72="RMV"),M2D!BW72,"")</f>
        <v/>
      </c>
      <c r="AJ57" s="450" t="str">
        <f>IF(OR(LEFT(M2D!BX72,1)="V",M2D!BX72="RMV"),M2D!BX72,"")</f>
        <v/>
      </c>
      <c r="AK57" s="450" t="str">
        <f>IF(OR(LEFT(M2D!BY72,1)="V",M2D!BY72="RMV"),M2D!BY72,"")</f>
        <v/>
      </c>
      <c r="AL57" s="450" t="str">
        <f>IF(OR(LEFT(M2D!BZ72,1)="V",M2D!BZ72="RMV"),M2D!BZ72,"")</f>
        <v/>
      </c>
      <c r="AM57" s="450" t="str">
        <f>IF(OR(LEFT(M2D!CA72,1)="V",M2D!CA72="RMV"),M2D!CA72,"")</f>
        <v/>
      </c>
      <c r="AN57" s="451" t="str">
        <f>IF(OR(LEFT(M2D!CB72,1)="V",M2D!CB72="RMV"),M2D!CB72,"")</f>
        <v/>
      </c>
      <c r="AO57" s="449" t="str">
        <f>IF(OR(LEFT(M2D!CC72,1)="V",M2D!CC72="RMV"),M2D!CC72,"")</f>
        <v/>
      </c>
      <c r="AP57" s="450" t="str">
        <f>IF(OR(LEFT(M2D!CD72,1)="V",M2D!CD72="RMV"),M2D!CD72,"")</f>
        <v/>
      </c>
      <c r="AQ57" s="450" t="str">
        <f>IF(OR(LEFT(M2D!CE72,1)="V",M2D!CE72="RMV"),M2D!CE72,"")</f>
        <v/>
      </c>
      <c r="AR57" s="450" t="str">
        <f>IF(OR(LEFT(M2D!CF72,1)="V",M2D!CF72="RMV"),M2D!CF72,"")</f>
        <v/>
      </c>
      <c r="AS57" s="450" t="str">
        <f>IF(OR(LEFT(M2D!CG72,1)="V",M2D!CG72="RMV"),M2D!CG72,"")</f>
        <v/>
      </c>
      <c r="AT57" s="450" t="str">
        <f>IF(OR(LEFT(M2D!CH72,1)="V",M2D!CH72="RMV"),M2D!CH72,"")</f>
        <v/>
      </c>
      <c r="AU57" s="450" t="str">
        <f>IF(OR(LEFT(M2D!CI72,1)="V",M2D!CI72="RMV"),M2D!CI72,"")</f>
        <v/>
      </c>
      <c r="AV57" s="450" t="str">
        <f>IF(OR(LEFT(M2D!CJ72,1)="V",M2D!CJ72="RMV"),M2D!CJ72,"")</f>
        <v/>
      </c>
      <c r="AW57" s="450" t="str">
        <f>IF(OR(LEFT(M2D!CK72,1)="V",M2D!CK72="RMV"),M2D!CK72,"")</f>
        <v/>
      </c>
      <c r="AX57" s="450" t="str">
        <f>IF(OR(LEFT(M2D!CL72,1)="V",M2D!CL72="RMV"),M2D!CL72,"")</f>
        <v/>
      </c>
      <c r="AY57" s="450" t="str">
        <f>IF(OR(LEFT(M2D!CM72,1)="V",M2D!CM72="RMV"),M2D!CM72,"")</f>
        <v/>
      </c>
      <c r="AZ57" s="451" t="str">
        <f>IF(OR(LEFT(M2D!CN72,1)="V",M2D!CN72="RMV"),M2D!CN72,"")</f>
        <v/>
      </c>
      <c r="BA57" s="449" t="str">
        <f>IF(OR(LEFT(M2D!CO72,1)="V",M2D!CO72="RMV"),M2D!CO72,"")</f>
        <v>V5</v>
      </c>
      <c r="BB57" s="450" t="str">
        <f>IF(OR(LEFT(M2D!CP72,1)="V",M2D!CP72="RMV"),M2D!CP72,"")</f>
        <v>V5</v>
      </c>
      <c r="BC57" s="450" t="str">
        <f>IF(OR(LEFT(M2D!CQ72,1)="V",M2D!CQ72="RMV"),M2D!CQ72,"")</f>
        <v>V5</v>
      </c>
      <c r="BD57" s="450" t="str">
        <f>IF(OR(LEFT(M2D!CR72,1)="V",M2D!CR72="RMV"),M2D!CR72,"")</f>
        <v>V5</v>
      </c>
      <c r="BE57" s="450" t="str">
        <f>IF(OR(LEFT(M2D!CS72,1)="V",M2D!CS72="RMV"),M2D!CS72,"")</f>
        <v>V5</v>
      </c>
      <c r="BF57" s="450" t="str">
        <f>IF(OR(LEFT(M2D!CT72,1)="V",M2D!CT72="RMV"),M2D!CT72,"")</f>
        <v/>
      </c>
      <c r="BG57" s="450" t="str">
        <f>IF(OR(LEFT(M2D!CU72,1)="V",M2D!CU72="RMV"),M2D!CU72,"")</f>
        <v/>
      </c>
      <c r="BH57" s="450" t="str">
        <f>IF(OR(LEFT(M2D!CV72,1)="V",M2D!CV72="RMV"),M2D!CV72,"")</f>
        <v/>
      </c>
      <c r="BI57" s="450" t="str">
        <f>IF(OR(LEFT(M2D!CW72,1)="V",M2D!CW72="RMV"),M2D!CW72,"")</f>
        <v/>
      </c>
      <c r="BJ57" s="450" t="str">
        <f>IF(OR(LEFT(M2D!CX72,1)="V",M2D!CX72="RMV"),M2D!CX72,"")</f>
        <v/>
      </c>
      <c r="BK57" s="450" t="str">
        <f>IF(OR(LEFT(M2D!CY72,1)="V",M2D!CY72="RMV"),M2D!CY72,"")</f>
        <v/>
      </c>
      <c r="BL57" s="451" t="str">
        <f>IF(OR(LEFT(M2D!CZ72,1)="V",M2D!CZ72="RMV"),M2D!CZ72,"")</f>
        <v/>
      </c>
      <c r="BM57" s="449" t="str">
        <f>IF(OR(LEFT(M2D!DA72,1)="V",M2D!DA72="RMV"),M2D!DA72,"")</f>
        <v/>
      </c>
      <c r="BN57" s="450" t="str">
        <f>IF(OR(LEFT(M2D!DB72,1)="V",M2D!DB72="RMV"),M2D!DB72,"")</f>
        <v/>
      </c>
      <c r="BO57" s="450" t="str">
        <f>IF(OR(LEFT(M2D!DC72,1)="V",M2D!DC72="RMV"),M2D!DC72,"")</f>
        <v/>
      </c>
      <c r="BP57" s="450" t="str">
        <f>IF(OR(LEFT(M2D!DD72,1)="V",M2D!DD72="RMV"),M2D!DD72,"")</f>
        <v/>
      </c>
      <c r="BQ57" s="450" t="str">
        <f>IF(OR(LEFT(M2D!DE72,1)="V",M2D!DE72="RMV"),M2D!DE72,"")</f>
        <v/>
      </c>
      <c r="BR57" s="450" t="str">
        <f>IF(OR(LEFT(M2D!DF72,1)="V",M2D!DF72="RMV"),M2D!DF72,"")</f>
        <v/>
      </c>
      <c r="BS57" s="450" t="str">
        <f>IF(OR(LEFT(M2D!DG72,1)="V",M2D!DG72="RMV"),M2D!DG72,"")</f>
        <v/>
      </c>
      <c r="BT57" s="450" t="str">
        <f>IF(OR(LEFT(M2D!DH72,1)="V",M2D!DH72="RMV"),M2D!DH72,"")</f>
        <v/>
      </c>
      <c r="BU57" s="450" t="str">
        <f>IF(OR(LEFT(M2D!DI72,1)="V",M2D!DI72="RMV"),M2D!DI72,"")</f>
        <v/>
      </c>
      <c r="BV57" s="450" t="str">
        <f>IF(OR(LEFT(M2D!DJ72,1)="V",M2D!DJ72="RMV"),M2D!DJ72,"")</f>
        <v/>
      </c>
      <c r="BW57" s="450" t="str">
        <f>IF(OR(LEFT(M2D!DK72,1)="V",M2D!DK72="RMV"),M2D!DK72,"")</f>
        <v/>
      </c>
      <c r="BX57" s="451" t="str">
        <f>IF(OR(LEFT(M2D!DL72,1)="V",M2D!DL72="RMV"),M2D!DL72,"")</f>
        <v/>
      </c>
      <c r="BY57" s="449" t="str">
        <f>IF(OR(LEFT(M2D!DM72,1)="V",M2D!DM72="RMV"),M2D!DM72,"")</f>
        <v/>
      </c>
      <c r="BZ57" s="450" t="str">
        <f>IF(OR(LEFT(M2D!DN72,1)="V",M2D!DN72="RMV"),M2D!DN72,"")</f>
        <v/>
      </c>
      <c r="CA57" s="450" t="str">
        <f>IF(OR(LEFT(M2D!DO72,1)="V",M2D!DO72="RMV"),M2D!DO72,"")</f>
        <v/>
      </c>
      <c r="CB57" s="450" t="str">
        <f>IF(OR(LEFT(M2D!DP72,1)="V",M2D!DP72="RMV"),M2D!DP72,"")</f>
        <v/>
      </c>
      <c r="CC57" s="450" t="str">
        <f>IF(OR(LEFT(M2D!DQ72,1)="V",M2D!DQ72="RMV"),M2D!DQ72,"")</f>
        <v/>
      </c>
      <c r="CD57" s="450" t="str">
        <f>IF(OR(LEFT(M2D!DR72,1)="V",M2D!DR72="RMV"),M2D!DR72,"")</f>
        <v/>
      </c>
      <c r="CE57" s="450" t="str">
        <f>IF(OR(LEFT(M2D!DS72,1)="V",M2D!DS72="RMV"),M2D!DS72,"")</f>
        <v/>
      </c>
      <c r="CF57" s="450" t="str">
        <f>IF(OR(LEFT(M2D!DT72,1)="V",M2D!DT72="RMV"),M2D!DT72,"")</f>
        <v/>
      </c>
      <c r="CG57" s="450" t="str">
        <f>IF(OR(LEFT(M2D!DU72,1)="V",M2D!DU72="RMV"),M2D!DU72,"")</f>
        <v/>
      </c>
      <c r="CH57" s="450" t="str">
        <f>IF(OR(LEFT(M2D!DV72,1)="V",M2D!DV72="RMV"),M2D!DV72,"")</f>
        <v/>
      </c>
      <c r="CI57" s="450" t="str">
        <f>IF(OR(LEFT(M2D!DW72,1)="V",M2D!DW72="RMV"),M2D!DW72,"")</f>
        <v/>
      </c>
      <c r="CJ57" s="451" t="str">
        <f>IF(OR(LEFT(M2D!DX72,1)="V",M2D!DX72="RMV"),M2D!DX72,"")</f>
        <v/>
      </c>
      <c r="CK57" s="449" t="str">
        <f>IF(OR(LEFT(M2D!DY72,1)="V",M2D!DY72="RMV"),M2D!DY72,"")</f>
        <v/>
      </c>
      <c r="CL57" s="450" t="str">
        <f>IF(OR(LEFT(M2D!DZ72,1)="V",M2D!DZ72="RMV"),M2D!DZ72,"")</f>
        <v/>
      </c>
      <c r="CM57" s="450" t="str">
        <f>IF(OR(LEFT(M2D!EA72,1)="V",M2D!EA72="RMV"),M2D!EA72,"")</f>
        <v/>
      </c>
      <c r="CN57" s="450" t="str">
        <f>IF(OR(LEFT(M2D!EB72,1)="V",M2D!EB72="RMV"),M2D!EB72,"")</f>
        <v/>
      </c>
      <c r="CO57" s="450" t="str">
        <f>IF(OR(LEFT(M2D!EC72,1)="V",M2D!EC72="RMV"),M2D!EC72,"")</f>
        <v/>
      </c>
      <c r="CP57" s="450" t="str">
        <f>IF(OR(LEFT(M2D!ED72,1)="V",M2D!ED72="RMV"),M2D!ED72,"")</f>
        <v/>
      </c>
      <c r="CQ57" s="450" t="str">
        <f>IF(OR(LEFT(M2D!EE72,1)="V",M2D!EE72="RMV"),M2D!EE72,"")</f>
        <v/>
      </c>
      <c r="CR57" s="450" t="str">
        <f>IF(OR(LEFT(M2D!EF72,1)="V",M2D!EF72="RMV"),M2D!EF72,"")</f>
        <v/>
      </c>
      <c r="CS57" s="450" t="str">
        <f>IF(OR(LEFT(M2D!EG72,1)="V",M2D!EG72="RMV"),M2D!EG72,"")</f>
        <v/>
      </c>
      <c r="CT57" s="450" t="str">
        <f>IF(OR(LEFT(M2D!EH72,1)="V",M2D!EH72="RMV"),M2D!EH72,"")</f>
        <v/>
      </c>
      <c r="CU57" s="450" t="str">
        <f>IF(OR(LEFT(M2D!EI72,1)="V",M2D!EI72="RMV"),M2D!EI72,"")</f>
        <v/>
      </c>
      <c r="CV57" s="451" t="str">
        <f>IF(OR(LEFT(M2D!EJ72,1)="V",M2D!EJ72="RMV"),M2D!EJ72,"")</f>
        <v/>
      </c>
      <c r="CW57" s="443">
        <f>HLOOKUP("RMV",K57:CV$58,CX57,FALSE)-VLOOKUP(C57,CZ$3:DA$8,2,FALSE)</f>
        <v>1</v>
      </c>
      <c r="CX57" s="365">
        <v>2</v>
      </c>
    </row>
    <row r="58" spans="1:102" x14ac:dyDescent="0.2">
      <c r="E58" s="185">
        <v>1</v>
      </c>
      <c r="F58" s="185">
        <v>2</v>
      </c>
      <c r="G58" s="185">
        <v>3</v>
      </c>
      <c r="H58" s="185">
        <v>4</v>
      </c>
      <c r="I58" s="185">
        <v>5</v>
      </c>
      <c r="J58" s="185">
        <v>6</v>
      </c>
      <c r="K58" s="185">
        <v>7</v>
      </c>
      <c r="L58" s="185">
        <v>8</v>
      </c>
      <c r="M58" s="185">
        <v>9</v>
      </c>
      <c r="N58" s="185">
        <v>10</v>
      </c>
      <c r="O58" s="185">
        <v>11</v>
      </c>
      <c r="P58" s="185">
        <v>12</v>
      </c>
      <c r="Q58" s="185">
        <v>13</v>
      </c>
      <c r="R58" s="185">
        <v>14</v>
      </c>
      <c r="S58" s="185">
        <v>15</v>
      </c>
      <c r="T58" s="185">
        <v>16</v>
      </c>
      <c r="U58" s="185">
        <v>17</v>
      </c>
      <c r="V58" s="185">
        <v>18</v>
      </c>
      <c r="W58" s="185">
        <v>19</v>
      </c>
      <c r="X58" s="185">
        <v>20</v>
      </c>
      <c r="Y58" s="185">
        <v>21</v>
      </c>
      <c r="Z58" s="185">
        <v>22</v>
      </c>
      <c r="AA58" s="185">
        <v>23</v>
      </c>
      <c r="AB58" s="185">
        <v>24</v>
      </c>
      <c r="AC58" s="185">
        <v>25</v>
      </c>
      <c r="AD58" s="185">
        <v>26</v>
      </c>
      <c r="AE58" s="185">
        <v>27</v>
      </c>
      <c r="AF58" s="185">
        <v>28</v>
      </c>
      <c r="AG58" s="185">
        <v>29</v>
      </c>
      <c r="AH58" s="185">
        <v>30</v>
      </c>
      <c r="AI58" s="185">
        <v>31</v>
      </c>
      <c r="AJ58" s="185">
        <v>32</v>
      </c>
      <c r="AK58" s="185">
        <v>33</v>
      </c>
      <c r="AL58" s="185">
        <v>34</v>
      </c>
      <c r="AM58" s="185">
        <v>35</v>
      </c>
      <c r="AN58" s="185">
        <v>36</v>
      </c>
      <c r="AO58" s="185">
        <v>37</v>
      </c>
      <c r="AP58" s="185">
        <v>38</v>
      </c>
      <c r="AQ58" s="185">
        <v>39</v>
      </c>
      <c r="AR58" s="185">
        <v>40</v>
      </c>
      <c r="AS58" s="185">
        <v>41</v>
      </c>
      <c r="AT58" s="185">
        <v>42</v>
      </c>
      <c r="AU58" s="185">
        <v>43</v>
      </c>
      <c r="AV58" s="185">
        <v>44</v>
      </c>
      <c r="AW58" s="185">
        <v>45</v>
      </c>
      <c r="AX58" s="185">
        <v>46</v>
      </c>
      <c r="AY58" s="185">
        <v>47</v>
      </c>
      <c r="AZ58" s="185">
        <v>48</v>
      </c>
      <c r="BA58" s="185">
        <v>49</v>
      </c>
      <c r="BB58" s="185">
        <v>50</v>
      </c>
      <c r="BC58" s="185">
        <v>51</v>
      </c>
      <c r="BD58" s="185">
        <v>52</v>
      </c>
      <c r="BE58" s="185">
        <v>53</v>
      </c>
      <c r="BF58" s="185">
        <v>54</v>
      </c>
      <c r="BG58" s="185">
        <v>55</v>
      </c>
      <c r="BH58" s="185">
        <v>56</v>
      </c>
      <c r="BI58" s="185">
        <v>57</v>
      </c>
      <c r="BJ58" s="185">
        <v>58</v>
      </c>
      <c r="BK58" s="185">
        <v>59</v>
      </c>
      <c r="BL58" s="185">
        <v>60</v>
      </c>
      <c r="BM58" s="185">
        <v>61</v>
      </c>
      <c r="BN58" s="185">
        <v>62</v>
      </c>
      <c r="BO58" s="185">
        <v>63</v>
      </c>
      <c r="BP58" s="185">
        <v>64</v>
      </c>
      <c r="BQ58" s="185">
        <v>65</v>
      </c>
      <c r="BR58" s="185">
        <v>66</v>
      </c>
      <c r="BS58" s="185">
        <v>67</v>
      </c>
      <c r="BT58" s="185">
        <v>68</v>
      </c>
      <c r="BU58" s="185">
        <v>69</v>
      </c>
      <c r="BV58" s="185">
        <v>70</v>
      </c>
      <c r="BW58" s="185">
        <v>71</v>
      </c>
      <c r="BX58" s="185">
        <v>72</v>
      </c>
      <c r="BY58" s="185">
        <v>73</v>
      </c>
      <c r="BZ58" s="185">
        <v>74</v>
      </c>
      <c r="CA58" s="185">
        <v>75</v>
      </c>
      <c r="CB58" s="185">
        <v>76</v>
      </c>
      <c r="CC58" s="185">
        <v>77</v>
      </c>
      <c r="CD58" s="185">
        <v>78</v>
      </c>
      <c r="CE58" s="185">
        <v>79</v>
      </c>
      <c r="CF58" s="185">
        <v>80</v>
      </c>
      <c r="CG58" s="185">
        <v>81</v>
      </c>
      <c r="CH58" s="185">
        <v>82</v>
      </c>
      <c r="CI58" s="185">
        <v>83</v>
      </c>
      <c r="CJ58" s="185">
        <v>84</v>
      </c>
      <c r="CK58" s="185">
        <v>85</v>
      </c>
      <c r="CL58" s="185">
        <v>86</v>
      </c>
      <c r="CM58" s="185">
        <v>87</v>
      </c>
      <c r="CN58" s="185">
        <v>88</v>
      </c>
      <c r="CO58" s="185">
        <v>89</v>
      </c>
      <c r="CP58" s="185">
        <v>90</v>
      </c>
      <c r="CQ58" s="185">
        <v>91</v>
      </c>
      <c r="CR58" s="185">
        <v>92</v>
      </c>
      <c r="CS58" s="185">
        <v>93</v>
      </c>
      <c r="CT58" s="185">
        <v>94</v>
      </c>
      <c r="CU58" s="185">
        <v>95</v>
      </c>
      <c r="CV58" s="185">
        <v>96</v>
      </c>
    </row>
    <row r="61" spans="1:102" x14ac:dyDescent="0.2">
      <c r="C61" s="124"/>
      <c r="D61" s="124"/>
      <c r="E61" s="452" t="s">
        <v>17</v>
      </c>
      <c r="F61" s="452" t="s">
        <v>12</v>
      </c>
      <c r="G61" s="452" t="s">
        <v>13</v>
      </c>
      <c r="H61" s="452" t="s">
        <v>14</v>
      </c>
      <c r="I61" s="452" t="s">
        <v>15</v>
      </c>
      <c r="J61" s="452" t="s">
        <v>16</v>
      </c>
      <c r="K61" s="452" t="s">
        <v>336</v>
      </c>
    </row>
    <row r="62" spans="1:102" x14ac:dyDescent="0.2">
      <c r="D62" s="452">
        <v>2018</v>
      </c>
      <c r="E62" s="452">
        <f t="shared" ref="E62:J68" si="2">COUNTIFS($D$3:$D$57,$D62,$C$3:$C$57,E$61)</f>
        <v>0</v>
      </c>
      <c r="F62" s="452">
        <f t="shared" si="2"/>
        <v>1</v>
      </c>
      <c r="G62" s="452">
        <f t="shared" si="2"/>
        <v>0</v>
      </c>
      <c r="H62" s="452">
        <f t="shared" si="2"/>
        <v>0</v>
      </c>
      <c r="I62" s="452">
        <f t="shared" si="2"/>
        <v>0</v>
      </c>
      <c r="J62" s="452">
        <f t="shared" si="2"/>
        <v>0</v>
      </c>
      <c r="K62" s="453">
        <f>SUM(E62:J62)</f>
        <v>1</v>
      </c>
    </row>
    <row r="63" spans="1:102" x14ac:dyDescent="0.2">
      <c r="D63" s="452">
        <v>2019</v>
      </c>
      <c r="E63" s="452">
        <f t="shared" si="2"/>
        <v>0</v>
      </c>
      <c r="F63" s="452">
        <f t="shared" si="2"/>
        <v>6</v>
      </c>
      <c r="G63" s="452">
        <f t="shared" si="2"/>
        <v>0</v>
      </c>
      <c r="H63" s="452">
        <f t="shared" si="2"/>
        <v>0</v>
      </c>
      <c r="I63" s="452">
        <f t="shared" si="2"/>
        <v>0</v>
      </c>
      <c r="J63" s="452">
        <f t="shared" si="2"/>
        <v>0</v>
      </c>
      <c r="K63" s="453">
        <f t="shared" ref="K63:K68" si="3">SUM(E63:J63)</f>
        <v>6</v>
      </c>
    </row>
    <row r="64" spans="1:102" x14ac:dyDescent="0.2">
      <c r="D64" s="452">
        <v>2020</v>
      </c>
      <c r="E64" s="452">
        <f t="shared" si="2"/>
        <v>2</v>
      </c>
      <c r="F64" s="452">
        <f t="shared" si="2"/>
        <v>4</v>
      </c>
      <c r="G64" s="452">
        <f t="shared" si="2"/>
        <v>3</v>
      </c>
      <c r="H64" s="452">
        <f t="shared" si="2"/>
        <v>4</v>
      </c>
      <c r="I64" s="452">
        <f t="shared" si="2"/>
        <v>0</v>
      </c>
      <c r="J64" s="452">
        <f t="shared" si="2"/>
        <v>0</v>
      </c>
      <c r="K64" s="453">
        <f t="shared" si="3"/>
        <v>13</v>
      </c>
    </row>
    <row r="65" spans="4:11" x14ac:dyDescent="0.2">
      <c r="D65" s="452">
        <v>2021</v>
      </c>
      <c r="E65" s="452">
        <f t="shared" si="2"/>
        <v>0</v>
      </c>
      <c r="F65" s="452">
        <f t="shared" si="2"/>
        <v>1</v>
      </c>
      <c r="G65" s="452">
        <f t="shared" si="2"/>
        <v>5</v>
      </c>
      <c r="H65" s="452">
        <f t="shared" si="2"/>
        <v>7</v>
      </c>
      <c r="I65" s="452">
        <f t="shared" si="2"/>
        <v>0</v>
      </c>
      <c r="J65" s="452">
        <f t="shared" si="2"/>
        <v>0</v>
      </c>
      <c r="K65" s="453">
        <f t="shared" si="3"/>
        <v>13</v>
      </c>
    </row>
    <row r="66" spans="4:11" x14ac:dyDescent="0.2">
      <c r="D66" s="452">
        <v>2022</v>
      </c>
      <c r="E66" s="452">
        <f t="shared" si="2"/>
        <v>0</v>
      </c>
      <c r="F66" s="452">
        <f t="shared" si="2"/>
        <v>0</v>
      </c>
      <c r="G66" s="452">
        <f t="shared" si="2"/>
        <v>7</v>
      </c>
      <c r="H66" s="452">
        <f t="shared" si="2"/>
        <v>5</v>
      </c>
      <c r="I66" s="452">
        <f t="shared" si="2"/>
        <v>0</v>
      </c>
      <c r="J66" s="452">
        <f t="shared" si="2"/>
        <v>0</v>
      </c>
      <c r="K66" s="453">
        <f t="shared" si="3"/>
        <v>12</v>
      </c>
    </row>
    <row r="67" spans="4:11" x14ac:dyDescent="0.2">
      <c r="D67" s="452">
        <v>2023</v>
      </c>
      <c r="E67" s="452">
        <f t="shared" si="2"/>
        <v>1</v>
      </c>
      <c r="F67" s="452">
        <f t="shared" si="2"/>
        <v>0</v>
      </c>
      <c r="G67" s="452">
        <f t="shared" si="2"/>
        <v>2</v>
      </c>
      <c r="H67" s="452">
        <f t="shared" si="2"/>
        <v>5</v>
      </c>
      <c r="I67" s="452">
        <f t="shared" si="2"/>
        <v>0</v>
      </c>
      <c r="J67" s="452">
        <f t="shared" si="2"/>
        <v>0</v>
      </c>
      <c r="K67" s="453">
        <f t="shared" si="3"/>
        <v>8</v>
      </c>
    </row>
    <row r="68" spans="4:11" x14ac:dyDescent="0.2">
      <c r="D68" s="452">
        <v>2024</v>
      </c>
      <c r="E68" s="452">
        <f t="shared" si="2"/>
        <v>0</v>
      </c>
      <c r="F68" s="452">
        <f t="shared" si="2"/>
        <v>0</v>
      </c>
      <c r="G68" s="452">
        <f t="shared" si="2"/>
        <v>0</v>
      </c>
      <c r="H68" s="452">
        <f t="shared" si="2"/>
        <v>1</v>
      </c>
      <c r="I68" s="452">
        <f t="shared" si="2"/>
        <v>0</v>
      </c>
      <c r="J68" s="452">
        <f t="shared" si="2"/>
        <v>0</v>
      </c>
      <c r="K68" s="453">
        <f t="shared" si="3"/>
        <v>1</v>
      </c>
    </row>
    <row r="69" spans="4:11" x14ac:dyDescent="0.2">
      <c r="D69" s="453" t="s">
        <v>26</v>
      </c>
      <c r="E69" s="453">
        <f>SUM(E62:E68)</f>
        <v>3</v>
      </c>
      <c r="F69" s="453">
        <f t="shared" ref="F69:J69" si="4">SUM(F62:F68)</f>
        <v>12</v>
      </c>
      <c r="G69" s="453">
        <f t="shared" si="4"/>
        <v>17</v>
      </c>
      <c r="H69" s="453">
        <f t="shared" si="4"/>
        <v>22</v>
      </c>
      <c r="I69" s="453">
        <f t="shared" si="4"/>
        <v>0</v>
      </c>
      <c r="J69" s="453">
        <f t="shared" si="4"/>
        <v>0</v>
      </c>
      <c r="K69" s="454">
        <f>SUM(K62:K68)</f>
        <v>54</v>
      </c>
    </row>
  </sheetData>
  <sortState ref="B3:CW57">
    <sortCondition ref="CW3:CW57"/>
  </sortState>
  <mergeCells count="8">
    <mergeCell ref="E1:O1"/>
    <mergeCell ref="BM1:BW1"/>
    <mergeCell ref="BY1:CI1"/>
    <mergeCell ref="CK1:CV1"/>
    <mergeCell ref="Q1:AA1"/>
    <mergeCell ref="AC1:AM1"/>
    <mergeCell ref="AO1:AY1"/>
    <mergeCell ref="BA1:BK1"/>
  </mergeCells>
  <conditionalFormatting sqref="E3:CV57">
    <cfRule type="cellIs" dxfId="0" priority="1" stopIfTrue="1" operator="equal">
      <formula>"RMV"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6082" r:id="rId3" name="Button 2">
              <controlPr defaultSize="0" print="0" autoFill="0" autoPict="0" macro="[0]!TriavionRM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083" r:id="rId4" name="Button 3">
              <controlPr defaultSize="0" print="0" autoFill="0" autoPict="0" macro="[0]!TridateRMV">
                <anchor moveWithCells="1">
                  <from>
                    <xdr:col>2</xdr:col>
                    <xdr:colOff>180975</xdr:colOff>
                    <xdr:row>0</xdr:row>
                    <xdr:rowOff>9525</xdr:rowOff>
                  </from>
                  <to>
                    <xdr:col>3</xdr:col>
                    <xdr:colOff>361950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Données</vt:lpstr>
      <vt:lpstr>Synthèse Vxx</vt:lpstr>
      <vt:lpstr>Visu totale</vt:lpstr>
      <vt:lpstr>M2N</vt:lpstr>
      <vt:lpstr>M2B</vt:lpstr>
      <vt:lpstr>M2C</vt:lpstr>
      <vt:lpstr>M2D</vt:lpstr>
      <vt:lpstr>M5F</vt:lpstr>
      <vt:lpstr>Calculateur d'immobilisation</vt:lpstr>
      <vt:lpstr>Graphiques</vt:lpstr>
      <vt:lpstr>Calendrier RMV</vt:lpstr>
    </vt:vector>
  </TitlesOfParts>
  <Company>Armée de l'air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JOLLY</dc:creator>
  <cp:lastModifiedBy>KOHN Yvan LCL</cp:lastModifiedBy>
  <cp:lastPrinted>2016-09-12T06:56:48Z</cp:lastPrinted>
  <dcterms:created xsi:type="dcterms:W3CDTF">2010-05-18T08:32:46Z</dcterms:created>
  <dcterms:modified xsi:type="dcterms:W3CDTF">2016-11-24T15:23:04Z</dcterms:modified>
</cp:coreProperties>
</file>